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24"/>
  <workbookPr hidePivotFieldList="1" autoCompressPictures="0"/>
  <bookViews>
    <workbookView xWindow="120" yWindow="120" windowWidth="19440" windowHeight="11760" tabRatio="748"/>
  </bookViews>
  <sheets>
    <sheet name="PSRA Disclosures 2015-16" sheetId="8" r:id="rId1"/>
    <sheet name="£25K Cumulative Award Pymts" sheetId="12" state="hidden" r:id="rId2"/>
    <sheet name="Combined Accpac Bank Accounts" sheetId="4" state="hidden" r:id="rId3"/>
    <sheet name="Vendor Over-ride" sheetId="6" state="hidden" r:id="rId4"/>
    <sheet name="Reference" sheetId="13" state="hidden" r:id="rId5"/>
    <sheet name="£25k Individual Supplier Pymts" sheetId="16" r:id="rId6"/>
    <sheet name="£25k Cumulative Supplier Pymts" sheetId="15" r:id="rId7"/>
    <sheet name="£25k Grant payments" sheetId="14" r:id="rId8"/>
  </sheets>
  <definedNames>
    <definedName name="_xlnm._FilterDatabase" localSheetId="6" hidden="1">'£25k Cumulative Supplier Pymts'!$A$1:$O$1</definedName>
    <definedName name="_xlnm._FilterDatabase" localSheetId="7" hidden="1">'£25k Grant payments'!$A$1:$C$1</definedName>
    <definedName name="_xlnm._FilterDatabase" localSheetId="5" hidden="1">'£25k Individual Supplier Pymts'!$A$1:$C$1</definedName>
    <definedName name="_xlnm._FilterDatabase" localSheetId="2" hidden="1">'Combined Accpac Bank Accounts'!$A$1:$Z$5281</definedName>
    <definedName name="_xlnm._FilterDatabase" localSheetId="3" hidden="1">'Vendor Over-ride'!$A$1:$C$4864</definedName>
    <definedName name="Combined_Bank_Accounts_GROUPED">OFFSET('Combined Accpac Bank Accounts'!$A$1,0,0,COUNTA('Combined Accpac Bank Accounts'!$A:$A),COUNTA('Combined Accpac Bank Accounts'!$1:$1))</definedName>
    <definedName name="Combined_Bank_Accounts_UNGROUPED">OFFSET('Combined Accpac Bank Accounts'!$A$1,0,0,COUNTA('Combined Accpac Bank Accounts'!$A:$A),COUNTA('Combined Accpac Bank Accounts'!$1:$1))</definedName>
    <definedName name="_xlnm.Extract" localSheetId="2">'Combined Accpac Bank Accounts'!#REF!</definedName>
    <definedName name="_xlnm.Extract" localSheetId="3">'Vendor Over-ride'!$A$1</definedName>
    <definedName name="Payee">OFFSET('Combined Accpac Bank Accounts'!$S$1,1,0,COUNTA('Combined Accpac Bank Accounts'!$S:$S)-1,1)</definedName>
    <definedName name="Payment_Value">OFFSET('Combined Accpac Bank Accounts'!$O$1,1,0,COUNTA('Combined Accpac Bank Accounts'!$O:$O)-1,1)</definedName>
    <definedName name="True_False">Reference!$A$2:$A$3</definedName>
  </definedNames>
  <calcPr calcId="140001" concurrentCalc="0"/>
  <pivotCaches>
    <pivotCache cacheId="1" r:id="rId9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703" i="6" l="1"/>
  <c r="B4704" i="6"/>
  <c r="B4705" i="6"/>
  <c r="B4706" i="6"/>
  <c r="B4707" i="6"/>
  <c r="B4708" i="6"/>
  <c r="B4709" i="6"/>
  <c r="B4710" i="6"/>
  <c r="B4711" i="6"/>
  <c r="B4712" i="6"/>
  <c r="B4713" i="6"/>
  <c r="B4714" i="6"/>
  <c r="B4715" i="6"/>
  <c r="B4716" i="6"/>
  <c r="B4717" i="6"/>
  <c r="B4718" i="6"/>
  <c r="B4719" i="6"/>
  <c r="B4720" i="6"/>
  <c r="B4721" i="6"/>
  <c r="B4722" i="6"/>
  <c r="B4723" i="6"/>
  <c r="B4724" i="6"/>
  <c r="B4725" i="6"/>
  <c r="B4726" i="6"/>
  <c r="B4727" i="6"/>
  <c r="B4728" i="6"/>
  <c r="B4729" i="6"/>
  <c r="B4730" i="6"/>
  <c r="B4731" i="6"/>
  <c r="B4732" i="6"/>
  <c r="B4733" i="6"/>
  <c r="B4734" i="6"/>
  <c r="B4735" i="6"/>
  <c r="B4736" i="6"/>
  <c r="B4737" i="6"/>
  <c r="B4738" i="6"/>
  <c r="B4739" i="6"/>
  <c r="B4740" i="6"/>
  <c r="B4741" i="6"/>
  <c r="B4742" i="6"/>
  <c r="B4743" i="6"/>
  <c r="B4744" i="6"/>
  <c r="B4745" i="6"/>
  <c r="B4746" i="6"/>
  <c r="B4747" i="6"/>
  <c r="B4748" i="6"/>
  <c r="B4749" i="6"/>
  <c r="B4750" i="6"/>
  <c r="B4752" i="6"/>
  <c r="B4753" i="6"/>
  <c r="B4754" i="6"/>
  <c r="B4755" i="6"/>
  <c r="B4756" i="6"/>
  <c r="B4757" i="6"/>
  <c r="B4758" i="6"/>
  <c r="B4759" i="6"/>
  <c r="B4760" i="6"/>
  <c r="B4761" i="6"/>
  <c r="B4685" i="6"/>
  <c r="B4686" i="6"/>
  <c r="B4687" i="6"/>
  <c r="B4688" i="6"/>
  <c r="B4689" i="6"/>
  <c r="B4690" i="6"/>
  <c r="B4691" i="6"/>
  <c r="B4692" i="6"/>
  <c r="B4693" i="6"/>
  <c r="B4694" i="6"/>
  <c r="B4695" i="6"/>
  <c r="B4696" i="6"/>
  <c r="B4697" i="6"/>
  <c r="B4698" i="6"/>
  <c r="B4699" i="6"/>
  <c r="B4700" i="6"/>
  <c r="B4701" i="6"/>
  <c r="B4702" i="6"/>
  <c r="B4684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90" i="6"/>
  <c r="C4692" i="6"/>
  <c r="C4699" i="6"/>
  <c r="C4702" i="6"/>
  <c r="C4712" i="6"/>
  <c r="C4714" i="6"/>
  <c r="C4722" i="6"/>
  <c r="C4724" i="6"/>
  <c r="C4731" i="6"/>
  <c r="C4739" i="6"/>
  <c r="C4746" i="6"/>
  <c r="C4748" i="6"/>
  <c r="C4750" i="6"/>
  <c r="C4751" i="6"/>
  <c r="C4754" i="6"/>
  <c r="C4755" i="6"/>
  <c r="C4756" i="6"/>
  <c r="C4759" i="6"/>
  <c r="C4760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U3248" i="4"/>
  <c r="U3249" i="4"/>
  <c r="U3250" i="4"/>
  <c r="U3251" i="4"/>
  <c r="U3252" i="4"/>
  <c r="U3253" i="4"/>
  <c r="U3254" i="4"/>
  <c r="U3255" i="4"/>
  <c r="U3256" i="4"/>
  <c r="U3257" i="4"/>
  <c r="U3258" i="4"/>
  <c r="U3259" i="4"/>
  <c r="U3260" i="4"/>
  <c r="U3261" i="4"/>
  <c r="U3262" i="4"/>
  <c r="U3263" i="4"/>
  <c r="U3264" i="4"/>
  <c r="U3265" i="4"/>
  <c r="U3266" i="4"/>
  <c r="U3267" i="4"/>
  <c r="U3268" i="4"/>
  <c r="U3269" i="4"/>
  <c r="U3270" i="4"/>
  <c r="U3271" i="4"/>
  <c r="U3272" i="4"/>
  <c r="U3273" i="4"/>
  <c r="U3274" i="4"/>
  <c r="U3275" i="4"/>
  <c r="U3276" i="4"/>
  <c r="U3277" i="4"/>
  <c r="U3278" i="4"/>
  <c r="U3279" i="4"/>
  <c r="U3280" i="4"/>
  <c r="U3281" i="4"/>
  <c r="U3282" i="4"/>
  <c r="U3283" i="4"/>
  <c r="U3284" i="4"/>
  <c r="U3285" i="4"/>
  <c r="U3286" i="4"/>
  <c r="U3287" i="4"/>
  <c r="U3288" i="4"/>
  <c r="U3289" i="4"/>
  <c r="U3290" i="4"/>
  <c r="U3291" i="4"/>
  <c r="U3292" i="4"/>
  <c r="U3293" i="4"/>
  <c r="U3294" i="4"/>
  <c r="U3295" i="4"/>
  <c r="U3296" i="4"/>
  <c r="U3297" i="4"/>
  <c r="U3298" i="4"/>
  <c r="U3299" i="4"/>
  <c r="U3300" i="4"/>
  <c r="U3301" i="4"/>
  <c r="U3302" i="4"/>
  <c r="U3303" i="4"/>
  <c r="U3304" i="4"/>
  <c r="U3305" i="4"/>
  <c r="U3306" i="4"/>
  <c r="U3307" i="4"/>
  <c r="U3308" i="4"/>
  <c r="U3309" i="4"/>
  <c r="U3310" i="4"/>
  <c r="U3311" i="4"/>
  <c r="U3312" i="4"/>
  <c r="U3313" i="4"/>
  <c r="U3314" i="4"/>
  <c r="U3315" i="4"/>
  <c r="U3316" i="4"/>
  <c r="U3317" i="4"/>
  <c r="U3318" i="4"/>
  <c r="U3319" i="4"/>
  <c r="U3320" i="4"/>
  <c r="U3321" i="4"/>
  <c r="U3322" i="4"/>
  <c r="U3323" i="4"/>
  <c r="U3324" i="4"/>
  <c r="U3325" i="4"/>
  <c r="U3326" i="4"/>
  <c r="U3327" i="4"/>
  <c r="U3328" i="4"/>
  <c r="U3329" i="4"/>
  <c r="U3330" i="4"/>
  <c r="U3331" i="4"/>
  <c r="U3332" i="4"/>
  <c r="U3333" i="4"/>
  <c r="U3334" i="4"/>
  <c r="U3335" i="4"/>
  <c r="U3336" i="4"/>
  <c r="U3337" i="4"/>
  <c r="U3338" i="4"/>
  <c r="U3339" i="4"/>
  <c r="U3340" i="4"/>
  <c r="U3341" i="4"/>
  <c r="U3342" i="4"/>
  <c r="U3343" i="4"/>
  <c r="U3344" i="4"/>
  <c r="U3345" i="4"/>
  <c r="U3346" i="4"/>
  <c r="U3347" i="4"/>
  <c r="U3348" i="4"/>
  <c r="U3349" i="4"/>
  <c r="U3350" i="4"/>
  <c r="U3351" i="4"/>
  <c r="U3352" i="4"/>
  <c r="U3353" i="4"/>
  <c r="U3354" i="4"/>
  <c r="U3355" i="4"/>
  <c r="U3356" i="4"/>
  <c r="U3357" i="4"/>
  <c r="U3358" i="4"/>
  <c r="U3359" i="4"/>
  <c r="U3360" i="4"/>
  <c r="U3361" i="4"/>
  <c r="U3362" i="4"/>
  <c r="U3363" i="4"/>
  <c r="U3364" i="4"/>
  <c r="U3365" i="4"/>
  <c r="U3366" i="4"/>
  <c r="U3367" i="4"/>
  <c r="U3368" i="4"/>
  <c r="U3369" i="4"/>
  <c r="U3370" i="4"/>
  <c r="U3371" i="4"/>
  <c r="U3372" i="4"/>
  <c r="U3373" i="4"/>
  <c r="U3374" i="4"/>
  <c r="U3375" i="4"/>
  <c r="U3376" i="4"/>
  <c r="U3377" i="4"/>
  <c r="U3378" i="4"/>
  <c r="U3379" i="4"/>
  <c r="U3380" i="4"/>
  <c r="U3381" i="4"/>
  <c r="U3382" i="4"/>
  <c r="U3383" i="4"/>
  <c r="U3384" i="4"/>
  <c r="U3385" i="4"/>
  <c r="U3386" i="4"/>
  <c r="U3387" i="4"/>
  <c r="U3388" i="4"/>
  <c r="U3389" i="4"/>
  <c r="U3390" i="4"/>
  <c r="U3391" i="4"/>
  <c r="U3392" i="4"/>
  <c r="U3393" i="4"/>
  <c r="U3394" i="4"/>
  <c r="U3395" i="4"/>
  <c r="U3396" i="4"/>
  <c r="U3397" i="4"/>
  <c r="U3398" i="4"/>
  <c r="U3399" i="4"/>
  <c r="U3400" i="4"/>
  <c r="U3401" i="4"/>
  <c r="U3402" i="4"/>
  <c r="U3403" i="4"/>
  <c r="U3404" i="4"/>
  <c r="U3405" i="4"/>
  <c r="U3406" i="4"/>
  <c r="U3407" i="4"/>
  <c r="U3408" i="4"/>
  <c r="U3409" i="4"/>
  <c r="U3410" i="4"/>
  <c r="U3411" i="4"/>
  <c r="U3412" i="4"/>
  <c r="U3413" i="4"/>
  <c r="U3414" i="4"/>
  <c r="U3415" i="4"/>
  <c r="U3416" i="4"/>
  <c r="U3417" i="4"/>
  <c r="U3418" i="4"/>
  <c r="U3419" i="4"/>
  <c r="U3420" i="4"/>
  <c r="U3421" i="4"/>
  <c r="U3422" i="4"/>
  <c r="U3423" i="4"/>
  <c r="U3424" i="4"/>
  <c r="U3425" i="4"/>
  <c r="U3426" i="4"/>
  <c r="U3427" i="4"/>
  <c r="U3428" i="4"/>
  <c r="U3429" i="4"/>
  <c r="U3430" i="4"/>
  <c r="U3431" i="4"/>
  <c r="U3432" i="4"/>
  <c r="U3433" i="4"/>
  <c r="U3434" i="4"/>
  <c r="U3435" i="4"/>
  <c r="U3436" i="4"/>
  <c r="U3437" i="4"/>
  <c r="U3438" i="4"/>
  <c r="U3439" i="4"/>
  <c r="U3440" i="4"/>
  <c r="U3441" i="4"/>
  <c r="U3442" i="4"/>
  <c r="U3443" i="4"/>
  <c r="U3444" i="4"/>
  <c r="U3445" i="4"/>
  <c r="U3446" i="4"/>
  <c r="U3447" i="4"/>
  <c r="U3448" i="4"/>
  <c r="U3449" i="4"/>
  <c r="U3450" i="4"/>
  <c r="U3451" i="4"/>
  <c r="U3452" i="4"/>
  <c r="U3453" i="4"/>
  <c r="U3454" i="4"/>
  <c r="U3455" i="4"/>
  <c r="U3456" i="4"/>
  <c r="U3457" i="4"/>
  <c r="U3458" i="4"/>
  <c r="U3459" i="4"/>
  <c r="U3460" i="4"/>
  <c r="U3461" i="4"/>
  <c r="U3462" i="4"/>
  <c r="U3463" i="4"/>
  <c r="U3464" i="4"/>
  <c r="U3465" i="4"/>
  <c r="U3466" i="4"/>
  <c r="U3467" i="4"/>
  <c r="U3468" i="4"/>
  <c r="U3469" i="4"/>
  <c r="U3470" i="4"/>
  <c r="U3471" i="4"/>
  <c r="U3472" i="4"/>
  <c r="U3473" i="4"/>
  <c r="U3474" i="4"/>
  <c r="U3475" i="4"/>
  <c r="U3476" i="4"/>
  <c r="U3477" i="4"/>
  <c r="U3478" i="4"/>
  <c r="U3479" i="4"/>
  <c r="U3480" i="4"/>
  <c r="U3481" i="4"/>
  <c r="U3482" i="4"/>
  <c r="U3483" i="4"/>
  <c r="U3484" i="4"/>
  <c r="U3485" i="4"/>
  <c r="U3486" i="4"/>
  <c r="U3487" i="4"/>
  <c r="U3488" i="4"/>
  <c r="U3489" i="4"/>
  <c r="U3490" i="4"/>
  <c r="U3491" i="4"/>
  <c r="U3492" i="4"/>
  <c r="U3493" i="4"/>
  <c r="U3494" i="4"/>
  <c r="U3495" i="4"/>
  <c r="U3496" i="4"/>
  <c r="U3497" i="4"/>
  <c r="U3498" i="4"/>
  <c r="U3499" i="4"/>
  <c r="U3500" i="4"/>
  <c r="U3501" i="4"/>
  <c r="U3502" i="4"/>
  <c r="U3503" i="4"/>
  <c r="U3504" i="4"/>
  <c r="U3505" i="4"/>
  <c r="U3506" i="4"/>
  <c r="U3507" i="4"/>
  <c r="U3508" i="4"/>
  <c r="U3509" i="4"/>
  <c r="U3510" i="4"/>
  <c r="U3511" i="4"/>
  <c r="U3512" i="4"/>
  <c r="U3513" i="4"/>
  <c r="U3514" i="4"/>
  <c r="U3515" i="4"/>
  <c r="U3516" i="4"/>
  <c r="U3517" i="4"/>
  <c r="U3518" i="4"/>
  <c r="U3519" i="4"/>
  <c r="U3520" i="4"/>
  <c r="U3521" i="4"/>
  <c r="U3522" i="4"/>
  <c r="U3523" i="4"/>
  <c r="U3524" i="4"/>
  <c r="U3525" i="4"/>
  <c r="U3526" i="4"/>
  <c r="U3527" i="4"/>
  <c r="U3528" i="4"/>
  <c r="U3529" i="4"/>
  <c r="U3530" i="4"/>
  <c r="U3531" i="4"/>
  <c r="U3532" i="4"/>
  <c r="U3533" i="4"/>
  <c r="U3534" i="4"/>
  <c r="U3535" i="4"/>
  <c r="U3536" i="4"/>
  <c r="U3537" i="4"/>
  <c r="U3538" i="4"/>
  <c r="U3539" i="4"/>
  <c r="U3540" i="4"/>
  <c r="U3541" i="4"/>
  <c r="U3542" i="4"/>
  <c r="U3543" i="4"/>
  <c r="U3544" i="4"/>
  <c r="U3545" i="4"/>
  <c r="U3546" i="4"/>
  <c r="U3547" i="4"/>
  <c r="U3548" i="4"/>
  <c r="U3549" i="4"/>
  <c r="U3550" i="4"/>
  <c r="U3551" i="4"/>
  <c r="U3552" i="4"/>
  <c r="U3553" i="4"/>
  <c r="U3554" i="4"/>
  <c r="U3555" i="4"/>
  <c r="U3556" i="4"/>
  <c r="U3557" i="4"/>
  <c r="U3558" i="4"/>
  <c r="U3559" i="4"/>
  <c r="U3560" i="4"/>
  <c r="U3561" i="4"/>
  <c r="U3562" i="4"/>
  <c r="U3563" i="4"/>
  <c r="U3564" i="4"/>
  <c r="U3565" i="4"/>
  <c r="U3566" i="4"/>
  <c r="U3567" i="4"/>
  <c r="U3568" i="4"/>
  <c r="U3569" i="4"/>
  <c r="U3570" i="4"/>
  <c r="U3571" i="4"/>
  <c r="U3572" i="4"/>
  <c r="U3573" i="4"/>
  <c r="U3574" i="4"/>
  <c r="U3575" i="4"/>
  <c r="U3576" i="4"/>
  <c r="U3577" i="4"/>
  <c r="U3578" i="4"/>
  <c r="U3579" i="4"/>
  <c r="U3580" i="4"/>
  <c r="U3581" i="4"/>
  <c r="U3582" i="4"/>
  <c r="U3583" i="4"/>
  <c r="U3584" i="4"/>
  <c r="U3585" i="4"/>
  <c r="U3586" i="4"/>
  <c r="U3587" i="4"/>
  <c r="U3588" i="4"/>
  <c r="U3589" i="4"/>
  <c r="U3590" i="4"/>
  <c r="U3591" i="4"/>
  <c r="U3592" i="4"/>
  <c r="U3593" i="4"/>
  <c r="U3594" i="4"/>
  <c r="U3595" i="4"/>
  <c r="U3596" i="4"/>
  <c r="U3597" i="4"/>
  <c r="U3598" i="4"/>
  <c r="U3599" i="4"/>
  <c r="U3600" i="4"/>
  <c r="U3601" i="4"/>
  <c r="U3602" i="4"/>
  <c r="U3603" i="4"/>
  <c r="U3604" i="4"/>
  <c r="U3605" i="4"/>
  <c r="U3606" i="4"/>
  <c r="U3607" i="4"/>
  <c r="U3608" i="4"/>
  <c r="U3609" i="4"/>
  <c r="U3610" i="4"/>
  <c r="U3611" i="4"/>
  <c r="U3612" i="4"/>
  <c r="U3613" i="4"/>
  <c r="U3614" i="4"/>
  <c r="U3615" i="4"/>
  <c r="U3616" i="4"/>
  <c r="U3617" i="4"/>
  <c r="U3618" i="4"/>
  <c r="U3619" i="4"/>
  <c r="U3620" i="4"/>
  <c r="U3621" i="4"/>
  <c r="U3622" i="4"/>
  <c r="U3623" i="4"/>
  <c r="U3624" i="4"/>
  <c r="U3625" i="4"/>
  <c r="U3626" i="4"/>
  <c r="U3627" i="4"/>
  <c r="U3628" i="4"/>
  <c r="U3629" i="4"/>
  <c r="U3630" i="4"/>
  <c r="U3631" i="4"/>
  <c r="U3632" i="4"/>
  <c r="U3633" i="4"/>
  <c r="U3634" i="4"/>
  <c r="U3635" i="4"/>
  <c r="U3636" i="4"/>
  <c r="U3637" i="4"/>
  <c r="U3638" i="4"/>
  <c r="U3639" i="4"/>
  <c r="U3640" i="4"/>
  <c r="U3641" i="4"/>
  <c r="U3642" i="4"/>
  <c r="U3643" i="4"/>
  <c r="U3644" i="4"/>
  <c r="U3645" i="4"/>
  <c r="U3646" i="4"/>
  <c r="U3647" i="4"/>
  <c r="U3648" i="4"/>
  <c r="U3649" i="4"/>
  <c r="U3650" i="4"/>
  <c r="U3651" i="4"/>
  <c r="U3652" i="4"/>
  <c r="U3653" i="4"/>
  <c r="U3654" i="4"/>
  <c r="U3655" i="4"/>
  <c r="U3656" i="4"/>
  <c r="U3657" i="4"/>
  <c r="U3658" i="4"/>
  <c r="U3659" i="4"/>
  <c r="U3660" i="4"/>
  <c r="U3661" i="4"/>
  <c r="U3662" i="4"/>
  <c r="U3663" i="4"/>
  <c r="U3664" i="4"/>
  <c r="U3665" i="4"/>
  <c r="U3666" i="4"/>
  <c r="U3667" i="4"/>
  <c r="U3668" i="4"/>
  <c r="U3669" i="4"/>
  <c r="U3670" i="4"/>
  <c r="U3671" i="4"/>
  <c r="U3672" i="4"/>
  <c r="U3673" i="4"/>
  <c r="U3674" i="4"/>
  <c r="U3675" i="4"/>
  <c r="U3676" i="4"/>
  <c r="U3677" i="4"/>
  <c r="U3678" i="4"/>
  <c r="U3679" i="4"/>
  <c r="U3680" i="4"/>
  <c r="U3681" i="4"/>
  <c r="U3682" i="4"/>
  <c r="U3683" i="4"/>
  <c r="U3684" i="4"/>
  <c r="U3685" i="4"/>
  <c r="U3686" i="4"/>
  <c r="U3687" i="4"/>
  <c r="U3688" i="4"/>
  <c r="U3689" i="4"/>
  <c r="U3690" i="4"/>
  <c r="U3691" i="4"/>
  <c r="U3692" i="4"/>
  <c r="U3693" i="4"/>
  <c r="U3694" i="4"/>
  <c r="U3695" i="4"/>
  <c r="U3696" i="4"/>
  <c r="U3697" i="4"/>
  <c r="U3698" i="4"/>
  <c r="U3699" i="4"/>
  <c r="U3700" i="4"/>
  <c r="U3701" i="4"/>
  <c r="U3702" i="4"/>
  <c r="U3703" i="4"/>
  <c r="U3704" i="4"/>
  <c r="U3705" i="4"/>
  <c r="U3706" i="4"/>
  <c r="U3707" i="4"/>
  <c r="U3708" i="4"/>
  <c r="U3709" i="4"/>
  <c r="U3710" i="4"/>
  <c r="U3711" i="4"/>
  <c r="U3712" i="4"/>
  <c r="U3713" i="4"/>
  <c r="U3714" i="4"/>
  <c r="U3715" i="4"/>
  <c r="U3716" i="4"/>
  <c r="U3717" i="4"/>
  <c r="U3718" i="4"/>
  <c r="U3719" i="4"/>
  <c r="U3720" i="4"/>
  <c r="U3721" i="4"/>
  <c r="U3722" i="4"/>
  <c r="U3723" i="4"/>
  <c r="U3724" i="4"/>
  <c r="U3725" i="4"/>
  <c r="U3726" i="4"/>
  <c r="U3727" i="4"/>
  <c r="U3728" i="4"/>
  <c r="U3729" i="4"/>
  <c r="U3730" i="4"/>
  <c r="U3731" i="4"/>
  <c r="U3732" i="4"/>
  <c r="U3733" i="4"/>
  <c r="U3734" i="4"/>
  <c r="U3735" i="4"/>
  <c r="U3736" i="4"/>
  <c r="U3737" i="4"/>
  <c r="U3738" i="4"/>
  <c r="U3739" i="4"/>
  <c r="U3740" i="4"/>
  <c r="U3741" i="4"/>
  <c r="U3742" i="4"/>
  <c r="U3743" i="4"/>
  <c r="U3744" i="4"/>
  <c r="U3745" i="4"/>
  <c r="U3746" i="4"/>
  <c r="U3747" i="4"/>
  <c r="U3748" i="4"/>
  <c r="U3749" i="4"/>
  <c r="U3750" i="4"/>
  <c r="U3751" i="4"/>
  <c r="U3752" i="4"/>
  <c r="U3753" i="4"/>
  <c r="U3754" i="4"/>
  <c r="U3755" i="4"/>
  <c r="U3756" i="4"/>
  <c r="U3757" i="4"/>
  <c r="U3758" i="4"/>
  <c r="U3759" i="4"/>
  <c r="U3760" i="4"/>
  <c r="U3761" i="4"/>
  <c r="U3762" i="4"/>
  <c r="U3763" i="4"/>
  <c r="U3764" i="4"/>
  <c r="U3765" i="4"/>
  <c r="U3766" i="4"/>
  <c r="U3767" i="4"/>
  <c r="U3768" i="4"/>
  <c r="U3769" i="4"/>
  <c r="U3770" i="4"/>
  <c r="U3771" i="4"/>
  <c r="U3772" i="4"/>
  <c r="U3773" i="4"/>
  <c r="U3774" i="4"/>
  <c r="U3775" i="4"/>
  <c r="U3776" i="4"/>
  <c r="U3777" i="4"/>
  <c r="U3778" i="4"/>
  <c r="U3779" i="4"/>
  <c r="U3780" i="4"/>
  <c r="U3781" i="4"/>
  <c r="U3782" i="4"/>
  <c r="U3783" i="4"/>
  <c r="U3784" i="4"/>
  <c r="U3785" i="4"/>
  <c r="U3786" i="4"/>
  <c r="U3787" i="4"/>
  <c r="U3788" i="4"/>
  <c r="U3789" i="4"/>
  <c r="U3790" i="4"/>
  <c r="U3791" i="4"/>
  <c r="U3792" i="4"/>
  <c r="U3793" i="4"/>
  <c r="U3794" i="4"/>
  <c r="U3795" i="4"/>
  <c r="U3796" i="4"/>
  <c r="U3797" i="4"/>
  <c r="U3798" i="4"/>
  <c r="U3799" i="4"/>
  <c r="U3800" i="4"/>
  <c r="U3801" i="4"/>
  <c r="U3802" i="4"/>
  <c r="U3803" i="4"/>
  <c r="U3804" i="4"/>
  <c r="U3805" i="4"/>
  <c r="U3806" i="4"/>
  <c r="U3807" i="4"/>
  <c r="U3808" i="4"/>
  <c r="U3809" i="4"/>
  <c r="U3810" i="4"/>
  <c r="U3811" i="4"/>
  <c r="U3812" i="4"/>
  <c r="U3813" i="4"/>
  <c r="U3814" i="4"/>
  <c r="U3815" i="4"/>
  <c r="U3816" i="4"/>
  <c r="U3817" i="4"/>
  <c r="U3818" i="4"/>
  <c r="U3819" i="4"/>
  <c r="U3820" i="4"/>
  <c r="U3821" i="4"/>
  <c r="U3822" i="4"/>
  <c r="U3823" i="4"/>
  <c r="U3824" i="4"/>
  <c r="U3825" i="4"/>
  <c r="U3826" i="4"/>
  <c r="U3827" i="4"/>
  <c r="U3828" i="4"/>
  <c r="U3829" i="4"/>
  <c r="U3830" i="4"/>
  <c r="U3831" i="4"/>
  <c r="U3832" i="4"/>
  <c r="U3833" i="4"/>
  <c r="U3834" i="4"/>
  <c r="U3835" i="4"/>
  <c r="U3836" i="4"/>
  <c r="U3837" i="4"/>
  <c r="U3838" i="4"/>
  <c r="U3839" i="4"/>
  <c r="U3840" i="4"/>
  <c r="U3841" i="4"/>
  <c r="U3842" i="4"/>
  <c r="U3843" i="4"/>
  <c r="U3844" i="4"/>
  <c r="U3845" i="4"/>
  <c r="U3846" i="4"/>
  <c r="U3847" i="4"/>
  <c r="U3848" i="4"/>
  <c r="U3849" i="4"/>
  <c r="U3850" i="4"/>
  <c r="U3851" i="4"/>
  <c r="U3852" i="4"/>
  <c r="U3853" i="4"/>
  <c r="U3854" i="4"/>
  <c r="U3855" i="4"/>
  <c r="U3856" i="4"/>
  <c r="U3857" i="4"/>
  <c r="U3858" i="4"/>
  <c r="U3859" i="4"/>
  <c r="U3860" i="4"/>
  <c r="U3861" i="4"/>
  <c r="U3862" i="4"/>
  <c r="U3863" i="4"/>
  <c r="U3864" i="4"/>
  <c r="U3865" i="4"/>
  <c r="U3866" i="4"/>
  <c r="U3867" i="4"/>
  <c r="U3868" i="4"/>
  <c r="U3869" i="4"/>
  <c r="U3870" i="4"/>
  <c r="U3871" i="4"/>
  <c r="U3872" i="4"/>
  <c r="U3873" i="4"/>
  <c r="U3874" i="4"/>
  <c r="U3875" i="4"/>
  <c r="U3876" i="4"/>
  <c r="U3877" i="4"/>
  <c r="U3878" i="4"/>
  <c r="U3879" i="4"/>
  <c r="U3880" i="4"/>
  <c r="U3881" i="4"/>
  <c r="U3882" i="4"/>
  <c r="U3883" i="4"/>
  <c r="U3884" i="4"/>
  <c r="U3885" i="4"/>
  <c r="U3886" i="4"/>
  <c r="U3887" i="4"/>
  <c r="U3888" i="4"/>
  <c r="U3889" i="4"/>
  <c r="U3890" i="4"/>
  <c r="U3891" i="4"/>
  <c r="U3892" i="4"/>
  <c r="U3893" i="4"/>
  <c r="U3894" i="4"/>
  <c r="U3895" i="4"/>
  <c r="U3896" i="4"/>
  <c r="U3897" i="4"/>
  <c r="U3898" i="4"/>
  <c r="U3899" i="4"/>
  <c r="U3900" i="4"/>
  <c r="U3901" i="4"/>
  <c r="U3902" i="4"/>
  <c r="U3903" i="4"/>
  <c r="U3904" i="4"/>
  <c r="U3905" i="4"/>
  <c r="U3906" i="4"/>
  <c r="U3907" i="4"/>
  <c r="U3908" i="4"/>
  <c r="U3909" i="4"/>
  <c r="U3910" i="4"/>
  <c r="U3911" i="4"/>
  <c r="U3912" i="4"/>
  <c r="U3913" i="4"/>
  <c r="U3914" i="4"/>
  <c r="U3915" i="4"/>
  <c r="U3916" i="4"/>
  <c r="U3917" i="4"/>
  <c r="U3918" i="4"/>
  <c r="U3919" i="4"/>
  <c r="U3920" i="4"/>
  <c r="U3921" i="4"/>
  <c r="U3922" i="4"/>
  <c r="U3923" i="4"/>
  <c r="U3924" i="4"/>
  <c r="U3925" i="4"/>
  <c r="U3926" i="4"/>
  <c r="U3927" i="4"/>
  <c r="U3928" i="4"/>
  <c r="U3929" i="4"/>
  <c r="U3930" i="4"/>
  <c r="U3931" i="4"/>
  <c r="U3932" i="4"/>
  <c r="U3933" i="4"/>
  <c r="U3934" i="4"/>
  <c r="U3935" i="4"/>
  <c r="U3936" i="4"/>
  <c r="U3937" i="4"/>
  <c r="U3938" i="4"/>
  <c r="U3939" i="4"/>
  <c r="U3940" i="4"/>
  <c r="U3941" i="4"/>
  <c r="U3942" i="4"/>
  <c r="U3943" i="4"/>
  <c r="U3944" i="4"/>
  <c r="U3945" i="4"/>
  <c r="U3946" i="4"/>
  <c r="U3947" i="4"/>
  <c r="U3948" i="4"/>
  <c r="U3949" i="4"/>
  <c r="U3950" i="4"/>
  <c r="U3951" i="4"/>
  <c r="U3952" i="4"/>
  <c r="U3953" i="4"/>
  <c r="U3954" i="4"/>
  <c r="U3955" i="4"/>
  <c r="U3956" i="4"/>
  <c r="U3957" i="4"/>
  <c r="U3958" i="4"/>
  <c r="U3959" i="4"/>
  <c r="U3960" i="4"/>
  <c r="U3961" i="4"/>
  <c r="U3962" i="4"/>
  <c r="U3963" i="4"/>
  <c r="U3964" i="4"/>
  <c r="U3965" i="4"/>
  <c r="U3966" i="4"/>
  <c r="U3967" i="4"/>
  <c r="U3968" i="4"/>
  <c r="U3969" i="4"/>
  <c r="U3970" i="4"/>
  <c r="U3971" i="4"/>
  <c r="U3972" i="4"/>
  <c r="U3973" i="4"/>
  <c r="U3974" i="4"/>
  <c r="U3975" i="4"/>
  <c r="U3976" i="4"/>
  <c r="U3977" i="4"/>
  <c r="U3978" i="4"/>
  <c r="U3979" i="4"/>
  <c r="U3980" i="4"/>
  <c r="U3981" i="4"/>
  <c r="U3982" i="4"/>
  <c r="U3983" i="4"/>
  <c r="U3984" i="4"/>
  <c r="U3985" i="4"/>
  <c r="U3986" i="4"/>
  <c r="U3987" i="4"/>
  <c r="U3988" i="4"/>
  <c r="U3989" i="4"/>
  <c r="U3990" i="4"/>
  <c r="U3991" i="4"/>
  <c r="U3992" i="4"/>
  <c r="U3993" i="4"/>
  <c r="U3994" i="4"/>
  <c r="U3995" i="4"/>
  <c r="U3996" i="4"/>
  <c r="U3997" i="4"/>
  <c r="U3998" i="4"/>
  <c r="U3999" i="4"/>
  <c r="U4000" i="4"/>
  <c r="U4001" i="4"/>
  <c r="U4002" i="4"/>
  <c r="U4003" i="4"/>
  <c r="U4004" i="4"/>
  <c r="U4005" i="4"/>
  <c r="U4006" i="4"/>
  <c r="U4007" i="4"/>
  <c r="U4008" i="4"/>
  <c r="U4009" i="4"/>
  <c r="U4010" i="4"/>
  <c r="U4011" i="4"/>
  <c r="U4012" i="4"/>
  <c r="U4013" i="4"/>
  <c r="U4014" i="4"/>
  <c r="U4015" i="4"/>
  <c r="U4016" i="4"/>
  <c r="U4017" i="4"/>
  <c r="U4018" i="4"/>
  <c r="U4019" i="4"/>
  <c r="U4020" i="4"/>
  <c r="U4021" i="4"/>
  <c r="U4022" i="4"/>
  <c r="U4023" i="4"/>
  <c r="U4024" i="4"/>
  <c r="U4025" i="4"/>
  <c r="U4026" i="4"/>
  <c r="U4027" i="4"/>
  <c r="U4028" i="4"/>
  <c r="U4029" i="4"/>
  <c r="U4030" i="4"/>
  <c r="U4031" i="4"/>
  <c r="U4032" i="4"/>
  <c r="U4033" i="4"/>
  <c r="U4034" i="4"/>
  <c r="U4035" i="4"/>
  <c r="U4036" i="4"/>
  <c r="U4037" i="4"/>
  <c r="U4038" i="4"/>
  <c r="U4039" i="4"/>
  <c r="U4040" i="4"/>
  <c r="U4041" i="4"/>
  <c r="U4042" i="4"/>
  <c r="U4043" i="4"/>
  <c r="U4044" i="4"/>
  <c r="U4045" i="4"/>
  <c r="U4046" i="4"/>
  <c r="U4047" i="4"/>
  <c r="U4048" i="4"/>
  <c r="U4049" i="4"/>
  <c r="U4050" i="4"/>
  <c r="U4051" i="4"/>
  <c r="U4052" i="4"/>
  <c r="U4053" i="4"/>
  <c r="U4054" i="4"/>
  <c r="U4055" i="4"/>
  <c r="U4056" i="4"/>
  <c r="U4057" i="4"/>
  <c r="U4058" i="4"/>
  <c r="U4059" i="4"/>
  <c r="U4060" i="4"/>
  <c r="U4061" i="4"/>
  <c r="U4062" i="4"/>
  <c r="U4063" i="4"/>
  <c r="U4064" i="4"/>
  <c r="U4065" i="4"/>
  <c r="U4066" i="4"/>
  <c r="U4067" i="4"/>
  <c r="U4068" i="4"/>
  <c r="U4069" i="4"/>
  <c r="U4070" i="4"/>
  <c r="U4071" i="4"/>
  <c r="U4072" i="4"/>
  <c r="U4073" i="4"/>
  <c r="U4074" i="4"/>
  <c r="U4075" i="4"/>
  <c r="U4076" i="4"/>
  <c r="U4077" i="4"/>
  <c r="U4078" i="4"/>
  <c r="U4079" i="4"/>
  <c r="U4080" i="4"/>
  <c r="U4081" i="4"/>
  <c r="U4082" i="4"/>
  <c r="U4083" i="4"/>
  <c r="U4084" i="4"/>
  <c r="U4085" i="4"/>
  <c r="U4086" i="4"/>
  <c r="U4087" i="4"/>
  <c r="U4088" i="4"/>
  <c r="U4089" i="4"/>
  <c r="U4090" i="4"/>
  <c r="U4091" i="4"/>
  <c r="U4092" i="4"/>
  <c r="U4093" i="4"/>
  <c r="U4094" i="4"/>
  <c r="U4095" i="4"/>
  <c r="U4096" i="4"/>
  <c r="U4097" i="4"/>
  <c r="U4098" i="4"/>
  <c r="U4099" i="4"/>
  <c r="U4100" i="4"/>
  <c r="U4101" i="4"/>
  <c r="U4102" i="4"/>
  <c r="U4103" i="4"/>
  <c r="U4104" i="4"/>
  <c r="U4105" i="4"/>
  <c r="U4106" i="4"/>
  <c r="U4107" i="4"/>
  <c r="U4108" i="4"/>
  <c r="U4109" i="4"/>
  <c r="U4110" i="4"/>
  <c r="U4111" i="4"/>
  <c r="U4112" i="4"/>
  <c r="U4113" i="4"/>
  <c r="U4114" i="4"/>
  <c r="U4115" i="4"/>
  <c r="U4116" i="4"/>
  <c r="U4117" i="4"/>
  <c r="U4118" i="4"/>
  <c r="U4119" i="4"/>
  <c r="U4120" i="4"/>
  <c r="U4121" i="4"/>
  <c r="U4122" i="4"/>
  <c r="U4123" i="4"/>
  <c r="U4124" i="4"/>
  <c r="U4125" i="4"/>
  <c r="U4126" i="4"/>
  <c r="U4127" i="4"/>
  <c r="U4128" i="4"/>
  <c r="U4129" i="4"/>
  <c r="U4130" i="4"/>
  <c r="U4131" i="4"/>
  <c r="U4132" i="4"/>
  <c r="U4133" i="4"/>
  <c r="U4134" i="4"/>
  <c r="U4135" i="4"/>
  <c r="U4136" i="4"/>
  <c r="U4137" i="4"/>
  <c r="U4138" i="4"/>
  <c r="U4139" i="4"/>
  <c r="U4140" i="4"/>
  <c r="U4141" i="4"/>
  <c r="U4142" i="4"/>
  <c r="U4143" i="4"/>
  <c r="U4144" i="4"/>
  <c r="U4145" i="4"/>
  <c r="U4146" i="4"/>
  <c r="U4147" i="4"/>
  <c r="U4148" i="4"/>
  <c r="U4149" i="4"/>
  <c r="U4150" i="4"/>
  <c r="U4151" i="4"/>
  <c r="U4152" i="4"/>
  <c r="U4153" i="4"/>
  <c r="U4154" i="4"/>
  <c r="U4155" i="4"/>
  <c r="U4156" i="4"/>
  <c r="U4157" i="4"/>
  <c r="U4158" i="4"/>
  <c r="U4159" i="4"/>
  <c r="U4160" i="4"/>
  <c r="U4161" i="4"/>
  <c r="U4162" i="4"/>
  <c r="U4163" i="4"/>
  <c r="U4164" i="4"/>
  <c r="U4165" i="4"/>
  <c r="U4166" i="4"/>
  <c r="U4167" i="4"/>
  <c r="U4168" i="4"/>
  <c r="U4169" i="4"/>
  <c r="U4170" i="4"/>
  <c r="U4171" i="4"/>
  <c r="U4172" i="4"/>
  <c r="U4173" i="4"/>
  <c r="U4174" i="4"/>
  <c r="U4175" i="4"/>
  <c r="U4176" i="4"/>
  <c r="U4177" i="4"/>
  <c r="U4178" i="4"/>
  <c r="U4179" i="4"/>
  <c r="U4180" i="4"/>
  <c r="U4181" i="4"/>
  <c r="U4182" i="4"/>
  <c r="U4183" i="4"/>
  <c r="U4184" i="4"/>
  <c r="U4185" i="4"/>
  <c r="U4186" i="4"/>
  <c r="U4187" i="4"/>
  <c r="U4188" i="4"/>
  <c r="U4189" i="4"/>
  <c r="U4190" i="4"/>
  <c r="U4191" i="4"/>
  <c r="U4192" i="4"/>
  <c r="U4193" i="4"/>
  <c r="U4194" i="4"/>
  <c r="U4195" i="4"/>
  <c r="U4196" i="4"/>
  <c r="U4197" i="4"/>
  <c r="U4198" i="4"/>
  <c r="U4199" i="4"/>
  <c r="U4200" i="4"/>
  <c r="U4201" i="4"/>
  <c r="U4202" i="4"/>
  <c r="U4203" i="4"/>
  <c r="U4204" i="4"/>
  <c r="U4205" i="4"/>
  <c r="U4206" i="4"/>
  <c r="U4207" i="4"/>
  <c r="U4208" i="4"/>
  <c r="U4209" i="4"/>
  <c r="U4210" i="4"/>
  <c r="U4211" i="4"/>
  <c r="U4212" i="4"/>
  <c r="U4213" i="4"/>
  <c r="U4214" i="4"/>
  <c r="U4215" i="4"/>
  <c r="U4216" i="4"/>
  <c r="U4217" i="4"/>
  <c r="U4218" i="4"/>
  <c r="U4219" i="4"/>
  <c r="U4220" i="4"/>
  <c r="U4221" i="4"/>
  <c r="U4222" i="4"/>
  <c r="U4223" i="4"/>
  <c r="U4224" i="4"/>
  <c r="U4225" i="4"/>
  <c r="U4226" i="4"/>
  <c r="U4227" i="4"/>
  <c r="U4228" i="4"/>
  <c r="U4229" i="4"/>
  <c r="U4230" i="4"/>
  <c r="U4231" i="4"/>
  <c r="U4232" i="4"/>
  <c r="U4233" i="4"/>
  <c r="U4234" i="4"/>
  <c r="U4235" i="4"/>
  <c r="U4236" i="4"/>
  <c r="U4237" i="4"/>
  <c r="U4238" i="4"/>
  <c r="U4239" i="4"/>
  <c r="U4240" i="4"/>
  <c r="U4241" i="4"/>
  <c r="U4242" i="4"/>
  <c r="U4243" i="4"/>
  <c r="U4244" i="4"/>
  <c r="U4245" i="4"/>
  <c r="U4246" i="4"/>
  <c r="U4247" i="4"/>
  <c r="U4248" i="4"/>
  <c r="U4249" i="4"/>
  <c r="U4250" i="4"/>
  <c r="U4251" i="4"/>
  <c r="U4252" i="4"/>
  <c r="U4253" i="4"/>
  <c r="U4254" i="4"/>
  <c r="U4255" i="4"/>
  <c r="U4256" i="4"/>
  <c r="U4257" i="4"/>
  <c r="U4258" i="4"/>
  <c r="U4259" i="4"/>
  <c r="U4260" i="4"/>
  <c r="U4261" i="4"/>
  <c r="U4262" i="4"/>
  <c r="U4263" i="4"/>
  <c r="U4264" i="4"/>
  <c r="U4265" i="4"/>
  <c r="U4266" i="4"/>
  <c r="U4267" i="4"/>
  <c r="U4268" i="4"/>
  <c r="U4269" i="4"/>
  <c r="U4270" i="4"/>
  <c r="U4271" i="4"/>
  <c r="U4272" i="4"/>
  <c r="U4273" i="4"/>
  <c r="U4274" i="4"/>
  <c r="U4275" i="4"/>
  <c r="U4276" i="4"/>
  <c r="U4277" i="4"/>
  <c r="U4278" i="4"/>
  <c r="U4279" i="4"/>
  <c r="U4280" i="4"/>
  <c r="U4281" i="4"/>
  <c r="U4282" i="4"/>
  <c r="U4283" i="4"/>
  <c r="U4284" i="4"/>
  <c r="U4285" i="4"/>
  <c r="U4286" i="4"/>
  <c r="U4287" i="4"/>
  <c r="U4288" i="4"/>
  <c r="U4289" i="4"/>
  <c r="U4290" i="4"/>
  <c r="U4291" i="4"/>
  <c r="U4292" i="4"/>
  <c r="U4293" i="4"/>
  <c r="U4294" i="4"/>
  <c r="U4295" i="4"/>
  <c r="U4296" i="4"/>
  <c r="U4297" i="4"/>
  <c r="U4298" i="4"/>
  <c r="U4299" i="4"/>
  <c r="U4300" i="4"/>
  <c r="U4301" i="4"/>
  <c r="U4302" i="4"/>
  <c r="U4303" i="4"/>
  <c r="U4304" i="4"/>
  <c r="U4305" i="4"/>
  <c r="U4306" i="4"/>
  <c r="U4307" i="4"/>
  <c r="U4308" i="4"/>
  <c r="U4309" i="4"/>
  <c r="U4310" i="4"/>
  <c r="U4311" i="4"/>
  <c r="U4312" i="4"/>
  <c r="U4313" i="4"/>
  <c r="U4314" i="4"/>
  <c r="U4315" i="4"/>
  <c r="U4316" i="4"/>
  <c r="U4317" i="4"/>
  <c r="U4318" i="4"/>
  <c r="U4319" i="4"/>
  <c r="U4320" i="4"/>
  <c r="U4321" i="4"/>
  <c r="U4322" i="4"/>
  <c r="U4323" i="4"/>
  <c r="U4324" i="4"/>
  <c r="U4325" i="4"/>
  <c r="U4326" i="4"/>
  <c r="U4327" i="4"/>
  <c r="U4328" i="4"/>
  <c r="U4329" i="4"/>
  <c r="U4330" i="4"/>
  <c r="U4331" i="4"/>
  <c r="U4332" i="4"/>
  <c r="U4333" i="4"/>
  <c r="U4334" i="4"/>
  <c r="U4335" i="4"/>
  <c r="U4336" i="4"/>
  <c r="U4337" i="4"/>
  <c r="U4338" i="4"/>
  <c r="U4339" i="4"/>
  <c r="U4340" i="4"/>
  <c r="U4341" i="4"/>
  <c r="U4342" i="4"/>
  <c r="U4343" i="4"/>
  <c r="U4344" i="4"/>
  <c r="U4345" i="4"/>
  <c r="U4346" i="4"/>
  <c r="U4347" i="4"/>
  <c r="U4348" i="4"/>
  <c r="U4349" i="4"/>
  <c r="U4350" i="4"/>
  <c r="U4351" i="4"/>
  <c r="U4352" i="4"/>
  <c r="U4353" i="4"/>
  <c r="U4354" i="4"/>
  <c r="U4355" i="4"/>
  <c r="U4356" i="4"/>
  <c r="U4357" i="4"/>
  <c r="U4358" i="4"/>
  <c r="U4359" i="4"/>
  <c r="U4360" i="4"/>
  <c r="U4361" i="4"/>
  <c r="U4362" i="4"/>
  <c r="U4363" i="4"/>
  <c r="U4364" i="4"/>
  <c r="U4365" i="4"/>
  <c r="U4366" i="4"/>
  <c r="U4367" i="4"/>
  <c r="U4368" i="4"/>
  <c r="U4369" i="4"/>
  <c r="U4370" i="4"/>
  <c r="U4371" i="4"/>
  <c r="U4372" i="4"/>
  <c r="U4373" i="4"/>
  <c r="U4374" i="4"/>
  <c r="U4375" i="4"/>
  <c r="U4376" i="4"/>
  <c r="U4377" i="4"/>
  <c r="U4378" i="4"/>
  <c r="U4379" i="4"/>
  <c r="U4380" i="4"/>
  <c r="U4381" i="4"/>
  <c r="U4382" i="4"/>
  <c r="U4383" i="4"/>
  <c r="U4384" i="4"/>
  <c r="U4385" i="4"/>
  <c r="U4386" i="4"/>
  <c r="U4387" i="4"/>
  <c r="U4388" i="4"/>
  <c r="U4389" i="4"/>
  <c r="U4390" i="4"/>
  <c r="U4391" i="4"/>
  <c r="U4392" i="4"/>
  <c r="U4393" i="4"/>
  <c r="U4394" i="4"/>
  <c r="U4395" i="4"/>
  <c r="U4396" i="4"/>
  <c r="U4397" i="4"/>
  <c r="U4398" i="4"/>
  <c r="U4399" i="4"/>
  <c r="U4400" i="4"/>
  <c r="U4401" i="4"/>
  <c r="U4402" i="4"/>
  <c r="U4403" i="4"/>
  <c r="U4404" i="4"/>
  <c r="U4405" i="4"/>
  <c r="U4406" i="4"/>
  <c r="U4407" i="4"/>
  <c r="U4408" i="4"/>
  <c r="U4409" i="4"/>
  <c r="U4410" i="4"/>
  <c r="U4411" i="4"/>
  <c r="U4412" i="4"/>
  <c r="U4413" i="4"/>
  <c r="U4414" i="4"/>
  <c r="U4415" i="4"/>
  <c r="U4416" i="4"/>
  <c r="U4417" i="4"/>
  <c r="U4418" i="4"/>
  <c r="U4419" i="4"/>
  <c r="U4420" i="4"/>
  <c r="U4421" i="4"/>
  <c r="U4422" i="4"/>
  <c r="U4423" i="4"/>
  <c r="U4424" i="4"/>
  <c r="U4425" i="4"/>
  <c r="U4426" i="4"/>
  <c r="U4427" i="4"/>
  <c r="U4428" i="4"/>
  <c r="U4429" i="4"/>
  <c r="U4430" i="4"/>
  <c r="U4431" i="4"/>
  <c r="U4432" i="4"/>
  <c r="U4433" i="4"/>
  <c r="U4434" i="4"/>
  <c r="U4435" i="4"/>
  <c r="U4436" i="4"/>
  <c r="U4437" i="4"/>
  <c r="U4438" i="4"/>
  <c r="U4439" i="4"/>
  <c r="U4440" i="4"/>
  <c r="U4441" i="4"/>
  <c r="U4442" i="4"/>
  <c r="U4443" i="4"/>
  <c r="U4444" i="4"/>
  <c r="U4445" i="4"/>
  <c r="U4446" i="4"/>
  <c r="U4447" i="4"/>
  <c r="U4448" i="4"/>
  <c r="U4449" i="4"/>
  <c r="U4450" i="4"/>
  <c r="U4451" i="4"/>
  <c r="U4452" i="4"/>
  <c r="U4453" i="4"/>
  <c r="U4454" i="4"/>
  <c r="U4455" i="4"/>
  <c r="U4456" i="4"/>
  <c r="U4457" i="4"/>
  <c r="U4458" i="4"/>
  <c r="U4459" i="4"/>
  <c r="U4460" i="4"/>
  <c r="U4461" i="4"/>
  <c r="U4462" i="4"/>
  <c r="U4463" i="4"/>
  <c r="U4464" i="4"/>
  <c r="U4465" i="4"/>
  <c r="U4466" i="4"/>
  <c r="U4467" i="4"/>
  <c r="U4468" i="4"/>
  <c r="U4469" i="4"/>
  <c r="U4470" i="4"/>
  <c r="U4471" i="4"/>
  <c r="U4472" i="4"/>
  <c r="U4473" i="4"/>
  <c r="U4474" i="4"/>
  <c r="U4475" i="4"/>
  <c r="U4476" i="4"/>
  <c r="U4477" i="4"/>
  <c r="U4478" i="4"/>
  <c r="U4479" i="4"/>
  <c r="U4480" i="4"/>
  <c r="U4481" i="4"/>
  <c r="U4482" i="4"/>
  <c r="U4483" i="4"/>
  <c r="U4484" i="4"/>
  <c r="U4485" i="4"/>
  <c r="U4486" i="4"/>
  <c r="U4487" i="4"/>
  <c r="U4488" i="4"/>
  <c r="U4489" i="4"/>
  <c r="U4490" i="4"/>
  <c r="U4491" i="4"/>
  <c r="U4492" i="4"/>
  <c r="U4493" i="4"/>
  <c r="U4494" i="4"/>
  <c r="U4495" i="4"/>
  <c r="U4496" i="4"/>
  <c r="U4497" i="4"/>
  <c r="U4498" i="4"/>
  <c r="U4499" i="4"/>
  <c r="U4500" i="4"/>
  <c r="U4501" i="4"/>
  <c r="U4502" i="4"/>
  <c r="U4503" i="4"/>
  <c r="U4504" i="4"/>
  <c r="U4505" i="4"/>
  <c r="U4506" i="4"/>
  <c r="U4507" i="4"/>
  <c r="U4508" i="4"/>
  <c r="U4509" i="4"/>
  <c r="U4510" i="4"/>
  <c r="U4511" i="4"/>
  <c r="U4512" i="4"/>
  <c r="U4513" i="4"/>
  <c r="U4514" i="4"/>
  <c r="U4515" i="4"/>
  <c r="U4516" i="4"/>
  <c r="U4517" i="4"/>
  <c r="U4518" i="4"/>
  <c r="U4519" i="4"/>
  <c r="U4520" i="4"/>
  <c r="U4521" i="4"/>
  <c r="U4522" i="4"/>
  <c r="U4523" i="4"/>
  <c r="U4524" i="4"/>
  <c r="U4525" i="4"/>
  <c r="U4526" i="4"/>
  <c r="U4527" i="4"/>
  <c r="U4528" i="4"/>
  <c r="U4529" i="4"/>
  <c r="U4530" i="4"/>
  <c r="U4531" i="4"/>
  <c r="U4532" i="4"/>
  <c r="U4533" i="4"/>
  <c r="U4534" i="4"/>
  <c r="U4535" i="4"/>
  <c r="U4536" i="4"/>
  <c r="U4537" i="4"/>
  <c r="U4538" i="4"/>
  <c r="U4539" i="4"/>
  <c r="U4540" i="4"/>
  <c r="U4541" i="4"/>
  <c r="U4542" i="4"/>
  <c r="U4543" i="4"/>
  <c r="U4544" i="4"/>
  <c r="U4545" i="4"/>
  <c r="U4546" i="4"/>
  <c r="U4547" i="4"/>
  <c r="U4548" i="4"/>
  <c r="U4549" i="4"/>
  <c r="U4550" i="4"/>
  <c r="U4551" i="4"/>
  <c r="U4552" i="4"/>
  <c r="U4553" i="4"/>
  <c r="U4554" i="4"/>
  <c r="U4555" i="4"/>
  <c r="U4556" i="4"/>
  <c r="U4557" i="4"/>
  <c r="U4558" i="4"/>
  <c r="U4559" i="4"/>
  <c r="U4560" i="4"/>
  <c r="U4561" i="4"/>
  <c r="U4562" i="4"/>
  <c r="U4563" i="4"/>
  <c r="U4564" i="4"/>
  <c r="U4565" i="4"/>
  <c r="U4566" i="4"/>
  <c r="U4567" i="4"/>
  <c r="U4568" i="4"/>
  <c r="U4569" i="4"/>
  <c r="U4570" i="4"/>
  <c r="U4571" i="4"/>
  <c r="U4572" i="4"/>
  <c r="U4573" i="4"/>
  <c r="U4574" i="4"/>
  <c r="U4575" i="4"/>
  <c r="U4576" i="4"/>
  <c r="U4577" i="4"/>
  <c r="U4578" i="4"/>
  <c r="U4579" i="4"/>
  <c r="U4580" i="4"/>
  <c r="U4581" i="4"/>
  <c r="U4582" i="4"/>
  <c r="U4583" i="4"/>
  <c r="U4584" i="4"/>
  <c r="U4585" i="4"/>
  <c r="U4586" i="4"/>
  <c r="U4587" i="4"/>
  <c r="U4588" i="4"/>
  <c r="U4589" i="4"/>
  <c r="U4590" i="4"/>
  <c r="U4591" i="4"/>
  <c r="U4592" i="4"/>
  <c r="U4593" i="4"/>
  <c r="U4594" i="4"/>
  <c r="U4595" i="4"/>
  <c r="U4596" i="4"/>
  <c r="U4597" i="4"/>
  <c r="U4598" i="4"/>
  <c r="U4599" i="4"/>
  <c r="U4600" i="4"/>
  <c r="U4601" i="4"/>
  <c r="U4602" i="4"/>
  <c r="U4603" i="4"/>
  <c r="U4604" i="4"/>
  <c r="U4605" i="4"/>
  <c r="U4606" i="4"/>
  <c r="U4607" i="4"/>
  <c r="U4608" i="4"/>
  <c r="U4609" i="4"/>
  <c r="U4610" i="4"/>
  <c r="U4611" i="4"/>
  <c r="U4612" i="4"/>
  <c r="U4613" i="4"/>
  <c r="U4614" i="4"/>
  <c r="U4615" i="4"/>
  <c r="U4616" i="4"/>
  <c r="U4617" i="4"/>
  <c r="U4618" i="4"/>
  <c r="U4619" i="4"/>
  <c r="U4620" i="4"/>
  <c r="U4621" i="4"/>
  <c r="U4622" i="4"/>
  <c r="U4623" i="4"/>
  <c r="U4624" i="4"/>
  <c r="U4625" i="4"/>
  <c r="U4626" i="4"/>
  <c r="U4627" i="4"/>
  <c r="U4628" i="4"/>
  <c r="U4629" i="4"/>
  <c r="U4630" i="4"/>
  <c r="U4631" i="4"/>
  <c r="U4632" i="4"/>
  <c r="U4633" i="4"/>
  <c r="U4634" i="4"/>
  <c r="U4635" i="4"/>
  <c r="U4636" i="4"/>
  <c r="U4637" i="4"/>
  <c r="U4638" i="4"/>
  <c r="U4639" i="4"/>
  <c r="U4640" i="4"/>
  <c r="U4641" i="4"/>
  <c r="U4642" i="4"/>
  <c r="U4643" i="4"/>
  <c r="U4644" i="4"/>
  <c r="U4645" i="4"/>
  <c r="U4646" i="4"/>
  <c r="U4647" i="4"/>
  <c r="U4648" i="4"/>
  <c r="U4649" i="4"/>
  <c r="U4650" i="4"/>
  <c r="U4651" i="4"/>
  <c r="U4652" i="4"/>
  <c r="U4653" i="4"/>
  <c r="U4654" i="4"/>
  <c r="U4655" i="4"/>
  <c r="U4656" i="4"/>
  <c r="U4657" i="4"/>
  <c r="U4658" i="4"/>
  <c r="U4659" i="4"/>
  <c r="U4660" i="4"/>
  <c r="U4661" i="4"/>
  <c r="U4662" i="4"/>
  <c r="U4663" i="4"/>
  <c r="U4664" i="4"/>
  <c r="U4665" i="4"/>
  <c r="U4666" i="4"/>
  <c r="U4667" i="4"/>
  <c r="U4668" i="4"/>
  <c r="U4669" i="4"/>
  <c r="U4670" i="4"/>
  <c r="U4671" i="4"/>
  <c r="U4672" i="4"/>
  <c r="U4673" i="4"/>
  <c r="U4674" i="4"/>
  <c r="U4675" i="4"/>
  <c r="U4676" i="4"/>
  <c r="U4677" i="4"/>
  <c r="U4678" i="4"/>
  <c r="U4679" i="4"/>
  <c r="U4680" i="4"/>
  <c r="U4681" i="4"/>
  <c r="U4682" i="4"/>
  <c r="U4683" i="4"/>
  <c r="U4684" i="4"/>
  <c r="U4685" i="4"/>
  <c r="U4686" i="4"/>
  <c r="U4687" i="4"/>
  <c r="U4688" i="4"/>
  <c r="U4689" i="4"/>
  <c r="U4690" i="4"/>
  <c r="U4691" i="4"/>
  <c r="U4692" i="4"/>
  <c r="U4693" i="4"/>
  <c r="U4694" i="4"/>
  <c r="U4695" i="4"/>
  <c r="U4696" i="4"/>
  <c r="U4697" i="4"/>
  <c r="U4698" i="4"/>
  <c r="U4699" i="4"/>
  <c r="U4700" i="4"/>
  <c r="U4701" i="4"/>
  <c r="U4702" i="4"/>
  <c r="U4703" i="4"/>
  <c r="U4704" i="4"/>
  <c r="U4705" i="4"/>
  <c r="U4706" i="4"/>
  <c r="U4707" i="4"/>
  <c r="U4708" i="4"/>
  <c r="U4709" i="4"/>
  <c r="U4710" i="4"/>
  <c r="U4711" i="4"/>
  <c r="U4712" i="4"/>
  <c r="U4713" i="4"/>
  <c r="U4714" i="4"/>
  <c r="U4715" i="4"/>
  <c r="U4716" i="4"/>
  <c r="U4717" i="4"/>
  <c r="U4718" i="4"/>
  <c r="U4719" i="4"/>
  <c r="U4720" i="4"/>
  <c r="U4721" i="4"/>
  <c r="U4722" i="4"/>
  <c r="U4723" i="4"/>
  <c r="U4724" i="4"/>
  <c r="U4725" i="4"/>
  <c r="U4726" i="4"/>
  <c r="U4727" i="4"/>
  <c r="U4728" i="4"/>
  <c r="U4729" i="4"/>
  <c r="U4730" i="4"/>
  <c r="U4731" i="4"/>
  <c r="U4732" i="4"/>
  <c r="U4733" i="4"/>
  <c r="U4734" i="4"/>
  <c r="U4735" i="4"/>
  <c r="U4736" i="4"/>
  <c r="U4737" i="4"/>
  <c r="U4738" i="4"/>
  <c r="U4739" i="4"/>
  <c r="U4740" i="4"/>
  <c r="U4741" i="4"/>
  <c r="U4742" i="4"/>
  <c r="U4743" i="4"/>
  <c r="U4744" i="4"/>
  <c r="U4745" i="4"/>
  <c r="U4746" i="4"/>
  <c r="U4747" i="4"/>
  <c r="U4748" i="4"/>
  <c r="U4749" i="4"/>
  <c r="U4750" i="4"/>
  <c r="U4751" i="4"/>
  <c r="U4752" i="4"/>
  <c r="U4753" i="4"/>
  <c r="U4754" i="4"/>
  <c r="U4755" i="4"/>
  <c r="U4756" i="4"/>
  <c r="U4757" i="4"/>
  <c r="U4758" i="4"/>
  <c r="U4759" i="4"/>
  <c r="U4760" i="4"/>
  <c r="U4761" i="4"/>
  <c r="U4762" i="4"/>
  <c r="U4763" i="4"/>
  <c r="U4764" i="4"/>
  <c r="U4765" i="4"/>
  <c r="U4766" i="4"/>
  <c r="U4767" i="4"/>
  <c r="U4768" i="4"/>
  <c r="U4769" i="4"/>
  <c r="U4770" i="4"/>
  <c r="U4771" i="4"/>
  <c r="U4772" i="4"/>
  <c r="U4773" i="4"/>
  <c r="U4774" i="4"/>
  <c r="U4775" i="4"/>
  <c r="U4776" i="4"/>
  <c r="U4777" i="4"/>
  <c r="U4778" i="4"/>
  <c r="U4779" i="4"/>
  <c r="U4780" i="4"/>
  <c r="U4781" i="4"/>
  <c r="U4782" i="4"/>
  <c r="U4783" i="4"/>
  <c r="U4784" i="4"/>
  <c r="U4785" i="4"/>
  <c r="U4786" i="4"/>
  <c r="U4787" i="4"/>
  <c r="U4788" i="4"/>
  <c r="U4789" i="4"/>
  <c r="U4790" i="4"/>
  <c r="U4791" i="4"/>
  <c r="U4792" i="4"/>
  <c r="U4793" i="4"/>
  <c r="U4794" i="4"/>
  <c r="U4795" i="4"/>
  <c r="U4796" i="4"/>
  <c r="U4797" i="4"/>
  <c r="U4798" i="4"/>
  <c r="U4799" i="4"/>
  <c r="U4800" i="4"/>
  <c r="U4801" i="4"/>
  <c r="U4802" i="4"/>
  <c r="U4803" i="4"/>
  <c r="U4804" i="4"/>
  <c r="U4805" i="4"/>
  <c r="U4806" i="4"/>
  <c r="U4807" i="4"/>
  <c r="U4808" i="4"/>
  <c r="U4809" i="4"/>
  <c r="U4810" i="4"/>
  <c r="U4811" i="4"/>
  <c r="U4812" i="4"/>
  <c r="U4813" i="4"/>
  <c r="U4814" i="4"/>
  <c r="U4815" i="4"/>
  <c r="U4816" i="4"/>
  <c r="U4817" i="4"/>
  <c r="U4818" i="4"/>
  <c r="U4819" i="4"/>
  <c r="U4820" i="4"/>
  <c r="U4821" i="4"/>
  <c r="U4822" i="4"/>
  <c r="U4823" i="4"/>
  <c r="U4824" i="4"/>
  <c r="U4825" i="4"/>
  <c r="U4826" i="4"/>
  <c r="U4827" i="4"/>
  <c r="U4828" i="4"/>
  <c r="U4829" i="4"/>
  <c r="U4830" i="4"/>
  <c r="U4831" i="4"/>
  <c r="U4832" i="4"/>
  <c r="U4833" i="4"/>
  <c r="U4834" i="4"/>
  <c r="U4835" i="4"/>
  <c r="U4836" i="4"/>
  <c r="U4837" i="4"/>
  <c r="U4838" i="4"/>
  <c r="U4839" i="4"/>
  <c r="U4840" i="4"/>
  <c r="U4841" i="4"/>
  <c r="U4842" i="4"/>
  <c r="U4843" i="4"/>
  <c r="U4844" i="4"/>
  <c r="U4845" i="4"/>
  <c r="U4846" i="4"/>
  <c r="U4847" i="4"/>
  <c r="U4848" i="4"/>
  <c r="U4849" i="4"/>
  <c r="U4850" i="4"/>
  <c r="U4851" i="4"/>
  <c r="U4852" i="4"/>
  <c r="U4853" i="4"/>
  <c r="U4854" i="4"/>
  <c r="U4855" i="4"/>
  <c r="U4856" i="4"/>
  <c r="U4857" i="4"/>
  <c r="U4858" i="4"/>
  <c r="U4859" i="4"/>
  <c r="U4860" i="4"/>
  <c r="U4861" i="4"/>
  <c r="U4862" i="4"/>
  <c r="U4863" i="4"/>
  <c r="U4864" i="4"/>
  <c r="U4865" i="4"/>
  <c r="U4866" i="4"/>
  <c r="U4867" i="4"/>
  <c r="U4868" i="4"/>
  <c r="U4869" i="4"/>
  <c r="U4870" i="4"/>
  <c r="U4871" i="4"/>
  <c r="U4872" i="4"/>
  <c r="U4873" i="4"/>
  <c r="U4874" i="4"/>
  <c r="U4875" i="4"/>
  <c r="U4876" i="4"/>
  <c r="U4877" i="4"/>
  <c r="U4878" i="4"/>
  <c r="U4879" i="4"/>
  <c r="U4880" i="4"/>
  <c r="U4881" i="4"/>
  <c r="U4882" i="4"/>
  <c r="U4883" i="4"/>
  <c r="U4884" i="4"/>
  <c r="U4885" i="4"/>
  <c r="U4886" i="4"/>
  <c r="U4887" i="4"/>
  <c r="U4888" i="4"/>
  <c r="U4889" i="4"/>
  <c r="U4890" i="4"/>
  <c r="U4891" i="4"/>
  <c r="U4892" i="4"/>
  <c r="U4893" i="4"/>
  <c r="U4894" i="4"/>
  <c r="U4895" i="4"/>
  <c r="U4896" i="4"/>
  <c r="U4897" i="4"/>
  <c r="U4898" i="4"/>
  <c r="U4899" i="4"/>
  <c r="U4900" i="4"/>
  <c r="U4901" i="4"/>
  <c r="U4902" i="4"/>
  <c r="U4903" i="4"/>
  <c r="U4904" i="4"/>
  <c r="U4905" i="4"/>
  <c r="U4906" i="4"/>
  <c r="U4907" i="4"/>
  <c r="U4908" i="4"/>
  <c r="U4909" i="4"/>
  <c r="U4910" i="4"/>
  <c r="U4911" i="4"/>
  <c r="U4912" i="4"/>
  <c r="U4913" i="4"/>
  <c r="U4914" i="4"/>
  <c r="U4915" i="4"/>
  <c r="U4916" i="4"/>
  <c r="U4917" i="4"/>
  <c r="U4918" i="4"/>
  <c r="U4919" i="4"/>
  <c r="U4920" i="4"/>
  <c r="U4921" i="4"/>
  <c r="U4922" i="4"/>
  <c r="U4923" i="4"/>
  <c r="U4924" i="4"/>
  <c r="U4925" i="4"/>
  <c r="U4926" i="4"/>
  <c r="U4927" i="4"/>
  <c r="U4928" i="4"/>
  <c r="U4929" i="4"/>
  <c r="U4930" i="4"/>
  <c r="U4931" i="4"/>
  <c r="U4932" i="4"/>
  <c r="U4933" i="4"/>
  <c r="U4934" i="4"/>
  <c r="U4935" i="4"/>
  <c r="U4936" i="4"/>
  <c r="U4937" i="4"/>
  <c r="U4938" i="4"/>
  <c r="U4939" i="4"/>
  <c r="U4940" i="4"/>
  <c r="U4941" i="4"/>
  <c r="U4942" i="4"/>
  <c r="U4943" i="4"/>
  <c r="U4944" i="4"/>
  <c r="U4945" i="4"/>
  <c r="U4946" i="4"/>
  <c r="U4947" i="4"/>
  <c r="U4948" i="4"/>
  <c r="U4949" i="4"/>
  <c r="U4950" i="4"/>
  <c r="U4951" i="4"/>
  <c r="U4952" i="4"/>
  <c r="U4953" i="4"/>
  <c r="U4954" i="4"/>
  <c r="U4955" i="4"/>
  <c r="U4956" i="4"/>
  <c r="U4957" i="4"/>
  <c r="U4958" i="4"/>
  <c r="U4959" i="4"/>
  <c r="U4960" i="4"/>
  <c r="U4961" i="4"/>
  <c r="U4962" i="4"/>
  <c r="U4963" i="4"/>
  <c r="U4964" i="4"/>
  <c r="U4965" i="4"/>
  <c r="U4966" i="4"/>
  <c r="U4967" i="4"/>
  <c r="U4968" i="4"/>
  <c r="U4969" i="4"/>
  <c r="U4970" i="4"/>
  <c r="U4971" i="4"/>
  <c r="U4972" i="4"/>
  <c r="U4973" i="4"/>
  <c r="U4974" i="4"/>
  <c r="U4975" i="4"/>
  <c r="U4976" i="4"/>
  <c r="U4977" i="4"/>
  <c r="U4978" i="4"/>
  <c r="U4979" i="4"/>
  <c r="U4980" i="4"/>
  <c r="U4981" i="4"/>
  <c r="U4982" i="4"/>
  <c r="U4983" i="4"/>
  <c r="U4984" i="4"/>
  <c r="U4985" i="4"/>
  <c r="U4986" i="4"/>
  <c r="U4987" i="4"/>
  <c r="U4988" i="4"/>
  <c r="U4989" i="4"/>
  <c r="U4990" i="4"/>
  <c r="U4991" i="4"/>
  <c r="U4992" i="4"/>
  <c r="U4993" i="4"/>
  <c r="U4994" i="4"/>
  <c r="U4995" i="4"/>
  <c r="U4996" i="4"/>
  <c r="U4997" i="4"/>
  <c r="U4998" i="4"/>
  <c r="U4999" i="4"/>
  <c r="U5000" i="4"/>
  <c r="U5001" i="4"/>
  <c r="U5002" i="4"/>
  <c r="U5003" i="4"/>
  <c r="U5004" i="4"/>
  <c r="U5005" i="4"/>
  <c r="U5006" i="4"/>
  <c r="U5007" i="4"/>
  <c r="U5008" i="4"/>
  <c r="U5009" i="4"/>
  <c r="U5010" i="4"/>
  <c r="U5011" i="4"/>
  <c r="U5012" i="4"/>
  <c r="U5013" i="4"/>
  <c r="U5014" i="4"/>
  <c r="U5015" i="4"/>
  <c r="U5016" i="4"/>
  <c r="U5017" i="4"/>
  <c r="U5018" i="4"/>
  <c r="U5019" i="4"/>
  <c r="U5020" i="4"/>
  <c r="U5021" i="4"/>
  <c r="U5022" i="4"/>
  <c r="U5023" i="4"/>
  <c r="U5024" i="4"/>
  <c r="U5025" i="4"/>
  <c r="U5026" i="4"/>
  <c r="U5027" i="4"/>
  <c r="U5028" i="4"/>
  <c r="U5029" i="4"/>
  <c r="U5030" i="4"/>
  <c r="U5031" i="4"/>
  <c r="U5032" i="4"/>
  <c r="U5033" i="4"/>
  <c r="U5034" i="4"/>
  <c r="U5035" i="4"/>
  <c r="U5036" i="4"/>
  <c r="U5037" i="4"/>
  <c r="U5038" i="4"/>
  <c r="U5039" i="4"/>
  <c r="U5040" i="4"/>
  <c r="U5041" i="4"/>
  <c r="U5042" i="4"/>
  <c r="U5043" i="4"/>
  <c r="U5044" i="4"/>
  <c r="U5045" i="4"/>
  <c r="U5046" i="4"/>
  <c r="U5047" i="4"/>
  <c r="U5048" i="4"/>
  <c r="U5049" i="4"/>
  <c r="U5050" i="4"/>
  <c r="U5051" i="4"/>
  <c r="U5052" i="4"/>
  <c r="U5053" i="4"/>
  <c r="U5054" i="4"/>
  <c r="U5055" i="4"/>
  <c r="U5056" i="4"/>
  <c r="U5057" i="4"/>
  <c r="U5058" i="4"/>
  <c r="U5059" i="4"/>
  <c r="U5060" i="4"/>
  <c r="U5061" i="4"/>
  <c r="U5062" i="4"/>
  <c r="U5063" i="4"/>
  <c r="U5064" i="4"/>
  <c r="U5065" i="4"/>
  <c r="U5066" i="4"/>
  <c r="U5067" i="4"/>
  <c r="U5068" i="4"/>
  <c r="U5069" i="4"/>
  <c r="U5070" i="4"/>
  <c r="U5071" i="4"/>
  <c r="U5072" i="4"/>
  <c r="U5073" i="4"/>
  <c r="U5074" i="4"/>
  <c r="U5075" i="4"/>
  <c r="U5076" i="4"/>
  <c r="U5077" i="4"/>
  <c r="U5078" i="4"/>
  <c r="U5079" i="4"/>
  <c r="U5080" i="4"/>
  <c r="U5081" i="4"/>
  <c r="U5082" i="4"/>
  <c r="U5083" i="4"/>
  <c r="U5084" i="4"/>
  <c r="U5085" i="4"/>
  <c r="U5086" i="4"/>
  <c r="U5087" i="4"/>
  <c r="U5088" i="4"/>
  <c r="U5089" i="4"/>
  <c r="U5090" i="4"/>
  <c r="U5091" i="4"/>
  <c r="U5092" i="4"/>
  <c r="U5093" i="4"/>
  <c r="U5094" i="4"/>
  <c r="U5095" i="4"/>
  <c r="U5096" i="4"/>
  <c r="U5097" i="4"/>
  <c r="U5098" i="4"/>
  <c r="U5099" i="4"/>
  <c r="U5100" i="4"/>
  <c r="U5101" i="4"/>
  <c r="U5102" i="4"/>
  <c r="U5103" i="4"/>
  <c r="U5104" i="4"/>
  <c r="U5105" i="4"/>
  <c r="U5106" i="4"/>
  <c r="U5107" i="4"/>
  <c r="U5108" i="4"/>
  <c r="U5109" i="4"/>
  <c r="U5110" i="4"/>
  <c r="U5111" i="4"/>
  <c r="U5112" i="4"/>
  <c r="U5113" i="4"/>
  <c r="U5114" i="4"/>
  <c r="U5115" i="4"/>
  <c r="U5116" i="4"/>
  <c r="U5117" i="4"/>
  <c r="U5118" i="4"/>
  <c r="U5119" i="4"/>
  <c r="U5120" i="4"/>
  <c r="U5121" i="4"/>
  <c r="U5122" i="4"/>
  <c r="U5123" i="4"/>
  <c r="U5124" i="4"/>
  <c r="U5125" i="4"/>
  <c r="U5126" i="4"/>
  <c r="U5127" i="4"/>
  <c r="U5128" i="4"/>
  <c r="U5129" i="4"/>
  <c r="U5130" i="4"/>
  <c r="U5131" i="4"/>
  <c r="U5132" i="4"/>
  <c r="U5133" i="4"/>
  <c r="U5134" i="4"/>
  <c r="U5135" i="4"/>
  <c r="U5136" i="4"/>
  <c r="U5137" i="4"/>
  <c r="U5138" i="4"/>
  <c r="U5139" i="4"/>
  <c r="U5140" i="4"/>
  <c r="U5141" i="4"/>
  <c r="U5142" i="4"/>
  <c r="U5143" i="4"/>
  <c r="U5144" i="4"/>
  <c r="U5145" i="4"/>
  <c r="U5146" i="4"/>
  <c r="U5147" i="4"/>
  <c r="U5148" i="4"/>
  <c r="U5149" i="4"/>
  <c r="U5150" i="4"/>
  <c r="U5151" i="4"/>
  <c r="U5152" i="4"/>
  <c r="U5153" i="4"/>
  <c r="U5154" i="4"/>
  <c r="U5155" i="4"/>
  <c r="U5156" i="4"/>
  <c r="U5157" i="4"/>
  <c r="U5158" i="4"/>
  <c r="U5159" i="4"/>
  <c r="U5160" i="4"/>
  <c r="U5161" i="4"/>
  <c r="U5162" i="4"/>
  <c r="U5163" i="4"/>
  <c r="U5164" i="4"/>
  <c r="U5165" i="4"/>
  <c r="U5166" i="4"/>
  <c r="U5167" i="4"/>
  <c r="U5168" i="4"/>
  <c r="U5169" i="4"/>
  <c r="U5170" i="4"/>
  <c r="U5171" i="4"/>
  <c r="U5172" i="4"/>
  <c r="U5173" i="4"/>
  <c r="U5174" i="4"/>
  <c r="U5175" i="4"/>
  <c r="U5176" i="4"/>
  <c r="U5177" i="4"/>
  <c r="U5178" i="4"/>
  <c r="U5179" i="4"/>
  <c r="U5180" i="4"/>
  <c r="U5181" i="4"/>
  <c r="U5182" i="4"/>
  <c r="U5183" i="4"/>
  <c r="U5184" i="4"/>
  <c r="U5185" i="4"/>
  <c r="U5186" i="4"/>
  <c r="U5187" i="4"/>
  <c r="U5188" i="4"/>
  <c r="U5189" i="4"/>
  <c r="U5190" i="4"/>
  <c r="U5191" i="4"/>
  <c r="U5192" i="4"/>
  <c r="U5193" i="4"/>
  <c r="U5194" i="4"/>
  <c r="U5195" i="4"/>
  <c r="U5196" i="4"/>
  <c r="U5197" i="4"/>
  <c r="U5198" i="4"/>
  <c r="U5199" i="4"/>
  <c r="U5200" i="4"/>
  <c r="U5201" i="4"/>
  <c r="U5202" i="4"/>
  <c r="U5203" i="4"/>
  <c r="U5204" i="4"/>
  <c r="U5205" i="4"/>
  <c r="U5206" i="4"/>
  <c r="U5207" i="4"/>
  <c r="U5208" i="4"/>
  <c r="U5209" i="4"/>
  <c r="U5210" i="4"/>
  <c r="U5211" i="4"/>
  <c r="U5212" i="4"/>
  <c r="U5213" i="4"/>
  <c r="U5214" i="4"/>
  <c r="U5215" i="4"/>
  <c r="U5216" i="4"/>
  <c r="U5217" i="4"/>
  <c r="U5218" i="4"/>
  <c r="U5219" i="4"/>
  <c r="U5220" i="4"/>
  <c r="U5221" i="4"/>
  <c r="U5222" i="4"/>
  <c r="U5223" i="4"/>
  <c r="U5224" i="4"/>
  <c r="U5225" i="4"/>
  <c r="U5226" i="4"/>
  <c r="U5227" i="4"/>
  <c r="U5228" i="4"/>
  <c r="U5229" i="4"/>
  <c r="U5230" i="4"/>
  <c r="U5231" i="4"/>
  <c r="U5232" i="4"/>
  <c r="U5233" i="4"/>
  <c r="U5234" i="4"/>
  <c r="U5235" i="4"/>
  <c r="U5236" i="4"/>
  <c r="U5237" i="4"/>
  <c r="U5238" i="4"/>
  <c r="U5239" i="4"/>
  <c r="U5240" i="4"/>
  <c r="U5241" i="4"/>
  <c r="U5242" i="4"/>
  <c r="U5243" i="4"/>
  <c r="U5244" i="4"/>
  <c r="U5245" i="4"/>
  <c r="U5246" i="4"/>
  <c r="U5247" i="4"/>
  <c r="U5248" i="4"/>
  <c r="U5249" i="4"/>
  <c r="U5250" i="4"/>
  <c r="U5251" i="4"/>
  <c r="U5252" i="4"/>
  <c r="U5253" i="4"/>
  <c r="U5254" i="4"/>
  <c r="U5255" i="4"/>
  <c r="U5256" i="4"/>
  <c r="U5257" i="4"/>
  <c r="U5258" i="4"/>
  <c r="U5259" i="4"/>
  <c r="U5260" i="4"/>
  <c r="U5261" i="4"/>
  <c r="U5262" i="4"/>
  <c r="U5263" i="4"/>
  <c r="U5264" i="4"/>
  <c r="U5265" i="4"/>
  <c r="U5266" i="4"/>
  <c r="U5267" i="4"/>
  <c r="U5268" i="4"/>
  <c r="U5269" i="4"/>
  <c r="U5270" i="4"/>
  <c r="U5271" i="4"/>
  <c r="U5272" i="4"/>
  <c r="U5273" i="4"/>
  <c r="U5274" i="4"/>
  <c r="U5275" i="4"/>
  <c r="U5276" i="4"/>
  <c r="U5277" i="4"/>
  <c r="U5278" i="4"/>
  <c r="U5279" i="4"/>
  <c r="U5280" i="4"/>
  <c r="U5281" i="4"/>
  <c r="U3247" i="4"/>
  <c r="C4752" i="6"/>
  <c r="C4753" i="6"/>
  <c r="C4757" i="6"/>
  <c r="C4758" i="6"/>
  <c r="C4761" i="6"/>
  <c r="C4735" i="6"/>
  <c r="C4736" i="6"/>
  <c r="C4737" i="6"/>
  <c r="C4738" i="6"/>
  <c r="C4740" i="6"/>
  <c r="C4741" i="6"/>
  <c r="C4742" i="6"/>
  <c r="C4743" i="6"/>
  <c r="C4744" i="6"/>
  <c r="C4715" i="6"/>
  <c r="C4716" i="6"/>
  <c r="C4717" i="6"/>
  <c r="C4718" i="6"/>
  <c r="C4719" i="6"/>
  <c r="C4720" i="6"/>
  <c r="C4705" i="6"/>
  <c r="C4691" i="6"/>
  <c r="C4693" i="6"/>
  <c r="C4694" i="6"/>
  <c r="C4685" i="6"/>
  <c r="C4729" i="6"/>
  <c r="C4725" i="6"/>
  <c r="L5571" i="4"/>
  <c r="M5571" i="4"/>
  <c r="O5571" i="4"/>
  <c r="W5571" i="4"/>
  <c r="P5571" i="4"/>
  <c r="V5571" i="4"/>
  <c r="Q5571" i="4"/>
  <c r="U5571" i="4"/>
  <c r="L5572" i="4"/>
  <c r="M5572" i="4"/>
  <c r="O5572" i="4"/>
  <c r="W5572" i="4"/>
  <c r="P5572" i="4"/>
  <c r="V5572" i="4"/>
  <c r="Q5572" i="4"/>
  <c r="U5572" i="4"/>
  <c r="L3" i="4"/>
  <c r="M3" i="4"/>
  <c r="O3" i="4"/>
  <c r="W3" i="4"/>
  <c r="P3" i="4"/>
  <c r="V3" i="4"/>
  <c r="Q3" i="4"/>
  <c r="U3" i="4"/>
  <c r="L4" i="4"/>
  <c r="M4" i="4"/>
  <c r="O4" i="4"/>
  <c r="W4" i="4"/>
  <c r="P4" i="4"/>
  <c r="V4" i="4"/>
  <c r="Q4" i="4"/>
  <c r="U4" i="4"/>
  <c r="L5" i="4"/>
  <c r="M5" i="4"/>
  <c r="O5" i="4"/>
  <c r="W5" i="4"/>
  <c r="P5" i="4"/>
  <c r="V5" i="4"/>
  <c r="Q5" i="4"/>
  <c r="U5" i="4"/>
  <c r="L6" i="4"/>
  <c r="M6" i="4"/>
  <c r="O6" i="4"/>
  <c r="W6" i="4"/>
  <c r="P6" i="4"/>
  <c r="V6" i="4"/>
  <c r="Q6" i="4"/>
  <c r="U6" i="4"/>
  <c r="L7" i="4"/>
  <c r="M7" i="4"/>
  <c r="O7" i="4"/>
  <c r="W7" i="4"/>
  <c r="P7" i="4"/>
  <c r="V7" i="4"/>
  <c r="Q7" i="4"/>
  <c r="U7" i="4"/>
  <c r="L8" i="4"/>
  <c r="M8" i="4"/>
  <c r="O8" i="4"/>
  <c r="W8" i="4"/>
  <c r="P8" i="4"/>
  <c r="V8" i="4"/>
  <c r="Q8" i="4"/>
  <c r="U8" i="4"/>
  <c r="L9" i="4"/>
  <c r="M9" i="4"/>
  <c r="O9" i="4"/>
  <c r="W9" i="4"/>
  <c r="P9" i="4"/>
  <c r="V9" i="4"/>
  <c r="Q9" i="4"/>
  <c r="U9" i="4"/>
  <c r="L10" i="4"/>
  <c r="M10" i="4"/>
  <c r="O10" i="4"/>
  <c r="W10" i="4"/>
  <c r="P10" i="4"/>
  <c r="V10" i="4"/>
  <c r="Q10" i="4"/>
  <c r="U10" i="4"/>
  <c r="L11" i="4"/>
  <c r="M11" i="4"/>
  <c r="O11" i="4"/>
  <c r="W11" i="4"/>
  <c r="P11" i="4"/>
  <c r="V11" i="4"/>
  <c r="Q11" i="4"/>
  <c r="U11" i="4"/>
  <c r="L12" i="4"/>
  <c r="M12" i="4"/>
  <c r="O12" i="4"/>
  <c r="W12" i="4"/>
  <c r="P12" i="4"/>
  <c r="V12" i="4"/>
  <c r="Q12" i="4"/>
  <c r="U12" i="4"/>
  <c r="L13" i="4"/>
  <c r="M13" i="4"/>
  <c r="O13" i="4"/>
  <c r="W13" i="4"/>
  <c r="P13" i="4"/>
  <c r="V13" i="4"/>
  <c r="Q13" i="4"/>
  <c r="U13" i="4"/>
  <c r="L14" i="4"/>
  <c r="M14" i="4"/>
  <c r="O14" i="4"/>
  <c r="W14" i="4"/>
  <c r="P14" i="4"/>
  <c r="V14" i="4"/>
  <c r="Q14" i="4"/>
  <c r="U14" i="4"/>
  <c r="L15" i="4"/>
  <c r="M15" i="4"/>
  <c r="O15" i="4"/>
  <c r="W15" i="4"/>
  <c r="P15" i="4"/>
  <c r="V15" i="4"/>
  <c r="Q15" i="4"/>
  <c r="U15" i="4"/>
  <c r="L16" i="4"/>
  <c r="M16" i="4"/>
  <c r="O16" i="4"/>
  <c r="W16" i="4"/>
  <c r="P16" i="4"/>
  <c r="V16" i="4"/>
  <c r="Q16" i="4"/>
  <c r="U16" i="4"/>
  <c r="L17" i="4"/>
  <c r="M17" i="4"/>
  <c r="O17" i="4"/>
  <c r="W17" i="4"/>
  <c r="P17" i="4"/>
  <c r="V17" i="4"/>
  <c r="Q17" i="4"/>
  <c r="U17" i="4"/>
  <c r="L18" i="4"/>
  <c r="M18" i="4"/>
  <c r="O18" i="4"/>
  <c r="W18" i="4"/>
  <c r="P18" i="4"/>
  <c r="V18" i="4"/>
  <c r="Q18" i="4"/>
  <c r="U18" i="4"/>
  <c r="L19" i="4"/>
  <c r="M19" i="4"/>
  <c r="O19" i="4"/>
  <c r="W19" i="4"/>
  <c r="P19" i="4"/>
  <c r="V19" i="4"/>
  <c r="Q19" i="4"/>
  <c r="U19" i="4"/>
  <c r="L20" i="4"/>
  <c r="M20" i="4"/>
  <c r="O20" i="4"/>
  <c r="W20" i="4"/>
  <c r="P20" i="4"/>
  <c r="V20" i="4"/>
  <c r="Q20" i="4"/>
  <c r="U20" i="4"/>
  <c r="L21" i="4"/>
  <c r="M21" i="4"/>
  <c r="O21" i="4"/>
  <c r="W21" i="4"/>
  <c r="P21" i="4"/>
  <c r="V21" i="4"/>
  <c r="Q21" i="4"/>
  <c r="U21" i="4"/>
  <c r="L22" i="4"/>
  <c r="M22" i="4"/>
  <c r="O22" i="4"/>
  <c r="W22" i="4"/>
  <c r="P22" i="4"/>
  <c r="V22" i="4"/>
  <c r="Q22" i="4"/>
  <c r="U22" i="4"/>
  <c r="L23" i="4"/>
  <c r="M23" i="4"/>
  <c r="O23" i="4"/>
  <c r="W23" i="4"/>
  <c r="P23" i="4"/>
  <c r="V23" i="4"/>
  <c r="Q23" i="4"/>
  <c r="U23" i="4"/>
  <c r="L24" i="4"/>
  <c r="M24" i="4"/>
  <c r="O24" i="4"/>
  <c r="W24" i="4"/>
  <c r="P24" i="4"/>
  <c r="V24" i="4"/>
  <c r="Q24" i="4"/>
  <c r="U24" i="4"/>
  <c r="L25" i="4"/>
  <c r="M25" i="4"/>
  <c r="O25" i="4"/>
  <c r="W25" i="4"/>
  <c r="P25" i="4"/>
  <c r="V25" i="4"/>
  <c r="Q25" i="4"/>
  <c r="U25" i="4"/>
  <c r="L26" i="4"/>
  <c r="M26" i="4"/>
  <c r="O26" i="4"/>
  <c r="W26" i="4"/>
  <c r="P26" i="4"/>
  <c r="V26" i="4"/>
  <c r="Q26" i="4"/>
  <c r="U26" i="4"/>
  <c r="L27" i="4"/>
  <c r="M27" i="4"/>
  <c r="O27" i="4"/>
  <c r="W27" i="4"/>
  <c r="P27" i="4"/>
  <c r="V27" i="4"/>
  <c r="Q27" i="4"/>
  <c r="U27" i="4"/>
  <c r="L28" i="4"/>
  <c r="M28" i="4"/>
  <c r="O28" i="4"/>
  <c r="W28" i="4"/>
  <c r="P28" i="4"/>
  <c r="V28" i="4"/>
  <c r="Q28" i="4"/>
  <c r="U28" i="4"/>
  <c r="L29" i="4"/>
  <c r="M29" i="4"/>
  <c r="O29" i="4"/>
  <c r="W29" i="4"/>
  <c r="P29" i="4"/>
  <c r="V29" i="4"/>
  <c r="Q29" i="4"/>
  <c r="U29" i="4"/>
  <c r="L30" i="4"/>
  <c r="M30" i="4"/>
  <c r="O30" i="4"/>
  <c r="W30" i="4"/>
  <c r="P30" i="4"/>
  <c r="V30" i="4"/>
  <c r="Q30" i="4"/>
  <c r="U30" i="4"/>
  <c r="L31" i="4"/>
  <c r="M31" i="4"/>
  <c r="O31" i="4"/>
  <c r="W31" i="4"/>
  <c r="P31" i="4"/>
  <c r="V31" i="4"/>
  <c r="Q31" i="4"/>
  <c r="U31" i="4"/>
  <c r="L32" i="4"/>
  <c r="M32" i="4"/>
  <c r="O32" i="4"/>
  <c r="W32" i="4"/>
  <c r="P32" i="4"/>
  <c r="V32" i="4"/>
  <c r="Q32" i="4"/>
  <c r="U32" i="4"/>
  <c r="L33" i="4"/>
  <c r="M33" i="4"/>
  <c r="O33" i="4"/>
  <c r="W33" i="4"/>
  <c r="P33" i="4"/>
  <c r="V33" i="4"/>
  <c r="Q33" i="4"/>
  <c r="U33" i="4"/>
  <c r="L34" i="4"/>
  <c r="M34" i="4"/>
  <c r="O34" i="4"/>
  <c r="W34" i="4"/>
  <c r="P34" i="4"/>
  <c r="V34" i="4"/>
  <c r="Q34" i="4"/>
  <c r="U34" i="4"/>
  <c r="L35" i="4"/>
  <c r="M35" i="4"/>
  <c r="O35" i="4"/>
  <c r="W35" i="4"/>
  <c r="P35" i="4"/>
  <c r="V35" i="4"/>
  <c r="Q35" i="4"/>
  <c r="U35" i="4"/>
  <c r="L36" i="4"/>
  <c r="M36" i="4"/>
  <c r="O36" i="4"/>
  <c r="W36" i="4"/>
  <c r="P36" i="4"/>
  <c r="V36" i="4"/>
  <c r="Q36" i="4"/>
  <c r="U36" i="4"/>
  <c r="L37" i="4"/>
  <c r="M37" i="4"/>
  <c r="O37" i="4"/>
  <c r="W37" i="4"/>
  <c r="P37" i="4"/>
  <c r="V37" i="4"/>
  <c r="Q37" i="4"/>
  <c r="U37" i="4"/>
  <c r="L38" i="4"/>
  <c r="M38" i="4"/>
  <c r="O38" i="4"/>
  <c r="W38" i="4"/>
  <c r="P38" i="4"/>
  <c r="V38" i="4"/>
  <c r="Q38" i="4"/>
  <c r="U38" i="4"/>
  <c r="L39" i="4"/>
  <c r="M39" i="4"/>
  <c r="O39" i="4"/>
  <c r="W39" i="4"/>
  <c r="P39" i="4"/>
  <c r="V39" i="4"/>
  <c r="Q39" i="4"/>
  <c r="U39" i="4"/>
  <c r="L40" i="4"/>
  <c r="M40" i="4"/>
  <c r="O40" i="4"/>
  <c r="W40" i="4"/>
  <c r="P40" i="4"/>
  <c r="V40" i="4"/>
  <c r="Q40" i="4"/>
  <c r="U40" i="4"/>
  <c r="L41" i="4"/>
  <c r="M41" i="4"/>
  <c r="O41" i="4"/>
  <c r="W41" i="4"/>
  <c r="P41" i="4"/>
  <c r="V41" i="4"/>
  <c r="Q41" i="4"/>
  <c r="U41" i="4"/>
  <c r="L42" i="4"/>
  <c r="M42" i="4"/>
  <c r="O42" i="4"/>
  <c r="W42" i="4"/>
  <c r="P42" i="4"/>
  <c r="V42" i="4"/>
  <c r="Q42" i="4"/>
  <c r="U42" i="4"/>
  <c r="L43" i="4"/>
  <c r="M43" i="4"/>
  <c r="O43" i="4"/>
  <c r="W43" i="4"/>
  <c r="P43" i="4"/>
  <c r="V43" i="4"/>
  <c r="Q43" i="4"/>
  <c r="U43" i="4"/>
  <c r="L44" i="4"/>
  <c r="M44" i="4"/>
  <c r="O44" i="4"/>
  <c r="W44" i="4"/>
  <c r="P44" i="4"/>
  <c r="V44" i="4"/>
  <c r="Q44" i="4"/>
  <c r="U44" i="4"/>
  <c r="L45" i="4"/>
  <c r="M45" i="4"/>
  <c r="O45" i="4"/>
  <c r="W45" i="4"/>
  <c r="P45" i="4"/>
  <c r="V45" i="4"/>
  <c r="Q45" i="4"/>
  <c r="U45" i="4"/>
  <c r="L46" i="4"/>
  <c r="M46" i="4"/>
  <c r="O46" i="4"/>
  <c r="W46" i="4"/>
  <c r="P46" i="4"/>
  <c r="V46" i="4"/>
  <c r="Q46" i="4"/>
  <c r="U46" i="4"/>
  <c r="L47" i="4"/>
  <c r="M47" i="4"/>
  <c r="O47" i="4"/>
  <c r="W47" i="4"/>
  <c r="P47" i="4"/>
  <c r="V47" i="4"/>
  <c r="Q47" i="4"/>
  <c r="U47" i="4"/>
  <c r="L48" i="4"/>
  <c r="M48" i="4"/>
  <c r="O48" i="4"/>
  <c r="W48" i="4"/>
  <c r="P48" i="4"/>
  <c r="V48" i="4"/>
  <c r="Q48" i="4"/>
  <c r="U48" i="4"/>
  <c r="L49" i="4"/>
  <c r="M49" i="4"/>
  <c r="O49" i="4"/>
  <c r="W49" i="4"/>
  <c r="P49" i="4"/>
  <c r="V49" i="4"/>
  <c r="Q49" i="4"/>
  <c r="U49" i="4"/>
  <c r="L50" i="4"/>
  <c r="M50" i="4"/>
  <c r="O50" i="4"/>
  <c r="W50" i="4"/>
  <c r="P50" i="4"/>
  <c r="V50" i="4"/>
  <c r="Q50" i="4"/>
  <c r="U50" i="4"/>
  <c r="L51" i="4"/>
  <c r="M51" i="4"/>
  <c r="O51" i="4"/>
  <c r="W51" i="4"/>
  <c r="P51" i="4"/>
  <c r="V51" i="4"/>
  <c r="Q51" i="4"/>
  <c r="U51" i="4"/>
  <c r="L52" i="4"/>
  <c r="M52" i="4"/>
  <c r="O52" i="4"/>
  <c r="W52" i="4"/>
  <c r="P52" i="4"/>
  <c r="V52" i="4"/>
  <c r="Q52" i="4"/>
  <c r="U52" i="4"/>
  <c r="L53" i="4"/>
  <c r="M53" i="4"/>
  <c r="O53" i="4"/>
  <c r="W53" i="4"/>
  <c r="P53" i="4"/>
  <c r="V53" i="4"/>
  <c r="Q53" i="4"/>
  <c r="U53" i="4"/>
  <c r="L54" i="4"/>
  <c r="M54" i="4"/>
  <c r="O54" i="4"/>
  <c r="W54" i="4"/>
  <c r="P54" i="4"/>
  <c r="V54" i="4"/>
  <c r="Q54" i="4"/>
  <c r="U54" i="4"/>
  <c r="L55" i="4"/>
  <c r="M55" i="4"/>
  <c r="O55" i="4"/>
  <c r="W55" i="4"/>
  <c r="P55" i="4"/>
  <c r="V55" i="4"/>
  <c r="Q55" i="4"/>
  <c r="U55" i="4"/>
  <c r="L56" i="4"/>
  <c r="M56" i="4"/>
  <c r="O56" i="4"/>
  <c r="W56" i="4"/>
  <c r="P56" i="4"/>
  <c r="V56" i="4"/>
  <c r="Q56" i="4"/>
  <c r="U56" i="4"/>
  <c r="L57" i="4"/>
  <c r="M57" i="4"/>
  <c r="O57" i="4"/>
  <c r="W57" i="4"/>
  <c r="P57" i="4"/>
  <c r="V57" i="4"/>
  <c r="Q57" i="4"/>
  <c r="U57" i="4"/>
  <c r="L58" i="4"/>
  <c r="M58" i="4"/>
  <c r="O58" i="4"/>
  <c r="W58" i="4"/>
  <c r="P58" i="4"/>
  <c r="V58" i="4"/>
  <c r="Q58" i="4"/>
  <c r="U58" i="4"/>
  <c r="L59" i="4"/>
  <c r="M59" i="4"/>
  <c r="O59" i="4"/>
  <c r="W59" i="4"/>
  <c r="P59" i="4"/>
  <c r="V59" i="4"/>
  <c r="Q59" i="4"/>
  <c r="U59" i="4"/>
  <c r="L60" i="4"/>
  <c r="M60" i="4"/>
  <c r="O60" i="4"/>
  <c r="W60" i="4"/>
  <c r="P60" i="4"/>
  <c r="V60" i="4"/>
  <c r="Q60" i="4"/>
  <c r="U60" i="4"/>
  <c r="L61" i="4"/>
  <c r="M61" i="4"/>
  <c r="O61" i="4"/>
  <c r="W61" i="4"/>
  <c r="P61" i="4"/>
  <c r="V61" i="4"/>
  <c r="Q61" i="4"/>
  <c r="U61" i="4"/>
  <c r="L62" i="4"/>
  <c r="M62" i="4"/>
  <c r="O62" i="4"/>
  <c r="W62" i="4"/>
  <c r="P62" i="4"/>
  <c r="V62" i="4"/>
  <c r="Q62" i="4"/>
  <c r="U62" i="4"/>
  <c r="L63" i="4"/>
  <c r="M63" i="4"/>
  <c r="O63" i="4"/>
  <c r="W63" i="4"/>
  <c r="P63" i="4"/>
  <c r="V63" i="4"/>
  <c r="Q63" i="4"/>
  <c r="U63" i="4"/>
  <c r="L64" i="4"/>
  <c r="M64" i="4"/>
  <c r="O64" i="4"/>
  <c r="W64" i="4"/>
  <c r="P64" i="4"/>
  <c r="V64" i="4"/>
  <c r="Q64" i="4"/>
  <c r="U64" i="4"/>
  <c r="L65" i="4"/>
  <c r="M65" i="4"/>
  <c r="O65" i="4"/>
  <c r="W65" i="4"/>
  <c r="P65" i="4"/>
  <c r="V65" i="4"/>
  <c r="Q65" i="4"/>
  <c r="U65" i="4"/>
  <c r="L66" i="4"/>
  <c r="M66" i="4"/>
  <c r="O66" i="4"/>
  <c r="W66" i="4"/>
  <c r="P66" i="4"/>
  <c r="V66" i="4"/>
  <c r="Q66" i="4"/>
  <c r="U66" i="4"/>
  <c r="L67" i="4"/>
  <c r="M67" i="4"/>
  <c r="O67" i="4"/>
  <c r="W67" i="4"/>
  <c r="P67" i="4"/>
  <c r="V67" i="4"/>
  <c r="Q67" i="4"/>
  <c r="U67" i="4"/>
  <c r="L68" i="4"/>
  <c r="M68" i="4"/>
  <c r="O68" i="4"/>
  <c r="W68" i="4"/>
  <c r="P68" i="4"/>
  <c r="V68" i="4"/>
  <c r="Q68" i="4"/>
  <c r="U68" i="4"/>
  <c r="L69" i="4"/>
  <c r="M69" i="4"/>
  <c r="O69" i="4"/>
  <c r="W69" i="4"/>
  <c r="P69" i="4"/>
  <c r="V69" i="4"/>
  <c r="Q69" i="4"/>
  <c r="U69" i="4"/>
  <c r="L70" i="4"/>
  <c r="M70" i="4"/>
  <c r="O70" i="4"/>
  <c r="W70" i="4"/>
  <c r="P70" i="4"/>
  <c r="V70" i="4"/>
  <c r="Q70" i="4"/>
  <c r="U70" i="4"/>
  <c r="L71" i="4"/>
  <c r="M71" i="4"/>
  <c r="O71" i="4"/>
  <c r="W71" i="4"/>
  <c r="P71" i="4"/>
  <c r="V71" i="4"/>
  <c r="Q71" i="4"/>
  <c r="U71" i="4"/>
  <c r="L72" i="4"/>
  <c r="M72" i="4"/>
  <c r="O72" i="4"/>
  <c r="W72" i="4"/>
  <c r="P72" i="4"/>
  <c r="V72" i="4"/>
  <c r="Q72" i="4"/>
  <c r="U72" i="4"/>
  <c r="L73" i="4"/>
  <c r="M73" i="4"/>
  <c r="O73" i="4"/>
  <c r="W73" i="4"/>
  <c r="P73" i="4"/>
  <c r="V73" i="4"/>
  <c r="Q73" i="4"/>
  <c r="U73" i="4"/>
  <c r="L74" i="4"/>
  <c r="M74" i="4"/>
  <c r="O74" i="4"/>
  <c r="W74" i="4"/>
  <c r="P74" i="4"/>
  <c r="V74" i="4"/>
  <c r="Q74" i="4"/>
  <c r="U74" i="4"/>
  <c r="L75" i="4"/>
  <c r="M75" i="4"/>
  <c r="O75" i="4"/>
  <c r="P75" i="4"/>
  <c r="V75" i="4"/>
  <c r="Q75" i="4"/>
  <c r="U75" i="4"/>
  <c r="W75" i="4"/>
  <c r="L76" i="4"/>
  <c r="M76" i="4"/>
  <c r="O76" i="4"/>
  <c r="W76" i="4"/>
  <c r="P76" i="4"/>
  <c r="V76" i="4"/>
  <c r="Q76" i="4"/>
  <c r="U76" i="4"/>
  <c r="L77" i="4"/>
  <c r="M77" i="4"/>
  <c r="O77" i="4"/>
  <c r="W77" i="4"/>
  <c r="P77" i="4"/>
  <c r="V77" i="4"/>
  <c r="Q77" i="4"/>
  <c r="U77" i="4"/>
  <c r="L78" i="4"/>
  <c r="M78" i="4"/>
  <c r="O78" i="4"/>
  <c r="W78" i="4"/>
  <c r="P78" i="4"/>
  <c r="V78" i="4"/>
  <c r="Q78" i="4"/>
  <c r="U78" i="4"/>
  <c r="L79" i="4"/>
  <c r="M79" i="4"/>
  <c r="O79" i="4"/>
  <c r="W79" i="4"/>
  <c r="P79" i="4"/>
  <c r="V79" i="4"/>
  <c r="Q79" i="4"/>
  <c r="U79" i="4"/>
  <c r="L80" i="4"/>
  <c r="M80" i="4"/>
  <c r="O80" i="4"/>
  <c r="W80" i="4"/>
  <c r="P80" i="4"/>
  <c r="V80" i="4"/>
  <c r="Q80" i="4"/>
  <c r="U80" i="4"/>
  <c r="L81" i="4"/>
  <c r="M81" i="4"/>
  <c r="O81" i="4"/>
  <c r="W81" i="4"/>
  <c r="P81" i="4"/>
  <c r="V81" i="4"/>
  <c r="Q81" i="4"/>
  <c r="U81" i="4"/>
  <c r="L82" i="4"/>
  <c r="M82" i="4"/>
  <c r="O82" i="4"/>
  <c r="W82" i="4"/>
  <c r="P82" i="4"/>
  <c r="V82" i="4"/>
  <c r="Q82" i="4"/>
  <c r="U82" i="4"/>
  <c r="L83" i="4"/>
  <c r="M83" i="4"/>
  <c r="O83" i="4"/>
  <c r="W83" i="4"/>
  <c r="P83" i="4"/>
  <c r="V83" i="4"/>
  <c r="Q83" i="4"/>
  <c r="U83" i="4"/>
  <c r="L84" i="4"/>
  <c r="M84" i="4"/>
  <c r="O84" i="4"/>
  <c r="W84" i="4"/>
  <c r="P84" i="4"/>
  <c r="V84" i="4"/>
  <c r="Q84" i="4"/>
  <c r="U84" i="4"/>
  <c r="L85" i="4"/>
  <c r="M85" i="4"/>
  <c r="O85" i="4"/>
  <c r="W85" i="4"/>
  <c r="P85" i="4"/>
  <c r="V85" i="4"/>
  <c r="Q85" i="4"/>
  <c r="U85" i="4"/>
  <c r="L86" i="4"/>
  <c r="M86" i="4"/>
  <c r="O86" i="4"/>
  <c r="W86" i="4"/>
  <c r="P86" i="4"/>
  <c r="V86" i="4"/>
  <c r="Q86" i="4"/>
  <c r="U86" i="4"/>
  <c r="L87" i="4"/>
  <c r="M87" i="4"/>
  <c r="O87" i="4"/>
  <c r="W87" i="4"/>
  <c r="P87" i="4"/>
  <c r="V87" i="4"/>
  <c r="Q87" i="4"/>
  <c r="U87" i="4"/>
  <c r="L88" i="4"/>
  <c r="M88" i="4"/>
  <c r="O88" i="4"/>
  <c r="W88" i="4"/>
  <c r="P88" i="4"/>
  <c r="V88" i="4"/>
  <c r="Q88" i="4"/>
  <c r="U88" i="4"/>
  <c r="L89" i="4"/>
  <c r="M89" i="4"/>
  <c r="O89" i="4"/>
  <c r="W89" i="4"/>
  <c r="P89" i="4"/>
  <c r="V89" i="4"/>
  <c r="Q89" i="4"/>
  <c r="U89" i="4"/>
  <c r="L90" i="4"/>
  <c r="M90" i="4"/>
  <c r="O90" i="4"/>
  <c r="W90" i="4"/>
  <c r="P90" i="4"/>
  <c r="V90" i="4"/>
  <c r="Q90" i="4"/>
  <c r="U90" i="4"/>
  <c r="L91" i="4"/>
  <c r="M91" i="4"/>
  <c r="O91" i="4"/>
  <c r="W91" i="4"/>
  <c r="P91" i="4"/>
  <c r="V91" i="4"/>
  <c r="Q91" i="4"/>
  <c r="U91" i="4"/>
  <c r="L92" i="4"/>
  <c r="M92" i="4"/>
  <c r="O92" i="4"/>
  <c r="W92" i="4"/>
  <c r="P92" i="4"/>
  <c r="V92" i="4"/>
  <c r="Q92" i="4"/>
  <c r="U92" i="4"/>
  <c r="L93" i="4"/>
  <c r="M93" i="4"/>
  <c r="O93" i="4"/>
  <c r="W93" i="4"/>
  <c r="P93" i="4"/>
  <c r="V93" i="4"/>
  <c r="Q93" i="4"/>
  <c r="U93" i="4"/>
  <c r="L94" i="4"/>
  <c r="M94" i="4"/>
  <c r="O94" i="4"/>
  <c r="W94" i="4"/>
  <c r="P94" i="4"/>
  <c r="V94" i="4"/>
  <c r="Q94" i="4"/>
  <c r="U94" i="4"/>
  <c r="L95" i="4"/>
  <c r="M95" i="4"/>
  <c r="O95" i="4"/>
  <c r="W95" i="4"/>
  <c r="P95" i="4"/>
  <c r="V95" i="4"/>
  <c r="Q95" i="4"/>
  <c r="U95" i="4"/>
  <c r="L96" i="4"/>
  <c r="M96" i="4"/>
  <c r="O96" i="4"/>
  <c r="W96" i="4"/>
  <c r="P96" i="4"/>
  <c r="V96" i="4"/>
  <c r="Q96" i="4"/>
  <c r="U96" i="4"/>
  <c r="L97" i="4"/>
  <c r="M97" i="4"/>
  <c r="O97" i="4"/>
  <c r="W97" i="4"/>
  <c r="P97" i="4"/>
  <c r="V97" i="4"/>
  <c r="Q97" i="4"/>
  <c r="U97" i="4"/>
  <c r="L98" i="4"/>
  <c r="M98" i="4"/>
  <c r="O98" i="4"/>
  <c r="W98" i="4"/>
  <c r="P98" i="4"/>
  <c r="V98" i="4"/>
  <c r="Q98" i="4"/>
  <c r="U98" i="4"/>
  <c r="L99" i="4"/>
  <c r="M99" i="4"/>
  <c r="O99" i="4"/>
  <c r="P99" i="4"/>
  <c r="V99" i="4"/>
  <c r="Q99" i="4"/>
  <c r="U99" i="4"/>
  <c r="W99" i="4"/>
  <c r="L100" i="4"/>
  <c r="M100" i="4"/>
  <c r="O100" i="4"/>
  <c r="W100" i="4"/>
  <c r="P100" i="4"/>
  <c r="V100" i="4"/>
  <c r="Q100" i="4"/>
  <c r="U100" i="4"/>
  <c r="L101" i="4"/>
  <c r="M101" i="4"/>
  <c r="O101" i="4"/>
  <c r="W101" i="4"/>
  <c r="P101" i="4"/>
  <c r="V101" i="4"/>
  <c r="Q101" i="4"/>
  <c r="U101" i="4"/>
  <c r="L102" i="4"/>
  <c r="M102" i="4"/>
  <c r="O102" i="4"/>
  <c r="W102" i="4"/>
  <c r="P102" i="4"/>
  <c r="V102" i="4"/>
  <c r="Q102" i="4"/>
  <c r="U102" i="4"/>
  <c r="L103" i="4"/>
  <c r="M103" i="4"/>
  <c r="O103" i="4"/>
  <c r="W103" i="4"/>
  <c r="P103" i="4"/>
  <c r="V103" i="4"/>
  <c r="Q103" i="4"/>
  <c r="U103" i="4"/>
  <c r="L104" i="4"/>
  <c r="M104" i="4"/>
  <c r="O104" i="4"/>
  <c r="W104" i="4"/>
  <c r="P104" i="4"/>
  <c r="V104" i="4"/>
  <c r="Q104" i="4"/>
  <c r="U104" i="4"/>
  <c r="L105" i="4"/>
  <c r="M105" i="4"/>
  <c r="O105" i="4"/>
  <c r="W105" i="4"/>
  <c r="P105" i="4"/>
  <c r="V105" i="4"/>
  <c r="Q105" i="4"/>
  <c r="U105" i="4"/>
  <c r="L106" i="4"/>
  <c r="M106" i="4"/>
  <c r="O106" i="4"/>
  <c r="W106" i="4"/>
  <c r="P106" i="4"/>
  <c r="V106" i="4"/>
  <c r="Q106" i="4"/>
  <c r="U106" i="4"/>
  <c r="L107" i="4"/>
  <c r="M107" i="4"/>
  <c r="O107" i="4"/>
  <c r="P107" i="4"/>
  <c r="V107" i="4"/>
  <c r="Q107" i="4"/>
  <c r="U107" i="4"/>
  <c r="W107" i="4"/>
  <c r="L108" i="4"/>
  <c r="M108" i="4"/>
  <c r="O108" i="4"/>
  <c r="W108" i="4"/>
  <c r="P108" i="4"/>
  <c r="V108" i="4"/>
  <c r="Q108" i="4"/>
  <c r="U108" i="4"/>
  <c r="L109" i="4"/>
  <c r="M109" i="4"/>
  <c r="O109" i="4"/>
  <c r="W109" i="4"/>
  <c r="P109" i="4"/>
  <c r="V109" i="4"/>
  <c r="Q109" i="4"/>
  <c r="U109" i="4"/>
  <c r="L110" i="4"/>
  <c r="M110" i="4"/>
  <c r="O110" i="4"/>
  <c r="W110" i="4"/>
  <c r="P110" i="4"/>
  <c r="V110" i="4"/>
  <c r="Q110" i="4"/>
  <c r="U110" i="4"/>
  <c r="L111" i="4"/>
  <c r="M111" i="4"/>
  <c r="O111" i="4"/>
  <c r="W111" i="4"/>
  <c r="P111" i="4"/>
  <c r="V111" i="4"/>
  <c r="Q111" i="4"/>
  <c r="U111" i="4"/>
  <c r="L112" i="4"/>
  <c r="M112" i="4"/>
  <c r="O112" i="4"/>
  <c r="W112" i="4"/>
  <c r="P112" i="4"/>
  <c r="V112" i="4"/>
  <c r="Q112" i="4"/>
  <c r="U112" i="4"/>
  <c r="L113" i="4"/>
  <c r="M113" i="4"/>
  <c r="O113" i="4"/>
  <c r="W113" i="4"/>
  <c r="P113" i="4"/>
  <c r="V113" i="4"/>
  <c r="Q113" i="4"/>
  <c r="U113" i="4"/>
  <c r="L114" i="4"/>
  <c r="M114" i="4"/>
  <c r="O114" i="4"/>
  <c r="W114" i="4"/>
  <c r="P114" i="4"/>
  <c r="V114" i="4"/>
  <c r="Q114" i="4"/>
  <c r="U114" i="4"/>
  <c r="L115" i="4"/>
  <c r="M115" i="4"/>
  <c r="O115" i="4"/>
  <c r="W115" i="4"/>
  <c r="P115" i="4"/>
  <c r="V115" i="4"/>
  <c r="Q115" i="4"/>
  <c r="U115" i="4"/>
  <c r="L116" i="4"/>
  <c r="M116" i="4"/>
  <c r="O116" i="4"/>
  <c r="W116" i="4"/>
  <c r="P116" i="4"/>
  <c r="V116" i="4"/>
  <c r="Q116" i="4"/>
  <c r="U116" i="4"/>
  <c r="L117" i="4"/>
  <c r="M117" i="4"/>
  <c r="O117" i="4"/>
  <c r="W117" i="4"/>
  <c r="P117" i="4"/>
  <c r="V117" i="4"/>
  <c r="Q117" i="4"/>
  <c r="U117" i="4"/>
  <c r="L118" i="4"/>
  <c r="M118" i="4"/>
  <c r="O118" i="4"/>
  <c r="W118" i="4"/>
  <c r="P118" i="4"/>
  <c r="V118" i="4"/>
  <c r="Q118" i="4"/>
  <c r="U118" i="4"/>
  <c r="L119" i="4"/>
  <c r="M119" i="4"/>
  <c r="O119" i="4"/>
  <c r="W119" i="4"/>
  <c r="P119" i="4"/>
  <c r="V119" i="4"/>
  <c r="Q119" i="4"/>
  <c r="U119" i="4"/>
  <c r="L120" i="4"/>
  <c r="M120" i="4"/>
  <c r="O120" i="4"/>
  <c r="W120" i="4"/>
  <c r="P120" i="4"/>
  <c r="V120" i="4"/>
  <c r="Q120" i="4"/>
  <c r="U120" i="4"/>
  <c r="L121" i="4"/>
  <c r="M121" i="4"/>
  <c r="O121" i="4"/>
  <c r="W121" i="4"/>
  <c r="P121" i="4"/>
  <c r="V121" i="4"/>
  <c r="Q121" i="4"/>
  <c r="U121" i="4"/>
  <c r="L122" i="4"/>
  <c r="M122" i="4"/>
  <c r="O122" i="4"/>
  <c r="W122" i="4"/>
  <c r="P122" i="4"/>
  <c r="V122" i="4"/>
  <c r="Q122" i="4"/>
  <c r="U122" i="4"/>
  <c r="L123" i="4"/>
  <c r="M123" i="4"/>
  <c r="O123" i="4"/>
  <c r="W123" i="4"/>
  <c r="P123" i="4"/>
  <c r="V123" i="4"/>
  <c r="Q123" i="4"/>
  <c r="U123" i="4"/>
  <c r="L124" i="4"/>
  <c r="M124" i="4"/>
  <c r="O124" i="4"/>
  <c r="W124" i="4"/>
  <c r="P124" i="4"/>
  <c r="V124" i="4"/>
  <c r="Q124" i="4"/>
  <c r="U124" i="4"/>
  <c r="L125" i="4"/>
  <c r="M125" i="4"/>
  <c r="O125" i="4"/>
  <c r="W125" i="4"/>
  <c r="P125" i="4"/>
  <c r="V125" i="4"/>
  <c r="Q125" i="4"/>
  <c r="U125" i="4"/>
  <c r="L126" i="4"/>
  <c r="M126" i="4"/>
  <c r="O126" i="4"/>
  <c r="W126" i="4"/>
  <c r="P126" i="4"/>
  <c r="V126" i="4"/>
  <c r="Q126" i="4"/>
  <c r="U126" i="4"/>
  <c r="L127" i="4"/>
  <c r="M127" i="4"/>
  <c r="O127" i="4"/>
  <c r="W127" i="4"/>
  <c r="P127" i="4"/>
  <c r="V127" i="4"/>
  <c r="Q127" i="4"/>
  <c r="U127" i="4"/>
  <c r="L128" i="4"/>
  <c r="M128" i="4"/>
  <c r="O128" i="4"/>
  <c r="W128" i="4"/>
  <c r="P128" i="4"/>
  <c r="V128" i="4"/>
  <c r="Q128" i="4"/>
  <c r="U128" i="4"/>
  <c r="L129" i="4"/>
  <c r="M129" i="4"/>
  <c r="O129" i="4"/>
  <c r="W129" i="4"/>
  <c r="P129" i="4"/>
  <c r="V129" i="4"/>
  <c r="Q129" i="4"/>
  <c r="U129" i="4"/>
  <c r="L130" i="4"/>
  <c r="M130" i="4"/>
  <c r="O130" i="4"/>
  <c r="W130" i="4"/>
  <c r="P130" i="4"/>
  <c r="V130" i="4"/>
  <c r="Q130" i="4"/>
  <c r="U130" i="4"/>
  <c r="L131" i="4"/>
  <c r="M131" i="4"/>
  <c r="O131" i="4"/>
  <c r="P131" i="4"/>
  <c r="V131" i="4"/>
  <c r="Q131" i="4"/>
  <c r="U131" i="4"/>
  <c r="W131" i="4"/>
  <c r="L132" i="4"/>
  <c r="M132" i="4"/>
  <c r="O132" i="4"/>
  <c r="W132" i="4"/>
  <c r="P132" i="4"/>
  <c r="V132" i="4"/>
  <c r="Q132" i="4"/>
  <c r="U132" i="4"/>
  <c r="L133" i="4"/>
  <c r="M133" i="4"/>
  <c r="O133" i="4"/>
  <c r="W133" i="4"/>
  <c r="P133" i="4"/>
  <c r="V133" i="4"/>
  <c r="Q133" i="4"/>
  <c r="U133" i="4"/>
  <c r="L134" i="4"/>
  <c r="M134" i="4"/>
  <c r="O134" i="4"/>
  <c r="W134" i="4"/>
  <c r="P134" i="4"/>
  <c r="V134" i="4"/>
  <c r="Q134" i="4"/>
  <c r="U134" i="4"/>
  <c r="L135" i="4"/>
  <c r="M135" i="4"/>
  <c r="O135" i="4"/>
  <c r="W135" i="4"/>
  <c r="P135" i="4"/>
  <c r="V135" i="4"/>
  <c r="Q135" i="4"/>
  <c r="U135" i="4"/>
  <c r="L136" i="4"/>
  <c r="M136" i="4"/>
  <c r="O136" i="4"/>
  <c r="W136" i="4"/>
  <c r="P136" i="4"/>
  <c r="V136" i="4"/>
  <c r="Q136" i="4"/>
  <c r="U136" i="4"/>
  <c r="L137" i="4"/>
  <c r="M137" i="4"/>
  <c r="O137" i="4"/>
  <c r="W137" i="4"/>
  <c r="P137" i="4"/>
  <c r="V137" i="4"/>
  <c r="Q137" i="4"/>
  <c r="U137" i="4"/>
  <c r="L138" i="4"/>
  <c r="M138" i="4"/>
  <c r="O138" i="4"/>
  <c r="W138" i="4"/>
  <c r="P138" i="4"/>
  <c r="V138" i="4"/>
  <c r="Q138" i="4"/>
  <c r="U138" i="4"/>
  <c r="L139" i="4"/>
  <c r="M139" i="4"/>
  <c r="O139" i="4"/>
  <c r="W139" i="4"/>
  <c r="P139" i="4"/>
  <c r="V139" i="4"/>
  <c r="Q139" i="4"/>
  <c r="U139" i="4"/>
  <c r="L140" i="4"/>
  <c r="M140" i="4"/>
  <c r="O140" i="4"/>
  <c r="W140" i="4"/>
  <c r="P140" i="4"/>
  <c r="V140" i="4"/>
  <c r="Q140" i="4"/>
  <c r="U140" i="4"/>
  <c r="L141" i="4"/>
  <c r="M141" i="4"/>
  <c r="O141" i="4"/>
  <c r="W141" i="4"/>
  <c r="P141" i="4"/>
  <c r="V141" i="4"/>
  <c r="Q141" i="4"/>
  <c r="U141" i="4"/>
  <c r="L142" i="4"/>
  <c r="M142" i="4"/>
  <c r="O142" i="4"/>
  <c r="W142" i="4"/>
  <c r="P142" i="4"/>
  <c r="V142" i="4"/>
  <c r="Q142" i="4"/>
  <c r="U142" i="4"/>
  <c r="L143" i="4"/>
  <c r="M143" i="4"/>
  <c r="O143" i="4"/>
  <c r="W143" i="4"/>
  <c r="P143" i="4"/>
  <c r="V143" i="4"/>
  <c r="Q143" i="4"/>
  <c r="U143" i="4"/>
  <c r="L144" i="4"/>
  <c r="M144" i="4"/>
  <c r="O144" i="4"/>
  <c r="W144" i="4"/>
  <c r="P144" i="4"/>
  <c r="V144" i="4"/>
  <c r="Q144" i="4"/>
  <c r="U144" i="4"/>
  <c r="L145" i="4"/>
  <c r="M145" i="4"/>
  <c r="O145" i="4"/>
  <c r="W145" i="4"/>
  <c r="P145" i="4"/>
  <c r="V145" i="4"/>
  <c r="Q145" i="4"/>
  <c r="U145" i="4"/>
  <c r="L146" i="4"/>
  <c r="M146" i="4"/>
  <c r="O146" i="4"/>
  <c r="W146" i="4"/>
  <c r="P146" i="4"/>
  <c r="V146" i="4"/>
  <c r="Q146" i="4"/>
  <c r="U146" i="4"/>
  <c r="L147" i="4"/>
  <c r="M147" i="4"/>
  <c r="O147" i="4"/>
  <c r="W147" i="4"/>
  <c r="P147" i="4"/>
  <c r="V147" i="4"/>
  <c r="Q147" i="4"/>
  <c r="U147" i="4"/>
  <c r="L148" i="4"/>
  <c r="M148" i="4"/>
  <c r="O148" i="4"/>
  <c r="W148" i="4"/>
  <c r="P148" i="4"/>
  <c r="V148" i="4"/>
  <c r="Q148" i="4"/>
  <c r="U148" i="4"/>
  <c r="L149" i="4"/>
  <c r="M149" i="4"/>
  <c r="O149" i="4"/>
  <c r="W149" i="4"/>
  <c r="P149" i="4"/>
  <c r="V149" i="4"/>
  <c r="Q149" i="4"/>
  <c r="U149" i="4"/>
  <c r="L150" i="4"/>
  <c r="M150" i="4"/>
  <c r="O150" i="4"/>
  <c r="W150" i="4"/>
  <c r="P150" i="4"/>
  <c r="V150" i="4"/>
  <c r="Q150" i="4"/>
  <c r="U150" i="4"/>
  <c r="L151" i="4"/>
  <c r="M151" i="4"/>
  <c r="O151" i="4"/>
  <c r="W151" i="4"/>
  <c r="P151" i="4"/>
  <c r="V151" i="4"/>
  <c r="Q151" i="4"/>
  <c r="U151" i="4"/>
  <c r="L152" i="4"/>
  <c r="M152" i="4"/>
  <c r="O152" i="4"/>
  <c r="W152" i="4"/>
  <c r="P152" i="4"/>
  <c r="V152" i="4"/>
  <c r="Q152" i="4"/>
  <c r="U152" i="4"/>
  <c r="L153" i="4"/>
  <c r="M153" i="4"/>
  <c r="O153" i="4"/>
  <c r="W153" i="4"/>
  <c r="P153" i="4"/>
  <c r="V153" i="4"/>
  <c r="Q153" i="4"/>
  <c r="U153" i="4"/>
  <c r="L154" i="4"/>
  <c r="M154" i="4"/>
  <c r="O154" i="4"/>
  <c r="W154" i="4"/>
  <c r="P154" i="4"/>
  <c r="V154" i="4"/>
  <c r="Q154" i="4"/>
  <c r="U154" i="4"/>
  <c r="L155" i="4"/>
  <c r="M155" i="4"/>
  <c r="O155" i="4"/>
  <c r="W155" i="4"/>
  <c r="P155" i="4"/>
  <c r="V155" i="4"/>
  <c r="Q155" i="4"/>
  <c r="U155" i="4"/>
  <c r="L156" i="4"/>
  <c r="M156" i="4"/>
  <c r="O156" i="4"/>
  <c r="W156" i="4"/>
  <c r="P156" i="4"/>
  <c r="V156" i="4"/>
  <c r="Q156" i="4"/>
  <c r="U156" i="4"/>
  <c r="L157" i="4"/>
  <c r="M157" i="4"/>
  <c r="O157" i="4"/>
  <c r="W157" i="4"/>
  <c r="P157" i="4"/>
  <c r="V157" i="4"/>
  <c r="Q157" i="4"/>
  <c r="U157" i="4"/>
  <c r="L158" i="4"/>
  <c r="M158" i="4"/>
  <c r="O158" i="4"/>
  <c r="W158" i="4"/>
  <c r="P158" i="4"/>
  <c r="V158" i="4"/>
  <c r="Q158" i="4"/>
  <c r="U158" i="4"/>
  <c r="L159" i="4"/>
  <c r="M159" i="4"/>
  <c r="O159" i="4"/>
  <c r="W159" i="4"/>
  <c r="P159" i="4"/>
  <c r="V159" i="4"/>
  <c r="Q159" i="4"/>
  <c r="U159" i="4"/>
  <c r="L160" i="4"/>
  <c r="M160" i="4"/>
  <c r="O160" i="4"/>
  <c r="W160" i="4"/>
  <c r="P160" i="4"/>
  <c r="V160" i="4"/>
  <c r="Q160" i="4"/>
  <c r="U160" i="4"/>
  <c r="L161" i="4"/>
  <c r="M161" i="4"/>
  <c r="O161" i="4"/>
  <c r="W161" i="4"/>
  <c r="P161" i="4"/>
  <c r="V161" i="4"/>
  <c r="Q161" i="4"/>
  <c r="U161" i="4"/>
  <c r="L162" i="4"/>
  <c r="M162" i="4"/>
  <c r="O162" i="4"/>
  <c r="W162" i="4"/>
  <c r="P162" i="4"/>
  <c r="V162" i="4"/>
  <c r="Q162" i="4"/>
  <c r="U162" i="4"/>
  <c r="L163" i="4"/>
  <c r="M163" i="4"/>
  <c r="O163" i="4"/>
  <c r="W163" i="4"/>
  <c r="P163" i="4"/>
  <c r="V163" i="4"/>
  <c r="Q163" i="4"/>
  <c r="U163" i="4"/>
  <c r="L164" i="4"/>
  <c r="M164" i="4"/>
  <c r="O164" i="4"/>
  <c r="W164" i="4"/>
  <c r="P164" i="4"/>
  <c r="V164" i="4"/>
  <c r="Q164" i="4"/>
  <c r="U164" i="4"/>
  <c r="L165" i="4"/>
  <c r="M165" i="4"/>
  <c r="O165" i="4"/>
  <c r="W165" i="4"/>
  <c r="P165" i="4"/>
  <c r="V165" i="4"/>
  <c r="Q165" i="4"/>
  <c r="U165" i="4"/>
  <c r="L166" i="4"/>
  <c r="M166" i="4"/>
  <c r="O166" i="4"/>
  <c r="W166" i="4"/>
  <c r="P166" i="4"/>
  <c r="V166" i="4"/>
  <c r="Q166" i="4"/>
  <c r="U166" i="4"/>
  <c r="L167" i="4"/>
  <c r="M167" i="4"/>
  <c r="O167" i="4"/>
  <c r="W167" i="4"/>
  <c r="P167" i="4"/>
  <c r="V167" i="4"/>
  <c r="Q167" i="4"/>
  <c r="U167" i="4"/>
  <c r="L168" i="4"/>
  <c r="M168" i="4"/>
  <c r="O168" i="4"/>
  <c r="W168" i="4"/>
  <c r="P168" i="4"/>
  <c r="V168" i="4"/>
  <c r="Q168" i="4"/>
  <c r="U168" i="4"/>
  <c r="L169" i="4"/>
  <c r="M169" i="4"/>
  <c r="O169" i="4"/>
  <c r="W169" i="4"/>
  <c r="P169" i="4"/>
  <c r="V169" i="4"/>
  <c r="Q169" i="4"/>
  <c r="U169" i="4"/>
  <c r="L170" i="4"/>
  <c r="M170" i="4"/>
  <c r="O170" i="4"/>
  <c r="W170" i="4"/>
  <c r="P170" i="4"/>
  <c r="V170" i="4"/>
  <c r="Q170" i="4"/>
  <c r="U170" i="4"/>
  <c r="L171" i="4"/>
  <c r="M171" i="4"/>
  <c r="O171" i="4"/>
  <c r="W171" i="4"/>
  <c r="P171" i="4"/>
  <c r="V171" i="4"/>
  <c r="Q171" i="4"/>
  <c r="U171" i="4"/>
  <c r="L172" i="4"/>
  <c r="M172" i="4"/>
  <c r="O172" i="4"/>
  <c r="W172" i="4"/>
  <c r="P172" i="4"/>
  <c r="V172" i="4"/>
  <c r="Q172" i="4"/>
  <c r="U172" i="4"/>
  <c r="L173" i="4"/>
  <c r="M173" i="4"/>
  <c r="O173" i="4"/>
  <c r="W173" i="4"/>
  <c r="P173" i="4"/>
  <c r="V173" i="4"/>
  <c r="Q173" i="4"/>
  <c r="U173" i="4"/>
  <c r="L174" i="4"/>
  <c r="M174" i="4"/>
  <c r="O174" i="4"/>
  <c r="W174" i="4"/>
  <c r="P174" i="4"/>
  <c r="V174" i="4"/>
  <c r="Q174" i="4"/>
  <c r="U174" i="4"/>
  <c r="L175" i="4"/>
  <c r="M175" i="4"/>
  <c r="O175" i="4"/>
  <c r="W175" i="4"/>
  <c r="P175" i="4"/>
  <c r="V175" i="4"/>
  <c r="Q175" i="4"/>
  <c r="U175" i="4"/>
  <c r="L176" i="4"/>
  <c r="M176" i="4"/>
  <c r="O176" i="4"/>
  <c r="W176" i="4"/>
  <c r="P176" i="4"/>
  <c r="V176" i="4"/>
  <c r="Q176" i="4"/>
  <c r="U176" i="4"/>
  <c r="L177" i="4"/>
  <c r="M177" i="4"/>
  <c r="O177" i="4"/>
  <c r="W177" i="4"/>
  <c r="P177" i="4"/>
  <c r="V177" i="4"/>
  <c r="Q177" i="4"/>
  <c r="U177" i="4"/>
  <c r="L178" i="4"/>
  <c r="M178" i="4"/>
  <c r="O178" i="4"/>
  <c r="W178" i="4"/>
  <c r="P178" i="4"/>
  <c r="V178" i="4"/>
  <c r="Q178" i="4"/>
  <c r="U178" i="4"/>
  <c r="L179" i="4"/>
  <c r="M179" i="4"/>
  <c r="O179" i="4"/>
  <c r="W179" i="4"/>
  <c r="P179" i="4"/>
  <c r="V179" i="4"/>
  <c r="Q179" i="4"/>
  <c r="U179" i="4"/>
  <c r="L180" i="4"/>
  <c r="M180" i="4"/>
  <c r="O180" i="4"/>
  <c r="W180" i="4"/>
  <c r="P180" i="4"/>
  <c r="V180" i="4"/>
  <c r="Q180" i="4"/>
  <c r="U180" i="4"/>
  <c r="L181" i="4"/>
  <c r="M181" i="4"/>
  <c r="O181" i="4"/>
  <c r="W181" i="4"/>
  <c r="P181" i="4"/>
  <c r="V181" i="4"/>
  <c r="Q181" i="4"/>
  <c r="U181" i="4"/>
  <c r="L182" i="4"/>
  <c r="M182" i="4"/>
  <c r="O182" i="4"/>
  <c r="W182" i="4"/>
  <c r="P182" i="4"/>
  <c r="V182" i="4"/>
  <c r="Q182" i="4"/>
  <c r="U182" i="4"/>
  <c r="L183" i="4"/>
  <c r="M183" i="4"/>
  <c r="O183" i="4"/>
  <c r="W183" i="4"/>
  <c r="P183" i="4"/>
  <c r="V183" i="4"/>
  <c r="Q183" i="4"/>
  <c r="U183" i="4"/>
  <c r="L184" i="4"/>
  <c r="M184" i="4"/>
  <c r="O184" i="4"/>
  <c r="W184" i="4"/>
  <c r="P184" i="4"/>
  <c r="V184" i="4"/>
  <c r="Q184" i="4"/>
  <c r="U184" i="4"/>
  <c r="L185" i="4"/>
  <c r="M185" i="4"/>
  <c r="O185" i="4"/>
  <c r="W185" i="4"/>
  <c r="P185" i="4"/>
  <c r="V185" i="4"/>
  <c r="Q185" i="4"/>
  <c r="U185" i="4"/>
  <c r="L186" i="4"/>
  <c r="M186" i="4"/>
  <c r="O186" i="4"/>
  <c r="W186" i="4"/>
  <c r="P186" i="4"/>
  <c r="V186" i="4"/>
  <c r="Q186" i="4"/>
  <c r="U186" i="4"/>
  <c r="L187" i="4"/>
  <c r="M187" i="4"/>
  <c r="O187" i="4"/>
  <c r="W187" i="4"/>
  <c r="P187" i="4"/>
  <c r="V187" i="4"/>
  <c r="Q187" i="4"/>
  <c r="U187" i="4"/>
  <c r="L188" i="4"/>
  <c r="M188" i="4"/>
  <c r="O188" i="4"/>
  <c r="W188" i="4"/>
  <c r="P188" i="4"/>
  <c r="V188" i="4"/>
  <c r="Q188" i="4"/>
  <c r="U188" i="4"/>
  <c r="L189" i="4"/>
  <c r="M189" i="4"/>
  <c r="O189" i="4"/>
  <c r="W189" i="4"/>
  <c r="P189" i="4"/>
  <c r="V189" i="4"/>
  <c r="Q189" i="4"/>
  <c r="U189" i="4"/>
  <c r="L190" i="4"/>
  <c r="M190" i="4"/>
  <c r="O190" i="4"/>
  <c r="W190" i="4"/>
  <c r="P190" i="4"/>
  <c r="V190" i="4"/>
  <c r="Q190" i="4"/>
  <c r="U190" i="4"/>
  <c r="L191" i="4"/>
  <c r="M191" i="4"/>
  <c r="O191" i="4"/>
  <c r="W191" i="4"/>
  <c r="P191" i="4"/>
  <c r="V191" i="4"/>
  <c r="Q191" i="4"/>
  <c r="U191" i="4"/>
  <c r="L192" i="4"/>
  <c r="M192" i="4"/>
  <c r="O192" i="4"/>
  <c r="W192" i="4"/>
  <c r="P192" i="4"/>
  <c r="V192" i="4"/>
  <c r="Q192" i="4"/>
  <c r="U192" i="4"/>
  <c r="L193" i="4"/>
  <c r="M193" i="4"/>
  <c r="O193" i="4"/>
  <c r="W193" i="4"/>
  <c r="P193" i="4"/>
  <c r="V193" i="4"/>
  <c r="Q193" i="4"/>
  <c r="U193" i="4"/>
  <c r="L194" i="4"/>
  <c r="M194" i="4"/>
  <c r="O194" i="4"/>
  <c r="W194" i="4"/>
  <c r="P194" i="4"/>
  <c r="V194" i="4"/>
  <c r="Q194" i="4"/>
  <c r="U194" i="4"/>
  <c r="L195" i="4"/>
  <c r="M195" i="4"/>
  <c r="O195" i="4"/>
  <c r="W195" i="4"/>
  <c r="P195" i="4"/>
  <c r="V195" i="4"/>
  <c r="Q195" i="4"/>
  <c r="U195" i="4"/>
  <c r="L196" i="4"/>
  <c r="M196" i="4"/>
  <c r="O196" i="4"/>
  <c r="W196" i="4"/>
  <c r="P196" i="4"/>
  <c r="V196" i="4"/>
  <c r="Q196" i="4"/>
  <c r="U196" i="4"/>
  <c r="L197" i="4"/>
  <c r="M197" i="4"/>
  <c r="O197" i="4"/>
  <c r="W197" i="4"/>
  <c r="P197" i="4"/>
  <c r="V197" i="4"/>
  <c r="Q197" i="4"/>
  <c r="U197" i="4"/>
  <c r="L198" i="4"/>
  <c r="M198" i="4"/>
  <c r="O198" i="4"/>
  <c r="W198" i="4"/>
  <c r="P198" i="4"/>
  <c r="V198" i="4"/>
  <c r="Q198" i="4"/>
  <c r="U198" i="4"/>
  <c r="L199" i="4"/>
  <c r="M199" i="4"/>
  <c r="O199" i="4"/>
  <c r="W199" i="4"/>
  <c r="P199" i="4"/>
  <c r="V199" i="4"/>
  <c r="Q199" i="4"/>
  <c r="U199" i="4"/>
  <c r="L200" i="4"/>
  <c r="M200" i="4"/>
  <c r="O200" i="4"/>
  <c r="W200" i="4"/>
  <c r="P200" i="4"/>
  <c r="V200" i="4"/>
  <c r="Q200" i="4"/>
  <c r="U200" i="4"/>
  <c r="L201" i="4"/>
  <c r="M201" i="4"/>
  <c r="O201" i="4"/>
  <c r="W201" i="4"/>
  <c r="P201" i="4"/>
  <c r="V201" i="4"/>
  <c r="Q201" i="4"/>
  <c r="U201" i="4"/>
  <c r="L202" i="4"/>
  <c r="M202" i="4"/>
  <c r="O202" i="4"/>
  <c r="W202" i="4"/>
  <c r="P202" i="4"/>
  <c r="V202" i="4"/>
  <c r="Q202" i="4"/>
  <c r="U202" i="4"/>
  <c r="L203" i="4"/>
  <c r="M203" i="4"/>
  <c r="O203" i="4"/>
  <c r="W203" i="4"/>
  <c r="P203" i="4"/>
  <c r="V203" i="4"/>
  <c r="Q203" i="4"/>
  <c r="U203" i="4"/>
  <c r="L204" i="4"/>
  <c r="M204" i="4"/>
  <c r="O204" i="4"/>
  <c r="W204" i="4"/>
  <c r="P204" i="4"/>
  <c r="V204" i="4"/>
  <c r="Q204" i="4"/>
  <c r="U204" i="4"/>
  <c r="L205" i="4"/>
  <c r="M205" i="4"/>
  <c r="O205" i="4"/>
  <c r="W205" i="4"/>
  <c r="P205" i="4"/>
  <c r="V205" i="4"/>
  <c r="Q205" i="4"/>
  <c r="U205" i="4"/>
  <c r="L206" i="4"/>
  <c r="M206" i="4"/>
  <c r="O206" i="4"/>
  <c r="W206" i="4"/>
  <c r="P206" i="4"/>
  <c r="V206" i="4"/>
  <c r="Q206" i="4"/>
  <c r="U206" i="4"/>
  <c r="L207" i="4"/>
  <c r="M207" i="4"/>
  <c r="O207" i="4"/>
  <c r="W207" i="4"/>
  <c r="P207" i="4"/>
  <c r="V207" i="4"/>
  <c r="Q207" i="4"/>
  <c r="U207" i="4"/>
  <c r="L208" i="4"/>
  <c r="M208" i="4"/>
  <c r="O208" i="4"/>
  <c r="W208" i="4"/>
  <c r="P208" i="4"/>
  <c r="V208" i="4"/>
  <c r="Q208" i="4"/>
  <c r="U208" i="4"/>
  <c r="L209" i="4"/>
  <c r="M209" i="4"/>
  <c r="O209" i="4"/>
  <c r="W209" i="4"/>
  <c r="P209" i="4"/>
  <c r="V209" i="4"/>
  <c r="Q209" i="4"/>
  <c r="U209" i="4"/>
  <c r="L210" i="4"/>
  <c r="M210" i="4"/>
  <c r="O210" i="4"/>
  <c r="W210" i="4"/>
  <c r="P210" i="4"/>
  <c r="V210" i="4"/>
  <c r="Q210" i="4"/>
  <c r="U210" i="4"/>
  <c r="L211" i="4"/>
  <c r="M211" i="4"/>
  <c r="O211" i="4"/>
  <c r="W211" i="4"/>
  <c r="P211" i="4"/>
  <c r="V211" i="4"/>
  <c r="Q211" i="4"/>
  <c r="U211" i="4"/>
  <c r="L212" i="4"/>
  <c r="M212" i="4"/>
  <c r="O212" i="4"/>
  <c r="W212" i="4"/>
  <c r="P212" i="4"/>
  <c r="V212" i="4"/>
  <c r="Q212" i="4"/>
  <c r="U212" i="4"/>
  <c r="L213" i="4"/>
  <c r="M213" i="4"/>
  <c r="O213" i="4"/>
  <c r="W213" i="4"/>
  <c r="P213" i="4"/>
  <c r="V213" i="4"/>
  <c r="Q213" i="4"/>
  <c r="U213" i="4"/>
  <c r="L214" i="4"/>
  <c r="M214" i="4"/>
  <c r="O214" i="4"/>
  <c r="W214" i="4"/>
  <c r="P214" i="4"/>
  <c r="V214" i="4"/>
  <c r="Q214" i="4"/>
  <c r="U214" i="4"/>
  <c r="L215" i="4"/>
  <c r="M215" i="4"/>
  <c r="O215" i="4"/>
  <c r="W215" i="4"/>
  <c r="P215" i="4"/>
  <c r="V215" i="4"/>
  <c r="Q215" i="4"/>
  <c r="U215" i="4"/>
  <c r="L216" i="4"/>
  <c r="M216" i="4"/>
  <c r="O216" i="4"/>
  <c r="W216" i="4"/>
  <c r="P216" i="4"/>
  <c r="V216" i="4"/>
  <c r="Q216" i="4"/>
  <c r="U216" i="4"/>
  <c r="L217" i="4"/>
  <c r="M217" i="4"/>
  <c r="O217" i="4"/>
  <c r="W217" i="4"/>
  <c r="P217" i="4"/>
  <c r="V217" i="4"/>
  <c r="Q217" i="4"/>
  <c r="U217" i="4"/>
  <c r="L218" i="4"/>
  <c r="M218" i="4"/>
  <c r="O218" i="4"/>
  <c r="W218" i="4"/>
  <c r="P218" i="4"/>
  <c r="V218" i="4"/>
  <c r="Q218" i="4"/>
  <c r="U218" i="4"/>
  <c r="L219" i="4"/>
  <c r="M219" i="4"/>
  <c r="O219" i="4"/>
  <c r="W219" i="4"/>
  <c r="P219" i="4"/>
  <c r="V219" i="4"/>
  <c r="Q219" i="4"/>
  <c r="U219" i="4"/>
  <c r="L220" i="4"/>
  <c r="M220" i="4"/>
  <c r="O220" i="4"/>
  <c r="W220" i="4"/>
  <c r="P220" i="4"/>
  <c r="V220" i="4"/>
  <c r="Q220" i="4"/>
  <c r="U220" i="4"/>
  <c r="L221" i="4"/>
  <c r="M221" i="4"/>
  <c r="O221" i="4"/>
  <c r="W221" i="4"/>
  <c r="P221" i="4"/>
  <c r="V221" i="4"/>
  <c r="Q221" i="4"/>
  <c r="U221" i="4"/>
  <c r="L222" i="4"/>
  <c r="M222" i="4"/>
  <c r="O222" i="4"/>
  <c r="W222" i="4"/>
  <c r="P222" i="4"/>
  <c r="V222" i="4"/>
  <c r="Q222" i="4"/>
  <c r="U222" i="4"/>
  <c r="L223" i="4"/>
  <c r="M223" i="4"/>
  <c r="O223" i="4"/>
  <c r="W223" i="4"/>
  <c r="P223" i="4"/>
  <c r="V223" i="4"/>
  <c r="Q223" i="4"/>
  <c r="U223" i="4"/>
  <c r="L224" i="4"/>
  <c r="M224" i="4"/>
  <c r="O224" i="4"/>
  <c r="W224" i="4"/>
  <c r="P224" i="4"/>
  <c r="V224" i="4"/>
  <c r="Q224" i="4"/>
  <c r="U224" i="4"/>
  <c r="L225" i="4"/>
  <c r="M225" i="4"/>
  <c r="O225" i="4"/>
  <c r="W225" i="4"/>
  <c r="P225" i="4"/>
  <c r="V225" i="4"/>
  <c r="Q225" i="4"/>
  <c r="U225" i="4"/>
  <c r="L226" i="4"/>
  <c r="M226" i="4"/>
  <c r="O226" i="4"/>
  <c r="W226" i="4"/>
  <c r="P226" i="4"/>
  <c r="V226" i="4"/>
  <c r="Q226" i="4"/>
  <c r="U226" i="4"/>
  <c r="L227" i="4"/>
  <c r="M227" i="4"/>
  <c r="O227" i="4"/>
  <c r="W227" i="4"/>
  <c r="P227" i="4"/>
  <c r="V227" i="4"/>
  <c r="Q227" i="4"/>
  <c r="U227" i="4"/>
  <c r="L228" i="4"/>
  <c r="M228" i="4"/>
  <c r="O228" i="4"/>
  <c r="W228" i="4"/>
  <c r="P228" i="4"/>
  <c r="V228" i="4"/>
  <c r="Q228" i="4"/>
  <c r="U228" i="4"/>
  <c r="L229" i="4"/>
  <c r="M229" i="4"/>
  <c r="O229" i="4"/>
  <c r="W229" i="4"/>
  <c r="P229" i="4"/>
  <c r="V229" i="4"/>
  <c r="Q229" i="4"/>
  <c r="U229" i="4"/>
  <c r="L230" i="4"/>
  <c r="M230" i="4"/>
  <c r="O230" i="4"/>
  <c r="W230" i="4"/>
  <c r="P230" i="4"/>
  <c r="V230" i="4"/>
  <c r="Q230" i="4"/>
  <c r="U230" i="4"/>
  <c r="L231" i="4"/>
  <c r="M231" i="4"/>
  <c r="O231" i="4"/>
  <c r="W231" i="4"/>
  <c r="P231" i="4"/>
  <c r="V231" i="4"/>
  <c r="Q231" i="4"/>
  <c r="U231" i="4"/>
  <c r="L232" i="4"/>
  <c r="M232" i="4"/>
  <c r="O232" i="4"/>
  <c r="W232" i="4"/>
  <c r="P232" i="4"/>
  <c r="V232" i="4"/>
  <c r="Q232" i="4"/>
  <c r="U232" i="4"/>
  <c r="L233" i="4"/>
  <c r="M233" i="4"/>
  <c r="O233" i="4"/>
  <c r="W233" i="4"/>
  <c r="P233" i="4"/>
  <c r="V233" i="4"/>
  <c r="Q233" i="4"/>
  <c r="U233" i="4"/>
  <c r="L234" i="4"/>
  <c r="M234" i="4"/>
  <c r="O234" i="4"/>
  <c r="W234" i="4"/>
  <c r="P234" i="4"/>
  <c r="V234" i="4"/>
  <c r="Q234" i="4"/>
  <c r="U234" i="4"/>
  <c r="L235" i="4"/>
  <c r="M235" i="4"/>
  <c r="O235" i="4"/>
  <c r="W235" i="4"/>
  <c r="P235" i="4"/>
  <c r="V235" i="4"/>
  <c r="Q235" i="4"/>
  <c r="U235" i="4"/>
  <c r="L236" i="4"/>
  <c r="M236" i="4"/>
  <c r="O236" i="4"/>
  <c r="W236" i="4"/>
  <c r="P236" i="4"/>
  <c r="V236" i="4"/>
  <c r="Q236" i="4"/>
  <c r="U236" i="4"/>
  <c r="L237" i="4"/>
  <c r="M237" i="4"/>
  <c r="O237" i="4"/>
  <c r="W237" i="4"/>
  <c r="P237" i="4"/>
  <c r="V237" i="4"/>
  <c r="Q237" i="4"/>
  <c r="U237" i="4"/>
  <c r="L238" i="4"/>
  <c r="M238" i="4"/>
  <c r="O238" i="4"/>
  <c r="W238" i="4"/>
  <c r="P238" i="4"/>
  <c r="V238" i="4"/>
  <c r="Q238" i="4"/>
  <c r="U238" i="4"/>
  <c r="L239" i="4"/>
  <c r="M239" i="4"/>
  <c r="O239" i="4"/>
  <c r="W239" i="4"/>
  <c r="P239" i="4"/>
  <c r="V239" i="4"/>
  <c r="Q239" i="4"/>
  <c r="U239" i="4"/>
  <c r="L240" i="4"/>
  <c r="M240" i="4"/>
  <c r="O240" i="4"/>
  <c r="W240" i="4"/>
  <c r="P240" i="4"/>
  <c r="V240" i="4"/>
  <c r="Q240" i="4"/>
  <c r="U240" i="4"/>
  <c r="L241" i="4"/>
  <c r="M241" i="4"/>
  <c r="O241" i="4"/>
  <c r="W241" i="4"/>
  <c r="P241" i="4"/>
  <c r="V241" i="4"/>
  <c r="Q241" i="4"/>
  <c r="U241" i="4"/>
  <c r="L242" i="4"/>
  <c r="M242" i="4"/>
  <c r="O242" i="4"/>
  <c r="W242" i="4"/>
  <c r="P242" i="4"/>
  <c r="V242" i="4"/>
  <c r="Q242" i="4"/>
  <c r="U242" i="4"/>
  <c r="L243" i="4"/>
  <c r="M243" i="4"/>
  <c r="O243" i="4"/>
  <c r="W243" i="4"/>
  <c r="P243" i="4"/>
  <c r="V243" i="4"/>
  <c r="Q243" i="4"/>
  <c r="U243" i="4"/>
  <c r="L244" i="4"/>
  <c r="M244" i="4"/>
  <c r="O244" i="4"/>
  <c r="W244" i="4"/>
  <c r="P244" i="4"/>
  <c r="V244" i="4"/>
  <c r="Q244" i="4"/>
  <c r="U244" i="4"/>
  <c r="L245" i="4"/>
  <c r="M245" i="4"/>
  <c r="O245" i="4"/>
  <c r="W245" i="4"/>
  <c r="P245" i="4"/>
  <c r="V245" i="4"/>
  <c r="Q245" i="4"/>
  <c r="U245" i="4"/>
  <c r="L246" i="4"/>
  <c r="M246" i="4"/>
  <c r="O246" i="4"/>
  <c r="W246" i="4"/>
  <c r="P246" i="4"/>
  <c r="V246" i="4"/>
  <c r="Q246" i="4"/>
  <c r="U246" i="4"/>
  <c r="L247" i="4"/>
  <c r="M247" i="4"/>
  <c r="O247" i="4"/>
  <c r="W247" i="4"/>
  <c r="P247" i="4"/>
  <c r="V247" i="4"/>
  <c r="Q247" i="4"/>
  <c r="U247" i="4"/>
  <c r="L248" i="4"/>
  <c r="M248" i="4"/>
  <c r="O248" i="4"/>
  <c r="W248" i="4"/>
  <c r="P248" i="4"/>
  <c r="V248" i="4"/>
  <c r="Q248" i="4"/>
  <c r="U248" i="4"/>
  <c r="L249" i="4"/>
  <c r="M249" i="4"/>
  <c r="O249" i="4"/>
  <c r="W249" i="4"/>
  <c r="P249" i="4"/>
  <c r="V249" i="4"/>
  <c r="Q249" i="4"/>
  <c r="U249" i="4"/>
  <c r="L250" i="4"/>
  <c r="M250" i="4"/>
  <c r="O250" i="4"/>
  <c r="W250" i="4"/>
  <c r="P250" i="4"/>
  <c r="V250" i="4"/>
  <c r="Q250" i="4"/>
  <c r="U250" i="4"/>
  <c r="L251" i="4"/>
  <c r="M251" i="4"/>
  <c r="O251" i="4"/>
  <c r="W251" i="4"/>
  <c r="P251" i="4"/>
  <c r="V251" i="4"/>
  <c r="Q251" i="4"/>
  <c r="U251" i="4"/>
  <c r="L252" i="4"/>
  <c r="M252" i="4"/>
  <c r="O252" i="4"/>
  <c r="W252" i="4"/>
  <c r="P252" i="4"/>
  <c r="V252" i="4"/>
  <c r="Q252" i="4"/>
  <c r="U252" i="4"/>
  <c r="L253" i="4"/>
  <c r="M253" i="4"/>
  <c r="O253" i="4"/>
  <c r="W253" i="4"/>
  <c r="P253" i="4"/>
  <c r="V253" i="4"/>
  <c r="Q253" i="4"/>
  <c r="U253" i="4"/>
  <c r="L254" i="4"/>
  <c r="M254" i="4"/>
  <c r="O254" i="4"/>
  <c r="W254" i="4"/>
  <c r="P254" i="4"/>
  <c r="V254" i="4"/>
  <c r="Q254" i="4"/>
  <c r="U254" i="4"/>
  <c r="L255" i="4"/>
  <c r="M255" i="4"/>
  <c r="O255" i="4"/>
  <c r="W255" i="4"/>
  <c r="P255" i="4"/>
  <c r="V255" i="4"/>
  <c r="Q255" i="4"/>
  <c r="U255" i="4"/>
  <c r="L256" i="4"/>
  <c r="M256" i="4"/>
  <c r="O256" i="4"/>
  <c r="W256" i="4"/>
  <c r="P256" i="4"/>
  <c r="V256" i="4"/>
  <c r="Q256" i="4"/>
  <c r="U256" i="4"/>
  <c r="L257" i="4"/>
  <c r="M257" i="4"/>
  <c r="O257" i="4"/>
  <c r="W257" i="4"/>
  <c r="P257" i="4"/>
  <c r="V257" i="4"/>
  <c r="Q257" i="4"/>
  <c r="U257" i="4"/>
  <c r="L258" i="4"/>
  <c r="M258" i="4"/>
  <c r="O258" i="4"/>
  <c r="W258" i="4"/>
  <c r="P258" i="4"/>
  <c r="V258" i="4"/>
  <c r="Q258" i="4"/>
  <c r="U258" i="4"/>
  <c r="L259" i="4"/>
  <c r="M259" i="4"/>
  <c r="O259" i="4"/>
  <c r="W259" i="4"/>
  <c r="P259" i="4"/>
  <c r="V259" i="4"/>
  <c r="Q259" i="4"/>
  <c r="U259" i="4"/>
  <c r="L260" i="4"/>
  <c r="M260" i="4"/>
  <c r="O260" i="4"/>
  <c r="W260" i="4"/>
  <c r="P260" i="4"/>
  <c r="V260" i="4"/>
  <c r="Q260" i="4"/>
  <c r="U260" i="4"/>
  <c r="L261" i="4"/>
  <c r="M261" i="4"/>
  <c r="O261" i="4"/>
  <c r="W261" i="4"/>
  <c r="P261" i="4"/>
  <c r="V261" i="4"/>
  <c r="Q261" i="4"/>
  <c r="U261" i="4"/>
  <c r="L262" i="4"/>
  <c r="M262" i="4"/>
  <c r="O262" i="4"/>
  <c r="W262" i="4"/>
  <c r="P262" i="4"/>
  <c r="V262" i="4"/>
  <c r="Q262" i="4"/>
  <c r="U262" i="4"/>
  <c r="L263" i="4"/>
  <c r="M263" i="4"/>
  <c r="O263" i="4"/>
  <c r="W263" i="4"/>
  <c r="P263" i="4"/>
  <c r="V263" i="4"/>
  <c r="Q263" i="4"/>
  <c r="U263" i="4"/>
  <c r="L264" i="4"/>
  <c r="M264" i="4"/>
  <c r="O264" i="4"/>
  <c r="W264" i="4"/>
  <c r="P264" i="4"/>
  <c r="V264" i="4"/>
  <c r="Q264" i="4"/>
  <c r="U264" i="4"/>
  <c r="L265" i="4"/>
  <c r="M265" i="4"/>
  <c r="O265" i="4"/>
  <c r="W265" i="4"/>
  <c r="P265" i="4"/>
  <c r="V265" i="4"/>
  <c r="Q265" i="4"/>
  <c r="U265" i="4"/>
  <c r="L266" i="4"/>
  <c r="M266" i="4"/>
  <c r="O266" i="4"/>
  <c r="W266" i="4"/>
  <c r="P266" i="4"/>
  <c r="V266" i="4"/>
  <c r="Q266" i="4"/>
  <c r="U266" i="4"/>
  <c r="L267" i="4"/>
  <c r="M267" i="4"/>
  <c r="O267" i="4"/>
  <c r="W267" i="4"/>
  <c r="P267" i="4"/>
  <c r="V267" i="4"/>
  <c r="Q267" i="4"/>
  <c r="U267" i="4"/>
  <c r="L268" i="4"/>
  <c r="M268" i="4"/>
  <c r="O268" i="4"/>
  <c r="W268" i="4"/>
  <c r="P268" i="4"/>
  <c r="V268" i="4"/>
  <c r="Q268" i="4"/>
  <c r="U268" i="4"/>
  <c r="L269" i="4"/>
  <c r="M269" i="4"/>
  <c r="O269" i="4"/>
  <c r="W269" i="4"/>
  <c r="P269" i="4"/>
  <c r="V269" i="4"/>
  <c r="Q269" i="4"/>
  <c r="U269" i="4"/>
  <c r="L270" i="4"/>
  <c r="M270" i="4"/>
  <c r="O270" i="4"/>
  <c r="W270" i="4"/>
  <c r="P270" i="4"/>
  <c r="V270" i="4"/>
  <c r="Q270" i="4"/>
  <c r="U270" i="4"/>
  <c r="L271" i="4"/>
  <c r="M271" i="4"/>
  <c r="O271" i="4"/>
  <c r="W271" i="4"/>
  <c r="P271" i="4"/>
  <c r="V271" i="4"/>
  <c r="Q271" i="4"/>
  <c r="U271" i="4"/>
  <c r="L272" i="4"/>
  <c r="M272" i="4"/>
  <c r="O272" i="4"/>
  <c r="W272" i="4"/>
  <c r="P272" i="4"/>
  <c r="V272" i="4"/>
  <c r="Q272" i="4"/>
  <c r="U272" i="4"/>
  <c r="L273" i="4"/>
  <c r="M273" i="4"/>
  <c r="O273" i="4"/>
  <c r="W273" i="4"/>
  <c r="P273" i="4"/>
  <c r="V273" i="4"/>
  <c r="Q273" i="4"/>
  <c r="U273" i="4"/>
  <c r="L274" i="4"/>
  <c r="M274" i="4"/>
  <c r="O274" i="4"/>
  <c r="W274" i="4"/>
  <c r="P274" i="4"/>
  <c r="V274" i="4"/>
  <c r="Q274" i="4"/>
  <c r="U274" i="4"/>
  <c r="L275" i="4"/>
  <c r="M275" i="4"/>
  <c r="O275" i="4"/>
  <c r="W275" i="4"/>
  <c r="P275" i="4"/>
  <c r="V275" i="4"/>
  <c r="Q275" i="4"/>
  <c r="U275" i="4"/>
  <c r="L276" i="4"/>
  <c r="M276" i="4"/>
  <c r="O276" i="4"/>
  <c r="W276" i="4"/>
  <c r="P276" i="4"/>
  <c r="V276" i="4"/>
  <c r="Q276" i="4"/>
  <c r="U276" i="4"/>
  <c r="L277" i="4"/>
  <c r="M277" i="4"/>
  <c r="O277" i="4"/>
  <c r="W277" i="4"/>
  <c r="P277" i="4"/>
  <c r="V277" i="4"/>
  <c r="Q277" i="4"/>
  <c r="U277" i="4"/>
  <c r="L278" i="4"/>
  <c r="M278" i="4"/>
  <c r="O278" i="4"/>
  <c r="W278" i="4"/>
  <c r="P278" i="4"/>
  <c r="V278" i="4"/>
  <c r="Q278" i="4"/>
  <c r="U278" i="4"/>
  <c r="L279" i="4"/>
  <c r="M279" i="4"/>
  <c r="O279" i="4"/>
  <c r="P279" i="4"/>
  <c r="V279" i="4"/>
  <c r="Q279" i="4"/>
  <c r="U279" i="4"/>
  <c r="W279" i="4"/>
  <c r="L280" i="4"/>
  <c r="M280" i="4"/>
  <c r="O280" i="4"/>
  <c r="W280" i="4"/>
  <c r="P280" i="4"/>
  <c r="V280" i="4"/>
  <c r="Q280" i="4"/>
  <c r="U280" i="4"/>
  <c r="L281" i="4"/>
  <c r="M281" i="4"/>
  <c r="O281" i="4"/>
  <c r="W281" i="4"/>
  <c r="P281" i="4"/>
  <c r="V281" i="4"/>
  <c r="Q281" i="4"/>
  <c r="U281" i="4"/>
  <c r="L282" i="4"/>
  <c r="M282" i="4"/>
  <c r="O282" i="4"/>
  <c r="W282" i="4"/>
  <c r="P282" i="4"/>
  <c r="V282" i="4"/>
  <c r="Q282" i="4"/>
  <c r="U282" i="4"/>
  <c r="L283" i="4"/>
  <c r="M283" i="4"/>
  <c r="O283" i="4"/>
  <c r="W283" i="4"/>
  <c r="P283" i="4"/>
  <c r="V283" i="4"/>
  <c r="Q283" i="4"/>
  <c r="U283" i="4"/>
  <c r="L284" i="4"/>
  <c r="M284" i="4"/>
  <c r="O284" i="4"/>
  <c r="W284" i="4"/>
  <c r="P284" i="4"/>
  <c r="V284" i="4"/>
  <c r="Q284" i="4"/>
  <c r="U284" i="4"/>
  <c r="L285" i="4"/>
  <c r="M285" i="4"/>
  <c r="O285" i="4"/>
  <c r="W285" i="4"/>
  <c r="P285" i="4"/>
  <c r="V285" i="4"/>
  <c r="Q285" i="4"/>
  <c r="U285" i="4"/>
  <c r="L286" i="4"/>
  <c r="M286" i="4"/>
  <c r="O286" i="4"/>
  <c r="W286" i="4"/>
  <c r="P286" i="4"/>
  <c r="V286" i="4"/>
  <c r="Q286" i="4"/>
  <c r="U286" i="4"/>
  <c r="L287" i="4"/>
  <c r="M287" i="4"/>
  <c r="O287" i="4"/>
  <c r="W287" i="4"/>
  <c r="P287" i="4"/>
  <c r="V287" i="4"/>
  <c r="Q287" i="4"/>
  <c r="U287" i="4"/>
  <c r="L288" i="4"/>
  <c r="M288" i="4"/>
  <c r="O288" i="4"/>
  <c r="W288" i="4"/>
  <c r="P288" i="4"/>
  <c r="V288" i="4"/>
  <c r="Q288" i="4"/>
  <c r="U288" i="4"/>
  <c r="L289" i="4"/>
  <c r="M289" i="4"/>
  <c r="O289" i="4"/>
  <c r="W289" i="4"/>
  <c r="P289" i="4"/>
  <c r="V289" i="4"/>
  <c r="Q289" i="4"/>
  <c r="U289" i="4"/>
  <c r="L290" i="4"/>
  <c r="M290" i="4"/>
  <c r="O290" i="4"/>
  <c r="W290" i="4"/>
  <c r="P290" i="4"/>
  <c r="V290" i="4"/>
  <c r="Q290" i="4"/>
  <c r="U290" i="4"/>
  <c r="L291" i="4"/>
  <c r="M291" i="4"/>
  <c r="O291" i="4"/>
  <c r="W291" i="4"/>
  <c r="P291" i="4"/>
  <c r="V291" i="4"/>
  <c r="Q291" i="4"/>
  <c r="U291" i="4"/>
  <c r="L292" i="4"/>
  <c r="M292" i="4"/>
  <c r="O292" i="4"/>
  <c r="W292" i="4"/>
  <c r="P292" i="4"/>
  <c r="V292" i="4"/>
  <c r="Q292" i="4"/>
  <c r="U292" i="4"/>
  <c r="L293" i="4"/>
  <c r="M293" i="4"/>
  <c r="O293" i="4"/>
  <c r="W293" i="4"/>
  <c r="P293" i="4"/>
  <c r="V293" i="4"/>
  <c r="Q293" i="4"/>
  <c r="U293" i="4"/>
  <c r="L294" i="4"/>
  <c r="M294" i="4"/>
  <c r="O294" i="4"/>
  <c r="W294" i="4"/>
  <c r="P294" i="4"/>
  <c r="V294" i="4"/>
  <c r="Q294" i="4"/>
  <c r="U294" i="4"/>
  <c r="L295" i="4"/>
  <c r="M295" i="4"/>
  <c r="O295" i="4"/>
  <c r="W295" i="4"/>
  <c r="P295" i="4"/>
  <c r="V295" i="4"/>
  <c r="Q295" i="4"/>
  <c r="U295" i="4"/>
  <c r="L296" i="4"/>
  <c r="M296" i="4"/>
  <c r="O296" i="4"/>
  <c r="W296" i="4"/>
  <c r="P296" i="4"/>
  <c r="V296" i="4"/>
  <c r="Q296" i="4"/>
  <c r="U296" i="4"/>
  <c r="L297" i="4"/>
  <c r="M297" i="4"/>
  <c r="O297" i="4"/>
  <c r="W297" i="4"/>
  <c r="P297" i="4"/>
  <c r="V297" i="4"/>
  <c r="Q297" i="4"/>
  <c r="U297" i="4"/>
  <c r="L298" i="4"/>
  <c r="M298" i="4"/>
  <c r="O298" i="4"/>
  <c r="W298" i="4"/>
  <c r="P298" i="4"/>
  <c r="V298" i="4"/>
  <c r="Q298" i="4"/>
  <c r="U298" i="4"/>
  <c r="L299" i="4"/>
  <c r="M299" i="4"/>
  <c r="O299" i="4"/>
  <c r="P299" i="4"/>
  <c r="V299" i="4"/>
  <c r="Q299" i="4"/>
  <c r="U299" i="4"/>
  <c r="W299" i="4"/>
  <c r="L300" i="4"/>
  <c r="M300" i="4"/>
  <c r="O300" i="4"/>
  <c r="W300" i="4"/>
  <c r="P300" i="4"/>
  <c r="V300" i="4"/>
  <c r="Q300" i="4"/>
  <c r="U300" i="4"/>
  <c r="L301" i="4"/>
  <c r="M301" i="4"/>
  <c r="O301" i="4"/>
  <c r="W301" i="4"/>
  <c r="P301" i="4"/>
  <c r="V301" i="4"/>
  <c r="Q301" i="4"/>
  <c r="U301" i="4"/>
  <c r="L302" i="4"/>
  <c r="M302" i="4"/>
  <c r="O302" i="4"/>
  <c r="W302" i="4"/>
  <c r="P302" i="4"/>
  <c r="V302" i="4"/>
  <c r="Q302" i="4"/>
  <c r="U302" i="4"/>
  <c r="L303" i="4"/>
  <c r="M303" i="4"/>
  <c r="O303" i="4"/>
  <c r="W303" i="4"/>
  <c r="P303" i="4"/>
  <c r="V303" i="4"/>
  <c r="Q303" i="4"/>
  <c r="U303" i="4"/>
  <c r="L304" i="4"/>
  <c r="M304" i="4"/>
  <c r="O304" i="4"/>
  <c r="W304" i="4"/>
  <c r="P304" i="4"/>
  <c r="V304" i="4"/>
  <c r="Q304" i="4"/>
  <c r="U304" i="4"/>
  <c r="L305" i="4"/>
  <c r="M305" i="4"/>
  <c r="O305" i="4"/>
  <c r="W305" i="4"/>
  <c r="P305" i="4"/>
  <c r="V305" i="4"/>
  <c r="Q305" i="4"/>
  <c r="U305" i="4"/>
  <c r="L306" i="4"/>
  <c r="M306" i="4"/>
  <c r="O306" i="4"/>
  <c r="W306" i="4"/>
  <c r="P306" i="4"/>
  <c r="V306" i="4"/>
  <c r="Q306" i="4"/>
  <c r="U306" i="4"/>
  <c r="L307" i="4"/>
  <c r="M307" i="4"/>
  <c r="O307" i="4"/>
  <c r="W307" i="4"/>
  <c r="P307" i="4"/>
  <c r="V307" i="4"/>
  <c r="Q307" i="4"/>
  <c r="U307" i="4"/>
  <c r="L308" i="4"/>
  <c r="M308" i="4"/>
  <c r="O308" i="4"/>
  <c r="W308" i="4"/>
  <c r="P308" i="4"/>
  <c r="V308" i="4"/>
  <c r="Q308" i="4"/>
  <c r="U308" i="4"/>
  <c r="L309" i="4"/>
  <c r="M309" i="4"/>
  <c r="O309" i="4"/>
  <c r="W309" i="4"/>
  <c r="P309" i="4"/>
  <c r="V309" i="4"/>
  <c r="Q309" i="4"/>
  <c r="U309" i="4"/>
  <c r="L310" i="4"/>
  <c r="M310" i="4"/>
  <c r="O310" i="4"/>
  <c r="W310" i="4"/>
  <c r="P310" i="4"/>
  <c r="V310" i="4"/>
  <c r="Q310" i="4"/>
  <c r="U310" i="4"/>
  <c r="L311" i="4"/>
  <c r="M311" i="4"/>
  <c r="O311" i="4"/>
  <c r="W311" i="4"/>
  <c r="P311" i="4"/>
  <c r="V311" i="4"/>
  <c r="Q311" i="4"/>
  <c r="U311" i="4"/>
  <c r="L312" i="4"/>
  <c r="M312" i="4"/>
  <c r="O312" i="4"/>
  <c r="W312" i="4"/>
  <c r="P312" i="4"/>
  <c r="V312" i="4"/>
  <c r="Q312" i="4"/>
  <c r="R312" i="4"/>
  <c r="U312" i="4"/>
  <c r="L313" i="4"/>
  <c r="M313" i="4"/>
  <c r="O313" i="4"/>
  <c r="W313" i="4"/>
  <c r="P313" i="4"/>
  <c r="V313" i="4"/>
  <c r="Q313" i="4"/>
  <c r="U313" i="4"/>
  <c r="L314" i="4"/>
  <c r="M314" i="4"/>
  <c r="O314" i="4"/>
  <c r="W314" i="4"/>
  <c r="P314" i="4"/>
  <c r="V314" i="4"/>
  <c r="Q314" i="4"/>
  <c r="U314" i="4"/>
  <c r="L315" i="4"/>
  <c r="M315" i="4"/>
  <c r="O315" i="4"/>
  <c r="W315" i="4"/>
  <c r="P315" i="4"/>
  <c r="V315" i="4"/>
  <c r="Q315" i="4"/>
  <c r="U315" i="4"/>
  <c r="L316" i="4"/>
  <c r="M316" i="4"/>
  <c r="O316" i="4"/>
  <c r="W316" i="4"/>
  <c r="P316" i="4"/>
  <c r="V316" i="4"/>
  <c r="Q316" i="4"/>
  <c r="U316" i="4"/>
  <c r="L317" i="4"/>
  <c r="M317" i="4"/>
  <c r="O317" i="4"/>
  <c r="W317" i="4"/>
  <c r="P317" i="4"/>
  <c r="V317" i="4"/>
  <c r="Q317" i="4"/>
  <c r="U317" i="4"/>
  <c r="L318" i="4"/>
  <c r="M318" i="4"/>
  <c r="O318" i="4"/>
  <c r="W318" i="4"/>
  <c r="P318" i="4"/>
  <c r="V318" i="4"/>
  <c r="Q318" i="4"/>
  <c r="U318" i="4"/>
  <c r="L319" i="4"/>
  <c r="M319" i="4"/>
  <c r="O319" i="4"/>
  <c r="W319" i="4"/>
  <c r="P319" i="4"/>
  <c r="V319" i="4"/>
  <c r="Q319" i="4"/>
  <c r="U319" i="4"/>
  <c r="L320" i="4"/>
  <c r="M320" i="4"/>
  <c r="O320" i="4"/>
  <c r="W320" i="4"/>
  <c r="P320" i="4"/>
  <c r="V320" i="4"/>
  <c r="Q320" i="4"/>
  <c r="U320" i="4"/>
  <c r="L321" i="4"/>
  <c r="M321" i="4"/>
  <c r="O321" i="4"/>
  <c r="W321" i="4"/>
  <c r="P321" i="4"/>
  <c r="V321" i="4"/>
  <c r="Q321" i="4"/>
  <c r="U321" i="4"/>
  <c r="L322" i="4"/>
  <c r="M322" i="4"/>
  <c r="O322" i="4"/>
  <c r="W322" i="4"/>
  <c r="P322" i="4"/>
  <c r="V322" i="4"/>
  <c r="Q322" i="4"/>
  <c r="U322" i="4"/>
  <c r="L323" i="4"/>
  <c r="M323" i="4"/>
  <c r="O323" i="4"/>
  <c r="P323" i="4"/>
  <c r="V323" i="4"/>
  <c r="Q323" i="4"/>
  <c r="U323" i="4"/>
  <c r="W323" i="4"/>
  <c r="L324" i="4"/>
  <c r="M324" i="4"/>
  <c r="O324" i="4"/>
  <c r="W324" i="4"/>
  <c r="P324" i="4"/>
  <c r="V324" i="4"/>
  <c r="Q324" i="4"/>
  <c r="U324" i="4"/>
  <c r="L325" i="4"/>
  <c r="M325" i="4"/>
  <c r="O325" i="4"/>
  <c r="W325" i="4"/>
  <c r="P325" i="4"/>
  <c r="V325" i="4"/>
  <c r="Q325" i="4"/>
  <c r="U325" i="4"/>
  <c r="L326" i="4"/>
  <c r="M326" i="4"/>
  <c r="O326" i="4"/>
  <c r="W326" i="4"/>
  <c r="P326" i="4"/>
  <c r="V326" i="4"/>
  <c r="Q326" i="4"/>
  <c r="U326" i="4"/>
  <c r="L327" i="4"/>
  <c r="M327" i="4"/>
  <c r="O327" i="4"/>
  <c r="W327" i="4"/>
  <c r="P327" i="4"/>
  <c r="V327" i="4"/>
  <c r="Q327" i="4"/>
  <c r="U327" i="4"/>
  <c r="L328" i="4"/>
  <c r="M328" i="4"/>
  <c r="O328" i="4"/>
  <c r="W328" i="4"/>
  <c r="P328" i="4"/>
  <c r="V328" i="4"/>
  <c r="Q328" i="4"/>
  <c r="U328" i="4"/>
  <c r="L329" i="4"/>
  <c r="M329" i="4"/>
  <c r="O329" i="4"/>
  <c r="W329" i="4"/>
  <c r="P329" i="4"/>
  <c r="V329" i="4"/>
  <c r="Q329" i="4"/>
  <c r="U329" i="4"/>
  <c r="L330" i="4"/>
  <c r="M330" i="4"/>
  <c r="O330" i="4"/>
  <c r="W330" i="4"/>
  <c r="P330" i="4"/>
  <c r="V330" i="4"/>
  <c r="Q330" i="4"/>
  <c r="U330" i="4"/>
  <c r="L331" i="4"/>
  <c r="M331" i="4"/>
  <c r="O331" i="4"/>
  <c r="P331" i="4"/>
  <c r="V331" i="4"/>
  <c r="Q331" i="4"/>
  <c r="U331" i="4"/>
  <c r="W331" i="4"/>
  <c r="L332" i="4"/>
  <c r="M332" i="4"/>
  <c r="O332" i="4"/>
  <c r="W332" i="4"/>
  <c r="P332" i="4"/>
  <c r="V332" i="4"/>
  <c r="Q332" i="4"/>
  <c r="U332" i="4"/>
  <c r="L333" i="4"/>
  <c r="M333" i="4"/>
  <c r="O333" i="4"/>
  <c r="W333" i="4"/>
  <c r="P333" i="4"/>
  <c r="V333" i="4"/>
  <c r="Q333" i="4"/>
  <c r="U333" i="4"/>
  <c r="L334" i="4"/>
  <c r="M334" i="4"/>
  <c r="O334" i="4"/>
  <c r="W334" i="4"/>
  <c r="P334" i="4"/>
  <c r="V334" i="4"/>
  <c r="Q334" i="4"/>
  <c r="U334" i="4"/>
  <c r="L335" i="4"/>
  <c r="M335" i="4"/>
  <c r="O335" i="4"/>
  <c r="W335" i="4"/>
  <c r="P335" i="4"/>
  <c r="V335" i="4"/>
  <c r="Q335" i="4"/>
  <c r="U335" i="4"/>
  <c r="L336" i="4"/>
  <c r="M336" i="4"/>
  <c r="O336" i="4"/>
  <c r="W336" i="4"/>
  <c r="P336" i="4"/>
  <c r="V336" i="4"/>
  <c r="Q336" i="4"/>
  <c r="U336" i="4"/>
  <c r="L337" i="4"/>
  <c r="M337" i="4"/>
  <c r="O337" i="4"/>
  <c r="W337" i="4"/>
  <c r="P337" i="4"/>
  <c r="V337" i="4"/>
  <c r="Q337" i="4"/>
  <c r="U337" i="4"/>
  <c r="L338" i="4"/>
  <c r="M338" i="4"/>
  <c r="O338" i="4"/>
  <c r="W338" i="4"/>
  <c r="P338" i="4"/>
  <c r="V338" i="4"/>
  <c r="Q338" i="4"/>
  <c r="U338" i="4"/>
  <c r="L339" i="4"/>
  <c r="M339" i="4"/>
  <c r="O339" i="4"/>
  <c r="W339" i="4"/>
  <c r="P339" i="4"/>
  <c r="V339" i="4"/>
  <c r="Q339" i="4"/>
  <c r="U339" i="4"/>
  <c r="L340" i="4"/>
  <c r="M340" i="4"/>
  <c r="O340" i="4"/>
  <c r="W340" i="4"/>
  <c r="P340" i="4"/>
  <c r="V340" i="4"/>
  <c r="Q340" i="4"/>
  <c r="U340" i="4"/>
  <c r="L341" i="4"/>
  <c r="M341" i="4"/>
  <c r="O341" i="4"/>
  <c r="W341" i="4"/>
  <c r="P341" i="4"/>
  <c r="V341" i="4"/>
  <c r="Q341" i="4"/>
  <c r="U341" i="4"/>
  <c r="L342" i="4"/>
  <c r="M342" i="4"/>
  <c r="O342" i="4"/>
  <c r="W342" i="4"/>
  <c r="P342" i="4"/>
  <c r="V342" i="4"/>
  <c r="Q342" i="4"/>
  <c r="U342" i="4"/>
  <c r="L343" i="4"/>
  <c r="M343" i="4"/>
  <c r="O343" i="4"/>
  <c r="W343" i="4"/>
  <c r="P343" i="4"/>
  <c r="V343" i="4"/>
  <c r="Q343" i="4"/>
  <c r="U343" i="4"/>
  <c r="L344" i="4"/>
  <c r="M344" i="4"/>
  <c r="O344" i="4"/>
  <c r="W344" i="4"/>
  <c r="P344" i="4"/>
  <c r="V344" i="4"/>
  <c r="Q344" i="4"/>
  <c r="U344" i="4"/>
  <c r="L345" i="4"/>
  <c r="M345" i="4"/>
  <c r="O345" i="4"/>
  <c r="W345" i="4"/>
  <c r="P345" i="4"/>
  <c r="V345" i="4"/>
  <c r="Q345" i="4"/>
  <c r="U345" i="4"/>
  <c r="L346" i="4"/>
  <c r="M346" i="4"/>
  <c r="O346" i="4"/>
  <c r="W346" i="4"/>
  <c r="P346" i="4"/>
  <c r="V346" i="4"/>
  <c r="Q346" i="4"/>
  <c r="U346" i="4"/>
  <c r="L347" i="4"/>
  <c r="M347" i="4"/>
  <c r="O347" i="4"/>
  <c r="W347" i="4"/>
  <c r="P347" i="4"/>
  <c r="V347" i="4"/>
  <c r="Q347" i="4"/>
  <c r="U347" i="4"/>
  <c r="L348" i="4"/>
  <c r="M348" i="4"/>
  <c r="O348" i="4"/>
  <c r="W348" i="4"/>
  <c r="P348" i="4"/>
  <c r="V348" i="4"/>
  <c r="Q348" i="4"/>
  <c r="U348" i="4"/>
  <c r="L349" i="4"/>
  <c r="M349" i="4"/>
  <c r="O349" i="4"/>
  <c r="W349" i="4"/>
  <c r="P349" i="4"/>
  <c r="V349" i="4"/>
  <c r="Q349" i="4"/>
  <c r="U349" i="4"/>
  <c r="L350" i="4"/>
  <c r="M350" i="4"/>
  <c r="O350" i="4"/>
  <c r="W350" i="4"/>
  <c r="P350" i="4"/>
  <c r="V350" i="4"/>
  <c r="Q350" i="4"/>
  <c r="U350" i="4"/>
  <c r="L351" i="4"/>
  <c r="M351" i="4"/>
  <c r="O351" i="4"/>
  <c r="W351" i="4"/>
  <c r="P351" i="4"/>
  <c r="V351" i="4"/>
  <c r="Q351" i="4"/>
  <c r="U351" i="4"/>
  <c r="L352" i="4"/>
  <c r="M352" i="4"/>
  <c r="O352" i="4"/>
  <c r="W352" i="4"/>
  <c r="P352" i="4"/>
  <c r="V352" i="4"/>
  <c r="Q352" i="4"/>
  <c r="U352" i="4"/>
  <c r="L353" i="4"/>
  <c r="M353" i="4"/>
  <c r="O353" i="4"/>
  <c r="W353" i="4"/>
  <c r="P353" i="4"/>
  <c r="V353" i="4"/>
  <c r="Q353" i="4"/>
  <c r="U353" i="4"/>
  <c r="L354" i="4"/>
  <c r="M354" i="4"/>
  <c r="O354" i="4"/>
  <c r="W354" i="4"/>
  <c r="P354" i="4"/>
  <c r="V354" i="4"/>
  <c r="Q354" i="4"/>
  <c r="U354" i="4"/>
  <c r="L355" i="4"/>
  <c r="M355" i="4"/>
  <c r="O355" i="4"/>
  <c r="W355" i="4"/>
  <c r="P355" i="4"/>
  <c r="V355" i="4"/>
  <c r="Q355" i="4"/>
  <c r="U355" i="4"/>
  <c r="L356" i="4"/>
  <c r="M356" i="4"/>
  <c r="O356" i="4"/>
  <c r="W356" i="4"/>
  <c r="P356" i="4"/>
  <c r="V356" i="4"/>
  <c r="Q356" i="4"/>
  <c r="U356" i="4"/>
  <c r="L357" i="4"/>
  <c r="M357" i="4"/>
  <c r="O357" i="4"/>
  <c r="W357" i="4"/>
  <c r="P357" i="4"/>
  <c r="V357" i="4"/>
  <c r="Q357" i="4"/>
  <c r="U357" i="4"/>
  <c r="L358" i="4"/>
  <c r="M358" i="4"/>
  <c r="O358" i="4"/>
  <c r="W358" i="4"/>
  <c r="P358" i="4"/>
  <c r="V358" i="4"/>
  <c r="Q358" i="4"/>
  <c r="U358" i="4"/>
  <c r="L359" i="4"/>
  <c r="M359" i="4"/>
  <c r="O359" i="4"/>
  <c r="W359" i="4"/>
  <c r="P359" i="4"/>
  <c r="V359" i="4"/>
  <c r="Q359" i="4"/>
  <c r="U359" i="4"/>
  <c r="L360" i="4"/>
  <c r="M360" i="4"/>
  <c r="O360" i="4"/>
  <c r="W360" i="4"/>
  <c r="P360" i="4"/>
  <c r="V360" i="4"/>
  <c r="Q360" i="4"/>
  <c r="U360" i="4"/>
  <c r="L361" i="4"/>
  <c r="M361" i="4"/>
  <c r="O361" i="4"/>
  <c r="W361" i="4"/>
  <c r="P361" i="4"/>
  <c r="V361" i="4"/>
  <c r="Q361" i="4"/>
  <c r="U361" i="4"/>
  <c r="L362" i="4"/>
  <c r="M362" i="4"/>
  <c r="O362" i="4"/>
  <c r="W362" i="4"/>
  <c r="P362" i="4"/>
  <c r="V362" i="4"/>
  <c r="Q362" i="4"/>
  <c r="U362" i="4"/>
  <c r="L363" i="4"/>
  <c r="M363" i="4"/>
  <c r="O363" i="4"/>
  <c r="W363" i="4"/>
  <c r="P363" i="4"/>
  <c r="V363" i="4"/>
  <c r="Q363" i="4"/>
  <c r="U363" i="4"/>
  <c r="L364" i="4"/>
  <c r="M364" i="4"/>
  <c r="O364" i="4"/>
  <c r="W364" i="4"/>
  <c r="P364" i="4"/>
  <c r="V364" i="4"/>
  <c r="Q364" i="4"/>
  <c r="U364" i="4"/>
  <c r="L365" i="4"/>
  <c r="M365" i="4"/>
  <c r="O365" i="4"/>
  <c r="W365" i="4"/>
  <c r="P365" i="4"/>
  <c r="V365" i="4"/>
  <c r="Q365" i="4"/>
  <c r="U365" i="4"/>
  <c r="L366" i="4"/>
  <c r="M366" i="4"/>
  <c r="O366" i="4"/>
  <c r="W366" i="4"/>
  <c r="P366" i="4"/>
  <c r="V366" i="4"/>
  <c r="Q366" i="4"/>
  <c r="U366" i="4"/>
  <c r="L367" i="4"/>
  <c r="M367" i="4"/>
  <c r="O367" i="4"/>
  <c r="W367" i="4"/>
  <c r="P367" i="4"/>
  <c r="V367" i="4"/>
  <c r="Q367" i="4"/>
  <c r="U367" i="4"/>
  <c r="L368" i="4"/>
  <c r="M368" i="4"/>
  <c r="O368" i="4"/>
  <c r="W368" i="4"/>
  <c r="P368" i="4"/>
  <c r="V368" i="4"/>
  <c r="Q368" i="4"/>
  <c r="U368" i="4"/>
  <c r="L369" i="4"/>
  <c r="M369" i="4"/>
  <c r="O369" i="4"/>
  <c r="W369" i="4"/>
  <c r="P369" i="4"/>
  <c r="V369" i="4"/>
  <c r="Q369" i="4"/>
  <c r="U369" i="4"/>
  <c r="L370" i="4"/>
  <c r="M370" i="4"/>
  <c r="O370" i="4"/>
  <c r="W370" i="4"/>
  <c r="P370" i="4"/>
  <c r="V370" i="4"/>
  <c r="Q370" i="4"/>
  <c r="U370" i="4"/>
  <c r="L371" i="4"/>
  <c r="M371" i="4"/>
  <c r="O371" i="4"/>
  <c r="W371" i="4"/>
  <c r="P371" i="4"/>
  <c r="V371" i="4"/>
  <c r="Q371" i="4"/>
  <c r="U371" i="4"/>
  <c r="L372" i="4"/>
  <c r="M372" i="4"/>
  <c r="O372" i="4"/>
  <c r="W372" i="4"/>
  <c r="P372" i="4"/>
  <c r="V372" i="4"/>
  <c r="Q372" i="4"/>
  <c r="U372" i="4"/>
  <c r="L373" i="4"/>
  <c r="M373" i="4"/>
  <c r="O373" i="4"/>
  <c r="W373" i="4"/>
  <c r="P373" i="4"/>
  <c r="V373" i="4"/>
  <c r="Q373" i="4"/>
  <c r="U373" i="4"/>
  <c r="L374" i="4"/>
  <c r="M374" i="4"/>
  <c r="O374" i="4"/>
  <c r="W374" i="4"/>
  <c r="P374" i="4"/>
  <c r="V374" i="4"/>
  <c r="Q374" i="4"/>
  <c r="U374" i="4"/>
  <c r="L375" i="4"/>
  <c r="M375" i="4"/>
  <c r="O375" i="4"/>
  <c r="W375" i="4"/>
  <c r="P375" i="4"/>
  <c r="V375" i="4"/>
  <c r="Q375" i="4"/>
  <c r="U375" i="4"/>
  <c r="L376" i="4"/>
  <c r="M376" i="4"/>
  <c r="O376" i="4"/>
  <c r="W376" i="4"/>
  <c r="P376" i="4"/>
  <c r="V376" i="4"/>
  <c r="Q376" i="4"/>
  <c r="U376" i="4"/>
  <c r="L377" i="4"/>
  <c r="M377" i="4"/>
  <c r="O377" i="4"/>
  <c r="W377" i="4"/>
  <c r="P377" i="4"/>
  <c r="V377" i="4"/>
  <c r="Q377" i="4"/>
  <c r="U377" i="4"/>
  <c r="L378" i="4"/>
  <c r="M378" i="4"/>
  <c r="O378" i="4"/>
  <c r="P378" i="4"/>
  <c r="V378" i="4"/>
  <c r="Q378" i="4"/>
  <c r="U378" i="4"/>
  <c r="W378" i="4"/>
  <c r="L379" i="4"/>
  <c r="M379" i="4"/>
  <c r="O379" i="4"/>
  <c r="W379" i="4"/>
  <c r="P379" i="4"/>
  <c r="V379" i="4"/>
  <c r="Q379" i="4"/>
  <c r="U379" i="4"/>
  <c r="L380" i="4"/>
  <c r="M380" i="4"/>
  <c r="O380" i="4"/>
  <c r="W380" i="4"/>
  <c r="P380" i="4"/>
  <c r="V380" i="4"/>
  <c r="Q380" i="4"/>
  <c r="U380" i="4"/>
  <c r="L381" i="4"/>
  <c r="M381" i="4"/>
  <c r="O381" i="4"/>
  <c r="W381" i="4"/>
  <c r="P381" i="4"/>
  <c r="V381" i="4"/>
  <c r="Q381" i="4"/>
  <c r="U381" i="4"/>
  <c r="L382" i="4"/>
  <c r="M382" i="4"/>
  <c r="O382" i="4"/>
  <c r="W382" i="4"/>
  <c r="P382" i="4"/>
  <c r="V382" i="4"/>
  <c r="Q382" i="4"/>
  <c r="U382" i="4"/>
  <c r="L383" i="4"/>
  <c r="M383" i="4"/>
  <c r="O383" i="4"/>
  <c r="W383" i="4"/>
  <c r="P383" i="4"/>
  <c r="V383" i="4"/>
  <c r="Q383" i="4"/>
  <c r="U383" i="4"/>
  <c r="L384" i="4"/>
  <c r="M384" i="4"/>
  <c r="O384" i="4"/>
  <c r="W384" i="4"/>
  <c r="P384" i="4"/>
  <c r="V384" i="4"/>
  <c r="Q384" i="4"/>
  <c r="U384" i="4"/>
  <c r="L385" i="4"/>
  <c r="M385" i="4"/>
  <c r="O385" i="4"/>
  <c r="W385" i="4"/>
  <c r="P385" i="4"/>
  <c r="V385" i="4"/>
  <c r="Q385" i="4"/>
  <c r="U385" i="4"/>
  <c r="L386" i="4"/>
  <c r="M386" i="4"/>
  <c r="O386" i="4"/>
  <c r="P386" i="4"/>
  <c r="V386" i="4"/>
  <c r="Q386" i="4"/>
  <c r="U386" i="4"/>
  <c r="W386" i="4"/>
  <c r="L387" i="4"/>
  <c r="M387" i="4"/>
  <c r="O387" i="4"/>
  <c r="W387" i="4"/>
  <c r="P387" i="4"/>
  <c r="V387" i="4"/>
  <c r="Q387" i="4"/>
  <c r="U387" i="4"/>
  <c r="L388" i="4"/>
  <c r="M388" i="4"/>
  <c r="O388" i="4"/>
  <c r="W388" i="4"/>
  <c r="P388" i="4"/>
  <c r="V388" i="4"/>
  <c r="Q388" i="4"/>
  <c r="U388" i="4"/>
  <c r="L389" i="4"/>
  <c r="M389" i="4"/>
  <c r="O389" i="4"/>
  <c r="W389" i="4"/>
  <c r="P389" i="4"/>
  <c r="V389" i="4"/>
  <c r="Q389" i="4"/>
  <c r="U389" i="4"/>
  <c r="L390" i="4"/>
  <c r="M390" i="4"/>
  <c r="O390" i="4"/>
  <c r="W390" i="4"/>
  <c r="P390" i="4"/>
  <c r="V390" i="4"/>
  <c r="Q390" i="4"/>
  <c r="U390" i="4"/>
  <c r="L391" i="4"/>
  <c r="M391" i="4"/>
  <c r="O391" i="4"/>
  <c r="W391" i="4"/>
  <c r="P391" i="4"/>
  <c r="V391" i="4"/>
  <c r="Q391" i="4"/>
  <c r="U391" i="4"/>
  <c r="L392" i="4"/>
  <c r="M392" i="4"/>
  <c r="O392" i="4"/>
  <c r="W392" i="4"/>
  <c r="P392" i="4"/>
  <c r="V392" i="4"/>
  <c r="Q392" i="4"/>
  <c r="U392" i="4"/>
  <c r="L393" i="4"/>
  <c r="M393" i="4"/>
  <c r="O393" i="4"/>
  <c r="W393" i="4"/>
  <c r="P393" i="4"/>
  <c r="V393" i="4"/>
  <c r="Q393" i="4"/>
  <c r="U393" i="4"/>
  <c r="L394" i="4"/>
  <c r="M394" i="4"/>
  <c r="O394" i="4"/>
  <c r="W394" i="4"/>
  <c r="P394" i="4"/>
  <c r="V394" i="4"/>
  <c r="Q394" i="4"/>
  <c r="U394" i="4"/>
  <c r="L395" i="4"/>
  <c r="M395" i="4"/>
  <c r="O395" i="4"/>
  <c r="W395" i="4"/>
  <c r="P395" i="4"/>
  <c r="V395" i="4"/>
  <c r="Q395" i="4"/>
  <c r="U395" i="4"/>
  <c r="L396" i="4"/>
  <c r="M396" i="4"/>
  <c r="O396" i="4"/>
  <c r="W396" i="4"/>
  <c r="P396" i="4"/>
  <c r="V396" i="4"/>
  <c r="Q396" i="4"/>
  <c r="U396" i="4"/>
  <c r="L397" i="4"/>
  <c r="M397" i="4"/>
  <c r="O397" i="4"/>
  <c r="W397" i="4"/>
  <c r="P397" i="4"/>
  <c r="V397" i="4"/>
  <c r="Q397" i="4"/>
  <c r="U397" i="4"/>
  <c r="L398" i="4"/>
  <c r="M398" i="4"/>
  <c r="O398" i="4"/>
  <c r="W398" i="4"/>
  <c r="P398" i="4"/>
  <c r="V398" i="4"/>
  <c r="Q398" i="4"/>
  <c r="U398" i="4"/>
  <c r="L399" i="4"/>
  <c r="M399" i="4"/>
  <c r="O399" i="4"/>
  <c r="W399" i="4"/>
  <c r="P399" i="4"/>
  <c r="V399" i="4"/>
  <c r="Q399" i="4"/>
  <c r="U399" i="4"/>
  <c r="L400" i="4"/>
  <c r="M400" i="4"/>
  <c r="O400" i="4"/>
  <c r="W400" i="4"/>
  <c r="P400" i="4"/>
  <c r="V400" i="4"/>
  <c r="Q400" i="4"/>
  <c r="U400" i="4"/>
  <c r="L401" i="4"/>
  <c r="M401" i="4"/>
  <c r="O401" i="4"/>
  <c r="W401" i="4"/>
  <c r="P401" i="4"/>
  <c r="V401" i="4"/>
  <c r="Q401" i="4"/>
  <c r="U401" i="4"/>
  <c r="L402" i="4"/>
  <c r="M402" i="4"/>
  <c r="O402" i="4"/>
  <c r="W402" i="4"/>
  <c r="P402" i="4"/>
  <c r="V402" i="4"/>
  <c r="Q402" i="4"/>
  <c r="U402" i="4"/>
  <c r="L403" i="4"/>
  <c r="M403" i="4"/>
  <c r="O403" i="4"/>
  <c r="W403" i="4"/>
  <c r="P403" i="4"/>
  <c r="V403" i="4"/>
  <c r="Q403" i="4"/>
  <c r="U403" i="4"/>
  <c r="L404" i="4"/>
  <c r="M404" i="4"/>
  <c r="O404" i="4"/>
  <c r="W404" i="4"/>
  <c r="P404" i="4"/>
  <c r="V404" i="4"/>
  <c r="Q404" i="4"/>
  <c r="U404" i="4"/>
  <c r="L405" i="4"/>
  <c r="M405" i="4"/>
  <c r="O405" i="4"/>
  <c r="W405" i="4"/>
  <c r="P405" i="4"/>
  <c r="V405" i="4"/>
  <c r="Q405" i="4"/>
  <c r="U405" i="4"/>
  <c r="L406" i="4"/>
  <c r="M406" i="4"/>
  <c r="O406" i="4"/>
  <c r="W406" i="4"/>
  <c r="P406" i="4"/>
  <c r="V406" i="4"/>
  <c r="Q406" i="4"/>
  <c r="U406" i="4"/>
  <c r="L407" i="4"/>
  <c r="M407" i="4"/>
  <c r="O407" i="4"/>
  <c r="W407" i="4"/>
  <c r="P407" i="4"/>
  <c r="V407" i="4"/>
  <c r="Q407" i="4"/>
  <c r="U407" i="4"/>
  <c r="L408" i="4"/>
  <c r="M408" i="4"/>
  <c r="O408" i="4"/>
  <c r="W408" i="4"/>
  <c r="P408" i="4"/>
  <c r="V408" i="4"/>
  <c r="Q408" i="4"/>
  <c r="U408" i="4"/>
  <c r="L409" i="4"/>
  <c r="M409" i="4"/>
  <c r="O409" i="4"/>
  <c r="W409" i="4"/>
  <c r="P409" i="4"/>
  <c r="V409" i="4"/>
  <c r="Q409" i="4"/>
  <c r="U409" i="4"/>
  <c r="L410" i="4"/>
  <c r="M410" i="4"/>
  <c r="O410" i="4"/>
  <c r="W410" i="4"/>
  <c r="P410" i="4"/>
  <c r="V410" i="4"/>
  <c r="Q410" i="4"/>
  <c r="U410" i="4"/>
  <c r="L411" i="4"/>
  <c r="M411" i="4"/>
  <c r="O411" i="4"/>
  <c r="W411" i="4"/>
  <c r="P411" i="4"/>
  <c r="V411" i="4"/>
  <c r="Q411" i="4"/>
  <c r="U411" i="4"/>
  <c r="L412" i="4"/>
  <c r="M412" i="4"/>
  <c r="O412" i="4"/>
  <c r="W412" i="4"/>
  <c r="P412" i="4"/>
  <c r="V412" i="4"/>
  <c r="Q412" i="4"/>
  <c r="U412" i="4"/>
  <c r="L413" i="4"/>
  <c r="M413" i="4"/>
  <c r="O413" i="4"/>
  <c r="W413" i="4"/>
  <c r="P413" i="4"/>
  <c r="V413" i="4"/>
  <c r="Q413" i="4"/>
  <c r="U413" i="4"/>
  <c r="L414" i="4"/>
  <c r="M414" i="4"/>
  <c r="O414" i="4"/>
  <c r="P414" i="4"/>
  <c r="V414" i="4"/>
  <c r="Q414" i="4"/>
  <c r="U414" i="4"/>
  <c r="W414" i="4"/>
  <c r="L415" i="4"/>
  <c r="M415" i="4"/>
  <c r="O415" i="4"/>
  <c r="W415" i="4"/>
  <c r="P415" i="4"/>
  <c r="V415" i="4"/>
  <c r="Q415" i="4"/>
  <c r="U415" i="4"/>
  <c r="L416" i="4"/>
  <c r="M416" i="4"/>
  <c r="O416" i="4"/>
  <c r="W416" i="4"/>
  <c r="P416" i="4"/>
  <c r="V416" i="4"/>
  <c r="Q416" i="4"/>
  <c r="U416" i="4"/>
  <c r="L417" i="4"/>
  <c r="M417" i="4"/>
  <c r="O417" i="4"/>
  <c r="W417" i="4"/>
  <c r="P417" i="4"/>
  <c r="V417" i="4"/>
  <c r="Q417" i="4"/>
  <c r="U417" i="4"/>
  <c r="L418" i="4"/>
  <c r="M418" i="4"/>
  <c r="O418" i="4"/>
  <c r="W418" i="4"/>
  <c r="P418" i="4"/>
  <c r="V418" i="4"/>
  <c r="Q418" i="4"/>
  <c r="U418" i="4"/>
  <c r="L419" i="4"/>
  <c r="M419" i="4"/>
  <c r="O419" i="4"/>
  <c r="W419" i="4"/>
  <c r="P419" i="4"/>
  <c r="V419" i="4"/>
  <c r="Q419" i="4"/>
  <c r="U419" i="4"/>
  <c r="L420" i="4"/>
  <c r="M420" i="4"/>
  <c r="O420" i="4"/>
  <c r="W420" i="4"/>
  <c r="P420" i="4"/>
  <c r="V420" i="4"/>
  <c r="Q420" i="4"/>
  <c r="U420" i="4"/>
  <c r="L421" i="4"/>
  <c r="M421" i="4"/>
  <c r="O421" i="4"/>
  <c r="W421" i="4"/>
  <c r="P421" i="4"/>
  <c r="V421" i="4"/>
  <c r="Q421" i="4"/>
  <c r="U421" i="4"/>
  <c r="L422" i="4"/>
  <c r="M422" i="4"/>
  <c r="O422" i="4"/>
  <c r="P422" i="4"/>
  <c r="V422" i="4"/>
  <c r="Q422" i="4"/>
  <c r="U422" i="4"/>
  <c r="W422" i="4"/>
  <c r="L423" i="4"/>
  <c r="M423" i="4"/>
  <c r="O423" i="4"/>
  <c r="W423" i="4"/>
  <c r="P423" i="4"/>
  <c r="V423" i="4"/>
  <c r="Q423" i="4"/>
  <c r="U423" i="4"/>
  <c r="L424" i="4"/>
  <c r="M424" i="4"/>
  <c r="O424" i="4"/>
  <c r="W424" i="4"/>
  <c r="P424" i="4"/>
  <c r="V424" i="4"/>
  <c r="Q424" i="4"/>
  <c r="U424" i="4"/>
  <c r="L425" i="4"/>
  <c r="M425" i="4"/>
  <c r="O425" i="4"/>
  <c r="W425" i="4"/>
  <c r="P425" i="4"/>
  <c r="V425" i="4"/>
  <c r="Q425" i="4"/>
  <c r="U425" i="4"/>
  <c r="L426" i="4"/>
  <c r="M426" i="4"/>
  <c r="O426" i="4"/>
  <c r="W426" i="4"/>
  <c r="P426" i="4"/>
  <c r="V426" i="4"/>
  <c r="Q426" i="4"/>
  <c r="U426" i="4"/>
  <c r="L427" i="4"/>
  <c r="M427" i="4"/>
  <c r="O427" i="4"/>
  <c r="W427" i="4"/>
  <c r="P427" i="4"/>
  <c r="V427" i="4"/>
  <c r="Q427" i="4"/>
  <c r="U427" i="4"/>
  <c r="L428" i="4"/>
  <c r="M428" i="4"/>
  <c r="O428" i="4"/>
  <c r="W428" i="4"/>
  <c r="P428" i="4"/>
  <c r="V428" i="4"/>
  <c r="Q428" i="4"/>
  <c r="U428" i="4"/>
  <c r="L429" i="4"/>
  <c r="M429" i="4"/>
  <c r="O429" i="4"/>
  <c r="W429" i="4"/>
  <c r="P429" i="4"/>
  <c r="V429" i="4"/>
  <c r="Q429" i="4"/>
  <c r="U429" i="4"/>
  <c r="L430" i="4"/>
  <c r="M430" i="4"/>
  <c r="O430" i="4"/>
  <c r="P430" i="4"/>
  <c r="V430" i="4"/>
  <c r="Q430" i="4"/>
  <c r="U430" i="4"/>
  <c r="W430" i="4"/>
  <c r="L431" i="4"/>
  <c r="M431" i="4"/>
  <c r="O431" i="4"/>
  <c r="W431" i="4"/>
  <c r="P431" i="4"/>
  <c r="V431" i="4"/>
  <c r="Q431" i="4"/>
  <c r="U431" i="4"/>
  <c r="L432" i="4"/>
  <c r="M432" i="4"/>
  <c r="O432" i="4"/>
  <c r="W432" i="4"/>
  <c r="P432" i="4"/>
  <c r="V432" i="4"/>
  <c r="Q432" i="4"/>
  <c r="U432" i="4"/>
  <c r="L433" i="4"/>
  <c r="M433" i="4"/>
  <c r="O433" i="4"/>
  <c r="W433" i="4"/>
  <c r="P433" i="4"/>
  <c r="V433" i="4"/>
  <c r="Q433" i="4"/>
  <c r="U433" i="4"/>
  <c r="L434" i="4"/>
  <c r="M434" i="4"/>
  <c r="O434" i="4"/>
  <c r="W434" i="4"/>
  <c r="P434" i="4"/>
  <c r="V434" i="4"/>
  <c r="Q434" i="4"/>
  <c r="U434" i="4"/>
  <c r="L435" i="4"/>
  <c r="M435" i="4"/>
  <c r="O435" i="4"/>
  <c r="W435" i="4"/>
  <c r="P435" i="4"/>
  <c r="V435" i="4"/>
  <c r="Q435" i="4"/>
  <c r="U435" i="4"/>
  <c r="L436" i="4"/>
  <c r="M436" i="4"/>
  <c r="O436" i="4"/>
  <c r="W436" i="4"/>
  <c r="P436" i="4"/>
  <c r="V436" i="4"/>
  <c r="Q436" i="4"/>
  <c r="U436" i="4"/>
  <c r="L437" i="4"/>
  <c r="M437" i="4"/>
  <c r="O437" i="4"/>
  <c r="W437" i="4"/>
  <c r="P437" i="4"/>
  <c r="V437" i="4"/>
  <c r="Q437" i="4"/>
  <c r="U437" i="4"/>
  <c r="L438" i="4"/>
  <c r="M438" i="4"/>
  <c r="O438" i="4"/>
  <c r="W438" i="4"/>
  <c r="P438" i="4"/>
  <c r="V438" i="4"/>
  <c r="Q438" i="4"/>
  <c r="U438" i="4"/>
  <c r="L439" i="4"/>
  <c r="M439" i="4"/>
  <c r="O439" i="4"/>
  <c r="W439" i="4"/>
  <c r="P439" i="4"/>
  <c r="V439" i="4"/>
  <c r="Q439" i="4"/>
  <c r="U439" i="4"/>
  <c r="L440" i="4"/>
  <c r="M440" i="4"/>
  <c r="O440" i="4"/>
  <c r="W440" i="4"/>
  <c r="P440" i="4"/>
  <c r="V440" i="4"/>
  <c r="Q440" i="4"/>
  <c r="U440" i="4"/>
  <c r="L441" i="4"/>
  <c r="M441" i="4"/>
  <c r="O441" i="4"/>
  <c r="W441" i="4"/>
  <c r="P441" i="4"/>
  <c r="V441" i="4"/>
  <c r="Q441" i="4"/>
  <c r="U441" i="4"/>
  <c r="L442" i="4"/>
  <c r="M442" i="4"/>
  <c r="O442" i="4"/>
  <c r="W442" i="4"/>
  <c r="P442" i="4"/>
  <c r="V442" i="4"/>
  <c r="Q442" i="4"/>
  <c r="U442" i="4"/>
  <c r="L443" i="4"/>
  <c r="M443" i="4"/>
  <c r="O443" i="4"/>
  <c r="W443" i="4"/>
  <c r="P443" i="4"/>
  <c r="V443" i="4"/>
  <c r="Q443" i="4"/>
  <c r="U443" i="4"/>
  <c r="L444" i="4"/>
  <c r="M444" i="4"/>
  <c r="O444" i="4"/>
  <c r="W444" i="4"/>
  <c r="P444" i="4"/>
  <c r="V444" i="4"/>
  <c r="Q444" i="4"/>
  <c r="U444" i="4"/>
  <c r="L445" i="4"/>
  <c r="M445" i="4"/>
  <c r="O445" i="4"/>
  <c r="W445" i="4"/>
  <c r="P445" i="4"/>
  <c r="V445" i="4"/>
  <c r="Q445" i="4"/>
  <c r="U445" i="4"/>
  <c r="L446" i="4"/>
  <c r="M446" i="4"/>
  <c r="O446" i="4"/>
  <c r="W446" i="4"/>
  <c r="P446" i="4"/>
  <c r="V446" i="4"/>
  <c r="Q446" i="4"/>
  <c r="U446" i="4"/>
  <c r="L447" i="4"/>
  <c r="M447" i="4"/>
  <c r="O447" i="4"/>
  <c r="W447" i="4"/>
  <c r="P447" i="4"/>
  <c r="V447" i="4"/>
  <c r="Q447" i="4"/>
  <c r="U447" i="4"/>
  <c r="L448" i="4"/>
  <c r="M448" i="4"/>
  <c r="O448" i="4"/>
  <c r="W448" i="4"/>
  <c r="P448" i="4"/>
  <c r="V448" i="4"/>
  <c r="Q448" i="4"/>
  <c r="U448" i="4"/>
  <c r="L449" i="4"/>
  <c r="M449" i="4"/>
  <c r="O449" i="4"/>
  <c r="W449" i="4"/>
  <c r="P449" i="4"/>
  <c r="V449" i="4"/>
  <c r="Q449" i="4"/>
  <c r="U449" i="4"/>
  <c r="L450" i="4"/>
  <c r="M450" i="4"/>
  <c r="O450" i="4"/>
  <c r="W450" i="4"/>
  <c r="P450" i="4"/>
  <c r="V450" i="4"/>
  <c r="Q450" i="4"/>
  <c r="U450" i="4"/>
  <c r="L451" i="4"/>
  <c r="M451" i="4"/>
  <c r="O451" i="4"/>
  <c r="W451" i="4"/>
  <c r="P451" i="4"/>
  <c r="V451" i="4"/>
  <c r="Q451" i="4"/>
  <c r="U451" i="4"/>
  <c r="L452" i="4"/>
  <c r="M452" i="4"/>
  <c r="O452" i="4"/>
  <c r="W452" i="4"/>
  <c r="P452" i="4"/>
  <c r="V452" i="4"/>
  <c r="Q452" i="4"/>
  <c r="U452" i="4"/>
  <c r="L453" i="4"/>
  <c r="M453" i="4"/>
  <c r="O453" i="4"/>
  <c r="W453" i="4"/>
  <c r="P453" i="4"/>
  <c r="V453" i="4"/>
  <c r="Q453" i="4"/>
  <c r="U453" i="4"/>
  <c r="L454" i="4"/>
  <c r="M454" i="4"/>
  <c r="O454" i="4"/>
  <c r="W454" i="4"/>
  <c r="P454" i="4"/>
  <c r="V454" i="4"/>
  <c r="Q454" i="4"/>
  <c r="U454" i="4"/>
  <c r="L455" i="4"/>
  <c r="M455" i="4"/>
  <c r="O455" i="4"/>
  <c r="W455" i="4"/>
  <c r="P455" i="4"/>
  <c r="V455" i="4"/>
  <c r="Q455" i="4"/>
  <c r="U455" i="4"/>
  <c r="L456" i="4"/>
  <c r="M456" i="4"/>
  <c r="O456" i="4"/>
  <c r="W456" i="4"/>
  <c r="P456" i="4"/>
  <c r="V456" i="4"/>
  <c r="Q456" i="4"/>
  <c r="U456" i="4"/>
  <c r="L457" i="4"/>
  <c r="M457" i="4"/>
  <c r="O457" i="4"/>
  <c r="W457" i="4"/>
  <c r="P457" i="4"/>
  <c r="V457" i="4"/>
  <c r="Q457" i="4"/>
  <c r="U457" i="4"/>
  <c r="L458" i="4"/>
  <c r="M458" i="4"/>
  <c r="O458" i="4"/>
  <c r="W458" i="4"/>
  <c r="P458" i="4"/>
  <c r="V458" i="4"/>
  <c r="Q458" i="4"/>
  <c r="U458" i="4"/>
  <c r="L459" i="4"/>
  <c r="M459" i="4"/>
  <c r="O459" i="4"/>
  <c r="W459" i="4"/>
  <c r="P459" i="4"/>
  <c r="V459" i="4"/>
  <c r="Q459" i="4"/>
  <c r="U459" i="4"/>
  <c r="L460" i="4"/>
  <c r="M460" i="4"/>
  <c r="O460" i="4"/>
  <c r="W460" i="4"/>
  <c r="P460" i="4"/>
  <c r="V460" i="4"/>
  <c r="Q460" i="4"/>
  <c r="U460" i="4"/>
  <c r="L461" i="4"/>
  <c r="M461" i="4"/>
  <c r="O461" i="4"/>
  <c r="W461" i="4"/>
  <c r="P461" i="4"/>
  <c r="V461" i="4"/>
  <c r="Q461" i="4"/>
  <c r="U461" i="4"/>
  <c r="L462" i="4"/>
  <c r="M462" i="4"/>
  <c r="O462" i="4"/>
  <c r="W462" i="4"/>
  <c r="P462" i="4"/>
  <c r="V462" i="4"/>
  <c r="Q462" i="4"/>
  <c r="U462" i="4"/>
  <c r="L463" i="4"/>
  <c r="M463" i="4"/>
  <c r="O463" i="4"/>
  <c r="W463" i="4"/>
  <c r="P463" i="4"/>
  <c r="V463" i="4"/>
  <c r="Q463" i="4"/>
  <c r="U463" i="4"/>
  <c r="L464" i="4"/>
  <c r="M464" i="4"/>
  <c r="O464" i="4"/>
  <c r="W464" i="4"/>
  <c r="P464" i="4"/>
  <c r="V464" i="4"/>
  <c r="Q464" i="4"/>
  <c r="U464" i="4"/>
  <c r="L465" i="4"/>
  <c r="M465" i="4"/>
  <c r="O465" i="4"/>
  <c r="W465" i="4"/>
  <c r="P465" i="4"/>
  <c r="V465" i="4"/>
  <c r="Q465" i="4"/>
  <c r="U465" i="4"/>
  <c r="L466" i="4"/>
  <c r="M466" i="4"/>
  <c r="O466" i="4"/>
  <c r="W466" i="4"/>
  <c r="P466" i="4"/>
  <c r="V466" i="4"/>
  <c r="Q466" i="4"/>
  <c r="U466" i="4"/>
  <c r="L467" i="4"/>
  <c r="M467" i="4"/>
  <c r="O467" i="4"/>
  <c r="W467" i="4"/>
  <c r="P467" i="4"/>
  <c r="V467" i="4"/>
  <c r="Q467" i="4"/>
  <c r="U467" i="4"/>
  <c r="L468" i="4"/>
  <c r="M468" i="4"/>
  <c r="O468" i="4"/>
  <c r="W468" i="4"/>
  <c r="P468" i="4"/>
  <c r="V468" i="4"/>
  <c r="Q468" i="4"/>
  <c r="U468" i="4"/>
  <c r="L469" i="4"/>
  <c r="M469" i="4"/>
  <c r="O469" i="4"/>
  <c r="W469" i="4"/>
  <c r="P469" i="4"/>
  <c r="V469" i="4"/>
  <c r="Q469" i="4"/>
  <c r="U469" i="4"/>
  <c r="L470" i="4"/>
  <c r="M470" i="4"/>
  <c r="O470" i="4"/>
  <c r="W470" i="4"/>
  <c r="P470" i="4"/>
  <c r="V470" i="4"/>
  <c r="Q470" i="4"/>
  <c r="U470" i="4"/>
  <c r="L471" i="4"/>
  <c r="M471" i="4"/>
  <c r="O471" i="4"/>
  <c r="W471" i="4"/>
  <c r="P471" i="4"/>
  <c r="V471" i="4"/>
  <c r="Q471" i="4"/>
  <c r="U471" i="4"/>
  <c r="L472" i="4"/>
  <c r="M472" i="4"/>
  <c r="O472" i="4"/>
  <c r="W472" i="4"/>
  <c r="P472" i="4"/>
  <c r="V472" i="4"/>
  <c r="Q472" i="4"/>
  <c r="U472" i="4"/>
  <c r="L473" i="4"/>
  <c r="M473" i="4"/>
  <c r="O473" i="4"/>
  <c r="W473" i="4"/>
  <c r="P473" i="4"/>
  <c r="V473" i="4"/>
  <c r="Q473" i="4"/>
  <c r="U473" i="4"/>
  <c r="L474" i="4"/>
  <c r="M474" i="4"/>
  <c r="O474" i="4"/>
  <c r="W474" i="4"/>
  <c r="P474" i="4"/>
  <c r="V474" i="4"/>
  <c r="Q474" i="4"/>
  <c r="U474" i="4"/>
  <c r="L475" i="4"/>
  <c r="M475" i="4"/>
  <c r="O475" i="4"/>
  <c r="W475" i="4"/>
  <c r="P475" i="4"/>
  <c r="V475" i="4"/>
  <c r="Q475" i="4"/>
  <c r="U475" i="4"/>
  <c r="L476" i="4"/>
  <c r="M476" i="4"/>
  <c r="O476" i="4"/>
  <c r="W476" i="4"/>
  <c r="P476" i="4"/>
  <c r="V476" i="4"/>
  <c r="Q476" i="4"/>
  <c r="U476" i="4"/>
  <c r="L477" i="4"/>
  <c r="M477" i="4"/>
  <c r="O477" i="4"/>
  <c r="W477" i="4"/>
  <c r="P477" i="4"/>
  <c r="V477" i="4"/>
  <c r="Q477" i="4"/>
  <c r="U477" i="4"/>
  <c r="L478" i="4"/>
  <c r="M478" i="4"/>
  <c r="O478" i="4"/>
  <c r="W478" i="4"/>
  <c r="P478" i="4"/>
  <c r="V478" i="4"/>
  <c r="Q478" i="4"/>
  <c r="U478" i="4"/>
  <c r="L479" i="4"/>
  <c r="M479" i="4"/>
  <c r="O479" i="4"/>
  <c r="W479" i="4"/>
  <c r="P479" i="4"/>
  <c r="V479" i="4"/>
  <c r="Q479" i="4"/>
  <c r="U479" i="4"/>
  <c r="L480" i="4"/>
  <c r="M480" i="4"/>
  <c r="O480" i="4"/>
  <c r="W480" i="4"/>
  <c r="P480" i="4"/>
  <c r="V480" i="4"/>
  <c r="Q480" i="4"/>
  <c r="U480" i="4"/>
  <c r="L481" i="4"/>
  <c r="M481" i="4"/>
  <c r="O481" i="4"/>
  <c r="W481" i="4"/>
  <c r="P481" i="4"/>
  <c r="V481" i="4"/>
  <c r="Q481" i="4"/>
  <c r="U481" i="4"/>
  <c r="L482" i="4"/>
  <c r="M482" i="4"/>
  <c r="O482" i="4"/>
  <c r="W482" i="4"/>
  <c r="P482" i="4"/>
  <c r="V482" i="4"/>
  <c r="Q482" i="4"/>
  <c r="U482" i="4"/>
  <c r="L483" i="4"/>
  <c r="M483" i="4"/>
  <c r="O483" i="4"/>
  <c r="W483" i="4"/>
  <c r="P483" i="4"/>
  <c r="V483" i="4"/>
  <c r="Q483" i="4"/>
  <c r="U483" i="4"/>
  <c r="L484" i="4"/>
  <c r="M484" i="4"/>
  <c r="O484" i="4"/>
  <c r="W484" i="4"/>
  <c r="P484" i="4"/>
  <c r="V484" i="4"/>
  <c r="Q484" i="4"/>
  <c r="U484" i="4"/>
  <c r="L485" i="4"/>
  <c r="M485" i="4"/>
  <c r="O485" i="4"/>
  <c r="W485" i="4"/>
  <c r="P485" i="4"/>
  <c r="V485" i="4"/>
  <c r="Q485" i="4"/>
  <c r="U485" i="4"/>
  <c r="L486" i="4"/>
  <c r="M486" i="4"/>
  <c r="O486" i="4"/>
  <c r="W486" i="4"/>
  <c r="P486" i="4"/>
  <c r="V486" i="4"/>
  <c r="Q486" i="4"/>
  <c r="U486" i="4"/>
  <c r="L487" i="4"/>
  <c r="M487" i="4"/>
  <c r="O487" i="4"/>
  <c r="W487" i="4"/>
  <c r="P487" i="4"/>
  <c r="V487" i="4"/>
  <c r="Q487" i="4"/>
  <c r="U487" i="4"/>
  <c r="L488" i="4"/>
  <c r="M488" i="4"/>
  <c r="O488" i="4"/>
  <c r="W488" i="4"/>
  <c r="P488" i="4"/>
  <c r="V488" i="4"/>
  <c r="Q488" i="4"/>
  <c r="U488" i="4"/>
  <c r="L489" i="4"/>
  <c r="M489" i="4"/>
  <c r="O489" i="4"/>
  <c r="W489" i="4"/>
  <c r="P489" i="4"/>
  <c r="V489" i="4"/>
  <c r="Q489" i="4"/>
  <c r="U489" i="4"/>
  <c r="L490" i="4"/>
  <c r="M490" i="4"/>
  <c r="O490" i="4"/>
  <c r="W490" i="4"/>
  <c r="P490" i="4"/>
  <c r="V490" i="4"/>
  <c r="Q490" i="4"/>
  <c r="U490" i="4"/>
  <c r="L491" i="4"/>
  <c r="M491" i="4"/>
  <c r="O491" i="4"/>
  <c r="W491" i="4"/>
  <c r="P491" i="4"/>
  <c r="V491" i="4"/>
  <c r="Q491" i="4"/>
  <c r="U491" i="4"/>
  <c r="L492" i="4"/>
  <c r="M492" i="4"/>
  <c r="O492" i="4"/>
  <c r="W492" i="4"/>
  <c r="P492" i="4"/>
  <c r="V492" i="4"/>
  <c r="Q492" i="4"/>
  <c r="U492" i="4"/>
  <c r="L493" i="4"/>
  <c r="M493" i="4"/>
  <c r="O493" i="4"/>
  <c r="W493" i="4"/>
  <c r="P493" i="4"/>
  <c r="V493" i="4"/>
  <c r="Q493" i="4"/>
  <c r="U493" i="4"/>
  <c r="L494" i="4"/>
  <c r="M494" i="4"/>
  <c r="O494" i="4"/>
  <c r="W494" i="4"/>
  <c r="P494" i="4"/>
  <c r="V494" i="4"/>
  <c r="Q494" i="4"/>
  <c r="U494" i="4"/>
  <c r="L495" i="4"/>
  <c r="M495" i="4"/>
  <c r="O495" i="4"/>
  <c r="W495" i="4"/>
  <c r="P495" i="4"/>
  <c r="V495" i="4"/>
  <c r="Q495" i="4"/>
  <c r="U495" i="4"/>
  <c r="L496" i="4"/>
  <c r="M496" i="4"/>
  <c r="O496" i="4"/>
  <c r="W496" i="4"/>
  <c r="P496" i="4"/>
  <c r="V496" i="4"/>
  <c r="Q496" i="4"/>
  <c r="U496" i="4"/>
  <c r="L497" i="4"/>
  <c r="M497" i="4"/>
  <c r="O497" i="4"/>
  <c r="W497" i="4"/>
  <c r="P497" i="4"/>
  <c r="V497" i="4"/>
  <c r="Q497" i="4"/>
  <c r="U497" i="4"/>
  <c r="L498" i="4"/>
  <c r="M498" i="4"/>
  <c r="O498" i="4"/>
  <c r="W498" i="4"/>
  <c r="P498" i="4"/>
  <c r="V498" i="4"/>
  <c r="Q498" i="4"/>
  <c r="U498" i="4"/>
  <c r="L499" i="4"/>
  <c r="M499" i="4"/>
  <c r="O499" i="4"/>
  <c r="W499" i="4"/>
  <c r="P499" i="4"/>
  <c r="V499" i="4"/>
  <c r="Q499" i="4"/>
  <c r="U499" i="4"/>
  <c r="L500" i="4"/>
  <c r="M500" i="4"/>
  <c r="O500" i="4"/>
  <c r="W500" i="4"/>
  <c r="P500" i="4"/>
  <c r="V500" i="4"/>
  <c r="Q500" i="4"/>
  <c r="U500" i="4"/>
  <c r="L501" i="4"/>
  <c r="M501" i="4"/>
  <c r="O501" i="4"/>
  <c r="W501" i="4"/>
  <c r="P501" i="4"/>
  <c r="V501" i="4"/>
  <c r="Q501" i="4"/>
  <c r="U501" i="4"/>
  <c r="L502" i="4"/>
  <c r="M502" i="4"/>
  <c r="O502" i="4"/>
  <c r="W502" i="4"/>
  <c r="P502" i="4"/>
  <c r="V502" i="4"/>
  <c r="Q502" i="4"/>
  <c r="U502" i="4"/>
  <c r="L503" i="4"/>
  <c r="M503" i="4"/>
  <c r="O503" i="4"/>
  <c r="W503" i="4"/>
  <c r="P503" i="4"/>
  <c r="V503" i="4"/>
  <c r="Q503" i="4"/>
  <c r="U503" i="4"/>
  <c r="L504" i="4"/>
  <c r="M504" i="4"/>
  <c r="O504" i="4"/>
  <c r="W504" i="4"/>
  <c r="P504" i="4"/>
  <c r="V504" i="4"/>
  <c r="Q504" i="4"/>
  <c r="U504" i="4"/>
  <c r="L505" i="4"/>
  <c r="M505" i="4"/>
  <c r="O505" i="4"/>
  <c r="W505" i="4"/>
  <c r="P505" i="4"/>
  <c r="V505" i="4"/>
  <c r="Q505" i="4"/>
  <c r="U505" i="4"/>
  <c r="L506" i="4"/>
  <c r="M506" i="4"/>
  <c r="O506" i="4"/>
  <c r="W506" i="4"/>
  <c r="P506" i="4"/>
  <c r="V506" i="4"/>
  <c r="Q506" i="4"/>
  <c r="U506" i="4"/>
  <c r="L507" i="4"/>
  <c r="M507" i="4"/>
  <c r="O507" i="4"/>
  <c r="W507" i="4"/>
  <c r="P507" i="4"/>
  <c r="V507" i="4"/>
  <c r="Q507" i="4"/>
  <c r="U507" i="4"/>
  <c r="L508" i="4"/>
  <c r="M508" i="4"/>
  <c r="O508" i="4"/>
  <c r="W508" i="4"/>
  <c r="P508" i="4"/>
  <c r="V508" i="4"/>
  <c r="Q508" i="4"/>
  <c r="U508" i="4"/>
  <c r="L509" i="4"/>
  <c r="M509" i="4"/>
  <c r="O509" i="4"/>
  <c r="W509" i="4"/>
  <c r="P509" i="4"/>
  <c r="V509" i="4"/>
  <c r="Q509" i="4"/>
  <c r="U509" i="4"/>
  <c r="L510" i="4"/>
  <c r="M510" i="4"/>
  <c r="O510" i="4"/>
  <c r="W510" i="4"/>
  <c r="P510" i="4"/>
  <c r="V510" i="4"/>
  <c r="Q510" i="4"/>
  <c r="U510" i="4"/>
  <c r="L511" i="4"/>
  <c r="M511" i="4"/>
  <c r="O511" i="4"/>
  <c r="W511" i="4"/>
  <c r="P511" i="4"/>
  <c r="V511" i="4"/>
  <c r="Q511" i="4"/>
  <c r="U511" i="4"/>
  <c r="L512" i="4"/>
  <c r="M512" i="4"/>
  <c r="O512" i="4"/>
  <c r="W512" i="4"/>
  <c r="P512" i="4"/>
  <c r="V512" i="4"/>
  <c r="Q512" i="4"/>
  <c r="U512" i="4"/>
  <c r="L513" i="4"/>
  <c r="M513" i="4"/>
  <c r="O513" i="4"/>
  <c r="W513" i="4"/>
  <c r="P513" i="4"/>
  <c r="V513" i="4"/>
  <c r="Q513" i="4"/>
  <c r="U513" i="4"/>
  <c r="L514" i="4"/>
  <c r="M514" i="4"/>
  <c r="O514" i="4"/>
  <c r="W514" i="4"/>
  <c r="P514" i="4"/>
  <c r="V514" i="4"/>
  <c r="Q514" i="4"/>
  <c r="U514" i="4"/>
  <c r="L515" i="4"/>
  <c r="M515" i="4"/>
  <c r="O515" i="4"/>
  <c r="W515" i="4"/>
  <c r="P515" i="4"/>
  <c r="V515" i="4"/>
  <c r="Q515" i="4"/>
  <c r="U515" i="4"/>
  <c r="L516" i="4"/>
  <c r="M516" i="4"/>
  <c r="O516" i="4"/>
  <c r="W516" i="4"/>
  <c r="P516" i="4"/>
  <c r="V516" i="4"/>
  <c r="Q516" i="4"/>
  <c r="U516" i="4"/>
  <c r="L517" i="4"/>
  <c r="M517" i="4"/>
  <c r="O517" i="4"/>
  <c r="W517" i="4"/>
  <c r="P517" i="4"/>
  <c r="V517" i="4"/>
  <c r="Q517" i="4"/>
  <c r="U517" i="4"/>
  <c r="L518" i="4"/>
  <c r="M518" i="4"/>
  <c r="O518" i="4"/>
  <c r="W518" i="4"/>
  <c r="P518" i="4"/>
  <c r="V518" i="4"/>
  <c r="Q518" i="4"/>
  <c r="U518" i="4"/>
  <c r="L519" i="4"/>
  <c r="M519" i="4"/>
  <c r="O519" i="4"/>
  <c r="W519" i="4"/>
  <c r="P519" i="4"/>
  <c r="V519" i="4"/>
  <c r="Q519" i="4"/>
  <c r="U519" i="4"/>
  <c r="L520" i="4"/>
  <c r="M520" i="4"/>
  <c r="O520" i="4"/>
  <c r="W520" i="4"/>
  <c r="P520" i="4"/>
  <c r="V520" i="4"/>
  <c r="Q520" i="4"/>
  <c r="U520" i="4"/>
  <c r="L521" i="4"/>
  <c r="M521" i="4"/>
  <c r="O521" i="4"/>
  <c r="W521" i="4"/>
  <c r="P521" i="4"/>
  <c r="V521" i="4"/>
  <c r="Q521" i="4"/>
  <c r="U521" i="4"/>
  <c r="L522" i="4"/>
  <c r="M522" i="4"/>
  <c r="O522" i="4"/>
  <c r="W522" i="4"/>
  <c r="P522" i="4"/>
  <c r="V522" i="4"/>
  <c r="Q522" i="4"/>
  <c r="U522" i="4"/>
  <c r="L523" i="4"/>
  <c r="M523" i="4"/>
  <c r="O523" i="4"/>
  <c r="W523" i="4"/>
  <c r="P523" i="4"/>
  <c r="V523" i="4"/>
  <c r="Q523" i="4"/>
  <c r="U523" i="4"/>
  <c r="L524" i="4"/>
  <c r="M524" i="4"/>
  <c r="O524" i="4"/>
  <c r="W524" i="4"/>
  <c r="P524" i="4"/>
  <c r="V524" i="4"/>
  <c r="Q524" i="4"/>
  <c r="U524" i="4"/>
  <c r="L525" i="4"/>
  <c r="M525" i="4"/>
  <c r="O525" i="4"/>
  <c r="W525" i="4"/>
  <c r="P525" i="4"/>
  <c r="V525" i="4"/>
  <c r="Q525" i="4"/>
  <c r="U525" i="4"/>
  <c r="L526" i="4"/>
  <c r="M526" i="4"/>
  <c r="O526" i="4"/>
  <c r="W526" i="4"/>
  <c r="P526" i="4"/>
  <c r="V526" i="4"/>
  <c r="Q526" i="4"/>
  <c r="U526" i="4"/>
  <c r="L527" i="4"/>
  <c r="M527" i="4"/>
  <c r="O527" i="4"/>
  <c r="W527" i="4"/>
  <c r="P527" i="4"/>
  <c r="V527" i="4"/>
  <c r="Q527" i="4"/>
  <c r="U527" i="4"/>
  <c r="L528" i="4"/>
  <c r="M528" i="4"/>
  <c r="O528" i="4"/>
  <c r="W528" i="4"/>
  <c r="P528" i="4"/>
  <c r="V528" i="4"/>
  <c r="Q528" i="4"/>
  <c r="U528" i="4"/>
  <c r="L529" i="4"/>
  <c r="M529" i="4"/>
  <c r="O529" i="4"/>
  <c r="W529" i="4"/>
  <c r="P529" i="4"/>
  <c r="V529" i="4"/>
  <c r="Q529" i="4"/>
  <c r="U529" i="4"/>
  <c r="L530" i="4"/>
  <c r="M530" i="4"/>
  <c r="O530" i="4"/>
  <c r="W530" i="4"/>
  <c r="P530" i="4"/>
  <c r="V530" i="4"/>
  <c r="Q530" i="4"/>
  <c r="U530" i="4"/>
  <c r="L531" i="4"/>
  <c r="M531" i="4"/>
  <c r="O531" i="4"/>
  <c r="W531" i="4"/>
  <c r="P531" i="4"/>
  <c r="V531" i="4"/>
  <c r="Q531" i="4"/>
  <c r="U531" i="4"/>
  <c r="L532" i="4"/>
  <c r="M532" i="4"/>
  <c r="O532" i="4"/>
  <c r="W532" i="4"/>
  <c r="P532" i="4"/>
  <c r="V532" i="4"/>
  <c r="Q532" i="4"/>
  <c r="U532" i="4"/>
  <c r="L533" i="4"/>
  <c r="M533" i="4"/>
  <c r="O533" i="4"/>
  <c r="W533" i="4"/>
  <c r="P533" i="4"/>
  <c r="V533" i="4"/>
  <c r="Q533" i="4"/>
  <c r="U533" i="4"/>
  <c r="L534" i="4"/>
  <c r="M534" i="4"/>
  <c r="O534" i="4"/>
  <c r="W534" i="4"/>
  <c r="P534" i="4"/>
  <c r="V534" i="4"/>
  <c r="Q534" i="4"/>
  <c r="U534" i="4"/>
  <c r="L535" i="4"/>
  <c r="M535" i="4"/>
  <c r="O535" i="4"/>
  <c r="W535" i="4"/>
  <c r="P535" i="4"/>
  <c r="V535" i="4"/>
  <c r="Q535" i="4"/>
  <c r="U535" i="4"/>
  <c r="L536" i="4"/>
  <c r="M536" i="4"/>
  <c r="O536" i="4"/>
  <c r="W536" i="4"/>
  <c r="P536" i="4"/>
  <c r="V536" i="4"/>
  <c r="Q536" i="4"/>
  <c r="U536" i="4"/>
  <c r="L537" i="4"/>
  <c r="M537" i="4"/>
  <c r="O537" i="4"/>
  <c r="W537" i="4"/>
  <c r="P537" i="4"/>
  <c r="V537" i="4"/>
  <c r="Q537" i="4"/>
  <c r="U537" i="4"/>
  <c r="L538" i="4"/>
  <c r="M538" i="4"/>
  <c r="O538" i="4"/>
  <c r="W538" i="4"/>
  <c r="P538" i="4"/>
  <c r="V538" i="4"/>
  <c r="Q538" i="4"/>
  <c r="U538" i="4"/>
  <c r="L539" i="4"/>
  <c r="M539" i="4"/>
  <c r="O539" i="4"/>
  <c r="P539" i="4"/>
  <c r="V539" i="4"/>
  <c r="Q539" i="4"/>
  <c r="U539" i="4"/>
  <c r="W539" i="4"/>
  <c r="L540" i="4"/>
  <c r="M540" i="4"/>
  <c r="O540" i="4"/>
  <c r="W540" i="4"/>
  <c r="P540" i="4"/>
  <c r="V540" i="4"/>
  <c r="Q540" i="4"/>
  <c r="U540" i="4"/>
  <c r="L541" i="4"/>
  <c r="M541" i="4"/>
  <c r="O541" i="4"/>
  <c r="W541" i="4"/>
  <c r="P541" i="4"/>
  <c r="V541" i="4"/>
  <c r="Q541" i="4"/>
  <c r="U541" i="4"/>
  <c r="L542" i="4"/>
  <c r="M542" i="4"/>
  <c r="O542" i="4"/>
  <c r="W542" i="4"/>
  <c r="P542" i="4"/>
  <c r="V542" i="4"/>
  <c r="Q542" i="4"/>
  <c r="U542" i="4"/>
  <c r="L543" i="4"/>
  <c r="M543" i="4"/>
  <c r="O543" i="4"/>
  <c r="W543" i="4"/>
  <c r="P543" i="4"/>
  <c r="V543" i="4"/>
  <c r="Q543" i="4"/>
  <c r="U543" i="4"/>
  <c r="L544" i="4"/>
  <c r="M544" i="4"/>
  <c r="O544" i="4"/>
  <c r="W544" i="4"/>
  <c r="P544" i="4"/>
  <c r="V544" i="4"/>
  <c r="Q544" i="4"/>
  <c r="U544" i="4"/>
  <c r="L545" i="4"/>
  <c r="M545" i="4"/>
  <c r="O545" i="4"/>
  <c r="W545" i="4"/>
  <c r="P545" i="4"/>
  <c r="V545" i="4"/>
  <c r="Q545" i="4"/>
  <c r="U545" i="4"/>
  <c r="L546" i="4"/>
  <c r="M546" i="4"/>
  <c r="O546" i="4"/>
  <c r="W546" i="4"/>
  <c r="P546" i="4"/>
  <c r="V546" i="4"/>
  <c r="Q546" i="4"/>
  <c r="U546" i="4"/>
  <c r="L547" i="4"/>
  <c r="M547" i="4"/>
  <c r="O547" i="4"/>
  <c r="W547" i="4"/>
  <c r="P547" i="4"/>
  <c r="V547" i="4"/>
  <c r="Q547" i="4"/>
  <c r="U547" i="4"/>
  <c r="L548" i="4"/>
  <c r="M548" i="4"/>
  <c r="O548" i="4"/>
  <c r="W548" i="4"/>
  <c r="P548" i="4"/>
  <c r="V548" i="4"/>
  <c r="Q548" i="4"/>
  <c r="U548" i="4"/>
  <c r="L549" i="4"/>
  <c r="M549" i="4"/>
  <c r="O549" i="4"/>
  <c r="W549" i="4"/>
  <c r="P549" i="4"/>
  <c r="V549" i="4"/>
  <c r="Q549" i="4"/>
  <c r="U549" i="4"/>
  <c r="L550" i="4"/>
  <c r="M550" i="4"/>
  <c r="O550" i="4"/>
  <c r="W550" i="4"/>
  <c r="P550" i="4"/>
  <c r="V550" i="4"/>
  <c r="Q550" i="4"/>
  <c r="U550" i="4"/>
  <c r="L551" i="4"/>
  <c r="M551" i="4"/>
  <c r="O551" i="4"/>
  <c r="W551" i="4"/>
  <c r="P551" i="4"/>
  <c r="V551" i="4"/>
  <c r="Q551" i="4"/>
  <c r="U551" i="4"/>
  <c r="L552" i="4"/>
  <c r="M552" i="4"/>
  <c r="O552" i="4"/>
  <c r="W552" i="4"/>
  <c r="P552" i="4"/>
  <c r="V552" i="4"/>
  <c r="Q552" i="4"/>
  <c r="U552" i="4"/>
  <c r="L553" i="4"/>
  <c r="M553" i="4"/>
  <c r="O553" i="4"/>
  <c r="W553" i="4"/>
  <c r="P553" i="4"/>
  <c r="V553" i="4"/>
  <c r="Q553" i="4"/>
  <c r="U553" i="4"/>
  <c r="L554" i="4"/>
  <c r="M554" i="4"/>
  <c r="O554" i="4"/>
  <c r="W554" i="4"/>
  <c r="P554" i="4"/>
  <c r="V554" i="4"/>
  <c r="Q554" i="4"/>
  <c r="U554" i="4"/>
  <c r="L555" i="4"/>
  <c r="M555" i="4"/>
  <c r="O555" i="4"/>
  <c r="W555" i="4"/>
  <c r="P555" i="4"/>
  <c r="V555" i="4"/>
  <c r="Q555" i="4"/>
  <c r="U555" i="4"/>
  <c r="L556" i="4"/>
  <c r="M556" i="4"/>
  <c r="O556" i="4"/>
  <c r="W556" i="4"/>
  <c r="P556" i="4"/>
  <c r="V556" i="4"/>
  <c r="Q556" i="4"/>
  <c r="U556" i="4"/>
  <c r="L557" i="4"/>
  <c r="M557" i="4"/>
  <c r="O557" i="4"/>
  <c r="W557" i="4"/>
  <c r="P557" i="4"/>
  <c r="V557" i="4"/>
  <c r="Q557" i="4"/>
  <c r="U557" i="4"/>
  <c r="L558" i="4"/>
  <c r="M558" i="4"/>
  <c r="O558" i="4"/>
  <c r="W558" i="4"/>
  <c r="P558" i="4"/>
  <c r="V558" i="4"/>
  <c r="Q558" i="4"/>
  <c r="U558" i="4"/>
  <c r="L559" i="4"/>
  <c r="M559" i="4"/>
  <c r="O559" i="4"/>
  <c r="W559" i="4"/>
  <c r="P559" i="4"/>
  <c r="V559" i="4"/>
  <c r="Q559" i="4"/>
  <c r="U559" i="4"/>
  <c r="L560" i="4"/>
  <c r="M560" i="4"/>
  <c r="O560" i="4"/>
  <c r="W560" i="4"/>
  <c r="P560" i="4"/>
  <c r="V560" i="4"/>
  <c r="Q560" i="4"/>
  <c r="U560" i="4"/>
  <c r="L561" i="4"/>
  <c r="M561" i="4"/>
  <c r="O561" i="4"/>
  <c r="W561" i="4"/>
  <c r="P561" i="4"/>
  <c r="V561" i="4"/>
  <c r="Q561" i="4"/>
  <c r="U561" i="4"/>
  <c r="L562" i="4"/>
  <c r="M562" i="4"/>
  <c r="O562" i="4"/>
  <c r="W562" i="4"/>
  <c r="P562" i="4"/>
  <c r="V562" i="4"/>
  <c r="Q562" i="4"/>
  <c r="U562" i="4"/>
  <c r="L563" i="4"/>
  <c r="M563" i="4"/>
  <c r="O563" i="4"/>
  <c r="W563" i="4"/>
  <c r="P563" i="4"/>
  <c r="V563" i="4"/>
  <c r="Q563" i="4"/>
  <c r="U563" i="4"/>
  <c r="L564" i="4"/>
  <c r="M564" i="4"/>
  <c r="O564" i="4"/>
  <c r="W564" i="4"/>
  <c r="P564" i="4"/>
  <c r="V564" i="4"/>
  <c r="Q564" i="4"/>
  <c r="U564" i="4"/>
  <c r="L565" i="4"/>
  <c r="M565" i="4"/>
  <c r="O565" i="4"/>
  <c r="W565" i="4"/>
  <c r="P565" i="4"/>
  <c r="V565" i="4"/>
  <c r="Q565" i="4"/>
  <c r="U565" i="4"/>
  <c r="L566" i="4"/>
  <c r="M566" i="4"/>
  <c r="O566" i="4"/>
  <c r="W566" i="4"/>
  <c r="P566" i="4"/>
  <c r="V566" i="4"/>
  <c r="Q566" i="4"/>
  <c r="U566" i="4"/>
  <c r="L567" i="4"/>
  <c r="M567" i="4"/>
  <c r="O567" i="4"/>
  <c r="W567" i="4"/>
  <c r="P567" i="4"/>
  <c r="V567" i="4"/>
  <c r="Q567" i="4"/>
  <c r="U567" i="4"/>
  <c r="L568" i="4"/>
  <c r="M568" i="4"/>
  <c r="O568" i="4"/>
  <c r="W568" i="4"/>
  <c r="P568" i="4"/>
  <c r="V568" i="4"/>
  <c r="Q568" i="4"/>
  <c r="U568" i="4"/>
  <c r="L569" i="4"/>
  <c r="M569" i="4"/>
  <c r="O569" i="4"/>
  <c r="W569" i="4"/>
  <c r="P569" i="4"/>
  <c r="V569" i="4"/>
  <c r="Q569" i="4"/>
  <c r="U569" i="4"/>
  <c r="L570" i="4"/>
  <c r="M570" i="4"/>
  <c r="O570" i="4"/>
  <c r="W570" i="4"/>
  <c r="P570" i="4"/>
  <c r="V570" i="4"/>
  <c r="Q570" i="4"/>
  <c r="U570" i="4"/>
  <c r="L571" i="4"/>
  <c r="M571" i="4"/>
  <c r="O571" i="4"/>
  <c r="W571" i="4"/>
  <c r="P571" i="4"/>
  <c r="V571" i="4"/>
  <c r="Q571" i="4"/>
  <c r="U571" i="4"/>
  <c r="L572" i="4"/>
  <c r="M572" i="4"/>
  <c r="O572" i="4"/>
  <c r="W572" i="4"/>
  <c r="P572" i="4"/>
  <c r="V572" i="4"/>
  <c r="Q572" i="4"/>
  <c r="U572" i="4"/>
  <c r="L573" i="4"/>
  <c r="M573" i="4"/>
  <c r="O573" i="4"/>
  <c r="W573" i="4"/>
  <c r="P573" i="4"/>
  <c r="V573" i="4"/>
  <c r="Q573" i="4"/>
  <c r="U573" i="4"/>
  <c r="L574" i="4"/>
  <c r="M574" i="4"/>
  <c r="O574" i="4"/>
  <c r="W574" i="4"/>
  <c r="P574" i="4"/>
  <c r="V574" i="4"/>
  <c r="Q574" i="4"/>
  <c r="U574" i="4"/>
  <c r="L575" i="4"/>
  <c r="M575" i="4"/>
  <c r="O575" i="4"/>
  <c r="W575" i="4"/>
  <c r="P575" i="4"/>
  <c r="V575" i="4"/>
  <c r="Q575" i="4"/>
  <c r="U575" i="4"/>
  <c r="L576" i="4"/>
  <c r="M576" i="4"/>
  <c r="O576" i="4"/>
  <c r="W576" i="4"/>
  <c r="P576" i="4"/>
  <c r="V576" i="4"/>
  <c r="Q576" i="4"/>
  <c r="U576" i="4"/>
  <c r="L577" i="4"/>
  <c r="M577" i="4"/>
  <c r="O577" i="4"/>
  <c r="W577" i="4"/>
  <c r="P577" i="4"/>
  <c r="V577" i="4"/>
  <c r="Q577" i="4"/>
  <c r="U577" i="4"/>
  <c r="L578" i="4"/>
  <c r="M578" i="4"/>
  <c r="O578" i="4"/>
  <c r="W578" i="4"/>
  <c r="P578" i="4"/>
  <c r="V578" i="4"/>
  <c r="Q578" i="4"/>
  <c r="U578" i="4"/>
  <c r="L579" i="4"/>
  <c r="M579" i="4"/>
  <c r="O579" i="4"/>
  <c r="W579" i="4"/>
  <c r="P579" i="4"/>
  <c r="V579" i="4"/>
  <c r="Q579" i="4"/>
  <c r="U579" i="4"/>
  <c r="L580" i="4"/>
  <c r="M580" i="4"/>
  <c r="O580" i="4"/>
  <c r="W580" i="4"/>
  <c r="P580" i="4"/>
  <c r="V580" i="4"/>
  <c r="Q580" i="4"/>
  <c r="U580" i="4"/>
  <c r="L581" i="4"/>
  <c r="M581" i="4"/>
  <c r="O581" i="4"/>
  <c r="W581" i="4"/>
  <c r="P581" i="4"/>
  <c r="V581" i="4"/>
  <c r="Q581" i="4"/>
  <c r="U581" i="4"/>
  <c r="L582" i="4"/>
  <c r="M582" i="4"/>
  <c r="O582" i="4"/>
  <c r="W582" i="4"/>
  <c r="P582" i="4"/>
  <c r="V582" i="4"/>
  <c r="Q582" i="4"/>
  <c r="U582" i="4"/>
  <c r="L583" i="4"/>
  <c r="M583" i="4"/>
  <c r="O583" i="4"/>
  <c r="W583" i="4"/>
  <c r="P583" i="4"/>
  <c r="V583" i="4"/>
  <c r="Q583" i="4"/>
  <c r="U583" i="4"/>
  <c r="L584" i="4"/>
  <c r="M584" i="4"/>
  <c r="O584" i="4"/>
  <c r="W584" i="4"/>
  <c r="P584" i="4"/>
  <c r="V584" i="4"/>
  <c r="Q584" i="4"/>
  <c r="U584" i="4"/>
  <c r="L585" i="4"/>
  <c r="M585" i="4"/>
  <c r="O585" i="4"/>
  <c r="W585" i="4"/>
  <c r="P585" i="4"/>
  <c r="V585" i="4"/>
  <c r="Q585" i="4"/>
  <c r="U585" i="4"/>
  <c r="L586" i="4"/>
  <c r="M586" i="4"/>
  <c r="O586" i="4"/>
  <c r="W586" i="4"/>
  <c r="P586" i="4"/>
  <c r="V586" i="4"/>
  <c r="Q586" i="4"/>
  <c r="U586" i="4"/>
  <c r="L587" i="4"/>
  <c r="M587" i="4"/>
  <c r="O587" i="4"/>
  <c r="W587" i="4"/>
  <c r="P587" i="4"/>
  <c r="V587" i="4"/>
  <c r="Q587" i="4"/>
  <c r="U587" i="4"/>
  <c r="L588" i="4"/>
  <c r="M588" i="4"/>
  <c r="O588" i="4"/>
  <c r="P588" i="4"/>
  <c r="V588" i="4"/>
  <c r="Q588" i="4"/>
  <c r="U588" i="4"/>
  <c r="W588" i="4"/>
  <c r="L589" i="4"/>
  <c r="M589" i="4"/>
  <c r="O589" i="4"/>
  <c r="W589" i="4"/>
  <c r="P589" i="4"/>
  <c r="V589" i="4"/>
  <c r="Q589" i="4"/>
  <c r="U589" i="4"/>
  <c r="L590" i="4"/>
  <c r="M590" i="4"/>
  <c r="O590" i="4"/>
  <c r="W590" i="4"/>
  <c r="P590" i="4"/>
  <c r="V590" i="4"/>
  <c r="Q590" i="4"/>
  <c r="U590" i="4"/>
  <c r="L591" i="4"/>
  <c r="M591" i="4"/>
  <c r="O591" i="4"/>
  <c r="W591" i="4"/>
  <c r="P591" i="4"/>
  <c r="V591" i="4"/>
  <c r="Q591" i="4"/>
  <c r="U591" i="4"/>
  <c r="L592" i="4"/>
  <c r="M592" i="4"/>
  <c r="O592" i="4"/>
  <c r="W592" i="4"/>
  <c r="P592" i="4"/>
  <c r="V592" i="4"/>
  <c r="Q592" i="4"/>
  <c r="U592" i="4"/>
  <c r="L593" i="4"/>
  <c r="M593" i="4"/>
  <c r="O593" i="4"/>
  <c r="W593" i="4"/>
  <c r="P593" i="4"/>
  <c r="V593" i="4"/>
  <c r="Q593" i="4"/>
  <c r="U593" i="4"/>
  <c r="L594" i="4"/>
  <c r="M594" i="4"/>
  <c r="O594" i="4"/>
  <c r="W594" i="4"/>
  <c r="P594" i="4"/>
  <c r="V594" i="4"/>
  <c r="Q594" i="4"/>
  <c r="U594" i="4"/>
  <c r="L595" i="4"/>
  <c r="M595" i="4"/>
  <c r="O595" i="4"/>
  <c r="W595" i="4"/>
  <c r="P595" i="4"/>
  <c r="V595" i="4"/>
  <c r="Q595" i="4"/>
  <c r="U595" i="4"/>
  <c r="L596" i="4"/>
  <c r="M596" i="4"/>
  <c r="O596" i="4"/>
  <c r="W596" i="4"/>
  <c r="P596" i="4"/>
  <c r="V596" i="4"/>
  <c r="Q596" i="4"/>
  <c r="U596" i="4"/>
  <c r="L597" i="4"/>
  <c r="M597" i="4"/>
  <c r="O597" i="4"/>
  <c r="W597" i="4"/>
  <c r="P597" i="4"/>
  <c r="V597" i="4"/>
  <c r="Q597" i="4"/>
  <c r="U597" i="4"/>
  <c r="L598" i="4"/>
  <c r="M598" i="4"/>
  <c r="O598" i="4"/>
  <c r="W598" i="4"/>
  <c r="P598" i="4"/>
  <c r="V598" i="4"/>
  <c r="Q598" i="4"/>
  <c r="U598" i="4"/>
  <c r="L599" i="4"/>
  <c r="M599" i="4"/>
  <c r="O599" i="4"/>
  <c r="W599" i="4"/>
  <c r="P599" i="4"/>
  <c r="V599" i="4"/>
  <c r="Q599" i="4"/>
  <c r="U599" i="4"/>
  <c r="L600" i="4"/>
  <c r="M600" i="4"/>
  <c r="O600" i="4"/>
  <c r="W600" i="4"/>
  <c r="P600" i="4"/>
  <c r="V600" i="4"/>
  <c r="Q600" i="4"/>
  <c r="U600" i="4"/>
  <c r="L601" i="4"/>
  <c r="M601" i="4"/>
  <c r="O601" i="4"/>
  <c r="W601" i="4"/>
  <c r="P601" i="4"/>
  <c r="V601" i="4"/>
  <c r="Q601" i="4"/>
  <c r="U601" i="4"/>
  <c r="L602" i="4"/>
  <c r="M602" i="4"/>
  <c r="O602" i="4"/>
  <c r="W602" i="4"/>
  <c r="P602" i="4"/>
  <c r="V602" i="4"/>
  <c r="Q602" i="4"/>
  <c r="U602" i="4"/>
  <c r="L603" i="4"/>
  <c r="M603" i="4"/>
  <c r="O603" i="4"/>
  <c r="W603" i="4"/>
  <c r="P603" i="4"/>
  <c r="V603" i="4"/>
  <c r="Q603" i="4"/>
  <c r="U603" i="4"/>
  <c r="L604" i="4"/>
  <c r="M604" i="4"/>
  <c r="O604" i="4"/>
  <c r="W604" i="4"/>
  <c r="P604" i="4"/>
  <c r="V604" i="4"/>
  <c r="Q604" i="4"/>
  <c r="U604" i="4"/>
  <c r="L605" i="4"/>
  <c r="M605" i="4"/>
  <c r="O605" i="4"/>
  <c r="W605" i="4"/>
  <c r="P605" i="4"/>
  <c r="V605" i="4"/>
  <c r="Q605" i="4"/>
  <c r="U605" i="4"/>
  <c r="L606" i="4"/>
  <c r="M606" i="4"/>
  <c r="O606" i="4"/>
  <c r="W606" i="4"/>
  <c r="P606" i="4"/>
  <c r="V606" i="4"/>
  <c r="Q606" i="4"/>
  <c r="U606" i="4"/>
  <c r="L607" i="4"/>
  <c r="M607" i="4"/>
  <c r="O607" i="4"/>
  <c r="W607" i="4"/>
  <c r="P607" i="4"/>
  <c r="V607" i="4"/>
  <c r="Q607" i="4"/>
  <c r="U607" i="4"/>
  <c r="L608" i="4"/>
  <c r="M608" i="4"/>
  <c r="O608" i="4"/>
  <c r="W608" i="4"/>
  <c r="P608" i="4"/>
  <c r="V608" i="4"/>
  <c r="Q608" i="4"/>
  <c r="U608" i="4"/>
  <c r="L609" i="4"/>
  <c r="M609" i="4"/>
  <c r="O609" i="4"/>
  <c r="W609" i="4"/>
  <c r="P609" i="4"/>
  <c r="V609" i="4"/>
  <c r="Q609" i="4"/>
  <c r="U609" i="4"/>
  <c r="L610" i="4"/>
  <c r="M610" i="4"/>
  <c r="O610" i="4"/>
  <c r="W610" i="4"/>
  <c r="P610" i="4"/>
  <c r="V610" i="4"/>
  <c r="Q610" i="4"/>
  <c r="U610" i="4"/>
  <c r="L611" i="4"/>
  <c r="M611" i="4"/>
  <c r="O611" i="4"/>
  <c r="W611" i="4"/>
  <c r="P611" i="4"/>
  <c r="V611" i="4"/>
  <c r="Q611" i="4"/>
  <c r="U611" i="4"/>
  <c r="L612" i="4"/>
  <c r="M612" i="4"/>
  <c r="O612" i="4"/>
  <c r="W612" i="4"/>
  <c r="P612" i="4"/>
  <c r="V612" i="4"/>
  <c r="Q612" i="4"/>
  <c r="U612" i="4"/>
  <c r="L613" i="4"/>
  <c r="M613" i="4"/>
  <c r="O613" i="4"/>
  <c r="W613" i="4"/>
  <c r="P613" i="4"/>
  <c r="V613" i="4"/>
  <c r="Q613" i="4"/>
  <c r="U613" i="4"/>
  <c r="L614" i="4"/>
  <c r="M614" i="4"/>
  <c r="O614" i="4"/>
  <c r="W614" i="4"/>
  <c r="P614" i="4"/>
  <c r="V614" i="4"/>
  <c r="Q614" i="4"/>
  <c r="U614" i="4"/>
  <c r="L615" i="4"/>
  <c r="M615" i="4"/>
  <c r="O615" i="4"/>
  <c r="W615" i="4"/>
  <c r="P615" i="4"/>
  <c r="V615" i="4"/>
  <c r="Q615" i="4"/>
  <c r="U615" i="4"/>
  <c r="L616" i="4"/>
  <c r="M616" i="4"/>
  <c r="O616" i="4"/>
  <c r="W616" i="4"/>
  <c r="P616" i="4"/>
  <c r="V616" i="4"/>
  <c r="Q616" i="4"/>
  <c r="U616" i="4"/>
  <c r="L617" i="4"/>
  <c r="M617" i="4"/>
  <c r="O617" i="4"/>
  <c r="W617" i="4"/>
  <c r="P617" i="4"/>
  <c r="V617" i="4"/>
  <c r="Q617" i="4"/>
  <c r="U617" i="4"/>
  <c r="L618" i="4"/>
  <c r="M618" i="4"/>
  <c r="O618" i="4"/>
  <c r="W618" i="4"/>
  <c r="P618" i="4"/>
  <c r="V618" i="4"/>
  <c r="Q618" i="4"/>
  <c r="U618" i="4"/>
  <c r="L619" i="4"/>
  <c r="M619" i="4"/>
  <c r="O619" i="4"/>
  <c r="W619" i="4"/>
  <c r="P619" i="4"/>
  <c r="V619" i="4"/>
  <c r="Q619" i="4"/>
  <c r="U619" i="4"/>
  <c r="L620" i="4"/>
  <c r="M620" i="4"/>
  <c r="O620" i="4"/>
  <c r="W620" i="4"/>
  <c r="P620" i="4"/>
  <c r="V620" i="4"/>
  <c r="Q620" i="4"/>
  <c r="U620" i="4"/>
  <c r="L621" i="4"/>
  <c r="M621" i="4"/>
  <c r="O621" i="4"/>
  <c r="W621" i="4"/>
  <c r="P621" i="4"/>
  <c r="V621" i="4"/>
  <c r="Q621" i="4"/>
  <c r="U621" i="4"/>
  <c r="L622" i="4"/>
  <c r="M622" i="4"/>
  <c r="O622" i="4"/>
  <c r="W622" i="4"/>
  <c r="P622" i="4"/>
  <c r="V622" i="4"/>
  <c r="Q622" i="4"/>
  <c r="U622" i="4"/>
  <c r="L623" i="4"/>
  <c r="M623" i="4"/>
  <c r="O623" i="4"/>
  <c r="W623" i="4"/>
  <c r="P623" i="4"/>
  <c r="V623" i="4"/>
  <c r="Q623" i="4"/>
  <c r="U623" i="4"/>
  <c r="L624" i="4"/>
  <c r="M624" i="4"/>
  <c r="O624" i="4"/>
  <c r="W624" i="4"/>
  <c r="P624" i="4"/>
  <c r="V624" i="4"/>
  <c r="Q624" i="4"/>
  <c r="U624" i="4"/>
  <c r="L625" i="4"/>
  <c r="M625" i="4"/>
  <c r="O625" i="4"/>
  <c r="W625" i="4"/>
  <c r="P625" i="4"/>
  <c r="V625" i="4"/>
  <c r="Q625" i="4"/>
  <c r="U625" i="4"/>
  <c r="L626" i="4"/>
  <c r="M626" i="4"/>
  <c r="O626" i="4"/>
  <c r="W626" i="4"/>
  <c r="P626" i="4"/>
  <c r="V626" i="4"/>
  <c r="Q626" i="4"/>
  <c r="U626" i="4"/>
  <c r="L627" i="4"/>
  <c r="M627" i="4"/>
  <c r="O627" i="4"/>
  <c r="W627" i="4"/>
  <c r="P627" i="4"/>
  <c r="V627" i="4"/>
  <c r="Q627" i="4"/>
  <c r="U627" i="4"/>
  <c r="L628" i="4"/>
  <c r="M628" i="4"/>
  <c r="O628" i="4"/>
  <c r="W628" i="4"/>
  <c r="P628" i="4"/>
  <c r="V628" i="4"/>
  <c r="Q628" i="4"/>
  <c r="U628" i="4"/>
  <c r="L629" i="4"/>
  <c r="M629" i="4"/>
  <c r="O629" i="4"/>
  <c r="W629" i="4"/>
  <c r="P629" i="4"/>
  <c r="V629" i="4"/>
  <c r="Q629" i="4"/>
  <c r="U629" i="4"/>
  <c r="L630" i="4"/>
  <c r="M630" i="4"/>
  <c r="O630" i="4"/>
  <c r="W630" i="4"/>
  <c r="P630" i="4"/>
  <c r="V630" i="4"/>
  <c r="Q630" i="4"/>
  <c r="U630" i="4"/>
  <c r="L631" i="4"/>
  <c r="M631" i="4"/>
  <c r="O631" i="4"/>
  <c r="W631" i="4"/>
  <c r="P631" i="4"/>
  <c r="V631" i="4"/>
  <c r="Q631" i="4"/>
  <c r="U631" i="4"/>
  <c r="L632" i="4"/>
  <c r="M632" i="4"/>
  <c r="O632" i="4"/>
  <c r="W632" i="4"/>
  <c r="P632" i="4"/>
  <c r="V632" i="4"/>
  <c r="Q632" i="4"/>
  <c r="U632" i="4"/>
  <c r="L633" i="4"/>
  <c r="M633" i="4"/>
  <c r="O633" i="4"/>
  <c r="W633" i="4"/>
  <c r="P633" i="4"/>
  <c r="V633" i="4"/>
  <c r="Q633" i="4"/>
  <c r="U633" i="4"/>
  <c r="L634" i="4"/>
  <c r="M634" i="4"/>
  <c r="O634" i="4"/>
  <c r="W634" i="4"/>
  <c r="P634" i="4"/>
  <c r="V634" i="4"/>
  <c r="Q634" i="4"/>
  <c r="U634" i="4"/>
  <c r="L635" i="4"/>
  <c r="M635" i="4"/>
  <c r="O635" i="4"/>
  <c r="W635" i="4"/>
  <c r="P635" i="4"/>
  <c r="V635" i="4"/>
  <c r="Q635" i="4"/>
  <c r="U635" i="4"/>
  <c r="L636" i="4"/>
  <c r="M636" i="4"/>
  <c r="O636" i="4"/>
  <c r="W636" i="4"/>
  <c r="P636" i="4"/>
  <c r="V636" i="4"/>
  <c r="Q636" i="4"/>
  <c r="U636" i="4"/>
  <c r="L637" i="4"/>
  <c r="M637" i="4"/>
  <c r="O637" i="4"/>
  <c r="W637" i="4"/>
  <c r="P637" i="4"/>
  <c r="V637" i="4"/>
  <c r="Q637" i="4"/>
  <c r="U637" i="4"/>
  <c r="L638" i="4"/>
  <c r="M638" i="4"/>
  <c r="O638" i="4"/>
  <c r="W638" i="4"/>
  <c r="P638" i="4"/>
  <c r="V638" i="4"/>
  <c r="Q638" i="4"/>
  <c r="U638" i="4"/>
  <c r="L639" i="4"/>
  <c r="M639" i="4"/>
  <c r="O639" i="4"/>
  <c r="W639" i="4"/>
  <c r="P639" i="4"/>
  <c r="V639" i="4"/>
  <c r="Q639" i="4"/>
  <c r="U639" i="4"/>
  <c r="L640" i="4"/>
  <c r="M640" i="4"/>
  <c r="O640" i="4"/>
  <c r="W640" i="4"/>
  <c r="P640" i="4"/>
  <c r="V640" i="4"/>
  <c r="Q640" i="4"/>
  <c r="U640" i="4"/>
  <c r="L641" i="4"/>
  <c r="M641" i="4"/>
  <c r="O641" i="4"/>
  <c r="W641" i="4"/>
  <c r="P641" i="4"/>
  <c r="V641" i="4"/>
  <c r="Q641" i="4"/>
  <c r="U641" i="4"/>
  <c r="L642" i="4"/>
  <c r="M642" i="4"/>
  <c r="O642" i="4"/>
  <c r="W642" i="4"/>
  <c r="P642" i="4"/>
  <c r="V642" i="4"/>
  <c r="Q642" i="4"/>
  <c r="U642" i="4"/>
  <c r="L643" i="4"/>
  <c r="M643" i="4"/>
  <c r="O643" i="4"/>
  <c r="W643" i="4"/>
  <c r="P643" i="4"/>
  <c r="V643" i="4"/>
  <c r="Q643" i="4"/>
  <c r="U643" i="4"/>
  <c r="L644" i="4"/>
  <c r="M644" i="4"/>
  <c r="O644" i="4"/>
  <c r="W644" i="4"/>
  <c r="P644" i="4"/>
  <c r="V644" i="4"/>
  <c r="Q644" i="4"/>
  <c r="U644" i="4"/>
  <c r="L645" i="4"/>
  <c r="M645" i="4"/>
  <c r="O645" i="4"/>
  <c r="W645" i="4"/>
  <c r="P645" i="4"/>
  <c r="V645" i="4"/>
  <c r="Q645" i="4"/>
  <c r="U645" i="4"/>
  <c r="L646" i="4"/>
  <c r="M646" i="4"/>
  <c r="O646" i="4"/>
  <c r="W646" i="4"/>
  <c r="P646" i="4"/>
  <c r="V646" i="4"/>
  <c r="Q646" i="4"/>
  <c r="U646" i="4"/>
  <c r="L647" i="4"/>
  <c r="M647" i="4"/>
  <c r="O647" i="4"/>
  <c r="W647" i="4"/>
  <c r="P647" i="4"/>
  <c r="V647" i="4"/>
  <c r="Q647" i="4"/>
  <c r="U647" i="4"/>
  <c r="L648" i="4"/>
  <c r="M648" i="4"/>
  <c r="O648" i="4"/>
  <c r="W648" i="4"/>
  <c r="P648" i="4"/>
  <c r="V648" i="4"/>
  <c r="Q648" i="4"/>
  <c r="U648" i="4"/>
  <c r="L649" i="4"/>
  <c r="M649" i="4"/>
  <c r="O649" i="4"/>
  <c r="W649" i="4"/>
  <c r="P649" i="4"/>
  <c r="V649" i="4"/>
  <c r="Q649" i="4"/>
  <c r="U649" i="4"/>
  <c r="L650" i="4"/>
  <c r="M650" i="4"/>
  <c r="O650" i="4"/>
  <c r="W650" i="4"/>
  <c r="P650" i="4"/>
  <c r="V650" i="4"/>
  <c r="Q650" i="4"/>
  <c r="U650" i="4"/>
  <c r="L651" i="4"/>
  <c r="M651" i="4"/>
  <c r="O651" i="4"/>
  <c r="W651" i="4"/>
  <c r="P651" i="4"/>
  <c r="V651" i="4"/>
  <c r="Q651" i="4"/>
  <c r="U651" i="4"/>
  <c r="L652" i="4"/>
  <c r="M652" i="4"/>
  <c r="O652" i="4"/>
  <c r="W652" i="4"/>
  <c r="P652" i="4"/>
  <c r="V652" i="4"/>
  <c r="Q652" i="4"/>
  <c r="U652" i="4"/>
  <c r="L653" i="4"/>
  <c r="M653" i="4"/>
  <c r="O653" i="4"/>
  <c r="W653" i="4"/>
  <c r="P653" i="4"/>
  <c r="V653" i="4"/>
  <c r="Q653" i="4"/>
  <c r="U653" i="4"/>
  <c r="L654" i="4"/>
  <c r="M654" i="4"/>
  <c r="O654" i="4"/>
  <c r="W654" i="4"/>
  <c r="P654" i="4"/>
  <c r="V654" i="4"/>
  <c r="Q654" i="4"/>
  <c r="U654" i="4"/>
  <c r="L655" i="4"/>
  <c r="M655" i="4"/>
  <c r="O655" i="4"/>
  <c r="W655" i="4"/>
  <c r="P655" i="4"/>
  <c r="V655" i="4"/>
  <c r="Q655" i="4"/>
  <c r="U655" i="4"/>
  <c r="L656" i="4"/>
  <c r="M656" i="4"/>
  <c r="O656" i="4"/>
  <c r="W656" i="4"/>
  <c r="P656" i="4"/>
  <c r="V656" i="4"/>
  <c r="Q656" i="4"/>
  <c r="U656" i="4"/>
  <c r="L657" i="4"/>
  <c r="M657" i="4"/>
  <c r="O657" i="4"/>
  <c r="W657" i="4"/>
  <c r="P657" i="4"/>
  <c r="V657" i="4"/>
  <c r="Q657" i="4"/>
  <c r="U657" i="4"/>
  <c r="L658" i="4"/>
  <c r="M658" i="4"/>
  <c r="O658" i="4"/>
  <c r="W658" i="4"/>
  <c r="P658" i="4"/>
  <c r="V658" i="4"/>
  <c r="Q658" i="4"/>
  <c r="U658" i="4"/>
  <c r="L659" i="4"/>
  <c r="M659" i="4"/>
  <c r="O659" i="4"/>
  <c r="W659" i="4"/>
  <c r="P659" i="4"/>
  <c r="V659" i="4"/>
  <c r="Q659" i="4"/>
  <c r="U659" i="4"/>
  <c r="L660" i="4"/>
  <c r="M660" i="4"/>
  <c r="O660" i="4"/>
  <c r="W660" i="4"/>
  <c r="P660" i="4"/>
  <c r="V660" i="4"/>
  <c r="Q660" i="4"/>
  <c r="U660" i="4"/>
  <c r="L661" i="4"/>
  <c r="M661" i="4"/>
  <c r="O661" i="4"/>
  <c r="W661" i="4"/>
  <c r="P661" i="4"/>
  <c r="V661" i="4"/>
  <c r="Q661" i="4"/>
  <c r="U661" i="4"/>
  <c r="L662" i="4"/>
  <c r="M662" i="4"/>
  <c r="O662" i="4"/>
  <c r="W662" i="4"/>
  <c r="P662" i="4"/>
  <c r="V662" i="4"/>
  <c r="Q662" i="4"/>
  <c r="U662" i="4"/>
  <c r="L663" i="4"/>
  <c r="M663" i="4"/>
  <c r="O663" i="4"/>
  <c r="W663" i="4"/>
  <c r="P663" i="4"/>
  <c r="V663" i="4"/>
  <c r="Q663" i="4"/>
  <c r="U663" i="4"/>
  <c r="L664" i="4"/>
  <c r="M664" i="4"/>
  <c r="O664" i="4"/>
  <c r="W664" i="4"/>
  <c r="P664" i="4"/>
  <c r="V664" i="4"/>
  <c r="Q664" i="4"/>
  <c r="U664" i="4"/>
  <c r="L665" i="4"/>
  <c r="M665" i="4"/>
  <c r="O665" i="4"/>
  <c r="W665" i="4"/>
  <c r="P665" i="4"/>
  <c r="V665" i="4"/>
  <c r="Q665" i="4"/>
  <c r="U665" i="4"/>
  <c r="L666" i="4"/>
  <c r="M666" i="4"/>
  <c r="O666" i="4"/>
  <c r="W666" i="4"/>
  <c r="P666" i="4"/>
  <c r="V666" i="4"/>
  <c r="Q666" i="4"/>
  <c r="U666" i="4"/>
  <c r="L667" i="4"/>
  <c r="M667" i="4"/>
  <c r="O667" i="4"/>
  <c r="W667" i="4"/>
  <c r="P667" i="4"/>
  <c r="V667" i="4"/>
  <c r="Q667" i="4"/>
  <c r="U667" i="4"/>
  <c r="L668" i="4"/>
  <c r="M668" i="4"/>
  <c r="O668" i="4"/>
  <c r="W668" i="4"/>
  <c r="P668" i="4"/>
  <c r="V668" i="4"/>
  <c r="Q668" i="4"/>
  <c r="U668" i="4"/>
  <c r="L669" i="4"/>
  <c r="M669" i="4"/>
  <c r="O669" i="4"/>
  <c r="W669" i="4"/>
  <c r="P669" i="4"/>
  <c r="V669" i="4"/>
  <c r="Q669" i="4"/>
  <c r="U669" i="4"/>
  <c r="L670" i="4"/>
  <c r="M670" i="4"/>
  <c r="O670" i="4"/>
  <c r="W670" i="4"/>
  <c r="P670" i="4"/>
  <c r="V670" i="4"/>
  <c r="Q670" i="4"/>
  <c r="U670" i="4"/>
  <c r="L671" i="4"/>
  <c r="M671" i="4"/>
  <c r="O671" i="4"/>
  <c r="W671" i="4"/>
  <c r="P671" i="4"/>
  <c r="V671" i="4"/>
  <c r="Q671" i="4"/>
  <c r="U671" i="4"/>
  <c r="L672" i="4"/>
  <c r="M672" i="4"/>
  <c r="O672" i="4"/>
  <c r="W672" i="4"/>
  <c r="P672" i="4"/>
  <c r="V672" i="4"/>
  <c r="Q672" i="4"/>
  <c r="U672" i="4"/>
  <c r="L673" i="4"/>
  <c r="M673" i="4"/>
  <c r="O673" i="4"/>
  <c r="W673" i="4"/>
  <c r="P673" i="4"/>
  <c r="V673" i="4"/>
  <c r="Q673" i="4"/>
  <c r="U673" i="4"/>
  <c r="L674" i="4"/>
  <c r="M674" i="4"/>
  <c r="O674" i="4"/>
  <c r="W674" i="4"/>
  <c r="P674" i="4"/>
  <c r="V674" i="4"/>
  <c r="Q674" i="4"/>
  <c r="U674" i="4"/>
  <c r="L675" i="4"/>
  <c r="M675" i="4"/>
  <c r="O675" i="4"/>
  <c r="W675" i="4"/>
  <c r="P675" i="4"/>
  <c r="V675" i="4"/>
  <c r="Q675" i="4"/>
  <c r="U675" i="4"/>
  <c r="L676" i="4"/>
  <c r="M676" i="4"/>
  <c r="O676" i="4"/>
  <c r="W676" i="4"/>
  <c r="P676" i="4"/>
  <c r="V676" i="4"/>
  <c r="Q676" i="4"/>
  <c r="U676" i="4"/>
  <c r="L677" i="4"/>
  <c r="M677" i="4"/>
  <c r="O677" i="4"/>
  <c r="W677" i="4"/>
  <c r="P677" i="4"/>
  <c r="V677" i="4"/>
  <c r="Q677" i="4"/>
  <c r="U677" i="4"/>
  <c r="L678" i="4"/>
  <c r="M678" i="4"/>
  <c r="O678" i="4"/>
  <c r="W678" i="4"/>
  <c r="P678" i="4"/>
  <c r="V678" i="4"/>
  <c r="Q678" i="4"/>
  <c r="U678" i="4"/>
  <c r="L679" i="4"/>
  <c r="M679" i="4"/>
  <c r="O679" i="4"/>
  <c r="W679" i="4"/>
  <c r="P679" i="4"/>
  <c r="V679" i="4"/>
  <c r="Q679" i="4"/>
  <c r="U679" i="4"/>
  <c r="L680" i="4"/>
  <c r="M680" i="4"/>
  <c r="O680" i="4"/>
  <c r="W680" i="4"/>
  <c r="P680" i="4"/>
  <c r="V680" i="4"/>
  <c r="Q680" i="4"/>
  <c r="U680" i="4"/>
  <c r="L681" i="4"/>
  <c r="M681" i="4"/>
  <c r="O681" i="4"/>
  <c r="W681" i="4"/>
  <c r="P681" i="4"/>
  <c r="V681" i="4"/>
  <c r="Q681" i="4"/>
  <c r="U681" i="4"/>
  <c r="L682" i="4"/>
  <c r="M682" i="4"/>
  <c r="O682" i="4"/>
  <c r="W682" i="4"/>
  <c r="P682" i="4"/>
  <c r="V682" i="4"/>
  <c r="Q682" i="4"/>
  <c r="U682" i="4"/>
  <c r="L683" i="4"/>
  <c r="M683" i="4"/>
  <c r="O683" i="4"/>
  <c r="W683" i="4"/>
  <c r="P683" i="4"/>
  <c r="V683" i="4"/>
  <c r="Q683" i="4"/>
  <c r="U683" i="4"/>
  <c r="L684" i="4"/>
  <c r="M684" i="4"/>
  <c r="O684" i="4"/>
  <c r="W684" i="4"/>
  <c r="P684" i="4"/>
  <c r="V684" i="4"/>
  <c r="Q684" i="4"/>
  <c r="U684" i="4"/>
  <c r="L685" i="4"/>
  <c r="M685" i="4"/>
  <c r="O685" i="4"/>
  <c r="W685" i="4"/>
  <c r="P685" i="4"/>
  <c r="V685" i="4"/>
  <c r="Q685" i="4"/>
  <c r="U685" i="4"/>
  <c r="L686" i="4"/>
  <c r="M686" i="4"/>
  <c r="O686" i="4"/>
  <c r="W686" i="4"/>
  <c r="P686" i="4"/>
  <c r="V686" i="4"/>
  <c r="Q686" i="4"/>
  <c r="U686" i="4"/>
  <c r="L687" i="4"/>
  <c r="M687" i="4"/>
  <c r="O687" i="4"/>
  <c r="W687" i="4"/>
  <c r="P687" i="4"/>
  <c r="V687" i="4"/>
  <c r="Q687" i="4"/>
  <c r="U687" i="4"/>
  <c r="L688" i="4"/>
  <c r="M688" i="4"/>
  <c r="O688" i="4"/>
  <c r="W688" i="4"/>
  <c r="P688" i="4"/>
  <c r="V688" i="4"/>
  <c r="Q688" i="4"/>
  <c r="U688" i="4"/>
  <c r="L689" i="4"/>
  <c r="M689" i="4"/>
  <c r="O689" i="4"/>
  <c r="W689" i="4"/>
  <c r="P689" i="4"/>
  <c r="V689" i="4"/>
  <c r="Q689" i="4"/>
  <c r="U689" i="4"/>
  <c r="L690" i="4"/>
  <c r="M690" i="4"/>
  <c r="O690" i="4"/>
  <c r="W690" i="4"/>
  <c r="P690" i="4"/>
  <c r="V690" i="4"/>
  <c r="Q690" i="4"/>
  <c r="U690" i="4"/>
  <c r="L691" i="4"/>
  <c r="M691" i="4"/>
  <c r="O691" i="4"/>
  <c r="W691" i="4"/>
  <c r="P691" i="4"/>
  <c r="V691" i="4"/>
  <c r="Q691" i="4"/>
  <c r="U691" i="4"/>
  <c r="L692" i="4"/>
  <c r="M692" i="4"/>
  <c r="O692" i="4"/>
  <c r="W692" i="4"/>
  <c r="P692" i="4"/>
  <c r="V692" i="4"/>
  <c r="Q692" i="4"/>
  <c r="U692" i="4"/>
  <c r="L693" i="4"/>
  <c r="M693" i="4"/>
  <c r="O693" i="4"/>
  <c r="W693" i="4"/>
  <c r="P693" i="4"/>
  <c r="V693" i="4"/>
  <c r="Q693" i="4"/>
  <c r="U693" i="4"/>
  <c r="L694" i="4"/>
  <c r="M694" i="4"/>
  <c r="O694" i="4"/>
  <c r="W694" i="4"/>
  <c r="P694" i="4"/>
  <c r="V694" i="4"/>
  <c r="Q694" i="4"/>
  <c r="U694" i="4"/>
  <c r="L695" i="4"/>
  <c r="M695" i="4"/>
  <c r="O695" i="4"/>
  <c r="W695" i="4"/>
  <c r="P695" i="4"/>
  <c r="V695" i="4"/>
  <c r="Q695" i="4"/>
  <c r="U695" i="4"/>
  <c r="L696" i="4"/>
  <c r="M696" i="4"/>
  <c r="O696" i="4"/>
  <c r="W696" i="4"/>
  <c r="P696" i="4"/>
  <c r="V696" i="4"/>
  <c r="Q696" i="4"/>
  <c r="U696" i="4"/>
  <c r="L697" i="4"/>
  <c r="M697" i="4"/>
  <c r="O697" i="4"/>
  <c r="W697" i="4"/>
  <c r="P697" i="4"/>
  <c r="V697" i="4"/>
  <c r="Q697" i="4"/>
  <c r="U697" i="4"/>
  <c r="L698" i="4"/>
  <c r="M698" i="4"/>
  <c r="O698" i="4"/>
  <c r="W698" i="4"/>
  <c r="P698" i="4"/>
  <c r="V698" i="4"/>
  <c r="Q698" i="4"/>
  <c r="U698" i="4"/>
  <c r="L699" i="4"/>
  <c r="M699" i="4"/>
  <c r="O699" i="4"/>
  <c r="W699" i="4"/>
  <c r="P699" i="4"/>
  <c r="V699" i="4"/>
  <c r="Q699" i="4"/>
  <c r="U699" i="4"/>
  <c r="L700" i="4"/>
  <c r="M700" i="4"/>
  <c r="O700" i="4"/>
  <c r="W700" i="4"/>
  <c r="P700" i="4"/>
  <c r="V700" i="4"/>
  <c r="Q700" i="4"/>
  <c r="U700" i="4"/>
  <c r="L701" i="4"/>
  <c r="M701" i="4"/>
  <c r="O701" i="4"/>
  <c r="W701" i="4"/>
  <c r="P701" i="4"/>
  <c r="V701" i="4"/>
  <c r="Q701" i="4"/>
  <c r="U701" i="4"/>
  <c r="L702" i="4"/>
  <c r="M702" i="4"/>
  <c r="O702" i="4"/>
  <c r="W702" i="4"/>
  <c r="P702" i="4"/>
  <c r="V702" i="4"/>
  <c r="Q702" i="4"/>
  <c r="U702" i="4"/>
  <c r="L703" i="4"/>
  <c r="M703" i="4"/>
  <c r="O703" i="4"/>
  <c r="W703" i="4"/>
  <c r="P703" i="4"/>
  <c r="V703" i="4"/>
  <c r="Q703" i="4"/>
  <c r="U703" i="4"/>
  <c r="L704" i="4"/>
  <c r="M704" i="4"/>
  <c r="O704" i="4"/>
  <c r="W704" i="4"/>
  <c r="P704" i="4"/>
  <c r="V704" i="4"/>
  <c r="Q704" i="4"/>
  <c r="U704" i="4"/>
  <c r="L705" i="4"/>
  <c r="M705" i="4"/>
  <c r="O705" i="4"/>
  <c r="W705" i="4"/>
  <c r="P705" i="4"/>
  <c r="V705" i="4"/>
  <c r="Q705" i="4"/>
  <c r="U705" i="4"/>
  <c r="L706" i="4"/>
  <c r="M706" i="4"/>
  <c r="O706" i="4"/>
  <c r="W706" i="4"/>
  <c r="P706" i="4"/>
  <c r="V706" i="4"/>
  <c r="Q706" i="4"/>
  <c r="U706" i="4"/>
  <c r="L707" i="4"/>
  <c r="M707" i="4"/>
  <c r="O707" i="4"/>
  <c r="W707" i="4"/>
  <c r="P707" i="4"/>
  <c r="V707" i="4"/>
  <c r="Q707" i="4"/>
  <c r="U707" i="4"/>
  <c r="L708" i="4"/>
  <c r="M708" i="4"/>
  <c r="O708" i="4"/>
  <c r="W708" i="4"/>
  <c r="P708" i="4"/>
  <c r="V708" i="4"/>
  <c r="Q708" i="4"/>
  <c r="U708" i="4"/>
  <c r="L709" i="4"/>
  <c r="M709" i="4"/>
  <c r="O709" i="4"/>
  <c r="W709" i="4"/>
  <c r="P709" i="4"/>
  <c r="V709" i="4"/>
  <c r="Q709" i="4"/>
  <c r="U709" i="4"/>
  <c r="L710" i="4"/>
  <c r="M710" i="4"/>
  <c r="O710" i="4"/>
  <c r="W710" i="4"/>
  <c r="P710" i="4"/>
  <c r="V710" i="4"/>
  <c r="Q710" i="4"/>
  <c r="U710" i="4"/>
  <c r="L711" i="4"/>
  <c r="M711" i="4"/>
  <c r="O711" i="4"/>
  <c r="W711" i="4"/>
  <c r="P711" i="4"/>
  <c r="V711" i="4"/>
  <c r="Q711" i="4"/>
  <c r="U711" i="4"/>
  <c r="L712" i="4"/>
  <c r="M712" i="4"/>
  <c r="O712" i="4"/>
  <c r="W712" i="4"/>
  <c r="P712" i="4"/>
  <c r="V712" i="4"/>
  <c r="Q712" i="4"/>
  <c r="U712" i="4"/>
  <c r="L713" i="4"/>
  <c r="M713" i="4"/>
  <c r="O713" i="4"/>
  <c r="W713" i="4"/>
  <c r="P713" i="4"/>
  <c r="V713" i="4"/>
  <c r="Q713" i="4"/>
  <c r="U713" i="4"/>
  <c r="L714" i="4"/>
  <c r="M714" i="4"/>
  <c r="O714" i="4"/>
  <c r="W714" i="4"/>
  <c r="P714" i="4"/>
  <c r="V714" i="4"/>
  <c r="Q714" i="4"/>
  <c r="U714" i="4"/>
  <c r="L715" i="4"/>
  <c r="M715" i="4"/>
  <c r="O715" i="4"/>
  <c r="W715" i="4"/>
  <c r="P715" i="4"/>
  <c r="V715" i="4"/>
  <c r="Q715" i="4"/>
  <c r="U715" i="4"/>
  <c r="L716" i="4"/>
  <c r="M716" i="4"/>
  <c r="O716" i="4"/>
  <c r="W716" i="4"/>
  <c r="P716" i="4"/>
  <c r="V716" i="4"/>
  <c r="Q716" i="4"/>
  <c r="U716" i="4"/>
  <c r="L717" i="4"/>
  <c r="M717" i="4"/>
  <c r="O717" i="4"/>
  <c r="W717" i="4"/>
  <c r="P717" i="4"/>
  <c r="V717" i="4"/>
  <c r="Q717" i="4"/>
  <c r="U717" i="4"/>
  <c r="L718" i="4"/>
  <c r="M718" i="4"/>
  <c r="O718" i="4"/>
  <c r="W718" i="4"/>
  <c r="P718" i="4"/>
  <c r="V718" i="4"/>
  <c r="Q718" i="4"/>
  <c r="U718" i="4"/>
  <c r="L719" i="4"/>
  <c r="M719" i="4"/>
  <c r="O719" i="4"/>
  <c r="W719" i="4"/>
  <c r="P719" i="4"/>
  <c r="V719" i="4"/>
  <c r="Q719" i="4"/>
  <c r="U719" i="4"/>
  <c r="L720" i="4"/>
  <c r="M720" i="4"/>
  <c r="O720" i="4"/>
  <c r="W720" i="4"/>
  <c r="P720" i="4"/>
  <c r="V720" i="4"/>
  <c r="Q720" i="4"/>
  <c r="U720" i="4"/>
  <c r="L721" i="4"/>
  <c r="M721" i="4"/>
  <c r="O721" i="4"/>
  <c r="W721" i="4"/>
  <c r="P721" i="4"/>
  <c r="V721" i="4"/>
  <c r="Q721" i="4"/>
  <c r="U721" i="4"/>
  <c r="L722" i="4"/>
  <c r="M722" i="4"/>
  <c r="O722" i="4"/>
  <c r="W722" i="4"/>
  <c r="P722" i="4"/>
  <c r="V722" i="4"/>
  <c r="Q722" i="4"/>
  <c r="U722" i="4"/>
  <c r="L723" i="4"/>
  <c r="M723" i="4"/>
  <c r="O723" i="4"/>
  <c r="W723" i="4"/>
  <c r="P723" i="4"/>
  <c r="V723" i="4"/>
  <c r="Q723" i="4"/>
  <c r="U723" i="4"/>
  <c r="L724" i="4"/>
  <c r="M724" i="4"/>
  <c r="O724" i="4"/>
  <c r="W724" i="4"/>
  <c r="P724" i="4"/>
  <c r="V724" i="4"/>
  <c r="Q724" i="4"/>
  <c r="U724" i="4"/>
  <c r="L725" i="4"/>
  <c r="M725" i="4"/>
  <c r="O725" i="4"/>
  <c r="W725" i="4"/>
  <c r="P725" i="4"/>
  <c r="V725" i="4"/>
  <c r="Q725" i="4"/>
  <c r="U725" i="4"/>
  <c r="L726" i="4"/>
  <c r="M726" i="4"/>
  <c r="O726" i="4"/>
  <c r="W726" i="4"/>
  <c r="P726" i="4"/>
  <c r="V726" i="4"/>
  <c r="Q726" i="4"/>
  <c r="U726" i="4"/>
  <c r="L727" i="4"/>
  <c r="M727" i="4"/>
  <c r="O727" i="4"/>
  <c r="W727" i="4"/>
  <c r="P727" i="4"/>
  <c r="V727" i="4"/>
  <c r="Q727" i="4"/>
  <c r="U727" i="4"/>
  <c r="L728" i="4"/>
  <c r="M728" i="4"/>
  <c r="O728" i="4"/>
  <c r="W728" i="4"/>
  <c r="P728" i="4"/>
  <c r="V728" i="4"/>
  <c r="Q728" i="4"/>
  <c r="U728" i="4"/>
  <c r="L729" i="4"/>
  <c r="M729" i="4"/>
  <c r="O729" i="4"/>
  <c r="W729" i="4"/>
  <c r="P729" i="4"/>
  <c r="V729" i="4"/>
  <c r="Q729" i="4"/>
  <c r="U729" i="4"/>
  <c r="L730" i="4"/>
  <c r="M730" i="4"/>
  <c r="O730" i="4"/>
  <c r="W730" i="4"/>
  <c r="P730" i="4"/>
  <c r="V730" i="4"/>
  <c r="Q730" i="4"/>
  <c r="U730" i="4"/>
  <c r="L731" i="4"/>
  <c r="M731" i="4"/>
  <c r="O731" i="4"/>
  <c r="W731" i="4"/>
  <c r="P731" i="4"/>
  <c r="V731" i="4"/>
  <c r="Q731" i="4"/>
  <c r="U731" i="4"/>
  <c r="L732" i="4"/>
  <c r="M732" i="4"/>
  <c r="O732" i="4"/>
  <c r="W732" i="4"/>
  <c r="P732" i="4"/>
  <c r="V732" i="4"/>
  <c r="Q732" i="4"/>
  <c r="U732" i="4"/>
  <c r="L733" i="4"/>
  <c r="M733" i="4"/>
  <c r="O733" i="4"/>
  <c r="W733" i="4"/>
  <c r="P733" i="4"/>
  <c r="V733" i="4"/>
  <c r="Q733" i="4"/>
  <c r="U733" i="4"/>
  <c r="L734" i="4"/>
  <c r="M734" i="4"/>
  <c r="O734" i="4"/>
  <c r="W734" i="4"/>
  <c r="P734" i="4"/>
  <c r="V734" i="4"/>
  <c r="Q734" i="4"/>
  <c r="U734" i="4"/>
  <c r="L735" i="4"/>
  <c r="M735" i="4"/>
  <c r="O735" i="4"/>
  <c r="W735" i="4"/>
  <c r="P735" i="4"/>
  <c r="V735" i="4"/>
  <c r="Q735" i="4"/>
  <c r="U735" i="4"/>
  <c r="L736" i="4"/>
  <c r="M736" i="4"/>
  <c r="O736" i="4"/>
  <c r="W736" i="4"/>
  <c r="P736" i="4"/>
  <c r="V736" i="4"/>
  <c r="Q736" i="4"/>
  <c r="U736" i="4"/>
  <c r="L737" i="4"/>
  <c r="M737" i="4"/>
  <c r="O737" i="4"/>
  <c r="W737" i="4"/>
  <c r="P737" i="4"/>
  <c r="V737" i="4"/>
  <c r="Q737" i="4"/>
  <c r="U737" i="4"/>
  <c r="L738" i="4"/>
  <c r="M738" i="4"/>
  <c r="O738" i="4"/>
  <c r="W738" i="4"/>
  <c r="P738" i="4"/>
  <c r="V738" i="4"/>
  <c r="Q738" i="4"/>
  <c r="U738" i="4"/>
  <c r="L739" i="4"/>
  <c r="M739" i="4"/>
  <c r="O739" i="4"/>
  <c r="W739" i="4"/>
  <c r="P739" i="4"/>
  <c r="V739" i="4"/>
  <c r="Q739" i="4"/>
  <c r="U739" i="4"/>
  <c r="L740" i="4"/>
  <c r="M740" i="4"/>
  <c r="O740" i="4"/>
  <c r="W740" i="4"/>
  <c r="P740" i="4"/>
  <c r="V740" i="4"/>
  <c r="Q740" i="4"/>
  <c r="U740" i="4"/>
  <c r="L741" i="4"/>
  <c r="M741" i="4"/>
  <c r="O741" i="4"/>
  <c r="W741" i="4"/>
  <c r="P741" i="4"/>
  <c r="V741" i="4"/>
  <c r="Q741" i="4"/>
  <c r="U741" i="4"/>
  <c r="L742" i="4"/>
  <c r="M742" i="4"/>
  <c r="O742" i="4"/>
  <c r="W742" i="4"/>
  <c r="P742" i="4"/>
  <c r="V742" i="4"/>
  <c r="Q742" i="4"/>
  <c r="U742" i="4"/>
  <c r="L743" i="4"/>
  <c r="M743" i="4"/>
  <c r="O743" i="4"/>
  <c r="W743" i="4"/>
  <c r="P743" i="4"/>
  <c r="V743" i="4"/>
  <c r="Q743" i="4"/>
  <c r="U743" i="4"/>
  <c r="L744" i="4"/>
  <c r="M744" i="4"/>
  <c r="O744" i="4"/>
  <c r="W744" i="4"/>
  <c r="P744" i="4"/>
  <c r="V744" i="4"/>
  <c r="Q744" i="4"/>
  <c r="U744" i="4"/>
  <c r="L745" i="4"/>
  <c r="M745" i="4"/>
  <c r="O745" i="4"/>
  <c r="W745" i="4"/>
  <c r="P745" i="4"/>
  <c r="V745" i="4"/>
  <c r="Q745" i="4"/>
  <c r="U745" i="4"/>
  <c r="L746" i="4"/>
  <c r="M746" i="4"/>
  <c r="O746" i="4"/>
  <c r="W746" i="4"/>
  <c r="P746" i="4"/>
  <c r="V746" i="4"/>
  <c r="Q746" i="4"/>
  <c r="U746" i="4"/>
  <c r="L747" i="4"/>
  <c r="M747" i="4"/>
  <c r="O747" i="4"/>
  <c r="W747" i="4"/>
  <c r="P747" i="4"/>
  <c r="V747" i="4"/>
  <c r="Q747" i="4"/>
  <c r="U747" i="4"/>
  <c r="L748" i="4"/>
  <c r="M748" i="4"/>
  <c r="O748" i="4"/>
  <c r="W748" i="4"/>
  <c r="P748" i="4"/>
  <c r="V748" i="4"/>
  <c r="Q748" i="4"/>
  <c r="U748" i="4"/>
  <c r="L749" i="4"/>
  <c r="M749" i="4"/>
  <c r="O749" i="4"/>
  <c r="W749" i="4"/>
  <c r="P749" i="4"/>
  <c r="V749" i="4"/>
  <c r="Q749" i="4"/>
  <c r="U749" i="4"/>
  <c r="L750" i="4"/>
  <c r="M750" i="4"/>
  <c r="O750" i="4"/>
  <c r="W750" i="4"/>
  <c r="P750" i="4"/>
  <c r="V750" i="4"/>
  <c r="Q750" i="4"/>
  <c r="U750" i="4"/>
  <c r="L751" i="4"/>
  <c r="M751" i="4"/>
  <c r="O751" i="4"/>
  <c r="W751" i="4"/>
  <c r="P751" i="4"/>
  <c r="V751" i="4"/>
  <c r="Q751" i="4"/>
  <c r="U751" i="4"/>
  <c r="L752" i="4"/>
  <c r="M752" i="4"/>
  <c r="O752" i="4"/>
  <c r="W752" i="4"/>
  <c r="P752" i="4"/>
  <c r="V752" i="4"/>
  <c r="Q752" i="4"/>
  <c r="U752" i="4"/>
  <c r="L753" i="4"/>
  <c r="M753" i="4"/>
  <c r="O753" i="4"/>
  <c r="W753" i="4"/>
  <c r="P753" i="4"/>
  <c r="V753" i="4"/>
  <c r="Q753" i="4"/>
  <c r="U753" i="4"/>
  <c r="L754" i="4"/>
  <c r="M754" i="4"/>
  <c r="O754" i="4"/>
  <c r="W754" i="4"/>
  <c r="P754" i="4"/>
  <c r="V754" i="4"/>
  <c r="Q754" i="4"/>
  <c r="U754" i="4"/>
  <c r="L755" i="4"/>
  <c r="M755" i="4"/>
  <c r="O755" i="4"/>
  <c r="W755" i="4"/>
  <c r="P755" i="4"/>
  <c r="V755" i="4"/>
  <c r="Q755" i="4"/>
  <c r="U755" i="4"/>
  <c r="L756" i="4"/>
  <c r="M756" i="4"/>
  <c r="O756" i="4"/>
  <c r="W756" i="4"/>
  <c r="P756" i="4"/>
  <c r="V756" i="4"/>
  <c r="Q756" i="4"/>
  <c r="U756" i="4"/>
  <c r="L757" i="4"/>
  <c r="M757" i="4"/>
  <c r="O757" i="4"/>
  <c r="W757" i="4"/>
  <c r="P757" i="4"/>
  <c r="V757" i="4"/>
  <c r="Q757" i="4"/>
  <c r="U757" i="4"/>
  <c r="L758" i="4"/>
  <c r="M758" i="4"/>
  <c r="O758" i="4"/>
  <c r="W758" i="4"/>
  <c r="P758" i="4"/>
  <c r="V758" i="4"/>
  <c r="Q758" i="4"/>
  <c r="U758" i="4"/>
  <c r="L759" i="4"/>
  <c r="M759" i="4"/>
  <c r="O759" i="4"/>
  <c r="W759" i="4"/>
  <c r="P759" i="4"/>
  <c r="V759" i="4"/>
  <c r="Q759" i="4"/>
  <c r="U759" i="4"/>
  <c r="L760" i="4"/>
  <c r="M760" i="4"/>
  <c r="O760" i="4"/>
  <c r="W760" i="4"/>
  <c r="P760" i="4"/>
  <c r="V760" i="4"/>
  <c r="Q760" i="4"/>
  <c r="U760" i="4"/>
  <c r="L761" i="4"/>
  <c r="M761" i="4"/>
  <c r="O761" i="4"/>
  <c r="W761" i="4"/>
  <c r="P761" i="4"/>
  <c r="V761" i="4"/>
  <c r="Q761" i="4"/>
  <c r="U761" i="4"/>
  <c r="L762" i="4"/>
  <c r="M762" i="4"/>
  <c r="O762" i="4"/>
  <c r="W762" i="4"/>
  <c r="P762" i="4"/>
  <c r="V762" i="4"/>
  <c r="Q762" i="4"/>
  <c r="U762" i="4"/>
  <c r="L763" i="4"/>
  <c r="M763" i="4"/>
  <c r="O763" i="4"/>
  <c r="W763" i="4"/>
  <c r="P763" i="4"/>
  <c r="V763" i="4"/>
  <c r="Q763" i="4"/>
  <c r="U763" i="4"/>
  <c r="L764" i="4"/>
  <c r="M764" i="4"/>
  <c r="O764" i="4"/>
  <c r="W764" i="4"/>
  <c r="P764" i="4"/>
  <c r="V764" i="4"/>
  <c r="Q764" i="4"/>
  <c r="U764" i="4"/>
  <c r="L765" i="4"/>
  <c r="M765" i="4"/>
  <c r="O765" i="4"/>
  <c r="W765" i="4"/>
  <c r="P765" i="4"/>
  <c r="V765" i="4"/>
  <c r="Q765" i="4"/>
  <c r="U765" i="4"/>
  <c r="L766" i="4"/>
  <c r="M766" i="4"/>
  <c r="O766" i="4"/>
  <c r="W766" i="4"/>
  <c r="P766" i="4"/>
  <c r="V766" i="4"/>
  <c r="Q766" i="4"/>
  <c r="U766" i="4"/>
  <c r="L767" i="4"/>
  <c r="M767" i="4"/>
  <c r="O767" i="4"/>
  <c r="W767" i="4"/>
  <c r="P767" i="4"/>
  <c r="V767" i="4"/>
  <c r="Q767" i="4"/>
  <c r="U767" i="4"/>
  <c r="L768" i="4"/>
  <c r="M768" i="4"/>
  <c r="O768" i="4"/>
  <c r="W768" i="4"/>
  <c r="P768" i="4"/>
  <c r="V768" i="4"/>
  <c r="Q768" i="4"/>
  <c r="U768" i="4"/>
  <c r="L769" i="4"/>
  <c r="M769" i="4"/>
  <c r="O769" i="4"/>
  <c r="W769" i="4"/>
  <c r="P769" i="4"/>
  <c r="V769" i="4"/>
  <c r="Q769" i="4"/>
  <c r="U769" i="4"/>
  <c r="L770" i="4"/>
  <c r="M770" i="4"/>
  <c r="O770" i="4"/>
  <c r="W770" i="4"/>
  <c r="P770" i="4"/>
  <c r="V770" i="4"/>
  <c r="Q770" i="4"/>
  <c r="U770" i="4"/>
  <c r="L771" i="4"/>
  <c r="M771" i="4"/>
  <c r="O771" i="4"/>
  <c r="W771" i="4"/>
  <c r="P771" i="4"/>
  <c r="V771" i="4"/>
  <c r="Q771" i="4"/>
  <c r="U771" i="4"/>
  <c r="L772" i="4"/>
  <c r="M772" i="4"/>
  <c r="O772" i="4"/>
  <c r="W772" i="4"/>
  <c r="P772" i="4"/>
  <c r="V772" i="4"/>
  <c r="Q772" i="4"/>
  <c r="U772" i="4"/>
  <c r="L773" i="4"/>
  <c r="M773" i="4"/>
  <c r="O773" i="4"/>
  <c r="W773" i="4"/>
  <c r="P773" i="4"/>
  <c r="V773" i="4"/>
  <c r="Q773" i="4"/>
  <c r="U773" i="4"/>
  <c r="L774" i="4"/>
  <c r="M774" i="4"/>
  <c r="O774" i="4"/>
  <c r="W774" i="4"/>
  <c r="P774" i="4"/>
  <c r="V774" i="4"/>
  <c r="Q774" i="4"/>
  <c r="U774" i="4"/>
  <c r="L775" i="4"/>
  <c r="M775" i="4"/>
  <c r="O775" i="4"/>
  <c r="W775" i="4"/>
  <c r="P775" i="4"/>
  <c r="V775" i="4"/>
  <c r="Q775" i="4"/>
  <c r="U775" i="4"/>
  <c r="L776" i="4"/>
  <c r="M776" i="4"/>
  <c r="O776" i="4"/>
  <c r="W776" i="4"/>
  <c r="P776" i="4"/>
  <c r="V776" i="4"/>
  <c r="Q776" i="4"/>
  <c r="U776" i="4"/>
  <c r="L777" i="4"/>
  <c r="M777" i="4"/>
  <c r="O777" i="4"/>
  <c r="W777" i="4"/>
  <c r="P777" i="4"/>
  <c r="V777" i="4"/>
  <c r="Q777" i="4"/>
  <c r="U777" i="4"/>
  <c r="L778" i="4"/>
  <c r="M778" i="4"/>
  <c r="O778" i="4"/>
  <c r="W778" i="4"/>
  <c r="P778" i="4"/>
  <c r="V778" i="4"/>
  <c r="Q778" i="4"/>
  <c r="U778" i="4"/>
  <c r="L779" i="4"/>
  <c r="M779" i="4"/>
  <c r="O779" i="4"/>
  <c r="W779" i="4"/>
  <c r="P779" i="4"/>
  <c r="V779" i="4"/>
  <c r="Q779" i="4"/>
  <c r="U779" i="4"/>
  <c r="L780" i="4"/>
  <c r="M780" i="4"/>
  <c r="O780" i="4"/>
  <c r="W780" i="4"/>
  <c r="P780" i="4"/>
  <c r="V780" i="4"/>
  <c r="Q780" i="4"/>
  <c r="U780" i="4"/>
  <c r="L781" i="4"/>
  <c r="M781" i="4"/>
  <c r="O781" i="4"/>
  <c r="W781" i="4"/>
  <c r="P781" i="4"/>
  <c r="V781" i="4"/>
  <c r="Q781" i="4"/>
  <c r="U781" i="4"/>
  <c r="L782" i="4"/>
  <c r="M782" i="4"/>
  <c r="O782" i="4"/>
  <c r="W782" i="4"/>
  <c r="P782" i="4"/>
  <c r="V782" i="4"/>
  <c r="Q782" i="4"/>
  <c r="U782" i="4"/>
  <c r="L783" i="4"/>
  <c r="M783" i="4"/>
  <c r="O783" i="4"/>
  <c r="W783" i="4"/>
  <c r="P783" i="4"/>
  <c r="V783" i="4"/>
  <c r="Q783" i="4"/>
  <c r="U783" i="4"/>
  <c r="L784" i="4"/>
  <c r="M784" i="4"/>
  <c r="O784" i="4"/>
  <c r="W784" i="4"/>
  <c r="P784" i="4"/>
  <c r="V784" i="4"/>
  <c r="Q784" i="4"/>
  <c r="U784" i="4"/>
  <c r="L785" i="4"/>
  <c r="M785" i="4"/>
  <c r="O785" i="4"/>
  <c r="W785" i="4"/>
  <c r="P785" i="4"/>
  <c r="V785" i="4"/>
  <c r="Q785" i="4"/>
  <c r="U785" i="4"/>
  <c r="L786" i="4"/>
  <c r="M786" i="4"/>
  <c r="O786" i="4"/>
  <c r="W786" i="4"/>
  <c r="P786" i="4"/>
  <c r="V786" i="4"/>
  <c r="Q786" i="4"/>
  <c r="U786" i="4"/>
  <c r="L787" i="4"/>
  <c r="M787" i="4"/>
  <c r="O787" i="4"/>
  <c r="W787" i="4"/>
  <c r="P787" i="4"/>
  <c r="V787" i="4"/>
  <c r="Q787" i="4"/>
  <c r="U787" i="4"/>
  <c r="L788" i="4"/>
  <c r="M788" i="4"/>
  <c r="O788" i="4"/>
  <c r="W788" i="4"/>
  <c r="P788" i="4"/>
  <c r="V788" i="4"/>
  <c r="Q788" i="4"/>
  <c r="U788" i="4"/>
  <c r="L789" i="4"/>
  <c r="M789" i="4"/>
  <c r="O789" i="4"/>
  <c r="W789" i="4"/>
  <c r="P789" i="4"/>
  <c r="V789" i="4"/>
  <c r="Q789" i="4"/>
  <c r="U789" i="4"/>
  <c r="L790" i="4"/>
  <c r="M790" i="4"/>
  <c r="O790" i="4"/>
  <c r="W790" i="4"/>
  <c r="P790" i="4"/>
  <c r="V790" i="4"/>
  <c r="Q790" i="4"/>
  <c r="U790" i="4"/>
  <c r="L791" i="4"/>
  <c r="M791" i="4"/>
  <c r="O791" i="4"/>
  <c r="W791" i="4"/>
  <c r="P791" i="4"/>
  <c r="V791" i="4"/>
  <c r="Q791" i="4"/>
  <c r="U791" i="4"/>
  <c r="L792" i="4"/>
  <c r="M792" i="4"/>
  <c r="O792" i="4"/>
  <c r="W792" i="4"/>
  <c r="P792" i="4"/>
  <c r="V792" i="4"/>
  <c r="Q792" i="4"/>
  <c r="U792" i="4"/>
  <c r="L793" i="4"/>
  <c r="M793" i="4"/>
  <c r="O793" i="4"/>
  <c r="W793" i="4"/>
  <c r="P793" i="4"/>
  <c r="V793" i="4"/>
  <c r="Q793" i="4"/>
  <c r="U793" i="4"/>
  <c r="L794" i="4"/>
  <c r="M794" i="4"/>
  <c r="O794" i="4"/>
  <c r="W794" i="4"/>
  <c r="P794" i="4"/>
  <c r="V794" i="4"/>
  <c r="Q794" i="4"/>
  <c r="U794" i="4"/>
  <c r="L795" i="4"/>
  <c r="M795" i="4"/>
  <c r="O795" i="4"/>
  <c r="W795" i="4"/>
  <c r="P795" i="4"/>
  <c r="V795" i="4"/>
  <c r="Q795" i="4"/>
  <c r="U795" i="4"/>
  <c r="L796" i="4"/>
  <c r="M796" i="4"/>
  <c r="O796" i="4"/>
  <c r="W796" i="4"/>
  <c r="P796" i="4"/>
  <c r="V796" i="4"/>
  <c r="Q796" i="4"/>
  <c r="U796" i="4"/>
  <c r="L797" i="4"/>
  <c r="M797" i="4"/>
  <c r="O797" i="4"/>
  <c r="W797" i="4"/>
  <c r="P797" i="4"/>
  <c r="V797" i="4"/>
  <c r="Q797" i="4"/>
  <c r="U797" i="4"/>
  <c r="L798" i="4"/>
  <c r="M798" i="4"/>
  <c r="O798" i="4"/>
  <c r="W798" i="4"/>
  <c r="P798" i="4"/>
  <c r="V798" i="4"/>
  <c r="Q798" i="4"/>
  <c r="U798" i="4"/>
  <c r="L799" i="4"/>
  <c r="M799" i="4"/>
  <c r="O799" i="4"/>
  <c r="W799" i="4"/>
  <c r="P799" i="4"/>
  <c r="V799" i="4"/>
  <c r="Q799" i="4"/>
  <c r="U799" i="4"/>
  <c r="L800" i="4"/>
  <c r="M800" i="4"/>
  <c r="O800" i="4"/>
  <c r="W800" i="4"/>
  <c r="P800" i="4"/>
  <c r="V800" i="4"/>
  <c r="Q800" i="4"/>
  <c r="U800" i="4"/>
  <c r="L801" i="4"/>
  <c r="M801" i="4"/>
  <c r="O801" i="4"/>
  <c r="W801" i="4"/>
  <c r="P801" i="4"/>
  <c r="V801" i="4"/>
  <c r="Q801" i="4"/>
  <c r="U801" i="4"/>
  <c r="L802" i="4"/>
  <c r="M802" i="4"/>
  <c r="O802" i="4"/>
  <c r="W802" i="4"/>
  <c r="P802" i="4"/>
  <c r="V802" i="4"/>
  <c r="Q802" i="4"/>
  <c r="U802" i="4"/>
  <c r="L803" i="4"/>
  <c r="M803" i="4"/>
  <c r="O803" i="4"/>
  <c r="W803" i="4"/>
  <c r="P803" i="4"/>
  <c r="V803" i="4"/>
  <c r="Q803" i="4"/>
  <c r="U803" i="4"/>
  <c r="L804" i="4"/>
  <c r="M804" i="4"/>
  <c r="O804" i="4"/>
  <c r="W804" i="4"/>
  <c r="P804" i="4"/>
  <c r="V804" i="4"/>
  <c r="Q804" i="4"/>
  <c r="U804" i="4"/>
  <c r="L805" i="4"/>
  <c r="M805" i="4"/>
  <c r="O805" i="4"/>
  <c r="W805" i="4"/>
  <c r="P805" i="4"/>
  <c r="V805" i="4"/>
  <c r="Q805" i="4"/>
  <c r="U805" i="4"/>
  <c r="L806" i="4"/>
  <c r="M806" i="4"/>
  <c r="O806" i="4"/>
  <c r="W806" i="4"/>
  <c r="P806" i="4"/>
  <c r="V806" i="4"/>
  <c r="Q806" i="4"/>
  <c r="U806" i="4"/>
  <c r="L807" i="4"/>
  <c r="M807" i="4"/>
  <c r="O807" i="4"/>
  <c r="W807" i="4"/>
  <c r="P807" i="4"/>
  <c r="V807" i="4"/>
  <c r="Q807" i="4"/>
  <c r="U807" i="4"/>
  <c r="L808" i="4"/>
  <c r="M808" i="4"/>
  <c r="O808" i="4"/>
  <c r="W808" i="4"/>
  <c r="P808" i="4"/>
  <c r="V808" i="4"/>
  <c r="Q808" i="4"/>
  <c r="U808" i="4"/>
  <c r="L809" i="4"/>
  <c r="M809" i="4"/>
  <c r="O809" i="4"/>
  <c r="W809" i="4"/>
  <c r="P809" i="4"/>
  <c r="V809" i="4"/>
  <c r="Q809" i="4"/>
  <c r="U809" i="4"/>
  <c r="L810" i="4"/>
  <c r="M810" i="4"/>
  <c r="O810" i="4"/>
  <c r="W810" i="4"/>
  <c r="P810" i="4"/>
  <c r="V810" i="4"/>
  <c r="Q810" i="4"/>
  <c r="U810" i="4"/>
  <c r="L811" i="4"/>
  <c r="M811" i="4"/>
  <c r="O811" i="4"/>
  <c r="W811" i="4"/>
  <c r="P811" i="4"/>
  <c r="V811" i="4"/>
  <c r="Q811" i="4"/>
  <c r="U811" i="4"/>
  <c r="L812" i="4"/>
  <c r="M812" i="4"/>
  <c r="O812" i="4"/>
  <c r="W812" i="4"/>
  <c r="P812" i="4"/>
  <c r="V812" i="4"/>
  <c r="Q812" i="4"/>
  <c r="U812" i="4"/>
  <c r="L813" i="4"/>
  <c r="M813" i="4"/>
  <c r="O813" i="4"/>
  <c r="W813" i="4"/>
  <c r="P813" i="4"/>
  <c r="V813" i="4"/>
  <c r="Q813" i="4"/>
  <c r="U813" i="4"/>
  <c r="L814" i="4"/>
  <c r="M814" i="4"/>
  <c r="O814" i="4"/>
  <c r="W814" i="4"/>
  <c r="P814" i="4"/>
  <c r="V814" i="4"/>
  <c r="Q814" i="4"/>
  <c r="U814" i="4"/>
  <c r="L815" i="4"/>
  <c r="M815" i="4"/>
  <c r="O815" i="4"/>
  <c r="W815" i="4"/>
  <c r="P815" i="4"/>
  <c r="V815" i="4"/>
  <c r="Q815" i="4"/>
  <c r="U815" i="4"/>
  <c r="L816" i="4"/>
  <c r="M816" i="4"/>
  <c r="O816" i="4"/>
  <c r="W816" i="4"/>
  <c r="P816" i="4"/>
  <c r="V816" i="4"/>
  <c r="Q816" i="4"/>
  <c r="U816" i="4"/>
  <c r="L817" i="4"/>
  <c r="M817" i="4"/>
  <c r="O817" i="4"/>
  <c r="W817" i="4"/>
  <c r="P817" i="4"/>
  <c r="V817" i="4"/>
  <c r="Q817" i="4"/>
  <c r="U817" i="4"/>
  <c r="L818" i="4"/>
  <c r="M818" i="4"/>
  <c r="O818" i="4"/>
  <c r="W818" i="4"/>
  <c r="P818" i="4"/>
  <c r="V818" i="4"/>
  <c r="Q818" i="4"/>
  <c r="U818" i="4"/>
  <c r="L819" i="4"/>
  <c r="M819" i="4"/>
  <c r="O819" i="4"/>
  <c r="W819" i="4"/>
  <c r="P819" i="4"/>
  <c r="V819" i="4"/>
  <c r="Q819" i="4"/>
  <c r="U819" i="4"/>
  <c r="L820" i="4"/>
  <c r="M820" i="4"/>
  <c r="O820" i="4"/>
  <c r="W820" i="4"/>
  <c r="P820" i="4"/>
  <c r="V820" i="4"/>
  <c r="Q820" i="4"/>
  <c r="U820" i="4"/>
  <c r="L821" i="4"/>
  <c r="M821" i="4"/>
  <c r="O821" i="4"/>
  <c r="W821" i="4"/>
  <c r="P821" i="4"/>
  <c r="V821" i="4"/>
  <c r="Q821" i="4"/>
  <c r="U821" i="4"/>
  <c r="L822" i="4"/>
  <c r="M822" i="4"/>
  <c r="O822" i="4"/>
  <c r="W822" i="4"/>
  <c r="P822" i="4"/>
  <c r="V822" i="4"/>
  <c r="Q822" i="4"/>
  <c r="U822" i="4"/>
  <c r="L823" i="4"/>
  <c r="M823" i="4"/>
  <c r="O823" i="4"/>
  <c r="W823" i="4"/>
  <c r="P823" i="4"/>
  <c r="V823" i="4"/>
  <c r="Q823" i="4"/>
  <c r="U823" i="4"/>
  <c r="L824" i="4"/>
  <c r="M824" i="4"/>
  <c r="O824" i="4"/>
  <c r="P824" i="4"/>
  <c r="V824" i="4"/>
  <c r="Q824" i="4"/>
  <c r="U824" i="4"/>
  <c r="W824" i="4"/>
  <c r="L825" i="4"/>
  <c r="M825" i="4"/>
  <c r="O825" i="4"/>
  <c r="W825" i="4"/>
  <c r="P825" i="4"/>
  <c r="V825" i="4"/>
  <c r="Q825" i="4"/>
  <c r="U825" i="4"/>
  <c r="L826" i="4"/>
  <c r="M826" i="4"/>
  <c r="O826" i="4"/>
  <c r="W826" i="4"/>
  <c r="P826" i="4"/>
  <c r="V826" i="4"/>
  <c r="Q826" i="4"/>
  <c r="U826" i="4"/>
  <c r="L827" i="4"/>
  <c r="M827" i="4"/>
  <c r="O827" i="4"/>
  <c r="W827" i="4"/>
  <c r="P827" i="4"/>
  <c r="V827" i="4"/>
  <c r="Q827" i="4"/>
  <c r="U827" i="4"/>
  <c r="L828" i="4"/>
  <c r="M828" i="4"/>
  <c r="O828" i="4"/>
  <c r="W828" i="4"/>
  <c r="P828" i="4"/>
  <c r="V828" i="4"/>
  <c r="Q828" i="4"/>
  <c r="U828" i="4"/>
  <c r="L829" i="4"/>
  <c r="M829" i="4"/>
  <c r="O829" i="4"/>
  <c r="W829" i="4"/>
  <c r="P829" i="4"/>
  <c r="V829" i="4"/>
  <c r="Q829" i="4"/>
  <c r="U829" i="4"/>
  <c r="L830" i="4"/>
  <c r="M830" i="4"/>
  <c r="O830" i="4"/>
  <c r="W830" i="4"/>
  <c r="P830" i="4"/>
  <c r="V830" i="4"/>
  <c r="Q830" i="4"/>
  <c r="U830" i="4"/>
  <c r="L831" i="4"/>
  <c r="M831" i="4"/>
  <c r="O831" i="4"/>
  <c r="W831" i="4"/>
  <c r="P831" i="4"/>
  <c r="V831" i="4"/>
  <c r="Q831" i="4"/>
  <c r="U831" i="4"/>
  <c r="L832" i="4"/>
  <c r="M832" i="4"/>
  <c r="O832" i="4"/>
  <c r="W832" i="4"/>
  <c r="P832" i="4"/>
  <c r="V832" i="4"/>
  <c r="Q832" i="4"/>
  <c r="U832" i="4"/>
  <c r="L833" i="4"/>
  <c r="M833" i="4"/>
  <c r="O833" i="4"/>
  <c r="W833" i="4"/>
  <c r="P833" i="4"/>
  <c r="V833" i="4"/>
  <c r="Q833" i="4"/>
  <c r="U833" i="4"/>
  <c r="L834" i="4"/>
  <c r="M834" i="4"/>
  <c r="O834" i="4"/>
  <c r="W834" i="4"/>
  <c r="P834" i="4"/>
  <c r="V834" i="4"/>
  <c r="Q834" i="4"/>
  <c r="U834" i="4"/>
  <c r="L835" i="4"/>
  <c r="M835" i="4"/>
  <c r="O835" i="4"/>
  <c r="W835" i="4"/>
  <c r="P835" i="4"/>
  <c r="V835" i="4"/>
  <c r="Q835" i="4"/>
  <c r="U835" i="4"/>
  <c r="L836" i="4"/>
  <c r="M836" i="4"/>
  <c r="O836" i="4"/>
  <c r="W836" i="4"/>
  <c r="P836" i="4"/>
  <c r="V836" i="4"/>
  <c r="Q836" i="4"/>
  <c r="U836" i="4"/>
  <c r="L837" i="4"/>
  <c r="M837" i="4"/>
  <c r="O837" i="4"/>
  <c r="W837" i="4"/>
  <c r="P837" i="4"/>
  <c r="V837" i="4"/>
  <c r="Q837" i="4"/>
  <c r="U837" i="4"/>
  <c r="L838" i="4"/>
  <c r="M838" i="4"/>
  <c r="O838" i="4"/>
  <c r="W838" i="4"/>
  <c r="P838" i="4"/>
  <c r="V838" i="4"/>
  <c r="Q838" i="4"/>
  <c r="U838" i="4"/>
  <c r="L839" i="4"/>
  <c r="M839" i="4"/>
  <c r="O839" i="4"/>
  <c r="W839" i="4"/>
  <c r="P839" i="4"/>
  <c r="V839" i="4"/>
  <c r="Q839" i="4"/>
  <c r="U839" i="4"/>
  <c r="L840" i="4"/>
  <c r="M840" i="4"/>
  <c r="O840" i="4"/>
  <c r="P840" i="4"/>
  <c r="V840" i="4"/>
  <c r="Q840" i="4"/>
  <c r="U840" i="4"/>
  <c r="W840" i="4"/>
  <c r="L841" i="4"/>
  <c r="M841" i="4"/>
  <c r="O841" i="4"/>
  <c r="W841" i="4"/>
  <c r="P841" i="4"/>
  <c r="V841" i="4"/>
  <c r="Q841" i="4"/>
  <c r="U841" i="4"/>
  <c r="L842" i="4"/>
  <c r="M842" i="4"/>
  <c r="O842" i="4"/>
  <c r="W842" i="4"/>
  <c r="P842" i="4"/>
  <c r="V842" i="4"/>
  <c r="Q842" i="4"/>
  <c r="U842" i="4"/>
  <c r="L843" i="4"/>
  <c r="M843" i="4"/>
  <c r="O843" i="4"/>
  <c r="W843" i="4"/>
  <c r="P843" i="4"/>
  <c r="V843" i="4"/>
  <c r="Q843" i="4"/>
  <c r="U843" i="4"/>
  <c r="L844" i="4"/>
  <c r="M844" i="4"/>
  <c r="O844" i="4"/>
  <c r="W844" i="4"/>
  <c r="P844" i="4"/>
  <c r="V844" i="4"/>
  <c r="Q844" i="4"/>
  <c r="U844" i="4"/>
  <c r="L845" i="4"/>
  <c r="M845" i="4"/>
  <c r="O845" i="4"/>
  <c r="W845" i="4"/>
  <c r="P845" i="4"/>
  <c r="V845" i="4"/>
  <c r="Q845" i="4"/>
  <c r="U845" i="4"/>
  <c r="L846" i="4"/>
  <c r="M846" i="4"/>
  <c r="O846" i="4"/>
  <c r="W846" i="4"/>
  <c r="P846" i="4"/>
  <c r="V846" i="4"/>
  <c r="Q846" i="4"/>
  <c r="U846" i="4"/>
  <c r="L847" i="4"/>
  <c r="M847" i="4"/>
  <c r="O847" i="4"/>
  <c r="W847" i="4"/>
  <c r="P847" i="4"/>
  <c r="V847" i="4"/>
  <c r="Q847" i="4"/>
  <c r="U847" i="4"/>
  <c r="L848" i="4"/>
  <c r="M848" i="4"/>
  <c r="O848" i="4"/>
  <c r="P848" i="4"/>
  <c r="V848" i="4"/>
  <c r="Q848" i="4"/>
  <c r="U848" i="4"/>
  <c r="W848" i="4"/>
  <c r="L849" i="4"/>
  <c r="M849" i="4"/>
  <c r="O849" i="4"/>
  <c r="W849" i="4"/>
  <c r="P849" i="4"/>
  <c r="V849" i="4"/>
  <c r="Q849" i="4"/>
  <c r="U849" i="4"/>
  <c r="L850" i="4"/>
  <c r="M850" i="4"/>
  <c r="O850" i="4"/>
  <c r="W850" i="4"/>
  <c r="P850" i="4"/>
  <c r="V850" i="4"/>
  <c r="Q850" i="4"/>
  <c r="U850" i="4"/>
  <c r="L851" i="4"/>
  <c r="M851" i="4"/>
  <c r="O851" i="4"/>
  <c r="W851" i="4"/>
  <c r="P851" i="4"/>
  <c r="V851" i="4"/>
  <c r="Q851" i="4"/>
  <c r="U851" i="4"/>
  <c r="L852" i="4"/>
  <c r="M852" i="4"/>
  <c r="O852" i="4"/>
  <c r="W852" i="4"/>
  <c r="P852" i="4"/>
  <c r="V852" i="4"/>
  <c r="Q852" i="4"/>
  <c r="U852" i="4"/>
  <c r="L853" i="4"/>
  <c r="M853" i="4"/>
  <c r="O853" i="4"/>
  <c r="W853" i="4"/>
  <c r="P853" i="4"/>
  <c r="V853" i="4"/>
  <c r="Q853" i="4"/>
  <c r="U853" i="4"/>
  <c r="L854" i="4"/>
  <c r="M854" i="4"/>
  <c r="O854" i="4"/>
  <c r="W854" i="4"/>
  <c r="P854" i="4"/>
  <c r="V854" i="4"/>
  <c r="Q854" i="4"/>
  <c r="U854" i="4"/>
  <c r="L855" i="4"/>
  <c r="M855" i="4"/>
  <c r="O855" i="4"/>
  <c r="W855" i="4"/>
  <c r="P855" i="4"/>
  <c r="V855" i="4"/>
  <c r="Q855" i="4"/>
  <c r="U855" i="4"/>
  <c r="L856" i="4"/>
  <c r="M856" i="4"/>
  <c r="O856" i="4"/>
  <c r="P856" i="4"/>
  <c r="V856" i="4"/>
  <c r="Q856" i="4"/>
  <c r="U856" i="4"/>
  <c r="W856" i="4"/>
  <c r="L857" i="4"/>
  <c r="M857" i="4"/>
  <c r="O857" i="4"/>
  <c r="W857" i="4"/>
  <c r="P857" i="4"/>
  <c r="V857" i="4"/>
  <c r="Q857" i="4"/>
  <c r="U857" i="4"/>
  <c r="L858" i="4"/>
  <c r="M858" i="4"/>
  <c r="O858" i="4"/>
  <c r="W858" i="4"/>
  <c r="P858" i="4"/>
  <c r="V858" i="4"/>
  <c r="Q858" i="4"/>
  <c r="U858" i="4"/>
  <c r="L859" i="4"/>
  <c r="M859" i="4"/>
  <c r="O859" i="4"/>
  <c r="W859" i="4"/>
  <c r="P859" i="4"/>
  <c r="V859" i="4"/>
  <c r="Q859" i="4"/>
  <c r="U859" i="4"/>
  <c r="L860" i="4"/>
  <c r="M860" i="4"/>
  <c r="O860" i="4"/>
  <c r="W860" i="4"/>
  <c r="P860" i="4"/>
  <c r="V860" i="4"/>
  <c r="Q860" i="4"/>
  <c r="U860" i="4"/>
  <c r="L861" i="4"/>
  <c r="M861" i="4"/>
  <c r="O861" i="4"/>
  <c r="W861" i="4"/>
  <c r="P861" i="4"/>
  <c r="V861" i="4"/>
  <c r="Q861" i="4"/>
  <c r="U861" i="4"/>
  <c r="L862" i="4"/>
  <c r="M862" i="4"/>
  <c r="O862" i="4"/>
  <c r="W862" i="4"/>
  <c r="P862" i="4"/>
  <c r="V862" i="4"/>
  <c r="Q862" i="4"/>
  <c r="U862" i="4"/>
  <c r="L863" i="4"/>
  <c r="M863" i="4"/>
  <c r="O863" i="4"/>
  <c r="W863" i="4"/>
  <c r="P863" i="4"/>
  <c r="V863" i="4"/>
  <c r="Q863" i="4"/>
  <c r="U863" i="4"/>
  <c r="L864" i="4"/>
  <c r="M864" i="4"/>
  <c r="O864" i="4"/>
  <c r="W864" i="4"/>
  <c r="P864" i="4"/>
  <c r="V864" i="4"/>
  <c r="Q864" i="4"/>
  <c r="U864" i="4"/>
  <c r="L865" i="4"/>
  <c r="M865" i="4"/>
  <c r="O865" i="4"/>
  <c r="W865" i="4"/>
  <c r="P865" i="4"/>
  <c r="V865" i="4"/>
  <c r="Q865" i="4"/>
  <c r="U865" i="4"/>
  <c r="L866" i="4"/>
  <c r="M866" i="4"/>
  <c r="O866" i="4"/>
  <c r="W866" i="4"/>
  <c r="P866" i="4"/>
  <c r="V866" i="4"/>
  <c r="Q866" i="4"/>
  <c r="U866" i="4"/>
  <c r="L867" i="4"/>
  <c r="M867" i="4"/>
  <c r="O867" i="4"/>
  <c r="W867" i="4"/>
  <c r="P867" i="4"/>
  <c r="V867" i="4"/>
  <c r="Q867" i="4"/>
  <c r="U867" i="4"/>
  <c r="L868" i="4"/>
  <c r="M868" i="4"/>
  <c r="O868" i="4"/>
  <c r="W868" i="4"/>
  <c r="P868" i="4"/>
  <c r="V868" i="4"/>
  <c r="Q868" i="4"/>
  <c r="U868" i="4"/>
  <c r="L869" i="4"/>
  <c r="M869" i="4"/>
  <c r="O869" i="4"/>
  <c r="W869" i="4"/>
  <c r="P869" i="4"/>
  <c r="V869" i="4"/>
  <c r="Q869" i="4"/>
  <c r="U869" i="4"/>
  <c r="L870" i="4"/>
  <c r="M870" i="4"/>
  <c r="O870" i="4"/>
  <c r="W870" i="4"/>
  <c r="P870" i="4"/>
  <c r="V870" i="4"/>
  <c r="Q870" i="4"/>
  <c r="U870" i="4"/>
  <c r="L871" i="4"/>
  <c r="M871" i="4"/>
  <c r="O871" i="4"/>
  <c r="W871" i="4"/>
  <c r="P871" i="4"/>
  <c r="V871" i="4"/>
  <c r="Q871" i="4"/>
  <c r="U871" i="4"/>
  <c r="L872" i="4"/>
  <c r="M872" i="4"/>
  <c r="O872" i="4"/>
  <c r="P872" i="4"/>
  <c r="V872" i="4"/>
  <c r="Q872" i="4"/>
  <c r="U872" i="4"/>
  <c r="W872" i="4"/>
  <c r="L873" i="4"/>
  <c r="M873" i="4"/>
  <c r="O873" i="4"/>
  <c r="W873" i="4"/>
  <c r="P873" i="4"/>
  <c r="V873" i="4"/>
  <c r="Q873" i="4"/>
  <c r="U873" i="4"/>
  <c r="L874" i="4"/>
  <c r="M874" i="4"/>
  <c r="O874" i="4"/>
  <c r="W874" i="4"/>
  <c r="P874" i="4"/>
  <c r="V874" i="4"/>
  <c r="Q874" i="4"/>
  <c r="U874" i="4"/>
  <c r="L875" i="4"/>
  <c r="M875" i="4"/>
  <c r="O875" i="4"/>
  <c r="W875" i="4"/>
  <c r="P875" i="4"/>
  <c r="V875" i="4"/>
  <c r="Q875" i="4"/>
  <c r="U875" i="4"/>
  <c r="L876" i="4"/>
  <c r="M876" i="4"/>
  <c r="O876" i="4"/>
  <c r="W876" i="4"/>
  <c r="P876" i="4"/>
  <c r="V876" i="4"/>
  <c r="Q876" i="4"/>
  <c r="U876" i="4"/>
  <c r="L877" i="4"/>
  <c r="M877" i="4"/>
  <c r="O877" i="4"/>
  <c r="W877" i="4"/>
  <c r="P877" i="4"/>
  <c r="V877" i="4"/>
  <c r="Q877" i="4"/>
  <c r="U877" i="4"/>
  <c r="L878" i="4"/>
  <c r="M878" i="4"/>
  <c r="O878" i="4"/>
  <c r="W878" i="4"/>
  <c r="P878" i="4"/>
  <c r="V878" i="4"/>
  <c r="Q878" i="4"/>
  <c r="U878" i="4"/>
  <c r="L879" i="4"/>
  <c r="M879" i="4"/>
  <c r="O879" i="4"/>
  <c r="W879" i="4"/>
  <c r="P879" i="4"/>
  <c r="V879" i="4"/>
  <c r="Q879" i="4"/>
  <c r="U879" i="4"/>
  <c r="L880" i="4"/>
  <c r="M880" i="4"/>
  <c r="O880" i="4"/>
  <c r="P880" i="4"/>
  <c r="V880" i="4"/>
  <c r="Q880" i="4"/>
  <c r="U880" i="4"/>
  <c r="W880" i="4"/>
  <c r="L881" i="4"/>
  <c r="M881" i="4"/>
  <c r="O881" i="4"/>
  <c r="W881" i="4"/>
  <c r="P881" i="4"/>
  <c r="V881" i="4"/>
  <c r="Q881" i="4"/>
  <c r="U881" i="4"/>
  <c r="L882" i="4"/>
  <c r="M882" i="4"/>
  <c r="O882" i="4"/>
  <c r="W882" i="4"/>
  <c r="P882" i="4"/>
  <c r="V882" i="4"/>
  <c r="Q882" i="4"/>
  <c r="U882" i="4"/>
  <c r="L883" i="4"/>
  <c r="M883" i="4"/>
  <c r="O883" i="4"/>
  <c r="W883" i="4"/>
  <c r="P883" i="4"/>
  <c r="V883" i="4"/>
  <c r="Q883" i="4"/>
  <c r="U883" i="4"/>
  <c r="L884" i="4"/>
  <c r="M884" i="4"/>
  <c r="O884" i="4"/>
  <c r="W884" i="4"/>
  <c r="P884" i="4"/>
  <c r="V884" i="4"/>
  <c r="Q884" i="4"/>
  <c r="U884" i="4"/>
  <c r="L885" i="4"/>
  <c r="M885" i="4"/>
  <c r="O885" i="4"/>
  <c r="W885" i="4"/>
  <c r="P885" i="4"/>
  <c r="V885" i="4"/>
  <c r="Q885" i="4"/>
  <c r="U885" i="4"/>
  <c r="L886" i="4"/>
  <c r="M886" i="4"/>
  <c r="O886" i="4"/>
  <c r="W886" i="4"/>
  <c r="P886" i="4"/>
  <c r="V886" i="4"/>
  <c r="Q886" i="4"/>
  <c r="U886" i="4"/>
  <c r="L887" i="4"/>
  <c r="M887" i="4"/>
  <c r="O887" i="4"/>
  <c r="W887" i="4"/>
  <c r="P887" i="4"/>
  <c r="V887" i="4"/>
  <c r="Q887" i="4"/>
  <c r="U887" i="4"/>
  <c r="L888" i="4"/>
  <c r="M888" i="4"/>
  <c r="O888" i="4"/>
  <c r="W888" i="4"/>
  <c r="P888" i="4"/>
  <c r="V888" i="4"/>
  <c r="Q888" i="4"/>
  <c r="U888" i="4"/>
  <c r="L889" i="4"/>
  <c r="M889" i="4"/>
  <c r="O889" i="4"/>
  <c r="W889" i="4"/>
  <c r="P889" i="4"/>
  <c r="V889" i="4"/>
  <c r="Q889" i="4"/>
  <c r="U889" i="4"/>
  <c r="L890" i="4"/>
  <c r="M890" i="4"/>
  <c r="O890" i="4"/>
  <c r="W890" i="4"/>
  <c r="P890" i="4"/>
  <c r="V890" i="4"/>
  <c r="Q890" i="4"/>
  <c r="U890" i="4"/>
  <c r="L891" i="4"/>
  <c r="M891" i="4"/>
  <c r="O891" i="4"/>
  <c r="W891" i="4"/>
  <c r="P891" i="4"/>
  <c r="V891" i="4"/>
  <c r="Q891" i="4"/>
  <c r="U891" i="4"/>
  <c r="L892" i="4"/>
  <c r="M892" i="4"/>
  <c r="O892" i="4"/>
  <c r="W892" i="4"/>
  <c r="P892" i="4"/>
  <c r="V892" i="4"/>
  <c r="Q892" i="4"/>
  <c r="U892" i="4"/>
  <c r="L893" i="4"/>
  <c r="M893" i="4"/>
  <c r="O893" i="4"/>
  <c r="W893" i="4"/>
  <c r="P893" i="4"/>
  <c r="V893" i="4"/>
  <c r="Q893" i="4"/>
  <c r="U893" i="4"/>
  <c r="L894" i="4"/>
  <c r="M894" i="4"/>
  <c r="O894" i="4"/>
  <c r="W894" i="4"/>
  <c r="P894" i="4"/>
  <c r="V894" i="4"/>
  <c r="Q894" i="4"/>
  <c r="U894" i="4"/>
  <c r="L895" i="4"/>
  <c r="M895" i="4"/>
  <c r="O895" i="4"/>
  <c r="W895" i="4"/>
  <c r="P895" i="4"/>
  <c r="V895" i="4"/>
  <c r="Q895" i="4"/>
  <c r="U895" i="4"/>
  <c r="L896" i="4"/>
  <c r="M896" i="4"/>
  <c r="O896" i="4"/>
  <c r="P896" i="4"/>
  <c r="V896" i="4"/>
  <c r="Q896" i="4"/>
  <c r="U896" i="4"/>
  <c r="W896" i="4"/>
  <c r="L897" i="4"/>
  <c r="M897" i="4"/>
  <c r="O897" i="4"/>
  <c r="W897" i="4"/>
  <c r="P897" i="4"/>
  <c r="V897" i="4"/>
  <c r="Q897" i="4"/>
  <c r="U897" i="4"/>
  <c r="L898" i="4"/>
  <c r="M898" i="4"/>
  <c r="O898" i="4"/>
  <c r="W898" i="4"/>
  <c r="P898" i="4"/>
  <c r="V898" i="4"/>
  <c r="Q898" i="4"/>
  <c r="U898" i="4"/>
  <c r="L899" i="4"/>
  <c r="M899" i="4"/>
  <c r="O899" i="4"/>
  <c r="W899" i="4"/>
  <c r="P899" i="4"/>
  <c r="V899" i="4"/>
  <c r="Q899" i="4"/>
  <c r="U899" i="4"/>
  <c r="L900" i="4"/>
  <c r="M900" i="4"/>
  <c r="O900" i="4"/>
  <c r="W900" i="4"/>
  <c r="P900" i="4"/>
  <c r="V900" i="4"/>
  <c r="Q900" i="4"/>
  <c r="U900" i="4"/>
  <c r="L901" i="4"/>
  <c r="M901" i="4"/>
  <c r="O901" i="4"/>
  <c r="W901" i="4"/>
  <c r="P901" i="4"/>
  <c r="V901" i="4"/>
  <c r="Q901" i="4"/>
  <c r="U901" i="4"/>
  <c r="L902" i="4"/>
  <c r="M902" i="4"/>
  <c r="O902" i="4"/>
  <c r="W902" i="4"/>
  <c r="P902" i="4"/>
  <c r="V902" i="4"/>
  <c r="Q902" i="4"/>
  <c r="U902" i="4"/>
  <c r="L903" i="4"/>
  <c r="M903" i="4"/>
  <c r="O903" i="4"/>
  <c r="W903" i="4"/>
  <c r="P903" i="4"/>
  <c r="V903" i="4"/>
  <c r="Q903" i="4"/>
  <c r="U903" i="4"/>
  <c r="L904" i="4"/>
  <c r="M904" i="4"/>
  <c r="O904" i="4"/>
  <c r="W904" i="4"/>
  <c r="P904" i="4"/>
  <c r="V904" i="4"/>
  <c r="Q904" i="4"/>
  <c r="U904" i="4"/>
  <c r="L905" i="4"/>
  <c r="M905" i="4"/>
  <c r="O905" i="4"/>
  <c r="W905" i="4"/>
  <c r="P905" i="4"/>
  <c r="V905" i="4"/>
  <c r="Q905" i="4"/>
  <c r="U905" i="4"/>
  <c r="L906" i="4"/>
  <c r="M906" i="4"/>
  <c r="O906" i="4"/>
  <c r="W906" i="4"/>
  <c r="P906" i="4"/>
  <c r="V906" i="4"/>
  <c r="Q906" i="4"/>
  <c r="U906" i="4"/>
  <c r="L907" i="4"/>
  <c r="M907" i="4"/>
  <c r="O907" i="4"/>
  <c r="W907" i="4"/>
  <c r="P907" i="4"/>
  <c r="V907" i="4"/>
  <c r="Q907" i="4"/>
  <c r="U907" i="4"/>
  <c r="L908" i="4"/>
  <c r="M908" i="4"/>
  <c r="O908" i="4"/>
  <c r="P908" i="4"/>
  <c r="V908" i="4"/>
  <c r="Q908" i="4"/>
  <c r="U908" i="4"/>
  <c r="W908" i="4"/>
  <c r="L909" i="4"/>
  <c r="M909" i="4"/>
  <c r="O909" i="4"/>
  <c r="W909" i="4"/>
  <c r="P909" i="4"/>
  <c r="V909" i="4"/>
  <c r="Q909" i="4"/>
  <c r="U909" i="4"/>
  <c r="L910" i="4"/>
  <c r="M910" i="4"/>
  <c r="O910" i="4"/>
  <c r="W910" i="4"/>
  <c r="P910" i="4"/>
  <c r="V910" i="4"/>
  <c r="Q910" i="4"/>
  <c r="U910" i="4"/>
  <c r="L911" i="4"/>
  <c r="M911" i="4"/>
  <c r="O911" i="4"/>
  <c r="W911" i="4"/>
  <c r="P911" i="4"/>
  <c r="V911" i="4"/>
  <c r="Q911" i="4"/>
  <c r="U911" i="4"/>
  <c r="L912" i="4"/>
  <c r="M912" i="4"/>
  <c r="O912" i="4"/>
  <c r="W912" i="4"/>
  <c r="P912" i="4"/>
  <c r="V912" i="4"/>
  <c r="Q912" i="4"/>
  <c r="U912" i="4"/>
  <c r="L913" i="4"/>
  <c r="M913" i="4"/>
  <c r="O913" i="4"/>
  <c r="W913" i="4"/>
  <c r="P913" i="4"/>
  <c r="V913" i="4"/>
  <c r="Q913" i="4"/>
  <c r="U913" i="4"/>
  <c r="L914" i="4"/>
  <c r="M914" i="4"/>
  <c r="O914" i="4"/>
  <c r="W914" i="4"/>
  <c r="P914" i="4"/>
  <c r="V914" i="4"/>
  <c r="Q914" i="4"/>
  <c r="U914" i="4"/>
  <c r="L915" i="4"/>
  <c r="M915" i="4"/>
  <c r="O915" i="4"/>
  <c r="W915" i="4"/>
  <c r="P915" i="4"/>
  <c r="V915" i="4"/>
  <c r="Q915" i="4"/>
  <c r="U915" i="4"/>
  <c r="L916" i="4"/>
  <c r="M916" i="4"/>
  <c r="O916" i="4"/>
  <c r="W916" i="4"/>
  <c r="P916" i="4"/>
  <c r="V916" i="4"/>
  <c r="Q916" i="4"/>
  <c r="U916" i="4"/>
  <c r="L917" i="4"/>
  <c r="M917" i="4"/>
  <c r="O917" i="4"/>
  <c r="W917" i="4"/>
  <c r="P917" i="4"/>
  <c r="V917" i="4"/>
  <c r="Q917" i="4"/>
  <c r="U917" i="4"/>
  <c r="L918" i="4"/>
  <c r="M918" i="4"/>
  <c r="O918" i="4"/>
  <c r="W918" i="4"/>
  <c r="P918" i="4"/>
  <c r="V918" i="4"/>
  <c r="Q918" i="4"/>
  <c r="U918" i="4"/>
  <c r="L919" i="4"/>
  <c r="M919" i="4"/>
  <c r="O919" i="4"/>
  <c r="W919" i="4"/>
  <c r="P919" i="4"/>
  <c r="V919" i="4"/>
  <c r="Q919" i="4"/>
  <c r="U919" i="4"/>
  <c r="L920" i="4"/>
  <c r="M920" i="4"/>
  <c r="O920" i="4"/>
  <c r="W920" i="4"/>
  <c r="P920" i="4"/>
  <c r="V920" i="4"/>
  <c r="Q920" i="4"/>
  <c r="U920" i="4"/>
  <c r="L921" i="4"/>
  <c r="M921" i="4"/>
  <c r="O921" i="4"/>
  <c r="W921" i="4"/>
  <c r="P921" i="4"/>
  <c r="V921" i="4"/>
  <c r="Q921" i="4"/>
  <c r="U921" i="4"/>
  <c r="L922" i="4"/>
  <c r="M922" i="4"/>
  <c r="O922" i="4"/>
  <c r="W922" i="4"/>
  <c r="P922" i="4"/>
  <c r="V922" i="4"/>
  <c r="Q922" i="4"/>
  <c r="U922" i="4"/>
  <c r="L923" i="4"/>
  <c r="M923" i="4"/>
  <c r="O923" i="4"/>
  <c r="W923" i="4"/>
  <c r="P923" i="4"/>
  <c r="V923" i="4"/>
  <c r="Q923" i="4"/>
  <c r="U923" i="4"/>
  <c r="L924" i="4"/>
  <c r="M924" i="4"/>
  <c r="O924" i="4"/>
  <c r="W924" i="4"/>
  <c r="P924" i="4"/>
  <c r="V924" i="4"/>
  <c r="Q924" i="4"/>
  <c r="U924" i="4"/>
  <c r="L925" i="4"/>
  <c r="M925" i="4"/>
  <c r="O925" i="4"/>
  <c r="W925" i="4"/>
  <c r="P925" i="4"/>
  <c r="V925" i="4"/>
  <c r="Q925" i="4"/>
  <c r="U925" i="4"/>
  <c r="L926" i="4"/>
  <c r="M926" i="4"/>
  <c r="O926" i="4"/>
  <c r="W926" i="4"/>
  <c r="P926" i="4"/>
  <c r="V926" i="4"/>
  <c r="Q926" i="4"/>
  <c r="U926" i="4"/>
  <c r="L927" i="4"/>
  <c r="M927" i="4"/>
  <c r="O927" i="4"/>
  <c r="W927" i="4"/>
  <c r="P927" i="4"/>
  <c r="V927" i="4"/>
  <c r="Q927" i="4"/>
  <c r="U927" i="4"/>
  <c r="L928" i="4"/>
  <c r="M928" i="4"/>
  <c r="O928" i="4"/>
  <c r="W928" i="4"/>
  <c r="P928" i="4"/>
  <c r="V928" i="4"/>
  <c r="Q928" i="4"/>
  <c r="U928" i="4"/>
  <c r="L929" i="4"/>
  <c r="M929" i="4"/>
  <c r="O929" i="4"/>
  <c r="W929" i="4"/>
  <c r="P929" i="4"/>
  <c r="V929" i="4"/>
  <c r="Q929" i="4"/>
  <c r="U929" i="4"/>
  <c r="L930" i="4"/>
  <c r="M930" i="4"/>
  <c r="O930" i="4"/>
  <c r="W930" i="4"/>
  <c r="P930" i="4"/>
  <c r="V930" i="4"/>
  <c r="Q930" i="4"/>
  <c r="U930" i="4"/>
  <c r="L931" i="4"/>
  <c r="M931" i="4"/>
  <c r="O931" i="4"/>
  <c r="P931" i="4"/>
  <c r="V931" i="4"/>
  <c r="Q931" i="4"/>
  <c r="U931" i="4"/>
  <c r="W931" i="4"/>
  <c r="L932" i="4"/>
  <c r="M932" i="4"/>
  <c r="O932" i="4"/>
  <c r="W932" i="4"/>
  <c r="P932" i="4"/>
  <c r="V932" i="4"/>
  <c r="Q932" i="4"/>
  <c r="U932" i="4"/>
  <c r="L933" i="4"/>
  <c r="M933" i="4"/>
  <c r="O933" i="4"/>
  <c r="W933" i="4"/>
  <c r="P933" i="4"/>
  <c r="V933" i="4"/>
  <c r="Q933" i="4"/>
  <c r="U933" i="4"/>
  <c r="L934" i="4"/>
  <c r="M934" i="4"/>
  <c r="O934" i="4"/>
  <c r="W934" i="4"/>
  <c r="P934" i="4"/>
  <c r="V934" i="4"/>
  <c r="Q934" i="4"/>
  <c r="U934" i="4"/>
  <c r="L935" i="4"/>
  <c r="M935" i="4"/>
  <c r="O935" i="4"/>
  <c r="W935" i="4"/>
  <c r="P935" i="4"/>
  <c r="V935" i="4"/>
  <c r="Q935" i="4"/>
  <c r="U935" i="4"/>
  <c r="L936" i="4"/>
  <c r="M936" i="4"/>
  <c r="O936" i="4"/>
  <c r="W936" i="4"/>
  <c r="P936" i="4"/>
  <c r="V936" i="4"/>
  <c r="Q936" i="4"/>
  <c r="U936" i="4"/>
  <c r="L937" i="4"/>
  <c r="M937" i="4"/>
  <c r="O937" i="4"/>
  <c r="W937" i="4"/>
  <c r="P937" i="4"/>
  <c r="V937" i="4"/>
  <c r="Q937" i="4"/>
  <c r="U937" i="4"/>
  <c r="L938" i="4"/>
  <c r="M938" i="4"/>
  <c r="O938" i="4"/>
  <c r="W938" i="4"/>
  <c r="P938" i="4"/>
  <c r="V938" i="4"/>
  <c r="Q938" i="4"/>
  <c r="U938" i="4"/>
  <c r="L939" i="4"/>
  <c r="M939" i="4"/>
  <c r="O939" i="4"/>
  <c r="P939" i="4"/>
  <c r="V939" i="4"/>
  <c r="Q939" i="4"/>
  <c r="U939" i="4"/>
  <c r="W939" i="4"/>
  <c r="L940" i="4"/>
  <c r="M940" i="4"/>
  <c r="O940" i="4"/>
  <c r="W940" i="4"/>
  <c r="P940" i="4"/>
  <c r="V940" i="4"/>
  <c r="Q940" i="4"/>
  <c r="U940" i="4"/>
  <c r="L941" i="4"/>
  <c r="M941" i="4"/>
  <c r="O941" i="4"/>
  <c r="W941" i="4"/>
  <c r="P941" i="4"/>
  <c r="V941" i="4"/>
  <c r="Q941" i="4"/>
  <c r="U941" i="4"/>
  <c r="L942" i="4"/>
  <c r="M942" i="4"/>
  <c r="O942" i="4"/>
  <c r="W942" i="4"/>
  <c r="P942" i="4"/>
  <c r="V942" i="4"/>
  <c r="Q942" i="4"/>
  <c r="U942" i="4"/>
  <c r="L943" i="4"/>
  <c r="M943" i="4"/>
  <c r="O943" i="4"/>
  <c r="W943" i="4"/>
  <c r="P943" i="4"/>
  <c r="V943" i="4"/>
  <c r="Q943" i="4"/>
  <c r="U943" i="4"/>
  <c r="L944" i="4"/>
  <c r="M944" i="4"/>
  <c r="O944" i="4"/>
  <c r="W944" i="4"/>
  <c r="P944" i="4"/>
  <c r="V944" i="4"/>
  <c r="Q944" i="4"/>
  <c r="U944" i="4"/>
  <c r="L945" i="4"/>
  <c r="M945" i="4"/>
  <c r="O945" i="4"/>
  <c r="W945" i="4"/>
  <c r="P945" i="4"/>
  <c r="V945" i="4"/>
  <c r="Q945" i="4"/>
  <c r="U945" i="4"/>
  <c r="L946" i="4"/>
  <c r="M946" i="4"/>
  <c r="O946" i="4"/>
  <c r="W946" i="4"/>
  <c r="P946" i="4"/>
  <c r="V946" i="4"/>
  <c r="Q946" i="4"/>
  <c r="U946" i="4"/>
  <c r="L947" i="4"/>
  <c r="M947" i="4"/>
  <c r="O947" i="4"/>
  <c r="W947" i="4"/>
  <c r="P947" i="4"/>
  <c r="V947" i="4"/>
  <c r="Q947" i="4"/>
  <c r="U947" i="4"/>
  <c r="L948" i="4"/>
  <c r="M948" i="4"/>
  <c r="O948" i="4"/>
  <c r="W948" i="4"/>
  <c r="P948" i="4"/>
  <c r="V948" i="4"/>
  <c r="Q948" i="4"/>
  <c r="U948" i="4"/>
  <c r="L949" i="4"/>
  <c r="M949" i="4"/>
  <c r="O949" i="4"/>
  <c r="W949" i="4"/>
  <c r="P949" i="4"/>
  <c r="V949" i="4"/>
  <c r="Q949" i="4"/>
  <c r="U949" i="4"/>
  <c r="L950" i="4"/>
  <c r="M950" i="4"/>
  <c r="O950" i="4"/>
  <c r="W950" i="4"/>
  <c r="P950" i="4"/>
  <c r="V950" i="4"/>
  <c r="Q950" i="4"/>
  <c r="U950" i="4"/>
  <c r="L951" i="4"/>
  <c r="M951" i="4"/>
  <c r="O951" i="4"/>
  <c r="W951" i="4"/>
  <c r="P951" i="4"/>
  <c r="V951" i="4"/>
  <c r="Q951" i="4"/>
  <c r="U951" i="4"/>
  <c r="L952" i="4"/>
  <c r="M952" i="4"/>
  <c r="O952" i="4"/>
  <c r="W952" i="4"/>
  <c r="P952" i="4"/>
  <c r="V952" i="4"/>
  <c r="Q952" i="4"/>
  <c r="U952" i="4"/>
  <c r="L953" i="4"/>
  <c r="M953" i="4"/>
  <c r="O953" i="4"/>
  <c r="W953" i="4"/>
  <c r="P953" i="4"/>
  <c r="V953" i="4"/>
  <c r="Q953" i="4"/>
  <c r="U953" i="4"/>
  <c r="L954" i="4"/>
  <c r="M954" i="4"/>
  <c r="O954" i="4"/>
  <c r="W954" i="4"/>
  <c r="P954" i="4"/>
  <c r="V954" i="4"/>
  <c r="Q954" i="4"/>
  <c r="U954" i="4"/>
  <c r="L955" i="4"/>
  <c r="M955" i="4"/>
  <c r="O955" i="4"/>
  <c r="W955" i="4"/>
  <c r="P955" i="4"/>
  <c r="V955" i="4"/>
  <c r="Q955" i="4"/>
  <c r="U955" i="4"/>
  <c r="L956" i="4"/>
  <c r="M956" i="4"/>
  <c r="O956" i="4"/>
  <c r="W956" i="4"/>
  <c r="P956" i="4"/>
  <c r="V956" i="4"/>
  <c r="Q956" i="4"/>
  <c r="U956" i="4"/>
  <c r="L957" i="4"/>
  <c r="M957" i="4"/>
  <c r="O957" i="4"/>
  <c r="W957" i="4"/>
  <c r="P957" i="4"/>
  <c r="V957" i="4"/>
  <c r="Q957" i="4"/>
  <c r="U957" i="4"/>
  <c r="L958" i="4"/>
  <c r="M958" i="4"/>
  <c r="O958" i="4"/>
  <c r="W958" i="4"/>
  <c r="P958" i="4"/>
  <c r="V958" i="4"/>
  <c r="Q958" i="4"/>
  <c r="U958" i="4"/>
  <c r="L959" i="4"/>
  <c r="M959" i="4"/>
  <c r="O959" i="4"/>
  <c r="W959" i="4"/>
  <c r="P959" i="4"/>
  <c r="V959" i="4"/>
  <c r="Q959" i="4"/>
  <c r="U959" i="4"/>
  <c r="L960" i="4"/>
  <c r="M960" i="4"/>
  <c r="O960" i="4"/>
  <c r="W960" i="4"/>
  <c r="P960" i="4"/>
  <c r="V960" i="4"/>
  <c r="Q960" i="4"/>
  <c r="U960" i="4"/>
  <c r="L961" i="4"/>
  <c r="M961" i="4"/>
  <c r="O961" i="4"/>
  <c r="W961" i="4"/>
  <c r="P961" i="4"/>
  <c r="V961" i="4"/>
  <c r="Q961" i="4"/>
  <c r="U961" i="4"/>
  <c r="L962" i="4"/>
  <c r="M962" i="4"/>
  <c r="O962" i="4"/>
  <c r="W962" i="4"/>
  <c r="P962" i="4"/>
  <c r="V962" i="4"/>
  <c r="Q962" i="4"/>
  <c r="U962" i="4"/>
  <c r="L963" i="4"/>
  <c r="M963" i="4"/>
  <c r="O963" i="4"/>
  <c r="W963" i="4"/>
  <c r="P963" i="4"/>
  <c r="V963" i="4"/>
  <c r="Q963" i="4"/>
  <c r="U963" i="4"/>
  <c r="L964" i="4"/>
  <c r="M964" i="4"/>
  <c r="O964" i="4"/>
  <c r="W964" i="4"/>
  <c r="P964" i="4"/>
  <c r="V964" i="4"/>
  <c r="Q964" i="4"/>
  <c r="U964" i="4"/>
  <c r="L965" i="4"/>
  <c r="M965" i="4"/>
  <c r="O965" i="4"/>
  <c r="W965" i="4"/>
  <c r="P965" i="4"/>
  <c r="V965" i="4"/>
  <c r="Q965" i="4"/>
  <c r="U965" i="4"/>
  <c r="L966" i="4"/>
  <c r="M966" i="4"/>
  <c r="O966" i="4"/>
  <c r="W966" i="4"/>
  <c r="P966" i="4"/>
  <c r="V966" i="4"/>
  <c r="Q966" i="4"/>
  <c r="U966" i="4"/>
  <c r="L967" i="4"/>
  <c r="M967" i="4"/>
  <c r="O967" i="4"/>
  <c r="W967" i="4"/>
  <c r="P967" i="4"/>
  <c r="V967" i="4"/>
  <c r="Q967" i="4"/>
  <c r="U967" i="4"/>
  <c r="L968" i="4"/>
  <c r="M968" i="4"/>
  <c r="O968" i="4"/>
  <c r="W968" i="4"/>
  <c r="P968" i="4"/>
  <c r="V968" i="4"/>
  <c r="Q968" i="4"/>
  <c r="U968" i="4"/>
  <c r="L969" i="4"/>
  <c r="M969" i="4"/>
  <c r="O969" i="4"/>
  <c r="W969" i="4"/>
  <c r="P969" i="4"/>
  <c r="V969" i="4"/>
  <c r="Q969" i="4"/>
  <c r="U969" i="4"/>
  <c r="L970" i="4"/>
  <c r="M970" i="4"/>
  <c r="O970" i="4"/>
  <c r="W970" i="4"/>
  <c r="P970" i="4"/>
  <c r="V970" i="4"/>
  <c r="Q970" i="4"/>
  <c r="U970" i="4"/>
  <c r="L971" i="4"/>
  <c r="M971" i="4"/>
  <c r="O971" i="4"/>
  <c r="W971" i="4"/>
  <c r="P971" i="4"/>
  <c r="V971" i="4"/>
  <c r="Q971" i="4"/>
  <c r="U971" i="4"/>
  <c r="L972" i="4"/>
  <c r="M972" i="4"/>
  <c r="O972" i="4"/>
  <c r="W972" i="4"/>
  <c r="P972" i="4"/>
  <c r="V972" i="4"/>
  <c r="Q972" i="4"/>
  <c r="U972" i="4"/>
  <c r="L973" i="4"/>
  <c r="M973" i="4"/>
  <c r="O973" i="4"/>
  <c r="W973" i="4"/>
  <c r="P973" i="4"/>
  <c r="V973" i="4"/>
  <c r="Q973" i="4"/>
  <c r="U973" i="4"/>
  <c r="L974" i="4"/>
  <c r="M974" i="4"/>
  <c r="O974" i="4"/>
  <c r="W974" i="4"/>
  <c r="P974" i="4"/>
  <c r="V974" i="4"/>
  <c r="Q974" i="4"/>
  <c r="U974" i="4"/>
  <c r="L975" i="4"/>
  <c r="M975" i="4"/>
  <c r="O975" i="4"/>
  <c r="W975" i="4"/>
  <c r="P975" i="4"/>
  <c r="V975" i="4"/>
  <c r="Q975" i="4"/>
  <c r="U975" i="4"/>
  <c r="L976" i="4"/>
  <c r="M976" i="4"/>
  <c r="O976" i="4"/>
  <c r="W976" i="4"/>
  <c r="P976" i="4"/>
  <c r="V976" i="4"/>
  <c r="Q976" i="4"/>
  <c r="U976" i="4"/>
  <c r="L977" i="4"/>
  <c r="M977" i="4"/>
  <c r="O977" i="4"/>
  <c r="W977" i="4"/>
  <c r="P977" i="4"/>
  <c r="V977" i="4"/>
  <c r="Q977" i="4"/>
  <c r="U977" i="4"/>
  <c r="L978" i="4"/>
  <c r="M978" i="4"/>
  <c r="O978" i="4"/>
  <c r="W978" i="4"/>
  <c r="P978" i="4"/>
  <c r="V978" i="4"/>
  <c r="Q978" i="4"/>
  <c r="U978" i="4"/>
  <c r="L979" i="4"/>
  <c r="M979" i="4"/>
  <c r="O979" i="4"/>
  <c r="W979" i="4"/>
  <c r="P979" i="4"/>
  <c r="V979" i="4"/>
  <c r="Q979" i="4"/>
  <c r="U979" i="4"/>
  <c r="L980" i="4"/>
  <c r="M980" i="4"/>
  <c r="O980" i="4"/>
  <c r="W980" i="4"/>
  <c r="P980" i="4"/>
  <c r="V980" i="4"/>
  <c r="Q980" i="4"/>
  <c r="U980" i="4"/>
  <c r="L981" i="4"/>
  <c r="M981" i="4"/>
  <c r="O981" i="4"/>
  <c r="W981" i="4"/>
  <c r="P981" i="4"/>
  <c r="V981" i="4"/>
  <c r="Q981" i="4"/>
  <c r="U981" i="4"/>
  <c r="L982" i="4"/>
  <c r="M982" i="4"/>
  <c r="O982" i="4"/>
  <c r="W982" i="4"/>
  <c r="P982" i="4"/>
  <c r="V982" i="4"/>
  <c r="Q982" i="4"/>
  <c r="U982" i="4"/>
  <c r="L983" i="4"/>
  <c r="M983" i="4"/>
  <c r="O983" i="4"/>
  <c r="W983" i="4"/>
  <c r="P983" i="4"/>
  <c r="V983" i="4"/>
  <c r="Q983" i="4"/>
  <c r="U983" i="4"/>
  <c r="L984" i="4"/>
  <c r="M984" i="4"/>
  <c r="O984" i="4"/>
  <c r="W984" i="4"/>
  <c r="P984" i="4"/>
  <c r="V984" i="4"/>
  <c r="Q984" i="4"/>
  <c r="U984" i="4"/>
  <c r="L985" i="4"/>
  <c r="M985" i="4"/>
  <c r="O985" i="4"/>
  <c r="W985" i="4"/>
  <c r="P985" i="4"/>
  <c r="V985" i="4"/>
  <c r="Q985" i="4"/>
  <c r="U985" i="4"/>
  <c r="L986" i="4"/>
  <c r="M986" i="4"/>
  <c r="O986" i="4"/>
  <c r="W986" i="4"/>
  <c r="P986" i="4"/>
  <c r="V986" i="4"/>
  <c r="Q986" i="4"/>
  <c r="U986" i="4"/>
  <c r="L987" i="4"/>
  <c r="M987" i="4"/>
  <c r="O987" i="4"/>
  <c r="W987" i="4"/>
  <c r="P987" i="4"/>
  <c r="V987" i="4"/>
  <c r="Q987" i="4"/>
  <c r="U987" i="4"/>
  <c r="L988" i="4"/>
  <c r="M988" i="4"/>
  <c r="O988" i="4"/>
  <c r="W988" i="4"/>
  <c r="P988" i="4"/>
  <c r="V988" i="4"/>
  <c r="Q988" i="4"/>
  <c r="U988" i="4"/>
  <c r="L989" i="4"/>
  <c r="M989" i="4"/>
  <c r="O989" i="4"/>
  <c r="W989" i="4"/>
  <c r="P989" i="4"/>
  <c r="V989" i="4"/>
  <c r="Q989" i="4"/>
  <c r="U989" i="4"/>
  <c r="L990" i="4"/>
  <c r="M990" i="4"/>
  <c r="O990" i="4"/>
  <c r="W990" i="4"/>
  <c r="P990" i="4"/>
  <c r="V990" i="4"/>
  <c r="Q990" i="4"/>
  <c r="U990" i="4"/>
  <c r="L991" i="4"/>
  <c r="M991" i="4"/>
  <c r="O991" i="4"/>
  <c r="W991" i="4"/>
  <c r="P991" i="4"/>
  <c r="V991" i="4"/>
  <c r="Q991" i="4"/>
  <c r="U991" i="4"/>
  <c r="L992" i="4"/>
  <c r="M992" i="4"/>
  <c r="O992" i="4"/>
  <c r="W992" i="4"/>
  <c r="P992" i="4"/>
  <c r="V992" i="4"/>
  <c r="Q992" i="4"/>
  <c r="U992" i="4"/>
  <c r="L993" i="4"/>
  <c r="M993" i="4"/>
  <c r="O993" i="4"/>
  <c r="W993" i="4"/>
  <c r="P993" i="4"/>
  <c r="V993" i="4"/>
  <c r="Q993" i="4"/>
  <c r="U993" i="4"/>
  <c r="L994" i="4"/>
  <c r="M994" i="4"/>
  <c r="O994" i="4"/>
  <c r="W994" i="4"/>
  <c r="P994" i="4"/>
  <c r="V994" i="4"/>
  <c r="Q994" i="4"/>
  <c r="U994" i="4"/>
  <c r="L995" i="4"/>
  <c r="M995" i="4"/>
  <c r="O995" i="4"/>
  <c r="W995" i="4"/>
  <c r="P995" i="4"/>
  <c r="V995" i="4"/>
  <c r="Q995" i="4"/>
  <c r="U995" i="4"/>
  <c r="L996" i="4"/>
  <c r="M996" i="4"/>
  <c r="O996" i="4"/>
  <c r="W996" i="4"/>
  <c r="P996" i="4"/>
  <c r="V996" i="4"/>
  <c r="Q996" i="4"/>
  <c r="U996" i="4"/>
  <c r="L997" i="4"/>
  <c r="M997" i="4"/>
  <c r="O997" i="4"/>
  <c r="W997" i="4"/>
  <c r="P997" i="4"/>
  <c r="V997" i="4"/>
  <c r="Q997" i="4"/>
  <c r="U997" i="4"/>
  <c r="L998" i="4"/>
  <c r="M998" i="4"/>
  <c r="O998" i="4"/>
  <c r="W998" i="4"/>
  <c r="P998" i="4"/>
  <c r="V998" i="4"/>
  <c r="Q998" i="4"/>
  <c r="U998" i="4"/>
  <c r="L999" i="4"/>
  <c r="M999" i="4"/>
  <c r="O999" i="4"/>
  <c r="W999" i="4"/>
  <c r="P999" i="4"/>
  <c r="V999" i="4"/>
  <c r="Q999" i="4"/>
  <c r="U999" i="4"/>
  <c r="L1000" i="4"/>
  <c r="M1000" i="4"/>
  <c r="O1000" i="4"/>
  <c r="W1000" i="4"/>
  <c r="P1000" i="4"/>
  <c r="V1000" i="4"/>
  <c r="Q1000" i="4"/>
  <c r="U1000" i="4"/>
  <c r="L1001" i="4"/>
  <c r="M1001" i="4"/>
  <c r="O1001" i="4"/>
  <c r="W1001" i="4"/>
  <c r="P1001" i="4"/>
  <c r="V1001" i="4"/>
  <c r="Q1001" i="4"/>
  <c r="U1001" i="4"/>
  <c r="L1002" i="4"/>
  <c r="M1002" i="4"/>
  <c r="O1002" i="4"/>
  <c r="W1002" i="4"/>
  <c r="P1002" i="4"/>
  <c r="V1002" i="4"/>
  <c r="Q1002" i="4"/>
  <c r="U1002" i="4"/>
  <c r="L1003" i="4"/>
  <c r="M1003" i="4"/>
  <c r="O1003" i="4"/>
  <c r="W1003" i="4"/>
  <c r="P1003" i="4"/>
  <c r="V1003" i="4"/>
  <c r="Q1003" i="4"/>
  <c r="U1003" i="4"/>
  <c r="L1004" i="4"/>
  <c r="M1004" i="4"/>
  <c r="O1004" i="4"/>
  <c r="W1004" i="4"/>
  <c r="P1004" i="4"/>
  <c r="V1004" i="4"/>
  <c r="Q1004" i="4"/>
  <c r="U1004" i="4"/>
  <c r="L1005" i="4"/>
  <c r="M1005" i="4"/>
  <c r="O1005" i="4"/>
  <c r="W1005" i="4"/>
  <c r="P1005" i="4"/>
  <c r="V1005" i="4"/>
  <c r="Q1005" i="4"/>
  <c r="U1005" i="4"/>
  <c r="L1006" i="4"/>
  <c r="M1006" i="4"/>
  <c r="O1006" i="4"/>
  <c r="W1006" i="4"/>
  <c r="P1006" i="4"/>
  <c r="V1006" i="4"/>
  <c r="Q1006" i="4"/>
  <c r="U1006" i="4"/>
  <c r="L1007" i="4"/>
  <c r="M1007" i="4"/>
  <c r="O1007" i="4"/>
  <c r="W1007" i="4"/>
  <c r="P1007" i="4"/>
  <c r="V1007" i="4"/>
  <c r="Q1007" i="4"/>
  <c r="U1007" i="4"/>
  <c r="L1008" i="4"/>
  <c r="M1008" i="4"/>
  <c r="O1008" i="4"/>
  <c r="W1008" i="4"/>
  <c r="P1008" i="4"/>
  <c r="V1008" i="4"/>
  <c r="Q1008" i="4"/>
  <c r="U1008" i="4"/>
  <c r="L1009" i="4"/>
  <c r="M1009" i="4"/>
  <c r="O1009" i="4"/>
  <c r="W1009" i="4"/>
  <c r="P1009" i="4"/>
  <c r="V1009" i="4"/>
  <c r="Q1009" i="4"/>
  <c r="U1009" i="4"/>
  <c r="L1010" i="4"/>
  <c r="M1010" i="4"/>
  <c r="O1010" i="4"/>
  <c r="W1010" i="4"/>
  <c r="P1010" i="4"/>
  <c r="V1010" i="4"/>
  <c r="Q1010" i="4"/>
  <c r="U1010" i="4"/>
  <c r="L1011" i="4"/>
  <c r="M1011" i="4"/>
  <c r="O1011" i="4"/>
  <c r="W1011" i="4"/>
  <c r="P1011" i="4"/>
  <c r="V1011" i="4"/>
  <c r="Q1011" i="4"/>
  <c r="U1011" i="4"/>
  <c r="L1012" i="4"/>
  <c r="M1012" i="4"/>
  <c r="O1012" i="4"/>
  <c r="W1012" i="4"/>
  <c r="P1012" i="4"/>
  <c r="V1012" i="4"/>
  <c r="Q1012" i="4"/>
  <c r="U1012" i="4"/>
  <c r="L1013" i="4"/>
  <c r="M1013" i="4"/>
  <c r="O1013" i="4"/>
  <c r="W1013" i="4"/>
  <c r="P1013" i="4"/>
  <c r="V1013" i="4"/>
  <c r="Q1013" i="4"/>
  <c r="U1013" i="4"/>
  <c r="L1014" i="4"/>
  <c r="M1014" i="4"/>
  <c r="O1014" i="4"/>
  <c r="W1014" i="4"/>
  <c r="P1014" i="4"/>
  <c r="V1014" i="4"/>
  <c r="Q1014" i="4"/>
  <c r="U1014" i="4"/>
  <c r="L1015" i="4"/>
  <c r="M1015" i="4"/>
  <c r="O1015" i="4"/>
  <c r="W1015" i="4"/>
  <c r="P1015" i="4"/>
  <c r="V1015" i="4"/>
  <c r="Q1015" i="4"/>
  <c r="U1015" i="4"/>
  <c r="L1016" i="4"/>
  <c r="M1016" i="4"/>
  <c r="O1016" i="4"/>
  <c r="W1016" i="4"/>
  <c r="P1016" i="4"/>
  <c r="V1016" i="4"/>
  <c r="Q1016" i="4"/>
  <c r="U1016" i="4"/>
  <c r="L1017" i="4"/>
  <c r="M1017" i="4"/>
  <c r="O1017" i="4"/>
  <c r="W1017" i="4"/>
  <c r="P1017" i="4"/>
  <c r="V1017" i="4"/>
  <c r="Q1017" i="4"/>
  <c r="U1017" i="4"/>
  <c r="L1018" i="4"/>
  <c r="M1018" i="4"/>
  <c r="O1018" i="4"/>
  <c r="W1018" i="4"/>
  <c r="P1018" i="4"/>
  <c r="V1018" i="4"/>
  <c r="Q1018" i="4"/>
  <c r="U1018" i="4"/>
  <c r="L1019" i="4"/>
  <c r="M1019" i="4"/>
  <c r="O1019" i="4"/>
  <c r="W1019" i="4"/>
  <c r="P1019" i="4"/>
  <c r="V1019" i="4"/>
  <c r="Q1019" i="4"/>
  <c r="U1019" i="4"/>
  <c r="L1020" i="4"/>
  <c r="M1020" i="4"/>
  <c r="O1020" i="4"/>
  <c r="W1020" i="4"/>
  <c r="P1020" i="4"/>
  <c r="V1020" i="4"/>
  <c r="Q1020" i="4"/>
  <c r="U1020" i="4"/>
  <c r="L1021" i="4"/>
  <c r="M1021" i="4"/>
  <c r="O1021" i="4"/>
  <c r="W1021" i="4"/>
  <c r="P1021" i="4"/>
  <c r="V1021" i="4"/>
  <c r="Q1021" i="4"/>
  <c r="U1021" i="4"/>
  <c r="L1022" i="4"/>
  <c r="M1022" i="4"/>
  <c r="O1022" i="4"/>
  <c r="W1022" i="4"/>
  <c r="P1022" i="4"/>
  <c r="V1022" i="4"/>
  <c r="Q1022" i="4"/>
  <c r="U1022" i="4"/>
  <c r="L1023" i="4"/>
  <c r="M1023" i="4"/>
  <c r="O1023" i="4"/>
  <c r="W1023" i="4"/>
  <c r="P1023" i="4"/>
  <c r="V1023" i="4"/>
  <c r="Q1023" i="4"/>
  <c r="U1023" i="4"/>
  <c r="L1024" i="4"/>
  <c r="M1024" i="4"/>
  <c r="O1024" i="4"/>
  <c r="W1024" i="4"/>
  <c r="P1024" i="4"/>
  <c r="V1024" i="4"/>
  <c r="Q1024" i="4"/>
  <c r="U1024" i="4"/>
  <c r="L1025" i="4"/>
  <c r="M1025" i="4"/>
  <c r="O1025" i="4"/>
  <c r="W1025" i="4"/>
  <c r="P1025" i="4"/>
  <c r="V1025" i="4"/>
  <c r="Q1025" i="4"/>
  <c r="U1025" i="4"/>
  <c r="L1026" i="4"/>
  <c r="M1026" i="4"/>
  <c r="O1026" i="4"/>
  <c r="W1026" i="4"/>
  <c r="P1026" i="4"/>
  <c r="V1026" i="4"/>
  <c r="Q1026" i="4"/>
  <c r="U1026" i="4"/>
  <c r="L1027" i="4"/>
  <c r="M1027" i="4"/>
  <c r="O1027" i="4"/>
  <c r="W1027" i="4"/>
  <c r="P1027" i="4"/>
  <c r="V1027" i="4"/>
  <c r="Q1027" i="4"/>
  <c r="U1027" i="4"/>
  <c r="L1028" i="4"/>
  <c r="M1028" i="4"/>
  <c r="O1028" i="4"/>
  <c r="W1028" i="4"/>
  <c r="P1028" i="4"/>
  <c r="V1028" i="4"/>
  <c r="Q1028" i="4"/>
  <c r="U1028" i="4"/>
  <c r="L1029" i="4"/>
  <c r="M1029" i="4"/>
  <c r="O1029" i="4"/>
  <c r="W1029" i="4"/>
  <c r="P1029" i="4"/>
  <c r="V1029" i="4"/>
  <c r="Q1029" i="4"/>
  <c r="U1029" i="4"/>
  <c r="L1030" i="4"/>
  <c r="M1030" i="4"/>
  <c r="O1030" i="4"/>
  <c r="W1030" i="4"/>
  <c r="P1030" i="4"/>
  <c r="V1030" i="4"/>
  <c r="Q1030" i="4"/>
  <c r="U1030" i="4"/>
  <c r="L1031" i="4"/>
  <c r="M1031" i="4"/>
  <c r="O1031" i="4"/>
  <c r="W1031" i="4"/>
  <c r="P1031" i="4"/>
  <c r="V1031" i="4"/>
  <c r="Q1031" i="4"/>
  <c r="U1031" i="4"/>
  <c r="L1032" i="4"/>
  <c r="M1032" i="4"/>
  <c r="O1032" i="4"/>
  <c r="W1032" i="4"/>
  <c r="P1032" i="4"/>
  <c r="V1032" i="4"/>
  <c r="Q1032" i="4"/>
  <c r="U1032" i="4"/>
  <c r="L1033" i="4"/>
  <c r="M1033" i="4"/>
  <c r="O1033" i="4"/>
  <c r="W1033" i="4"/>
  <c r="P1033" i="4"/>
  <c r="V1033" i="4"/>
  <c r="Q1033" i="4"/>
  <c r="U1033" i="4"/>
  <c r="L1034" i="4"/>
  <c r="M1034" i="4"/>
  <c r="O1034" i="4"/>
  <c r="W1034" i="4"/>
  <c r="P1034" i="4"/>
  <c r="V1034" i="4"/>
  <c r="Q1034" i="4"/>
  <c r="U1034" i="4"/>
  <c r="L1035" i="4"/>
  <c r="M1035" i="4"/>
  <c r="O1035" i="4"/>
  <c r="W1035" i="4"/>
  <c r="P1035" i="4"/>
  <c r="V1035" i="4"/>
  <c r="Q1035" i="4"/>
  <c r="U1035" i="4"/>
  <c r="L1036" i="4"/>
  <c r="M1036" i="4"/>
  <c r="O1036" i="4"/>
  <c r="W1036" i="4"/>
  <c r="P1036" i="4"/>
  <c r="V1036" i="4"/>
  <c r="Q1036" i="4"/>
  <c r="U1036" i="4"/>
  <c r="L1037" i="4"/>
  <c r="M1037" i="4"/>
  <c r="O1037" i="4"/>
  <c r="W1037" i="4"/>
  <c r="P1037" i="4"/>
  <c r="V1037" i="4"/>
  <c r="Q1037" i="4"/>
  <c r="U1037" i="4"/>
  <c r="L1038" i="4"/>
  <c r="M1038" i="4"/>
  <c r="O1038" i="4"/>
  <c r="W1038" i="4"/>
  <c r="P1038" i="4"/>
  <c r="V1038" i="4"/>
  <c r="Q1038" i="4"/>
  <c r="U1038" i="4"/>
  <c r="L1039" i="4"/>
  <c r="M1039" i="4"/>
  <c r="O1039" i="4"/>
  <c r="W1039" i="4"/>
  <c r="P1039" i="4"/>
  <c r="V1039" i="4"/>
  <c r="Q1039" i="4"/>
  <c r="U1039" i="4"/>
  <c r="L1040" i="4"/>
  <c r="M1040" i="4"/>
  <c r="O1040" i="4"/>
  <c r="W1040" i="4"/>
  <c r="P1040" i="4"/>
  <c r="V1040" i="4"/>
  <c r="Q1040" i="4"/>
  <c r="U1040" i="4"/>
  <c r="L1041" i="4"/>
  <c r="M1041" i="4"/>
  <c r="O1041" i="4"/>
  <c r="W1041" i="4"/>
  <c r="P1041" i="4"/>
  <c r="V1041" i="4"/>
  <c r="Q1041" i="4"/>
  <c r="U1041" i="4"/>
  <c r="L1042" i="4"/>
  <c r="M1042" i="4"/>
  <c r="O1042" i="4"/>
  <c r="W1042" i="4"/>
  <c r="P1042" i="4"/>
  <c r="V1042" i="4"/>
  <c r="Q1042" i="4"/>
  <c r="U1042" i="4"/>
  <c r="L1043" i="4"/>
  <c r="M1043" i="4"/>
  <c r="O1043" i="4"/>
  <c r="W1043" i="4"/>
  <c r="P1043" i="4"/>
  <c r="V1043" i="4"/>
  <c r="Q1043" i="4"/>
  <c r="U1043" i="4"/>
  <c r="L1044" i="4"/>
  <c r="M1044" i="4"/>
  <c r="O1044" i="4"/>
  <c r="W1044" i="4"/>
  <c r="P1044" i="4"/>
  <c r="V1044" i="4"/>
  <c r="Q1044" i="4"/>
  <c r="U1044" i="4"/>
  <c r="L1045" i="4"/>
  <c r="M1045" i="4"/>
  <c r="O1045" i="4"/>
  <c r="W1045" i="4"/>
  <c r="P1045" i="4"/>
  <c r="V1045" i="4"/>
  <c r="Q1045" i="4"/>
  <c r="U1045" i="4"/>
  <c r="L1046" i="4"/>
  <c r="M1046" i="4"/>
  <c r="O1046" i="4"/>
  <c r="W1046" i="4"/>
  <c r="P1046" i="4"/>
  <c r="V1046" i="4"/>
  <c r="Q1046" i="4"/>
  <c r="U1046" i="4"/>
  <c r="L1047" i="4"/>
  <c r="M1047" i="4"/>
  <c r="O1047" i="4"/>
  <c r="W1047" i="4"/>
  <c r="P1047" i="4"/>
  <c r="V1047" i="4"/>
  <c r="Q1047" i="4"/>
  <c r="U1047" i="4"/>
  <c r="L1048" i="4"/>
  <c r="M1048" i="4"/>
  <c r="O1048" i="4"/>
  <c r="W1048" i="4"/>
  <c r="P1048" i="4"/>
  <c r="V1048" i="4"/>
  <c r="Q1048" i="4"/>
  <c r="U1048" i="4"/>
  <c r="L1049" i="4"/>
  <c r="M1049" i="4"/>
  <c r="O1049" i="4"/>
  <c r="W1049" i="4"/>
  <c r="P1049" i="4"/>
  <c r="V1049" i="4"/>
  <c r="Q1049" i="4"/>
  <c r="U1049" i="4"/>
  <c r="L1050" i="4"/>
  <c r="M1050" i="4"/>
  <c r="O1050" i="4"/>
  <c r="W1050" i="4"/>
  <c r="P1050" i="4"/>
  <c r="V1050" i="4"/>
  <c r="Q1050" i="4"/>
  <c r="U1050" i="4"/>
  <c r="L1051" i="4"/>
  <c r="M1051" i="4"/>
  <c r="O1051" i="4"/>
  <c r="W1051" i="4"/>
  <c r="P1051" i="4"/>
  <c r="V1051" i="4"/>
  <c r="Q1051" i="4"/>
  <c r="U1051" i="4"/>
  <c r="L1052" i="4"/>
  <c r="M1052" i="4"/>
  <c r="O1052" i="4"/>
  <c r="W1052" i="4"/>
  <c r="P1052" i="4"/>
  <c r="V1052" i="4"/>
  <c r="Q1052" i="4"/>
  <c r="U1052" i="4"/>
  <c r="L1053" i="4"/>
  <c r="M1053" i="4"/>
  <c r="O1053" i="4"/>
  <c r="W1053" i="4"/>
  <c r="P1053" i="4"/>
  <c r="V1053" i="4"/>
  <c r="Q1053" i="4"/>
  <c r="U1053" i="4"/>
  <c r="L1054" i="4"/>
  <c r="M1054" i="4"/>
  <c r="O1054" i="4"/>
  <c r="W1054" i="4"/>
  <c r="P1054" i="4"/>
  <c r="V1054" i="4"/>
  <c r="Q1054" i="4"/>
  <c r="U1054" i="4"/>
  <c r="L1055" i="4"/>
  <c r="M1055" i="4"/>
  <c r="O1055" i="4"/>
  <c r="W1055" i="4"/>
  <c r="P1055" i="4"/>
  <c r="V1055" i="4"/>
  <c r="Q1055" i="4"/>
  <c r="U1055" i="4"/>
  <c r="L1056" i="4"/>
  <c r="M1056" i="4"/>
  <c r="O1056" i="4"/>
  <c r="W1056" i="4"/>
  <c r="P1056" i="4"/>
  <c r="V1056" i="4"/>
  <c r="Q1056" i="4"/>
  <c r="U1056" i="4"/>
  <c r="L1057" i="4"/>
  <c r="M1057" i="4"/>
  <c r="O1057" i="4"/>
  <c r="W1057" i="4"/>
  <c r="P1057" i="4"/>
  <c r="V1057" i="4"/>
  <c r="Q1057" i="4"/>
  <c r="U1057" i="4"/>
  <c r="L1058" i="4"/>
  <c r="M1058" i="4"/>
  <c r="O1058" i="4"/>
  <c r="W1058" i="4"/>
  <c r="P1058" i="4"/>
  <c r="V1058" i="4"/>
  <c r="Q1058" i="4"/>
  <c r="U1058" i="4"/>
  <c r="L1059" i="4"/>
  <c r="M1059" i="4"/>
  <c r="O1059" i="4"/>
  <c r="W1059" i="4"/>
  <c r="P1059" i="4"/>
  <c r="V1059" i="4"/>
  <c r="Q1059" i="4"/>
  <c r="U1059" i="4"/>
  <c r="L1060" i="4"/>
  <c r="M1060" i="4"/>
  <c r="O1060" i="4"/>
  <c r="W1060" i="4"/>
  <c r="P1060" i="4"/>
  <c r="V1060" i="4"/>
  <c r="Q1060" i="4"/>
  <c r="U1060" i="4"/>
  <c r="L1061" i="4"/>
  <c r="M1061" i="4"/>
  <c r="O1061" i="4"/>
  <c r="W1061" i="4"/>
  <c r="P1061" i="4"/>
  <c r="V1061" i="4"/>
  <c r="Q1061" i="4"/>
  <c r="U1061" i="4"/>
  <c r="L1062" i="4"/>
  <c r="M1062" i="4"/>
  <c r="O1062" i="4"/>
  <c r="W1062" i="4"/>
  <c r="P1062" i="4"/>
  <c r="V1062" i="4"/>
  <c r="Q1062" i="4"/>
  <c r="U1062" i="4"/>
  <c r="L1063" i="4"/>
  <c r="M1063" i="4"/>
  <c r="O1063" i="4"/>
  <c r="W1063" i="4"/>
  <c r="P1063" i="4"/>
  <c r="V1063" i="4"/>
  <c r="Q1063" i="4"/>
  <c r="U1063" i="4"/>
  <c r="L1064" i="4"/>
  <c r="M1064" i="4"/>
  <c r="O1064" i="4"/>
  <c r="W1064" i="4"/>
  <c r="P1064" i="4"/>
  <c r="V1064" i="4"/>
  <c r="Q1064" i="4"/>
  <c r="U1064" i="4"/>
  <c r="L1065" i="4"/>
  <c r="M1065" i="4"/>
  <c r="O1065" i="4"/>
  <c r="W1065" i="4"/>
  <c r="P1065" i="4"/>
  <c r="V1065" i="4"/>
  <c r="Q1065" i="4"/>
  <c r="U1065" i="4"/>
  <c r="L1066" i="4"/>
  <c r="M1066" i="4"/>
  <c r="O1066" i="4"/>
  <c r="W1066" i="4"/>
  <c r="P1066" i="4"/>
  <c r="V1066" i="4"/>
  <c r="Q1066" i="4"/>
  <c r="U1066" i="4"/>
  <c r="L1067" i="4"/>
  <c r="M1067" i="4"/>
  <c r="O1067" i="4"/>
  <c r="W1067" i="4"/>
  <c r="P1067" i="4"/>
  <c r="V1067" i="4"/>
  <c r="Q1067" i="4"/>
  <c r="U1067" i="4"/>
  <c r="L1068" i="4"/>
  <c r="M1068" i="4"/>
  <c r="O1068" i="4"/>
  <c r="W1068" i="4"/>
  <c r="P1068" i="4"/>
  <c r="V1068" i="4"/>
  <c r="Q1068" i="4"/>
  <c r="U1068" i="4"/>
  <c r="L1069" i="4"/>
  <c r="M1069" i="4"/>
  <c r="O1069" i="4"/>
  <c r="W1069" i="4"/>
  <c r="P1069" i="4"/>
  <c r="V1069" i="4"/>
  <c r="Q1069" i="4"/>
  <c r="U1069" i="4"/>
  <c r="L1070" i="4"/>
  <c r="M1070" i="4"/>
  <c r="O1070" i="4"/>
  <c r="W1070" i="4"/>
  <c r="P1070" i="4"/>
  <c r="V1070" i="4"/>
  <c r="Q1070" i="4"/>
  <c r="U1070" i="4"/>
  <c r="L1071" i="4"/>
  <c r="M1071" i="4"/>
  <c r="O1071" i="4"/>
  <c r="W1071" i="4"/>
  <c r="P1071" i="4"/>
  <c r="V1071" i="4"/>
  <c r="Q1071" i="4"/>
  <c r="U1071" i="4"/>
  <c r="L1072" i="4"/>
  <c r="M1072" i="4"/>
  <c r="O1072" i="4"/>
  <c r="W1072" i="4"/>
  <c r="P1072" i="4"/>
  <c r="V1072" i="4"/>
  <c r="Q1072" i="4"/>
  <c r="U1072" i="4"/>
  <c r="L1073" i="4"/>
  <c r="M1073" i="4"/>
  <c r="O1073" i="4"/>
  <c r="W1073" i="4"/>
  <c r="P1073" i="4"/>
  <c r="V1073" i="4"/>
  <c r="Q1073" i="4"/>
  <c r="U1073" i="4"/>
  <c r="L1074" i="4"/>
  <c r="M1074" i="4"/>
  <c r="O1074" i="4"/>
  <c r="W1074" i="4"/>
  <c r="P1074" i="4"/>
  <c r="V1074" i="4"/>
  <c r="Q1074" i="4"/>
  <c r="U1074" i="4"/>
  <c r="L1075" i="4"/>
  <c r="M1075" i="4"/>
  <c r="O1075" i="4"/>
  <c r="W1075" i="4"/>
  <c r="P1075" i="4"/>
  <c r="V1075" i="4"/>
  <c r="Q1075" i="4"/>
  <c r="U1075" i="4"/>
  <c r="L1076" i="4"/>
  <c r="M1076" i="4"/>
  <c r="O1076" i="4"/>
  <c r="W1076" i="4"/>
  <c r="P1076" i="4"/>
  <c r="V1076" i="4"/>
  <c r="Q1076" i="4"/>
  <c r="U1076" i="4"/>
  <c r="L1077" i="4"/>
  <c r="M1077" i="4"/>
  <c r="O1077" i="4"/>
  <c r="W1077" i="4"/>
  <c r="P1077" i="4"/>
  <c r="V1077" i="4"/>
  <c r="Q1077" i="4"/>
  <c r="U1077" i="4"/>
  <c r="L1078" i="4"/>
  <c r="M1078" i="4"/>
  <c r="O1078" i="4"/>
  <c r="W1078" i="4"/>
  <c r="P1078" i="4"/>
  <c r="V1078" i="4"/>
  <c r="Q1078" i="4"/>
  <c r="U1078" i="4"/>
  <c r="L1079" i="4"/>
  <c r="M1079" i="4"/>
  <c r="O1079" i="4"/>
  <c r="W1079" i="4"/>
  <c r="P1079" i="4"/>
  <c r="V1079" i="4"/>
  <c r="Q1079" i="4"/>
  <c r="U1079" i="4"/>
  <c r="L1080" i="4"/>
  <c r="M1080" i="4"/>
  <c r="O1080" i="4"/>
  <c r="W1080" i="4"/>
  <c r="P1080" i="4"/>
  <c r="V1080" i="4"/>
  <c r="Q1080" i="4"/>
  <c r="U1080" i="4"/>
  <c r="L1081" i="4"/>
  <c r="M1081" i="4"/>
  <c r="O1081" i="4"/>
  <c r="W1081" i="4"/>
  <c r="P1081" i="4"/>
  <c r="V1081" i="4"/>
  <c r="Q1081" i="4"/>
  <c r="U1081" i="4"/>
  <c r="L1082" i="4"/>
  <c r="M1082" i="4"/>
  <c r="O1082" i="4"/>
  <c r="W1082" i="4"/>
  <c r="P1082" i="4"/>
  <c r="V1082" i="4"/>
  <c r="Q1082" i="4"/>
  <c r="U1082" i="4"/>
  <c r="L1083" i="4"/>
  <c r="M1083" i="4"/>
  <c r="O1083" i="4"/>
  <c r="W1083" i="4"/>
  <c r="P1083" i="4"/>
  <c r="V1083" i="4"/>
  <c r="Q1083" i="4"/>
  <c r="U1083" i="4"/>
  <c r="L1084" i="4"/>
  <c r="M1084" i="4"/>
  <c r="O1084" i="4"/>
  <c r="W1084" i="4"/>
  <c r="P1084" i="4"/>
  <c r="V1084" i="4"/>
  <c r="Q1084" i="4"/>
  <c r="U1084" i="4"/>
  <c r="L1085" i="4"/>
  <c r="M1085" i="4"/>
  <c r="O1085" i="4"/>
  <c r="W1085" i="4"/>
  <c r="P1085" i="4"/>
  <c r="V1085" i="4"/>
  <c r="Q1085" i="4"/>
  <c r="U1085" i="4"/>
  <c r="L1086" i="4"/>
  <c r="M1086" i="4"/>
  <c r="O1086" i="4"/>
  <c r="W1086" i="4"/>
  <c r="P1086" i="4"/>
  <c r="V1086" i="4"/>
  <c r="Q1086" i="4"/>
  <c r="U1086" i="4"/>
  <c r="L1087" i="4"/>
  <c r="M1087" i="4"/>
  <c r="O1087" i="4"/>
  <c r="W1087" i="4"/>
  <c r="P1087" i="4"/>
  <c r="V1087" i="4"/>
  <c r="Q1087" i="4"/>
  <c r="U1087" i="4"/>
  <c r="L1088" i="4"/>
  <c r="M1088" i="4"/>
  <c r="O1088" i="4"/>
  <c r="W1088" i="4"/>
  <c r="P1088" i="4"/>
  <c r="V1088" i="4"/>
  <c r="Q1088" i="4"/>
  <c r="U1088" i="4"/>
  <c r="L1089" i="4"/>
  <c r="M1089" i="4"/>
  <c r="O1089" i="4"/>
  <c r="W1089" i="4"/>
  <c r="P1089" i="4"/>
  <c r="V1089" i="4"/>
  <c r="Q1089" i="4"/>
  <c r="U1089" i="4"/>
  <c r="L1090" i="4"/>
  <c r="M1090" i="4"/>
  <c r="O1090" i="4"/>
  <c r="W1090" i="4"/>
  <c r="P1090" i="4"/>
  <c r="V1090" i="4"/>
  <c r="Q1090" i="4"/>
  <c r="U1090" i="4"/>
  <c r="L1091" i="4"/>
  <c r="M1091" i="4"/>
  <c r="O1091" i="4"/>
  <c r="W1091" i="4"/>
  <c r="P1091" i="4"/>
  <c r="V1091" i="4"/>
  <c r="Q1091" i="4"/>
  <c r="U1091" i="4"/>
  <c r="L1092" i="4"/>
  <c r="M1092" i="4"/>
  <c r="O1092" i="4"/>
  <c r="W1092" i="4"/>
  <c r="P1092" i="4"/>
  <c r="V1092" i="4"/>
  <c r="Q1092" i="4"/>
  <c r="U1092" i="4"/>
  <c r="L1093" i="4"/>
  <c r="M1093" i="4"/>
  <c r="O1093" i="4"/>
  <c r="W1093" i="4"/>
  <c r="P1093" i="4"/>
  <c r="V1093" i="4"/>
  <c r="Q1093" i="4"/>
  <c r="U1093" i="4"/>
  <c r="L1094" i="4"/>
  <c r="M1094" i="4"/>
  <c r="O1094" i="4"/>
  <c r="W1094" i="4"/>
  <c r="P1094" i="4"/>
  <c r="V1094" i="4"/>
  <c r="Q1094" i="4"/>
  <c r="U1094" i="4"/>
  <c r="L1095" i="4"/>
  <c r="M1095" i="4"/>
  <c r="O1095" i="4"/>
  <c r="W1095" i="4"/>
  <c r="P1095" i="4"/>
  <c r="V1095" i="4"/>
  <c r="Q1095" i="4"/>
  <c r="U1095" i="4"/>
  <c r="L1096" i="4"/>
  <c r="M1096" i="4"/>
  <c r="O1096" i="4"/>
  <c r="W1096" i="4"/>
  <c r="P1096" i="4"/>
  <c r="V1096" i="4"/>
  <c r="Q1096" i="4"/>
  <c r="U1096" i="4"/>
  <c r="L1097" i="4"/>
  <c r="M1097" i="4"/>
  <c r="O1097" i="4"/>
  <c r="W1097" i="4"/>
  <c r="P1097" i="4"/>
  <c r="V1097" i="4"/>
  <c r="Q1097" i="4"/>
  <c r="U1097" i="4"/>
  <c r="L1098" i="4"/>
  <c r="M1098" i="4"/>
  <c r="O1098" i="4"/>
  <c r="W1098" i="4"/>
  <c r="P1098" i="4"/>
  <c r="V1098" i="4"/>
  <c r="Q1098" i="4"/>
  <c r="U1098" i="4"/>
  <c r="L1099" i="4"/>
  <c r="M1099" i="4"/>
  <c r="O1099" i="4"/>
  <c r="W1099" i="4"/>
  <c r="P1099" i="4"/>
  <c r="V1099" i="4"/>
  <c r="Q1099" i="4"/>
  <c r="U1099" i="4"/>
  <c r="L1100" i="4"/>
  <c r="M1100" i="4"/>
  <c r="O1100" i="4"/>
  <c r="W1100" i="4"/>
  <c r="P1100" i="4"/>
  <c r="V1100" i="4"/>
  <c r="Q1100" i="4"/>
  <c r="U1100" i="4"/>
  <c r="L1101" i="4"/>
  <c r="M1101" i="4"/>
  <c r="O1101" i="4"/>
  <c r="W1101" i="4"/>
  <c r="P1101" i="4"/>
  <c r="V1101" i="4"/>
  <c r="Q1101" i="4"/>
  <c r="U1101" i="4"/>
  <c r="L1102" i="4"/>
  <c r="M1102" i="4"/>
  <c r="O1102" i="4"/>
  <c r="W1102" i="4"/>
  <c r="P1102" i="4"/>
  <c r="V1102" i="4"/>
  <c r="Q1102" i="4"/>
  <c r="U1102" i="4"/>
  <c r="L1103" i="4"/>
  <c r="M1103" i="4"/>
  <c r="O1103" i="4"/>
  <c r="W1103" i="4"/>
  <c r="P1103" i="4"/>
  <c r="V1103" i="4"/>
  <c r="Q1103" i="4"/>
  <c r="U1103" i="4"/>
  <c r="L1104" i="4"/>
  <c r="M1104" i="4"/>
  <c r="O1104" i="4"/>
  <c r="W1104" i="4"/>
  <c r="P1104" i="4"/>
  <c r="V1104" i="4"/>
  <c r="Q1104" i="4"/>
  <c r="U1104" i="4"/>
  <c r="L1105" i="4"/>
  <c r="M1105" i="4"/>
  <c r="O1105" i="4"/>
  <c r="W1105" i="4"/>
  <c r="P1105" i="4"/>
  <c r="V1105" i="4"/>
  <c r="Q1105" i="4"/>
  <c r="U1105" i="4"/>
  <c r="L1106" i="4"/>
  <c r="M1106" i="4"/>
  <c r="O1106" i="4"/>
  <c r="W1106" i="4"/>
  <c r="P1106" i="4"/>
  <c r="V1106" i="4"/>
  <c r="Q1106" i="4"/>
  <c r="U1106" i="4"/>
  <c r="L1107" i="4"/>
  <c r="M1107" i="4"/>
  <c r="O1107" i="4"/>
  <c r="W1107" i="4"/>
  <c r="P1107" i="4"/>
  <c r="V1107" i="4"/>
  <c r="Q1107" i="4"/>
  <c r="U1107" i="4"/>
  <c r="L1108" i="4"/>
  <c r="M1108" i="4"/>
  <c r="O1108" i="4"/>
  <c r="W1108" i="4"/>
  <c r="P1108" i="4"/>
  <c r="V1108" i="4"/>
  <c r="Q1108" i="4"/>
  <c r="U1108" i="4"/>
  <c r="L1109" i="4"/>
  <c r="M1109" i="4"/>
  <c r="O1109" i="4"/>
  <c r="W1109" i="4"/>
  <c r="P1109" i="4"/>
  <c r="V1109" i="4"/>
  <c r="Q1109" i="4"/>
  <c r="U1109" i="4"/>
  <c r="L1110" i="4"/>
  <c r="M1110" i="4"/>
  <c r="O1110" i="4"/>
  <c r="W1110" i="4"/>
  <c r="P1110" i="4"/>
  <c r="V1110" i="4"/>
  <c r="Q1110" i="4"/>
  <c r="U1110" i="4"/>
  <c r="L1111" i="4"/>
  <c r="M1111" i="4"/>
  <c r="O1111" i="4"/>
  <c r="W1111" i="4"/>
  <c r="P1111" i="4"/>
  <c r="V1111" i="4"/>
  <c r="Q1111" i="4"/>
  <c r="U1111" i="4"/>
  <c r="L1112" i="4"/>
  <c r="M1112" i="4"/>
  <c r="O1112" i="4"/>
  <c r="W1112" i="4"/>
  <c r="P1112" i="4"/>
  <c r="V1112" i="4"/>
  <c r="Q1112" i="4"/>
  <c r="U1112" i="4"/>
  <c r="L1113" i="4"/>
  <c r="M1113" i="4"/>
  <c r="O1113" i="4"/>
  <c r="W1113" i="4"/>
  <c r="P1113" i="4"/>
  <c r="V1113" i="4"/>
  <c r="Q1113" i="4"/>
  <c r="U1113" i="4"/>
  <c r="L1114" i="4"/>
  <c r="M1114" i="4"/>
  <c r="O1114" i="4"/>
  <c r="W1114" i="4"/>
  <c r="P1114" i="4"/>
  <c r="V1114" i="4"/>
  <c r="Q1114" i="4"/>
  <c r="U1114" i="4"/>
  <c r="L1115" i="4"/>
  <c r="M1115" i="4"/>
  <c r="O1115" i="4"/>
  <c r="W1115" i="4"/>
  <c r="P1115" i="4"/>
  <c r="V1115" i="4"/>
  <c r="Q1115" i="4"/>
  <c r="U1115" i="4"/>
  <c r="L1116" i="4"/>
  <c r="M1116" i="4"/>
  <c r="O1116" i="4"/>
  <c r="W1116" i="4"/>
  <c r="P1116" i="4"/>
  <c r="V1116" i="4"/>
  <c r="Q1116" i="4"/>
  <c r="U1116" i="4"/>
  <c r="L1117" i="4"/>
  <c r="M1117" i="4"/>
  <c r="O1117" i="4"/>
  <c r="W1117" i="4"/>
  <c r="P1117" i="4"/>
  <c r="V1117" i="4"/>
  <c r="Q1117" i="4"/>
  <c r="U1117" i="4"/>
  <c r="L1118" i="4"/>
  <c r="M1118" i="4"/>
  <c r="O1118" i="4"/>
  <c r="W1118" i="4"/>
  <c r="P1118" i="4"/>
  <c r="V1118" i="4"/>
  <c r="Q1118" i="4"/>
  <c r="U1118" i="4"/>
  <c r="L1119" i="4"/>
  <c r="M1119" i="4"/>
  <c r="O1119" i="4"/>
  <c r="W1119" i="4"/>
  <c r="P1119" i="4"/>
  <c r="V1119" i="4"/>
  <c r="Q1119" i="4"/>
  <c r="U1119" i="4"/>
  <c r="L1120" i="4"/>
  <c r="M1120" i="4"/>
  <c r="O1120" i="4"/>
  <c r="W1120" i="4"/>
  <c r="P1120" i="4"/>
  <c r="V1120" i="4"/>
  <c r="Q1120" i="4"/>
  <c r="U1120" i="4"/>
  <c r="L1121" i="4"/>
  <c r="M1121" i="4"/>
  <c r="O1121" i="4"/>
  <c r="W1121" i="4"/>
  <c r="P1121" i="4"/>
  <c r="V1121" i="4"/>
  <c r="Q1121" i="4"/>
  <c r="U1121" i="4"/>
  <c r="L1122" i="4"/>
  <c r="M1122" i="4"/>
  <c r="O1122" i="4"/>
  <c r="W1122" i="4"/>
  <c r="P1122" i="4"/>
  <c r="V1122" i="4"/>
  <c r="Q1122" i="4"/>
  <c r="U1122" i="4"/>
  <c r="L1123" i="4"/>
  <c r="M1123" i="4"/>
  <c r="O1123" i="4"/>
  <c r="W1123" i="4"/>
  <c r="P1123" i="4"/>
  <c r="V1123" i="4"/>
  <c r="Q1123" i="4"/>
  <c r="U1123" i="4"/>
  <c r="L1124" i="4"/>
  <c r="M1124" i="4"/>
  <c r="O1124" i="4"/>
  <c r="W1124" i="4"/>
  <c r="P1124" i="4"/>
  <c r="V1124" i="4"/>
  <c r="Q1124" i="4"/>
  <c r="U1124" i="4"/>
  <c r="L1125" i="4"/>
  <c r="M1125" i="4"/>
  <c r="O1125" i="4"/>
  <c r="W1125" i="4"/>
  <c r="P1125" i="4"/>
  <c r="V1125" i="4"/>
  <c r="Q1125" i="4"/>
  <c r="U1125" i="4"/>
  <c r="L1126" i="4"/>
  <c r="M1126" i="4"/>
  <c r="O1126" i="4"/>
  <c r="W1126" i="4"/>
  <c r="P1126" i="4"/>
  <c r="V1126" i="4"/>
  <c r="Q1126" i="4"/>
  <c r="U1126" i="4"/>
  <c r="L1127" i="4"/>
  <c r="M1127" i="4"/>
  <c r="O1127" i="4"/>
  <c r="W1127" i="4"/>
  <c r="P1127" i="4"/>
  <c r="V1127" i="4"/>
  <c r="Q1127" i="4"/>
  <c r="U1127" i="4"/>
  <c r="L1128" i="4"/>
  <c r="M1128" i="4"/>
  <c r="O1128" i="4"/>
  <c r="W1128" i="4"/>
  <c r="P1128" i="4"/>
  <c r="V1128" i="4"/>
  <c r="Q1128" i="4"/>
  <c r="U1128" i="4"/>
  <c r="L1129" i="4"/>
  <c r="M1129" i="4"/>
  <c r="O1129" i="4"/>
  <c r="W1129" i="4"/>
  <c r="P1129" i="4"/>
  <c r="V1129" i="4"/>
  <c r="Q1129" i="4"/>
  <c r="U1129" i="4"/>
  <c r="L1130" i="4"/>
  <c r="M1130" i="4"/>
  <c r="O1130" i="4"/>
  <c r="W1130" i="4"/>
  <c r="P1130" i="4"/>
  <c r="V1130" i="4"/>
  <c r="Q1130" i="4"/>
  <c r="U1130" i="4"/>
  <c r="L1131" i="4"/>
  <c r="M1131" i="4"/>
  <c r="O1131" i="4"/>
  <c r="W1131" i="4"/>
  <c r="P1131" i="4"/>
  <c r="V1131" i="4"/>
  <c r="Q1131" i="4"/>
  <c r="U1131" i="4"/>
  <c r="L1132" i="4"/>
  <c r="M1132" i="4"/>
  <c r="O1132" i="4"/>
  <c r="W1132" i="4"/>
  <c r="P1132" i="4"/>
  <c r="V1132" i="4"/>
  <c r="Q1132" i="4"/>
  <c r="U1132" i="4"/>
  <c r="L1133" i="4"/>
  <c r="M1133" i="4"/>
  <c r="O1133" i="4"/>
  <c r="W1133" i="4"/>
  <c r="P1133" i="4"/>
  <c r="V1133" i="4"/>
  <c r="Q1133" i="4"/>
  <c r="U1133" i="4"/>
  <c r="L1134" i="4"/>
  <c r="M1134" i="4"/>
  <c r="O1134" i="4"/>
  <c r="W1134" i="4"/>
  <c r="P1134" i="4"/>
  <c r="V1134" i="4"/>
  <c r="Q1134" i="4"/>
  <c r="U1134" i="4"/>
  <c r="L1135" i="4"/>
  <c r="M1135" i="4"/>
  <c r="O1135" i="4"/>
  <c r="W1135" i="4"/>
  <c r="P1135" i="4"/>
  <c r="V1135" i="4"/>
  <c r="Q1135" i="4"/>
  <c r="U1135" i="4"/>
  <c r="L1136" i="4"/>
  <c r="M1136" i="4"/>
  <c r="O1136" i="4"/>
  <c r="W1136" i="4"/>
  <c r="P1136" i="4"/>
  <c r="V1136" i="4"/>
  <c r="Q1136" i="4"/>
  <c r="U1136" i="4"/>
  <c r="L1137" i="4"/>
  <c r="M1137" i="4"/>
  <c r="O1137" i="4"/>
  <c r="W1137" i="4"/>
  <c r="P1137" i="4"/>
  <c r="V1137" i="4"/>
  <c r="Q1137" i="4"/>
  <c r="U1137" i="4"/>
  <c r="L1138" i="4"/>
  <c r="M1138" i="4"/>
  <c r="O1138" i="4"/>
  <c r="W1138" i="4"/>
  <c r="P1138" i="4"/>
  <c r="V1138" i="4"/>
  <c r="Q1138" i="4"/>
  <c r="U1138" i="4"/>
  <c r="L1139" i="4"/>
  <c r="M1139" i="4"/>
  <c r="O1139" i="4"/>
  <c r="W1139" i="4"/>
  <c r="P1139" i="4"/>
  <c r="V1139" i="4"/>
  <c r="Q1139" i="4"/>
  <c r="U1139" i="4"/>
  <c r="L1140" i="4"/>
  <c r="M1140" i="4"/>
  <c r="O1140" i="4"/>
  <c r="W1140" i="4"/>
  <c r="P1140" i="4"/>
  <c r="V1140" i="4"/>
  <c r="Q1140" i="4"/>
  <c r="U1140" i="4"/>
  <c r="L1141" i="4"/>
  <c r="M1141" i="4"/>
  <c r="O1141" i="4"/>
  <c r="W1141" i="4"/>
  <c r="P1141" i="4"/>
  <c r="V1141" i="4"/>
  <c r="Q1141" i="4"/>
  <c r="U1141" i="4"/>
  <c r="L1142" i="4"/>
  <c r="M1142" i="4"/>
  <c r="O1142" i="4"/>
  <c r="W1142" i="4"/>
  <c r="P1142" i="4"/>
  <c r="V1142" i="4"/>
  <c r="Q1142" i="4"/>
  <c r="U1142" i="4"/>
  <c r="L1143" i="4"/>
  <c r="M1143" i="4"/>
  <c r="O1143" i="4"/>
  <c r="W1143" i="4"/>
  <c r="P1143" i="4"/>
  <c r="V1143" i="4"/>
  <c r="Q1143" i="4"/>
  <c r="U1143" i="4"/>
  <c r="L1144" i="4"/>
  <c r="M1144" i="4"/>
  <c r="O1144" i="4"/>
  <c r="W1144" i="4"/>
  <c r="P1144" i="4"/>
  <c r="V1144" i="4"/>
  <c r="Q1144" i="4"/>
  <c r="U1144" i="4"/>
  <c r="L1145" i="4"/>
  <c r="M1145" i="4"/>
  <c r="O1145" i="4"/>
  <c r="W1145" i="4"/>
  <c r="P1145" i="4"/>
  <c r="V1145" i="4"/>
  <c r="Q1145" i="4"/>
  <c r="U1145" i="4"/>
  <c r="L1146" i="4"/>
  <c r="M1146" i="4"/>
  <c r="O1146" i="4"/>
  <c r="W1146" i="4"/>
  <c r="P1146" i="4"/>
  <c r="V1146" i="4"/>
  <c r="Q1146" i="4"/>
  <c r="U1146" i="4"/>
  <c r="L1147" i="4"/>
  <c r="M1147" i="4"/>
  <c r="O1147" i="4"/>
  <c r="W1147" i="4"/>
  <c r="P1147" i="4"/>
  <c r="V1147" i="4"/>
  <c r="Q1147" i="4"/>
  <c r="U1147" i="4"/>
  <c r="L1148" i="4"/>
  <c r="M1148" i="4"/>
  <c r="O1148" i="4"/>
  <c r="W1148" i="4"/>
  <c r="P1148" i="4"/>
  <c r="V1148" i="4"/>
  <c r="Q1148" i="4"/>
  <c r="U1148" i="4"/>
  <c r="L1149" i="4"/>
  <c r="M1149" i="4"/>
  <c r="O1149" i="4"/>
  <c r="W1149" i="4"/>
  <c r="P1149" i="4"/>
  <c r="V1149" i="4"/>
  <c r="Q1149" i="4"/>
  <c r="U1149" i="4"/>
  <c r="L1150" i="4"/>
  <c r="M1150" i="4"/>
  <c r="O1150" i="4"/>
  <c r="W1150" i="4"/>
  <c r="P1150" i="4"/>
  <c r="V1150" i="4"/>
  <c r="Q1150" i="4"/>
  <c r="U1150" i="4"/>
  <c r="L1151" i="4"/>
  <c r="M1151" i="4"/>
  <c r="O1151" i="4"/>
  <c r="W1151" i="4"/>
  <c r="P1151" i="4"/>
  <c r="V1151" i="4"/>
  <c r="Q1151" i="4"/>
  <c r="U1151" i="4"/>
  <c r="L1152" i="4"/>
  <c r="M1152" i="4"/>
  <c r="O1152" i="4"/>
  <c r="W1152" i="4"/>
  <c r="P1152" i="4"/>
  <c r="V1152" i="4"/>
  <c r="Q1152" i="4"/>
  <c r="U1152" i="4"/>
  <c r="L1153" i="4"/>
  <c r="M1153" i="4"/>
  <c r="O1153" i="4"/>
  <c r="W1153" i="4"/>
  <c r="P1153" i="4"/>
  <c r="V1153" i="4"/>
  <c r="Q1153" i="4"/>
  <c r="U1153" i="4"/>
  <c r="L1154" i="4"/>
  <c r="M1154" i="4"/>
  <c r="O1154" i="4"/>
  <c r="W1154" i="4"/>
  <c r="P1154" i="4"/>
  <c r="V1154" i="4"/>
  <c r="Q1154" i="4"/>
  <c r="U1154" i="4"/>
  <c r="L1155" i="4"/>
  <c r="M1155" i="4"/>
  <c r="O1155" i="4"/>
  <c r="W1155" i="4"/>
  <c r="P1155" i="4"/>
  <c r="V1155" i="4"/>
  <c r="Q1155" i="4"/>
  <c r="U1155" i="4"/>
  <c r="L1156" i="4"/>
  <c r="M1156" i="4"/>
  <c r="O1156" i="4"/>
  <c r="W1156" i="4"/>
  <c r="P1156" i="4"/>
  <c r="V1156" i="4"/>
  <c r="Q1156" i="4"/>
  <c r="U1156" i="4"/>
  <c r="L1157" i="4"/>
  <c r="M1157" i="4"/>
  <c r="O1157" i="4"/>
  <c r="W1157" i="4"/>
  <c r="P1157" i="4"/>
  <c r="V1157" i="4"/>
  <c r="Q1157" i="4"/>
  <c r="U1157" i="4"/>
  <c r="L1158" i="4"/>
  <c r="M1158" i="4"/>
  <c r="O1158" i="4"/>
  <c r="W1158" i="4"/>
  <c r="P1158" i="4"/>
  <c r="V1158" i="4"/>
  <c r="Q1158" i="4"/>
  <c r="U1158" i="4"/>
  <c r="L1159" i="4"/>
  <c r="M1159" i="4"/>
  <c r="O1159" i="4"/>
  <c r="W1159" i="4"/>
  <c r="P1159" i="4"/>
  <c r="V1159" i="4"/>
  <c r="Q1159" i="4"/>
  <c r="U1159" i="4"/>
  <c r="L1160" i="4"/>
  <c r="M1160" i="4"/>
  <c r="O1160" i="4"/>
  <c r="W1160" i="4"/>
  <c r="P1160" i="4"/>
  <c r="V1160" i="4"/>
  <c r="Q1160" i="4"/>
  <c r="U1160" i="4"/>
  <c r="L1161" i="4"/>
  <c r="M1161" i="4"/>
  <c r="O1161" i="4"/>
  <c r="W1161" i="4"/>
  <c r="P1161" i="4"/>
  <c r="V1161" i="4"/>
  <c r="Q1161" i="4"/>
  <c r="U1161" i="4"/>
  <c r="L1162" i="4"/>
  <c r="M1162" i="4"/>
  <c r="O1162" i="4"/>
  <c r="W1162" i="4"/>
  <c r="P1162" i="4"/>
  <c r="V1162" i="4"/>
  <c r="Q1162" i="4"/>
  <c r="U1162" i="4"/>
  <c r="L1163" i="4"/>
  <c r="M1163" i="4"/>
  <c r="O1163" i="4"/>
  <c r="W1163" i="4"/>
  <c r="P1163" i="4"/>
  <c r="V1163" i="4"/>
  <c r="Q1163" i="4"/>
  <c r="U1163" i="4"/>
  <c r="L1164" i="4"/>
  <c r="M1164" i="4"/>
  <c r="O1164" i="4"/>
  <c r="W1164" i="4"/>
  <c r="P1164" i="4"/>
  <c r="V1164" i="4"/>
  <c r="Q1164" i="4"/>
  <c r="U1164" i="4"/>
  <c r="L1165" i="4"/>
  <c r="M1165" i="4"/>
  <c r="O1165" i="4"/>
  <c r="W1165" i="4"/>
  <c r="P1165" i="4"/>
  <c r="V1165" i="4"/>
  <c r="Q1165" i="4"/>
  <c r="U1165" i="4"/>
  <c r="L1166" i="4"/>
  <c r="M1166" i="4"/>
  <c r="O1166" i="4"/>
  <c r="W1166" i="4"/>
  <c r="P1166" i="4"/>
  <c r="V1166" i="4"/>
  <c r="Q1166" i="4"/>
  <c r="U1166" i="4"/>
  <c r="L1167" i="4"/>
  <c r="M1167" i="4"/>
  <c r="O1167" i="4"/>
  <c r="W1167" i="4"/>
  <c r="P1167" i="4"/>
  <c r="V1167" i="4"/>
  <c r="Q1167" i="4"/>
  <c r="U1167" i="4"/>
  <c r="L1168" i="4"/>
  <c r="M1168" i="4"/>
  <c r="O1168" i="4"/>
  <c r="W1168" i="4"/>
  <c r="P1168" i="4"/>
  <c r="V1168" i="4"/>
  <c r="Q1168" i="4"/>
  <c r="U1168" i="4"/>
  <c r="L1169" i="4"/>
  <c r="M1169" i="4"/>
  <c r="O1169" i="4"/>
  <c r="W1169" i="4"/>
  <c r="P1169" i="4"/>
  <c r="V1169" i="4"/>
  <c r="Q1169" i="4"/>
  <c r="U1169" i="4"/>
  <c r="L1170" i="4"/>
  <c r="M1170" i="4"/>
  <c r="O1170" i="4"/>
  <c r="W1170" i="4"/>
  <c r="P1170" i="4"/>
  <c r="V1170" i="4"/>
  <c r="Q1170" i="4"/>
  <c r="U1170" i="4"/>
  <c r="L1171" i="4"/>
  <c r="M1171" i="4"/>
  <c r="O1171" i="4"/>
  <c r="W1171" i="4"/>
  <c r="P1171" i="4"/>
  <c r="V1171" i="4"/>
  <c r="Q1171" i="4"/>
  <c r="U1171" i="4"/>
  <c r="L1172" i="4"/>
  <c r="M1172" i="4"/>
  <c r="O1172" i="4"/>
  <c r="W1172" i="4"/>
  <c r="P1172" i="4"/>
  <c r="V1172" i="4"/>
  <c r="Q1172" i="4"/>
  <c r="U1172" i="4"/>
  <c r="L1173" i="4"/>
  <c r="M1173" i="4"/>
  <c r="O1173" i="4"/>
  <c r="W1173" i="4"/>
  <c r="P1173" i="4"/>
  <c r="V1173" i="4"/>
  <c r="Q1173" i="4"/>
  <c r="U1173" i="4"/>
  <c r="L1174" i="4"/>
  <c r="M1174" i="4"/>
  <c r="O1174" i="4"/>
  <c r="W1174" i="4"/>
  <c r="P1174" i="4"/>
  <c r="V1174" i="4"/>
  <c r="Q1174" i="4"/>
  <c r="U1174" i="4"/>
  <c r="L1175" i="4"/>
  <c r="M1175" i="4"/>
  <c r="O1175" i="4"/>
  <c r="W1175" i="4"/>
  <c r="P1175" i="4"/>
  <c r="V1175" i="4"/>
  <c r="Q1175" i="4"/>
  <c r="U1175" i="4"/>
  <c r="L1176" i="4"/>
  <c r="M1176" i="4"/>
  <c r="O1176" i="4"/>
  <c r="W1176" i="4"/>
  <c r="P1176" i="4"/>
  <c r="V1176" i="4"/>
  <c r="Q1176" i="4"/>
  <c r="U1176" i="4"/>
  <c r="L1177" i="4"/>
  <c r="M1177" i="4"/>
  <c r="O1177" i="4"/>
  <c r="W1177" i="4"/>
  <c r="P1177" i="4"/>
  <c r="V1177" i="4"/>
  <c r="Q1177" i="4"/>
  <c r="U1177" i="4"/>
  <c r="L1178" i="4"/>
  <c r="M1178" i="4"/>
  <c r="O1178" i="4"/>
  <c r="W1178" i="4"/>
  <c r="P1178" i="4"/>
  <c r="V1178" i="4"/>
  <c r="Q1178" i="4"/>
  <c r="U1178" i="4"/>
  <c r="L1179" i="4"/>
  <c r="M1179" i="4"/>
  <c r="O1179" i="4"/>
  <c r="W1179" i="4"/>
  <c r="P1179" i="4"/>
  <c r="V1179" i="4"/>
  <c r="Q1179" i="4"/>
  <c r="U1179" i="4"/>
  <c r="L1180" i="4"/>
  <c r="M1180" i="4"/>
  <c r="O1180" i="4"/>
  <c r="W1180" i="4"/>
  <c r="P1180" i="4"/>
  <c r="V1180" i="4"/>
  <c r="Q1180" i="4"/>
  <c r="U1180" i="4"/>
  <c r="L1181" i="4"/>
  <c r="M1181" i="4"/>
  <c r="O1181" i="4"/>
  <c r="W1181" i="4"/>
  <c r="P1181" i="4"/>
  <c r="V1181" i="4"/>
  <c r="Q1181" i="4"/>
  <c r="U1181" i="4"/>
  <c r="L1182" i="4"/>
  <c r="M1182" i="4"/>
  <c r="O1182" i="4"/>
  <c r="W1182" i="4"/>
  <c r="P1182" i="4"/>
  <c r="V1182" i="4"/>
  <c r="Q1182" i="4"/>
  <c r="U1182" i="4"/>
  <c r="L1183" i="4"/>
  <c r="M1183" i="4"/>
  <c r="O1183" i="4"/>
  <c r="W1183" i="4"/>
  <c r="P1183" i="4"/>
  <c r="V1183" i="4"/>
  <c r="Q1183" i="4"/>
  <c r="U1183" i="4"/>
  <c r="L1184" i="4"/>
  <c r="M1184" i="4"/>
  <c r="O1184" i="4"/>
  <c r="W1184" i="4"/>
  <c r="P1184" i="4"/>
  <c r="V1184" i="4"/>
  <c r="Q1184" i="4"/>
  <c r="U1184" i="4"/>
  <c r="L1185" i="4"/>
  <c r="M1185" i="4"/>
  <c r="O1185" i="4"/>
  <c r="W1185" i="4"/>
  <c r="P1185" i="4"/>
  <c r="V1185" i="4"/>
  <c r="Q1185" i="4"/>
  <c r="U1185" i="4"/>
  <c r="L1186" i="4"/>
  <c r="M1186" i="4"/>
  <c r="O1186" i="4"/>
  <c r="W1186" i="4"/>
  <c r="P1186" i="4"/>
  <c r="V1186" i="4"/>
  <c r="Q1186" i="4"/>
  <c r="U1186" i="4"/>
  <c r="L1187" i="4"/>
  <c r="M1187" i="4"/>
  <c r="O1187" i="4"/>
  <c r="W1187" i="4"/>
  <c r="P1187" i="4"/>
  <c r="V1187" i="4"/>
  <c r="Q1187" i="4"/>
  <c r="U1187" i="4"/>
  <c r="L1188" i="4"/>
  <c r="M1188" i="4"/>
  <c r="O1188" i="4"/>
  <c r="W1188" i="4"/>
  <c r="P1188" i="4"/>
  <c r="V1188" i="4"/>
  <c r="Q1188" i="4"/>
  <c r="U1188" i="4"/>
  <c r="L1189" i="4"/>
  <c r="M1189" i="4"/>
  <c r="O1189" i="4"/>
  <c r="W1189" i="4"/>
  <c r="P1189" i="4"/>
  <c r="V1189" i="4"/>
  <c r="Q1189" i="4"/>
  <c r="U1189" i="4"/>
  <c r="L1190" i="4"/>
  <c r="M1190" i="4"/>
  <c r="O1190" i="4"/>
  <c r="W1190" i="4"/>
  <c r="P1190" i="4"/>
  <c r="V1190" i="4"/>
  <c r="Q1190" i="4"/>
  <c r="U1190" i="4"/>
  <c r="L1191" i="4"/>
  <c r="M1191" i="4"/>
  <c r="O1191" i="4"/>
  <c r="W1191" i="4"/>
  <c r="P1191" i="4"/>
  <c r="V1191" i="4"/>
  <c r="Q1191" i="4"/>
  <c r="U1191" i="4"/>
  <c r="L1192" i="4"/>
  <c r="M1192" i="4"/>
  <c r="O1192" i="4"/>
  <c r="W1192" i="4"/>
  <c r="P1192" i="4"/>
  <c r="V1192" i="4"/>
  <c r="Q1192" i="4"/>
  <c r="U1192" i="4"/>
  <c r="L1193" i="4"/>
  <c r="M1193" i="4"/>
  <c r="O1193" i="4"/>
  <c r="W1193" i="4"/>
  <c r="P1193" i="4"/>
  <c r="V1193" i="4"/>
  <c r="Q1193" i="4"/>
  <c r="U1193" i="4"/>
  <c r="L1194" i="4"/>
  <c r="M1194" i="4"/>
  <c r="O1194" i="4"/>
  <c r="W1194" i="4"/>
  <c r="P1194" i="4"/>
  <c r="V1194" i="4"/>
  <c r="Q1194" i="4"/>
  <c r="U1194" i="4"/>
  <c r="L1195" i="4"/>
  <c r="M1195" i="4"/>
  <c r="O1195" i="4"/>
  <c r="W1195" i="4"/>
  <c r="P1195" i="4"/>
  <c r="V1195" i="4"/>
  <c r="Q1195" i="4"/>
  <c r="U1195" i="4"/>
  <c r="L1196" i="4"/>
  <c r="M1196" i="4"/>
  <c r="O1196" i="4"/>
  <c r="W1196" i="4"/>
  <c r="P1196" i="4"/>
  <c r="V1196" i="4"/>
  <c r="Q1196" i="4"/>
  <c r="U1196" i="4"/>
  <c r="L1197" i="4"/>
  <c r="M1197" i="4"/>
  <c r="O1197" i="4"/>
  <c r="W1197" i="4"/>
  <c r="P1197" i="4"/>
  <c r="V1197" i="4"/>
  <c r="Q1197" i="4"/>
  <c r="U1197" i="4"/>
  <c r="L1198" i="4"/>
  <c r="M1198" i="4"/>
  <c r="O1198" i="4"/>
  <c r="W1198" i="4"/>
  <c r="P1198" i="4"/>
  <c r="V1198" i="4"/>
  <c r="Q1198" i="4"/>
  <c r="U1198" i="4"/>
  <c r="L1199" i="4"/>
  <c r="M1199" i="4"/>
  <c r="O1199" i="4"/>
  <c r="W1199" i="4"/>
  <c r="P1199" i="4"/>
  <c r="V1199" i="4"/>
  <c r="Q1199" i="4"/>
  <c r="U1199" i="4"/>
  <c r="L1200" i="4"/>
  <c r="M1200" i="4"/>
  <c r="O1200" i="4"/>
  <c r="W1200" i="4"/>
  <c r="P1200" i="4"/>
  <c r="V1200" i="4"/>
  <c r="Q1200" i="4"/>
  <c r="U1200" i="4"/>
  <c r="L1201" i="4"/>
  <c r="M1201" i="4"/>
  <c r="O1201" i="4"/>
  <c r="W1201" i="4"/>
  <c r="P1201" i="4"/>
  <c r="V1201" i="4"/>
  <c r="Q1201" i="4"/>
  <c r="U1201" i="4"/>
  <c r="L1202" i="4"/>
  <c r="M1202" i="4"/>
  <c r="O1202" i="4"/>
  <c r="W1202" i="4"/>
  <c r="P1202" i="4"/>
  <c r="V1202" i="4"/>
  <c r="Q1202" i="4"/>
  <c r="U1202" i="4"/>
  <c r="L1203" i="4"/>
  <c r="M1203" i="4"/>
  <c r="O1203" i="4"/>
  <c r="W1203" i="4"/>
  <c r="P1203" i="4"/>
  <c r="V1203" i="4"/>
  <c r="Q1203" i="4"/>
  <c r="U1203" i="4"/>
  <c r="L1204" i="4"/>
  <c r="M1204" i="4"/>
  <c r="O1204" i="4"/>
  <c r="W1204" i="4"/>
  <c r="P1204" i="4"/>
  <c r="V1204" i="4"/>
  <c r="Q1204" i="4"/>
  <c r="U1204" i="4"/>
  <c r="L1205" i="4"/>
  <c r="M1205" i="4"/>
  <c r="O1205" i="4"/>
  <c r="W1205" i="4"/>
  <c r="P1205" i="4"/>
  <c r="V1205" i="4"/>
  <c r="Q1205" i="4"/>
  <c r="U1205" i="4"/>
  <c r="L1206" i="4"/>
  <c r="M1206" i="4"/>
  <c r="O1206" i="4"/>
  <c r="W1206" i="4"/>
  <c r="P1206" i="4"/>
  <c r="V1206" i="4"/>
  <c r="Q1206" i="4"/>
  <c r="U1206" i="4"/>
  <c r="L1207" i="4"/>
  <c r="M1207" i="4"/>
  <c r="O1207" i="4"/>
  <c r="W1207" i="4"/>
  <c r="P1207" i="4"/>
  <c r="V1207" i="4"/>
  <c r="Q1207" i="4"/>
  <c r="U1207" i="4"/>
  <c r="L1208" i="4"/>
  <c r="M1208" i="4"/>
  <c r="O1208" i="4"/>
  <c r="W1208" i="4"/>
  <c r="P1208" i="4"/>
  <c r="V1208" i="4"/>
  <c r="Q1208" i="4"/>
  <c r="U1208" i="4"/>
  <c r="L1209" i="4"/>
  <c r="M1209" i="4"/>
  <c r="O1209" i="4"/>
  <c r="W1209" i="4"/>
  <c r="P1209" i="4"/>
  <c r="V1209" i="4"/>
  <c r="Q1209" i="4"/>
  <c r="U1209" i="4"/>
  <c r="L1210" i="4"/>
  <c r="M1210" i="4"/>
  <c r="O1210" i="4"/>
  <c r="W1210" i="4"/>
  <c r="P1210" i="4"/>
  <c r="V1210" i="4"/>
  <c r="Q1210" i="4"/>
  <c r="U1210" i="4"/>
  <c r="L1211" i="4"/>
  <c r="M1211" i="4"/>
  <c r="O1211" i="4"/>
  <c r="W1211" i="4"/>
  <c r="P1211" i="4"/>
  <c r="V1211" i="4"/>
  <c r="Q1211" i="4"/>
  <c r="U1211" i="4"/>
  <c r="L1212" i="4"/>
  <c r="M1212" i="4"/>
  <c r="O1212" i="4"/>
  <c r="W1212" i="4"/>
  <c r="P1212" i="4"/>
  <c r="V1212" i="4"/>
  <c r="Q1212" i="4"/>
  <c r="U1212" i="4"/>
  <c r="L1213" i="4"/>
  <c r="M1213" i="4"/>
  <c r="O1213" i="4"/>
  <c r="W1213" i="4"/>
  <c r="P1213" i="4"/>
  <c r="V1213" i="4"/>
  <c r="Q1213" i="4"/>
  <c r="U1213" i="4"/>
  <c r="L1214" i="4"/>
  <c r="M1214" i="4"/>
  <c r="O1214" i="4"/>
  <c r="W1214" i="4"/>
  <c r="P1214" i="4"/>
  <c r="V1214" i="4"/>
  <c r="Q1214" i="4"/>
  <c r="U1214" i="4"/>
  <c r="L1215" i="4"/>
  <c r="M1215" i="4"/>
  <c r="O1215" i="4"/>
  <c r="W1215" i="4"/>
  <c r="P1215" i="4"/>
  <c r="V1215" i="4"/>
  <c r="Q1215" i="4"/>
  <c r="U1215" i="4"/>
  <c r="L1216" i="4"/>
  <c r="M1216" i="4"/>
  <c r="O1216" i="4"/>
  <c r="W1216" i="4"/>
  <c r="P1216" i="4"/>
  <c r="V1216" i="4"/>
  <c r="Q1216" i="4"/>
  <c r="U1216" i="4"/>
  <c r="L1217" i="4"/>
  <c r="M1217" i="4"/>
  <c r="O1217" i="4"/>
  <c r="W1217" i="4"/>
  <c r="P1217" i="4"/>
  <c r="V1217" i="4"/>
  <c r="Q1217" i="4"/>
  <c r="U1217" i="4"/>
  <c r="L1218" i="4"/>
  <c r="M1218" i="4"/>
  <c r="O1218" i="4"/>
  <c r="W1218" i="4"/>
  <c r="P1218" i="4"/>
  <c r="V1218" i="4"/>
  <c r="Q1218" i="4"/>
  <c r="U1218" i="4"/>
  <c r="L1219" i="4"/>
  <c r="M1219" i="4"/>
  <c r="O1219" i="4"/>
  <c r="W1219" i="4"/>
  <c r="P1219" i="4"/>
  <c r="V1219" i="4"/>
  <c r="Q1219" i="4"/>
  <c r="U1219" i="4"/>
  <c r="L1220" i="4"/>
  <c r="M1220" i="4"/>
  <c r="O1220" i="4"/>
  <c r="W1220" i="4"/>
  <c r="P1220" i="4"/>
  <c r="V1220" i="4"/>
  <c r="Q1220" i="4"/>
  <c r="U1220" i="4"/>
  <c r="L1221" i="4"/>
  <c r="M1221" i="4"/>
  <c r="O1221" i="4"/>
  <c r="W1221" i="4"/>
  <c r="P1221" i="4"/>
  <c r="V1221" i="4"/>
  <c r="Q1221" i="4"/>
  <c r="U1221" i="4"/>
  <c r="L1222" i="4"/>
  <c r="M1222" i="4"/>
  <c r="O1222" i="4"/>
  <c r="W1222" i="4"/>
  <c r="P1222" i="4"/>
  <c r="V1222" i="4"/>
  <c r="Q1222" i="4"/>
  <c r="U1222" i="4"/>
  <c r="L1223" i="4"/>
  <c r="M1223" i="4"/>
  <c r="O1223" i="4"/>
  <c r="W1223" i="4"/>
  <c r="P1223" i="4"/>
  <c r="V1223" i="4"/>
  <c r="Q1223" i="4"/>
  <c r="U1223" i="4"/>
  <c r="L1224" i="4"/>
  <c r="M1224" i="4"/>
  <c r="O1224" i="4"/>
  <c r="W1224" i="4"/>
  <c r="P1224" i="4"/>
  <c r="V1224" i="4"/>
  <c r="Q1224" i="4"/>
  <c r="U1224" i="4"/>
  <c r="L1225" i="4"/>
  <c r="M1225" i="4"/>
  <c r="O1225" i="4"/>
  <c r="W1225" i="4"/>
  <c r="P1225" i="4"/>
  <c r="V1225" i="4"/>
  <c r="Q1225" i="4"/>
  <c r="U1225" i="4"/>
  <c r="L1226" i="4"/>
  <c r="M1226" i="4"/>
  <c r="O1226" i="4"/>
  <c r="W1226" i="4"/>
  <c r="P1226" i="4"/>
  <c r="V1226" i="4"/>
  <c r="Q1226" i="4"/>
  <c r="U1226" i="4"/>
  <c r="L1227" i="4"/>
  <c r="M1227" i="4"/>
  <c r="O1227" i="4"/>
  <c r="W1227" i="4"/>
  <c r="P1227" i="4"/>
  <c r="V1227" i="4"/>
  <c r="Q1227" i="4"/>
  <c r="U1227" i="4"/>
  <c r="L1228" i="4"/>
  <c r="M1228" i="4"/>
  <c r="O1228" i="4"/>
  <c r="W1228" i="4"/>
  <c r="P1228" i="4"/>
  <c r="V1228" i="4"/>
  <c r="Q1228" i="4"/>
  <c r="U1228" i="4"/>
  <c r="L1229" i="4"/>
  <c r="M1229" i="4"/>
  <c r="O1229" i="4"/>
  <c r="W1229" i="4"/>
  <c r="P1229" i="4"/>
  <c r="V1229" i="4"/>
  <c r="Q1229" i="4"/>
  <c r="U1229" i="4"/>
  <c r="L1230" i="4"/>
  <c r="M1230" i="4"/>
  <c r="O1230" i="4"/>
  <c r="W1230" i="4"/>
  <c r="P1230" i="4"/>
  <c r="V1230" i="4"/>
  <c r="Q1230" i="4"/>
  <c r="U1230" i="4"/>
  <c r="L1231" i="4"/>
  <c r="M1231" i="4"/>
  <c r="O1231" i="4"/>
  <c r="W1231" i="4"/>
  <c r="P1231" i="4"/>
  <c r="V1231" i="4"/>
  <c r="Q1231" i="4"/>
  <c r="U1231" i="4"/>
  <c r="L1232" i="4"/>
  <c r="M1232" i="4"/>
  <c r="O1232" i="4"/>
  <c r="W1232" i="4"/>
  <c r="P1232" i="4"/>
  <c r="V1232" i="4"/>
  <c r="Q1232" i="4"/>
  <c r="U1232" i="4"/>
  <c r="L1233" i="4"/>
  <c r="M1233" i="4"/>
  <c r="O1233" i="4"/>
  <c r="W1233" i="4"/>
  <c r="P1233" i="4"/>
  <c r="V1233" i="4"/>
  <c r="Q1233" i="4"/>
  <c r="U1233" i="4"/>
  <c r="L1234" i="4"/>
  <c r="M1234" i="4"/>
  <c r="O1234" i="4"/>
  <c r="W1234" i="4"/>
  <c r="P1234" i="4"/>
  <c r="V1234" i="4"/>
  <c r="Q1234" i="4"/>
  <c r="U1234" i="4"/>
  <c r="L1235" i="4"/>
  <c r="M1235" i="4"/>
  <c r="O1235" i="4"/>
  <c r="W1235" i="4"/>
  <c r="P1235" i="4"/>
  <c r="V1235" i="4"/>
  <c r="Q1235" i="4"/>
  <c r="U1235" i="4"/>
  <c r="L1236" i="4"/>
  <c r="M1236" i="4"/>
  <c r="O1236" i="4"/>
  <c r="W1236" i="4"/>
  <c r="P1236" i="4"/>
  <c r="V1236" i="4"/>
  <c r="Q1236" i="4"/>
  <c r="U1236" i="4"/>
  <c r="L1237" i="4"/>
  <c r="M1237" i="4"/>
  <c r="O1237" i="4"/>
  <c r="W1237" i="4"/>
  <c r="P1237" i="4"/>
  <c r="V1237" i="4"/>
  <c r="Q1237" i="4"/>
  <c r="U1237" i="4"/>
  <c r="L1238" i="4"/>
  <c r="M1238" i="4"/>
  <c r="O1238" i="4"/>
  <c r="W1238" i="4"/>
  <c r="P1238" i="4"/>
  <c r="V1238" i="4"/>
  <c r="Q1238" i="4"/>
  <c r="U1238" i="4"/>
  <c r="L1239" i="4"/>
  <c r="M1239" i="4"/>
  <c r="O1239" i="4"/>
  <c r="W1239" i="4"/>
  <c r="P1239" i="4"/>
  <c r="V1239" i="4"/>
  <c r="Q1239" i="4"/>
  <c r="U1239" i="4"/>
  <c r="L1240" i="4"/>
  <c r="M1240" i="4"/>
  <c r="O1240" i="4"/>
  <c r="W1240" i="4"/>
  <c r="P1240" i="4"/>
  <c r="V1240" i="4"/>
  <c r="Q1240" i="4"/>
  <c r="U1240" i="4"/>
  <c r="L1241" i="4"/>
  <c r="M1241" i="4"/>
  <c r="O1241" i="4"/>
  <c r="W1241" i="4"/>
  <c r="P1241" i="4"/>
  <c r="V1241" i="4"/>
  <c r="Q1241" i="4"/>
  <c r="U1241" i="4"/>
  <c r="L1242" i="4"/>
  <c r="M1242" i="4"/>
  <c r="O1242" i="4"/>
  <c r="W1242" i="4"/>
  <c r="P1242" i="4"/>
  <c r="V1242" i="4"/>
  <c r="Q1242" i="4"/>
  <c r="U1242" i="4"/>
  <c r="L1243" i="4"/>
  <c r="M1243" i="4"/>
  <c r="O1243" i="4"/>
  <c r="W1243" i="4"/>
  <c r="P1243" i="4"/>
  <c r="V1243" i="4"/>
  <c r="Q1243" i="4"/>
  <c r="U1243" i="4"/>
  <c r="L1244" i="4"/>
  <c r="M1244" i="4"/>
  <c r="O1244" i="4"/>
  <c r="W1244" i="4"/>
  <c r="P1244" i="4"/>
  <c r="V1244" i="4"/>
  <c r="Q1244" i="4"/>
  <c r="U1244" i="4"/>
  <c r="L1245" i="4"/>
  <c r="M1245" i="4"/>
  <c r="O1245" i="4"/>
  <c r="W1245" i="4"/>
  <c r="P1245" i="4"/>
  <c r="V1245" i="4"/>
  <c r="Q1245" i="4"/>
  <c r="U1245" i="4"/>
  <c r="L1246" i="4"/>
  <c r="M1246" i="4"/>
  <c r="O1246" i="4"/>
  <c r="W1246" i="4"/>
  <c r="P1246" i="4"/>
  <c r="V1246" i="4"/>
  <c r="Q1246" i="4"/>
  <c r="U1246" i="4"/>
  <c r="L1247" i="4"/>
  <c r="M1247" i="4"/>
  <c r="O1247" i="4"/>
  <c r="W1247" i="4"/>
  <c r="P1247" i="4"/>
  <c r="V1247" i="4"/>
  <c r="Q1247" i="4"/>
  <c r="U1247" i="4"/>
  <c r="L1248" i="4"/>
  <c r="M1248" i="4"/>
  <c r="O1248" i="4"/>
  <c r="W1248" i="4"/>
  <c r="P1248" i="4"/>
  <c r="V1248" i="4"/>
  <c r="Q1248" i="4"/>
  <c r="U1248" i="4"/>
  <c r="L1249" i="4"/>
  <c r="M1249" i="4"/>
  <c r="O1249" i="4"/>
  <c r="W1249" i="4"/>
  <c r="P1249" i="4"/>
  <c r="V1249" i="4"/>
  <c r="Q1249" i="4"/>
  <c r="U1249" i="4"/>
  <c r="L1250" i="4"/>
  <c r="M1250" i="4"/>
  <c r="O1250" i="4"/>
  <c r="W1250" i="4"/>
  <c r="P1250" i="4"/>
  <c r="V1250" i="4"/>
  <c r="Q1250" i="4"/>
  <c r="U1250" i="4"/>
  <c r="L1251" i="4"/>
  <c r="M1251" i="4"/>
  <c r="O1251" i="4"/>
  <c r="W1251" i="4"/>
  <c r="P1251" i="4"/>
  <c r="V1251" i="4"/>
  <c r="Q1251" i="4"/>
  <c r="U1251" i="4"/>
  <c r="L1252" i="4"/>
  <c r="M1252" i="4"/>
  <c r="O1252" i="4"/>
  <c r="W1252" i="4"/>
  <c r="P1252" i="4"/>
  <c r="V1252" i="4"/>
  <c r="Q1252" i="4"/>
  <c r="U1252" i="4"/>
  <c r="L1253" i="4"/>
  <c r="M1253" i="4"/>
  <c r="O1253" i="4"/>
  <c r="W1253" i="4"/>
  <c r="P1253" i="4"/>
  <c r="V1253" i="4"/>
  <c r="Q1253" i="4"/>
  <c r="U1253" i="4"/>
  <c r="L1254" i="4"/>
  <c r="M1254" i="4"/>
  <c r="O1254" i="4"/>
  <c r="W1254" i="4"/>
  <c r="P1254" i="4"/>
  <c r="V1254" i="4"/>
  <c r="Q1254" i="4"/>
  <c r="U1254" i="4"/>
  <c r="L1255" i="4"/>
  <c r="M1255" i="4"/>
  <c r="O1255" i="4"/>
  <c r="W1255" i="4"/>
  <c r="P1255" i="4"/>
  <c r="V1255" i="4"/>
  <c r="Q1255" i="4"/>
  <c r="U1255" i="4"/>
  <c r="L1256" i="4"/>
  <c r="M1256" i="4"/>
  <c r="O1256" i="4"/>
  <c r="W1256" i="4"/>
  <c r="P1256" i="4"/>
  <c r="V1256" i="4"/>
  <c r="Q1256" i="4"/>
  <c r="U1256" i="4"/>
  <c r="L1257" i="4"/>
  <c r="M1257" i="4"/>
  <c r="O1257" i="4"/>
  <c r="W1257" i="4"/>
  <c r="P1257" i="4"/>
  <c r="V1257" i="4"/>
  <c r="Q1257" i="4"/>
  <c r="U1257" i="4"/>
  <c r="L1258" i="4"/>
  <c r="M1258" i="4"/>
  <c r="O1258" i="4"/>
  <c r="W1258" i="4"/>
  <c r="P1258" i="4"/>
  <c r="V1258" i="4"/>
  <c r="Q1258" i="4"/>
  <c r="U1258" i="4"/>
  <c r="L1259" i="4"/>
  <c r="M1259" i="4"/>
  <c r="O1259" i="4"/>
  <c r="W1259" i="4"/>
  <c r="P1259" i="4"/>
  <c r="V1259" i="4"/>
  <c r="Q1259" i="4"/>
  <c r="U1259" i="4"/>
  <c r="L1260" i="4"/>
  <c r="M1260" i="4"/>
  <c r="O1260" i="4"/>
  <c r="W1260" i="4"/>
  <c r="P1260" i="4"/>
  <c r="V1260" i="4"/>
  <c r="Q1260" i="4"/>
  <c r="U1260" i="4"/>
  <c r="L1261" i="4"/>
  <c r="M1261" i="4"/>
  <c r="O1261" i="4"/>
  <c r="W1261" i="4"/>
  <c r="P1261" i="4"/>
  <c r="V1261" i="4"/>
  <c r="Q1261" i="4"/>
  <c r="U1261" i="4"/>
  <c r="L1262" i="4"/>
  <c r="M1262" i="4"/>
  <c r="O1262" i="4"/>
  <c r="W1262" i="4"/>
  <c r="P1262" i="4"/>
  <c r="V1262" i="4"/>
  <c r="Q1262" i="4"/>
  <c r="U1262" i="4"/>
  <c r="L1263" i="4"/>
  <c r="M1263" i="4"/>
  <c r="O1263" i="4"/>
  <c r="W1263" i="4"/>
  <c r="P1263" i="4"/>
  <c r="V1263" i="4"/>
  <c r="Q1263" i="4"/>
  <c r="U1263" i="4"/>
  <c r="L1264" i="4"/>
  <c r="M1264" i="4"/>
  <c r="O1264" i="4"/>
  <c r="W1264" i="4"/>
  <c r="P1264" i="4"/>
  <c r="V1264" i="4"/>
  <c r="Q1264" i="4"/>
  <c r="U1264" i="4"/>
  <c r="L1265" i="4"/>
  <c r="M1265" i="4"/>
  <c r="O1265" i="4"/>
  <c r="W1265" i="4"/>
  <c r="P1265" i="4"/>
  <c r="V1265" i="4"/>
  <c r="Q1265" i="4"/>
  <c r="U1265" i="4"/>
  <c r="L1266" i="4"/>
  <c r="M1266" i="4"/>
  <c r="O1266" i="4"/>
  <c r="W1266" i="4"/>
  <c r="P1266" i="4"/>
  <c r="V1266" i="4"/>
  <c r="Q1266" i="4"/>
  <c r="U1266" i="4"/>
  <c r="L1267" i="4"/>
  <c r="M1267" i="4"/>
  <c r="O1267" i="4"/>
  <c r="W1267" i="4"/>
  <c r="P1267" i="4"/>
  <c r="V1267" i="4"/>
  <c r="Q1267" i="4"/>
  <c r="U1267" i="4"/>
  <c r="L1268" i="4"/>
  <c r="M1268" i="4"/>
  <c r="O1268" i="4"/>
  <c r="W1268" i="4"/>
  <c r="P1268" i="4"/>
  <c r="V1268" i="4"/>
  <c r="Q1268" i="4"/>
  <c r="U1268" i="4"/>
  <c r="L1269" i="4"/>
  <c r="M1269" i="4"/>
  <c r="O1269" i="4"/>
  <c r="W1269" i="4"/>
  <c r="P1269" i="4"/>
  <c r="V1269" i="4"/>
  <c r="Q1269" i="4"/>
  <c r="U1269" i="4"/>
  <c r="L1270" i="4"/>
  <c r="M1270" i="4"/>
  <c r="O1270" i="4"/>
  <c r="W1270" i="4"/>
  <c r="P1270" i="4"/>
  <c r="V1270" i="4"/>
  <c r="Q1270" i="4"/>
  <c r="U1270" i="4"/>
  <c r="L1271" i="4"/>
  <c r="M1271" i="4"/>
  <c r="O1271" i="4"/>
  <c r="W1271" i="4"/>
  <c r="P1271" i="4"/>
  <c r="V1271" i="4"/>
  <c r="Q1271" i="4"/>
  <c r="U1271" i="4"/>
  <c r="L1272" i="4"/>
  <c r="M1272" i="4"/>
  <c r="O1272" i="4"/>
  <c r="W1272" i="4"/>
  <c r="P1272" i="4"/>
  <c r="V1272" i="4"/>
  <c r="Q1272" i="4"/>
  <c r="U1272" i="4"/>
  <c r="L1273" i="4"/>
  <c r="M1273" i="4"/>
  <c r="O1273" i="4"/>
  <c r="W1273" i="4"/>
  <c r="P1273" i="4"/>
  <c r="V1273" i="4"/>
  <c r="Q1273" i="4"/>
  <c r="U1273" i="4"/>
  <c r="L1274" i="4"/>
  <c r="M1274" i="4"/>
  <c r="O1274" i="4"/>
  <c r="W1274" i="4"/>
  <c r="P1274" i="4"/>
  <c r="V1274" i="4"/>
  <c r="Q1274" i="4"/>
  <c r="U1274" i="4"/>
  <c r="L1275" i="4"/>
  <c r="M1275" i="4"/>
  <c r="O1275" i="4"/>
  <c r="W1275" i="4"/>
  <c r="P1275" i="4"/>
  <c r="V1275" i="4"/>
  <c r="Q1275" i="4"/>
  <c r="U1275" i="4"/>
  <c r="L1276" i="4"/>
  <c r="M1276" i="4"/>
  <c r="O1276" i="4"/>
  <c r="W1276" i="4"/>
  <c r="P1276" i="4"/>
  <c r="V1276" i="4"/>
  <c r="Q1276" i="4"/>
  <c r="U1276" i="4"/>
  <c r="L1277" i="4"/>
  <c r="M1277" i="4"/>
  <c r="O1277" i="4"/>
  <c r="W1277" i="4"/>
  <c r="P1277" i="4"/>
  <c r="V1277" i="4"/>
  <c r="Q1277" i="4"/>
  <c r="U1277" i="4"/>
  <c r="L1278" i="4"/>
  <c r="M1278" i="4"/>
  <c r="O1278" i="4"/>
  <c r="W1278" i="4"/>
  <c r="P1278" i="4"/>
  <c r="V1278" i="4"/>
  <c r="Q1278" i="4"/>
  <c r="U1278" i="4"/>
  <c r="L1279" i="4"/>
  <c r="M1279" i="4"/>
  <c r="O1279" i="4"/>
  <c r="W1279" i="4"/>
  <c r="P1279" i="4"/>
  <c r="V1279" i="4"/>
  <c r="Q1279" i="4"/>
  <c r="U1279" i="4"/>
  <c r="L1280" i="4"/>
  <c r="M1280" i="4"/>
  <c r="O1280" i="4"/>
  <c r="W1280" i="4"/>
  <c r="P1280" i="4"/>
  <c r="V1280" i="4"/>
  <c r="Q1280" i="4"/>
  <c r="U1280" i="4"/>
  <c r="L1281" i="4"/>
  <c r="M1281" i="4"/>
  <c r="O1281" i="4"/>
  <c r="W1281" i="4"/>
  <c r="P1281" i="4"/>
  <c r="V1281" i="4"/>
  <c r="Q1281" i="4"/>
  <c r="U1281" i="4"/>
  <c r="L1282" i="4"/>
  <c r="M1282" i="4"/>
  <c r="O1282" i="4"/>
  <c r="W1282" i="4"/>
  <c r="P1282" i="4"/>
  <c r="V1282" i="4"/>
  <c r="Q1282" i="4"/>
  <c r="U1282" i="4"/>
  <c r="L1283" i="4"/>
  <c r="M1283" i="4"/>
  <c r="O1283" i="4"/>
  <c r="W1283" i="4"/>
  <c r="P1283" i="4"/>
  <c r="V1283" i="4"/>
  <c r="Q1283" i="4"/>
  <c r="U1283" i="4"/>
  <c r="L1284" i="4"/>
  <c r="M1284" i="4"/>
  <c r="O1284" i="4"/>
  <c r="W1284" i="4"/>
  <c r="P1284" i="4"/>
  <c r="V1284" i="4"/>
  <c r="Q1284" i="4"/>
  <c r="U1284" i="4"/>
  <c r="L1285" i="4"/>
  <c r="M1285" i="4"/>
  <c r="O1285" i="4"/>
  <c r="W1285" i="4"/>
  <c r="P1285" i="4"/>
  <c r="V1285" i="4"/>
  <c r="Q1285" i="4"/>
  <c r="U1285" i="4"/>
  <c r="L1286" i="4"/>
  <c r="M1286" i="4"/>
  <c r="O1286" i="4"/>
  <c r="W1286" i="4"/>
  <c r="P1286" i="4"/>
  <c r="V1286" i="4"/>
  <c r="Q1286" i="4"/>
  <c r="U1286" i="4"/>
  <c r="L1287" i="4"/>
  <c r="M1287" i="4"/>
  <c r="O1287" i="4"/>
  <c r="W1287" i="4"/>
  <c r="P1287" i="4"/>
  <c r="V1287" i="4"/>
  <c r="Q1287" i="4"/>
  <c r="U1287" i="4"/>
  <c r="L1288" i="4"/>
  <c r="M1288" i="4"/>
  <c r="O1288" i="4"/>
  <c r="W1288" i="4"/>
  <c r="P1288" i="4"/>
  <c r="V1288" i="4"/>
  <c r="Q1288" i="4"/>
  <c r="U1288" i="4"/>
  <c r="L1289" i="4"/>
  <c r="M1289" i="4"/>
  <c r="O1289" i="4"/>
  <c r="W1289" i="4"/>
  <c r="P1289" i="4"/>
  <c r="V1289" i="4"/>
  <c r="Q1289" i="4"/>
  <c r="U1289" i="4"/>
  <c r="L1290" i="4"/>
  <c r="M1290" i="4"/>
  <c r="O1290" i="4"/>
  <c r="W1290" i="4"/>
  <c r="P1290" i="4"/>
  <c r="V1290" i="4"/>
  <c r="Q1290" i="4"/>
  <c r="U1290" i="4"/>
  <c r="L1291" i="4"/>
  <c r="M1291" i="4"/>
  <c r="O1291" i="4"/>
  <c r="W1291" i="4"/>
  <c r="P1291" i="4"/>
  <c r="V1291" i="4"/>
  <c r="Q1291" i="4"/>
  <c r="U1291" i="4"/>
  <c r="L1292" i="4"/>
  <c r="M1292" i="4"/>
  <c r="O1292" i="4"/>
  <c r="W1292" i="4"/>
  <c r="P1292" i="4"/>
  <c r="V1292" i="4"/>
  <c r="Q1292" i="4"/>
  <c r="U1292" i="4"/>
  <c r="L1293" i="4"/>
  <c r="M1293" i="4"/>
  <c r="O1293" i="4"/>
  <c r="W1293" i="4"/>
  <c r="P1293" i="4"/>
  <c r="V1293" i="4"/>
  <c r="Q1293" i="4"/>
  <c r="U1293" i="4"/>
  <c r="L1294" i="4"/>
  <c r="M1294" i="4"/>
  <c r="O1294" i="4"/>
  <c r="W1294" i="4"/>
  <c r="P1294" i="4"/>
  <c r="V1294" i="4"/>
  <c r="Q1294" i="4"/>
  <c r="U1294" i="4"/>
  <c r="L1295" i="4"/>
  <c r="M1295" i="4"/>
  <c r="O1295" i="4"/>
  <c r="W1295" i="4"/>
  <c r="P1295" i="4"/>
  <c r="V1295" i="4"/>
  <c r="Q1295" i="4"/>
  <c r="U1295" i="4"/>
  <c r="L1296" i="4"/>
  <c r="M1296" i="4"/>
  <c r="O1296" i="4"/>
  <c r="W1296" i="4"/>
  <c r="P1296" i="4"/>
  <c r="V1296" i="4"/>
  <c r="Q1296" i="4"/>
  <c r="U1296" i="4"/>
  <c r="L1297" i="4"/>
  <c r="M1297" i="4"/>
  <c r="O1297" i="4"/>
  <c r="W1297" i="4"/>
  <c r="P1297" i="4"/>
  <c r="V1297" i="4"/>
  <c r="Q1297" i="4"/>
  <c r="U1297" i="4"/>
  <c r="L1298" i="4"/>
  <c r="M1298" i="4"/>
  <c r="O1298" i="4"/>
  <c r="W1298" i="4"/>
  <c r="P1298" i="4"/>
  <c r="V1298" i="4"/>
  <c r="Q1298" i="4"/>
  <c r="U1298" i="4"/>
  <c r="L1299" i="4"/>
  <c r="M1299" i="4"/>
  <c r="O1299" i="4"/>
  <c r="W1299" i="4"/>
  <c r="P1299" i="4"/>
  <c r="V1299" i="4"/>
  <c r="Q1299" i="4"/>
  <c r="U1299" i="4"/>
  <c r="L1300" i="4"/>
  <c r="M1300" i="4"/>
  <c r="O1300" i="4"/>
  <c r="W1300" i="4"/>
  <c r="P1300" i="4"/>
  <c r="V1300" i="4"/>
  <c r="Q1300" i="4"/>
  <c r="U1300" i="4"/>
  <c r="L1301" i="4"/>
  <c r="M1301" i="4"/>
  <c r="O1301" i="4"/>
  <c r="W1301" i="4"/>
  <c r="P1301" i="4"/>
  <c r="V1301" i="4"/>
  <c r="Q1301" i="4"/>
  <c r="U1301" i="4"/>
  <c r="L1302" i="4"/>
  <c r="M1302" i="4"/>
  <c r="O1302" i="4"/>
  <c r="W1302" i="4"/>
  <c r="P1302" i="4"/>
  <c r="V1302" i="4"/>
  <c r="Q1302" i="4"/>
  <c r="U1302" i="4"/>
  <c r="L1303" i="4"/>
  <c r="M1303" i="4"/>
  <c r="O1303" i="4"/>
  <c r="W1303" i="4"/>
  <c r="P1303" i="4"/>
  <c r="V1303" i="4"/>
  <c r="Q1303" i="4"/>
  <c r="U1303" i="4"/>
  <c r="L1304" i="4"/>
  <c r="M1304" i="4"/>
  <c r="O1304" i="4"/>
  <c r="W1304" i="4"/>
  <c r="P1304" i="4"/>
  <c r="V1304" i="4"/>
  <c r="Q1304" i="4"/>
  <c r="U1304" i="4"/>
  <c r="L1305" i="4"/>
  <c r="M1305" i="4"/>
  <c r="O1305" i="4"/>
  <c r="W1305" i="4"/>
  <c r="P1305" i="4"/>
  <c r="V1305" i="4"/>
  <c r="Q1305" i="4"/>
  <c r="U1305" i="4"/>
  <c r="L1306" i="4"/>
  <c r="M1306" i="4"/>
  <c r="O1306" i="4"/>
  <c r="W1306" i="4"/>
  <c r="P1306" i="4"/>
  <c r="V1306" i="4"/>
  <c r="Q1306" i="4"/>
  <c r="U1306" i="4"/>
  <c r="L1307" i="4"/>
  <c r="M1307" i="4"/>
  <c r="O1307" i="4"/>
  <c r="W1307" i="4"/>
  <c r="P1307" i="4"/>
  <c r="V1307" i="4"/>
  <c r="Q1307" i="4"/>
  <c r="U1307" i="4"/>
  <c r="L1308" i="4"/>
  <c r="M1308" i="4"/>
  <c r="O1308" i="4"/>
  <c r="W1308" i="4"/>
  <c r="P1308" i="4"/>
  <c r="V1308" i="4"/>
  <c r="Q1308" i="4"/>
  <c r="U1308" i="4"/>
  <c r="L1309" i="4"/>
  <c r="M1309" i="4"/>
  <c r="O1309" i="4"/>
  <c r="W1309" i="4"/>
  <c r="P1309" i="4"/>
  <c r="V1309" i="4"/>
  <c r="Q1309" i="4"/>
  <c r="U1309" i="4"/>
  <c r="L1310" i="4"/>
  <c r="M1310" i="4"/>
  <c r="O1310" i="4"/>
  <c r="W1310" i="4"/>
  <c r="P1310" i="4"/>
  <c r="V1310" i="4"/>
  <c r="Q1310" i="4"/>
  <c r="U1310" i="4"/>
  <c r="L1311" i="4"/>
  <c r="M1311" i="4"/>
  <c r="O1311" i="4"/>
  <c r="W1311" i="4"/>
  <c r="P1311" i="4"/>
  <c r="V1311" i="4"/>
  <c r="Q1311" i="4"/>
  <c r="U1311" i="4"/>
  <c r="L1312" i="4"/>
  <c r="M1312" i="4"/>
  <c r="O1312" i="4"/>
  <c r="W1312" i="4"/>
  <c r="P1312" i="4"/>
  <c r="V1312" i="4"/>
  <c r="Q1312" i="4"/>
  <c r="U1312" i="4"/>
  <c r="L1313" i="4"/>
  <c r="M1313" i="4"/>
  <c r="O1313" i="4"/>
  <c r="W1313" i="4"/>
  <c r="P1313" i="4"/>
  <c r="V1313" i="4"/>
  <c r="Q1313" i="4"/>
  <c r="U1313" i="4"/>
  <c r="L1314" i="4"/>
  <c r="M1314" i="4"/>
  <c r="O1314" i="4"/>
  <c r="W1314" i="4"/>
  <c r="P1314" i="4"/>
  <c r="V1314" i="4"/>
  <c r="Q1314" i="4"/>
  <c r="U1314" i="4"/>
  <c r="L1315" i="4"/>
  <c r="M1315" i="4"/>
  <c r="O1315" i="4"/>
  <c r="W1315" i="4"/>
  <c r="P1315" i="4"/>
  <c r="V1315" i="4"/>
  <c r="Q1315" i="4"/>
  <c r="U1315" i="4"/>
  <c r="L1316" i="4"/>
  <c r="M1316" i="4"/>
  <c r="O1316" i="4"/>
  <c r="W1316" i="4"/>
  <c r="P1316" i="4"/>
  <c r="V1316" i="4"/>
  <c r="Q1316" i="4"/>
  <c r="U1316" i="4"/>
  <c r="L1317" i="4"/>
  <c r="M1317" i="4"/>
  <c r="O1317" i="4"/>
  <c r="W1317" i="4"/>
  <c r="P1317" i="4"/>
  <c r="V1317" i="4"/>
  <c r="Q1317" i="4"/>
  <c r="U1317" i="4"/>
  <c r="L1318" i="4"/>
  <c r="M1318" i="4"/>
  <c r="O1318" i="4"/>
  <c r="W1318" i="4"/>
  <c r="P1318" i="4"/>
  <c r="V1318" i="4"/>
  <c r="Q1318" i="4"/>
  <c r="U1318" i="4"/>
  <c r="L1319" i="4"/>
  <c r="M1319" i="4"/>
  <c r="O1319" i="4"/>
  <c r="W1319" i="4"/>
  <c r="P1319" i="4"/>
  <c r="V1319" i="4"/>
  <c r="Q1319" i="4"/>
  <c r="U1319" i="4"/>
  <c r="L1320" i="4"/>
  <c r="M1320" i="4"/>
  <c r="O1320" i="4"/>
  <c r="W1320" i="4"/>
  <c r="P1320" i="4"/>
  <c r="V1320" i="4"/>
  <c r="Q1320" i="4"/>
  <c r="U1320" i="4"/>
  <c r="L1321" i="4"/>
  <c r="M1321" i="4"/>
  <c r="O1321" i="4"/>
  <c r="W1321" i="4"/>
  <c r="P1321" i="4"/>
  <c r="V1321" i="4"/>
  <c r="Q1321" i="4"/>
  <c r="U1321" i="4"/>
  <c r="L1322" i="4"/>
  <c r="M1322" i="4"/>
  <c r="O1322" i="4"/>
  <c r="W1322" i="4"/>
  <c r="P1322" i="4"/>
  <c r="V1322" i="4"/>
  <c r="Q1322" i="4"/>
  <c r="U1322" i="4"/>
  <c r="L1323" i="4"/>
  <c r="M1323" i="4"/>
  <c r="O1323" i="4"/>
  <c r="W1323" i="4"/>
  <c r="P1323" i="4"/>
  <c r="V1323" i="4"/>
  <c r="Q1323" i="4"/>
  <c r="U1323" i="4"/>
  <c r="L1324" i="4"/>
  <c r="M1324" i="4"/>
  <c r="O1324" i="4"/>
  <c r="W1324" i="4"/>
  <c r="P1324" i="4"/>
  <c r="V1324" i="4"/>
  <c r="Q1324" i="4"/>
  <c r="U1324" i="4"/>
  <c r="L1325" i="4"/>
  <c r="M1325" i="4"/>
  <c r="O1325" i="4"/>
  <c r="W1325" i="4"/>
  <c r="P1325" i="4"/>
  <c r="V1325" i="4"/>
  <c r="Q1325" i="4"/>
  <c r="U1325" i="4"/>
  <c r="L1326" i="4"/>
  <c r="M1326" i="4"/>
  <c r="O1326" i="4"/>
  <c r="W1326" i="4"/>
  <c r="P1326" i="4"/>
  <c r="V1326" i="4"/>
  <c r="Q1326" i="4"/>
  <c r="U1326" i="4"/>
  <c r="L1327" i="4"/>
  <c r="M1327" i="4"/>
  <c r="O1327" i="4"/>
  <c r="W1327" i="4"/>
  <c r="P1327" i="4"/>
  <c r="V1327" i="4"/>
  <c r="Q1327" i="4"/>
  <c r="U1327" i="4"/>
  <c r="L1328" i="4"/>
  <c r="M1328" i="4"/>
  <c r="O1328" i="4"/>
  <c r="W1328" i="4"/>
  <c r="P1328" i="4"/>
  <c r="V1328" i="4"/>
  <c r="Q1328" i="4"/>
  <c r="U1328" i="4"/>
  <c r="L1329" i="4"/>
  <c r="M1329" i="4"/>
  <c r="O1329" i="4"/>
  <c r="W1329" i="4"/>
  <c r="P1329" i="4"/>
  <c r="V1329" i="4"/>
  <c r="Q1329" i="4"/>
  <c r="U1329" i="4"/>
  <c r="L1330" i="4"/>
  <c r="M1330" i="4"/>
  <c r="O1330" i="4"/>
  <c r="W1330" i="4"/>
  <c r="P1330" i="4"/>
  <c r="V1330" i="4"/>
  <c r="Q1330" i="4"/>
  <c r="U1330" i="4"/>
  <c r="L1331" i="4"/>
  <c r="M1331" i="4"/>
  <c r="O1331" i="4"/>
  <c r="W1331" i="4"/>
  <c r="P1331" i="4"/>
  <c r="V1331" i="4"/>
  <c r="Q1331" i="4"/>
  <c r="U1331" i="4"/>
  <c r="L1332" i="4"/>
  <c r="M1332" i="4"/>
  <c r="O1332" i="4"/>
  <c r="W1332" i="4"/>
  <c r="P1332" i="4"/>
  <c r="V1332" i="4"/>
  <c r="Q1332" i="4"/>
  <c r="U1332" i="4"/>
  <c r="L1333" i="4"/>
  <c r="M1333" i="4"/>
  <c r="O1333" i="4"/>
  <c r="W1333" i="4"/>
  <c r="P1333" i="4"/>
  <c r="V1333" i="4"/>
  <c r="Q1333" i="4"/>
  <c r="U1333" i="4"/>
  <c r="L1334" i="4"/>
  <c r="M1334" i="4"/>
  <c r="O1334" i="4"/>
  <c r="W1334" i="4"/>
  <c r="P1334" i="4"/>
  <c r="V1334" i="4"/>
  <c r="Q1334" i="4"/>
  <c r="U1334" i="4"/>
  <c r="L1335" i="4"/>
  <c r="M1335" i="4"/>
  <c r="O1335" i="4"/>
  <c r="W1335" i="4"/>
  <c r="P1335" i="4"/>
  <c r="V1335" i="4"/>
  <c r="Q1335" i="4"/>
  <c r="U1335" i="4"/>
  <c r="L1336" i="4"/>
  <c r="M1336" i="4"/>
  <c r="O1336" i="4"/>
  <c r="W1336" i="4"/>
  <c r="P1336" i="4"/>
  <c r="V1336" i="4"/>
  <c r="Q1336" i="4"/>
  <c r="U1336" i="4"/>
  <c r="L1337" i="4"/>
  <c r="M1337" i="4"/>
  <c r="O1337" i="4"/>
  <c r="W1337" i="4"/>
  <c r="P1337" i="4"/>
  <c r="V1337" i="4"/>
  <c r="Q1337" i="4"/>
  <c r="U1337" i="4"/>
  <c r="L1338" i="4"/>
  <c r="M1338" i="4"/>
  <c r="O1338" i="4"/>
  <c r="W1338" i="4"/>
  <c r="P1338" i="4"/>
  <c r="V1338" i="4"/>
  <c r="Q1338" i="4"/>
  <c r="U1338" i="4"/>
  <c r="L1339" i="4"/>
  <c r="M1339" i="4"/>
  <c r="O1339" i="4"/>
  <c r="W1339" i="4"/>
  <c r="P1339" i="4"/>
  <c r="V1339" i="4"/>
  <c r="Q1339" i="4"/>
  <c r="U1339" i="4"/>
  <c r="L1340" i="4"/>
  <c r="M1340" i="4"/>
  <c r="O1340" i="4"/>
  <c r="W1340" i="4"/>
  <c r="P1340" i="4"/>
  <c r="V1340" i="4"/>
  <c r="Q1340" i="4"/>
  <c r="U1340" i="4"/>
  <c r="L1341" i="4"/>
  <c r="M1341" i="4"/>
  <c r="O1341" i="4"/>
  <c r="W1341" i="4"/>
  <c r="P1341" i="4"/>
  <c r="V1341" i="4"/>
  <c r="Q1341" i="4"/>
  <c r="U1341" i="4"/>
  <c r="L1342" i="4"/>
  <c r="M1342" i="4"/>
  <c r="O1342" i="4"/>
  <c r="W1342" i="4"/>
  <c r="P1342" i="4"/>
  <c r="V1342" i="4"/>
  <c r="Q1342" i="4"/>
  <c r="U1342" i="4"/>
  <c r="L1343" i="4"/>
  <c r="M1343" i="4"/>
  <c r="O1343" i="4"/>
  <c r="W1343" i="4"/>
  <c r="P1343" i="4"/>
  <c r="V1343" i="4"/>
  <c r="Q1343" i="4"/>
  <c r="U1343" i="4"/>
  <c r="L1344" i="4"/>
  <c r="M1344" i="4"/>
  <c r="O1344" i="4"/>
  <c r="W1344" i="4"/>
  <c r="P1344" i="4"/>
  <c r="V1344" i="4"/>
  <c r="Q1344" i="4"/>
  <c r="U1344" i="4"/>
  <c r="L1345" i="4"/>
  <c r="M1345" i="4"/>
  <c r="O1345" i="4"/>
  <c r="W1345" i="4"/>
  <c r="P1345" i="4"/>
  <c r="V1345" i="4"/>
  <c r="Q1345" i="4"/>
  <c r="U1345" i="4"/>
  <c r="L1346" i="4"/>
  <c r="M1346" i="4"/>
  <c r="O1346" i="4"/>
  <c r="W1346" i="4"/>
  <c r="P1346" i="4"/>
  <c r="V1346" i="4"/>
  <c r="Q1346" i="4"/>
  <c r="U1346" i="4"/>
  <c r="L1347" i="4"/>
  <c r="M1347" i="4"/>
  <c r="O1347" i="4"/>
  <c r="W1347" i="4"/>
  <c r="P1347" i="4"/>
  <c r="V1347" i="4"/>
  <c r="Q1347" i="4"/>
  <c r="U1347" i="4"/>
  <c r="L1348" i="4"/>
  <c r="M1348" i="4"/>
  <c r="O1348" i="4"/>
  <c r="W1348" i="4"/>
  <c r="P1348" i="4"/>
  <c r="V1348" i="4"/>
  <c r="Q1348" i="4"/>
  <c r="U1348" i="4"/>
  <c r="L1349" i="4"/>
  <c r="M1349" i="4"/>
  <c r="O1349" i="4"/>
  <c r="W1349" i="4"/>
  <c r="P1349" i="4"/>
  <c r="V1349" i="4"/>
  <c r="Q1349" i="4"/>
  <c r="U1349" i="4"/>
  <c r="L1350" i="4"/>
  <c r="M1350" i="4"/>
  <c r="O1350" i="4"/>
  <c r="W1350" i="4"/>
  <c r="P1350" i="4"/>
  <c r="V1350" i="4"/>
  <c r="Q1350" i="4"/>
  <c r="U1350" i="4"/>
  <c r="L1351" i="4"/>
  <c r="M1351" i="4"/>
  <c r="O1351" i="4"/>
  <c r="W1351" i="4"/>
  <c r="P1351" i="4"/>
  <c r="V1351" i="4"/>
  <c r="Q1351" i="4"/>
  <c r="U1351" i="4"/>
  <c r="L1352" i="4"/>
  <c r="M1352" i="4"/>
  <c r="O1352" i="4"/>
  <c r="W1352" i="4"/>
  <c r="P1352" i="4"/>
  <c r="V1352" i="4"/>
  <c r="Q1352" i="4"/>
  <c r="U1352" i="4"/>
  <c r="L1353" i="4"/>
  <c r="M1353" i="4"/>
  <c r="O1353" i="4"/>
  <c r="W1353" i="4"/>
  <c r="P1353" i="4"/>
  <c r="V1353" i="4"/>
  <c r="Q1353" i="4"/>
  <c r="U1353" i="4"/>
  <c r="L1354" i="4"/>
  <c r="M1354" i="4"/>
  <c r="O1354" i="4"/>
  <c r="W1354" i="4"/>
  <c r="P1354" i="4"/>
  <c r="V1354" i="4"/>
  <c r="Q1354" i="4"/>
  <c r="U1354" i="4"/>
  <c r="L1355" i="4"/>
  <c r="M1355" i="4"/>
  <c r="O1355" i="4"/>
  <c r="W1355" i="4"/>
  <c r="P1355" i="4"/>
  <c r="V1355" i="4"/>
  <c r="Q1355" i="4"/>
  <c r="U1355" i="4"/>
  <c r="L1356" i="4"/>
  <c r="M1356" i="4"/>
  <c r="O1356" i="4"/>
  <c r="W1356" i="4"/>
  <c r="P1356" i="4"/>
  <c r="V1356" i="4"/>
  <c r="Q1356" i="4"/>
  <c r="U1356" i="4"/>
  <c r="L1357" i="4"/>
  <c r="M1357" i="4"/>
  <c r="O1357" i="4"/>
  <c r="W1357" i="4"/>
  <c r="P1357" i="4"/>
  <c r="V1357" i="4"/>
  <c r="Q1357" i="4"/>
  <c r="U1357" i="4"/>
  <c r="L1358" i="4"/>
  <c r="M1358" i="4"/>
  <c r="O1358" i="4"/>
  <c r="W1358" i="4"/>
  <c r="P1358" i="4"/>
  <c r="V1358" i="4"/>
  <c r="Q1358" i="4"/>
  <c r="U1358" i="4"/>
  <c r="L1359" i="4"/>
  <c r="M1359" i="4"/>
  <c r="O1359" i="4"/>
  <c r="W1359" i="4"/>
  <c r="P1359" i="4"/>
  <c r="V1359" i="4"/>
  <c r="Q1359" i="4"/>
  <c r="U1359" i="4"/>
  <c r="L1360" i="4"/>
  <c r="M1360" i="4"/>
  <c r="O1360" i="4"/>
  <c r="W1360" i="4"/>
  <c r="P1360" i="4"/>
  <c r="V1360" i="4"/>
  <c r="Q1360" i="4"/>
  <c r="U1360" i="4"/>
  <c r="L1361" i="4"/>
  <c r="M1361" i="4"/>
  <c r="O1361" i="4"/>
  <c r="W1361" i="4"/>
  <c r="P1361" i="4"/>
  <c r="V1361" i="4"/>
  <c r="Q1361" i="4"/>
  <c r="U1361" i="4"/>
  <c r="L1362" i="4"/>
  <c r="M1362" i="4"/>
  <c r="O1362" i="4"/>
  <c r="W1362" i="4"/>
  <c r="P1362" i="4"/>
  <c r="V1362" i="4"/>
  <c r="Q1362" i="4"/>
  <c r="U1362" i="4"/>
  <c r="L1363" i="4"/>
  <c r="M1363" i="4"/>
  <c r="O1363" i="4"/>
  <c r="W1363" i="4"/>
  <c r="P1363" i="4"/>
  <c r="V1363" i="4"/>
  <c r="Q1363" i="4"/>
  <c r="U1363" i="4"/>
  <c r="L1364" i="4"/>
  <c r="M1364" i="4"/>
  <c r="O1364" i="4"/>
  <c r="W1364" i="4"/>
  <c r="P1364" i="4"/>
  <c r="V1364" i="4"/>
  <c r="Q1364" i="4"/>
  <c r="U1364" i="4"/>
  <c r="L1365" i="4"/>
  <c r="M1365" i="4"/>
  <c r="O1365" i="4"/>
  <c r="W1365" i="4"/>
  <c r="P1365" i="4"/>
  <c r="V1365" i="4"/>
  <c r="Q1365" i="4"/>
  <c r="U1365" i="4"/>
  <c r="L1366" i="4"/>
  <c r="M1366" i="4"/>
  <c r="O1366" i="4"/>
  <c r="W1366" i="4"/>
  <c r="P1366" i="4"/>
  <c r="V1366" i="4"/>
  <c r="Q1366" i="4"/>
  <c r="U1366" i="4"/>
  <c r="L1367" i="4"/>
  <c r="M1367" i="4"/>
  <c r="O1367" i="4"/>
  <c r="W1367" i="4"/>
  <c r="P1367" i="4"/>
  <c r="V1367" i="4"/>
  <c r="Q1367" i="4"/>
  <c r="U1367" i="4"/>
  <c r="L1368" i="4"/>
  <c r="M1368" i="4"/>
  <c r="O1368" i="4"/>
  <c r="W1368" i="4"/>
  <c r="P1368" i="4"/>
  <c r="V1368" i="4"/>
  <c r="Q1368" i="4"/>
  <c r="U1368" i="4"/>
  <c r="L1369" i="4"/>
  <c r="M1369" i="4"/>
  <c r="O1369" i="4"/>
  <c r="W1369" i="4"/>
  <c r="P1369" i="4"/>
  <c r="V1369" i="4"/>
  <c r="Q1369" i="4"/>
  <c r="U1369" i="4"/>
  <c r="L1370" i="4"/>
  <c r="M1370" i="4"/>
  <c r="O1370" i="4"/>
  <c r="W1370" i="4"/>
  <c r="P1370" i="4"/>
  <c r="V1370" i="4"/>
  <c r="Q1370" i="4"/>
  <c r="U1370" i="4"/>
  <c r="L1371" i="4"/>
  <c r="M1371" i="4"/>
  <c r="O1371" i="4"/>
  <c r="W1371" i="4"/>
  <c r="P1371" i="4"/>
  <c r="V1371" i="4"/>
  <c r="Q1371" i="4"/>
  <c r="U1371" i="4"/>
  <c r="L1372" i="4"/>
  <c r="M1372" i="4"/>
  <c r="O1372" i="4"/>
  <c r="W1372" i="4"/>
  <c r="P1372" i="4"/>
  <c r="V1372" i="4"/>
  <c r="Q1372" i="4"/>
  <c r="U1372" i="4"/>
  <c r="L1373" i="4"/>
  <c r="M1373" i="4"/>
  <c r="O1373" i="4"/>
  <c r="W1373" i="4"/>
  <c r="P1373" i="4"/>
  <c r="V1373" i="4"/>
  <c r="Q1373" i="4"/>
  <c r="U1373" i="4"/>
  <c r="L1374" i="4"/>
  <c r="M1374" i="4"/>
  <c r="O1374" i="4"/>
  <c r="W1374" i="4"/>
  <c r="P1374" i="4"/>
  <c r="V1374" i="4"/>
  <c r="Q1374" i="4"/>
  <c r="U1374" i="4"/>
  <c r="L1375" i="4"/>
  <c r="M1375" i="4"/>
  <c r="O1375" i="4"/>
  <c r="W1375" i="4"/>
  <c r="P1375" i="4"/>
  <c r="V1375" i="4"/>
  <c r="Q1375" i="4"/>
  <c r="U1375" i="4"/>
  <c r="L1376" i="4"/>
  <c r="M1376" i="4"/>
  <c r="O1376" i="4"/>
  <c r="W1376" i="4"/>
  <c r="P1376" i="4"/>
  <c r="V1376" i="4"/>
  <c r="Q1376" i="4"/>
  <c r="U1376" i="4"/>
  <c r="L1377" i="4"/>
  <c r="M1377" i="4"/>
  <c r="O1377" i="4"/>
  <c r="W1377" i="4"/>
  <c r="P1377" i="4"/>
  <c r="V1377" i="4"/>
  <c r="Q1377" i="4"/>
  <c r="U1377" i="4"/>
  <c r="L1378" i="4"/>
  <c r="M1378" i="4"/>
  <c r="O1378" i="4"/>
  <c r="W1378" i="4"/>
  <c r="P1378" i="4"/>
  <c r="V1378" i="4"/>
  <c r="Q1378" i="4"/>
  <c r="U1378" i="4"/>
  <c r="L1379" i="4"/>
  <c r="M1379" i="4"/>
  <c r="O1379" i="4"/>
  <c r="W1379" i="4"/>
  <c r="P1379" i="4"/>
  <c r="V1379" i="4"/>
  <c r="Q1379" i="4"/>
  <c r="U1379" i="4"/>
  <c r="L1380" i="4"/>
  <c r="M1380" i="4"/>
  <c r="O1380" i="4"/>
  <c r="W1380" i="4"/>
  <c r="P1380" i="4"/>
  <c r="V1380" i="4"/>
  <c r="Q1380" i="4"/>
  <c r="U1380" i="4"/>
  <c r="L1381" i="4"/>
  <c r="M1381" i="4"/>
  <c r="O1381" i="4"/>
  <c r="W1381" i="4"/>
  <c r="P1381" i="4"/>
  <c r="V1381" i="4"/>
  <c r="Q1381" i="4"/>
  <c r="U1381" i="4"/>
  <c r="L1382" i="4"/>
  <c r="M1382" i="4"/>
  <c r="O1382" i="4"/>
  <c r="W1382" i="4"/>
  <c r="P1382" i="4"/>
  <c r="V1382" i="4"/>
  <c r="Q1382" i="4"/>
  <c r="U1382" i="4"/>
  <c r="L1383" i="4"/>
  <c r="M1383" i="4"/>
  <c r="O1383" i="4"/>
  <c r="W1383" i="4"/>
  <c r="P1383" i="4"/>
  <c r="V1383" i="4"/>
  <c r="Q1383" i="4"/>
  <c r="U1383" i="4"/>
  <c r="L1384" i="4"/>
  <c r="M1384" i="4"/>
  <c r="O1384" i="4"/>
  <c r="W1384" i="4"/>
  <c r="P1384" i="4"/>
  <c r="V1384" i="4"/>
  <c r="Q1384" i="4"/>
  <c r="U1384" i="4"/>
  <c r="L1385" i="4"/>
  <c r="M1385" i="4"/>
  <c r="O1385" i="4"/>
  <c r="W1385" i="4"/>
  <c r="P1385" i="4"/>
  <c r="V1385" i="4"/>
  <c r="Q1385" i="4"/>
  <c r="U1385" i="4"/>
  <c r="L1386" i="4"/>
  <c r="M1386" i="4"/>
  <c r="O1386" i="4"/>
  <c r="W1386" i="4"/>
  <c r="P1386" i="4"/>
  <c r="V1386" i="4"/>
  <c r="Q1386" i="4"/>
  <c r="U1386" i="4"/>
  <c r="L1387" i="4"/>
  <c r="M1387" i="4"/>
  <c r="O1387" i="4"/>
  <c r="W1387" i="4"/>
  <c r="P1387" i="4"/>
  <c r="V1387" i="4"/>
  <c r="Q1387" i="4"/>
  <c r="U1387" i="4"/>
  <c r="L1388" i="4"/>
  <c r="M1388" i="4"/>
  <c r="O1388" i="4"/>
  <c r="W1388" i="4"/>
  <c r="P1388" i="4"/>
  <c r="V1388" i="4"/>
  <c r="Q1388" i="4"/>
  <c r="U1388" i="4"/>
  <c r="L1389" i="4"/>
  <c r="M1389" i="4"/>
  <c r="O1389" i="4"/>
  <c r="W1389" i="4"/>
  <c r="P1389" i="4"/>
  <c r="V1389" i="4"/>
  <c r="Q1389" i="4"/>
  <c r="U1389" i="4"/>
  <c r="L1390" i="4"/>
  <c r="M1390" i="4"/>
  <c r="O1390" i="4"/>
  <c r="W1390" i="4"/>
  <c r="P1390" i="4"/>
  <c r="V1390" i="4"/>
  <c r="Q1390" i="4"/>
  <c r="U1390" i="4"/>
  <c r="L1391" i="4"/>
  <c r="M1391" i="4"/>
  <c r="O1391" i="4"/>
  <c r="W1391" i="4"/>
  <c r="P1391" i="4"/>
  <c r="V1391" i="4"/>
  <c r="Q1391" i="4"/>
  <c r="U1391" i="4"/>
  <c r="L1392" i="4"/>
  <c r="M1392" i="4"/>
  <c r="O1392" i="4"/>
  <c r="W1392" i="4"/>
  <c r="P1392" i="4"/>
  <c r="V1392" i="4"/>
  <c r="Q1392" i="4"/>
  <c r="U1392" i="4"/>
  <c r="L1393" i="4"/>
  <c r="M1393" i="4"/>
  <c r="O1393" i="4"/>
  <c r="W1393" i="4"/>
  <c r="P1393" i="4"/>
  <c r="V1393" i="4"/>
  <c r="Q1393" i="4"/>
  <c r="U1393" i="4"/>
  <c r="L1394" i="4"/>
  <c r="M1394" i="4"/>
  <c r="O1394" i="4"/>
  <c r="W1394" i="4"/>
  <c r="P1394" i="4"/>
  <c r="V1394" i="4"/>
  <c r="Q1394" i="4"/>
  <c r="U1394" i="4"/>
  <c r="L1395" i="4"/>
  <c r="M1395" i="4"/>
  <c r="O1395" i="4"/>
  <c r="W1395" i="4"/>
  <c r="P1395" i="4"/>
  <c r="V1395" i="4"/>
  <c r="Q1395" i="4"/>
  <c r="U1395" i="4"/>
  <c r="L1396" i="4"/>
  <c r="M1396" i="4"/>
  <c r="O1396" i="4"/>
  <c r="W1396" i="4"/>
  <c r="P1396" i="4"/>
  <c r="V1396" i="4"/>
  <c r="Q1396" i="4"/>
  <c r="U1396" i="4"/>
  <c r="L1397" i="4"/>
  <c r="M1397" i="4"/>
  <c r="O1397" i="4"/>
  <c r="W1397" i="4"/>
  <c r="P1397" i="4"/>
  <c r="V1397" i="4"/>
  <c r="Q1397" i="4"/>
  <c r="U1397" i="4"/>
  <c r="L1398" i="4"/>
  <c r="M1398" i="4"/>
  <c r="O1398" i="4"/>
  <c r="W1398" i="4"/>
  <c r="P1398" i="4"/>
  <c r="V1398" i="4"/>
  <c r="Q1398" i="4"/>
  <c r="U1398" i="4"/>
  <c r="L1399" i="4"/>
  <c r="M1399" i="4"/>
  <c r="O1399" i="4"/>
  <c r="W1399" i="4"/>
  <c r="P1399" i="4"/>
  <c r="V1399" i="4"/>
  <c r="Q1399" i="4"/>
  <c r="U1399" i="4"/>
  <c r="L1400" i="4"/>
  <c r="M1400" i="4"/>
  <c r="O1400" i="4"/>
  <c r="W1400" i="4"/>
  <c r="P1400" i="4"/>
  <c r="V1400" i="4"/>
  <c r="Q1400" i="4"/>
  <c r="U1400" i="4"/>
  <c r="L1401" i="4"/>
  <c r="M1401" i="4"/>
  <c r="O1401" i="4"/>
  <c r="W1401" i="4"/>
  <c r="P1401" i="4"/>
  <c r="V1401" i="4"/>
  <c r="Q1401" i="4"/>
  <c r="U1401" i="4"/>
  <c r="L1402" i="4"/>
  <c r="M1402" i="4"/>
  <c r="O1402" i="4"/>
  <c r="W1402" i="4"/>
  <c r="P1402" i="4"/>
  <c r="V1402" i="4"/>
  <c r="Q1402" i="4"/>
  <c r="U1402" i="4"/>
  <c r="L1403" i="4"/>
  <c r="M1403" i="4"/>
  <c r="O1403" i="4"/>
  <c r="W1403" i="4"/>
  <c r="P1403" i="4"/>
  <c r="V1403" i="4"/>
  <c r="Q1403" i="4"/>
  <c r="U1403" i="4"/>
  <c r="L1404" i="4"/>
  <c r="M1404" i="4"/>
  <c r="O1404" i="4"/>
  <c r="W1404" i="4"/>
  <c r="P1404" i="4"/>
  <c r="V1404" i="4"/>
  <c r="Q1404" i="4"/>
  <c r="U1404" i="4"/>
  <c r="L1405" i="4"/>
  <c r="M1405" i="4"/>
  <c r="O1405" i="4"/>
  <c r="W1405" i="4"/>
  <c r="P1405" i="4"/>
  <c r="V1405" i="4"/>
  <c r="Q1405" i="4"/>
  <c r="U1405" i="4"/>
  <c r="L1406" i="4"/>
  <c r="M1406" i="4"/>
  <c r="O1406" i="4"/>
  <c r="W1406" i="4"/>
  <c r="P1406" i="4"/>
  <c r="V1406" i="4"/>
  <c r="Q1406" i="4"/>
  <c r="U1406" i="4"/>
  <c r="L1407" i="4"/>
  <c r="M1407" i="4"/>
  <c r="O1407" i="4"/>
  <c r="W1407" i="4"/>
  <c r="P1407" i="4"/>
  <c r="V1407" i="4"/>
  <c r="Q1407" i="4"/>
  <c r="U1407" i="4"/>
  <c r="L1408" i="4"/>
  <c r="M1408" i="4"/>
  <c r="O1408" i="4"/>
  <c r="W1408" i="4"/>
  <c r="P1408" i="4"/>
  <c r="V1408" i="4"/>
  <c r="Q1408" i="4"/>
  <c r="U1408" i="4"/>
  <c r="L1409" i="4"/>
  <c r="M1409" i="4"/>
  <c r="O1409" i="4"/>
  <c r="W1409" i="4"/>
  <c r="P1409" i="4"/>
  <c r="V1409" i="4"/>
  <c r="Q1409" i="4"/>
  <c r="U1409" i="4"/>
  <c r="L1410" i="4"/>
  <c r="M1410" i="4"/>
  <c r="O1410" i="4"/>
  <c r="W1410" i="4"/>
  <c r="P1410" i="4"/>
  <c r="V1410" i="4"/>
  <c r="Q1410" i="4"/>
  <c r="U1410" i="4"/>
  <c r="L1411" i="4"/>
  <c r="M1411" i="4"/>
  <c r="O1411" i="4"/>
  <c r="W1411" i="4"/>
  <c r="P1411" i="4"/>
  <c r="V1411" i="4"/>
  <c r="Q1411" i="4"/>
  <c r="U1411" i="4"/>
  <c r="L1412" i="4"/>
  <c r="M1412" i="4"/>
  <c r="O1412" i="4"/>
  <c r="W1412" i="4"/>
  <c r="P1412" i="4"/>
  <c r="V1412" i="4"/>
  <c r="Q1412" i="4"/>
  <c r="U1412" i="4"/>
  <c r="L1413" i="4"/>
  <c r="M1413" i="4"/>
  <c r="O1413" i="4"/>
  <c r="W1413" i="4"/>
  <c r="P1413" i="4"/>
  <c r="V1413" i="4"/>
  <c r="Q1413" i="4"/>
  <c r="U1413" i="4"/>
  <c r="L1414" i="4"/>
  <c r="M1414" i="4"/>
  <c r="O1414" i="4"/>
  <c r="W1414" i="4"/>
  <c r="P1414" i="4"/>
  <c r="V1414" i="4"/>
  <c r="Q1414" i="4"/>
  <c r="U1414" i="4"/>
  <c r="L1415" i="4"/>
  <c r="M1415" i="4"/>
  <c r="O1415" i="4"/>
  <c r="W1415" i="4"/>
  <c r="P1415" i="4"/>
  <c r="V1415" i="4"/>
  <c r="Q1415" i="4"/>
  <c r="U1415" i="4"/>
  <c r="L1416" i="4"/>
  <c r="M1416" i="4"/>
  <c r="O1416" i="4"/>
  <c r="W1416" i="4"/>
  <c r="P1416" i="4"/>
  <c r="V1416" i="4"/>
  <c r="Q1416" i="4"/>
  <c r="U1416" i="4"/>
  <c r="L1417" i="4"/>
  <c r="M1417" i="4"/>
  <c r="O1417" i="4"/>
  <c r="W1417" i="4"/>
  <c r="P1417" i="4"/>
  <c r="V1417" i="4"/>
  <c r="Q1417" i="4"/>
  <c r="U1417" i="4"/>
  <c r="L1418" i="4"/>
  <c r="M1418" i="4"/>
  <c r="O1418" i="4"/>
  <c r="W1418" i="4"/>
  <c r="P1418" i="4"/>
  <c r="V1418" i="4"/>
  <c r="Q1418" i="4"/>
  <c r="U1418" i="4"/>
  <c r="L1419" i="4"/>
  <c r="M1419" i="4"/>
  <c r="O1419" i="4"/>
  <c r="W1419" i="4"/>
  <c r="P1419" i="4"/>
  <c r="V1419" i="4"/>
  <c r="Q1419" i="4"/>
  <c r="U1419" i="4"/>
  <c r="L1420" i="4"/>
  <c r="M1420" i="4"/>
  <c r="O1420" i="4"/>
  <c r="W1420" i="4"/>
  <c r="P1420" i="4"/>
  <c r="V1420" i="4"/>
  <c r="Q1420" i="4"/>
  <c r="U1420" i="4"/>
  <c r="L1421" i="4"/>
  <c r="M1421" i="4"/>
  <c r="O1421" i="4"/>
  <c r="W1421" i="4"/>
  <c r="P1421" i="4"/>
  <c r="V1421" i="4"/>
  <c r="Q1421" i="4"/>
  <c r="U1421" i="4"/>
  <c r="L1422" i="4"/>
  <c r="M1422" i="4"/>
  <c r="O1422" i="4"/>
  <c r="W1422" i="4"/>
  <c r="P1422" i="4"/>
  <c r="V1422" i="4"/>
  <c r="Q1422" i="4"/>
  <c r="U1422" i="4"/>
  <c r="L1423" i="4"/>
  <c r="M1423" i="4"/>
  <c r="O1423" i="4"/>
  <c r="W1423" i="4"/>
  <c r="P1423" i="4"/>
  <c r="V1423" i="4"/>
  <c r="Q1423" i="4"/>
  <c r="U1423" i="4"/>
  <c r="L1424" i="4"/>
  <c r="M1424" i="4"/>
  <c r="O1424" i="4"/>
  <c r="W1424" i="4"/>
  <c r="P1424" i="4"/>
  <c r="V1424" i="4"/>
  <c r="Q1424" i="4"/>
  <c r="U1424" i="4"/>
  <c r="L1425" i="4"/>
  <c r="M1425" i="4"/>
  <c r="O1425" i="4"/>
  <c r="W1425" i="4"/>
  <c r="P1425" i="4"/>
  <c r="V1425" i="4"/>
  <c r="Q1425" i="4"/>
  <c r="U1425" i="4"/>
  <c r="L1426" i="4"/>
  <c r="M1426" i="4"/>
  <c r="O1426" i="4"/>
  <c r="W1426" i="4"/>
  <c r="P1426" i="4"/>
  <c r="V1426" i="4"/>
  <c r="Q1426" i="4"/>
  <c r="U1426" i="4"/>
  <c r="L1427" i="4"/>
  <c r="M1427" i="4"/>
  <c r="O1427" i="4"/>
  <c r="W1427" i="4"/>
  <c r="P1427" i="4"/>
  <c r="V1427" i="4"/>
  <c r="Q1427" i="4"/>
  <c r="U1427" i="4"/>
  <c r="L1428" i="4"/>
  <c r="M1428" i="4"/>
  <c r="O1428" i="4"/>
  <c r="W1428" i="4"/>
  <c r="P1428" i="4"/>
  <c r="V1428" i="4"/>
  <c r="Q1428" i="4"/>
  <c r="U1428" i="4"/>
  <c r="L1429" i="4"/>
  <c r="M1429" i="4"/>
  <c r="O1429" i="4"/>
  <c r="W1429" i="4"/>
  <c r="P1429" i="4"/>
  <c r="V1429" i="4"/>
  <c r="Q1429" i="4"/>
  <c r="U1429" i="4"/>
  <c r="L1430" i="4"/>
  <c r="M1430" i="4"/>
  <c r="O1430" i="4"/>
  <c r="W1430" i="4"/>
  <c r="P1430" i="4"/>
  <c r="V1430" i="4"/>
  <c r="Q1430" i="4"/>
  <c r="U1430" i="4"/>
  <c r="L1431" i="4"/>
  <c r="M1431" i="4"/>
  <c r="O1431" i="4"/>
  <c r="W1431" i="4"/>
  <c r="P1431" i="4"/>
  <c r="V1431" i="4"/>
  <c r="Q1431" i="4"/>
  <c r="U1431" i="4"/>
  <c r="L1432" i="4"/>
  <c r="M1432" i="4"/>
  <c r="O1432" i="4"/>
  <c r="W1432" i="4"/>
  <c r="P1432" i="4"/>
  <c r="V1432" i="4"/>
  <c r="Q1432" i="4"/>
  <c r="U1432" i="4"/>
  <c r="L1433" i="4"/>
  <c r="M1433" i="4"/>
  <c r="O1433" i="4"/>
  <c r="W1433" i="4"/>
  <c r="P1433" i="4"/>
  <c r="V1433" i="4"/>
  <c r="Q1433" i="4"/>
  <c r="U1433" i="4"/>
  <c r="L1434" i="4"/>
  <c r="M1434" i="4"/>
  <c r="O1434" i="4"/>
  <c r="W1434" i="4"/>
  <c r="P1434" i="4"/>
  <c r="V1434" i="4"/>
  <c r="Q1434" i="4"/>
  <c r="U1434" i="4"/>
  <c r="L1435" i="4"/>
  <c r="M1435" i="4"/>
  <c r="O1435" i="4"/>
  <c r="W1435" i="4"/>
  <c r="P1435" i="4"/>
  <c r="V1435" i="4"/>
  <c r="Q1435" i="4"/>
  <c r="U1435" i="4"/>
  <c r="L1436" i="4"/>
  <c r="M1436" i="4"/>
  <c r="O1436" i="4"/>
  <c r="W1436" i="4"/>
  <c r="P1436" i="4"/>
  <c r="V1436" i="4"/>
  <c r="Q1436" i="4"/>
  <c r="U1436" i="4"/>
  <c r="L1437" i="4"/>
  <c r="M1437" i="4"/>
  <c r="O1437" i="4"/>
  <c r="W1437" i="4"/>
  <c r="P1437" i="4"/>
  <c r="V1437" i="4"/>
  <c r="Q1437" i="4"/>
  <c r="U1437" i="4"/>
  <c r="L1438" i="4"/>
  <c r="M1438" i="4"/>
  <c r="O1438" i="4"/>
  <c r="W1438" i="4"/>
  <c r="P1438" i="4"/>
  <c r="V1438" i="4"/>
  <c r="Q1438" i="4"/>
  <c r="U1438" i="4"/>
  <c r="L1439" i="4"/>
  <c r="M1439" i="4"/>
  <c r="O1439" i="4"/>
  <c r="W1439" i="4"/>
  <c r="P1439" i="4"/>
  <c r="V1439" i="4"/>
  <c r="Q1439" i="4"/>
  <c r="U1439" i="4"/>
  <c r="L1440" i="4"/>
  <c r="M1440" i="4"/>
  <c r="O1440" i="4"/>
  <c r="W1440" i="4"/>
  <c r="P1440" i="4"/>
  <c r="V1440" i="4"/>
  <c r="Q1440" i="4"/>
  <c r="U1440" i="4"/>
  <c r="L1441" i="4"/>
  <c r="M1441" i="4"/>
  <c r="O1441" i="4"/>
  <c r="W1441" i="4"/>
  <c r="P1441" i="4"/>
  <c r="V1441" i="4"/>
  <c r="Q1441" i="4"/>
  <c r="U1441" i="4"/>
  <c r="L1442" i="4"/>
  <c r="M1442" i="4"/>
  <c r="O1442" i="4"/>
  <c r="W1442" i="4"/>
  <c r="P1442" i="4"/>
  <c r="V1442" i="4"/>
  <c r="Q1442" i="4"/>
  <c r="U1442" i="4"/>
  <c r="L1443" i="4"/>
  <c r="M1443" i="4"/>
  <c r="O1443" i="4"/>
  <c r="W1443" i="4"/>
  <c r="P1443" i="4"/>
  <c r="V1443" i="4"/>
  <c r="Q1443" i="4"/>
  <c r="U1443" i="4"/>
  <c r="L1444" i="4"/>
  <c r="M1444" i="4"/>
  <c r="O1444" i="4"/>
  <c r="W1444" i="4"/>
  <c r="P1444" i="4"/>
  <c r="V1444" i="4"/>
  <c r="Q1444" i="4"/>
  <c r="U1444" i="4"/>
  <c r="L1445" i="4"/>
  <c r="M1445" i="4"/>
  <c r="O1445" i="4"/>
  <c r="W1445" i="4"/>
  <c r="P1445" i="4"/>
  <c r="V1445" i="4"/>
  <c r="Q1445" i="4"/>
  <c r="U1445" i="4"/>
  <c r="L1446" i="4"/>
  <c r="M1446" i="4"/>
  <c r="O1446" i="4"/>
  <c r="W1446" i="4"/>
  <c r="P1446" i="4"/>
  <c r="V1446" i="4"/>
  <c r="Q1446" i="4"/>
  <c r="U1446" i="4"/>
  <c r="L1447" i="4"/>
  <c r="M1447" i="4"/>
  <c r="O1447" i="4"/>
  <c r="W1447" i="4"/>
  <c r="P1447" i="4"/>
  <c r="V1447" i="4"/>
  <c r="Q1447" i="4"/>
  <c r="U1447" i="4"/>
  <c r="L1448" i="4"/>
  <c r="M1448" i="4"/>
  <c r="O1448" i="4"/>
  <c r="W1448" i="4"/>
  <c r="P1448" i="4"/>
  <c r="V1448" i="4"/>
  <c r="Q1448" i="4"/>
  <c r="U1448" i="4"/>
  <c r="L1449" i="4"/>
  <c r="M1449" i="4"/>
  <c r="O1449" i="4"/>
  <c r="W1449" i="4"/>
  <c r="P1449" i="4"/>
  <c r="V1449" i="4"/>
  <c r="Q1449" i="4"/>
  <c r="U1449" i="4"/>
  <c r="L1450" i="4"/>
  <c r="M1450" i="4"/>
  <c r="O1450" i="4"/>
  <c r="W1450" i="4"/>
  <c r="P1450" i="4"/>
  <c r="V1450" i="4"/>
  <c r="Q1450" i="4"/>
  <c r="U1450" i="4"/>
  <c r="L1451" i="4"/>
  <c r="M1451" i="4"/>
  <c r="O1451" i="4"/>
  <c r="W1451" i="4"/>
  <c r="P1451" i="4"/>
  <c r="V1451" i="4"/>
  <c r="Q1451" i="4"/>
  <c r="U1451" i="4"/>
  <c r="L1452" i="4"/>
  <c r="M1452" i="4"/>
  <c r="O1452" i="4"/>
  <c r="W1452" i="4"/>
  <c r="P1452" i="4"/>
  <c r="V1452" i="4"/>
  <c r="Q1452" i="4"/>
  <c r="U1452" i="4"/>
  <c r="L1453" i="4"/>
  <c r="M1453" i="4"/>
  <c r="O1453" i="4"/>
  <c r="W1453" i="4"/>
  <c r="P1453" i="4"/>
  <c r="V1453" i="4"/>
  <c r="Q1453" i="4"/>
  <c r="U1453" i="4"/>
  <c r="L1454" i="4"/>
  <c r="M1454" i="4"/>
  <c r="O1454" i="4"/>
  <c r="W1454" i="4"/>
  <c r="P1454" i="4"/>
  <c r="V1454" i="4"/>
  <c r="Q1454" i="4"/>
  <c r="U1454" i="4"/>
  <c r="L1455" i="4"/>
  <c r="M1455" i="4"/>
  <c r="O1455" i="4"/>
  <c r="W1455" i="4"/>
  <c r="P1455" i="4"/>
  <c r="V1455" i="4"/>
  <c r="Q1455" i="4"/>
  <c r="U1455" i="4"/>
  <c r="L1456" i="4"/>
  <c r="M1456" i="4"/>
  <c r="O1456" i="4"/>
  <c r="W1456" i="4"/>
  <c r="P1456" i="4"/>
  <c r="V1456" i="4"/>
  <c r="Q1456" i="4"/>
  <c r="U1456" i="4"/>
  <c r="L1457" i="4"/>
  <c r="M1457" i="4"/>
  <c r="O1457" i="4"/>
  <c r="W1457" i="4"/>
  <c r="P1457" i="4"/>
  <c r="V1457" i="4"/>
  <c r="Q1457" i="4"/>
  <c r="U1457" i="4"/>
  <c r="L1458" i="4"/>
  <c r="M1458" i="4"/>
  <c r="O1458" i="4"/>
  <c r="W1458" i="4"/>
  <c r="P1458" i="4"/>
  <c r="V1458" i="4"/>
  <c r="Q1458" i="4"/>
  <c r="U1458" i="4"/>
  <c r="L1459" i="4"/>
  <c r="M1459" i="4"/>
  <c r="O1459" i="4"/>
  <c r="W1459" i="4"/>
  <c r="P1459" i="4"/>
  <c r="V1459" i="4"/>
  <c r="Q1459" i="4"/>
  <c r="U1459" i="4"/>
  <c r="L1460" i="4"/>
  <c r="M1460" i="4"/>
  <c r="O1460" i="4"/>
  <c r="W1460" i="4"/>
  <c r="P1460" i="4"/>
  <c r="V1460" i="4"/>
  <c r="Q1460" i="4"/>
  <c r="U1460" i="4"/>
  <c r="L1461" i="4"/>
  <c r="M1461" i="4"/>
  <c r="O1461" i="4"/>
  <c r="W1461" i="4"/>
  <c r="P1461" i="4"/>
  <c r="V1461" i="4"/>
  <c r="Q1461" i="4"/>
  <c r="U1461" i="4"/>
  <c r="L1462" i="4"/>
  <c r="M1462" i="4"/>
  <c r="O1462" i="4"/>
  <c r="W1462" i="4"/>
  <c r="P1462" i="4"/>
  <c r="V1462" i="4"/>
  <c r="Q1462" i="4"/>
  <c r="U1462" i="4"/>
  <c r="L1463" i="4"/>
  <c r="M1463" i="4"/>
  <c r="O1463" i="4"/>
  <c r="W1463" i="4"/>
  <c r="P1463" i="4"/>
  <c r="V1463" i="4"/>
  <c r="Q1463" i="4"/>
  <c r="U1463" i="4"/>
  <c r="L1464" i="4"/>
  <c r="M1464" i="4"/>
  <c r="O1464" i="4"/>
  <c r="W1464" i="4"/>
  <c r="P1464" i="4"/>
  <c r="V1464" i="4"/>
  <c r="Q1464" i="4"/>
  <c r="U1464" i="4"/>
  <c r="L1465" i="4"/>
  <c r="M1465" i="4"/>
  <c r="O1465" i="4"/>
  <c r="W1465" i="4"/>
  <c r="P1465" i="4"/>
  <c r="V1465" i="4"/>
  <c r="Q1465" i="4"/>
  <c r="U1465" i="4"/>
  <c r="L1466" i="4"/>
  <c r="M1466" i="4"/>
  <c r="O1466" i="4"/>
  <c r="W1466" i="4"/>
  <c r="P1466" i="4"/>
  <c r="V1466" i="4"/>
  <c r="Q1466" i="4"/>
  <c r="U1466" i="4"/>
  <c r="L1467" i="4"/>
  <c r="M1467" i="4"/>
  <c r="O1467" i="4"/>
  <c r="W1467" i="4"/>
  <c r="P1467" i="4"/>
  <c r="V1467" i="4"/>
  <c r="Q1467" i="4"/>
  <c r="U1467" i="4"/>
  <c r="L1468" i="4"/>
  <c r="M1468" i="4"/>
  <c r="O1468" i="4"/>
  <c r="W1468" i="4"/>
  <c r="P1468" i="4"/>
  <c r="V1468" i="4"/>
  <c r="Q1468" i="4"/>
  <c r="U1468" i="4"/>
  <c r="L1469" i="4"/>
  <c r="M1469" i="4"/>
  <c r="O1469" i="4"/>
  <c r="W1469" i="4"/>
  <c r="P1469" i="4"/>
  <c r="V1469" i="4"/>
  <c r="Q1469" i="4"/>
  <c r="U1469" i="4"/>
  <c r="L1470" i="4"/>
  <c r="M1470" i="4"/>
  <c r="O1470" i="4"/>
  <c r="W1470" i="4"/>
  <c r="P1470" i="4"/>
  <c r="V1470" i="4"/>
  <c r="Q1470" i="4"/>
  <c r="U1470" i="4"/>
  <c r="L1471" i="4"/>
  <c r="M1471" i="4"/>
  <c r="O1471" i="4"/>
  <c r="W1471" i="4"/>
  <c r="P1471" i="4"/>
  <c r="V1471" i="4"/>
  <c r="Q1471" i="4"/>
  <c r="U1471" i="4"/>
  <c r="L1472" i="4"/>
  <c r="M1472" i="4"/>
  <c r="O1472" i="4"/>
  <c r="W1472" i="4"/>
  <c r="P1472" i="4"/>
  <c r="V1472" i="4"/>
  <c r="Q1472" i="4"/>
  <c r="U1472" i="4"/>
  <c r="L1473" i="4"/>
  <c r="M1473" i="4"/>
  <c r="O1473" i="4"/>
  <c r="W1473" i="4"/>
  <c r="P1473" i="4"/>
  <c r="V1473" i="4"/>
  <c r="Q1473" i="4"/>
  <c r="U1473" i="4"/>
  <c r="L1474" i="4"/>
  <c r="M1474" i="4"/>
  <c r="O1474" i="4"/>
  <c r="W1474" i="4"/>
  <c r="P1474" i="4"/>
  <c r="V1474" i="4"/>
  <c r="Q1474" i="4"/>
  <c r="U1474" i="4"/>
  <c r="L1475" i="4"/>
  <c r="M1475" i="4"/>
  <c r="O1475" i="4"/>
  <c r="W1475" i="4"/>
  <c r="P1475" i="4"/>
  <c r="V1475" i="4"/>
  <c r="Q1475" i="4"/>
  <c r="U1475" i="4"/>
  <c r="L1476" i="4"/>
  <c r="M1476" i="4"/>
  <c r="O1476" i="4"/>
  <c r="W1476" i="4"/>
  <c r="P1476" i="4"/>
  <c r="V1476" i="4"/>
  <c r="Q1476" i="4"/>
  <c r="U1476" i="4"/>
  <c r="L1477" i="4"/>
  <c r="M1477" i="4"/>
  <c r="O1477" i="4"/>
  <c r="W1477" i="4"/>
  <c r="P1477" i="4"/>
  <c r="V1477" i="4"/>
  <c r="Q1477" i="4"/>
  <c r="U1477" i="4"/>
  <c r="L1478" i="4"/>
  <c r="M1478" i="4"/>
  <c r="O1478" i="4"/>
  <c r="W1478" i="4"/>
  <c r="P1478" i="4"/>
  <c r="V1478" i="4"/>
  <c r="Q1478" i="4"/>
  <c r="U1478" i="4"/>
  <c r="L1479" i="4"/>
  <c r="M1479" i="4"/>
  <c r="O1479" i="4"/>
  <c r="W1479" i="4"/>
  <c r="P1479" i="4"/>
  <c r="V1479" i="4"/>
  <c r="Q1479" i="4"/>
  <c r="U1479" i="4"/>
  <c r="L1480" i="4"/>
  <c r="M1480" i="4"/>
  <c r="O1480" i="4"/>
  <c r="W1480" i="4"/>
  <c r="P1480" i="4"/>
  <c r="V1480" i="4"/>
  <c r="Q1480" i="4"/>
  <c r="U1480" i="4"/>
  <c r="L1481" i="4"/>
  <c r="M1481" i="4"/>
  <c r="O1481" i="4"/>
  <c r="W1481" i="4"/>
  <c r="P1481" i="4"/>
  <c r="V1481" i="4"/>
  <c r="Q1481" i="4"/>
  <c r="U1481" i="4"/>
  <c r="L1482" i="4"/>
  <c r="M1482" i="4"/>
  <c r="O1482" i="4"/>
  <c r="W1482" i="4"/>
  <c r="P1482" i="4"/>
  <c r="V1482" i="4"/>
  <c r="Q1482" i="4"/>
  <c r="U1482" i="4"/>
  <c r="L1483" i="4"/>
  <c r="M1483" i="4"/>
  <c r="O1483" i="4"/>
  <c r="W1483" i="4"/>
  <c r="P1483" i="4"/>
  <c r="V1483" i="4"/>
  <c r="Q1483" i="4"/>
  <c r="U1483" i="4"/>
  <c r="L1484" i="4"/>
  <c r="M1484" i="4"/>
  <c r="O1484" i="4"/>
  <c r="W1484" i="4"/>
  <c r="P1484" i="4"/>
  <c r="V1484" i="4"/>
  <c r="Q1484" i="4"/>
  <c r="U1484" i="4"/>
  <c r="L1485" i="4"/>
  <c r="M1485" i="4"/>
  <c r="O1485" i="4"/>
  <c r="W1485" i="4"/>
  <c r="P1485" i="4"/>
  <c r="V1485" i="4"/>
  <c r="Q1485" i="4"/>
  <c r="U1485" i="4"/>
  <c r="L1486" i="4"/>
  <c r="M1486" i="4"/>
  <c r="O1486" i="4"/>
  <c r="W1486" i="4"/>
  <c r="P1486" i="4"/>
  <c r="V1486" i="4"/>
  <c r="Q1486" i="4"/>
  <c r="U1486" i="4"/>
  <c r="L1487" i="4"/>
  <c r="M1487" i="4"/>
  <c r="O1487" i="4"/>
  <c r="W1487" i="4"/>
  <c r="P1487" i="4"/>
  <c r="V1487" i="4"/>
  <c r="Q1487" i="4"/>
  <c r="U1487" i="4"/>
  <c r="L1488" i="4"/>
  <c r="M1488" i="4"/>
  <c r="O1488" i="4"/>
  <c r="W1488" i="4"/>
  <c r="P1488" i="4"/>
  <c r="V1488" i="4"/>
  <c r="Q1488" i="4"/>
  <c r="U1488" i="4"/>
  <c r="L1489" i="4"/>
  <c r="M1489" i="4"/>
  <c r="O1489" i="4"/>
  <c r="W1489" i="4"/>
  <c r="P1489" i="4"/>
  <c r="V1489" i="4"/>
  <c r="Q1489" i="4"/>
  <c r="U1489" i="4"/>
  <c r="L1490" i="4"/>
  <c r="M1490" i="4"/>
  <c r="O1490" i="4"/>
  <c r="W1490" i="4"/>
  <c r="P1490" i="4"/>
  <c r="V1490" i="4"/>
  <c r="Q1490" i="4"/>
  <c r="U1490" i="4"/>
  <c r="L1491" i="4"/>
  <c r="M1491" i="4"/>
  <c r="O1491" i="4"/>
  <c r="W1491" i="4"/>
  <c r="P1491" i="4"/>
  <c r="V1491" i="4"/>
  <c r="Q1491" i="4"/>
  <c r="U1491" i="4"/>
  <c r="L1492" i="4"/>
  <c r="M1492" i="4"/>
  <c r="O1492" i="4"/>
  <c r="W1492" i="4"/>
  <c r="P1492" i="4"/>
  <c r="V1492" i="4"/>
  <c r="Q1492" i="4"/>
  <c r="U1492" i="4"/>
  <c r="L1493" i="4"/>
  <c r="M1493" i="4"/>
  <c r="O1493" i="4"/>
  <c r="W1493" i="4"/>
  <c r="P1493" i="4"/>
  <c r="V1493" i="4"/>
  <c r="Q1493" i="4"/>
  <c r="U1493" i="4"/>
  <c r="L1494" i="4"/>
  <c r="M1494" i="4"/>
  <c r="O1494" i="4"/>
  <c r="W1494" i="4"/>
  <c r="P1494" i="4"/>
  <c r="V1494" i="4"/>
  <c r="Q1494" i="4"/>
  <c r="U1494" i="4"/>
  <c r="L1495" i="4"/>
  <c r="M1495" i="4"/>
  <c r="O1495" i="4"/>
  <c r="W1495" i="4"/>
  <c r="P1495" i="4"/>
  <c r="V1495" i="4"/>
  <c r="Q1495" i="4"/>
  <c r="U1495" i="4"/>
  <c r="L1496" i="4"/>
  <c r="M1496" i="4"/>
  <c r="O1496" i="4"/>
  <c r="W1496" i="4"/>
  <c r="P1496" i="4"/>
  <c r="V1496" i="4"/>
  <c r="Q1496" i="4"/>
  <c r="U1496" i="4"/>
  <c r="L1497" i="4"/>
  <c r="M1497" i="4"/>
  <c r="O1497" i="4"/>
  <c r="W1497" i="4"/>
  <c r="P1497" i="4"/>
  <c r="V1497" i="4"/>
  <c r="Q1497" i="4"/>
  <c r="U1497" i="4"/>
  <c r="L1498" i="4"/>
  <c r="M1498" i="4"/>
  <c r="O1498" i="4"/>
  <c r="W1498" i="4"/>
  <c r="P1498" i="4"/>
  <c r="V1498" i="4"/>
  <c r="Q1498" i="4"/>
  <c r="U1498" i="4"/>
  <c r="L1499" i="4"/>
  <c r="M1499" i="4"/>
  <c r="O1499" i="4"/>
  <c r="W1499" i="4"/>
  <c r="P1499" i="4"/>
  <c r="V1499" i="4"/>
  <c r="Q1499" i="4"/>
  <c r="U1499" i="4"/>
  <c r="L1500" i="4"/>
  <c r="M1500" i="4"/>
  <c r="O1500" i="4"/>
  <c r="W1500" i="4"/>
  <c r="P1500" i="4"/>
  <c r="V1500" i="4"/>
  <c r="Q1500" i="4"/>
  <c r="U1500" i="4"/>
  <c r="L1501" i="4"/>
  <c r="M1501" i="4"/>
  <c r="O1501" i="4"/>
  <c r="W1501" i="4"/>
  <c r="P1501" i="4"/>
  <c r="V1501" i="4"/>
  <c r="Q1501" i="4"/>
  <c r="U1501" i="4"/>
  <c r="L1502" i="4"/>
  <c r="M1502" i="4"/>
  <c r="O1502" i="4"/>
  <c r="W1502" i="4"/>
  <c r="P1502" i="4"/>
  <c r="V1502" i="4"/>
  <c r="Q1502" i="4"/>
  <c r="U1502" i="4"/>
  <c r="L1503" i="4"/>
  <c r="M1503" i="4"/>
  <c r="O1503" i="4"/>
  <c r="W1503" i="4"/>
  <c r="P1503" i="4"/>
  <c r="V1503" i="4"/>
  <c r="Q1503" i="4"/>
  <c r="U1503" i="4"/>
  <c r="L1504" i="4"/>
  <c r="M1504" i="4"/>
  <c r="O1504" i="4"/>
  <c r="W1504" i="4"/>
  <c r="P1504" i="4"/>
  <c r="V1504" i="4"/>
  <c r="Q1504" i="4"/>
  <c r="U1504" i="4"/>
  <c r="L1505" i="4"/>
  <c r="M1505" i="4"/>
  <c r="O1505" i="4"/>
  <c r="W1505" i="4"/>
  <c r="P1505" i="4"/>
  <c r="V1505" i="4"/>
  <c r="Q1505" i="4"/>
  <c r="U1505" i="4"/>
  <c r="L1506" i="4"/>
  <c r="M1506" i="4"/>
  <c r="O1506" i="4"/>
  <c r="W1506" i="4"/>
  <c r="P1506" i="4"/>
  <c r="V1506" i="4"/>
  <c r="Q1506" i="4"/>
  <c r="U1506" i="4"/>
  <c r="L1507" i="4"/>
  <c r="M1507" i="4"/>
  <c r="O1507" i="4"/>
  <c r="W1507" i="4"/>
  <c r="P1507" i="4"/>
  <c r="V1507" i="4"/>
  <c r="Q1507" i="4"/>
  <c r="U1507" i="4"/>
  <c r="L1508" i="4"/>
  <c r="M1508" i="4"/>
  <c r="O1508" i="4"/>
  <c r="W1508" i="4"/>
  <c r="P1508" i="4"/>
  <c r="V1508" i="4"/>
  <c r="Q1508" i="4"/>
  <c r="U1508" i="4"/>
  <c r="L1509" i="4"/>
  <c r="M1509" i="4"/>
  <c r="O1509" i="4"/>
  <c r="W1509" i="4"/>
  <c r="P1509" i="4"/>
  <c r="V1509" i="4"/>
  <c r="Q1509" i="4"/>
  <c r="U1509" i="4"/>
  <c r="L1510" i="4"/>
  <c r="M1510" i="4"/>
  <c r="O1510" i="4"/>
  <c r="W1510" i="4"/>
  <c r="P1510" i="4"/>
  <c r="V1510" i="4"/>
  <c r="Q1510" i="4"/>
  <c r="U1510" i="4"/>
  <c r="L1511" i="4"/>
  <c r="M1511" i="4"/>
  <c r="O1511" i="4"/>
  <c r="W1511" i="4"/>
  <c r="P1511" i="4"/>
  <c r="V1511" i="4"/>
  <c r="Q1511" i="4"/>
  <c r="U1511" i="4"/>
  <c r="L1512" i="4"/>
  <c r="M1512" i="4"/>
  <c r="O1512" i="4"/>
  <c r="W1512" i="4"/>
  <c r="P1512" i="4"/>
  <c r="V1512" i="4"/>
  <c r="Q1512" i="4"/>
  <c r="U1512" i="4"/>
  <c r="L1513" i="4"/>
  <c r="M1513" i="4"/>
  <c r="O1513" i="4"/>
  <c r="W1513" i="4"/>
  <c r="P1513" i="4"/>
  <c r="V1513" i="4"/>
  <c r="Q1513" i="4"/>
  <c r="U1513" i="4"/>
  <c r="L1514" i="4"/>
  <c r="M1514" i="4"/>
  <c r="O1514" i="4"/>
  <c r="W1514" i="4"/>
  <c r="P1514" i="4"/>
  <c r="V1514" i="4"/>
  <c r="Q1514" i="4"/>
  <c r="U1514" i="4"/>
  <c r="L1515" i="4"/>
  <c r="M1515" i="4"/>
  <c r="O1515" i="4"/>
  <c r="W1515" i="4"/>
  <c r="P1515" i="4"/>
  <c r="V1515" i="4"/>
  <c r="Q1515" i="4"/>
  <c r="U1515" i="4"/>
  <c r="L1516" i="4"/>
  <c r="M1516" i="4"/>
  <c r="O1516" i="4"/>
  <c r="W1516" i="4"/>
  <c r="P1516" i="4"/>
  <c r="V1516" i="4"/>
  <c r="Q1516" i="4"/>
  <c r="U1516" i="4"/>
  <c r="L1517" i="4"/>
  <c r="M1517" i="4"/>
  <c r="O1517" i="4"/>
  <c r="W1517" i="4"/>
  <c r="P1517" i="4"/>
  <c r="V1517" i="4"/>
  <c r="Q1517" i="4"/>
  <c r="U1517" i="4"/>
  <c r="L1518" i="4"/>
  <c r="M1518" i="4"/>
  <c r="O1518" i="4"/>
  <c r="W1518" i="4"/>
  <c r="P1518" i="4"/>
  <c r="V1518" i="4"/>
  <c r="Q1518" i="4"/>
  <c r="U1518" i="4"/>
  <c r="L1519" i="4"/>
  <c r="M1519" i="4"/>
  <c r="O1519" i="4"/>
  <c r="W1519" i="4"/>
  <c r="P1519" i="4"/>
  <c r="V1519" i="4"/>
  <c r="Q1519" i="4"/>
  <c r="U1519" i="4"/>
  <c r="L1520" i="4"/>
  <c r="M1520" i="4"/>
  <c r="O1520" i="4"/>
  <c r="W1520" i="4"/>
  <c r="P1520" i="4"/>
  <c r="V1520" i="4"/>
  <c r="Q1520" i="4"/>
  <c r="U1520" i="4"/>
  <c r="L1521" i="4"/>
  <c r="M1521" i="4"/>
  <c r="O1521" i="4"/>
  <c r="W1521" i="4"/>
  <c r="P1521" i="4"/>
  <c r="V1521" i="4"/>
  <c r="Q1521" i="4"/>
  <c r="U1521" i="4"/>
  <c r="L1522" i="4"/>
  <c r="M1522" i="4"/>
  <c r="O1522" i="4"/>
  <c r="W1522" i="4"/>
  <c r="P1522" i="4"/>
  <c r="V1522" i="4"/>
  <c r="Q1522" i="4"/>
  <c r="U1522" i="4"/>
  <c r="L1523" i="4"/>
  <c r="M1523" i="4"/>
  <c r="O1523" i="4"/>
  <c r="W1523" i="4"/>
  <c r="P1523" i="4"/>
  <c r="V1523" i="4"/>
  <c r="Q1523" i="4"/>
  <c r="U1523" i="4"/>
  <c r="L1524" i="4"/>
  <c r="M1524" i="4"/>
  <c r="O1524" i="4"/>
  <c r="W1524" i="4"/>
  <c r="P1524" i="4"/>
  <c r="V1524" i="4"/>
  <c r="Q1524" i="4"/>
  <c r="U1524" i="4"/>
  <c r="L1525" i="4"/>
  <c r="M1525" i="4"/>
  <c r="O1525" i="4"/>
  <c r="W1525" i="4"/>
  <c r="P1525" i="4"/>
  <c r="V1525" i="4"/>
  <c r="Q1525" i="4"/>
  <c r="U1525" i="4"/>
  <c r="L1526" i="4"/>
  <c r="M1526" i="4"/>
  <c r="O1526" i="4"/>
  <c r="W1526" i="4"/>
  <c r="P1526" i="4"/>
  <c r="V1526" i="4"/>
  <c r="Q1526" i="4"/>
  <c r="U1526" i="4"/>
  <c r="L1527" i="4"/>
  <c r="M1527" i="4"/>
  <c r="O1527" i="4"/>
  <c r="W1527" i="4"/>
  <c r="P1527" i="4"/>
  <c r="V1527" i="4"/>
  <c r="Q1527" i="4"/>
  <c r="U1527" i="4"/>
  <c r="L1528" i="4"/>
  <c r="M1528" i="4"/>
  <c r="O1528" i="4"/>
  <c r="W1528" i="4"/>
  <c r="P1528" i="4"/>
  <c r="V1528" i="4"/>
  <c r="Q1528" i="4"/>
  <c r="U1528" i="4"/>
  <c r="L1529" i="4"/>
  <c r="M1529" i="4"/>
  <c r="O1529" i="4"/>
  <c r="W1529" i="4"/>
  <c r="P1529" i="4"/>
  <c r="V1529" i="4"/>
  <c r="Q1529" i="4"/>
  <c r="U1529" i="4"/>
  <c r="L1530" i="4"/>
  <c r="M1530" i="4"/>
  <c r="O1530" i="4"/>
  <c r="W1530" i="4"/>
  <c r="P1530" i="4"/>
  <c r="V1530" i="4"/>
  <c r="Q1530" i="4"/>
  <c r="U1530" i="4"/>
  <c r="L1531" i="4"/>
  <c r="M1531" i="4"/>
  <c r="O1531" i="4"/>
  <c r="W1531" i="4"/>
  <c r="P1531" i="4"/>
  <c r="V1531" i="4"/>
  <c r="Q1531" i="4"/>
  <c r="U1531" i="4"/>
  <c r="L1532" i="4"/>
  <c r="M1532" i="4"/>
  <c r="O1532" i="4"/>
  <c r="W1532" i="4"/>
  <c r="P1532" i="4"/>
  <c r="V1532" i="4"/>
  <c r="Q1532" i="4"/>
  <c r="U1532" i="4"/>
  <c r="L1533" i="4"/>
  <c r="M1533" i="4"/>
  <c r="O1533" i="4"/>
  <c r="W1533" i="4"/>
  <c r="P1533" i="4"/>
  <c r="V1533" i="4"/>
  <c r="Q1533" i="4"/>
  <c r="U1533" i="4"/>
  <c r="L1534" i="4"/>
  <c r="M1534" i="4"/>
  <c r="O1534" i="4"/>
  <c r="W1534" i="4"/>
  <c r="P1534" i="4"/>
  <c r="V1534" i="4"/>
  <c r="Q1534" i="4"/>
  <c r="U1534" i="4"/>
  <c r="L1535" i="4"/>
  <c r="M1535" i="4"/>
  <c r="O1535" i="4"/>
  <c r="W1535" i="4"/>
  <c r="P1535" i="4"/>
  <c r="V1535" i="4"/>
  <c r="Q1535" i="4"/>
  <c r="U1535" i="4"/>
  <c r="L1536" i="4"/>
  <c r="M1536" i="4"/>
  <c r="O1536" i="4"/>
  <c r="W1536" i="4"/>
  <c r="P1536" i="4"/>
  <c r="V1536" i="4"/>
  <c r="Q1536" i="4"/>
  <c r="U1536" i="4"/>
  <c r="L1537" i="4"/>
  <c r="M1537" i="4"/>
  <c r="O1537" i="4"/>
  <c r="W1537" i="4"/>
  <c r="P1537" i="4"/>
  <c r="V1537" i="4"/>
  <c r="Q1537" i="4"/>
  <c r="U1537" i="4"/>
  <c r="L1538" i="4"/>
  <c r="M1538" i="4"/>
  <c r="O1538" i="4"/>
  <c r="W1538" i="4"/>
  <c r="P1538" i="4"/>
  <c r="V1538" i="4"/>
  <c r="Q1538" i="4"/>
  <c r="U1538" i="4"/>
  <c r="L1539" i="4"/>
  <c r="M1539" i="4"/>
  <c r="O1539" i="4"/>
  <c r="W1539" i="4"/>
  <c r="P1539" i="4"/>
  <c r="V1539" i="4"/>
  <c r="Q1539" i="4"/>
  <c r="U1539" i="4"/>
  <c r="L1540" i="4"/>
  <c r="M1540" i="4"/>
  <c r="O1540" i="4"/>
  <c r="W1540" i="4"/>
  <c r="P1540" i="4"/>
  <c r="V1540" i="4"/>
  <c r="Q1540" i="4"/>
  <c r="U1540" i="4"/>
  <c r="L1541" i="4"/>
  <c r="M1541" i="4"/>
  <c r="O1541" i="4"/>
  <c r="W1541" i="4"/>
  <c r="P1541" i="4"/>
  <c r="V1541" i="4"/>
  <c r="Q1541" i="4"/>
  <c r="U1541" i="4"/>
  <c r="L1542" i="4"/>
  <c r="M1542" i="4"/>
  <c r="O1542" i="4"/>
  <c r="W1542" i="4"/>
  <c r="P1542" i="4"/>
  <c r="V1542" i="4"/>
  <c r="Q1542" i="4"/>
  <c r="U1542" i="4"/>
  <c r="L1543" i="4"/>
  <c r="M1543" i="4"/>
  <c r="O1543" i="4"/>
  <c r="W1543" i="4"/>
  <c r="P1543" i="4"/>
  <c r="V1543" i="4"/>
  <c r="Q1543" i="4"/>
  <c r="U1543" i="4"/>
  <c r="L1544" i="4"/>
  <c r="M1544" i="4"/>
  <c r="O1544" i="4"/>
  <c r="W1544" i="4"/>
  <c r="P1544" i="4"/>
  <c r="V1544" i="4"/>
  <c r="Q1544" i="4"/>
  <c r="U1544" i="4"/>
  <c r="L1545" i="4"/>
  <c r="M1545" i="4"/>
  <c r="O1545" i="4"/>
  <c r="W1545" i="4"/>
  <c r="P1545" i="4"/>
  <c r="V1545" i="4"/>
  <c r="Q1545" i="4"/>
  <c r="U1545" i="4"/>
  <c r="L1546" i="4"/>
  <c r="M1546" i="4"/>
  <c r="O1546" i="4"/>
  <c r="W1546" i="4"/>
  <c r="P1546" i="4"/>
  <c r="V1546" i="4"/>
  <c r="Q1546" i="4"/>
  <c r="U1546" i="4"/>
  <c r="L1547" i="4"/>
  <c r="M1547" i="4"/>
  <c r="O1547" i="4"/>
  <c r="W1547" i="4"/>
  <c r="P1547" i="4"/>
  <c r="V1547" i="4"/>
  <c r="Q1547" i="4"/>
  <c r="U1547" i="4"/>
  <c r="L1548" i="4"/>
  <c r="M1548" i="4"/>
  <c r="O1548" i="4"/>
  <c r="W1548" i="4"/>
  <c r="P1548" i="4"/>
  <c r="V1548" i="4"/>
  <c r="Q1548" i="4"/>
  <c r="U1548" i="4"/>
  <c r="L1549" i="4"/>
  <c r="M1549" i="4"/>
  <c r="O1549" i="4"/>
  <c r="W1549" i="4"/>
  <c r="P1549" i="4"/>
  <c r="V1549" i="4"/>
  <c r="Q1549" i="4"/>
  <c r="U1549" i="4"/>
  <c r="L1550" i="4"/>
  <c r="M1550" i="4"/>
  <c r="O1550" i="4"/>
  <c r="W1550" i="4"/>
  <c r="P1550" i="4"/>
  <c r="V1550" i="4"/>
  <c r="Q1550" i="4"/>
  <c r="U1550" i="4"/>
  <c r="L1551" i="4"/>
  <c r="M1551" i="4"/>
  <c r="O1551" i="4"/>
  <c r="W1551" i="4"/>
  <c r="P1551" i="4"/>
  <c r="V1551" i="4"/>
  <c r="Q1551" i="4"/>
  <c r="U1551" i="4"/>
  <c r="L1552" i="4"/>
  <c r="M1552" i="4"/>
  <c r="O1552" i="4"/>
  <c r="W1552" i="4"/>
  <c r="P1552" i="4"/>
  <c r="V1552" i="4"/>
  <c r="Q1552" i="4"/>
  <c r="U1552" i="4"/>
  <c r="L1553" i="4"/>
  <c r="M1553" i="4"/>
  <c r="O1553" i="4"/>
  <c r="W1553" i="4"/>
  <c r="P1553" i="4"/>
  <c r="V1553" i="4"/>
  <c r="Q1553" i="4"/>
  <c r="U1553" i="4"/>
  <c r="L1554" i="4"/>
  <c r="M1554" i="4"/>
  <c r="O1554" i="4"/>
  <c r="W1554" i="4"/>
  <c r="P1554" i="4"/>
  <c r="V1554" i="4"/>
  <c r="Q1554" i="4"/>
  <c r="U1554" i="4"/>
  <c r="L1555" i="4"/>
  <c r="M1555" i="4"/>
  <c r="O1555" i="4"/>
  <c r="W1555" i="4"/>
  <c r="P1555" i="4"/>
  <c r="V1555" i="4"/>
  <c r="Q1555" i="4"/>
  <c r="U1555" i="4"/>
  <c r="L1556" i="4"/>
  <c r="M1556" i="4"/>
  <c r="O1556" i="4"/>
  <c r="W1556" i="4"/>
  <c r="P1556" i="4"/>
  <c r="V1556" i="4"/>
  <c r="Q1556" i="4"/>
  <c r="U1556" i="4"/>
  <c r="L1557" i="4"/>
  <c r="M1557" i="4"/>
  <c r="O1557" i="4"/>
  <c r="W1557" i="4"/>
  <c r="P1557" i="4"/>
  <c r="V1557" i="4"/>
  <c r="Q1557" i="4"/>
  <c r="U1557" i="4"/>
  <c r="L1558" i="4"/>
  <c r="M1558" i="4"/>
  <c r="O1558" i="4"/>
  <c r="W1558" i="4"/>
  <c r="P1558" i="4"/>
  <c r="V1558" i="4"/>
  <c r="Q1558" i="4"/>
  <c r="U1558" i="4"/>
  <c r="L1559" i="4"/>
  <c r="M1559" i="4"/>
  <c r="O1559" i="4"/>
  <c r="W1559" i="4"/>
  <c r="P1559" i="4"/>
  <c r="V1559" i="4"/>
  <c r="Q1559" i="4"/>
  <c r="U1559" i="4"/>
  <c r="L1560" i="4"/>
  <c r="M1560" i="4"/>
  <c r="O1560" i="4"/>
  <c r="W1560" i="4"/>
  <c r="P1560" i="4"/>
  <c r="V1560" i="4"/>
  <c r="Q1560" i="4"/>
  <c r="U1560" i="4"/>
  <c r="L1561" i="4"/>
  <c r="M1561" i="4"/>
  <c r="O1561" i="4"/>
  <c r="W1561" i="4"/>
  <c r="P1561" i="4"/>
  <c r="V1561" i="4"/>
  <c r="Q1561" i="4"/>
  <c r="U1561" i="4"/>
  <c r="L1562" i="4"/>
  <c r="M1562" i="4"/>
  <c r="O1562" i="4"/>
  <c r="W1562" i="4"/>
  <c r="P1562" i="4"/>
  <c r="V1562" i="4"/>
  <c r="Q1562" i="4"/>
  <c r="U1562" i="4"/>
  <c r="L1563" i="4"/>
  <c r="M1563" i="4"/>
  <c r="O1563" i="4"/>
  <c r="W1563" i="4"/>
  <c r="P1563" i="4"/>
  <c r="V1563" i="4"/>
  <c r="Q1563" i="4"/>
  <c r="U1563" i="4"/>
  <c r="L1564" i="4"/>
  <c r="M1564" i="4"/>
  <c r="O1564" i="4"/>
  <c r="W1564" i="4"/>
  <c r="P1564" i="4"/>
  <c r="V1564" i="4"/>
  <c r="Q1564" i="4"/>
  <c r="U1564" i="4"/>
  <c r="L1565" i="4"/>
  <c r="M1565" i="4"/>
  <c r="O1565" i="4"/>
  <c r="W1565" i="4"/>
  <c r="P1565" i="4"/>
  <c r="V1565" i="4"/>
  <c r="Q1565" i="4"/>
  <c r="U1565" i="4"/>
  <c r="L1566" i="4"/>
  <c r="M1566" i="4"/>
  <c r="O1566" i="4"/>
  <c r="W1566" i="4"/>
  <c r="P1566" i="4"/>
  <c r="V1566" i="4"/>
  <c r="Q1566" i="4"/>
  <c r="U1566" i="4"/>
  <c r="L1567" i="4"/>
  <c r="M1567" i="4"/>
  <c r="O1567" i="4"/>
  <c r="W1567" i="4"/>
  <c r="P1567" i="4"/>
  <c r="V1567" i="4"/>
  <c r="Q1567" i="4"/>
  <c r="U1567" i="4"/>
  <c r="L1568" i="4"/>
  <c r="M1568" i="4"/>
  <c r="O1568" i="4"/>
  <c r="W1568" i="4"/>
  <c r="P1568" i="4"/>
  <c r="V1568" i="4"/>
  <c r="Q1568" i="4"/>
  <c r="U1568" i="4"/>
  <c r="L1569" i="4"/>
  <c r="M1569" i="4"/>
  <c r="O1569" i="4"/>
  <c r="W1569" i="4"/>
  <c r="P1569" i="4"/>
  <c r="V1569" i="4"/>
  <c r="Q1569" i="4"/>
  <c r="U1569" i="4"/>
  <c r="L1570" i="4"/>
  <c r="M1570" i="4"/>
  <c r="O1570" i="4"/>
  <c r="P1570" i="4"/>
  <c r="V1570" i="4"/>
  <c r="Q1570" i="4"/>
  <c r="U1570" i="4"/>
  <c r="W1570" i="4"/>
  <c r="L1571" i="4"/>
  <c r="M1571" i="4"/>
  <c r="O1571" i="4"/>
  <c r="W1571" i="4"/>
  <c r="P1571" i="4"/>
  <c r="V1571" i="4"/>
  <c r="Q1571" i="4"/>
  <c r="U1571" i="4"/>
  <c r="L1572" i="4"/>
  <c r="M1572" i="4"/>
  <c r="O1572" i="4"/>
  <c r="W1572" i="4"/>
  <c r="P1572" i="4"/>
  <c r="V1572" i="4"/>
  <c r="Q1572" i="4"/>
  <c r="U1572" i="4"/>
  <c r="L1573" i="4"/>
  <c r="M1573" i="4"/>
  <c r="O1573" i="4"/>
  <c r="W1573" i="4"/>
  <c r="P1573" i="4"/>
  <c r="V1573" i="4"/>
  <c r="Q1573" i="4"/>
  <c r="U1573" i="4"/>
  <c r="L1574" i="4"/>
  <c r="M1574" i="4"/>
  <c r="O1574" i="4"/>
  <c r="P1574" i="4"/>
  <c r="V1574" i="4"/>
  <c r="Q1574" i="4"/>
  <c r="U1574" i="4"/>
  <c r="W1574" i="4"/>
  <c r="L1575" i="4"/>
  <c r="M1575" i="4"/>
  <c r="O1575" i="4"/>
  <c r="W1575" i="4"/>
  <c r="P1575" i="4"/>
  <c r="V1575" i="4"/>
  <c r="Q1575" i="4"/>
  <c r="U1575" i="4"/>
  <c r="L1576" i="4"/>
  <c r="M1576" i="4"/>
  <c r="O1576" i="4"/>
  <c r="W1576" i="4"/>
  <c r="P1576" i="4"/>
  <c r="V1576" i="4"/>
  <c r="Q1576" i="4"/>
  <c r="U1576" i="4"/>
  <c r="L1577" i="4"/>
  <c r="M1577" i="4"/>
  <c r="O1577" i="4"/>
  <c r="W1577" i="4"/>
  <c r="P1577" i="4"/>
  <c r="V1577" i="4"/>
  <c r="Q1577" i="4"/>
  <c r="U1577" i="4"/>
  <c r="L1578" i="4"/>
  <c r="M1578" i="4"/>
  <c r="O1578" i="4"/>
  <c r="P1578" i="4"/>
  <c r="V1578" i="4"/>
  <c r="Q1578" i="4"/>
  <c r="U1578" i="4"/>
  <c r="W1578" i="4"/>
  <c r="L1579" i="4"/>
  <c r="M1579" i="4"/>
  <c r="O1579" i="4"/>
  <c r="W1579" i="4"/>
  <c r="P1579" i="4"/>
  <c r="V1579" i="4"/>
  <c r="Q1579" i="4"/>
  <c r="U1579" i="4"/>
  <c r="L1580" i="4"/>
  <c r="M1580" i="4"/>
  <c r="O1580" i="4"/>
  <c r="W1580" i="4"/>
  <c r="P1580" i="4"/>
  <c r="V1580" i="4"/>
  <c r="Q1580" i="4"/>
  <c r="U1580" i="4"/>
  <c r="L1581" i="4"/>
  <c r="M1581" i="4"/>
  <c r="O1581" i="4"/>
  <c r="W1581" i="4"/>
  <c r="P1581" i="4"/>
  <c r="V1581" i="4"/>
  <c r="Q1581" i="4"/>
  <c r="U1581" i="4"/>
  <c r="L1582" i="4"/>
  <c r="M1582" i="4"/>
  <c r="O1582" i="4"/>
  <c r="W1582" i="4"/>
  <c r="P1582" i="4"/>
  <c r="V1582" i="4"/>
  <c r="Q1582" i="4"/>
  <c r="U1582" i="4"/>
  <c r="L1583" i="4"/>
  <c r="M1583" i="4"/>
  <c r="O1583" i="4"/>
  <c r="W1583" i="4"/>
  <c r="P1583" i="4"/>
  <c r="V1583" i="4"/>
  <c r="Q1583" i="4"/>
  <c r="U1583" i="4"/>
  <c r="L1584" i="4"/>
  <c r="M1584" i="4"/>
  <c r="O1584" i="4"/>
  <c r="W1584" i="4"/>
  <c r="P1584" i="4"/>
  <c r="V1584" i="4"/>
  <c r="Q1584" i="4"/>
  <c r="U1584" i="4"/>
  <c r="L1585" i="4"/>
  <c r="M1585" i="4"/>
  <c r="O1585" i="4"/>
  <c r="P1585" i="4"/>
  <c r="V1585" i="4"/>
  <c r="Q1585" i="4"/>
  <c r="U1585" i="4"/>
  <c r="W1585" i="4"/>
  <c r="L1586" i="4"/>
  <c r="M1586" i="4"/>
  <c r="O1586" i="4"/>
  <c r="W1586" i="4"/>
  <c r="P1586" i="4"/>
  <c r="V1586" i="4"/>
  <c r="Q1586" i="4"/>
  <c r="U1586" i="4"/>
  <c r="L1587" i="4"/>
  <c r="M1587" i="4"/>
  <c r="O1587" i="4"/>
  <c r="W1587" i="4"/>
  <c r="P1587" i="4"/>
  <c r="V1587" i="4"/>
  <c r="Q1587" i="4"/>
  <c r="U1587" i="4"/>
  <c r="L1588" i="4"/>
  <c r="M1588" i="4"/>
  <c r="O1588" i="4"/>
  <c r="W1588" i="4"/>
  <c r="P1588" i="4"/>
  <c r="V1588" i="4"/>
  <c r="Q1588" i="4"/>
  <c r="U1588" i="4"/>
  <c r="L1589" i="4"/>
  <c r="M1589" i="4"/>
  <c r="O1589" i="4"/>
  <c r="W1589" i="4"/>
  <c r="P1589" i="4"/>
  <c r="V1589" i="4"/>
  <c r="Q1589" i="4"/>
  <c r="U1589" i="4"/>
  <c r="L1590" i="4"/>
  <c r="M1590" i="4"/>
  <c r="O1590" i="4"/>
  <c r="W1590" i="4"/>
  <c r="P1590" i="4"/>
  <c r="V1590" i="4"/>
  <c r="Q1590" i="4"/>
  <c r="U1590" i="4"/>
  <c r="L1591" i="4"/>
  <c r="M1591" i="4"/>
  <c r="O1591" i="4"/>
  <c r="W1591" i="4"/>
  <c r="P1591" i="4"/>
  <c r="V1591" i="4"/>
  <c r="Q1591" i="4"/>
  <c r="U1591" i="4"/>
  <c r="L1592" i="4"/>
  <c r="M1592" i="4"/>
  <c r="O1592" i="4"/>
  <c r="W1592" i="4"/>
  <c r="P1592" i="4"/>
  <c r="V1592" i="4"/>
  <c r="Q1592" i="4"/>
  <c r="U1592" i="4"/>
  <c r="L1593" i="4"/>
  <c r="M1593" i="4"/>
  <c r="O1593" i="4"/>
  <c r="P1593" i="4"/>
  <c r="V1593" i="4"/>
  <c r="Q1593" i="4"/>
  <c r="U1593" i="4"/>
  <c r="W1593" i="4"/>
  <c r="L1594" i="4"/>
  <c r="M1594" i="4"/>
  <c r="O1594" i="4"/>
  <c r="W1594" i="4"/>
  <c r="P1594" i="4"/>
  <c r="V1594" i="4"/>
  <c r="Q1594" i="4"/>
  <c r="U1594" i="4"/>
  <c r="L1595" i="4"/>
  <c r="M1595" i="4"/>
  <c r="O1595" i="4"/>
  <c r="W1595" i="4"/>
  <c r="P1595" i="4"/>
  <c r="V1595" i="4"/>
  <c r="Q1595" i="4"/>
  <c r="U1595" i="4"/>
  <c r="L1596" i="4"/>
  <c r="M1596" i="4"/>
  <c r="O1596" i="4"/>
  <c r="W1596" i="4"/>
  <c r="P1596" i="4"/>
  <c r="V1596" i="4"/>
  <c r="Q1596" i="4"/>
  <c r="U1596" i="4"/>
  <c r="L1597" i="4"/>
  <c r="M1597" i="4"/>
  <c r="O1597" i="4"/>
  <c r="W1597" i="4"/>
  <c r="P1597" i="4"/>
  <c r="V1597" i="4"/>
  <c r="Q1597" i="4"/>
  <c r="U1597" i="4"/>
  <c r="L1598" i="4"/>
  <c r="M1598" i="4"/>
  <c r="O1598" i="4"/>
  <c r="P1598" i="4"/>
  <c r="V1598" i="4"/>
  <c r="Q1598" i="4"/>
  <c r="U1598" i="4"/>
  <c r="W1598" i="4"/>
  <c r="L1599" i="4"/>
  <c r="M1599" i="4"/>
  <c r="O1599" i="4"/>
  <c r="W1599" i="4"/>
  <c r="P1599" i="4"/>
  <c r="V1599" i="4"/>
  <c r="Q1599" i="4"/>
  <c r="U1599" i="4"/>
  <c r="L1600" i="4"/>
  <c r="M1600" i="4"/>
  <c r="O1600" i="4"/>
  <c r="W1600" i="4"/>
  <c r="P1600" i="4"/>
  <c r="V1600" i="4"/>
  <c r="Q1600" i="4"/>
  <c r="U1600" i="4"/>
  <c r="L1601" i="4"/>
  <c r="M1601" i="4"/>
  <c r="O1601" i="4"/>
  <c r="W1601" i="4"/>
  <c r="P1601" i="4"/>
  <c r="V1601" i="4"/>
  <c r="Q1601" i="4"/>
  <c r="U1601" i="4"/>
  <c r="L1602" i="4"/>
  <c r="M1602" i="4"/>
  <c r="O1602" i="4"/>
  <c r="W1602" i="4"/>
  <c r="P1602" i="4"/>
  <c r="V1602" i="4"/>
  <c r="Q1602" i="4"/>
  <c r="U1602" i="4"/>
  <c r="L1603" i="4"/>
  <c r="M1603" i="4"/>
  <c r="O1603" i="4"/>
  <c r="W1603" i="4"/>
  <c r="P1603" i="4"/>
  <c r="V1603" i="4"/>
  <c r="Q1603" i="4"/>
  <c r="U1603" i="4"/>
  <c r="L1604" i="4"/>
  <c r="M1604" i="4"/>
  <c r="O1604" i="4"/>
  <c r="W1604" i="4"/>
  <c r="P1604" i="4"/>
  <c r="V1604" i="4"/>
  <c r="Q1604" i="4"/>
  <c r="U1604" i="4"/>
  <c r="L1605" i="4"/>
  <c r="M1605" i="4"/>
  <c r="O1605" i="4"/>
  <c r="W1605" i="4"/>
  <c r="P1605" i="4"/>
  <c r="V1605" i="4"/>
  <c r="Q1605" i="4"/>
  <c r="U1605" i="4"/>
  <c r="L1606" i="4"/>
  <c r="M1606" i="4"/>
  <c r="O1606" i="4"/>
  <c r="W1606" i="4"/>
  <c r="P1606" i="4"/>
  <c r="V1606" i="4"/>
  <c r="Q1606" i="4"/>
  <c r="U1606" i="4"/>
  <c r="L1607" i="4"/>
  <c r="M1607" i="4"/>
  <c r="O1607" i="4"/>
  <c r="W1607" i="4"/>
  <c r="P1607" i="4"/>
  <c r="V1607" i="4"/>
  <c r="Q1607" i="4"/>
  <c r="U1607" i="4"/>
  <c r="L1608" i="4"/>
  <c r="M1608" i="4"/>
  <c r="O1608" i="4"/>
  <c r="W1608" i="4"/>
  <c r="P1608" i="4"/>
  <c r="V1608" i="4"/>
  <c r="Q1608" i="4"/>
  <c r="U1608" i="4"/>
  <c r="L1609" i="4"/>
  <c r="M1609" i="4"/>
  <c r="O1609" i="4"/>
  <c r="W1609" i="4"/>
  <c r="P1609" i="4"/>
  <c r="V1609" i="4"/>
  <c r="Q1609" i="4"/>
  <c r="U1609" i="4"/>
  <c r="L1610" i="4"/>
  <c r="M1610" i="4"/>
  <c r="O1610" i="4"/>
  <c r="W1610" i="4"/>
  <c r="P1610" i="4"/>
  <c r="V1610" i="4"/>
  <c r="Q1610" i="4"/>
  <c r="U1610" i="4"/>
  <c r="L1611" i="4"/>
  <c r="M1611" i="4"/>
  <c r="O1611" i="4"/>
  <c r="W1611" i="4"/>
  <c r="P1611" i="4"/>
  <c r="V1611" i="4"/>
  <c r="Q1611" i="4"/>
  <c r="U1611" i="4"/>
  <c r="L1612" i="4"/>
  <c r="M1612" i="4"/>
  <c r="O1612" i="4"/>
  <c r="W1612" i="4"/>
  <c r="P1612" i="4"/>
  <c r="V1612" i="4"/>
  <c r="Q1612" i="4"/>
  <c r="U1612" i="4"/>
  <c r="L1613" i="4"/>
  <c r="M1613" i="4"/>
  <c r="O1613" i="4"/>
  <c r="W1613" i="4"/>
  <c r="P1613" i="4"/>
  <c r="V1613" i="4"/>
  <c r="Q1613" i="4"/>
  <c r="U1613" i="4"/>
  <c r="L1614" i="4"/>
  <c r="M1614" i="4"/>
  <c r="O1614" i="4"/>
  <c r="W1614" i="4"/>
  <c r="P1614" i="4"/>
  <c r="V1614" i="4"/>
  <c r="Q1614" i="4"/>
  <c r="U1614" i="4"/>
  <c r="L1615" i="4"/>
  <c r="M1615" i="4"/>
  <c r="O1615" i="4"/>
  <c r="W1615" i="4"/>
  <c r="P1615" i="4"/>
  <c r="V1615" i="4"/>
  <c r="Q1615" i="4"/>
  <c r="U1615" i="4"/>
  <c r="L1616" i="4"/>
  <c r="M1616" i="4"/>
  <c r="O1616" i="4"/>
  <c r="W1616" i="4"/>
  <c r="P1616" i="4"/>
  <c r="V1616" i="4"/>
  <c r="Q1616" i="4"/>
  <c r="U1616" i="4"/>
  <c r="L1617" i="4"/>
  <c r="M1617" i="4"/>
  <c r="O1617" i="4"/>
  <c r="W1617" i="4"/>
  <c r="P1617" i="4"/>
  <c r="V1617" i="4"/>
  <c r="Q1617" i="4"/>
  <c r="U1617" i="4"/>
  <c r="L1618" i="4"/>
  <c r="M1618" i="4"/>
  <c r="O1618" i="4"/>
  <c r="W1618" i="4"/>
  <c r="P1618" i="4"/>
  <c r="V1618" i="4"/>
  <c r="Q1618" i="4"/>
  <c r="U1618" i="4"/>
  <c r="L1619" i="4"/>
  <c r="M1619" i="4"/>
  <c r="O1619" i="4"/>
  <c r="W1619" i="4"/>
  <c r="P1619" i="4"/>
  <c r="V1619" i="4"/>
  <c r="Q1619" i="4"/>
  <c r="U1619" i="4"/>
  <c r="L1620" i="4"/>
  <c r="M1620" i="4"/>
  <c r="O1620" i="4"/>
  <c r="W1620" i="4"/>
  <c r="P1620" i="4"/>
  <c r="V1620" i="4"/>
  <c r="Q1620" i="4"/>
  <c r="U1620" i="4"/>
  <c r="L1621" i="4"/>
  <c r="M1621" i="4"/>
  <c r="O1621" i="4"/>
  <c r="W1621" i="4"/>
  <c r="P1621" i="4"/>
  <c r="V1621" i="4"/>
  <c r="Q1621" i="4"/>
  <c r="U1621" i="4"/>
  <c r="L1622" i="4"/>
  <c r="M1622" i="4"/>
  <c r="O1622" i="4"/>
  <c r="W1622" i="4"/>
  <c r="P1622" i="4"/>
  <c r="V1622" i="4"/>
  <c r="Q1622" i="4"/>
  <c r="U1622" i="4"/>
  <c r="L1623" i="4"/>
  <c r="M1623" i="4"/>
  <c r="O1623" i="4"/>
  <c r="W1623" i="4"/>
  <c r="P1623" i="4"/>
  <c r="V1623" i="4"/>
  <c r="Q1623" i="4"/>
  <c r="U1623" i="4"/>
  <c r="L1624" i="4"/>
  <c r="M1624" i="4"/>
  <c r="O1624" i="4"/>
  <c r="W1624" i="4"/>
  <c r="P1624" i="4"/>
  <c r="V1624" i="4"/>
  <c r="Q1624" i="4"/>
  <c r="U1624" i="4"/>
  <c r="L1625" i="4"/>
  <c r="M1625" i="4"/>
  <c r="O1625" i="4"/>
  <c r="W1625" i="4"/>
  <c r="P1625" i="4"/>
  <c r="V1625" i="4"/>
  <c r="Q1625" i="4"/>
  <c r="U1625" i="4"/>
  <c r="L1626" i="4"/>
  <c r="M1626" i="4"/>
  <c r="O1626" i="4"/>
  <c r="W1626" i="4"/>
  <c r="P1626" i="4"/>
  <c r="V1626" i="4"/>
  <c r="Q1626" i="4"/>
  <c r="U1626" i="4"/>
  <c r="L1627" i="4"/>
  <c r="M1627" i="4"/>
  <c r="O1627" i="4"/>
  <c r="W1627" i="4"/>
  <c r="P1627" i="4"/>
  <c r="V1627" i="4"/>
  <c r="Q1627" i="4"/>
  <c r="U1627" i="4"/>
  <c r="L1628" i="4"/>
  <c r="M1628" i="4"/>
  <c r="O1628" i="4"/>
  <c r="W1628" i="4"/>
  <c r="P1628" i="4"/>
  <c r="V1628" i="4"/>
  <c r="Q1628" i="4"/>
  <c r="U1628" i="4"/>
  <c r="L1629" i="4"/>
  <c r="M1629" i="4"/>
  <c r="O1629" i="4"/>
  <c r="W1629" i="4"/>
  <c r="P1629" i="4"/>
  <c r="V1629" i="4"/>
  <c r="Q1629" i="4"/>
  <c r="U1629" i="4"/>
  <c r="L1630" i="4"/>
  <c r="M1630" i="4"/>
  <c r="O1630" i="4"/>
  <c r="W1630" i="4"/>
  <c r="P1630" i="4"/>
  <c r="V1630" i="4"/>
  <c r="Q1630" i="4"/>
  <c r="U1630" i="4"/>
  <c r="L1631" i="4"/>
  <c r="M1631" i="4"/>
  <c r="O1631" i="4"/>
  <c r="W1631" i="4"/>
  <c r="P1631" i="4"/>
  <c r="V1631" i="4"/>
  <c r="Q1631" i="4"/>
  <c r="U1631" i="4"/>
  <c r="L1632" i="4"/>
  <c r="M1632" i="4"/>
  <c r="O1632" i="4"/>
  <c r="W1632" i="4"/>
  <c r="P1632" i="4"/>
  <c r="V1632" i="4"/>
  <c r="Q1632" i="4"/>
  <c r="U1632" i="4"/>
  <c r="L1633" i="4"/>
  <c r="M1633" i="4"/>
  <c r="O1633" i="4"/>
  <c r="W1633" i="4"/>
  <c r="P1633" i="4"/>
  <c r="V1633" i="4"/>
  <c r="Q1633" i="4"/>
  <c r="U1633" i="4"/>
  <c r="L1634" i="4"/>
  <c r="M1634" i="4"/>
  <c r="O1634" i="4"/>
  <c r="W1634" i="4"/>
  <c r="P1634" i="4"/>
  <c r="V1634" i="4"/>
  <c r="Q1634" i="4"/>
  <c r="U1634" i="4"/>
  <c r="L1635" i="4"/>
  <c r="M1635" i="4"/>
  <c r="O1635" i="4"/>
  <c r="W1635" i="4"/>
  <c r="P1635" i="4"/>
  <c r="V1635" i="4"/>
  <c r="Q1635" i="4"/>
  <c r="U1635" i="4"/>
  <c r="L1636" i="4"/>
  <c r="M1636" i="4"/>
  <c r="O1636" i="4"/>
  <c r="W1636" i="4"/>
  <c r="P1636" i="4"/>
  <c r="V1636" i="4"/>
  <c r="Q1636" i="4"/>
  <c r="U1636" i="4"/>
  <c r="L1637" i="4"/>
  <c r="M1637" i="4"/>
  <c r="O1637" i="4"/>
  <c r="W1637" i="4"/>
  <c r="P1637" i="4"/>
  <c r="V1637" i="4"/>
  <c r="Q1637" i="4"/>
  <c r="U1637" i="4"/>
  <c r="L1638" i="4"/>
  <c r="M1638" i="4"/>
  <c r="O1638" i="4"/>
  <c r="W1638" i="4"/>
  <c r="P1638" i="4"/>
  <c r="V1638" i="4"/>
  <c r="Q1638" i="4"/>
  <c r="U1638" i="4"/>
  <c r="L1639" i="4"/>
  <c r="M1639" i="4"/>
  <c r="O1639" i="4"/>
  <c r="W1639" i="4"/>
  <c r="P1639" i="4"/>
  <c r="V1639" i="4"/>
  <c r="Q1639" i="4"/>
  <c r="U1639" i="4"/>
  <c r="L1640" i="4"/>
  <c r="M1640" i="4"/>
  <c r="O1640" i="4"/>
  <c r="W1640" i="4"/>
  <c r="P1640" i="4"/>
  <c r="V1640" i="4"/>
  <c r="Q1640" i="4"/>
  <c r="U1640" i="4"/>
  <c r="L1641" i="4"/>
  <c r="M1641" i="4"/>
  <c r="O1641" i="4"/>
  <c r="W1641" i="4"/>
  <c r="P1641" i="4"/>
  <c r="V1641" i="4"/>
  <c r="Q1641" i="4"/>
  <c r="U1641" i="4"/>
  <c r="L1642" i="4"/>
  <c r="M1642" i="4"/>
  <c r="O1642" i="4"/>
  <c r="W1642" i="4"/>
  <c r="P1642" i="4"/>
  <c r="V1642" i="4"/>
  <c r="Q1642" i="4"/>
  <c r="U1642" i="4"/>
  <c r="L1643" i="4"/>
  <c r="M1643" i="4"/>
  <c r="O1643" i="4"/>
  <c r="W1643" i="4"/>
  <c r="P1643" i="4"/>
  <c r="V1643" i="4"/>
  <c r="Q1643" i="4"/>
  <c r="U1643" i="4"/>
  <c r="L1644" i="4"/>
  <c r="M1644" i="4"/>
  <c r="O1644" i="4"/>
  <c r="W1644" i="4"/>
  <c r="P1644" i="4"/>
  <c r="V1644" i="4"/>
  <c r="Q1644" i="4"/>
  <c r="U1644" i="4"/>
  <c r="L1645" i="4"/>
  <c r="M1645" i="4"/>
  <c r="O1645" i="4"/>
  <c r="W1645" i="4"/>
  <c r="P1645" i="4"/>
  <c r="V1645" i="4"/>
  <c r="Q1645" i="4"/>
  <c r="U1645" i="4"/>
  <c r="L1646" i="4"/>
  <c r="M1646" i="4"/>
  <c r="O1646" i="4"/>
  <c r="W1646" i="4"/>
  <c r="P1646" i="4"/>
  <c r="V1646" i="4"/>
  <c r="Q1646" i="4"/>
  <c r="U1646" i="4"/>
  <c r="L1647" i="4"/>
  <c r="M1647" i="4"/>
  <c r="O1647" i="4"/>
  <c r="W1647" i="4"/>
  <c r="P1647" i="4"/>
  <c r="V1647" i="4"/>
  <c r="Q1647" i="4"/>
  <c r="U1647" i="4"/>
  <c r="L1648" i="4"/>
  <c r="M1648" i="4"/>
  <c r="O1648" i="4"/>
  <c r="W1648" i="4"/>
  <c r="P1648" i="4"/>
  <c r="V1648" i="4"/>
  <c r="Q1648" i="4"/>
  <c r="U1648" i="4"/>
  <c r="L1649" i="4"/>
  <c r="M1649" i="4"/>
  <c r="O1649" i="4"/>
  <c r="W1649" i="4"/>
  <c r="P1649" i="4"/>
  <c r="V1649" i="4"/>
  <c r="Q1649" i="4"/>
  <c r="U1649" i="4"/>
  <c r="L1650" i="4"/>
  <c r="M1650" i="4"/>
  <c r="O1650" i="4"/>
  <c r="W1650" i="4"/>
  <c r="P1650" i="4"/>
  <c r="V1650" i="4"/>
  <c r="Q1650" i="4"/>
  <c r="U1650" i="4"/>
  <c r="L1651" i="4"/>
  <c r="M1651" i="4"/>
  <c r="O1651" i="4"/>
  <c r="W1651" i="4"/>
  <c r="P1651" i="4"/>
  <c r="V1651" i="4"/>
  <c r="Q1651" i="4"/>
  <c r="U1651" i="4"/>
  <c r="L1652" i="4"/>
  <c r="M1652" i="4"/>
  <c r="O1652" i="4"/>
  <c r="W1652" i="4"/>
  <c r="P1652" i="4"/>
  <c r="V1652" i="4"/>
  <c r="Q1652" i="4"/>
  <c r="U1652" i="4"/>
  <c r="L1653" i="4"/>
  <c r="M1653" i="4"/>
  <c r="O1653" i="4"/>
  <c r="W1653" i="4"/>
  <c r="P1653" i="4"/>
  <c r="V1653" i="4"/>
  <c r="Q1653" i="4"/>
  <c r="U1653" i="4"/>
  <c r="L1654" i="4"/>
  <c r="M1654" i="4"/>
  <c r="O1654" i="4"/>
  <c r="W1654" i="4"/>
  <c r="P1654" i="4"/>
  <c r="V1654" i="4"/>
  <c r="Q1654" i="4"/>
  <c r="U1654" i="4"/>
  <c r="L1655" i="4"/>
  <c r="M1655" i="4"/>
  <c r="O1655" i="4"/>
  <c r="P1655" i="4"/>
  <c r="V1655" i="4"/>
  <c r="Q1655" i="4"/>
  <c r="U1655" i="4"/>
  <c r="W1655" i="4"/>
  <c r="L1656" i="4"/>
  <c r="M1656" i="4"/>
  <c r="O1656" i="4"/>
  <c r="W1656" i="4"/>
  <c r="P1656" i="4"/>
  <c r="V1656" i="4"/>
  <c r="Q1656" i="4"/>
  <c r="U1656" i="4"/>
  <c r="L1657" i="4"/>
  <c r="M1657" i="4"/>
  <c r="O1657" i="4"/>
  <c r="W1657" i="4"/>
  <c r="P1657" i="4"/>
  <c r="V1657" i="4"/>
  <c r="Q1657" i="4"/>
  <c r="U1657" i="4"/>
  <c r="L1658" i="4"/>
  <c r="M1658" i="4"/>
  <c r="O1658" i="4"/>
  <c r="W1658" i="4"/>
  <c r="P1658" i="4"/>
  <c r="V1658" i="4"/>
  <c r="Q1658" i="4"/>
  <c r="U1658" i="4"/>
  <c r="L1659" i="4"/>
  <c r="M1659" i="4"/>
  <c r="O1659" i="4"/>
  <c r="W1659" i="4"/>
  <c r="P1659" i="4"/>
  <c r="V1659" i="4"/>
  <c r="Q1659" i="4"/>
  <c r="U1659" i="4"/>
  <c r="L1660" i="4"/>
  <c r="M1660" i="4"/>
  <c r="O1660" i="4"/>
  <c r="W1660" i="4"/>
  <c r="P1660" i="4"/>
  <c r="V1660" i="4"/>
  <c r="Q1660" i="4"/>
  <c r="U1660" i="4"/>
  <c r="L1661" i="4"/>
  <c r="M1661" i="4"/>
  <c r="O1661" i="4"/>
  <c r="W1661" i="4"/>
  <c r="P1661" i="4"/>
  <c r="V1661" i="4"/>
  <c r="Q1661" i="4"/>
  <c r="U1661" i="4"/>
  <c r="L1662" i="4"/>
  <c r="M1662" i="4"/>
  <c r="O1662" i="4"/>
  <c r="W1662" i="4"/>
  <c r="P1662" i="4"/>
  <c r="V1662" i="4"/>
  <c r="Q1662" i="4"/>
  <c r="U1662" i="4"/>
  <c r="L1663" i="4"/>
  <c r="M1663" i="4"/>
  <c r="O1663" i="4"/>
  <c r="W1663" i="4"/>
  <c r="P1663" i="4"/>
  <c r="V1663" i="4"/>
  <c r="Q1663" i="4"/>
  <c r="U1663" i="4"/>
  <c r="L1664" i="4"/>
  <c r="M1664" i="4"/>
  <c r="O1664" i="4"/>
  <c r="W1664" i="4"/>
  <c r="P1664" i="4"/>
  <c r="V1664" i="4"/>
  <c r="Q1664" i="4"/>
  <c r="U1664" i="4"/>
  <c r="L1665" i="4"/>
  <c r="M1665" i="4"/>
  <c r="O1665" i="4"/>
  <c r="W1665" i="4"/>
  <c r="P1665" i="4"/>
  <c r="V1665" i="4"/>
  <c r="Q1665" i="4"/>
  <c r="U1665" i="4"/>
  <c r="L1666" i="4"/>
  <c r="M1666" i="4"/>
  <c r="O1666" i="4"/>
  <c r="W1666" i="4"/>
  <c r="P1666" i="4"/>
  <c r="V1666" i="4"/>
  <c r="Q1666" i="4"/>
  <c r="U1666" i="4"/>
  <c r="L1667" i="4"/>
  <c r="M1667" i="4"/>
  <c r="O1667" i="4"/>
  <c r="W1667" i="4"/>
  <c r="P1667" i="4"/>
  <c r="V1667" i="4"/>
  <c r="Q1667" i="4"/>
  <c r="U1667" i="4"/>
  <c r="L1668" i="4"/>
  <c r="M1668" i="4"/>
  <c r="O1668" i="4"/>
  <c r="W1668" i="4"/>
  <c r="P1668" i="4"/>
  <c r="V1668" i="4"/>
  <c r="Q1668" i="4"/>
  <c r="U1668" i="4"/>
  <c r="L1669" i="4"/>
  <c r="M1669" i="4"/>
  <c r="O1669" i="4"/>
  <c r="W1669" i="4"/>
  <c r="P1669" i="4"/>
  <c r="V1669" i="4"/>
  <c r="Q1669" i="4"/>
  <c r="U1669" i="4"/>
  <c r="L1670" i="4"/>
  <c r="M1670" i="4"/>
  <c r="O1670" i="4"/>
  <c r="W1670" i="4"/>
  <c r="P1670" i="4"/>
  <c r="V1670" i="4"/>
  <c r="Q1670" i="4"/>
  <c r="U1670" i="4"/>
  <c r="L1671" i="4"/>
  <c r="M1671" i="4"/>
  <c r="O1671" i="4"/>
  <c r="W1671" i="4"/>
  <c r="P1671" i="4"/>
  <c r="V1671" i="4"/>
  <c r="Q1671" i="4"/>
  <c r="U1671" i="4"/>
  <c r="L1672" i="4"/>
  <c r="M1672" i="4"/>
  <c r="O1672" i="4"/>
  <c r="W1672" i="4"/>
  <c r="P1672" i="4"/>
  <c r="V1672" i="4"/>
  <c r="Q1672" i="4"/>
  <c r="U1672" i="4"/>
  <c r="L1673" i="4"/>
  <c r="M1673" i="4"/>
  <c r="O1673" i="4"/>
  <c r="W1673" i="4"/>
  <c r="P1673" i="4"/>
  <c r="V1673" i="4"/>
  <c r="Q1673" i="4"/>
  <c r="U1673" i="4"/>
  <c r="L1674" i="4"/>
  <c r="M1674" i="4"/>
  <c r="O1674" i="4"/>
  <c r="W1674" i="4"/>
  <c r="P1674" i="4"/>
  <c r="V1674" i="4"/>
  <c r="Q1674" i="4"/>
  <c r="U1674" i="4"/>
  <c r="L1675" i="4"/>
  <c r="M1675" i="4"/>
  <c r="O1675" i="4"/>
  <c r="W1675" i="4"/>
  <c r="P1675" i="4"/>
  <c r="V1675" i="4"/>
  <c r="Q1675" i="4"/>
  <c r="U1675" i="4"/>
  <c r="L1676" i="4"/>
  <c r="M1676" i="4"/>
  <c r="O1676" i="4"/>
  <c r="W1676" i="4"/>
  <c r="P1676" i="4"/>
  <c r="V1676" i="4"/>
  <c r="Q1676" i="4"/>
  <c r="U1676" i="4"/>
  <c r="L1677" i="4"/>
  <c r="M1677" i="4"/>
  <c r="O1677" i="4"/>
  <c r="W1677" i="4"/>
  <c r="P1677" i="4"/>
  <c r="V1677" i="4"/>
  <c r="Q1677" i="4"/>
  <c r="U1677" i="4"/>
  <c r="L1678" i="4"/>
  <c r="M1678" i="4"/>
  <c r="O1678" i="4"/>
  <c r="W1678" i="4"/>
  <c r="P1678" i="4"/>
  <c r="V1678" i="4"/>
  <c r="Q1678" i="4"/>
  <c r="U1678" i="4"/>
  <c r="L1679" i="4"/>
  <c r="M1679" i="4"/>
  <c r="O1679" i="4"/>
  <c r="P1679" i="4"/>
  <c r="V1679" i="4"/>
  <c r="Q1679" i="4"/>
  <c r="U1679" i="4"/>
  <c r="W1679" i="4"/>
  <c r="L1680" i="4"/>
  <c r="M1680" i="4"/>
  <c r="O1680" i="4"/>
  <c r="W1680" i="4"/>
  <c r="P1680" i="4"/>
  <c r="V1680" i="4"/>
  <c r="Q1680" i="4"/>
  <c r="U1680" i="4"/>
  <c r="L1681" i="4"/>
  <c r="M1681" i="4"/>
  <c r="O1681" i="4"/>
  <c r="W1681" i="4"/>
  <c r="P1681" i="4"/>
  <c r="V1681" i="4"/>
  <c r="Q1681" i="4"/>
  <c r="U1681" i="4"/>
  <c r="L1682" i="4"/>
  <c r="M1682" i="4"/>
  <c r="O1682" i="4"/>
  <c r="W1682" i="4"/>
  <c r="P1682" i="4"/>
  <c r="V1682" i="4"/>
  <c r="Q1682" i="4"/>
  <c r="U1682" i="4"/>
  <c r="L1683" i="4"/>
  <c r="M1683" i="4"/>
  <c r="O1683" i="4"/>
  <c r="W1683" i="4"/>
  <c r="P1683" i="4"/>
  <c r="V1683" i="4"/>
  <c r="Q1683" i="4"/>
  <c r="U1683" i="4"/>
  <c r="L1684" i="4"/>
  <c r="M1684" i="4"/>
  <c r="O1684" i="4"/>
  <c r="W1684" i="4"/>
  <c r="P1684" i="4"/>
  <c r="V1684" i="4"/>
  <c r="Q1684" i="4"/>
  <c r="U1684" i="4"/>
  <c r="L1685" i="4"/>
  <c r="M1685" i="4"/>
  <c r="O1685" i="4"/>
  <c r="W1685" i="4"/>
  <c r="P1685" i="4"/>
  <c r="V1685" i="4"/>
  <c r="Q1685" i="4"/>
  <c r="U1685" i="4"/>
  <c r="L1686" i="4"/>
  <c r="M1686" i="4"/>
  <c r="O1686" i="4"/>
  <c r="W1686" i="4"/>
  <c r="P1686" i="4"/>
  <c r="V1686" i="4"/>
  <c r="Q1686" i="4"/>
  <c r="U1686" i="4"/>
  <c r="L1687" i="4"/>
  <c r="M1687" i="4"/>
  <c r="O1687" i="4"/>
  <c r="P1687" i="4"/>
  <c r="V1687" i="4"/>
  <c r="Q1687" i="4"/>
  <c r="U1687" i="4"/>
  <c r="W1687" i="4"/>
  <c r="L1688" i="4"/>
  <c r="M1688" i="4"/>
  <c r="O1688" i="4"/>
  <c r="W1688" i="4"/>
  <c r="P1688" i="4"/>
  <c r="V1688" i="4"/>
  <c r="Q1688" i="4"/>
  <c r="U1688" i="4"/>
  <c r="L1689" i="4"/>
  <c r="M1689" i="4"/>
  <c r="O1689" i="4"/>
  <c r="W1689" i="4"/>
  <c r="P1689" i="4"/>
  <c r="V1689" i="4"/>
  <c r="Q1689" i="4"/>
  <c r="U1689" i="4"/>
  <c r="L1690" i="4"/>
  <c r="M1690" i="4"/>
  <c r="O1690" i="4"/>
  <c r="W1690" i="4"/>
  <c r="P1690" i="4"/>
  <c r="V1690" i="4"/>
  <c r="Q1690" i="4"/>
  <c r="U1690" i="4"/>
  <c r="L1691" i="4"/>
  <c r="M1691" i="4"/>
  <c r="O1691" i="4"/>
  <c r="W1691" i="4"/>
  <c r="P1691" i="4"/>
  <c r="V1691" i="4"/>
  <c r="Q1691" i="4"/>
  <c r="U1691" i="4"/>
  <c r="L1692" i="4"/>
  <c r="M1692" i="4"/>
  <c r="O1692" i="4"/>
  <c r="W1692" i="4"/>
  <c r="P1692" i="4"/>
  <c r="V1692" i="4"/>
  <c r="Q1692" i="4"/>
  <c r="U1692" i="4"/>
  <c r="L1693" i="4"/>
  <c r="M1693" i="4"/>
  <c r="O1693" i="4"/>
  <c r="W1693" i="4"/>
  <c r="P1693" i="4"/>
  <c r="V1693" i="4"/>
  <c r="Q1693" i="4"/>
  <c r="U1693" i="4"/>
  <c r="L1694" i="4"/>
  <c r="M1694" i="4"/>
  <c r="O1694" i="4"/>
  <c r="W1694" i="4"/>
  <c r="P1694" i="4"/>
  <c r="V1694" i="4"/>
  <c r="Q1694" i="4"/>
  <c r="U1694" i="4"/>
  <c r="L1695" i="4"/>
  <c r="M1695" i="4"/>
  <c r="O1695" i="4"/>
  <c r="W1695" i="4"/>
  <c r="P1695" i="4"/>
  <c r="V1695" i="4"/>
  <c r="Q1695" i="4"/>
  <c r="U1695" i="4"/>
  <c r="L1696" i="4"/>
  <c r="M1696" i="4"/>
  <c r="O1696" i="4"/>
  <c r="W1696" i="4"/>
  <c r="P1696" i="4"/>
  <c r="V1696" i="4"/>
  <c r="Q1696" i="4"/>
  <c r="U1696" i="4"/>
  <c r="L1697" i="4"/>
  <c r="M1697" i="4"/>
  <c r="O1697" i="4"/>
  <c r="W1697" i="4"/>
  <c r="P1697" i="4"/>
  <c r="V1697" i="4"/>
  <c r="Q1697" i="4"/>
  <c r="U1697" i="4"/>
  <c r="L1698" i="4"/>
  <c r="M1698" i="4"/>
  <c r="O1698" i="4"/>
  <c r="W1698" i="4"/>
  <c r="P1698" i="4"/>
  <c r="V1698" i="4"/>
  <c r="Q1698" i="4"/>
  <c r="U1698" i="4"/>
  <c r="L1699" i="4"/>
  <c r="M1699" i="4"/>
  <c r="O1699" i="4"/>
  <c r="W1699" i="4"/>
  <c r="P1699" i="4"/>
  <c r="V1699" i="4"/>
  <c r="Q1699" i="4"/>
  <c r="U1699" i="4"/>
  <c r="L1700" i="4"/>
  <c r="M1700" i="4"/>
  <c r="O1700" i="4"/>
  <c r="W1700" i="4"/>
  <c r="P1700" i="4"/>
  <c r="V1700" i="4"/>
  <c r="Q1700" i="4"/>
  <c r="U1700" i="4"/>
  <c r="L1701" i="4"/>
  <c r="M1701" i="4"/>
  <c r="O1701" i="4"/>
  <c r="W1701" i="4"/>
  <c r="P1701" i="4"/>
  <c r="V1701" i="4"/>
  <c r="Q1701" i="4"/>
  <c r="U1701" i="4"/>
  <c r="L1702" i="4"/>
  <c r="M1702" i="4"/>
  <c r="O1702" i="4"/>
  <c r="W1702" i="4"/>
  <c r="P1702" i="4"/>
  <c r="V1702" i="4"/>
  <c r="Q1702" i="4"/>
  <c r="U1702" i="4"/>
  <c r="L1703" i="4"/>
  <c r="M1703" i="4"/>
  <c r="O1703" i="4"/>
  <c r="W1703" i="4"/>
  <c r="P1703" i="4"/>
  <c r="V1703" i="4"/>
  <c r="Q1703" i="4"/>
  <c r="U1703" i="4"/>
  <c r="L1704" i="4"/>
  <c r="M1704" i="4"/>
  <c r="O1704" i="4"/>
  <c r="W1704" i="4"/>
  <c r="P1704" i="4"/>
  <c r="V1704" i="4"/>
  <c r="Q1704" i="4"/>
  <c r="U1704" i="4"/>
  <c r="L1705" i="4"/>
  <c r="M1705" i="4"/>
  <c r="O1705" i="4"/>
  <c r="W1705" i="4"/>
  <c r="P1705" i="4"/>
  <c r="V1705" i="4"/>
  <c r="Q1705" i="4"/>
  <c r="U1705" i="4"/>
  <c r="L1706" i="4"/>
  <c r="M1706" i="4"/>
  <c r="O1706" i="4"/>
  <c r="W1706" i="4"/>
  <c r="P1706" i="4"/>
  <c r="V1706" i="4"/>
  <c r="Q1706" i="4"/>
  <c r="U1706" i="4"/>
  <c r="L1707" i="4"/>
  <c r="M1707" i="4"/>
  <c r="O1707" i="4"/>
  <c r="W1707" i="4"/>
  <c r="P1707" i="4"/>
  <c r="V1707" i="4"/>
  <c r="Q1707" i="4"/>
  <c r="U1707" i="4"/>
  <c r="L1708" i="4"/>
  <c r="M1708" i="4"/>
  <c r="O1708" i="4"/>
  <c r="W1708" i="4"/>
  <c r="P1708" i="4"/>
  <c r="V1708" i="4"/>
  <c r="Q1708" i="4"/>
  <c r="U1708" i="4"/>
  <c r="L1709" i="4"/>
  <c r="M1709" i="4"/>
  <c r="O1709" i="4"/>
  <c r="W1709" i="4"/>
  <c r="P1709" i="4"/>
  <c r="V1709" i="4"/>
  <c r="Q1709" i="4"/>
  <c r="U1709" i="4"/>
  <c r="L1710" i="4"/>
  <c r="M1710" i="4"/>
  <c r="O1710" i="4"/>
  <c r="W1710" i="4"/>
  <c r="P1710" i="4"/>
  <c r="V1710" i="4"/>
  <c r="Q1710" i="4"/>
  <c r="U1710" i="4"/>
  <c r="L1711" i="4"/>
  <c r="M1711" i="4"/>
  <c r="O1711" i="4"/>
  <c r="W1711" i="4"/>
  <c r="P1711" i="4"/>
  <c r="V1711" i="4"/>
  <c r="Q1711" i="4"/>
  <c r="U1711" i="4"/>
  <c r="L1712" i="4"/>
  <c r="M1712" i="4"/>
  <c r="O1712" i="4"/>
  <c r="W1712" i="4"/>
  <c r="P1712" i="4"/>
  <c r="V1712" i="4"/>
  <c r="Q1712" i="4"/>
  <c r="U1712" i="4"/>
  <c r="L1713" i="4"/>
  <c r="M1713" i="4"/>
  <c r="O1713" i="4"/>
  <c r="W1713" i="4"/>
  <c r="P1713" i="4"/>
  <c r="V1713" i="4"/>
  <c r="Q1713" i="4"/>
  <c r="U1713" i="4"/>
  <c r="L1714" i="4"/>
  <c r="M1714" i="4"/>
  <c r="O1714" i="4"/>
  <c r="W1714" i="4"/>
  <c r="P1714" i="4"/>
  <c r="V1714" i="4"/>
  <c r="Q1714" i="4"/>
  <c r="U1714" i="4"/>
  <c r="L1715" i="4"/>
  <c r="M1715" i="4"/>
  <c r="O1715" i="4"/>
  <c r="W1715" i="4"/>
  <c r="P1715" i="4"/>
  <c r="V1715" i="4"/>
  <c r="Q1715" i="4"/>
  <c r="U1715" i="4"/>
  <c r="L1716" i="4"/>
  <c r="M1716" i="4"/>
  <c r="O1716" i="4"/>
  <c r="W1716" i="4"/>
  <c r="P1716" i="4"/>
  <c r="V1716" i="4"/>
  <c r="Q1716" i="4"/>
  <c r="U1716" i="4"/>
  <c r="L1717" i="4"/>
  <c r="M1717" i="4"/>
  <c r="O1717" i="4"/>
  <c r="W1717" i="4"/>
  <c r="P1717" i="4"/>
  <c r="V1717" i="4"/>
  <c r="Q1717" i="4"/>
  <c r="U1717" i="4"/>
  <c r="L1718" i="4"/>
  <c r="M1718" i="4"/>
  <c r="O1718" i="4"/>
  <c r="W1718" i="4"/>
  <c r="P1718" i="4"/>
  <c r="V1718" i="4"/>
  <c r="Q1718" i="4"/>
  <c r="U1718" i="4"/>
  <c r="L1719" i="4"/>
  <c r="M1719" i="4"/>
  <c r="O1719" i="4"/>
  <c r="W1719" i="4"/>
  <c r="P1719" i="4"/>
  <c r="V1719" i="4"/>
  <c r="Q1719" i="4"/>
  <c r="U1719" i="4"/>
  <c r="L1720" i="4"/>
  <c r="M1720" i="4"/>
  <c r="O1720" i="4"/>
  <c r="W1720" i="4"/>
  <c r="P1720" i="4"/>
  <c r="V1720" i="4"/>
  <c r="Q1720" i="4"/>
  <c r="U1720" i="4"/>
  <c r="L1721" i="4"/>
  <c r="M1721" i="4"/>
  <c r="O1721" i="4"/>
  <c r="W1721" i="4"/>
  <c r="P1721" i="4"/>
  <c r="V1721" i="4"/>
  <c r="Q1721" i="4"/>
  <c r="U1721" i="4"/>
  <c r="L1722" i="4"/>
  <c r="M1722" i="4"/>
  <c r="O1722" i="4"/>
  <c r="W1722" i="4"/>
  <c r="P1722" i="4"/>
  <c r="V1722" i="4"/>
  <c r="Q1722" i="4"/>
  <c r="U1722" i="4"/>
  <c r="L1723" i="4"/>
  <c r="M1723" i="4"/>
  <c r="O1723" i="4"/>
  <c r="W1723" i="4"/>
  <c r="P1723" i="4"/>
  <c r="V1723" i="4"/>
  <c r="Q1723" i="4"/>
  <c r="U1723" i="4"/>
  <c r="L1724" i="4"/>
  <c r="M1724" i="4"/>
  <c r="O1724" i="4"/>
  <c r="W1724" i="4"/>
  <c r="P1724" i="4"/>
  <c r="V1724" i="4"/>
  <c r="Q1724" i="4"/>
  <c r="U1724" i="4"/>
  <c r="L1725" i="4"/>
  <c r="M1725" i="4"/>
  <c r="O1725" i="4"/>
  <c r="W1725" i="4"/>
  <c r="P1725" i="4"/>
  <c r="V1725" i="4"/>
  <c r="Q1725" i="4"/>
  <c r="U1725" i="4"/>
  <c r="L1726" i="4"/>
  <c r="M1726" i="4"/>
  <c r="O1726" i="4"/>
  <c r="W1726" i="4"/>
  <c r="P1726" i="4"/>
  <c r="V1726" i="4"/>
  <c r="Q1726" i="4"/>
  <c r="U1726" i="4"/>
  <c r="L1727" i="4"/>
  <c r="M1727" i="4"/>
  <c r="O1727" i="4"/>
  <c r="W1727" i="4"/>
  <c r="P1727" i="4"/>
  <c r="V1727" i="4"/>
  <c r="Q1727" i="4"/>
  <c r="U1727" i="4"/>
  <c r="L1728" i="4"/>
  <c r="M1728" i="4"/>
  <c r="O1728" i="4"/>
  <c r="W1728" i="4"/>
  <c r="P1728" i="4"/>
  <c r="V1728" i="4"/>
  <c r="Q1728" i="4"/>
  <c r="U1728" i="4"/>
  <c r="L1729" i="4"/>
  <c r="M1729" i="4"/>
  <c r="O1729" i="4"/>
  <c r="W1729" i="4"/>
  <c r="P1729" i="4"/>
  <c r="V1729" i="4"/>
  <c r="Q1729" i="4"/>
  <c r="U1729" i="4"/>
  <c r="L1730" i="4"/>
  <c r="M1730" i="4"/>
  <c r="O1730" i="4"/>
  <c r="W1730" i="4"/>
  <c r="P1730" i="4"/>
  <c r="V1730" i="4"/>
  <c r="Q1730" i="4"/>
  <c r="U1730" i="4"/>
  <c r="L1731" i="4"/>
  <c r="M1731" i="4"/>
  <c r="O1731" i="4"/>
  <c r="W1731" i="4"/>
  <c r="P1731" i="4"/>
  <c r="V1731" i="4"/>
  <c r="Q1731" i="4"/>
  <c r="U1731" i="4"/>
  <c r="L1732" i="4"/>
  <c r="M1732" i="4"/>
  <c r="O1732" i="4"/>
  <c r="W1732" i="4"/>
  <c r="P1732" i="4"/>
  <c r="V1732" i="4"/>
  <c r="Q1732" i="4"/>
  <c r="U1732" i="4"/>
  <c r="L1733" i="4"/>
  <c r="M1733" i="4"/>
  <c r="O1733" i="4"/>
  <c r="W1733" i="4"/>
  <c r="P1733" i="4"/>
  <c r="V1733" i="4"/>
  <c r="Q1733" i="4"/>
  <c r="U1733" i="4"/>
  <c r="L1734" i="4"/>
  <c r="M1734" i="4"/>
  <c r="O1734" i="4"/>
  <c r="W1734" i="4"/>
  <c r="P1734" i="4"/>
  <c r="V1734" i="4"/>
  <c r="Q1734" i="4"/>
  <c r="U1734" i="4"/>
  <c r="L1735" i="4"/>
  <c r="M1735" i="4"/>
  <c r="O1735" i="4"/>
  <c r="W1735" i="4"/>
  <c r="P1735" i="4"/>
  <c r="V1735" i="4"/>
  <c r="Q1735" i="4"/>
  <c r="U1735" i="4"/>
  <c r="L1736" i="4"/>
  <c r="M1736" i="4"/>
  <c r="O1736" i="4"/>
  <c r="W1736" i="4"/>
  <c r="P1736" i="4"/>
  <c r="V1736" i="4"/>
  <c r="Q1736" i="4"/>
  <c r="U1736" i="4"/>
  <c r="L1737" i="4"/>
  <c r="M1737" i="4"/>
  <c r="O1737" i="4"/>
  <c r="W1737" i="4"/>
  <c r="P1737" i="4"/>
  <c r="V1737" i="4"/>
  <c r="Q1737" i="4"/>
  <c r="U1737" i="4"/>
  <c r="L1738" i="4"/>
  <c r="M1738" i="4"/>
  <c r="O1738" i="4"/>
  <c r="W1738" i="4"/>
  <c r="P1738" i="4"/>
  <c r="V1738" i="4"/>
  <c r="Q1738" i="4"/>
  <c r="U1738" i="4"/>
  <c r="L1739" i="4"/>
  <c r="M1739" i="4"/>
  <c r="O1739" i="4"/>
  <c r="W1739" i="4"/>
  <c r="P1739" i="4"/>
  <c r="V1739" i="4"/>
  <c r="Q1739" i="4"/>
  <c r="U1739" i="4"/>
  <c r="L1740" i="4"/>
  <c r="M1740" i="4"/>
  <c r="O1740" i="4"/>
  <c r="W1740" i="4"/>
  <c r="P1740" i="4"/>
  <c r="V1740" i="4"/>
  <c r="Q1740" i="4"/>
  <c r="U1740" i="4"/>
  <c r="L1741" i="4"/>
  <c r="M1741" i="4"/>
  <c r="O1741" i="4"/>
  <c r="W1741" i="4"/>
  <c r="P1741" i="4"/>
  <c r="V1741" i="4"/>
  <c r="Q1741" i="4"/>
  <c r="U1741" i="4"/>
  <c r="L1742" i="4"/>
  <c r="M1742" i="4"/>
  <c r="O1742" i="4"/>
  <c r="W1742" i="4"/>
  <c r="P1742" i="4"/>
  <c r="V1742" i="4"/>
  <c r="Q1742" i="4"/>
  <c r="U1742" i="4"/>
  <c r="L1743" i="4"/>
  <c r="M1743" i="4"/>
  <c r="O1743" i="4"/>
  <c r="W1743" i="4"/>
  <c r="P1743" i="4"/>
  <c r="V1743" i="4"/>
  <c r="Q1743" i="4"/>
  <c r="U1743" i="4"/>
  <c r="L1744" i="4"/>
  <c r="M1744" i="4"/>
  <c r="O1744" i="4"/>
  <c r="W1744" i="4"/>
  <c r="P1744" i="4"/>
  <c r="V1744" i="4"/>
  <c r="Q1744" i="4"/>
  <c r="U1744" i="4"/>
  <c r="L1745" i="4"/>
  <c r="M1745" i="4"/>
  <c r="O1745" i="4"/>
  <c r="W1745" i="4"/>
  <c r="P1745" i="4"/>
  <c r="V1745" i="4"/>
  <c r="Q1745" i="4"/>
  <c r="U1745" i="4"/>
  <c r="L1746" i="4"/>
  <c r="M1746" i="4"/>
  <c r="O1746" i="4"/>
  <c r="W1746" i="4"/>
  <c r="P1746" i="4"/>
  <c r="V1746" i="4"/>
  <c r="Q1746" i="4"/>
  <c r="U1746" i="4"/>
  <c r="L1747" i="4"/>
  <c r="M1747" i="4"/>
  <c r="O1747" i="4"/>
  <c r="W1747" i="4"/>
  <c r="P1747" i="4"/>
  <c r="V1747" i="4"/>
  <c r="Q1747" i="4"/>
  <c r="U1747" i="4"/>
  <c r="L1748" i="4"/>
  <c r="M1748" i="4"/>
  <c r="O1748" i="4"/>
  <c r="W1748" i="4"/>
  <c r="P1748" i="4"/>
  <c r="V1748" i="4"/>
  <c r="Q1748" i="4"/>
  <c r="U1748" i="4"/>
  <c r="L1749" i="4"/>
  <c r="M1749" i="4"/>
  <c r="O1749" i="4"/>
  <c r="W1749" i="4"/>
  <c r="P1749" i="4"/>
  <c r="V1749" i="4"/>
  <c r="Q1749" i="4"/>
  <c r="U1749" i="4"/>
  <c r="L1750" i="4"/>
  <c r="M1750" i="4"/>
  <c r="O1750" i="4"/>
  <c r="W1750" i="4"/>
  <c r="P1750" i="4"/>
  <c r="V1750" i="4"/>
  <c r="Q1750" i="4"/>
  <c r="U1750" i="4"/>
  <c r="L1751" i="4"/>
  <c r="M1751" i="4"/>
  <c r="O1751" i="4"/>
  <c r="W1751" i="4"/>
  <c r="P1751" i="4"/>
  <c r="V1751" i="4"/>
  <c r="Q1751" i="4"/>
  <c r="U1751" i="4"/>
  <c r="L1752" i="4"/>
  <c r="M1752" i="4"/>
  <c r="O1752" i="4"/>
  <c r="W1752" i="4"/>
  <c r="P1752" i="4"/>
  <c r="V1752" i="4"/>
  <c r="Q1752" i="4"/>
  <c r="U1752" i="4"/>
  <c r="L1753" i="4"/>
  <c r="M1753" i="4"/>
  <c r="O1753" i="4"/>
  <c r="W1753" i="4"/>
  <c r="P1753" i="4"/>
  <c r="V1753" i="4"/>
  <c r="Q1753" i="4"/>
  <c r="U1753" i="4"/>
  <c r="L1754" i="4"/>
  <c r="M1754" i="4"/>
  <c r="O1754" i="4"/>
  <c r="W1754" i="4"/>
  <c r="P1754" i="4"/>
  <c r="V1754" i="4"/>
  <c r="Q1754" i="4"/>
  <c r="U1754" i="4"/>
  <c r="L1755" i="4"/>
  <c r="M1755" i="4"/>
  <c r="O1755" i="4"/>
  <c r="W1755" i="4"/>
  <c r="P1755" i="4"/>
  <c r="V1755" i="4"/>
  <c r="Q1755" i="4"/>
  <c r="U1755" i="4"/>
  <c r="L1756" i="4"/>
  <c r="M1756" i="4"/>
  <c r="O1756" i="4"/>
  <c r="W1756" i="4"/>
  <c r="P1756" i="4"/>
  <c r="V1756" i="4"/>
  <c r="Q1756" i="4"/>
  <c r="U1756" i="4"/>
  <c r="L1757" i="4"/>
  <c r="M1757" i="4"/>
  <c r="O1757" i="4"/>
  <c r="W1757" i="4"/>
  <c r="P1757" i="4"/>
  <c r="V1757" i="4"/>
  <c r="Q1757" i="4"/>
  <c r="U1757" i="4"/>
  <c r="L1758" i="4"/>
  <c r="M1758" i="4"/>
  <c r="O1758" i="4"/>
  <c r="W1758" i="4"/>
  <c r="P1758" i="4"/>
  <c r="V1758" i="4"/>
  <c r="Q1758" i="4"/>
  <c r="U1758" i="4"/>
  <c r="L1759" i="4"/>
  <c r="M1759" i="4"/>
  <c r="O1759" i="4"/>
  <c r="W1759" i="4"/>
  <c r="P1759" i="4"/>
  <c r="V1759" i="4"/>
  <c r="Q1759" i="4"/>
  <c r="U1759" i="4"/>
  <c r="L1760" i="4"/>
  <c r="M1760" i="4"/>
  <c r="O1760" i="4"/>
  <c r="W1760" i="4"/>
  <c r="P1760" i="4"/>
  <c r="V1760" i="4"/>
  <c r="Q1760" i="4"/>
  <c r="U1760" i="4"/>
  <c r="L1761" i="4"/>
  <c r="M1761" i="4"/>
  <c r="O1761" i="4"/>
  <c r="W1761" i="4"/>
  <c r="P1761" i="4"/>
  <c r="V1761" i="4"/>
  <c r="Q1761" i="4"/>
  <c r="U1761" i="4"/>
  <c r="L1762" i="4"/>
  <c r="M1762" i="4"/>
  <c r="O1762" i="4"/>
  <c r="W1762" i="4"/>
  <c r="P1762" i="4"/>
  <c r="V1762" i="4"/>
  <c r="Q1762" i="4"/>
  <c r="U1762" i="4"/>
  <c r="L1763" i="4"/>
  <c r="M1763" i="4"/>
  <c r="O1763" i="4"/>
  <c r="W1763" i="4"/>
  <c r="P1763" i="4"/>
  <c r="V1763" i="4"/>
  <c r="Q1763" i="4"/>
  <c r="U1763" i="4"/>
  <c r="L1764" i="4"/>
  <c r="M1764" i="4"/>
  <c r="O1764" i="4"/>
  <c r="W1764" i="4"/>
  <c r="P1764" i="4"/>
  <c r="V1764" i="4"/>
  <c r="Q1764" i="4"/>
  <c r="U1764" i="4"/>
  <c r="L1765" i="4"/>
  <c r="M1765" i="4"/>
  <c r="O1765" i="4"/>
  <c r="W1765" i="4"/>
  <c r="P1765" i="4"/>
  <c r="V1765" i="4"/>
  <c r="Q1765" i="4"/>
  <c r="U1765" i="4"/>
  <c r="L1766" i="4"/>
  <c r="M1766" i="4"/>
  <c r="O1766" i="4"/>
  <c r="W1766" i="4"/>
  <c r="P1766" i="4"/>
  <c r="V1766" i="4"/>
  <c r="Q1766" i="4"/>
  <c r="U1766" i="4"/>
  <c r="L1767" i="4"/>
  <c r="M1767" i="4"/>
  <c r="O1767" i="4"/>
  <c r="W1767" i="4"/>
  <c r="P1767" i="4"/>
  <c r="V1767" i="4"/>
  <c r="Q1767" i="4"/>
  <c r="U1767" i="4"/>
  <c r="L1768" i="4"/>
  <c r="M1768" i="4"/>
  <c r="O1768" i="4"/>
  <c r="W1768" i="4"/>
  <c r="P1768" i="4"/>
  <c r="V1768" i="4"/>
  <c r="Q1768" i="4"/>
  <c r="U1768" i="4"/>
  <c r="L1769" i="4"/>
  <c r="M1769" i="4"/>
  <c r="O1769" i="4"/>
  <c r="W1769" i="4"/>
  <c r="P1769" i="4"/>
  <c r="V1769" i="4"/>
  <c r="Q1769" i="4"/>
  <c r="U1769" i="4"/>
  <c r="L1770" i="4"/>
  <c r="M1770" i="4"/>
  <c r="O1770" i="4"/>
  <c r="W1770" i="4"/>
  <c r="P1770" i="4"/>
  <c r="V1770" i="4"/>
  <c r="Q1770" i="4"/>
  <c r="U1770" i="4"/>
  <c r="L1771" i="4"/>
  <c r="M1771" i="4"/>
  <c r="O1771" i="4"/>
  <c r="W1771" i="4"/>
  <c r="P1771" i="4"/>
  <c r="V1771" i="4"/>
  <c r="Q1771" i="4"/>
  <c r="U1771" i="4"/>
  <c r="L1772" i="4"/>
  <c r="M1772" i="4"/>
  <c r="O1772" i="4"/>
  <c r="W1772" i="4"/>
  <c r="P1772" i="4"/>
  <c r="V1772" i="4"/>
  <c r="Q1772" i="4"/>
  <c r="U1772" i="4"/>
  <c r="L1773" i="4"/>
  <c r="M1773" i="4"/>
  <c r="O1773" i="4"/>
  <c r="W1773" i="4"/>
  <c r="P1773" i="4"/>
  <c r="V1773" i="4"/>
  <c r="Q1773" i="4"/>
  <c r="U1773" i="4"/>
  <c r="L1774" i="4"/>
  <c r="M1774" i="4"/>
  <c r="O1774" i="4"/>
  <c r="W1774" i="4"/>
  <c r="P1774" i="4"/>
  <c r="V1774" i="4"/>
  <c r="Q1774" i="4"/>
  <c r="U1774" i="4"/>
  <c r="L1775" i="4"/>
  <c r="M1775" i="4"/>
  <c r="O1775" i="4"/>
  <c r="W1775" i="4"/>
  <c r="P1775" i="4"/>
  <c r="V1775" i="4"/>
  <c r="Q1775" i="4"/>
  <c r="U1775" i="4"/>
  <c r="L1776" i="4"/>
  <c r="M1776" i="4"/>
  <c r="O1776" i="4"/>
  <c r="W1776" i="4"/>
  <c r="P1776" i="4"/>
  <c r="V1776" i="4"/>
  <c r="Q1776" i="4"/>
  <c r="U1776" i="4"/>
  <c r="L1777" i="4"/>
  <c r="M1777" i="4"/>
  <c r="O1777" i="4"/>
  <c r="W1777" i="4"/>
  <c r="P1777" i="4"/>
  <c r="V1777" i="4"/>
  <c r="Q1777" i="4"/>
  <c r="U1777" i="4"/>
  <c r="L1778" i="4"/>
  <c r="M1778" i="4"/>
  <c r="O1778" i="4"/>
  <c r="W1778" i="4"/>
  <c r="P1778" i="4"/>
  <c r="V1778" i="4"/>
  <c r="Q1778" i="4"/>
  <c r="U1778" i="4"/>
  <c r="L1779" i="4"/>
  <c r="M1779" i="4"/>
  <c r="O1779" i="4"/>
  <c r="W1779" i="4"/>
  <c r="P1779" i="4"/>
  <c r="V1779" i="4"/>
  <c r="Q1779" i="4"/>
  <c r="U1779" i="4"/>
  <c r="L1780" i="4"/>
  <c r="M1780" i="4"/>
  <c r="O1780" i="4"/>
  <c r="W1780" i="4"/>
  <c r="P1780" i="4"/>
  <c r="V1780" i="4"/>
  <c r="Q1780" i="4"/>
  <c r="U1780" i="4"/>
  <c r="L1781" i="4"/>
  <c r="M1781" i="4"/>
  <c r="O1781" i="4"/>
  <c r="W1781" i="4"/>
  <c r="P1781" i="4"/>
  <c r="V1781" i="4"/>
  <c r="Q1781" i="4"/>
  <c r="U1781" i="4"/>
  <c r="L1782" i="4"/>
  <c r="M1782" i="4"/>
  <c r="O1782" i="4"/>
  <c r="W1782" i="4"/>
  <c r="P1782" i="4"/>
  <c r="V1782" i="4"/>
  <c r="Q1782" i="4"/>
  <c r="U1782" i="4"/>
  <c r="L1783" i="4"/>
  <c r="M1783" i="4"/>
  <c r="O1783" i="4"/>
  <c r="W1783" i="4"/>
  <c r="P1783" i="4"/>
  <c r="V1783" i="4"/>
  <c r="Q1783" i="4"/>
  <c r="U1783" i="4"/>
  <c r="L1784" i="4"/>
  <c r="M1784" i="4"/>
  <c r="O1784" i="4"/>
  <c r="W1784" i="4"/>
  <c r="P1784" i="4"/>
  <c r="V1784" i="4"/>
  <c r="Q1784" i="4"/>
  <c r="U1784" i="4"/>
  <c r="L1785" i="4"/>
  <c r="M1785" i="4"/>
  <c r="O1785" i="4"/>
  <c r="W1785" i="4"/>
  <c r="P1785" i="4"/>
  <c r="V1785" i="4"/>
  <c r="Q1785" i="4"/>
  <c r="U1785" i="4"/>
  <c r="L1786" i="4"/>
  <c r="M1786" i="4"/>
  <c r="O1786" i="4"/>
  <c r="W1786" i="4"/>
  <c r="P1786" i="4"/>
  <c r="V1786" i="4"/>
  <c r="Q1786" i="4"/>
  <c r="U1786" i="4"/>
  <c r="L1787" i="4"/>
  <c r="M1787" i="4"/>
  <c r="O1787" i="4"/>
  <c r="W1787" i="4"/>
  <c r="P1787" i="4"/>
  <c r="V1787" i="4"/>
  <c r="Q1787" i="4"/>
  <c r="U1787" i="4"/>
  <c r="L1788" i="4"/>
  <c r="M1788" i="4"/>
  <c r="O1788" i="4"/>
  <c r="W1788" i="4"/>
  <c r="P1788" i="4"/>
  <c r="V1788" i="4"/>
  <c r="Q1788" i="4"/>
  <c r="U1788" i="4"/>
  <c r="L1789" i="4"/>
  <c r="M1789" i="4"/>
  <c r="O1789" i="4"/>
  <c r="W1789" i="4"/>
  <c r="P1789" i="4"/>
  <c r="V1789" i="4"/>
  <c r="Q1789" i="4"/>
  <c r="U1789" i="4"/>
  <c r="L1790" i="4"/>
  <c r="M1790" i="4"/>
  <c r="O1790" i="4"/>
  <c r="W1790" i="4"/>
  <c r="P1790" i="4"/>
  <c r="V1790" i="4"/>
  <c r="Q1790" i="4"/>
  <c r="U1790" i="4"/>
  <c r="L1791" i="4"/>
  <c r="M1791" i="4"/>
  <c r="O1791" i="4"/>
  <c r="W1791" i="4"/>
  <c r="P1791" i="4"/>
  <c r="V1791" i="4"/>
  <c r="Q1791" i="4"/>
  <c r="U1791" i="4"/>
  <c r="L1792" i="4"/>
  <c r="M1792" i="4"/>
  <c r="O1792" i="4"/>
  <c r="W1792" i="4"/>
  <c r="P1792" i="4"/>
  <c r="V1792" i="4"/>
  <c r="Q1792" i="4"/>
  <c r="U1792" i="4"/>
  <c r="L1793" i="4"/>
  <c r="M1793" i="4"/>
  <c r="O1793" i="4"/>
  <c r="W1793" i="4"/>
  <c r="P1793" i="4"/>
  <c r="V1793" i="4"/>
  <c r="Q1793" i="4"/>
  <c r="U1793" i="4"/>
  <c r="L1794" i="4"/>
  <c r="M1794" i="4"/>
  <c r="O1794" i="4"/>
  <c r="W1794" i="4"/>
  <c r="P1794" i="4"/>
  <c r="V1794" i="4"/>
  <c r="Q1794" i="4"/>
  <c r="U1794" i="4"/>
  <c r="L1795" i="4"/>
  <c r="M1795" i="4"/>
  <c r="O1795" i="4"/>
  <c r="W1795" i="4"/>
  <c r="P1795" i="4"/>
  <c r="V1795" i="4"/>
  <c r="Q1795" i="4"/>
  <c r="U1795" i="4"/>
  <c r="L1796" i="4"/>
  <c r="M1796" i="4"/>
  <c r="O1796" i="4"/>
  <c r="W1796" i="4"/>
  <c r="P1796" i="4"/>
  <c r="V1796" i="4"/>
  <c r="Q1796" i="4"/>
  <c r="U1796" i="4"/>
  <c r="L1797" i="4"/>
  <c r="M1797" i="4"/>
  <c r="O1797" i="4"/>
  <c r="W1797" i="4"/>
  <c r="P1797" i="4"/>
  <c r="V1797" i="4"/>
  <c r="Q1797" i="4"/>
  <c r="U1797" i="4"/>
  <c r="L1798" i="4"/>
  <c r="M1798" i="4"/>
  <c r="O1798" i="4"/>
  <c r="W1798" i="4"/>
  <c r="P1798" i="4"/>
  <c r="V1798" i="4"/>
  <c r="Q1798" i="4"/>
  <c r="U1798" i="4"/>
  <c r="L1799" i="4"/>
  <c r="M1799" i="4"/>
  <c r="O1799" i="4"/>
  <c r="W1799" i="4"/>
  <c r="P1799" i="4"/>
  <c r="V1799" i="4"/>
  <c r="Q1799" i="4"/>
  <c r="U1799" i="4"/>
  <c r="L1800" i="4"/>
  <c r="M1800" i="4"/>
  <c r="O1800" i="4"/>
  <c r="W1800" i="4"/>
  <c r="P1800" i="4"/>
  <c r="V1800" i="4"/>
  <c r="Q1800" i="4"/>
  <c r="U1800" i="4"/>
  <c r="L1801" i="4"/>
  <c r="M1801" i="4"/>
  <c r="O1801" i="4"/>
  <c r="W1801" i="4"/>
  <c r="P1801" i="4"/>
  <c r="V1801" i="4"/>
  <c r="Q1801" i="4"/>
  <c r="U1801" i="4"/>
  <c r="L1802" i="4"/>
  <c r="M1802" i="4"/>
  <c r="O1802" i="4"/>
  <c r="W1802" i="4"/>
  <c r="P1802" i="4"/>
  <c r="V1802" i="4"/>
  <c r="Q1802" i="4"/>
  <c r="U1802" i="4"/>
  <c r="L1803" i="4"/>
  <c r="M1803" i="4"/>
  <c r="O1803" i="4"/>
  <c r="W1803" i="4"/>
  <c r="P1803" i="4"/>
  <c r="V1803" i="4"/>
  <c r="Q1803" i="4"/>
  <c r="U1803" i="4"/>
  <c r="L1804" i="4"/>
  <c r="M1804" i="4"/>
  <c r="O1804" i="4"/>
  <c r="W1804" i="4"/>
  <c r="P1804" i="4"/>
  <c r="V1804" i="4"/>
  <c r="Q1804" i="4"/>
  <c r="U1804" i="4"/>
  <c r="L1805" i="4"/>
  <c r="M1805" i="4"/>
  <c r="O1805" i="4"/>
  <c r="W1805" i="4"/>
  <c r="P1805" i="4"/>
  <c r="V1805" i="4"/>
  <c r="Q1805" i="4"/>
  <c r="U1805" i="4"/>
  <c r="L1806" i="4"/>
  <c r="M1806" i="4"/>
  <c r="O1806" i="4"/>
  <c r="W1806" i="4"/>
  <c r="P1806" i="4"/>
  <c r="V1806" i="4"/>
  <c r="Q1806" i="4"/>
  <c r="U1806" i="4"/>
  <c r="L1807" i="4"/>
  <c r="M1807" i="4"/>
  <c r="O1807" i="4"/>
  <c r="W1807" i="4"/>
  <c r="P1807" i="4"/>
  <c r="V1807" i="4"/>
  <c r="Q1807" i="4"/>
  <c r="U1807" i="4"/>
  <c r="L1808" i="4"/>
  <c r="M1808" i="4"/>
  <c r="O1808" i="4"/>
  <c r="W1808" i="4"/>
  <c r="P1808" i="4"/>
  <c r="V1808" i="4"/>
  <c r="Q1808" i="4"/>
  <c r="U1808" i="4"/>
  <c r="L1809" i="4"/>
  <c r="M1809" i="4"/>
  <c r="O1809" i="4"/>
  <c r="W1809" i="4"/>
  <c r="P1809" i="4"/>
  <c r="V1809" i="4"/>
  <c r="Q1809" i="4"/>
  <c r="U1809" i="4"/>
  <c r="L1810" i="4"/>
  <c r="M1810" i="4"/>
  <c r="O1810" i="4"/>
  <c r="W1810" i="4"/>
  <c r="P1810" i="4"/>
  <c r="V1810" i="4"/>
  <c r="Q1810" i="4"/>
  <c r="U1810" i="4"/>
  <c r="L1811" i="4"/>
  <c r="M1811" i="4"/>
  <c r="O1811" i="4"/>
  <c r="W1811" i="4"/>
  <c r="P1811" i="4"/>
  <c r="V1811" i="4"/>
  <c r="Q1811" i="4"/>
  <c r="U1811" i="4"/>
  <c r="L1812" i="4"/>
  <c r="M1812" i="4"/>
  <c r="O1812" i="4"/>
  <c r="W1812" i="4"/>
  <c r="P1812" i="4"/>
  <c r="V1812" i="4"/>
  <c r="Q1812" i="4"/>
  <c r="U1812" i="4"/>
  <c r="L1813" i="4"/>
  <c r="M1813" i="4"/>
  <c r="O1813" i="4"/>
  <c r="W1813" i="4"/>
  <c r="P1813" i="4"/>
  <c r="V1813" i="4"/>
  <c r="Q1813" i="4"/>
  <c r="U1813" i="4"/>
  <c r="L1814" i="4"/>
  <c r="M1814" i="4"/>
  <c r="O1814" i="4"/>
  <c r="W1814" i="4"/>
  <c r="P1814" i="4"/>
  <c r="V1814" i="4"/>
  <c r="Q1814" i="4"/>
  <c r="U1814" i="4"/>
  <c r="L1815" i="4"/>
  <c r="M1815" i="4"/>
  <c r="O1815" i="4"/>
  <c r="W1815" i="4"/>
  <c r="P1815" i="4"/>
  <c r="V1815" i="4"/>
  <c r="Q1815" i="4"/>
  <c r="U1815" i="4"/>
  <c r="L1816" i="4"/>
  <c r="M1816" i="4"/>
  <c r="O1816" i="4"/>
  <c r="W1816" i="4"/>
  <c r="P1816" i="4"/>
  <c r="V1816" i="4"/>
  <c r="Q1816" i="4"/>
  <c r="U1816" i="4"/>
  <c r="L1817" i="4"/>
  <c r="M1817" i="4"/>
  <c r="O1817" i="4"/>
  <c r="W1817" i="4"/>
  <c r="P1817" i="4"/>
  <c r="V1817" i="4"/>
  <c r="Q1817" i="4"/>
  <c r="U1817" i="4"/>
  <c r="L1818" i="4"/>
  <c r="M1818" i="4"/>
  <c r="O1818" i="4"/>
  <c r="W1818" i="4"/>
  <c r="P1818" i="4"/>
  <c r="V1818" i="4"/>
  <c r="Q1818" i="4"/>
  <c r="U1818" i="4"/>
  <c r="L1819" i="4"/>
  <c r="M1819" i="4"/>
  <c r="O1819" i="4"/>
  <c r="W1819" i="4"/>
  <c r="P1819" i="4"/>
  <c r="V1819" i="4"/>
  <c r="Q1819" i="4"/>
  <c r="U1819" i="4"/>
  <c r="L1820" i="4"/>
  <c r="M1820" i="4"/>
  <c r="O1820" i="4"/>
  <c r="W1820" i="4"/>
  <c r="P1820" i="4"/>
  <c r="V1820" i="4"/>
  <c r="Q1820" i="4"/>
  <c r="U1820" i="4"/>
  <c r="L1821" i="4"/>
  <c r="M1821" i="4"/>
  <c r="O1821" i="4"/>
  <c r="W1821" i="4"/>
  <c r="P1821" i="4"/>
  <c r="V1821" i="4"/>
  <c r="Q1821" i="4"/>
  <c r="U1821" i="4"/>
  <c r="L1822" i="4"/>
  <c r="M1822" i="4"/>
  <c r="O1822" i="4"/>
  <c r="W1822" i="4"/>
  <c r="P1822" i="4"/>
  <c r="V1822" i="4"/>
  <c r="Q1822" i="4"/>
  <c r="U1822" i="4"/>
  <c r="L1823" i="4"/>
  <c r="M1823" i="4"/>
  <c r="O1823" i="4"/>
  <c r="W1823" i="4"/>
  <c r="P1823" i="4"/>
  <c r="V1823" i="4"/>
  <c r="Q1823" i="4"/>
  <c r="U1823" i="4"/>
  <c r="L1824" i="4"/>
  <c r="M1824" i="4"/>
  <c r="O1824" i="4"/>
  <c r="W1824" i="4"/>
  <c r="P1824" i="4"/>
  <c r="V1824" i="4"/>
  <c r="Q1824" i="4"/>
  <c r="U1824" i="4"/>
  <c r="L1825" i="4"/>
  <c r="M1825" i="4"/>
  <c r="O1825" i="4"/>
  <c r="W1825" i="4"/>
  <c r="P1825" i="4"/>
  <c r="V1825" i="4"/>
  <c r="Q1825" i="4"/>
  <c r="U1825" i="4"/>
  <c r="L1826" i="4"/>
  <c r="M1826" i="4"/>
  <c r="O1826" i="4"/>
  <c r="W1826" i="4"/>
  <c r="P1826" i="4"/>
  <c r="V1826" i="4"/>
  <c r="Q1826" i="4"/>
  <c r="U1826" i="4"/>
  <c r="L1827" i="4"/>
  <c r="M1827" i="4"/>
  <c r="O1827" i="4"/>
  <c r="W1827" i="4"/>
  <c r="P1827" i="4"/>
  <c r="V1827" i="4"/>
  <c r="Q1827" i="4"/>
  <c r="U1827" i="4"/>
  <c r="L1828" i="4"/>
  <c r="M1828" i="4"/>
  <c r="O1828" i="4"/>
  <c r="W1828" i="4"/>
  <c r="P1828" i="4"/>
  <c r="V1828" i="4"/>
  <c r="Q1828" i="4"/>
  <c r="U1828" i="4"/>
  <c r="L1829" i="4"/>
  <c r="M1829" i="4"/>
  <c r="O1829" i="4"/>
  <c r="W1829" i="4"/>
  <c r="P1829" i="4"/>
  <c r="V1829" i="4"/>
  <c r="Q1829" i="4"/>
  <c r="U1829" i="4"/>
  <c r="L1830" i="4"/>
  <c r="M1830" i="4"/>
  <c r="O1830" i="4"/>
  <c r="W1830" i="4"/>
  <c r="P1830" i="4"/>
  <c r="V1830" i="4"/>
  <c r="Q1830" i="4"/>
  <c r="U1830" i="4"/>
  <c r="L1831" i="4"/>
  <c r="M1831" i="4"/>
  <c r="O1831" i="4"/>
  <c r="W1831" i="4"/>
  <c r="P1831" i="4"/>
  <c r="V1831" i="4"/>
  <c r="Q1831" i="4"/>
  <c r="U1831" i="4"/>
  <c r="L1832" i="4"/>
  <c r="M1832" i="4"/>
  <c r="O1832" i="4"/>
  <c r="W1832" i="4"/>
  <c r="P1832" i="4"/>
  <c r="V1832" i="4"/>
  <c r="Q1832" i="4"/>
  <c r="U1832" i="4"/>
  <c r="L1833" i="4"/>
  <c r="M1833" i="4"/>
  <c r="O1833" i="4"/>
  <c r="W1833" i="4"/>
  <c r="P1833" i="4"/>
  <c r="V1833" i="4"/>
  <c r="Q1833" i="4"/>
  <c r="U1833" i="4"/>
  <c r="L1834" i="4"/>
  <c r="M1834" i="4"/>
  <c r="O1834" i="4"/>
  <c r="W1834" i="4"/>
  <c r="P1834" i="4"/>
  <c r="V1834" i="4"/>
  <c r="Q1834" i="4"/>
  <c r="U1834" i="4"/>
  <c r="L1835" i="4"/>
  <c r="M1835" i="4"/>
  <c r="O1835" i="4"/>
  <c r="W1835" i="4"/>
  <c r="P1835" i="4"/>
  <c r="V1835" i="4"/>
  <c r="Q1835" i="4"/>
  <c r="U1835" i="4"/>
  <c r="L1836" i="4"/>
  <c r="M1836" i="4"/>
  <c r="O1836" i="4"/>
  <c r="W1836" i="4"/>
  <c r="P1836" i="4"/>
  <c r="V1836" i="4"/>
  <c r="Q1836" i="4"/>
  <c r="U1836" i="4"/>
  <c r="L1837" i="4"/>
  <c r="M1837" i="4"/>
  <c r="O1837" i="4"/>
  <c r="W1837" i="4"/>
  <c r="P1837" i="4"/>
  <c r="V1837" i="4"/>
  <c r="Q1837" i="4"/>
  <c r="U1837" i="4"/>
  <c r="L1838" i="4"/>
  <c r="M1838" i="4"/>
  <c r="O1838" i="4"/>
  <c r="W1838" i="4"/>
  <c r="P1838" i="4"/>
  <c r="V1838" i="4"/>
  <c r="Q1838" i="4"/>
  <c r="U1838" i="4"/>
  <c r="L1839" i="4"/>
  <c r="M1839" i="4"/>
  <c r="O1839" i="4"/>
  <c r="W1839" i="4"/>
  <c r="P1839" i="4"/>
  <c r="V1839" i="4"/>
  <c r="Q1839" i="4"/>
  <c r="U1839" i="4"/>
  <c r="L1840" i="4"/>
  <c r="M1840" i="4"/>
  <c r="O1840" i="4"/>
  <c r="W1840" i="4"/>
  <c r="P1840" i="4"/>
  <c r="V1840" i="4"/>
  <c r="Q1840" i="4"/>
  <c r="U1840" i="4"/>
  <c r="L1841" i="4"/>
  <c r="M1841" i="4"/>
  <c r="O1841" i="4"/>
  <c r="W1841" i="4"/>
  <c r="P1841" i="4"/>
  <c r="V1841" i="4"/>
  <c r="Q1841" i="4"/>
  <c r="U1841" i="4"/>
  <c r="L1842" i="4"/>
  <c r="M1842" i="4"/>
  <c r="O1842" i="4"/>
  <c r="W1842" i="4"/>
  <c r="P1842" i="4"/>
  <c r="V1842" i="4"/>
  <c r="Q1842" i="4"/>
  <c r="U1842" i="4"/>
  <c r="L1843" i="4"/>
  <c r="M1843" i="4"/>
  <c r="O1843" i="4"/>
  <c r="W1843" i="4"/>
  <c r="P1843" i="4"/>
  <c r="V1843" i="4"/>
  <c r="Q1843" i="4"/>
  <c r="U1843" i="4"/>
  <c r="L1844" i="4"/>
  <c r="M1844" i="4"/>
  <c r="O1844" i="4"/>
  <c r="W1844" i="4"/>
  <c r="P1844" i="4"/>
  <c r="V1844" i="4"/>
  <c r="Q1844" i="4"/>
  <c r="U1844" i="4"/>
  <c r="L1845" i="4"/>
  <c r="M1845" i="4"/>
  <c r="O1845" i="4"/>
  <c r="W1845" i="4"/>
  <c r="P1845" i="4"/>
  <c r="V1845" i="4"/>
  <c r="Q1845" i="4"/>
  <c r="U1845" i="4"/>
  <c r="L1846" i="4"/>
  <c r="M1846" i="4"/>
  <c r="O1846" i="4"/>
  <c r="W1846" i="4"/>
  <c r="P1846" i="4"/>
  <c r="V1846" i="4"/>
  <c r="Q1846" i="4"/>
  <c r="U1846" i="4"/>
  <c r="L1847" i="4"/>
  <c r="M1847" i="4"/>
  <c r="O1847" i="4"/>
  <c r="W1847" i="4"/>
  <c r="P1847" i="4"/>
  <c r="V1847" i="4"/>
  <c r="Q1847" i="4"/>
  <c r="U1847" i="4"/>
  <c r="L1848" i="4"/>
  <c r="M1848" i="4"/>
  <c r="O1848" i="4"/>
  <c r="W1848" i="4"/>
  <c r="P1848" i="4"/>
  <c r="V1848" i="4"/>
  <c r="Q1848" i="4"/>
  <c r="U1848" i="4"/>
  <c r="L1849" i="4"/>
  <c r="M1849" i="4"/>
  <c r="O1849" i="4"/>
  <c r="W1849" i="4"/>
  <c r="P1849" i="4"/>
  <c r="V1849" i="4"/>
  <c r="Q1849" i="4"/>
  <c r="U1849" i="4"/>
  <c r="L1850" i="4"/>
  <c r="M1850" i="4"/>
  <c r="O1850" i="4"/>
  <c r="W1850" i="4"/>
  <c r="P1850" i="4"/>
  <c r="V1850" i="4"/>
  <c r="Q1850" i="4"/>
  <c r="U1850" i="4"/>
  <c r="L1851" i="4"/>
  <c r="M1851" i="4"/>
  <c r="O1851" i="4"/>
  <c r="W1851" i="4"/>
  <c r="P1851" i="4"/>
  <c r="V1851" i="4"/>
  <c r="Q1851" i="4"/>
  <c r="U1851" i="4"/>
  <c r="L1852" i="4"/>
  <c r="M1852" i="4"/>
  <c r="O1852" i="4"/>
  <c r="W1852" i="4"/>
  <c r="P1852" i="4"/>
  <c r="V1852" i="4"/>
  <c r="Q1852" i="4"/>
  <c r="U1852" i="4"/>
  <c r="L1853" i="4"/>
  <c r="M1853" i="4"/>
  <c r="O1853" i="4"/>
  <c r="W1853" i="4"/>
  <c r="P1853" i="4"/>
  <c r="V1853" i="4"/>
  <c r="Q1853" i="4"/>
  <c r="U1853" i="4"/>
  <c r="L1854" i="4"/>
  <c r="M1854" i="4"/>
  <c r="O1854" i="4"/>
  <c r="W1854" i="4"/>
  <c r="P1854" i="4"/>
  <c r="V1854" i="4"/>
  <c r="Q1854" i="4"/>
  <c r="U1854" i="4"/>
  <c r="L1855" i="4"/>
  <c r="M1855" i="4"/>
  <c r="O1855" i="4"/>
  <c r="W1855" i="4"/>
  <c r="P1855" i="4"/>
  <c r="V1855" i="4"/>
  <c r="Q1855" i="4"/>
  <c r="U1855" i="4"/>
  <c r="L1856" i="4"/>
  <c r="M1856" i="4"/>
  <c r="O1856" i="4"/>
  <c r="W1856" i="4"/>
  <c r="P1856" i="4"/>
  <c r="V1856" i="4"/>
  <c r="Q1856" i="4"/>
  <c r="U1856" i="4"/>
  <c r="L1857" i="4"/>
  <c r="M1857" i="4"/>
  <c r="O1857" i="4"/>
  <c r="W1857" i="4"/>
  <c r="P1857" i="4"/>
  <c r="V1857" i="4"/>
  <c r="Q1857" i="4"/>
  <c r="U1857" i="4"/>
  <c r="L1858" i="4"/>
  <c r="M1858" i="4"/>
  <c r="O1858" i="4"/>
  <c r="W1858" i="4"/>
  <c r="P1858" i="4"/>
  <c r="V1858" i="4"/>
  <c r="Q1858" i="4"/>
  <c r="U1858" i="4"/>
  <c r="L1859" i="4"/>
  <c r="M1859" i="4"/>
  <c r="O1859" i="4"/>
  <c r="W1859" i="4"/>
  <c r="P1859" i="4"/>
  <c r="V1859" i="4"/>
  <c r="Q1859" i="4"/>
  <c r="U1859" i="4"/>
  <c r="L1860" i="4"/>
  <c r="M1860" i="4"/>
  <c r="O1860" i="4"/>
  <c r="W1860" i="4"/>
  <c r="P1860" i="4"/>
  <c r="V1860" i="4"/>
  <c r="Q1860" i="4"/>
  <c r="U1860" i="4"/>
  <c r="L1861" i="4"/>
  <c r="M1861" i="4"/>
  <c r="O1861" i="4"/>
  <c r="W1861" i="4"/>
  <c r="P1861" i="4"/>
  <c r="V1861" i="4"/>
  <c r="Q1861" i="4"/>
  <c r="U1861" i="4"/>
  <c r="L1862" i="4"/>
  <c r="M1862" i="4"/>
  <c r="O1862" i="4"/>
  <c r="W1862" i="4"/>
  <c r="P1862" i="4"/>
  <c r="V1862" i="4"/>
  <c r="Q1862" i="4"/>
  <c r="U1862" i="4"/>
  <c r="L1863" i="4"/>
  <c r="M1863" i="4"/>
  <c r="O1863" i="4"/>
  <c r="W1863" i="4"/>
  <c r="P1863" i="4"/>
  <c r="V1863" i="4"/>
  <c r="Q1863" i="4"/>
  <c r="U1863" i="4"/>
  <c r="L1864" i="4"/>
  <c r="M1864" i="4"/>
  <c r="O1864" i="4"/>
  <c r="W1864" i="4"/>
  <c r="P1864" i="4"/>
  <c r="V1864" i="4"/>
  <c r="Q1864" i="4"/>
  <c r="U1864" i="4"/>
  <c r="L1865" i="4"/>
  <c r="M1865" i="4"/>
  <c r="O1865" i="4"/>
  <c r="W1865" i="4"/>
  <c r="P1865" i="4"/>
  <c r="V1865" i="4"/>
  <c r="Q1865" i="4"/>
  <c r="U1865" i="4"/>
  <c r="L1866" i="4"/>
  <c r="M1866" i="4"/>
  <c r="O1866" i="4"/>
  <c r="W1866" i="4"/>
  <c r="P1866" i="4"/>
  <c r="V1866" i="4"/>
  <c r="Q1866" i="4"/>
  <c r="U1866" i="4"/>
  <c r="L1867" i="4"/>
  <c r="M1867" i="4"/>
  <c r="O1867" i="4"/>
  <c r="W1867" i="4"/>
  <c r="P1867" i="4"/>
  <c r="V1867" i="4"/>
  <c r="Q1867" i="4"/>
  <c r="U1867" i="4"/>
  <c r="L1868" i="4"/>
  <c r="M1868" i="4"/>
  <c r="O1868" i="4"/>
  <c r="W1868" i="4"/>
  <c r="P1868" i="4"/>
  <c r="V1868" i="4"/>
  <c r="Q1868" i="4"/>
  <c r="U1868" i="4"/>
  <c r="L1869" i="4"/>
  <c r="M1869" i="4"/>
  <c r="O1869" i="4"/>
  <c r="W1869" i="4"/>
  <c r="P1869" i="4"/>
  <c r="V1869" i="4"/>
  <c r="Q1869" i="4"/>
  <c r="U1869" i="4"/>
  <c r="L1870" i="4"/>
  <c r="M1870" i="4"/>
  <c r="O1870" i="4"/>
  <c r="W1870" i="4"/>
  <c r="P1870" i="4"/>
  <c r="V1870" i="4"/>
  <c r="Q1870" i="4"/>
  <c r="U1870" i="4"/>
  <c r="L1871" i="4"/>
  <c r="M1871" i="4"/>
  <c r="O1871" i="4"/>
  <c r="W1871" i="4"/>
  <c r="P1871" i="4"/>
  <c r="V1871" i="4"/>
  <c r="Q1871" i="4"/>
  <c r="U1871" i="4"/>
  <c r="L1872" i="4"/>
  <c r="M1872" i="4"/>
  <c r="O1872" i="4"/>
  <c r="W1872" i="4"/>
  <c r="P1872" i="4"/>
  <c r="V1872" i="4"/>
  <c r="Q1872" i="4"/>
  <c r="U1872" i="4"/>
  <c r="L1873" i="4"/>
  <c r="M1873" i="4"/>
  <c r="O1873" i="4"/>
  <c r="W1873" i="4"/>
  <c r="P1873" i="4"/>
  <c r="V1873" i="4"/>
  <c r="Q1873" i="4"/>
  <c r="U1873" i="4"/>
  <c r="L1874" i="4"/>
  <c r="M1874" i="4"/>
  <c r="O1874" i="4"/>
  <c r="W1874" i="4"/>
  <c r="P1874" i="4"/>
  <c r="V1874" i="4"/>
  <c r="Q1874" i="4"/>
  <c r="U1874" i="4"/>
  <c r="L1875" i="4"/>
  <c r="M1875" i="4"/>
  <c r="O1875" i="4"/>
  <c r="W1875" i="4"/>
  <c r="P1875" i="4"/>
  <c r="V1875" i="4"/>
  <c r="Q1875" i="4"/>
  <c r="U1875" i="4"/>
  <c r="L1876" i="4"/>
  <c r="M1876" i="4"/>
  <c r="O1876" i="4"/>
  <c r="W1876" i="4"/>
  <c r="P1876" i="4"/>
  <c r="V1876" i="4"/>
  <c r="Q1876" i="4"/>
  <c r="U1876" i="4"/>
  <c r="L1877" i="4"/>
  <c r="M1877" i="4"/>
  <c r="O1877" i="4"/>
  <c r="W1877" i="4"/>
  <c r="P1877" i="4"/>
  <c r="V1877" i="4"/>
  <c r="Q1877" i="4"/>
  <c r="U1877" i="4"/>
  <c r="L1878" i="4"/>
  <c r="M1878" i="4"/>
  <c r="O1878" i="4"/>
  <c r="W1878" i="4"/>
  <c r="P1878" i="4"/>
  <c r="V1878" i="4"/>
  <c r="Q1878" i="4"/>
  <c r="U1878" i="4"/>
  <c r="L1879" i="4"/>
  <c r="M1879" i="4"/>
  <c r="O1879" i="4"/>
  <c r="W1879" i="4"/>
  <c r="P1879" i="4"/>
  <c r="V1879" i="4"/>
  <c r="Q1879" i="4"/>
  <c r="U1879" i="4"/>
  <c r="L1880" i="4"/>
  <c r="M1880" i="4"/>
  <c r="O1880" i="4"/>
  <c r="W1880" i="4"/>
  <c r="P1880" i="4"/>
  <c r="V1880" i="4"/>
  <c r="Q1880" i="4"/>
  <c r="U1880" i="4"/>
  <c r="L1881" i="4"/>
  <c r="M1881" i="4"/>
  <c r="O1881" i="4"/>
  <c r="W1881" i="4"/>
  <c r="P1881" i="4"/>
  <c r="V1881" i="4"/>
  <c r="Q1881" i="4"/>
  <c r="U1881" i="4"/>
  <c r="L1882" i="4"/>
  <c r="M1882" i="4"/>
  <c r="O1882" i="4"/>
  <c r="W1882" i="4"/>
  <c r="P1882" i="4"/>
  <c r="V1882" i="4"/>
  <c r="Q1882" i="4"/>
  <c r="U1882" i="4"/>
  <c r="L1883" i="4"/>
  <c r="M1883" i="4"/>
  <c r="O1883" i="4"/>
  <c r="W1883" i="4"/>
  <c r="P1883" i="4"/>
  <c r="V1883" i="4"/>
  <c r="Q1883" i="4"/>
  <c r="U1883" i="4"/>
  <c r="L1884" i="4"/>
  <c r="M1884" i="4"/>
  <c r="O1884" i="4"/>
  <c r="W1884" i="4"/>
  <c r="P1884" i="4"/>
  <c r="V1884" i="4"/>
  <c r="Q1884" i="4"/>
  <c r="U1884" i="4"/>
  <c r="L1885" i="4"/>
  <c r="M1885" i="4"/>
  <c r="O1885" i="4"/>
  <c r="W1885" i="4"/>
  <c r="P1885" i="4"/>
  <c r="V1885" i="4"/>
  <c r="Q1885" i="4"/>
  <c r="U1885" i="4"/>
  <c r="L1886" i="4"/>
  <c r="M1886" i="4"/>
  <c r="O1886" i="4"/>
  <c r="W1886" i="4"/>
  <c r="P1886" i="4"/>
  <c r="V1886" i="4"/>
  <c r="Q1886" i="4"/>
  <c r="U1886" i="4"/>
  <c r="L1887" i="4"/>
  <c r="M1887" i="4"/>
  <c r="O1887" i="4"/>
  <c r="W1887" i="4"/>
  <c r="P1887" i="4"/>
  <c r="V1887" i="4"/>
  <c r="Q1887" i="4"/>
  <c r="U1887" i="4"/>
  <c r="L1888" i="4"/>
  <c r="M1888" i="4"/>
  <c r="O1888" i="4"/>
  <c r="W1888" i="4"/>
  <c r="P1888" i="4"/>
  <c r="V1888" i="4"/>
  <c r="Q1888" i="4"/>
  <c r="U1888" i="4"/>
  <c r="L1889" i="4"/>
  <c r="M1889" i="4"/>
  <c r="O1889" i="4"/>
  <c r="W1889" i="4"/>
  <c r="P1889" i="4"/>
  <c r="V1889" i="4"/>
  <c r="Q1889" i="4"/>
  <c r="U1889" i="4"/>
  <c r="L1890" i="4"/>
  <c r="M1890" i="4"/>
  <c r="O1890" i="4"/>
  <c r="W1890" i="4"/>
  <c r="P1890" i="4"/>
  <c r="V1890" i="4"/>
  <c r="Q1890" i="4"/>
  <c r="U1890" i="4"/>
  <c r="L1891" i="4"/>
  <c r="M1891" i="4"/>
  <c r="O1891" i="4"/>
  <c r="W1891" i="4"/>
  <c r="P1891" i="4"/>
  <c r="V1891" i="4"/>
  <c r="Q1891" i="4"/>
  <c r="U1891" i="4"/>
  <c r="L1892" i="4"/>
  <c r="M1892" i="4"/>
  <c r="O1892" i="4"/>
  <c r="W1892" i="4"/>
  <c r="P1892" i="4"/>
  <c r="V1892" i="4"/>
  <c r="Q1892" i="4"/>
  <c r="U1892" i="4"/>
  <c r="L1893" i="4"/>
  <c r="M1893" i="4"/>
  <c r="O1893" i="4"/>
  <c r="W1893" i="4"/>
  <c r="P1893" i="4"/>
  <c r="V1893" i="4"/>
  <c r="Q1893" i="4"/>
  <c r="U1893" i="4"/>
  <c r="L1894" i="4"/>
  <c r="M1894" i="4"/>
  <c r="O1894" i="4"/>
  <c r="W1894" i="4"/>
  <c r="P1894" i="4"/>
  <c r="V1894" i="4"/>
  <c r="Q1894" i="4"/>
  <c r="U1894" i="4"/>
  <c r="L1895" i="4"/>
  <c r="M1895" i="4"/>
  <c r="O1895" i="4"/>
  <c r="W1895" i="4"/>
  <c r="P1895" i="4"/>
  <c r="V1895" i="4"/>
  <c r="Q1895" i="4"/>
  <c r="U1895" i="4"/>
  <c r="L1896" i="4"/>
  <c r="M1896" i="4"/>
  <c r="O1896" i="4"/>
  <c r="W1896" i="4"/>
  <c r="P1896" i="4"/>
  <c r="V1896" i="4"/>
  <c r="Q1896" i="4"/>
  <c r="U1896" i="4"/>
  <c r="L1897" i="4"/>
  <c r="M1897" i="4"/>
  <c r="O1897" i="4"/>
  <c r="W1897" i="4"/>
  <c r="P1897" i="4"/>
  <c r="V1897" i="4"/>
  <c r="Q1897" i="4"/>
  <c r="U1897" i="4"/>
  <c r="L1898" i="4"/>
  <c r="M1898" i="4"/>
  <c r="O1898" i="4"/>
  <c r="W1898" i="4"/>
  <c r="P1898" i="4"/>
  <c r="V1898" i="4"/>
  <c r="Q1898" i="4"/>
  <c r="U1898" i="4"/>
  <c r="L1899" i="4"/>
  <c r="M1899" i="4"/>
  <c r="O1899" i="4"/>
  <c r="W1899" i="4"/>
  <c r="P1899" i="4"/>
  <c r="V1899" i="4"/>
  <c r="Q1899" i="4"/>
  <c r="U1899" i="4"/>
  <c r="L1900" i="4"/>
  <c r="M1900" i="4"/>
  <c r="O1900" i="4"/>
  <c r="W1900" i="4"/>
  <c r="P1900" i="4"/>
  <c r="V1900" i="4"/>
  <c r="Q1900" i="4"/>
  <c r="U1900" i="4"/>
  <c r="L1901" i="4"/>
  <c r="M1901" i="4"/>
  <c r="O1901" i="4"/>
  <c r="W1901" i="4"/>
  <c r="P1901" i="4"/>
  <c r="V1901" i="4"/>
  <c r="Q1901" i="4"/>
  <c r="U1901" i="4"/>
  <c r="L1902" i="4"/>
  <c r="M1902" i="4"/>
  <c r="O1902" i="4"/>
  <c r="W1902" i="4"/>
  <c r="P1902" i="4"/>
  <c r="V1902" i="4"/>
  <c r="Q1902" i="4"/>
  <c r="U1902" i="4"/>
  <c r="L1903" i="4"/>
  <c r="M1903" i="4"/>
  <c r="O1903" i="4"/>
  <c r="W1903" i="4"/>
  <c r="P1903" i="4"/>
  <c r="V1903" i="4"/>
  <c r="Q1903" i="4"/>
  <c r="U1903" i="4"/>
  <c r="L1904" i="4"/>
  <c r="M1904" i="4"/>
  <c r="O1904" i="4"/>
  <c r="W1904" i="4"/>
  <c r="P1904" i="4"/>
  <c r="V1904" i="4"/>
  <c r="Q1904" i="4"/>
  <c r="U1904" i="4"/>
  <c r="L1905" i="4"/>
  <c r="M1905" i="4"/>
  <c r="O1905" i="4"/>
  <c r="W1905" i="4"/>
  <c r="P1905" i="4"/>
  <c r="V1905" i="4"/>
  <c r="Q1905" i="4"/>
  <c r="U1905" i="4"/>
  <c r="L1906" i="4"/>
  <c r="M1906" i="4"/>
  <c r="O1906" i="4"/>
  <c r="W1906" i="4"/>
  <c r="P1906" i="4"/>
  <c r="V1906" i="4"/>
  <c r="Q1906" i="4"/>
  <c r="U1906" i="4"/>
  <c r="L1907" i="4"/>
  <c r="M1907" i="4"/>
  <c r="O1907" i="4"/>
  <c r="W1907" i="4"/>
  <c r="P1907" i="4"/>
  <c r="V1907" i="4"/>
  <c r="Q1907" i="4"/>
  <c r="U1907" i="4"/>
  <c r="L1908" i="4"/>
  <c r="M1908" i="4"/>
  <c r="O1908" i="4"/>
  <c r="W1908" i="4"/>
  <c r="P1908" i="4"/>
  <c r="V1908" i="4"/>
  <c r="Q1908" i="4"/>
  <c r="U1908" i="4"/>
  <c r="L1909" i="4"/>
  <c r="M1909" i="4"/>
  <c r="O1909" i="4"/>
  <c r="W1909" i="4"/>
  <c r="P1909" i="4"/>
  <c r="V1909" i="4"/>
  <c r="Q1909" i="4"/>
  <c r="U1909" i="4"/>
  <c r="L1910" i="4"/>
  <c r="M1910" i="4"/>
  <c r="O1910" i="4"/>
  <c r="W1910" i="4"/>
  <c r="P1910" i="4"/>
  <c r="V1910" i="4"/>
  <c r="Q1910" i="4"/>
  <c r="U1910" i="4"/>
  <c r="L1911" i="4"/>
  <c r="M1911" i="4"/>
  <c r="O1911" i="4"/>
  <c r="W1911" i="4"/>
  <c r="P1911" i="4"/>
  <c r="V1911" i="4"/>
  <c r="Q1911" i="4"/>
  <c r="U1911" i="4"/>
  <c r="L1912" i="4"/>
  <c r="M1912" i="4"/>
  <c r="O1912" i="4"/>
  <c r="W1912" i="4"/>
  <c r="P1912" i="4"/>
  <c r="V1912" i="4"/>
  <c r="Q1912" i="4"/>
  <c r="U1912" i="4"/>
  <c r="L1913" i="4"/>
  <c r="M1913" i="4"/>
  <c r="O1913" i="4"/>
  <c r="W1913" i="4"/>
  <c r="P1913" i="4"/>
  <c r="V1913" i="4"/>
  <c r="Q1913" i="4"/>
  <c r="U1913" i="4"/>
  <c r="L1914" i="4"/>
  <c r="M1914" i="4"/>
  <c r="O1914" i="4"/>
  <c r="W1914" i="4"/>
  <c r="P1914" i="4"/>
  <c r="V1914" i="4"/>
  <c r="Q1914" i="4"/>
  <c r="U1914" i="4"/>
  <c r="L1915" i="4"/>
  <c r="M1915" i="4"/>
  <c r="O1915" i="4"/>
  <c r="W1915" i="4"/>
  <c r="P1915" i="4"/>
  <c r="V1915" i="4"/>
  <c r="Q1915" i="4"/>
  <c r="U1915" i="4"/>
  <c r="L1916" i="4"/>
  <c r="M1916" i="4"/>
  <c r="O1916" i="4"/>
  <c r="W1916" i="4"/>
  <c r="P1916" i="4"/>
  <c r="V1916" i="4"/>
  <c r="Q1916" i="4"/>
  <c r="U1916" i="4"/>
  <c r="L1917" i="4"/>
  <c r="M1917" i="4"/>
  <c r="O1917" i="4"/>
  <c r="W1917" i="4"/>
  <c r="P1917" i="4"/>
  <c r="V1917" i="4"/>
  <c r="Q1917" i="4"/>
  <c r="U1917" i="4"/>
  <c r="L1918" i="4"/>
  <c r="M1918" i="4"/>
  <c r="O1918" i="4"/>
  <c r="W1918" i="4"/>
  <c r="P1918" i="4"/>
  <c r="V1918" i="4"/>
  <c r="Q1918" i="4"/>
  <c r="U1918" i="4"/>
  <c r="L1919" i="4"/>
  <c r="M1919" i="4"/>
  <c r="O1919" i="4"/>
  <c r="W1919" i="4"/>
  <c r="P1919" i="4"/>
  <c r="V1919" i="4"/>
  <c r="Q1919" i="4"/>
  <c r="U1919" i="4"/>
  <c r="L1920" i="4"/>
  <c r="M1920" i="4"/>
  <c r="O1920" i="4"/>
  <c r="W1920" i="4"/>
  <c r="P1920" i="4"/>
  <c r="V1920" i="4"/>
  <c r="Q1920" i="4"/>
  <c r="U1920" i="4"/>
  <c r="L1921" i="4"/>
  <c r="M1921" i="4"/>
  <c r="O1921" i="4"/>
  <c r="W1921" i="4"/>
  <c r="P1921" i="4"/>
  <c r="V1921" i="4"/>
  <c r="Q1921" i="4"/>
  <c r="U1921" i="4"/>
  <c r="L1922" i="4"/>
  <c r="M1922" i="4"/>
  <c r="O1922" i="4"/>
  <c r="P1922" i="4"/>
  <c r="V1922" i="4"/>
  <c r="Q1922" i="4"/>
  <c r="U1922" i="4"/>
  <c r="W1922" i="4"/>
  <c r="L1923" i="4"/>
  <c r="M1923" i="4"/>
  <c r="O1923" i="4"/>
  <c r="W1923" i="4"/>
  <c r="P1923" i="4"/>
  <c r="V1923" i="4"/>
  <c r="Q1923" i="4"/>
  <c r="U1923" i="4"/>
  <c r="L1924" i="4"/>
  <c r="M1924" i="4"/>
  <c r="O1924" i="4"/>
  <c r="W1924" i="4"/>
  <c r="P1924" i="4"/>
  <c r="V1924" i="4"/>
  <c r="Q1924" i="4"/>
  <c r="U1924" i="4"/>
  <c r="L1925" i="4"/>
  <c r="M1925" i="4"/>
  <c r="O1925" i="4"/>
  <c r="W1925" i="4"/>
  <c r="P1925" i="4"/>
  <c r="V1925" i="4"/>
  <c r="Q1925" i="4"/>
  <c r="U1925" i="4"/>
  <c r="L1926" i="4"/>
  <c r="M1926" i="4"/>
  <c r="O1926" i="4"/>
  <c r="W1926" i="4"/>
  <c r="P1926" i="4"/>
  <c r="V1926" i="4"/>
  <c r="Q1926" i="4"/>
  <c r="U1926" i="4"/>
  <c r="L1927" i="4"/>
  <c r="M1927" i="4"/>
  <c r="O1927" i="4"/>
  <c r="W1927" i="4"/>
  <c r="P1927" i="4"/>
  <c r="V1927" i="4"/>
  <c r="Q1927" i="4"/>
  <c r="U1927" i="4"/>
  <c r="L1928" i="4"/>
  <c r="M1928" i="4"/>
  <c r="O1928" i="4"/>
  <c r="W1928" i="4"/>
  <c r="P1928" i="4"/>
  <c r="V1928" i="4"/>
  <c r="Q1928" i="4"/>
  <c r="U1928" i="4"/>
  <c r="L1929" i="4"/>
  <c r="M1929" i="4"/>
  <c r="O1929" i="4"/>
  <c r="W1929" i="4"/>
  <c r="P1929" i="4"/>
  <c r="V1929" i="4"/>
  <c r="Q1929" i="4"/>
  <c r="U1929" i="4"/>
  <c r="L1930" i="4"/>
  <c r="M1930" i="4"/>
  <c r="O1930" i="4"/>
  <c r="P1930" i="4"/>
  <c r="V1930" i="4"/>
  <c r="Q1930" i="4"/>
  <c r="U1930" i="4"/>
  <c r="W1930" i="4"/>
  <c r="L1931" i="4"/>
  <c r="M1931" i="4"/>
  <c r="O1931" i="4"/>
  <c r="W1931" i="4"/>
  <c r="P1931" i="4"/>
  <c r="V1931" i="4"/>
  <c r="Q1931" i="4"/>
  <c r="U1931" i="4"/>
  <c r="L1932" i="4"/>
  <c r="M1932" i="4"/>
  <c r="O1932" i="4"/>
  <c r="W1932" i="4"/>
  <c r="P1932" i="4"/>
  <c r="V1932" i="4"/>
  <c r="Q1932" i="4"/>
  <c r="U1932" i="4"/>
  <c r="L1933" i="4"/>
  <c r="M1933" i="4"/>
  <c r="O1933" i="4"/>
  <c r="W1933" i="4"/>
  <c r="P1933" i="4"/>
  <c r="V1933" i="4"/>
  <c r="Q1933" i="4"/>
  <c r="U1933" i="4"/>
  <c r="L1934" i="4"/>
  <c r="M1934" i="4"/>
  <c r="O1934" i="4"/>
  <c r="W1934" i="4"/>
  <c r="P1934" i="4"/>
  <c r="V1934" i="4"/>
  <c r="Q1934" i="4"/>
  <c r="U1934" i="4"/>
  <c r="L1935" i="4"/>
  <c r="M1935" i="4"/>
  <c r="O1935" i="4"/>
  <c r="W1935" i="4"/>
  <c r="P1935" i="4"/>
  <c r="V1935" i="4"/>
  <c r="Q1935" i="4"/>
  <c r="U1935" i="4"/>
  <c r="L1936" i="4"/>
  <c r="M1936" i="4"/>
  <c r="O1936" i="4"/>
  <c r="W1936" i="4"/>
  <c r="P1936" i="4"/>
  <c r="V1936" i="4"/>
  <c r="Q1936" i="4"/>
  <c r="U1936" i="4"/>
  <c r="L1937" i="4"/>
  <c r="M1937" i="4"/>
  <c r="O1937" i="4"/>
  <c r="W1937" i="4"/>
  <c r="P1937" i="4"/>
  <c r="V1937" i="4"/>
  <c r="Q1937" i="4"/>
  <c r="U1937" i="4"/>
  <c r="L1938" i="4"/>
  <c r="M1938" i="4"/>
  <c r="O1938" i="4"/>
  <c r="W1938" i="4"/>
  <c r="P1938" i="4"/>
  <c r="V1938" i="4"/>
  <c r="Q1938" i="4"/>
  <c r="U1938" i="4"/>
  <c r="L1939" i="4"/>
  <c r="M1939" i="4"/>
  <c r="O1939" i="4"/>
  <c r="W1939" i="4"/>
  <c r="P1939" i="4"/>
  <c r="V1939" i="4"/>
  <c r="Q1939" i="4"/>
  <c r="U1939" i="4"/>
  <c r="L1940" i="4"/>
  <c r="M1940" i="4"/>
  <c r="O1940" i="4"/>
  <c r="W1940" i="4"/>
  <c r="P1940" i="4"/>
  <c r="V1940" i="4"/>
  <c r="Q1940" i="4"/>
  <c r="U1940" i="4"/>
  <c r="L1941" i="4"/>
  <c r="M1941" i="4"/>
  <c r="O1941" i="4"/>
  <c r="W1941" i="4"/>
  <c r="P1941" i="4"/>
  <c r="V1941" i="4"/>
  <c r="Q1941" i="4"/>
  <c r="U1941" i="4"/>
  <c r="L1942" i="4"/>
  <c r="M1942" i="4"/>
  <c r="O1942" i="4"/>
  <c r="W1942" i="4"/>
  <c r="P1942" i="4"/>
  <c r="V1942" i="4"/>
  <c r="Q1942" i="4"/>
  <c r="U1942" i="4"/>
  <c r="L1943" i="4"/>
  <c r="M1943" i="4"/>
  <c r="O1943" i="4"/>
  <c r="W1943" i="4"/>
  <c r="P1943" i="4"/>
  <c r="V1943" i="4"/>
  <c r="Q1943" i="4"/>
  <c r="U1943" i="4"/>
  <c r="L1944" i="4"/>
  <c r="M1944" i="4"/>
  <c r="O1944" i="4"/>
  <c r="W1944" i="4"/>
  <c r="P1944" i="4"/>
  <c r="V1944" i="4"/>
  <c r="Q1944" i="4"/>
  <c r="U1944" i="4"/>
  <c r="L1945" i="4"/>
  <c r="M1945" i="4"/>
  <c r="O1945" i="4"/>
  <c r="W1945" i="4"/>
  <c r="P1945" i="4"/>
  <c r="V1945" i="4"/>
  <c r="Q1945" i="4"/>
  <c r="U1945" i="4"/>
  <c r="L1946" i="4"/>
  <c r="M1946" i="4"/>
  <c r="O1946" i="4"/>
  <c r="W1946" i="4"/>
  <c r="P1946" i="4"/>
  <c r="V1946" i="4"/>
  <c r="Q1946" i="4"/>
  <c r="U1946" i="4"/>
  <c r="L1947" i="4"/>
  <c r="M1947" i="4"/>
  <c r="O1947" i="4"/>
  <c r="W1947" i="4"/>
  <c r="P1947" i="4"/>
  <c r="V1947" i="4"/>
  <c r="Q1947" i="4"/>
  <c r="U1947" i="4"/>
  <c r="L1948" i="4"/>
  <c r="M1948" i="4"/>
  <c r="O1948" i="4"/>
  <c r="W1948" i="4"/>
  <c r="P1948" i="4"/>
  <c r="V1948" i="4"/>
  <c r="Q1948" i="4"/>
  <c r="U1948" i="4"/>
  <c r="L1949" i="4"/>
  <c r="M1949" i="4"/>
  <c r="O1949" i="4"/>
  <c r="W1949" i="4"/>
  <c r="P1949" i="4"/>
  <c r="V1949" i="4"/>
  <c r="Q1949" i="4"/>
  <c r="U1949" i="4"/>
  <c r="L1950" i="4"/>
  <c r="M1950" i="4"/>
  <c r="O1950" i="4"/>
  <c r="W1950" i="4"/>
  <c r="P1950" i="4"/>
  <c r="V1950" i="4"/>
  <c r="Q1950" i="4"/>
  <c r="U1950" i="4"/>
  <c r="L1951" i="4"/>
  <c r="M1951" i="4"/>
  <c r="O1951" i="4"/>
  <c r="W1951" i="4"/>
  <c r="P1951" i="4"/>
  <c r="V1951" i="4"/>
  <c r="Q1951" i="4"/>
  <c r="U1951" i="4"/>
  <c r="L1952" i="4"/>
  <c r="M1952" i="4"/>
  <c r="O1952" i="4"/>
  <c r="W1952" i="4"/>
  <c r="P1952" i="4"/>
  <c r="V1952" i="4"/>
  <c r="Q1952" i="4"/>
  <c r="U1952" i="4"/>
  <c r="L1953" i="4"/>
  <c r="M1953" i="4"/>
  <c r="O1953" i="4"/>
  <c r="W1953" i="4"/>
  <c r="P1953" i="4"/>
  <c r="V1953" i="4"/>
  <c r="Q1953" i="4"/>
  <c r="U1953" i="4"/>
  <c r="L1954" i="4"/>
  <c r="M1954" i="4"/>
  <c r="O1954" i="4"/>
  <c r="W1954" i="4"/>
  <c r="P1954" i="4"/>
  <c r="V1954" i="4"/>
  <c r="Q1954" i="4"/>
  <c r="U1954" i="4"/>
  <c r="L1955" i="4"/>
  <c r="M1955" i="4"/>
  <c r="O1955" i="4"/>
  <c r="W1955" i="4"/>
  <c r="P1955" i="4"/>
  <c r="V1955" i="4"/>
  <c r="Q1955" i="4"/>
  <c r="U1955" i="4"/>
  <c r="L1956" i="4"/>
  <c r="M1956" i="4"/>
  <c r="O1956" i="4"/>
  <c r="W1956" i="4"/>
  <c r="P1956" i="4"/>
  <c r="V1956" i="4"/>
  <c r="Q1956" i="4"/>
  <c r="U1956" i="4"/>
  <c r="L1957" i="4"/>
  <c r="M1957" i="4"/>
  <c r="O1957" i="4"/>
  <c r="W1957" i="4"/>
  <c r="P1957" i="4"/>
  <c r="V1957" i="4"/>
  <c r="Q1957" i="4"/>
  <c r="U1957" i="4"/>
  <c r="L1958" i="4"/>
  <c r="M1958" i="4"/>
  <c r="O1958" i="4"/>
  <c r="W1958" i="4"/>
  <c r="P1958" i="4"/>
  <c r="V1958" i="4"/>
  <c r="Q1958" i="4"/>
  <c r="U1958" i="4"/>
  <c r="L1959" i="4"/>
  <c r="M1959" i="4"/>
  <c r="O1959" i="4"/>
  <c r="W1959" i="4"/>
  <c r="P1959" i="4"/>
  <c r="V1959" i="4"/>
  <c r="Q1959" i="4"/>
  <c r="U1959" i="4"/>
  <c r="L1960" i="4"/>
  <c r="M1960" i="4"/>
  <c r="O1960" i="4"/>
  <c r="W1960" i="4"/>
  <c r="P1960" i="4"/>
  <c r="V1960" i="4"/>
  <c r="Q1960" i="4"/>
  <c r="U1960" i="4"/>
  <c r="L1961" i="4"/>
  <c r="M1961" i="4"/>
  <c r="O1961" i="4"/>
  <c r="W1961" i="4"/>
  <c r="P1961" i="4"/>
  <c r="V1961" i="4"/>
  <c r="Q1961" i="4"/>
  <c r="U1961" i="4"/>
  <c r="L1962" i="4"/>
  <c r="M1962" i="4"/>
  <c r="O1962" i="4"/>
  <c r="W1962" i="4"/>
  <c r="P1962" i="4"/>
  <c r="V1962" i="4"/>
  <c r="Q1962" i="4"/>
  <c r="U1962" i="4"/>
  <c r="L1963" i="4"/>
  <c r="M1963" i="4"/>
  <c r="O1963" i="4"/>
  <c r="W1963" i="4"/>
  <c r="P1963" i="4"/>
  <c r="V1963" i="4"/>
  <c r="Q1963" i="4"/>
  <c r="U1963" i="4"/>
  <c r="L1964" i="4"/>
  <c r="M1964" i="4"/>
  <c r="O1964" i="4"/>
  <c r="W1964" i="4"/>
  <c r="P1964" i="4"/>
  <c r="V1964" i="4"/>
  <c r="Q1964" i="4"/>
  <c r="U1964" i="4"/>
  <c r="L1965" i="4"/>
  <c r="M1965" i="4"/>
  <c r="O1965" i="4"/>
  <c r="W1965" i="4"/>
  <c r="P1965" i="4"/>
  <c r="V1965" i="4"/>
  <c r="Q1965" i="4"/>
  <c r="U1965" i="4"/>
  <c r="L1966" i="4"/>
  <c r="M1966" i="4"/>
  <c r="O1966" i="4"/>
  <c r="W1966" i="4"/>
  <c r="P1966" i="4"/>
  <c r="V1966" i="4"/>
  <c r="Q1966" i="4"/>
  <c r="U1966" i="4"/>
  <c r="L1967" i="4"/>
  <c r="M1967" i="4"/>
  <c r="O1967" i="4"/>
  <c r="W1967" i="4"/>
  <c r="P1967" i="4"/>
  <c r="V1967" i="4"/>
  <c r="Q1967" i="4"/>
  <c r="U1967" i="4"/>
  <c r="L1968" i="4"/>
  <c r="M1968" i="4"/>
  <c r="O1968" i="4"/>
  <c r="W1968" i="4"/>
  <c r="P1968" i="4"/>
  <c r="V1968" i="4"/>
  <c r="Q1968" i="4"/>
  <c r="U1968" i="4"/>
  <c r="L1969" i="4"/>
  <c r="M1969" i="4"/>
  <c r="O1969" i="4"/>
  <c r="W1969" i="4"/>
  <c r="P1969" i="4"/>
  <c r="V1969" i="4"/>
  <c r="Q1969" i="4"/>
  <c r="U1969" i="4"/>
  <c r="L1970" i="4"/>
  <c r="M1970" i="4"/>
  <c r="O1970" i="4"/>
  <c r="W1970" i="4"/>
  <c r="P1970" i="4"/>
  <c r="V1970" i="4"/>
  <c r="Q1970" i="4"/>
  <c r="U1970" i="4"/>
  <c r="L1971" i="4"/>
  <c r="M1971" i="4"/>
  <c r="O1971" i="4"/>
  <c r="W1971" i="4"/>
  <c r="P1971" i="4"/>
  <c r="V1971" i="4"/>
  <c r="Q1971" i="4"/>
  <c r="U1971" i="4"/>
  <c r="L1972" i="4"/>
  <c r="M1972" i="4"/>
  <c r="O1972" i="4"/>
  <c r="W1972" i="4"/>
  <c r="P1972" i="4"/>
  <c r="V1972" i="4"/>
  <c r="Q1972" i="4"/>
  <c r="U1972" i="4"/>
  <c r="L1973" i="4"/>
  <c r="M1973" i="4"/>
  <c r="O1973" i="4"/>
  <c r="W1973" i="4"/>
  <c r="P1973" i="4"/>
  <c r="V1973" i="4"/>
  <c r="Q1973" i="4"/>
  <c r="U1973" i="4"/>
  <c r="L1974" i="4"/>
  <c r="M1974" i="4"/>
  <c r="O1974" i="4"/>
  <c r="W1974" i="4"/>
  <c r="P1974" i="4"/>
  <c r="V1974" i="4"/>
  <c r="Q1974" i="4"/>
  <c r="U1974" i="4"/>
  <c r="L1975" i="4"/>
  <c r="M1975" i="4"/>
  <c r="O1975" i="4"/>
  <c r="W1975" i="4"/>
  <c r="P1975" i="4"/>
  <c r="V1975" i="4"/>
  <c r="Q1975" i="4"/>
  <c r="U1975" i="4"/>
  <c r="L1976" i="4"/>
  <c r="M1976" i="4"/>
  <c r="O1976" i="4"/>
  <c r="P1976" i="4"/>
  <c r="V1976" i="4"/>
  <c r="Q1976" i="4"/>
  <c r="U1976" i="4"/>
  <c r="W1976" i="4"/>
  <c r="L1977" i="4"/>
  <c r="M1977" i="4"/>
  <c r="O1977" i="4"/>
  <c r="W1977" i="4"/>
  <c r="P1977" i="4"/>
  <c r="V1977" i="4"/>
  <c r="Q1977" i="4"/>
  <c r="U1977" i="4"/>
  <c r="L1978" i="4"/>
  <c r="M1978" i="4"/>
  <c r="O1978" i="4"/>
  <c r="P1978" i="4"/>
  <c r="V1978" i="4"/>
  <c r="Q1978" i="4"/>
  <c r="U1978" i="4"/>
  <c r="W1978" i="4"/>
  <c r="L1979" i="4"/>
  <c r="M1979" i="4"/>
  <c r="O1979" i="4"/>
  <c r="W1979" i="4"/>
  <c r="P1979" i="4"/>
  <c r="V1979" i="4"/>
  <c r="Q1979" i="4"/>
  <c r="U1979" i="4"/>
  <c r="L1980" i="4"/>
  <c r="M1980" i="4"/>
  <c r="O1980" i="4"/>
  <c r="W1980" i="4"/>
  <c r="P1980" i="4"/>
  <c r="V1980" i="4"/>
  <c r="Q1980" i="4"/>
  <c r="U1980" i="4"/>
  <c r="L1981" i="4"/>
  <c r="M1981" i="4"/>
  <c r="O1981" i="4"/>
  <c r="W1981" i="4"/>
  <c r="P1981" i="4"/>
  <c r="V1981" i="4"/>
  <c r="Q1981" i="4"/>
  <c r="U1981" i="4"/>
  <c r="L1982" i="4"/>
  <c r="M1982" i="4"/>
  <c r="O1982" i="4"/>
  <c r="W1982" i="4"/>
  <c r="P1982" i="4"/>
  <c r="V1982" i="4"/>
  <c r="Q1982" i="4"/>
  <c r="U1982" i="4"/>
  <c r="L1983" i="4"/>
  <c r="M1983" i="4"/>
  <c r="O1983" i="4"/>
  <c r="W1983" i="4"/>
  <c r="P1983" i="4"/>
  <c r="V1983" i="4"/>
  <c r="Q1983" i="4"/>
  <c r="U1983" i="4"/>
  <c r="L1984" i="4"/>
  <c r="M1984" i="4"/>
  <c r="O1984" i="4"/>
  <c r="P1984" i="4"/>
  <c r="V1984" i="4"/>
  <c r="Q1984" i="4"/>
  <c r="U1984" i="4"/>
  <c r="W1984" i="4"/>
  <c r="L1985" i="4"/>
  <c r="M1985" i="4"/>
  <c r="O1985" i="4"/>
  <c r="W1985" i="4"/>
  <c r="P1985" i="4"/>
  <c r="V1985" i="4"/>
  <c r="Q1985" i="4"/>
  <c r="U1985" i="4"/>
  <c r="L1986" i="4"/>
  <c r="M1986" i="4"/>
  <c r="O1986" i="4"/>
  <c r="W1986" i="4"/>
  <c r="P1986" i="4"/>
  <c r="V1986" i="4"/>
  <c r="Q1986" i="4"/>
  <c r="U1986" i="4"/>
  <c r="L1987" i="4"/>
  <c r="M1987" i="4"/>
  <c r="O1987" i="4"/>
  <c r="W1987" i="4"/>
  <c r="P1987" i="4"/>
  <c r="V1987" i="4"/>
  <c r="Q1987" i="4"/>
  <c r="U1987" i="4"/>
  <c r="L1988" i="4"/>
  <c r="M1988" i="4"/>
  <c r="O1988" i="4"/>
  <c r="W1988" i="4"/>
  <c r="P1988" i="4"/>
  <c r="V1988" i="4"/>
  <c r="Q1988" i="4"/>
  <c r="U1988" i="4"/>
  <c r="L1989" i="4"/>
  <c r="M1989" i="4"/>
  <c r="O1989" i="4"/>
  <c r="W1989" i="4"/>
  <c r="P1989" i="4"/>
  <c r="V1989" i="4"/>
  <c r="Q1989" i="4"/>
  <c r="U1989" i="4"/>
  <c r="L1990" i="4"/>
  <c r="M1990" i="4"/>
  <c r="O1990" i="4"/>
  <c r="W1990" i="4"/>
  <c r="P1990" i="4"/>
  <c r="V1990" i="4"/>
  <c r="Q1990" i="4"/>
  <c r="U1990" i="4"/>
  <c r="L1991" i="4"/>
  <c r="M1991" i="4"/>
  <c r="O1991" i="4"/>
  <c r="W1991" i="4"/>
  <c r="P1991" i="4"/>
  <c r="V1991" i="4"/>
  <c r="Q1991" i="4"/>
  <c r="U1991" i="4"/>
  <c r="L1992" i="4"/>
  <c r="M1992" i="4"/>
  <c r="O1992" i="4"/>
  <c r="W1992" i="4"/>
  <c r="P1992" i="4"/>
  <c r="V1992" i="4"/>
  <c r="Q1992" i="4"/>
  <c r="U1992" i="4"/>
  <c r="L1993" i="4"/>
  <c r="M1993" i="4"/>
  <c r="O1993" i="4"/>
  <c r="W1993" i="4"/>
  <c r="P1993" i="4"/>
  <c r="V1993" i="4"/>
  <c r="Q1993" i="4"/>
  <c r="U1993" i="4"/>
  <c r="L1994" i="4"/>
  <c r="M1994" i="4"/>
  <c r="O1994" i="4"/>
  <c r="W1994" i="4"/>
  <c r="P1994" i="4"/>
  <c r="V1994" i="4"/>
  <c r="Q1994" i="4"/>
  <c r="U1994" i="4"/>
  <c r="L1995" i="4"/>
  <c r="M1995" i="4"/>
  <c r="O1995" i="4"/>
  <c r="W1995" i="4"/>
  <c r="P1995" i="4"/>
  <c r="V1995" i="4"/>
  <c r="Q1995" i="4"/>
  <c r="U1995" i="4"/>
  <c r="L1996" i="4"/>
  <c r="M1996" i="4"/>
  <c r="O1996" i="4"/>
  <c r="W1996" i="4"/>
  <c r="P1996" i="4"/>
  <c r="V1996" i="4"/>
  <c r="Q1996" i="4"/>
  <c r="U1996" i="4"/>
  <c r="L1997" i="4"/>
  <c r="M1997" i="4"/>
  <c r="O1997" i="4"/>
  <c r="W1997" i="4"/>
  <c r="P1997" i="4"/>
  <c r="V1997" i="4"/>
  <c r="Q1997" i="4"/>
  <c r="U1997" i="4"/>
  <c r="L1998" i="4"/>
  <c r="M1998" i="4"/>
  <c r="O1998" i="4"/>
  <c r="W1998" i="4"/>
  <c r="P1998" i="4"/>
  <c r="V1998" i="4"/>
  <c r="Q1998" i="4"/>
  <c r="U1998" i="4"/>
  <c r="L1999" i="4"/>
  <c r="M1999" i="4"/>
  <c r="O1999" i="4"/>
  <c r="W1999" i="4"/>
  <c r="P1999" i="4"/>
  <c r="V1999" i="4"/>
  <c r="Q1999" i="4"/>
  <c r="U1999" i="4"/>
  <c r="L2000" i="4"/>
  <c r="M2000" i="4"/>
  <c r="O2000" i="4"/>
  <c r="W2000" i="4"/>
  <c r="P2000" i="4"/>
  <c r="V2000" i="4"/>
  <c r="Q2000" i="4"/>
  <c r="U2000" i="4"/>
  <c r="L2001" i="4"/>
  <c r="M2001" i="4"/>
  <c r="O2001" i="4"/>
  <c r="W2001" i="4"/>
  <c r="P2001" i="4"/>
  <c r="V2001" i="4"/>
  <c r="Q2001" i="4"/>
  <c r="U2001" i="4"/>
  <c r="L2002" i="4"/>
  <c r="M2002" i="4"/>
  <c r="O2002" i="4"/>
  <c r="W2002" i="4"/>
  <c r="P2002" i="4"/>
  <c r="V2002" i="4"/>
  <c r="Q2002" i="4"/>
  <c r="U2002" i="4"/>
  <c r="L2003" i="4"/>
  <c r="M2003" i="4"/>
  <c r="O2003" i="4"/>
  <c r="W2003" i="4"/>
  <c r="P2003" i="4"/>
  <c r="V2003" i="4"/>
  <c r="Q2003" i="4"/>
  <c r="U2003" i="4"/>
  <c r="L2004" i="4"/>
  <c r="M2004" i="4"/>
  <c r="O2004" i="4"/>
  <c r="W2004" i="4"/>
  <c r="P2004" i="4"/>
  <c r="V2004" i="4"/>
  <c r="Q2004" i="4"/>
  <c r="U2004" i="4"/>
  <c r="L2005" i="4"/>
  <c r="M2005" i="4"/>
  <c r="O2005" i="4"/>
  <c r="W2005" i="4"/>
  <c r="P2005" i="4"/>
  <c r="V2005" i="4"/>
  <c r="Q2005" i="4"/>
  <c r="U2005" i="4"/>
  <c r="L2006" i="4"/>
  <c r="M2006" i="4"/>
  <c r="O2006" i="4"/>
  <c r="P2006" i="4"/>
  <c r="V2006" i="4"/>
  <c r="Q2006" i="4"/>
  <c r="U2006" i="4"/>
  <c r="W2006" i="4"/>
  <c r="L2007" i="4"/>
  <c r="M2007" i="4"/>
  <c r="O2007" i="4"/>
  <c r="W2007" i="4"/>
  <c r="P2007" i="4"/>
  <c r="V2007" i="4"/>
  <c r="Q2007" i="4"/>
  <c r="U2007" i="4"/>
  <c r="L2008" i="4"/>
  <c r="M2008" i="4"/>
  <c r="O2008" i="4"/>
  <c r="W2008" i="4"/>
  <c r="P2008" i="4"/>
  <c r="V2008" i="4"/>
  <c r="Q2008" i="4"/>
  <c r="U2008" i="4"/>
  <c r="L2009" i="4"/>
  <c r="M2009" i="4"/>
  <c r="O2009" i="4"/>
  <c r="W2009" i="4"/>
  <c r="P2009" i="4"/>
  <c r="V2009" i="4"/>
  <c r="Q2009" i="4"/>
  <c r="U2009" i="4"/>
  <c r="L2010" i="4"/>
  <c r="M2010" i="4"/>
  <c r="O2010" i="4"/>
  <c r="W2010" i="4"/>
  <c r="P2010" i="4"/>
  <c r="V2010" i="4"/>
  <c r="Q2010" i="4"/>
  <c r="U2010" i="4"/>
  <c r="L2011" i="4"/>
  <c r="M2011" i="4"/>
  <c r="O2011" i="4"/>
  <c r="W2011" i="4"/>
  <c r="P2011" i="4"/>
  <c r="V2011" i="4"/>
  <c r="Q2011" i="4"/>
  <c r="U2011" i="4"/>
  <c r="L2012" i="4"/>
  <c r="M2012" i="4"/>
  <c r="O2012" i="4"/>
  <c r="W2012" i="4"/>
  <c r="P2012" i="4"/>
  <c r="V2012" i="4"/>
  <c r="Q2012" i="4"/>
  <c r="U2012" i="4"/>
  <c r="L2013" i="4"/>
  <c r="M2013" i="4"/>
  <c r="O2013" i="4"/>
  <c r="W2013" i="4"/>
  <c r="P2013" i="4"/>
  <c r="V2013" i="4"/>
  <c r="Q2013" i="4"/>
  <c r="U2013" i="4"/>
  <c r="L2014" i="4"/>
  <c r="M2014" i="4"/>
  <c r="O2014" i="4"/>
  <c r="W2014" i="4"/>
  <c r="P2014" i="4"/>
  <c r="V2014" i="4"/>
  <c r="Q2014" i="4"/>
  <c r="U2014" i="4"/>
  <c r="L2015" i="4"/>
  <c r="M2015" i="4"/>
  <c r="O2015" i="4"/>
  <c r="W2015" i="4"/>
  <c r="P2015" i="4"/>
  <c r="V2015" i="4"/>
  <c r="Q2015" i="4"/>
  <c r="U2015" i="4"/>
  <c r="L2016" i="4"/>
  <c r="M2016" i="4"/>
  <c r="O2016" i="4"/>
  <c r="W2016" i="4"/>
  <c r="P2016" i="4"/>
  <c r="V2016" i="4"/>
  <c r="Q2016" i="4"/>
  <c r="U2016" i="4"/>
  <c r="L2017" i="4"/>
  <c r="M2017" i="4"/>
  <c r="O2017" i="4"/>
  <c r="W2017" i="4"/>
  <c r="P2017" i="4"/>
  <c r="V2017" i="4"/>
  <c r="Q2017" i="4"/>
  <c r="U2017" i="4"/>
  <c r="L2018" i="4"/>
  <c r="M2018" i="4"/>
  <c r="O2018" i="4"/>
  <c r="W2018" i="4"/>
  <c r="P2018" i="4"/>
  <c r="V2018" i="4"/>
  <c r="Q2018" i="4"/>
  <c r="U2018" i="4"/>
  <c r="L2019" i="4"/>
  <c r="M2019" i="4"/>
  <c r="O2019" i="4"/>
  <c r="W2019" i="4"/>
  <c r="P2019" i="4"/>
  <c r="V2019" i="4"/>
  <c r="Q2019" i="4"/>
  <c r="U2019" i="4"/>
  <c r="L2020" i="4"/>
  <c r="M2020" i="4"/>
  <c r="O2020" i="4"/>
  <c r="W2020" i="4"/>
  <c r="P2020" i="4"/>
  <c r="V2020" i="4"/>
  <c r="Q2020" i="4"/>
  <c r="U2020" i="4"/>
  <c r="L2021" i="4"/>
  <c r="M2021" i="4"/>
  <c r="O2021" i="4"/>
  <c r="W2021" i="4"/>
  <c r="P2021" i="4"/>
  <c r="V2021" i="4"/>
  <c r="Q2021" i="4"/>
  <c r="U2021" i="4"/>
  <c r="L2022" i="4"/>
  <c r="M2022" i="4"/>
  <c r="O2022" i="4"/>
  <c r="P2022" i="4"/>
  <c r="V2022" i="4"/>
  <c r="Q2022" i="4"/>
  <c r="U2022" i="4"/>
  <c r="W2022" i="4"/>
  <c r="L2023" i="4"/>
  <c r="M2023" i="4"/>
  <c r="O2023" i="4"/>
  <c r="W2023" i="4"/>
  <c r="P2023" i="4"/>
  <c r="V2023" i="4"/>
  <c r="Q2023" i="4"/>
  <c r="U2023" i="4"/>
  <c r="L2024" i="4"/>
  <c r="M2024" i="4"/>
  <c r="O2024" i="4"/>
  <c r="W2024" i="4"/>
  <c r="P2024" i="4"/>
  <c r="V2024" i="4"/>
  <c r="Q2024" i="4"/>
  <c r="U2024" i="4"/>
  <c r="L2025" i="4"/>
  <c r="M2025" i="4"/>
  <c r="O2025" i="4"/>
  <c r="W2025" i="4"/>
  <c r="P2025" i="4"/>
  <c r="V2025" i="4"/>
  <c r="Q2025" i="4"/>
  <c r="U2025" i="4"/>
  <c r="L2026" i="4"/>
  <c r="M2026" i="4"/>
  <c r="O2026" i="4"/>
  <c r="W2026" i="4"/>
  <c r="P2026" i="4"/>
  <c r="V2026" i="4"/>
  <c r="Q2026" i="4"/>
  <c r="U2026" i="4"/>
  <c r="L2027" i="4"/>
  <c r="M2027" i="4"/>
  <c r="O2027" i="4"/>
  <c r="W2027" i="4"/>
  <c r="P2027" i="4"/>
  <c r="V2027" i="4"/>
  <c r="Q2027" i="4"/>
  <c r="U2027" i="4"/>
  <c r="L2028" i="4"/>
  <c r="M2028" i="4"/>
  <c r="O2028" i="4"/>
  <c r="W2028" i="4"/>
  <c r="P2028" i="4"/>
  <c r="V2028" i="4"/>
  <c r="Q2028" i="4"/>
  <c r="U2028" i="4"/>
  <c r="L2029" i="4"/>
  <c r="M2029" i="4"/>
  <c r="O2029" i="4"/>
  <c r="W2029" i="4"/>
  <c r="P2029" i="4"/>
  <c r="V2029" i="4"/>
  <c r="Q2029" i="4"/>
  <c r="U2029" i="4"/>
  <c r="L2030" i="4"/>
  <c r="M2030" i="4"/>
  <c r="O2030" i="4"/>
  <c r="W2030" i="4"/>
  <c r="P2030" i="4"/>
  <c r="V2030" i="4"/>
  <c r="Q2030" i="4"/>
  <c r="U2030" i="4"/>
  <c r="L2031" i="4"/>
  <c r="M2031" i="4"/>
  <c r="O2031" i="4"/>
  <c r="W2031" i="4"/>
  <c r="P2031" i="4"/>
  <c r="V2031" i="4"/>
  <c r="Q2031" i="4"/>
  <c r="U2031" i="4"/>
  <c r="L2032" i="4"/>
  <c r="M2032" i="4"/>
  <c r="O2032" i="4"/>
  <c r="W2032" i="4"/>
  <c r="P2032" i="4"/>
  <c r="V2032" i="4"/>
  <c r="Q2032" i="4"/>
  <c r="U2032" i="4"/>
  <c r="L2033" i="4"/>
  <c r="M2033" i="4"/>
  <c r="O2033" i="4"/>
  <c r="W2033" i="4"/>
  <c r="P2033" i="4"/>
  <c r="V2033" i="4"/>
  <c r="Q2033" i="4"/>
  <c r="U2033" i="4"/>
  <c r="L2034" i="4"/>
  <c r="M2034" i="4"/>
  <c r="O2034" i="4"/>
  <c r="W2034" i="4"/>
  <c r="P2034" i="4"/>
  <c r="V2034" i="4"/>
  <c r="Q2034" i="4"/>
  <c r="U2034" i="4"/>
  <c r="L2035" i="4"/>
  <c r="M2035" i="4"/>
  <c r="O2035" i="4"/>
  <c r="W2035" i="4"/>
  <c r="P2035" i="4"/>
  <c r="V2035" i="4"/>
  <c r="Q2035" i="4"/>
  <c r="U2035" i="4"/>
  <c r="L2036" i="4"/>
  <c r="M2036" i="4"/>
  <c r="O2036" i="4"/>
  <c r="W2036" i="4"/>
  <c r="P2036" i="4"/>
  <c r="V2036" i="4"/>
  <c r="Q2036" i="4"/>
  <c r="U2036" i="4"/>
  <c r="L2037" i="4"/>
  <c r="M2037" i="4"/>
  <c r="O2037" i="4"/>
  <c r="W2037" i="4"/>
  <c r="P2037" i="4"/>
  <c r="V2037" i="4"/>
  <c r="Q2037" i="4"/>
  <c r="U2037" i="4"/>
  <c r="L2038" i="4"/>
  <c r="M2038" i="4"/>
  <c r="O2038" i="4"/>
  <c r="P2038" i="4"/>
  <c r="V2038" i="4"/>
  <c r="Q2038" i="4"/>
  <c r="U2038" i="4"/>
  <c r="W2038" i="4"/>
  <c r="L2039" i="4"/>
  <c r="M2039" i="4"/>
  <c r="O2039" i="4"/>
  <c r="W2039" i="4"/>
  <c r="P2039" i="4"/>
  <c r="V2039" i="4"/>
  <c r="Q2039" i="4"/>
  <c r="U2039" i="4"/>
  <c r="L2040" i="4"/>
  <c r="M2040" i="4"/>
  <c r="O2040" i="4"/>
  <c r="W2040" i="4"/>
  <c r="P2040" i="4"/>
  <c r="V2040" i="4"/>
  <c r="Q2040" i="4"/>
  <c r="U2040" i="4"/>
  <c r="L2041" i="4"/>
  <c r="M2041" i="4"/>
  <c r="O2041" i="4"/>
  <c r="W2041" i="4"/>
  <c r="P2041" i="4"/>
  <c r="V2041" i="4"/>
  <c r="Q2041" i="4"/>
  <c r="U2041" i="4"/>
  <c r="L2042" i="4"/>
  <c r="M2042" i="4"/>
  <c r="O2042" i="4"/>
  <c r="W2042" i="4"/>
  <c r="P2042" i="4"/>
  <c r="V2042" i="4"/>
  <c r="Q2042" i="4"/>
  <c r="U2042" i="4"/>
  <c r="L2043" i="4"/>
  <c r="M2043" i="4"/>
  <c r="O2043" i="4"/>
  <c r="W2043" i="4"/>
  <c r="P2043" i="4"/>
  <c r="V2043" i="4"/>
  <c r="Q2043" i="4"/>
  <c r="U2043" i="4"/>
  <c r="L2044" i="4"/>
  <c r="M2044" i="4"/>
  <c r="O2044" i="4"/>
  <c r="W2044" i="4"/>
  <c r="P2044" i="4"/>
  <c r="V2044" i="4"/>
  <c r="Q2044" i="4"/>
  <c r="U2044" i="4"/>
  <c r="L2045" i="4"/>
  <c r="M2045" i="4"/>
  <c r="O2045" i="4"/>
  <c r="W2045" i="4"/>
  <c r="P2045" i="4"/>
  <c r="V2045" i="4"/>
  <c r="Q2045" i="4"/>
  <c r="U2045" i="4"/>
  <c r="L2046" i="4"/>
  <c r="M2046" i="4"/>
  <c r="O2046" i="4"/>
  <c r="P2046" i="4"/>
  <c r="V2046" i="4"/>
  <c r="Q2046" i="4"/>
  <c r="U2046" i="4"/>
  <c r="W2046" i="4"/>
  <c r="L2047" i="4"/>
  <c r="M2047" i="4"/>
  <c r="O2047" i="4"/>
  <c r="W2047" i="4"/>
  <c r="P2047" i="4"/>
  <c r="V2047" i="4"/>
  <c r="Q2047" i="4"/>
  <c r="U2047" i="4"/>
  <c r="L2048" i="4"/>
  <c r="M2048" i="4"/>
  <c r="O2048" i="4"/>
  <c r="W2048" i="4"/>
  <c r="P2048" i="4"/>
  <c r="V2048" i="4"/>
  <c r="Q2048" i="4"/>
  <c r="U2048" i="4"/>
  <c r="L2049" i="4"/>
  <c r="M2049" i="4"/>
  <c r="O2049" i="4"/>
  <c r="W2049" i="4"/>
  <c r="P2049" i="4"/>
  <c r="V2049" i="4"/>
  <c r="Q2049" i="4"/>
  <c r="U2049" i="4"/>
  <c r="L2050" i="4"/>
  <c r="M2050" i="4"/>
  <c r="O2050" i="4"/>
  <c r="W2050" i="4"/>
  <c r="P2050" i="4"/>
  <c r="V2050" i="4"/>
  <c r="Q2050" i="4"/>
  <c r="U2050" i="4"/>
  <c r="L2051" i="4"/>
  <c r="M2051" i="4"/>
  <c r="O2051" i="4"/>
  <c r="W2051" i="4"/>
  <c r="P2051" i="4"/>
  <c r="V2051" i="4"/>
  <c r="Q2051" i="4"/>
  <c r="U2051" i="4"/>
  <c r="L2052" i="4"/>
  <c r="M2052" i="4"/>
  <c r="O2052" i="4"/>
  <c r="W2052" i="4"/>
  <c r="P2052" i="4"/>
  <c r="V2052" i="4"/>
  <c r="Q2052" i="4"/>
  <c r="U2052" i="4"/>
  <c r="L2053" i="4"/>
  <c r="M2053" i="4"/>
  <c r="O2053" i="4"/>
  <c r="W2053" i="4"/>
  <c r="P2053" i="4"/>
  <c r="V2053" i="4"/>
  <c r="Q2053" i="4"/>
  <c r="U2053" i="4"/>
  <c r="L2054" i="4"/>
  <c r="M2054" i="4"/>
  <c r="O2054" i="4"/>
  <c r="W2054" i="4"/>
  <c r="P2054" i="4"/>
  <c r="V2054" i="4"/>
  <c r="Q2054" i="4"/>
  <c r="U2054" i="4"/>
  <c r="L2055" i="4"/>
  <c r="M2055" i="4"/>
  <c r="O2055" i="4"/>
  <c r="W2055" i="4"/>
  <c r="P2055" i="4"/>
  <c r="V2055" i="4"/>
  <c r="Q2055" i="4"/>
  <c r="U2055" i="4"/>
  <c r="L2056" i="4"/>
  <c r="M2056" i="4"/>
  <c r="O2056" i="4"/>
  <c r="W2056" i="4"/>
  <c r="P2056" i="4"/>
  <c r="V2056" i="4"/>
  <c r="Q2056" i="4"/>
  <c r="U2056" i="4"/>
  <c r="L2057" i="4"/>
  <c r="M2057" i="4"/>
  <c r="O2057" i="4"/>
  <c r="W2057" i="4"/>
  <c r="P2057" i="4"/>
  <c r="V2057" i="4"/>
  <c r="Q2057" i="4"/>
  <c r="U2057" i="4"/>
  <c r="L2058" i="4"/>
  <c r="M2058" i="4"/>
  <c r="O2058" i="4"/>
  <c r="W2058" i="4"/>
  <c r="P2058" i="4"/>
  <c r="V2058" i="4"/>
  <c r="Q2058" i="4"/>
  <c r="U2058" i="4"/>
  <c r="L2059" i="4"/>
  <c r="M2059" i="4"/>
  <c r="O2059" i="4"/>
  <c r="W2059" i="4"/>
  <c r="P2059" i="4"/>
  <c r="V2059" i="4"/>
  <c r="Q2059" i="4"/>
  <c r="U2059" i="4"/>
  <c r="L2060" i="4"/>
  <c r="M2060" i="4"/>
  <c r="O2060" i="4"/>
  <c r="W2060" i="4"/>
  <c r="P2060" i="4"/>
  <c r="V2060" i="4"/>
  <c r="Q2060" i="4"/>
  <c r="U2060" i="4"/>
  <c r="L2061" i="4"/>
  <c r="M2061" i="4"/>
  <c r="O2061" i="4"/>
  <c r="W2061" i="4"/>
  <c r="P2061" i="4"/>
  <c r="V2061" i="4"/>
  <c r="Q2061" i="4"/>
  <c r="U2061" i="4"/>
  <c r="L2062" i="4"/>
  <c r="M2062" i="4"/>
  <c r="O2062" i="4"/>
  <c r="P2062" i="4"/>
  <c r="V2062" i="4"/>
  <c r="Q2062" i="4"/>
  <c r="U2062" i="4"/>
  <c r="W2062" i="4"/>
  <c r="L2063" i="4"/>
  <c r="M2063" i="4"/>
  <c r="O2063" i="4"/>
  <c r="W2063" i="4"/>
  <c r="P2063" i="4"/>
  <c r="V2063" i="4"/>
  <c r="Q2063" i="4"/>
  <c r="U2063" i="4"/>
  <c r="L2064" i="4"/>
  <c r="M2064" i="4"/>
  <c r="O2064" i="4"/>
  <c r="W2064" i="4"/>
  <c r="P2064" i="4"/>
  <c r="V2064" i="4"/>
  <c r="Q2064" i="4"/>
  <c r="U2064" i="4"/>
  <c r="L2065" i="4"/>
  <c r="M2065" i="4"/>
  <c r="O2065" i="4"/>
  <c r="W2065" i="4"/>
  <c r="P2065" i="4"/>
  <c r="V2065" i="4"/>
  <c r="Q2065" i="4"/>
  <c r="U2065" i="4"/>
  <c r="L2066" i="4"/>
  <c r="M2066" i="4"/>
  <c r="O2066" i="4"/>
  <c r="W2066" i="4"/>
  <c r="P2066" i="4"/>
  <c r="V2066" i="4"/>
  <c r="Q2066" i="4"/>
  <c r="U2066" i="4"/>
  <c r="L2067" i="4"/>
  <c r="M2067" i="4"/>
  <c r="O2067" i="4"/>
  <c r="W2067" i="4"/>
  <c r="P2067" i="4"/>
  <c r="V2067" i="4"/>
  <c r="Q2067" i="4"/>
  <c r="U2067" i="4"/>
  <c r="L2068" i="4"/>
  <c r="M2068" i="4"/>
  <c r="O2068" i="4"/>
  <c r="W2068" i="4"/>
  <c r="P2068" i="4"/>
  <c r="V2068" i="4"/>
  <c r="Q2068" i="4"/>
  <c r="U2068" i="4"/>
  <c r="L2069" i="4"/>
  <c r="M2069" i="4"/>
  <c r="O2069" i="4"/>
  <c r="W2069" i="4"/>
  <c r="P2069" i="4"/>
  <c r="V2069" i="4"/>
  <c r="Q2069" i="4"/>
  <c r="U2069" i="4"/>
  <c r="L2070" i="4"/>
  <c r="M2070" i="4"/>
  <c r="O2070" i="4"/>
  <c r="W2070" i="4"/>
  <c r="P2070" i="4"/>
  <c r="V2070" i="4"/>
  <c r="Q2070" i="4"/>
  <c r="U2070" i="4"/>
  <c r="L2071" i="4"/>
  <c r="M2071" i="4"/>
  <c r="O2071" i="4"/>
  <c r="W2071" i="4"/>
  <c r="P2071" i="4"/>
  <c r="V2071" i="4"/>
  <c r="Q2071" i="4"/>
  <c r="U2071" i="4"/>
  <c r="L2072" i="4"/>
  <c r="M2072" i="4"/>
  <c r="O2072" i="4"/>
  <c r="W2072" i="4"/>
  <c r="P2072" i="4"/>
  <c r="V2072" i="4"/>
  <c r="Q2072" i="4"/>
  <c r="U2072" i="4"/>
  <c r="L2073" i="4"/>
  <c r="M2073" i="4"/>
  <c r="O2073" i="4"/>
  <c r="W2073" i="4"/>
  <c r="P2073" i="4"/>
  <c r="V2073" i="4"/>
  <c r="Q2073" i="4"/>
  <c r="U2073" i="4"/>
  <c r="L2074" i="4"/>
  <c r="M2074" i="4"/>
  <c r="O2074" i="4"/>
  <c r="W2074" i="4"/>
  <c r="P2074" i="4"/>
  <c r="V2074" i="4"/>
  <c r="Q2074" i="4"/>
  <c r="U2074" i="4"/>
  <c r="L2075" i="4"/>
  <c r="M2075" i="4"/>
  <c r="O2075" i="4"/>
  <c r="W2075" i="4"/>
  <c r="P2075" i="4"/>
  <c r="V2075" i="4"/>
  <c r="Q2075" i="4"/>
  <c r="U2075" i="4"/>
  <c r="L2076" i="4"/>
  <c r="M2076" i="4"/>
  <c r="O2076" i="4"/>
  <c r="W2076" i="4"/>
  <c r="P2076" i="4"/>
  <c r="V2076" i="4"/>
  <c r="Q2076" i="4"/>
  <c r="U2076" i="4"/>
  <c r="L2077" i="4"/>
  <c r="M2077" i="4"/>
  <c r="O2077" i="4"/>
  <c r="W2077" i="4"/>
  <c r="P2077" i="4"/>
  <c r="V2077" i="4"/>
  <c r="Q2077" i="4"/>
  <c r="U2077" i="4"/>
  <c r="L2078" i="4"/>
  <c r="M2078" i="4"/>
  <c r="O2078" i="4"/>
  <c r="P2078" i="4"/>
  <c r="V2078" i="4"/>
  <c r="Q2078" i="4"/>
  <c r="U2078" i="4"/>
  <c r="W2078" i="4"/>
  <c r="L2079" i="4"/>
  <c r="M2079" i="4"/>
  <c r="O2079" i="4"/>
  <c r="W2079" i="4"/>
  <c r="P2079" i="4"/>
  <c r="V2079" i="4"/>
  <c r="Q2079" i="4"/>
  <c r="U2079" i="4"/>
  <c r="L2080" i="4"/>
  <c r="M2080" i="4"/>
  <c r="O2080" i="4"/>
  <c r="W2080" i="4"/>
  <c r="P2080" i="4"/>
  <c r="V2080" i="4"/>
  <c r="Q2080" i="4"/>
  <c r="U2080" i="4"/>
  <c r="L2081" i="4"/>
  <c r="M2081" i="4"/>
  <c r="O2081" i="4"/>
  <c r="W2081" i="4"/>
  <c r="P2081" i="4"/>
  <c r="V2081" i="4"/>
  <c r="Q2081" i="4"/>
  <c r="U2081" i="4"/>
  <c r="L2082" i="4"/>
  <c r="M2082" i="4"/>
  <c r="O2082" i="4"/>
  <c r="W2082" i="4"/>
  <c r="P2082" i="4"/>
  <c r="V2082" i="4"/>
  <c r="Q2082" i="4"/>
  <c r="U2082" i="4"/>
  <c r="L2083" i="4"/>
  <c r="M2083" i="4"/>
  <c r="O2083" i="4"/>
  <c r="W2083" i="4"/>
  <c r="P2083" i="4"/>
  <c r="V2083" i="4"/>
  <c r="Q2083" i="4"/>
  <c r="U2083" i="4"/>
  <c r="L2084" i="4"/>
  <c r="M2084" i="4"/>
  <c r="O2084" i="4"/>
  <c r="W2084" i="4"/>
  <c r="P2084" i="4"/>
  <c r="V2084" i="4"/>
  <c r="Q2084" i="4"/>
  <c r="U2084" i="4"/>
  <c r="L2085" i="4"/>
  <c r="M2085" i="4"/>
  <c r="O2085" i="4"/>
  <c r="W2085" i="4"/>
  <c r="P2085" i="4"/>
  <c r="V2085" i="4"/>
  <c r="Q2085" i="4"/>
  <c r="U2085" i="4"/>
  <c r="L2086" i="4"/>
  <c r="M2086" i="4"/>
  <c r="O2086" i="4"/>
  <c r="W2086" i="4"/>
  <c r="P2086" i="4"/>
  <c r="V2086" i="4"/>
  <c r="Q2086" i="4"/>
  <c r="U2086" i="4"/>
  <c r="L2087" i="4"/>
  <c r="M2087" i="4"/>
  <c r="O2087" i="4"/>
  <c r="W2087" i="4"/>
  <c r="P2087" i="4"/>
  <c r="V2087" i="4"/>
  <c r="Q2087" i="4"/>
  <c r="U2087" i="4"/>
  <c r="L2088" i="4"/>
  <c r="M2088" i="4"/>
  <c r="O2088" i="4"/>
  <c r="W2088" i="4"/>
  <c r="P2088" i="4"/>
  <c r="V2088" i="4"/>
  <c r="Q2088" i="4"/>
  <c r="U2088" i="4"/>
  <c r="L2089" i="4"/>
  <c r="M2089" i="4"/>
  <c r="O2089" i="4"/>
  <c r="W2089" i="4"/>
  <c r="P2089" i="4"/>
  <c r="V2089" i="4"/>
  <c r="Q2089" i="4"/>
  <c r="U2089" i="4"/>
  <c r="L2090" i="4"/>
  <c r="M2090" i="4"/>
  <c r="O2090" i="4"/>
  <c r="W2090" i="4"/>
  <c r="P2090" i="4"/>
  <c r="V2090" i="4"/>
  <c r="Q2090" i="4"/>
  <c r="U2090" i="4"/>
  <c r="L2091" i="4"/>
  <c r="M2091" i="4"/>
  <c r="O2091" i="4"/>
  <c r="W2091" i="4"/>
  <c r="P2091" i="4"/>
  <c r="V2091" i="4"/>
  <c r="Q2091" i="4"/>
  <c r="U2091" i="4"/>
  <c r="L2092" i="4"/>
  <c r="M2092" i="4"/>
  <c r="O2092" i="4"/>
  <c r="W2092" i="4"/>
  <c r="P2092" i="4"/>
  <c r="V2092" i="4"/>
  <c r="Q2092" i="4"/>
  <c r="U2092" i="4"/>
  <c r="L2093" i="4"/>
  <c r="M2093" i="4"/>
  <c r="O2093" i="4"/>
  <c r="W2093" i="4"/>
  <c r="P2093" i="4"/>
  <c r="V2093" i="4"/>
  <c r="Q2093" i="4"/>
  <c r="U2093" i="4"/>
  <c r="L2094" i="4"/>
  <c r="M2094" i="4"/>
  <c r="O2094" i="4"/>
  <c r="P2094" i="4"/>
  <c r="V2094" i="4"/>
  <c r="Q2094" i="4"/>
  <c r="U2094" i="4"/>
  <c r="W2094" i="4"/>
  <c r="L2095" i="4"/>
  <c r="M2095" i="4"/>
  <c r="O2095" i="4"/>
  <c r="W2095" i="4"/>
  <c r="P2095" i="4"/>
  <c r="V2095" i="4"/>
  <c r="Q2095" i="4"/>
  <c r="U2095" i="4"/>
  <c r="L2096" i="4"/>
  <c r="M2096" i="4"/>
  <c r="O2096" i="4"/>
  <c r="W2096" i="4"/>
  <c r="P2096" i="4"/>
  <c r="V2096" i="4"/>
  <c r="Q2096" i="4"/>
  <c r="U2096" i="4"/>
  <c r="L2097" i="4"/>
  <c r="M2097" i="4"/>
  <c r="O2097" i="4"/>
  <c r="W2097" i="4"/>
  <c r="P2097" i="4"/>
  <c r="V2097" i="4"/>
  <c r="Q2097" i="4"/>
  <c r="U2097" i="4"/>
  <c r="L2098" i="4"/>
  <c r="M2098" i="4"/>
  <c r="O2098" i="4"/>
  <c r="W2098" i="4"/>
  <c r="P2098" i="4"/>
  <c r="V2098" i="4"/>
  <c r="Q2098" i="4"/>
  <c r="U2098" i="4"/>
  <c r="L2099" i="4"/>
  <c r="M2099" i="4"/>
  <c r="O2099" i="4"/>
  <c r="W2099" i="4"/>
  <c r="P2099" i="4"/>
  <c r="V2099" i="4"/>
  <c r="Q2099" i="4"/>
  <c r="U2099" i="4"/>
  <c r="L2100" i="4"/>
  <c r="M2100" i="4"/>
  <c r="O2100" i="4"/>
  <c r="W2100" i="4"/>
  <c r="P2100" i="4"/>
  <c r="V2100" i="4"/>
  <c r="Q2100" i="4"/>
  <c r="U2100" i="4"/>
  <c r="L2101" i="4"/>
  <c r="M2101" i="4"/>
  <c r="O2101" i="4"/>
  <c r="W2101" i="4"/>
  <c r="P2101" i="4"/>
  <c r="V2101" i="4"/>
  <c r="Q2101" i="4"/>
  <c r="U2101" i="4"/>
  <c r="L2102" i="4"/>
  <c r="M2102" i="4"/>
  <c r="O2102" i="4"/>
  <c r="W2102" i="4"/>
  <c r="P2102" i="4"/>
  <c r="V2102" i="4"/>
  <c r="Q2102" i="4"/>
  <c r="U2102" i="4"/>
  <c r="L2103" i="4"/>
  <c r="M2103" i="4"/>
  <c r="O2103" i="4"/>
  <c r="W2103" i="4"/>
  <c r="P2103" i="4"/>
  <c r="V2103" i="4"/>
  <c r="Q2103" i="4"/>
  <c r="U2103" i="4"/>
  <c r="L2104" i="4"/>
  <c r="M2104" i="4"/>
  <c r="O2104" i="4"/>
  <c r="W2104" i="4"/>
  <c r="P2104" i="4"/>
  <c r="V2104" i="4"/>
  <c r="Q2104" i="4"/>
  <c r="U2104" i="4"/>
  <c r="L2105" i="4"/>
  <c r="M2105" i="4"/>
  <c r="O2105" i="4"/>
  <c r="W2105" i="4"/>
  <c r="P2105" i="4"/>
  <c r="V2105" i="4"/>
  <c r="Q2105" i="4"/>
  <c r="U2105" i="4"/>
  <c r="L2106" i="4"/>
  <c r="M2106" i="4"/>
  <c r="O2106" i="4"/>
  <c r="W2106" i="4"/>
  <c r="P2106" i="4"/>
  <c r="V2106" i="4"/>
  <c r="Q2106" i="4"/>
  <c r="U2106" i="4"/>
  <c r="L2107" i="4"/>
  <c r="M2107" i="4"/>
  <c r="O2107" i="4"/>
  <c r="W2107" i="4"/>
  <c r="P2107" i="4"/>
  <c r="V2107" i="4"/>
  <c r="Q2107" i="4"/>
  <c r="U2107" i="4"/>
  <c r="L2108" i="4"/>
  <c r="M2108" i="4"/>
  <c r="O2108" i="4"/>
  <c r="W2108" i="4"/>
  <c r="P2108" i="4"/>
  <c r="V2108" i="4"/>
  <c r="Q2108" i="4"/>
  <c r="U2108" i="4"/>
  <c r="L2109" i="4"/>
  <c r="M2109" i="4"/>
  <c r="O2109" i="4"/>
  <c r="W2109" i="4"/>
  <c r="P2109" i="4"/>
  <c r="V2109" i="4"/>
  <c r="Q2109" i="4"/>
  <c r="U2109" i="4"/>
  <c r="L2110" i="4"/>
  <c r="M2110" i="4"/>
  <c r="O2110" i="4"/>
  <c r="W2110" i="4"/>
  <c r="P2110" i="4"/>
  <c r="V2110" i="4"/>
  <c r="Q2110" i="4"/>
  <c r="U2110" i="4"/>
  <c r="L2111" i="4"/>
  <c r="M2111" i="4"/>
  <c r="O2111" i="4"/>
  <c r="W2111" i="4"/>
  <c r="P2111" i="4"/>
  <c r="V2111" i="4"/>
  <c r="Q2111" i="4"/>
  <c r="U2111" i="4"/>
  <c r="L2112" i="4"/>
  <c r="M2112" i="4"/>
  <c r="O2112" i="4"/>
  <c r="W2112" i="4"/>
  <c r="P2112" i="4"/>
  <c r="V2112" i="4"/>
  <c r="Q2112" i="4"/>
  <c r="U2112" i="4"/>
  <c r="L2113" i="4"/>
  <c r="M2113" i="4"/>
  <c r="O2113" i="4"/>
  <c r="W2113" i="4"/>
  <c r="P2113" i="4"/>
  <c r="V2113" i="4"/>
  <c r="Q2113" i="4"/>
  <c r="U2113" i="4"/>
  <c r="L2114" i="4"/>
  <c r="M2114" i="4"/>
  <c r="O2114" i="4"/>
  <c r="W2114" i="4"/>
  <c r="P2114" i="4"/>
  <c r="V2114" i="4"/>
  <c r="Q2114" i="4"/>
  <c r="U2114" i="4"/>
  <c r="L2115" i="4"/>
  <c r="M2115" i="4"/>
  <c r="O2115" i="4"/>
  <c r="W2115" i="4"/>
  <c r="P2115" i="4"/>
  <c r="V2115" i="4"/>
  <c r="Q2115" i="4"/>
  <c r="U2115" i="4"/>
  <c r="L2116" i="4"/>
  <c r="M2116" i="4"/>
  <c r="O2116" i="4"/>
  <c r="W2116" i="4"/>
  <c r="P2116" i="4"/>
  <c r="V2116" i="4"/>
  <c r="Q2116" i="4"/>
  <c r="U2116" i="4"/>
  <c r="L2117" i="4"/>
  <c r="M2117" i="4"/>
  <c r="O2117" i="4"/>
  <c r="W2117" i="4"/>
  <c r="P2117" i="4"/>
  <c r="V2117" i="4"/>
  <c r="Q2117" i="4"/>
  <c r="U2117" i="4"/>
  <c r="L2118" i="4"/>
  <c r="M2118" i="4"/>
  <c r="O2118" i="4"/>
  <c r="W2118" i="4"/>
  <c r="P2118" i="4"/>
  <c r="V2118" i="4"/>
  <c r="Q2118" i="4"/>
  <c r="U2118" i="4"/>
  <c r="L2119" i="4"/>
  <c r="M2119" i="4"/>
  <c r="O2119" i="4"/>
  <c r="W2119" i="4"/>
  <c r="P2119" i="4"/>
  <c r="V2119" i="4"/>
  <c r="Q2119" i="4"/>
  <c r="U2119" i="4"/>
  <c r="L2120" i="4"/>
  <c r="M2120" i="4"/>
  <c r="O2120" i="4"/>
  <c r="W2120" i="4"/>
  <c r="P2120" i="4"/>
  <c r="V2120" i="4"/>
  <c r="Q2120" i="4"/>
  <c r="U2120" i="4"/>
  <c r="L2121" i="4"/>
  <c r="M2121" i="4"/>
  <c r="O2121" i="4"/>
  <c r="W2121" i="4"/>
  <c r="P2121" i="4"/>
  <c r="V2121" i="4"/>
  <c r="Q2121" i="4"/>
  <c r="U2121" i="4"/>
  <c r="L2122" i="4"/>
  <c r="M2122" i="4"/>
  <c r="O2122" i="4"/>
  <c r="W2122" i="4"/>
  <c r="P2122" i="4"/>
  <c r="V2122" i="4"/>
  <c r="Q2122" i="4"/>
  <c r="U2122" i="4"/>
  <c r="L2123" i="4"/>
  <c r="M2123" i="4"/>
  <c r="O2123" i="4"/>
  <c r="W2123" i="4"/>
  <c r="P2123" i="4"/>
  <c r="V2123" i="4"/>
  <c r="Q2123" i="4"/>
  <c r="U2123" i="4"/>
  <c r="L2124" i="4"/>
  <c r="M2124" i="4"/>
  <c r="O2124" i="4"/>
  <c r="W2124" i="4"/>
  <c r="P2124" i="4"/>
  <c r="V2124" i="4"/>
  <c r="Q2124" i="4"/>
  <c r="U2124" i="4"/>
  <c r="L2125" i="4"/>
  <c r="M2125" i="4"/>
  <c r="O2125" i="4"/>
  <c r="W2125" i="4"/>
  <c r="P2125" i="4"/>
  <c r="V2125" i="4"/>
  <c r="Q2125" i="4"/>
  <c r="U2125" i="4"/>
  <c r="L2126" i="4"/>
  <c r="M2126" i="4"/>
  <c r="O2126" i="4"/>
  <c r="P2126" i="4"/>
  <c r="V2126" i="4"/>
  <c r="Q2126" i="4"/>
  <c r="U2126" i="4"/>
  <c r="W2126" i="4"/>
  <c r="L2127" i="4"/>
  <c r="M2127" i="4"/>
  <c r="O2127" i="4"/>
  <c r="W2127" i="4"/>
  <c r="P2127" i="4"/>
  <c r="V2127" i="4"/>
  <c r="Q2127" i="4"/>
  <c r="U2127" i="4"/>
  <c r="L2128" i="4"/>
  <c r="M2128" i="4"/>
  <c r="O2128" i="4"/>
  <c r="W2128" i="4"/>
  <c r="P2128" i="4"/>
  <c r="V2128" i="4"/>
  <c r="Q2128" i="4"/>
  <c r="U2128" i="4"/>
  <c r="L2129" i="4"/>
  <c r="M2129" i="4"/>
  <c r="O2129" i="4"/>
  <c r="W2129" i="4"/>
  <c r="P2129" i="4"/>
  <c r="V2129" i="4"/>
  <c r="Q2129" i="4"/>
  <c r="U2129" i="4"/>
  <c r="L2130" i="4"/>
  <c r="M2130" i="4"/>
  <c r="O2130" i="4"/>
  <c r="W2130" i="4"/>
  <c r="P2130" i="4"/>
  <c r="V2130" i="4"/>
  <c r="Q2130" i="4"/>
  <c r="U2130" i="4"/>
  <c r="L2131" i="4"/>
  <c r="M2131" i="4"/>
  <c r="O2131" i="4"/>
  <c r="W2131" i="4"/>
  <c r="P2131" i="4"/>
  <c r="V2131" i="4"/>
  <c r="Q2131" i="4"/>
  <c r="U2131" i="4"/>
  <c r="L2132" i="4"/>
  <c r="M2132" i="4"/>
  <c r="O2132" i="4"/>
  <c r="W2132" i="4"/>
  <c r="P2132" i="4"/>
  <c r="V2132" i="4"/>
  <c r="Q2132" i="4"/>
  <c r="U2132" i="4"/>
  <c r="L2133" i="4"/>
  <c r="M2133" i="4"/>
  <c r="O2133" i="4"/>
  <c r="W2133" i="4"/>
  <c r="P2133" i="4"/>
  <c r="V2133" i="4"/>
  <c r="Q2133" i="4"/>
  <c r="U2133" i="4"/>
  <c r="L2134" i="4"/>
  <c r="M2134" i="4"/>
  <c r="O2134" i="4"/>
  <c r="W2134" i="4"/>
  <c r="P2134" i="4"/>
  <c r="V2134" i="4"/>
  <c r="Q2134" i="4"/>
  <c r="U2134" i="4"/>
  <c r="L2135" i="4"/>
  <c r="M2135" i="4"/>
  <c r="O2135" i="4"/>
  <c r="W2135" i="4"/>
  <c r="P2135" i="4"/>
  <c r="V2135" i="4"/>
  <c r="Q2135" i="4"/>
  <c r="U2135" i="4"/>
  <c r="L2136" i="4"/>
  <c r="M2136" i="4"/>
  <c r="O2136" i="4"/>
  <c r="W2136" i="4"/>
  <c r="P2136" i="4"/>
  <c r="V2136" i="4"/>
  <c r="Q2136" i="4"/>
  <c r="U2136" i="4"/>
  <c r="L2137" i="4"/>
  <c r="M2137" i="4"/>
  <c r="O2137" i="4"/>
  <c r="W2137" i="4"/>
  <c r="P2137" i="4"/>
  <c r="V2137" i="4"/>
  <c r="Q2137" i="4"/>
  <c r="U2137" i="4"/>
  <c r="L2138" i="4"/>
  <c r="M2138" i="4"/>
  <c r="O2138" i="4"/>
  <c r="W2138" i="4"/>
  <c r="P2138" i="4"/>
  <c r="V2138" i="4"/>
  <c r="Q2138" i="4"/>
  <c r="U2138" i="4"/>
  <c r="L2139" i="4"/>
  <c r="M2139" i="4"/>
  <c r="O2139" i="4"/>
  <c r="W2139" i="4"/>
  <c r="P2139" i="4"/>
  <c r="V2139" i="4"/>
  <c r="Q2139" i="4"/>
  <c r="U2139" i="4"/>
  <c r="L2140" i="4"/>
  <c r="M2140" i="4"/>
  <c r="O2140" i="4"/>
  <c r="W2140" i="4"/>
  <c r="P2140" i="4"/>
  <c r="V2140" i="4"/>
  <c r="Q2140" i="4"/>
  <c r="U2140" i="4"/>
  <c r="L2141" i="4"/>
  <c r="M2141" i="4"/>
  <c r="O2141" i="4"/>
  <c r="W2141" i="4"/>
  <c r="P2141" i="4"/>
  <c r="V2141" i="4"/>
  <c r="Q2141" i="4"/>
  <c r="U2141" i="4"/>
  <c r="L2142" i="4"/>
  <c r="M2142" i="4"/>
  <c r="O2142" i="4"/>
  <c r="P2142" i="4"/>
  <c r="V2142" i="4"/>
  <c r="Q2142" i="4"/>
  <c r="U2142" i="4"/>
  <c r="W2142" i="4"/>
  <c r="L2143" i="4"/>
  <c r="M2143" i="4"/>
  <c r="O2143" i="4"/>
  <c r="W2143" i="4"/>
  <c r="P2143" i="4"/>
  <c r="V2143" i="4"/>
  <c r="Q2143" i="4"/>
  <c r="U2143" i="4"/>
  <c r="L2144" i="4"/>
  <c r="M2144" i="4"/>
  <c r="O2144" i="4"/>
  <c r="W2144" i="4"/>
  <c r="P2144" i="4"/>
  <c r="V2144" i="4"/>
  <c r="Q2144" i="4"/>
  <c r="U2144" i="4"/>
  <c r="L2145" i="4"/>
  <c r="M2145" i="4"/>
  <c r="O2145" i="4"/>
  <c r="W2145" i="4"/>
  <c r="P2145" i="4"/>
  <c r="V2145" i="4"/>
  <c r="Q2145" i="4"/>
  <c r="U2145" i="4"/>
  <c r="L2146" i="4"/>
  <c r="M2146" i="4"/>
  <c r="O2146" i="4"/>
  <c r="W2146" i="4"/>
  <c r="P2146" i="4"/>
  <c r="V2146" i="4"/>
  <c r="Q2146" i="4"/>
  <c r="U2146" i="4"/>
  <c r="L2147" i="4"/>
  <c r="M2147" i="4"/>
  <c r="O2147" i="4"/>
  <c r="W2147" i="4"/>
  <c r="P2147" i="4"/>
  <c r="V2147" i="4"/>
  <c r="Q2147" i="4"/>
  <c r="U2147" i="4"/>
  <c r="L2148" i="4"/>
  <c r="M2148" i="4"/>
  <c r="O2148" i="4"/>
  <c r="W2148" i="4"/>
  <c r="P2148" i="4"/>
  <c r="V2148" i="4"/>
  <c r="Q2148" i="4"/>
  <c r="U2148" i="4"/>
  <c r="L2149" i="4"/>
  <c r="M2149" i="4"/>
  <c r="O2149" i="4"/>
  <c r="W2149" i="4"/>
  <c r="P2149" i="4"/>
  <c r="V2149" i="4"/>
  <c r="Q2149" i="4"/>
  <c r="U2149" i="4"/>
  <c r="L2150" i="4"/>
  <c r="M2150" i="4"/>
  <c r="O2150" i="4"/>
  <c r="W2150" i="4"/>
  <c r="P2150" i="4"/>
  <c r="V2150" i="4"/>
  <c r="Q2150" i="4"/>
  <c r="U2150" i="4"/>
  <c r="L2151" i="4"/>
  <c r="M2151" i="4"/>
  <c r="O2151" i="4"/>
  <c r="W2151" i="4"/>
  <c r="P2151" i="4"/>
  <c r="V2151" i="4"/>
  <c r="Q2151" i="4"/>
  <c r="U2151" i="4"/>
  <c r="L2152" i="4"/>
  <c r="M2152" i="4"/>
  <c r="O2152" i="4"/>
  <c r="W2152" i="4"/>
  <c r="P2152" i="4"/>
  <c r="V2152" i="4"/>
  <c r="Q2152" i="4"/>
  <c r="U2152" i="4"/>
  <c r="L2153" i="4"/>
  <c r="M2153" i="4"/>
  <c r="O2153" i="4"/>
  <c r="W2153" i="4"/>
  <c r="P2153" i="4"/>
  <c r="V2153" i="4"/>
  <c r="Q2153" i="4"/>
  <c r="U2153" i="4"/>
  <c r="L2154" i="4"/>
  <c r="M2154" i="4"/>
  <c r="O2154" i="4"/>
  <c r="W2154" i="4"/>
  <c r="P2154" i="4"/>
  <c r="V2154" i="4"/>
  <c r="Q2154" i="4"/>
  <c r="U2154" i="4"/>
  <c r="L2155" i="4"/>
  <c r="M2155" i="4"/>
  <c r="O2155" i="4"/>
  <c r="W2155" i="4"/>
  <c r="P2155" i="4"/>
  <c r="V2155" i="4"/>
  <c r="Q2155" i="4"/>
  <c r="U2155" i="4"/>
  <c r="L2156" i="4"/>
  <c r="M2156" i="4"/>
  <c r="O2156" i="4"/>
  <c r="W2156" i="4"/>
  <c r="P2156" i="4"/>
  <c r="V2156" i="4"/>
  <c r="Q2156" i="4"/>
  <c r="U2156" i="4"/>
  <c r="L2157" i="4"/>
  <c r="M2157" i="4"/>
  <c r="O2157" i="4"/>
  <c r="W2157" i="4"/>
  <c r="P2157" i="4"/>
  <c r="V2157" i="4"/>
  <c r="Q2157" i="4"/>
  <c r="U2157" i="4"/>
  <c r="L2158" i="4"/>
  <c r="M2158" i="4"/>
  <c r="O2158" i="4"/>
  <c r="P2158" i="4"/>
  <c r="V2158" i="4"/>
  <c r="Q2158" i="4"/>
  <c r="U2158" i="4"/>
  <c r="W2158" i="4"/>
  <c r="L2159" i="4"/>
  <c r="M2159" i="4"/>
  <c r="O2159" i="4"/>
  <c r="W2159" i="4"/>
  <c r="P2159" i="4"/>
  <c r="V2159" i="4"/>
  <c r="Q2159" i="4"/>
  <c r="U2159" i="4"/>
  <c r="L2160" i="4"/>
  <c r="M2160" i="4"/>
  <c r="O2160" i="4"/>
  <c r="W2160" i="4"/>
  <c r="P2160" i="4"/>
  <c r="V2160" i="4"/>
  <c r="Q2160" i="4"/>
  <c r="U2160" i="4"/>
  <c r="L2161" i="4"/>
  <c r="M2161" i="4"/>
  <c r="O2161" i="4"/>
  <c r="W2161" i="4"/>
  <c r="P2161" i="4"/>
  <c r="V2161" i="4"/>
  <c r="Q2161" i="4"/>
  <c r="U2161" i="4"/>
  <c r="L2162" i="4"/>
  <c r="M2162" i="4"/>
  <c r="O2162" i="4"/>
  <c r="W2162" i="4"/>
  <c r="P2162" i="4"/>
  <c r="V2162" i="4"/>
  <c r="Q2162" i="4"/>
  <c r="U2162" i="4"/>
  <c r="L2163" i="4"/>
  <c r="M2163" i="4"/>
  <c r="O2163" i="4"/>
  <c r="W2163" i="4"/>
  <c r="P2163" i="4"/>
  <c r="V2163" i="4"/>
  <c r="Q2163" i="4"/>
  <c r="U2163" i="4"/>
  <c r="L2164" i="4"/>
  <c r="M2164" i="4"/>
  <c r="O2164" i="4"/>
  <c r="W2164" i="4"/>
  <c r="P2164" i="4"/>
  <c r="V2164" i="4"/>
  <c r="Q2164" i="4"/>
  <c r="U2164" i="4"/>
  <c r="L2165" i="4"/>
  <c r="M2165" i="4"/>
  <c r="O2165" i="4"/>
  <c r="W2165" i="4"/>
  <c r="P2165" i="4"/>
  <c r="V2165" i="4"/>
  <c r="Q2165" i="4"/>
  <c r="U2165" i="4"/>
  <c r="L2166" i="4"/>
  <c r="M2166" i="4"/>
  <c r="O2166" i="4"/>
  <c r="W2166" i="4"/>
  <c r="P2166" i="4"/>
  <c r="V2166" i="4"/>
  <c r="Q2166" i="4"/>
  <c r="U2166" i="4"/>
  <c r="L2167" i="4"/>
  <c r="M2167" i="4"/>
  <c r="O2167" i="4"/>
  <c r="W2167" i="4"/>
  <c r="P2167" i="4"/>
  <c r="V2167" i="4"/>
  <c r="Q2167" i="4"/>
  <c r="U2167" i="4"/>
  <c r="L2168" i="4"/>
  <c r="M2168" i="4"/>
  <c r="O2168" i="4"/>
  <c r="W2168" i="4"/>
  <c r="P2168" i="4"/>
  <c r="V2168" i="4"/>
  <c r="Q2168" i="4"/>
  <c r="U2168" i="4"/>
  <c r="L2169" i="4"/>
  <c r="M2169" i="4"/>
  <c r="O2169" i="4"/>
  <c r="W2169" i="4"/>
  <c r="P2169" i="4"/>
  <c r="V2169" i="4"/>
  <c r="Q2169" i="4"/>
  <c r="U2169" i="4"/>
  <c r="L2170" i="4"/>
  <c r="M2170" i="4"/>
  <c r="O2170" i="4"/>
  <c r="W2170" i="4"/>
  <c r="P2170" i="4"/>
  <c r="V2170" i="4"/>
  <c r="Q2170" i="4"/>
  <c r="U2170" i="4"/>
  <c r="L2171" i="4"/>
  <c r="M2171" i="4"/>
  <c r="O2171" i="4"/>
  <c r="W2171" i="4"/>
  <c r="P2171" i="4"/>
  <c r="V2171" i="4"/>
  <c r="Q2171" i="4"/>
  <c r="U2171" i="4"/>
  <c r="L2172" i="4"/>
  <c r="M2172" i="4"/>
  <c r="O2172" i="4"/>
  <c r="W2172" i="4"/>
  <c r="P2172" i="4"/>
  <c r="V2172" i="4"/>
  <c r="Q2172" i="4"/>
  <c r="U2172" i="4"/>
  <c r="L2173" i="4"/>
  <c r="M2173" i="4"/>
  <c r="O2173" i="4"/>
  <c r="W2173" i="4"/>
  <c r="P2173" i="4"/>
  <c r="V2173" i="4"/>
  <c r="Q2173" i="4"/>
  <c r="U2173" i="4"/>
  <c r="L2174" i="4"/>
  <c r="M2174" i="4"/>
  <c r="O2174" i="4"/>
  <c r="P2174" i="4"/>
  <c r="V2174" i="4"/>
  <c r="Q2174" i="4"/>
  <c r="U2174" i="4"/>
  <c r="W2174" i="4"/>
  <c r="L2175" i="4"/>
  <c r="M2175" i="4"/>
  <c r="O2175" i="4"/>
  <c r="W2175" i="4"/>
  <c r="P2175" i="4"/>
  <c r="V2175" i="4"/>
  <c r="Q2175" i="4"/>
  <c r="U2175" i="4"/>
  <c r="L2176" i="4"/>
  <c r="M2176" i="4"/>
  <c r="O2176" i="4"/>
  <c r="W2176" i="4"/>
  <c r="P2176" i="4"/>
  <c r="V2176" i="4"/>
  <c r="Q2176" i="4"/>
  <c r="U2176" i="4"/>
  <c r="L2177" i="4"/>
  <c r="M2177" i="4"/>
  <c r="O2177" i="4"/>
  <c r="W2177" i="4"/>
  <c r="P2177" i="4"/>
  <c r="V2177" i="4"/>
  <c r="Q2177" i="4"/>
  <c r="U2177" i="4"/>
  <c r="L2178" i="4"/>
  <c r="M2178" i="4"/>
  <c r="O2178" i="4"/>
  <c r="W2178" i="4"/>
  <c r="P2178" i="4"/>
  <c r="V2178" i="4"/>
  <c r="Q2178" i="4"/>
  <c r="U2178" i="4"/>
  <c r="L2179" i="4"/>
  <c r="M2179" i="4"/>
  <c r="O2179" i="4"/>
  <c r="W2179" i="4"/>
  <c r="P2179" i="4"/>
  <c r="V2179" i="4"/>
  <c r="Q2179" i="4"/>
  <c r="U2179" i="4"/>
  <c r="L2180" i="4"/>
  <c r="M2180" i="4"/>
  <c r="O2180" i="4"/>
  <c r="W2180" i="4"/>
  <c r="P2180" i="4"/>
  <c r="V2180" i="4"/>
  <c r="Q2180" i="4"/>
  <c r="U2180" i="4"/>
  <c r="L2181" i="4"/>
  <c r="M2181" i="4"/>
  <c r="O2181" i="4"/>
  <c r="W2181" i="4"/>
  <c r="P2181" i="4"/>
  <c r="V2181" i="4"/>
  <c r="Q2181" i="4"/>
  <c r="U2181" i="4"/>
  <c r="L2182" i="4"/>
  <c r="M2182" i="4"/>
  <c r="O2182" i="4"/>
  <c r="W2182" i="4"/>
  <c r="P2182" i="4"/>
  <c r="V2182" i="4"/>
  <c r="Q2182" i="4"/>
  <c r="U2182" i="4"/>
  <c r="L2183" i="4"/>
  <c r="M2183" i="4"/>
  <c r="O2183" i="4"/>
  <c r="W2183" i="4"/>
  <c r="P2183" i="4"/>
  <c r="V2183" i="4"/>
  <c r="Q2183" i="4"/>
  <c r="U2183" i="4"/>
  <c r="L2184" i="4"/>
  <c r="M2184" i="4"/>
  <c r="O2184" i="4"/>
  <c r="W2184" i="4"/>
  <c r="P2184" i="4"/>
  <c r="V2184" i="4"/>
  <c r="Q2184" i="4"/>
  <c r="U2184" i="4"/>
  <c r="L2185" i="4"/>
  <c r="M2185" i="4"/>
  <c r="O2185" i="4"/>
  <c r="W2185" i="4"/>
  <c r="P2185" i="4"/>
  <c r="V2185" i="4"/>
  <c r="Q2185" i="4"/>
  <c r="U2185" i="4"/>
  <c r="L2186" i="4"/>
  <c r="M2186" i="4"/>
  <c r="O2186" i="4"/>
  <c r="W2186" i="4"/>
  <c r="P2186" i="4"/>
  <c r="V2186" i="4"/>
  <c r="Q2186" i="4"/>
  <c r="U2186" i="4"/>
  <c r="L2187" i="4"/>
  <c r="M2187" i="4"/>
  <c r="O2187" i="4"/>
  <c r="W2187" i="4"/>
  <c r="P2187" i="4"/>
  <c r="V2187" i="4"/>
  <c r="Q2187" i="4"/>
  <c r="U2187" i="4"/>
  <c r="L2188" i="4"/>
  <c r="M2188" i="4"/>
  <c r="O2188" i="4"/>
  <c r="W2188" i="4"/>
  <c r="P2188" i="4"/>
  <c r="V2188" i="4"/>
  <c r="Q2188" i="4"/>
  <c r="U2188" i="4"/>
  <c r="L2189" i="4"/>
  <c r="M2189" i="4"/>
  <c r="O2189" i="4"/>
  <c r="W2189" i="4"/>
  <c r="P2189" i="4"/>
  <c r="V2189" i="4"/>
  <c r="Q2189" i="4"/>
  <c r="U2189" i="4"/>
  <c r="L2190" i="4"/>
  <c r="M2190" i="4"/>
  <c r="O2190" i="4"/>
  <c r="P2190" i="4"/>
  <c r="V2190" i="4"/>
  <c r="Q2190" i="4"/>
  <c r="U2190" i="4"/>
  <c r="W2190" i="4"/>
  <c r="L2191" i="4"/>
  <c r="M2191" i="4"/>
  <c r="O2191" i="4"/>
  <c r="W2191" i="4"/>
  <c r="P2191" i="4"/>
  <c r="V2191" i="4"/>
  <c r="Q2191" i="4"/>
  <c r="U2191" i="4"/>
  <c r="L2192" i="4"/>
  <c r="M2192" i="4"/>
  <c r="O2192" i="4"/>
  <c r="W2192" i="4"/>
  <c r="P2192" i="4"/>
  <c r="V2192" i="4"/>
  <c r="Q2192" i="4"/>
  <c r="U2192" i="4"/>
  <c r="L2193" i="4"/>
  <c r="M2193" i="4"/>
  <c r="O2193" i="4"/>
  <c r="W2193" i="4"/>
  <c r="P2193" i="4"/>
  <c r="V2193" i="4"/>
  <c r="Q2193" i="4"/>
  <c r="U2193" i="4"/>
  <c r="L2194" i="4"/>
  <c r="M2194" i="4"/>
  <c r="O2194" i="4"/>
  <c r="W2194" i="4"/>
  <c r="P2194" i="4"/>
  <c r="V2194" i="4"/>
  <c r="Q2194" i="4"/>
  <c r="U2194" i="4"/>
  <c r="L2195" i="4"/>
  <c r="M2195" i="4"/>
  <c r="O2195" i="4"/>
  <c r="W2195" i="4"/>
  <c r="P2195" i="4"/>
  <c r="V2195" i="4"/>
  <c r="Q2195" i="4"/>
  <c r="U2195" i="4"/>
  <c r="L2196" i="4"/>
  <c r="M2196" i="4"/>
  <c r="O2196" i="4"/>
  <c r="W2196" i="4"/>
  <c r="P2196" i="4"/>
  <c r="V2196" i="4"/>
  <c r="Q2196" i="4"/>
  <c r="U2196" i="4"/>
  <c r="L2197" i="4"/>
  <c r="M2197" i="4"/>
  <c r="O2197" i="4"/>
  <c r="W2197" i="4"/>
  <c r="P2197" i="4"/>
  <c r="V2197" i="4"/>
  <c r="Q2197" i="4"/>
  <c r="U2197" i="4"/>
  <c r="L2198" i="4"/>
  <c r="M2198" i="4"/>
  <c r="O2198" i="4"/>
  <c r="W2198" i="4"/>
  <c r="P2198" i="4"/>
  <c r="V2198" i="4"/>
  <c r="Q2198" i="4"/>
  <c r="U2198" i="4"/>
  <c r="L2199" i="4"/>
  <c r="M2199" i="4"/>
  <c r="O2199" i="4"/>
  <c r="W2199" i="4"/>
  <c r="P2199" i="4"/>
  <c r="V2199" i="4"/>
  <c r="Q2199" i="4"/>
  <c r="U2199" i="4"/>
  <c r="L2200" i="4"/>
  <c r="M2200" i="4"/>
  <c r="O2200" i="4"/>
  <c r="W2200" i="4"/>
  <c r="P2200" i="4"/>
  <c r="V2200" i="4"/>
  <c r="Q2200" i="4"/>
  <c r="U2200" i="4"/>
  <c r="L2201" i="4"/>
  <c r="M2201" i="4"/>
  <c r="O2201" i="4"/>
  <c r="W2201" i="4"/>
  <c r="P2201" i="4"/>
  <c r="V2201" i="4"/>
  <c r="Q2201" i="4"/>
  <c r="U2201" i="4"/>
  <c r="L2202" i="4"/>
  <c r="M2202" i="4"/>
  <c r="O2202" i="4"/>
  <c r="W2202" i="4"/>
  <c r="P2202" i="4"/>
  <c r="V2202" i="4"/>
  <c r="Q2202" i="4"/>
  <c r="U2202" i="4"/>
  <c r="L2203" i="4"/>
  <c r="M2203" i="4"/>
  <c r="O2203" i="4"/>
  <c r="W2203" i="4"/>
  <c r="P2203" i="4"/>
  <c r="V2203" i="4"/>
  <c r="Q2203" i="4"/>
  <c r="U2203" i="4"/>
  <c r="L2204" i="4"/>
  <c r="M2204" i="4"/>
  <c r="O2204" i="4"/>
  <c r="W2204" i="4"/>
  <c r="P2204" i="4"/>
  <c r="V2204" i="4"/>
  <c r="Q2204" i="4"/>
  <c r="U2204" i="4"/>
  <c r="L2205" i="4"/>
  <c r="M2205" i="4"/>
  <c r="O2205" i="4"/>
  <c r="W2205" i="4"/>
  <c r="P2205" i="4"/>
  <c r="V2205" i="4"/>
  <c r="Q2205" i="4"/>
  <c r="U2205" i="4"/>
  <c r="L2206" i="4"/>
  <c r="M2206" i="4"/>
  <c r="O2206" i="4"/>
  <c r="P2206" i="4"/>
  <c r="V2206" i="4"/>
  <c r="Q2206" i="4"/>
  <c r="U2206" i="4"/>
  <c r="W2206" i="4"/>
  <c r="L2207" i="4"/>
  <c r="M2207" i="4"/>
  <c r="O2207" i="4"/>
  <c r="W2207" i="4"/>
  <c r="P2207" i="4"/>
  <c r="V2207" i="4"/>
  <c r="Q2207" i="4"/>
  <c r="U2207" i="4"/>
  <c r="L2208" i="4"/>
  <c r="M2208" i="4"/>
  <c r="O2208" i="4"/>
  <c r="W2208" i="4"/>
  <c r="P2208" i="4"/>
  <c r="V2208" i="4"/>
  <c r="Q2208" i="4"/>
  <c r="U2208" i="4"/>
  <c r="L2209" i="4"/>
  <c r="M2209" i="4"/>
  <c r="O2209" i="4"/>
  <c r="W2209" i="4"/>
  <c r="P2209" i="4"/>
  <c r="V2209" i="4"/>
  <c r="Q2209" i="4"/>
  <c r="U2209" i="4"/>
  <c r="L2210" i="4"/>
  <c r="M2210" i="4"/>
  <c r="O2210" i="4"/>
  <c r="W2210" i="4"/>
  <c r="P2210" i="4"/>
  <c r="V2210" i="4"/>
  <c r="Q2210" i="4"/>
  <c r="U2210" i="4"/>
  <c r="L2211" i="4"/>
  <c r="M2211" i="4"/>
  <c r="O2211" i="4"/>
  <c r="W2211" i="4"/>
  <c r="P2211" i="4"/>
  <c r="V2211" i="4"/>
  <c r="Q2211" i="4"/>
  <c r="U2211" i="4"/>
  <c r="L2212" i="4"/>
  <c r="M2212" i="4"/>
  <c r="O2212" i="4"/>
  <c r="W2212" i="4"/>
  <c r="P2212" i="4"/>
  <c r="V2212" i="4"/>
  <c r="Q2212" i="4"/>
  <c r="U2212" i="4"/>
  <c r="L2213" i="4"/>
  <c r="M2213" i="4"/>
  <c r="O2213" i="4"/>
  <c r="W2213" i="4"/>
  <c r="P2213" i="4"/>
  <c r="V2213" i="4"/>
  <c r="Q2213" i="4"/>
  <c r="U2213" i="4"/>
  <c r="L2214" i="4"/>
  <c r="M2214" i="4"/>
  <c r="O2214" i="4"/>
  <c r="W2214" i="4"/>
  <c r="P2214" i="4"/>
  <c r="V2214" i="4"/>
  <c r="Q2214" i="4"/>
  <c r="U2214" i="4"/>
  <c r="L2215" i="4"/>
  <c r="M2215" i="4"/>
  <c r="O2215" i="4"/>
  <c r="W2215" i="4"/>
  <c r="P2215" i="4"/>
  <c r="V2215" i="4"/>
  <c r="Q2215" i="4"/>
  <c r="U2215" i="4"/>
  <c r="L2216" i="4"/>
  <c r="M2216" i="4"/>
  <c r="O2216" i="4"/>
  <c r="W2216" i="4"/>
  <c r="P2216" i="4"/>
  <c r="V2216" i="4"/>
  <c r="Q2216" i="4"/>
  <c r="U2216" i="4"/>
  <c r="L2217" i="4"/>
  <c r="M2217" i="4"/>
  <c r="O2217" i="4"/>
  <c r="W2217" i="4"/>
  <c r="P2217" i="4"/>
  <c r="V2217" i="4"/>
  <c r="Q2217" i="4"/>
  <c r="U2217" i="4"/>
  <c r="L2218" i="4"/>
  <c r="M2218" i="4"/>
  <c r="O2218" i="4"/>
  <c r="W2218" i="4"/>
  <c r="P2218" i="4"/>
  <c r="V2218" i="4"/>
  <c r="Q2218" i="4"/>
  <c r="U2218" i="4"/>
  <c r="L2219" i="4"/>
  <c r="M2219" i="4"/>
  <c r="O2219" i="4"/>
  <c r="W2219" i="4"/>
  <c r="P2219" i="4"/>
  <c r="V2219" i="4"/>
  <c r="Q2219" i="4"/>
  <c r="U2219" i="4"/>
  <c r="L2220" i="4"/>
  <c r="M2220" i="4"/>
  <c r="O2220" i="4"/>
  <c r="W2220" i="4"/>
  <c r="P2220" i="4"/>
  <c r="V2220" i="4"/>
  <c r="Q2220" i="4"/>
  <c r="U2220" i="4"/>
  <c r="L2221" i="4"/>
  <c r="M2221" i="4"/>
  <c r="O2221" i="4"/>
  <c r="W2221" i="4"/>
  <c r="P2221" i="4"/>
  <c r="V2221" i="4"/>
  <c r="Q2221" i="4"/>
  <c r="U2221" i="4"/>
  <c r="L2222" i="4"/>
  <c r="M2222" i="4"/>
  <c r="O2222" i="4"/>
  <c r="W2222" i="4"/>
  <c r="P2222" i="4"/>
  <c r="V2222" i="4"/>
  <c r="Q2222" i="4"/>
  <c r="U2222" i="4"/>
  <c r="L2223" i="4"/>
  <c r="M2223" i="4"/>
  <c r="O2223" i="4"/>
  <c r="W2223" i="4"/>
  <c r="P2223" i="4"/>
  <c r="V2223" i="4"/>
  <c r="Q2223" i="4"/>
  <c r="U2223" i="4"/>
  <c r="L2224" i="4"/>
  <c r="M2224" i="4"/>
  <c r="O2224" i="4"/>
  <c r="W2224" i="4"/>
  <c r="P2224" i="4"/>
  <c r="V2224" i="4"/>
  <c r="Q2224" i="4"/>
  <c r="U2224" i="4"/>
  <c r="L2225" i="4"/>
  <c r="M2225" i="4"/>
  <c r="O2225" i="4"/>
  <c r="W2225" i="4"/>
  <c r="P2225" i="4"/>
  <c r="V2225" i="4"/>
  <c r="Q2225" i="4"/>
  <c r="U2225" i="4"/>
  <c r="L2226" i="4"/>
  <c r="M2226" i="4"/>
  <c r="O2226" i="4"/>
  <c r="W2226" i="4"/>
  <c r="P2226" i="4"/>
  <c r="V2226" i="4"/>
  <c r="Q2226" i="4"/>
  <c r="U2226" i="4"/>
  <c r="L2227" i="4"/>
  <c r="M2227" i="4"/>
  <c r="O2227" i="4"/>
  <c r="W2227" i="4"/>
  <c r="P2227" i="4"/>
  <c r="V2227" i="4"/>
  <c r="Q2227" i="4"/>
  <c r="U2227" i="4"/>
  <c r="L2228" i="4"/>
  <c r="M2228" i="4"/>
  <c r="O2228" i="4"/>
  <c r="W2228" i="4"/>
  <c r="P2228" i="4"/>
  <c r="V2228" i="4"/>
  <c r="Q2228" i="4"/>
  <c r="U2228" i="4"/>
  <c r="L2229" i="4"/>
  <c r="M2229" i="4"/>
  <c r="O2229" i="4"/>
  <c r="W2229" i="4"/>
  <c r="P2229" i="4"/>
  <c r="V2229" i="4"/>
  <c r="Q2229" i="4"/>
  <c r="U2229" i="4"/>
  <c r="L2230" i="4"/>
  <c r="M2230" i="4"/>
  <c r="O2230" i="4"/>
  <c r="W2230" i="4"/>
  <c r="P2230" i="4"/>
  <c r="V2230" i="4"/>
  <c r="Q2230" i="4"/>
  <c r="U2230" i="4"/>
  <c r="L2231" i="4"/>
  <c r="M2231" i="4"/>
  <c r="O2231" i="4"/>
  <c r="W2231" i="4"/>
  <c r="P2231" i="4"/>
  <c r="V2231" i="4"/>
  <c r="Q2231" i="4"/>
  <c r="U2231" i="4"/>
  <c r="L2232" i="4"/>
  <c r="M2232" i="4"/>
  <c r="O2232" i="4"/>
  <c r="W2232" i="4"/>
  <c r="P2232" i="4"/>
  <c r="V2232" i="4"/>
  <c r="Q2232" i="4"/>
  <c r="U2232" i="4"/>
  <c r="L2233" i="4"/>
  <c r="M2233" i="4"/>
  <c r="O2233" i="4"/>
  <c r="W2233" i="4"/>
  <c r="P2233" i="4"/>
  <c r="V2233" i="4"/>
  <c r="Q2233" i="4"/>
  <c r="U2233" i="4"/>
  <c r="L2234" i="4"/>
  <c r="M2234" i="4"/>
  <c r="O2234" i="4"/>
  <c r="W2234" i="4"/>
  <c r="P2234" i="4"/>
  <c r="V2234" i="4"/>
  <c r="Q2234" i="4"/>
  <c r="U2234" i="4"/>
  <c r="L2235" i="4"/>
  <c r="M2235" i="4"/>
  <c r="O2235" i="4"/>
  <c r="W2235" i="4"/>
  <c r="P2235" i="4"/>
  <c r="V2235" i="4"/>
  <c r="Q2235" i="4"/>
  <c r="U2235" i="4"/>
  <c r="L2236" i="4"/>
  <c r="M2236" i="4"/>
  <c r="O2236" i="4"/>
  <c r="W2236" i="4"/>
  <c r="P2236" i="4"/>
  <c r="V2236" i="4"/>
  <c r="Q2236" i="4"/>
  <c r="U2236" i="4"/>
  <c r="L2237" i="4"/>
  <c r="M2237" i="4"/>
  <c r="O2237" i="4"/>
  <c r="W2237" i="4"/>
  <c r="P2237" i="4"/>
  <c r="V2237" i="4"/>
  <c r="Q2237" i="4"/>
  <c r="U2237" i="4"/>
  <c r="L2238" i="4"/>
  <c r="M2238" i="4"/>
  <c r="O2238" i="4"/>
  <c r="W2238" i="4"/>
  <c r="P2238" i="4"/>
  <c r="V2238" i="4"/>
  <c r="Q2238" i="4"/>
  <c r="U2238" i="4"/>
  <c r="L2239" i="4"/>
  <c r="M2239" i="4"/>
  <c r="O2239" i="4"/>
  <c r="W2239" i="4"/>
  <c r="P2239" i="4"/>
  <c r="V2239" i="4"/>
  <c r="Q2239" i="4"/>
  <c r="U2239" i="4"/>
  <c r="L2240" i="4"/>
  <c r="M2240" i="4"/>
  <c r="O2240" i="4"/>
  <c r="W2240" i="4"/>
  <c r="P2240" i="4"/>
  <c r="V2240" i="4"/>
  <c r="Q2240" i="4"/>
  <c r="U2240" i="4"/>
  <c r="L2241" i="4"/>
  <c r="M2241" i="4"/>
  <c r="O2241" i="4"/>
  <c r="W2241" i="4"/>
  <c r="P2241" i="4"/>
  <c r="V2241" i="4"/>
  <c r="Q2241" i="4"/>
  <c r="U2241" i="4"/>
  <c r="L2242" i="4"/>
  <c r="M2242" i="4"/>
  <c r="O2242" i="4"/>
  <c r="W2242" i="4"/>
  <c r="P2242" i="4"/>
  <c r="V2242" i="4"/>
  <c r="Q2242" i="4"/>
  <c r="U2242" i="4"/>
  <c r="L2243" i="4"/>
  <c r="M2243" i="4"/>
  <c r="O2243" i="4"/>
  <c r="W2243" i="4"/>
  <c r="P2243" i="4"/>
  <c r="V2243" i="4"/>
  <c r="Q2243" i="4"/>
  <c r="U2243" i="4"/>
  <c r="L2244" i="4"/>
  <c r="M2244" i="4"/>
  <c r="O2244" i="4"/>
  <c r="W2244" i="4"/>
  <c r="P2244" i="4"/>
  <c r="V2244" i="4"/>
  <c r="Q2244" i="4"/>
  <c r="U2244" i="4"/>
  <c r="L2245" i="4"/>
  <c r="M2245" i="4"/>
  <c r="O2245" i="4"/>
  <c r="W2245" i="4"/>
  <c r="P2245" i="4"/>
  <c r="V2245" i="4"/>
  <c r="Q2245" i="4"/>
  <c r="U2245" i="4"/>
  <c r="L2246" i="4"/>
  <c r="M2246" i="4"/>
  <c r="O2246" i="4"/>
  <c r="W2246" i="4"/>
  <c r="P2246" i="4"/>
  <c r="V2246" i="4"/>
  <c r="Q2246" i="4"/>
  <c r="U2246" i="4"/>
  <c r="L2247" i="4"/>
  <c r="M2247" i="4"/>
  <c r="O2247" i="4"/>
  <c r="W2247" i="4"/>
  <c r="P2247" i="4"/>
  <c r="V2247" i="4"/>
  <c r="Q2247" i="4"/>
  <c r="U2247" i="4"/>
  <c r="L2248" i="4"/>
  <c r="M2248" i="4"/>
  <c r="O2248" i="4"/>
  <c r="W2248" i="4"/>
  <c r="P2248" i="4"/>
  <c r="V2248" i="4"/>
  <c r="Q2248" i="4"/>
  <c r="U2248" i="4"/>
  <c r="L2249" i="4"/>
  <c r="M2249" i="4"/>
  <c r="O2249" i="4"/>
  <c r="W2249" i="4"/>
  <c r="P2249" i="4"/>
  <c r="V2249" i="4"/>
  <c r="Q2249" i="4"/>
  <c r="U2249" i="4"/>
  <c r="L2250" i="4"/>
  <c r="M2250" i="4"/>
  <c r="O2250" i="4"/>
  <c r="W2250" i="4"/>
  <c r="P2250" i="4"/>
  <c r="V2250" i="4"/>
  <c r="Q2250" i="4"/>
  <c r="U2250" i="4"/>
  <c r="L2251" i="4"/>
  <c r="M2251" i="4"/>
  <c r="O2251" i="4"/>
  <c r="W2251" i="4"/>
  <c r="P2251" i="4"/>
  <c r="V2251" i="4"/>
  <c r="Q2251" i="4"/>
  <c r="U2251" i="4"/>
  <c r="L2252" i="4"/>
  <c r="M2252" i="4"/>
  <c r="O2252" i="4"/>
  <c r="W2252" i="4"/>
  <c r="P2252" i="4"/>
  <c r="V2252" i="4"/>
  <c r="Q2252" i="4"/>
  <c r="U2252" i="4"/>
  <c r="L2253" i="4"/>
  <c r="M2253" i="4"/>
  <c r="O2253" i="4"/>
  <c r="W2253" i="4"/>
  <c r="P2253" i="4"/>
  <c r="V2253" i="4"/>
  <c r="Q2253" i="4"/>
  <c r="U2253" i="4"/>
  <c r="L2254" i="4"/>
  <c r="M2254" i="4"/>
  <c r="O2254" i="4"/>
  <c r="W2254" i="4"/>
  <c r="P2254" i="4"/>
  <c r="V2254" i="4"/>
  <c r="Q2254" i="4"/>
  <c r="U2254" i="4"/>
  <c r="L2255" i="4"/>
  <c r="M2255" i="4"/>
  <c r="O2255" i="4"/>
  <c r="W2255" i="4"/>
  <c r="P2255" i="4"/>
  <c r="V2255" i="4"/>
  <c r="Q2255" i="4"/>
  <c r="U2255" i="4"/>
  <c r="L2256" i="4"/>
  <c r="M2256" i="4"/>
  <c r="O2256" i="4"/>
  <c r="W2256" i="4"/>
  <c r="P2256" i="4"/>
  <c r="V2256" i="4"/>
  <c r="Q2256" i="4"/>
  <c r="U2256" i="4"/>
  <c r="L2257" i="4"/>
  <c r="M2257" i="4"/>
  <c r="O2257" i="4"/>
  <c r="W2257" i="4"/>
  <c r="P2257" i="4"/>
  <c r="V2257" i="4"/>
  <c r="Q2257" i="4"/>
  <c r="U2257" i="4"/>
  <c r="L2258" i="4"/>
  <c r="M2258" i="4"/>
  <c r="O2258" i="4"/>
  <c r="W2258" i="4"/>
  <c r="P2258" i="4"/>
  <c r="V2258" i="4"/>
  <c r="Q2258" i="4"/>
  <c r="U2258" i="4"/>
  <c r="L2259" i="4"/>
  <c r="M2259" i="4"/>
  <c r="O2259" i="4"/>
  <c r="W2259" i="4"/>
  <c r="P2259" i="4"/>
  <c r="V2259" i="4"/>
  <c r="Q2259" i="4"/>
  <c r="U2259" i="4"/>
  <c r="L2260" i="4"/>
  <c r="M2260" i="4"/>
  <c r="O2260" i="4"/>
  <c r="W2260" i="4"/>
  <c r="P2260" i="4"/>
  <c r="V2260" i="4"/>
  <c r="Q2260" i="4"/>
  <c r="U2260" i="4"/>
  <c r="L2261" i="4"/>
  <c r="M2261" i="4"/>
  <c r="O2261" i="4"/>
  <c r="W2261" i="4"/>
  <c r="P2261" i="4"/>
  <c r="V2261" i="4"/>
  <c r="Q2261" i="4"/>
  <c r="U2261" i="4"/>
  <c r="L2262" i="4"/>
  <c r="M2262" i="4"/>
  <c r="O2262" i="4"/>
  <c r="W2262" i="4"/>
  <c r="P2262" i="4"/>
  <c r="V2262" i="4"/>
  <c r="Q2262" i="4"/>
  <c r="U2262" i="4"/>
  <c r="L2263" i="4"/>
  <c r="M2263" i="4"/>
  <c r="O2263" i="4"/>
  <c r="W2263" i="4"/>
  <c r="P2263" i="4"/>
  <c r="V2263" i="4"/>
  <c r="Q2263" i="4"/>
  <c r="U2263" i="4"/>
  <c r="L2264" i="4"/>
  <c r="M2264" i="4"/>
  <c r="O2264" i="4"/>
  <c r="W2264" i="4"/>
  <c r="P2264" i="4"/>
  <c r="V2264" i="4"/>
  <c r="Q2264" i="4"/>
  <c r="U2264" i="4"/>
  <c r="L2265" i="4"/>
  <c r="M2265" i="4"/>
  <c r="O2265" i="4"/>
  <c r="W2265" i="4"/>
  <c r="P2265" i="4"/>
  <c r="V2265" i="4"/>
  <c r="Q2265" i="4"/>
  <c r="U2265" i="4"/>
  <c r="L2266" i="4"/>
  <c r="M2266" i="4"/>
  <c r="O2266" i="4"/>
  <c r="W2266" i="4"/>
  <c r="P2266" i="4"/>
  <c r="V2266" i="4"/>
  <c r="Q2266" i="4"/>
  <c r="U2266" i="4"/>
  <c r="L2267" i="4"/>
  <c r="M2267" i="4"/>
  <c r="O2267" i="4"/>
  <c r="W2267" i="4"/>
  <c r="P2267" i="4"/>
  <c r="V2267" i="4"/>
  <c r="Q2267" i="4"/>
  <c r="U2267" i="4"/>
  <c r="L2268" i="4"/>
  <c r="M2268" i="4"/>
  <c r="O2268" i="4"/>
  <c r="W2268" i="4"/>
  <c r="P2268" i="4"/>
  <c r="V2268" i="4"/>
  <c r="Q2268" i="4"/>
  <c r="U2268" i="4"/>
  <c r="L2269" i="4"/>
  <c r="M2269" i="4"/>
  <c r="O2269" i="4"/>
  <c r="W2269" i="4"/>
  <c r="P2269" i="4"/>
  <c r="V2269" i="4"/>
  <c r="Q2269" i="4"/>
  <c r="U2269" i="4"/>
  <c r="L2270" i="4"/>
  <c r="M2270" i="4"/>
  <c r="O2270" i="4"/>
  <c r="W2270" i="4"/>
  <c r="P2270" i="4"/>
  <c r="V2270" i="4"/>
  <c r="Q2270" i="4"/>
  <c r="U2270" i="4"/>
  <c r="L2271" i="4"/>
  <c r="M2271" i="4"/>
  <c r="O2271" i="4"/>
  <c r="W2271" i="4"/>
  <c r="P2271" i="4"/>
  <c r="V2271" i="4"/>
  <c r="Q2271" i="4"/>
  <c r="U2271" i="4"/>
  <c r="L2272" i="4"/>
  <c r="M2272" i="4"/>
  <c r="O2272" i="4"/>
  <c r="W2272" i="4"/>
  <c r="P2272" i="4"/>
  <c r="V2272" i="4"/>
  <c r="Q2272" i="4"/>
  <c r="U2272" i="4"/>
  <c r="L2273" i="4"/>
  <c r="M2273" i="4"/>
  <c r="O2273" i="4"/>
  <c r="W2273" i="4"/>
  <c r="P2273" i="4"/>
  <c r="V2273" i="4"/>
  <c r="Q2273" i="4"/>
  <c r="U2273" i="4"/>
  <c r="L2274" i="4"/>
  <c r="M2274" i="4"/>
  <c r="O2274" i="4"/>
  <c r="W2274" i="4"/>
  <c r="P2274" i="4"/>
  <c r="V2274" i="4"/>
  <c r="Q2274" i="4"/>
  <c r="U2274" i="4"/>
  <c r="L2275" i="4"/>
  <c r="M2275" i="4"/>
  <c r="O2275" i="4"/>
  <c r="W2275" i="4"/>
  <c r="P2275" i="4"/>
  <c r="V2275" i="4"/>
  <c r="Q2275" i="4"/>
  <c r="U2275" i="4"/>
  <c r="L2276" i="4"/>
  <c r="M2276" i="4"/>
  <c r="O2276" i="4"/>
  <c r="W2276" i="4"/>
  <c r="P2276" i="4"/>
  <c r="V2276" i="4"/>
  <c r="Q2276" i="4"/>
  <c r="U2276" i="4"/>
  <c r="L2277" i="4"/>
  <c r="M2277" i="4"/>
  <c r="O2277" i="4"/>
  <c r="W2277" i="4"/>
  <c r="P2277" i="4"/>
  <c r="V2277" i="4"/>
  <c r="Q2277" i="4"/>
  <c r="U2277" i="4"/>
  <c r="L2278" i="4"/>
  <c r="M2278" i="4"/>
  <c r="O2278" i="4"/>
  <c r="W2278" i="4"/>
  <c r="P2278" i="4"/>
  <c r="V2278" i="4"/>
  <c r="Q2278" i="4"/>
  <c r="U2278" i="4"/>
  <c r="L2279" i="4"/>
  <c r="M2279" i="4"/>
  <c r="O2279" i="4"/>
  <c r="W2279" i="4"/>
  <c r="P2279" i="4"/>
  <c r="V2279" i="4"/>
  <c r="Q2279" i="4"/>
  <c r="U2279" i="4"/>
  <c r="L2280" i="4"/>
  <c r="M2280" i="4"/>
  <c r="O2280" i="4"/>
  <c r="W2280" i="4"/>
  <c r="P2280" i="4"/>
  <c r="V2280" i="4"/>
  <c r="Q2280" i="4"/>
  <c r="U2280" i="4"/>
  <c r="L2281" i="4"/>
  <c r="M2281" i="4"/>
  <c r="O2281" i="4"/>
  <c r="W2281" i="4"/>
  <c r="P2281" i="4"/>
  <c r="V2281" i="4"/>
  <c r="Q2281" i="4"/>
  <c r="U2281" i="4"/>
  <c r="L2282" i="4"/>
  <c r="M2282" i="4"/>
  <c r="O2282" i="4"/>
  <c r="W2282" i="4"/>
  <c r="P2282" i="4"/>
  <c r="V2282" i="4"/>
  <c r="Q2282" i="4"/>
  <c r="U2282" i="4"/>
  <c r="L2283" i="4"/>
  <c r="M2283" i="4"/>
  <c r="O2283" i="4"/>
  <c r="W2283" i="4"/>
  <c r="P2283" i="4"/>
  <c r="V2283" i="4"/>
  <c r="Q2283" i="4"/>
  <c r="U2283" i="4"/>
  <c r="L2284" i="4"/>
  <c r="M2284" i="4"/>
  <c r="O2284" i="4"/>
  <c r="W2284" i="4"/>
  <c r="P2284" i="4"/>
  <c r="V2284" i="4"/>
  <c r="Q2284" i="4"/>
  <c r="U2284" i="4"/>
  <c r="L2285" i="4"/>
  <c r="M2285" i="4"/>
  <c r="O2285" i="4"/>
  <c r="W2285" i="4"/>
  <c r="P2285" i="4"/>
  <c r="V2285" i="4"/>
  <c r="Q2285" i="4"/>
  <c r="U2285" i="4"/>
  <c r="L2286" i="4"/>
  <c r="M2286" i="4"/>
  <c r="O2286" i="4"/>
  <c r="W2286" i="4"/>
  <c r="P2286" i="4"/>
  <c r="V2286" i="4"/>
  <c r="Q2286" i="4"/>
  <c r="U2286" i="4"/>
  <c r="L2287" i="4"/>
  <c r="M2287" i="4"/>
  <c r="O2287" i="4"/>
  <c r="W2287" i="4"/>
  <c r="P2287" i="4"/>
  <c r="V2287" i="4"/>
  <c r="Q2287" i="4"/>
  <c r="U2287" i="4"/>
  <c r="L2288" i="4"/>
  <c r="M2288" i="4"/>
  <c r="O2288" i="4"/>
  <c r="W2288" i="4"/>
  <c r="P2288" i="4"/>
  <c r="V2288" i="4"/>
  <c r="Q2288" i="4"/>
  <c r="U2288" i="4"/>
  <c r="L2289" i="4"/>
  <c r="M2289" i="4"/>
  <c r="O2289" i="4"/>
  <c r="W2289" i="4"/>
  <c r="P2289" i="4"/>
  <c r="V2289" i="4"/>
  <c r="Q2289" i="4"/>
  <c r="U2289" i="4"/>
  <c r="L2290" i="4"/>
  <c r="M2290" i="4"/>
  <c r="O2290" i="4"/>
  <c r="W2290" i="4"/>
  <c r="P2290" i="4"/>
  <c r="V2290" i="4"/>
  <c r="Q2290" i="4"/>
  <c r="U2290" i="4"/>
  <c r="L2291" i="4"/>
  <c r="M2291" i="4"/>
  <c r="O2291" i="4"/>
  <c r="W2291" i="4"/>
  <c r="P2291" i="4"/>
  <c r="V2291" i="4"/>
  <c r="Q2291" i="4"/>
  <c r="U2291" i="4"/>
  <c r="L2292" i="4"/>
  <c r="M2292" i="4"/>
  <c r="O2292" i="4"/>
  <c r="W2292" i="4"/>
  <c r="P2292" i="4"/>
  <c r="V2292" i="4"/>
  <c r="Q2292" i="4"/>
  <c r="U2292" i="4"/>
  <c r="L2293" i="4"/>
  <c r="M2293" i="4"/>
  <c r="O2293" i="4"/>
  <c r="W2293" i="4"/>
  <c r="P2293" i="4"/>
  <c r="V2293" i="4"/>
  <c r="Q2293" i="4"/>
  <c r="U2293" i="4"/>
  <c r="L2294" i="4"/>
  <c r="M2294" i="4"/>
  <c r="O2294" i="4"/>
  <c r="W2294" i="4"/>
  <c r="P2294" i="4"/>
  <c r="V2294" i="4"/>
  <c r="Q2294" i="4"/>
  <c r="U2294" i="4"/>
  <c r="L2295" i="4"/>
  <c r="M2295" i="4"/>
  <c r="O2295" i="4"/>
  <c r="W2295" i="4"/>
  <c r="P2295" i="4"/>
  <c r="V2295" i="4"/>
  <c r="Q2295" i="4"/>
  <c r="U2295" i="4"/>
  <c r="L2296" i="4"/>
  <c r="M2296" i="4"/>
  <c r="O2296" i="4"/>
  <c r="W2296" i="4"/>
  <c r="P2296" i="4"/>
  <c r="V2296" i="4"/>
  <c r="Q2296" i="4"/>
  <c r="U2296" i="4"/>
  <c r="L2297" i="4"/>
  <c r="M2297" i="4"/>
  <c r="O2297" i="4"/>
  <c r="W2297" i="4"/>
  <c r="P2297" i="4"/>
  <c r="V2297" i="4"/>
  <c r="Q2297" i="4"/>
  <c r="U2297" i="4"/>
  <c r="L2298" i="4"/>
  <c r="M2298" i="4"/>
  <c r="O2298" i="4"/>
  <c r="W2298" i="4"/>
  <c r="P2298" i="4"/>
  <c r="V2298" i="4"/>
  <c r="Q2298" i="4"/>
  <c r="U2298" i="4"/>
  <c r="L2299" i="4"/>
  <c r="M2299" i="4"/>
  <c r="O2299" i="4"/>
  <c r="W2299" i="4"/>
  <c r="P2299" i="4"/>
  <c r="V2299" i="4"/>
  <c r="Q2299" i="4"/>
  <c r="U2299" i="4"/>
  <c r="L2300" i="4"/>
  <c r="M2300" i="4"/>
  <c r="O2300" i="4"/>
  <c r="W2300" i="4"/>
  <c r="P2300" i="4"/>
  <c r="V2300" i="4"/>
  <c r="Q2300" i="4"/>
  <c r="U2300" i="4"/>
  <c r="L2301" i="4"/>
  <c r="M2301" i="4"/>
  <c r="O2301" i="4"/>
  <c r="W2301" i="4"/>
  <c r="P2301" i="4"/>
  <c r="V2301" i="4"/>
  <c r="Q2301" i="4"/>
  <c r="U2301" i="4"/>
  <c r="L2302" i="4"/>
  <c r="M2302" i="4"/>
  <c r="O2302" i="4"/>
  <c r="W2302" i="4"/>
  <c r="P2302" i="4"/>
  <c r="V2302" i="4"/>
  <c r="Q2302" i="4"/>
  <c r="U2302" i="4"/>
  <c r="L2303" i="4"/>
  <c r="M2303" i="4"/>
  <c r="O2303" i="4"/>
  <c r="W2303" i="4"/>
  <c r="P2303" i="4"/>
  <c r="V2303" i="4"/>
  <c r="Q2303" i="4"/>
  <c r="U2303" i="4"/>
  <c r="L2304" i="4"/>
  <c r="M2304" i="4"/>
  <c r="O2304" i="4"/>
  <c r="W2304" i="4"/>
  <c r="P2304" i="4"/>
  <c r="V2304" i="4"/>
  <c r="Q2304" i="4"/>
  <c r="U2304" i="4"/>
  <c r="L2305" i="4"/>
  <c r="M2305" i="4"/>
  <c r="O2305" i="4"/>
  <c r="W2305" i="4"/>
  <c r="P2305" i="4"/>
  <c r="V2305" i="4"/>
  <c r="Q2305" i="4"/>
  <c r="U2305" i="4"/>
  <c r="L2306" i="4"/>
  <c r="M2306" i="4"/>
  <c r="O2306" i="4"/>
  <c r="W2306" i="4"/>
  <c r="P2306" i="4"/>
  <c r="V2306" i="4"/>
  <c r="Q2306" i="4"/>
  <c r="U2306" i="4"/>
  <c r="L2307" i="4"/>
  <c r="M2307" i="4"/>
  <c r="O2307" i="4"/>
  <c r="W2307" i="4"/>
  <c r="P2307" i="4"/>
  <c r="V2307" i="4"/>
  <c r="Q2307" i="4"/>
  <c r="U2307" i="4"/>
  <c r="L2308" i="4"/>
  <c r="M2308" i="4"/>
  <c r="O2308" i="4"/>
  <c r="W2308" i="4"/>
  <c r="P2308" i="4"/>
  <c r="V2308" i="4"/>
  <c r="Q2308" i="4"/>
  <c r="U2308" i="4"/>
  <c r="L2309" i="4"/>
  <c r="M2309" i="4"/>
  <c r="O2309" i="4"/>
  <c r="W2309" i="4"/>
  <c r="P2309" i="4"/>
  <c r="V2309" i="4"/>
  <c r="Q2309" i="4"/>
  <c r="U2309" i="4"/>
  <c r="L2310" i="4"/>
  <c r="M2310" i="4"/>
  <c r="O2310" i="4"/>
  <c r="W2310" i="4"/>
  <c r="P2310" i="4"/>
  <c r="V2310" i="4"/>
  <c r="Q2310" i="4"/>
  <c r="U2310" i="4"/>
  <c r="L2311" i="4"/>
  <c r="M2311" i="4"/>
  <c r="O2311" i="4"/>
  <c r="W2311" i="4"/>
  <c r="P2311" i="4"/>
  <c r="V2311" i="4"/>
  <c r="Q2311" i="4"/>
  <c r="U2311" i="4"/>
  <c r="L2312" i="4"/>
  <c r="M2312" i="4"/>
  <c r="O2312" i="4"/>
  <c r="W2312" i="4"/>
  <c r="P2312" i="4"/>
  <c r="V2312" i="4"/>
  <c r="Q2312" i="4"/>
  <c r="U2312" i="4"/>
  <c r="L2313" i="4"/>
  <c r="M2313" i="4"/>
  <c r="O2313" i="4"/>
  <c r="W2313" i="4"/>
  <c r="P2313" i="4"/>
  <c r="V2313" i="4"/>
  <c r="Q2313" i="4"/>
  <c r="U2313" i="4"/>
  <c r="L2314" i="4"/>
  <c r="M2314" i="4"/>
  <c r="O2314" i="4"/>
  <c r="W2314" i="4"/>
  <c r="P2314" i="4"/>
  <c r="V2314" i="4"/>
  <c r="Q2314" i="4"/>
  <c r="U2314" i="4"/>
  <c r="L2315" i="4"/>
  <c r="M2315" i="4"/>
  <c r="O2315" i="4"/>
  <c r="W2315" i="4"/>
  <c r="P2315" i="4"/>
  <c r="V2315" i="4"/>
  <c r="Q2315" i="4"/>
  <c r="U2315" i="4"/>
  <c r="L2316" i="4"/>
  <c r="M2316" i="4"/>
  <c r="O2316" i="4"/>
  <c r="W2316" i="4"/>
  <c r="P2316" i="4"/>
  <c r="V2316" i="4"/>
  <c r="Q2316" i="4"/>
  <c r="U2316" i="4"/>
  <c r="L2317" i="4"/>
  <c r="M2317" i="4"/>
  <c r="O2317" i="4"/>
  <c r="W2317" i="4"/>
  <c r="P2317" i="4"/>
  <c r="V2317" i="4"/>
  <c r="Q2317" i="4"/>
  <c r="U2317" i="4"/>
  <c r="L2318" i="4"/>
  <c r="M2318" i="4"/>
  <c r="O2318" i="4"/>
  <c r="W2318" i="4"/>
  <c r="P2318" i="4"/>
  <c r="V2318" i="4"/>
  <c r="Q2318" i="4"/>
  <c r="U2318" i="4"/>
  <c r="L2319" i="4"/>
  <c r="M2319" i="4"/>
  <c r="O2319" i="4"/>
  <c r="W2319" i="4"/>
  <c r="P2319" i="4"/>
  <c r="V2319" i="4"/>
  <c r="Q2319" i="4"/>
  <c r="U2319" i="4"/>
  <c r="L2320" i="4"/>
  <c r="M2320" i="4"/>
  <c r="O2320" i="4"/>
  <c r="W2320" i="4"/>
  <c r="P2320" i="4"/>
  <c r="V2320" i="4"/>
  <c r="Q2320" i="4"/>
  <c r="U2320" i="4"/>
  <c r="L2321" i="4"/>
  <c r="M2321" i="4"/>
  <c r="O2321" i="4"/>
  <c r="W2321" i="4"/>
  <c r="P2321" i="4"/>
  <c r="V2321" i="4"/>
  <c r="Q2321" i="4"/>
  <c r="U2321" i="4"/>
  <c r="L2322" i="4"/>
  <c r="M2322" i="4"/>
  <c r="O2322" i="4"/>
  <c r="W2322" i="4"/>
  <c r="P2322" i="4"/>
  <c r="V2322" i="4"/>
  <c r="Q2322" i="4"/>
  <c r="U2322" i="4"/>
  <c r="L2323" i="4"/>
  <c r="M2323" i="4"/>
  <c r="O2323" i="4"/>
  <c r="W2323" i="4"/>
  <c r="P2323" i="4"/>
  <c r="V2323" i="4"/>
  <c r="Q2323" i="4"/>
  <c r="U2323" i="4"/>
  <c r="L2324" i="4"/>
  <c r="M2324" i="4"/>
  <c r="O2324" i="4"/>
  <c r="W2324" i="4"/>
  <c r="P2324" i="4"/>
  <c r="V2324" i="4"/>
  <c r="Q2324" i="4"/>
  <c r="U2324" i="4"/>
  <c r="L2325" i="4"/>
  <c r="M2325" i="4"/>
  <c r="O2325" i="4"/>
  <c r="W2325" i="4"/>
  <c r="P2325" i="4"/>
  <c r="V2325" i="4"/>
  <c r="Q2325" i="4"/>
  <c r="U2325" i="4"/>
  <c r="L2326" i="4"/>
  <c r="M2326" i="4"/>
  <c r="O2326" i="4"/>
  <c r="W2326" i="4"/>
  <c r="P2326" i="4"/>
  <c r="V2326" i="4"/>
  <c r="Q2326" i="4"/>
  <c r="U2326" i="4"/>
  <c r="L2327" i="4"/>
  <c r="M2327" i="4"/>
  <c r="O2327" i="4"/>
  <c r="W2327" i="4"/>
  <c r="P2327" i="4"/>
  <c r="V2327" i="4"/>
  <c r="Q2327" i="4"/>
  <c r="U2327" i="4"/>
  <c r="L2328" i="4"/>
  <c r="M2328" i="4"/>
  <c r="O2328" i="4"/>
  <c r="W2328" i="4"/>
  <c r="P2328" i="4"/>
  <c r="V2328" i="4"/>
  <c r="Q2328" i="4"/>
  <c r="U2328" i="4"/>
  <c r="L2329" i="4"/>
  <c r="M2329" i="4"/>
  <c r="O2329" i="4"/>
  <c r="W2329" i="4"/>
  <c r="P2329" i="4"/>
  <c r="V2329" i="4"/>
  <c r="Q2329" i="4"/>
  <c r="U2329" i="4"/>
  <c r="L2330" i="4"/>
  <c r="M2330" i="4"/>
  <c r="O2330" i="4"/>
  <c r="W2330" i="4"/>
  <c r="P2330" i="4"/>
  <c r="V2330" i="4"/>
  <c r="Q2330" i="4"/>
  <c r="U2330" i="4"/>
  <c r="L2331" i="4"/>
  <c r="M2331" i="4"/>
  <c r="O2331" i="4"/>
  <c r="W2331" i="4"/>
  <c r="P2331" i="4"/>
  <c r="V2331" i="4"/>
  <c r="Q2331" i="4"/>
  <c r="U2331" i="4"/>
  <c r="L2332" i="4"/>
  <c r="M2332" i="4"/>
  <c r="O2332" i="4"/>
  <c r="W2332" i="4"/>
  <c r="P2332" i="4"/>
  <c r="V2332" i="4"/>
  <c r="Q2332" i="4"/>
  <c r="U2332" i="4"/>
  <c r="L2333" i="4"/>
  <c r="M2333" i="4"/>
  <c r="O2333" i="4"/>
  <c r="W2333" i="4"/>
  <c r="P2333" i="4"/>
  <c r="V2333" i="4"/>
  <c r="Q2333" i="4"/>
  <c r="U2333" i="4"/>
  <c r="L2334" i="4"/>
  <c r="M2334" i="4"/>
  <c r="O2334" i="4"/>
  <c r="W2334" i="4"/>
  <c r="P2334" i="4"/>
  <c r="V2334" i="4"/>
  <c r="Q2334" i="4"/>
  <c r="U2334" i="4"/>
  <c r="L2335" i="4"/>
  <c r="M2335" i="4"/>
  <c r="O2335" i="4"/>
  <c r="W2335" i="4"/>
  <c r="P2335" i="4"/>
  <c r="V2335" i="4"/>
  <c r="Q2335" i="4"/>
  <c r="U2335" i="4"/>
  <c r="L2336" i="4"/>
  <c r="M2336" i="4"/>
  <c r="O2336" i="4"/>
  <c r="W2336" i="4"/>
  <c r="P2336" i="4"/>
  <c r="V2336" i="4"/>
  <c r="Q2336" i="4"/>
  <c r="U2336" i="4"/>
  <c r="L2337" i="4"/>
  <c r="M2337" i="4"/>
  <c r="O2337" i="4"/>
  <c r="W2337" i="4"/>
  <c r="P2337" i="4"/>
  <c r="V2337" i="4"/>
  <c r="Q2337" i="4"/>
  <c r="U2337" i="4"/>
  <c r="L2338" i="4"/>
  <c r="M2338" i="4"/>
  <c r="O2338" i="4"/>
  <c r="W2338" i="4"/>
  <c r="P2338" i="4"/>
  <c r="V2338" i="4"/>
  <c r="Q2338" i="4"/>
  <c r="U2338" i="4"/>
  <c r="L2339" i="4"/>
  <c r="M2339" i="4"/>
  <c r="O2339" i="4"/>
  <c r="W2339" i="4"/>
  <c r="P2339" i="4"/>
  <c r="V2339" i="4"/>
  <c r="Q2339" i="4"/>
  <c r="U2339" i="4"/>
  <c r="L2340" i="4"/>
  <c r="M2340" i="4"/>
  <c r="O2340" i="4"/>
  <c r="W2340" i="4"/>
  <c r="P2340" i="4"/>
  <c r="V2340" i="4"/>
  <c r="Q2340" i="4"/>
  <c r="U2340" i="4"/>
  <c r="L2341" i="4"/>
  <c r="M2341" i="4"/>
  <c r="O2341" i="4"/>
  <c r="W2341" i="4"/>
  <c r="P2341" i="4"/>
  <c r="V2341" i="4"/>
  <c r="Q2341" i="4"/>
  <c r="U2341" i="4"/>
  <c r="L2342" i="4"/>
  <c r="M2342" i="4"/>
  <c r="O2342" i="4"/>
  <c r="W2342" i="4"/>
  <c r="P2342" i="4"/>
  <c r="V2342" i="4"/>
  <c r="Q2342" i="4"/>
  <c r="U2342" i="4"/>
  <c r="L2343" i="4"/>
  <c r="M2343" i="4"/>
  <c r="O2343" i="4"/>
  <c r="W2343" i="4"/>
  <c r="P2343" i="4"/>
  <c r="V2343" i="4"/>
  <c r="Q2343" i="4"/>
  <c r="U2343" i="4"/>
  <c r="L2344" i="4"/>
  <c r="M2344" i="4"/>
  <c r="O2344" i="4"/>
  <c r="W2344" i="4"/>
  <c r="P2344" i="4"/>
  <c r="V2344" i="4"/>
  <c r="Q2344" i="4"/>
  <c r="U2344" i="4"/>
  <c r="L2345" i="4"/>
  <c r="M2345" i="4"/>
  <c r="O2345" i="4"/>
  <c r="W2345" i="4"/>
  <c r="P2345" i="4"/>
  <c r="V2345" i="4"/>
  <c r="Q2345" i="4"/>
  <c r="U2345" i="4"/>
  <c r="L2346" i="4"/>
  <c r="M2346" i="4"/>
  <c r="O2346" i="4"/>
  <c r="W2346" i="4"/>
  <c r="P2346" i="4"/>
  <c r="V2346" i="4"/>
  <c r="Q2346" i="4"/>
  <c r="U2346" i="4"/>
  <c r="L2347" i="4"/>
  <c r="M2347" i="4"/>
  <c r="O2347" i="4"/>
  <c r="W2347" i="4"/>
  <c r="P2347" i="4"/>
  <c r="V2347" i="4"/>
  <c r="Q2347" i="4"/>
  <c r="U2347" i="4"/>
  <c r="L2348" i="4"/>
  <c r="M2348" i="4"/>
  <c r="O2348" i="4"/>
  <c r="W2348" i="4"/>
  <c r="P2348" i="4"/>
  <c r="V2348" i="4"/>
  <c r="Q2348" i="4"/>
  <c r="U2348" i="4"/>
  <c r="L2349" i="4"/>
  <c r="M2349" i="4"/>
  <c r="O2349" i="4"/>
  <c r="W2349" i="4"/>
  <c r="P2349" i="4"/>
  <c r="V2349" i="4"/>
  <c r="Q2349" i="4"/>
  <c r="U2349" i="4"/>
  <c r="L2350" i="4"/>
  <c r="M2350" i="4"/>
  <c r="O2350" i="4"/>
  <c r="W2350" i="4"/>
  <c r="P2350" i="4"/>
  <c r="V2350" i="4"/>
  <c r="Q2350" i="4"/>
  <c r="U2350" i="4"/>
  <c r="L2351" i="4"/>
  <c r="M2351" i="4"/>
  <c r="O2351" i="4"/>
  <c r="W2351" i="4"/>
  <c r="P2351" i="4"/>
  <c r="V2351" i="4"/>
  <c r="Q2351" i="4"/>
  <c r="U2351" i="4"/>
  <c r="L2352" i="4"/>
  <c r="M2352" i="4"/>
  <c r="O2352" i="4"/>
  <c r="W2352" i="4"/>
  <c r="P2352" i="4"/>
  <c r="V2352" i="4"/>
  <c r="Q2352" i="4"/>
  <c r="U2352" i="4"/>
  <c r="L2353" i="4"/>
  <c r="M2353" i="4"/>
  <c r="O2353" i="4"/>
  <c r="W2353" i="4"/>
  <c r="P2353" i="4"/>
  <c r="V2353" i="4"/>
  <c r="Q2353" i="4"/>
  <c r="U2353" i="4"/>
  <c r="L2354" i="4"/>
  <c r="M2354" i="4"/>
  <c r="O2354" i="4"/>
  <c r="W2354" i="4"/>
  <c r="P2354" i="4"/>
  <c r="V2354" i="4"/>
  <c r="Q2354" i="4"/>
  <c r="U2354" i="4"/>
  <c r="L2355" i="4"/>
  <c r="M2355" i="4"/>
  <c r="O2355" i="4"/>
  <c r="W2355" i="4"/>
  <c r="P2355" i="4"/>
  <c r="V2355" i="4"/>
  <c r="Q2355" i="4"/>
  <c r="U2355" i="4"/>
  <c r="L2356" i="4"/>
  <c r="M2356" i="4"/>
  <c r="O2356" i="4"/>
  <c r="W2356" i="4"/>
  <c r="P2356" i="4"/>
  <c r="V2356" i="4"/>
  <c r="Q2356" i="4"/>
  <c r="U2356" i="4"/>
  <c r="L2357" i="4"/>
  <c r="M2357" i="4"/>
  <c r="O2357" i="4"/>
  <c r="W2357" i="4"/>
  <c r="P2357" i="4"/>
  <c r="V2357" i="4"/>
  <c r="Q2357" i="4"/>
  <c r="U2357" i="4"/>
  <c r="L2358" i="4"/>
  <c r="M2358" i="4"/>
  <c r="O2358" i="4"/>
  <c r="W2358" i="4"/>
  <c r="P2358" i="4"/>
  <c r="V2358" i="4"/>
  <c r="Q2358" i="4"/>
  <c r="U2358" i="4"/>
  <c r="L2359" i="4"/>
  <c r="M2359" i="4"/>
  <c r="O2359" i="4"/>
  <c r="W2359" i="4"/>
  <c r="P2359" i="4"/>
  <c r="V2359" i="4"/>
  <c r="Q2359" i="4"/>
  <c r="U2359" i="4"/>
  <c r="L2360" i="4"/>
  <c r="M2360" i="4"/>
  <c r="O2360" i="4"/>
  <c r="W2360" i="4"/>
  <c r="P2360" i="4"/>
  <c r="V2360" i="4"/>
  <c r="Q2360" i="4"/>
  <c r="U2360" i="4"/>
  <c r="L2361" i="4"/>
  <c r="M2361" i="4"/>
  <c r="O2361" i="4"/>
  <c r="W2361" i="4"/>
  <c r="P2361" i="4"/>
  <c r="V2361" i="4"/>
  <c r="Q2361" i="4"/>
  <c r="U2361" i="4"/>
  <c r="L2362" i="4"/>
  <c r="M2362" i="4"/>
  <c r="O2362" i="4"/>
  <c r="W2362" i="4"/>
  <c r="P2362" i="4"/>
  <c r="V2362" i="4"/>
  <c r="Q2362" i="4"/>
  <c r="U2362" i="4"/>
  <c r="L2363" i="4"/>
  <c r="M2363" i="4"/>
  <c r="O2363" i="4"/>
  <c r="W2363" i="4"/>
  <c r="P2363" i="4"/>
  <c r="V2363" i="4"/>
  <c r="Q2363" i="4"/>
  <c r="U2363" i="4"/>
  <c r="L2364" i="4"/>
  <c r="M2364" i="4"/>
  <c r="O2364" i="4"/>
  <c r="W2364" i="4"/>
  <c r="P2364" i="4"/>
  <c r="V2364" i="4"/>
  <c r="Q2364" i="4"/>
  <c r="U2364" i="4"/>
  <c r="L2365" i="4"/>
  <c r="M2365" i="4"/>
  <c r="O2365" i="4"/>
  <c r="W2365" i="4"/>
  <c r="P2365" i="4"/>
  <c r="V2365" i="4"/>
  <c r="Q2365" i="4"/>
  <c r="U2365" i="4"/>
  <c r="L2366" i="4"/>
  <c r="M2366" i="4"/>
  <c r="O2366" i="4"/>
  <c r="W2366" i="4"/>
  <c r="P2366" i="4"/>
  <c r="V2366" i="4"/>
  <c r="Q2366" i="4"/>
  <c r="U2366" i="4"/>
  <c r="L2367" i="4"/>
  <c r="M2367" i="4"/>
  <c r="O2367" i="4"/>
  <c r="W2367" i="4"/>
  <c r="P2367" i="4"/>
  <c r="V2367" i="4"/>
  <c r="Q2367" i="4"/>
  <c r="U2367" i="4"/>
  <c r="L2368" i="4"/>
  <c r="M2368" i="4"/>
  <c r="O2368" i="4"/>
  <c r="W2368" i="4"/>
  <c r="P2368" i="4"/>
  <c r="V2368" i="4"/>
  <c r="Q2368" i="4"/>
  <c r="U2368" i="4"/>
  <c r="L2369" i="4"/>
  <c r="M2369" i="4"/>
  <c r="O2369" i="4"/>
  <c r="W2369" i="4"/>
  <c r="P2369" i="4"/>
  <c r="V2369" i="4"/>
  <c r="Q2369" i="4"/>
  <c r="U2369" i="4"/>
  <c r="L2370" i="4"/>
  <c r="M2370" i="4"/>
  <c r="O2370" i="4"/>
  <c r="W2370" i="4"/>
  <c r="P2370" i="4"/>
  <c r="V2370" i="4"/>
  <c r="Q2370" i="4"/>
  <c r="U2370" i="4"/>
  <c r="L2371" i="4"/>
  <c r="M2371" i="4"/>
  <c r="O2371" i="4"/>
  <c r="W2371" i="4"/>
  <c r="P2371" i="4"/>
  <c r="V2371" i="4"/>
  <c r="Q2371" i="4"/>
  <c r="U2371" i="4"/>
  <c r="L2372" i="4"/>
  <c r="M2372" i="4"/>
  <c r="O2372" i="4"/>
  <c r="W2372" i="4"/>
  <c r="P2372" i="4"/>
  <c r="V2372" i="4"/>
  <c r="Q2372" i="4"/>
  <c r="U2372" i="4"/>
  <c r="L2373" i="4"/>
  <c r="M2373" i="4"/>
  <c r="O2373" i="4"/>
  <c r="W2373" i="4"/>
  <c r="P2373" i="4"/>
  <c r="V2373" i="4"/>
  <c r="Q2373" i="4"/>
  <c r="U2373" i="4"/>
  <c r="L2374" i="4"/>
  <c r="M2374" i="4"/>
  <c r="O2374" i="4"/>
  <c r="W2374" i="4"/>
  <c r="P2374" i="4"/>
  <c r="V2374" i="4"/>
  <c r="Q2374" i="4"/>
  <c r="U2374" i="4"/>
  <c r="L2375" i="4"/>
  <c r="M2375" i="4"/>
  <c r="O2375" i="4"/>
  <c r="W2375" i="4"/>
  <c r="P2375" i="4"/>
  <c r="V2375" i="4"/>
  <c r="Q2375" i="4"/>
  <c r="U2375" i="4"/>
  <c r="L2376" i="4"/>
  <c r="M2376" i="4"/>
  <c r="O2376" i="4"/>
  <c r="W2376" i="4"/>
  <c r="P2376" i="4"/>
  <c r="V2376" i="4"/>
  <c r="Q2376" i="4"/>
  <c r="U2376" i="4"/>
  <c r="L2377" i="4"/>
  <c r="M2377" i="4"/>
  <c r="O2377" i="4"/>
  <c r="W2377" i="4"/>
  <c r="P2377" i="4"/>
  <c r="V2377" i="4"/>
  <c r="Q2377" i="4"/>
  <c r="U2377" i="4"/>
  <c r="L2378" i="4"/>
  <c r="M2378" i="4"/>
  <c r="O2378" i="4"/>
  <c r="W2378" i="4"/>
  <c r="P2378" i="4"/>
  <c r="V2378" i="4"/>
  <c r="Q2378" i="4"/>
  <c r="U2378" i="4"/>
  <c r="L2379" i="4"/>
  <c r="M2379" i="4"/>
  <c r="O2379" i="4"/>
  <c r="W2379" i="4"/>
  <c r="P2379" i="4"/>
  <c r="V2379" i="4"/>
  <c r="Q2379" i="4"/>
  <c r="U2379" i="4"/>
  <c r="L2380" i="4"/>
  <c r="M2380" i="4"/>
  <c r="O2380" i="4"/>
  <c r="W2380" i="4"/>
  <c r="P2380" i="4"/>
  <c r="V2380" i="4"/>
  <c r="Q2380" i="4"/>
  <c r="U2380" i="4"/>
  <c r="L2381" i="4"/>
  <c r="M2381" i="4"/>
  <c r="O2381" i="4"/>
  <c r="W2381" i="4"/>
  <c r="P2381" i="4"/>
  <c r="V2381" i="4"/>
  <c r="Q2381" i="4"/>
  <c r="U2381" i="4"/>
  <c r="L2382" i="4"/>
  <c r="M2382" i="4"/>
  <c r="O2382" i="4"/>
  <c r="W2382" i="4"/>
  <c r="P2382" i="4"/>
  <c r="V2382" i="4"/>
  <c r="Q2382" i="4"/>
  <c r="U2382" i="4"/>
  <c r="L2383" i="4"/>
  <c r="M2383" i="4"/>
  <c r="O2383" i="4"/>
  <c r="W2383" i="4"/>
  <c r="P2383" i="4"/>
  <c r="V2383" i="4"/>
  <c r="Q2383" i="4"/>
  <c r="U2383" i="4"/>
  <c r="L2384" i="4"/>
  <c r="M2384" i="4"/>
  <c r="O2384" i="4"/>
  <c r="W2384" i="4"/>
  <c r="P2384" i="4"/>
  <c r="V2384" i="4"/>
  <c r="Q2384" i="4"/>
  <c r="U2384" i="4"/>
  <c r="L2385" i="4"/>
  <c r="M2385" i="4"/>
  <c r="O2385" i="4"/>
  <c r="W2385" i="4"/>
  <c r="P2385" i="4"/>
  <c r="V2385" i="4"/>
  <c r="Q2385" i="4"/>
  <c r="U2385" i="4"/>
  <c r="L2386" i="4"/>
  <c r="M2386" i="4"/>
  <c r="O2386" i="4"/>
  <c r="W2386" i="4"/>
  <c r="P2386" i="4"/>
  <c r="V2386" i="4"/>
  <c r="Q2386" i="4"/>
  <c r="U2386" i="4"/>
  <c r="L2387" i="4"/>
  <c r="M2387" i="4"/>
  <c r="O2387" i="4"/>
  <c r="W2387" i="4"/>
  <c r="P2387" i="4"/>
  <c r="V2387" i="4"/>
  <c r="Q2387" i="4"/>
  <c r="U2387" i="4"/>
  <c r="L2388" i="4"/>
  <c r="M2388" i="4"/>
  <c r="O2388" i="4"/>
  <c r="W2388" i="4"/>
  <c r="P2388" i="4"/>
  <c r="V2388" i="4"/>
  <c r="Q2388" i="4"/>
  <c r="U2388" i="4"/>
  <c r="L2389" i="4"/>
  <c r="M2389" i="4"/>
  <c r="O2389" i="4"/>
  <c r="W2389" i="4"/>
  <c r="P2389" i="4"/>
  <c r="V2389" i="4"/>
  <c r="Q2389" i="4"/>
  <c r="U2389" i="4"/>
  <c r="L2390" i="4"/>
  <c r="M2390" i="4"/>
  <c r="O2390" i="4"/>
  <c r="W2390" i="4"/>
  <c r="P2390" i="4"/>
  <c r="V2390" i="4"/>
  <c r="Q2390" i="4"/>
  <c r="U2390" i="4"/>
  <c r="L2391" i="4"/>
  <c r="M2391" i="4"/>
  <c r="O2391" i="4"/>
  <c r="W2391" i="4"/>
  <c r="P2391" i="4"/>
  <c r="V2391" i="4"/>
  <c r="Q2391" i="4"/>
  <c r="U2391" i="4"/>
  <c r="L2392" i="4"/>
  <c r="M2392" i="4"/>
  <c r="O2392" i="4"/>
  <c r="W2392" i="4"/>
  <c r="P2392" i="4"/>
  <c r="V2392" i="4"/>
  <c r="Q2392" i="4"/>
  <c r="U2392" i="4"/>
  <c r="L2393" i="4"/>
  <c r="M2393" i="4"/>
  <c r="O2393" i="4"/>
  <c r="W2393" i="4"/>
  <c r="P2393" i="4"/>
  <c r="V2393" i="4"/>
  <c r="Q2393" i="4"/>
  <c r="U2393" i="4"/>
  <c r="L2394" i="4"/>
  <c r="M2394" i="4"/>
  <c r="O2394" i="4"/>
  <c r="W2394" i="4"/>
  <c r="P2394" i="4"/>
  <c r="V2394" i="4"/>
  <c r="Q2394" i="4"/>
  <c r="U2394" i="4"/>
  <c r="L2395" i="4"/>
  <c r="M2395" i="4"/>
  <c r="O2395" i="4"/>
  <c r="W2395" i="4"/>
  <c r="P2395" i="4"/>
  <c r="V2395" i="4"/>
  <c r="Q2395" i="4"/>
  <c r="U2395" i="4"/>
  <c r="L2396" i="4"/>
  <c r="M2396" i="4"/>
  <c r="O2396" i="4"/>
  <c r="W2396" i="4"/>
  <c r="P2396" i="4"/>
  <c r="V2396" i="4"/>
  <c r="Q2396" i="4"/>
  <c r="U2396" i="4"/>
  <c r="L2397" i="4"/>
  <c r="M2397" i="4"/>
  <c r="O2397" i="4"/>
  <c r="W2397" i="4"/>
  <c r="P2397" i="4"/>
  <c r="V2397" i="4"/>
  <c r="Q2397" i="4"/>
  <c r="U2397" i="4"/>
  <c r="L2398" i="4"/>
  <c r="M2398" i="4"/>
  <c r="O2398" i="4"/>
  <c r="W2398" i="4"/>
  <c r="P2398" i="4"/>
  <c r="V2398" i="4"/>
  <c r="Q2398" i="4"/>
  <c r="U2398" i="4"/>
  <c r="L2399" i="4"/>
  <c r="M2399" i="4"/>
  <c r="O2399" i="4"/>
  <c r="W2399" i="4"/>
  <c r="P2399" i="4"/>
  <c r="V2399" i="4"/>
  <c r="Q2399" i="4"/>
  <c r="U2399" i="4"/>
  <c r="L2400" i="4"/>
  <c r="M2400" i="4"/>
  <c r="O2400" i="4"/>
  <c r="W2400" i="4"/>
  <c r="P2400" i="4"/>
  <c r="V2400" i="4"/>
  <c r="Q2400" i="4"/>
  <c r="U2400" i="4"/>
  <c r="L2401" i="4"/>
  <c r="M2401" i="4"/>
  <c r="O2401" i="4"/>
  <c r="W2401" i="4"/>
  <c r="P2401" i="4"/>
  <c r="V2401" i="4"/>
  <c r="Q2401" i="4"/>
  <c r="U2401" i="4"/>
  <c r="L2402" i="4"/>
  <c r="M2402" i="4"/>
  <c r="O2402" i="4"/>
  <c r="W2402" i="4"/>
  <c r="P2402" i="4"/>
  <c r="V2402" i="4"/>
  <c r="Q2402" i="4"/>
  <c r="U2402" i="4"/>
  <c r="L2403" i="4"/>
  <c r="M2403" i="4"/>
  <c r="O2403" i="4"/>
  <c r="W2403" i="4"/>
  <c r="P2403" i="4"/>
  <c r="V2403" i="4"/>
  <c r="Q2403" i="4"/>
  <c r="U2403" i="4"/>
  <c r="L2404" i="4"/>
  <c r="M2404" i="4"/>
  <c r="O2404" i="4"/>
  <c r="W2404" i="4"/>
  <c r="P2404" i="4"/>
  <c r="V2404" i="4"/>
  <c r="Q2404" i="4"/>
  <c r="U2404" i="4"/>
  <c r="L2405" i="4"/>
  <c r="M2405" i="4"/>
  <c r="O2405" i="4"/>
  <c r="W2405" i="4"/>
  <c r="P2405" i="4"/>
  <c r="V2405" i="4"/>
  <c r="Q2405" i="4"/>
  <c r="U2405" i="4"/>
  <c r="L2406" i="4"/>
  <c r="M2406" i="4"/>
  <c r="O2406" i="4"/>
  <c r="W2406" i="4"/>
  <c r="P2406" i="4"/>
  <c r="V2406" i="4"/>
  <c r="Q2406" i="4"/>
  <c r="U2406" i="4"/>
  <c r="L2407" i="4"/>
  <c r="M2407" i="4"/>
  <c r="O2407" i="4"/>
  <c r="W2407" i="4"/>
  <c r="P2407" i="4"/>
  <c r="V2407" i="4"/>
  <c r="Q2407" i="4"/>
  <c r="U2407" i="4"/>
  <c r="L2408" i="4"/>
  <c r="M2408" i="4"/>
  <c r="O2408" i="4"/>
  <c r="W2408" i="4"/>
  <c r="P2408" i="4"/>
  <c r="V2408" i="4"/>
  <c r="Q2408" i="4"/>
  <c r="U2408" i="4"/>
  <c r="L2409" i="4"/>
  <c r="M2409" i="4"/>
  <c r="O2409" i="4"/>
  <c r="W2409" i="4"/>
  <c r="P2409" i="4"/>
  <c r="V2409" i="4"/>
  <c r="Q2409" i="4"/>
  <c r="U2409" i="4"/>
  <c r="L2410" i="4"/>
  <c r="M2410" i="4"/>
  <c r="O2410" i="4"/>
  <c r="W2410" i="4"/>
  <c r="P2410" i="4"/>
  <c r="V2410" i="4"/>
  <c r="Q2410" i="4"/>
  <c r="U2410" i="4"/>
  <c r="L2411" i="4"/>
  <c r="M2411" i="4"/>
  <c r="O2411" i="4"/>
  <c r="W2411" i="4"/>
  <c r="P2411" i="4"/>
  <c r="V2411" i="4"/>
  <c r="Q2411" i="4"/>
  <c r="U2411" i="4"/>
  <c r="L2412" i="4"/>
  <c r="M2412" i="4"/>
  <c r="O2412" i="4"/>
  <c r="W2412" i="4"/>
  <c r="P2412" i="4"/>
  <c r="V2412" i="4"/>
  <c r="Q2412" i="4"/>
  <c r="U2412" i="4"/>
  <c r="L2413" i="4"/>
  <c r="M2413" i="4"/>
  <c r="O2413" i="4"/>
  <c r="W2413" i="4"/>
  <c r="P2413" i="4"/>
  <c r="V2413" i="4"/>
  <c r="Q2413" i="4"/>
  <c r="U2413" i="4"/>
  <c r="L2414" i="4"/>
  <c r="M2414" i="4"/>
  <c r="O2414" i="4"/>
  <c r="W2414" i="4"/>
  <c r="P2414" i="4"/>
  <c r="V2414" i="4"/>
  <c r="Q2414" i="4"/>
  <c r="U2414" i="4"/>
  <c r="L2415" i="4"/>
  <c r="M2415" i="4"/>
  <c r="O2415" i="4"/>
  <c r="W2415" i="4"/>
  <c r="P2415" i="4"/>
  <c r="V2415" i="4"/>
  <c r="Q2415" i="4"/>
  <c r="U2415" i="4"/>
  <c r="L2416" i="4"/>
  <c r="M2416" i="4"/>
  <c r="O2416" i="4"/>
  <c r="W2416" i="4"/>
  <c r="P2416" i="4"/>
  <c r="V2416" i="4"/>
  <c r="Q2416" i="4"/>
  <c r="U2416" i="4"/>
  <c r="L2417" i="4"/>
  <c r="M2417" i="4"/>
  <c r="O2417" i="4"/>
  <c r="W2417" i="4"/>
  <c r="P2417" i="4"/>
  <c r="V2417" i="4"/>
  <c r="Q2417" i="4"/>
  <c r="U2417" i="4"/>
  <c r="L2418" i="4"/>
  <c r="M2418" i="4"/>
  <c r="O2418" i="4"/>
  <c r="W2418" i="4"/>
  <c r="P2418" i="4"/>
  <c r="V2418" i="4"/>
  <c r="Q2418" i="4"/>
  <c r="U2418" i="4"/>
  <c r="L2419" i="4"/>
  <c r="M2419" i="4"/>
  <c r="O2419" i="4"/>
  <c r="W2419" i="4"/>
  <c r="P2419" i="4"/>
  <c r="V2419" i="4"/>
  <c r="Q2419" i="4"/>
  <c r="U2419" i="4"/>
  <c r="L2420" i="4"/>
  <c r="M2420" i="4"/>
  <c r="O2420" i="4"/>
  <c r="W2420" i="4"/>
  <c r="P2420" i="4"/>
  <c r="V2420" i="4"/>
  <c r="Q2420" i="4"/>
  <c r="U2420" i="4"/>
  <c r="L2421" i="4"/>
  <c r="M2421" i="4"/>
  <c r="O2421" i="4"/>
  <c r="W2421" i="4"/>
  <c r="P2421" i="4"/>
  <c r="V2421" i="4"/>
  <c r="Q2421" i="4"/>
  <c r="U2421" i="4"/>
  <c r="L2422" i="4"/>
  <c r="M2422" i="4"/>
  <c r="O2422" i="4"/>
  <c r="W2422" i="4"/>
  <c r="P2422" i="4"/>
  <c r="V2422" i="4"/>
  <c r="Q2422" i="4"/>
  <c r="U2422" i="4"/>
  <c r="L2423" i="4"/>
  <c r="M2423" i="4"/>
  <c r="O2423" i="4"/>
  <c r="W2423" i="4"/>
  <c r="P2423" i="4"/>
  <c r="V2423" i="4"/>
  <c r="Q2423" i="4"/>
  <c r="U2423" i="4"/>
  <c r="L2424" i="4"/>
  <c r="M2424" i="4"/>
  <c r="O2424" i="4"/>
  <c r="W2424" i="4"/>
  <c r="P2424" i="4"/>
  <c r="V2424" i="4"/>
  <c r="Q2424" i="4"/>
  <c r="U2424" i="4"/>
  <c r="L2425" i="4"/>
  <c r="M2425" i="4"/>
  <c r="O2425" i="4"/>
  <c r="W2425" i="4"/>
  <c r="P2425" i="4"/>
  <c r="V2425" i="4"/>
  <c r="Q2425" i="4"/>
  <c r="U2425" i="4"/>
  <c r="L2426" i="4"/>
  <c r="M2426" i="4"/>
  <c r="O2426" i="4"/>
  <c r="W2426" i="4"/>
  <c r="P2426" i="4"/>
  <c r="V2426" i="4"/>
  <c r="Q2426" i="4"/>
  <c r="U2426" i="4"/>
  <c r="L2427" i="4"/>
  <c r="M2427" i="4"/>
  <c r="O2427" i="4"/>
  <c r="W2427" i="4"/>
  <c r="P2427" i="4"/>
  <c r="V2427" i="4"/>
  <c r="Q2427" i="4"/>
  <c r="U2427" i="4"/>
  <c r="L2428" i="4"/>
  <c r="M2428" i="4"/>
  <c r="O2428" i="4"/>
  <c r="W2428" i="4"/>
  <c r="P2428" i="4"/>
  <c r="V2428" i="4"/>
  <c r="Q2428" i="4"/>
  <c r="U2428" i="4"/>
  <c r="L2429" i="4"/>
  <c r="M2429" i="4"/>
  <c r="O2429" i="4"/>
  <c r="W2429" i="4"/>
  <c r="P2429" i="4"/>
  <c r="V2429" i="4"/>
  <c r="Q2429" i="4"/>
  <c r="U2429" i="4"/>
  <c r="L2430" i="4"/>
  <c r="M2430" i="4"/>
  <c r="O2430" i="4"/>
  <c r="W2430" i="4"/>
  <c r="P2430" i="4"/>
  <c r="V2430" i="4"/>
  <c r="Q2430" i="4"/>
  <c r="U2430" i="4"/>
  <c r="L2431" i="4"/>
  <c r="M2431" i="4"/>
  <c r="O2431" i="4"/>
  <c r="W2431" i="4"/>
  <c r="P2431" i="4"/>
  <c r="V2431" i="4"/>
  <c r="Q2431" i="4"/>
  <c r="U2431" i="4"/>
  <c r="L2432" i="4"/>
  <c r="M2432" i="4"/>
  <c r="O2432" i="4"/>
  <c r="W2432" i="4"/>
  <c r="P2432" i="4"/>
  <c r="V2432" i="4"/>
  <c r="Q2432" i="4"/>
  <c r="U2432" i="4"/>
  <c r="L2433" i="4"/>
  <c r="M2433" i="4"/>
  <c r="O2433" i="4"/>
  <c r="W2433" i="4"/>
  <c r="P2433" i="4"/>
  <c r="V2433" i="4"/>
  <c r="Q2433" i="4"/>
  <c r="U2433" i="4"/>
  <c r="L2434" i="4"/>
  <c r="M2434" i="4"/>
  <c r="O2434" i="4"/>
  <c r="W2434" i="4"/>
  <c r="P2434" i="4"/>
  <c r="V2434" i="4"/>
  <c r="Q2434" i="4"/>
  <c r="U2434" i="4"/>
  <c r="L2435" i="4"/>
  <c r="M2435" i="4"/>
  <c r="O2435" i="4"/>
  <c r="W2435" i="4"/>
  <c r="P2435" i="4"/>
  <c r="V2435" i="4"/>
  <c r="Q2435" i="4"/>
  <c r="U2435" i="4"/>
  <c r="L2436" i="4"/>
  <c r="M2436" i="4"/>
  <c r="O2436" i="4"/>
  <c r="W2436" i="4"/>
  <c r="P2436" i="4"/>
  <c r="V2436" i="4"/>
  <c r="Q2436" i="4"/>
  <c r="U2436" i="4"/>
  <c r="L2437" i="4"/>
  <c r="M2437" i="4"/>
  <c r="O2437" i="4"/>
  <c r="W2437" i="4"/>
  <c r="P2437" i="4"/>
  <c r="V2437" i="4"/>
  <c r="Q2437" i="4"/>
  <c r="U2437" i="4"/>
  <c r="L2438" i="4"/>
  <c r="M2438" i="4"/>
  <c r="O2438" i="4"/>
  <c r="W2438" i="4"/>
  <c r="P2438" i="4"/>
  <c r="V2438" i="4"/>
  <c r="Q2438" i="4"/>
  <c r="U2438" i="4"/>
  <c r="L2439" i="4"/>
  <c r="M2439" i="4"/>
  <c r="O2439" i="4"/>
  <c r="W2439" i="4"/>
  <c r="P2439" i="4"/>
  <c r="V2439" i="4"/>
  <c r="Q2439" i="4"/>
  <c r="U2439" i="4"/>
  <c r="L2440" i="4"/>
  <c r="M2440" i="4"/>
  <c r="O2440" i="4"/>
  <c r="W2440" i="4"/>
  <c r="P2440" i="4"/>
  <c r="V2440" i="4"/>
  <c r="Q2440" i="4"/>
  <c r="U2440" i="4"/>
  <c r="L2441" i="4"/>
  <c r="M2441" i="4"/>
  <c r="O2441" i="4"/>
  <c r="W2441" i="4"/>
  <c r="P2441" i="4"/>
  <c r="V2441" i="4"/>
  <c r="Q2441" i="4"/>
  <c r="U2441" i="4"/>
  <c r="L2442" i="4"/>
  <c r="M2442" i="4"/>
  <c r="O2442" i="4"/>
  <c r="W2442" i="4"/>
  <c r="P2442" i="4"/>
  <c r="V2442" i="4"/>
  <c r="Q2442" i="4"/>
  <c r="U2442" i="4"/>
  <c r="L2443" i="4"/>
  <c r="M2443" i="4"/>
  <c r="O2443" i="4"/>
  <c r="W2443" i="4"/>
  <c r="P2443" i="4"/>
  <c r="V2443" i="4"/>
  <c r="Q2443" i="4"/>
  <c r="U2443" i="4"/>
  <c r="L2444" i="4"/>
  <c r="M2444" i="4"/>
  <c r="O2444" i="4"/>
  <c r="W2444" i="4"/>
  <c r="P2444" i="4"/>
  <c r="V2444" i="4"/>
  <c r="Q2444" i="4"/>
  <c r="U2444" i="4"/>
  <c r="L2445" i="4"/>
  <c r="M2445" i="4"/>
  <c r="O2445" i="4"/>
  <c r="W2445" i="4"/>
  <c r="P2445" i="4"/>
  <c r="V2445" i="4"/>
  <c r="Q2445" i="4"/>
  <c r="U2445" i="4"/>
  <c r="L2446" i="4"/>
  <c r="M2446" i="4"/>
  <c r="O2446" i="4"/>
  <c r="W2446" i="4"/>
  <c r="P2446" i="4"/>
  <c r="V2446" i="4"/>
  <c r="Q2446" i="4"/>
  <c r="U2446" i="4"/>
  <c r="L2447" i="4"/>
  <c r="M2447" i="4"/>
  <c r="O2447" i="4"/>
  <c r="W2447" i="4"/>
  <c r="P2447" i="4"/>
  <c r="V2447" i="4"/>
  <c r="Q2447" i="4"/>
  <c r="U2447" i="4"/>
  <c r="L2448" i="4"/>
  <c r="M2448" i="4"/>
  <c r="O2448" i="4"/>
  <c r="W2448" i="4"/>
  <c r="P2448" i="4"/>
  <c r="V2448" i="4"/>
  <c r="Q2448" i="4"/>
  <c r="U2448" i="4"/>
  <c r="L2449" i="4"/>
  <c r="M2449" i="4"/>
  <c r="O2449" i="4"/>
  <c r="W2449" i="4"/>
  <c r="P2449" i="4"/>
  <c r="V2449" i="4"/>
  <c r="Q2449" i="4"/>
  <c r="U2449" i="4"/>
  <c r="L2450" i="4"/>
  <c r="M2450" i="4"/>
  <c r="O2450" i="4"/>
  <c r="W2450" i="4"/>
  <c r="P2450" i="4"/>
  <c r="V2450" i="4"/>
  <c r="Q2450" i="4"/>
  <c r="U2450" i="4"/>
  <c r="L2451" i="4"/>
  <c r="M2451" i="4"/>
  <c r="O2451" i="4"/>
  <c r="W2451" i="4"/>
  <c r="P2451" i="4"/>
  <c r="V2451" i="4"/>
  <c r="Q2451" i="4"/>
  <c r="U2451" i="4"/>
  <c r="L2452" i="4"/>
  <c r="M2452" i="4"/>
  <c r="O2452" i="4"/>
  <c r="W2452" i="4"/>
  <c r="P2452" i="4"/>
  <c r="V2452" i="4"/>
  <c r="Q2452" i="4"/>
  <c r="U2452" i="4"/>
  <c r="L2453" i="4"/>
  <c r="M2453" i="4"/>
  <c r="O2453" i="4"/>
  <c r="W2453" i="4"/>
  <c r="P2453" i="4"/>
  <c r="V2453" i="4"/>
  <c r="Q2453" i="4"/>
  <c r="U2453" i="4"/>
  <c r="L2454" i="4"/>
  <c r="M2454" i="4"/>
  <c r="O2454" i="4"/>
  <c r="W2454" i="4"/>
  <c r="P2454" i="4"/>
  <c r="V2454" i="4"/>
  <c r="Q2454" i="4"/>
  <c r="U2454" i="4"/>
  <c r="L2455" i="4"/>
  <c r="M2455" i="4"/>
  <c r="O2455" i="4"/>
  <c r="W2455" i="4"/>
  <c r="P2455" i="4"/>
  <c r="V2455" i="4"/>
  <c r="Q2455" i="4"/>
  <c r="U2455" i="4"/>
  <c r="L2456" i="4"/>
  <c r="M2456" i="4"/>
  <c r="O2456" i="4"/>
  <c r="W2456" i="4"/>
  <c r="P2456" i="4"/>
  <c r="V2456" i="4"/>
  <c r="Q2456" i="4"/>
  <c r="U2456" i="4"/>
  <c r="L2457" i="4"/>
  <c r="M2457" i="4"/>
  <c r="O2457" i="4"/>
  <c r="W2457" i="4"/>
  <c r="P2457" i="4"/>
  <c r="V2457" i="4"/>
  <c r="Q2457" i="4"/>
  <c r="U2457" i="4"/>
  <c r="L2458" i="4"/>
  <c r="M2458" i="4"/>
  <c r="O2458" i="4"/>
  <c r="W2458" i="4"/>
  <c r="P2458" i="4"/>
  <c r="V2458" i="4"/>
  <c r="Q2458" i="4"/>
  <c r="U2458" i="4"/>
  <c r="L2459" i="4"/>
  <c r="M2459" i="4"/>
  <c r="O2459" i="4"/>
  <c r="W2459" i="4"/>
  <c r="P2459" i="4"/>
  <c r="V2459" i="4"/>
  <c r="Q2459" i="4"/>
  <c r="U2459" i="4"/>
  <c r="L2460" i="4"/>
  <c r="M2460" i="4"/>
  <c r="O2460" i="4"/>
  <c r="W2460" i="4"/>
  <c r="P2460" i="4"/>
  <c r="V2460" i="4"/>
  <c r="Q2460" i="4"/>
  <c r="U2460" i="4"/>
  <c r="L2461" i="4"/>
  <c r="M2461" i="4"/>
  <c r="O2461" i="4"/>
  <c r="W2461" i="4"/>
  <c r="P2461" i="4"/>
  <c r="V2461" i="4"/>
  <c r="Q2461" i="4"/>
  <c r="U2461" i="4"/>
  <c r="L2462" i="4"/>
  <c r="M2462" i="4"/>
  <c r="O2462" i="4"/>
  <c r="W2462" i="4"/>
  <c r="P2462" i="4"/>
  <c r="V2462" i="4"/>
  <c r="Q2462" i="4"/>
  <c r="U2462" i="4"/>
  <c r="L2463" i="4"/>
  <c r="M2463" i="4"/>
  <c r="O2463" i="4"/>
  <c r="W2463" i="4"/>
  <c r="P2463" i="4"/>
  <c r="V2463" i="4"/>
  <c r="Q2463" i="4"/>
  <c r="U2463" i="4"/>
  <c r="L2464" i="4"/>
  <c r="M2464" i="4"/>
  <c r="O2464" i="4"/>
  <c r="W2464" i="4"/>
  <c r="P2464" i="4"/>
  <c r="V2464" i="4"/>
  <c r="Q2464" i="4"/>
  <c r="U2464" i="4"/>
  <c r="L2465" i="4"/>
  <c r="M2465" i="4"/>
  <c r="O2465" i="4"/>
  <c r="W2465" i="4"/>
  <c r="P2465" i="4"/>
  <c r="V2465" i="4"/>
  <c r="Q2465" i="4"/>
  <c r="U2465" i="4"/>
  <c r="L2466" i="4"/>
  <c r="M2466" i="4"/>
  <c r="O2466" i="4"/>
  <c r="W2466" i="4"/>
  <c r="P2466" i="4"/>
  <c r="V2466" i="4"/>
  <c r="Q2466" i="4"/>
  <c r="U2466" i="4"/>
  <c r="L2467" i="4"/>
  <c r="M2467" i="4"/>
  <c r="O2467" i="4"/>
  <c r="W2467" i="4"/>
  <c r="P2467" i="4"/>
  <c r="V2467" i="4"/>
  <c r="Q2467" i="4"/>
  <c r="U2467" i="4"/>
  <c r="L2468" i="4"/>
  <c r="M2468" i="4"/>
  <c r="O2468" i="4"/>
  <c r="W2468" i="4"/>
  <c r="P2468" i="4"/>
  <c r="V2468" i="4"/>
  <c r="Q2468" i="4"/>
  <c r="U2468" i="4"/>
  <c r="L2469" i="4"/>
  <c r="M2469" i="4"/>
  <c r="O2469" i="4"/>
  <c r="W2469" i="4"/>
  <c r="P2469" i="4"/>
  <c r="V2469" i="4"/>
  <c r="Q2469" i="4"/>
  <c r="U2469" i="4"/>
  <c r="L2470" i="4"/>
  <c r="M2470" i="4"/>
  <c r="O2470" i="4"/>
  <c r="W2470" i="4"/>
  <c r="P2470" i="4"/>
  <c r="V2470" i="4"/>
  <c r="Q2470" i="4"/>
  <c r="U2470" i="4"/>
  <c r="L2471" i="4"/>
  <c r="M2471" i="4"/>
  <c r="O2471" i="4"/>
  <c r="W2471" i="4"/>
  <c r="P2471" i="4"/>
  <c r="V2471" i="4"/>
  <c r="Q2471" i="4"/>
  <c r="U2471" i="4"/>
  <c r="L2472" i="4"/>
  <c r="M2472" i="4"/>
  <c r="O2472" i="4"/>
  <c r="W2472" i="4"/>
  <c r="P2472" i="4"/>
  <c r="V2472" i="4"/>
  <c r="Q2472" i="4"/>
  <c r="U2472" i="4"/>
  <c r="L2473" i="4"/>
  <c r="M2473" i="4"/>
  <c r="O2473" i="4"/>
  <c r="W2473" i="4"/>
  <c r="P2473" i="4"/>
  <c r="V2473" i="4"/>
  <c r="Q2473" i="4"/>
  <c r="U2473" i="4"/>
  <c r="L2474" i="4"/>
  <c r="M2474" i="4"/>
  <c r="O2474" i="4"/>
  <c r="W2474" i="4"/>
  <c r="P2474" i="4"/>
  <c r="V2474" i="4"/>
  <c r="Q2474" i="4"/>
  <c r="U2474" i="4"/>
  <c r="L2475" i="4"/>
  <c r="M2475" i="4"/>
  <c r="O2475" i="4"/>
  <c r="W2475" i="4"/>
  <c r="P2475" i="4"/>
  <c r="V2475" i="4"/>
  <c r="Q2475" i="4"/>
  <c r="U2475" i="4"/>
  <c r="L2476" i="4"/>
  <c r="M2476" i="4"/>
  <c r="O2476" i="4"/>
  <c r="W2476" i="4"/>
  <c r="P2476" i="4"/>
  <c r="V2476" i="4"/>
  <c r="Q2476" i="4"/>
  <c r="U2476" i="4"/>
  <c r="L2477" i="4"/>
  <c r="M2477" i="4"/>
  <c r="O2477" i="4"/>
  <c r="W2477" i="4"/>
  <c r="P2477" i="4"/>
  <c r="V2477" i="4"/>
  <c r="Q2477" i="4"/>
  <c r="U2477" i="4"/>
  <c r="L2478" i="4"/>
  <c r="M2478" i="4"/>
  <c r="O2478" i="4"/>
  <c r="W2478" i="4"/>
  <c r="P2478" i="4"/>
  <c r="V2478" i="4"/>
  <c r="Q2478" i="4"/>
  <c r="U2478" i="4"/>
  <c r="L2479" i="4"/>
  <c r="M2479" i="4"/>
  <c r="O2479" i="4"/>
  <c r="W2479" i="4"/>
  <c r="P2479" i="4"/>
  <c r="V2479" i="4"/>
  <c r="Q2479" i="4"/>
  <c r="U2479" i="4"/>
  <c r="L2480" i="4"/>
  <c r="M2480" i="4"/>
  <c r="O2480" i="4"/>
  <c r="W2480" i="4"/>
  <c r="P2480" i="4"/>
  <c r="V2480" i="4"/>
  <c r="Q2480" i="4"/>
  <c r="U2480" i="4"/>
  <c r="L2481" i="4"/>
  <c r="M2481" i="4"/>
  <c r="O2481" i="4"/>
  <c r="W2481" i="4"/>
  <c r="P2481" i="4"/>
  <c r="V2481" i="4"/>
  <c r="Q2481" i="4"/>
  <c r="U2481" i="4"/>
  <c r="L2482" i="4"/>
  <c r="M2482" i="4"/>
  <c r="O2482" i="4"/>
  <c r="W2482" i="4"/>
  <c r="P2482" i="4"/>
  <c r="V2482" i="4"/>
  <c r="Q2482" i="4"/>
  <c r="U2482" i="4"/>
  <c r="L2483" i="4"/>
  <c r="M2483" i="4"/>
  <c r="O2483" i="4"/>
  <c r="W2483" i="4"/>
  <c r="P2483" i="4"/>
  <c r="V2483" i="4"/>
  <c r="Q2483" i="4"/>
  <c r="U2483" i="4"/>
  <c r="L2484" i="4"/>
  <c r="M2484" i="4"/>
  <c r="O2484" i="4"/>
  <c r="W2484" i="4"/>
  <c r="P2484" i="4"/>
  <c r="V2484" i="4"/>
  <c r="Q2484" i="4"/>
  <c r="U2484" i="4"/>
  <c r="L2485" i="4"/>
  <c r="M2485" i="4"/>
  <c r="O2485" i="4"/>
  <c r="W2485" i="4"/>
  <c r="P2485" i="4"/>
  <c r="V2485" i="4"/>
  <c r="Q2485" i="4"/>
  <c r="U2485" i="4"/>
  <c r="L2486" i="4"/>
  <c r="M2486" i="4"/>
  <c r="O2486" i="4"/>
  <c r="W2486" i="4"/>
  <c r="P2486" i="4"/>
  <c r="V2486" i="4"/>
  <c r="Q2486" i="4"/>
  <c r="U2486" i="4"/>
  <c r="L2487" i="4"/>
  <c r="M2487" i="4"/>
  <c r="O2487" i="4"/>
  <c r="W2487" i="4"/>
  <c r="P2487" i="4"/>
  <c r="V2487" i="4"/>
  <c r="Q2487" i="4"/>
  <c r="U2487" i="4"/>
  <c r="L2488" i="4"/>
  <c r="M2488" i="4"/>
  <c r="O2488" i="4"/>
  <c r="W2488" i="4"/>
  <c r="P2488" i="4"/>
  <c r="V2488" i="4"/>
  <c r="Q2488" i="4"/>
  <c r="U2488" i="4"/>
  <c r="L2489" i="4"/>
  <c r="M2489" i="4"/>
  <c r="O2489" i="4"/>
  <c r="W2489" i="4"/>
  <c r="P2489" i="4"/>
  <c r="V2489" i="4"/>
  <c r="Q2489" i="4"/>
  <c r="U2489" i="4"/>
  <c r="L2490" i="4"/>
  <c r="M2490" i="4"/>
  <c r="O2490" i="4"/>
  <c r="W2490" i="4"/>
  <c r="P2490" i="4"/>
  <c r="V2490" i="4"/>
  <c r="Q2490" i="4"/>
  <c r="U2490" i="4"/>
  <c r="L2491" i="4"/>
  <c r="M2491" i="4"/>
  <c r="O2491" i="4"/>
  <c r="W2491" i="4"/>
  <c r="P2491" i="4"/>
  <c r="V2491" i="4"/>
  <c r="Q2491" i="4"/>
  <c r="U2491" i="4"/>
  <c r="L2492" i="4"/>
  <c r="M2492" i="4"/>
  <c r="O2492" i="4"/>
  <c r="W2492" i="4"/>
  <c r="P2492" i="4"/>
  <c r="V2492" i="4"/>
  <c r="Q2492" i="4"/>
  <c r="U2492" i="4"/>
  <c r="L2493" i="4"/>
  <c r="M2493" i="4"/>
  <c r="O2493" i="4"/>
  <c r="W2493" i="4"/>
  <c r="P2493" i="4"/>
  <c r="V2493" i="4"/>
  <c r="Q2493" i="4"/>
  <c r="U2493" i="4"/>
  <c r="L2494" i="4"/>
  <c r="M2494" i="4"/>
  <c r="O2494" i="4"/>
  <c r="W2494" i="4"/>
  <c r="P2494" i="4"/>
  <c r="V2494" i="4"/>
  <c r="Q2494" i="4"/>
  <c r="U2494" i="4"/>
  <c r="L2495" i="4"/>
  <c r="M2495" i="4"/>
  <c r="O2495" i="4"/>
  <c r="W2495" i="4"/>
  <c r="P2495" i="4"/>
  <c r="V2495" i="4"/>
  <c r="Q2495" i="4"/>
  <c r="U2495" i="4"/>
  <c r="L2496" i="4"/>
  <c r="M2496" i="4"/>
  <c r="O2496" i="4"/>
  <c r="W2496" i="4"/>
  <c r="P2496" i="4"/>
  <c r="V2496" i="4"/>
  <c r="Q2496" i="4"/>
  <c r="U2496" i="4"/>
  <c r="L2497" i="4"/>
  <c r="M2497" i="4"/>
  <c r="O2497" i="4"/>
  <c r="W2497" i="4"/>
  <c r="P2497" i="4"/>
  <c r="V2497" i="4"/>
  <c r="Q2497" i="4"/>
  <c r="U2497" i="4"/>
  <c r="L2498" i="4"/>
  <c r="M2498" i="4"/>
  <c r="O2498" i="4"/>
  <c r="W2498" i="4"/>
  <c r="P2498" i="4"/>
  <c r="V2498" i="4"/>
  <c r="Q2498" i="4"/>
  <c r="U2498" i="4"/>
  <c r="L2499" i="4"/>
  <c r="M2499" i="4"/>
  <c r="O2499" i="4"/>
  <c r="W2499" i="4"/>
  <c r="P2499" i="4"/>
  <c r="V2499" i="4"/>
  <c r="Q2499" i="4"/>
  <c r="U2499" i="4"/>
  <c r="L2500" i="4"/>
  <c r="M2500" i="4"/>
  <c r="O2500" i="4"/>
  <c r="W2500" i="4"/>
  <c r="P2500" i="4"/>
  <c r="V2500" i="4"/>
  <c r="Q2500" i="4"/>
  <c r="U2500" i="4"/>
  <c r="L2501" i="4"/>
  <c r="M2501" i="4"/>
  <c r="O2501" i="4"/>
  <c r="W2501" i="4"/>
  <c r="P2501" i="4"/>
  <c r="V2501" i="4"/>
  <c r="Q2501" i="4"/>
  <c r="U2501" i="4"/>
  <c r="L2502" i="4"/>
  <c r="M2502" i="4"/>
  <c r="O2502" i="4"/>
  <c r="W2502" i="4"/>
  <c r="P2502" i="4"/>
  <c r="V2502" i="4"/>
  <c r="Q2502" i="4"/>
  <c r="U2502" i="4"/>
  <c r="L2503" i="4"/>
  <c r="M2503" i="4"/>
  <c r="O2503" i="4"/>
  <c r="W2503" i="4"/>
  <c r="P2503" i="4"/>
  <c r="V2503" i="4"/>
  <c r="Q2503" i="4"/>
  <c r="U2503" i="4"/>
  <c r="L2504" i="4"/>
  <c r="M2504" i="4"/>
  <c r="O2504" i="4"/>
  <c r="W2504" i="4"/>
  <c r="P2504" i="4"/>
  <c r="V2504" i="4"/>
  <c r="Q2504" i="4"/>
  <c r="U2504" i="4"/>
  <c r="L2505" i="4"/>
  <c r="M2505" i="4"/>
  <c r="O2505" i="4"/>
  <c r="W2505" i="4"/>
  <c r="P2505" i="4"/>
  <c r="V2505" i="4"/>
  <c r="Q2505" i="4"/>
  <c r="U2505" i="4"/>
  <c r="L2506" i="4"/>
  <c r="M2506" i="4"/>
  <c r="O2506" i="4"/>
  <c r="W2506" i="4"/>
  <c r="P2506" i="4"/>
  <c r="V2506" i="4"/>
  <c r="Q2506" i="4"/>
  <c r="U2506" i="4"/>
  <c r="L2507" i="4"/>
  <c r="M2507" i="4"/>
  <c r="O2507" i="4"/>
  <c r="W2507" i="4"/>
  <c r="P2507" i="4"/>
  <c r="V2507" i="4"/>
  <c r="Q2507" i="4"/>
  <c r="U2507" i="4"/>
  <c r="L2508" i="4"/>
  <c r="M2508" i="4"/>
  <c r="O2508" i="4"/>
  <c r="W2508" i="4"/>
  <c r="P2508" i="4"/>
  <c r="V2508" i="4"/>
  <c r="Q2508" i="4"/>
  <c r="U2508" i="4"/>
  <c r="L2509" i="4"/>
  <c r="M2509" i="4"/>
  <c r="O2509" i="4"/>
  <c r="W2509" i="4"/>
  <c r="P2509" i="4"/>
  <c r="V2509" i="4"/>
  <c r="Q2509" i="4"/>
  <c r="U2509" i="4"/>
  <c r="L2510" i="4"/>
  <c r="M2510" i="4"/>
  <c r="O2510" i="4"/>
  <c r="W2510" i="4"/>
  <c r="P2510" i="4"/>
  <c r="V2510" i="4"/>
  <c r="Q2510" i="4"/>
  <c r="U2510" i="4"/>
  <c r="L2511" i="4"/>
  <c r="M2511" i="4"/>
  <c r="O2511" i="4"/>
  <c r="W2511" i="4"/>
  <c r="P2511" i="4"/>
  <c r="V2511" i="4"/>
  <c r="Q2511" i="4"/>
  <c r="U2511" i="4"/>
  <c r="L2512" i="4"/>
  <c r="M2512" i="4"/>
  <c r="O2512" i="4"/>
  <c r="W2512" i="4"/>
  <c r="P2512" i="4"/>
  <c r="V2512" i="4"/>
  <c r="Q2512" i="4"/>
  <c r="U2512" i="4"/>
  <c r="L2513" i="4"/>
  <c r="M2513" i="4"/>
  <c r="O2513" i="4"/>
  <c r="W2513" i="4"/>
  <c r="P2513" i="4"/>
  <c r="V2513" i="4"/>
  <c r="Q2513" i="4"/>
  <c r="U2513" i="4"/>
  <c r="L2514" i="4"/>
  <c r="M2514" i="4"/>
  <c r="O2514" i="4"/>
  <c r="W2514" i="4"/>
  <c r="P2514" i="4"/>
  <c r="V2514" i="4"/>
  <c r="Q2514" i="4"/>
  <c r="U2514" i="4"/>
  <c r="L2515" i="4"/>
  <c r="M2515" i="4"/>
  <c r="O2515" i="4"/>
  <c r="W2515" i="4"/>
  <c r="P2515" i="4"/>
  <c r="V2515" i="4"/>
  <c r="Q2515" i="4"/>
  <c r="U2515" i="4"/>
  <c r="L2516" i="4"/>
  <c r="M2516" i="4"/>
  <c r="O2516" i="4"/>
  <c r="W2516" i="4"/>
  <c r="P2516" i="4"/>
  <c r="V2516" i="4"/>
  <c r="Q2516" i="4"/>
  <c r="U2516" i="4"/>
  <c r="L2517" i="4"/>
  <c r="M2517" i="4"/>
  <c r="O2517" i="4"/>
  <c r="W2517" i="4"/>
  <c r="P2517" i="4"/>
  <c r="V2517" i="4"/>
  <c r="Q2517" i="4"/>
  <c r="U2517" i="4"/>
  <c r="L2518" i="4"/>
  <c r="M2518" i="4"/>
  <c r="O2518" i="4"/>
  <c r="W2518" i="4"/>
  <c r="P2518" i="4"/>
  <c r="V2518" i="4"/>
  <c r="Q2518" i="4"/>
  <c r="U2518" i="4"/>
  <c r="L2519" i="4"/>
  <c r="M2519" i="4"/>
  <c r="O2519" i="4"/>
  <c r="W2519" i="4"/>
  <c r="P2519" i="4"/>
  <c r="V2519" i="4"/>
  <c r="Q2519" i="4"/>
  <c r="U2519" i="4"/>
  <c r="L2520" i="4"/>
  <c r="M2520" i="4"/>
  <c r="O2520" i="4"/>
  <c r="W2520" i="4"/>
  <c r="P2520" i="4"/>
  <c r="V2520" i="4"/>
  <c r="Q2520" i="4"/>
  <c r="U2520" i="4"/>
  <c r="L2521" i="4"/>
  <c r="M2521" i="4"/>
  <c r="O2521" i="4"/>
  <c r="W2521" i="4"/>
  <c r="P2521" i="4"/>
  <c r="V2521" i="4"/>
  <c r="Q2521" i="4"/>
  <c r="U2521" i="4"/>
  <c r="L2522" i="4"/>
  <c r="M2522" i="4"/>
  <c r="O2522" i="4"/>
  <c r="W2522" i="4"/>
  <c r="P2522" i="4"/>
  <c r="V2522" i="4"/>
  <c r="Q2522" i="4"/>
  <c r="U2522" i="4"/>
  <c r="L2523" i="4"/>
  <c r="M2523" i="4"/>
  <c r="O2523" i="4"/>
  <c r="W2523" i="4"/>
  <c r="P2523" i="4"/>
  <c r="V2523" i="4"/>
  <c r="Q2523" i="4"/>
  <c r="U2523" i="4"/>
  <c r="L2524" i="4"/>
  <c r="M2524" i="4"/>
  <c r="O2524" i="4"/>
  <c r="W2524" i="4"/>
  <c r="P2524" i="4"/>
  <c r="V2524" i="4"/>
  <c r="Q2524" i="4"/>
  <c r="U2524" i="4"/>
  <c r="L2525" i="4"/>
  <c r="M2525" i="4"/>
  <c r="O2525" i="4"/>
  <c r="W2525" i="4"/>
  <c r="P2525" i="4"/>
  <c r="V2525" i="4"/>
  <c r="Q2525" i="4"/>
  <c r="U2525" i="4"/>
  <c r="L2526" i="4"/>
  <c r="M2526" i="4"/>
  <c r="O2526" i="4"/>
  <c r="W2526" i="4"/>
  <c r="P2526" i="4"/>
  <c r="V2526" i="4"/>
  <c r="Q2526" i="4"/>
  <c r="U2526" i="4"/>
  <c r="L2527" i="4"/>
  <c r="M2527" i="4"/>
  <c r="O2527" i="4"/>
  <c r="W2527" i="4"/>
  <c r="P2527" i="4"/>
  <c r="V2527" i="4"/>
  <c r="Q2527" i="4"/>
  <c r="U2527" i="4"/>
  <c r="L2528" i="4"/>
  <c r="M2528" i="4"/>
  <c r="O2528" i="4"/>
  <c r="W2528" i="4"/>
  <c r="P2528" i="4"/>
  <c r="V2528" i="4"/>
  <c r="Q2528" i="4"/>
  <c r="U2528" i="4"/>
  <c r="L2529" i="4"/>
  <c r="M2529" i="4"/>
  <c r="O2529" i="4"/>
  <c r="W2529" i="4"/>
  <c r="P2529" i="4"/>
  <c r="V2529" i="4"/>
  <c r="Q2529" i="4"/>
  <c r="U2529" i="4"/>
  <c r="L2530" i="4"/>
  <c r="M2530" i="4"/>
  <c r="O2530" i="4"/>
  <c r="W2530" i="4"/>
  <c r="P2530" i="4"/>
  <c r="V2530" i="4"/>
  <c r="Q2530" i="4"/>
  <c r="U2530" i="4"/>
  <c r="L2531" i="4"/>
  <c r="M2531" i="4"/>
  <c r="O2531" i="4"/>
  <c r="W2531" i="4"/>
  <c r="P2531" i="4"/>
  <c r="V2531" i="4"/>
  <c r="Q2531" i="4"/>
  <c r="U2531" i="4"/>
  <c r="L2532" i="4"/>
  <c r="M2532" i="4"/>
  <c r="O2532" i="4"/>
  <c r="W2532" i="4"/>
  <c r="P2532" i="4"/>
  <c r="V2532" i="4"/>
  <c r="Q2532" i="4"/>
  <c r="U2532" i="4"/>
  <c r="L2533" i="4"/>
  <c r="M2533" i="4"/>
  <c r="O2533" i="4"/>
  <c r="W2533" i="4"/>
  <c r="P2533" i="4"/>
  <c r="V2533" i="4"/>
  <c r="Q2533" i="4"/>
  <c r="U2533" i="4"/>
  <c r="L2534" i="4"/>
  <c r="M2534" i="4"/>
  <c r="O2534" i="4"/>
  <c r="W2534" i="4"/>
  <c r="P2534" i="4"/>
  <c r="V2534" i="4"/>
  <c r="Q2534" i="4"/>
  <c r="U2534" i="4"/>
  <c r="L2535" i="4"/>
  <c r="M2535" i="4"/>
  <c r="O2535" i="4"/>
  <c r="W2535" i="4"/>
  <c r="P2535" i="4"/>
  <c r="V2535" i="4"/>
  <c r="Q2535" i="4"/>
  <c r="U2535" i="4"/>
  <c r="L2536" i="4"/>
  <c r="M2536" i="4"/>
  <c r="O2536" i="4"/>
  <c r="W2536" i="4"/>
  <c r="P2536" i="4"/>
  <c r="V2536" i="4"/>
  <c r="Q2536" i="4"/>
  <c r="U2536" i="4"/>
  <c r="L2537" i="4"/>
  <c r="M2537" i="4"/>
  <c r="O2537" i="4"/>
  <c r="W2537" i="4"/>
  <c r="P2537" i="4"/>
  <c r="V2537" i="4"/>
  <c r="Q2537" i="4"/>
  <c r="U2537" i="4"/>
  <c r="L2538" i="4"/>
  <c r="M2538" i="4"/>
  <c r="O2538" i="4"/>
  <c r="W2538" i="4"/>
  <c r="P2538" i="4"/>
  <c r="V2538" i="4"/>
  <c r="Q2538" i="4"/>
  <c r="U2538" i="4"/>
  <c r="L2539" i="4"/>
  <c r="M2539" i="4"/>
  <c r="O2539" i="4"/>
  <c r="W2539" i="4"/>
  <c r="P2539" i="4"/>
  <c r="V2539" i="4"/>
  <c r="Q2539" i="4"/>
  <c r="U2539" i="4"/>
  <c r="L2540" i="4"/>
  <c r="M2540" i="4"/>
  <c r="O2540" i="4"/>
  <c r="W2540" i="4"/>
  <c r="P2540" i="4"/>
  <c r="V2540" i="4"/>
  <c r="Q2540" i="4"/>
  <c r="U2540" i="4"/>
  <c r="L2541" i="4"/>
  <c r="M2541" i="4"/>
  <c r="O2541" i="4"/>
  <c r="W2541" i="4"/>
  <c r="P2541" i="4"/>
  <c r="V2541" i="4"/>
  <c r="Q2541" i="4"/>
  <c r="U2541" i="4"/>
  <c r="L2542" i="4"/>
  <c r="M2542" i="4"/>
  <c r="O2542" i="4"/>
  <c r="W2542" i="4"/>
  <c r="P2542" i="4"/>
  <c r="V2542" i="4"/>
  <c r="Q2542" i="4"/>
  <c r="U2542" i="4"/>
  <c r="L2543" i="4"/>
  <c r="M2543" i="4"/>
  <c r="O2543" i="4"/>
  <c r="W2543" i="4"/>
  <c r="P2543" i="4"/>
  <c r="V2543" i="4"/>
  <c r="Q2543" i="4"/>
  <c r="U2543" i="4"/>
  <c r="L2544" i="4"/>
  <c r="M2544" i="4"/>
  <c r="O2544" i="4"/>
  <c r="W2544" i="4"/>
  <c r="P2544" i="4"/>
  <c r="V2544" i="4"/>
  <c r="Q2544" i="4"/>
  <c r="U2544" i="4"/>
  <c r="L2545" i="4"/>
  <c r="M2545" i="4"/>
  <c r="O2545" i="4"/>
  <c r="W2545" i="4"/>
  <c r="P2545" i="4"/>
  <c r="V2545" i="4"/>
  <c r="Q2545" i="4"/>
  <c r="U2545" i="4"/>
  <c r="L2546" i="4"/>
  <c r="M2546" i="4"/>
  <c r="O2546" i="4"/>
  <c r="W2546" i="4"/>
  <c r="P2546" i="4"/>
  <c r="V2546" i="4"/>
  <c r="Q2546" i="4"/>
  <c r="U2546" i="4"/>
  <c r="L2547" i="4"/>
  <c r="M2547" i="4"/>
  <c r="O2547" i="4"/>
  <c r="W2547" i="4"/>
  <c r="P2547" i="4"/>
  <c r="V2547" i="4"/>
  <c r="Q2547" i="4"/>
  <c r="U2547" i="4"/>
  <c r="L2548" i="4"/>
  <c r="M2548" i="4"/>
  <c r="O2548" i="4"/>
  <c r="W2548" i="4"/>
  <c r="P2548" i="4"/>
  <c r="V2548" i="4"/>
  <c r="Q2548" i="4"/>
  <c r="U2548" i="4"/>
  <c r="L2549" i="4"/>
  <c r="M2549" i="4"/>
  <c r="O2549" i="4"/>
  <c r="W2549" i="4"/>
  <c r="P2549" i="4"/>
  <c r="V2549" i="4"/>
  <c r="Q2549" i="4"/>
  <c r="U2549" i="4"/>
  <c r="L2550" i="4"/>
  <c r="M2550" i="4"/>
  <c r="O2550" i="4"/>
  <c r="W2550" i="4"/>
  <c r="P2550" i="4"/>
  <c r="V2550" i="4"/>
  <c r="Q2550" i="4"/>
  <c r="U2550" i="4"/>
  <c r="L2551" i="4"/>
  <c r="M2551" i="4"/>
  <c r="O2551" i="4"/>
  <c r="W2551" i="4"/>
  <c r="P2551" i="4"/>
  <c r="V2551" i="4"/>
  <c r="Q2551" i="4"/>
  <c r="U2551" i="4"/>
  <c r="L2552" i="4"/>
  <c r="M2552" i="4"/>
  <c r="O2552" i="4"/>
  <c r="W2552" i="4"/>
  <c r="P2552" i="4"/>
  <c r="V2552" i="4"/>
  <c r="Q2552" i="4"/>
  <c r="U2552" i="4"/>
  <c r="L2553" i="4"/>
  <c r="M2553" i="4"/>
  <c r="O2553" i="4"/>
  <c r="W2553" i="4"/>
  <c r="P2553" i="4"/>
  <c r="V2553" i="4"/>
  <c r="Q2553" i="4"/>
  <c r="U2553" i="4"/>
  <c r="L2554" i="4"/>
  <c r="M2554" i="4"/>
  <c r="O2554" i="4"/>
  <c r="W2554" i="4"/>
  <c r="P2554" i="4"/>
  <c r="V2554" i="4"/>
  <c r="Q2554" i="4"/>
  <c r="U2554" i="4"/>
  <c r="L2555" i="4"/>
  <c r="M2555" i="4"/>
  <c r="O2555" i="4"/>
  <c r="W2555" i="4"/>
  <c r="P2555" i="4"/>
  <c r="V2555" i="4"/>
  <c r="Q2555" i="4"/>
  <c r="U2555" i="4"/>
  <c r="L2556" i="4"/>
  <c r="M2556" i="4"/>
  <c r="O2556" i="4"/>
  <c r="W2556" i="4"/>
  <c r="P2556" i="4"/>
  <c r="V2556" i="4"/>
  <c r="Q2556" i="4"/>
  <c r="U2556" i="4"/>
  <c r="L2557" i="4"/>
  <c r="M2557" i="4"/>
  <c r="O2557" i="4"/>
  <c r="W2557" i="4"/>
  <c r="P2557" i="4"/>
  <c r="V2557" i="4"/>
  <c r="Q2557" i="4"/>
  <c r="U2557" i="4"/>
  <c r="L2558" i="4"/>
  <c r="M2558" i="4"/>
  <c r="O2558" i="4"/>
  <c r="W2558" i="4"/>
  <c r="P2558" i="4"/>
  <c r="V2558" i="4"/>
  <c r="Q2558" i="4"/>
  <c r="U2558" i="4"/>
  <c r="L2559" i="4"/>
  <c r="M2559" i="4"/>
  <c r="O2559" i="4"/>
  <c r="W2559" i="4"/>
  <c r="P2559" i="4"/>
  <c r="V2559" i="4"/>
  <c r="Q2559" i="4"/>
  <c r="U2559" i="4"/>
  <c r="L2560" i="4"/>
  <c r="M2560" i="4"/>
  <c r="O2560" i="4"/>
  <c r="W2560" i="4"/>
  <c r="P2560" i="4"/>
  <c r="V2560" i="4"/>
  <c r="Q2560" i="4"/>
  <c r="U2560" i="4"/>
  <c r="L2561" i="4"/>
  <c r="M2561" i="4"/>
  <c r="O2561" i="4"/>
  <c r="W2561" i="4"/>
  <c r="P2561" i="4"/>
  <c r="V2561" i="4"/>
  <c r="Q2561" i="4"/>
  <c r="U2561" i="4"/>
  <c r="L2562" i="4"/>
  <c r="M2562" i="4"/>
  <c r="O2562" i="4"/>
  <c r="W2562" i="4"/>
  <c r="P2562" i="4"/>
  <c r="V2562" i="4"/>
  <c r="Q2562" i="4"/>
  <c r="U2562" i="4"/>
  <c r="L2563" i="4"/>
  <c r="M2563" i="4"/>
  <c r="O2563" i="4"/>
  <c r="W2563" i="4"/>
  <c r="P2563" i="4"/>
  <c r="V2563" i="4"/>
  <c r="Q2563" i="4"/>
  <c r="U2563" i="4"/>
  <c r="L2564" i="4"/>
  <c r="M2564" i="4"/>
  <c r="O2564" i="4"/>
  <c r="W2564" i="4"/>
  <c r="P2564" i="4"/>
  <c r="V2564" i="4"/>
  <c r="Q2564" i="4"/>
  <c r="U2564" i="4"/>
  <c r="L2565" i="4"/>
  <c r="M2565" i="4"/>
  <c r="O2565" i="4"/>
  <c r="W2565" i="4"/>
  <c r="P2565" i="4"/>
  <c r="V2565" i="4"/>
  <c r="Q2565" i="4"/>
  <c r="U2565" i="4"/>
  <c r="L2566" i="4"/>
  <c r="M2566" i="4"/>
  <c r="O2566" i="4"/>
  <c r="W2566" i="4"/>
  <c r="P2566" i="4"/>
  <c r="V2566" i="4"/>
  <c r="Q2566" i="4"/>
  <c r="U2566" i="4"/>
  <c r="L2567" i="4"/>
  <c r="M2567" i="4"/>
  <c r="O2567" i="4"/>
  <c r="W2567" i="4"/>
  <c r="P2567" i="4"/>
  <c r="V2567" i="4"/>
  <c r="Q2567" i="4"/>
  <c r="U2567" i="4"/>
  <c r="L2568" i="4"/>
  <c r="M2568" i="4"/>
  <c r="O2568" i="4"/>
  <c r="W2568" i="4"/>
  <c r="P2568" i="4"/>
  <c r="V2568" i="4"/>
  <c r="Q2568" i="4"/>
  <c r="U2568" i="4"/>
  <c r="L2569" i="4"/>
  <c r="M2569" i="4"/>
  <c r="O2569" i="4"/>
  <c r="W2569" i="4"/>
  <c r="P2569" i="4"/>
  <c r="V2569" i="4"/>
  <c r="Q2569" i="4"/>
  <c r="U2569" i="4"/>
  <c r="L2570" i="4"/>
  <c r="M2570" i="4"/>
  <c r="O2570" i="4"/>
  <c r="W2570" i="4"/>
  <c r="P2570" i="4"/>
  <c r="V2570" i="4"/>
  <c r="Q2570" i="4"/>
  <c r="U2570" i="4"/>
  <c r="L2571" i="4"/>
  <c r="M2571" i="4"/>
  <c r="O2571" i="4"/>
  <c r="W2571" i="4"/>
  <c r="P2571" i="4"/>
  <c r="V2571" i="4"/>
  <c r="Q2571" i="4"/>
  <c r="U2571" i="4"/>
  <c r="L2572" i="4"/>
  <c r="M2572" i="4"/>
  <c r="O2572" i="4"/>
  <c r="W2572" i="4"/>
  <c r="P2572" i="4"/>
  <c r="V2572" i="4"/>
  <c r="Q2572" i="4"/>
  <c r="U2572" i="4"/>
  <c r="L2573" i="4"/>
  <c r="M2573" i="4"/>
  <c r="O2573" i="4"/>
  <c r="W2573" i="4"/>
  <c r="P2573" i="4"/>
  <c r="V2573" i="4"/>
  <c r="Q2573" i="4"/>
  <c r="U2573" i="4"/>
  <c r="L2574" i="4"/>
  <c r="M2574" i="4"/>
  <c r="O2574" i="4"/>
  <c r="W2574" i="4"/>
  <c r="P2574" i="4"/>
  <c r="V2574" i="4"/>
  <c r="Q2574" i="4"/>
  <c r="U2574" i="4"/>
  <c r="L2575" i="4"/>
  <c r="M2575" i="4"/>
  <c r="O2575" i="4"/>
  <c r="W2575" i="4"/>
  <c r="P2575" i="4"/>
  <c r="V2575" i="4"/>
  <c r="Q2575" i="4"/>
  <c r="U2575" i="4"/>
  <c r="L2576" i="4"/>
  <c r="M2576" i="4"/>
  <c r="O2576" i="4"/>
  <c r="W2576" i="4"/>
  <c r="P2576" i="4"/>
  <c r="V2576" i="4"/>
  <c r="Q2576" i="4"/>
  <c r="U2576" i="4"/>
  <c r="L2577" i="4"/>
  <c r="M2577" i="4"/>
  <c r="O2577" i="4"/>
  <c r="W2577" i="4"/>
  <c r="P2577" i="4"/>
  <c r="V2577" i="4"/>
  <c r="Q2577" i="4"/>
  <c r="U2577" i="4"/>
  <c r="L2578" i="4"/>
  <c r="M2578" i="4"/>
  <c r="O2578" i="4"/>
  <c r="W2578" i="4"/>
  <c r="P2578" i="4"/>
  <c r="V2578" i="4"/>
  <c r="Q2578" i="4"/>
  <c r="U2578" i="4"/>
  <c r="L2579" i="4"/>
  <c r="M2579" i="4"/>
  <c r="O2579" i="4"/>
  <c r="W2579" i="4"/>
  <c r="P2579" i="4"/>
  <c r="V2579" i="4"/>
  <c r="Q2579" i="4"/>
  <c r="U2579" i="4"/>
  <c r="L2580" i="4"/>
  <c r="M2580" i="4"/>
  <c r="O2580" i="4"/>
  <c r="W2580" i="4"/>
  <c r="P2580" i="4"/>
  <c r="V2580" i="4"/>
  <c r="Q2580" i="4"/>
  <c r="U2580" i="4"/>
  <c r="L2581" i="4"/>
  <c r="M2581" i="4"/>
  <c r="O2581" i="4"/>
  <c r="W2581" i="4"/>
  <c r="P2581" i="4"/>
  <c r="V2581" i="4"/>
  <c r="Q2581" i="4"/>
  <c r="U2581" i="4"/>
  <c r="L2582" i="4"/>
  <c r="M2582" i="4"/>
  <c r="O2582" i="4"/>
  <c r="W2582" i="4"/>
  <c r="P2582" i="4"/>
  <c r="V2582" i="4"/>
  <c r="Q2582" i="4"/>
  <c r="U2582" i="4"/>
  <c r="L2583" i="4"/>
  <c r="M2583" i="4"/>
  <c r="O2583" i="4"/>
  <c r="W2583" i="4"/>
  <c r="P2583" i="4"/>
  <c r="V2583" i="4"/>
  <c r="Q2583" i="4"/>
  <c r="U2583" i="4"/>
  <c r="L2584" i="4"/>
  <c r="M2584" i="4"/>
  <c r="O2584" i="4"/>
  <c r="W2584" i="4"/>
  <c r="P2584" i="4"/>
  <c r="V2584" i="4"/>
  <c r="Q2584" i="4"/>
  <c r="U2584" i="4"/>
  <c r="L2585" i="4"/>
  <c r="M2585" i="4"/>
  <c r="O2585" i="4"/>
  <c r="W2585" i="4"/>
  <c r="P2585" i="4"/>
  <c r="V2585" i="4"/>
  <c r="Q2585" i="4"/>
  <c r="U2585" i="4"/>
  <c r="L2586" i="4"/>
  <c r="M2586" i="4"/>
  <c r="O2586" i="4"/>
  <c r="W2586" i="4"/>
  <c r="P2586" i="4"/>
  <c r="V2586" i="4"/>
  <c r="Q2586" i="4"/>
  <c r="U2586" i="4"/>
  <c r="L2587" i="4"/>
  <c r="M2587" i="4"/>
  <c r="O2587" i="4"/>
  <c r="W2587" i="4"/>
  <c r="P2587" i="4"/>
  <c r="V2587" i="4"/>
  <c r="Q2587" i="4"/>
  <c r="U2587" i="4"/>
  <c r="L2588" i="4"/>
  <c r="M2588" i="4"/>
  <c r="O2588" i="4"/>
  <c r="W2588" i="4"/>
  <c r="P2588" i="4"/>
  <c r="V2588" i="4"/>
  <c r="Q2588" i="4"/>
  <c r="U2588" i="4"/>
  <c r="L2589" i="4"/>
  <c r="M2589" i="4"/>
  <c r="O2589" i="4"/>
  <c r="W2589" i="4"/>
  <c r="P2589" i="4"/>
  <c r="V2589" i="4"/>
  <c r="Q2589" i="4"/>
  <c r="U2589" i="4"/>
  <c r="L2590" i="4"/>
  <c r="M2590" i="4"/>
  <c r="O2590" i="4"/>
  <c r="W2590" i="4"/>
  <c r="P2590" i="4"/>
  <c r="V2590" i="4"/>
  <c r="Q2590" i="4"/>
  <c r="U2590" i="4"/>
  <c r="L2591" i="4"/>
  <c r="M2591" i="4"/>
  <c r="O2591" i="4"/>
  <c r="W2591" i="4"/>
  <c r="P2591" i="4"/>
  <c r="V2591" i="4"/>
  <c r="Q2591" i="4"/>
  <c r="U2591" i="4"/>
  <c r="L2592" i="4"/>
  <c r="M2592" i="4"/>
  <c r="O2592" i="4"/>
  <c r="W2592" i="4"/>
  <c r="P2592" i="4"/>
  <c r="V2592" i="4"/>
  <c r="Q2592" i="4"/>
  <c r="U2592" i="4"/>
  <c r="L2593" i="4"/>
  <c r="M2593" i="4"/>
  <c r="O2593" i="4"/>
  <c r="W2593" i="4"/>
  <c r="P2593" i="4"/>
  <c r="V2593" i="4"/>
  <c r="Q2593" i="4"/>
  <c r="U2593" i="4"/>
  <c r="L2594" i="4"/>
  <c r="M2594" i="4"/>
  <c r="O2594" i="4"/>
  <c r="W2594" i="4"/>
  <c r="P2594" i="4"/>
  <c r="V2594" i="4"/>
  <c r="Q2594" i="4"/>
  <c r="U2594" i="4"/>
  <c r="L2595" i="4"/>
  <c r="M2595" i="4"/>
  <c r="O2595" i="4"/>
  <c r="W2595" i="4"/>
  <c r="P2595" i="4"/>
  <c r="V2595" i="4"/>
  <c r="Q2595" i="4"/>
  <c r="U2595" i="4"/>
  <c r="L2596" i="4"/>
  <c r="M2596" i="4"/>
  <c r="O2596" i="4"/>
  <c r="W2596" i="4"/>
  <c r="P2596" i="4"/>
  <c r="V2596" i="4"/>
  <c r="Q2596" i="4"/>
  <c r="U2596" i="4"/>
  <c r="L2597" i="4"/>
  <c r="M2597" i="4"/>
  <c r="O2597" i="4"/>
  <c r="W2597" i="4"/>
  <c r="P2597" i="4"/>
  <c r="V2597" i="4"/>
  <c r="Q2597" i="4"/>
  <c r="U2597" i="4"/>
  <c r="L2598" i="4"/>
  <c r="M2598" i="4"/>
  <c r="O2598" i="4"/>
  <c r="W2598" i="4"/>
  <c r="P2598" i="4"/>
  <c r="V2598" i="4"/>
  <c r="Q2598" i="4"/>
  <c r="U2598" i="4"/>
  <c r="L2599" i="4"/>
  <c r="M2599" i="4"/>
  <c r="O2599" i="4"/>
  <c r="W2599" i="4"/>
  <c r="P2599" i="4"/>
  <c r="V2599" i="4"/>
  <c r="Q2599" i="4"/>
  <c r="U2599" i="4"/>
  <c r="L2600" i="4"/>
  <c r="M2600" i="4"/>
  <c r="O2600" i="4"/>
  <c r="W2600" i="4"/>
  <c r="P2600" i="4"/>
  <c r="V2600" i="4"/>
  <c r="Q2600" i="4"/>
  <c r="U2600" i="4"/>
  <c r="L2601" i="4"/>
  <c r="M2601" i="4"/>
  <c r="O2601" i="4"/>
  <c r="W2601" i="4"/>
  <c r="P2601" i="4"/>
  <c r="V2601" i="4"/>
  <c r="Q2601" i="4"/>
  <c r="U2601" i="4"/>
  <c r="L2602" i="4"/>
  <c r="M2602" i="4"/>
  <c r="O2602" i="4"/>
  <c r="W2602" i="4"/>
  <c r="P2602" i="4"/>
  <c r="V2602" i="4"/>
  <c r="Q2602" i="4"/>
  <c r="U2602" i="4"/>
  <c r="L2603" i="4"/>
  <c r="M2603" i="4"/>
  <c r="O2603" i="4"/>
  <c r="W2603" i="4"/>
  <c r="P2603" i="4"/>
  <c r="V2603" i="4"/>
  <c r="Q2603" i="4"/>
  <c r="U2603" i="4"/>
  <c r="L2604" i="4"/>
  <c r="M2604" i="4"/>
  <c r="O2604" i="4"/>
  <c r="W2604" i="4"/>
  <c r="P2604" i="4"/>
  <c r="V2604" i="4"/>
  <c r="Q2604" i="4"/>
  <c r="U2604" i="4"/>
  <c r="L2605" i="4"/>
  <c r="M2605" i="4"/>
  <c r="O2605" i="4"/>
  <c r="W2605" i="4"/>
  <c r="P2605" i="4"/>
  <c r="V2605" i="4"/>
  <c r="Q2605" i="4"/>
  <c r="U2605" i="4"/>
  <c r="L2606" i="4"/>
  <c r="M2606" i="4"/>
  <c r="O2606" i="4"/>
  <c r="W2606" i="4"/>
  <c r="P2606" i="4"/>
  <c r="V2606" i="4"/>
  <c r="Q2606" i="4"/>
  <c r="U2606" i="4"/>
  <c r="L2607" i="4"/>
  <c r="M2607" i="4"/>
  <c r="O2607" i="4"/>
  <c r="W2607" i="4"/>
  <c r="P2607" i="4"/>
  <c r="V2607" i="4"/>
  <c r="Q2607" i="4"/>
  <c r="U2607" i="4"/>
  <c r="L2608" i="4"/>
  <c r="M2608" i="4"/>
  <c r="O2608" i="4"/>
  <c r="W2608" i="4"/>
  <c r="P2608" i="4"/>
  <c r="V2608" i="4"/>
  <c r="Q2608" i="4"/>
  <c r="U2608" i="4"/>
  <c r="L2609" i="4"/>
  <c r="M2609" i="4"/>
  <c r="O2609" i="4"/>
  <c r="W2609" i="4"/>
  <c r="P2609" i="4"/>
  <c r="V2609" i="4"/>
  <c r="Q2609" i="4"/>
  <c r="U2609" i="4"/>
  <c r="L2610" i="4"/>
  <c r="M2610" i="4"/>
  <c r="O2610" i="4"/>
  <c r="W2610" i="4"/>
  <c r="P2610" i="4"/>
  <c r="V2610" i="4"/>
  <c r="Q2610" i="4"/>
  <c r="U2610" i="4"/>
  <c r="L2611" i="4"/>
  <c r="M2611" i="4"/>
  <c r="O2611" i="4"/>
  <c r="W2611" i="4"/>
  <c r="P2611" i="4"/>
  <c r="V2611" i="4"/>
  <c r="Q2611" i="4"/>
  <c r="U2611" i="4"/>
  <c r="L2612" i="4"/>
  <c r="M2612" i="4"/>
  <c r="O2612" i="4"/>
  <c r="W2612" i="4"/>
  <c r="P2612" i="4"/>
  <c r="V2612" i="4"/>
  <c r="Q2612" i="4"/>
  <c r="U2612" i="4"/>
  <c r="L2613" i="4"/>
  <c r="M2613" i="4"/>
  <c r="O2613" i="4"/>
  <c r="W2613" i="4"/>
  <c r="P2613" i="4"/>
  <c r="V2613" i="4"/>
  <c r="Q2613" i="4"/>
  <c r="U2613" i="4"/>
  <c r="L2614" i="4"/>
  <c r="M2614" i="4"/>
  <c r="O2614" i="4"/>
  <c r="W2614" i="4"/>
  <c r="P2614" i="4"/>
  <c r="V2614" i="4"/>
  <c r="Q2614" i="4"/>
  <c r="U2614" i="4"/>
  <c r="L2615" i="4"/>
  <c r="M2615" i="4"/>
  <c r="O2615" i="4"/>
  <c r="W2615" i="4"/>
  <c r="P2615" i="4"/>
  <c r="V2615" i="4"/>
  <c r="Q2615" i="4"/>
  <c r="U2615" i="4"/>
  <c r="L2616" i="4"/>
  <c r="M2616" i="4"/>
  <c r="O2616" i="4"/>
  <c r="W2616" i="4"/>
  <c r="P2616" i="4"/>
  <c r="V2616" i="4"/>
  <c r="Q2616" i="4"/>
  <c r="U2616" i="4"/>
  <c r="L2617" i="4"/>
  <c r="M2617" i="4"/>
  <c r="O2617" i="4"/>
  <c r="W2617" i="4"/>
  <c r="P2617" i="4"/>
  <c r="V2617" i="4"/>
  <c r="Q2617" i="4"/>
  <c r="U2617" i="4"/>
  <c r="L2618" i="4"/>
  <c r="M2618" i="4"/>
  <c r="O2618" i="4"/>
  <c r="W2618" i="4"/>
  <c r="P2618" i="4"/>
  <c r="V2618" i="4"/>
  <c r="Q2618" i="4"/>
  <c r="U2618" i="4"/>
  <c r="L2619" i="4"/>
  <c r="M2619" i="4"/>
  <c r="O2619" i="4"/>
  <c r="W2619" i="4"/>
  <c r="P2619" i="4"/>
  <c r="V2619" i="4"/>
  <c r="Q2619" i="4"/>
  <c r="U2619" i="4"/>
  <c r="L2620" i="4"/>
  <c r="M2620" i="4"/>
  <c r="O2620" i="4"/>
  <c r="W2620" i="4"/>
  <c r="P2620" i="4"/>
  <c r="V2620" i="4"/>
  <c r="Q2620" i="4"/>
  <c r="U2620" i="4"/>
  <c r="L2621" i="4"/>
  <c r="M2621" i="4"/>
  <c r="O2621" i="4"/>
  <c r="W2621" i="4"/>
  <c r="P2621" i="4"/>
  <c r="V2621" i="4"/>
  <c r="Q2621" i="4"/>
  <c r="U2621" i="4"/>
  <c r="L2622" i="4"/>
  <c r="M2622" i="4"/>
  <c r="O2622" i="4"/>
  <c r="W2622" i="4"/>
  <c r="P2622" i="4"/>
  <c r="V2622" i="4"/>
  <c r="Q2622" i="4"/>
  <c r="U2622" i="4"/>
  <c r="L2623" i="4"/>
  <c r="M2623" i="4"/>
  <c r="O2623" i="4"/>
  <c r="W2623" i="4"/>
  <c r="P2623" i="4"/>
  <c r="V2623" i="4"/>
  <c r="Q2623" i="4"/>
  <c r="U2623" i="4"/>
  <c r="L2624" i="4"/>
  <c r="M2624" i="4"/>
  <c r="O2624" i="4"/>
  <c r="W2624" i="4"/>
  <c r="P2624" i="4"/>
  <c r="V2624" i="4"/>
  <c r="Q2624" i="4"/>
  <c r="U2624" i="4"/>
  <c r="L2625" i="4"/>
  <c r="M2625" i="4"/>
  <c r="O2625" i="4"/>
  <c r="W2625" i="4"/>
  <c r="P2625" i="4"/>
  <c r="V2625" i="4"/>
  <c r="Q2625" i="4"/>
  <c r="U2625" i="4"/>
  <c r="L2626" i="4"/>
  <c r="M2626" i="4"/>
  <c r="O2626" i="4"/>
  <c r="W2626" i="4"/>
  <c r="P2626" i="4"/>
  <c r="V2626" i="4"/>
  <c r="Q2626" i="4"/>
  <c r="U2626" i="4"/>
  <c r="L2627" i="4"/>
  <c r="M2627" i="4"/>
  <c r="O2627" i="4"/>
  <c r="W2627" i="4"/>
  <c r="P2627" i="4"/>
  <c r="V2627" i="4"/>
  <c r="Q2627" i="4"/>
  <c r="U2627" i="4"/>
  <c r="L2628" i="4"/>
  <c r="M2628" i="4"/>
  <c r="O2628" i="4"/>
  <c r="W2628" i="4"/>
  <c r="P2628" i="4"/>
  <c r="V2628" i="4"/>
  <c r="Q2628" i="4"/>
  <c r="U2628" i="4"/>
  <c r="L2629" i="4"/>
  <c r="M2629" i="4"/>
  <c r="O2629" i="4"/>
  <c r="W2629" i="4"/>
  <c r="P2629" i="4"/>
  <c r="V2629" i="4"/>
  <c r="Q2629" i="4"/>
  <c r="U2629" i="4"/>
  <c r="L2630" i="4"/>
  <c r="M2630" i="4"/>
  <c r="O2630" i="4"/>
  <c r="W2630" i="4"/>
  <c r="P2630" i="4"/>
  <c r="V2630" i="4"/>
  <c r="Q2630" i="4"/>
  <c r="U2630" i="4"/>
  <c r="L2631" i="4"/>
  <c r="M2631" i="4"/>
  <c r="O2631" i="4"/>
  <c r="W2631" i="4"/>
  <c r="P2631" i="4"/>
  <c r="V2631" i="4"/>
  <c r="Q2631" i="4"/>
  <c r="U2631" i="4"/>
  <c r="L2632" i="4"/>
  <c r="M2632" i="4"/>
  <c r="O2632" i="4"/>
  <c r="W2632" i="4"/>
  <c r="P2632" i="4"/>
  <c r="V2632" i="4"/>
  <c r="Q2632" i="4"/>
  <c r="U2632" i="4"/>
  <c r="L2633" i="4"/>
  <c r="M2633" i="4"/>
  <c r="O2633" i="4"/>
  <c r="W2633" i="4"/>
  <c r="P2633" i="4"/>
  <c r="V2633" i="4"/>
  <c r="Q2633" i="4"/>
  <c r="U2633" i="4"/>
  <c r="L2634" i="4"/>
  <c r="M2634" i="4"/>
  <c r="O2634" i="4"/>
  <c r="W2634" i="4"/>
  <c r="P2634" i="4"/>
  <c r="V2634" i="4"/>
  <c r="Q2634" i="4"/>
  <c r="U2634" i="4"/>
  <c r="L2635" i="4"/>
  <c r="M2635" i="4"/>
  <c r="O2635" i="4"/>
  <c r="W2635" i="4"/>
  <c r="P2635" i="4"/>
  <c r="V2635" i="4"/>
  <c r="Q2635" i="4"/>
  <c r="U2635" i="4"/>
  <c r="L2636" i="4"/>
  <c r="M2636" i="4"/>
  <c r="O2636" i="4"/>
  <c r="W2636" i="4"/>
  <c r="P2636" i="4"/>
  <c r="V2636" i="4"/>
  <c r="Q2636" i="4"/>
  <c r="U2636" i="4"/>
  <c r="L2637" i="4"/>
  <c r="M2637" i="4"/>
  <c r="O2637" i="4"/>
  <c r="W2637" i="4"/>
  <c r="P2637" i="4"/>
  <c r="V2637" i="4"/>
  <c r="Q2637" i="4"/>
  <c r="U2637" i="4"/>
  <c r="L2638" i="4"/>
  <c r="M2638" i="4"/>
  <c r="O2638" i="4"/>
  <c r="W2638" i="4"/>
  <c r="P2638" i="4"/>
  <c r="V2638" i="4"/>
  <c r="Q2638" i="4"/>
  <c r="U2638" i="4"/>
  <c r="L2639" i="4"/>
  <c r="M2639" i="4"/>
  <c r="O2639" i="4"/>
  <c r="W2639" i="4"/>
  <c r="P2639" i="4"/>
  <c r="V2639" i="4"/>
  <c r="Q2639" i="4"/>
  <c r="U2639" i="4"/>
  <c r="L2640" i="4"/>
  <c r="M2640" i="4"/>
  <c r="O2640" i="4"/>
  <c r="W2640" i="4"/>
  <c r="P2640" i="4"/>
  <c r="V2640" i="4"/>
  <c r="Q2640" i="4"/>
  <c r="U2640" i="4"/>
  <c r="L2641" i="4"/>
  <c r="M2641" i="4"/>
  <c r="O2641" i="4"/>
  <c r="W2641" i="4"/>
  <c r="P2641" i="4"/>
  <c r="V2641" i="4"/>
  <c r="Q2641" i="4"/>
  <c r="U2641" i="4"/>
  <c r="L2642" i="4"/>
  <c r="M2642" i="4"/>
  <c r="O2642" i="4"/>
  <c r="W2642" i="4"/>
  <c r="P2642" i="4"/>
  <c r="V2642" i="4"/>
  <c r="Q2642" i="4"/>
  <c r="U2642" i="4"/>
  <c r="L2643" i="4"/>
  <c r="M2643" i="4"/>
  <c r="O2643" i="4"/>
  <c r="W2643" i="4"/>
  <c r="P2643" i="4"/>
  <c r="V2643" i="4"/>
  <c r="Q2643" i="4"/>
  <c r="U2643" i="4"/>
  <c r="L2644" i="4"/>
  <c r="M2644" i="4"/>
  <c r="O2644" i="4"/>
  <c r="W2644" i="4"/>
  <c r="P2644" i="4"/>
  <c r="V2644" i="4"/>
  <c r="Q2644" i="4"/>
  <c r="U2644" i="4"/>
  <c r="L2645" i="4"/>
  <c r="M2645" i="4"/>
  <c r="O2645" i="4"/>
  <c r="W2645" i="4"/>
  <c r="P2645" i="4"/>
  <c r="V2645" i="4"/>
  <c r="Q2645" i="4"/>
  <c r="U2645" i="4"/>
  <c r="L2646" i="4"/>
  <c r="M2646" i="4"/>
  <c r="O2646" i="4"/>
  <c r="W2646" i="4"/>
  <c r="P2646" i="4"/>
  <c r="V2646" i="4"/>
  <c r="Q2646" i="4"/>
  <c r="U2646" i="4"/>
  <c r="L2647" i="4"/>
  <c r="M2647" i="4"/>
  <c r="O2647" i="4"/>
  <c r="W2647" i="4"/>
  <c r="P2647" i="4"/>
  <c r="V2647" i="4"/>
  <c r="Q2647" i="4"/>
  <c r="U2647" i="4"/>
  <c r="L2648" i="4"/>
  <c r="M2648" i="4"/>
  <c r="O2648" i="4"/>
  <c r="W2648" i="4"/>
  <c r="P2648" i="4"/>
  <c r="V2648" i="4"/>
  <c r="Q2648" i="4"/>
  <c r="U2648" i="4"/>
  <c r="L2649" i="4"/>
  <c r="M2649" i="4"/>
  <c r="O2649" i="4"/>
  <c r="W2649" i="4"/>
  <c r="P2649" i="4"/>
  <c r="V2649" i="4"/>
  <c r="Q2649" i="4"/>
  <c r="U2649" i="4"/>
  <c r="L2650" i="4"/>
  <c r="M2650" i="4"/>
  <c r="O2650" i="4"/>
  <c r="W2650" i="4"/>
  <c r="P2650" i="4"/>
  <c r="V2650" i="4"/>
  <c r="Q2650" i="4"/>
  <c r="U2650" i="4"/>
  <c r="L2651" i="4"/>
  <c r="M2651" i="4"/>
  <c r="O2651" i="4"/>
  <c r="W2651" i="4"/>
  <c r="P2651" i="4"/>
  <c r="V2651" i="4"/>
  <c r="Q2651" i="4"/>
  <c r="U2651" i="4"/>
  <c r="L2652" i="4"/>
  <c r="M2652" i="4"/>
  <c r="O2652" i="4"/>
  <c r="W2652" i="4"/>
  <c r="P2652" i="4"/>
  <c r="V2652" i="4"/>
  <c r="Q2652" i="4"/>
  <c r="U2652" i="4"/>
  <c r="L2653" i="4"/>
  <c r="M2653" i="4"/>
  <c r="O2653" i="4"/>
  <c r="W2653" i="4"/>
  <c r="P2653" i="4"/>
  <c r="V2653" i="4"/>
  <c r="Q2653" i="4"/>
  <c r="U2653" i="4"/>
  <c r="L2654" i="4"/>
  <c r="M2654" i="4"/>
  <c r="O2654" i="4"/>
  <c r="W2654" i="4"/>
  <c r="P2654" i="4"/>
  <c r="V2654" i="4"/>
  <c r="Q2654" i="4"/>
  <c r="U2654" i="4"/>
  <c r="L2655" i="4"/>
  <c r="M2655" i="4"/>
  <c r="O2655" i="4"/>
  <c r="W2655" i="4"/>
  <c r="P2655" i="4"/>
  <c r="V2655" i="4"/>
  <c r="Q2655" i="4"/>
  <c r="U2655" i="4"/>
  <c r="L2656" i="4"/>
  <c r="M2656" i="4"/>
  <c r="O2656" i="4"/>
  <c r="W2656" i="4"/>
  <c r="P2656" i="4"/>
  <c r="V2656" i="4"/>
  <c r="Q2656" i="4"/>
  <c r="U2656" i="4"/>
  <c r="L2657" i="4"/>
  <c r="M2657" i="4"/>
  <c r="O2657" i="4"/>
  <c r="W2657" i="4"/>
  <c r="P2657" i="4"/>
  <c r="V2657" i="4"/>
  <c r="Q2657" i="4"/>
  <c r="U2657" i="4"/>
  <c r="L2658" i="4"/>
  <c r="M2658" i="4"/>
  <c r="O2658" i="4"/>
  <c r="W2658" i="4"/>
  <c r="P2658" i="4"/>
  <c r="V2658" i="4"/>
  <c r="Q2658" i="4"/>
  <c r="U2658" i="4"/>
  <c r="L2659" i="4"/>
  <c r="M2659" i="4"/>
  <c r="O2659" i="4"/>
  <c r="W2659" i="4"/>
  <c r="P2659" i="4"/>
  <c r="V2659" i="4"/>
  <c r="Q2659" i="4"/>
  <c r="U2659" i="4"/>
  <c r="L2660" i="4"/>
  <c r="M2660" i="4"/>
  <c r="O2660" i="4"/>
  <c r="W2660" i="4"/>
  <c r="P2660" i="4"/>
  <c r="V2660" i="4"/>
  <c r="Q2660" i="4"/>
  <c r="U2660" i="4"/>
  <c r="L2661" i="4"/>
  <c r="M2661" i="4"/>
  <c r="O2661" i="4"/>
  <c r="W2661" i="4"/>
  <c r="P2661" i="4"/>
  <c r="V2661" i="4"/>
  <c r="Q2661" i="4"/>
  <c r="U2661" i="4"/>
  <c r="L2662" i="4"/>
  <c r="M2662" i="4"/>
  <c r="O2662" i="4"/>
  <c r="W2662" i="4"/>
  <c r="P2662" i="4"/>
  <c r="V2662" i="4"/>
  <c r="Q2662" i="4"/>
  <c r="U2662" i="4"/>
  <c r="L2663" i="4"/>
  <c r="M2663" i="4"/>
  <c r="O2663" i="4"/>
  <c r="W2663" i="4"/>
  <c r="P2663" i="4"/>
  <c r="V2663" i="4"/>
  <c r="Q2663" i="4"/>
  <c r="U2663" i="4"/>
  <c r="L2664" i="4"/>
  <c r="M2664" i="4"/>
  <c r="O2664" i="4"/>
  <c r="W2664" i="4"/>
  <c r="P2664" i="4"/>
  <c r="V2664" i="4"/>
  <c r="Q2664" i="4"/>
  <c r="U2664" i="4"/>
  <c r="L2665" i="4"/>
  <c r="M2665" i="4"/>
  <c r="O2665" i="4"/>
  <c r="W2665" i="4"/>
  <c r="P2665" i="4"/>
  <c r="V2665" i="4"/>
  <c r="Q2665" i="4"/>
  <c r="U2665" i="4"/>
  <c r="L2666" i="4"/>
  <c r="M2666" i="4"/>
  <c r="O2666" i="4"/>
  <c r="W2666" i="4"/>
  <c r="P2666" i="4"/>
  <c r="V2666" i="4"/>
  <c r="Q2666" i="4"/>
  <c r="U2666" i="4"/>
  <c r="L2667" i="4"/>
  <c r="M2667" i="4"/>
  <c r="O2667" i="4"/>
  <c r="W2667" i="4"/>
  <c r="P2667" i="4"/>
  <c r="V2667" i="4"/>
  <c r="Q2667" i="4"/>
  <c r="U2667" i="4"/>
  <c r="L2668" i="4"/>
  <c r="M2668" i="4"/>
  <c r="O2668" i="4"/>
  <c r="W2668" i="4"/>
  <c r="P2668" i="4"/>
  <c r="V2668" i="4"/>
  <c r="Q2668" i="4"/>
  <c r="U2668" i="4"/>
  <c r="L2669" i="4"/>
  <c r="M2669" i="4"/>
  <c r="O2669" i="4"/>
  <c r="W2669" i="4"/>
  <c r="P2669" i="4"/>
  <c r="V2669" i="4"/>
  <c r="Q2669" i="4"/>
  <c r="U2669" i="4"/>
  <c r="L2670" i="4"/>
  <c r="M2670" i="4"/>
  <c r="O2670" i="4"/>
  <c r="W2670" i="4"/>
  <c r="P2670" i="4"/>
  <c r="V2670" i="4"/>
  <c r="Q2670" i="4"/>
  <c r="U2670" i="4"/>
  <c r="L2671" i="4"/>
  <c r="M2671" i="4"/>
  <c r="O2671" i="4"/>
  <c r="W2671" i="4"/>
  <c r="P2671" i="4"/>
  <c r="V2671" i="4"/>
  <c r="Q2671" i="4"/>
  <c r="U2671" i="4"/>
  <c r="L2672" i="4"/>
  <c r="M2672" i="4"/>
  <c r="O2672" i="4"/>
  <c r="W2672" i="4"/>
  <c r="P2672" i="4"/>
  <c r="V2672" i="4"/>
  <c r="Q2672" i="4"/>
  <c r="U2672" i="4"/>
  <c r="L2673" i="4"/>
  <c r="M2673" i="4"/>
  <c r="O2673" i="4"/>
  <c r="W2673" i="4"/>
  <c r="P2673" i="4"/>
  <c r="V2673" i="4"/>
  <c r="Q2673" i="4"/>
  <c r="U2673" i="4"/>
  <c r="L2674" i="4"/>
  <c r="M2674" i="4"/>
  <c r="O2674" i="4"/>
  <c r="W2674" i="4"/>
  <c r="P2674" i="4"/>
  <c r="V2674" i="4"/>
  <c r="Q2674" i="4"/>
  <c r="U2674" i="4"/>
  <c r="L2675" i="4"/>
  <c r="M2675" i="4"/>
  <c r="O2675" i="4"/>
  <c r="W2675" i="4"/>
  <c r="P2675" i="4"/>
  <c r="V2675" i="4"/>
  <c r="Q2675" i="4"/>
  <c r="U2675" i="4"/>
  <c r="L2676" i="4"/>
  <c r="M2676" i="4"/>
  <c r="O2676" i="4"/>
  <c r="W2676" i="4"/>
  <c r="P2676" i="4"/>
  <c r="V2676" i="4"/>
  <c r="Q2676" i="4"/>
  <c r="U2676" i="4"/>
  <c r="L2677" i="4"/>
  <c r="M2677" i="4"/>
  <c r="O2677" i="4"/>
  <c r="W2677" i="4"/>
  <c r="P2677" i="4"/>
  <c r="V2677" i="4"/>
  <c r="Q2677" i="4"/>
  <c r="U2677" i="4"/>
  <c r="L2678" i="4"/>
  <c r="M2678" i="4"/>
  <c r="O2678" i="4"/>
  <c r="W2678" i="4"/>
  <c r="P2678" i="4"/>
  <c r="V2678" i="4"/>
  <c r="Q2678" i="4"/>
  <c r="U2678" i="4"/>
  <c r="L2679" i="4"/>
  <c r="M2679" i="4"/>
  <c r="O2679" i="4"/>
  <c r="W2679" i="4"/>
  <c r="P2679" i="4"/>
  <c r="V2679" i="4"/>
  <c r="Q2679" i="4"/>
  <c r="U2679" i="4"/>
  <c r="L2680" i="4"/>
  <c r="M2680" i="4"/>
  <c r="O2680" i="4"/>
  <c r="W2680" i="4"/>
  <c r="P2680" i="4"/>
  <c r="V2680" i="4"/>
  <c r="Q2680" i="4"/>
  <c r="U2680" i="4"/>
  <c r="L2681" i="4"/>
  <c r="M2681" i="4"/>
  <c r="O2681" i="4"/>
  <c r="W2681" i="4"/>
  <c r="P2681" i="4"/>
  <c r="V2681" i="4"/>
  <c r="Q2681" i="4"/>
  <c r="U2681" i="4"/>
  <c r="L2682" i="4"/>
  <c r="M2682" i="4"/>
  <c r="O2682" i="4"/>
  <c r="W2682" i="4"/>
  <c r="P2682" i="4"/>
  <c r="V2682" i="4"/>
  <c r="Q2682" i="4"/>
  <c r="U2682" i="4"/>
  <c r="L2683" i="4"/>
  <c r="M2683" i="4"/>
  <c r="O2683" i="4"/>
  <c r="W2683" i="4"/>
  <c r="P2683" i="4"/>
  <c r="V2683" i="4"/>
  <c r="Q2683" i="4"/>
  <c r="U2683" i="4"/>
  <c r="L2684" i="4"/>
  <c r="M2684" i="4"/>
  <c r="O2684" i="4"/>
  <c r="W2684" i="4"/>
  <c r="P2684" i="4"/>
  <c r="V2684" i="4"/>
  <c r="Q2684" i="4"/>
  <c r="U2684" i="4"/>
  <c r="L2685" i="4"/>
  <c r="M2685" i="4"/>
  <c r="O2685" i="4"/>
  <c r="W2685" i="4"/>
  <c r="P2685" i="4"/>
  <c r="V2685" i="4"/>
  <c r="Q2685" i="4"/>
  <c r="U2685" i="4"/>
  <c r="L2686" i="4"/>
  <c r="M2686" i="4"/>
  <c r="O2686" i="4"/>
  <c r="W2686" i="4"/>
  <c r="P2686" i="4"/>
  <c r="V2686" i="4"/>
  <c r="Q2686" i="4"/>
  <c r="U2686" i="4"/>
  <c r="L2687" i="4"/>
  <c r="M2687" i="4"/>
  <c r="O2687" i="4"/>
  <c r="W2687" i="4"/>
  <c r="P2687" i="4"/>
  <c r="V2687" i="4"/>
  <c r="Q2687" i="4"/>
  <c r="U2687" i="4"/>
  <c r="L2688" i="4"/>
  <c r="M2688" i="4"/>
  <c r="O2688" i="4"/>
  <c r="W2688" i="4"/>
  <c r="P2688" i="4"/>
  <c r="V2688" i="4"/>
  <c r="Q2688" i="4"/>
  <c r="U2688" i="4"/>
  <c r="L2689" i="4"/>
  <c r="M2689" i="4"/>
  <c r="O2689" i="4"/>
  <c r="W2689" i="4"/>
  <c r="P2689" i="4"/>
  <c r="V2689" i="4"/>
  <c r="Q2689" i="4"/>
  <c r="U2689" i="4"/>
  <c r="L2690" i="4"/>
  <c r="M2690" i="4"/>
  <c r="O2690" i="4"/>
  <c r="W2690" i="4"/>
  <c r="P2690" i="4"/>
  <c r="V2690" i="4"/>
  <c r="Q2690" i="4"/>
  <c r="U2690" i="4"/>
  <c r="L2691" i="4"/>
  <c r="M2691" i="4"/>
  <c r="O2691" i="4"/>
  <c r="W2691" i="4"/>
  <c r="P2691" i="4"/>
  <c r="V2691" i="4"/>
  <c r="Q2691" i="4"/>
  <c r="U2691" i="4"/>
  <c r="L2692" i="4"/>
  <c r="M2692" i="4"/>
  <c r="O2692" i="4"/>
  <c r="W2692" i="4"/>
  <c r="P2692" i="4"/>
  <c r="V2692" i="4"/>
  <c r="Q2692" i="4"/>
  <c r="U2692" i="4"/>
  <c r="L2693" i="4"/>
  <c r="M2693" i="4"/>
  <c r="O2693" i="4"/>
  <c r="W2693" i="4"/>
  <c r="P2693" i="4"/>
  <c r="V2693" i="4"/>
  <c r="Q2693" i="4"/>
  <c r="U2693" i="4"/>
  <c r="L2694" i="4"/>
  <c r="M2694" i="4"/>
  <c r="O2694" i="4"/>
  <c r="W2694" i="4"/>
  <c r="P2694" i="4"/>
  <c r="V2694" i="4"/>
  <c r="Q2694" i="4"/>
  <c r="U2694" i="4"/>
  <c r="L2695" i="4"/>
  <c r="M2695" i="4"/>
  <c r="O2695" i="4"/>
  <c r="W2695" i="4"/>
  <c r="P2695" i="4"/>
  <c r="V2695" i="4"/>
  <c r="Q2695" i="4"/>
  <c r="U2695" i="4"/>
  <c r="L2696" i="4"/>
  <c r="M2696" i="4"/>
  <c r="O2696" i="4"/>
  <c r="W2696" i="4"/>
  <c r="P2696" i="4"/>
  <c r="V2696" i="4"/>
  <c r="Q2696" i="4"/>
  <c r="U2696" i="4"/>
  <c r="L2697" i="4"/>
  <c r="M2697" i="4"/>
  <c r="O2697" i="4"/>
  <c r="W2697" i="4"/>
  <c r="P2697" i="4"/>
  <c r="V2697" i="4"/>
  <c r="Q2697" i="4"/>
  <c r="U2697" i="4"/>
  <c r="L2698" i="4"/>
  <c r="M2698" i="4"/>
  <c r="O2698" i="4"/>
  <c r="W2698" i="4"/>
  <c r="P2698" i="4"/>
  <c r="V2698" i="4"/>
  <c r="Q2698" i="4"/>
  <c r="U2698" i="4"/>
  <c r="L2699" i="4"/>
  <c r="M2699" i="4"/>
  <c r="O2699" i="4"/>
  <c r="W2699" i="4"/>
  <c r="P2699" i="4"/>
  <c r="V2699" i="4"/>
  <c r="Q2699" i="4"/>
  <c r="U2699" i="4"/>
  <c r="L2700" i="4"/>
  <c r="M2700" i="4"/>
  <c r="O2700" i="4"/>
  <c r="W2700" i="4"/>
  <c r="P2700" i="4"/>
  <c r="V2700" i="4"/>
  <c r="Q2700" i="4"/>
  <c r="U2700" i="4"/>
  <c r="L2701" i="4"/>
  <c r="M2701" i="4"/>
  <c r="O2701" i="4"/>
  <c r="W2701" i="4"/>
  <c r="P2701" i="4"/>
  <c r="V2701" i="4"/>
  <c r="Q2701" i="4"/>
  <c r="U2701" i="4"/>
  <c r="L2702" i="4"/>
  <c r="M2702" i="4"/>
  <c r="O2702" i="4"/>
  <c r="W2702" i="4"/>
  <c r="P2702" i="4"/>
  <c r="V2702" i="4"/>
  <c r="Q2702" i="4"/>
  <c r="U2702" i="4"/>
  <c r="L2703" i="4"/>
  <c r="M2703" i="4"/>
  <c r="O2703" i="4"/>
  <c r="W2703" i="4"/>
  <c r="P2703" i="4"/>
  <c r="V2703" i="4"/>
  <c r="Q2703" i="4"/>
  <c r="U2703" i="4"/>
  <c r="L2704" i="4"/>
  <c r="M2704" i="4"/>
  <c r="O2704" i="4"/>
  <c r="W2704" i="4"/>
  <c r="P2704" i="4"/>
  <c r="V2704" i="4"/>
  <c r="Q2704" i="4"/>
  <c r="U2704" i="4"/>
  <c r="L2705" i="4"/>
  <c r="M2705" i="4"/>
  <c r="O2705" i="4"/>
  <c r="W2705" i="4"/>
  <c r="P2705" i="4"/>
  <c r="V2705" i="4"/>
  <c r="Q2705" i="4"/>
  <c r="U2705" i="4"/>
  <c r="L2706" i="4"/>
  <c r="M2706" i="4"/>
  <c r="O2706" i="4"/>
  <c r="W2706" i="4"/>
  <c r="P2706" i="4"/>
  <c r="V2706" i="4"/>
  <c r="Q2706" i="4"/>
  <c r="U2706" i="4"/>
  <c r="L2707" i="4"/>
  <c r="M2707" i="4"/>
  <c r="O2707" i="4"/>
  <c r="W2707" i="4"/>
  <c r="P2707" i="4"/>
  <c r="V2707" i="4"/>
  <c r="Q2707" i="4"/>
  <c r="U2707" i="4"/>
  <c r="L2708" i="4"/>
  <c r="M2708" i="4"/>
  <c r="O2708" i="4"/>
  <c r="W2708" i="4"/>
  <c r="P2708" i="4"/>
  <c r="V2708" i="4"/>
  <c r="Q2708" i="4"/>
  <c r="U2708" i="4"/>
  <c r="L2709" i="4"/>
  <c r="M2709" i="4"/>
  <c r="O2709" i="4"/>
  <c r="W2709" i="4"/>
  <c r="P2709" i="4"/>
  <c r="V2709" i="4"/>
  <c r="Q2709" i="4"/>
  <c r="U2709" i="4"/>
  <c r="L2710" i="4"/>
  <c r="M2710" i="4"/>
  <c r="O2710" i="4"/>
  <c r="W2710" i="4"/>
  <c r="P2710" i="4"/>
  <c r="V2710" i="4"/>
  <c r="Q2710" i="4"/>
  <c r="U2710" i="4"/>
  <c r="L2711" i="4"/>
  <c r="M2711" i="4"/>
  <c r="O2711" i="4"/>
  <c r="W2711" i="4"/>
  <c r="P2711" i="4"/>
  <c r="V2711" i="4"/>
  <c r="Q2711" i="4"/>
  <c r="U2711" i="4"/>
  <c r="L2712" i="4"/>
  <c r="M2712" i="4"/>
  <c r="O2712" i="4"/>
  <c r="W2712" i="4"/>
  <c r="P2712" i="4"/>
  <c r="V2712" i="4"/>
  <c r="Q2712" i="4"/>
  <c r="U2712" i="4"/>
  <c r="L2713" i="4"/>
  <c r="M2713" i="4"/>
  <c r="O2713" i="4"/>
  <c r="W2713" i="4"/>
  <c r="P2713" i="4"/>
  <c r="V2713" i="4"/>
  <c r="Q2713" i="4"/>
  <c r="U2713" i="4"/>
  <c r="L2714" i="4"/>
  <c r="M2714" i="4"/>
  <c r="O2714" i="4"/>
  <c r="W2714" i="4"/>
  <c r="P2714" i="4"/>
  <c r="V2714" i="4"/>
  <c r="Q2714" i="4"/>
  <c r="U2714" i="4"/>
  <c r="L2715" i="4"/>
  <c r="M2715" i="4"/>
  <c r="O2715" i="4"/>
  <c r="W2715" i="4"/>
  <c r="P2715" i="4"/>
  <c r="V2715" i="4"/>
  <c r="Q2715" i="4"/>
  <c r="U2715" i="4"/>
  <c r="L2716" i="4"/>
  <c r="M2716" i="4"/>
  <c r="O2716" i="4"/>
  <c r="W2716" i="4"/>
  <c r="P2716" i="4"/>
  <c r="V2716" i="4"/>
  <c r="Q2716" i="4"/>
  <c r="U2716" i="4"/>
  <c r="L2717" i="4"/>
  <c r="M2717" i="4"/>
  <c r="O2717" i="4"/>
  <c r="W2717" i="4"/>
  <c r="P2717" i="4"/>
  <c r="V2717" i="4"/>
  <c r="Q2717" i="4"/>
  <c r="U2717" i="4"/>
  <c r="L2718" i="4"/>
  <c r="M2718" i="4"/>
  <c r="O2718" i="4"/>
  <c r="W2718" i="4"/>
  <c r="P2718" i="4"/>
  <c r="V2718" i="4"/>
  <c r="Q2718" i="4"/>
  <c r="U2718" i="4"/>
  <c r="L2719" i="4"/>
  <c r="M2719" i="4"/>
  <c r="O2719" i="4"/>
  <c r="W2719" i="4"/>
  <c r="P2719" i="4"/>
  <c r="V2719" i="4"/>
  <c r="Q2719" i="4"/>
  <c r="U2719" i="4"/>
  <c r="L2720" i="4"/>
  <c r="M2720" i="4"/>
  <c r="O2720" i="4"/>
  <c r="W2720" i="4"/>
  <c r="P2720" i="4"/>
  <c r="V2720" i="4"/>
  <c r="Q2720" i="4"/>
  <c r="U2720" i="4"/>
  <c r="L2721" i="4"/>
  <c r="M2721" i="4"/>
  <c r="O2721" i="4"/>
  <c r="W2721" i="4"/>
  <c r="P2721" i="4"/>
  <c r="V2721" i="4"/>
  <c r="Q2721" i="4"/>
  <c r="U2721" i="4"/>
  <c r="L2722" i="4"/>
  <c r="M2722" i="4"/>
  <c r="O2722" i="4"/>
  <c r="W2722" i="4"/>
  <c r="P2722" i="4"/>
  <c r="V2722" i="4"/>
  <c r="Q2722" i="4"/>
  <c r="U2722" i="4"/>
  <c r="L2723" i="4"/>
  <c r="M2723" i="4"/>
  <c r="O2723" i="4"/>
  <c r="W2723" i="4"/>
  <c r="P2723" i="4"/>
  <c r="V2723" i="4"/>
  <c r="Q2723" i="4"/>
  <c r="U2723" i="4"/>
  <c r="L2724" i="4"/>
  <c r="M2724" i="4"/>
  <c r="O2724" i="4"/>
  <c r="W2724" i="4"/>
  <c r="P2724" i="4"/>
  <c r="V2724" i="4"/>
  <c r="Q2724" i="4"/>
  <c r="U2724" i="4"/>
  <c r="L2725" i="4"/>
  <c r="M2725" i="4"/>
  <c r="O2725" i="4"/>
  <c r="W2725" i="4"/>
  <c r="P2725" i="4"/>
  <c r="V2725" i="4"/>
  <c r="Q2725" i="4"/>
  <c r="U2725" i="4"/>
  <c r="L2726" i="4"/>
  <c r="M2726" i="4"/>
  <c r="O2726" i="4"/>
  <c r="W2726" i="4"/>
  <c r="P2726" i="4"/>
  <c r="V2726" i="4"/>
  <c r="Q2726" i="4"/>
  <c r="U2726" i="4"/>
  <c r="L2727" i="4"/>
  <c r="M2727" i="4"/>
  <c r="O2727" i="4"/>
  <c r="W2727" i="4"/>
  <c r="P2727" i="4"/>
  <c r="V2727" i="4"/>
  <c r="Q2727" i="4"/>
  <c r="U2727" i="4"/>
  <c r="L2728" i="4"/>
  <c r="M2728" i="4"/>
  <c r="O2728" i="4"/>
  <c r="W2728" i="4"/>
  <c r="P2728" i="4"/>
  <c r="V2728" i="4"/>
  <c r="Q2728" i="4"/>
  <c r="U2728" i="4"/>
  <c r="L2729" i="4"/>
  <c r="M2729" i="4"/>
  <c r="O2729" i="4"/>
  <c r="W2729" i="4"/>
  <c r="P2729" i="4"/>
  <c r="V2729" i="4"/>
  <c r="Q2729" i="4"/>
  <c r="U2729" i="4"/>
  <c r="L2730" i="4"/>
  <c r="M2730" i="4"/>
  <c r="O2730" i="4"/>
  <c r="W2730" i="4"/>
  <c r="P2730" i="4"/>
  <c r="V2730" i="4"/>
  <c r="Q2730" i="4"/>
  <c r="U2730" i="4"/>
  <c r="L2731" i="4"/>
  <c r="M2731" i="4"/>
  <c r="O2731" i="4"/>
  <c r="W2731" i="4"/>
  <c r="P2731" i="4"/>
  <c r="V2731" i="4"/>
  <c r="Q2731" i="4"/>
  <c r="U2731" i="4"/>
  <c r="L2732" i="4"/>
  <c r="M2732" i="4"/>
  <c r="O2732" i="4"/>
  <c r="W2732" i="4"/>
  <c r="P2732" i="4"/>
  <c r="V2732" i="4"/>
  <c r="Q2732" i="4"/>
  <c r="U2732" i="4"/>
  <c r="L2733" i="4"/>
  <c r="M2733" i="4"/>
  <c r="O2733" i="4"/>
  <c r="W2733" i="4"/>
  <c r="P2733" i="4"/>
  <c r="V2733" i="4"/>
  <c r="Q2733" i="4"/>
  <c r="U2733" i="4"/>
  <c r="L2734" i="4"/>
  <c r="M2734" i="4"/>
  <c r="O2734" i="4"/>
  <c r="W2734" i="4"/>
  <c r="P2734" i="4"/>
  <c r="V2734" i="4"/>
  <c r="Q2734" i="4"/>
  <c r="U2734" i="4"/>
  <c r="L2735" i="4"/>
  <c r="M2735" i="4"/>
  <c r="O2735" i="4"/>
  <c r="W2735" i="4"/>
  <c r="P2735" i="4"/>
  <c r="V2735" i="4"/>
  <c r="Q2735" i="4"/>
  <c r="U2735" i="4"/>
  <c r="L2736" i="4"/>
  <c r="M2736" i="4"/>
  <c r="O2736" i="4"/>
  <c r="W2736" i="4"/>
  <c r="P2736" i="4"/>
  <c r="V2736" i="4"/>
  <c r="Q2736" i="4"/>
  <c r="U2736" i="4"/>
  <c r="L2737" i="4"/>
  <c r="M2737" i="4"/>
  <c r="O2737" i="4"/>
  <c r="W2737" i="4"/>
  <c r="P2737" i="4"/>
  <c r="V2737" i="4"/>
  <c r="Q2737" i="4"/>
  <c r="U2737" i="4"/>
  <c r="L2738" i="4"/>
  <c r="M2738" i="4"/>
  <c r="O2738" i="4"/>
  <c r="W2738" i="4"/>
  <c r="P2738" i="4"/>
  <c r="V2738" i="4"/>
  <c r="Q2738" i="4"/>
  <c r="U2738" i="4"/>
  <c r="L2739" i="4"/>
  <c r="M2739" i="4"/>
  <c r="O2739" i="4"/>
  <c r="W2739" i="4"/>
  <c r="P2739" i="4"/>
  <c r="V2739" i="4"/>
  <c r="Q2739" i="4"/>
  <c r="U2739" i="4"/>
  <c r="L2740" i="4"/>
  <c r="M2740" i="4"/>
  <c r="O2740" i="4"/>
  <c r="W2740" i="4"/>
  <c r="P2740" i="4"/>
  <c r="V2740" i="4"/>
  <c r="Q2740" i="4"/>
  <c r="U2740" i="4"/>
  <c r="L2741" i="4"/>
  <c r="M2741" i="4"/>
  <c r="O2741" i="4"/>
  <c r="W2741" i="4"/>
  <c r="P2741" i="4"/>
  <c r="V2741" i="4"/>
  <c r="Q2741" i="4"/>
  <c r="U2741" i="4"/>
  <c r="L2742" i="4"/>
  <c r="M2742" i="4"/>
  <c r="O2742" i="4"/>
  <c r="W2742" i="4"/>
  <c r="P2742" i="4"/>
  <c r="V2742" i="4"/>
  <c r="Q2742" i="4"/>
  <c r="U2742" i="4"/>
  <c r="L2743" i="4"/>
  <c r="M2743" i="4"/>
  <c r="O2743" i="4"/>
  <c r="W2743" i="4"/>
  <c r="P2743" i="4"/>
  <c r="V2743" i="4"/>
  <c r="Q2743" i="4"/>
  <c r="U2743" i="4"/>
  <c r="L2744" i="4"/>
  <c r="M2744" i="4"/>
  <c r="O2744" i="4"/>
  <c r="W2744" i="4"/>
  <c r="P2744" i="4"/>
  <c r="V2744" i="4"/>
  <c r="Q2744" i="4"/>
  <c r="U2744" i="4"/>
  <c r="L2745" i="4"/>
  <c r="M2745" i="4"/>
  <c r="O2745" i="4"/>
  <c r="W2745" i="4"/>
  <c r="P2745" i="4"/>
  <c r="V2745" i="4"/>
  <c r="Q2745" i="4"/>
  <c r="U2745" i="4"/>
  <c r="L2746" i="4"/>
  <c r="M2746" i="4"/>
  <c r="O2746" i="4"/>
  <c r="W2746" i="4"/>
  <c r="P2746" i="4"/>
  <c r="V2746" i="4"/>
  <c r="Q2746" i="4"/>
  <c r="U2746" i="4"/>
  <c r="L2747" i="4"/>
  <c r="M2747" i="4"/>
  <c r="O2747" i="4"/>
  <c r="W2747" i="4"/>
  <c r="P2747" i="4"/>
  <c r="V2747" i="4"/>
  <c r="Q2747" i="4"/>
  <c r="U2747" i="4"/>
  <c r="L2748" i="4"/>
  <c r="M2748" i="4"/>
  <c r="O2748" i="4"/>
  <c r="W2748" i="4"/>
  <c r="P2748" i="4"/>
  <c r="V2748" i="4"/>
  <c r="Q2748" i="4"/>
  <c r="U2748" i="4"/>
  <c r="L2749" i="4"/>
  <c r="M2749" i="4"/>
  <c r="O2749" i="4"/>
  <c r="W2749" i="4"/>
  <c r="P2749" i="4"/>
  <c r="V2749" i="4"/>
  <c r="Q2749" i="4"/>
  <c r="U2749" i="4"/>
  <c r="L2750" i="4"/>
  <c r="M2750" i="4"/>
  <c r="O2750" i="4"/>
  <c r="W2750" i="4"/>
  <c r="P2750" i="4"/>
  <c r="V2750" i="4"/>
  <c r="Q2750" i="4"/>
  <c r="U2750" i="4"/>
  <c r="L2751" i="4"/>
  <c r="M2751" i="4"/>
  <c r="O2751" i="4"/>
  <c r="W2751" i="4"/>
  <c r="P2751" i="4"/>
  <c r="V2751" i="4"/>
  <c r="Q2751" i="4"/>
  <c r="U2751" i="4"/>
  <c r="L2752" i="4"/>
  <c r="M2752" i="4"/>
  <c r="O2752" i="4"/>
  <c r="W2752" i="4"/>
  <c r="P2752" i="4"/>
  <c r="V2752" i="4"/>
  <c r="Q2752" i="4"/>
  <c r="U2752" i="4"/>
  <c r="L2753" i="4"/>
  <c r="M2753" i="4"/>
  <c r="O2753" i="4"/>
  <c r="W2753" i="4"/>
  <c r="P2753" i="4"/>
  <c r="V2753" i="4"/>
  <c r="Q2753" i="4"/>
  <c r="U2753" i="4"/>
  <c r="L2754" i="4"/>
  <c r="M2754" i="4"/>
  <c r="O2754" i="4"/>
  <c r="W2754" i="4"/>
  <c r="P2754" i="4"/>
  <c r="V2754" i="4"/>
  <c r="Q2754" i="4"/>
  <c r="U2754" i="4"/>
  <c r="L2755" i="4"/>
  <c r="M2755" i="4"/>
  <c r="O2755" i="4"/>
  <c r="W2755" i="4"/>
  <c r="P2755" i="4"/>
  <c r="V2755" i="4"/>
  <c r="Q2755" i="4"/>
  <c r="U2755" i="4"/>
  <c r="L2756" i="4"/>
  <c r="M2756" i="4"/>
  <c r="O2756" i="4"/>
  <c r="W2756" i="4"/>
  <c r="P2756" i="4"/>
  <c r="V2756" i="4"/>
  <c r="Q2756" i="4"/>
  <c r="U2756" i="4"/>
  <c r="L2757" i="4"/>
  <c r="M2757" i="4"/>
  <c r="O2757" i="4"/>
  <c r="W2757" i="4"/>
  <c r="P2757" i="4"/>
  <c r="V2757" i="4"/>
  <c r="Q2757" i="4"/>
  <c r="U2757" i="4"/>
  <c r="L2758" i="4"/>
  <c r="M2758" i="4"/>
  <c r="O2758" i="4"/>
  <c r="W2758" i="4"/>
  <c r="P2758" i="4"/>
  <c r="V2758" i="4"/>
  <c r="Q2758" i="4"/>
  <c r="U2758" i="4"/>
  <c r="L2759" i="4"/>
  <c r="M2759" i="4"/>
  <c r="O2759" i="4"/>
  <c r="W2759" i="4"/>
  <c r="P2759" i="4"/>
  <c r="V2759" i="4"/>
  <c r="Q2759" i="4"/>
  <c r="U2759" i="4"/>
  <c r="L2760" i="4"/>
  <c r="M2760" i="4"/>
  <c r="O2760" i="4"/>
  <c r="W2760" i="4"/>
  <c r="P2760" i="4"/>
  <c r="V2760" i="4"/>
  <c r="Q2760" i="4"/>
  <c r="U2760" i="4"/>
  <c r="L2761" i="4"/>
  <c r="M2761" i="4"/>
  <c r="O2761" i="4"/>
  <c r="W2761" i="4"/>
  <c r="P2761" i="4"/>
  <c r="V2761" i="4"/>
  <c r="Q2761" i="4"/>
  <c r="U2761" i="4"/>
  <c r="L2762" i="4"/>
  <c r="M2762" i="4"/>
  <c r="O2762" i="4"/>
  <c r="W2762" i="4"/>
  <c r="P2762" i="4"/>
  <c r="V2762" i="4"/>
  <c r="Q2762" i="4"/>
  <c r="U2762" i="4"/>
  <c r="L2763" i="4"/>
  <c r="M2763" i="4"/>
  <c r="O2763" i="4"/>
  <c r="W2763" i="4"/>
  <c r="P2763" i="4"/>
  <c r="V2763" i="4"/>
  <c r="Q2763" i="4"/>
  <c r="U2763" i="4"/>
  <c r="L2764" i="4"/>
  <c r="M2764" i="4"/>
  <c r="O2764" i="4"/>
  <c r="W2764" i="4"/>
  <c r="P2764" i="4"/>
  <c r="V2764" i="4"/>
  <c r="Q2764" i="4"/>
  <c r="U2764" i="4"/>
  <c r="L2765" i="4"/>
  <c r="M2765" i="4"/>
  <c r="O2765" i="4"/>
  <c r="W2765" i="4"/>
  <c r="P2765" i="4"/>
  <c r="V2765" i="4"/>
  <c r="Q2765" i="4"/>
  <c r="U2765" i="4"/>
  <c r="L2766" i="4"/>
  <c r="M2766" i="4"/>
  <c r="O2766" i="4"/>
  <c r="W2766" i="4"/>
  <c r="P2766" i="4"/>
  <c r="V2766" i="4"/>
  <c r="Q2766" i="4"/>
  <c r="U2766" i="4"/>
  <c r="L2767" i="4"/>
  <c r="M2767" i="4"/>
  <c r="O2767" i="4"/>
  <c r="W2767" i="4"/>
  <c r="P2767" i="4"/>
  <c r="V2767" i="4"/>
  <c r="Q2767" i="4"/>
  <c r="U2767" i="4"/>
  <c r="L2768" i="4"/>
  <c r="M2768" i="4"/>
  <c r="O2768" i="4"/>
  <c r="W2768" i="4"/>
  <c r="P2768" i="4"/>
  <c r="V2768" i="4"/>
  <c r="Q2768" i="4"/>
  <c r="U2768" i="4"/>
  <c r="L2769" i="4"/>
  <c r="M2769" i="4"/>
  <c r="O2769" i="4"/>
  <c r="W2769" i="4"/>
  <c r="P2769" i="4"/>
  <c r="V2769" i="4"/>
  <c r="Q2769" i="4"/>
  <c r="U2769" i="4"/>
  <c r="L2770" i="4"/>
  <c r="M2770" i="4"/>
  <c r="O2770" i="4"/>
  <c r="W2770" i="4"/>
  <c r="P2770" i="4"/>
  <c r="V2770" i="4"/>
  <c r="Q2770" i="4"/>
  <c r="U2770" i="4"/>
  <c r="L2771" i="4"/>
  <c r="M2771" i="4"/>
  <c r="O2771" i="4"/>
  <c r="W2771" i="4"/>
  <c r="P2771" i="4"/>
  <c r="V2771" i="4"/>
  <c r="Q2771" i="4"/>
  <c r="U2771" i="4"/>
  <c r="L2772" i="4"/>
  <c r="M2772" i="4"/>
  <c r="O2772" i="4"/>
  <c r="W2772" i="4"/>
  <c r="P2772" i="4"/>
  <c r="V2772" i="4"/>
  <c r="Q2772" i="4"/>
  <c r="U2772" i="4"/>
  <c r="L2773" i="4"/>
  <c r="M2773" i="4"/>
  <c r="O2773" i="4"/>
  <c r="W2773" i="4"/>
  <c r="P2773" i="4"/>
  <c r="V2773" i="4"/>
  <c r="Q2773" i="4"/>
  <c r="U2773" i="4"/>
  <c r="L2774" i="4"/>
  <c r="M2774" i="4"/>
  <c r="O2774" i="4"/>
  <c r="W2774" i="4"/>
  <c r="P2774" i="4"/>
  <c r="V2774" i="4"/>
  <c r="Q2774" i="4"/>
  <c r="U2774" i="4"/>
  <c r="L2775" i="4"/>
  <c r="M2775" i="4"/>
  <c r="O2775" i="4"/>
  <c r="W2775" i="4"/>
  <c r="P2775" i="4"/>
  <c r="V2775" i="4"/>
  <c r="Q2775" i="4"/>
  <c r="U2775" i="4"/>
  <c r="L2776" i="4"/>
  <c r="M2776" i="4"/>
  <c r="O2776" i="4"/>
  <c r="W2776" i="4"/>
  <c r="P2776" i="4"/>
  <c r="V2776" i="4"/>
  <c r="Q2776" i="4"/>
  <c r="U2776" i="4"/>
  <c r="L2777" i="4"/>
  <c r="M2777" i="4"/>
  <c r="O2777" i="4"/>
  <c r="W2777" i="4"/>
  <c r="P2777" i="4"/>
  <c r="V2777" i="4"/>
  <c r="Q2777" i="4"/>
  <c r="U2777" i="4"/>
  <c r="L2778" i="4"/>
  <c r="M2778" i="4"/>
  <c r="O2778" i="4"/>
  <c r="W2778" i="4"/>
  <c r="P2778" i="4"/>
  <c r="V2778" i="4"/>
  <c r="Q2778" i="4"/>
  <c r="U2778" i="4"/>
  <c r="L2779" i="4"/>
  <c r="M2779" i="4"/>
  <c r="O2779" i="4"/>
  <c r="W2779" i="4"/>
  <c r="P2779" i="4"/>
  <c r="V2779" i="4"/>
  <c r="Q2779" i="4"/>
  <c r="U2779" i="4"/>
  <c r="L2780" i="4"/>
  <c r="M2780" i="4"/>
  <c r="O2780" i="4"/>
  <c r="W2780" i="4"/>
  <c r="P2780" i="4"/>
  <c r="V2780" i="4"/>
  <c r="Q2780" i="4"/>
  <c r="U2780" i="4"/>
  <c r="L2781" i="4"/>
  <c r="M2781" i="4"/>
  <c r="O2781" i="4"/>
  <c r="W2781" i="4"/>
  <c r="P2781" i="4"/>
  <c r="V2781" i="4"/>
  <c r="Q2781" i="4"/>
  <c r="U2781" i="4"/>
  <c r="L2782" i="4"/>
  <c r="M2782" i="4"/>
  <c r="O2782" i="4"/>
  <c r="W2782" i="4"/>
  <c r="P2782" i="4"/>
  <c r="V2782" i="4"/>
  <c r="Q2782" i="4"/>
  <c r="U2782" i="4"/>
  <c r="L2783" i="4"/>
  <c r="M2783" i="4"/>
  <c r="O2783" i="4"/>
  <c r="W2783" i="4"/>
  <c r="P2783" i="4"/>
  <c r="V2783" i="4"/>
  <c r="Q2783" i="4"/>
  <c r="U2783" i="4"/>
  <c r="L2784" i="4"/>
  <c r="M2784" i="4"/>
  <c r="O2784" i="4"/>
  <c r="W2784" i="4"/>
  <c r="P2784" i="4"/>
  <c r="V2784" i="4"/>
  <c r="Q2784" i="4"/>
  <c r="U2784" i="4"/>
  <c r="L2785" i="4"/>
  <c r="M2785" i="4"/>
  <c r="O2785" i="4"/>
  <c r="W2785" i="4"/>
  <c r="P2785" i="4"/>
  <c r="V2785" i="4"/>
  <c r="Q2785" i="4"/>
  <c r="U2785" i="4"/>
  <c r="L2786" i="4"/>
  <c r="M2786" i="4"/>
  <c r="O2786" i="4"/>
  <c r="W2786" i="4"/>
  <c r="P2786" i="4"/>
  <c r="V2786" i="4"/>
  <c r="Q2786" i="4"/>
  <c r="U2786" i="4"/>
  <c r="L2787" i="4"/>
  <c r="M2787" i="4"/>
  <c r="O2787" i="4"/>
  <c r="W2787" i="4"/>
  <c r="P2787" i="4"/>
  <c r="V2787" i="4"/>
  <c r="Q2787" i="4"/>
  <c r="U2787" i="4"/>
  <c r="L2788" i="4"/>
  <c r="M2788" i="4"/>
  <c r="O2788" i="4"/>
  <c r="W2788" i="4"/>
  <c r="P2788" i="4"/>
  <c r="V2788" i="4"/>
  <c r="Q2788" i="4"/>
  <c r="U2788" i="4"/>
  <c r="L2789" i="4"/>
  <c r="M2789" i="4"/>
  <c r="O2789" i="4"/>
  <c r="W2789" i="4"/>
  <c r="P2789" i="4"/>
  <c r="V2789" i="4"/>
  <c r="Q2789" i="4"/>
  <c r="U2789" i="4"/>
  <c r="L2790" i="4"/>
  <c r="M2790" i="4"/>
  <c r="O2790" i="4"/>
  <c r="W2790" i="4"/>
  <c r="P2790" i="4"/>
  <c r="V2790" i="4"/>
  <c r="Q2790" i="4"/>
  <c r="U2790" i="4"/>
  <c r="L2791" i="4"/>
  <c r="M2791" i="4"/>
  <c r="O2791" i="4"/>
  <c r="W2791" i="4"/>
  <c r="P2791" i="4"/>
  <c r="V2791" i="4"/>
  <c r="Q2791" i="4"/>
  <c r="U2791" i="4"/>
  <c r="L2792" i="4"/>
  <c r="M2792" i="4"/>
  <c r="O2792" i="4"/>
  <c r="W2792" i="4"/>
  <c r="P2792" i="4"/>
  <c r="V2792" i="4"/>
  <c r="Q2792" i="4"/>
  <c r="U2792" i="4"/>
  <c r="L2793" i="4"/>
  <c r="M2793" i="4"/>
  <c r="O2793" i="4"/>
  <c r="W2793" i="4"/>
  <c r="P2793" i="4"/>
  <c r="V2793" i="4"/>
  <c r="Q2793" i="4"/>
  <c r="U2793" i="4"/>
  <c r="L2794" i="4"/>
  <c r="M2794" i="4"/>
  <c r="O2794" i="4"/>
  <c r="W2794" i="4"/>
  <c r="P2794" i="4"/>
  <c r="V2794" i="4"/>
  <c r="Q2794" i="4"/>
  <c r="U2794" i="4"/>
  <c r="L2795" i="4"/>
  <c r="M2795" i="4"/>
  <c r="O2795" i="4"/>
  <c r="W2795" i="4"/>
  <c r="P2795" i="4"/>
  <c r="V2795" i="4"/>
  <c r="Q2795" i="4"/>
  <c r="U2795" i="4"/>
  <c r="L2796" i="4"/>
  <c r="M2796" i="4"/>
  <c r="O2796" i="4"/>
  <c r="W2796" i="4"/>
  <c r="P2796" i="4"/>
  <c r="V2796" i="4"/>
  <c r="Q2796" i="4"/>
  <c r="U2796" i="4"/>
  <c r="L2797" i="4"/>
  <c r="M2797" i="4"/>
  <c r="O2797" i="4"/>
  <c r="W2797" i="4"/>
  <c r="P2797" i="4"/>
  <c r="V2797" i="4"/>
  <c r="Q2797" i="4"/>
  <c r="U2797" i="4"/>
  <c r="L2798" i="4"/>
  <c r="M2798" i="4"/>
  <c r="O2798" i="4"/>
  <c r="W2798" i="4"/>
  <c r="P2798" i="4"/>
  <c r="V2798" i="4"/>
  <c r="Q2798" i="4"/>
  <c r="U2798" i="4"/>
  <c r="L2799" i="4"/>
  <c r="M2799" i="4"/>
  <c r="O2799" i="4"/>
  <c r="W2799" i="4"/>
  <c r="P2799" i="4"/>
  <c r="V2799" i="4"/>
  <c r="Q2799" i="4"/>
  <c r="U2799" i="4"/>
  <c r="L2800" i="4"/>
  <c r="M2800" i="4"/>
  <c r="O2800" i="4"/>
  <c r="W2800" i="4"/>
  <c r="P2800" i="4"/>
  <c r="V2800" i="4"/>
  <c r="Q2800" i="4"/>
  <c r="U2800" i="4"/>
  <c r="L2801" i="4"/>
  <c r="M2801" i="4"/>
  <c r="O2801" i="4"/>
  <c r="W2801" i="4"/>
  <c r="P2801" i="4"/>
  <c r="V2801" i="4"/>
  <c r="Q2801" i="4"/>
  <c r="U2801" i="4"/>
  <c r="L2802" i="4"/>
  <c r="M2802" i="4"/>
  <c r="O2802" i="4"/>
  <c r="W2802" i="4"/>
  <c r="P2802" i="4"/>
  <c r="V2802" i="4"/>
  <c r="Q2802" i="4"/>
  <c r="U2802" i="4"/>
  <c r="L2803" i="4"/>
  <c r="M2803" i="4"/>
  <c r="O2803" i="4"/>
  <c r="W2803" i="4"/>
  <c r="P2803" i="4"/>
  <c r="V2803" i="4"/>
  <c r="Q2803" i="4"/>
  <c r="U2803" i="4"/>
  <c r="L2804" i="4"/>
  <c r="M2804" i="4"/>
  <c r="O2804" i="4"/>
  <c r="W2804" i="4"/>
  <c r="P2804" i="4"/>
  <c r="V2804" i="4"/>
  <c r="Q2804" i="4"/>
  <c r="U2804" i="4"/>
  <c r="L2805" i="4"/>
  <c r="M2805" i="4"/>
  <c r="O2805" i="4"/>
  <c r="W2805" i="4"/>
  <c r="P2805" i="4"/>
  <c r="V2805" i="4"/>
  <c r="Q2805" i="4"/>
  <c r="U2805" i="4"/>
  <c r="L2806" i="4"/>
  <c r="M2806" i="4"/>
  <c r="O2806" i="4"/>
  <c r="W2806" i="4"/>
  <c r="P2806" i="4"/>
  <c r="V2806" i="4"/>
  <c r="Q2806" i="4"/>
  <c r="U2806" i="4"/>
  <c r="L2807" i="4"/>
  <c r="M2807" i="4"/>
  <c r="O2807" i="4"/>
  <c r="W2807" i="4"/>
  <c r="P2807" i="4"/>
  <c r="V2807" i="4"/>
  <c r="Q2807" i="4"/>
  <c r="U2807" i="4"/>
  <c r="L2808" i="4"/>
  <c r="M2808" i="4"/>
  <c r="O2808" i="4"/>
  <c r="W2808" i="4"/>
  <c r="P2808" i="4"/>
  <c r="V2808" i="4"/>
  <c r="Q2808" i="4"/>
  <c r="U2808" i="4"/>
  <c r="L2809" i="4"/>
  <c r="M2809" i="4"/>
  <c r="O2809" i="4"/>
  <c r="W2809" i="4"/>
  <c r="P2809" i="4"/>
  <c r="V2809" i="4"/>
  <c r="Q2809" i="4"/>
  <c r="U2809" i="4"/>
  <c r="L2810" i="4"/>
  <c r="M2810" i="4"/>
  <c r="O2810" i="4"/>
  <c r="W2810" i="4"/>
  <c r="P2810" i="4"/>
  <c r="V2810" i="4"/>
  <c r="Q2810" i="4"/>
  <c r="U2810" i="4"/>
  <c r="L2811" i="4"/>
  <c r="M2811" i="4"/>
  <c r="O2811" i="4"/>
  <c r="W2811" i="4"/>
  <c r="P2811" i="4"/>
  <c r="V2811" i="4"/>
  <c r="Q2811" i="4"/>
  <c r="U2811" i="4"/>
  <c r="L2812" i="4"/>
  <c r="M2812" i="4"/>
  <c r="O2812" i="4"/>
  <c r="W2812" i="4"/>
  <c r="P2812" i="4"/>
  <c r="V2812" i="4"/>
  <c r="Q2812" i="4"/>
  <c r="U2812" i="4"/>
  <c r="L2813" i="4"/>
  <c r="M2813" i="4"/>
  <c r="O2813" i="4"/>
  <c r="W2813" i="4"/>
  <c r="P2813" i="4"/>
  <c r="V2813" i="4"/>
  <c r="Q2813" i="4"/>
  <c r="U2813" i="4"/>
  <c r="L2814" i="4"/>
  <c r="M2814" i="4"/>
  <c r="O2814" i="4"/>
  <c r="W2814" i="4"/>
  <c r="P2814" i="4"/>
  <c r="V2814" i="4"/>
  <c r="Q2814" i="4"/>
  <c r="U2814" i="4"/>
  <c r="L2815" i="4"/>
  <c r="M2815" i="4"/>
  <c r="O2815" i="4"/>
  <c r="W2815" i="4"/>
  <c r="P2815" i="4"/>
  <c r="V2815" i="4"/>
  <c r="Q2815" i="4"/>
  <c r="U2815" i="4"/>
  <c r="L2816" i="4"/>
  <c r="M2816" i="4"/>
  <c r="O2816" i="4"/>
  <c r="W2816" i="4"/>
  <c r="P2816" i="4"/>
  <c r="V2816" i="4"/>
  <c r="Q2816" i="4"/>
  <c r="U2816" i="4"/>
  <c r="L2817" i="4"/>
  <c r="M2817" i="4"/>
  <c r="O2817" i="4"/>
  <c r="W2817" i="4"/>
  <c r="P2817" i="4"/>
  <c r="V2817" i="4"/>
  <c r="Q2817" i="4"/>
  <c r="U2817" i="4"/>
  <c r="L2818" i="4"/>
  <c r="M2818" i="4"/>
  <c r="O2818" i="4"/>
  <c r="W2818" i="4"/>
  <c r="P2818" i="4"/>
  <c r="V2818" i="4"/>
  <c r="Q2818" i="4"/>
  <c r="U2818" i="4"/>
  <c r="L2819" i="4"/>
  <c r="M2819" i="4"/>
  <c r="O2819" i="4"/>
  <c r="W2819" i="4"/>
  <c r="P2819" i="4"/>
  <c r="V2819" i="4"/>
  <c r="Q2819" i="4"/>
  <c r="U2819" i="4"/>
  <c r="L2820" i="4"/>
  <c r="M2820" i="4"/>
  <c r="O2820" i="4"/>
  <c r="W2820" i="4"/>
  <c r="P2820" i="4"/>
  <c r="V2820" i="4"/>
  <c r="Q2820" i="4"/>
  <c r="U2820" i="4"/>
  <c r="L2821" i="4"/>
  <c r="M2821" i="4"/>
  <c r="O2821" i="4"/>
  <c r="W2821" i="4"/>
  <c r="P2821" i="4"/>
  <c r="V2821" i="4"/>
  <c r="Q2821" i="4"/>
  <c r="U2821" i="4"/>
  <c r="L2822" i="4"/>
  <c r="M2822" i="4"/>
  <c r="O2822" i="4"/>
  <c r="W2822" i="4"/>
  <c r="P2822" i="4"/>
  <c r="V2822" i="4"/>
  <c r="Q2822" i="4"/>
  <c r="U2822" i="4"/>
  <c r="L2823" i="4"/>
  <c r="M2823" i="4"/>
  <c r="O2823" i="4"/>
  <c r="W2823" i="4"/>
  <c r="P2823" i="4"/>
  <c r="V2823" i="4"/>
  <c r="Q2823" i="4"/>
  <c r="U2823" i="4"/>
  <c r="L2824" i="4"/>
  <c r="M2824" i="4"/>
  <c r="O2824" i="4"/>
  <c r="W2824" i="4"/>
  <c r="P2824" i="4"/>
  <c r="V2824" i="4"/>
  <c r="Q2824" i="4"/>
  <c r="U2824" i="4"/>
  <c r="L2825" i="4"/>
  <c r="M2825" i="4"/>
  <c r="O2825" i="4"/>
  <c r="W2825" i="4"/>
  <c r="P2825" i="4"/>
  <c r="V2825" i="4"/>
  <c r="Q2825" i="4"/>
  <c r="U2825" i="4"/>
  <c r="L2826" i="4"/>
  <c r="M2826" i="4"/>
  <c r="O2826" i="4"/>
  <c r="W2826" i="4"/>
  <c r="P2826" i="4"/>
  <c r="V2826" i="4"/>
  <c r="Q2826" i="4"/>
  <c r="U2826" i="4"/>
  <c r="L2827" i="4"/>
  <c r="M2827" i="4"/>
  <c r="O2827" i="4"/>
  <c r="W2827" i="4"/>
  <c r="P2827" i="4"/>
  <c r="V2827" i="4"/>
  <c r="Q2827" i="4"/>
  <c r="U2827" i="4"/>
  <c r="L2828" i="4"/>
  <c r="M2828" i="4"/>
  <c r="O2828" i="4"/>
  <c r="W2828" i="4"/>
  <c r="P2828" i="4"/>
  <c r="V2828" i="4"/>
  <c r="Q2828" i="4"/>
  <c r="U2828" i="4"/>
  <c r="L2829" i="4"/>
  <c r="M2829" i="4"/>
  <c r="O2829" i="4"/>
  <c r="W2829" i="4"/>
  <c r="P2829" i="4"/>
  <c r="V2829" i="4"/>
  <c r="Q2829" i="4"/>
  <c r="U2829" i="4"/>
  <c r="L2830" i="4"/>
  <c r="M2830" i="4"/>
  <c r="O2830" i="4"/>
  <c r="W2830" i="4"/>
  <c r="P2830" i="4"/>
  <c r="V2830" i="4"/>
  <c r="Q2830" i="4"/>
  <c r="U2830" i="4"/>
  <c r="L2831" i="4"/>
  <c r="M2831" i="4"/>
  <c r="O2831" i="4"/>
  <c r="W2831" i="4"/>
  <c r="P2831" i="4"/>
  <c r="V2831" i="4"/>
  <c r="Q2831" i="4"/>
  <c r="U2831" i="4"/>
  <c r="L2832" i="4"/>
  <c r="M2832" i="4"/>
  <c r="O2832" i="4"/>
  <c r="W2832" i="4"/>
  <c r="P2832" i="4"/>
  <c r="V2832" i="4"/>
  <c r="Q2832" i="4"/>
  <c r="U2832" i="4"/>
  <c r="L2833" i="4"/>
  <c r="M2833" i="4"/>
  <c r="O2833" i="4"/>
  <c r="W2833" i="4"/>
  <c r="P2833" i="4"/>
  <c r="V2833" i="4"/>
  <c r="Q2833" i="4"/>
  <c r="U2833" i="4"/>
  <c r="L2834" i="4"/>
  <c r="M2834" i="4"/>
  <c r="O2834" i="4"/>
  <c r="W2834" i="4"/>
  <c r="P2834" i="4"/>
  <c r="V2834" i="4"/>
  <c r="Q2834" i="4"/>
  <c r="U2834" i="4"/>
  <c r="L2835" i="4"/>
  <c r="M2835" i="4"/>
  <c r="O2835" i="4"/>
  <c r="W2835" i="4"/>
  <c r="P2835" i="4"/>
  <c r="V2835" i="4"/>
  <c r="Q2835" i="4"/>
  <c r="U2835" i="4"/>
  <c r="L2836" i="4"/>
  <c r="M2836" i="4"/>
  <c r="O2836" i="4"/>
  <c r="W2836" i="4"/>
  <c r="P2836" i="4"/>
  <c r="V2836" i="4"/>
  <c r="Q2836" i="4"/>
  <c r="U2836" i="4"/>
  <c r="L2837" i="4"/>
  <c r="M2837" i="4"/>
  <c r="O2837" i="4"/>
  <c r="W2837" i="4"/>
  <c r="P2837" i="4"/>
  <c r="V2837" i="4"/>
  <c r="Q2837" i="4"/>
  <c r="U2837" i="4"/>
  <c r="L2838" i="4"/>
  <c r="M2838" i="4"/>
  <c r="O2838" i="4"/>
  <c r="W2838" i="4"/>
  <c r="P2838" i="4"/>
  <c r="V2838" i="4"/>
  <c r="Q2838" i="4"/>
  <c r="U2838" i="4"/>
  <c r="L2839" i="4"/>
  <c r="M2839" i="4"/>
  <c r="O2839" i="4"/>
  <c r="W2839" i="4"/>
  <c r="P2839" i="4"/>
  <c r="V2839" i="4"/>
  <c r="Q2839" i="4"/>
  <c r="U2839" i="4"/>
  <c r="L2840" i="4"/>
  <c r="M2840" i="4"/>
  <c r="O2840" i="4"/>
  <c r="W2840" i="4"/>
  <c r="P2840" i="4"/>
  <c r="V2840" i="4"/>
  <c r="Q2840" i="4"/>
  <c r="U2840" i="4"/>
  <c r="L2841" i="4"/>
  <c r="M2841" i="4"/>
  <c r="O2841" i="4"/>
  <c r="W2841" i="4"/>
  <c r="P2841" i="4"/>
  <c r="V2841" i="4"/>
  <c r="Q2841" i="4"/>
  <c r="U2841" i="4"/>
  <c r="L2842" i="4"/>
  <c r="M2842" i="4"/>
  <c r="O2842" i="4"/>
  <c r="W2842" i="4"/>
  <c r="P2842" i="4"/>
  <c r="V2842" i="4"/>
  <c r="Q2842" i="4"/>
  <c r="U2842" i="4"/>
  <c r="L2843" i="4"/>
  <c r="M2843" i="4"/>
  <c r="O2843" i="4"/>
  <c r="W2843" i="4"/>
  <c r="P2843" i="4"/>
  <c r="V2843" i="4"/>
  <c r="Q2843" i="4"/>
  <c r="U2843" i="4"/>
  <c r="L2844" i="4"/>
  <c r="M2844" i="4"/>
  <c r="O2844" i="4"/>
  <c r="W2844" i="4"/>
  <c r="P2844" i="4"/>
  <c r="V2844" i="4"/>
  <c r="Q2844" i="4"/>
  <c r="U2844" i="4"/>
  <c r="L2845" i="4"/>
  <c r="M2845" i="4"/>
  <c r="O2845" i="4"/>
  <c r="W2845" i="4"/>
  <c r="P2845" i="4"/>
  <c r="V2845" i="4"/>
  <c r="Q2845" i="4"/>
  <c r="U2845" i="4"/>
  <c r="L2846" i="4"/>
  <c r="M2846" i="4"/>
  <c r="O2846" i="4"/>
  <c r="W2846" i="4"/>
  <c r="P2846" i="4"/>
  <c r="V2846" i="4"/>
  <c r="Q2846" i="4"/>
  <c r="U2846" i="4"/>
  <c r="L2847" i="4"/>
  <c r="M2847" i="4"/>
  <c r="O2847" i="4"/>
  <c r="W2847" i="4"/>
  <c r="P2847" i="4"/>
  <c r="V2847" i="4"/>
  <c r="Q2847" i="4"/>
  <c r="U2847" i="4"/>
  <c r="L2848" i="4"/>
  <c r="M2848" i="4"/>
  <c r="O2848" i="4"/>
  <c r="W2848" i="4"/>
  <c r="P2848" i="4"/>
  <c r="V2848" i="4"/>
  <c r="Q2848" i="4"/>
  <c r="U2848" i="4"/>
  <c r="L2849" i="4"/>
  <c r="M2849" i="4"/>
  <c r="O2849" i="4"/>
  <c r="W2849" i="4"/>
  <c r="P2849" i="4"/>
  <c r="V2849" i="4"/>
  <c r="Q2849" i="4"/>
  <c r="U2849" i="4"/>
  <c r="L2850" i="4"/>
  <c r="M2850" i="4"/>
  <c r="O2850" i="4"/>
  <c r="W2850" i="4"/>
  <c r="P2850" i="4"/>
  <c r="V2850" i="4"/>
  <c r="Q2850" i="4"/>
  <c r="U2850" i="4"/>
  <c r="L2851" i="4"/>
  <c r="M2851" i="4"/>
  <c r="O2851" i="4"/>
  <c r="W2851" i="4"/>
  <c r="P2851" i="4"/>
  <c r="V2851" i="4"/>
  <c r="Q2851" i="4"/>
  <c r="U2851" i="4"/>
  <c r="L2852" i="4"/>
  <c r="M2852" i="4"/>
  <c r="O2852" i="4"/>
  <c r="W2852" i="4"/>
  <c r="P2852" i="4"/>
  <c r="V2852" i="4"/>
  <c r="Q2852" i="4"/>
  <c r="U2852" i="4"/>
  <c r="L2853" i="4"/>
  <c r="M2853" i="4"/>
  <c r="O2853" i="4"/>
  <c r="W2853" i="4"/>
  <c r="P2853" i="4"/>
  <c r="V2853" i="4"/>
  <c r="Q2853" i="4"/>
  <c r="U2853" i="4"/>
  <c r="L2854" i="4"/>
  <c r="M2854" i="4"/>
  <c r="O2854" i="4"/>
  <c r="W2854" i="4"/>
  <c r="P2854" i="4"/>
  <c r="V2854" i="4"/>
  <c r="Q2854" i="4"/>
  <c r="U2854" i="4"/>
  <c r="L2855" i="4"/>
  <c r="M2855" i="4"/>
  <c r="O2855" i="4"/>
  <c r="W2855" i="4"/>
  <c r="P2855" i="4"/>
  <c r="V2855" i="4"/>
  <c r="Q2855" i="4"/>
  <c r="U2855" i="4"/>
  <c r="L2856" i="4"/>
  <c r="M2856" i="4"/>
  <c r="O2856" i="4"/>
  <c r="W2856" i="4"/>
  <c r="P2856" i="4"/>
  <c r="V2856" i="4"/>
  <c r="Q2856" i="4"/>
  <c r="U2856" i="4"/>
  <c r="L2857" i="4"/>
  <c r="M2857" i="4"/>
  <c r="O2857" i="4"/>
  <c r="W2857" i="4"/>
  <c r="P2857" i="4"/>
  <c r="V2857" i="4"/>
  <c r="Q2857" i="4"/>
  <c r="U2857" i="4"/>
  <c r="L2858" i="4"/>
  <c r="M2858" i="4"/>
  <c r="O2858" i="4"/>
  <c r="W2858" i="4"/>
  <c r="P2858" i="4"/>
  <c r="V2858" i="4"/>
  <c r="Q2858" i="4"/>
  <c r="U2858" i="4"/>
  <c r="L2859" i="4"/>
  <c r="M2859" i="4"/>
  <c r="O2859" i="4"/>
  <c r="W2859" i="4"/>
  <c r="P2859" i="4"/>
  <c r="V2859" i="4"/>
  <c r="Q2859" i="4"/>
  <c r="U2859" i="4"/>
  <c r="L2860" i="4"/>
  <c r="M2860" i="4"/>
  <c r="O2860" i="4"/>
  <c r="W2860" i="4"/>
  <c r="P2860" i="4"/>
  <c r="V2860" i="4"/>
  <c r="Q2860" i="4"/>
  <c r="U2860" i="4"/>
  <c r="L2861" i="4"/>
  <c r="M2861" i="4"/>
  <c r="O2861" i="4"/>
  <c r="W2861" i="4"/>
  <c r="P2861" i="4"/>
  <c r="V2861" i="4"/>
  <c r="Q2861" i="4"/>
  <c r="U2861" i="4"/>
  <c r="L2862" i="4"/>
  <c r="M2862" i="4"/>
  <c r="O2862" i="4"/>
  <c r="W2862" i="4"/>
  <c r="P2862" i="4"/>
  <c r="V2862" i="4"/>
  <c r="Q2862" i="4"/>
  <c r="U2862" i="4"/>
  <c r="L2863" i="4"/>
  <c r="M2863" i="4"/>
  <c r="O2863" i="4"/>
  <c r="W2863" i="4"/>
  <c r="P2863" i="4"/>
  <c r="V2863" i="4"/>
  <c r="Q2863" i="4"/>
  <c r="U2863" i="4"/>
  <c r="L2864" i="4"/>
  <c r="M2864" i="4"/>
  <c r="O2864" i="4"/>
  <c r="W2864" i="4"/>
  <c r="P2864" i="4"/>
  <c r="V2864" i="4"/>
  <c r="Q2864" i="4"/>
  <c r="U2864" i="4"/>
  <c r="L2865" i="4"/>
  <c r="M2865" i="4"/>
  <c r="O2865" i="4"/>
  <c r="W2865" i="4"/>
  <c r="P2865" i="4"/>
  <c r="V2865" i="4"/>
  <c r="Q2865" i="4"/>
  <c r="U2865" i="4"/>
  <c r="L2866" i="4"/>
  <c r="M2866" i="4"/>
  <c r="O2866" i="4"/>
  <c r="W2866" i="4"/>
  <c r="P2866" i="4"/>
  <c r="V2866" i="4"/>
  <c r="Q2866" i="4"/>
  <c r="U2866" i="4"/>
  <c r="L2867" i="4"/>
  <c r="M2867" i="4"/>
  <c r="O2867" i="4"/>
  <c r="W2867" i="4"/>
  <c r="P2867" i="4"/>
  <c r="V2867" i="4"/>
  <c r="Q2867" i="4"/>
  <c r="U2867" i="4"/>
  <c r="L2868" i="4"/>
  <c r="M2868" i="4"/>
  <c r="O2868" i="4"/>
  <c r="W2868" i="4"/>
  <c r="P2868" i="4"/>
  <c r="V2868" i="4"/>
  <c r="Q2868" i="4"/>
  <c r="U2868" i="4"/>
  <c r="L2869" i="4"/>
  <c r="M2869" i="4"/>
  <c r="O2869" i="4"/>
  <c r="W2869" i="4"/>
  <c r="P2869" i="4"/>
  <c r="V2869" i="4"/>
  <c r="Q2869" i="4"/>
  <c r="U2869" i="4"/>
  <c r="L2870" i="4"/>
  <c r="M2870" i="4"/>
  <c r="O2870" i="4"/>
  <c r="W2870" i="4"/>
  <c r="P2870" i="4"/>
  <c r="V2870" i="4"/>
  <c r="Q2870" i="4"/>
  <c r="U2870" i="4"/>
  <c r="L2871" i="4"/>
  <c r="M2871" i="4"/>
  <c r="O2871" i="4"/>
  <c r="W2871" i="4"/>
  <c r="P2871" i="4"/>
  <c r="V2871" i="4"/>
  <c r="Q2871" i="4"/>
  <c r="U2871" i="4"/>
  <c r="L2872" i="4"/>
  <c r="M2872" i="4"/>
  <c r="O2872" i="4"/>
  <c r="W2872" i="4"/>
  <c r="P2872" i="4"/>
  <c r="V2872" i="4"/>
  <c r="Q2872" i="4"/>
  <c r="U2872" i="4"/>
  <c r="L2873" i="4"/>
  <c r="M2873" i="4"/>
  <c r="O2873" i="4"/>
  <c r="W2873" i="4"/>
  <c r="P2873" i="4"/>
  <c r="V2873" i="4"/>
  <c r="Q2873" i="4"/>
  <c r="U2873" i="4"/>
  <c r="L2874" i="4"/>
  <c r="M2874" i="4"/>
  <c r="O2874" i="4"/>
  <c r="W2874" i="4"/>
  <c r="P2874" i="4"/>
  <c r="V2874" i="4"/>
  <c r="Q2874" i="4"/>
  <c r="U2874" i="4"/>
  <c r="L2875" i="4"/>
  <c r="M2875" i="4"/>
  <c r="O2875" i="4"/>
  <c r="W2875" i="4"/>
  <c r="P2875" i="4"/>
  <c r="V2875" i="4"/>
  <c r="Q2875" i="4"/>
  <c r="U2875" i="4"/>
  <c r="L2876" i="4"/>
  <c r="M2876" i="4"/>
  <c r="O2876" i="4"/>
  <c r="W2876" i="4"/>
  <c r="P2876" i="4"/>
  <c r="V2876" i="4"/>
  <c r="Q2876" i="4"/>
  <c r="U2876" i="4"/>
  <c r="L2877" i="4"/>
  <c r="M2877" i="4"/>
  <c r="O2877" i="4"/>
  <c r="W2877" i="4"/>
  <c r="P2877" i="4"/>
  <c r="V2877" i="4"/>
  <c r="Q2877" i="4"/>
  <c r="U2877" i="4"/>
  <c r="L2878" i="4"/>
  <c r="M2878" i="4"/>
  <c r="O2878" i="4"/>
  <c r="W2878" i="4"/>
  <c r="P2878" i="4"/>
  <c r="V2878" i="4"/>
  <c r="Q2878" i="4"/>
  <c r="U2878" i="4"/>
  <c r="L2879" i="4"/>
  <c r="M2879" i="4"/>
  <c r="O2879" i="4"/>
  <c r="W2879" i="4"/>
  <c r="P2879" i="4"/>
  <c r="V2879" i="4"/>
  <c r="Q2879" i="4"/>
  <c r="U2879" i="4"/>
  <c r="L2880" i="4"/>
  <c r="M2880" i="4"/>
  <c r="O2880" i="4"/>
  <c r="W2880" i="4"/>
  <c r="P2880" i="4"/>
  <c r="V2880" i="4"/>
  <c r="Q2880" i="4"/>
  <c r="U2880" i="4"/>
  <c r="L2881" i="4"/>
  <c r="M2881" i="4"/>
  <c r="O2881" i="4"/>
  <c r="W2881" i="4"/>
  <c r="P2881" i="4"/>
  <c r="V2881" i="4"/>
  <c r="Q2881" i="4"/>
  <c r="U2881" i="4"/>
  <c r="L2882" i="4"/>
  <c r="M2882" i="4"/>
  <c r="O2882" i="4"/>
  <c r="W2882" i="4"/>
  <c r="P2882" i="4"/>
  <c r="V2882" i="4"/>
  <c r="Q2882" i="4"/>
  <c r="U2882" i="4"/>
  <c r="L2883" i="4"/>
  <c r="M2883" i="4"/>
  <c r="O2883" i="4"/>
  <c r="W2883" i="4"/>
  <c r="P2883" i="4"/>
  <c r="V2883" i="4"/>
  <c r="Q2883" i="4"/>
  <c r="U2883" i="4"/>
  <c r="L2884" i="4"/>
  <c r="M2884" i="4"/>
  <c r="O2884" i="4"/>
  <c r="W2884" i="4"/>
  <c r="P2884" i="4"/>
  <c r="V2884" i="4"/>
  <c r="Q2884" i="4"/>
  <c r="U2884" i="4"/>
  <c r="L2885" i="4"/>
  <c r="M2885" i="4"/>
  <c r="O2885" i="4"/>
  <c r="W2885" i="4"/>
  <c r="P2885" i="4"/>
  <c r="V2885" i="4"/>
  <c r="Q2885" i="4"/>
  <c r="U2885" i="4"/>
  <c r="L2886" i="4"/>
  <c r="M2886" i="4"/>
  <c r="O2886" i="4"/>
  <c r="W2886" i="4"/>
  <c r="P2886" i="4"/>
  <c r="V2886" i="4"/>
  <c r="Q2886" i="4"/>
  <c r="U2886" i="4"/>
  <c r="L2887" i="4"/>
  <c r="M2887" i="4"/>
  <c r="O2887" i="4"/>
  <c r="W2887" i="4"/>
  <c r="P2887" i="4"/>
  <c r="V2887" i="4"/>
  <c r="Q2887" i="4"/>
  <c r="U2887" i="4"/>
  <c r="L2888" i="4"/>
  <c r="M2888" i="4"/>
  <c r="O2888" i="4"/>
  <c r="W2888" i="4"/>
  <c r="P2888" i="4"/>
  <c r="V2888" i="4"/>
  <c r="Q2888" i="4"/>
  <c r="U2888" i="4"/>
  <c r="L2889" i="4"/>
  <c r="M2889" i="4"/>
  <c r="O2889" i="4"/>
  <c r="W2889" i="4"/>
  <c r="P2889" i="4"/>
  <c r="V2889" i="4"/>
  <c r="Q2889" i="4"/>
  <c r="U2889" i="4"/>
  <c r="L2890" i="4"/>
  <c r="M2890" i="4"/>
  <c r="O2890" i="4"/>
  <c r="W2890" i="4"/>
  <c r="P2890" i="4"/>
  <c r="V2890" i="4"/>
  <c r="Q2890" i="4"/>
  <c r="U2890" i="4"/>
  <c r="L2891" i="4"/>
  <c r="M2891" i="4"/>
  <c r="O2891" i="4"/>
  <c r="W2891" i="4"/>
  <c r="P2891" i="4"/>
  <c r="V2891" i="4"/>
  <c r="Q2891" i="4"/>
  <c r="U2891" i="4"/>
  <c r="L2892" i="4"/>
  <c r="M2892" i="4"/>
  <c r="O2892" i="4"/>
  <c r="W2892" i="4"/>
  <c r="P2892" i="4"/>
  <c r="V2892" i="4"/>
  <c r="Q2892" i="4"/>
  <c r="U2892" i="4"/>
  <c r="L2893" i="4"/>
  <c r="M2893" i="4"/>
  <c r="O2893" i="4"/>
  <c r="W2893" i="4"/>
  <c r="P2893" i="4"/>
  <c r="V2893" i="4"/>
  <c r="Q2893" i="4"/>
  <c r="U2893" i="4"/>
  <c r="L2894" i="4"/>
  <c r="M2894" i="4"/>
  <c r="O2894" i="4"/>
  <c r="W2894" i="4"/>
  <c r="P2894" i="4"/>
  <c r="V2894" i="4"/>
  <c r="Q2894" i="4"/>
  <c r="U2894" i="4"/>
  <c r="L2895" i="4"/>
  <c r="M2895" i="4"/>
  <c r="O2895" i="4"/>
  <c r="W2895" i="4"/>
  <c r="P2895" i="4"/>
  <c r="V2895" i="4"/>
  <c r="Q2895" i="4"/>
  <c r="U2895" i="4"/>
  <c r="L2896" i="4"/>
  <c r="M2896" i="4"/>
  <c r="O2896" i="4"/>
  <c r="W2896" i="4"/>
  <c r="P2896" i="4"/>
  <c r="V2896" i="4"/>
  <c r="Q2896" i="4"/>
  <c r="U2896" i="4"/>
  <c r="L2897" i="4"/>
  <c r="M2897" i="4"/>
  <c r="O2897" i="4"/>
  <c r="W2897" i="4"/>
  <c r="P2897" i="4"/>
  <c r="V2897" i="4"/>
  <c r="Q2897" i="4"/>
  <c r="U2897" i="4"/>
  <c r="L2898" i="4"/>
  <c r="M2898" i="4"/>
  <c r="O2898" i="4"/>
  <c r="W2898" i="4"/>
  <c r="P2898" i="4"/>
  <c r="V2898" i="4"/>
  <c r="Q2898" i="4"/>
  <c r="U2898" i="4"/>
  <c r="L2899" i="4"/>
  <c r="M2899" i="4"/>
  <c r="O2899" i="4"/>
  <c r="W2899" i="4"/>
  <c r="P2899" i="4"/>
  <c r="V2899" i="4"/>
  <c r="Q2899" i="4"/>
  <c r="U2899" i="4"/>
  <c r="L2900" i="4"/>
  <c r="M2900" i="4"/>
  <c r="O2900" i="4"/>
  <c r="W2900" i="4"/>
  <c r="P2900" i="4"/>
  <c r="V2900" i="4"/>
  <c r="Q2900" i="4"/>
  <c r="U2900" i="4"/>
  <c r="L2901" i="4"/>
  <c r="M2901" i="4"/>
  <c r="O2901" i="4"/>
  <c r="W2901" i="4"/>
  <c r="P2901" i="4"/>
  <c r="V2901" i="4"/>
  <c r="Q2901" i="4"/>
  <c r="U2901" i="4"/>
  <c r="L2902" i="4"/>
  <c r="M2902" i="4"/>
  <c r="O2902" i="4"/>
  <c r="W2902" i="4"/>
  <c r="P2902" i="4"/>
  <c r="V2902" i="4"/>
  <c r="Q2902" i="4"/>
  <c r="U2902" i="4"/>
  <c r="L2903" i="4"/>
  <c r="M2903" i="4"/>
  <c r="O2903" i="4"/>
  <c r="W2903" i="4"/>
  <c r="P2903" i="4"/>
  <c r="V2903" i="4"/>
  <c r="Q2903" i="4"/>
  <c r="U2903" i="4"/>
  <c r="L2904" i="4"/>
  <c r="M2904" i="4"/>
  <c r="O2904" i="4"/>
  <c r="W2904" i="4"/>
  <c r="P2904" i="4"/>
  <c r="V2904" i="4"/>
  <c r="Q2904" i="4"/>
  <c r="U2904" i="4"/>
  <c r="L2905" i="4"/>
  <c r="M2905" i="4"/>
  <c r="O2905" i="4"/>
  <c r="W2905" i="4"/>
  <c r="P2905" i="4"/>
  <c r="V2905" i="4"/>
  <c r="Q2905" i="4"/>
  <c r="U2905" i="4"/>
  <c r="L2906" i="4"/>
  <c r="M2906" i="4"/>
  <c r="O2906" i="4"/>
  <c r="W2906" i="4"/>
  <c r="P2906" i="4"/>
  <c r="V2906" i="4"/>
  <c r="Q2906" i="4"/>
  <c r="U2906" i="4"/>
  <c r="L2907" i="4"/>
  <c r="M2907" i="4"/>
  <c r="O2907" i="4"/>
  <c r="W2907" i="4"/>
  <c r="P2907" i="4"/>
  <c r="V2907" i="4"/>
  <c r="Q2907" i="4"/>
  <c r="U2907" i="4"/>
  <c r="L2908" i="4"/>
  <c r="M2908" i="4"/>
  <c r="O2908" i="4"/>
  <c r="W2908" i="4"/>
  <c r="P2908" i="4"/>
  <c r="V2908" i="4"/>
  <c r="Q2908" i="4"/>
  <c r="U2908" i="4"/>
  <c r="L2909" i="4"/>
  <c r="M2909" i="4"/>
  <c r="O2909" i="4"/>
  <c r="W2909" i="4"/>
  <c r="P2909" i="4"/>
  <c r="V2909" i="4"/>
  <c r="Q2909" i="4"/>
  <c r="U2909" i="4"/>
  <c r="L2910" i="4"/>
  <c r="M2910" i="4"/>
  <c r="O2910" i="4"/>
  <c r="W2910" i="4"/>
  <c r="P2910" i="4"/>
  <c r="V2910" i="4"/>
  <c r="Q2910" i="4"/>
  <c r="U2910" i="4"/>
  <c r="L2911" i="4"/>
  <c r="M2911" i="4"/>
  <c r="O2911" i="4"/>
  <c r="W2911" i="4"/>
  <c r="P2911" i="4"/>
  <c r="V2911" i="4"/>
  <c r="Q2911" i="4"/>
  <c r="U2911" i="4"/>
  <c r="L2912" i="4"/>
  <c r="M2912" i="4"/>
  <c r="O2912" i="4"/>
  <c r="W2912" i="4"/>
  <c r="P2912" i="4"/>
  <c r="V2912" i="4"/>
  <c r="Q2912" i="4"/>
  <c r="U2912" i="4"/>
  <c r="L2913" i="4"/>
  <c r="M2913" i="4"/>
  <c r="O2913" i="4"/>
  <c r="W2913" i="4"/>
  <c r="P2913" i="4"/>
  <c r="V2913" i="4"/>
  <c r="Q2913" i="4"/>
  <c r="U2913" i="4"/>
  <c r="L2914" i="4"/>
  <c r="M2914" i="4"/>
  <c r="O2914" i="4"/>
  <c r="W2914" i="4"/>
  <c r="P2914" i="4"/>
  <c r="V2914" i="4"/>
  <c r="Q2914" i="4"/>
  <c r="U2914" i="4"/>
  <c r="L2915" i="4"/>
  <c r="M2915" i="4"/>
  <c r="O2915" i="4"/>
  <c r="W2915" i="4"/>
  <c r="P2915" i="4"/>
  <c r="V2915" i="4"/>
  <c r="Q2915" i="4"/>
  <c r="U2915" i="4"/>
  <c r="L2916" i="4"/>
  <c r="M2916" i="4"/>
  <c r="O2916" i="4"/>
  <c r="W2916" i="4"/>
  <c r="P2916" i="4"/>
  <c r="V2916" i="4"/>
  <c r="Q2916" i="4"/>
  <c r="U2916" i="4"/>
  <c r="L2917" i="4"/>
  <c r="M2917" i="4"/>
  <c r="O2917" i="4"/>
  <c r="W2917" i="4"/>
  <c r="P2917" i="4"/>
  <c r="V2917" i="4"/>
  <c r="Q2917" i="4"/>
  <c r="U2917" i="4"/>
  <c r="L2918" i="4"/>
  <c r="M2918" i="4"/>
  <c r="O2918" i="4"/>
  <c r="W2918" i="4"/>
  <c r="P2918" i="4"/>
  <c r="V2918" i="4"/>
  <c r="Q2918" i="4"/>
  <c r="U2918" i="4"/>
  <c r="L2919" i="4"/>
  <c r="M2919" i="4"/>
  <c r="O2919" i="4"/>
  <c r="W2919" i="4"/>
  <c r="P2919" i="4"/>
  <c r="V2919" i="4"/>
  <c r="Q2919" i="4"/>
  <c r="U2919" i="4"/>
  <c r="L2920" i="4"/>
  <c r="M2920" i="4"/>
  <c r="O2920" i="4"/>
  <c r="W2920" i="4"/>
  <c r="P2920" i="4"/>
  <c r="V2920" i="4"/>
  <c r="Q2920" i="4"/>
  <c r="U2920" i="4"/>
  <c r="L2921" i="4"/>
  <c r="M2921" i="4"/>
  <c r="O2921" i="4"/>
  <c r="W2921" i="4"/>
  <c r="P2921" i="4"/>
  <c r="V2921" i="4"/>
  <c r="Q2921" i="4"/>
  <c r="U2921" i="4"/>
  <c r="L2922" i="4"/>
  <c r="M2922" i="4"/>
  <c r="O2922" i="4"/>
  <c r="W2922" i="4"/>
  <c r="P2922" i="4"/>
  <c r="V2922" i="4"/>
  <c r="Q2922" i="4"/>
  <c r="U2922" i="4"/>
  <c r="L2923" i="4"/>
  <c r="M2923" i="4"/>
  <c r="O2923" i="4"/>
  <c r="W2923" i="4"/>
  <c r="P2923" i="4"/>
  <c r="V2923" i="4"/>
  <c r="Q2923" i="4"/>
  <c r="U2923" i="4"/>
  <c r="L2924" i="4"/>
  <c r="M2924" i="4"/>
  <c r="O2924" i="4"/>
  <c r="W2924" i="4"/>
  <c r="P2924" i="4"/>
  <c r="V2924" i="4"/>
  <c r="Q2924" i="4"/>
  <c r="U2924" i="4"/>
  <c r="L2925" i="4"/>
  <c r="M2925" i="4"/>
  <c r="O2925" i="4"/>
  <c r="W2925" i="4"/>
  <c r="P2925" i="4"/>
  <c r="V2925" i="4"/>
  <c r="Q2925" i="4"/>
  <c r="U2925" i="4"/>
  <c r="L2926" i="4"/>
  <c r="M2926" i="4"/>
  <c r="O2926" i="4"/>
  <c r="W2926" i="4"/>
  <c r="P2926" i="4"/>
  <c r="V2926" i="4"/>
  <c r="Q2926" i="4"/>
  <c r="U2926" i="4"/>
  <c r="L2927" i="4"/>
  <c r="M2927" i="4"/>
  <c r="O2927" i="4"/>
  <c r="W2927" i="4"/>
  <c r="P2927" i="4"/>
  <c r="V2927" i="4"/>
  <c r="Q2927" i="4"/>
  <c r="U2927" i="4"/>
  <c r="L2928" i="4"/>
  <c r="M2928" i="4"/>
  <c r="O2928" i="4"/>
  <c r="W2928" i="4"/>
  <c r="P2928" i="4"/>
  <c r="V2928" i="4"/>
  <c r="Q2928" i="4"/>
  <c r="U2928" i="4"/>
  <c r="L2929" i="4"/>
  <c r="M2929" i="4"/>
  <c r="O2929" i="4"/>
  <c r="W2929" i="4"/>
  <c r="P2929" i="4"/>
  <c r="V2929" i="4"/>
  <c r="Q2929" i="4"/>
  <c r="U2929" i="4"/>
  <c r="L2930" i="4"/>
  <c r="M2930" i="4"/>
  <c r="O2930" i="4"/>
  <c r="W2930" i="4"/>
  <c r="P2930" i="4"/>
  <c r="V2930" i="4"/>
  <c r="Q2930" i="4"/>
  <c r="U2930" i="4"/>
  <c r="L2931" i="4"/>
  <c r="M2931" i="4"/>
  <c r="O2931" i="4"/>
  <c r="W2931" i="4"/>
  <c r="P2931" i="4"/>
  <c r="V2931" i="4"/>
  <c r="Q2931" i="4"/>
  <c r="U2931" i="4"/>
  <c r="L2932" i="4"/>
  <c r="M2932" i="4"/>
  <c r="O2932" i="4"/>
  <c r="W2932" i="4"/>
  <c r="P2932" i="4"/>
  <c r="V2932" i="4"/>
  <c r="Q2932" i="4"/>
  <c r="U2932" i="4"/>
  <c r="L2933" i="4"/>
  <c r="M2933" i="4"/>
  <c r="O2933" i="4"/>
  <c r="W2933" i="4"/>
  <c r="P2933" i="4"/>
  <c r="V2933" i="4"/>
  <c r="Q2933" i="4"/>
  <c r="U2933" i="4"/>
  <c r="L2934" i="4"/>
  <c r="M2934" i="4"/>
  <c r="O2934" i="4"/>
  <c r="W2934" i="4"/>
  <c r="P2934" i="4"/>
  <c r="V2934" i="4"/>
  <c r="Q2934" i="4"/>
  <c r="U2934" i="4"/>
  <c r="L2935" i="4"/>
  <c r="M2935" i="4"/>
  <c r="O2935" i="4"/>
  <c r="W2935" i="4"/>
  <c r="P2935" i="4"/>
  <c r="V2935" i="4"/>
  <c r="Q2935" i="4"/>
  <c r="U2935" i="4"/>
  <c r="L2936" i="4"/>
  <c r="M2936" i="4"/>
  <c r="O2936" i="4"/>
  <c r="W2936" i="4"/>
  <c r="P2936" i="4"/>
  <c r="V2936" i="4"/>
  <c r="Q2936" i="4"/>
  <c r="U2936" i="4"/>
  <c r="L2937" i="4"/>
  <c r="M2937" i="4"/>
  <c r="O2937" i="4"/>
  <c r="W2937" i="4"/>
  <c r="P2937" i="4"/>
  <c r="V2937" i="4"/>
  <c r="Q2937" i="4"/>
  <c r="U2937" i="4"/>
  <c r="L2938" i="4"/>
  <c r="M2938" i="4"/>
  <c r="O2938" i="4"/>
  <c r="W2938" i="4"/>
  <c r="P2938" i="4"/>
  <c r="V2938" i="4"/>
  <c r="Q2938" i="4"/>
  <c r="U2938" i="4"/>
  <c r="L2939" i="4"/>
  <c r="M2939" i="4"/>
  <c r="O2939" i="4"/>
  <c r="W2939" i="4"/>
  <c r="P2939" i="4"/>
  <c r="V2939" i="4"/>
  <c r="Q2939" i="4"/>
  <c r="U2939" i="4"/>
  <c r="L2940" i="4"/>
  <c r="M2940" i="4"/>
  <c r="O2940" i="4"/>
  <c r="W2940" i="4"/>
  <c r="P2940" i="4"/>
  <c r="V2940" i="4"/>
  <c r="Q2940" i="4"/>
  <c r="U2940" i="4"/>
  <c r="L2941" i="4"/>
  <c r="M2941" i="4"/>
  <c r="O2941" i="4"/>
  <c r="W2941" i="4"/>
  <c r="P2941" i="4"/>
  <c r="V2941" i="4"/>
  <c r="Q2941" i="4"/>
  <c r="U2941" i="4"/>
  <c r="L2942" i="4"/>
  <c r="M2942" i="4"/>
  <c r="O2942" i="4"/>
  <c r="W2942" i="4"/>
  <c r="P2942" i="4"/>
  <c r="V2942" i="4"/>
  <c r="Q2942" i="4"/>
  <c r="U2942" i="4"/>
  <c r="L2943" i="4"/>
  <c r="M2943" i="4"/>
  <c r="O2943" i="4"/>
  <c r="W2943" i="4"/>
  <c r="P2943" i="4"/>
  <c r="V2943" i="4"/>
  <c r="Q2943" i="4"/>
  <c r="U2943" i="4"/>
  <c r="L2944" i="4"/>
  <c r="M2944" i="4"/>
  <c r="O2944" i="4"/>
  <c r="W2944" i="4"/>
  <c r="P2944" i="4"/>
  <c r="V2944" i="4"/>
  <c r="Q2944" i="4"/>
  <c r="U2944" i="4"/>
  <c r="L2945" i="4"/>
  <c r="M2945" i="4"/>
  <c r="O2945" i="4"/>
  <c r="W2945" i="4"/>
  <c r="P2945" i="4"/>
  <c r="V2945" i="4"/>
  <c r="Q2945" i="4"/>
  <c r="U2945" i="4"/>
  <c r="L2946" i="4"/>
  <c r="M2946" i="4"/>
  <c r="O2946" i="4"/>
  <c r="W2946" i="4"/>
  <c r="P2946" i="4"/>
  <c r="V2946" i="4"/>
  <c r="Q2946" i="4"/>
  <c r="U2946" i="4"/>
  <c r="L2947" i="4"/>
  <c r="M2947" i="4"/>
  <c r="O2947" i="4"/>
  <c r="W2947" i="4"/>
  <c r="P2947" i="4"/>
  <c r="V2947" i="4"/>
  <c r="Q2947" i="4"/>
  <c r="U2947" i="4"/>
  <c r="L2948" i="4"/>
  <c r="M2948" i="4"/>
  <c r="O2948" i="4"/>
  <c r="W2948" i="4"/>
  <c r="P2948" i="4"/>
  <c r="V2948" i="4"/>
  <c r="Q2948" i="4"/>
  <c r="U2948" i="4"/>
  <c r="L2949" i="4"/>
  <c r="M2949" i="4"/>
  <c r="O2949" i="4"/>
  <c r="W2949" i="4"/>
  <c r="P2949" i="4"/>
  <c r="V2949" i="4"/>
  <c r="Q2949" i="4"/>
  <c r="U2949" i="4"/>
  <c r="L2950" i="4"/>
  <c r="M2950" i="4"/>
  <c r="O2950" i="4"/>
  <c r="W2950" i="4"/>
  <c r="P2950" i="4"/>
  <c r="V2950" i="4"/>
  <c r="Q2950" i="4"/>
  <c r="U2950" i="4"/>
  <c r="L2951" i="4"/>
  <c r="M2951" i="4"/>
  <c r="O2951" i="4"/>
  <c r="W2951" i="4"/>
  <c r="P2951" i="4"/>
  <c r="V2951" i="4"/>
  <c r="Q2951" i="4"/>
  <c r="U2951" i="4"/>
  <c r="L2952" i="4"/>
  <c r="M2952" i="4"/>
  <c r="O2952" i="4"/>
  <c r="W2952" i="4"/>
  <c r="P2952" i="4"/>
  <c r="V2952" i="4"/>
  <c r="Q2952" i="4"/>
  <c r="U2952" i="4"/>
  <c r="L2953" i="4"/>
  <c r="M2953" i="4"/>
  <c r="O2953" i="4"/>
  <c r="W2953" i="4"/>
  <c r="P2953" i="4"/>
  <c r="V2953" i="4"/>
  <c r="Q2953" i="4"/>
  <c r="U2953" i="4"/>
  <c r="L2954" i="4"/>
  <c r="M2954" i="4"/>
  <c r="O2954" i="4"/>
  <c r="W2954" i="4"/>
  <c r="P2954" i="4"/>
  <c r="V2954" i="4"/>
  <c r="Q2954" i="4"/>
  <c r="U2954" i="4"/>
  <c r="L2955" i="4"/>
  <c r="M2955" i="4"/>
  <c r="O2955" i="4"/>
  <c r="W2955" i="4"/>
  <c r="P2955" i="4"/>
  <c r="V2955" i="4"/>
  <c r="Q2955" i="4"/>
  <c r="U2955" i="4"/>
  <c r="L2956" i="4"/>
  <c r="M2956" i="4"/>
  <c r="O2956" i="4"/>
  <c r="W2956" i="4"/>
  <c r="P2956" i="4"/>
  <c r="V2956" i="4"/>
  <c r="Q2956" i="4"/>
  <c r="U2956" i="4"/>
  <c r="L2957" i="4"/>
  <c r="M2957" i="4"/>
  <c r="O2957" i="4"/>
  <c r="W2957" i="4"/>
  <c r="P2957" i="4"/>
  <c r="V2957" i="4"/>
  <c r="Q2957" i="4"/>
  <c r="U2957" i="4"/>
  <c r="L2958" i="4"/>
  <c r="M2958" i="4"/>
  <c r="O2958" i="4"/>
  <c r="W2958" i="4"/>
  <c r="P2958" i="4"/>
  <c r="V2958" i="4"/>
  <c r="Q2958" i="4"/>
  <c r="U2958" i="4"/>
  <c r="L2959" i="4"/>
  <c r="M2959" i="4"/>
  <c r="O2959" i="4"/>
  <c r="W2959" i="4"/>
  <c r="P2959" i="4"/>
  <c r="V2959" i="4"/>
  <c r="Q2959" i="4"/>
  <c r="U2959" i="4"/>
  <c r="L2960" i="4"/>
  <c r="M2960" i="4"/>
  <c r="O2960" i="4"/>
  <c r="W2960" i="4"/>
  <c r="P2960" i="4"/>
  <c r="V2960" i="4"/>
  <c r="Q2960" i="4"/>
  <c r="U2960" i="4"/>
  <c r="L2961" i="4"/>
  <c r="M2961" i="4"/>
  <c r="O2961" i="4"/>
  <c r="W2961" i="4"/>
  <c r="P2961" i="4"/>
  <c r="V2961" i="4"/>
  <c r="Q2961" i="4"/>
  <c r="U2961" i="4"/>
  <c r="L2962" i="4"/>
  <c r="M2962" i="4"/>
  <c r="O2962" i="4"/>
  <c r="W2962" i="4"/>
  <c r="P2962" i="4"/>
  <c r="V2962" i="4"/>
  <c r="Q2962" i="4"/>
  <c r="U2962" i="4"/>
  <c r="L2963" i="4"/>
  <c r="M2963" i="4"/>
  <c r="O2963" i="4"/>
  <c r="W2963" i="4"/>
  <c r="P2963" i="4"/>
  <c r="V2963" i="4"/>
  <c r="Q2963" i="4"/>
  <c r="U2963" i="4"/>
  <c r="L2964" i="4"/>
  <c r="M2964" i="4"/>
  <c r="O2964" i="4"/>
  <c r="W2964" i="4"/>
  <c r="P2964" i="4"/>
  <c r="V2964" i="4"/>
  <c r="Q2964" i="4"/>
  <c r="U2964" i="4"/>
  <c r="L2965" i="4"/>
  <c r="M2965" i="4"/>
  <c r="O2965" i="4"/>
  <c r="W2965" i="4"/>
  <c r="P2965" i="4"/>
  <c r="V2965" i="4"/>
  <c r="Q2965" i="4"/>
  <c r="U2965" i="4"/>
  <c r="L2966" i="4"/>
  <c r="M2966" i="4"/>
  <c r="O2966" i="4"/>
  <c r="W2966" i="4"/>
  <c r="P2966" i="4"/>
  <c r="V2966" i="4"/>
  <c r="Q2966" i="4"/>
  <c r="U2966" i="4"/>
  <c r="L2967" i="4"/>
  <c r="M2967" i="4"/>
  <c r="O2967" i="4"/>
  <c r="W2967" i="4"/>
  <c r="P2967" i="4"/>
  <c r="V2967" i="4"/>
  <c r="Q2967" i="4"/>
  <c r="U2967" i="4"/>
  <c r="L2968" i="4"/>
  <c r="M2968" i="4"/>
  <c r="O2968" i="4"/>
  <c r="W2968" i="4"/>
  <c r="P2968" i="4"/>
  <c r="V2968" i="4"/>
  <c r="Q2968" i="4"/>
  <c r="U2968" i="4"/>
  <c r="L2969" i="4"/>
  <c r="M2969" i="4"/>
  <c r="O2969" i="4"/>
  <c r="W2969" i="4"/>
  <c r="P2969" i="4"/>
  <c r="V2969" i="4"/>
  <c r="Q2969" i="4"/>
  <c r="U2969" i="4"/>
  <c r="L2970" i="4"/>
  <c r="M2970" i="4"/>
  <c r="O2970" i="4"/>
  <c r="W2970" i="4"/>
  <c r="P2970" i="4"/>
  <c r="V2970" i="4"/>
  <c r="Q2970" i="4"/>
  <c r="U2970" i="4"/>
  <c r="L2971" i="4"/>
  <c r="M2971" i="4"/>
  <c r="O2971" i="4"/>
  <c r="W2971" i="4"/>
  <c r="P2971" i="4"/>
  <c r="V2971" i="4"/>
  <c r="Q2971" i="4"/>
  <c r="U2971" i="4"/>
  <c r="L2972" i="4"/>
  <c r="M2972" i="4"/>
  <c r="O2972" i="4"/>
  <c r="W2972" i="4"/>
  <c r="P2972" i="4"/>
  <c r="V2972" i="4"/>
  <c r="Q2972" i="4"/>
  <c r="U2972" i="4"/>
  <c r="L2973" i="4"/>
  <c r="M2973" i="4"/>
  <c r="O2973" i="4"/>
  <c r="P2973" i="4"/>
  <c r="V2973" i="4"/>
  <c r="Q2973" i="4"/>
  <c r="U2973" i="4"/>
  <c r="W2973" i="4"/>
  <c r="L2974" i="4"/>
  <c r="M2974" i="4"/>
  <c r="O2974" i="4"/>
  <c r="W2974" i="4"/>
  <c r="P2974" i="4"/>
  <c r="V2974" i="4"/>
  <c r="Q2974" i="4"/>
  <c r="U2974" i="4"/>
  <c r="L2975" i="4"/>
  <c r="M2975" i="4"/>
  <c r="O2975" i="4"/>
  <c r="W2975" i="4"/>
  <c r="P2975" i="4"/>
  <c r="V2975" i="4"/>
  <c r="Q2975" i="4"/>
  <c r="U2975" i="4"/>
  <c r="L2976" i="4"/>
  <c r="M2976" i="4"/>
  <c r="O2976" i="4"/>
  <c r="W2976" i="4"/>
  <c r="P2976" i="4"/>
  <c r="V2976" i="4"/>
  <c r="Q2976" i="4"/>
  <c r="U2976" i="4"/>
  <c r="L2977" i="4"/>
  <c r="M2977" i="4"/>
  <c r="O2977" i="4"/>
  <c r="W2977" i="4"/>
  <c r="P2977" i="4"/>
  <c r="V2977" i="4"/>
  <c r="Q2977" i="4"/>
  <c r="U2977" i="4"/>
  <c r="L2978" i="4"/>
  <c r="M2978" i="4"/>
  <c r="O2978" i="4"/>
  <c r="W2978" i="4"/>
  <c r="P2978" i="4"/>
  <c r="V2978" i="4"/>
  <c r="Q2978" i="4"/>
  <c r="U2978" i="4"/>
  <c r="L2979" i="4"/>
  <c r="M2979" i="4"/>
  <c r="O2979" i="4"/>
  <c r="W2979" i="4"/>
  <c r="P2979" i="4"/>
  <c r="V2979" i="4"/>
  <c r="Q2979" i="4"/>
  <c r="U2979" i="4"/>
  <c r="L2980" i="4"/>
  <c r="M2980" i="4"/>
  <c r="O2980" i="4"/>
  <c r="W2980" i="4"/>
  <c r="P2980" i="4"/>
  <c r="V2980" i="4"/>
  <c r="Q2980" i="4"/>
  <c r="U2980" i="4"/>
  <c r="L2981" i="4"/>
  <c r="M2981" i="4"/>
  <c r="O2981" i="4"/>
  <c r="W2981" i="4"/>
  <c r="P2981" i="4"/>
  <c r="V2981" i="4"/>
  <c r="Q2981" i="4"/>
  <c r="U2981" i="4"/>
  <c r="L2982" i="4"/>
  <c r="M2982" i="4"/>
  <c r="O2982" i="4"/>
  <c r="W2982" i="4"/>
  <c r="P2982" i="4"/>
  <c r="V2982" i="4"/>
  <c r="Q2982" i="4"/>
  <c r="U2982" i="4"/>
  <c r="L2983" i="4"/>
  <c r="M2983" i="4"/>
  <c r="O2983" i="4"/>
  <c r="W2983" i="4"/>
  <c r="P2983" i="4"/>
  <c r="V2983" i="4"/>
  <c r="Q2983" i="4"/>
  <c r="U2983" i="4"/>
  <c r="L2984" i="4"/>
  <c r="M2984" i="4"/>
  <c r="O2984" i="4"/>
  <c r="W2984" i="4"/>
  <c r="P2984" i="4"/>
  <c r="V2984" i="4"/>
  <c r="Q2984" i="4"/>
  <c r="U2984" i="4"/>
  <c r="L2985" i="4"/>
  <c r="M2985" i="4"/>
  <c r="O2985" i="4"/>
  <c r="W2985" i="4"/>
  <c r="P2985" i="4"/>
  <c r="V2985" i="4"/>
  <c r="Q2985" i="4"/>
  <c r="U2985" i="4"/>
  <c r="L2986" i="4"/>
  <c r="M2986" i="4"/>
  <c r="O2986" i="4"/>
  <c r="W2986" i="4"/>
  <c r="P2986" i="4"/>
  <c r="V2986" i="4"/>
  <c r="Q2986" i="4"/>
  <c r="U2986" i="4"/>
  <c r="L2987" i="4"/>
  <c r="M2987" i="4"/>
  <c r="O2987" i="4"/>
  <c r="W2987" i="4"/>
  <c r="P2987" i="4"/>
  <c r="V2987" i="4"/>
  <c r="Q2987" i="4"/>
  <c r="U2987" i="4"/>
  <c r="L2988" i="4"/>
  <c r="M2988" i="4"/>
  <c r="O2988" i="4"/>
  <c r="W2988" i="4"/>
  <c r="P2988" i="4"/>
  <c r="V2988" i="4"/>
  <c r="Q2988" i="4"/>
  <c r="U2988" i="4"/>
  <c r="L2989" i="4"/>
  <c r="M2989" i="4"/>
  <c r="O2989" i="4"/>
  <c r="W2989" i="4"/>
  <c r="P2989" i="4"/>
  <c r="V2989" i="4"/>
  <c r="Q2989" i="4"/>
  <c r="U2989" i="4"/>
  <c r="L2990" i="4"/>
  <c r="M2990" i="4"/>
  <c r="O2990" i="4"/>
  <c r="W2990" i="4"/>
  <c r="P2990" i="4"/>
  <c r="V2990" i="4"/>
  <c r="Q2990" i="4"/>
  <c r="U2990" i="4"/>
  <c r="L2991" i="4"/>
  <c r="M2991" i="4"/>
  <c r="O2991" i="4"/>
  <c r="W2991" i="4"/>
  <c r="P2991" i="4"/>
  <c r="V2991" i="4"/>
  <c r="Q2991" i="4"/>
  <c r="U2991" i="4"/>
  <c r="L2992" i="4"/>
  <c r="M2992" i="4"/>
  <c r="O2992" i="4"/>
  <c r="W2992" i="4"/>
  <c r="P2992" i="4"/>
  <c r="V2992" i="4"/>
  <c r="Q2992" i="4"/>
  <c r="U2992" i="4"/>
  <c r="L2993" i="4"/>
  <c r="M2993" i="4"/>
  <c r="O2993" i="4"/>
  <c r="W2993" i="4"/>
  <c r="P2993" i="4"/>
  <c r="V2993" i="4"/>
  <c r="Q2993" i="4"/>
  <c r="U2993" i="4"/>
  <c r="L2994" i="4"/>
  <c r="M2994" i="4"/>
  <c r="O2994" i="4"/>
  <c r="W2994" i="4"/>
  <c r="P2994" i="4"/>
  <c r="V2994" i="4"/>
  <c r="Q2994" i="4"/>
  <c r="U2994" i="4"/>
  <c r="L2995" i="4"/>
  <c r="M2995" i="4"/>
  <c r="O2995" i="4"/>
  <c r="W2995" i="4"/>
  <c r="P2995" i="4"/>
  <c r="V2995" i="4"/>
  <c r="Q2995" i="4"/>
  <c r="U2995" i="4"/>
  <c r="L2996" i="4"/>
  <c r="M2996" i="4"/>
  <c r="O2996" i="4"/>
  <c r="W2996" i="4"/>
  <c r="P2996" i="4"/>
  <c r="V2996" i="4"/>
  <c r="Q2996" i="4"/>
  <c r="U2996" i="4"/>
  <c r="L2997" i="4"/>
  <c r="M2997" i="4"/>
  <c r="O2997" i="4"/>
  <c r="W2997" i="4"/>
  <c r="P2997" i="4"/>
  <c r="V2997" i="4"/>
  <c r="Q2997" i="4"/>
  <c r="U2997" i="4"/>
  <c r="L2998" i="4"/>
  <c r="M2998" i="4"/>
  <c r="O2998" i="4"/>
  <c r="W2998" i="4"/>
  <c r="P2998" i="4"/>
  <c r="V2998" i="4"/>
  <c r="Q2998" i="4"/>
  <c r="U2998" i="4"/>
  <c r="L2999" i="4"/>
  <c r="M2999" i="4"/>
  <c r="O2999" i="4"/>
  <c r="W2999" i="4"/>
  <c r="P2999" i="4"/>
  <c r="V2999" i="4"/>
  <c r="Q2999" i="4"/>
  <c r="U2999" i="4"/>
  <c r="L3000" i="4"/>
  <c r="M3000" i="4"/>
  <c r="O3000" i="4"/>
  <c r="W3000" i="4"/>
  <c r="P3000" i="4"/>
  <c r="V3000" i="4"/>
  <c r="Q3000" i="4"/>
  <c r="U3000" i="4"/>
  <c r="L3001" i="4"/>
  <c r="M3001" i="4"/>
  <c r="O3001" i="4"/>
  <c r="W3001" i="4"/>
  <c r="P3001" i="4"/>
  <c r="V3001" i="4"/>
  <c r="Q3001" i="4"/>
  <c r="U3001" i="4"/>
  <c r="L3002" i="4"/>
  <c r="M3002" i="4"/>
  <c r="O3002" i="4"/>
  <c r="W3002" i="4"/>
  <c r="P3002" i="4"/>
  <c r="V3002" i="4"/>
  <c r="Q3002" i="4"/>
  <c r="U3002" i="4"/>
  <c r="L3003" i="4"/>
  <c r="M3003" i="4"/>
  <c r="O3003" i="4"/>
  <c r="W3003" i="4"/>
  <c r="P3003" i="4"/>
  <c r="V3003" i="4"/>
  <c r="Q3003" i="4"/>
  <c r="U3003" i="4"/>
  <c r="L3004" i="4"/>
  <c r="M3004" i="4"/>
  <c r="O3004" i="4"/>
  <c r="W3004" i="4"/>
  <c r="P3004" i="4"/>
  <c r="V3004" i="4"/>
  <c r="Q3004" i="4"/>
  <c r="U3004" i="4"/>
  <c r="L3005" i="4"/>
  <c r="M3005" i="4"/>
  <c r="O3005" i="4"/>
  <c r="P3005" i="4"/>
  <c r="V3005" i="4"/>
  <c r="Q3005" i="4"/>
  <c r="U3005" i="4"/>
  <c r="W3005" i="4"/>
  <c r="L3006" i="4"/>
  <c r="M3006" i="4"/>
  <c r="O3006" i="4"/>
  <c r="W3006" i="4"/>
  <c r="P3006" i="4"/>
  <c r="V3006" i="4"/>
  <c r="Q3006" i="4"/>
  <c r="U3006" i="4"/>
  <c r="L3007" i="4"/>
  <c r="M3007" i="4"/>
  <c r="O3007" i="4"/>
  <c r="W3007" i="4"/>
  <c r="P3007" i="4"/>
  <c r="V3007" i="4"/>
  <c r="Q3007" i="4"/>
  <c r="U3007" i="4"/>
  <c r="L3008" i="4"/>
  <c r="M3008" i="4"/>
  <c r="O3008" i="4"/>
  <c r="W3008" i="4"/>
  <c r="P3008" i="4"/>
  <c r="V3008" i="4"/>
  <c r="Q3008" i="4"/>
  <c r="U3008" i="4"/>
  <c r="L3009" i="4"/>
  <c r="M3009" i="4"/>
  <c r="O3009" i="4"/>
  <c r="W3009" i="4"/>
  <c r="P3009" i="4"/>
  <c r="V3009" i="4"/>
  <c r="Q3009" i="4"/>
  <c r="U3009" i="4"/>
  <c r="L3010" i="4"/>
  <c r="M3010" i="4"/>
  <c r="O3010" i="4"/>
  <c r="W3010" i="4"/>
  <c r="P3010" i="4"/>
  <c r="V3010" i="4"/>
  <c r="Q3010" i="4"/>
  <c r="U3010" i="4"/>
  <c r="L3011" i="4"/>
  <c r="M3011" i="4"/>
  <c r="O3011" i="4"/>
  <c r="W3011" i="4"/>
  <c r="P3011" i="4"/>
  <c r="V3011" i="4"/>
  <c r="Q3011" i="4"/>
  <c r="U3011" i="4"/>
  <c r="L3012" i="4"/>
  <c r="M3012" i="4"/>
  <c r="O3012" i="4"/>
  <c r="W3012" i="4"/>
  <c r="P3012" i="4"/>
  <c r="V3012" i="4"/>
  <c r="Q3012" i="4"/>
  <c r="U3012" i="4"/>
  <c r="L3013" i="4"/>
  <c r="M3013" i="4"/>
  <c r="O3013" i="4"/>
  <c r="W3013" i="4"/>
  <c r="P3013" i="4"/>
  <c r="V3013" i="4"/>
  <c r="Q3013" i="4"/>
  <c r="U3013" i="4"/>
  <c r="L3014" i="4"/>
  <c r="M3014" i="4"/>
  <c r="O3014" i="4"/>
  <c r="W3014" i="4"/>
  <c r="P3014" i="4"/>
  <c r="V3014" i="4"/>
  <c r="Q3014" i="4"/>
  <c r="U3014" i="4"/>
  <c r="L3015" i="4"/>
  <c r="M3015" i="4"/>
  <c r="O3015" i="4"/>
  <c r="W3015" i="4"/>
  <c r="P3015" i="4"/>
  <c r="V3015" i="4"/>
  <c r="Q3015" i="4"/>
  <c r="U3015" i="4"/>
  <c r="L3016" i="4"/>
  <c r="M3016" i="4"/>
  <c r="O3016" i="4"/>
  <c r="W3016" i="4"/>
  <c r="P3016" i="4"/>
  <c r="V3016" i="4"/>
  <c r="Q3016" i="4"/>
  <c r="U3016" i="4"/>
  <c r="L3017" i="4"/>
  <c r="M3017" i="4"/>
  <c r="O3017" i="4"/>
  <c r="W3017" i="4"/>
  <c r="P3017" i="4"/>
  <c r="V3017" i="4"/>
  <c r="Q3017" i="4"/>
  <c r="U3017" i="4"/>
  <c r="L3018" i="4"/>
  <c r="M3018" i="4"/>
  <c r="O3018" i="4"/>
  <c r="W3018" i="4"/>
  <c r="P3018" i="4"/>
  <c r="V3018" i="4"/>
  <c r="Q3018" i="4"/>
  <c r="U3018" i="4"/>
  <c r="L3019" i="4"/>
  <c r="M3019" i="4"/>
  <c r="O3019" i="4"/>
  <c r="W3019" i="4"/>
  <c r="P3019" i="4"/>
  <c r="V3019" i="4"/>
  <c r="Q3019" i="4"/>
  <c r="U3019" i="4"/>
  <c r="L3020" i="4"/>
  <c r="M3020" i="4"/>
  <c r="O3020" i="4"/>
  <c r="W3020" i="4"/>
  <c r="P3020" i="4"/>
  <c r="V3020" i="4"/>
  <c r="Q3020" i="4"/>
  <c r="U3020" i="4"/>
  <c r="L3021" i="4"/>
  <c r="M3021" i="4"/>
  <c r="O3021" i="4"/>
  <c r="W3021" i="4"/>
  <c r="P3021" i="4"/>
  <c r="V3021" i="4"/>
  <c r="Q3021" i="4"/>
  <c r="U3021" i="4"/>
  <c r="L3022" i="4"/>
  <c r="M3022" i="4"/>
  <c r="O3022" i="4"/>
  <c r="W3022" i="4"/>
  <c r="P3022" i="4"/>
  <c r="V3022" i="4"/>
  <c r="Q3022" i="4"/>
  <c r="U3022" i="4"/>
  <c r="L3023" i="4"/>
  <c r="M3023" i="4"/>
  <c r="O3023" i="4"/>
  <c r="W3023" i="4"/>
  <c r="P3023" i="4"/>
  <c r="V3023" i="4"/>
  <c r="Q3023" i="4"/>
  <c r="U3023" i="4"/>
  <c r="L3024" i="4"/>
  <c r="M3024" i="4"/>
  <c r="O3024" i="4"/>
  <c r="W3024" i="4"/>
  <c r="P3024" i="4"/>
  <c r="V3024" i="4"/>
  <c r="Q3024" i="4"/>
  <c r="U3024" i="4"/>
  <c r="L3025" i="4"/>
  <c r="M3025" i="4"/>
  <c r="O3025" i="4"/>
  <c r="W3025" i="4"/>
  <c r="P3025" i="4"/>
  <c r="V3025" i="4"/>
  <c r="Q3025" i="4"/>
  <c r="U3025" i="4"/>
  <c r="L3026" i="4"/>
  <c r="M3026" i="4"/>
  <c r="O3026" i="4"/>
  <c r="W3026" i="4"/>
  <c r="P3026" i="4"/>
  <c r="V3026" i="4"/>
  <c r="Q3026" i="4"/>
  <c r="U3026" i="4"/>
  <c r="L3027" i="4"/>
  <c r="M3027" i="4"/>
  <c r="O3027" i="4"/>
  <c r="W3027" i="4"/>
  <c r="P3027" i="4"/>
  <c r="V3027" i="4"/>
  <c r="Q3027" i="4"/>
  <c r="U3027" i="4"/>
  <c r="L3028" i="4"/>
  <c r="M3028" i="4"/>
  <c r="O3028" i="4"/>
  <c r="W3028" i="4"/>
  <c r="P3028" i="4"/>
  <c r="V3028" i="4"/>
  <c r="Q3028" i="4"/>
  <c r="U3028" i="4"/>
  <c r="L3029" i="4"/>
  <c r="M3029" i="4"/>
  <c r="O3029" i="4"/>
  <c r="W3029" i="4"/>
  <c r="P3029" i="4"/>
  <c r="V3029" i="4"/>
  <c r="Q3029" i="4"/>
  <c r="U3029" i="4"/>
  <c r="L3030" i="4"/>
  <c r="M3030" i="4"/>
  <c r="O3030" i="4"/>
  <c r="W3030" i="4"/>
  <c r="P3030" i="4"/>
  <c r="V3030" i="4"/>
  <c r="Q3030" i="4"/>
  <c r="U3030" i="4"/>
  <c r="L3031" i="4"/>
  <c r="M3031" i="4"/>
  <c r="O3031" i="4"/>
  <c r="W3031" i="4"/>
  <c r="P3031" i="4"/>
  <c r="V3031" i="4"/>
  <c r="Q3031" i="4"/>
  <c r="U3031" i="4"/>
  <c r="L3032" i="4"/>
  <c r="M3032" i="4"/>
  <c r="O3032" i="4"/>
  <c r="W3032" i="4"/>
  <c r="P3032" i="4"/>
  <c r="V3032" i="4"/>
  <c r="Q3032" i="4"/>
  <c r="U3032" i="4"/>
  <c r="L3033" i="4"/>
  <c r="M3033" i="4"/>
  <c r="O3033" i="4"/>
  <c r="W3033" i="4"/>
  <c r="P3033" i="4"/>
  <c r="V3033" i="4"/>
  <c r="Q3033" i="4"/>
  <c r="U3033" i="4"/>
  <c r="L3034" i="4"/>
  <c r="M3034" i="4"/>
  <c r="O3034" i="4"/>
  <c r="W3034" i="4"/>
  <c r="P3034" i="4"/>
  <c r="V3034" i="4"/>
  <c r="Q3034" i="4"/>
  <c r="U3034" i="4"/>
  <c r="L3035" i="4"/>
  <c r="M3035" i="4"/>
  <c r="O3035" i="4"/>
  <c r="W3035" i="4"/>
  <c r="P3035" i="4"/>
  <c r="V3035" i="4"/>
  <c r="Q3035" i="4"/>
  <c r="U3035" i="4"/>
  <c r="L3036" i="4"/>
  <c r="M3036" i="4"/>
  <c r="O3036" i="4"/>
  <c r="W3036" i="4"/>
  <c r="P3036" i="4"/>
  <c r="V3036" i="4"/>
  <c r="Q3036" i="4"/>
  <c r="U3036" i="4"/>
  <c r="L3037" i="4"/>
  <c r="M3037" i="4"/>
  <c r="O3037" i="4"/>
  <c r="P3037" i="4"/>
  <c r="V3037" i="4"/>
  <c r="Q3037" i="4"/>
  <c r="U3037" i="4"/>
  <c r="W3037" i="4"/>
  <c r="L3038" i="4"/>
  <c r="M3038" i="4"/>
  <c r="O3038" i="4"/>
  <c r="W3038" i="4"/>
  <c r="P3038" i="4"/>
  <c r="V3038" i="4"/>
  <c r="Q3038" i="4"/>
  <c r="U3038" i="4"/>
  <c r="L3039" i="4"/>
  <c r="M3039" i="4"/>
  <c r="O3039" i="4"/>
  <c r="W3039" i="4"/>
  <c r="P3039" i="4"/>
  <c r="V3039" i="4"/>
  <c r="Q3039" i="4"/>
  <c r="U3039" i="4"/>
  <c r="L3040" i="4"/>
  <c r="M3040" i="4"/>
  <c r="O3040" i="4"/>
  <c r="W3040" i="4"/>
  <c r="P3040" i="4"/>
  <c r="V3040" i="4"/>
  <c r="Q3040" i="4"/>
  <c r="U3040" i="4"/>
  <c r="L3041" i="4"/>
  <c r="M3041" i="4"/>
  <c r="O3041" i="4"/>
  <c r="W3041" i="4"/>
  <c r="P3041" i="4"/>
  <c r="V3041" i="4"/>
  <c r="Q3041" i="4"/>
  <c r="U3041" i="4"/>
  <c r="L3042" i="4"/>
  <c r="M3042" i="4"/>
  <c r="O3042" i="4"/>
  <c r="W3042" i="4"/>
  <c r="P3042" i="4"/>
  <c r="V3042" i="4"/>
  <c r="Q3042" i="4"/>
  <c r="U3042" i="4"/>
  <c r="L3043" i="4"/>
  <c r="M3043" i="4"/>
  <c r="O3043" i="4"/>
  <c r="W3043" i="4"/>
  <c r="P3043" i="4"/>
  <c r="V3043" i="4"/>
  <c r="Q3043" i="4"/>
  <c r="U3043" i="4"/>
  <c r="L3044" i="4"/>
  <c r="M3044" i="4"/>
  <c r="O3044" i="4"/>
  <c r="W3044" i="4"/>
  <c r="P3044" i="4"/>
  <c r="V3044" i="4"/>
  <c r="Q3044" i="4"/>
  <c r="U3044" i="4"/>
  <c r="L3045" i="4"/>
  <c r="M3045" i="4"/>
  <c r="O3045" i="4"/>
  <c r="W3045" i="4"/>
  <c r="P3045" i="4"/>
  <c r="V3045" i="4"/>
  <c r="Q3045" i="4"/>
  <c r="U3045" i="4"/>
  <c r="L3046" i="4"/>
  <c r="M3046" i="4"/>
  <c r="O3046" i="4"/>
  <c r="W3046" i="4"/>
  <c r="P3046" i="4"/>
  <c r="V3046" i="4"/>
  <c r="Q3046" i="4"/>
  <c r="U3046" i="4"/>
  <c r="L3047" i="4"/>
  <c r="M3047" i="4"/>
  <c r="O3047" i="4"/>
  <c r="W3047" i="4"/>
  <c r="P3047" i="4"/>
  <c r="V3047" i="4"/>
  <c r="Q3047" i="4"/>
  <c r="U3047" i="4"/>
  <c r="L3048" i="4"/>
  <c r="M3048" i="4"/>
  <c r="O3048" i="4"/>
  <c r="W3048" i="4"/>
  <c r="P3048" i="4"/>
  <c r="V3048" i="4"/>
  <c r="Q3048" i="4"/>
  <c r="U3048" i="4"/>
  <c r="L3049" i="4"/>
  <c r="M3049" i="4"/>
  <c r="O3049" i="4"/>
  <c r="W3049" i="4"/>
  <c r="P3049" i="4"/>
  <c r="V3049" i="4"/>
  <c r="Q3049" i="4"/>
  <c r="U3049" i="4"/>
  <c r="L3050" i="4"/>
  <c r="M3050" i="4"/>
  <c r="O3050" i="4"/>
  <c r="W3050" i="4"/>
  <c r="P3050" i="4"/>
  <c r="V3050" i="4"/>
  <c r="Q3050" i="4"/>
  <c r="U3050" i="4"/>
  <c r="L3051" i="4"/>
  <c r="M3051" i="4"/>
  <c r="O3051" i="4"/>
  <c r="W3051" i="4"/>
  <c r="P3051" i="4"/>
  <c r="V3051" i="4"/>
  <c r="Q3051" i="4"/>
  <c r="U3051" i="4"/>
  <c r="L3052" i="4"/>
  <c r="M3052" i="4"/>
  <c r="O3052" i="4"/>
  <c r="W3052" i="4"/>
  <c r="P3052" i="4"/>
  <c r="V3052" i="4"/>
  <c r="Q3052" i="4"/>
  <c r="U3052" i="4"/>
  <c r="L3053" i="4"/>
  <c r="M3053" i="4"/>
  <c r="O3053" i="4"/>
  <c r="W3053" i="4"/>
  <c r="P3053" i="4"/>
  <c r="V3053" i="4"/>
  <c r="Q3053" i="4"/>
  <c r="U3053" i="4"/>
  <c r="L3054" i="4"/>
  <c r="M3054" i="4"/>
  <c r="O3054" i="4"/>
  <c r="W3054" i="4"/>
  <c r="P3054" i="4"/>
  <c r="V3054" i="4"/>
  <c r="Q3054" i="4"/>
  <c r="U3054" i="4"/>
  <c r="L3055" i="4"/>
  <c r="M3055" i="4"/>
  <c r="O3055" i="4"/>
  <c r="W3055" i="4"/>
  <c r="P3055" i="4"/>
  <c r="V3055" i="4"/>
  <c r="Q3055" i="4"/>
  <c r="U3055" i="4"/>
  <c r="L3056" i="4"/>
  <c r="M3056" i="4"/>
  <c r="O3056" i="4"/>
  <c r="W3056" i="4"/>
  <c r="P3056" i="4"/>
  <c r="V3056" i="4"/>
  <c r="Q3056" i="4"/>
  <c r="U3056" i="4"/>
  <c r="L3057" i="4"/>
  <c r="M3057" i="4"/>
  <c r="O3057" i="4"/>
  <c r="W3057" i="4"/>
  <c r="P3057" i="4"/>
  <c r="V3057" i="4"/>
  <c r="Q3057" i="4"/>
  <c r="U3057" i="4"/>
  <c r="L3058" i="4"/>
  <c r="M3058" i="4"/>
  <c r="O3058" i="4"/>
  <c r="W3058" i="4"/>
  <c r="P3058" i="4"/>
  <c r="V3058" i="4"/>
  <c r="Q3058" i="4"/>
  <c r="U3058" i="4"/>
  <c r="L3059" i="4"/>
  <c r="M3059" i="4"/>
  <c r="O3059" i="4"/>
  <c r="W3059" i="4"/>
  <c r="P3059" i="4"/>
  <c r="V3059" i="4"/>
  <c r="Q3059" i="4"/>
  <c r="U3059" i="4"/>
  <c r="L3060" i="4"/>
  <c r="M3060" i="4"/>
  <c r="O3060" i="4"/>
  <c r="W3060" i="4"/>
  <c r="P3060" i="4"/>
  <c r="V3060" i="4"/>
  <c r="Q3060" i="4"/>
  <c r="U3060" i="4"/>
  <c r="L3061" i="4"/>
  <c r="M3061" i="4"/>
  <c r="O3061" i="4"/>
  <c r="W3061" i="4"/>
  <c r="P3061" i="4"/>
  <c r="V3061" i="4"/>
  <c r="Q3061" i="4"/>
  <c r="U3061" i="4"/>
  <c r="L3062" i="4"/>
  <c r="M3062" i="4"/>
  <c r="O3062" i="4"/>
  <c r="W3062" i="4"/>
  <c r="P3062" i="4"/>
  <c r="V3062" i="4"/>
  <c r="Q3062" i="4"/>
  <c r="U3062" i="4"/>
  <c r="L3063" i="4"/>
  <c r="M3063" i="4"/>
  <c r="O3063" i="4"/>
  <c r="W3063" i="4"/>
  <c r="P3063" i="4"/>
  <c r="V3063" i="4"/>
  <c r="Q3063" i="4"/>
  <c r="U3063" i="4"/>
  <c r="L3064" i="4"/>
  <c r="M3064" i="4"/>
  <c r="O3064" i="4"/>
  <c r="W3064" i="4"/>
  <c r="P3064" i="4"/>
  <c r="V3064" i="4"/>
  <c r="Q3064" i="4"/>
  <c r="U3064" i="4"/>
  <c r="L3065" i="4"/>
  <c r="M3065" i="4"/>
  <c r="O3065" i="4"/>
  <c r="W3065" i="4"/>
  <c r="P3065" i="4"/>
  <c r="V3065" i="4"/>
  <c r="Q3065" i="4"/>
  <c r="U3065" i="4"/>
  <c r="L3066" i="4"/>
  <c r="M3066" i="4"/>
  <c r="O3066" i="4"/>
  <c r="W3066" i="4"/>
  <c r="P3066" i="4"/>
  <c r="V3066" i="4"/>
  <c r="Q3066" i="4"/>
  <c r="U3066" i="4"/>
  <c r="L3067" i="4"/>
  <c r="M3067" i="4"/>
  <c r="O3067" i="4"/>
  <c r="W3067" i="4"/>
  <c r="P3067" i="4"/>
  <c r="V3067" i="4"/>
  <c r="Q3067" i="4"/>
  <c r="U3067" i="4"/>
  <c r="L3068" i="4"/>
  <c r="M3068" i="4"/>
  <c r="O3068" i="4"/>
  <c r="W3068" i="4"/>
  <c r="P3068" i="4"/>
  <c r="V3068" i="4"/>
  <c r="Q3068" i="4"/>
  <c r="U3068" i="4"/>
  <c r="L3069" i="4"/>
  <c r="M3069" i="4"/>
  <c r="O3069" i="4"/>
  <c r="P3069" i="4"/>
  <c r="V3069" i="4"/>
  <c r="Q3069" i="4"/>
  <c r="U3069" i="4"/>
  <c r="W3069" i="4"/>
  <c r="L3070" i="4"/>
  <c r="M3070" i="4"/>
  <c r="O3070" i="4"/>
  <c r="W3070" i="4"/>
  <c r="P3070" i="4"/>
  <c r="V3070" i="4"/>
  <c r="Q3070" i="4"/>
  <c r="U3070" i="4"/>
  <c r="L3071" i="4"/>
  <c r="M3071" i="4"/>
  <c r="O3071" i="4"/>
  <c r="W3071" i="4"/>
  <c r="P3071" i="4"/>
  <c r="V3071" i="4"/>
  <c r="Q3071" i="4"/>
  <c r="U3071" i="4"/>
  <c r="L3072" i="4"/>
  <c r="M3072" i="4"/>
  <c r="O3072" i="4"/>
  <c r="W3072" i="4"/>
  <c r="P3072" i="4"/>
  <c r="V3072" i="4"/>
  <c r="Q3072" i="4"/>
  <c r="U3072" i="4"/>
  <c r="L3073" i="4"/>
  <c r="M3073" i="4"/>
  <c r="O3073" i="4"/>
  <c r="W3073" i="4"/>
  <c r="P3073" i="4"/>
  <c r="V3073" i="4"/>
  <c r="Q3073" i="4"/>
  <c r="U3073" i="4"/>
  <c r="L3074" i="4"/>
  <c r="M3074" i="4"/>
  <c r="O3074" i="4"/>
  <c r="W3074" i="4"/>
  <c r="P3074" i="4"/>
  <c r="V3074" i="4"/>
  <c r="Q3074" i="4"/>
  <c r="U3074" i="4"/>
  <c r="L3075" i="4"/>
  <c r="M3075" i="4"/>
  <c r="O3075" i="4"/>
  <c r="W3075" i="4"/>
  <c r="P3075" i="4"/>
  <c r="V3075" i="4"/>
  <c r="Q3075" i="4"/>
  <c r="U3075" i="4"/>
  <c r="L3076" i="4"/>
  <c r="M3076" i="4"/>
  <c r="O3076" i="4"/>
  <c r="W3076" i="4"/>
  <c r="P3076" i="4"/>
  <c r="V3076" i="4"/>
  <c r="Q3076" i="4"/>
  <c r="U3076" i="4"/>
  <c r="L3077" i="4"/>
  <c r="M3077" i="4"/>
  <c r="O3077" i="4"/>
  <c r="W3077" i="4"/>
  <c r="P3077" i="4"/>
  <c r="V3077" i="4"/>
  <c r="Q3077" i="4"/>
  <c r="U3077" i="4"/>
  <c r="L3078" i="4"/>
  <c r="M3078" i="4"/>
  <c r="O3078" i="4"/>
  <c r="W3078" i="4"/>
  <c r="P3078" i="4"/>
  <c r="V3078" i="4"/>
  <c r="Q3078" i="4"/>
  <c r="U3078" i="4"/>
  <c r="L3079" i="4"/>
  <c r="M3079" i="4"/>
  <c r="O3079" i="4"/>
  <c r="W3079" i="4"/>
  <c r="P3079" i="4"/>
  <c r="V3079" i="4"/>
  <c r="Q3079" i="4"/>
  <c r="U3079" i="4"/>
  <c r="L3080" i="4"/>
  <c r="M3080" i="4"/>
  <c r="O3080" i="4"/>
  <c r="W3080" i="4"/>
  <c r="P3080" i="4"/>
  <c r="V3080" i="4"/>
  <c r="Q3080" i="4"/>
  <c r="U3080" i="4"/>
  <c r="L3081" i="4"/>
  <c r="M3081" i="4"/>
  <c r="O3081" i="4"/>
  <c r="W3081" i="4"/>
  <c r="P3081" i="4"/>
  <c r="V3081" i="4"/>
  <c r="Q3081" i="4"/>
  <c r="U3081" i="4"/>
  <c r="L3082" i="4"/>
  <c r="M3082" i="4"/>
  <c r="O3082" i="4"/>
  <c r="W3082" i="4"/>
  <c r="P3082" i="4"/>
  <c r="V3082" i="4"/>
  <c r="Q3082" i="4"/>
  <c r="U3082" i="4"/>
  <c r="L3083" i="4"/>
  <c r="M3083" i="4"/>
  <c r="O3083" i="4"/>
  <c r="W3083" i="4"/>
  <c r="P3083" i="4"/>
  <c r="V3083" i="4"/>
  <c r="Q3083" i="4"/>
  <c r="U3083" i="4"/>
  <c r="L3084" i="4"/>
  <c r="M3084" i="4"/>
  <c r="O3084" i="4"/>
  <c r="W3084" i="4"/>
  <c r="P3084" i="4"/>
  <c r="V3084" i="4"/>
  <c r="Q3084" i="4"/>
  <c r="U3084" i="4"/>
  <c r="L3085" i="4"/>
  <c r="M3085" i="4"/>
  <c r="O3085" i="4"/>
  <c r="W3085" i="4"/>
  <c r="P3085" i="4"/>
  <c r="V3085" i="4"/>
  <c r="Q3085" i="4"/>
  <c r="U3085" i="4"/>
  <c r="L3086" i="4"/>
  <c r="M3086" i="4"/>
  <c r="O3086" i="4"/>
  <c r="W3086" i="4"/>
  <c r="P3086" i="4"/>
  <c r="V3086" i="4"/>
  <c r="Q3086" i="4"/>
  <c r="U3086" i="4"/>
  <c r="L3087" i="4"/>
  <c r="M3087" i="4"/>
  <c r="O3087" i="4"/>
  <c r="W3087" i="4"/>
  <c r="P3087" i="4"/>
  <c r="V3087" i="4"/>
  <c r="Q3087" i="4"/>
  <c r="U3087" i="4"/>
  <c r="L3088" i="4"/>
  <c r="M3088" i="4"/>
  <c r="O3088" i="4"/>
  <c r="W3088" i="4"/>
  <c r="P3088" i="4"/>
  <c r="V3088" i="4"/>
  <c r="Q3088" i="4"/>
  <c r="U3088" i="4"/>
  <c r="L3089" i="4"/>
  <c r="M3089" i="4"/>
  <c r="O3089" i="4"/>
  <c r="W3089" i="4"/>
  <c r="P3089" i="4"/>
  <c r="V3089" i="4"/>
  <c r="Q3089" i="4"/>
  <c r="U3089" i="4"/>
  <c r="L3090" i="4"/>
  <c r="M3090" i="4"/>
  <c r="O3090" i="4"/>
  <c r="W3090" i="4"/>
  <c r="P3090" i="4"/>
  <c r="V3090" i="4"/>
  <c r="Q3090" i="4"/>
  <c r="U3090" i="4"/>
  <c r="L3091" i="4"/>
  <c r="M3091" i="4"/>
  <c r="O3091" i="4"/>
  <c r="W3091" i="4"/>
  <c r="P3091" i="4"/>
  <c r="V3091" i="4"/>
  <c r="Q3091" i="4"/>
  <c r="U3091" i="4"/>
  <c r="L3092" i="4"/>
  <c r="M3092" i="4"/>
  <c r="O3092" i="4"/>
  <c r="W3092" i="4"/>
  <c r="P3092" i="4"/>
  <c r="V3092" i="4"/>
  <c r="Q3092" i="4"/>
  <c r="U3092" i="4"/>
  <c r="L3093" i="4"/>
  <c r="M3093" i="4"/>
  <c r="O3093" i="4"/>
  <c r="W3093" i="4"/>
  <c r="P3093" i="4"/>
  <c r="V3093" i="4"/>
  <c r="Q3093" i="4"/>
  <c r="U3093" i="4"/>
  <c r="L3094" i="4"/>
  <c r="M3094" i="4"/>
  <c r="O3094" i="4"/>
  <c r="W3094" i="4"/>
  <c r="P3094" i="4"/>
  <c r="V3094" i="4"/>
  <c r="Q3094" i="4"/>
  <c r="U3094" i="4"/>
  <c r="L3095" i="4"/>
  <c r="M3095" i="4"/>
  <c r="O3095" i="4"/>
  <c r="W3095" i="4"/>
  <c r="P3095" i="4"/>
  <c r="V3095" i="4"/>
  <c r="Q3095" i="4"/>
  <c r="U3095" i="4"/>
  <c r="L3096" i="4"/>
  <c r="M3096" i="4"/>
  <c r="O3096" i="4"/>
  <c r="W3096" i="4"/>
  <c r="P3096" i="4"/>
  <c r="V3096" i="4"/>
  <c r="Q3096" i="4"/>
  <c r="U3096" i="4"/>
  <c r="L3097" i="4"/>
  <c r="M3097" i="4"/>
  <c r="O3097" i="4"/>
  <c r="W3097" i="4"/>
  <c r="P3097" i="4"/>
  <c r="V3097" i="4"/>
  <c r="Q3097" i="4"/>
  <c r="U3097" i="4"/>
  <c r="L3098" i="4"/>
  <c r="M3098" i="4"/>
  <c r="O3098" i="4"/>
  <c r="W3098" i="4"/>
  <c r="P3098" i="4"/>
  <c r="V3098" i="4"/>
  <c r="Q3098" i="4"/>
  <c r="U3098" i="4"/>
  <c r="L3099" i="4"/>
  <c r="M3099" i="4"/>
  <c r="O3099" i="4"/>
  <c r="W3099" i="4"/>
  <c r="P3099" i="4"/>
  <c r="V3099" i="4"/>
  <c r="Q3099" i="4"/>
  <c r="U3099" i="4"/>
  <c r="L3100" i="4"/>
  <c r="M3100" i="4"/>
  <c r="O3100" i="4"/>
  <c r="W3100" i="4"/>
  <c r="P3100" i="4"/>
  <c r="V3100" i="4"/>
  <c r="Q3100" i="4"/>
  <c r="U3100" i="4"/>
  <c r="L3101" i="4"/>
  <c r="M3101" i="4"/>
  <c r="O3101" i="4"/>
  <c r="P3101" i="4"/>
  <c r="V3101" i="4"/>
  <c r="Q3101" i="4"/>
  <c r="U3101" i="4"/>
  <c r="W3101" i="4"/>
  <c r="L3102" i="4"/>
  <c r="M3102" i="4"/>
  <c r="O3102" i="4"/>
  <c r="W3102" i="4"/>
  <c r="P3102" i="4"/>
  <c r="V3102" i="4"/>
  <c r="Q3102" i="4"/>
  <c r="U3102" i="4"/>
  <c r="L3103" i="4"/>
  <c r="M3103" i="4"/>
  <c r="O3103" i="4"/>
  <c r="W3103" i="4"/>
  <c r="P3103" i="4"/>
  <c r="V3103" i="4"/>
  <c r="Q3103" i="4"/>
  <c r="U3103" i="4"/>
  <c r="L3104" i="4"/>
  <c r="M3104" i="4"/>
  <c r="O3104" i="4"/>
  <c r="W3104" i="4"/>
  <c r="P3104" i="4"/>
  <c r="V3104" i="4"/>
  <c r="Q3104" i="4"/>
  <c r="U3104" i="4"/>
  <c r="L3105" i="4"/>
  <c r="M3105" i="4"/>
  <c r="O3105" i="4"/>
  <c r="W3105" i="4"/>
  <c r="P3105" i="4"/>
  <c r="V3105" i="4"/>
  <c r="Q3105" i="4"/>
  <c r="U3105" i="4"/>
  <c r="L3106" i="4"/>
  <c r="M3106" i="4"/>
  <c r="O3106" i="4"/>
  <c r="W3106" i="4"/>
  <c r="P3106" i="4"/>
  <c r="V3106" i="4"/>
  <c r="Q3106" i="4"/>
  <c r="U3106" i="4"/>
  <c r="L3107" i="4"/>
  <c r="M3107" i="4"/>
  <c r="O3107" i="4"/>
  <c r="W3107" i="4"/>
  <c r="P3107" i="4"/>
  <c r="V3107" i="4"/>
  <c r="Q3107" i="4"/>
  <c r="U3107" i="4"/>
  <c r="L3108" i="4"/>
  <c r="M3108" i="4"/>
  <c r="O3108" i="4"/>
  <c r="W3108" i="4"/>
  <c r="P3108" i="4"/>
  <c r="V3108" i="4"/>
  <c r="Q3108" i="4"/>
  <c r="U3108" i="4"/>
  <c r="L3109" i="4"/>
  <c r="M3109" i="4"/>
  <c r="O3109" i="4"/>
  <c r="W3109" i="4"/>
  <c r="P3109" i="4"/>
  <c r="V3109" i="4"/>
  <c r="Q3109" i="4"/>
  <c r="U3109" i="4"/>
  <c r="L3110" i="4"/>
  <c r="M3110" i="4"/>
  <c r="O3110" i="4"/>
  <c r="W3110" i="4"/>
  <c r="P3110" i="4"/>
  <c r="V3110" i="4"/>
  <c r="Q3110" i="4"/>
  <c r="U3110" i="4"/>
  <c r="L3111" i="4"/>
  <c r="M3111" i="4"/>
  <c r="O3111" i="4"/>
  <c r="W3111" i="4"/>
  <c r="P3111" i="4"/>
  <c r="V3111" i="4"/>
  <c r="Q3111" i="4"/>
  <c r="U3111" i="4"/>
  <c r="L3112" i="4"/>
  <c r="M3112" i="4"/>
  <c r="O3112" i="4"/>
  <c r="W3112" i="4"/>
  <c r="P3112" i="4"/>
  <c r="V3112" i="4"/>
  <c r="Q3112" i="4"/>
  <c r="U3112" i="4"/>
  <c r="L3113" i="4"/>
  <c r="M3113" i="4"/>
  <c r="O3113" i="4"/>
  <c r="W3113" i="4"/>
  <c r="P3113" i="4"/>
  <c r="V3113" i="4"/>
  <c r="Q3113" i="4"/>
  <c r="U3113" i="4"/>
  <c r="L3114" i="4"/>
  <c r="M3114" i="4"/>
  <c r="O3114" i="4"/>
  <c r="W3114" i="4"/>
  <c r="P3114" i="4"/>
  <c r="V3114" i="4"/>
  <c r="Q3114" i="4"/>
  <c r="U3114" i="4"/>
  <c r="L3115" i="4"/>
  <c r="M3115" i="4"/>
  <c r="O3115" i="4"/>
  <c r="W3115" i="4"/>
  <c r="P3115" i="4"/>
  <c r="V3115" i="4"/>
  <c r="Q3115" i="4"/>
  <c r="U3115" i="4"/>
  <c r="L3116" i="4"/>
  <c r="M3116" i="4"/>
  <c r="O3116" i="4"/>
  <c r="W3116" i="4"/>
  <c r="P3116" i="4"/>
  <c r="V3116" i="4"/>
  <c r="Q3116" i="4"/>
  <c r="U3116" i="4"/>
  <c r="L3117" i="4"/>
  <c r="M3117" i="4"/>
  <c r="O3117" i="4"/>
  <c r="W3117" i="4"/>
  <c r="P3117" i="4"/>
  <c r="V3117" i="4"/>
  <c r="Q3117" i="4"/>
  <c r="U3117" i="4"/>
  <c r="L3118" i="4"/>
  <c r="M3118" i="4"/>
  <c r="O3118" i="4"/>
  <c r="W3118" i="4"/>
  <c r="P3118" i="4"/>
  <c r="V3118" i="4"/>
  <c r="Q3118" i="4"/>
  <c r="U3118" i="4"/>
  <c r="L3119" i="4"/>
  <c r="M3119" i="4"/>
  <c r="O3119" i="4"/>
  <c r="W3119" i="4"/>
  <c r="P3119" i="4"/>
  <c r="V3119" i="4"/>
  <c r="Q3119" i="4"/>
  <c r="U3119" i="4"/>
  <c r="L3120" i="4"/>
  <c r="M3120" i="4"/>
  <c r="O3120" i="4"/>
  <c r="W3120" i="4"/>
  <c r="P3120" i="4"/>
  <c r="V3120" i="4"/>
  <c r="Q3120" i="4"/>
  <c r="U3120" i="4"/>
  <c r="L3121" i="4"/>
  <c r="M3121" i="4"/>
  <c r="O3121" i="4"/>
  <c r="W3121" i="4"/>
  <c r="P3121" i="4"/>
  <c r="V3121" i="4"/>
  <c r="Q3121" i="4"/>
  <c r="U3121" i="4"/>
  <c r="L3122" i="4"/>
  <c r="M3122" i="4"/>
  <c r="O3122" i="4"/>
  <c r="W3122" i="4"/>
  <c r="P3122" i="4"/>
  <c r="V3122" i="4"/>
  <c r="Q3122" i="4"/>
  <c r="U3122" i="4"/>
  <c r="L3123" i="4"/>
  <c r="M3123" i="4"/>
  <c r="O3123" i="4"/>
  <c r="W3123" i="4"/>
  <c r="P3123" i="4"/>
  <c r="V3123" i="4"/>
  <c r="Q3123" i="4"/>
  <c r="U3123" i="4"/>
  <c r="L3124" i="4"/>
  <c r="M3124" i="4"/>
  <c r="O3124" i="4"/>
  <c r="W3124" i="4"/>
  <c r="P3124" i="4"/>
  <c r="V3124" i="4"/>
  <c r="Q3124" i="4"/>
  <c r="U3124" i="4"/>
  <c r="L3125" i="4"/>
  <c r="M3125" i="4"/>
  <c r="O3125" i="4"/>
  <c r="W3125" i="4"/>
  <c r="P3125" i="4"/>
  <c r="V3125" i="4"/>
  <c r="Q3125" i="4"/>
  <c r="U3125" i="4"/>
  <c r="L3126" i="4"/>
  <c r="M3126" i="4"/>
  <c r="O3126" i="4"/>
  <c r="W3126" i="4"/>
  <c r="P3126" i="4"/>
  <c r="V3126" i="4"/>
  <c r="Q3126" i="4"/>
  <c r="U3126" i="4"/>
  <c r="L3127" i="4"/>
  <c r="M3127" i="4"/>
  <c r="O3127" i="4"/>
  <c r="W3127" i="4"/>
  <c r="P3127" i="4"/>
  <c r="V3127" i="4"/>
  <c r="Q3127" i="4"/>
  <c r="U3127" i="4"/>
  <c r="L3128" i="4"/>
  <c r="M3128" i="4"/>
  <c r="O3128" i="4"/>
  <c r="W3128" i="4"/>
  <c r="P3128" i="4"/>
  <c r="V3128" i="4"/>
  <c r="Q3128" i="4"/>
  <c r="U3128" i="4"/>
  <c r="L3129" i="4"/>
  <c r="M3129" i="4"/>
  <c r="O3129" i="4"/>
  <c r="W3129" i="4"/>
  <c r="P3129" i="4"/>
  <c r="V3129" i="4"/>
  <c r="Q3129" i="4"/>
  <c r="U3129" i="4"/>
  <c r="L3130" i="4"/>
  <c r="M3130" i="4"/>
  <c r="O3130" i="4"/>
  <c r="W3130" i="4"/>
  <c r="P3130" i="4"/>
  <c r="V3130" i="4"/>
  <c r="Q3130" i="4"/>
  <c r="U3130" i="4"/>
  <c r="L3131" i="4"/>
  <c r="M3131" i="4"/>
  <c r="O3131" i="4"/>
  <c r="W3131" i="4"/>
  <c r="P3131" i="4"/>
  <c r="V3131" i="4"/>
  <c r="Q3131" i="4"/>
  <c r="U3131" i="4"/>
  <c r="L3132" i="4"/>
  <c r="M3132" i="4"/>
  <c r="O3132" i="4"/>
  <c r="W3132" i="4"/>
  <c r="P3132" i="4"/>
  <c r="V3132" i="4"/>
  <c r="Q3132" i="4"/>
  <c r="U3132" i="4"/>
  <c r="L3133" i="4"/>
  <c r="M3133" i="4"/>
  <c r="O3133" i="4"/>
  <c r="P3133" i="4"/>
  <c r="V3133" i="4"/>
  <c r="Q3133" i="4"/>
  <c r="U3133" i="4"/>
  <c r="W3133" i="4"/>
  <c r="L3134" i="4"/>
  <c r="M3134" i="4"/>
  <c r="O3134" i="4"/>
  <c r="W3134" i="4"/>
  <c r="P3134" i="4"/>
  <c r="V3134" i="4"/>
  <c r="Q3134" i="4"/>
  <c r="U3134" i="4"/>
  <c r="L3135" i="4"/>
  <c r="M3135" i="4"/>
  <c r="O3135" i="4"/>
  <c r="W3135" i="4"/>
  <c r="P3135" i="4"/>
  <c r="V3135" i="4"/>
  <c r="Q3135" i="4"/>
  <c r="U3135" i="4"/>
  <c r="L3136" i="4"/>
  <c r="M3136" i="4"/>
  <c r="O3136" i="4"/>
  <c r="W3136" i="4"/>
  <c r="P3136" i="4"/>
  <c r="V3136" i="4"/>
  <c r="Q3136" i="4"/>
  <c r="U3136" i="4"/>
  <c r="L3137" i="4"/>
  <c r="M3137" i="4"/>
  <c r="O3137" i="4"/>
  <c r="W3137" i="4"/>
  <c r="P3137" i="4"/>
  <c r="V3137" i="4"/>
  <c r="Q3137" i="4"/>
  <c r="U3137" i="4"/>
  <c r="L3138" i="4"/>
  <c r="M3138" i="4"/>
  <c r="O3138" i="4"/>
  <c r="W3138" i="4"/>
  <c r="P3138" i="4"/>
  <c r="V3138" i="4"/>
  <c r="Q3138" i="4"/>
  <c r="U3138" i="4"/>
  <c r="L3139" i="4"/>
  <c r="M3139" i="4"/>
  <c r="O3139" i="4"/>
  <c r="W3139" i="4"/>
  <c r="P3139" i="4"/>
  <c r="V3139" i="4"/>
  <c r="Q3139" i="4"/>
  <c r="U3139" i="4"/>
  <c r="L3140" i="4"/>
  <c r="M3140" i="4"/>
  <c r="O3140" i="4"/>
  <c r="W3140" i="4"/>
  <c r="P3140" i="4"/>
  <c r="V3140" i="4"/>
  <c r="Q3140" i="4"/>
  <c r="U3140" i="4"/>
  <c r="L3141" i="4"/>
  <c r="M3141" i="4"/>
  <c r="O3141" i="4"/>
  <c r="W3141" i="4"/>
  <c r="P3141" i="4"/>
  <c r="V3141" i="4"/>
  <c r="Q3141" i="4"/>
  <c r="U3141" i="4"/>
  <c r="L3142" i="4"/>
  <c r="M3142" i="4"/>
  <c r="O3142" i="4"/>
  <c r="W3142" i="4"/>
  <c r="P3142" i="4"/>
  <c r="V3142" i="4"/>
  <c r="Q3142" i="4"/>
  <c r="U3142" i="4"/>
  <c r="L3143" i="4"/>
  <c r="M3143" i="4"/>
  <c r="O3143" i="4"/>
  <c r="W3143" i="4"/>
  <c r="P3143" i="4"/>
  <c r="V3143" i="4"/>
  <c r="Q3143" i="4"/>
  <c r="U3143" i="4"/>
  <c r="L3144" i="4"/>
  <c r="M3144" i="4"/>
  <c r="O3144" i="4"/>
  <c r="W3144" i="4"/>
  <c r="P3144" i="4"/>
  <c r="V3144" i="4"/>
  <c r="Q3144" i="4"/>
  <c r="U3144" i="4"/>
  <c r="L3145" i="4"/>
  <c r="M3145" i="4"/>
  <c r="O3145" i="4"/>
  <c r="W3145" i="4"/>
  <c r="P3145" i="4"/>
  <c r="V3145" i="4"/>
  <c r="Q3145" i="4"/>
  <c r="U3145" i="4"/>
  <c r="L3146" i="4"/>
  <c r="M3146" i="4"/>
  <c r="O3146" i="4"/>
  <c r="W3146" i="4"/>
  <c r="P3146" i="4"/>
  <c r="V3146" i="4"/>
  <c r="Q3146" i="4"/>
  <c r="U3146" i="4"/>
  <c r="L3147" i="4"/>
  <c r="M3147" i="4"/>
  <c r="O3147" i="4"/>
  <c r="W3147" i="4"/>
  <c r="P3147" i="4"/>
  <c r="V3147" i="4"/>
  <c r="Q3147" i="4"/>
  <c r="U3147" i="4"/>
  <c r="L3148" i="4"/>
  <c r="M3148" i="4"/>
  <c r="O3148" i="4"/>
  <c r="W3148" i="4"/>
  <c r="P3148" i="4"/>
  <c r="V3148" i="4"/>
  <c r="Q3148" i="4"/>
  <c r="U3148" i="4"/>
  <c r="L3149" i="4"/>
  <c r="M3149" i="4"/>
  <c r="O3149" i="4"/>
  <c r="W3149" i="4"/>
  <c r="P3149" i="4"/>
  <c r="V3149" i="4"/>
  <c r="Q3149" i="4"/>
  <c r="U3149" i="4"/>
  <c r="L3150" i="4"/>
  <c r="M3150" i="4"/>
  <c r="O3150" i="4"/>
  <c r="W3150" i="4"/>
  <c r="P3150" i="4"/>
  <c r="V3150" i="4"/>
  <c r="Q3150" i="4"/>
  <c r="U3150" i="4"/>
  <c r="L3151" i="4"/>
  <c r="M3151" i="4"/>
  <c r="O3151" i="4"/>
  <c r="W3151" i="4"/>
  <c r="P3151" i="4"/>
  <c r="V3151" i="4"/>
  <c r="Q3151" i="4"/>
  <c r="U3151" i="4"/>
  <c r="L3152" i="4"/>
  <c r="M3152" i="4"/>
  <c r="O3152" i="4"/>
  <c r="W3152" i="4"/>
  <c r="P3152" i="4"/>
  <c r="V3152" i="4"/>
  <c r="Q3152" i="4"/>
  <c r="U3152" i="4"/>
  <c r="L3153" i="4"/>
  <c r="M3153" i="4"/>
  <c r="O3153" i="4"/>
  <c r="W3153" i="4"/>
  <c r="P3153" i="4"/>
  <c r="V3153" i="4"/>
  <c r="Q3153" i="4"/>
  <c r="U3153" i="4"/>
  <c r="L3154" i="4"/>
  <c r="M3154" i="4"/>
  <c r="O3154" i="4"/>
  <c r="W3154" i="4"/>
  <c r="P3154" i="4"/>
  <c r="V3154" i="4"/>
  <c r="Q3154" i="4"/>
  <c r="U3154" i="4"/>
  <c r="L3155" i="4"/>
  <c r="M3155" i="4"/>
  <c r="O3155" i="4"/>
  <c r="W3155" i="4"/>
  <c r="P3155" i="4"/>
  <c r="V3155" i="4"/>
  <c r="Q3155" i="4"/>
  <c r="U3155" i="4"/>
  <c r="L3156" i="4"/>
  <c r="M3156" i="4"/>
  <c r="O3156" i="4"/>
  <c r="W3156" i="4"/>
  <c r="P3156" i="4"/>
  <c r="V3156" i="4"/>
  <c r="Q3156" i="4"/>
  <c r="U3156" i="4"/>
  <c r="L3157" i="4"/>
  <c r="M3157" i="4"/>
  <c r="O3157" i="4"/>
  <c r="W3157" i="4"/>
  <c r="P3157" i="4"/>
  <c r="V3157" i="4"/>
  <c r="Q3157" i="4"/>
  <c r="U3157" i="4"/>
  <c r="L3158" i="4"/>
  <c r="M3158" i="4"/>
  <c r="O3158" i="4"/>
  <c r="W3158" i="4"/>
  <c r="P3158" i="4"/>
  <c r="V3158" i="4"/>
  <c r="Q3158" i="4"/>
  <c r="U3158" i="4"/>
  <c r="L3159" i="4"/>
  <c r="M3159" i="4"/>
  <c r="O3159" i="4"/>
  <c r="W3159" i="4"/>
  <c r="P3159" i="4"/>
  <c r="V3159" i="4"/>
  <c r="Q3159" i="4"/>
  <c r="U3159" i="4"/>
  <c r="L3160" i="4"/>
  <c r="M3160" i="4"/>
  <c r="O3160" i="4"/>
  <c r="W3160" i="4"/>
  <c r="P3160" i="4"/>
  <c r="V3160" i="4"/>
  <c r="Q3160" i="4"/>
  <c r="U3160" i="4"/>
  <c r="L3161" i="4"/>
  <c r="M3161" i="4"/>
  <c r="O3161" i="4"/>
  <c r="W3161" i="4"/>
  <c r="P3161" i="4"/>
  <c r="V3161" i="4"/>
  <c r="Q3161" i="4"/>
  <c r="U3161" i="4"/>
  <c r="L3162" i="4"/>
  <c r="M3162" i="4"/>
  <c r="O3162" i="4"/>
  <c r="W3162" i="4"/>
  <c r="P3162" i="4"/>
  <c r="V3162" i="4"/>
  <c r="Q3162" i="4"/>
  <c r="U3162" i="4"/>
  <c r="L3163" i="4"/>
  <c r="M3163" i="4"/>
  <c r="O3163" i="4"/>
  <c r="W3163" i="4"/>
  <c r="P3163" i="4"/>
  <c r="V3163" i="4"/>
  <c r="Q3163" i="4"/>
  <c r="U3163" i="4"/>
  <c r="L3164" i="4"/>
  <c r="M3164" i="4"/>
  <c r="O3164" i="4"/>
  <c r="W3164" i="4"/>
  <c r="P3164" i="4"/>
  <c r="V3164" i="4"/>
  <c r="Q3164" i="4"/>
  <c r="U3164" i="4"/>
  <c r="L3165" i="4"/>
  <c r="M3165" i="4"/>
  <c r="O3165" i="4"/>
  <c r="W3165" i="4"/>
  <c r="P3165" i="4"/>
  <c r="V3165" i="4"/>
  <c r="Q3165" i="4"/>
  <c r="U3165" i="4"/>
  <c r="L3166" i="4"/>
  <c r="M3166" i="4"/>
  <c r="O3166" i="4"/>
  <c r="W3166" i="4"/>
  <c r="P3166" i="4"/>
  <c r="V3166" i="4"/>
  <c r="Q3166" i="4"/>
  <c r="U3166" i="4"/>
  <c r="L3167" i="4"/>
  <c r="M3167" i="4"/>
  <c r="O3167" i="4"/>
  <c r="W3167" i="4"/>
  <c r="P3167" i="4"/>
  <c r="V3167" i="4"/>
  <c r="Q3167" i="4"/>
  <c r="U3167" i="4"/>
  <c r="L3168" i="4"/>
  <c r="M3168" i="4"/>
  <c r="O3168" i="4"/>
  <c r="W3168" i="4"/>
  <c r="P3168" i="4"/>
  <c r="V3168" i="4"/>
  <c r="Q3168" i="4"/>
  <c r="U3168" i="4"/>
  <c r="L3169" i="4"/>
  <c r="M3169" i="4"/>
  <c r="O3169" i="4"/>
  <c r="W3169" i="4"/>
  <c r="P3169" i="4"/>
  <c r="V3169" i="4"/>
  <c r="Q3169" i="4"/>
  <c r="U3169" i="4"/>
  <c r="L3170" i="4"/>
  <c r="M3170" i="4"/>
  <c r="O3170" i="4"/>
  <c r="W3170" i="4"/>
  <c r="P3170" i="4"/>
  <c r="V3170" i="4"/>
  <c r="Q3170" i="4"/>
  <c r="U3170" i="4"/>
  <c r="L3171" i="4"/>
  <c r="M3171" i="4"/>
  <c r="O3171" i="4"/>
  <c r="W3171" i="4"/>
  <c r="P3171" i="4"/>
  <c r="V3171" i="4"/>
  <c r="Q3171" i="4"/>
  <c r="U3171" i="4"/>
  <c r="L3172" i="4"/>
  <c r="M3172" i="4"/>
  <c r="O3172" i="4"/>
  <c r="W3172" i="4"/>
  <c r="P3172" i="4"/>
  <c r="V3172" i="4"/>
  <c r="Q3172" i="4"/>
  <c r="U3172" i="4"/>
  <c r="L3173" i="4"/>
  <c r="M3173" i="4"/>
  <c r="O3173" i="4"/>
  <c r="W3173" i="4"/>
  <c r="P3173" i="4"/>
  <c r="V3173" i="4"/>
  <c r="Q3173" i="4"/>
  <c r="U3173" i="4"/>
  <c r="L3174" i="4"/>
  <c r="M3174" i="4"/>
  <c r="O3174" i="4"/>
  <c r="W3174" i="4"/>
  <c r="P3174" i="4"/>
  <c r="V3174" i="4"/>
  <c r="Q3174" i="4"/>
  <c r="U3174" i="4"/>
  <c r="L3175" i="4"/>
  <c r="M3175" i="4"/>
  <c r="O3175" i="4"/>
  <c r="W3175" i="4"/>
  <c r="P3175" i="4"/>
  <c r="V3175" i="4"/>
  <c r="Q3175" i="4"/>
  <c r="U3175" i="4"/>
  <c r="L3176" i="4"/>
  <c r="M3176" i="4"/>
  <c r="O3176" i="4"/>
  <c r="W3176" i="4"/>
  <c r="P3176" i="4"/>
  <c r="V3176" i="4"/>
  <c r="Q3176" i="4"/>
  <c r="U3176" i="4"/>
  <c r="L3177" i="4"/>
  <c r="M3177" i="4"/>
  <c r="O3177" i="4"/>
  <c r="W3177" i="4"/>
  <c r="P3177" i="4"/>
  <c r="V3177" i="4"/>
  <c r="Q3177" i="4"/>
  <c r="U3177" i="4"/>
  <c r="L3178" i="4"/>
  <c r="M3178" i="4"/>
  <c r="O3178" i="4"/>
  <c r="W3178" i="4"/>
  <c r="P3178" i="4"/>
  <c r="V3178" i="4"/>
  <c r="Q3178" i="4"/>
  <c r="U3178" i="4"/>
  <c r="L3179" i="4"/>
  <c r="M3179" i="4"/>
  <c r="O3179" i="4"/>
  <c r="W3179" i="4"/>
  <c r="P3179" i="4"/>
  <c r="V3179" i="4"/>
  <c r="Q3179" i="4"/>
  <c r="U3179" i="4"/>
  <c r="L3180" i="4"/>
  <c r="M3180" i="4"/>
  <c r="O3180" i="4"/>
  <c r="W3180" i="4"/>
  <c r="P3180" i="4"/>
  <c r="V3180" i="4"/>
  <c r="Q3180" i="4"/>
  <c r="U3180" i="4"/>
  <c r="L3181" i="4"/>
  <c r="M3181" i="4"/>
  <c r="O3181" i="4"/>
  <c r="W3181" i="4"/>
  <c r="P3181" i="4"/>
  <c r="V3181" i="4"/>
  <c r="Q3181" i="4"/>
  <c r="U3181" i="4"/>
  <c r="L3182" i="4"/>
  <c r="M3182" i="4"/>
  <c r="O3182" i="4"/>
  <c r="W3182" i="4"/>
  <c r="P3182" i="4"/>
  <c r="V3182" i="4"/>
  <c r="Q3182" i="4"/>
  <c r="U3182" i="4"/>
  <c r="L3183" i="4"/>
  <c r="M3183" i="4"/>
  <c r="O3183" i="4"/>
  <c r="W3183" i="4"/>
  <c r="P3183" i="4"/>
  <c r="V3183" i="4"/>
  <c r="Q3183" i="4"/>
  <c r="U3183" i="4"/>
  <c r="L3184" i="4"/>
  <c r="M3184" i="4"/>
  <c r="O3184" i="4"/>
  <c r="W3184" i="4"/>
  <c r="P3184" i="4"/>
  <c r="V3184" i="4"/>
  <c r="Q3184" i="4"/>
  <c r="U3184" i="4"/>
  <c r="L3185" i="4"/>
  <c r="M3185" i="4"/>
  <c r="O3185" i="4"/>
  <c r="W3185" i="4"/>
  <c r="P3185" i="4"/>
  <c r="V3185" i="4"/>
  <c r="Q3185" i="4"/>
  <c r="U3185" i="4"/>
  <c r="L3186" i="4"/>
  <c r="M3186" i="4"/>
  <c r="O3186" i="4"/>
  <c r="W3186" i="4"/>
  <c r="P3186" i="4"/>
  <c r="V3186" i="4"/>
  <c r="Q3186" i="4"/>
  <c r="U3186" i="4"/>
  <c r="L3187" i="4"/>
  <c r="M3187" i="4"/>
  <c r="O3187" i="4"/>
  <c r="W3187" i="4"/>
  <c r="P3187" i="4"/>
  <c r="V3187" i="4"/>
  <c r="Q3187" i="4"/>
  <c r="U3187" i="4"/>
  <c r="L3188" i="4"/>
  <c r="M3188" i="4"/>
  <c r="O3188" i="4"/>
  <c r="W3188" i="4"/>
  <c r="P3188" i="4"/>
  <c r="V3188" i="4"/>
  <c r="Q3188" i="4"/>
  <c r="U3188" i="4"/>
  <c r="L3189" i="4"/>
  <c r="M3189" i="4"/>
  <c r="O3189" i="4"/>
  <c r="W3189" i="4"/>
  <c r="P3189" i="4"/>
  <c r="V3189" i="4"/>
  <c r="Q3189" i="4"/>
  <c r="U3189" i="4"/>
  <c r="L3190" i="4"/>
  <c r="M3190" i="4"/>
  <c r="O3190" i="4"/>
  <c r="W3190" i="4"/>
  <c r="P3190" i="4"/>
  <c r="V3190" i="4"/>
  <c r="Q3190" i="4"/>
  <c r="U3190" i="4"/>
  <c r="L3191" i="4"/>
  <c r="M3191" i="4"/>
  <c r="O3191" i="4"/>
  <c r="W3191" i="4"/>
  <c r="P3191" i="4"/>
  <c r="V3191" i="4"/>
  <c r="Q3191" i="4"/>
  <c r="U3191" i="4"/>
  <c r="L3192" i="4"/>
  <c r="M3192" i="4"/>
  <c r="O3192" i="4"/>
  <c r="W3192" i="4"/>
  <c r="P3192" i="4"/>
  <c r="V3192" i="4"/>
  <c r="Q3192" i="4"/>
  <c r="U3192" i="4"/>
  <c r="L3193" i="4"/>
  <c r="M3193" i="4"/>
  <c r="O3193" i="4"/>
  <c r="W3193" i="4"/>
  <c r="P3193" i="4"/>
  <c r="V3193" i="4"/>
  <c r="Q3193" i="4"/>
  <c r="U3193" i="4"/>
  <c r="L3194" i="4"/>
  <c r="M3194" i="4"/>
  <c r="O3194" i="4"/>
  <c r="W3194" i="4"/>
  <c r="P3194" i="4"/>
  <c r="V3194" i="4"/>
  <c r="Q3194" i="4"/>
  <c r="U3194" i="4"/>
  <c r="L3195" i="4"/>
  <c r="M3195" i="4"/>
  <c r="O3195" i="4"/>
  <c r="W3195" i="4"/>
  <c r="P3195" i="4"/>
  <c r="V3195" i="4"/>
  <c r="Q3195" i="4"/>
  <c r="U3195" i="4"/>
  <c r="L3196" i="4"/>
  <c r="M3196" i="4"/>
  <c r="O3196" i="4"/>
  <c r="W3196" i="4"/>
  <c r="P3196" i="4"/>
  <c r="V3196" i="4"/>
  <c r="Q3196" i="4"/>
  <c r="U3196" i="4"/>
  <c r="L3197" i="4"/>
  <c r="M3197" i="4"/>
  <c r="O3197" i="4"/>
  <c r="W3197" i="4"/>
  <c r="P3197" i="4"/>
  <c r="V3197" i="4"/>
  <c r="Q3197" i="4"/>
  <c r="U3197" i="4"/>
  <c r="L3198" i="4"/>
  <c r="M3198" i="4"/>
  <c r="O3198" i="4"/>
  <c r="W3198" i="4"/>
  <c r="P3198" i="4"/>
  <c r="V3198" i="4"/>
  <c r="Q3198" i="4"/>
  <c r="U3198" i="4"/>
  <c r="L3199" i="4"/>
  <c r="M3199" i="4"/>
  <c r="O3199" i="4"/>
  <c r="W3199" i="4"/>
  <c r="P3199" i="4"/>
  <c r="V3199" i="4"/>
  <c r="Q3199" i="4"/>
  <c r="U3199" i="4"/>
  <c r="L3200" i="4"/>
  <c r="M3200" i="4"/>
  <c r="O3200" i="4"/>
  <c r="W3200" i="4"/>
  <c r="P3200" i="4"/>
  <c r="V3200" i="4"/>
  <c r="Q3200" i="4"/>
  <c r="U3200" i="4"/>
  <c r="L3201" i="4"/>
  <c r="M3201" i="4"/>
  <c r="O3201" i="4"/>
  <c r="W3201" i="4"/>
  <c r="P3201" i="4"/>
  <c r="V3201" i="4"/>
  <c r="Q3201" i="4"/>
  <c r="U3201" i="4"/>
  <c r="L3202" i="4"/>
  <c r="M3202" i="4"/>
  <c r="O3202" i="4"/>
  <c r="W3202" i="4"/>
  <c r="P3202" i="4"/>
  <c r="V3202" i="4"/>
  <c r="Q3202" i="4"/>
  <c r="U3202" i="4"/>
  <c r="L3203" i="4"/>
  <c r="M3203" i="4"/>
  <c r="O3203" i="4"/>
  <c r="W3203" i="4"/>
  <c r="P3203" i="4"/>
  <c r="V3203" i="4"/>
  <c r="Q3203" i="4"/>
  <c r="U3203" i="4"/>
  <c r="L3204" i="4"/>
  <c r="M3204" i="4"/>
  <c r="O3204" i="4"/>
  <c r="W3204" i="4"/>
  <c r="P3204" i="4"/>
  <c r="V3204" i="4"/>
  <c r="Q3204" i="4"/>
  <c r="U3204" i="4"/>
  <c r="L3205" i="4"/>
  <c r="M3205" i="4"/>
  <c r="O3205" i="4"/>
  <c r="W3205" i="4"/>
  <c r="P3205" i="4"/>
  <c r="V3205" i="4"/>
  <c r="Q3205" i="4"/>
  <c r="U3205" i="4"/>
  <c r="L3206" i="4"/>
  <c r="M3206" i="4"/>
  <c r="O3206" i="4"/>
  <c r="W3206" i="4"/>
  <c r="P3206" i="4"/>
  <c r="V3206" i="4"/>
  <c r="Q3206" i="4"/>
  <c r="U3206" i="4"/>
  <c r="L3207" i="4"/>
  <c r="M3207" i="4"/>
  <c r="O3207" i="4"/>
  <c r="W3207" i="4"/>
  <c r="P3207" i="4"/>
  <c r="V3207" i="4"/>
  <c r="Q3207" i="4"/>
  <c r="U3207" i="4"/>
  <c r="L3208" i="4"/>
  <c r="M3208" i="4"/>
  <c r="O3208" i="4"/>
  <c r="W3208" i="4"/>
  <c r="P3208" i="4"/>
  <c r="V3208" i="4"/>
  <c r="Q3208" i="4"/>
  <c r="U3208" i="4"/>
  <c r="L3209" i="4"/>
  <c r="M3209" i="4"/>
  <c r="O3209" i="4"/>
  <c r="W3209" i="4"/>
  <c r="P3209" i="4"/>
  <c r="V3209" i="4"/>
  <c r="Q3209" i="4"/>
  <c r="U3209" i="4"/>
  <c r="L3210" i="4"/>
  <c r="M3210" i="4"/>
  <c r="O3210" i="4"/>
  <c r="W3210" i="4"/>
  <c r="P3210" i="4"/>
  <c r="V3210" i="4"/>
  <c r="Q3210" i="4"/>
  <c r="U3210" i="4"/>
  <c r="L3211" i="4"/>
  <c r="M3211" i="4"/>
  <c r="O3211" i="4"/>
  <c r="W3211" i="4"/>
  <c r="P3211" i="4"/>
  <c r="V3211" i="4"/>
  <c r="Q3211" i="4"/>
  <c r="U3211" i="4"/>
  <c r="L3212" i="4"/>
  <c r="M3212" i="4"/>
  <c r="O3212" i="4"/>
  <c r="W3212" i="4"/>
  <c r="P3212" i="4"/>
  <c r="V3212" i="4"/>
  <c r="Q3212" i="4"/>
  <c r="U3212" i="4"/>
  <c r="L3213" i="4"/>
  <c r="M3213" i="4"/>
  <c r="O3213" i="4"/>
  <c r="W3213" i="4"/>
  <c r="P3213" i="4"/>
  <c r="V3213" i="4"/>
  <c r="Q3213" i="4"/>
  <c r="U3213" i="4"/>
  <c r="L3214" i="4"/>
  <c r="M3214" i="4"/>
  <c r="O3214" i="4"/>
  <c r="W3214" i="4"/>
  <c r="P3214" i="4"/>
  <c r="V3214" i="4"/>
  <c r="Q3214" i="4"/>
  <c r="U3214" i="4"/>
  <c r="L3215" i="4"/>
  <c r="M3215" i="4"/>
  <c r="O3215" i="4"/>
  <c r="W3215" i="4"/>
  <c r="P3215" i="4"/>
  <c r="V3215" i="4"/>
  <c r="Q3215" i="4"/>
  <c r="U3215" i="4"/>
  <c r="L3216" i="4"/>
  <c r="M3216" i="4"/>
  <c r="O3216" i="4"/>
  <c r="W3216" i="4"/>
  <c r="P3216" i="4"/>
  <c r="V3216" i="4"/>
  <c r="Q3216" i="4"/>
  <c r="U3216" i="4"/>
  <c r="L3217" i="4"/>
  <c r="M3217" i="4"/>
  <c r="O3217" i="4"/>
  <c r="W3217" i="4"/>
  <c r="P3217" i="4"/>
  <c r="V3217" i="4"/>
  <c r="Q3217" i="4"/>
  <c r="U3217" i="4"/>
  <c r="L3218" i="4"/>
  <c r="M3218" i="4"/>
  <c r="O3218" i="4"/>
  <c r="W3218" i="4"/>
  <c r="P3218" i="4"/>
  <c r="V3218" i="4"/>
  <c r="Q3218" i="4"/>
  <c r="U3218" i="4"/>
  <c r="L3219" i="4"/>
  <c r="M3219" i="4"/>
  <c r="O3219" i="4"/>
  <c r="W3219" i="4"/>
  <c r="P3219" i="4"/>
  <c r="V3219" i="4"/>
  <c r="Q3219" i="4"/>
  <c r="U3219" i="4"/>
  <c r="L3220" i="4"/>
  <c r="M3220" i="4"/>
  <c r="O3220" i="4"/>
  <c r="W3220" i="4"/>
  <c r="P3220" i="4"/>
  <c r="V3220" i="4"/>
  <c r="Q3220" i="4"/>
  <c r="U3220" i="4"/>
  <c r="L3221" i="4"/>
  <c r="M3221" i="4"/>
  <c r="O3221" i="4"/>
  <c r="W3221" i="4"/>
  <c r="P3221" i="4"/>
  <c r="V3221" i="4"/>
  <c r="Q3221" i="4"/>
  <c r="U3221" i="4"/>
  <c r="L3222" i="4"/>
  <c r="M3222" i="4"/>
  <c r="O3222" i="4"/>
  <c r="W3222" i="4"/>
  <c r="P3222" i="4"/>
  <c r="V3222" i="4"/>
  <c r="Q3222" i="4"/>
  <c r="U3222" i="4"/>
  <c r="L3223" i="4"/>
  <c r="M3223" i="4"/>
  <c r="O3223" i="4"/>
  <c r="W3223" i="4"/>
  <c r="P3223" i="4"/>
  <c r="V3223" i="4"/>
  <c r="Q3223" i="4"/>
  <c r="U3223" i="4"/>
  <c r="L3224" i="4"/>
  <c r="M3224" i="4"/>
  <c r="O3224" i="4"/>
  <c r="W3224" i="4"/>
  <c r="P3224" i="4"/>
  <c r="V3224" i="4"/>
  <c r="Q3224" i="4"/>
  <c r="U3224" i="4"/>
  <c r="L3225" i="4"/>
  <c r="M3225" i="4"/>
  <c r="O3225" i="4"/>
  <c r="W3225" i="4"/>
  <c r="P3225" i="4"/>
  <c r="V3225" i="4"/>
  <c r="Q3225" i="4"/>
  <c r="U3225" i="4"/>
  <c r="L3226" i="4"/>
  <c r="M3226" i="4"/>
  <c r="O3226" i="4"/>
  <c r="W3226" i="4"/>
  <c r="P3226" i="4"/>
  <c r="V3226" i="4"/>
  <c r="Q3226" i="4"/>
  <c r="U3226" i="4"/>
  <c r="L3227" i="4"/>
  <c r="M3227" i="4"/>
  <c r="O3227" i="4"/>
  <c r="W3227" i="4"/>
  <c r="P3227" i="4"/>
  <c r="V3227" i="4"/>
  <c r="Q3227" i="4"/>
  <c r="U3227" i="4"/>
  <c r="L3228" i="4"/>
  <c r="M3228" i="4"/>
  <c r="O3228" i="4"/>
  <c r="W3228" i="4"/>
  <c r="P3228" i="4"/>
  <c r="V3228" i="4"/>
  <c r="Q3228" i="4"/>
  <c r="U3228" i="4"/>
  <c r="L3229" i="4"/>
  <c r="M3229" i="4"/>
  <c r="O3229" i="4"/>
  <c r="W3229" i="4"/>
  <c r="P3229" i="4"/>
  <c r="V3229" i="4"/>
  <c r="Q3229" i="4"/>
  <c r="U3229" i="4"/>
  <c r="L3230" i="4"/>
  <c r="M3230" i="4"/>
  <c r="O3230" i="4"/>
  <c r="W3230" i="4"/>
  <c r="P3230" i="4"/>
  <c r="V3230" i="4"/>
  <c r="Q3230" i="4"/>
  <c r="U3230" i="4"/>
  <c r="L3231" i="4"/>
  <c r="M3231" i="4"/>
  <c r="O3231" i="4"/>
  <c r="W3231" i="4"/>
  <c r="P3231" i="4"/>
  <c r="V3231" i="4"/>
  <c r="Q3231" i="4"/>
  <c r="U3231" i="4"/>
  <c r="L3232" i="4"/>
  <c r="M3232" i="4"/>
  <c r="O3232" i="4"/>
  <c r="W3232" i="4"/>
  <c r="P3232" i="4"/>
  <c r="V3232" i="4"/>
  <c r="Q3232" i="4"/>
  <c r="U3232" i="4"/>
  <c r="L3233" i="4"/>
  <c r="M3233" i="4"/>
  <c r="O3233" i="4"/>
  <c r="W3233" i="4"/>
  <c r="P3233" i="4"/>
  <c r="V3233" i="4"/>
  <c r="Q3233" i="4"/>
  <c r="U3233" i="4"/>
  <c r="L3234" i="4"/>
  <c r="M3234" i="4"/>
  <c r="O3234" i="4"/>
  <c r="W3234" i="4"/>
  <c r="P3234" i="4"/>
  <c r="V3234" i="4"/>
  <c r="Q3234" i="4"/>
  <c r="U3234" i="4"/>
  <c r="L3235" i="4"/>
  <c r="M3235" i="4"/>
  <c r="O3235" i="4"/>
  <c r="W3235" i="4"/>
  <c r="P3235" i="4"/>
  <c r="V3235" i="4"/>
  <c r="Q3235" i="4"/>
  <c r="U3235" i="4"/>
  <c r="L3236" i="4"/>
  <c r="M3236" i="4"/>
  <c r="O3236" i="4"/>
  <c r="W3236" i="4"/>
  <c r="P3236" i="4"/>
  <c r="V3236" i="4"/>
  <c r="Q3236" i="4"/>
  <c r="U3236" i="4"/>
  <c r="L3237" i="4"/>
  <c r="M3237" i="4"/>
  <c r="O3237" i="4"/>
  <c r="W3237" i="4"/>
  <c r="P3237" i="4"/>
  <c r="V3237" i="4"/>
  <c r="Q3237" i="4"/>
  <c r="U3237" i="4"/>
  <c r="L3238" i="4"/>
  <c r="M3238" i="4"/>
  <c r="O3238" i="4"/>
  <c r="W3238" i="4"/>
  <c r="P3238" i="4"/>
  <c r="V3238" i="4"/>
  <c r="Q3238" i="4"/>
  <c r="U3238" i="4"/>
  <c r="L3239" i="4"/>
  <c r="M3239" i="4"/>
  <c r="O3239" i="4"/>
  <c r="W3239" i="4"/>
  <c r="P3239" i="4"/>
  <c r="V3239" i="4"/>
  <c r="Q3239" i="4"/>
  <c r="U3239" i="4"/>
  <c r="L3240" i="4"/>
  <c r="M3240" i="4"/>
  <c r="O3240" i="4"/>
  <c r="W3240" i="4"/>
  <c r="P3240" i="4"/>
  <c r="V3240" i="4"/>
  <c r="Q3240" i="4"/>
  <c r="U3240" i="4"/>
  <c r="L3241" i="4"/>
  <c r="M3241" i="4"/>
  <c r="O3241" i="4"/>
  <c r="W3241" i="4"/>
  <c r="P3241" i="4"/>
  <c r="V3241" i="4"/>
  <c r="Q3241" i="4"/>
  <c r="U3241" i="4"/>
  <c r="L3242" i="4"/>
  <c r="M3242" i="4"/>
  <c r="O3242" i="4"/>
  <c r="W3242" i="4"/>
  <c r="P3242" i="4"/>
  <c r="V3242" i="4"/>
  <c r="Q3242" i="4"/>
  <c r="U3242" i="4"/>
  <c r="L3243" i="4"/>
  <c r="M3243" i="4"/>
  <c r="O3243" i="4"/>
  <c r="W3243" i="4"/>
  <c r="P3243" i="4"/>
  <c r="V3243" i="4"/>
  <c r="Q3243" i="4"/>
  <c r="U3243" i="4"/>
  <c r="L3244" i="4"/>
  <c r="M3244" i="4"/>
  <c r="O3244" i="4"/>
  <c r="W3244" i="4"/>
  <c r="P3244" i="4"/>
  <c r="V3244" i="4"/>
  <c r="Q3244" i="4"/>
  <c r="U3244" i="4"/>
  <c r="L3245" i="4"/>
  <c r="M3245" i="4"/>
  <c r="O3245" i="4"/>
  <c r="W3245" i="4"/>
  <c r="P3245" i="4"/>
  <c r="V3245" i="4"/>
  <c r="Q3245" i="4"/>
  <c r="U3245" i="4"/>
  <c r="L3246" i="4"/>
  <c r="M3246" i="4"/>
  <c r="O3246" i="4"/>
  <c r="W3246" i="4"/>
  <c r="P3246" i="4"/>
  <c r="V3246" i="4"/>
  <c r="Q3246" i="4"/>
  <c r="U3246" i="4"/>
  <c r="L3247" i="4"/>
  <c r="M3247" i="4"/>
  <c r="O3247" i="4"/>
  <c r="W3247" i="4"/>
  <c r="P3247" i="4"/>
  <c r="V3247" i="4"/>
  <c r="Q3247" i="4"/>
  <c r="L3248" i="4"/>
  <c r="M3248" i="4"/>
  <c r="O3248" i="4"/>
  <c r="W3248" i="4"/>
  <c r="P3248" i="4"/>
  <c r="V3248" i="4"/>
  <c r="Q3248" i="4"/>
  <c r="L3249" i="4"/>
  <c r="M3249" i="4"/>
  <c r="O3249" i="4"/>
  <c r="W3249" i="4"/>
  <c r="P3249" i="4"/>
  <c r="V3249" i="4"/>
  <c r="Q3249" i="4"/>
  <c r="L3250" i="4"/>
  <c r="M3250" i="4"/>
  <c r="O3250" i="4"/>
  <c r="W3250" i="4"/>
  <c r="P3250" i="4"/>
  <c r="V3250" i="4"/>
  <c r="Q3250" i="4"/>
  <c r="L3251" i="4"/>
  <c r="M3251" i="4"/>
  <c r="O3251" i="4"/>
  <c r="W3251" i="4"/>
  <c r="P3251" i="4"/>
  <c r="V3251" i="4"/>
  <c r="Q3251" i="4"/>
  <c r="L3252" i="4"/>
  <c r="M3252" i="4"/>
  <c r="O3252" i="4"/>
  <c r="W3252" i="4"/>
  <c r="P3252" i="4"/>
  <c r="V3252" i="4"/>
  <c r="Q3252" i="4"/>
  <c r="L3253" i="4"/>
  <c r="M3253" i="4"/>
  <c r="O3253" i="4"/>
  <c r="W3253" i="4"/>
  <c r="P3253" i="4"/>
  <c r="V3253" i="4"/>
  <c r="Q3253" i="4"/>
  <c r="L3254" i="4"/>
  <c r="M3254" i="4"/>
  <c r="O3254" i="4"/>
  <c r="W3254" i="4"/>
  <c r="P3254" i="4"/>
  <c r="V3254" i="4"/>
  <c r="Q3254" i="4"/>
  <c r="L3255" i="4"/>
  <c r="M3255" i="4"/>
  <c r="O3255" i="4"/>
  <c r="W3255" i="4"/>
  <c r="P3255" i="4"/>
  <c r="V3255" i="4"/>
  <c r="Q3255" i="4"/>
  <c r="L3256" i="4"/>
  <c r="M3256" i="4"/>
  <c r="O3256" i="4"/>
  <c r="W3256" i="4"/>
  <c r="P3256" i="4"/>
  <c r="V3256" i="4"/>
  <c r="Q3256" i="4"/>
  <c r="L3257" i="4"/>
  <c r="M3257" i="4"/>
  <c r="O3257" i="4"/>
  <c r="W3257" i="4"/>
  <c r="P3257" i="4"/>
  <c r="V3257" i="4"/>
  <c r="Q3257" i="4"/>
  <c r="L3258" i="4"/>
  <c r="M3258" i="4"/>
  <c r="O3258" i="4"/>
  <c r="W3258" i="4"/>
  <c r="P3258" i="4"/>
  <c r="V3258" i="4"/>
  <c r="Q3258" i="4"/>
  <c r="L3259" i="4"/>
  <c r="M3259" i="4"/>
  <c r="O3259" i="4"/>
  <c r="W3259" i="4"/>
  <c r="P3259" i="4"/>
  <c r="V3259" i="4"/>
  <c r="Q3259" i="4"/>
  <c r="L3260" i="4"/>
  <c r="M3260" i="4"/>
  <c r="O3260" i="4"/>
  <c r="W3260" i="4"/>
  <c r="P3260" i="4"/>
  <c r="V3260" i="4"/>
  <c r="Q3260" i="4"/>
  <c r="L3261" i="4"/>
  <c r="M3261" i="4"/>
  <c r="O3261" i="4"/>
  <c r="W3261" i="4"/>
  <c r="P3261" i="4"/>
  <c r="V3261" i="4"/>
  <c r="Q3261" i="4"/>
  <c r="L3262" i="4"/>
  <c r="M3262" i="4"/>
  <c r="O3262" i="4"/>
  <c r="W3262" i="4"/>
  <c r="P3262" i="4"/>
  <c r="V3262" i="4"/>
  <c r="Q3262" i="4"/>
  <c r="L3263" i="4"/>
  <c r="M3263" i="4"/>
  <c r="O3263" i="4"/>
  <c r="W3263" i="4"/>
  <c r="P3263" i="4"/>
  <c r="V3263" i="4"/>
  <c r="Q3263" i="4"/>
  <c r="L3264" i="4"/>
  <c r="M3264" i="4"/>
  <c r="O3264" i="4"/>
  <c r="W3264" i="4"/>
  <c r="P3264" i="4"/>
  <c r="V3264" i="4"/>
  <c r="Q3264" i="4"/>
  <c r="L3265" i="4"/>
  <c r="M3265" i="4"/>
  <c r="O3265" i="4"/>
  <c r="W3265" i="4"/>
  <c r="P3265" i="4"/>
  <c r="V3265" i="4"/>
  <c r="Q3265" i="4"/>
  <c r="L3266" i="4"/>
  <c r="M3266" i="4"/>
  <c r="O3266" i="4"/>
  <c r="W3266" i="4"/>
  <c r="P3266" i="4"/>
  <c r="V3266" i="4"/>
  <c r="Q3266" i="4"/>
  <c r="L3267" i="4"/>
  <c r="M3267" i="4"/>
  <c r="O3267" i="4"/>
  <c r="W3267" i="4"/>
  <c r="P3267" i="4"/>
  <c r="V3267" i="4"/>
  <c r="Q3267" i="4"/>
  <c r="L3268" i="4"/>
  <c r="M3268" i="4"/>
  <c r="O3268" i="4"/>
  <c r="W3268" i="4"/>
  <c r="P3268" i="4"/>
  <c r="V3268" i="4"/>
  <c r="Q3268" i="4"/>
  <c r="L3269" i="4"/>
  <c r="M3269" i="4"/>
  <c r="O3269" i="4"/>
  <c r="W3269" i="4"/>
  <c r="P3269" i="4"/>
  <c r="V3269" i="4"/>
  <c r="Q3269" i="4"/>
  <c r="L3270" i="4"/>
  <c r="M3270" i="4"/>
  <c r="O3270" i="4"/>
  <c r="W3270" i="4"/>
  <c r="P3270" i="4"/>
  <c r="V3270" i="4"/>
  <c r="Q3270" i="4"/>
  <c r="L3271" i="4"/>
  <c r="M3271" i="4"/>
  <c r="O3271" i="4"/>
  <c r="W3271" i="4"/>
  <c r="P3271" i="4"/>
  <c r="V3271" i="4"/>
  <c r="Q3271" i="4"/>
  <c r="L3272" i="4"/>
  <c r="M3272" i="4"/>
  <c r="O3272" i="4"/>
  <c r="W3272" i="4"/>
  <c r="P3272" i="4"/>
  <c r="V3272" i="4"/>
  <c r="Q3272" i="4"/>
  <c r="L3273" i="4"/>
  <c r="M3273" i="4"/>
  <c r="O3273" i="4"/>
  <c r="W3273" i="4"/>
  <c r="P3273" i="4"/>
  <c r="V3273" i="4"/>
  <c r="Q3273" i="4"/>
  <c r="L3274" i="4"/>
  <c r="M3274" i="4"/>
  <c r="O3274" i="4"/>
  <c r="W3274" i="4"/>
  <c r="P3274" i="4"/>
  <c r="V3274" i="4"/>
  <c r="Q3274" i="4"/>
  <c r="L3275" i="4"/>
  <c r="M3275" i="4"/>
  <c r="O3275" i="4"/>
  <c r="W3275" i="4"/>
  <c r="P3275" i="4"/>
  <c r="V3275" i="4"/>
  <c r="Q3275" i="4"/>
  <c r="L3276" i="4"/>
  <c r="M3276" i="4"/>
  <c r="O3276" i="4"/>
  <c r="W3276" i="4"/>
  <c r="P3276" i="4"/>
  <c r="V3276" i="4"/>
  <c r="Q3276" i="4"/>
  <c r="L3277" i="4"/>
  <c r="M3277" i="4"/>
  <c r="O3277" i="4"/>
  <c r="W3277" i="4"/>
  <c r="P3277" i="4"/>
  <c r="V3277" i="4"/>
  <c r="Q3277" i="4"/>
  <c r="L3278" i="4"/>
  <c r="M3278" i="4"/>
  <c r="O3278" i="4"/>
  <c r="W3278" i="4"/>
  <c r="P3278" i="4"/>
  <c r="V3278" i="4"/>
  <c r="Q3278" i="4"/>
  <c r="L3279" i="4"/>
  <c r="M3279" i="4"/>
  <c r="O3279" i="4"/>
  <c r="W3279" i="4"/>
  <c r="P3279" i="4"/>
  <c r="V3279" i="4"/>
  <c r="Q3279" i="4"/>
  <c r="L3280" i="4"/>
  <c r="M3280" i="4"/>
  <c r="O3280" i="4"/>
  <c r="W3280" i="4"/>
  <c r="P3280" i="4"/>
  <c r="V3280" i="4"/>
  <c r="Q3280" i="4"/>
  <c r="L3281" i="4"/>
  <c r="M3281" i="4"/>
  <c r="O3281" i="4"/>
  <c r="W3281" i="4"/>
  <c r="P3281" i="4"/>
  <c r="V3281" i="4"/>
  <c r="Q3281" i="4"/>
  <c r="L3282" i="4"/>
  <c r="M3282" i="4"/>
  <c r="O3282" i="4"/>
  <c r="W3282" i="4"/>
  <c r="P3282" i="4"/>
  <c r="V3282" i="4"/>
  <c r="Q3282" i="4"/>
  <c r="L3283" i="4"/>
  <c r="M3283" i="4"/>
  <c r="O3283" i="4"/>
  <c r="W3283" i="4"/>
  <c r="P3283" i="4"/>
  <c r="V3283" i="4"/>
  <c r="Q3283" i="4"/>
  <c r="L3284" i="4"/>
  <c r="M3284" i="4"/>
  <c r="O3284" i="4"/>
  <c r="W3284" i="4"/>
  <c r="P3284" i="4"/>
  <c r="V3284" i="4"/>
  <c r="Q3284" i="4"/>
  <c r="L3285" i="4"/>
  <c r="M3285" i="4"/>
  <c r="O3285" i="4"/>
  <c r="W3285" i="4"/>
  <c r="P3285" i="4"/>
  <c r="V3285" i="4"/>
  <c r="Q3285" i="4"/>
  <c r="L3286" i="4"/>
  <c r="M3286" i="4"/>
  <c r="O3286" i="4"/>
  <c r="W3286" i="4"/>
  <c r="P3286" i="4"/>
  <c r="V3286" i="4"/>
  <c r="Q3286" i="4"/>
  <c r="L3287" i="4"/>
  <c r="M3287" i="4"/>
  <c r="O3287" i="4"/>
  <c r="W3287" i="4"/>
  <c r="P3287" i="4"/>
  <c r="V3287" i="4"/>
  <c r="Q3287" i="4"/>
  <c r="L3288" i="4"/>
  <c r="M3288" i="4"/>
  <c r="O3288" i="4"/>
  <c r="W3288" i="4"/>
  <c r="P3288" i="4"/>
  <c r="V3288" i="4"/>
  <c r="Q3288" i="4"/>
  <c r="L3289" i="4"/>
  <c r="M3289" i="4"/>
  <c r="O3289" i="4"/>
  <c r="W3289" i="4"/>
  <c r="P3289" i="4"/>
  <c r="V3289" i="4"/>
  <c r="Q3289" i="4"/>
  <c r="L3290" i="4"/>
  <c r="M3290" i="4"/>
  <c r="O3290" i="4"/>
  <c r="W3290" i="4"/>
  <c r="P3290" i="4"/>
  <c r="V3290" i="4"/>
  <c r="Q3290" i="4"/>
  <c r="L3291" i="4"/>
  <c r="M3291" i="4"/>
  <c r="O3291" i="4"/>
  <c r="W3291" i="4"/>
  <c r="P3291" i="4"/>
  <c r="V3291" i="4"/>
  <c r="Q3291" i="4"/>
  <c r="L3292" i="4"/>
  <c r="M3292" i="4"/>
  <c r="O3292" i="4"/>
  <c r="W3292" i="4"/>
  <c r="P3292" i="4"/>
  <c r="V3292" i="4"/>
  <c r="Q3292" i="4"/>
  <c r="L3293" i="4"/>
  <c r="M3293" i="4"/>
  <c r="O3293" i="4"/>
  <c r="W3293" i="4"/>
  <c r="P3293" i="4"/>
  <c r="V3293" i="4"/>
  <c r="Q3293" i="4"/>
  <c r="L3294" i="4"/>
  <c r="M3294" i="4"/>
  <c r="O3294" i="4"/>
  <c r="W3294" i="4"/>
  <c r="P3294" i="4"/>
  <c r="V3294" i="4"/>
  <c r="Q3294" i="4"/>
  <c r="L3295" i="4"/>
  <c r="M3295" i="4"/>
  <c r="O3295" i="4"/>
  <c r="W3295" i="4"/>
  <c r="P3295" i="4"/>
  <c r="V3295" i="4"/>
  <c r="Q3295" i="4"/>
  <c r="L3296" i="4"/>
  <c r="M3296" i="4"/>
  <c r="O3296" i="4"/>
  <c r="W3296" i="4"/>
  <c r="P3296" i="4"/>
  <c r="V3296" i="4"/>
  <c r="Q3296" i="4"/>
  <c r="L3297" i="4"/>
  <c r="M3297" i="4"/>
  <c r="O3297" i="4"/>
  <c r="W3297" i="4"/>
  <c r="P3297" i="4"/>
  <c r="V3297" i="4"/>
  <c r="Q3297" i="4"/>
  <c r="L3298" i="4"/>
  <c r="M3298" i="4"/>
  <c r="O3298" i="4"/>
  <c r="W3298" i="4"/>
  <c r="P3298" i="4"/>
  <c r="V3298" i="4"/>
  <c r="Q3298" i="4"/>
  <c r="L3299" i="4"/>
  <c r="M3299" i="4"/>
  <c r="O3299" i="4"/>
  <c r="W3299" i="4"/>
  <c r="P3299" i="4"/>
  <c r="V3299" i="4"/>
  <c r="Q3299" i="4"/>
  <c r="L3300" i="4"/>
  <c r="M3300" i="4"/>
  <c r="O3300" i="4"/>
  <c r="W3300" i="4"/>
  <c r="P3300" i="4"/>
  <c r="V3300" i="4"/>
  <c r="Q3300" i="4"/>
  <c r="L3301" i="4"/>
  <c r="M3301" i="4"/>
  <c r="O3301" i="4"/>
  <c r="W3301" i="4"/>
  <c r="P3301" i="4"/>
  <c r="V3301" i="4"/>
  <c r="Q3301" i="4"/>
  <c r="L3302" i="4"/>
  <c r="M3302" i="4"/>
  <c r="O3302" i="4"/>
  <c r="W3302" i="4"/>
  <c r="P3302" i="4"/>
  <c r="V3302" i="4"/>
  <c r="Q3302" i="4"/>
  <c r="L3303" i="4"/>
  <c r="M3303" i="4"/>
  <c r="O3303" i="4"/>
  <c r="W3303" i="4"/>
  <c r="P3303" i="4"/>
  <c r="V3303" i="4"/>
  <c r="Q3303" i="4"/>
  <c r="L3304" i="4"/>
  <c r="M3304" i="4"/>
  <c r="O3304" i="4"/>
  <c r="W3304" i="4"/>
  <c r="P3304" i="4"/>
  <c r="V3304" i="4"/>
  <c r="Q3304" i="4"/>
  <c r="L3305" i="4"/>
  <c r="M3305" i="4"/>
  <c r="O3305" i="4"/>
  <c r="W3305" i="4"/>
  <c r="P3305" i="4"/>
  <c r="V3305" i="4"/>
  <c r="Q3305" i="4"/>
  <c r="L3306" i="4"/>
  <c r="M3306" i="4"/>
  <c r="O3306" i="4"/>
  <c r="W3306" i="4"/>
  <c r="P3306" i="4"/>
  <c r="V3306" i="4"/>
  <c r="Q3306" i="4"/>
  <c r="L3307" i="4"/>
  <c r="M3307" i="4"/>
  <c r="O3307" i="4"/>
  <c r="W3307" i="4"/>
  <c r="P3307" i="4"/>
  <c r="V3307" i="4"/>
  <c r="Q3307" i="4"/>
  <c r="L3308" i="4"/>
  <c r="M3308" i="4"/>
  <c r="O3308" i="4"/>
  <c r="W3308" i="4"/>
  <c r="P3308" i="4"/>
  <c r="V3308" i="4"/>
  <c r="Q3308" i="4"/>
  <c r="L3309" i="4"/>
  <c r="M3309" i="4"/>
  <c r="O3309" i="4"/>
  <c r="W3309" i="4"/>
  <c r="P3309" i="4"/>
  <c r="V3309" i="4"/>
  <c r="Q3309" i="4"/>
  <c r="L3310" i="4"/>
  <c r="M3310" i="4"/>
  <c r="O3310" i="4"/>
  <c r="W3310" i="4"/>
  <c r="P3310" i="4"/>
  <c r="V3310" i="4"/>
  <c r="Q3310" i="4"/>
  <c r="L3311" i="4"/>
  <c r="M3311" i="4"/>
  <c r="O3311" i="4"/>
  <c r="W3311" i="4"/>
  <c r="P3311" i="4"/>
  <c r="V3311" i="4"/>
  <c r="Q3311" i="4"/>
  <c r="L3312" i="4"/>
  <c r="M3312" i="4"/>
  <c r="O3312" i="4"/>
  <c r="W3312" i="4"/>
  <c r="P3312" i="4"/>
  <c r="V3312" i="4"/>
  <c r="Q3312" i="4"/>
  <c r="L3313" i="4"/>
  <c r="M3313" i="4"/>
  <c r="O3313" i="4"/>
  <c r="W3313" i="4"/>
  <c r="P3313" i="4"/>
  <c r="V3313" i="4"/>
  <c r="Q3313" i="4"/>
  <c r="L3314" i="4"/>
  <c r="M3314" i="4"/>
  <c r="O3314" i="4"/>
  <c r="W3314" i="4"/>
  <c r="P3314" i="4"/>
  <c r="V3314" i="4"/>
  <c r="Q3314" i="4"/>
  <c r="L3315" i="4"/>
  <c r="M3315" i="4"/>
  <c r="O3315" i="4"/>
  <c r="W3315" i="4"/>
  <c r="P3315" i="4"/>
  <c r="V3315" i="4"/>
  <c r="Q3315" i="4"/>
  <c r="L3316" i="4"/>
  <c r="M3316" i="4"/>
  <c r="O3316" i="4"/>
  <c r="W3316" i="4"/>
  <c r="P3316" i="4"/>
  <c r="V3316" i="4"/>
  <c r="Q3316" i="4"/>
  <c r="L3317" i="4"/>
  <c r="M3317" i="4"/>
  <c r="O3317" i="4"/>
  <c r="W3317" i="4"/>
  <c r="P3317" i="4"/>
  <c r="V3317" i="4"/>
  <c r="Q3317" i="4"/>
  <c r="L3318" i="4"/>
  <c r="M3318" i="4"/>
  <c r="O3318" i="4"/>
  <c r="W3318" i="4"/>
  <c r="P3318" i="4"/>
  <c r="V3318" i="4"/>
  <c r="Q3318" i="4"/>
  <c r="L3319" i="4"/>
  <c r="M3319" i="4"/>
  <c r="O3319" i="4"/>
  <c r="W3319" i="4"/>
  <c r="P3319" i="4"/>
  <c r="V3319" i="4"/>
  <c r="Q3319" i="4"/>
  <c r="L3320" i="4"/>
  <c r="M3320" i="4"/>
  <c r="O3320" i="4"/>
  <c r="W3320" i="4"/>
  <c r="P3320" i="4"/>
  <c r="V3320" i="4"/>
  <c r="Q3320" i="4"/>
  <c r="L3321" i="4"/>
  <c r="M3321" i="4"/>
  <c r="O3321" i="4"/>
  <c r="W3321" i="4"/>
  <c r="P3321" i="4"/>
  <c r="V3321" i="4"/>
  <c r="Q3321" i="4"/>
  <c r="L3322" i="4"/>
  <c r="M3322" i="4"/>
  <c r="O3322" i="4"/>
  <c r="W3322" i="4"/>
  <c r="P3322" i="4"/>
  <c r="V3322" i="4"/>
  <c r="Q3322" i="4"/>
  <c r="L3323" i="4"/>
  <c r="M3323" i="4"/>
  <c r="O3323" i="4"/>
  <c r="W3323" i="4"/>
  <c r="P3323" i="4"/>
  <c r="V3323" i="4"/>
  <c r="Q3323" i="4"/>
  <c r="L3324" i="4"/>
  <c r="M3324" i="4"/>
  <c r="O3324" i="4"/>
  <c r="W3324" i="4"/>
  <c r="P3324" i="4"/>
  <c r="V3324" i="4"/>
  <c r="Q3324" i="4"/>
  <c r="L3325" i="4"/>
  <c r="M3325" i="4"/>
  <c r="O3325" i="4"/>
  <c r="W3325" i="4"/>
  <c r="P3325" i="4"/>
  <c r="V3325" i="4"/>
  <c r="Q3325" i="4"/>
  <c r="L3326" i="4"/>
  <c r="M3326" i="4"/>
  <c r="O3326" i="4"/>
  <c r="W3326" i="4"/>
  <c r="P3326" i="4"/>
  <c r="V3326" i="4"/>
  <c r="Q3326" i="4"/>
  <c r="L3327" i="4"/>
  <c r="M3327" i="4"/>
  <c r="O3327" i="4"/>
  <c r="W3327" i="4"/>
  <c r="P3327" i="4"/>
  <c r="V3327" i="4"/>
  <c r="Q3327" i="4"/>
  <c r="L3328" i="4"/>
  <c r="M3328" i="4"/>
  <c r="O3328" i="4"/>
  <c r="W3328" i="4"/>
  <c r="P3328" i="4"/>
  <c r="V3328" i="4"/>
  <c r="Q3328" i="4"/>
  <c r="L3329" i="4"/>
  <c r="M3329" i="4"/>
  <c r="O3329" i="4"/>
  <c r="W3329" i="4"/>
  <c r="P3329" i="4"/>
  <c r="V3329" i="4"/>
  <c r="Q3329" i="4"/>
  <c r="L3330" i="4"/>
  <c r="M3330" i="4"/>
  <c r="O3330" i="4"/>
  <c r="W3330" i="4"/>
  <c r="P3330" i="4"/>
  <c r="V3330" i="4"/>
  <c r="Q3330" i="4"/>
  <c r="L3331" i="4"/>
  <c r="M3331" i="4"/>
  <c r="O3331" i="4"/>
  <c r="W3331" i="4"/>
  <c r="P3331" i="4"/>
  <c r="V3331" i="4"/>
  <c r="Q3331" i="4"/>
  <c r="L3332" i="4"/>
  <c r="M3332" i="4"/>
  <c r="O3332" i="4"/>
  <c r="W3332" i="4"/>
  <c r="P3332" i="4"/>
  <c r="V3332" i="4"/>
  <c r="Q3332" i="4"/>
  <c r="L3333" i="4"/>
  <c r="M3333" i="4"/>
  <c r="O3333" i="4"/>
  <c r="W3333" i="4"/>
  <c r="P3333" i="4"/>
  <c r="V3333" i="4"/>
  <c r="Q3333" i="4"/>
  <c r="L3334" i="4"/>
  <c r="M3334" i="4"/>
  <c r="O3334" i="4"/>
  <c r="W3334" i="4"/>
  <c r="P3334" i="4"/>
  <c r="V3334" i="4"/>
  <c r="Q3334" i="4"/>
  <c r="L3335" i="4"/>
  <c r="M3335" i="4"/>
  <c r="O3335" i="4"/>
  <c r="W3335" i="4"/>
  <c r="P3335" i="4"/>
  <c r="V3335" i="4"/>
  <c r="Q3335" i="4"/>
  <c r="L3336" i="4"/>
  <c r="M3336" i="4"/>
  <c r="O3336" i="4"/>
  <c r="W3336" i="4"/>
  <c r="P3336" i="4"/>
  <c r="V3336" i="4"/>
  <c r="Q3336" i="4"/>
  <c r="L3337" i="4"/>
  <c r="M3337" i="4"/>
  <c r="O3337" i="4"/>
  <c r="W3337" i="4"/>
  <c r="P3337" i="4"/>
  <c r="V3337" i="4"/>
  <c r="Q3337" i="4"/>
  <c r="L3338" i="4"/>
  <c r="M3338" i="4"/>
  <c r="O3338" i="4"/>
  <c r="W3338" i="4"/>
  <c r="P3338" i="4"/>
  <c r="V3338" i="4"/>
  <c r="Q3338" i="4"/>
  <c r="L3339" i="4"/>
  <c r="M3339" i="4"/>
  <c r="O3339" i="4"/>
  <c r="W3339" i="4"/>
  <c r="P3339" i="4"/>
  <c r="V3339" i="4"/>
  <c r="Q3339" i="4"/>
  <c r="L3340" i="4"/>
  <c r="M3340" i="4"/>
  <c r="O3340" i="4"/>
  <c r="W3340" i="4"/>
  <c r="P3340" i="4"/>
  <c r="V3340" i="4"/>
  <c r="Q3340" i="4"/>
  <c r="L3341" i="4"/>
  <c r="M3341" i="4"/>
  <c r="O3341" i="4"/>
  <c r="W3341" i="4"/>
  <c r="P3341" i="4"/>
  <c r="V3341" i="4"/>
  <c r="Q3341" i="4"/>
  <c r="L3342" i="4"/>
  <c r="M3342" i="4"/>
  <c r="O3342" i="4"/>
  <c r="W3342" i="4"/>
  <c r="P3342" i="4"/>
  <c r="V3342" i="4"/>
  <c r="Q3342" i="4"/>
  <c r="L3343" i="4"/>
  <c r="M3343" i="4"/>
  <c r="O3343" i="4"/>
  <c r="W3343" i="4"/>
  <c r="P3343" i="4"/>
  <c r="V3343" i="4"/>
  <c r="Q3343" i="4"/>
  <c r="L3344" i="4"/>
  <c r="M3344" i="4"/>
  <c r="O3344" i="4"/>
  <c r="W3344" i="4"/>
  <c r="P3344" i="4"/>
  <c r="V3344" i="4"/>
  <c r="Q3344" i="4"/>
  <c r="L3345" i="4"/>
  <c r="M3345" i="4"/>
  <c r="O3345" i="4"/>
  <c r="W3345" i="4"/>
  <c r="P3345" i="4"/>
  <c r="V3345" i="4"/>
  <c r="Q3345" i="4"/>
  <c r="L3346" i="4"/>
  <c r="M3346" i="4"/>
  <c r="O3346" i="4"/>
  <c r="W3346" i="4"/>
  <c r="P3346" i="4"/>
  <c r="V3346" i="4"/>
  <c r="Q3346" i="4"/>
  <c r="L3347" i="4"/>
  <c r="M3347" i="4"/>
  <c r="O3347" i="4"/>
  <c r="W3347" i="4"/>
  <c r="P3347" i="4"/>
  <c r="V3347" i="4"/>
  <c r="Q3347" i="4"/>
  <c r="L3348" i="4"/>
  <c r="M3348" i="4"/>
  <c r="O3348" i="4"/>
  <c r="W3348" i="4"/>
  <c r="P3348" i="4"/>
  <c r="V3348" i="4"/>
  <c r="Q3348" i="4"/>
  <c r="L3349" i="4"/>
  <c r="M3349" i="4"/>
  <c r="O3349" i="4"/>
  <c r="W3349" i="4"/>
  <c r="P3349" i="4"/>
  <c r="V3349" i="4"/>
  <c r="Q3349" i="4"/>
  <c r="L3350" i="4"/>
  <c r="M3350" i="4"/>
  <c r="O3350" i="4"/>
  <c r="W3350" i="4"/>
  <c r="P3350" i="4"/>
  <c r="V3350" i="4"/>
  <c r="Q3350" i="4"/>
  <c r="L3351" i="4"/>
  <c r="M3351" i="4"/>
  <c r="O3351" i="4"/>
  <c r="W3351" i="4"/>
  <c r="P3351" i="4"/>
  <c r="V3351" i="4"/>
  <c r="Q3351" i="4"/>
  <c r="L3352" i="4"/>
  <c r="M3352" i="4"/>
  <c r="O3352" i="4"/>
  <c r="W3352" i="4"/>
  <c r="P3352" i="4"/>
  <c r="V3352" i="4"/>
  <c r="Q3352" i="4"/>
  <c r="L3353" i="4"/>
  <c r="M3353" i="4"/>
  <c r="O3353" i="4"/>
  <c r="W3353" i="4"/>
  <c r="P3353" i="4"/>
  <c r="V3353" i="4"/>
  <c r="Q3353" i="4"/>
  <c r="L3354" i="4"/>
  <c r="M3354" i="4"/>
  <c r="O3354" i="4"/>
  <c r="W3354" i="4"/>
  <c r="P3354" i="4"/>
  <c r="V3354" i="4"/>
  <c r="Q3354" i="4"/>
  <c r="L3355" i="4"/>
  <c r="M3355" i="4"/>
  <c r="O3355" i="4"/>
  <c r="W3355" i="4"/>
  <c r="P3355" i="4"/>
  <c r="V3355" i="4"/>
  <c r="Q3355" i="4"/>
  <c r="L3356" i="4"/>
  <c r="M3356" i="4"/>
  <c r="O3356" i="4"/>
  <c r="W3356" i="4"/>
  <c r="P3356" i="4"/>
  <c r="V3356" i="4"/>
  <c r="Q3356" i="4"/>
  <c r="L3357" i="4"/>
  <c r="M3357" i="4"/>
  <c r="O3357" i="4"/>
  <c r="W3357" i="4"/>
  <c r="P3357" i="4"/>
  <c r="V3357" i="4"/>
  <c r="Q3357" i="4"/>
  <c r="L3358" i="4"/>
  <c r="M3358" i="4"/>
  <c r="O3358" i="4"/>
  <c r="W3358" i="4"/>
  <c r="P3358" i="4"/>
  <c r="V3358" i="4"/>
  <c r="Q3358" i="4"/>
  <c r="L3359" i="4"/>
  <c r="M3359" i="4"/>
  <c r="O3359" i="4"/>
  <c r="W3359" i="4"/>
  <c r="P3359" i="4"/>
  <c r="V3359" i="4"/>
  <c r="Q3359" i="4"/>
  <c r="L3360" i="4"/>
  <c r="M3360" i="4"/>
  <c r="O3360" i="4"/>
  <c r="W3360" i="4"/>
  <c r="P3360" i="4"/>
  <c r="V3360" i="4"/>
  <c r="Q3360" i="4"/>
  <c r="L3361" i="4"/>
  <c r="M3361" i="4"/>
  <c r="O3361" i="4"/>
  <c r="W3361" i="4"/>
  <c r="P3361" i="4"/>
  <c r="V3361" i="4"/>
  <c r="Q3361" i="4"/>
  <c r="L3362" i="4"/>
  <c r="M3362" i="4"/>
  <c r="O3362" i="4"/>
  <c r="W3362" i="4"/>
  <c r="P3362" i="4"/>
  <c r="V3362" i="4"/>
  <c r="Q3362" i="4"/>
  <c r="L3363" i="4"/>
  <c r="M3363" i="4"/>
  <c r="O3363" i="4"/>
  <c r="W3363" i="4"/>
  <c r="P3363" i="4"/>
  <c r="V3363" i="4"/>
  <c r="Q3363" i="4"/>
  <c r="L3364" i="4"/>
  <c r="M3364" i="4"/>
  <c r="O3364" i="4"/>
  <c r="W3364" i="4"/>
  <c r="P3364" i="4"/>
  <c r="V3364" i="4"/>
  <c r="Q3364" i="4"/>
  <c r="L3365" i="4"/>
  <c r="M3365" i="4"/>
  <c r="O3365" i="4"/>
  <c r="W3365" i="4"/>
  <c r="P3365" i="4"/>
  <c r="V3365" i="4"/>
  <c r="Q3365" i="4"/>
  <c r="L3366" i="4"/>
  <c r="M3366" i="4"/>
  <c r="O3366" i="4"/>
  <c r="W3366" i="4"/>
  <c r="P3366" i="4"/>
  <c r="V3366" i="4"/>
  <c r="Q3366" i="4"/>
  <c r="L3367" i="4"/>
  <c r="M3367" i="4"/>
  <c r="O3367" i="4"/>
  <c r="W3367" i="4"/>
  <c r="P3367" i="4"/>
  <c r="V3367" i="4"/>
  <c r="Q3367" i="4"/>
  <c r="L3368" i="4"/>
  <c r="M3368" i="4"/>
  <c r="O3368" i="4"/>
  <c r="W3368" i="4"/>
  <c r="P3368" i="4"/>
  <c r="V3368" i="4"/>
  <c r="Q3368" i="4"/>
  <c r="L3369" i="4"/>
  <c r="M3369" i="4"/>
  <c r="O3369" i="4"/>
  <c r="W3369" i="4"/>
  <c r="P3369" i="4"/>
  <c r="V3369" i="4"/>
  <c r="Q3369" i="4"/>
  <c r="L3370" i="4"/>
  <c r="M3370" i="4"/>
  <c r="O3370" i="4"/>
  <c r="W3370" i="4"/>
  <c r="P3370" i="4"/>
  <c r="V3370" i="4"/>
  <c r="Q3370" i="4"/>
  <c r="L3371" i="4"/>
  <c r="M3371" i="4"/>
  <c r="O3371" i="4"/>
  <c r="W3371" i="4"/>
  <c r="P3371" i="4"/>
  <c r="V3371" i="4"/>
  <c r="Q3371" i="4"/>
  <c r="L3372" i="4"/>
  <c r="M3372" i="4"/>
  <c r="O3372" i="4"/>
  <c r="W3372" i="4"/>
  <c r="P3372" i="4"/>
  <c r="V3372" i="4"/>
  <c r="Q3372" i="4"/>
  <c r="L3373" i="4"/>
  <c r="M3373" i="4"/>
  <c r="O3373" i="4"/>
  <c r="W3373" i="4"/>
  <c r="P3373" i="4"/>
  <c r="V3373" i="4"/>
  <c r="Q3373" i="4"/>
  <c r="L3374" i="4"/>
  <c r="M3374" i="4"/>
  <c r="O3374" i="4"/>
  <c r="W3374" i="4"/>
  <c r="P3374" i="4"/>
  <c r="V3374" i="4"/>
  <c r="Q3374" i="4"/>
  <c r="L3375" i="4"/>
  <c r="M3375" i="4"/>
  <c r="O3375" i="4"/>
  <c r="W3375" i="4"/>
  <c r="P3375" i="4"/>
  <c r="V3375" i="4"/>
  <c r="Q3375" i="4"/>
  <c r="L3376" i="4"/>
  <c r="M3376" i="4"/>
  <c r="O3376" i="4"/>
  <c r="W3376" i="4"/>
  <c r="P3376" i="4"/>
  <c r="V3376" i="4"/>
  <c r="Q3376" i="4"/>
  <c r="L3377" i="4"/>
  <c r="M3377" i="4"/>
  <c r="O3377" i="4"/>
  <c r="W3377" i="4"/>
  <c r="P3377" i="4"/>
  <c r="V3377" i="4"/>
  <c r="Q3377" i="4"/>
  <c r="L3378" i="4"/>
  <c r="M3378" i="4"/>
  <c r="O3378" i="4"/>
  <c r="W3378" i="4"/>
  <c r="P3378" i="4"/>
  <c r="V3378" i="4"/>
  <c r="Q3378" i="4"/>
  <c r="L3379" i="4"/>
  <c r="M3379" i="4"/>
  <c r="O3379" i="4"/>
  <c r="W3379" i="4"/>
  <c r="P3379" i="4"/>
  <c r="V3379" i="4"/>
  <c r="Q3379" i="4"/>
  <c r="L3380" i="4"/>
  <c r="M3380" i="4"/>
  <c r="O3380" i="4"/>
  <c r="W3380" i="4"/>
  <c r="P3380" i="4"/>
  <c r="V3380" i="4"/>
  <c r="Q3380" i="4"/>
  <c r="L3381" i="4"/>
  <c r="M3381" i="4"/>
  <c r="O3381" i="4"/>
  <c r="W3381" i="4"/>
  <c r="P3381" i="4"/>
  <c r="V3381" i="4"/>
  <c r="Q3381" i="4"/>
  <c r="L3382" i="4"/>
  <c r="M3382" i="4"/>
  <c r="O3382" i="4"/>
  <c r="W3382" i="4"/>
  <c r="P3382" i="4"/>
  <c r="V3382" i="4"/>
  <c r="Q3382" i="4"/>
  <c r="L3383" i="4"/>
  <c r="M3383" i="4"/>
  <c r="O3383" i="4"/>
  <c r="W3383" i="4"/>
  <c r="P3383" i="4"/>
  <c r="V3383" i="4"/>
  <c r="Q3383" i="4"/>
  <c r="L3384" i="4"/>
  <c r="M3384" i="4"/>
  <c r="O3384" i="4"/>
  <c r="W3384" i="4"/>
  <c r="P3384" i="4"/>
  <c r="V3384" i="4"/>
  <c r="Q3384" i="4"/>
  <c r="L3385" i="4"/>
  <c r="M3385" i="4"/>
  <c r="O3385" i="4"/>
  <c r="W3385" i="4"/>
  <c r="P3385" i="4"/>
  <c r="V3385" i="4"/>
  <c r="Q3385" i="4"/>
  <c r="L3386" i="4"/>
  <c r="M3386" i="4"/>
  <c r="O3386" i="4"/>
  <c r="W3386" i="4"/>
  <c r="P3386" i="4"/>
  <c r="V3386" i="4"/>
  <c r="Q3386" i="4"/>
  <c r="L3387" i="4"/>
  <c r="M3387" i="4"/>
  <c r="O3387" i="4"/>
  <c r="W3387" i="4"/>
  <c r="P3387" i="4"/>
  <c r="V3387" i="4"/>
  <c r="Q3387" i="4"/>
  <c r="L3388" i="4"/>
  <c r="M3388" i="4"/>
  <c r="O3388" i="4"/>
  <c r="W3388" i="4"/>
  <c r="P3388" i="4"/>
  <c r="V3388" i="4"/>
  <c r="Q3388" i="4"/>
  <c r="L3389" i="4"/>
  <c r="M3389" i="4"/>
  <c r="O3389" i="4"/>
  <c r="W3389" i="4"/>
  <c r="P3389" i="4"/>
  <c r="V3389" i="4"/>
  <c r="Q3389" i="4"/>
  <c r="L3390" i="4"/>
  <c r="M3390" i="4"/>
  <c r="O3390" i="4"/>
  <c r="W3390" i="4"/>
  <c r="P3390" i="4"/>
  <c r="V3390" i="4"/>
  <c r="Q3390" i="4"/>
  <c r="L3391" i="4"/>
  <c r="M3391" i="4"/>
  <c r="O3391" i="4"/>
  <c r="W3391" i="4"/>
  <c r="P3391" i="4"/>
  <c r="V3391" i="4"/>
  <c r="Q3391" i="4"/>
  <c r="L3392" i="4"/>
  <c r="M3392" i="4"/>
  <c r="O3392" i="4"/>
  <c r="W3392" i="4"/>
  <c r="P3392" i="4"/>
  <c r="V3392" i="4"/>
  <c r="Q3392" i="4"/>
  <c r="L3393" i="4"/>
  <c r="M3393" i="4"/>
  <c r="O3393" i="4"/>
  <c r="W3393" i="4"/>
  <c r="P3393" i="4"/>
  <c r="V3393" i="4"/>
  <c r="Q3393" i="4"/>
  <c r="L3394" i="4"/>
  <c r="M3394" i="4"/>
  <c r="O3394" i="4"/>
  <c r="W3394" i="4"/>
  <c r="P3394" i="4"/>
  <c r="V3394" i="4"/>
  <c r="Q3394" i="4"/>
  <c r="L3395" i="4"/>
  <c r="M3395" i="4"/>
  <c r="O3395" i="4"/>
  <c r="W3395" i="4"/>
  <c r="P3395" i="4"/>
  <c r="V3395" i="4"/>
  <c r="Q3395" i="4"/>
  <c r="L3396" i="4"/>
  <c r="M3396" i="4"/>
  <c r="O3396" i="4"/>
  <c r="W3396" i="4"/>
  <c r="P3396" i="4"/>
  <c r="V3396" i="4"/>
  <c r="Q3396" i="4"/>
  <c r="L3397" i="4"/>
  <c r="M3397" i="4"/>
  <c r="O3397" i="4"/>
  <c r="W3397" i="4"/>
  <c r="P3397" i="4"/>
  <c r="V3397" i="4"/>
  <c r="Q3397" i="4"/>
  <c r="L3398" i="4"/>
  <c r="M3398" i="4"/>
  <c r="O3398" i="4"/>
  <c r="W3398" i="4"/>
  <c r="P3398" i="4"/>
  <c r="V3398" i="4"/>
  <c r="Q3398" i="4"/>
  <c r="L3399" i="4"/>
  <c r="M3399" i="4"/>
  <c r="O3399" i="4"/>
  <c r="W3399" i="4"/>
  <c r="P3399" i="4"/>
  <c r="V3399" i="4"/>
  <c r="Q3399" i="4"/>
  <c r="L3400" i="4"/>
  <c r="M3400" i="4"/>
  <c r="O3400" i="4"/>
  <c r="W3400" i="4"/>
  <c r="P3400" i="4"/>
  <c r="V3400" i="4"/>
  <c r="Q3400" i="4"/>
  <c r="L3401" i="4"/>
  <c r="M3401" i="4"/>
  <c r="O3401" i="4"/>
  <c r="W3401" i="4"/>
  <c r="P3401" i="4"/>
  <c r="V3401" i="4"/>
  <c r="Q3401" i="4"/>
  <c r="L3402" i="4"/>
  <c r="M3402" i="4"/>
  <c r="O3402" i="4"/>
  <c r="W3402" i="4"/>
  <c r="P3402" i="4"/>
  <c r="V3402" i="4"/>
  <c r="Q3402" i="4"/>
  <c r="L3403" i="4"/>
  <c r="M3403" i="4"/>
  <c r="O3403" i="4"/>
  <c r="W3403" i="4"/>
  <c r="P3403" i="4"/>
  <c r="V3403" i="4"/>
  <c r="Q3403" i="4"/>
  <c r="L3404" i="4"/>
  <c r="M3404" i="4"/>
  <c r="O3404" i="4"/>
  <c r="W3404" i="4"/>
  <c r="P3404" i="4"/>
  <c r="V3404" i="4"/>
  <c r="Q3404" i="4"/>
  <c r="L3405" i="4"/>
  <c r="M3405" i="4"/>
  <c r="O3405" i="4"/>
  <c r="W3405" i="4"/>
  <c r="P3405" i="4"/>
  <c r="V3405" i="4"/>
  <c r="Q3405" i="4"/>
  <c r="L3406" i="4"/>
  <c r="M3406" i="4"/>
  <c r="O3406" i="4"/>
  <c r="W3406" i="4"/>
  <c r="P3406" i="4"/>
  <c r="V3406" i="4"/>
  <c r="Q3406" i="4"/>
  <c r="L3407" i="4"/>
  <c r="M3407" i="4"/>
  <c r="O3407" i="4"/>
  <c r="W3407" i="4"/>
  <c r="P3407" i="4"/>
  <c r="V3407" i="4"/>
  <c r="Q3407" i="4"/>
  <c r="L3408" i="4"/>
  <c r="M3408" i="4"/>
  <c r="O3408" i="4"/>
  <c r="W3408" i="4"/>
  <c r="P3408" i="4"/>
  <c r="V3408" i="4"/>
  <c r="Q3408" i="4"/>
  <c r="L3409" i="4"/>
  <c r="M3409" i="4"/>
  <c r="O3409" i="4"/>
  <c r="W3409" i="4"/>
  <c r="P3409" i="4"/>
  <c r="V3409" i="4"/>
  <c r="Q3409" i="4"/>
  <c r="L3410" i="4"/>
  <c r="M3410" i="4"/>
  <c r="O3410" i="4"/>
  <c r="W3410" i="4"/>
  <c r="P3410" i="4"/>
  <c r="V3410" i="4"/>
  <c r="Q3410" i="4"/>
  <c r="L3411" i="4"/>
  <c r="M3411" i="4"/>
  <c r="O3411" i="4"/>
  <c r="W3411" i="4"/>
  <c r="P3411" i="4"/>
  <c r="V3411" i="4"/>
  <c r="Q3411" i="4"/>
  <c r="L3412" i="4"/>
  <c r="M3412" i="4"/>
  <c r="O3412" i="4"/>
  <c r="W3412" i="4"/>
  <c r="P3412" i="4"/>
  <c r="V3412" i="4"/>
  <c r="Q3412" i="4"/>
  <c r="L3413" i="4"/>
  <c r="M3413" i="4"/>
  <c r="O3413" i="4"/>
  <c r="W3413" i="4"/>
  <c r="P3413" i="4"/>
  <c r="V3413" i="4"/>
  <c r="Q3413" i="4"/>
  <c r="L3414" i="4"/>
  <c r="M3414" i="4"/>
  <c r="O3414" i="4"/>
  <c r="W3414" i="4"/>
  <c r="P3414" i="4"/>
  <c r="V3414" i="4"/>
  <c r="Q3414" i="4"/>
  <c r="L3415" i="4"/>
  <c r="M3415" i="4"/>
  <c r="O3415" i="4"/>
  <c r="W3415" i="4"/>
  <c r="P3415" i="4"/>
  <c r="V3415" i="4"/>
  <c r="Q3415" i="4"/>
  <c r="L3416" i="4"/>
  <c r="M3416" i="4"/>
  <c r="O3416" i="4"/>
  <c r="W3416" i="4"/>
  <c r="P3416" i="4"/>
  <c r="V3416" i="4"/>
  <c r="Q3416" i="4"/>
  <c r="L3417" i="4"/>
  <c r="M3417" i="4"/>
  <c r="O3417" i="4"/>
  <c r="W3417" i="4"/>
  <c r="P3417" i="4"/>
  <c r="V3417" i="4"/>
  <c r="Q3417" i="4"/>
  <c r="L3418" i="4"/>
  <c r="M3418" i="4"/>
  <c r="O3418" i="4"/>
  <c r="W3418" i="4"/>
  <c r="P3418" i="4"/>
  <c r="V3418" i="4"/>
  <c r="Q3418" i="4"/>
  <c r="L3419" i="4"/>
  <c r="M3419" i="4"/>
  <c r="O3419" i="4"/>
  <c r="W3419" i="4"/>
  <c r="P3419" i="4"/>
  <c r="V3419" i="4"/>
  <c r="Q3419" i="4"/>
  <c r="L3420" i="4"/>
  <c r="M3420" i="4"/>
  <c r="O3420" i="4"/>
  <c r="W3420" i="4"/>
  <c r="P3420" i="4"/>
  <c r="V3420" i="4"/>
  <c r="Q3420" i="4"/>
  <c r="L3421" i="4"/>
  <c r="M3421" i="4"/>
  <c r="O3421" i="4"/>
  <c r="W3421" i="4"/>
  <c r="P3421" i="4"/>
  <c r="V3421" i="4"/>
  <c r="Q3421" i="4"/>
  <c r="L3422" i="4"/>
  <c r="M3422" i="4"/>
  <c r="O3422" i="4"/>
  <c r="W3422" i="4"/>
  <c r="P3422" i="4"/>
  <c r="V3422" i="4"/>
  <c r="Q3422" i="4"/>
  <c r="L3423" i="4"/>
  <c r="M3423" i="4"/>
  <c r="O3423" i="4"/>
  <c r="W3423" i="4"/>
  <c r="P3423" i="4"/>
  <c r="V3423" i="4"/>
  <c r="Q3423" i="4"/>
  <c r="L3424" i="4"/>
  <c r="M3424" i="4"/>
  <c r="O3424" i="4"/>
  <c r="W3424" i="4"/>
  <c r="P3424" i="4"/>
  <c r="V3424" i="4"/>
  <c r="Q3424" i="4"/>
  <c r="L3425" i="4"/>
  <c r="M3425" i="4"/>
  <c r="O3425" i="4"/>
  <c r="W3425" i="4"/>
  <c r="P3425" i="4"/>
  <c r="V3425" i="4"/>
  <c r="Q3425" i="4"/>
  <c r="L3426" i="4"/>
  <c r="M3426" i="4"/>
  <c r="O3426" i="4"/>
  <c r="W3426" i="4"/>
  <c r="P3426" i="4"/>
  <c r="V3426" i="4"/>
  <c r="Q3426" i="4"/>
  <c r="L3427" i="4"/>
  <c r="M3427" i="4"/>
  <c r="O3427" i="4"/>
  <c r="W3427" i="4"/>
  <c r="P3427" i="4"/>
  <c r="V3427" i="4"/>
  <c r="Q3427" i="4"/>
  <c r="L3428" i="4"/>
  <c r="M3428" i="4"/>
  <c r="O3428" i="4"/>
  <c r="W3428" i="4"/>
  <c r="P3428" i="4"/>
  <c r="V3428" i="4"/>
  <c r="Q3428" i="4"/>
  <c r="L3429" i="4"/>
  <c r="M3429" i="4"/>
  <c r="O3429" i="4"/>
  <c r="W3429" i="4"/>
  <c r="P3429" i="4"/>
  <c r="V3429" i="4"/>
  <c r="Q3429" i="4"/>
  <c r="L3430" i="4"/>
  <c r="M3430" i="4"/>
  <c r="O3430" i="4"/>
  <c r="W3430" i="4"/>
  <c r="P3430" i="4"/>
  <c r="V3430" i="4"/>
  <c r="Q3430" i="4"/>
  <c r="L3431" i="4"/>
  <c r="M3431" i="4"/>
  <c r="O3431" i="4"/>
  <c r="W3431" i="4"/>
  <c r="P3431" i="4"/>
  <c r="V3431" i="4"/>
  <c r="Q3431" i="4"/>
  <c r="L3432" i="4"/>
  <c r="M3432" i="4"/>
  <c r="O3432" i="4"/>
  <c r="W3432" i="4"/>
  <c r="P3432" i="4"/>
  <c r="V3432" i="4"/>
  <c r="Q3432" i="4"/>
  <c r="L3433" i="4"/>
  <c r="M3433" i="4"/>
  <c r="O3433" i="4"/>
  <c r="W3433" i="4"/>
  <c r="P3433" i="4"/>
  <c r="V3433" i="4"/>
  <c r="Q3433" i="4"/>
  <c r="L3434" i="4"/>
  <c r="M3434" i="4"/>
  <c r="O3434" i="4"/>
  <c r="W3434" i="4"/>
  <c r="P3434" i="4"/>
  <c r="V3434" i="4"/>
  <c r="Q3434" i="4"/>
  <c r="L3435" i="4"/>
  <c r="M3435" i="4"/>
  <c r="O3435" i="4"/>
  <c r="W3435" i="4"/>
  <c r="P3435" i="4"/>
  <c r="V3435" i="4"/>
  <c r="Q3435" i="4"/>
  <c r="L3436" i="4"/>
  <c r="M3436" i="4"/>
  <c r="O3436" i="4"/>
  <c r="W3436" i="4"/>
  <c r="P3436" i="4"/>
  <c r="V3436" i="4"/>
  <c r="Q3436" i="4"/>
  <c r="L3437" i="4"/>
  <c r="M3437" i="4"/>
  <c r="O3437" i="4"/>
  <c r="W3437" i="4"/>
  <c r="P3437" i="4"/>
  <c r="V3437" i="4"/>
  <c r="Q3437" i="4"/>
  <c r="L3438" i="4"/>
  <c r="M3438" i="4"/>
  <c r="O3438" i="4"/>
  <c r="W3438" i="4"/>
  <c r="P3438" i="4"/>
  <c r="V3438" i="4"/>
  <c r="Q3438" i="4"/>
  <c r="L3439" i="4"/>
  <c r="M3439" i="4"/>
  <c r="O3439" i="4"/>
  <c r="W3439" i="4"/>
  <c r="P3439" i="4"/>
  <c r="V3439" i="4"/>
  <c r="Q3439" i="4"/>
  <c r="L3440" i="4"/>
  <c r="M3440" i="4"/>
  <c r="O3440" i="4"/>
  <c r="W3440" i="4"/>
  <c r="P3440" i="4"/>
  <c r="V3440" i="4"/>
  <c r="Q3440" i="4"/>
  <c r="L3441" i="4"/>
  <c r="M3441" i="4"/>
  <c r="O3441" i="4"/>
  <c r="W3441" i="4"/>
  <c r="P3441" i="4"/>
  <c r="V3441" i="4"/>
  <c r="Q3441" i="4"/>
  <c r="L3442" i="4"/>
  <c r="M3442" i="4"/>
  <c r="O3442" i="4"/>
  <c r="W3442" i="4"/>
  <c r="P3442" i="4"/>
  <c r="V3442" i="4"/>
  <c r="Q3442" i="4"/>
  <c r="L3443" i="4"/>
  <c r="M3443" i="4"/>
  <c r="O3443" i="4"/>
  <c r="W3443" i="4"/>
  <c r="P3443" i="4"/>
  <c r="V3443" i="4"/>
  <c r="Q3443" i="4"/>
  <c r="L3444" i="4"/>
  <c r="M3444" i="4"/>
  <c r="O3444" i="4"/>
  <c r="W3444" i="4"/>
  <c r="P3444" i="4"/>
  <c r="V3444" i="4"/>
  <c r="Q3444" i="4"/>
  <c r="L3445" i="4"/>
  <c r="M3445" i="4"/>
  <c r="O3445" i="4"/>
  <c r="W3445" i="4"/>
  <c r="P3445" i="4"/>
  <c r="V3445" i="4"/>
  <c r="Q3445" i="4"/>
  <c r="L3446" i="4"/>
  <c r="M3446" i="4"/>
  <c r="O3446" i="4"/>
  <c r="W3446" i="4"/>
  <c r="P3446" i="4"/>
  <c r="V3446" i="4"/>
  <c r="Q3446" i="4"/>
  <c r="L3447" i="4"/>
  <c r="M3447" i="4"/>
  <c r="O3447" i="4"/>
  <c r="W3447" i="4"/>
  <c r="P3447" i="4"/>
  <c r="V3447" i="4"/>
  <c r="Q3447" i="4"/>
  <c r="L3448" i="4"/>
  <c r="M3448" i="4"/>
  <c r="O3448" i="4"/>
  <c r="W3448" i="4"/>
  <c r="P3448" i="4"/>
  <c r="V3448" i="4"/>
  <c r="Q3448" i="4"/>
  <c r="L3449" i="4"/>
  <c r="M3449" i="4"/>
  <c r="O3449" i="4"/>
  <c r="W3449" i="4"/>
  <c r="P3449" i="4"/>
  <c r="V3449" i="4"/>
  <c r="Q3449" i="4"/>
  <c r="L3450" i="4"/>
  <c r="M3450" i="4"/>
  <c r="O3450" i="4"/>
  <c r="W3450" i="4"/>
  <c r="P3450" i="4"/>
  <c r="V3450" i="4"/>
  <c r="Q3450" i="4"/>
  <c r="L3451" i="4"/>
  <c r="M3451" i="4"/>
  <c r="O3451" i="4"/>
  <c r="W3451" i="4"/>
  <c r="P3451" i="4"/>
  <c r="V3451" i="4"/>
  <c r="Q3451" i="4"/>
  <c r="L3452" i="4"/>
  <c r="M3452" i="4"/>
  <c r="O3452" i="4"/>
  <c r="W3452" i="4"/>
  <c r="P3452" i="4"/>
  <c r="V3452" i="4"/>
  <c r="Q3452" i="4"/>
  <c r="L3453" i="4"/>
  <c r="M3453" i="4"/>
  <c r="O3453" i="4"/>
  <c r="W3453" i="4"/>
  <c r="P3453" i="4"/>
  <c r="V3453" i="4"/>
  <c r="Q3453" i="4"/>
  <c r="L3454" i="4"/>
  <c r="M3454" i="4"/>
  <c r="O3454" i="4"/>
  <c r="W3454" i="4"/>
  <c r="P3454" i="4"/>
  <c r="V3454" i="4"/>
  <c r="Q3454" i="4"/>
  <c r="L3455" i="4"/>
  <c r="M3455" i="4"/>
  <c r="O3455" i="4"/>
  <c r="W3455" i="4"/>
  <c r="P3455" i="4"/>
  <c r="V3455" i="4"/>
  <c r="Q3455" i="4"/>
  <c r="L3456" i="4"/>
  <c r="M3456" i="4"/>
  <c r="O3456" i="4"/>
  <c r="W3456" i="4"/>
  <c r="P3456" i="4"/>
  <c r="V3456" i="4"/>
  <c r="Q3456" i="4"/>
  <c r="L3457" i="4"/>
  <c r="M3457" i="4"/>
  <c r="O3457" i="4"/>
  <c r="W3457" i="4"/>
  <c r="P3457" i="4"/>
  <c r="V3457" i="4"/>
  <c r="Q3457" i="4"/>
  <c r="L3458" i="4"/>
  <c r="M3458" i="4"/>
  <c r="O3458" i="4"/>
  <c r="W3458" i="4"/>
  <c r="P3458" i="4"/>
  <c r="V3458" i="4"/>
  <c r="Q3458" i="4"/>
  <c r="L3459" i="4"/>
  <c r="M3459" i="4"/>
  <c r="O3459" i="4"/>
  <c r="W3459" i="4"/>
  <c r="P3459" i="4"/>
  <c r="V3459" i="4"/>
  <c r="Q3459" i="4"/>
  <c r="L3460" i="4"/>
  <c r="M3460" i="4"/>
  <c r="O3460" i="4"/>
  <c r="W3460" i="4"/>
  <c r="P3460" i="4"/>
  <c r="V3460" i="4"/>
  <c r="Q3460" i="4"/>
  <c r="L3461" i="4"/>
  <c r="M3461" i="4"/>
  <c r="O3461" i="4"/>
  <c r="W3461" i="4"/>
  <c r="P3461" i="4"/>
  <c r="V3461" i="4"/>
  <c r="Q3461" i="4"/>
  <c r="L3462" i="4"/>
  <c r="M3462" i="4"/>
  <c r="O3462" i="4"/>
  <c r="W3462" i="4"/>
  <c r="P3462" i="4"/>
  <c r="V3462" i="4"/>
  <c r="Q3462" i="4"/>
  <c r="L3463" i="4"/>
  <c r="M3463" i="4"/>
  <c r="O3463" i="4"/>
  <c r="W3463" i="4"/>
  <c r="P3463" i="4"/>
  <c r="V3463" i="4"/>
  <c r="Q3463" i="4"/>
  <c r="L3464" i="4"/>
  <c r="M3464" i="4"/>
  <c r="O3464" i="4"/>
  <c r="W3464" i="4"/>
  <c r="P3464" i="4"/>
  <c r="V3464" i="4"/>
  <c r="Q3464" i="4"/>
  <c r="L3465" i="4"/>
  <c r="M3465" i="4"/>
  <c r="O3465" i="4"/>
  <c r="W3465" i="4"/>
  <c r="P3465" i="4"/>
  <c r="V3465" i="4"/>
  <c r="Q3465" i="4"/>
  <c r="L3466" i="4"/>
  <c r="M3466" i="4"/>
  <c r="O3466" i="4"/>
  <c r="W3466" i="4"/>
  <c r="P3466" i="4"/>
  <c r="V3466" i="4"/>
  <c r="Q3466" i="4"/>
  <c r="L3467" i="4"/>
  <c r="M3467" i="4"/>
  <c r="O3467" i="4"/>
  <c r="W3467" i="4"/>
  <c r="P3467" i="4"/>
  <c r="V3467" i="4"/>
  <c r="Q3467" i="4"/>
  <c r="L3468" i="4"/>
  <c r="M3468" i="4"/>
  <c r="O3468" i="4"/>
  <c r="W3468" i="4"/>
  <c r="P3468" i="4"/>
  <c r="V3468" i="4"/>
  <c r="Q3468" i="4"/>
  <c r="L3469" i="4"/>
  <c r="M3469" i="4"/>
  <c r="O3469" i="4"/>
  <c r="W3469" i="4"/>
  <c r="P3469" i="4"/>
  <c r="V3469" i="4"/>
  <c r="Q3469" i="4"/>
  <c r="L3470" i="4"/>
  <c r="M3470" i="4"/>
  <c r="O3470" i="4"/>
  <c r="W3470" i="4"/>
  <c r="P3470" i="4"/>
  <c r="V3470" i="4"/>
  <c r="Q3470" i="4"/>
  <c r="L3471" i="4"/>
  <c r="M3471" i="4"/>
  <c r="O3471" i="4"/>
  <c r="W3471" i="4"/>
  <c r="P3471" i="4"/>
  <c r="V3471" i="4"/>
  <c r="Q3471" i="4"/>
  <c r="L3472" i="4"/>
  <c r="M3472" i="4"/>
  <c r="O3472" i="4"/>
  <c r="W3472" i="4"/>
  <c r="P3472" i="4"/>
  <c r="V3472" i="4"/>
  <c r="Q3472" i="4"/>
  <c r="L3473" i="4"/>
  <c r="M3473" i="4"/>
  <c r="O3473" i="4"/>
  <c r="W3473" i="4"/>
  <c r="P3473" i="4"/>
  <c r="V3473" i="4"/>
  <c r="Q3473" i="4"/>
  <c r="L3474" i="4"/>
  <c r="M3474" i="4"/>
  <c r="O3474" i="4"/>
  <c r="W3474" i="4"/>
  <c r="P3474" i="4"/>
  <c r="V3474" i="4"/>
  <c r="Q3474" i="4"/>
  <c r="L3475" i="4"/>
  <c r="M3475" i="4"/>
  <c r="O3475" i="4"/>
  <c r="W3475" i="4"/>
  <c r="P3475" i="4"/>
  <c r="V3475" i="4"/>
  <c r="Q3475" i="4"/>
  <c r="L3476" i="4"/>
  <c r="M3476" i="4"/>
  <c r="O3476" i="4"/>
  <c r="W3476" i="4"/>
  <c r="P3476" i="4"/>
  <c r="V3476" i="4"/>
  <c r="Q3476" i="4"/>
  <c r="L3477" i="4"/>
  <c r="M3477" i="4"/>
  <c r="O3477" i="4"/>
  <c r="W3477" i="4"/>
  <c r="P3477" i="4"/>
  <c r="V3477" i="4"/>
  <c r="Q3477" i="4"/>
  <c r="L3478" i="4"/>
  <c r="M3478" i="4"/>
  <c r="O3478" i="4"/>
  <c r="W3478" i="4"/>
  <c r="P3478" i="4"/>
  <c r="V3478" i="4"/>
  <c r="Q3478" i="4"/>
  <c r="L3479" i="4"/>
  <c r="M3479" i="4"/>
  <c r="O3479" i="4"/>
  <c r="W3479" i="4"/>
  <c r="P3479" i="4"/>
  <c r="V3479" i="4"/>
  <c r="Q3479" i="4"/>
  <c r="L3480" i="4"/>
  <c r="M3480" i="4"/>
  <c r="O3480" i="4"/>
  <c r="W3480" i="4"/>
  <c r="P3480" i="4"/>
  <c r="V3480" i="4"/>
  <c r="Q3480" i="4"/>
  <c r="L3481" i="4"/>
  <c r="M3481" i="4"/>
  <c r="O3481" i="4"/>
  <c r="W3481" i="4"/>
  <c r="P3481" i="4"/>
  <c r="V3481" i="4"/>
  <c r="Q3481" i="4"/>
  <c r="L3482" i="4"/>
  <c r="M3482" i="4"/>
  <c r="O3482" i="4"/>
  <c r="W3482" i="4"/>
  <c r="P3482" i="4"/>
  <c r="V3482" i="4"/>
  <c r="Q3482" i="4"/>
  <c r="L3483" i="4"/>
  <c r="M3483" i="4"/>
  <c r="O3483" i="4"/>
  <c r="W3483" i="4"/>
  <c r="P3483" i="4"/>
  <c r="V3483" i="4"/>
  <c r="Q3483" i="4"/>
  <c r="L3484" i="4"/>
  <c r="M3484" i="4"/>
  <c r="O3484" i="4"/>
  <c r="W3484" i="4"/>
  <c r="P3484" i="4"/>
  <c r="V3484" i="4"/>
  <c r="Q3484" i="4"/>
  <c r="L3485" i="4"/>
  <c r="M3485" i="4"/>
  <c r="O3485" i="4"/>
  <c r="W3485" i="4"/>
  <c r="P3485" i="4"/>
  <c r="V3485" i="4"/>
  <c r="Q3485" i="4"/>
  <c r="L3486" i="4"/>
  <c r="M3486" i="4"/>
  <c r="O3486" i="4"/>
  <c r="W3486" i="4"/>
  <c r="P3486" i="4"/>
  <c r="V3486" i="4"/>
  <c r="Q3486" i="4"/>
  <c r="L3487" i="4"/>
  <c r="M3487" i="4"/>
  <c r="O3487" i="4"/>
  <c r="W3487" i="4"/>
  <c r="P3487" i="4"/>
  <c r="V3487" i="4"/>
  <c r="Q3487" i="4"/>
  <c r="L3488" i="4"/>
  <c r="M3488" i="4"/>
  <c r="O3488" i="4"/>
  <c r="W3488" i="4"/>
  <c r="P3488" i="4"/>
  <c r="V3488" i="4"/>
  <c r="Q3488" i="4"/>
  <c r="L3489" i="4"/>
  <c r="M3489" i="4"/>
  <c r="O3489" i="4"/>
  <c r="W3489" i="4"/>
  <c r="P3489" i="4"/>
  <c r="V3489" i="4"/>
  <c r="Q3489" i="4"/>
  <c r="L3490" i="4"/>
  <c r="M3490" i="4"/>
  <c r="O3490" i="4"/>
  <c r="W3490" i="4"/>
  <c r="P3490" i="4"/>
  <c r="V3490" i="4"/>
  <c r="Q3490" i="4"/>
  <c r="L3491" i="4"/>
  <c r="M3491" i="4"/>
  <c r="O3491" i="4"/>
  <c r="W3491" i="4"/>
  <c r="P3491" i="4"/>
  <c r="V3491" i="4"/>
  <c r="Q3491" i="4"/>
  <c r="L3492" i="4"/>
  <c r="M3492" i="4"/>
  <c r="O3492" i="4"/>
  <c r="W3492" i="4"/>
  <c r="P3492" i="4"/>
  <c r="V3492" i="4"/>
  <c r="Q3492" i="4"/>
  <c r="L3493" i="4"/>
  <c r="M3493" i="4"/>
  <c r="O3493" i="4"/>
  <c r="W3493" i="4"/>
  <c r="P3493" i="4"/>
  <c r="V3493" i="4"/>
  <c r="Q3493" i="4"/>
  <c r="L3494" i="4"/>
  <c r="M3494" i="4"/>
  <c r="O3494" i="4"/>
  <c r="W3494" i="4"/>
  <c r="P3494" i="4"/>
  <c r="V3494" i="4"/>
  <c r="Q3494" i="4"/>
  <c r="L3495" i="4"/>
  <c r="M3495" i="4"/>
  <c r="O3495" i="4"/>
  <c r="W3495" i="4"/>
  <c r="P3495" i="4"/>
  <c r="V3495" i="4"/>
  <c r="Q3495" i="4"/>
  <c r="L3496" i="4"/>
  <c r="M3496" i="4"/>
  <c r="O3496" i="4"/>
  <c r="W3496" i="4"/>
  <c r="P3496" i="4"/>
  <c r="V3496" i="4"/>
  <c r="Q3496" i="4"/>
  <c r="L3497" i="4"/>
  <c r="M3497" i="4"/>
  <c r="O3497" i="4"/>
  <c r="W3497" i="4"/>
  <c r="P3497" i="4"/>
  <c r="V3497" i="4"/>
  <c r="Q3497" i="4"/>
  <c r="L3498" i="4"/>
  <c r="M3498" i="4"/>
  <c r="O3498" i="4"/>
  <c r="W3498" i="4"/>
  <c r="P3498" i="4"/>
  <c r="V3498" i="4"/>
  <c r="Q3498" i="4"/>
  <c r="L3499" i="4"/>
  <c r="M3499" i="4"/>
  <c r="O3499" i="4"/>
  <c r="W3499" i="4"/>
  <c r="P3499" i="4"/>
  <c r="V3499" i="4"/>
  <c r="Q3499" i="4"/>
  <c r="L3500" i="4"/>
  <c r="M3500" i="4"/>
  <c r="O3500" i="4"/>
  <c r="W3500" i="4"/>
  <c r="P3500" i="4"/>
  <c r="V3500" i="4"/>
  <c r="Q3500" i="4"/>
  <c r="L3501" i="4"/>
  <c r="M3501" i="4"/>
  <c r="O3501" i="4"/>
  <c r="W3501" i="4"/>
  <c r="P3501" i="4"/>
  <c r="V3501" i="4"/>
  <c r="Q3501" i="4"/>
  <c r="L3502" i="4"/>
  <c r="M3502" i="4"/>
  <c r="O3502" i="4"/>
  <c r="W3502" i="4"/>
  <c r="P3502" i="4"/>
  <c r="V3502" i="4"/>
  <c r="Q3502" i="4"/>
  <c r="L3503" i="4"/>
  <c r="M3503" i="4"/>
  <c r="O3503" i="4"/>
  <c r="W3503" i="4"/>
  <c r="P3503" i="4"/>
  <c r="V3503" i="4"/>
  <c r="Q3503" i="4"/>
  <c r="L3504" i="4"/>
  <c r="M3504" i="4"/>
  <c r="O3504" i="4"/>
  <c r="W3504" i="4"/>
  <c r="P3504" i="4"/>
  <c r="V3504" i="4"/>
  <c r="Q3504" i="4"/>
  <c r="L3505" i="4"/>
  <c r="M3505" i="4"/>
  <c r="O3505" i="4"/>
  <c r="W3505" i="4"/>
  <c r="P3505" i="4"/>
  <c r="V3505" i="4"/>
  <c r="Q3505" i="4"/>
  <c r="L3506" i="4"/>
  <c r="M3506" i="4"/>
  <c r="O3506" i="4"/>
  <c r="W3506" i="4"/>
  <c r="P3506" i="4"/>
  <c r="V3506" i="4"/>
  <c r="Q3506" i="4"/>
  <c r="L3507" i="4"/>
  <c r="M3507" i="4"/>
  <c r="O3507" i="4"/>
  <c r="W3507" i="4"/>
  <c r="P3507" i="4"/>
  <c r="V3507" i="4"/>
  <c r="Q3507" i="4"/>
  <c r="L3508" i="4"/>
  <c r="M3508" i="4"/>
  <c r="O3508" i="4"/>
  <c r="W3508" i="4"/>
  <c r="P3508" i="4"/>
  <c r="V3508" i="4"/>
  <c r="Q3508" i="4"/>
  <c r="L3509" i="4"/>
  <c r="M3509" i="4"/>
  <c r="O3509" i="4"/>
  <c r="W3509" i="4"/>
  <c r="P3509" i="4"/>
  <c r="V3509" i="4"/>
  <c r="Q3509" i="4"/>
  <c r="L3510" i="4"/>
  <c r="M3510" i="4"/>
  <c r="O3510" i="4"/>
  <c r="W3510" i="4"/>
  <c r="P3510" i="4"/>
  <c r="V3510" i="4"/>
  <c r="Q3510" i="4"/>
  <c r="L3511" i="4"/>
  <c r="M3511" i="4"/>
  <c r="O3511" i="4"/>
  <c r="W3511" i="4"/>
  <c r="P3511" i="4"/>
  <c r="V3511" i="4"/>
  <c r="Q3511" i="4"/>
  <c r="L3512" i="4"/>
  <c r="M3512" i="4"/>
  <c r="O3512" i="4"/>
  <c r="W3512" i="4"/>
  <c r="P3512" i="4"/>
  <c r="V3512" i="4"/>
  <c r="Q3512" i="4"/>
  <c r="L3513" i="4"/>
  <c r="M3513" i="4"/>
  <c r="O3513" i="4"/>
  <c r="W3513" i="4"/>
  <c r="P3513" i="4"/>
  <c r="V3513" i="4"/>
  <c r="Q3513" i="4"/>
  <c r="L3514" i="4"/>
  <c r="M3514" i="4"/>
  <c r="O3514" i="4"/>
  <c r="W3514" i="4"/>
  <c r="P3514" i="4"/>
  <c r="V3514" i="4"/>
  <c r="Q3514" i="4"/>
  <c r="L3515" i="4"/>
  <c r="M3515" i="4"/>
  <c r="O3515" i="4"/>
  <c r="W3515" i="4"/>
  <c r="P3515" i="4"/>
  <c r="V3515" i="4"/>
  <c r="Q3515" i="4"/>
  <c r="L3516" i="4"/>
  <c r="M3516" i="4"/>
  <c r="O3516" i="4"/>
  <c r="W3516" i="4"/>
  <c r="P3516" i="4"/>
  <c r="V3516" i="4"/>
  <c r="Q3516" i="4"/>
  <c r="L3517" i="4"/>
  <c r="M3517" i="4"/>
  <c r="O3517" i="4"/>
  <c r="W3517" i="4"/>
  <c r="P3517" i="4"/>
  <c r="V3517" i="4"/>
  <c r="Q3517" i="4"/>
  <c r="L3518" i="4"/>
  <c r="M3518" i="4"/>
  <c r="O3518" i="4"/>
  <c r="W3518" i="4"/>
  <c r="P3518" i="4"/>
  <c r="V3518" i="4"/>
  <c r="Q3518" i="4"/>
  <c r="L3519" i="4"/>
  <c r="M3519" i="4"/>
  <c r="O3519" i="4"/>
  <c r="W3519" i="4"/>
  <c r="P3519" i="4"/>
  <c r="V3519" i="4"/>
  <c r="Q3519" i="4"/>
  <c r="L3520" i="4"/>
  <c r="M3520" i="4"/>
  <c r="O3520" i="4"/>
  <c r="W3520" i="4"/>
  <c r="P3520" i="4"/>
  <c r="V3520" i="4"/>
  <c r="Q3520" i="4"/>
  <c r="L3521" i="4"/>
  <c r="M3521" i="4"/>
  <c r="O3521" i="4"/>
  <c r="W3521" i="4"/>
  <c r="P3521" i="4"/>
  <c r="V3521" i="4"/>
  <c r="Q3521" i="4"/>
  <c r="L3522" i="4"/>
  <c r="M3522" i="4"/>
  <c r="O3522" i="4"/>
  <c r="W3522" i="4"/>
  <c r="P3522" i="4"/>
  <c r="V3522" i="4"/>
  <c r="Q3522" i="4"/>
  <c r="L3523" i="4"/>
  <c r="M3523" i="4"/>
  <c r="O3523" i="4"/>
  <c r="W3523" i="4"/>
  <c r="P3523" i="4"/>
  <c r="V3523" i="4"/>
  <c r="Q3523" i="4"/>
  <c r="L3524" i="4"/>
  <c r="M3524" i="4"/>
  <c r="O3524" i="4"/>
  <c r="W3524" i="4"/>
  <c r="P3524" i="4"/>
  <c r="V3524" i="4"/>
  <c r="Q3524" i="4"/>
  <c r="L3525" i="4"/>
  <c r="M3525" i="4"/>
  <c r="O3525" i="4"/>
  <c r="W3525" i="4"/>
  <c r="P3525" i="4"/>
  <c r="V3525" i="4"/>
  <c r="Q3525" i="4"/>
  <c r="L3526" i="4"/>
  <c r="M3526" i="4"/>
  <c r="O3526" i="4"/>
  <c r="W3526" i="4"/>
  <c r="P3526" i="4"/>
  <c r="V3526" i="4"/>
  <c r="Q3526" i="4"/>
  <c r="L3527" i="4"/>
  <c r="M3527" i="4"/>
  <c r="O3527" i="4"/>
  <c r="W3527" i="4"/>
  <c r="P3527" i="4"/>
  <c r="V3527" i="4"/>
  <c r="Q3527" i="4"/>
  <c r="L3528" i="4"/>
  <c r="M3528" i="4"/>
  <c r="O3528" i="4"/>
  <c r="W3528" i="4"/>
  <c r="P3528" i="4"/>
  <c r="V3528" i="4"/>
  <c r="Q3528" i="4"/>
  <c r="L3529" i="4"/>
  <c r="M3529" i="4"/>
  <c r="O3529" i="4"/>
  <c r="W3529" i="4"/>
  <c r="P3529" i="4"/>
  <c r="V3529" i="4"/>
  <c r="Q3529" i="4"/>
  <c r="L3530" i="4"/>
  <c r="M3530" i="4"/>
  <c r="O3530" i="4"/>
  <c r="W3530" i="4"/>
  <c r="P3530" i="4"/>
  <c r="V3530" i="4"/>
  <c r="Q3530" i="4"/>
  <c r="L3531" i="4"/>
  <c r="M3531" i="4"/>
  <c r="O3531" i="4"/>
  <c r="W3531" i="4"/>
  <c r="P3531" i="4"/>
  <c r="V3531" i="4"/>
  <c r="Q3531" i="4"/>
  <c r="L3532" i="4"/>
  <c r="M3532" i="4"/>
  <c r="O3532" i="4"/>
  <c r="W3532" i="4"/>
  <c r="P3532" i="4"/>
  <c r="V3532" i="4"/>
  <c r="Q3532" i="4"/>
  <c r="L3533" i="4"/>
  <c r="M3533" i="4"/>
  <c r="O3533" i="4"/>
  <c r="W3533" i="4"/>
  <c r="P3533" i="4"/>
  <c r="V3533" i="4"/>
  <c r="Q3533" i="4"/>
  <c r="L3534" i="4"/>
  <c r="M3534" i="4"/>
  <c r="O3534" i="4"/>
  <c r="W3534" i="4"/>
  <c r="P3534" i="4"/>
  <c r="V3534" i="4"/>
  <c r="Q3534" i="4"/>
  <c r="L3535" i="4"/>
  <c r="M3535" i="4"/>
  <c r="O3535" i="4"/>
  <c r="W3535" i="4"/>
  <c r="P3535" i="4"/>
  <c r="V3535" i="4"/>
  <c r="Q3535" i="4"/>
  <c r="L3536" i="4"/>
  <c r="M3536" i="4"/>
  <c r="O3536" i="4"/>
  <c r="W3536" i="4"/>
  <c r="P3536" i="4"/>
  <c r="V3536" i="4"/>
  <c r="Q3536" i="4"/>
  <c r="L3537" i="4"/>
  <c r="M3537" i="4"/>
  <c r="O3537" i="4"/>
  <c r="W3537" i="4"/>
  <c r="P3537" i="4"/>
  <c r="V3537" i="4"/>
  <c r="Q3537" i="4"/>
  <c r="L3538" i="4"/>
  <c r="M3538" i="4"/>
  <c r="O3538" i="4"/>
  <c r="W3538" i="4"/>
  <c r="P3538" i="4"/>
  <c r="V3538" i="4"/>
  <c r="Q3538" i="4"/>
  <c r="L3539" i="4"/>
  <c r="M3539" i="4"/>
  <c r="O3539" i="4"/>
  <c r="W3539" i="4"/>
  <c r="P3539" i="4"/>
  <c r="V3539" i="4"/>
  <c r="Q3539" i="4"/>
  <c r="L3540" i="4"/>
  <c r="M3540" i="4"/>
  <c r="O3540" i="4"/>
  <c r="W3540" i="4"/>
  <c r="P3540" i="4"/>
  <c r="V3540" i="4"/>
  <c r="Q3540" i="4"/>
  <c r="L3541" i="4"/>
  <c r="M3541" i="4"/>
  <c r="O3541" i="4"/>
  <c r="W3541" i="4"/>
  <c r="P3541" i="4"/>
  <c r="V3541" i="4"/>
  <c r="Q3541" i="4"/>
  <c r="L3542" i="4"/>
  <c r="M3542" i="4"/>
  <c r="O3542" i="4"/>
  <c r="W3542" i="4"/>
  <c r="P3542" i="4"/>
  <c r="V3542" i="4"/>
  <c r="Q3542" i="4"/>
  <c r="L3543" i="4"/>
  <c r="M3543" i="4"/>
  <c r="O3543" i="4"/>
  <c r="W3543" i="4"/>
  <c r="P3543" i="4"/>
  <c r="V3543" i="4"/>
  <c r="Q3543" i="4"/>
  <c r="L3544" i="4"/>
  <c r="M3544" i="4"/>
  <c r="O3544" i="4"/>
  <c r="W3544" i="4"/>
  <c r="P3544" i="4"/>
  <c r="V3544" i="4"/>
  <c r="Q3544" i="4"/>
  <c r="L3545" i="4"/>
  <c r="M3545" i="4"/>
  <c r="O3545" i="4"/>
  <c r="W3545" i="4"/>
  <c r="P3545" i="4"/>
  <c r="V3545" i="4"/>
  <c r="Q3545" i="4"/>
  <c r="L3546" i="4"/>
  <c r="M3546" i="4"/>
  <c r="O3546" i="4"/>
  <c r="W3546" i="4"/>
  <c r="P3546" i="4"/>
  <c r="V3546" i="4"/>
  <c r="Q3546" i="4"/>
  <c r="L3547" i="4"/>
  <c r="M3547" i="4"/>
  <c r="O3547" i="4"/>
  <c r="W3547" i="4"/>
  <c r="P3547" i="4"/>
  <c r="V3547" i="4"/>
  <c r="Q3547" i="4"/>
  <c r="L3548" i="4"/>
  <c r="M3548" i="4"/>
  <c r="O3548" i="4"/>
  <c r="W3548" i="4"/>
  <c r="P3548" i="4"/>
  <c r="V3548" i="4"/>
  <c r="Q3548" i="4"/>
  <c r="L3549" i="4"/>
  <c r="M3549" i="4"/>
  <c r="O3549" i="4"/>
  <c r="W3549" i="4"/>
  <c r="P3549" i="4"/>
  <c r="V3549" i="4"/>
  <c r="Q3549" i="4"/>
  <c r="L3550" i="4"/>
  <c r="M3550" i="4"/>
  <c r="O3550" i="4"/>
  <c r="W3550" i="4"/>
  <c r="P3550" i="4"/>
  <c r="V3550" i="4"/>
  <c r="Q3550" i="4"/>
  <c r="L3551" i="4"/>
  <c r="M3551" i="4"/>
  <c r="O3551" i="4"/>
  <c r="W3551" i="4"/>
  <c r="P3551" i="4"/>
  <c r="V3551" i="4"/>
  <c r="Q3551" i="4"/>
  <c r="L3552" i="4"/>
  <c r="M3552" i="4"/>
  <c r="O3552" i="4"/>
  <c r="W3552" i="4"/>
  <c r="P3552" i="4"/>
  <c r="V3552" i="4"/>
  <c r="Q3552" i="4"/>
  <c r="L3553" i="4"/>
  <c r="M3553" i="4"/>
  <c r="O3553" i="4"/>
  <c r="W3553" i="4"/>
  <c r="P3553" i="4"/>
  <c r="V3553" i="4"/>
  <c r="Q3553" i="4"/>
  <c r="L3554" i="4"/>
  <c r="M3554" i="4"/>
  <c r="O3554" i="4"/>
  <c r="W3554" i="4"/>
  <c r="P3554" i="4"/>
  <c r="V3554" i="4"/>
  <c r="Q3554" i="4"/>
  <c r="L3555" i="4"/>
  <c r="M3555" i="4"/>
  <c r="O3555" i="4"/>
  <c r="W3555" i="4"/>
  <c r="P3555" i="4"/>
  <c r="V3555" i="4"/>
  <c r="Q3555" i="4"/>
  <c r="L3556" i="4"/>
  <c r="M3556" i="4"/>
  <c r="O3556" i="4"/>
  <c r="W3556" i="4"/>
  <c r="P3556" i="4"/>
  <c r="V3556" i="4"/>
  <c r="Q3556" i="4"/>
  <c r="L3557" i="4"/>
  <c r="M3557" i="4"/>
  <c r="O3557" i="4"/>
  <c r="W3557" i="4"/>
  <c r="P3557" i="4"/>
  <c r="V3557" i="4"/>
  <c r="Q3557" i="4"/>
  <c r="L3558" i="4"/>
  <c r="M3558" i="4"/>
  <c r="O3558" i="4"/>
  <c r="W3558" i="4"/>
  <c r="P3558" i="4"/>
  <c r="V3558" i="4"/>
  <c r="Q3558" i="4"/>
  <c r="L3559" i="4"/>
  <c r="M3559" i="4"/>
  <c r="O3559" i="4"/>
  <c r="W3559" i="4"/>
  <c r="P3559" i="4"/>
  <c r="V3559" i="4"/>
  <c r="Q3559" i="4"/>
  <c r="L3560" i="4"/>
  <c r="M3560" i="4"/>
  <c r="O3560" i="4"/>
  <c r="W3560" i="4"/>
  <c r="P3560" i="4"/>
  <c r="V3560" i="4"/>
  <c r="Q3560" i="4"/>
  <c r="L3561" i="4"/>
  <c r="M3561" i="4"/>
  <c r="O3561" i="4"/>
  <c r="W3561" i="4"/>
  <c r="P3561" i="4"/>
  <c r="V3561" i="4"/>
  <c r="Q3561" i="4"/>
  <c r="L3562" i="4"/>
  <c r="M3562" i="4"/>
  <c r="O3562" i="4"/>
  <c r="W3562" i="4"/>
  <c r="P3562" i="4"/>
  <c r="V3562" i="4"/>
  <c r="Q3562" i="4"/>
  <c r="L3563" i="4"/>
  <c r="M3563" i="4"/>
  <c r="O3563" i="4"/>
  <c r="W3563" i="4"/>
  <c r="P3563" i="4"/>
  <c r="V3563" i="4"/>
  <c r="Q3563" i="4"/>
  <c r="L3564" i="4"/>
  <c r="M3564" i="4"/>
  <c r="O3564" i="4"/>
  <c r="W3564" i="4"/>
  <c r="P3564" i="4"/>
  <c r="V3564" i="4"/>
  <c r="Q3564" i="4"/>
  <c r="L3565" i="4"/>
  <c r="M3565" i="4"/>
  <c r="O3565" i="4"/>
  <c r="W3565" i="4"/>
  <c r="P3565" i="4"/>
  <c r="V3565" i="4"/>
  <c r="Q3565" i="4"/>
  <c r="L3566" i="4"/>
  <c r="M3566" i="4"/>
  <c r="O3566" i="4"/>
  <c r="W3566" i="4"/>
  <c r="P3566" i="4"/>
  <c r="V3566" i="4"/>
  <c r="Q3566" i="4"/>
  <c r="L3567" i="4"/>
  <c r="M3567" i="4"/>
  <c r="O3567" i="4"/>
  <c r="W3567" i="4"/>
  <c r="P3567" i="4"/>
  <c r="V3567" i="4"/>
  <c r="Q3567" i="4"/>
  <c r="L3568" i="4"/>
  <c r="M3568" i="4"/>
  <c r="O3568" i="4"/>
  <c r="W3568" i="4"/>
  <c r="P3568" i="4"/>
  <c r="V3568" i="4"/>
  <c r="Q3568" i="4"/>
  <c r="L3569" i="4"/>
  <c r="M3569" i="4"/>
  <c r="O3569" i="4"/>
  <c r="W3569" i="4"/>
  <c r="P3569" i="4"/>
  <c r="V3569" i="4"/>
  <c r="Q3569" i="4"/>
  <c r="L3570" i="4"/>
  <c r="M3570" i="4"/>
  <c r="O3570" i="4"/>
  <c r="W3570" i="4"/>
  <c r="P3570" i="4"/>
  <c r="V3570" i="4"/>
  <c r="Q3570" i="4"/>
  <c r="L3571" i="4"/>
  <c r="M3571" i="4"/>
  <c r="O3571" i="4"/>
  <c r="W3571" i="4"/>
  <c r="P3571" i="4"/>
  <c r="V3571" i="4"/>
  <c r="Q3571" i="4"/>
  <c r="L3572" i="4"/>
  <c r="M3572" i="4"/>
  <c r="O3572" i="4"/>
  <c r="W3572" i="4"/>
  <c r="P3572" i="4"/>
  <c r="V3572" i="4"/>
  <c r="Q3572" i="4"/>
  <c r="L3573" i="4"/>
  <c r="M3573" i="4"/>
  <c r="O3573" i="4"/>
  <c r="W3573" i="4"/>
  <c r="P3573" i="4"/>
  <c r="V3573" i="4"/>
  <c r="Q3573" i="4"/>
  <c r="L3574" i="4"/>
  <c r="M3574" i="4"/>
  <c r="O3574" i="4"/>
  <c r="W3574" i="4"/>
  <c r="P3574" i="4"/>
  <c r="V3574" i="4"/>
  <c r="Q3574" i="4"/>
  <c r="L3575" i="4"/>
  <c r="M3575" i="4"/>
  <c r="O3575" i="4"/>
  <c r="W3575" i="4"/>
  <c r="P3575" i="4"/>
  <c r="V3575" i="4"/>
  <c r="Q3575" i="4"/>
  <c r="L3576" i="4"/>
  <c r="M3576" i="4"/>
  <c r="O3576" i="4"/>
  <c r="W3576" i="4"/>
  <c r="P3576" i="4"/>
  <c r="V3576" i="4"/>
  <c r="Q3576" i="4"/>
  <c r="L3577" i="4"/>
  <c r="M3577" i="4"/>
  <c r="O3577" i="4"/>
  <c r="W3577" i="4"/>
  <c r="P3577" i="4"/>
  <c r="V3577" i="4"/>
  <c r="Q3577" i="4"/>
  <c r="L3578" i="4"/>
  <c r="M3578" i="4"/>
  <c r="O3578" i="4"/>
  <c r="W3578" i="4"/>
  <c r="P3578" i="4"/>
  <c r="V3578" i="4"/>
  <c r="Q3578" i="4"/>
  <c r="L3579" i="4"/>
  <c r="M3579" i="4"/>
  <c r="O3579" i="4"/>
  <c r="W3579" i="4"/>
  <c r="P3579" i="4"/>
  <c r="V3579" i="4"/>
  <c r="Q3579" i="4"/>
  <c r="L3580" i="4"/>
  <c r="M3580" i="4"/>
  <c r="O3580" i="4"/>
  <c r="W3580" i="4"/>
  <c r="P3580" i="4"/>
  <c r="V3580" i="4"/>
  <c r="Q3580" i="4"/>
  <c r="L3581" i="4"/>
  <c r="M3581" i="4"/>
  <c r="O3581" i="4"/>
  <c r="W3581" i="4"/>
  <c r="P3581" i="4"/>
  <c r="V3581" i="4"/>
  <c r="Q3581" i="4"/>
  <c r="L3582" i="4"/>
  <c r="M3582" i="4"/>
  <c r="O3582" i="4"/>
  <c r="W3582" i="4"/>
  <c r="P3582" i="4"/>
  <c r="V3582" i="4"/>
  <c r="Q3582" i="4"/>
  <c r="L3583" i="4"/>
  <c r="M3583" i="4"/>
  <c r="O3583" i="4"/>
  <c r="W3583" i="4"/>
  <c r="P3583" i="4"/>
  <c r="V3583" i="4"/>
  <c r="Q3583" i="4"/>
  <c r="L3584" i="4"/>
  <c r="M3584" i="4"/>
  <c r="O3584" i="4"/>
  <c r="W3584" i="4"/>
  <c r="P3584" i="4"/>
  <c r="V3584" i="4"/>
  <c r="Q3584" i="4"/>
  <c r="L3585" i="4"/>
  <c r="M3585" i="4"/>
  <c r="O3585" i="4"/>
  <c r="W3585" i="4"/>
  <c r="P3585" i="4"/>
  <c r="V3585" i="4"/>
  <c r="Q3585" i="4"/>
  <c r="L3586" i="4"/>
  <c r="M3586" i="4"/>
  <c r="O3586" i="4"/>
  <c r="W3586" i="4"/>
  <c r="P3586" i="4"/>
  <c r="V3586" i="4"/>
  <c r="Q3586" i="4"/>
  <c r="L3587" i="4"/>
  <c r="M3587" i="4"/>
  <c r="O3587" i="4"/>
  <c r="W3587" i="4"/>
  <c r="P3587" i="4"/>
  <c r="V3587" i="4"/>
  <c r="Q3587" i="4"/>
  <c r="L3588" i="4"/>
  <c r="M3588" i="4"/>
  <c r="O3588" i="4"/>
  <c r="W3588" i="4"/>
  <c r="P3588" i="4"/>
  <c r="V3588" i="4"/>
  <c r="Q3588" i="4"/>
  <c r="L3589" i="4"/>
  <c r="M3589" i="4"/>
  <c r="O3589" i="4"/>
  <c r="W3589" i="4"/>
  <c r="P3589" i="4"/>
  <c r="V3589" i="4"/>
  <c r="Q3589" i="4"/>
  <c r="L3590" i="4"/>
  <c r="M3590" i="4"/>
  <c r="O3590" i="4"/>
  <c r="W3590" i="4"/>
  <c r="P3590" i="4"/>
  <c r="V3590" i="4"/>
  <c r="Q3590" i="4"/>
  <c r="L3591" i="4"/>
  <c r="M3591" i="4"/>
  <c r="O3591" i="4"/>
  <c r="W3591" i="4"/>
  <c r="P3591" i="4"/>
  <c r="V3591" i="4"/>
  <c r="Q3591" i="4"/>
  <c r="L3592" i="4"/>
  <c r="M3592" i="4"/>
  <c r="O3592" i="4"/>
  <c r="W3592" i="4"/>
  <c r="P3592" i="4"/>
  <c r="V3592" i="4"/>
  <c r="Q3592" i="4"/>
  <c r="L3593" i="4"/>
  <c r="M3593" i="4"/>
  <c r="O3593" i="4"/>
  <c r="W3593" i="4"/>
  <c r="P3593" i="4"/>
  <c r="V3593" i="4"/>
  <c r="Q3593" i="4"/>
  <c r="L3594" i="4"/>
  <c r="M3594" i="4"/>
  <c r="O3594" i="4"/>
  <c r="W3594" i="4"/>
  <c r="P3594" i="4"/>
  <c r="V3594" i="4"/>
  <c r="Q3594" i="4"/>
  <c r="L3595" i="4"/>
  <c r="M3595" i="4"/>
  <c r="O3595" i="4"/>
  <c r="W3595" i="4"/>
  <c r="P3595" i="4"/>
  <c r="V3595" i="4"/>
  <c r="Q3595" i="4"/>
  <c r="L3596" i="4"/>
  <c r="M3596" i="4"/>
  <c r="O3596" i="4"/>
  <c r="W3596" i="4"/>
  <c r="P3596" i="4"/>
  <c r="V3596" i="4"/>
  <c r="Q3596" i="4"/>
  <c r="L3597" i="4"/>
  <c r="M3597" i="4"/>
  <c r="O3597" i="4"/>
  <c r="W3597" i="4"/>
  <c r="P3597" i="4"/>
  <c r="V3597" i="4"/>
  <c r="Q3597" i="4"/>
  <c r="L3598" i="4"/>
  <c r="M3598" i="4"/>
  <c r="O3598" i="4"/>
  <c r="W3598" i="4"/>
  <c r="P3598" i="4"/>
  <c r="V3598" i="4"/>
  <c r="Q3598" i="4"/>
  <c r="L3599" i="4"/>
  <c r="M3599" i="4"/>
  <c r="O3599" i="4"/>
  <c r="W3599" i="4"/>
  <c r="P3599" i="4"/>
  <c r="V3599" i="4"/>
  <c r="Q3599" i="4"/>
  <c r="L3600" i="4"/>
  <c r="M3600" i="4"/>
  <c r="O3600" i="4"/>
  <c r="W3600" i="4"/>
  <c r="P3600" i="4"/>
  <c r="V3600" i="4"/>
  <c r="Q3600" i="4"/>
  <c r="L3601" i="4"/>
  <c r="M3601" i="4"/>
  <c r="O3601" i="4"/>
  <c r="W3601" i="4"/>
  <c r="P3601" i="4"/>
  <c r="V3601" i="4"/>
  <c r="Q3601" i="4"/>
  <c r="L3602" i="4"/>
  <c r="M3602" i="4"/>
  <c r="O3602" i="4"/>
  <c r="W3602" i="4"/>
  <c r="P3602" i="4"/>
  <c r="V3602" i="4"/>
  <c r="Q3602" i="4"/>
  <c r="L3603" i="4"/>
  <c r="M3603" i="4"/>
  <c r="O3603" i="4"/>
  <c r="W3603" i="4"/>
  <c r="P3603" i="4"/>
  <c r="V3603" i="4"/>
  <c r="Q3603" i="4"/>
  <c r="L3604" i="4"/>
  <c r="M3604" i="4"/>
  <c r="O3604" i="4"/>
  <c r="W3604" i="4"/>
  <c r="P3604" i="4"/>
  <c r="V3604" i="4"/>
  <c r="Q3604" i="4"/>
  <c r="L3605" i="4"/>
  <c r="M3605" i="4"/>
  <c r="O3605" i="4"/>
  <c r="W3605" i="4"/>
  <c r="P3605" i="4"/>
  <c r="V3605" i="4"/>
  <c r="Q3605" i="4"/>
  <c r="L3606" i="4"/>
  <c r="M3606" i="4"/>
  <c r="O3606" i="4"/>
  <c r="W3606" i="4"/>
  <c r="P3606" i="4"/>
  <c r="V3606" i="4"/>
  <c r="Q3606" i="4"/>
  <c r="L3607" i="4"/>
  <c r="M3607" i="4"/>
  <c r="O3607" i="4"/>
  <c r="W3607" i="4"/>
  <c r="P3607" i="4"/>
  <c r="V3607" i="4"/>
  <c r="Q3607" i="4"/>
  <c r="L3608" i="4"/>
  <c r="M3608" i="4"/>
  <c r="O3608" i="4"/>
  <c r="W3608" i="4"/>
  <c r="P3608" i="4"/>
  <c r="V3608" i="4"/>
  <c r="Q3608" i="4"/>
  <c r="L3609" i="4"/>
  <c r="M3609" i="4"/>
  <c r="O3609" i="4"/>
  <c r="W3609" i="4"/>
  <c r="P3609" i="4"/>
  <c r="V3609" i="4"/>
  <c r="Q3609" i="4"/>
  <c r="L3610" i="4"/>
  <c r="M3610" i="4"/>
  <c r="O3610" i="4"/>
  <c r="W3610" i="4"/>
  <c r="P3610" i="4"/>
  <c r="V3610" i="4"/>
  <c r="Q3610" i="4"/>
  <c r="L3611" i="4"/>
  <c r="M3611" i="4"/>
  <c r="O3611" i="4"/>
  <c r="W3611" i="4"/>
  <c r="P3611" i="4"/>
  <c r="V3611" i="4"/>
  <c r="Q3611" i="4"/>
  <c r="L3612" i="4"/>
  <c r="M3612" i="4"/>
  <c r="O3612" i="4"/>
  <c r="W3612" i="4"/>
  <c r="P3612" i="4"/>
  <c r="V3612" i="4"/>
  <c r="Q3612" i="4"/>
  <c r="L3613" i="4"/>
  <c r="M3613" i="4"/>
  <c r="O3613" i="4"/>
  <c r="W3613" i="4"/>
  <c r="P3613" i="4"/>
  <c r="V3613" i="4"/>
  <c r="Q3613" i="4"/>
  <c r="L3614" i="4"/>
  <c r="M3614" i="4"/>
  <c r="O3614" i="4"/>
  <c r="W3614" i="4"/>
  <c r="P3614" i="4"/>
  <c r="V3614" i="4"/>
  <c r="Q3614" i="4"/>
  <c r="L3615" i="4"/>
  <c r="M3615" i="4"/>
  <c r="O3615" i="4"/>
  <c r="W3615" i="4"/>
  <c r="P3615" i="4"/>
  <c r="V3615" i="4"/>
  <c r="Q3615" i="4"/>
  <c r="L3616" i="4"/>
  <c r="M3616" i="4"/>
  <c r="O3616" i="4"/>
  <c r="W3616" i="4"/>
  <c r="P3616" i="4"/>
  <c r="V3616" i="4"/>
  <c r="Q3616" i="4"/>
  <c r="L3617" i="4"/>
  <c r="M3617" i="4"/>
  <c r="O3617" i="4"/>
  <c r="W3617" i="4"/>
  <c r="P3617" i="4"/>
  <c r="V3617" i="4"/>
  <c r="Q3617" i="4"/>
  <c r="L3618" i="4"/>
  <c r="M3618" i="4"/>
  <c r="O3618" i="4"/>
  <c r="W3618" i="4"/>
  <c r="P3618" i="4"/>
  <c r="V3618" i="4"/>
  <c r="Q3618" i="4"/>
  <c r="L3619" i="4"/>
  <c r="M3619" i="4"/>
  <c r="O3619" i="4"/>
  <c r="W3619" i="4"/>
  <c r="P3619" i="4"/>
  <c r="V3619" i="4"/>
  <c r="Q3619" i="4"/>
  <c r="L3620" i="4"/>
  <c r="M3620" i="4"/>
  <c r="O3620" i="4"/>
  <c r="W3620" i="4"/>
  <c r="P3620" i="4"/>
  <c r="V3620" i="4"/>
  <c r="Q3620" i="4"/>
  <c r="L3621" i="4"/>
  <c r="M3621" i="4"/>
  <c r="O3621" i="4"/>
  <c r="W3621" i="4"/>
  <c r="P3621" i="4"/>
  <c r="V3621" i="4"/>
  <c r="Q3621" i="4"/>
  <c r="L3622" i="4"/>
  <c r="M3622" i="4"/>
  <c r="O3622" i="4"/>
  <c r="W3622" i="4"/>
  <c r="P3622" i="4"/>
  <c r="V3622" i="4"/>
  <c r="Q3622" i="4"/>
  <c r="L3623" i="4"/>
  <c r="M3623" i="4"/>
  <c r="O3623" i="4"/>
  <c r="W3623" i="4"/>
  <c r="P3623" i="4"/>
  <c r="V3623" i="4"/>
  <c r="Q3623" i="4"/>
  <c r="L3624" i="4"/>
  <c r="M3624" i="4"/>
  <c r="O3624" i="4"/>
  <c r="W3624" i="4"/>
  <c r="P3624" i="4"/>
  <c r="V3624" i="4"/>
  <c r="Q3624" i="4"/>
  <c r="L3625" i="4"/>
  <c r="M3625" i="4"/>
  <c r="O3625" i="4"/>
  <c r="W3625" i="4"/>
  <c r="P3625" i="4"/>
  <c r="V3625" i="4"/>
  <c r="Q3625" i="4"/>
  <c r="L3626" i="4"/>
  <c r="M3626" i="4"/>
  <c r="O3626" i="4"/>
  <c r="W3626" i="4"/>
  <c r="P3626" i="4"/>
  <c r="V3626" i="4"/>
  <c r="Q3626" i="4"/>
  <c r="L3627" i="4"/>
  <c r="M3627" i="4"/>
  <c r="O3627" i="4"/>
  <c r="W3627" i="4"/>
  <c r="P3627" i="4"/>
  <c r="V3627" i="4"/>
  <c r="Q3627" i="4"/>
  <c r="L3628" i="4"/>
  <c r="M3628" i="4"/>
  <c r="O3628" i="4"/>
  <c r="W3628" i="4"/>
  <c r="P3628" i="4"/>
  <c r="V3628" i="4"/>
  <c r="Q3628" i="4"/>
  <c r="L3629" i="4"/>
  <c r="M3629" i="4"/>
  <c r="O3629" i="4"/>
  <c r="W3629" i="4"/>
  <c r="P3629" i="4"/>
  <c r="V3629" i="4"/>
  <c r="Q3629" i="4"/>
  <c r="L3630" i="4"/>
  <c r="M3630" i="4"/>
  <c r="O3630" i="4"/>
  <c r="W3630" i="4"/>
  <c r="P3630" i="4"/>
  <c r="V3630" i="4"/>
  <c r="Q3630" i="4"/>
  <c r="L3631" i="4"/>
  <c r="M3631" i="4"/>
  <c r="O3631" i="4"/>
  <c r="W3631" i="4"/>
  <c r="P3631" i="4"/>
  <c r="V3631" i="4"/>
  <c r="Q3631" i="4"/>
  <c r="L3632" i="4"/>
  <c r="M3632" i="4"/>
  <c r="O3632" i="4"/>
  <c r="W3632" i="4"/>
  <c r="P3632" i="4"/>
  <c r="V3632" i="4"/>
  <c r="Q3632" i="4"/>
  <c r="L3633" i="4"/>
  <c r="M3633" i="4"/>
  <c r="O3633" i="4"/>
  <c r="W3633" i="4"/>
  <c r="P3633" i="4"/>
  <c r="V3633" i="4"/>
  <c r="Q3633" i="4"/>
  <c r="L3634" i="4"/>
  <c r="M3634" i="4"/>
  <c r="O3634" i="4"/>
  <c r="W3634" i="4"/>
  <c r="P3634" i="4"/>
  <c r="V3634" i="4"/>
  <c r="Q3634" i="4"/>
  <c r="L3635" i="4"/>
  <c r="M3635" i="4"/>
  <c r="O3635" i="4"/>
  <c r="W3635" i="4"/>
  <c r="P3635" i="4"/>
  <c r="V3635" i="4"/>
  <c r="Q3635" i="4"/>
  <c r="L3636" i="4"/>
  <c r="M3636" i="4"/>
  <c r="O3636" i="4"/>
  <c r="W3636" i="4"/>
  <c r="P3636" i="4"/>
  <c r="V3636" i="4"/>
  <c r="Q3636" i="4"/>
  <c r="L3637" i="4"/>
  <c r="M3637" i="4"/>
  <c r="O3637" i="4"/>
  <c r="W3637" i="4"/>
  <c r="P3637" i="4"/>
  <c r="V3637" i="4"/>
  <c r="Q3637" i="4"/>
  <c r="L3638" i="4"/>
  <c r="M3638" i="4"/>
  <c r="O3638" i="4"/>
  <c r="W3638" i="4"/>
  <c r="P3638" i="4"/>
  <c r="V3638" i="4"/>
  <c r="Q3638" i="4"/>
  <c r="L3639" i="4"/>
  <c r="M3639" i="4"/>
  <c r="O3639" i="4"/>
  <c r="W3639" i="4"/>
  <c r="P3639" i="4"/>
  <c r="V3639" i="4"/>
  <c r="Q3639" i="4"/>
  <c r="L3640" i="4"/>
  <c r="M3640" i="4"/>
  <c r="O3640" i="4"/>
  <c r="W3640" i="4"/>
  <c r="P3640" i="4"/>
  <c r="V3640" i="4"/>
  <c r="Q3640" i="4"/>
  <c r="L3641" i="4"/>
  <c r="M3641" i="4"/>
  <c r="O3641" i="4"/>
  <c r="W3641" i="4"/>
  <c r="P3641" i="4"/>
  <c r="V3641" i="4"/>
  <c r="Q3641" i="4"/>
  <c r="L3642" i="4"/>
  <c r="M3642" i="4"/>
  <c r="O3642" i="4"/>
  <c r="W3642" i="4"/>
  <c r="P3642" i="4"/>
  <c r="V3642" i="4"/>
  <c r="Q3642" i="4"/>
  <c r="L3643" i="4"/>
  <c r="M3643" i="4"/>
  <c r="O3643" i="4"/>
  <c r="W3643" i="4"/>
  <c r="P3643" i="4"/>
  <c r="V3643" i="4"/>
  <c r="Q3643" i="4"/>
  <c r="L3644" i="4"/>
  <c r="M3644" i="4"/>
  <c r="O3644" i="4"/>
  <c r="W3644" i="4"/>
  <c r="P3644" i="4"/>
  <c r="V3644" i="4"/>
  <c r="Q3644" i="4"/>
  <c r="L3645" i="4"/>
  <c r="M3645" i="4"/>
  <c r="O3645" i="4"/>
  <c r="W3645" i="4"/>
  <c r="P3645" i="4"/>
  <c r="V3645" i="4"/>
  <c r="Q3645" i="4"/>
  <c r="L3646" i="4"/>
  <c r="M3646" i="4"/>
  <c r="O3646" i="4"/>
  <c r="W3646" i="4"/>
  <c r="P3646" i="4"/>
  <c r="V3646" i="4"/>
  <c r="Q3646" i="4"/>
  <c r="L3647" i="4"/>
  <c r="M3647" i="4"/>
  <c r="O3647" i="4"/>
  <c r="W3647" i="4"/>
  <c r="P3647" i="4"/>
  <c r="V3647" i="4"/>
  <c r="Q3647" i="4"/>
  <c r="L3648" i="4"/>
  <c r="M3648" i="4"/>
  <c r="O3648" i="4"/>
  <c r="W3648" i="4"/>
  <c r="P3648" i="4"/>
  <c r="V3648" i="4"/>
  <c r="Q3648" i="4"/>
  <c r="L3649" i="4"/>
  <c r="M3649" i="4"/>
  <c r="O3649" i="4"/>
  <c r="W3649" i="4"/>
  <c r="P3649" i="4"/>
  <c r="V3649" i="4"/>
  <c r="Q3649" i="4"/>
  <c r="L3650" i="4"/>
  <c r="M3650" i="4"/>
  <c r="O3650" i="4"/>
  <c r="W3650" i="4"/>
  <c r="P3650" i="4"/>
  <c r="V3650" i="4"/>
  <c r="Q3650" i="4"/>
  <c r="L3651" i="4"/>
  <c r="M3651" i="4"/>
  <c r="O3651" i="4"/>
  <c r="W3651" i="4"/>
  <c r="P3651" i="4"/>
  <c r="V3651" i="4"/>
  <c r="Q3651" i="4"/>
  <c r="L3652" i="4"/>
  <c r="M3652" i="4"/>
  <c r="O3652" i="4"/>
  <c r="W3652" i="4"/>
  <c r="P3652" i="4"/>
  <c r="V3652" i="4"/>
  <c r="Q3652" i="4"/>
  <c r="L3653" i="4"/>
  <c r="M3653" i="4"/>
  <c r="O3653" i="4"/>
  <c r="W3653" i="4"/>
  <c r="P3653" i="4"/>
  <c r="V3653" i="4"/>
  <c r="Q3653" i="4"/>
  <c r="L3654" i="4"/>
  <c r="M3654" i="4"/>
  <c r="O3654" i="4"/>
  <c r="W3654" i="4"/>
  <c r="P3654" i="4"/>
  <c r="V3654" i="4"/>
  <c r="Q3654" i="4"/>
  <c r="L3655" i="4"/>
  <c r="M3655" i="4"/>
  <c r="O3655" i="4"/>
  <c r="W3655" i="4"/>
  <c r="P3655" i="4"/>
  <c r="V3655" i="4"/>
  <c r="Q3655" i="4"/>
  <c r="L3656" i="4"/>
  <c r="M3656" i="4"/>
  <c r="O3656" i="4"/>
  <c r="W3656" i="4"/>
  <c r="P3656" i="4"/>
  <c r="V3656" i="4"/>
  <c r="Q3656" i="4"/>
  <c r="L3657" i="4"/>
  <c r="M3657" i="4"/>
  <c r="O3657" i="4"/>
  <c r="W3657" i="4"/>
  <c r="P3657" i="4"/>
  <c r="V3657" i="4"/>
  <c r="Q3657" i="4"/>
  <c r="L3658" i="4"/>
  <c r="M3658" i="4"/>
  <c r="O3658" i="4"/>
  <c r="W3658" i="4"/>
  <c r="P3658" i="4"/>
  <c r="V3658" i="4"/>
  <c r="Q3658" i="4"/>
  <c r="L3659" i="4"/>
  <c r="M3659" i="4"/>
  <c r="O3659" i="4"/>
  <c r="W3659" i="4"/>
  <c r="P3659" i="4"/>
  <c r="V3659" i="4"/>
  <c r="Q3659" i="4"/>
  <c r="L3660" i="4"/>
  <c r="M3660" i="4"/>
  <c r="O3660" i="4"/>
  <c r="W3660" i="4"/>
  <c r="P3660" i="4"/>
  <c r="V3660" i="4"/>
  <c r="Q3660" i="4"/>
  <c r="L3661" i="4"/>
  <c r="M3661" i="4"/>
  <c r="O3661" i="4"/>
  <c r="W3661" i="4"/>
  <c r="P3661" i="4"/>
  <c r="V3661" i="4"/>
  <c r="Q3661" i="4"/>
  <c r="L3662" i="4"/>
  <c r="M3662" i="4"/>
  <c r="O3662" i="4"/>
  <c r="W3662" i="4"/>
  <c r="P3662" i="4"/>
  <c r="V3662" i="4"/>
  <c r="Q3662" i="4"/>
  <c r="L3663" i="4"/>
  <c r="M3663" i="4"/>
  <c r="O3663" i="4"/>
  <c r="W3663" i="4"/>
  <c r="P3663" i="4"/>
  <c r="V3663" i="4"/>
  <c r="Q3663" i="4"/>
  <c r="L3664" i="4"/>
  <c r="M3664" i="4"/>
  <c r="O3664" i="4"/>
  <c r="W3664" i="4"/>
  <c r="P3664" i="4"/>
  <c r="V3664" i="4"/>
  <c r="Q3664" i="4"/>
  <c r="L3665" i="4"/>
  <c r="M3665" i="4"/>
  <c r="O3665" i="4"/>
  <c r="W3665" i="4"/>
  <c r="P3665" i="4"/>
  <c r="V3665" i="4"/>
  <c r="Q3665" i="4"/>
  <c r="L3666" i="4"/>
  <c r="M3666" i="4"/>
  <c r="O3666" i="4"/>
  <c r="W3666" i="4"/>
  <c r="P3666" i="4"/>
  <c r="V3666" i="4"/>
  <c r="Q3666" i="4"/>
  <c r="L3667" i="4"/>
  <c r="M3667" i="4"/>
  <c r="O3667" i="4"/>
  <c r="W3667" i="4"/>
  <c r="P3667" i="4"/>
  <c r="V3667" i="4"/>
  <c r="Q3667" i="4"/>
  <c r="L3668" i="4"/>
  <c r="M3668" i="4"/>
  <c r="O3668" i="4"/>
  <c r="W3668" i="4"/>
  <c r="P3668" i="4"/>
  <c r="V3668" i="4"/>
  <c r="Q3668" i="4"/>
  <c r="L3669" i="4"/>
  <c r="M3669" i="4"/>
  <c r="O3669" i="4"/>
  <c r="W3669" i="4"/>
  <c r="P3669" i="4"/>
  <c r="V3669" i="4"/>
  <c r="Q3669" i="4"/>
  <c r="L3670" i="4"/>
  <c r="M3670" i="4"/>
  <c r="O3670" i="4"/>
  <c r="W3670" i="4"/>
  <c r="P3670" i="4"/>
  <c r="V3670" i="4"/>
  <c r="Q3670" i="4"/>
  <c r="L3671" i="4"/>
  <c r="M3671" i="4"/>
  <c r="O3671" i="4"/>
  <c r="W3671" i="4"/>
  <c r="P3671" i="4"/>
  <c r="V3671" i="4"/>
  <c r="Q3671" i="4"/>
  <c r="L3672" i="4"/>
  <c r="M3672" i="4"/>
  <c r="O3672" i="4"/>
  <c r="W3672" i="4"/>
  <c r="P3672" i="4"/>
  <c r="V3672" i="4"/>
  <c r="Q3672" i="4"/>
  <c r="L3673" i="4"/>
  <c r="M3673" i="4"/>
  <c r="O3673" i="4"/>
  <c r="W3673" i="4"/>
  <c r="P3673" i="4"/>
  <c r="V3673" i="4"/>
  <c r="Q3673" i="4"/>
  <c r="L3674" i="4"/>
  <c r="M3674" i="4"/>
  <c r="O3674" i="4"/>
  <c r="W3674" i="4"/>
  <c r="P3674" i="4"/>
  <c r="V3674" i="4"/>
  <c r="Q3674" i="4"/>
  <c r="L3675" i="4"/>
  <c r="M3675" i="4"/>
  <c r="O3675" i="4"/>
  <c r="W3675" i="4"/>
  <c r="P3675" i="4"/>
  <c r="V3675" i="4"/>
  <c r="Q3675" i="4"/>
  <c r="L3676" i="4"/>
  <c r="M3676" i="4"/>
  <c r="O3676" i="4"/>
  <c r="W3676" i="4"/>
  <c r="P3676" i="4"/>
  <c r="V3676" i="4"/>
  <c r="Q3676" i="4"/>
  <c r="L3677" i="4"/>
  <c r="M3677" i="4"/>
  <c r="O3677" i="4"/>
  <c r="W3677" i="4"/>
  <c r="P3677" i="4"/>
  <c r="V3677" i="4"/>
  <c r="Q3677" i="4"/>
  <c r="L3678" i="4"/>
  <c r="M3678" i="4"/>
  <c r="O3678" i="4"/>
  <c r="W3678" i="4"/>
  <c r="P3678" i="4"/>
  <c r="V3678" i="4"/>
  <c r="Q3678" i="4"/>
  <c r="L3679" i="4"/>
  <c r="M3679" i="4"/>
  <c r="O3679" i="4"/>
  <c r="W3679" i="4"/>
  <c r="P3679" i="4"/>
  <c r="V3679" i="4"/>
  <c r="Q3679" i="4"/>
  <c r="L3680" i="4"/>
  <c r="M3680" i="4"/>
  <c r="O3680" i="4"/>
  <c r="W3680" i="4"/>
  <c r="P3680" i="4"/>
  <c r="V3680" i="4"/>
  <c r="Q3680" i="4"/>
  <c r="L3681" i="4"/>
  <c r="M3681" i="4"/>
  <c r="O3681" i="4"/>
  <c r="W3681" i="4"/>
  <c r="P3681" i="4"/>
  <c r="V3681" i="4"/>
  <c r="Q3681" i="4"/>
  <c r="L3682" i="4"/>
  <c r="M3682" i="4"/>
  <c r="O3682" i="4"/>
  <c r="W3682" i="4"/>
  <c r="P3682" i="4"/>
  <c r="V3682" i="4"/>
  <c r="Q3682" i="4"/>
  <c r="L3683" i="4"/>
  <c r="M3683" i="4"/>
  <c r="O3683" i="4"/>
  <c r="W3683" i="4"/>
  <c r="P3683" i="4"/>
  <c r="V3683" i="4"/>
  <c r="Q3683" i="4"/>
  <c r="L3684" i="4"/>
  <c r="M3684" i="4"/>
  <c r="O3684" i="4"/>
  <c r="W3684" i="4"/>
  <c r="P3684" i="4"/>
  <c r="V3684" i="4"/>
  <c r="Q3684" i="4"/>
  <c r="L3685" i="4"/>
  <c r="M3685" i="4"/>
  <c r="O3685" i="4"/>
  <c r="W3685" i="4"/>
  <c r="P3685" i="4"/>
  <c r="V3685" i="4"/>
  <c r="Q3685" i="4"/>
  <c r="L3686" i="4"/>
  <c r="M3686" i="4"/>
  <c r="O3686" i="4"/>
  <c r="W3686" i="4"/>
  <c r="P3686" i="4"/>
  <c r="V3686" i="4"/>
  <c r="Q3686" i="4"/>
  <c r="L3687" i="4"/>
  <c r="M3687" i="4"/>
  <c r="O3687" i="4"/>
  <c r="W3687" i="4"/>
  <c r="P3687" i="4"/>
  <c r="V3687" i="4"/>
  <c r="Q3687" i="4"/>
  <c r="L3688" i="4"/>
  <c r="M3688" i="4"/>
  <c r="O3688" i="4"/>
  <c r="W3688" i="4"/>
  <c r="P3688" i="4"/>
  <c r="V3688" i="4"/>
  <c r="Q3688" i="4"/>
  <c r="L3689" i="4"/>
  <c r="M3689" i="4"/>
  <c r="O3689" i="4"/>
  <c r="W3689" i="4"/>
  <c r="P3689" i="4"/>
  <c r="V3689" i="4"/>
  <c r="Q3689" i="4"/>
  <c r="L3690" i="4"/>
  <c r="M3690" i="4"/>
  <c r="O3690" i="4"/>
  <c r="W3690" i="4"/>
  <c r="P3690" i="4"/>
  <c r="V3690" i="4"/>
  <c r="Q3690" i="4"/>
  <c r="L3691" i="4"/>
  <c r="M3691" i="4"/>
  <c r="O3691" i="4"/>
  <c r="W3691" i="4"/>
  <c r="P3691" i="4"/>
  <c r="V3691" i="4"/>
  <c r="Q3691" i="4"/>
  <c r="L3692" i="4"/>
  <c r="M3692" i="4"/>
  <c r="O3692" i="4"/>
  <c r="W3692" i="4"/>
  <c r="P3692" i="4"/>
  <c r="V3692" i="4"/>
  <c r="Q3692" i="4"/>
  <c r="L3693" i="4"/>
  <c r="M3693" i="4"/>
  <c r="O3693" i="4"/>
  <c r="W3693" i="4"/>
  <c r="P3693" i="4"/>
  <c r="V3693" i="4"/>
  <c r="Q3693" i="4"/>
  <c r="L3694" i="4"/>
  <c r="M3694" i="4"/>
  <c r="O3694" i="4"/>
  <c r="W3694" i="4"/>
  <c r="P3694" i="4"/>
  <c r="V3694" i="4"/>
  <c r="Q3694" i="4"/>
  <c r="L3695" i="4"/>
  <c r="M3695" i="4"/>
  <c r="O3695" i="4"/>
  <c r="W3695" i="4"/>
  <c r="P3695" i="4"/>
  <c r="V3695" i="4"/>
  <c r="Q3695" i="4"/>
  <c r="L3696" i="4"/>
  <c r="M3696" i="4"/>
  <c r="O3696" i="4"/>
  <c r="W3696" i="4"/>
  <c r="P3696" i="4"/>
  <c r="V3696" i="4"/>
  <c r="Q3696" i="4"/>
  <c r="L3697" i="4"/>
  <c r="M3697" i="4"/>
  <c r="O3697" i="4"/>
  <c r="W3697" i="4"/>
  <c r="P3697" i="4"/>
  <c r="V3697" i="4"/>
  <c r="Q3697" i="4"/>
  <c r="L3698" i="4"/>
  <c r="M3698" i="4"/>
  <c r="O3698" i="4"/>
  <c r="W3698" i="4"/>
  <c r="P3698" i="4"/>
  <c r="V3698" i="4"/>
  <c r="Q3698" i="4"/>
  <c r="L3699" i="4"/>
  <c r="M3699" i="4"/>
  <c r="O3699" i="4"/>
  <c r="W3699" i="4"/>
  <c r="P3699" i="4"/>
  <c r="V3699" i="4"/>
  <c r="Q3699" i="4"/>
  <c r="L3700" i="4"/>
  <c r="M3700" i="4"/>
  <c r="O3700" i="4"/>
  <c r="W3700" i="4"/>
  <c r="P3700" i="4"/>
  <c r="V3700" i="4"/>
  <c r="Q3700" i="4"/>
  <c r="L3701" i="4"/>
  <c r="M3701" i="4"/>
  <c r="O3701" i="4"/>
  <c r="W3701" i="4"/>
  <c r="P3701" i="4"/>
  <c r="V3701" i="4"/>
  <c r="Q3701" i="4"/>
  <c r="L3702" i="4"/>
  <c r="M3702" i="4"/>
  <c r="O3702" i="4"/>
  <c r="W3702" i="4"/>
  <c r="P3702" i="4"/>
  <c r="V3702" i="4"/>
  <c r="Q3702" i="4"/>
  <c r="L3703" i="4"/>
  <c r="M3703" i="4"/>
  <c r="O3703" i="4"/>
  <c r="W3703" i="4"/>
  <c r="P3703" i="4"/>
  <c r="V3703" i="4"/>
  <c r="Q3703" i="4"/>
  <c r="L3704" i="4"/>
  <c r="M3704" i="4"/>
  <c r="O3704" i="4"/>
  <c r="W3704" i="4"/>
  <c r="P3704" i="4"/>
  <c r="V3704" i="4"/>
  <c r="Q3704" i="4"/>
  <c r="L3705" i="4"/>
  <c r="M3705" i="4"/>
  <c r="O3705" i="4"/>
  <c r="W3705" i="4"/>
  <c r="P3705" i="4"/>
  <c r="V3705" i="4"/>
  <c r="Q3705" i="4"/>
  <c r="L3706" i="4"/>
  <c r="M3706" i="4"/>
  <c r="O3706" i="4"/>
  <c r="W3706" i="4"/>
  <c r="P3706" i="4"/>
  <c r="V3706" i="4"/>
  <c r="Q3706" i="4"/>
  <c r="L3707" i="4"/>
  <c r="M3707" i="4"/>
  <c r="O3707" i="4"/>
  <c r="W3707" i="4"/>
  <c r="P3707" i="4"/>
  <c r="V3707" i="4"/>
  <c r="Q3707" i="4"/>
  <c r="L3708" i="4"/>
  <c r="M3708" i="4"/>
  <c r="O3708" i="4"/>
  <c r="W3708" i="4"/>
  <c r="P3708" i="4"/>
  <c r="V3708" i="4"/>
  <c r="Q3708" i="4"/>
  <c r="L3709" i="4"/>
  <c r="M3709" i="4"/>
  <c r="O3709" i="4"/>
  <c r="W3709" i="4"/>
  <c r="P3709" i="4"/>
  <c r="V3709" i="4"/>
  <c r="Q3709" i="4"/>
  <c r="L3710" i="4"/>
  <c r="M3710" i="4"/>
  <c r="O3710" i="4"/>
  <c r="W3710" i="4"/>
  <c r="P3710" i="4"/>
  <c r="V3710" i="4"/>
  <c r="Q3710" i="4"/>
  <c r="L3711" i="4"/>
  <c r="M3711" i="4"/>
  <c r="O3711" i="4"/>
  <c r="W3711" i="4"/>
  <c r="P3711" i="4"/>
  <c r="V3711" i="4"/>
  <c r="Q3711" i="4"/>
  <c r="L3712" i="4"/>
  <c r="M3712" i="4"/>
  <c r="O3712" i="4"/>
  <c r="W3712" i="4"/>
  <c r="P3712" i="4"/>
  <c r="V3712" i="4"/>
  <c r="Q3712" i="4"/>
  <c r="L3713" i="4"/>
  <c r="M3713" i="4"/>
  <c r="O3713" i="4"/>
  <c r="W3713" i="4"/>
  <c r="P3713" i="4"/>
  <c r="V3713" i="4"/>
  <c r="Q3713" i="4"/>
  <c r="L3714" i="4"/>
  <c r="M3714" i="4"/>
  <c r="O3714" i="4"/>
  <c r="W3714" i="4"/>
  <c r="P3714" i="4"/>
  <c r="V3714" i="4"/>
  <c r="Q3714" i="4"/>
  <c r="L3715" i="4"/>
  <c r="M3715" i="4"/>
  <c r="O3715" i="4"/>
  <c r="W3715" i="4"/>
  <c r="P3715" i="4"/>
  <c r="V3715" i="4"/>
  <c r="Q3715" i="4"/>
  <c r="L3716" i="4"/>
  <c r="M3716" i="4"/>
  <c r="O3716" i="4"/>
  <c r="W3716" i="4"/>
  <c r="P3716" i="4"/>
  <c r="V3716" i="4"/>
  <c r="Q3716" i="4"/>
  <c r="L3717" i="4"/>
  <c r="M3717" i="4"/>
  <c r="O3717" i="4"/>
  <c r="W3717" i="4"/>
  <c r="P3717" i="4"/>
  <c r="V3717" i="4"/>
  <c r="Q3717" i="4"/>
  <c r="L3718" i="4"/>
  <c r="M3718" i="4"/>
  <c r="O3718" i="4"/>
  <c r="W3718" i="4"/>
  <c r="P3718" i="4"/>
  <c r="V3718" i="4"/>
  <c r="Q3718" i="4"/>
  <c r="L3719" i="4"/>
  <c r="M3719" i="4"/>
  <c r="O3719" i="4"/>
  <c r="W3719" i="4"/>
  <c r="P3719" i="4"/>
  <c r="V3719" i="4"/>
  <c r="Q3719" i="4"/>
  <c r="L3720" i="4"/>
  <c r="M3720" i="4"/>
  <c r="O3720" i="4"/>
  <c r="W3720" i="4"/>
  <c r="P3720" i="4"/>
  <c r="V3720" i="4"/>
  <c r="Q3720" i="4"/>
  <c r="L3721" i="4"/>
  <c r="M3721" i="4"/>
  <c r="O3721" i="4"/>
  <c r="W3721" i="4"/>
  <c r="P3721" i="4"/>
  <c r="V3721" i="4"/>
  <c r="Q3721" i="4"/>
  <c r="L3722" i="4"/>
  <c r="M3722" i="4"/>
  <c r="O3722" i="4"/>
  <c r="W3722" i="4"/>
  <c r="P3722" i="4"/>
  <c r="V3722" i="4"/>
  <c r="Q3722" i="4"/>
  <c r="L3723" i="4"/>
  <c r="M3723" i="4"/>
  <c r="O3723" i="4"/>
  <c r="W3723" i="4"/>
  <c r="P3723" i="4"/>
  <c r="V3723" i="4"/>
  <c r="Q3723" i="4"/>
  <c r="L3724" i="4"/>
  <c r="M3724" i="4"/>
  <c r="O3724" i="4"/>
  <c r="W3724" i="4"/>
  <c r="P3724" i="4"/>
  <c r="V3724" i="4"/>
  <c r="Q3724" i="4"/>
  <c r="L3725" i="4"/>
  <c r="M3725" i="4"/>
  <c r="O3725" i="4"/>
  <c r="W3725" i="4"/>
  <c r="P3725" i="4"/>
  <c r="V3725" i="4"/>
  <c r="Q3725" i="4"/>
  <c r="L3726" i="4"/>
  <c r="M3726" i="4"/>
  <c r="O3726" i="4"/>
  <c r="W3726" i="4"/>
  <c r="P3726" i="4"/>
  <c r="V3726" i="4"/>
  <c r="Q3726" i="4"/>
  <c r="L3727" i="4"/>
  <c r="M3727" i="4"/>
  <c r="O3727" i="4"/>
  <c r="W3727" i="4"/>
  <c r="P3727" i="4"/>
  <c r="V3727" i="4"/>
  <c r="Q3727" i="4"/>
  <c r="L3728" i="4"/>
  <c r="M3728" i="4"/>
  <c r="O3728" i="4"/>
  <c r="W3728" i="4"/>
  <c r="P3728" i="4"/>
  <c r="V3728" i="4"/>
  <c r="Q3728" i="4"/>
  <c r="L3729" i="4"/>
  <c r="M3729" i="4"/>
  <c r="O3729" i="4"/>
  <c r="W3729" i="4"/>
  <c r="P3729" i="4"/>
  <c r="V3729" i="4"/>
  <c r="Q3729" i="4"/>
  <c r="L3730" i="4"/>
  <c r="M3730" i="4"/>
  <c r="O3730" i="4"/>
  <c r="W3730" i="4"/>
  <c r="P3730" i="4"/>
  <c r="V3730" i="4"/>
  <c r="Q3730" i="4"/>
  <c r="L3731" i="4"/>
  <c r="M3731" i="4"/>
  <c r="O3731" i="4"/>
  <c r="W3731" i="4"/>
  <c r="P3731" i="4"/>
  <c r="V3731" i="4"/>
  <c r="Q3731" i="4"/>
  <c r="L3732" i="4"/>
  <c r="M3732" i="4"/>
  <c r="O3732" i="4"/>
  <c r="W3732" i="4"/>
  <c r="P3732" i="4"/>
  <c r="V3732" i="4"/>
  <c r="Q3732" i="4"/>
  <c r="L3733" i="4"/>
  <c r="M3733" i="4"/>
  <c r="O3733" i="4"/>
  <c r="W3733" i="4"/>
  <c r="P3733" i="4"/>
  <c r="V3733" i="4"/>
  <c r="Q3733" i="4"/>
  <c r="L3734" i="4"/>
  <c r="M3734" i="4"/>
  <c r="O3734" i="4"/>
  <c r="W3734" i="4"/>
  <c r="P3734" i="4"/>
  <c r="V3734" i="4"/>
  <c r="Q3734" i="4"/>
  <c r="L3735" i="4"/>
  <c r="M3735" i="4"/>
  <c r="O3735" i="4"/>
  <c r="W3735" i="4"/>
  <c r="P3735" i="4"/>
  <c r="V3735" i="4"/>
  <c r="Q3735" i="4"/>
  <c r="L3736" i="4"/>
  <c r="M3736" i="4"/>
  <c r="O3736" i="4"/>
  <c r="W3736" i="4"/>
  <c r="P3736" i="4"/>
  <c r="V3736" i="4"/>
  <c r="Q3736" i="4"/>
  <c r="L3737" i="4"/>
  <c r="M3737" i="4"/>
  <c r="O3737" i="4"/>
  <c r="W3737" i="4"/>
  <c r="P3737" i="4"/>
  <c r="V3737" i="4"/>
  <c r="Q3737" i="4"/>
  <c r="L3738" i="4"/>
  <c r="M3738" i="4"/>
  <c r="O3738" i="4"/>
  <c r="W3738" i="4"/>
  <c r="P3738" i="4"/>
  <c r="V3738" i="4"/>
  <c r="Q3738" i="4"/>
  <c r="L3739" i="4"/>
  <c r="M3739" i="4"/>
  <c r="O3739" i="4"/>
  <c r="W3739" i="4"/>
  <c r="P3739" i="4"/>
  <c r="V3739" i="4"/>
  <c r="Q3739" i="4"/>
  <c r="L3740" i="4"/>
  <c r="M3740" i="4"/>
  <c r="O3740" i="4"/>
  <c r="W3740" i="4"/>
  <c r="P3740" i="4"/>
  <c r="V3740" i="4"/>
  <c r="Q3740" i="4"/>
  <c r="L3741" i="4"/>
  <c r="M3741" i="4"/>
  <c r="O3741" i="4"/>
  <c r="W3741" i="4"/>
  <c r="P3741" i="4"/>
  <c r="V3741" i="4"/>
  <c r="Q3741" i="4"/>
  <c r="L3742" i="4"/>
  <c r="M3742" i="4"/>
  <c r="O3742" i="4"/>
  <c r="W3742" i="4"/>
  <c r="P3742" i="4"/>
  <c r="V3742" i="4"/>
  <c r="Q3742" i="4"/>
  <c r="L3743" i="4"/>
  <c r="M3743" i="4"/>
  <c r="O3743" i="4"/>
  <c r="W3743" i="4"/>
  <c r="P3743" i="4"/>
  <c r="V3743" i="4"/>
  <c r="Q3743" i="4"/>
  <c r="L3744" i="4"/>
  <c r="M3744" i="4"/>
  <c r="O3744" i="4"/>
  <c r="W3744" i="4"/>
  <c r="P3744" i="4"/>
  <c r="V3744" i="4"/>
  <c r="Q3744" i="4"/>
  <c r="L3745" i="4"/>
  <c r="M3745" i="4"/>
  <c r="O3745" i="4"/>
  <c r="W3745" i="4"/>
  <c r="P3745" i="4"/>
  <c r="V3745" i="4"/>
  <c r="Q3745" i="4"/>
  <c r="L3746" i="4"/>
  <c r="M3746" i="4"/>
  <c r="O3746" i="4"/>
  <c r="W3746" i="4"/>
  <c r="P3746" i="4"/>
  <c r="V3746" i="4"/>
  <c r="Q3746" i="4"/>
  <c r="L3747" i="4"/>
  <c r="M3747" i="4"/>
  <c r="O3747" i="4"/>
  <c r="W3747" i="4"/>
  <c r="P3747" i="4"/>
  <c r="V3747" i="4"/>
  <c r="Q3747" i="4"/>
  <c r="L3748" i="4"/>
  <c r="M3748" i="4"/>
  <c r="O3748" i="4"/>
  <c r="W3748" i="4"/>
  <c r="P3748" i="4"/>
  <c r="V3748" i="4"/>
  <c r="Q3748" i="4"/>
  <c r="L3749" i="4"/>
  <c r="M3749" i="4"/>
  <c r="O3749" i="4"/>
  <c r="W3749" i="4"/>
  <c r="P3749" i="4"/>
  <c r="V3749" i="4"/>
  <c r="Q3749" i="4"/>
  <c r="L3750" i="4"/>
  <c r="M3750" i="4"/>
  <c r="O3750" i="4"/>
  <c r="W3750" i="4"/>
  <c r="P3750" i="4"/>
  <c r="V3750" i="4"/>
  <c r="Q3750" i="4"/>
  <c r="L3751" i="4"/>
  <c r="M3751" i="4"/>
  <c r="O3751" i="4"/>
  <c r="W3751" i="4"/>
  <c r="P3751" i="4"/>
  <c r="V3751" i="4"/>
  <c r="Q3751" i="4"/>
  <c r="L3752" i="4"/>
  <c r="M3752" i="4"/>
  <c r="O3752" i="4"/>
  <c r="W3752" i="4"/>
  <c r="P3752" i="4"/>
  <c r="V3752" i="4"/>
  <c r="Q3752" i="4"/>
  <c r="L3753" i="4"/>
  <c r="M3753" i="4"/>
  <c r="O3753" i="4"/>
  <c r="W3753" i="4"/>
  <c r="P3753" i="4"/>
  <c r="V3753" i="4"/>
  <c r="Q3753" i="4"/>
  <c r="L3754" i="4"/>
  <c r="M3754" i="4"/>
  <c r="O3754" i="4"/>
  <c r="W3754" i="4"/>
  <c r="P3754" i="4"/>
  <c r="V3754" i="4"/>
  <c r="Q3754" i="4"/>
  <c r="L3755" i="4"/>
  <c r="M3755" i="4"/>
  <c r="O3755" i="4"/>
  <c r="W3755" i="4"/>
  <c r="P3755" i="4"/>
  <c r="V3755" i="4"/>
  <c r="Q3755" i="4"/>
  <c r="L3756" i="4"/>
  <c r="M3756" i="4"/>
  <c r="O3756" i="4"/>
  <c r="W3756" i="4"/>
  <c r="P3756" i="4"/>
  <c r="V3756" i="4"/>
  <c r="Q3756" i="4"/>
  <c r="L3757" i="4"/>
  <c r="M3757" i="4"/>
  <c r="O3757" i="4"/>
  <c r="W3757" i="4"/>
  <c r="P3757" i="4"/>
  <c r="V3757" i="4"/>
  <c r="Q3757" i="4"/>
  <c r="L3758" i="4"/>
  <c r="M3758" i="4"/>
  <c r="O3758" i="4"/>
  <c r="W3758" i="4"/>
  <c r="P3758" i="4"/>
  <c r="V3758" i="4"/>
  <c r="Q3758" i="4"/>
  <c r="L3759" i="4"/>
  <c r="M3759" i="4"/>
  <c r="O3759" i="4"/>
  <c r="W3759" i="4"/>
  <c r="P3759" i="4"/>
  <c r="V3759" i="4"/>
  <c r="Q3759" i="4"/>
  <c r="L3760" i="4"/>
  <c r="M3760" i="4"/>
  <c r="O3760" i="4"/>
  <c r="W3760" i="4"/>
  <c r="P3760" i="4"/>
  <c r="V3760" i="4"/>
  <c r="Q3760" i="4"/>
  <c r="L3761" i="4"/>
  <c r="M3761" i="4"/>
  <c r="O3761" i="4"/>
  <c r="W3761" i="4"/>
  <c r="P3761" i="4"/>
  <c r="V3761" i="4"/>
  <c r="Q3761" i="4"/>
  <c r="L3762" i="4"/>
  <c r="M3762" i="4"/>
  <c r="O3762" i="4"/>
  <c r="W3762" i="4"/>
  <c r="P3762" i="4"/>
  <c r="V3762" i="4"/>
  <c r="Q3762" i="4"/>
  <c r="L3763" i="4"/>
  <c r="M3763" i="4"/>
  <c r="O3763" i="4"/>
  <c r="W3763" i="4"/>
  <c r="P3763" i="4"/>
  <c r="V3763" i="4"/>
  <c r="Q3763" i="4"/>
  <c r="L3764" i="4"/>
  <c r="M3764" i="4"/>
  <c r="O3764" i="4"/>
  <c r="W3764" i="4"/>
  <c r="P3764" i="4"/>
  <c r="V3764" i="4"/>
  <c r="Q3764" i="4"/>
  <c r="L3765" i="4"/>
  <c r="M3765" i="4"/>
  <c r="O3765" i="4"/>
  <c r="W3765" i="4"/>
  <c r="P3765" i="4"/>
  <c r="V3765" i="4"/>
  <c r="Q3765" i="4"/>
  <c r="L3766" i="4"/>
  <c r="M3766" i="4"/>
  <c r="O3766" i="4"/>
  <c r="W3766" i="4"/>
  <c r="P3766" i="4"/>
  <c r="V3766" i="4"/>
  <c r="Q3766" i="4"/>
  <c r="L3767" i="4"/>
  <c r="M3767" i="4"/>
  <c r="O3767" i="4"/>
  <c r="W3767" i="4"/>
  <c r="P3767" i="4"/>
  <c r="V3767" i="4"/>
  <c r="Q3767" i="4"/>
  <c r="L3768" i="4"/>
  <c r="M3768" i="4"/>
  <c r="O3768" i="4"/>
  <c r="W3768" i="4"/>
  <c r="P3768" i="4"/>
  <c r="V3768" i="4"/>
  <c r="Q3768" i="4"/>
  <c r="L3769" i="4"/>
  <c r="M3769" i="4"/>
  <c r="O3769" i="4"/>
  <c r="W3769" i="4"/>
  <c r="P3769" i="4"/>
  <c r="V3769" i="4"/>
  <c r="Q3769" i="4"/>
  <c r="L3770" i="4"/>
  <c r="M3770" i="4"/>
  <c r="O3770" i="4"/>
  <c r="W3770" i="4"/>
  <c r="P3770" i="4"/>
  <c r="V3770" i="4"/>
  <c r="Q3770" i="4"/>
  <c r="L3771" i="4"/>
  <c r="M3771" i="4"/>
  <c r="O3771" i="4"/>
  <c r="W3771" i="4"/>
  <c r="P3771" i="4"/>
  <c r="V3771" i="4"/>
  <c r="Q3771" i="4"/>
  <c r="L3772" i="4"/>
  <c r="M3772" i="4"/>
  <c r="O3772" i="4"/>
  <c r="W3772" i="4"/>
  <c r="P3772" i="4"/>
  <c r="V3772" i="4"/>
  <c r="Q3772" i="4"/>
  <c r="L3773" i="4"/>
  <c r="M3773" i="4"/>
  <c r="O3773" i="4"/>
  <c r="W3773" i="4"/>
  <c r="P3773" i="4"/>
  <c r="V3773" i="4"/>
  <c r="Q3773" i="4"/>
  <c r="L3774" i="4"/>
  <c r="M3774" i="4"/>
  <c r="O3774" i="4"/>
  <c r="W3774" i="4"/>
  <c r="P3774" i="4"/>
  <c r="V3774" i="4"/>
  <c r="Q3774" i="4"/>
  <c r="L3775" i="4"/>
  <c r="M3775" i="4"/>
  <c r="O3775" i="4"/>
  <c r="W3775" i="4"/>
  <c r="P3775" i="4"/>
  <c r="V3775" i="4"/>
  <c r="Q3775" i="4"/>
  <c r="L3776" i="4"/>
  <c r="M3776" i="4"/>
  <c r="O3776" i="4"/>
  <c r="W3776" i="4"/>
  <c r="P3776" i="4"/>
  <c r="V3776" i="4"/>
  <c r="Q3776" i="4"/>
  <c r="L3777" i="4"/>
  <c r="M3777" i="4"/>
  <c r="O3777" i="4"/>
  <c r="W3777" i="4"/>
  <c r="P3777" i="4"/>
  <c r="V3777" i="4"/>
  <c r="Q3777" i="4"/>
  <c r="L3778" i="4"/>
  <c r="M3778" i="4"/>
  <c r="O3778" i="4"/>
  <c r="W3778" i="4"/>
  <c r="P3778" i="4"/>
  <c r="V3778" i="4"/>
  <c r="Q3778" i="4"/>
  <c r="L3779" i="4"/>
  <c r="M3779" i="4"/>
  <c r="O3779" i="4"/>
  <c r="W3779" i="4"/>
  <c r="P3779" i="4"/>
  <c r="V3779" i="4"/>
  <c r="Q3779" i="4"/>
  <c r="L3780" i="4"/>
  <c r="M3780" i="4"/>
  <c r="O3780" i="4"/>
  <c r="W3780" i="4"/>
  <c r="P3780" i="4"/>
  <c r="V3780" i="4"/>
  <c r="Q3780" i="4"/>
  <c r="L3781" i="4"/>
  <c r="M3781" i="4"/>
  <c r="O3781" i="4"/>
  <c r="W3781" i="4"/>
  <c r="P3781" i="4"/>
  <c r="V3781" i="4"/>
  <c r="Q3781" i="4"/>
  <c r="L3782" i="4"/>
  <c r="M3782" i="4"/>
  <c r="O3782" i="4"/>
  <c r="W3782" i="4"/>
  <c r="P3782" i="4"/>
  <c r="V3782" i="4"/>
  <c r="Q3782" i="4"/>
  <c r="L3783" i="4"/>
  <c r="M3783" i="4"/>
  <c r="O3783" i="4"/>
  <c r="W3783" i="4"/>
  <c r="P3783" i="4"/>
  <c r="V3783" i="4"/>
  <c r="Q3783" i="4"/>
  <c r="L3784" i="4"/>
  <c r="M3784" i="4"/>
  <c r="O3784" i="4"/>
  <c r="W3784" i="4"/>
  <c r="P3784" i="4"/>
  <c r="V3784" i="4"/>
  <c r="Q3784" i="4"/>
  <c r="L3785" i="4"/>
  <c r="M3785" i="4"/>
  <c r="O3785" i="4"/>
  <c r="W3785" i="4"/>
  <c r="P3785" i="4"/>
  <c r="V3785" i="4"/>
  <c r="Q3785" i="4"/>
  <c r="L3786" i="4"/>
  <c r="M3786" i="4"/>
  <c r="O3786" i="4"/>
  <c r="W3786" i="4"/>
  <c r="P3786" i="4"/>
  <c r="V3786" i="4"/>
  <c r="Q3786" i="4"/>
  <c r="L3787" i="4"/>
  <c r="M3787" i="4"/>
  <c r="O3787" i="4"/>
  <c r="W3787" i="4"/>
  <c r="P3787" i="4"/>
  <c r="V3787" i="4"/>
  <c r="Q3787" i="4"/>
  <c r="L3788" i="4"/>
  <c r="M3788" i="4"/>
  <c r="O3788" i="4"/>
  <c r="W3788" i="4"/>
  <c r="P3788" i="4"/>
  <c r="V3788" i="4"/>
  <c r="Q3788" i="4"/>
  <c r="L3789" i="4"/>
  <c r="M3789" i="4"/>
  <c r="O3789" i="4"/>
  <c r="W3789" i="4"/>
  <c r="P3789" i="4"/>
  <c r="V3789" i="4"/>
  <c r="Q3789" i="4"/>
  <c r="L3790" i="4"/>
  <c r="M3790" i="4"/>
  <c r="O3790" i="4"/>
  <c r="W3790" i="4"/>
  <c r="P3790" i="4"/>
  <c r="V3790" i="4"/>
  <c r="Q3790" i="4"/>
  <c r="L3791" i="4"/>
  <c r="M3791" i="4"/>
  <c r="O3791" i="4"/>
  <c r="W3791" i="4"/>
  <c r="P3791" i="4"/>
  <c r="V3791" i="4"/>
  <c r="Q3791" i="4"/>
  <c r="L3792" i="4"/>
  <c r="M3792" i="4"/>
  <c r="O3792" i="4"/>
  <c r="W3792" i="4"/>
  <c r="P3792" i="4"/>
  <c r="V3792" i="4"/>
  <c r="Q3792" i="4"/>
  <c r="L3793" i="4"/>
  <c r="M3793" i="4"/>
  <c r="O3793" i="4"/>
  <c r="W3793" i="4"/>
  <c r="P3793" i="4"/>
  <c r="V3793" i="4"/>
  <c r="Q3793" i="4"/>
  <c r="L3794" i="4"/>
  <c r="M3794" i="4"/>
  <c r="O3794" i="4"/>
  <c r="W3794" i="4"/>
  <c r="P3794" i="4"/>
  <c r="V3794" i="4"/>
  <c r="Q3794" i="4"/>
  <c r="L3795" i="4"/>
  <c r="M3795" i="4"/>
  <c r="O3795" i="4"/>
  <c r="W3795" i="4"/>
  <c r="P3795" i="4"/>
  <c r="V3795" i="4"/>
  <c r="Q3795" i="4"/>
  <c r="L3796" i="4"/>
  <c r="M3796" i="4"/>
  <c r="O3796" i="4"/>
  <c r="W3796" i="4"/>
  <c r="P3796" i="4"/>
  <c r="V3796" i="4"/>
  <c r="Q3796" i="4"/>
  <c r="L3797" i="4"/>
  <c r="M3797" i="4"/>
  <c r="O3797" i="4"/>
  <c r="W3797" i="4"/>
  <c r="P3797" i="4"/>
  <c r="V3797" i="4"/>
  <c r="Q3797" i="4"/>
  <c r="L3798" i="4"/>
  <c r="M3798" i="4"/>
  <c r="O3798" i="4"/>
  <c r="W3798" i="4"/>
  <c r="P3798" i="4"/>
  <c r="V3798" i="4"/>
  <c r="Q3798" i="4"/>
  <c r="L3799" i="4"/>
  <c r="M3799" i="4"/>
  <c r="O3799" i="4"/>
  <c r="W3799" i="4"/>
  <c r="P3799" i="4"/>
  <c r="V3799" i="4"/>
  <c r="Q3799" i="4"/>
  <c r="L3800" i="4"/>
  <c r="M3800" i="4"/>
  <c r="O3800" i="4"/>
  <c r="W3800" i="4"/>
  <c r="P3800" i="4"/>
  <c r="V3800" i="4"/>
  <c r="Q3800" i="4"/>
  <c r="L3801" i="4"/>
  <c r="M3801" i="4"/>
  <c r="O3801" i="4"/>
  <c r="W3801" i="4"/>
  <c r="P3801" i="4"/>
  <c r="V3801" i="4"/>
  <c r="Q3801" i="4"/>
  <c r="L3802" i="4"/>
  <c r="M3802" i="4"/>
  <c r="O3802" i="4"/>
  <c r="W3802" i="4"/>
  <c r="P3802" i="4"/>
  <c r="V3802" i="4"/>
  <c r="Q3802" i="4"/>
  <c r="L3803" i="4"/>
  <c r="M3803" i="4"/>
  <c r="O3803" i="4"/>
  <c r="W3803" i="4"/>
  <c r="P3803" i="4"/>
  <c r="V3803" i="4"/>
  <c r="Q3803" i="4"/>
  <c r="L3804" i="4"/>
  <c r="M3804" i="4"/>
  <c r="O3804" i="4"/>
  <c r="W3804" i="4"/>
  <c r="P3804" i="4"/>
  <c r="V3804" i="4"/>
  <c r="Q3804" i="4"/>
  <c r="L3805" i="4"/>
  <c r="M3805" i="4"/>
  <c r="O3805" i="4"/>
  <c r="W3805" i="4"/>
  <c r="P3805" i="4"/>
  <c r="V3805" i="4"/>
  <c r="Q3805" i="4"/>
  <c r="L3806" i="4"/>
  <c r="M3806" i="4"/>
  <c r="O3806" i="4"/>
  <c r="W3806" i="4"/>
  <c r="P3806" i="4"/>
  <c r="V3806" i="4"/>
  <c r="Q3806" i="4"/>
  <c r="L3807" i="4"/>
  <c r="M3807" i="4"/>
  <c r="O3807" i="4"/>
  <c r="W3807" i="4"/>
  <c r="P3807" i="4"/>
  <c r="V3807" i="4"/>
  <c r="Q3807" i="4"/>
  <c r="L3808" i="4"/>
  <c r="M3808" i="4"/>
  <c r="O3808" i="4"/>
  <c r="W3808" i="4"/>
  <c r="P3808" i="4"/>
  <c r="V3808" i="4"/>
  <c r="Q3808" i="4"/>
  <c r="L3809" i="4"/>
  <c r="M3809" i="4"/>
  <c r="O3809" i="4"/>
  <c r="W3809" i="4"/>
  <c r="P3809" i="4"/>
  <c r="V3809" i="4"/>
  <c r="Q3809" i="4"/>
  <c r="L3810" i="4"/>
  <c r="M3810" i="4"/>
  <c r="O3810" i="4"/>
  <c r="W3810" i="4"/>
  <c r="P3810" i="4"/>
  <c r="V3810" i="4"/>
  <c r="Q3810" i="4"/>
  <c r="L3811" i="4"/>
  <c r="M3811" i="4"/>
  <c r="O3811" i="4"/>
  <c r="W3811" i="4"/>
  <c r="P3811" i="4"/>
  <c r="V3811" i="4"/>
  <c r="Q3811" i="4"/>
  <c r="L3812" i="4"/>
  <c r="M3812" i="4"/>
  <c r="O3812" i="4"/>
  <c r="W3812" i="4"/>
  <c r="P3812" i="4"/>
  <c r="V3812" i="4"/>
  <c r="Q3812" i="4"/>
  <c r="L3813" i="4"/>
  <c r="M3813" i="4"/>
  <c r="O3813" i="4"/>
  <c r="W3813" i="4"/>
  <c r="P3813" i="4"/>
  <c r="V3813" i="4"/>
  <c r="Q3813" i="4"/>
  <c r="L3814" i="4"/>
  <c r="M3814" i="4"/>
  <c r="O3814" i="4"/>
  <c r="W3814" i="4"/>
  <c r="P3814" i="4"/>
  <c r="V3814" i="4"/>
  <c r="Q3814" i="4"/>
  <c r="L3815" i="4"/>
  <c r="M3815" i="4"/>
  <c r="O3815" i="4"/>
  <c r="W3815" i="4"/>
  <c r="P3815" i="4"/>
  <c r="V3815" i="4"/>
  <c r="Q3815" i="4"/>
  <c r="L3816" i="4"/>
  <c r="M3816" i="4"/>
  <c r="O3816" i="4"/>
  <c r="W3816" i="4"/>
  <c r="P3816" i="4"/>
  <c r="V3816" i="4"/>
  <c r="Q3816" i="4"/>
  <c r="L3817" i="4"/>
  <c r="M3817" i="4"/>
  <c r="O3817" i="4"/>
  <c r="W3817" i="4"/>
  <c r="P3817" i="4"/>
  <c r="V3817" i="4"/>
  <c r="Q3817" i="4"/>
  <c r="L3818" i="4"/>
  <c r="M3818" i="4"/>
  <c r="O3818" i="4"/>
  <c r="W3818" i="4"/>
  <c r="P3818" i="4"/>
  <c r="V3818" i="4"/>
  <c r="Q3818" i="4"/>
  <c r="L3819" i="4"/>
  <c r="M3819" i="4"/>
  <c r="O3819" i="4"/>
  <c r="W3819" i="4"/>
  <c r="P3819" i="4"/>
  <c r="V3819" i="4"/>
  <c r="Q3819" i="4"/>
  <c r="L3820" i="4"/>
  <c r="M3820" i="4"/>
  <c r="O3820" i="4"/>
  <c r="W3820" i="4"/>
  <c r="P3820" i="4"/>
  <c r="V3820" i="4"/>
  <c r="Q3820" i="4"/>
  <c r="L3821" i="4"/>
  <c r="M3821" i="4"/>
  <c r="O3821" i="4"/>
  <c r="W3821" i="4"/>
  <c r="P3821" i="4"/>
  <c r="V3821" i="4"/>
  <c r="Q3821" i="4"/>
  <c r="L3822" i="4"/>
  <c r="M3822" i="4"/>
  <c r="O3822" i="4"/>
  <c r="W3822" i="4"/>
  <c r="P3822" i="4"/>
  <c r="V3822" i="4"/>
  <c r="Q3822" i="4"/>
  <c r="L3823" i="4"/>
  <c r="M3823" i="4"/>
  <c r="O3823" i="4"/>
  <c r="W3823" i="4"/>
  <c r="P3823" i="4"/>
  <c r="V3823" i="4"/>
  <c r="Q3823" i="4"/>
  <c r="L3824" i="4"/>
  <c r="M3824" i="4"/>
  <c r="O3824" i="4"/>
  <c r="W3824" i="4"/>
  <c r="P3824" i="4"/>
  <c r="V3824" i="4"/>
  <c r="Q3824" i="4"/>
  <c r="L3825" i="4"/>
  <c r="M3825" i="4"/>
  <c r="O3825" i="4"/>
  <c r="W3825" i="4"/>
  <c r="P3825" i="4"/>
  <c r="V3825" i="4"/>
  <c r="Q3825" i="4"/>
  <c r="L3826" i="4"/>
  <c r="M3826" i="4"/>
  <c r="O3826" i="4"/>
  <c r="W3826" i="4"/>
  <c r="P3826" i="4"/>
  <c r="V3826" i="4"/>
  <c r="Q3826" i="4"/>
  <c r="L3827" i="4"/>
  <c r="M3827" i="4"/>
  <c r="O3827" i="4"/>
  <c r="W3827" i="4"/>
  <c r="P3827" i="4"/>
  <c r="V3827" i="4"/>
  <c r="Q3827" i="4"/>
  <c r="L3828" i="4"/>
  <c r="M3828" i="4"/>
  <c r="O3828" i="4"/>
  <c r="W3828" i="4"/>
  <c r="P3828" i="4"/>
  <c r="V3828" i="4"/>
  <c r="Q3828" i="4"/>
  <c r="L3829" i="4"/>
  <c r="M3829" i="4"/>
  <c r="O3829" i="4"/>
  <c r="W3829" i="4"/>
  <c r="P3829" i="4"/>
  <c r="V3829" i="4"/>
  <c r="Q3829" i="4"/>
  <c r="L3830" i="4"/>
  <c r="M3830" i="4"/>
  <c r="O3830" i="4"/>
  <c r="W3830" i="4"/>
  <c r="P3830" i="4"/>
  <c r="V3830" i="4"/>
  <c r="Q3830" i="4"/>
  <c r="L3831" i="4"/>
  <c r="M3831" i="4"/>
  <c r="O3831" i="4"/>
  <c r="W3831" i="4"/>
  <c r="P3831" i="4"/>
  <c r="V3831" i="4"/>
  <c r="Q3831" i="4"/>
  <c r="L3832" i="4"/>
  <c r="M3832" i="4"/>
  <c r="O3832" i="4"/>
  <c r="W3832" i="4"/>
  <c r="P3832" i="4"/>
  <c r="V3832" i="4"/>
  <c r="Q3832" i="4"/>
  <c r="L3833" i="4"/>
  <c r="M3833" i="4"/>
  <c r="O3833" i="4"/>
  <c r="W3833" i="4"/>
  <c r="P3833" i="4"/>
  <c r="V3833" i="4"/>
  <c r="Q3833" i="4"/>
  <c r="L3834" i="4"/>
  <c r="M3834" i="4"/>
  <c r="O3834" i="4"/>
  <c r="W3834" i="4"/>
  <c r="P3834" i="4"/>
  <c r="V3834" i="4"/>
  <c r="Q3834" i="4"/>
  <c r="L3835" i="4"/>
  <c r="M3835" i="4"/>
  <c r="O3835" i="4"/>
  <c r="W3835" i="4"/>
  <c r="P3835" i="4"/>
  <c r="V3835" i="4"/>
  <c r="Q3835" i="4"/>
  <c r="L3836" i="4"/>
  <c r="M3836" i="4"/>
  <c r="O3836" i="4"/>
  <c r="W3836" i="4"/>
  <c r="P3836" i="4"/>
  <c r="V3836" i="4"/>
  <c r="Q3836" i="4"/>
  <c r="L3837" i="4"/>
  <c r="M3837" i="4"/>
  <c r="O3837" i="4"/>
  <c r="W3837" i="4"/>
  <c r="P3837" i="4"/>
  <c r="V3837" i="4"/>
  <c r="Q3837" i="4"/>
  <c r="L3838" i="4"/>
  <c r="M3838" i="4"/>
  <c r="O3838" i="4"/>
  <c r="W3838" i="4"/>
  <c r="P3838" i="4"/>
  <c r="V3838" i="4"/>
  <c r="Q3838" i="4"/>
  <c r="L3839" i="4"/>
  <c r="M3839" i="4"/>
  <c r="O3839" i="4"/>
  <c r="W3839" i="4"/>
  <c r="P3839" i="4"/>
  <c r="V3839" i="4"/>
  <c r="Q3839" i="4"/>
  <c r="L3840" i="4"/>
  <c r="M3840" i="4"/>
  <c r="O3840" i="4"/>
  <c r="W3840" i="4"/>
  <c r="P3840" i="4"/>
  <c r="V3840" i="4"/>
  <c r="Q3840" i="4"/>
  <c r="L3841" i="4"/>
  <c r="M3841" i="4"/>
  <c r="O3841" i="4"/>
  <c r="W3841" i="4"/>
  <c r="P3841" i="4"/>
  <c r="V3841" i="4"/>
  <c r="Q3841" i="4"/>
  <c r="L3842" i="4"/>
  <c r="M3842" i="4"/>
  <c r="O3842" i="4"/>
  <c r="W3842" i="4"/>
  <c r="P3842" i="4"/>
  <c r="V3842" i="4"/>
  <c r="Q3842" i="4"/>
  <c r="L3843" i="4"/>
  <c r="M3843" i="4"/>
  <c r="O3843" i="4"/>
  <c r="W3843" i="4"/>
  <c r="P3843" i="4"/>
  <c r="V3843" i="4"/>
  <c r="Q3843" i="4"/>
  <c r="L3844" i="4"/>
  <c r="M3844" i="4"/>
  <c r="O3844" i="4"/>
  <c r="W3844" i="4"/>
  <c r="P3844" i="4"/>
  <c r="V3844" i="4"/>
  <c r="Q3844" i="4"/>
  <c r="L3845" i="4"/>
  <c r="M3845" i="4"/>
  <c r="O3845" i="4"/>
  <c r="W3845" i="4"/>
  <c r="P3845" i="4"/>
  <c r="V3845" i="4"/>
  <c r="Q3845" i="4"/>
  <c r="L3846" i="4"/>
  <c r="M3846" i="4"/>
  <c r="O3846" i="4"/>
  <c r="W3846" i="4"/>
  <c r="P3846" i="4"/>
  <c r="V3846" i="4"/>
  <c r="Q3846" i="4"/>
  <c r="L3847" i="4"/>
  <c r="M3847" i="4"/>
  <c r="O3847" i="4"/>
  <c r="W3847" i="4"/>
  <c r="P3847" i="4"/>
  <c r="V3847" i="4"/>
  <c r="Q3847" i="4"/>
  <c r="L3848" i="4"/>
  <c r="M3848" i="4"/>
  <c r="O3848" i="4"/>
  <c r="W3848" i="4"/>
  <c r="P3848" i="4"/>
  <c r="V3848" i="4"/>
  <c r="Q3848" i="4"/>
  <c r="L3849" i="4"/>
  <c r="M3849" i="4"/>
  <c r="O3849" i="4"/>
  <c r="W3849" i="4"/>
  <c r="P3849" i="4"/>
  <c r="V3849" i="4"/>
  <c r="Q3849" i="4"/>
  <c r="L3850" i="4"/>
  <c r="M3850" i="4"/>
  <c r="O3850" i="4"/>
  <c r="W3850" i="4"/>
  <c r="P3850" i="4"/>
  <c r="V3850" i="4"/>
  <c r="Q3850" i="4"/>
  <c r="L3851" i="4"/>
  <c r="M3851" i="4"/>
  <c r="O3851" i="4"/>
  <c r="W3851" i="4"/>
  <c r="P3851" i="4"/>
  <c r="V3851" i="4"/>
  <c r="Q3851" i="4"/>
  <c r="L3852" i="4"/>
  <c r="M3852" i="4"/>
  <c r="O3852" i="4"/>
  <c r="W3852" i="4"/>
  <c r="P3852" i="4"/>
  <c r="V3852" i="4"/>
  <c r="Q3852" i="4"/>
  <c r="L3853" i="4"/>
  <c r="M3853" i="4"/>
  <c r="O3853" i="4"/>
  <c r="W3853" i="4"/>
  <c r="P3853" i="4"/>
  <c r="V3853" i="4"/>
  <c r="Q3853" i="4"/>
  <c r="L3854" i="4"/>
  <c r="M3854" i="4"/>
  <c r="O3854" i="4"/>
  <c r="W3854" i="4"/>
  <c r="P3854" i="4"/>
  <c r="V3854" i="4"/>
  <c r="Q3854" i="4"/>
  <c r="L3855" i="4"/>
  <c r="M3855" i="4"/>
  <c r="O3855" i="4"/>
  <c r="W3855" i="4"/>
  <c r="P3855" i="4"/>
  <c r="V3855" i="4"/>
  <c r="Q3855" i="4"/>
  <c r="L3856" i="4"/>
  <c r="M3856" i="4"/>
  <c r="O3856" i="4"/>
  <c r="W3856" i="4"/>
  <c r="P3856" i="4"/>
  <c r="V3856" i="4"/>
  <c r="Q3856" i="4"/>
  <c r="L3857" i="4"/>
  <c r="M3857" i="4"/>
  <c r="O3857" i="4"/>
  <c r="W3857" i="4"/>
  <c r="P3857" i="4"/>
  <c r="V3857" i="4"/>
  <c r="Q3857" i="4"/>
  <c r="L3858" i="4"/>
  <c r="M3858" i="4"/>
  <c r="O3858" i="4"/>
  <c r="W3858" i="4"/>
  <c r="P3858" i="4"/>
  <c r="V3858" i="4"/>
  <c r="Q3858" i="4"/>
  <c r="L3859" i="4"/>
  <c r="M3859" i="4"/>
  <c r="O3859" i="4"/>
  <c r="W3859" i="4"/>
  <c r="P3859" i="4"/>
  <c r="V3859" i="4"/>
  <c r="Q3859" i="4"/>
  <c r="L3860" i="4"/>
  <c r="M3860" i="4"/>
  <c r="O3860" i="4"/>
  <c r="W3860" i="4"/>
  <c r="P3860" i="4"/>
  <c r="V3860" i="4"/>
  <c r="Q3860" i="4"/>
  <c r="L3861" i="4"/>
  <c r="M3861" i="4"/>
  <c r="O3861" i="4"/>
  <c r="W3861" i="4"/>
  <c r="P3861" i="4"/>
  <c r="V3861" i="4"/>
  <c r="Q3861" i="4"/>
  <c r="L3862" i="4"/>
  <c r="M3862" i="4"/>
  <c r="O3862" i="4"/>
  <c r="W3862" i="4"/>
  <c r="P3862" i="4"/>
  <c r="V3862" i="4"/>
  <c r="Q3862" i="4"/>
  <c r="L3863" i="4"/>
  <c r="M3863" i="4"/>
  <c r="O3863" i="4"/>
  <c r="W3863" i="4"/>
  <c r="P3863" i="4"/>
  <c r="V3863" i="4"/>
  <c r="Q3863" i="4"/>
  <c r="L3864" i="4"/>
  <c r="M3864" i="4"/>
  <c r="O3864" i="4"/>
  <c r="W3864" i="4"/>
  <c r="P3864" i="4"/>
  <c r="V3864" i="4"/>
  <c r="Q3864" i="4"/>
  <c r="L3865" i="4"/>
  <c r="M3865" i="4"/>
  <c r="O3865" i="4"/>
  <c r="W3865" i="4"/>
  <c r="P3865" i="4"/>
  <c r="V3865" i="4"/>
  <c r="Q3865" i="4"/>
  <c r="L3866" i="4"/>
  <c r="M3866" i="4"/>
  <c r="O3866" i="4"/>
  <c r="W3866" i="4"/>
  <c r="P3866" i="4"/>
  <c r="V3866" i="4"/>
  <c r="Q3866" i="4"/>
  <c r="L3867" i="4"/>
  <c r="M3867" i="4"/>
  <c r="O3867" i="4"/>
  <c r="W3867" i="4"/>
  <c r="P3867" i="4"/>
  <c r="V3867" i="4"/>
  <c r="Q3867" i="4"/>
  <c r="L3868" i="4"/>
  <c r="M3868" i="4"/>
  <c r="O3868" i="4"/>
  <c r="W3868" i="4"/>
  <c r="P3868" i="4"/>
  <c r="V3868" i="4"/>
  <c r="Q3868" i="4"/>
  <c r="L3869" i="4"/>
  <c r="M3869" i="4"/>
  <c r="O3869" i="4"/>
  <c r="W3869" i="4"/>
  <c r="P3869" i="4"/>
  <c r="V3869" i="4"/>
  <c r="Q3869" i="4"/>
  <c r="L3870" i="4"/>
  <c r="M3870" i="4"/>
  <c r="O3870" i="4"/>
  <c r="W3870" i="4"/>
  <c r="P3870" i="4"/>
  <c r="V3870" i="4"/>
  <c r="Q3870" i="4"/>
  <c r="L3871" i="4"/>
  <c r="M3871" i="4"/>
  <c r="O3871" i="4"/>
  <c r="W3871" i="4"/>
  <c r="P3871" i="4"/>
  <c r="V3871" i="4"/>
  <c r="Q3871" i="4"/>
  <c r="L3872" i="4"/>
  <c r="M3872" i="4"/>
  <c r="O3872" i="4"/>
  <c r="W3872" i="4"/>
  <c r="P3872" i="4"/>
  <c r="V3872" i="4"/>
  <c r="Q3872" i="4"/>
  <c r="L3873" i="4"/>
  <c r="M3873" i="4"/>
  <c r="O3873" i="4"/>
  <c r="W3873" i="4"/>
  <c r="P3873" i="4"/>
  <c r="V3873" i="4"/>
  <c r="Q3873" i="4"/>
  <c r="L3874" i="4"/>
  <c r="M3874" i="4"/>
  <c r="O3874" i="4"/>
  <c r="W3874" i="4"/>
  <c r="P3874" i="4"/>
  <c r="V3874" i="4"/>
  <c r="Q3874" i="4"/>
  <c r="L3875" i="4"/>
  <c r="M3875" i="4"/>
  <c r="O3875" i="4"/>
  <c r="W3875" i="4"/>
  <c r="P3875" i="4"/>
  <c r="V3875" i="4"/>
  <c r="Q3875" i="4"/>
  <c r="L3876" i="4"/>
  <c r="M3876" i="4"/>
  <c r="O3876" i="4"/>
  <c r="W3876" i="4"/>
  <c r="P3876" i="4"/>
  <c r="V3876" i="4"/>
  <c r="Q3876" i="4"/>
  <c r="L3877" i="4"/>
  <c r="M3877" i="4"/>
  <c r="O3877" i="4"/>
  <c r="W3877" i="4"/>
  <c r="P3877" i="4"/>
  <c r="V3877" i="4"/>
  <c r="Q3877" i="4"/>
  <c r="L3878" i="4"/>
  <c r="M3878" i="4"/>
  <c r="O3878" i="4"/>
  <c r="W3878" i="4"/>
  <c r="P3878" i="4"/>
  <c r="V3878" i="4"/>
  <c r="Q3878" i="4"/>
  <c r="L3879" i="4"/>
  <c r="M3879" i="4"/>
  <c r="O3879" i="4"/>
  <c r="W3879" i="4"/>
  <c r="P3879" i="4"/>
  <c r="V3879" i="4"/>
  <c r="Q3879" i="4"/>
  <c r="L3880" i="4"/>
  <c r="M3880" i="4"/>
  <c r="O3880" i="4"/>
  <c r="W3880" i="4"/>
  <c r="P3880" i="4"/>
  <c r="V3880" i="4"/>
  <c r="Q3880" i="4"/>
  <c r="L3881" i="4"/>
  <c r="M3881" i="4"/>
  <c r="O3881" i="4"/>
  <c r="W3881" i="4"/>
  <c r="P3881" i="4"/>
  <c r="V3881" i="4"/>
  <c r="Q3881" i="4"/>
  <c r="L3882" i="4"/>
  <c r="M3882" i="4"/>
  <c r="O3882" i="4"/>
  <c r="W3882" i="4"/>
  <c r="P3882" i="4"/>
  <c r="V3882" i="4"/>
  <c r="Q3882" i="4"/>
  <c r="L3883" i="4"/>
  <c r="M3883" i="4"/>
  <c r="O3883" i="4"/>
  <c r="W3883" i="4"/>
  <c r="P3883" i="4"/>
  <c r="V3883" i="4"/>
  <c r="Q3883" i="4"/>
  <c r="L3884" i="4"/>
  <c r="M3884" i="4"/>
  <c r="O3884" i="4"/>
  <c r="W3884" i="4"/>
  <c r="P3884" i="4"/>
  <c r="V3884" i="4"/>
  <c r="Q3884" i="4"/>
  <c r="L3885" i="4"/>
  <c r="M3885" i="4"/>
  <c r="O3885" i="4"/>
  <c r="W3885" i="4"/>
  <c r="P3885" i="4"/>
  <c r="V3885" i="4"/>
  <c r="Q3885" i="4"/>
  <c r="L3886" i="4"/>
  <c r="M3886" i="4"/>
  <c r="O3886" i="4"/>
  <c r="W3886" i="4"/>
  <c r="P3886" i="4"/>
  <c r="V3886" i="4"/>
  <c r="Q3886" i="4"/>
  <c r="L3887" i="4"/>
  <c r="M3887" i="4"/>
  <c r="O3887" i="4"/>
  <c r="W3887" i="4"/>
  <c r="P3887" i="4"/>
  <c r="V3887" i="4"/>
  <c r="Q3887" i="4"/>
  <c r="L3888" i="4"/>
  <c r="M3888" i="4"/>
  <c r="O3888" i="4"/>
  <c r="W3888" i="4"/>
  <c r="P3888" i="4"/>
  <c r="V3888" i="4"/>
  <c r="Q3888" i="4"/>
  <c r="L3889" i="4"/>
  <c r="M3889" i="4"/>
  <c r="O3889" i="4"/>
  <c r="W3889" i="4"/>
  <c r="P3889" i="4"/>
  <c r="V3889" i="4"/>
  <c r="Q3889" i="4"/>
  <c r="L3890" i="4"/>
  <c r="M3890" i="4"/>
  <c r="O3890" i="4"/>
  <c r="W3890" i="4"/>
  <c r="P3890" i="4"/>
  <c r="V3890" i="4"/>
  <c r="Q3890" i="4"/>
  <c r="L3891" i="4"/>
  <c r="M3891" i="4"/>
  <c r="O3891" i="4"/>
  <c r="W3891" i="4"/>
  <c r="P3891" i="4"/>
  <c r="V3891" i="4"/>
  <c r="Q3891" i="4"/>
  <c r="L3892" i="4"/>
  <c r="M3892" i="4"/>
  <c r="O3892" i="4"/>
  <c r="W3892" i="4"/>
  <c r="P3892" i="4"/>
  <c r="V3892" i="4"/>
  <c r="Q3892" i="4"/>
  <c r="L3893" i="4"/>
  <c r="M3893" i="4"/>
  <c r="O3893" i="4"/>
  <c r="W3893" i="4"/>
  <c r="P3893" i="4"/>
  <c r="V3893" i="4"/>
  <c r="Q3893" i="4"/>
  <c r="L3894" i="4"/>
  <c r="M3894" i="4"/>
  <c r="O3894" i="4"/>
  <c r="W3894" i="4"/>
  <c r="P3894" i="4"/>
  <c r="V3894" i="4"/>
  <c r="Q3894" i="4"/>
  <c r="L3895" i="4"/>
  <c r="M3895" i="4"/>
  <c r="O3895" i="4"/>
  <c r="W3895" i="4"/>
  <c r="P3895" i="4"/>
  <c r="V3895" i="4"/>
  <c r="Q3895" i="4"/>
  <c r="L3896" i="4"/>
  <c r="M3896" i="4"/>
  <c r="O3896" i="4"/>
  <c r="W3896" i="4"/>
  <c r="P3896" i="4"/>
  <c r="V3896" i="4"/>
  <c r="Q3896" i="4"/>
  <c r="L3897" i="4"/>
  <c r="M3897" i="4"/>
  <c r="O3897" i="4"/>
  <c r="W3897" i="4"/>
  <c r="P3897" i="4"/>
  <c r="V3897" i="4"/>
  <c r="Q3897" i="4"/>
  <c r="L3898" i="4"/>
  <c r="M3898" i="4"/>
  <c r="O3898" i="4"/>
  <c r="W3898" i="4"/>
  <c r="P3898" i="4"/>
  <c r="V3898" i="4"/>
  <c r="Q3898" i="4"/>
  <c r="L3899" i="4"/>
  <c r="M3899" i="4"/>
  <c r="O3899" i="4"/>
  <c r="W3899" i="4"/>
  <c r="P3899" i="4"/>
  <c r="V3899" i="4"/>
  <c r="Q3899" i="4"/>
  <c r="L3900" i="4"/>
  <c r="M3900" i="4"/>
  <c r="O3900" i="4"/>
  <c r="W3900" i="4"/>
  <c r="P3900" i="4"/>
  <c r="V3900" i="4"/>
  <c r="Q3900" i="4"/>
  <c r="L3901" i="4"/>
  <c r="M3901" i="4"/>
  <c r="O3901" i="4"/>
  <c r="W3901" i="4"/>
  <c r="P3901" i="4"/>
  <c r="V3901" i="4"/>
  <c r="Q3901" i="4"/>
  <c r="L3902" i="4"/>
  <c r="M3902" i="4"/>
  <c r="O3902" i="4"/>
  <c r="W3902" i="4"/>
  <c r="P3902" i="4"/>
  <c r="V3902" i="4"/>
  <c r="Q3902" i="4"/>
  <c r="L3903" i="4"/>
  <c r="M3903" i="4"/>
  <c r="O3903" i="4"/>
  <c r="W3903" i="4"/>
  <c r="P3903" i="4"/>
  <c r="V3903" i="4"/>
  <c r="Q3903" i="4"/>
  <c r="L3904" i="4"/>
  <c r="M3904" i="4"/>
  <c r="O3904" i="4"/>
  <c r="W3904" i="4"/>
  <c r="P3904" i="4"/>
  <c r="V3904" i="4"/>
  <c r="Q3904" i="4"/>
  <c r="L3905" i="4"/>
  <c r="M3905" i="4"/>
  <c r="O3905" i="4"/>
  <c r="W3905" i="4"/>
  <c r="P3905" i="4"/>
  <c r="V3905" i="4"/>
  <c r="Q3905" i="4"/>
  <c r="L3906" i="4"/>
  <c r="M3906" i="4"/>
  <c r="O3906" i="4"/>
  <c r="W3906" i="4"/>
  <c r="P3906" i="4"/>
  <c r="V3906" i="4"/>
  <c r="Q3906" i="4"/>
  <c r="L3907" i="4"/>
  <c r="M3907" i="4"/>
  <c r="O3907" i="4"/>
  <c r="W3907" i="4"/>
  <c r="P3907" i="4"/>
  <c r="V3907" i="4"/>
  <c r="Q3907" i="4"/>
  <c r="L3908" i="4"/>
  <c r="M3908" i="4"/>
  <c r="O3908" i="4"/>
  <c r="W3908" i="4"/>
  <c r="P3908" i="4"/>
  <c r="V3908" i="4"/>
  <c r="Q3908" i="4"/>
  <c r="L3909" i="4"/>
  <c r="M3909" i="4"/>
  <c r="O3909" i="4"/>
  <c r="W3909" i="4"/>
  <c r="P3909" i="4"/>
  <c r="V3909" i="4"/>
  <c r="Q3909" i="4"/>
  <c r="L3910" i="4"/>
  <c r="M3910" i="4"/>
  <c r="O3910" i="4"/>
  <c r="W3910" i="4"/>
  <c r="P3910" i="4"/>
  <c r="V3910" i="4"/>
  <c r="Q3910" i="4"/>
  <c r="L3911" i="4"/>
  <c r="M3911" i="4"/>
  <c r="O3911" i="4"/>
  <c r="W3911" i="4"/>
  <c r="P3911" i="4"/>
  <c r="V3911" i="4"/>
  <c r="Q3911" i="4"/>
  <c r="L3912" i="4"/>
  <c r="M3912" i="4"/>
  <c r="O3912" i="4"/>
  <c r="W3912" i="4"/>
  <c r="P3912" i="4"/>
  <c r="V3912" i="4"/>
  <c r="Q3912" i="4"/>
  <c r="L3913" i="4"/>
  <c r="M3913" i="4"/>
  <c r="O3913" i="4"/>
  <c r="W3913" i="4"/>
  <c r="P3913" i="4"/>
  <c r="V3913" i="4"/>
  <c r="Q3913" i="4"/>
  <c r="L3914" i="4"/>
  <c r="M3914" i="4"/>
  <c r="O3914" i="4"/>
  <c r="W3914" i="4"/>
  <c r="P3914" i="4"/>
  <c r="V3914" i="4"/>
  <c r="Q3914" i="4"/>
  <c r="L3915" i="4"/>
  <c r="M3915" i="4"/>
  <c r="O3915" i="4"/>
  <c r="W3915" i="4"/>
  <c r="P3915" i="4"/>
  <c r="V3915" i="4"/>
  <c r="Q3915" i="4"/>
  <c r="L3916" i="4"/>
  <c r="M3916" i="4"/>
  <c r="O3916" i="4"/>
  <c r="W3916" i="4"/>
  <c r="P3916" i="4"/>
  <c r="V3916" i="4"/>
  <c r="Q3916" i="4"/>
  <c r="L3917" i="4"/>
  <c r="M3917" i="4"/>
  <c r="O3917" i="4"/>
  <c r="W3917" i="4"/>
  <c r="P3917" i="4"/>
  <c r="V3917" i="4"/>
  <c r="Q3917" i="4"/>
  <c r="L3918" i="4"/>
  <c r="M3918" i="4"/>
  <c r="O3918" i="4"/>
  <c r="W3918" i="4"/>
  <c r="P3918" i="4"/>
  <c r="V3918" i="4"/>
  <c r="Q3918" i="4"/>
  <c r="L3919" i="4"/>
  <c r="M3919" i="4"/>
  <c r="O3919" i="4"/>
  <c r="W3919" i="4"/>
  <c r="P3919" i="4"/>
  <c r="V3919" i="4"/>
  <c r="Q3919" i="4"/>
  <c r="L3920" i="4"/>
  <c r="M3920" i="4"/>
  <c r="O3920" i="4"/>
  <c r="W3920" i="4"/>
  <c r="P3920" i="4"/>
  <c r="V3920" i="4"/>
  <c r="Q3920" i="4"/>
  <c r="L3921" i="4"/>
  <c r="M3921" i="4"/>
  <c r="O3921" i="4"/>
  <c r="W3921" i="4"/>
  <c r="P3921" i="4"/>
  <c r="V3921" i="4"/>
  <c r="Q3921" i="4"/>
  <c r="L3922" i="4"/>
  <c r="M3922" i="4"/>
  <c r="O3922" i="4"/>
  <c r="W3922" i="4"/>
  <c r="P3922" i="4"/>
  <c r="V3922" i="4"/>
  <c r="Q3922" i="4"/>
  <c r="L3923" i="4"/>
  <c r="M3923" i="4"/>
  <c r="O3923" i="4"/>
  <c r="W3923" i="4"/>
  <c r="P3923" i="4"/>
  <c r="V3923" i="4"/>
  <c r="Q3923" i="4"/>
  <c r="L3924" i="4"/>
  <c r="M3924" i="4"/>
  <c r="O3924" i="4"/>
  <c r="W3924" i="4"/>
  <c r="P3924" i="4"/>
  <c r="V3924" i="4"/>
  <c r="Q3924" i="4"/>
  <c r="L3925" i="4"/>
  <c r="M3925" i="4"/>
  <c r="O3925" i="4"/>
  <c r="W3925" i="4"/>
  <c r="P3925" i="4"/>
  <c r="V3925" i="4"/>
  <c r="Q3925" i="4"/>
  <c r="L3926" i="4"/>
  <c r="M3926" i="4"/>
  <c r="O3926" i="4"/>
  <c r="W3926" i="4"/>
  <c r="P3926" i="4"/>
  <c r="V3926" i="4"/>
  <c r="Q3926" i="4"/>
  <c r="L3927" i="4"/>
  <c r="M3927" i="4"/>
  <c r="O3927" i="4"/>
  <c r="W3927" i="4"/>
  <c r="P3927" i="4"/>
  <c r="V3927" i="4"/>
  <c r="Q3927" i="4"/>
  <c r="L3928" i="4"/>
  <c r="M3928" i="4"/>
  <c r="O3928" i="4"/>
  <c r="W3928" i="4"/>
  <c r="P3928" i="4"/>
  <c r="V3928" i="4"/>
  <c r="Q3928" i="4"/>
  <c r="L3929" i="4"/>
  <c r="M3929" i="4"/>
  <c r="O3929" i="4"/>
  <c r="W3929" i="4"/>
  <c r="P3929" i="4"/>
  <c r="V3929" i="4"/>
  <c r="Q3929" i="4"/>
  <c r="L3930" i="4"/>
  <c r="M3930" i="4"/>
  <c r="O3930" i="4"/>
  <c r="W3930" i="4"/>
  <c r="P3930" i="4"/>
  <c r="V3930" i="4"/>
  <c r="Q3930" i="4"/>
  <c r="L3931" i="4"/>
  <c r="M3931" i="4"/>
  <c r="O3931" i="4"/>
  <c r="W3931" i="4"/>
  <c r="P3931" i="4"/>
  <c r="V3931" i="4"/>
  <c r="Q3931" i="4"/>
  <c r="L3932" i="4"/>
  <c r="M3932" i="4"/>
  <c r="O3932" i="4"/>
  <c r="W3932" i="4"/>
  <c r="P3932" i="4"/>
  <c r="V3932" i="4"/>
  <c r="Q3932" i="4"/>
  <c r="L3933" i="4"/>
  <c r="M3933" i="4"/>
  <c r="O3933" i="4"/>
  <c r="W3933" i="4"/>
  <c r="P3933" i="4"/>
  <c r="V3933" i="4"/>
  <c r="Q3933" i="4"/>
  <c r="L3934" i="4"/>
  <c r="M3934" i="4"/>
  <c r="O3934" i="4"/>
  <c r="W3934" i="4"/>
  <c r="P3934" i="4"/>
  <c r="V3934" i="4"/>
  <c r="Q3934" i="4"/>
  <c r="L3935" i="4"/>
  <c r="M3935" i="4"/>
  <c r="O3935" i="4"/>
  <c r="W3935" i="4"/>
  <c r="P3935" i="4"/>
  <c r="V3935" i="4"/>
  <c r="Q3935" i="4"/>
  <c r="L3936" i="4"/>
  <c r="M3936" i="4"/>
  <c r="O3936" i="4"/>
  <c r="W3936" i="4"/>
  <c r="P3936" i="4"/>
  <c r="V3936" i="4"/>
  <c r="Q3936" i="4"/>
  <c r="L3937" i="4"/>
  <c r="M3937" i="4"/>
  <c r="O3937" i="4"/>
  <c r="W3937" i="4"/>
  <c r="P3937" i="4"/>
  <c r="V3937" i="4"/>
  <c r="Q3937" i="4"/>
  <c r="L3938" i="4"/>
  <c r="M3938" i="4"/>
  <c r="O3938" i="4"/>
  <c r="W3938" i="4"/>
  <c r="P3938" i="4"/>
  <c r="V3938" i="4"/>
  <c r="Q3938" i="4"/>
  <c r="L3939" i="4"/>
  <c r="M3939" i="4"/>
  <c r="O3939" i="4"/>
  <c r="W3939" i="4"/>
  <c r="P3939" i="4"/>
  <c r="V3939" i="4"/>
  <c r="Q3939" i="4"/>
  <c r="L3940" i="4"/>
  <c r="M3940" i="4"/>
  <c r="O3940" i="4"/>
  <c r="W3940" i="4"/>
  <c r="P3940" i="4"/>
  <c r="V3940" i="4"/>
  <c r="Q3940" i="4"/>
  <c r="L3941" i="4"/>
  <c r="M3941" i="4"/>
  <c r="O3941" i="4"/>
  <c r="W3941" i="4"/>
  <c r="P3941" i="4"/>
  <c r="V3941" i="4"/>
  <c r="Q3941" i="4"/>
  <c r="L3942" i="4"/>
  <c r="M3942" i="4"/>
  <c r="O3942" i="4"/>
  <c r="W3942" i="4"/>
  <c r="P3942" i="4"/>
  <c r="V3942" i="4"/>
  <c r="Q3942" i="4"/>
  <c r="L3943" i="4"/>
  <c r="M3943" i="4"/>
  <c r="O3943" i="4"/>
  <c r="W3943" i="4"/>
  <c r="P3943" i="4"/>
  <c r="V3943" i="4"/>
  <c r="Q3943" i="4"/>
  <c r="L3944" i="4"/>
  <c r="M3944" i="4"/>
  <c r="O3944" i="4"/>
  <c r="W3944" i="4"/>
  <c r="P3944" i="4"/>
  <c r="V3944" i="4"/>
  <c r="Q3944" i="4"/>
  <c r="L3945" i="4"/>
  <c r="M3945" i="4"/>
  <c r="O3945" i="4"/>
  <c r="W3945" i="4"/>
  <c r="P3945" i="4"/>
  <c r="V3945" i="4"/>
  <c r="Q3945" i="4"/>
  <c r="L3946" i="4"/>
  <c r="M3946" i="4"/>
  <c r="O3946" i="4"/>
  <c r="W3946" i="4"/>
  <c r="P3946" i="4"/>
  <c r="V3946" i="4"/>
  <c r="Q3946" i="4"/>
  <c r="L3947" i="4"/>
  <c r="M3947" i="4"/>
  <c r="O3947" i="4"/>
  <c r="W3947" i="4"/>
  <c r="P3947" i="4"/>
  <c r="V3947" i="4"/>
  <c r="Q3947" i="4"/>
  <c r="L3948" i="4"/>
  <c r="M3948" i="4"/>
  <c r="O3948" i="4"/>
  <c r="W3948" i="4"/>
  <c r="P3948" i="4"/>
  <c r="V3948" i="4"/>
  <c r="Q3948" i="4"/>
  <c r="L3949" i="4"/>
  <c r="M3949" i="4"/>
  <c r="O3949" i="4"/>
  <c r="W3949" i="4"/>
  <c r="P3949" i="4"/>
  <c r="V3949" i="4"/>
  <c r="Q3949" i="4"/>
  <c r="L3950" i="4"/>
  <c r="M3950" i="4"/>
  <c r="O3950" i="4"/>
  <c r="W3950" i="4"/>
  <c r="P3950" i="4"/>
  <c r="V3950" i="4"/>
  <c r="Q3950" i="4"/>
  <c r="L3951" i="4"/>
  <c r="M3951" i="4"/>
  <c r="O3951" i="4"/>
  <c r="W3951" i="4"/>
  <c r="P3951" i="4"/>
  <c r="V3951" i="4"/>
  <c r="Q3951" i="4"/>
  <c r="L3952" i="4"/>
  <c r="M3952" i="4"/>
  <c r="O3952" i="4"/>
  <c r="W3952" i="4"/>
  <c r="P3952" i="4"/>
  <c r="V3952" i="4"/>
  <c r="Q3952" i="4"/>
  <c r="L3953" i="4"/>
  <c r="M3953" i="4"/>
  <c r="O3953" i="4"/>
  <c r="W3953" i="4"/>
  <c r="P3953" i="4"/>
  <c r="V3953" i="4"/>
  <c r="Q3953" i="4"/>
  <c r="L3954" i="4"/>
  <c r="M3954" i="4"/>
  <c r="O3954" i="4"/>
  <c r="W3954" i="4"/>
  <c r="P3954" i="4"/>
  <c r="V3954" i="4"/>
  <c r="Q3954" i="4"/>
  <c r="L3955" i="4"/>
  <c r="M3955" i="4"/>
  <c r="O3955" i="4"/>
  <c r="W3955" i="4"/>
  <c r="P3955" i="4"/>
  <c r="V3955" i="4"/>
  <c r="Q3955" i="4"/>
  <c r="L3956" i="4"/>
  <c r="M3956" i="4"/>
  <c r="O3956" i="4"/>
  <c r="W3956" i="4"/>
  <c r="P3956" i="4"/>
  <c r="V3956" i="4"/>
  <c r="Q3956" i="4"/>
  <c r="L3957" i="4"/>
  <c r="M3957" i="4"/>
  <c r="O3957" i="4"/>
  <c r="W3957" i="4"/>
  <c r="P3957" i="4"/>
  <c r="V3957" i="4"/>
  <c r="Q3957" i="4"/>
  <c r="L3958" i="4"/>
  <c r="M3958" i="4"/>
  <c r="O3958" i="4"/>
  <c r="W3958" i="4"/>
  <c r="P3958" i="4"/>
  <c r="V3958" i="4"/>
  <c r="Q3958" i="4"/>
  <c r="L3959" i="4"/>
  <c r="M3959" i="4"/>
  <c r="O3959" i="4"/>
  <c r="W3959" i="4"/>
  <c r="P3959" i="4"/>
  <c r="V3959" i="4"/>
  <c r="Q3959" i="4"/>
  <c r="L3960" i="4"/>
  <c r="M3960" i="4"/>
  <c r="O3960" i="4"/>
  <c r="W3960" i="4"/>
  <c r="P3960" i="4"/>
  <c r="V3960" i="4"/>
  <c r="Q3960" i="4"/>
  <c r="L3961" i="4"/>
  <c r="M3961" i="4"/>
  <c r="O3961" i="4"/>
  <c r="W3961" i="4"/>
  <c r="P3961" i="4"/>
  <c r="V3961" i="4"/>
  <c r="Q3961" i="4"/>
  <c r="L3962" i="4"/>
  <c r="M3962" i="4"/>
  <c r="O3962" i="4"/>
  <c r="W3962" i="4"/>
  <c r="P3962" i="4"/>
  <c r="V3962" i="4"/>
  <c r="Q3962" i="4"/>
  <c r="L3963" i="4"/>
  <c r="M3963" i="4"/>
  <c r="O3963" i="4"/>
  <c r="W3963" i="4"/>
  <c r="P3963" i="4"/>
  <c r="V3963" i="4"/>
  <c r="Q3963" i="4"/>
  <c r="L3964" i="4"/>
  <c r="M3964" i="4"/>
  <c r="O3964" i="4"/>
  <c r="W3964" i="4"/>
  <c r="P3964" i="4"/>
  <c r="V3964" i="4"/>
  <c r="Q3964" i="4"/>
  <c r="L3965" i="4"/>
  <c r="M3965" i="4"/>
  <c r="O3965" i="4"/>
  <c r="W3965" i="4"/>
  <c r="P3965" i="4"/>
  <c r="V3965" i="4"/>
  <c r="Q3965" i="4"/>
  <c r="L3966" i="4"/>
  <c r="M3966" i="4"/>
  <c r="O3966" i="4"/>
  <c r="W3966" i="4"/>
  <c r="P3966" i="4"/>
  <c r="V3966" i="4"/>
  <c r="Q3966" i="4"/>
  <c r="L3967" i="4"/>
  <c r="M3967" i="4"/>
  <c r="O3967" i="4"/>
  <c r="W3967" i="4"/>
  <c r="P3967" i="4"/>
  <c r="V3967" i="4"/>
  <c r="Q3967" i="4"/>
  <c r="L3968" i="4"/>
  <c r="M3968" i="4"/>
  <c r="O3968" i="4"/>
  <c r="W3968" i="4"/>
  <c r="P3968" i="4"/>
  <c r="V3968" i="4"/>
  <c r="Q3968" i="4"/>
  <c r="L3969" i="4"/>
  <c r="M3969" i="4"/>
  <c r="O3969" i="4"/>
  <c r="W3969" i="4"/>
  <c r="P3969" i="4"/>
  <c r="V3969" i="4"/>
  <c r="Q3969" i="4"/>
  <c r="L3970" i="4"/>
  <c r="M3970" i="4"/>
  <c r="O3970" i="4"/>
  <c r="W3970" i="4"/>
  <c r="P3970" i="4"/>
  <c r="V3970" i="4"/>
  <c r="Q3970" i="4"/>
  <c r="L3971" i="4"/>
  <c r="M3971" i="4"/>
  <c r="O3971" i="4"/>
  <c r="W3971" i="4"/>
  <c r="P3971" i="4"/>
  <c r="V3971" i="4"/>
  <c r="Q3971" i="4"/>
  <c r="L3972" i="4"/>
  <c r="M3972" i="4"/>
  <c r="O3972" i="4"/>
  <c r="W3972" i="4"/>
  <c r="P3972" i="4"/>
  <c r="V3972" i="4"/>
  <c r="Q3972" i="4"/>
  <c r="L3973" i="4"/>
  <c r="M3973" i="4"/>
  <c r="O3973" i="4"/>
  <c r="W3973" i="4"/>
  <c r="P3973" i="4"/>
  <c r="V3973" i="4"/>
  <c r="Q3973" i="4"/>
  <c r="L3974" i="4"/>
  <c r="M3974" i="4"/>
  <c r="O3974" i="4"/>
  <c r="W3974" i="4"/>
  <c r="P3974" i="4"/>
  <c r="V3974" i="4"/>
  <c r="Q3974" i="4"/>
  <c r="L3975" i="4"/>
  <c r="M3975" i="4"/>
  <c r="O3975" i="4"/>
  <c r="W3975" i="4"/>
  <c r="P3975" i="4"/>
  <c r="V3975" i="4"/>
  <c r="Q3975" i="4"/>
  <c r="L3976" i="4"/>
  <c r="M3976" i="4"/>
  <c r="O3976" i="4"/>
  <c r="W3976" i="4"/>
  <c r="P3976" i="4"/>
  <c r="V3976" i="4"/>
  <c r="Q3976" i="4"/>
  <c r="L3977" i="4"/>
  <c r="M3977" i="4"/>
  <c r="O3977" i="4"/>
  <c r="W3977" i="4"/>
  <c r="P3977" i="4"/>
  <c r="V3977" i="4"/>
  <c r="Q3977" i="4"/>
  <c r="L3978" i="4"/>
  <c r="M3978" i="4"/>
  <c r="O3978" i="4"/>
  <c r="W3978" i="4"/>
  <c r="P3978" i="4"/>
  <c r="V3978" i="4"/>
  <c r="Q3978" i="4"/>
  <c r="L3979" i="4"/>
  <c r="M3979" i="4"/>
  <c r="O3979" i="4"/>
  <c r="W3979" i="4"/>
  <c r="P3979" i="4"/>
  <c r="V3979" i="4"/>
  <c r="Q3979" i="4"/>
  <c r="L3980" i="4"/>
  <c r="M3980" i="4"/>
  <c r="O3980" i="4"/>
  <c r="W3980" i="4"/>
  <c r="P3980" i="4"/>
  <c r="V3980" i="4"/>
  <c r="Q3980" i="4"/>
  <c r="L3981" i="4"/>
  <c r="M3981" i="4"/>
  <c r="O3981" i="4"/>
  <c r="W3981" i="4"/>
  <c r="P3981" i="4"/>
  <c r="V3981" i="4"/>
  <c r="Q3981" i="4"/>
  <c r="L3982" i="4"/>
  <c r="M3982" i="4"/>
  <c r="O3982" i="4"/>
  <c r="W3982" i="4"/>
  <c r="P3982" i="4"/>
  <c r="V3982" i="4"/>
  <c r="Q3982" i="4"/>
  <c r="L3983" i="4"/>
  <c r="M3983" i="4"/>
  <c r="O3983" i="4"/>
  <c r="W3983" i="4"/>
  <c r="P3983" i="4"/>
  <c r="V3983" i="4"/>
  <c r="Q3983" i="4"/>
  <c r="L3984" i="4"/>
  <c r="M3984" i="4"/>
  <c r="O3984" i="4"/>
  <c r="W3984" i="4"/>
  <c r="P3984" i="4"/>
  <c r="V3984" i="4"/>
  <c r="Q3984" i="4"/>
  <c r="L3985" i="4"/>
  <c r="M3985" i="4"/>
  <c r="O3985" i="4"/>
  <c r="W3985" i="4"/>
  <c r="P3985" i="4"/>
  <c r="V3985" i="4"/>
  <c r="Q3985" i="4"/>
  <c r="L3986" i="4"/>
  <c r="M3986" i="4"/>
  <c r="O3986" i="4"/>
  <c r="W3986" i="4"/>
  <c r="P3986" i="4"/>
  <c r="V3986" i="4"/>
  <c r="Q3986" i="4"/>
  <c r="L3987" i="4"/>
  <c r="M3987" i="4"/>
  <c r="O3987" i="4"/>
  <c r="W3987" i="4"/>
  <c r="P3987" i="4"/>
  <c r="V3987" i="4"/>
  <c r="Q3987" i="4"/>
  <c r="L3988" i="4"/>
  <c r="M3988" i="4"/>
  <c r="O3988" i="4"/>
  <c r="W3988" i="4"/>
  <c r="P3988" i="4"/>
  <c r="V3988" i="4"/>
  <c r="Q3988" i="4"/>
  <c r="L3989" i="4"/>
  <c r="M3989" i="4"/>
  <c r="O3989" i="4"/>
  <c r="W3989" i="4"/>
  <c r="P3989" i="4"/>
  <c r="V3989" i="4"/>
  <c r="Q3989" i="4"/>
  <c r="L3990" i="4"/>
  <c r="M3990" i="4"/>
  <c r="O3990" i="4"/>
  <c r="W3990" i="4"/>
  <c r="P3990" i="4"/>
  <c r="V3990" i="4"/>
  <c r="Q3990" i="4"/>
  <c r="L3991" i="4"/>
  <c r="M3991" i="4"/>
  <c r="O3991" i="4"/>
  <c r="W3991" i="4"/>
  <c r="P3991" i="4"/>
  <c r="V3991" i="4"/>
  <c r="Q3991" i="4"/>
  <c r="L3992" i="4"/>
  <c r="M3992" i="4"/>
  <c r="O3992" i="4"/>
  <c r="W3992" i="4"/>
  <c r="P3992" i="4"/>
  <c r="V3992" i="4"/>
  <c r="Q3992" i="4"/>
  <c r="L3993" i="4"/>
  <c r="M3993" i="4"/>
  <c r="O3993" i="4"/>
  <c r="W3993" i="4"/>
  <c r="P3993" i="4"/>
  <c r="V3993" i="4"/>
  <c r="Q3993" i="4"/>
  <c r="L3994" i="4"/>
  <c r="M3994" i="4"/>
  <c r="O3994" i="4"/>
  <c r="W3994" i="4"/>
  <c r="P3994" i="4"/>
  <c r="V3994" i="4"/>
  <c r="Q3994" i="4"/>
  <c r="L3995" i="4"/>
  <c r="M3995" i="4"/>
  <c r="O3995" i="4"/>
  <c r="W3995" i="4"/>
  <c r="P3995" i="4"/>
  <c r="V3995" i="4"/>
  <c r="Q3995" i="4"/>
  <c r="L3996" i="4"/>
  <c r="M3996" i="4"/>
  <c r="O3996" i="4"/>
  <c r="W3996" i="4"/>
  <c r="P3996" i="4"/>
  <c r="V3996" i="4"/>
  <c r="Q3996" i="4"/>
  <c r="L3997" i="4"/>
  <c r="M3997" i="4"/>
  <c r="O3997" i="4"/>
  <c r="W3997" i="4"/>
  <c r="P3997" i="4"/>
  <c r="V3997" i="4"/>
  <c r="Q3997" i="4"/>
  <c r="L3998" i="4"/>
  <c r="M3998" i="4"/>
  <c r="O3998" i="4"/>
  <c r="W3998" i="4"/>
  <c r="P3998" i="4"/>
  <c r="V3998" i="4"/>
  <c r="Q3998" i="4"/>
  <c r="L3999" i="4"/>
  <c r="M3999" i="4"/>
  <c r="O3999" i="4"/>
  <c r="W3999" i="4"/>
  <c r="P3999" i="4"/>
  <c r="V3999" i="4"/>
  <c r="Q3999" i="4"/>
  <c r="L4000" i="4"/>
  <c r="M4000" i="4"/>
  <c r="O4000" i="4"/>
  <c r="W4000" i="4"/>
  <c r="P4000" i="4"/>
  <c r="V4000" i="4"/>
  <c r="Q4000" i="4"/>
  <c r="L4001" i="4"/>
  <c r="M4001" i="4"/>
  <c r="O4001" i="4"/>
  <c r="W4001" i="4"/>
  <c r="P4001" i="4"/>
  <c r="V4001" i="4"/>
  <c r="Q4001" i="4"/>
  <c r="L4002" i="4"/>
  <c r="M4002" i="4"/>
  <c r="O4002" i="4"/>
  <c r="W4002" i="4"/>
  <c r="P4002" i="4"/>
  <c r="V4002" i="4"/>
  <c r="Q4002" i="4"/>
  <c r="L4003" i="4"/>
  <c r="M4003" i="4"/>
  <c r="O4003" i="4"/>
  <c r="W4003" i="4"/>
  <c r="P4003" i="4"/>
  <c r="V4003" i="4"/>
  <c r="Q4003" i="4"/>
  <c r="L4004" i="4"/>
  <c r="M4004" i="4"/>
  <c r="O4004" i="4"/>
  <c r="W4004" i="4"/>
  <c r="P4004" i="4"/>
  <c r="V4004" i="4"/>
  <c r="Q4004" i="4"/>
  <c r="L4005" i="4"/>
  <c r="M4005" i="4"/>
  <c r="O4005" i="4"/>
  <c r="W4005" i="4"/>
  <c r="P4005" i="4"/>
  <c r="V4005" i="4"/>
  <c r="Q4005" i="4"/>
  <c r="L4006" i="4"/>
  <c r="M4006" i="4"/>
  <c r="O4006" i="4"/>
  <c r="W4006" i="4"/>
  <c r="P4006" i="4"/>
  <c r="V4006" i="4"/>
  <c r="Q4006" i="4"/>
  <c r="L4007" i="4"/>
  <c r="M4007" i="4"/>
  <c r="O4007" i="4"/>
  <c r="W4007" i="4"/>
  <c r="P4007" i="4"/>
  <c r="V4007" i="4"/>
  <c r="Q4007" i="4"/>
  <c r="L4008" i="4"/>
  <c r="M4008" i="4"/>
  <c r="O4008" i="4"/>
  <c r="W4008" i="4"/>
  <c r="P4008" i="4"/>
  <c r="V4008" i="4"/>
  <c r="Q4008" i="4"/>
  <c r="L4009" i="4"/>
  <c r="M4009" i="4"/>
  <c r="O4009" i="4"/>
  <c r="W4009" i="4"/>
  <c r="P4009" i="4"/>
  <c r="V4009" i="4"/>
  <c r="Q4009" i="4"/>
  <c r="L4010" i="4"/>
  <c r="M4010" i="4"/>
  <c r="O4010" i="4"/>
  <c r="W4010" i="4"/>
  <c r="P4010" i="4"/>
  <c r="V4010" i="4"/>
  <c r="Q4010" i="4"/>
  <c r="L4011" i="4"/>
  <c r="M4011" i="4"/>
  <c r="O4011" i="4"/>
  <c r="W4011" i="4"/>
  <c r="P4011" i="4"/>
  <c r="V4011" i="4"/>
  <c r="Q4011" i="4"/>
  <c r="L4012" i="4"/>
  <c r="M4012" i="4"/>
  <c r="O4012" i="4"/>
  <c r="W4012" i="4"/>
  <c r="P4012" i="4"/>
  <c r="V4012" i="4"/>
  <c r="Q4012" i="4"/>
  <c r="L4013" i="4"/>
  <c r="M4013" i="4"/>
  <c r="O4013" i="4"/>
  <c r="W4013" i="4"/>
  <c r="P4013" i="4"/>
  <c r="V4013" i="4"/>
  <c r="Q4013" i="4"/>
  <c r="L4014" i="4"/>
  <c r="M4014" i="4"/>
  <c r="O4014" i="4"/>
  <c r="W4014" i="4"/>
  <c r="P4014" i="4"/>
  <c r="V4014" i="4"/>
  <c r="Q4014" i="4"/>
  <c r="L4015" i="4"/>
  <c r="M4015" i="4"/>
  <c r="O4015" i="4"/>
  <c r="W4015" i="4"/>
  <c r="P4015" i="4"/>
  <c r="V4015" i="4"/>
  <c r="Q4015" i="4"/>
  <c r="L4016" i="4"/>
  <c r="M4016" i="4"/>
  <c r="O4016" i="4"/>
  <c r="W4016" i="4"/>
  <c r="P4016" i="4"/>
  <c r="V4016" i="4"/>
  <c r="Q4016" i="4"/>
  <c r="L4017" i="4"/>
  <c r="M4017" i="4"/>
  <c r="O4017" i="4"/>
  <c r="W4017" i="4"/>
  <c r="P4017" i="4"/>
  <c r="V4017" i="4"/>
  <c r="Q4017" i="4"/>
  <c r="L4018" i="4"/>
  <c r="M4018" i="4"/>
  <c r="O4018" i="4"/>
  <c r="W4018" i="4"/>
  <c r="P4018" i="4"/>
  <c r="V4018" i="4"/>
  <c r="Q4018" i="4"/>
  <c r="L4019" i="4"/>
  <c r="M4019" i="4"/>
  <c r="O4019" i="4"/>
  <c r="W4019" i="4"/>
  <c r="P4019" i="4"/>
  <c r="V4019" i="4"/>
  <c r="Q4019" i="4"/>
  <c r="L4020" i="4"/>
  <c r="M4020" i="4"/>
  <c r="O4020" i="4"/>
  <c r="W4020" i="4"/>
  <c r="P4020" i="4"/>
  <c r="V4020" i="4"/>
  <c r="Q4020" i="4"/>
  <c r="L4021" i="4"/>
  <c r="M4021" i="4"/>
  <c r="O4021" i="4"/>
  <c r="W4021" i="4"/>
  <c r="P4021" i="4"/>
  <c r="V4021" i="4"/>
  <c r="Q4021" i="4"/>
  <c r="L4022" i="4"/>
  <c r="M4022" i="4"/>
  <c r="O4022" i="4"/>
  <c r="W4022" i="4"/>
  <c r="P4022" i="4"/>
  <c r="V4022" i="4"/>
  <c r="Q4022" i="4"/>
  <c r="L4023" i="4"/>
  <c r="M4023" i="4"/>
  <c r="O4023" i="4"/>
  <c r="W4023" i="4"/>
  <c r="P4023" i="4"/>
  <c r="V4023" i="4"/>
  <c r="Q4023" i="4"/>
  <c r="L4024" i="4"/>
  <c r="M4024" i="4"/>
  <c r="O4024" i="4"/>
  <c r="W4024" i="4"/>
  <c r="P4024" i="4"/>
  <c r="V4024" i="4"/>
  <c r="Q4024" i="4"/>
  <c r="L4025" i="4"/>
  <c r="M4025" i="4"/>
  <c r="O4025" i="4"/>
  <c r="W4025" i="4"/>
  <c r="P4025" i="4"/>
  <c r="V4025" i="4"/>
  <c r="Q4025" i="4"/>
  <c r="L4026" i="4"/>
  <c r="M4026" i="4"/>
  <c r="O4026" i="4"/>
  <c r="W4026" i="4"/>
  <c r="P4026" i="4"/>
  <c r="V4026" i="4"/>
  <c r="Q4026" i="4"/>
  <c r="L4027" i="4"/>
  <c r="M4027" i="4"/>
  <c r="O4027" i="4"/>
  <c r="W4027" i="4"/>
  <c r="P4027" i="4"/>
  <c r="V4027" i="4"/>
  <c r="Q4027" i="4"/>
  <c r="L4028" i="4"/>
  <c r="M4028" i="4"/>
  <c r="O4028" i="4"/>
  <c r="W4028" i="4"/>
  <c r="P4028" i="4"/>
  <c r="V4028" i="4"/>
  <c r="Q4028" i="4"/>
  <c r="L4029" i="4"/>
  <c r="M4029" i="4"/>
  <c r="O4029" i="4"/>
  <c r="W4029" i="4"/>
  <c r="P4029" i="4"/>
  <c r="V4029" i="4"/>
  <c r="Q4029" i="4"/>
  <c r="L4030" i="4"/>
  <c r="M4030" i="4"/>
  <c r="O4030" i="4"/>
  <c r="W4030" i="4"/>
  <c r="P4030" i="4"/>
  <c r="V4030" i="4"/>
  <c r="Q4030" i="4"/>
  <c r="L4031" i="4"/>
  <c r="M4031" i="4"/>
  <c r="O4031" i="4"/>
  <c r="W4031" i="4"/>
  <c r="P4031" i="4"/>
  <c r="V4031" i="4"/>
  <c r="Q4031" i="4"/>
  <c r="L4032" i="4"/>
  <c r="M4032" i="4"/>
  <c r="O4032" i="4"/>
  <c r="W4032" i="4"/>
  <c r="P4032" i="4"/>
  <c r="V4032" i="4"/>
  <c r="Q4032" i="4"/>
  <c r="L4033" i="4"/>
  <c r="M4033" i="4"/>
  <c r="O4033" i="4"/>
  <c r="W4033" i="4"/>
  <c r="P4033" i="4"/>
  <c r="V4033" i="4"/>
  <c r="Q4033" i="4"/>
  <c r="L4034" i="4"/>
  <c r="M4034" i="4"/>
  <c r="O4034" i="4"/>
  <c r="W4034" i="4"/>
  <c r="P4034" i="4"/>
  <c r="V4034" i="4"/>
  <c r="Q4034" i="4"/>
  <c r="L4035" i="4"/>
  <c r="M4035" i="4"/>
  <c r="O4035" i="4"/>
  <c r="W4035" i="4"/>
  <c r="P4035" i="4"/>
  <c r="V4035" i="4"/>
  <c r="Q4035" i="4"/>
  <c r="L4036" i="4"/>
  <c r="M4036" i="4"/>
  <c r="O4036" i="4"/>
  <c r="W4036" i="4"/>
  <c r="P4036" i="4"/>
  <c r="V4036" i="4"/>
  <c r="Q4036" i="4"/>
  <c r="L4037" i="4"/>
  <c r="M4037" i="4"/>
  <c r="O4037" i="4"/>
  <c r="W4037" i="4"/>
  <c r="P4037" i="4"/>
  <c r="V4037" i="4"/>
  <c r="Q4037" i="4"/>
  <c r="L4038" i="4"/>
  <c r="M4038" i="4"/>
  <c r="O4038" i="4"/>
  <c r="W4038" i="4"/>
  <c r="P4038" i="4"/>
  <c r="V4038" i="4"/>
  <c r="Q4038" i="4"/>
  <c r="L4039" i="4"/>
  <c r="M4039" i="4"/>
  <c r="O4039" i="4"/>
  <c r="W4039" i="4"/>
  <c r="P4039" i="4"/>
  <c r="V4039" i="4"/>
  <c r="Q4039" i="4"/>
  <c r="L4040" i="4"/>
  <c r="M4040" i="4"/>
  <c r="O4040" i="4"/>
  <c r="W4040" i="4"/>
  <c r="P4040" i="4"/>
  <c r="V4040" i="4"/>
  <c r="Q4040" i="4"/>
  <c r="L4041" i="4"/>
  <c r="M4041" i="4"/>
  <c r="O4041" i="4"/>
  <c r="W4041" i="4"/>
  <c r="P4041" i="4"/>
  <c r="V4041" i="4"/>
  <c r="Q4041" i="4"/>
  <c r="L4042" i="4"/>
  <c r="M4042" i="4"/>
  <c r="O4042" i="4"/>
  <c r="W4042" i="4"/>
  <c r="P4042" i="4"/>
  <c r="V4042" i="4"/>
  <c r="Q4042" i="4"/>
  <c r="L4043" i="4"/>
  <c r="M4043" i="4"/>
  <c r="O4043" i="4"/>
  <c r="W4043" i="4"/>
  <c r="P4043" i="4"/>
  <c r="V4043" i="4"/>
  <c r="Q4043" i="4"/>
  <c r="L4044" i="4"/>
  <c r="M4044" i="4"/>
  <c r="O4044" i="4"/>
  <c r="W4044" i="4"/>
  <c r="P4044" i="4"/>
  <c r="V4044" i="4"/>
  <c r="Q4044" i="4"/>
  <c r="L4045" i="4"/>
  <c r="M4045" i="4"/>
  <c r="O4045" i="4"/>
  <c r="W4045" i="4"/>
  <c r="P4045" i="4"/>
  <c r="V4045" i="4"/>
  <c r="Q4045" i="4"/>
  <c r="L4046" i="4"/>
  <c r="M4046" i="4"/>
  <c r="O4046" i="4"/>
  <c r="W4046" i="4"/>
  <c r="P4046" i="4"/>
  <c r="V4046" i="4"/>
  <c r="Q4046" i="4"/>
  <c r="L4047" i="4"/>
  <c r="M4047" i="4"/>
  <c r="O4047" i="4"/>
  <c r="W4047" i="4"/>
  <c r="P4047" i="4"/>
  <c r="V4047" i="4"/>
  <c r="Q4047" i="4"/>
  <c r="L4048" i="4"/>
  <c r="M4048" i="4"/>
  <c r="O4048" i="4"/>
  <c r="W4048" i="4"/>
  <c r="P4048" i="4"/>
  <c r="V4048" i="4"/>
  <c r="Q4048" i="4"/>
  <c r="L4049" i="4"/>
  <c r="M4049" i="4"/>
  <c r="O4049" i="4"/>
  <c r="W4049" i="4"/>
  <c r="P4049" i="4"/>
  <c r="V4049" i="4"/>
  <c r="Q4049" i="4"/>
  <c r="L4050" i="4"/>
  <c r="M4050" i="4"/>
  <c r="O4050" i="4"/>
  <c r="W4050" i="4"/>
  <c r="P4050" i="4"/>
  <c r="V4050" i="4"/>
  <c r="Q4050" i="4"/>
  <c r="L4051" i="4"/>
  <c r="M4051" i="4"/>
  <c r="O4051" i="4"/>
  <c r="W4051" i="4"/>
  <c r="P4051" i="4"/>
  <c r="V4051" i="4"/>
  <c r="Q4051" i="4"/>
  <c r="L4052" i="4"/>
  <c r="M4052" i="4"/>
  <c r="O4052" i="4"/>
  <c r="W4052" i="4"/>
  <c r="P4052" i="4"/>
  <c r="V4052" i="4"/>
  <c r="Q4052" i="4"/>
  <c r="L4053" i="4"/>
  <c r="M4053" i="4"/>
  <c r="O4053" i="4"/>
  <c r="W4053" i="4"/>
  <c r="P4053" i="4"/>
  <c r="V4053" i="4"/>
  <c r="Q4053" i="4"/>
  <c r="L4054" i="4"/>
  <c r="M4054" i="4"/>
  <c r="O4054" i="4"/>
  <c r="W4054" i="4"/>
  <c r="P4054" i="4"/>
  <c r="V4054" i="4"/>
  <c r="Q4054" i="4"/>
  <c r="L4055" i="4"/>
  <c r="M4055" i="4"/>
  <c r="O4055" i="4"/>
  <c r="W4055" i="4"/>
  <c r="P4055" i="4"/>
  <c r="V4055" i="4"/>
  <c r="Q4055" i="4"/>
  <c r="L4056" i="4"/>
  <c r="M4056" i="4"/>
  <c r="O4056" i="4"/>
  <c r="W4056" i="4"/>
  <c r="P4056" i="4"/>
  <c r="V4056" i="4"/>
  <c r="Q4056" i="4"/>
  <c r="L4057" i="4"/>
  <c r="M4057" i="4"/>
  <c r="O4057" i="4"/>
  <c r="W4057" i="4"/>
  <c r="P4057" i="4"/>
  <c r="V4057" i="4"/>
  <c r="Q4057" i="4"/>
  <c r="L4058" i="4"/>
  <c r="M4058" i="4"/>
  <c r="O4058" i="4"/>
  <c r="W4058" i="4"/>
  <c r="P4058" i="4"/>
  <c r="V4058" i="4"/>
  <c r="Q4058" i="4"/>
  <c r="L4059" i="4"/>
  <c r="M4059" i="4"/>
  <c r="O4059" i="4"/>
  <c r="W4059" i="4"/>
  <c r="P4059" i="4"/>
  <c r="V4059" i="4"/>
  <c r="Q4059" i="4"/>
  <c r="L4060" i="4"/>
  <c r="M4060" i="4"/>
  <c r="O4060" i="4"/>
  <c r="W4060" i="4"/>
  <c r="P4060" i="4"/>
  <c r="V4060" i="4"/>
  <c r="Q4060" i="4"/>
  <c r="L4061" i="4"/>
  <c r="M4061" i="4"/>
  <c r="O4061" i="4"/>
  <c r="W4061" i="4"/>
  <c r="P4061" i="4"/>
  <c r="V4061" i="4"/>
  <c r="Q4061" i="4"/>
  <c r="L4062" i="4"/>
  <c r="M4062" i="4"/>
  <c r="O4062" i="4"/>
  <c r="W4062" i="4"/>
  <c r="P4062" i="4"/>
  <c r="V4062" i="4"/>
  <c r="Q4062" i="4"/>
  <c r="L4063" i="4"/>
  <c r="M4063" i="4"/>
  <c r="O4063" i="4"/>
  <c r="W4063" i="4"/>
  <c r="P4063" i="4"/>
  <c r="V4063" i="4"/>
  <c r="Q4063" i="4"/>
  <c r="L4064" i="4"/>
  <c r="M4064" i="4"/>
  <c r="O4064" i="4"/>
  <c r="W4064" i="4"/>
  <c r="P4064" i="4"/>
  <c r="V4064" i="4"/>
  <c r="Q4064" i="4"/>
  <c r="L4065" i="4"/>
  <c r="M4065" i="4"/>
  <c r="O4065" i="4"/>
  <c r="W4065" i="4"/>
  <c r="P4065" i="4"/>
  <c r="V4065" i="4"/>
  <c r="Q4065" i="4"/>
  <c r="L4066" i="4"/>
  <c r="M4066" i="4"/>
  <c r="O4066" i="4"/>
  <c r="W4066" i="4"/>
  <c r="P4066" i="4"/>
  <c r="V4066" i="4"/>
  <c r="Q4066" i="4"/>
  <c r="L4067" i="4"/>
  <c r="M4067" i="4"/>
  <c r="O4067" i="4"/>
  <c r="W4067" i="4"/>
  <c r="P4067" i="4"/>
  <c r="V4067" i="4"/>
  <c r="Q4067" i="4"/>
  <c r="L4068" i="4"/>
  <c r="M4068" i="4"/>
  <c r="O4068" i="4"/>
  <c r="W4068" i="4"/>
  <c r="P4068" i="4"/>
  <c r="V4068" i="4"/>
  <c r="Q4068" i="4"/>
  <c r="L4069" i="4"/>
  <c r="M4069" i="4"/>
  <c r="O4069" i="4"/>
  <c r="W4069" i="4"/>
  <c r="P4069" i="4"/>
  <c r="V4069" i="4"/>
  <c r="Q4069" i="4"/>
  <c r="L4070" i="4"/>
  <c r="M4070" i="4"/>
  <c r="O4070" i="4"/>
  <c r="W4070" i="4"/>
  <c r="P4070" i="4"/>
  <c r="V4070" i="4"/>
  <c r="Q4070" i="4"/>
  <c r="L4071" i="4"/>
  <c r="M4071" i="4"/>
  <c r="O4071" i="4"/>
  <c r="W4071" i="4"/>
  <c r="P4071" i="4"/>
  <c r="V4071" i="4"/>
  <c r="Q4071" i="4"/>
  <c r="L4072" i="4"/>
  <c r="M4072" i="4"/>
  <c r="O4072" i="4"/>
  <c r="W4072" i="4"/>
  <c r="P4072" i="4"/>
  <c r="V4072" i="4"/>
  <c r="Q4072" i="4"/>
  <c r="L4073" i="4"/>
  <c r="M4073" i="4"/>
  <c r="O4073" i="4"/>
  <c r="W4073" i="4"/>
  <c r="P4073" i="4"/>
  <c r="V4073" i="4"/>
  <c r="Q4073" i="4"/>
  <c r="L4074" i="4"/>
  <c r="M4074" i="4"/>
  <c r="O4074" i="4"/>
  <c r="W4074" i="4"/>
  <c r="P4074" i="4"/>
  <c r="V4074" i="4"/>
  <c r="Q4074" i="4"/>
  <c r="L4075" i="4"/>
  <c r="M4075" i="4"/>
  <c r="O4075" i="4"/>
  <c r="W4075" i="4"/>
  <c r="P4075" i="4"/>
  <c r="V4075" i="4"/>
  <c r="Q4075" i="4"/>
  <c r="L4076" i="4"/>
  <c r="M4076" i="4"/>
  <c r="O4076" i="4"/>
  <c r="W4076" i="4"/>
  <c r="P4076" i="4"/>
  <c r="V4076" i="4"/>
  <c r="Q4076" i="4"/>
  <c r="L4077" i="4"/>
  <c r="M4077" i="4"/>
  <c r="O4077" i="4"/>
  <c r="W4077" i="4"/>
  <c r="P4077" i="4"/>
  <c r="V4077" i="4"/>
  <c r="Q4077" i="4"/>
  <c r="L4078" i="4"/>
  <c r="M4078" i="4"/>
  <c r="O4078" i="4"/>
  <c r="W4078" i="4"/>
  <c r="P4078" i="4"/>
  <c r="V4078" i="4"/>
  <c r="Q4078" i="4"/>
  <c r="L4079" i="4"/>
  <c r="M4079" i="4"/>
  <c r="O4079" i="4"/>
  <c r="W4079" i="4"/>
  <c r="P4079" i="4"/>
  <c r="V4079" i="4"/>
  <c r="Q4079" i="4"/>
  <c r="L4080" i="4"/>
  <c r="M4080" i="4"/>
  <c r="O4080" i="4"/>
  <c r="W4080" i="4"/>
  <c r="P4080" i="4"/>
  <c r="V4080" i="4"/>
  <c r="Q4080" i="4"/>
  <c r="L4081" i="4"/>
  <c r="M4081" i="4"/>
  <c r="O4081" i="4"/>
  <c r="W4081" i="4"/>
  <c r="P4081" i="4"/>
  <c r="V4081" i="4"/>
  <c r="Q4081" i="4"/>
  <c r="L4082" i="4"/>
  <c r="M4082" i="4"/>
  <c r="O4082" i="4"/>
  <c r="W4082" i="4"/>
  <c r="P4082" i="4"/>
  <c r="V4082" i="4"/>
  <c r="Q4082" i="4"/>
  <c r="L4083" i="4"/>
  <c r="M4083" i="4"/>
  <c r="O4083" i="4"/>
  <c r="W4083" i="4"/>
  <c r="P4083" i="4"/>
  <c r="V4083" i="4"/>
  <c r="Q4083" i="4"/>
  <c r="L4084" i="4"/>
  <c r="M4084" i="4"/>
  <c r="O4084" i="4"/>
  <c r="W4084" i="4"/>
  <c r="P4084" i="4"/>
  <c r="V4084" i="4"/>
  <c r="Q4084" i="4"/>
  <c r="L4085" i="4"/>
  <c r="M4085" i="4"/>
  <c r="O4085" i="4"/>
  <c r="W4085" i="4"/>
  <c r="P4085" i="4"/>
  <c r="V4085" i="4"/>
  <c r="Q4085" i="4"/>
  <c r="L4086" i="4"/>
  <c r="M4086" i="4"/>
  <c r="O4086" i="4"/>
  <c r="W4086" i="4"/>
  <c r="P4086" i="4"/>
  <c r="V4086" i="4"/>
  <c r="Q4086" i="4"/>
  <c r="L4087" i="4"/>
  <c r="M4087" i="4"/>
  <c r="O4087" i="4"/>
  <c r="W4087" i="4"/>
  <c r="P4087" i="4"/>
  <c r="V4087" i="4"/>
  <c r="Q4087" i="4"/>
  <c r="L4088" i="4"/>
  <c r="M4088" i="4"/>
  <c r="O4088" i="4"/>
  <c r="W4088" i="4"/>
  <c r="P4088" i="4"/>
  <c r="V4088" i="4"/>
  <c r="Q4088" i="4"/>
  <c r="L4089" i="4"/>
  <c r="M4089" i="4"/>
  <c r="O4089" i="4"/>
  <c r="W4089" i="4"/>
  <c r="P4089" i="4"/>
  <c r="V4089" i="4"/>
  <c r="Q4089" i="4"/>
  <c r="L4090" i="4"/>
  <c r="M4090" i="4"/>
  <c r="O4090" i="4"/>
  <c r="W4090" i="4"/>
  <c r="P4090" i="4"/>
  <c r="V4090" i="4"/>
  <c r="Q4090" i="4"/>
  <c r="L4091" i="4"/>
  <c r="M4091" i="4"/>
  <c r="O4091" i="4"/>
  <c r="W4091" i="4"/>
  <c r="P4091" i="4"/>
  <c r="V4091" i="4"/>
  <c r="Q4091" i="4"/>
  <c r="L4092" i="4"/>
  <c r="M4092" i="4"/>
  <c r="O4092" i="4"/>
  <c r="W4092" i="4"/>
  <c r="P4092" i="4"/>
  <c r="V4092" i="4"/>
  <c r="Q4092" i="4"/>
  <c r="L4093" i="4"/>
  <c r="M4093" i="4"/>
  <c r="O4093" i="4"/>
  <c r="W4093" i="4"/>
  <c r="P4093" i="4"/>
  <c r="V4093" i="4"/>
  <c r="Q4093" i="4"/>
  <c r="L4094" i="4"/>
  <c r="M4094" i="4"/>
  <c r="O4094" i="4"/>
  <c r="W4094" i="4"/>
  <c r="P4094" i="4"/>
  <c r="V4094" i="4"/>
  <c r="Q4094" i="4"/>
  <c r="L4095" i="4"/>
  <c r="M4095" i="4"/>
  <c r="O4095" i="4"/>
  <c r="W4095" i="4"/>
  <c r="P4095" i="4"/>
  <c r="V4095" i="4"/>
  <c r="Q4095" i="4"/>
  <c r="L4096" i="4"/>
  <c r="M4096" i="4"/>
  <c r="O4096" i="4"/>
  <c r="W4096" i="4"/>
  <c r="P4096" i="4"/>
  <c r="V4096" i="4"/>
  <c r="Q4096" i="4"/>
  <c r="L4097" i="4"/>
  <c r="M4097" i="4"/>
  <c r="O4097" i="4"/>
  <c r="W4097" i="4"/>
  <c r="P4097" i="4"/>
  <c r="V4097" i="4"/>
  <c r="Q4097" i="4"/>
  <c r="L4098" i="4"/>
  <c r="M4098" i="4"/>
  <c r="O4098" i="4"/>
  <c r="W4098" i="4"/>
  <c r="P4098" i="4"/>
  <c r="V4098" i="4"/>
  <c r="Q4098" i="4"/>
  <c r="L4099" i="4"/>
  <c r="M4099" i="4"/>
  <c r="O4099" i="4"/>
  <c r="W4099" i="4"/>
  <c r="P4099" i="4"/>
  <c r="V4099" i="4"/>
  <c r="Q4099" i="4"/>
  <c r="L4100" i="4"/>
  <c r="M4100" i="4"/>
  <c r="O4100" i="4"/>
  <c r="W4100" i="4"/>
  <c r="P4100" i="4"/>
  <c r="V4100" i="4"/>
  <c r="Q4100" i="4"/>
  <c r="L4101" i="4"/>
  <c r="M4101" i="4"/>
  <c r="O4101" i="4"/>
  <c r="W4101" i="4"/>
  <c r="P4101" i="4"/>
  <c r="V4101" i="4"/>
  <c r="Q4101" i="4"/>
  <c r="L4102" i="4"/>
  <c r="M4102" i="4"/>
  <c r="O4102" i="4"/>
  <c r="W4102" i="4"/>
  <c r="P4102" i="4"/>
  <c r="V4102" i="4"/>
  <c r="Q4102" i="4"/>
  <c r="L4103" i="4"/>
  <c r="M4103" i="4"/>
  <c r="O4103" i="4"/>
  <c r="W4103" i="4"/>
  <c r="P4103" i="4"/>
  <c r="V4103" i="4"/>
  <c r="Q4103" i="4"/>
  <c r="L4104" i="4"/>
  <c r="M4104" i="4"/>
  <c r="O4104" i="4"/>
  <c r="W4104" i="4"/>
  <c r="P4104" i="4"/>
  <c r="V4104" i="4"/>
  <c r="Q4104" i="4"/>
  <c r="L4105" i="4"/>
  <c r="M4105" i="4"/>
  <c r="O4105" i="4"/>
  <c r="W4105" i="4"/>
  <c r="P4105" i="4"/>
  <c r="V4105" i="4"/>
  <c r="Q4105" i="4"/>
  <c r="L4106" i="4"/>
  <c r="M4106" i="4"/>
  <c r="O4106" i="4"/>
  <c r="W4106" i="4"/>
  <c r="P4106" i="4"/>
  <c r="V4106" i="4"/>
  <c r="Q4106" i="4"/>
  <c r="L4107" i="4"/>
  <c r="M4107" i="4"/>
  <c r="O4107" i="4"/>
  <c r="W4107" i="4"/>
  <c r="P4107" i="4"/>
  <c r="V4107" i="4"/>
  <c r="Q4107" i="4"/>
  <c r="L4108" i="4"/>
  <c r="M4108" i="4"/>
  <c r="O4108" i="4"/>
  <c r="W4108" i="4"/>
  <c r="P4108" i="4"/>
  <c r="V4108" i="4"/>
  <c r="Q4108" i="4"/>
  <c r="L4109" i="4"/>
  <c r="M4109" i="4"/>
  <c r="O4109" i="4"/>
  <c r="W4109" i="4"/>
  <c r="P4109" i="4"/>
  <c r="V4109" i="4"/>
  <c r="Q4109" i="4"/>
  <c r="L4110" i="4"/>
  <c r="M4110" i="4"/>
  <c r="O4110" i="4"/>
  <c r="W4110" i="4"/>
  <c r="P4110" i="4"/>
  <c r="V4110" i="4"/>
  <c r="Q4110" i="4"/>
  <c r="L4111" i="4"/>
  <c r="M4111" i="4"/>
  <c r="O4111" i="4"/>
  <c r="W4111" i="4"/>
  <c r="P4111" i="4"/>
  <c r="V4111" i="4"/>
  <c r="Q4111" i="4"/>
  <c r="L4112" i="4"/>
  <c r="M4112" i="4"/>
  <c r="O4112" i="4"/>
  <c r="W4112" i="4"/>
  <c r="P4112" i="4"/>
  <c r="V4112" i="4"/>
  <c r="Q4112" i="4"/>
  <c r="L4113" i="4"/>
  <c r="M4113" i="4"/>
  <c r="O4113" i="4"/>
  <c r="W4113" i="4"/>
  <c r="P4113" i="4"/>
  <c r="V4113" i="4"/>
  <c r="Q4113" i="4"/>
  <c r="L4114" i="4"/>
  <c r="M4114" i="4"/>
  <c r="O4114" i="4"/>
  <c r="W4114" i="4"/>
  <c r="P4114" i="4"/>
  <c r="V4114" i="4"/>
  <c r="Q4114" i="4"/>
  <c r="L4115" i="4"/>
  <c r="M4115" i="4"/>
  <c r="O4115" i="4"/>
  <c r="W4115" i="4"/>
  <c r="P4115" i="4"/>
  <c r="V4115" i="4"/>
  <c r="Q4115" i="4"/>
  <c r="L4116" i="4"/>
  <c r="M4116" i="4"/>
  <c r="O4116" i="4"/>
  <c r="W4116" i="4"/>
  <c r="P4116" i="4"/>
  <c r="V4116" i="4"/>
  <c r="Q4116" i="4"/>
  <c r="L4117" i="4"/>
  <c r="M4117" i="4"/>
  <c r="O4117" i="4"/>
  <c r="W4117" i="4"/>
  <c r="P4117" i="4"/>
  <c r="V4117" i="4"/>
  <c r="Q4117" i="4"/>
  <c r="L4118" i="4"/>
  <c r="M4118" i="4"/>
  <c r="O4118" i="4"/>
  <c r="W4118" i="4"/>
  <c r="P4118" i="4"/>
  <c r="V4118" i="4"/>
  <c r="Q4118" i="4"/>
  <c r="L4119" i="4"/>
  <c r="M4119" i="4"/>
  <c r="O4119" i="4"/>
  <c r="W4119" i="4"/>
  <c r="P4119" i="4"/>
  <c r="V4119" i="4"/>
  <c r="Q4119" i="4"/>
  <c r="L4120" i="4"/>
  <c r="M4120" i="4"/>
  <c r="O4120" i="4"/>
  <c r="W4120" i="4"/>
  <c r="P4120" i="4"/>
  <c r="V4120" i="4"/>
  <c r="Q4120" i="4"/>
  <c r="L4121" i="4"/>
  <c r="M4121" i="4"/>
  <c r="O4121" i="4"/>
  <c r="W4121" i="4"/>
  <c r="P4121" i="4"/>
  <c r="V4121" i="4"/>
  <c r="Q4121" i="4"/>
  <c r="L4122" i="4"/>
  <c r="M4122" i="4"/>
  <c r="O4122" i="4"/>
  <c r="W4122" i="4"/>
  <c r="P4122" i="4"/>
  <c r="V4122" i="4"/>
  <c r="Q4122" i="4"/>
  <c r="L4123" i="4"/>
  <c r="M4123" i="4"/>
  <c r="O4123" i="4"/>
  <c r="W4123" i="4"/>
  <c r="P4123" i="4"/>
  <c r="V4123" i="4"/>
  <c r="Q4123" i="4"/>
  <c r="L4124" i="4"/>
  <c r="M4124" i="4"/>
  <c r="O4124" i="4"/>
  <c r="W4124" i="4"/>
  <c r="P4124" i="4"/>
  <c r="V4124" i="4"/>
  <c r="Q4124" i="4"/>
  <c r="L4125" i="4"/>
  <c r="M4125" i="4"/>
  <c r="O4125" i="4"/>
  <c r="W4125" i="4"/>
  <c r="P4125" i="4"/>
  <c r="V4125" i="4"/>
  <c r="Q4125" i="4"/>
  <c r="L4126" i="4"/>
  <c r="M4126" i="4"/>
  <c r="O4126" i="4"/>
  <c r="W4126" i="4"/>
  <c r="P4126" i="4"/>
  <c r="V4126" i="4"/>
  <c r="Q4126" i="4"/>
  <c r="L4127" i="4"/>
  <c r="M4127" i="4"/>
  <c r="O4127" i="4"/>
  <c r="W4127" i="4"/>
  <c r="P4127" i="4"/>
  <c r="V4127" i="4"/>
  <c r="Q4127" i="4"/>
  <c r="L4128" i="4"/>
  <c r="M4128" i="4"/>
  <c r="O4128" i="4"/>
  <c r="W4128" i="4"/>
  <c r="P4128" i="4"/>
  <c r="V4128" i="4"/>
  <c r="Q4128" i="4"/>
  <c r="L4129" i="4"/>
  <c r="M4129" i="4"/>
  <c r="O4129" i="4"/>
  <c r="W4129" i="4"/>
  <c r="P4129" i="4"/>
  <c r="V4129" i="4"/>
  <c r="Q4129" i="4"/>
  <c r="L4130" i="4"/>
  <c r="M4130" i="4"/>
  <c r="O4130" i="4"/>
  <c r="W4130" i="4"/>
  <c r="P4130" i="4"/>
  <c r="V4130" i="4"/>
  <c r="Q4130" i="4"/>
  <c r="L4131" i="4"/>
  <c r="M4131" i="4"/>
  <c r="O4131" i="4"/>
  <c r="W4131" i="4"/>
  <c r="P4131" i="4"/>
  <c r="V4131" i="4"/>
  <c r="Q4131" i="4"/>
  <c r="L4132" i="4"/>
  <c r="M4132" i="4"/>
  <c r="O4132" i="4"/>
  <c r="W4132" i="4"/>
  <c r="P4132" i="4"/>
  <c r="V4132" i="4"/>
  <c r="Q4132" i="4"/>
  <c r="L4133" i="4"/>
  <c r="M4133" i="4"/>
  <c r="O4133" i="4"/>
  <c r="W4133" i="4"/>
  <c r="P4133" i="4"/>
  <c r="V4133" i="4"/>
  <c r="Q4133" i="4"/>
  <c r="L4134" i="4"/>
  <c r="M4134" i="4"/>
  <c r="O4134" i="4"/>
  <c r="W4134" i="4"/>
  <c r="P4134" i="4"/>
  <c r="V4134" i="4"/>
  <c r="Q4134" i="4"/>
  <c r="L4135" i="4"/>
  <c r="M4135" i="4"/>
  <c r="O4135" i="4"/>
  <c r="W4135" i="4"/>
  <c r="P4135" i="4"/>
  <c r="V4135" i="4"/>
  <c r="Q4135" i="4"/>
  <c r="L4136" i="4"/>
  <c r="M4136" i="4"/>
  <c r="O4136" i="4"/>
  <c r="W4136" i="4"/>
  <c r="P4136" i="4"/>
  <c r="V4136" i="4"/>
  <c r="Q4136" i="4"/>
  <c r="L4137" i="4"/>
  <c r="M4137" i="4"/>
  <c r="O4137" i="4"/>
  <c r="W4137" i="4"/>
  <c r="P4137" i="4"/>
  <c r="V4137" i="4"/>
  <c r="Q4137" i="4"/>
  <c r="L4138" i="4"/>
  <c r="M4138" i="4"/>
  <c r="O4138" i="4"/>
  <c r="W4138" i="4"/>
  <c r="P4138" i="4"/>
  <c r="V4138" i="4"/>
  <c r="Q4138" i="4"/>
  <c r="L4139" i="4"/>
  <c r="M4139" i="4"/>
  <c r="O4139" i="4"/>
  <c r="W4139" i="4"/>
  <c r="P4139" i="4"/>
  <c r="V4139" i="4"/>
  <c r="Q4139" i="4"/>
  <c r="L4140" i="4"/>
  <c r="M4140" i="4"/>
  <c r="O4140" i="4"/>
  <c r="W4140" i="4"/>
  <c r="P4140" i="4"/>
  <c r="V4140" i="4"/>
  <c r="Q4140" i="4"/>
  <c r="L4141" i="4"/>
  <c r="M4141" i="4"/>
  <c r="O4141" i="4"/>
  <c r="W4141" i="4"/>
  <c r="P4141" i="4"/>
  <c r="V4141" i="4"/>
  <c r="Q4141" i="4"/>
  <c r="L4142" i="4"/>
  <c r="M4142" i="4"/>
  <c r="O4142" i="4"/>
  <c r="W4142" i="4"/>
  <c r="P4142" i="4"/>
  <c r="V4142" i="4"/>
  <c r="Q4142" i="4"/>
  <c r="L4143" i="4"/>
  <c r="M4143" i="4"/>
  <c r="O4143" i="4"/>
  <c r="W4143" i="4"/>
  <c r="P4143" i="4"/>
  <c r="V4143" i="4"/>
  <c r="Q4143" i="4"/>
  <c r="L4144" i="4"/>
  <c r="M4144" i="4"/>
  <c r="O4144" i="4"/>
  <c r="W4144" i="4"/>
  <c r="P4144" i="4"/>
  <c r="V4144" i="4"/>
  <c r="Q4144" i="4"/>
  <c r="L4145" i="4"/>
  <c r="M4145" i="4"/>
  <c r="O4145" i="4"/>
  <c r="W4145" i="4"/>
  <c r="P4145" i="4"/>
  <c r="V4145" i="4"/>
  <c r="Q4145" i="4"/>
  <c r="L4146" i="4"/>
  <c r="M4146" i="4"/>
  <c r="O4146" i="4"/>
  <c r="W4146" i="4"/>
  <c r="P4146" i="4"/>
  <c r="V4146" i="4"/>
  <c r="Q4146" i="4"/>
  <c r="L4147" i="4"/>
  <c r="M4147" i="4"/>
  <c r="O4147" i="4"/>
  <c r="W4147" i="4"/>
  <c r="P4147" i="4"/>
  <c r="V4147" i="4"/>
  <c r="Q4147" i="4"/>
  <c r="L4148" i="4"/>
  <c r="M4148" i="4"/>
  <c r="O4148" i="4"/>
  <c r="W4148" i="4"/>
  <c r="P4148" i="4"/>
  <c r="V4148" i="4"/>
  <c r="Q4148" i="4"/>
  <c r="L4149" i="4"/>
  <c r="M4149" i="4"/>
  <c r="O4149" i="4"/>
  <c r="W4149" i="4"/>
  <c r="P4149" i="4"/>
  <c r="V4149" i="4"/>
  <c r="Q4149" i="4"/>
  <c r="L4150" i="4"/>
  <c r="M4150" i="4"/>
  <c r="O4150" i="4"/>
  <c r="W4150" i="4"/>
  <c r="P4150" i="4"/>
  <c r="V4150" i="4"/>
  <c r="Q4150" i="4"/>
  <c r="L4151" i="4"/>
  <c r="M4151" i="4"/>
  <c r="O4151" i="4"/>
  <c r="W4151" i="4"/>
  <c r="P4151" i="4"/>
  <c r="V4151" i="4"/>
  <c r="Q4151" i="4"/>
  <c r="L4152" i="4"/>
  <c r="M4152" i="4"/>
  <c r="O4152" i="4"/>
  <c r="W4152" i="4"/>
  <c r="P4152" i="4"/>
  <c r="V4152" i="4"/>
  <c r="Q4152" i="4"/>
  <c r="L4153" i="4"/>
  <c r="M4153" i="4"/>
  <c r="O4153" i="4"/>
  <c r="W4153" i="4"/>
  <c r="P4153" i="4"/>
  <c r="V4153" i="4"/>
  <c r="Q4153" i="4"/>
  <c r="L4154" i="4"/>
  <c r="M4154" i="4"/>
  <c r="O4154" i="4"/>
  <c r="W4154" i="4"/>
  <c r="P4154" i="4"/>
  <c r="V4154" i="4"/>
  <c r="Q4154" i="4"/>
  <c r="L4155" i="4"/>
  <c r="M4155" i="4"/>
  <c r="O4155" i="4"/>
  <c r="W4155" i="4"/>
  <c r="P4155" i="4"/>
  <c r="V4155" i="4"/>
  <c r="Q4155" i="4"/>
  <c r="L4156" i="4"/>
  <c r="M4156" i="4"/>
  <c r="O4156" i="4"/>
  <c r="W4156" i="4"/>
  <c r="P4156" i="4"/>
  <c r="V4156" i="4"/>
  <c r="Q4156" i="4"/>
  <c r="L4157" i="4"/>
  <c r="M4157" i="4"/>
  <c r="O4157" i="4"/>
  <c r="W4157" i="4"/>
  <c r="P4157" i="4"/>
  <c r="V4157" i="4"/>
  <c r="Q4157" i="4"/>
  <c r="L4158" i="4"/>
  <c r="M4158" i="4"/>
  <c r="O4158" i="4"/>
  <c r="W4158" i="4"/>
  <c r="P4158" i="4"/>
  <c r="V4158" i="4"/>
  <c r="Q4158" i="4"/>
  <c r="L4159" i="4"/>
  <c r="M4159" i="4"/>
  <c r="O4159" i="4"/>
  <c r="W4159" i="4"/>
  <c r="P4159" i="4"/>
  <c r="V4159" i="4"/>
  <c r="Q4159" i="4"/>
  <c r="L4160" i="4"/>
  <c r="M4160" i="4"/>
  <c r="O4160" i="4"/>
  <c r="W4160" i="4"/>
  <c r="P4160" i="4"/>
  <c r="V4160" i="4"/>
  <c r="Q4160" i="4"/>
  <c r="L4161" i="4"/>
  <c r="M4161" i="4"/>
  <c r="O4161" i="4"/>
  <c r="W4161" i="4"/>
  <c r="P4161" i="4"/>
  <c r="V4161" i="4"/>
  <c r="Q4161" i="4"/>
  <c r="L4162" i="4"/>
  <c r="M4162" i="4"/>
  <c r="O4162" i="4"/>
  <c r="W4162" i="4"/>
  <c r="P4162" i="4"/>
  <c r="V4162" i="4"/>
  <c r="Q4162" i="4"/>
  <c r="L4163" i="4"/>
  <c r="M4163" i="4"/>
  <c r="O4163" i="4"/>
  <c r="W4163" i="4"/>
  <c r="P4163" i="4"/>
  <c r="V4163" i="4"/>
  <c r="Q4163" i="4"/>
  <c r="L4164" i="4"/>
  <c r="M4164" i="4"/>
  <c r="O4164" i="4"/>
  <c r="W4164" i="4"/>
  <c r="P4164" i="4"/>
  <c r="V4164" i="4"/>
  <c r="Q4164" i="4"/>
  <c r="L4165" i="4"/>
  <c r="M4165" i="4"/>
  <c r="O4165" i="4"/>
  <c r="W4165" i="4"/>
  <c r="P4165" i="4"/>
  <c r="V4165" i="4"/>
  <c r="Q4165" i="4"/>
  <c r="L4166" i="4"/>
  <c r="M4166" i="4"/>
  <c r="O4166" i="4"/>
  <c r="W4166" i="4"/>
  <c r="P4166" i="4"/>
  <c r="V4166" i="4"/>
  <c r="Q4166" i="4"/>
  <c r="L4167" i="4"/>
  <c r="M4167" i="4"/>
  <c r="O4167" i="4"/>
  <c r="W4167" i="4"/>
  <c r="P4167" i="4"/>
  <c r="V4167" i="4"/>
  <c r="Q4167" i="4"/>
  <c r="L4168" i="4"/>
  <c r="M4168" i="4"/>
  <c r="O4168" i="4"/>
  <c r="W4168" i="4"/>
  <c r="P4168" i="4"/>
  <c r="V4168" i="4"/>
  <c r="Q4168" i="4"/>
  <c r="L4169" i="4"/>
  <c r="M4169" i="4"/>
  <c r="O4169" i="4"/>
  <c r="W4169" i="4"/>
  <c r="P4169" i="4"/>
  <c r="V4169" i="4"/>
  <c r="Q4169" i="4"/>
  <c r="L4170" i="4"/>
  <c r="M4170" i="4"/>
  <c r="O4170" i="4"/>
  <c r="W4170" i="4"/>
  <c r="P4170" i="4"/>
  <c r="V4170" i="4"/>
  <c r="Q4170" i="4"/>
  <c r="L4171" i="4"/>
  <c r="M4171" i="4"/>
  <c r="O4171" i="4"/>
  <c r="W4171" i="4"/>
  <c r="P4171" i="4"/>
  <c r="V4171" i="4"/>
  <c r="Q4171" i="4"/>
  <c r="L4172" i="4"/>
  <c r="M4172" i="4"/>
  <c r="O4172" i="4"/>
  <c r="W4172" i="4"/>
  <c r="P4172" i="4"/>
  <c r="V4172" i="4"/>
  <c r="Q4172" i="4"/>
  <c r="L4173" i="4"/>
  <c r="M4173" i="4"/>
  <c r="O4173" i="4"/>
  <c r="W4173" i="4"/>
  <c r="P4173" i="4"/>
  <c r="V4173" i="4"/>
  <c r="Q4173" i="4"/>
  <c r="L4174" i="4"/>
  <c r="M4174" i="4"/>
  <c r="O4174" i="4"/>
  <c r="W4174" i="4"/>
  <c r="P4174" i="4"/>
  <c r="V4174" i="4"/>
  <c r="Q4174" i="4"/>
  <c r="L4175" i="4"/>
  <c r="M4175" i="4"/>
  <c r="O4175" i="4"/>
  <c r="W4175" i="4"/>
  <c r="P4175" i="4"/>
  <c r="V4175" i="4"/>
  <c r="Q4175" i="4"/>
  <c r="L4176" i="4"/>
  <c r="M4176" i="4"/>
  <c r="O4176" i="4"/>
  <c r="W4176" i="4"/>
  <c r="P4176" i="4"/>
  <c r="V4176" i="4"/>
  <c r="Q4176" i="4"/>
  <c r="L4177" i="4"/>
  <c r="M4177" i="4"/>
  <c r="O4177" i="4"/>
  <c r="W4177" i="4"/>
  <c r="P4177" i="4"/>
  <c r="V4177" i="4"/>
  <c r="Q4177" i="4"/>
  <c r="L4178" i="4"/>
  <c r="M4178" i="4"/>
  <c r="O4178" i="4"/>
  <c r="W4178" i="4"/>
  <c r="P4178" i="4"/>
  <c r="V4178" i="4"/>
  <c r="Q4178" i="4"/>
  <c r="L4179" i="4"/>
  <c r="M4179" i="4"/>
  <c r="O4179" i="4"/>
  <c r="W4179" i="4"/>
  <c r="P4179" i="4"/>
  <c r="V4179" i="4"/>
  <c r="Q4179" i="4"/>
  <c r="L4180" i="4"/>
  <c r="M4180" i="4"/>
  <c r="O4180" i="4"/>
  <c r="W4180" i="4"/>
  <c r="P4180" i="4"/>
  <c r="V4180" i="4"/>
  <c r="Q4180" i="4"/>
  <c r="L4181" i="4"/>
  <c r="M4181" i="4"/>
  <c r="O4181" i="4"/>
  <c r="W4181" i="4"/>
  <c r="P4181" i="4"/>
  <c r="V4181" i="4"/>
  <c r="Q4181" i="4"/>
  <c r="L4182" i="4"/>
  <c r="M4182" i="4"/>
  <c r="O4182" i="4"/>
  <c r="W4182" i="4"/>
  <c r="P4182" i="4"/>
  <c r="V4182" i="4"/>
  <c r="Q4182" i="4"/>
  <c r="L4183" i="4"/>
  <c r="M4183" i="4"/>
  <c r="O4183" i="4"/>
  <c r="W4183" i="4"/>
  <c r="P4183" i="4"/>
  <c r="V4183" i="4"/>
  <c r="Q4183" i="4"/>
  <c r="L4184" i="4"/>
  <c r="M4184" i="4"/>
  <c r="O4184" i="4"/>
  <c r="W4184" i="4"/>
  <c r="P4184" i="4"/>
  <c r="V4184" i="4"/>
  <c r="Q4184" i="4"/>
  <c r="L4185" i="4"/>
  <c r="M4185" i="4"/>
  <c r="O4185" i="4"/>
  <c r="W4185" i="4"/>
  <c r="P4185" i="4"/>
  <c r="V4185" i="4"/>
  <c r="Q4185" i="4"/>
  <c r="L4186" i="4"/>
  <c r="M4186" i="4"/>
  <c r="O4186" i="4"/>
  <c r="W4186" i="4"/>
  <c r="P4186" i="4"/>
  <c r="V4186" i="4"/>
  <c r="Q4186" i="4"/>
  <c r="L4187" i="4"/>
  <c r="M4187" i="4"/>
  <c r="O4187" i="4"/>
  <c r="W4187" i="4"/>
  <c r="P4187" i="4"/>
  <c r="V4187" i="4"/>
  <c r="Q4187" i="4"/>
  <c r="L4188" i="4"/>
  <c r="M4188" i="4"/>
  <c r="O4188" i="4"/>
  <c r="W4188" i="4"/>
  <c r="P4188" i="4"/>
  <c r="V4188" i="4"/>
  <c r="Q4188" i="4"/>
  <c r="L4189" i="4"/>
  <c r="M4189" i="4"/>
  <c r="O4189" i="4"/>
  <c r="W4189" i="4"/>
  <c r="P4189" i="4"/>
  <c r="V4189" i="4"/>
  <c r="Q4189" i="4"/>
  <c r="L4190" i="4"/>
  <c r="M4190" i="4"/>
  <c r="O4190" i="4"/>
  <c r="W4190" i="4"/>
  <c r="P4190" i="4"/>
  <c r="V4190" i="4"/>
  <c r="Q4190" i="4"/>
  <c r="L4191" i="4"/>
  <c r="M4191" i="4"/>
  <c r="O4191" i="4"/>
  <c r="W4191" i="4"/>
  <c r="P4191" i="4"/>
  <c r="V4191" i="4"/>
  <c r="Q4191" i="4"/>
  <c r="L4192" i="4"/>
  <c r="M4192" i="4"/>
  <c r="O4192" i="4"/>
  <c r="W4192" i="4"/>
  <c r="P4192" i="4"/>
  <c r="V4192" i="4"/>
  <c r="Q4192" i="4"/>
  <c r="L4193" i="4"/>
  <c r="M4193" i="4"/>
  <c r="O4193" i="4"/>
  <c r="W4193" i="4"/>
  <c r="P4193" i="4"/>
  <c r="V4193" i="4"/>
  <c r="Q4193" i="4"/>
  <c r="L4194" i="4"/>
  <c r="M4194" i="4"/>
  <c r="O4194" i="4"/>
  <c r="W4194" i="4"/>
  <c r="P4194" i="4"/>
  <c r="V4194" i="4"/>
  <c r="Q4194" i="4"/>
  <c r="L4195" i="4"/>
  <c r="M4195" i="4"/>
  <c r="O4195" i="4"/>
  <c r="W4195" i="4"/>
  <c r="P4195" i="4"/>
  <c r="V4195" i="4"/>
  <c r="Q4195" i="4"/>
  <c r="L4196" i="4"/>
  <c r="M4196" i="4"/>
  <c r="O4196" i="4"/>
  <c r="W4196" i="4"/>
  <c r="P4196" i="4"/>
  <c r="V4196" i="4"/>
  <c r="Q4196" i="4"/>
  <c r="L4197" i="4"/>
  <c r="M4197" i="4"/>
  <c r="O4197" i="4"/>
  <c r="W4197" i="4"/>
  <c r="P4197" i="4"/>
  <c r="V4197" i="4"/>
  <c r="Q4197" i="4"/>
  <c r="L4198" i="4"/>
  <c r="M4198" i="4"/>
  <c r="O4198" i="4"/>
  <c r="W4198" i="4"/>
  <c r="P4198" i="4"/>
  <c r="V4198" i="4"/>
  <c r="Q4198" i="4"/>
  <c r="L4199" i="4"/>
  <c r="M4199" i="4"/>
  <c r="O4199" i="4"/>
  <c r="W4199" i="4"/>
  <c r="P4199" i="4"/>
  <c r="V4199" i="4"/>
  <c r="Q4199" i="4"/>
  <c r="L4200" i="4"/>
  <c r="M4200" i="4"/>
  <c r="O4200" i="4"/>
  <c r="W4200" i="4"/>
  <c r="P4200" i="4"/>
  <c r="V4200" i="4"/>
  <c r="Q4200" i="4"/>
  <c r="L4201" i="4"/>
  <c r="M4201" i="4"/>
  <c r="O4201" i="4"/>
  <c r="W4201" i="4"/>
  <c r="P4201" i="4"/>
  <c r="V4201" i="4"/>
  <c r="Q4201" i="4"/>
  <c r="L4202" i="4"/>
  <c r="M4202" i="4"/>
  <c r="O4202" i="4"/>
  <c r="W4202" i="4"/>
  <c r="P4202" i="4"/>
  <c r="V4202" i="4"/>
  <c r="Q4202" i="4"/>
  <c r="L4203" i="4"/>
  <c r="M4203" i="4"/>
  <c r="O4203" i="4"/>
  <c r="W4203" i="4"/>
  <c r="P4203" i="4"/>
  <c r="V4203" i="4"/>
  <c r="Q4203" i="4"/>
  <c r="L4204" i="4"/>
  <c r="M4204" i="4"/>
  <c r="O4204" i="4"/>
  <c r="W4204" i="4"/>
  <c r="P4204" i="4"/>
  <c r="V4204" i="4"/>
  <c r="Q4204" i="4"/>
  <c r="L4205" i="4"/>
  <c r="M4205" i="4"/>
  <c r="O4205" i="4"/>
  <c r="W4205" i="4"/>
  <c r="P4205" i="4"/>
  <c r="V4205" i="4"/>
  <c r="Q4205" i="4"/>
  <c r="L4206" i="4"/>
  <c r="M4206" i="4"/>
  <c r="O4206" i="4"/>
  <c r="W4206" i="4"/>
  <c r="P4206" i="4"/>
  <c r="V4206" i="4"/>
  <c r="Q4206" i="4"/>
  <c r="L4207" i="4"/>
  <c r="M4207" i="4"/>
  <c r="O4207" i="4"/>
  <c r="W4207" i="4"/>
  <c r="P4207" i="4"/>
  <c r="V4207" i="4"/>
  <c r="Q4207" i="4"/>
  <c r="L4208" i="4"/>
  <c r="M4208" i="4"/>
  <c r="O4208" i="4"/>
  <c r="W4208" i="4"/>
  <c r="P4208" i="4"/>
  <c r="V4208" i="4"/>
  <c r="Q4208" i="4"/>
  <c r="L4209" i="4"/>
  <c r="M4209" i="4"/>
  <c r="O4209" i="4"/>
  <c r="W4209" i="4"/>
  <c r="P4209" i="4"/>
  <c r="V4209" i="4"/>
  <c r="Q4209" i="4"/>
  <c r="L4210" i="4"/>
  <c r="M4210" i="4"/>
  <c r="O4210" i="4"/>
  <c r="W4210" i="4"/>
  <c r="P4210" i="4"/>
  <c r="V4210" i="4"/>
  <c r="Q4210" i="4"/>
  <c r="L4211" i="4"/>
  <c r="M4211" i="4"/>
  <c r="O4211" i="4"/>
  <c r="W4211" i="4"/>
  <c r="P4211" i="4"/>
  <c r="V4211" i="4"/>
  <c r="Q4211" i="4"/>
  <c r="L4212" i="4"/>
  <c r="M4212" i="4"/>
  <c r="O4212" i="4"/>
  <c r="W4212" i="4"/>
  <c r="P4212" i="4"/>
  <c r="V4212" i="4"/>
  <c r="Q4212" i="4"/>
  <c r="L4213" i="4"/>
  <c r="M4213" i="4"/>
  <c r="O4213" i="4"/>
  <c r="W4213" i="4"/>
  <c r="P4213" i="4"/>
  <c r="V4213" i="4"/>
  <c r="Q4213" i="4"/>
  <c r="L4214" i="4"/>
  <c r="M4214" i="4"/>
  <c r="O4214" i="4"/>
  <c r="W4214" i="4"/>
  <c r="P4214" i="4"/>
  <c r="V4214" i="4"/>
  <c r="Q4214" i="4"/>
  <c r="L4215" i="4"/>
  <c r="M4215" i="4"/>
  <c r="O4215" i="4"/>
  <c r="W4215" i="4"/>
  <c r="P4215" i="4"/>
  <c r="V4215" i="4"/>
  <c r="Q4215" i="4"/>
  <c r="L4216" i="4"/>
  <c r="M4216" i="4"/>
  <c r="O4216" i="4"/>
  <c r="W4216" i="4"/>
  <c r="P4216" i="4"/>
  <c r="V4216" i="4"/>
  <c r="Q4216" i="4"/>
  <c r="R4216" i="4"/>
  <c r="S4216" i="4"/>
  <c r="L4217" i="4"/>
  <c r="M4217" i="4"/>
  <c r="O4217" i="4"/>
  <c r="W4217" i="4"/>
  <c r="P4217" i="4"/>
  <c r="V4217" i="4"/>
  <c r="Q4217" i="4"/>
  <c r="L4218" i="4"/>
  <c r="M4218" i="4"/>
  <c r="O4218" i="4"/>
  <c r="W4218" i="4"/>
  <c r="P4218" i="4"/>
  <c r="V4218" i="4"/>
  <c r="Q4218" i="4"/>
  <c r="L4219" i="4"/>
  <c r="M4219" i="4"/>
  <c r="O4219" i="4"/>
  <c r="W4219" i="4"/>
  <c r="P4219" i="4"/>
  <c r="V4219" i="4"/>
  <c r="Q4219" i="4"/>
  <c r="L4220" i="4"/>
  <c r="M4220" i="4"/>
  <c r="O4220" i="4"/>
  <c r="W4220" i="4"/>
  <c r="P4220" i="4"/>
  <c r="V4220" i="4"/>
  <c r="Q4220" i="4"/>
  <c r="L4221" i="4"/>
  <c r="M4221" i="4"/>
  <c r="O4221" i="4"/>
  <c r="W4221" i="4"/>
  <c r="P4221" i="4"/>
  <c r="V4221" i="4"/>
  <c r="Q4221" i="4"/>
  <c r="L4222" i="4"/>
  <c r="M4222" i="4"/>
  <c r="O4222" i="4"/>
  <c r="W4222" i="4"/>
  <c r="P4222" i="4"/>
  <c r="V4222" i="4"/>
  <c r="Q4222" i="4"/>
  <c r="L4223" i="4"/>
  <c r="M4223" i="4"/>
  <c r="O4223" i="4"/>
  <c r="W4223" i="4"/>
  <c r="P4223" i="4"/>
  <c r="V4223" i="4"/>
  <c r="Q4223" i="4"/>
  <c r="L4224" i="4"/>
  <c r="M4224" i="4"/>
  <c r="O4224" i="4"/>
  <c r="W4224" i="4"/>
  <c r="P4224" i="4"/>
  <c r="V4224" i="4"/>
  <c r="Q4224" i="4"/>
  <c r="L4225" i="4"/>
  <c r="M4225" i="4"/>
  <c r="O4225" i="4"/>
  <c r="W4225" i="4"/>
  <c r="P4225" i="4"/>
  <c r="V4225" i="4"/>
  <c r="Q4225" i="4"/>
  <c r="L4226" i="4"/>
  <c r="M4226" i="4"/>
  <c r="O4226" i="4"/>
  <c r="W4226" i="4"/>
  <c r="P4226" i="4"/>
  <c r="V4226" i="4"/>
  <c r="Q4226" i="4"/>
  <c r="L4227" i="4"/>
  <c r="M4227" i="4"/>
  <c r="O4227" i="4"/>
  <c r="W4227" i="4"/>
  <c r="P4227" i="4"/>
  <c r="V4227" i="4"/>
  <c r="Q4227" i="4"/>
  <c r="L4228" i="4"/>
  <c r="M4228" i="4"/>
  <c r="O4228" i="4"/>
  <c r="W4228" i="4"/>
  <c r="P4228" i="4"/>
  <c r="V4228" i="4"/>
  <c r="Q4228" i="4"/>
  <c r="L4229" i="4"/>
  <c r="M4229" i="4"/>
  <c r="O4229" i="4"/>
  <c r="W4229" i="4"/>
  <c r="P4229" i="4"/>
  <c r="V4229" i="4"/>
  <c r="Q4229" i="4"/>
  <c r="L4230" i="4"/>
  <c r="M4230" i="4"/>
  <c r="O4230" i="4"/>
  <c r="W4230" i="4"/>
  <c r="P4230" i="4"/>
  <c r="V4230" i="4"/>
  <c r="Q4230" i="4"/>
  <c r="L4231" i="4"/>
  <c r="M4231" i="4"/>
  <c r="O4231" i="4"/>
  <c r="W4231" i="4"/>
  <c r="P4231" i="4"/>
  <c r="V4231" i="4"/>
  <c r="Q4231" i="4"/>
  <c r="L4232" i="4"/>
  <c r="M4232" i="4"/>
  <c r="O4232" i="4"/>
  <c r="W4232" i="4"/>
  <c r="P4232" i="4"/>
  <c r="V4232" i="4"/>
  <c r="Q4232" i="4"/>
  <c r="L4233" i="4"/>
  <c r="M4233" i="4"/>
  <c r="O4233" i="4"/>
  <c r="W4233" i="4"/>
  <c r="P4233" i="4"/>
  <c r="V4233" i="4"/>
  <c r="Q4233" i="4"/>
  <c r="L4234" i="4"/>
  <c r="M4234" i="4"/>
  <c r="O4234" i="4"/>
  <c r="W4234" i="4"/>
  <c r="P4234" i="4"/>
  <c r="V4234" i="4"/>
  <c r="Q4234" i="4"/>
  <c r="L4235" i="4"/>
  <c r="M4235" i="4"/>
  <c r="O4235" i="4"/>
  <c r="W4235" i="4"/>
  <c r="P4235" i="4"/>
  <c r="V4235" i="4"/>
  <c r="Q4235" i="4"/>
  <c r="L4236" i="4"/>
  <c r="M4236" i="4"/>
  <c r="O4236" i="4"/>
  <c r="W4236" i="4"/>
  <c r="P4236" i="4"/>
  <c r="V4236" i="4"/>
  <c r="Q4236" i="4"/>
  <c r="L4237" i="4"/>
  <c r="M4237" i="4"/>
  <c r="O4237" i="4"/>
  <c r="W4237" i="4"/>
  <c r="P4237" i="4"/>
  <c r="V4237" i="4"/>
  <c r="Q4237" i="4"/>
  <c r="L4238" i="4"/>
  <c r="M4238" i="4"/>
  <c r="O4238" i="4"/>
  <c r="W4238" i="4"/>
  <c r="P4238" i="4"/>
  <c r="V4238" i="4"/>
  <c r="Q4238" i="4"/>
  <c r="L4239" i="4"/>
  <c r="M4239" i="4"/>
  <c r="O4239" i="4"/>
  <c r="W4239" i="4"/>
  <c r="P4239" i="4"/>
  <c r="V4239" i="4"/>
  <c r="Q4239" i="4"/>
  <c r="L4240" i="4"/>
  <c r="M4240" i="4"/>
  <c r="O4240" i="4"/>
  <c r="W4240" i="4"/>
  <c r="P4240" i="4"/>
  <c r="V4240" i="4"/>
  <c r="Q4240" i="4"/>
  <c r="L4241" i="4"/>
  <c r="M4241" i="4"/>
  <c r="O4241" i="4"/>
  <c r="W4241" i="4"/>
  <c r="P4241" i="4"/>
  <c r="V4241" i="4"/>
  <c r="Q4241" i="4"/>
  <c r="L4242" i="4"/>
  <c r="M4242" i="4"/>
  <c r="O4242" i="4"/>
  <c r="W4242" i="4"/>
  <c r="P4242" i="4"/>
  <c r="V4242" i="4"/>
  <c r="Q4242" i="4"/>
  <c r="L4243" i="4"/>
  <c r="M4243" i="4"/>
  <c r="O4243" i="4"/>
  <c r="W4243" i="4"/>
  <c r="P4243" i="4"/>
  <c r="V4243" i="4"/>
  <c r="Q4243" i="4"/>
  <c r="L4244" i="4"/>
  <c r="M4244" i="4"/>
  <c r="O4244" i="4"/>
  <c r="W4244" i="4"/>
  <c r="P4244" i="4"/>
  <c r="V4244" i="4"/>
  <c r="Q4244" i="4"/>
  <c r="L4245" i="4"/>
  <c r="M4245" i="4"/>
  <c r="O4245" i="4"/>
  <c r="W4245" i="4"/>
  <c r="P4245" i="4"/>
  <c r="V4245" i="4"/>
  <c r="Q4245" i="4"/>
  <c r="L4246" i="4"/>
  <c r="M4246" i="4"/>
  <c r="O4246" i="4"/>
  <c r="W4246" i="4"/>
  <c r="P4246" i="4"/>
  <c r="V4246" i="4"/>
  <c r="Q4246" i="4"/>
  <c r="L4247" i="4"/>
  <c r="M4247" i="4"/>
  <c r="O4247" i="4"/>
  <c r="W4247" i="4"/>
  <c r="P4247" i="4"/>
  <c r="V4247" i="4"/>
  <c r="Q4247" i="4"/>
  <c r="L4248" i="4"/>
  <c r="M4248" i="4"/>
  <c r="O4248" i="4"/>
  <c r="W4248" i="4"/>
  <c r="P4248" i="4"/>
  <c r="V4248" i="4"/>
  <c r="Q4248" i="4"/>
  <c r="L4249" i="4"/>
  <c r="M4249" i="4"/>
  <c r="O4249" i="4"/>
  <c r="W4249" i="4"/>
  <c r="P4249" i="4"/>
  <c r="V4249" i="4"/>
  <c r="Q4249" i="4"/>
  <c r="L4250" i="4"/>
  <c r="M4250" i="4"/>
  <c r="O4250" i="4"/>
  <c r="W4250" i="4"/>
  <c r="P4250" i="4"/>
  <c r="V4250" i="4"/>
  <c r="Q4250" i="4"/>
  <c r="L4251" i="4"/>
  <c r="M4251" i="4"/>
  <c r="O4251" i="4"/>
  <c r="W4251" i="4"/>
  <c r="P4251" i="4"/>
  <c r="V4251" i="4"/>
  <c r="Q4251" i="4"/>
  <c r="L4252" i="4"/>
  <c r="M4252" i="4"/>
  <c r="O4252" i="4"/>
  <c r="W4252" i="4"/>
  <c r="P4252" i="4"/>
  <c r="V4252" i="4"/>
  <c r="Q4252" i="4"/>
  <c r="L4253" i="4"/>
  <c r="M4253" i="4"/>
  <c r="O4253" i="4"/>
  <c r="W4253" i="4"/>
  <c r="P4253" i="4"/>
  <c r="V4253" i="4"/>
  <c r="Q4253" i="4"/>
  <c r="L4254" i="4"/>
  <c r="M4254" i="4"/>
  <c r="O4254" i="4"/>
  <c r="W4254" i="4"/>
  <c r="P4254" i="4"/>
  <c r="V4254" i="4"/>
  <c r="Q4254" i="4"/>
  <c r="L4255" i="4"/>
  <c r="M4255" i="4"/>
  <c r="O4255" i="4"/>
  <c r="W4255" i="4"/>
  <c r="P4255" i="4"/>
  <c r="V4255" i="4"/>
  <c r="Q4255" i="4"/>
  <c r="L4256" i="4"/>
  <c r="M4256" i="4"/>
  <c r="O4256" i="4"/>
  <c r="W4256" i="4"/>
  <c r="P4256" i="4"/>
  <c r="V4256" i="4"/>
  <c r="Q4256" i="4"/>
  <c r="L4257" i="4"/>
  <c r="M4257" i="4"/>
  <c r="O4257" i="4"/>
  <c r="W4257" i="4"/>
  <c r="P4257" i="4"/>
  <c r="V4257" i="4"/>
  <c r="Q4257" i="4"/>
  <c r="L4258" i="4"/>
  <c r="M4258" i="4"/>
  <c r="O4258" i="4"/>
  <c r="W4258" i="4"/>
  <c r="P4258" i="4"/>
  <c r="V4258" i="4"/>
  <c r="Q4258" i="4"/>
  <c r="L4259" i="4"/>
  <c r="M4259" i="4"/>
  <c r="O4259" i="4"/>
  <c r="W4259" i="4"/>
  <c r="P4259" i="4"/>
  <c r="V4259" i="4"/>
  <c r="Q4259" i="4"/>
  <c r="L4260" i="4"/>
  <c r="M4260" i="4"/>
  <c r="O4260" i="4"/>
  <c r="W4260" i="4"/>
  <c r="P4260" i="4"/>
  <c r="V4260" i="4"/>
  <c r="Q4260" i="4"/>
  <c r="L4261" i="4"/>
  <c r="M4261" i="4"/>
  <c r="O4261" i="4"/>
  <c r="W4261" i="4"/>
  <c r="P4261" i="4"/>
  <c r="V4261" i="4"/>
  <c r="Q4261" i="4"/>
  <c r="L4262" i="4"/>
  <c r="M4262" i="4"/>
  <c r="O4262" i="4"/>
  <c r="W4262" i="4"/>
  <c r="P4262" i="4"/>
  <c r="V4262" i="4"/>
  <c r="Q4262" i="4"/>
  <c r="L4263" i="4"/>
  <c r="M4263" i="4"/>
  <c r="O4263" i="4"/>
  <c r="W4263" i="4"/>
  <c r="P4263" i="4"/>
  <c r="V4263" i="4"/>
  <c r="Q4263" i="4"/>
  <c r="L4264" i="4"/>
  <c r="M4264" i="4"/>
  <c r="O4264" i="4"/>
  <c r="W4264" i="4"/>
  <c r="P4264" i="4"/>
  <c r="V4264" i="4"/>
  <c r="Q4264" i="4"/>
  <c r="L4265" i="4"/>
  <c r="M4265" i="4"/>
  <c r="O4265" i="4"/>
  <c r="W4265" i="4"/>
  <c r="P4265" i="4"/>
  <c r="V4265" i="4"/>
  <c r="Q4265" i="4"/>
  <c r="L4266" i="4"/>
  <c r="M4266" i="4"/>
  <c r="O4266" i="4"/>
  <c r="W4266" i="4"/>
  <c r="P4266" i="4"/>
  <c r="V4266" i="4"/>
  <c r="Q4266" i="4"/>
  <c r="L4267" i="4"/>
  <c r="M4267" i="4"/>
  <c r="O4267" i="4"/>
  <c r="W4267" i="4"/>
  <c r="P4267" i="4"/>
  <c r="V4267" i="4"/>
  <c r="Q4267" i="4"/>
  <c r="L4268" i="4"/>
  <c r="M4268" i="4"/>
  <c r="O4268" i="4"/>
  <c r="W4268" i="4"/>
  <c r="P4268" i="4"/>
  <c r="V4268" i="4"/>
  <c r="Q4268" i="4"/>
  <c r="L4269" i="4"/>
  <c r="M4269" i="4"/>
  <c r="O4269" i="4"/>
  <c r="W4269" i="4"/>
  <c r="P4269" i="4"/>
  <c r="V4269" i="4"/>
  <c r="Q4269" i="4"/>
  <c r="L4270" i="4"/>
  <c r="M4270" i="4"/>
  <c r="O4270" i="4"/>
  <c r="W4270" i="4"/>
  <c r="P4270" i="4"/>
  <c r="V4270" i="4"/>
  <c r="Q4270" i="4"/>
  <c r="L4271" i="4"/>
  <c r="M4271" i="4"/>
  <c r="O4271" i="4"/>
  <c r="W4271" i="4"/>
  <c r="P4271" i="4"/>
  <c r="V4271" i="4"/>
  <c r="Q4271" i="4"/>
  <c r="L4272" i="4"/>
  <c r="M4272" i="4"/>
  <c r="O4272" i="4"/>
  <c r="W4272" i="4"/>
  <c r="P4272" i="4"/>
  <c r="V4272" i="4"/>
  <c r="Q4272" i="4"/>
  <c r="L4273" i="4"/>
  <c r="M4273" i="4"/>
  <c r="O4273" i="4"/>
  <c r="W4273" i="4"/>
  <c r="P4273" i="4"/>
  <c r="V4273" i="4"/>
  <c r="Q4273" i="4"/>
  <c r="L4274" i="4"/>
  <c r="M4274" i="4"/>
  <c r="O4274" i="4"/>
  <c r="W4274" i="4"/>
  <c r="P4274" i="4"/>
  <c r="V4274" i="4"/>
  <c r="Q4274" i="4"/>
  <c r="L4275" i="4"/>
  <c r="M4275" i="4"/>
  <c r="O4275" i="4"/>
  <c r="W4275" i="4"/>
  <c r="P4275" i="4"/>
  <c r="V4275" i="4"/>
  <c r="Q4275" i="4"/>
  <c r="L4276" i="4"/>
  <c r="M4276" i="4"/>
  <c r="O4276" i="4"/>
  <c r="W4276" i="4"/>
  <c r="P4276" i="4"/>
  <c r="V4276" i="4"/>
  <c r="Q4276" i="4"/>
  <c r="L4277" i="4"/>
  <c r="M4277" i="4"/>
  <c r="O4277" i="4"/>
  <c r="W4277" i="4"/>
  <c r="P4277" i="4"/>
  <c r="V4277" i="4"/>
  <c r="Q4277" i="4"/>
  <c r="L4278" i="4"/>
  <c r="M4278" i="4"/>
  <c r="O4278" i="4"/>
  <c r="W4278" i="4"/>
  <c r="P4278" i="4"/>
  <c r="V4278" i="4"/>
  <c r="Q4278" i="4"/>
  <c r="L4279" i="4"/>
  <c r="M4279" i="4"/>
  <c r="O4279" i="4"/>
  <c r="W4279" i="4"/>
  <c r="P4279" i="4"/>
  <c r="V4279" i="4"/>
  <c r="Q4279" i="4"/>
  <c r="L4280" i="4"/>
  <c r="M4280" i="4"/>
  <c r="O4280" i="4"/>
  <c r="W4280" i="4"/>
  <c r="P4280" i="4"/>
  <c r="V4280" i="4"/>
  <c r="Q4280" i="4"/>
  <c r="L4281" i="4"/>
  <c r="M4281" i="4"/>
  <c r="O4281" i="4"/>
  <c r="W4281" i="4"/>
  <c r="P4281" i="4"/>
  <c r="V4281" i="4"/>
  <c r="Q4281" i="4"/>
  <c r="L4282" i="4"/>
  <c r="M4282" i="4"/>
  <c r="O4282" i="4"/>
  <c r="W4282" i="4"/>
  <c r="P4282" i="4"/>
  <c r="V4282" i="4"/>
  <c r="Q4282" i="4"/>
  <c r="L4283" i="4"/>
  <c r="M4283" i="4"/>
  <c r="O4283" i="4"/>
  <c r="W4283" i="4"/>
  <c r="P4283" i="4"/>
  <c r="V4283" i="4"/>
  <c r="Q4283" i="4"/>
  <c r="L4284" i="4"/>
  <c r="M4284" i="4"/>
  <c r="O4284" i="4"/>
  <c r="W4284" i="4"/>
  <c r="P4284" i="4"/>
  <c r="V4284" i="4"/>
  <c r="Q4284" i="4"/>
  <c r="L4285" i="4"/>
  <c r="M4285" i="4"/>
  <c r="O4285" i="4"/>
  <c r="W4285" i="4"/>
  <c r="P4285" i="4"/>
  <c r="V4285" i="4"/>
  <c r="Q4285" i="4"/>
  <c r="L4286" i="4"/>
  <c r="M4286" i="4"/>
  <c r="O4286" i="4"/>
  <c r="W4286" i="4"/>
  <c r="P4286" i="4"/>
  <c r="V4286" i="4"/>
  <c r="Q4286" i="4"/>
  <c r="L4287" i="4"/>
  <c r="M4287" i="4"/>
  <c r="O4287" i="4"/>
  <c r="W4287" i="4"/>
  <c r="P4287" i="4"/>
  <c r="V4287" i="4"/>
  <c r="Q4287" i="4"/>
  <c r="L4288" i="4"/>
  <c r="M4288" i="4"/>
  <c r="O4288" i="4"/>
  <c r="W4288" i="4"/>
  <c r="P4288" i="4"/>
  <c r="V4288" i="4"/>
  <c r="Q4288" i="4"/>
  <c r="L4289" i="4"/>
  <c r="M4289" i="4"/>
  <c r="O4289" i="4"/>
  <c r="W4289" i="4"/>
  <c r="P4289" i="4"/>
  <c r="V4289" i="4"/>
  <c r="Q4289" i="4"/>
  <c r="L4290" i="4"/>
  <c r="M4290" i="4"/>
  <c r="O4290" i="4"/>
  <c r="W4290" i="4"/>
  <c r="P4290" i="4"/>
  <c r="V4290" i="4"/>
  <c r="Q4290" i="4"/>
  <c r="L4291" i="4"/>
  <c r="M4291" i="4"/>
  <c r="O4291" i="4"/>
  <c r="W4291" i="4"/>
  <c r="P4291" i="4"/>
  <c r="V4291" i="4"/>
  <c r="Q4291" i="4"/>
  <c r="L4292" i="4"/>
  <c r="M4292" i="4"/>
  <c r="O4292" i="4"/>
  <c r="W4292" i="4"/>
  <c r="P4292" i="4"/>
  <c r="V4292" i="4"/>
  <c r="Q4292" i="4"/>
  <c r="L4293" i="4"/>
  <c r="M4293" i="4"/>
  <c r="O4293" i="4"/>
  <c r="W4293" i="4"/>
  <c r="P4293" i="4"/>
  <c r="V4293" i="4"/>
  <c r="Q4293" i="4"/>
  <c r="L4294" i="4"/>
  <c r="M4294" i="4"/>
  <c r="O4294" i="4"/>
  <c r="W4294" i="4"/>
  <c r="P4294" i="4"/>
  <c r="V4294" i="4"/>
  <c r="Q4294" i="4"/>
  <c r="L4295" i="4"/>
  <c r="M4295" i="4"/>
  <c r="O4295" i="4"/>
  <c r="W4295" i="4"/>
  <c r="P4295" i="4"/>
  <c r="V4295" i="4"/>
  <c r="Q4295" i="4"/>
  <c r="L4296" i="4"/>
  <c r="M4296" i="4"/>
  <c r="O4296" i="4"/>
  <c r="W4296" i="4"/>
  <c r="P4296" i="4"/>
  <c r="V4296" i="4"/>
  <c r="Q4296" i="4"/>
  <c r="L4297" i="4"/>
  <c r="M4297" i="4"/>
  <c r="O4297" i="4"/>
  <c r="W4297" i="4"/>
  <c r="P4297" i="4"/>
  <c r="V4297" i="4"/>
  <c r="Q4297" i="4"/>
  <c r="L4298" i="4"/>
  <c r="M4298" i="4"/>
  <c r="O4298" i="4"/>
  <c r="W4298" i="4"/>
  <c r="P4298" i="4"/>
  <c r="V4298" i="4"/>
  <c r="Q4298" i="4"/>
  <c r="L4299" i="4"/>
  <c r="M4299" i="4"/>
  <c r="O4299" i="4"/>
  <c r="W4299" i="4"/>
  <c r="P4299" i="4"/>
  <c r="V4299" i="4"/>
  <c r="Q4299" i="4"/>
  <c r="L4300" i="4"/>
  <c r="M4300" i="4"/>
  <c r="O4300" i="4"/>
  <c r="W4300" i="4"/>
  <c r="P4300" i="4"/>
  <c r="V4300" i="4"/>
  <c r="Q4300" i="4"/>
  <c r="L4301" i="4"/>
  <c r="M4301" i="4"/>
  <c r="O4301" i="4"/>
  <c r="W4301" i="4"/>
  <c r="P4301" i="4"/>
  <c r="V4301" i="4"/>
  <c r="Q4301" i="4"/>
  <c r="L4302" i="4"/>
  <c r="M4302" i="4"/>
  <c r="O4302" i="4"/>
  <c r="W4302" i="4"/>
  <c r="P4302" i="4"/>
  <c r="V4302" i="4"/>
  <c r="Q4302" i="4"/>
  <c r="L4303" i="4"/>
  <c r="M4303" i="4"/>
  <c r="O4303" i="4"/>
  <c r="W4303" i="4"/>
  <c r="P4303" i="4"/>
  <c r="V4303" i="4"/>
  <c r="Q4303" i="4"/>
  <c r="L4304" i="4"/>
  <c r="M4304" i="4"/>
  <c r="O4304" i="4"/>
  <c r="W4304" i="4"/>
  <c r="P4304" i="4"/>
  <c r="V4304" i="4"/>
  <c r="Q4304" i="4"/>
  <c r="L4305" i="4"/>
  <c r="M4305" i="4"/>
  <c r="O4305" i="4"/>
  <c r="W4305" i="4"/>
  <c r="P4305" i="4"/>
  <c r="V4305" i="4"/>
  <c r="Q4305" i="4"/>
  <c r="L4306" i="4"/>
  <c r="M4306" i="4"/>
  <c r="O4306" i="4"/>
  <c r="W4306" i="4"/>
  <c r="P4306" i="4"/>
  <c r="V4306" i="4"/>
  <c r="Q4306" i="4"/>
  <c r="L4307" i="4"/>
  <c r="M4307" i="4"/>
  <c r="O4307" i="4"/>
  <c r="W4307" i="4"/>
  <c r="P4307" i="4"/>
  <c r="V4307" i="4"/>
  <c r="Q4307" i="4"/>
  <c r="L4308" i="4"/>
  <c r="M4308" i="4"/>
  <c r="O4308" i="4"/>
  <c r="W4308" i="4"/>
  <c r="P4308" i="4"/>
  <c r="V4308" i="4"/>
  <c r="Q4308" i="4"/>
  <c r="L4309" i="4"/>
  <c r="M4309" i="4"/>
  <c r="O4309" i="4"/>
  <c r="W4309" i="4"/>
  <c r="P4309" i="4"/>
  <c r="V4309" i="4"/>
  <c r="Q4309" i="4"/>
  <c r="L4310" i="4"/>
  <c r="M4310" i="4"/>
  <c r="O4310" i="4"/>
  <c r="W4310" i="4"/>
  <c r="P4310" i="4"/>
  <c r="V4310" i="4"/>
  <c r="Q4310" i="4"/>
  <c r="L4311" i="4"/>
  <c r="M4311" i="4"/>
  <c r="O4311" i="4"/>
  <c r="W4311" i="4"/>
  <c r="P4311" i="4"/>
  <c r="V4311" i="4"/>
  <c r="Q4311" i="4"/>
  <c r="L4312" i="4"/>
  <c r="M4312" i="4"/>
  <c r="O4312" i="4"/>
  <c r="W4312" i="4"/>
  <c r="P4312" i="4"/>
  <c r="V4312" i="4"/>
  <c r="Q4312" i="4"/>
  <c r="L4313" i="4"/>
  <c r="M4313" i="4"/>
  <c r="O4313" i="4"/>
  <c r="W4313" i="4"/>
  <c r="P4313" i="4"/>
  <c r="V4313" i="4"/>
  <c r="Q4313" i="4"/>
  <c r="L4314" i="4"/>
  <c r="M4314" i="4"/>
  <c r="O4314" i="4"/>
  <c r="W4314" i="4"/>
  <c r="P4314" i="4"/>
  <c r="V4314" i="4"/>
  <c r="Q4314" i="4"/>
  <c r="L4315" i="4"/>
  <c r="M4315" i="4"/>
  <c r="O4315" i="4"/>
  <c r="W4315" i="4"/>
  <c r="P4315" i="4"/>
  <c r="V4315" i="4"/>
  <c r="Q4315" i="4"/>
  <c r="L4316" i="4"/>
  <c r="M4316" i="4"/>
  <c r="O4316" i="4"/>
  <c r="W4316" i="4"/>
  <c r="P4316" i="4"/>
  <c r="V4316" i="4"/>
  <c r="Q4316" i="4"/>
  <c r="L4317" i="4"/>
  <c r="M4317" i="4"/>
  <c r="O4317" i="4"/>
  <c r="W4317" i="4"/>
  <c r="P4317" i="4"/>
  <c r="V4317" i="4"/>
  <c r="Q4317" i="4"/>
  <c r="L4318" i="4"/>
  <c r="M4318" i="4"/>
  <c r="O4318" i="4"/>
  <c r="W4318" i="4"/>
  <c r="P4318" i="4"/>
  <c r="V4318" i="4"/>
  <c r="Q4318" i="4"/>
  <c r="L4319" i="4"/>
  <c r="M4319" i="4"/>
  <c r="O4319" i="4"/>
  <c r="W4319" i="4"/>
  <c r="P4319" i="4"/>
  <c r="V4319" i="4"/>
  <c r="Q4319" i="4"/>
  <c r="L4320" i="4"/>
  <c r="M4320" i="4"/>
  <c r="O4320" i="4"/>
  <c r="W4320" i="4"/>
  <c r="P4320" i="4"/>
  <c r="V4320" i="4"/>
  <c r="Q4320" i="4"/>
  <c r="L4321" i="4"/>
  <c r="M4321" i="4"/>
  <c r="O4321" i="4"/>
  <c r="W4321" i="4"/>
  <c r="P4321" i="4"/>
  <c r="V4321" i="4"/>
  <c r="Q4321" i="4"/>
  <c r="L4322" i="4"/>
  <c r="M4322" i="4"/>
  <c r="O4322" i="4"/>
  <c r="W4322" i="4"/>
  <c r="P4322" i="4"/>
  <c r="V4322" i="4"/>
  <c r="Q4322" i="4"/>
  <c r="L4323" i="4"/>
  <c r="M4323" i="4"/>
  <c r="O4323" i="4"/>
  <c r="W4323" i="4"/>
  <c r="P4323" i="4"/>
  <c r="V4323" i="4"/>
  <c r="Q4323" i="4"/>
  <c r="L4324" i="4"/>
  <c r="M4324" i="4"/>
  <c r="O4324" i="4"/>
  <c r="W4324" i="4"/>
  <c r="P4324" i="4"/>
  <c r="V4324" i="4"/>
  <c r="Q4324" i="4"/>
  <c r="L4325" i="4"/>
  <c r="M4325" i="4"/>
  <c r="O4325" i="4"/>
  <c r="W4325" i="4"/>
  <c r="P4325" i="4"/>
  <c r="V4325" i="4"/>
  <c r="Q4325" i="4"/>
  <c r="L4326" i="4"/>
  <c r="M4326" i="4"/>
  <c r="O4326" i="4"/>
  <c r="W4326" i="4"/>
  <c r="P4326" i="4"/>
  <c r="V4326" i="4"/>
  <c r="Q4326" i="4"/>
  <c r="L4327" i="4"/>
  <c r="M4327" i="4"/>
  <c r="O4327" i="4"/>
  <c r="W4327" i="4"/>
  <c r="P4327" i="4"/>
  <c r="V4327" i="4"/>
  <c r="Q4327" i="4"/>
  <c r="L4328" i="4"/>
  <c r="M4328" i="4"/>
  <c r="O4328" i="4"/>
  <c r="W4328" i="4"/>
  <c r="P4328" i="4"/>
  <c r="V4328" i="4"/>
  <c r="Q4328" i="4"/>
  <c r="L4329" i="4"/>
  <c r="M4329" i="4"/>
  <c r="O4329" i="4"/>
  <c r="W4329" i="4"/>
  <c r="P4329" i="4"/>
  <c r="V4329" i="4"/>
  <c r="Q4329" i="4"/>
  <c r="L4330" i="4"/>
  <c r="M4330" i="4"/>
  <c r="O4330" i="4"/>
  <c r="W4330" i="4"/>
  <c r="P4330" i="4"/>
  <c r="V4330" i="4"/>
  <c r="Q4330" i="4"/>
  <c r="L4331" i="4"/>
  <c r="M4331" i="4"/>
  <c r="O4331" i="4"/>
  <c r="W4331" i="4"/>
  <c r="P4331" i="4"/>
  <c r="V4331" i="4"/>
  <c r="Q4331" i="4"/>
  <c r="L4332" i="4"/>
  <c r="M4332" i="4"/>
  <c r="O4332" i="4"/>
  <c r="W4332" i="4"/>
  <c r="P4332" i="4"/>
  <c r="V4332" i="4"/>
  <c r="Q4332" i="4"/>
  <c r="L4333" i="4"/>
  <c r="M4333" i="4"/>
  <c r="O4333" i="4"/>
  <c r="W4333" i="4"/>
  <c r="P4333" i="4"/>
  <c r="V4333" i="4"/>
  <c r="Q4333" i="4"/>
  <c r="L4334" i="4"/>
  <c r="M4334" i="4"/>
  <c r="O4334" i="4"/>
  <c r="W4334" i="4"/>
  <c r="P4334" i="4"/>
  <c r="V4334" i="4"/>
  <c r="Q4334" i="4"/>
  <c r="L4335" i="4"/>
  <c r="M4335" i="4"/>
  <c r="O4335" i="4"/>
  <c r="W4335" i="4"/>
  <c r="P4335" i="4"/>
  <c r="V4335" i="4"/>
  <c r="Q4335" i="4"/>
  <c r="L4336" i="4"/>
  <c r="M4336" i="4"/>
  <c r="O4336" i="4"/>
  <c r="W4336" i="4"/>
  <c r="P4336" i="4"/>
  <c r="V4336" i="4"/>
  <c r="Q4336" i="4"/>
  <c r="L4337" i="4"/>
  <c r="M4337" i="4"/>
  <c r="O4337" i="4"/>
  <c r="W4337" i="4"/>
  <c r="P4337" i="4"/>
  <c r="V4337" i="4"/>
  <c r="Q4337" i="4"/>
  <c r="L4338" i="4"/>
  <c r="M4338" i="4"/>
  <c r="O4338" i="4"/>
  <c r="W4338" i="4"/>
  <c r="P4338" i="4"/>
  <c r="V4338" i="4"/>
  <c r="Q4338" i="4"/>
  <c r="L4339" i="4"/>
  <c r="M4339" i="4"/>
  <c r="O4339" i="4"/>
  <c r="W4339" i="4"/>
  <c r="P4339" i="4"/>
  <c r="V4339" i="4"/>
  <c r="Q4339" i="4"/>
  <c r="L4340" i="4"/>
  <c r="M4340" i="4"/>
  <c r="O4340" i="4"/>
  <c r="W4340" i="4"/>
  <c r="P4340" i="4"/>
  <c r="V4340" i="4"/>
  <c r="Q4340" i="4"/>
  <c r="L4341" i="4"/>
  <c r="M4341" i="4"/>
  <c r="O4341" i="4"/>
  <c r="W4341" i="4"/>
  <c r="P4341" i="4"/>
  <c r="V4341" i="4"/>
  <c r="Q4341" i="4"/>
  <c r="L4342" i="4"/>
  <c r="M4342" i="4"/>
  <c r="O4342" i="4"/>
  <c r="W4342" i="4"/>
  <c r="P4342" i="4"/>
  <c r="V4342" i="4"/>
  <c r="Q4342" i="4"/>
  <c r="L4343" i="4"/>
  <c r="M4343" i="4"/>
  <c r="O4343" i="4"/>
  <c r="W4343" i="4"/>
  <c r="P4343" i="4"/>
  <c r="V4343" i="4"/>
  <c r="Q4343" i="4"/>
  <c r="L4344" i="4"/>
  <c r="M4344" i="4"/>
  <c r="O4344" i="4"/>
  <c r="W4344" i="4"/>
  <c r="P4344" i="4"/>
  <c r="V4344" i="4"/>
  <c r="Q4344" i="4"/>
  <c r="L4345" i="4"/>
  <c r="M4345" i="4"/>
  <c r="O4345" i="4"/>
  <c r="W4345" i="4"/>
  <c r="P4345" i="4"/>
  <c r="V4345" i="4"/>
  <c r="Q4345" i="4"/>
  <c r="L4346" i="4"/>
  <c r="M4346" i="4"/>
  <c r="O4346" i="4"/>
  <c r="W4346" i="4"/>
  <c r="P4346" i="4"/>
  <c r="V4346" i="4"/>
  <c r="Q4346" i="4"/>
  <c r="L4347" i="4"/>
  <c r="M4347" i="4"/>
  <c r="O4347" i="4"/>
  <c r="W4347" i="4"/>
  <c r="P4347" i="4"/>
  <c r="V4347" i="4"/>
  <c r="Q4347" i="4"/>
  <c r="L4348" i="4"/>
  <c r="M4348" i="4"/>
  <c r="O4348" i="4"/>
  <c r="W4348" i="4"/>
  <c r="P4348" i="4"/>
  <c r="V4348" i="4"/>
  <c r="Q4348" i="4"/>
  <c r="L4349" i="4"/>
  <c r="M4349" i="4"/>
  <c r="O4349" i="4"/>
  <c r="W4349" i="4"/>
  <c r="P4349" i="4"/>
  <c r="V4349" i="4"/>
  <c r="Q4349" i="4"/>
  <c r="L4350" i="4"/>
  <c r="M4350" i="4"/>
  <c r="O4350" i="4"/>
  <c r="W4350" i="4"/>
  <c r="P4350" i="4"/>
  <c r="V4350" i="4"/>
  <c r="Q4350" i="4"/>
  <c r="L4351" i="4"/>
  <c r="M4351" i="4"/>
  <c r="O4351" i="4"/>
  <c r="W4351" i="4"/>
  <c r="P4351" i="4"/>
  <c r="V4351" i="4"/>
  <c r="Q4351" i="4"/>
  <c r="L4352" i="4"/>
  <c r="M4352" i="4"/>
  <c r="O4352" i="4"/>
  <c r="W4352" i="4"/>
  <c r="P4352" i="4"/>
  <c r="V4352" i="4"/>
  <c r="Q4352" i="4"/>
  <c r="L4353" i="4"/>
  <c r="M4353" i="4"/>
  <c r="O4353" i="4"/>
  <c r="W4353" i="4"/>
  <c r="P4353" i="4"/>
  <c r="V4353" i="4"/>
  <c r="Q4353" i="4"/>
  <c r="L4354" i="4"/>
  <c r="M4354" i="4"/>
  <c r="O4354" i="4"/>
  <c r="W4354" i="4"/>
  <c r="P4354" i="4"/>
  <c r="V4354" i="4"/>
  <c r="Q4354" i="4"/>
  <c r="L4355" i="4"/>
  <c r="M4355" i="4"/>
  <c r="O4355" i="4"/>
  <c r="W4355" i="4"/>
  <c r="P4355" i="4"/>
  <c r="V4355" i="4"/>
  <c r="Q4355" i="4"/>
  <c r="L4356" i="4"/>
  <c r="M4356" i="4"/>
  <c r="O4356" i="4"/>
  <c r="W4356" i="4"/>
  <c r="P4356" i="4"/>
  <c r="V4356" i="4"/>
  <c r="Q4356" i="4"/>
  <c r="L4357" i="4"/>
  <c r="M4357" i="4"/>
  <c r="O4357" i="4"/>
  <c r="W4357" i="4"/>
  <c r="P4357" i="4"/>
  <c r="V4357" i="4"/>
  <c r="Q4357" i="4"/>
  <c r="L4358" i="4"/>
  <c r="M4358" i="4"/>
  <c r="O4358" i="4"/>
  <c r="W4358" i="4"/>
  <c r="P4358" i="4"/>
  <c r="V4358" i="4"/>
  <c r="Q4358" i="4"/>
  <c r="L4359" i="4"/>
  <c r="M4359" i="4"/>
  <c r="O4359" i="4"/>
  <c r="W4359" i="4"/>
  <c r="P4359" i="4"/>
  <c r="V4359" i="4"/>
  <c r="Q4359" i="4"/>
  <c r="L4360" i="4"/>
  <c r="M4360" i="4"/>
  <c r="O4360" i="4"/>
  <c r="W4360" i="4"/>
  <c r="P4360" i="4"/>
  <c r="V4360" i="4"/>
  <c r="Q4360" i="4"/>
  <c r="L4361" i="4"/>
  <c r="M4361" i="4"/>
  <c r="O4361" i="4"/>
  <c r="W4361" i="4"/>
  <c r="P4361" i="4"/>
  <c r="V4361" i="4"/>
  <c r="Q4361" i="4"/>
  <c r="L4362" i="4"/>
  <c r="M4362" i="4"/>
  <c r="O4362" i="4"/>
  <c r="W4362" i="4"/>
  <c r="P4362" i="4"/>
  <c r="V4362" i="4"/>
  <c r="Q4362" i="4"/>
  <c r="L4363" i="4"/>
  <c r="M4363" i="4"/>
  <c r="O4363" i="4"/>
  <c r="W4363" i="4"/>
  <c r="P4363" i="4"/>
  <c r="V4363" i="4"/>
  <c r="Q4363" i="4"/>
  <c r="L4364" i="4"/>
  <c r="M4364" i="4"/>
  <c r="O4364" i="4"/>
  <c r="W4364" i="4"/>
  <c r="P4364" i="4"/>
  <c r="V4364" i="4"/>
  <c r="Q4364" i="4"/>
  <c r="L4365" i="4"/>
  <c r="M4365" i="4"/>
  <c r="O4365" i="4"/>
  <c r="W4365" i="4"/>
  <c r="P4365" i="4"/>
  <c r="V4365" i="4"/>
  <c r="Q4365" i="4"/>
  <c r="L4366" i="4"/>
  <c r="M4366" i="4"/>
  <c r="O4366" i="4"/>
  <c r="W4366" i="4"/>
  <c r="P4366" i="4"/>
  <c r="V4366" i="4"/>
  <c r="Q4366" i="4"/>
  <c r="L4367" i="4"/>
  <c r="M4367" i="4"/>
  <c r="O4367" i="4"/>
  <c r="W4367" i="4"/>
  <c r="P4367" i="4"/>
  <c r="V4367" i="4"/>
  <c r="Q4367" i="4"/>
  <c r="L4368" i="4"/>
  <c r="M4368" i="4"/>
  <c r="O4368" i="4"/>
  <c r="W4368" i="4"/>
  <c r="P4368" i="4"/>
  <c r="V4368" i="4"/>
  <c r="Q4368" i="4"/>
  <c r="L4369" i="4"/>
  <c r="M4369" i="4"/>
  <c r="O4369" i="4"/>
  <c r="W4369" i="4"/>
  <c r="P4369" i="4"/>
  <c r="V4369" i="4"/>
  <c r="Q4369" i="4"/>
  <c r="L4370" i="4"/>
  <c r="M4370" i="4"/>
  <c r="O4370" i="4"/>
  <c r="W4370" i="4"/>
  <c r="P4370" i="4"/>
  <c r="V4370" i="4"/>
  <c r="Q4370" i="4"/>
  <c r="L4371" i="4"/>
  <c r="M4371" i="4"/>
  <c r="O4371" i="4"/>
  <c r="W4371" i="4"/>
  <c r="P4371" i="4"/>
  <c r="V4371" i="4"/>
  <c r="Q4371" i="4"/>
  <c r="L4372" i="4"/>
  <c r="M4372" i="4"/>
  <c r="O4372" i="4"/>
  <c r="W4372" i="4"/>
  <c r="P4372" i="4"/>
  <c r="V4372" i="4"/>
  <c r="Q4372" i="4"/>
  <c r="L4373" i="4"/>
  <c r="M4373" i="4"/>
  <c r="O4373" i="4"/>
  <c r="W4373" i="4"/>
  <c r="P4373" i="4"/>
  <c r="V4373" i="4"/>
  <c r="Q4373" i="4"/>
  <c r="L4374" i="4"/>
  <c r="M4374" i="4"/>
  <c r="O4374" i="4"/>
  <c r="W4374" i="4"/>
  <c r="P4374" i="4"/>
  <c r="V4374" i="4"/>
  <c r="Q4374" i="4"/>
  <c r="L4375" i="4"/>
  <c r="M4375" i="4"/>
  <c r="O4375" i="4"/>
  <c r="W4375" i="4"/>
  <c r="P4375" i="4"/>
  <c r="V4375" i="4"/>
  <c r="Q4375" i="4"/>
  <c r="L4376" i="4"/>
  <c r="M4376" i="4"/>
  <c r="O4376" i="4"/>
  <c r="W4376" i="4"/>
  <c r="P4376" i="4"/>
  <c r="V4376" i="4"/>
  <c r="Q4376" i="4"/>
  <c r="L4377" i="4"/>
  <c r="M4377" i="4"/>
  <c r="O4377" i="4"/>
  <c r="W4377" i="4"/>
  <c r="P4377" i="4"/>
  <c r="V4377" i="4"/>
  <c r="Q4377" i="4"/>
  <c r="L4378" i="4"/>
  <c r="M4378" i="4"/>
  <c r="O4378" i="4"/>
  <c r="W4378" i="4"/>
  <c r="P4378" i="4"/>
  <c r="V4378" i="4"/>
  <c r="Q4378" i="4"/>
  <c r="L4379" i="4"/>
  <c r="M4379" i="4"/>
  <c r="O4379" i="4"/>
  <c r="W4379" i="4"/>
  <c r="P4379" i="4"/>
  <c r="V4379" i="4"/>
  <c r="Q4379" i="4"/>
  <c r="L4380" i="4"/>
  <c r="M4380" i="4"/>
  <c r="O4380" i="4"/>
  <c r="W4380" i="4"/>
  <c r="P4380" i="4"/>
  <c r="V4380" i="4"/>
  <c r="Q4380" i="4"/>
  <c r="L4381" i="4"/>
  <c r="M4381" i="4"/>
  <c r="O4381" i="4"/>
  <c r="W4381" i="4"/>
  <c r="P4381" i="4"/>
  <c r="V4381" i="4"/>
  <c r="Q4381" i="4"/>
  <c r="L4382" i="4"/>
  <c r="M4382" i="4"/>
  <c r="O4382" i="4"/>
  <c r="W4382" i="4"/>
  <c r="P4382" i="4"/>
  <c r="V4382" i="4"/>
  <c r="Q4382" i="4"/>
  <c r="L4383" i="4"/>
  <c r="M4383" i="4"/>
  <c r="O4383" i="4"/>
  <c r="W4383" i="4"/>
  <c r="P4383" i="4"/>
  <c r="V4383" i="4"/>
  <c r="Q4383" i="4"/>
  <c r="L4384" i="4"/>
  <c r="M4384" i="4"/>
  <c r="O4384" i="4"/>
  <c r="W4384" i="4"/>
  <c r="P4384" i="4"/>
  <c r="V4384" i="4"/>
  <c r="Q4384" i="4"/>
  <c r="L4385" i="4"/>
  <c r="M4385" i="4"/>
  <c r="O4385" i="4"/>
  <c r="W4385" i="4"/>
  <c r="P4385" i="4"/>
  <c r="V4385" i="4"/>
  <c r="Q4385" i="4"/>
  <c r="L4386" i="4"/>
  <c r="M4386" i="4"/>
  <c r="O4386" i="4"/>
  <c r="W4386" i="4"/>
  <c r="P4386" i="4"/>
  <c r="V4386" i="4"/>
  <c r="Q4386" i="4"/>
  <c r="L4387" i="4"/>
  <c r="M4387" i="4"/>
  <c r="O4387" i="4"/>
  <c r="W4387" i="4"/>
  <c r="P4387" i="4"/>
  <c r="V4387" i="4"/>
  <c r="Q4387" i="4"/>
  <c r="L4388" i="4"/>
  <c r="M4388" i="4"/>
  <c r="O4388" i="4"/>
  <c r="W4388" i="4"/>
  <c r="P4388" i="4"/>
  <c r="V4388" i="4"/>
  <c r="Q4388" i="4"/>
  <c r="L4389" i="4"/>
  <c r="M4389" i="4"/>
  <c r="O4389" i="4"/>
  <c r="W4389" i="4"/>
  <c r="P4389" i="4"/>
  <c r="V4389" i="4"/>
  <c r="Q4389" i="4"/>
  <c r="L4390" i="4"/>
  <c r="M4390" i="4"/>
  <c r="O4390" i="4"/>
  <c r="W4390" i="4"/>
  <c r="P4390" i="4"/>
  <c r="V4390" i="4"/>
  <c r="Q4390" i="4"/>
  <c r="L4391" i="4"/>
  <c r="M4391" i="4"/>
  <c r="O4391" i="4"/>
  <c r="W4391" i="4"/>
  <c r="P4391" i="4"/>
  <c r="V4391" i="4"/>
  <c r="Q4391" i="4"/>
  <c r="L4392" i="4"/>
  <c r="M4392" i="4"/>
  <c r="O4392" i="4"/>
  <c r="W4392" i="4"/>
  <c r="P4392" i="4"/>
  <c r="V4392" i="4"/>
  <c r="Q4392" i="4"/>
  <c r="L4393" i="4"/>
  <c r="M4393" i="4"/>
  <c r="O4393" i="4"/>
  <c r="W4393" i="4"/>
  <c r="P4393" i="4"/>
  <c r="V4393" i="4"/>
  <c r="Q4393" i="4"/>
  <c r="L4394" i="4"/>
  <c r="M4394" i="4"/>
  <c r="O4394" i="4"/>
  <c r="W4394" i="4"/>
  <c r="P4394" i="4"/>
  <c r="V4394" i="4"/>
  <c r="Q4394" i="4"/>
  <c r="L4395" i="4"/>
  <c r="M4395" i="4"/>
  <c r="O4395" i="4"/>
  <c r="W4395" i="4"/>
  <c r="P4395" i="4"/>
  <c r="V4395" i="4"/>
  <c r="Q4395" i="4"/>
  <c r="L4396" i="4"/>
  <c r="M4396" i="4"/>
  <c r="O4396" i="4"/>
  <c r="W4396" i="4"/>
  <c r="P4396" i="4"/>
  <c r="V4396" i="4"/>
  <c r="Q4396" i="4"/>
  <c r="L4397" i="4"/>
  <c r="M4397" i="4"/>
  <c r="O4397" i="4"/>
  <c r="W4397" i="4"/>
  <c r="P4397" i="4"/>
  <c r="V4397" i="4"/>
  <c r="Q4397" i="4"/>
  <c r="L4398" i="4"/>
  <c r="M4398" i="4"/>
  <c r="O4398" i="4"/>
  <c r="W4398" i="4"/>
  <c r="P4398" i="4"/>
  <c r="V4398" i="4"/>
  <c r="Q4398" i="4"/>
  <c r="L4399" i="4"/>
  <c r="M4399" i="4"/>
  <c r="O4399" i="4"/>
  <c r="W4399" i="4"/>
  <c r="P4399" i="4"/>
  <c r="V4399" i="4"/>
  <c r="Q4399" i="4"/>
  <c r="L4400" i="4"/>
  <c r="M4400" i="4"/>
  <c r="O4400" i="4"/>
  <c r="W4400" i="4"/>
  <c r="P4400" i="4"/>
  <c r="V4400" i="4"/>
  <c r="Q4400" i="4"/>
  <c r="L4401" i="4"/>
  <c r="M4401" i="4"/>
  <c r="O4401" i="4"/>
  <c r="W4401" i="4"/>
  <c r="P4401" i="4"/>
  <c r="V4401" i="4"/>
  <c r="Q4401" i="4"/>
  <c r="L4402" i="4"/>
  <c r="M4402" i="4"/>
  <c r="O4402" i="4"/>
  <c r="W4402" i="4"/>
  <c r="P4402" i="4"/>
  <c r="V4402" i="4"/>
  <c r="Q4402" i="4"/>
  <c r="L4403" i="4"/>
  <c r="M4403" i="4"/>
  <c r="O4403" i="4"/>
  <c r="W4403" i="4"/>
  <c r="P4403" i="4"/>
  <c r="V4403" i="4"/>
  <c r="Q4403" i="4"/>
  <c r="L4404" i="4"/>
  <c r="M4404" i="4"/>
  <c r="O4404" i="4"/>
  <c r="W4404" i="4"/>
  <c r="P4404" i="4"/>
  <c r="V4404" i="4"/>
  <c r="Q4404" i="4"/>
  <c r="L4405" i="4"/>
  <c r="M4405" i="4"/>
  <c r="O4405" i="4"/>
  <c r="W4405" i="4"/>
  <c r="P4405" i="4"/>
  <c r="V4405" i="4"/>
  <c r="Q4405" i="4"/>
  <c r="L4406" i="4"/>
  <c r="M4406" i="4"/>
  <c r="O4406" i="4"/>
  <c r="W4406" i="4"/>
  <c r="P4406" i="4"/>
  <c r="V4406" i="4"/>
  <c r="Q4406" i="4"/>
  <c r="L4407" i="4"/>
  <c r="M4407" i="4"/>
  <c r="O4407" i="4"/>
  <c r="W4407" i="4"/>
  <c r="P4407" i="4"/>
  <c r="V4407" i="4"/>
  <c r="Q4407" i="4"/>
  <c r="L4408" i="4"/>
  <c r="M4408" i="4"/>
  <c r="O4408" i="4"/>
  <c r="W4408" i="4"/>
  <c r="P4408" i="4"/>
  <c r="V4408" i="4"/>
  <c r="Q4408" i="4"/>
  <c r="L4409" i="4"/>
  <c r="M4409" i="4"/>
  <c r="O4409" i="4"/>
  <c r="W4409" i="4"/>
  <c r="P4409" i="4"/>
  <c r="V4409" i="4"/>
  <c r="Q4409" i="4"/>
  <c r="L4410" i="4"/>
  <c r="M4410" i="4"/>
  <c r="O4410" i="4"/>
  <c r="W4410" i="4"/>
  <c r="P4410" i="4"/>
  <c r="V4410" i="4"/>
  <c r="Q4410" i="4"/>
  <c r="L4411" i="4"/>
  <c r="M4411" i="4"/>
  <c r="O4411" i="4"/>
  <c r="W4411" i="4"/>
  <c r="P4411" i="4"/>
  <c r="V4411" i="4"/>
  <c r="Q4411" i="4"/>
  <c r="L4412" i="4"/>
  <c r="M4412" i="4"/>
  <c r="O4412" i="4"/>
  <c r="W4412" i="4"/>
  <c r="P4412" i="4"/>
  <c r="V4412" i="4"/>
  <c r="Q4412" i="4"/>
  <c r="L4413" i="4"/>
  <c r="M4413" i="4"/>
  <c r="O4413" i="4"/>
  <c r="W4413" i="4"/>
  <c r="P4413" i="4"/>
  <c r="V4413" i="4"/>
  <c r="Q4413" i="4"/>
  <c r="L4414" i="4"/>
  <c r="M4414" i="4"/>
  <c r="O4414" i="4"/>
  <c r="W4414" i="4"/>
  <c r="P4414" i="4"/>
  <c r="V4414" i="4"/>
  <c r="Q4414" i="4"/>
  <c r="L4415" i="4"/>
  <c r="M4415" i="4"/>
  <c r="O4415" i="4"/>
  <c r="W4415" i="4"/>
  <c r="P4415" i="4"/>
  <c r="V4415" i="4"/>
  <c r="Q4415" i="4"/>
  <c r="L4416" i="4"/>
  <c r="M4416" i="4"/>
  <c r="O4416" i="4"/>
  <c r="W4416" i="4"/>
  <c r="P4416" i="4"/>
  <c r="V4416" i="4"/>
  <c r="Q4416" i="4"/>
  <c r="L4417" i="4"/>
  <c r="M4417" i="4"/>
  <c r="O4417" i="4"/>
  <c r="W4417" i="4"/>
  <c r="P4417" i="4"/>
  <c r="V4417" i="4"/>
  <c r="Q4417" i="4"/>
  <c r="L4418" i="4"/>
  <c r="M4418" i="4"/>
  <c r="O4418" i="4"/>
  <c r="W4418" i="4"/>
  <c r="P4418" i="4"/>
  <c r="V4418" i="4"/>
  <c r="Q4418" i="4"/>
  <c r="L4419" i="4"/>
  <c r="M4419" i="4"/>
  <c r="O4419" i="4"/>
  <c r="W4419" i="4"/>
  <c r="P4419" i="4"/>
  <c r="V4419" i="4"/>
  <c r="Q4419" i="4"/>
  <c r="L4420" i="4"/>
  <c r="M4420" i="4"/>
  <c r="O4420" i="4"/>
  <c r="W4420" i="4"/>
  <c r="P4420" i="4"/>
  <c r="V4420" i="4"/>
  <c r="Q4420" i="4"/>
  <c r="L4421" i="4"/>
  <c r="M4421" i="4"/>
  <c r="O4421" i="4"/>
  <c r="W4421" i="4"/>
  <c r="P4421" i="4"/>
  <c r="V4421" i="4"/>
  <c r="Q4421" i="4"/>
  <c r="L4422" i="4"/>
  <c r="M4422" i="4"/>
  <c r="O4422" i="4"/>
  <c r="W4422" i="4"/>
  <c r="P4422" i="4"/>
  <c r="V4422" i="4"/>
  <c r="Q4422" i="4"/>
  <c r="L4423" i="4"/>
  <c r="M4423" i="4"/>
  <c r="O4423" i="4"/>
  <c r="W4423" i="4"/>
  <c r="P4423" i="4"/>
  <c r="V4423" i="4"/>
  <c r="Q4423" i="4"/>
  <c r="L4424" i="4"/>
  <c r="M4424" i="4"/>
  <c r="O4424" i="4"/>
  <c r="W4424" i="4"/>
  <c r="P4424" i="4"/>
  <c r="V4424" i="4"/>
  <c r="Q4424" i="4"/>
  <c r="L4425" i="4"/>
  <c r="M4425" i="4"/>
  <c r="O4425" i="4"/>
  <c r="W4425" i="4"/>
  <c r="P4425" i="4"/>
  <c r="V4425" i="4"/>
  <c r="Q4425" i="4"/>
  <c r="L4426" i="4"/>
  <c r="M4426" i="4"/>
  <c r="O4426" i="4"/>
  <c r="W4426" i="4"/>
  <c r="P4426" i="4"/>
  <c r="V4426" i="4"/>
  <c r="Q4426" i="4"/>
  <c r="L4427" i="4"/>
  <c r="M4427" i="4"/>
  <c r="O4427" i="4"/>
  <c r="W4427" i="4"/>
  <c r="P4427" i="4"/>
  <c r="V4427" i="4"/>
  <c r="Q4427" i="4"/>
  <c r="L4428" i="4"/>
  <c r="M4428" i="4"/>
  <c r="O4428" i="4"/>
  <c r="W4428" i="4"/>
  <c r="P4428" i="4"/>
  <c r="V4428" i="4"/>
  <c r="Q4428" i="4"/>
  <c r="L4429" i="4"/>
  <c r="M4429" i="4"/>
  <c r="O4429" i="4"/>
  <c r="W4429" i="4"/>
  <c r="P4429" i="4"/>
  <c r="V4429" i="4"/>
  <c r="Q4429" i="4"/>
  <c r="L4430" i="4"/>
  <c r="M4430" i="4"/>
  <c r="O4430" i="4"/>
  <c r="W4430" i="4"/>
  <c r="P4430" i="4"/>
  <c r="V4430" i="4"/>
  <c r="Q4430" i="4"/>
  <c r="L4431" i="4"/>
  <c r="M4431" i="4"/>
  <c r="O4431" i="4"/>
  <c r="W4431" i="4"/>
  <c r="P4431" i="4"/>
  <c r="V4431" i="4"/>
  <c r="Q4431" i="4"/>
  <c r="L4432" i="4"/>
  <c r="M4432" i="4"/>
  <c r="O4432" i="4"/>
  <c r="W4432" i="4"/>
  <c r="P4432" i="4"/>
  <c r="V4432" i="4"/>
  <c r="Q4432" i="4"/>
  <c r="L4433" i="4"/>
  <c r="M4433" i="4"/>
  <c r="O4433" i="4"/>
  <c r="W4433" i="4"/>
  <c r="P4433" i="4"/>
  <c r="V4433" i="4"/>
  <c r="Q4433" i="4"/>
  <c r="L4434" i="4"/>
  <c r="M4434" i="4"/>
  <c r="O4434" i="4"/>
  <c r="W4434" i="4"/>
  <c r="P4434" i="4"/>
  <c r="V4434" i="4"/>
  <c r="Q4434" i="4"/>
  <c r="L4435" i="4"/>
  <c r="M4435" i="4"/>
  <c r="O4435" i="4"/>
  <c r="W4435" i="4"/>
  <c r="P4435" i="4"/>
  <c r="V4435" i="4"/>
  <c r="Q4435" i="4"/>
  <c r="L4436" i="4"/>
  <c r="M4436" i="4"/>
  <c r="O4436" i="4"/>
  <c r="W4436" i="4"/>
  <c r="P4436" i="4"/>
  <c r="V4436" i="4"/>
  <c r="Q4436" i="4"/>
  <c r="L4437" i="4"/>
  <c r="M4437" i="4"/>
  <c r="O4437" i="4"/>
  <c r="W4437" i="4"/>
  <c r="P4437" i="4"/>
  <c r="V4437" i="4"/>
  <c r="Q4437" i="4"/>
  <c r="L4438" i="4"/>
  <c r="M4438" i="4"/>
  <c r="O4438" i="4"/>
  <c r="W4438" i="4"/>
  <c r="P4438" i="4"/>
  <c r="V4438" i="4"/>
  <c r="Q4438" i="4"/>
  <c r="L4439" i="4"/>
  <c r="M4439" i="4"/>
  <c r="O4439" i="4"/>
  <c r="W4439" i="4"/>
  <c r="P4439" i="4"/>
  <c r="V4439" i="4"/>
  <c r="Q4439" i="4"/>
  <c r="L4440" i="4"/>
  <c r="M4440" i="4"/>
  <c r="O4440" i="4"/>
  <c r="W4440" i="4"/>
  <c r="P4440" i="4"/>
  <c r="V4440" i="4"/>
  <c r="Q4440" i="4"/>
  <c r="L4441" i="4"/>
  <c r="M4441" i="4"/>
  <c r="O4441" i="4"/>
  <c r="W4441" i="4"/>
  <c r="P4441" i="4"/>
  <c r="V4441" i="4"/>
  <c r="Q4441" i="4"/>
  <c r="L4442" i="4"/>
  <c r="M4442" i="4"/>
  <c r="O4442" i="4"/>
  <c r="W4442" i="4"/>
  <c r="P4442" i="4"/>
  <c r="V4442" i="4"/>
  <c r="Q4442" i="4"/>
  <c r="L4443" i="4"/>
  <c r="M4443" i="4"/>
  <c r="O4443" i="4"/>
  <c r="W4443" i="4"/>
  <c r="P4443" i="4"/>
  <c r="V4443" i="4"/>
  <c r="Q4443" i="4"/>
  <c r="L4444" i="4"/>
  <c r="M4444" i="4"/>
  <c r="O4444" i="4"/>
  <c r="W4444" i="4"/>
  <c r="P4444" i="4"/>
  <c r="V4444" i="4"/>
  <c r="Q4444" i="4"/>
  <c r="L4445" i="4"/>
  <c r="M4445" i="4"/>
  <c r="O4445" i="4"/>
  <c r="W4445" i="4"/>
  <c r="P4445" i="4"/>
  <c r="V4445" i="4"/>
  <c r="Q4445" i="4"/>
  <c r="L4446" i="4"/>
  <c r="M4446" i="4"/>
  <c r="O4446" i="4"/>
  <c r="W4446" i="4"/>
  <c r="P4446" i="4"/>
  <c r="V4446" i="4"/>
  <c r="Q4446" i="4"/>
  <c r="L4447" i="4"/>
  <c r="M4447" i="4"/>
  <c r="O4447" i="4"/>
  <c r="W4447" i="4"/>
  <c r="P4447" i="4"/>
  <c r="V4447" i="4"/>
  <c r="Q4447" i="4"/>
  <c r="L4448" i="4"/>
  <c r="M4448" i="4"/>
  <c r="O4448" i="4"/>
  <c r="W4448" i="4"/>
  <c r="P4448" i="4"/>
  <c r="V4448" i="4"/>
  <c r="Q4448" i="4"/>
  <c r="L4449" i="4"/>
  <c r="M4449" i="4"/>
  <c r="O4449" i="4"/>
  <c r="W4449" i="4"/>
  <c r="P4449" i="4"/>
  <c r="V4449" i="4"/>
  <c r="Q4449" i="4"/>
  <c r="L4450" i="4"/>
  <c r="M4450" i="4"/>
  <c r="O4450" i="4"/>
  <c r="W4450" i="4"/>
  <c r="P4450" i="4"/>
  <c r="V4450" i="4"/>
  <c r="Q4450" i="4"/>
  <c r="L4451" i="4"/>
  <c r="M4451" i="4"/>
  <c r="O4451" i="4"/>
  <c r="W4451" i="4"/>
  <c r="P4451" i="4"/>
  <c r="V4451" i="4"/>
  <c r="Q4451" i="4"/>
  <c r="L4452" i="4"/>
  <c r="M4452" i="4"/>
  <c r="O4452" i="4"/>
  <c r="W4452" i="4"/>
  <c r="P4452" i="4"/>
  <c r="V4452" i="4"/>
  <c r="Q4452" i="4"/>
  <c r="L4453" i="4"/>
  <c r="M4453" i="4"/>
  <c r="O4453" i="4"/>
  <c r="W4453" i="4"/>
  <c r="P4453" i="4"/>
  <c r="V4453" i="4"/>
  <c r="Q4453" i="4"/>
  <c r="L4454" i="4"/>
  <c r="M4454" i="4"/>
  <c r="O4454" i="4"/>
  <c r="W4454" i="4"/>
  <c r="P4454" i="4"/>
  <c r="V4454" i="4"/>
  <c r="Q4454" i="4"/>
  <c r="L4455" i="4"/>
  <c r="M4455" i="4"/>
  <c r="O4455" i="4"/>
  <c r="W4455" i="4"/>
  <c r="P4455" i="4"/>
  <c r="V4455" i="4"/>
  <c r="Q4455" i="4"/>
  <c r="L4456" i="4"/>
  <c r="M4456" i="4"/>
  <c r="O4456" i="4"/>
  <c r="W4456" i="4"/>
  <c r="P4456" i="4"/>
  <c r="V4456" i="4"/>
  <c r="Q4456" i="4"/>
  <c r="L4457" i="4"/>
  <c r="M4457" i="4"/>
  <c r="O4457" i="4"/>
  <c r="W4457" i="4"/>
  <c r="P4457" i="4"/>
  <c r="V4457" i="4"/>
  <c r="Q4457" i="4"/>
  <c r="L4458" i="4"/>
  <c r="M4458" i="4"/>
  <c r="O4458" i="4"/>
  <c r="W4458" i="4"/>
  <c r="P4458" i="4"/>
  <c r="V4458" i="4"/>
  <c r="Q4458" i="4"/>
  <c r="L4459" i="4"/>
  <c r="M4459" i="4"/>
  <c r="O4459" i="4"/>
  <c r="W4459" i="4"/>
  <c r="P4459" i="4"/>
  <c r="V4459" i="4"/>
  <c r="Q4459" i="4"/>
  <c r="L4460" i="4"/>
  <c r="M4460" i="4"/>
  <c r="O4460" i="4"/>
  <c r="W4460" i="4"/>
  <c r="P4460" i="4"/>
  <c r="V4460" i="4"/>
  <c r="Q4460" i="4"/>
  <c r="L4461" i="4"/>
  <c r="M4461" i="4"/>
  <c r="O4461" i="4"/>
  <c r="W4461" i="4"/>
  <c r="P4461" i="4"/>
  <c r="V4461" i="4"/>
  <c r="Q4461" i="4"/>
  <c r="L4462" i="4"/>
  <c r="M4462" i="4"/>
  <c r="O4462" i="4"/>
  <c r="W4462" i="4"/>
  <c r="P4462" i="4"/>
  <c r="V4462" i="4"/>
  <c r="Q4462" i="4"/>
  <c r="L4463" i="4"/>
  <c r="M4463" i="4"/>
  <c r="O4463" i="4"/>
  <c r="W4463" i="4"/>
  <c r="P4463" i="4"/>
  <c r="V4463" i="4"/>
  <c r="Q4463" i="4"/>
  <c r="L4464" i="4"/>
  <c r="M4464" i="4"/>
  <c r="O4464" i="4"/>
  <c r="W4464" i="4"/>
  <c r="P4464" i="4"/>
  <c r="V4464" i="4"/>
  <c r="Q4464" i="4"/>
  <c r="L4465" i="4"/>
  <c r="M4465" i="4"/>
  <c r="O4465" i="4"/>
  <c r="W4465" i="4"/>
  <c r="P4465" i="4"/>
  <c r="V4465" i="4"/>
  <c r="Q4465" i="4"/>
  <c r="L4466" i="4"/>
  <c r="M4466" i="4"/>
  <c r="O4466" i="4"/>
  <c r="W4466" i="4"/>
  <c r="P4466" i="4"/>
  <c r="V4466" i="4"/>
  <c r="Q4466" i="4"/>
  <c r="L4467" i="4"/>
  <c r="M4467" i="4"/>
  <c r="O4467" i="4"/>
  <c r="W4467" i="4"/>
  <c r="P4467" i="4"/>
  <c r="V4467" i="4"/>
  <c r="Q4467" i="4"/>
  <c r="L4468" i="4"/>
  <c r="M4468" i="4"/>
  <c r="O4468" i="4"/>
  <c r="W4468" i="4"/>
  <c r="P4468" i="4"/>
  <c r="V4468" i="4"/>
  <c r="Q4468" i="4"/>
  <c r="L4469" i="4"/>
  <c r="M4469" i="4"/>
  <c r="O4469" i="4"/>
  <c r="W4469" i="4"/>
  <c r="P4469" i="4"/>
  <c r="V4469" i="4"/>
  <c r="Q4469" i="4"/>
  <c r="L4470" i="4"/>
  <c r="M4470" i="4"/>
  <c r="O4470" i="4"/>
  <c r="W4470" i="4"/>
  <c r="P4470" i="4"/>
  <c r="V4470" i="4"/>
  <c r="Q4470" i="4"/>
  <c r="L4471" i="4"/>
  <c r="M4471" i="4"/>
  <c r="O4471" i="4"/>
  <c r="W4471" i="4"/>
  <c r="P4471" i="4"/>
  <c r="V4471" i="4"/>
  <c r="Q4471" i="4"/>
  <c r="L4472" i="4"/>
  <c r="M4472" i="4"/>
  <c r="O4472" i="4"/>
  <c r="W4472" i="4"/>
  <c r="P4472" i="4"/>
  <c r="V4472" i="4"/>
  <c r="Q4472" i="4"/>
  <c r="L4473" i="4"/>
  <c r="M4473" i="4"/>
  <c r="O4473" i="4"/>
  <c r="W4473" i="4"/>
  <c r="P4473" i="4"/>
  <c r="V4473" i="4"/>
  <c r="Q4473" i="4"/>
  <c r="L4474" i="4"/>
  <c r="M4474" i="4"/>
  <c r="O4474" i="4"/>
  <c r="W4474" i="4"/>
  <c r="P4474" i="4"/>
  <c r="V4474" i="4"/>
  <c r="Q4474" i="4"/>
  <c r="L4475" i="4"/>
  <c r="M4475" i="4"/>
  <c r="O4475" i="4"/>
  <c r="W4475" i="4"/>
  <c r="P4475" i="4"/>
  <c r="V4475" i="4"/>
  <c r="Q4475" i="4"/>
  <c r="L4476" i="4"/>
  <c r="M4476" i="4"/>
  <c r="O4476" i="4"/>
  <c r="W4476" i="4"/>
  <c r="P4476" i="4"/>
  <c r="V4476" i="4"/>
  <c r="Q4476" i="4"/>
  <c r="L4477" i="4"/>
  <c r="M4477" i="4"/>
  <c r="O4477" i="4"/>
  <c r="W4477" i="4"/>
  <c r="P4477" i="4"/>
  <c r="V4477" i="4"/>
  <c r="Q4477" i="4"/>
  <c r="L4478" i="4"/>
  <c r="M4478" i="4"/>
  <c r="O4478" i="4"/>
  <c r="W4478" i="4"/>
  <c r="P4478" i="4"/>
  <c r="V4478" i="4"/>
  <c r="Q4478" i="4"/>
  <c r="L4479" i="4"/>
  <c r="M4479" i="4"/>
  <c r="O4479" i="4"/>
  <c r="W4479" i="4"/>
  <c r="P4479" i="4"/>
  <c r="V4479" i="4"/>
  <c r="Q4479" i="4"/>
  <c r="L4480" i="4"/>
  <c r="M4480" i="4"/>
  <c r="O4480" i="4"/>
  <c r="W4480" i="4"/>
  <c r="P4480" i="4"/>
  <c r="V4480" i="4"/>
  <c r="Q4480" i="4"/>
  <c r="L4481" i="4"/>
  <c r="M4481" i="4"/>
  <c r="O4481" i="4"/>
  <c r="W4481" i="4"/>
  <c r="P4481" i="4"/>
  <c r="V4481" i="4"/>
  <c r="Q4481" i="4"/>
  <c r="L4482" i="4"/>
  <c r="M4482" i="4"/>
  <c r="O4482" i="4"/>
  <c r="W4482" i="4"/>
  <c r="P4482" i="4"/>
  <c r="V4482" i="4"/>
  <c r="Q4482" i="4"/>
  <c r="L4483" i="4"/>
  <c r="M4483" i="4"/>
  <c r="O4483" i="4"/>
  <c r="W4483" i="4"/>
  <c r="P4483" i="4"/>
  <c r="V4483" i="4"/>
  <c r="Q4483" i="4"/>
  <c r="L4484" i="4"/>
  <c r="M4484" i="4"/>
  <c r="O4484" i="4"/>
  <c r="W4484" i="4"/>
  <c r="P4484" i="4"/>
  <c r="V4484" i="4"/>
  <c r="Q4484" i="4"/>
  <c r="L4485" i="4"/>
  <c r="M4485" i="4"/>
  <c r="O4485" i="4"/>
  <c r="W4485" i="4"/>
  <c r="P4485" i="4"/>
  <c r="V4485" i="4"/>
  <c r="Q4485" i="4"/>
  <c r="L4486" i="4"/>
  <c r="M4486" i="4"/>
  <c r="O4486" i="4"/>
  <c r="W4486" i="4"/>
  <c r="P4486" i="4"/>
  <c r="V4486" i="4"/>
  <c r="Q4486" i="4"/>
  <c r="L4487" i="4"/>
  <c r="M4487" i="4"/>
  <c r="O4487" i="4"/>
  <c r="W4487" i="4"/>
  <c r="P4487" i="4"/>
  <c r="V4487" i="4"/>
  <c r="Q4487" i="4"/>
  <c r="L4488" i="4"/>
  <c r="M4488" i="4"/>
  <c r="O4488" i="4"/>
  <c r="W4488" i="4"/>
  <c r="P4488" i="4"/>
  <c r="V4488" i="4"/>
  <c r="Q4488" i="4"/>
  <c r="L4489" i="4"/>
  <c r="M4489" i="4"/>
  <c r="O4489" i="4"/>
  <c r="W4489" i="4"/>
  <c r="P4489" i="4"/>
  <c r="V4489" i="4"/>
  <c r="Q4489" i="4"/>
  <c r="L4490" i="4"/>
  <c r="M4490" i="4"/>
  <c r="O4490" i="4"/>
  <c r="W4490" i="4"/>
  <c r="P4490" i="4"/>
  <c r="V4490" i="4"/>
  <c r="Q4490" i="4"/>
  <c r="L4491" i="4"/>
  <c r="M4491" i="4"/>
  <c r="O4491" i="4"/>
  <c r="W4491" i="4"/>
  <c r="P4491" i="4"/>
  <c r="V4491" i="4"/>
  <c r="Q4491" i="4"/>
  <c r="L4492" i="4"/>
  <c r="M4492" i="4"/>
  <c r="O4492" i="4"/>
  <c r="W4492" i="4"/>
  <c r="P4492" i="4"/>
  <c r="V4492" i="4"/>
  <c r="Q4492" i="4"/>
  <c r="L4493" i="4"/>
  <c r="M4493" i="4"/>
  <c r="O4493" i="4"/>
  <c r="W4493" i="4"/>
  <c r="P4493" i="4"/>
  <c r="V4493" i="4"/>
  <c r="Q4493" i="4"/>
  <c r="L4494" i="4"/>
  <c r="M4494" i="4"/>
  <c r="O4494" i="4"/>
  <c r="W4494" i="4"/>
  <c r="P4494" i="4"/>
  <c r="V4494" i="4"/>
  <c r="Q4494" i="4"/>
  <c r="L4495" i="4"/>
  <c r="M4495" i="4"/>
  <c r="O4495" i="4"/>
  <c r="W4495" i="4"/>
  <c r="P4495" i="4"/>
  <c r="V4495" i="4"/>
  <c r="Q4495" i="4"/>
  <c r="L4496" i="4"/>
  <c r="M4496" i="4"/>
  <c r="O4496" i="4"/>
  <c r="W4496" i="4"/>
  <c r="P4496" i="4"/>
  <c r="V4496" i="4"/>
  <c r="Q4496" i="4"/>
  <c r="L4497" i="4"/>
  <c r="M4497" i="4"/>
  <c r="O4497" i="4"/>
  <c r="W4497" i="4"/>
  <c r="P4497" i="4"/>
  <c r="V4497" i="4"/>
  <c r="Q4497" i="4"/>
  <c r="L4498" i="4"/>
  <c r="M4498" i="4"/>
  <c r="O4498" i="4"/>
  <c r="W4498" i="4"/>
  <c r="P4498" i="4"/>
  <c r="V4498" i="4"/>
  <c r="Q4498" i="4"/>
  <c r="L4499" i="4"/>
  <c r="M4499" i="4"/>
  <c r="O4499" i="4"/>
  <c r="W4499" i="4"/>
  <c r="P4499" i="4"/>
  <c r="V4499" i="4"/>
  <c r="Q4499" i="4"/>
  <c r="L4500" i="4"/>
  <c r="M4500" i="4"/>
  <c r="O4500" i="4"/>
  <c r="W4500" i="4"/>
  <c r="P4500" i="4"/>
  <c r="V4500" i="4"/>
  <c r="Q4500" i="4"/>
  <c r="L4501" i="4"/>
  <c r="M4501" i="4"/>
  <c r="O4501" i="4"/>
  <c r="W4501" i="4"/>
  <c r="P4501" i="4"/>
  <c r="V4501" i="4"/>
  <c r="Q4501" i="4"/>
  <c r="L4502" i="4"/>
  <c r="M4502" i="4"/>
  <c r="O4502" i="4"/>
  <c r="W4502" i="4"/>
  <c r="P4502" i="4"/>
  <c r="V4502" i="4"/>
  <c r="Q4502" i="4"/>
  <c r="L4503" i="4"/>
  <c r="M4503" i="4"/>
  <c r="O4503" i="4"/>
  <c r="W4503" i="4"/>
  <c r="P4503" i="4"/>
  <c r="V4503" i="4"/>
  <c r="Q4503" i="4"/>
  <c r="L4504" i="4"/>
  <c r="M4504" i="4"/>
  <c r="O4504" i="4"/>
  <c r="W4504" i="4"/>
  <c r="P4504" i="4"/>
  <c r="V4504" i="4"/>
  <c r="Q4504" i="4"/>
  <c r="L4505" i="4"/>
  <c r="M4505" i="4"/>
  <c r="O4505" i="4"/>
  <c r="W4505" i="4"/>
  <c r="P4505" i="4"/>
  <c r="V4505" i="4"/>
  <c r="Q4505" i="4"/>
  <c r="L4506" i="4"/>
  <c r="M4506" i="4"/>
  <c r="O4506" i="4"/>
  <c r="W4506" i="4"/>
  <c r="P4506" i="4"/>
  <c r="V4506" i="4"/>
  <c r="Q4506" i="4"/>
  <c r="L4507" i="4"/>
  <c r="M4507" i="4"/>
  <c r="O4507" i="4"/>
  <c r="W4507" i="4"/>
  <c r="P4507" i="4"/>
  <c r="V4507" i="4"/>
  <c r="Q4507" i="4"/>
  <c r="L4508" i="4"/>
  <c r="M4508" i="4"/>
  <c r="O4508" i="4"/>
  <c r="W4508" i="4"/>
  <c r="P4508" i="4"/>
  <c r="V4508" i="4"/>
  <c r="Q4508" i="4"/>
  <c r="L4509" i="4"/>
  <c r="M4509" i="4"/>
  <c r="O4509" i="4"/>
  <c r="W4509" i="4"/>
  <c r="P4509" i="4"/>
  <c r="V4509" i="4"/>
  <c r="Q4509" i="4"/>
  <c r="L4510" i="4"/>
  <c r="M4510" i="4"/>
  <c r="O4510" i="4"/>
  <c r="W4510" i="4"/>
  <c r="P4510" i="4"/>
  <c r="V4510" i="4"/>
  <c r="Q4510" i="4"/>
  <c r="L4511" i="4"/>
  <c r="M4511" i="4"/>
  <c r="O4511" i="4"/>
  <c r="W4511" i="4"/>
  <c r="P4511" i="4"/>
  <c r="V4511" i="4"/>
  <c r="Q4511" i="4"/>
  <c r="L4512" i="4"/>
  <c r="M4512" i="4"/>
  <c r="O4512" i="4"/>
  <c r="W4512" i="4"/>
  <c r="P4512" i="4"/>
  <c r="V4512" i="4"/>
  <c r="Q4512" i="4"/>
  <c r="L4513" i="4"/>
  <c r="M4513" i="4"/>
  <c r="O4513" i="4"/>
  <c r="W4513" i="4"/>
  <c r="P4513" i="4"/>
  <c r="V4513" i="4"/>
  <c r="Q4513" i="4"/>
  <c r="L4514" i="4"/>
  <c r="M4514" i="4"/>
  <c r="O4514" i="4"/>
  <c r="W4514" i="4"/>
  <c r="P4514" i="4"/>
  <c r="V4514" i="4"/>
  <c r="Q4514" i="4"/>
  <c r="L4515" i="4"/>
  <c r="M4515" i="4"/>
  <c r="O4515" i="4"/>
  <c r="W4515" i="4"/>
  <c r="P4515" i="4"/>
  <c r="V4515" i="4"/>
  <c r="Q4515" i="4"/>
  <c r="L4516" i="4"/>
  <c r="M4516" i="4"/>
  <c r="O4516" i="4"/>
  <c r="W4516" i="4"/>
  <c r="P4516" i="4"/>
  <c r="V4516" i="4"/>
  <c r="Q4516" i="4"/>
  <c r="L4517" i="4"/>
  <c r="M4517" i="4"/>
  <c r="O4517" i="4"/>
  <c r="W4517" i="4"/>
  <c r="P4517" i="4"/>
  <c r="V4517" i="4"/>
  <c r="Q4517" i="4"/>
  <c r="L4518" i="4"/>
  <c r="M4518" i="4"/>
  <c r="O4518" i="4"/>
  <c r="W4518" i="4"/>
  <c r="P4518" i="4"/>
  <c r="V4518" i="4"/>
  <c r="Q4518" i="4"/>
  <c r="L4519" i="4"/>
  <c r="M4519" i="4"/>
  <c r="O4519" i="4"/>
  <c r="W4519" i="4"/>
  <c r="P4519" i="4"/>
  <c r="V4519" i="4"/>
  <c r="Q4519" i="4"/>
  <c r="L4520" i="4"/>
  <c r="M4520" i="4"/>
  <c r="O4520" i="4"/>
  <c r="W4520" i="4"/>
  <c r="P4520" i="4"/>
  <c r="V4520" i="4"/>
  <c r="Q4520" i="4"/>
  <c r="L4521" i="4"/>
  <c r="M4521" i="4"/>
  <c r="O4521" i="4"/>
  <c r="W4521" i="4"/>
  <c r="P4521" i="4"/>
  <c r="V4521" i="4"/>
  <c r="Q4521" i="4"/>
  <c r="L4522" i="4"/>
  <c r="M4522" i="4"/>
  <c r="O4522" i="4"/>
  <c r="W4522" i="4"/>
  <c r="P4522" i="4"/>
  <c r="V4522" i="4"/>
  <c r="Q4522" i="4"/>
  <c r="L4523" i="4"/>
  <c r="M4523" i="4"/>
  <c r="O4523" i="4"/>
  <c r="W4523" i="4"/>
  <c r="P4523" i="4"/>
  <c r="V4523" i="4"/>
  <c r="Q4523" i="4"/>
  <c r="L4524" i="4"/>
  <c r="M4524" i="4"/>
  <c r="O4524" i="4"/>
  <c r="W4524" i="4"/>
  <c r="P4524" i="4"/>
  <c r="V4524" i="4"/>
  <c r="Q4524" i="4"/>
  <c r="L4525" i="4"/>
  <c r="M4525" i="4"/>
  <c r="O4525" i="4"/>
  <c r="W4525" i="4"/>
  <c r="P4525" i="4"/>
  <c r="V4525" i="4"/>
  <c r="Q4525" i="4"/>
  <c r="L4526" i="4"/>
  <c r="M4526" i="4"/>
  <c r="O4526" i="4"/>
  <c r="W4526" i="4"/>
  <c r="P4526" i="4"/>
  <c r="V4526" i="4"/>
  <c r="Q4526" i="4"/>
  <c r="L4527" i="4"/>
  <c r="M4527" i="4"/>
  <c r="O4527" i="4"/>
  <c r="W4527" i="4"/>
  <c r="P4527" i="4"/>
  <c r="V4527" i="4"/>
  <c r="Q4527" i="4"/>
  <c r="L4528" i="4"/>
  <c r="M4528" i="4"/>
  <c r="O4528" i="4"/>
  <c r="W4528" i="4"/>
  <c r="P4528" i="4"/>
  <c r="V4528" i="4"/>
  <c r="Q4528" i="4"/>
  <c r="L4529" i="4"/>
  <c r="M4529" i="4"/>
  <c r="O4529" i="4"/>
  <c r="W4529" i="4"/>
  <c r="P4529" i="4"/>
  <c r="V4529" i="4"/>
  <c r="Q4529" i="4"/>
  <c r="L4530" i="4"/>
  <c r="M4530" i="4"/>
  <c r="O4530" i="4"/>
  <c r="W4530" i="4"/>
  <c r="P4530" i="4"/>
  <c r="V4530" i="4"/>
  <c r="Q4530" i="4"/>
  <c r="L4531" i="4"/>
  <c r="M4531" i="4"/>
  <c r="O4531" i="4"/>
  <c r="W4531" i="4"/>
  <c r="P4531" i="4"/>
  <c r="V4531" i="4"/>
  <c r="Q4531" i="4"/>
  <c r="L4532" i="4"/>
  <c r="M4532" i="4"/>
  <c r="O4532" i="4"/>
  <c r="W4532" i="4"/>
  <c r="P4532" i="4"/>
  <c r="V4532" i="4"/>
  <c r="Q4532" i="4"/>
  <c r="L4533" i="4"/>
  <c r="M4533" i="4"/>
  <c r="O4533" i="4"/>
  <c r="W4533" i="4"/>
  <c r="P4533" i="4"/>
  <c r="V4533" i="4"/>
  <c r="Q4533" i="4"/>
  <c r="L4534" i="4"/>
  <c r="M4534" i="4"/>
  <c r="O4534" i="4"/>
  <c r="W4534" i="4"/>
  <c r="P4534" i="4"/>
  <c r="V4534" i="4"/>
  <c r="Q4534" i="4"/>
  <c r="L4535" i="4"/>
  <c r="M4535" i="4"/>
  <c r="O4535" i="4"/>
  <c r="W4535" i="4"/>
  <c r="P4535" i="4"/>
  <c r="V4535" i="4"/>
  <c r="Q4535" i="4"/>
  <c r="L4536" i="4"/>
  <c r="M4536" i="4"/>
  <c r="O4536" i="4"/>
  <c r="W4536" i="4"/>
  <c r="P4536" i="4"/>
  <c r="V4536" i="4"/>
  <c r="Q4536" i="4"/>
  <c r="L4537" i="4"/>
  <c r="M4537" i="4"/>
  <c r="O4537" i="4"/>
  <c r="W4537" i="4"/>
  <c r="P4537" i="4"/>
  <c r="V4537" i="4"/>
  <c r="Q4537" i="4"/>
  <c r="L4538" i="4"/>
  <c r="M4538" i="4"/>
  <c r="O4538" i="4"/>
  <c r="W4538" i="4"/>
  <c r="P4538" i="4"/>
  <c r="V4538" i="4"/>
  <c r="Q4538" i="4"/>
  <c r="L4539" i="4"/>
  <c r="M4539" i="4"/>
  <c r="O4539" i="4"/>
  <c r="W4539" i="4"/>
  <c r="P4539" i="4"/>
  <c r="V4539" i="4"/>
  <c r="Q4539" i="4"/>
  <c r="L4540" i="4"/>
  <c r="M4540" i="4"/>
  <c r="O4540" i="4"/>
  <c r="W4540" i="4"/>
  <c r="P4540" i="4"/>
  <c r="V4540" i="4"/>
  <c r="Q4540" i="4"/>
  <c r="L4541" i="4"/>
  <c r="M4541" i="4"/>
  <c r="O4541" i="4"/>
  <c r="W4541" i="4"/>
  <c r="P4541" i="4"/>
  <c r="V4541" i="4"/>
  <c r="Q4541" i="4"/>
  <c r="L4542" i="4"/>
  <c r="M4542" i="4"/>
  <c r="O4542" i="4"/>
  <c r="W4542" i="4"/>
  <c r="P4542" i="4"/>
  <c r="V4542" i="4"/>
  <c r="Q4542" i="4"/>
  <c r="L4543" i="4"/>
  <c r="M4543" i="4"/>
  <c r="O4543" i="4"/>
  <c r="W4543" i="4"/>
  <c r="P4543" i="4"/>
  <c r="V4543" i="4"/>
  <c r="Q4543" i="4"/>
  <c r="L4544" i="4"/>
  <c r="M4544" i="4"/>
  <c r="O4544" i="4"/>
  <c r="W4544" i="4"/>
  <c r="P4544" i="4"/>
  <c r="V4544" i="4"/>
  <c r="Q4544" i="4"/>
  <c r="L4545" i="4"/>
  <c r="M4545" i="4"/>
  <c r="O4545" i="4"/>
  <c r="W4545" i="4"/>
  <c r="P4545" i="4"/>
  <c r="V4545" i="4"/>
  <c r="Q4545" i="4"/>
  <c r="L4546" i="4"/>
  <c r="M4546" i="4"/>
  <c r="O4546" i="4"/>
  <c r="W4546" i="4"/>
  <c r="P4546" i="4"/>
  <c r="V4546" i="4"/>
  <c r="Q4546" i="4"/>
  <c r="L4547" i="4"/>
  <c r="M4547" i="4"/>
  <c r="O4547" i="4"/>
  <c r="W4547" i="4"/>
  <c r="P4547" i="4"/>
  <c r="V4547" i="4"/>
  <c r="Q4547" i="4"/>
  <c r="L4548" i="4"/>
  <c r="M4548" i="4"/>
  <c r="O4548" i="4"/>
  <c r="W4548" i="4"/>
  <c r="P4548" i="4"/>
  <c r="V4548" i="4"/>
  <c r="Q4548" i="4"/>
  <c r="L4549" i="4"/>
  <c r="M4549" i="4"/>
  <c r="O4549" i="4"/>
  <c r="W4549" i="4"/>
  <c r="P4549" i="4"/>
  <c r="V4549" i="4"/>
  <c r="Q4549" i="4"/>
  <c r="L4550" i="4"/>
  <c r="M4550" i="4"/>
  <c r="O4550" i="4"/>
  <c r="W4550" i="4"/>
  <c r="P4550" i="4"/>
  <c r="V4550" i="4"/>
  <c r="Q4550" i="4"/>
  <c r="L4551" i="4"/>
  <c r="M4551" i="4"/>
  <c r="O4551" i="4"/>
  <c r="W4551" i="4"/>
  <c r="P4551" i="4"/>
  <c r="V4551" i="4"/>
  <c r="Q4551" i="4"/>
  <c r="L4552" i="4"/>
  <c r="M4552" i="4"/>
  <c r="O4552" i="4"/>
  <c r="W4552" i="4"/>
  <c r="P4552" i="4"/>
  <c r="V4552" i="4"/>
  <c r="Q4552" i="4"/>
  <c r="L4553" i="4"/>
  <c r="M4553" i="4"/>
  <c r="O4553" i="4"/>
  <c r="W4553" i="4"/>
  <c r="P4553" i="4"/>
  <c r="V4553" i="4"/>
  <c r="Q4553" i="4"/>
  <c r="L4554" i="4"/>
  <c r="M4554" i="4"/>
  <c r="O4554" i="4"/>
  <c r="W4554" i="4"/>
  <c r="P4554" i="4"/>
  <c r="V4554" i="4"/>
  <c r="Q4554" i="4"/>
  <c r="L4555" i="4"/>
  <c r="M4555" i="4"/>
  <c r="O4555" i="4"/>
  <c r="W4555" i="4"/>
  <c r="P4555" i="4"/>
  <c r="V4555" i="4"/>
  <c r="Q4555" i="4"/>
  <c r="L4556" i="4"/>
  <c r="M4556" i="4"/>
  <c r="O4556" i="4"/>
  <c r="W4556" i="4"/>
  <c r="P4556" i="4"/>
  <c r="V4556" i="4"/>
  <c r="Q4556" i="4"/>
  <c r="L4557" i="4"/>
  <c r="M4557" i="4"/>
  <c r="O4557" i="4"/>
  <c r="W4557" i="4"/>
  <c r="P4557" i="4"/>
  <c r="V4557" i="4"/>
  <c r="Q4557" i="4"/>
  <c r="L4558" i="4"/>
  <c r="M4558" i="4"/>
  <c r="O4558" i="4"/>
  <c r="W4558" i="4"/>
  <c r="P4558" i="4"/>
  <c r="V4558" i="4"/>
  <c r="Q4558" i="4"/>
  <c r="L4559" i="4"/>
  <c r="M4559" i="4"/>
  <c r="O4559" i="4"/>
  <c r="W4559" i="4"/>
  <c r="P4559" i="4"/>
  <c r="V4559" i="4"/>
  <c r="Q4559" i="4"/>
  <c r="L4560" i="4"/>
  <c r="M4560" i="4"/>
  <c r="O4560" i="4"/>
  <c r="W4560" i="4"/>
  <c r="P4560" i="4"/>
  <c r="V4560" i="4"/>
  <c r="Q4560" i="4"/>
  <c r="L4561" i="4"/>
  <c r="M4561" i="4"/>
  <c r="O4561" i="4"/>
  <c r="W4561" i="4"/>
  <c r="P4561" i="4"/>
  <c r="V4561" i="4"/>
  <c r="Q4561" i="4"/>
  <c r="L4562" i="4"/>
  <c r="M4562" i="4"/>
  <c r="O4562" i="4"/>
  <c r="W4562" i="4"/>
  <c r="P4562" i="4"/>
  <c r="V4562" i="4"/>
  <c r="Q4562" i="4"/>
  <c r="L4563" i="4"/>
  <c r="M4563" i="4"/>
  <c r="O4563" i="4"/>
  <c r="W4563" i="4"/>
  <c r="P4563" i="4"/>
  <c r="V4563" i="4"/>
  <c r="Q4563" i="4"/>
  <c r="L4564" i="4"/>
  <c r="M4564" i="4"/>
  <c r="O4564" i="4"/>
  <c r="W4564" i="4"/>
  <c r="P4564" i="4"/>
  <c r="V4564" i="4"/>
  <c r="Q4564" i="4"/>
  <c r="L4565" i="4"/>
  <c r="M4565" i="4"/>
  <c r="O4565" i="4"/>
  <c r="W4565" i="4"/>
  <c r="P4565" i="4"/>
  <c r="V4565" i="4"/>
  <c r="Q4565" i="4"/>
  <c r="L4566" i="4"/>
  <c r="M4566" i="4"/>
  <c r="O4566" i="4"/>
  <c r="W4566" i="4"/>
  <c r="P4566" i="4"/>
  <c r="V4566" i="4"/>
  <c r="Q4566" i="4"/>
  <c r="L4567" i="4"/>
  <c r="M4567" i="4"/>
  <c r="O4567" i="4"/>
  <c r="W4567" i="4"/>
  <c r="P4567" i="4"/>
  <c r="V4567" i="4"/>
  <c r="Q4567" i="4"/>
  <c r="L4568" i="4"/>
  <c r="M4568" i="4"/>
  <c r="O4568" i="4"/>
  <c r="W4568" i="4"/>
  <c r="P4568" i="4"/>
  <c r="V4568" i="4"/>
  <c r="Q4568" i="4"/>
  <c r="L4569" i="4"/>
  <c r="M4569" i="4"/>
  <c r="O4569" i="4"/>
  <c r="W4569" i="4"/>
  <c r="P4569" i="4"/>
  <c r="V4569" i="4"/>
  <c r="Q4569" i="4"/>
  <c r="L4570" i="4"/>
  <c r="M4570" i="4"/>
  <c r="O4570" i="4"/>
  <c r="W4570" i="4"/>
  <c r="P4570" i="4"/>
  <c r="V4570" i="4"/>
  <c r="Q4570" i="4"/>
  <c r="L4571" i="4"/>
  <c r="M4571" i="4"/>
  <c r="O4571" i="4"/>
  <c r="W4571" i="4"/>
  <c r="P4571" i="4"/>
  <c r="V4571" i="4"/>
  <c r="Q4571" i="4"/>
  <c r="L4572" i="4"/>
  <c r="M4572" i="4"/>
  <c r="O4572" i="4"/>
  <c r="W4572" i="4"/>
  <c r="P4572" i="4"/>
  <c r="V4572" i="4"/>
  <c r="Q4572" i="4"/>
  <c r="L4573" i="4"/>
  <c r="M4573" i="4"/>
  <c r="O4573" i="4"/>
  <c r="W4573" i="4"/>
  <c r="P4573" i="4"/>
  <c r="V4573" i="4"/>
  <c r="Q4573" i="4"/>
  <c r="L4574" i="4"/>
  <c r="M4574" i="4"/>
  <c r="O4574" i="4"/>
  <c r="W4574" i="4"/>
  <c r="P4574" i="4"/>
  <c r="V4574" i="4"/>
  <c r="Q4574" i="4"/>
  <c r="L4575" i="4"/>
  <c r="M4575" i="4"/>
  <c r="O4575" i="4"/>
  <c r="W4575" i="4"/>
  <c r="P4575" i="4"/>
  <c r="V4575" i="4"/>
  <c r="Q4575" i="4"/>
  <c r="L4576" i="4"/>
  <c r="M4576" i="4"/>
  <c r="O4576" i="4"/>
  <c r="W4576" i="4"/>
  <c r="P4576" i="4"/>
  <c r="V4576" i="4"/>
  <c r="Q4576" i="4"/>
  <c r="L4577" i="4"/>
  <c r="M4577" i="4"/>
  <c r="O4577" i="4"/>
  <c r="W4577" i="4"/>
  <c r="P4577" i="4"/>
  <c r="V4577" i="4"/>
  <c r="Q4577" i="4"/>
  <c r="L4578" i="4"/>
  <c r="M4578" i="4"/>
  <c r="O4578" i="4"/>
  <c r="W4578" i="4"/>
  <c r="P4578" i="4"/>
  <c r="V4578" i="4"/>
  <c r="Q4578" i="4"/>
  <c r="L4579" i="4"/>
  <c r="M4579" i="4"/>
  <c r="O4579" i="4"/>
  <c r="W4579" i="4"/>
  <c r="P4579" i="4"/>
  <c r="V4579" i="4"/>
  <c r="Q4579" i="4"/>
  <c r="L4580" i="4"/>
  <c r="M4580" i="4"/>
  <c r="O4580" i="4"/>
  <c r="W4580" i="4"/>
  <c r="P4580" i="4"/>
  <c r="V4580" i="4"/>
  <c r="Q4580" i="4"/>
  <c r="L4581" i="4"/>
  <c r="M4581" i="4"/>
  <c r="O4581" i="4"/>
  <c r="W4581" i="4"/>
  <c r="P4581" i="4"/>
  <c r="V4581" i="4"/>
  <c r="Q4581" i="4"/>
  <c r="L4582" i="4"/>
  <c r="M4582" i="4"/>
  <c r="O4582" i="4"/>
  <c r="W4582" i="4"/>
  <c r="P4582" i="4"/>
  <c r="V4582" i="4"/>
  <c r="Q4582" i="4"/>
  <c r="L4583" i="4"/>
  <c r="M4583" i="4"/>
  <c r="O4583" i="4"/>
  <c r="W4583" i="4"/>
  <c r="P4583" i="4"/>
  <c r="V4583" i="4"/>
  <c r="Q4583" i="4"/>
  <c r="L4584" i="4"/>
  <c r="M4584" i="4"/>
  <c r="O4584" i="4"/>
  <c r="W4584" i="4"/>
  <c r="P4584" i="4"/>
  <c r="V4584" i="4"/>
  <c r="Q4584" i="4"/>
  <c r="L4585" i="4"/>
  <c r="M4585" i="4"/>
  <c r="O4585" i="4"/>
  <c r="W4585" i="4"/>
  <c r="P4585" i="4"/>
  <c r="V4585" i="4"/>
  <c r="Q4585" i="4"/>
  <c r="L4586" i="4"/>
  <c r="M4586" i="4"/>
  <c r="O4586" i="4"/>
  <c r="W4586" i="4"/>
  <c r="P4586" i="4"/>
  <c r="V4586" i="4"/>
  <c r="Q4586" i="4"/>
  <c r="L4587" i="4"/>
  <c r="M4587" i="4"/>
  <c r="O4587" i="4"/>
  <c r="W4587" i="4"/>
  <c r="P4587" i="4"/>
  <c r="V4587" i="4"/>
  <c r="Q4587" i="4"/>
  <c r="L4588" i="4"/>
  <c r="M4588" i="4"/>
  <c r="O4588" i="4"/>
  <c r="W4588" i="4"/>
  <c r="P4588" i="4"/>
  <c r="V4588" i="4"/>
  <c r="Q4588" i="4"/>
  <c r="L4589" i="4"/>
  <c r="M4589" i="4"/>
  <c r="O4589" i="4"/>
  <c r="W4589" i="4"/>
  <c r="P4589" i="4"/>
  <c r="V4589" i="4"/>
  <c r="Q4589" i="4"/>
  <c r="L4590" i="4"/>
  <c r="M4590" i="4"/>
  <c r="O4590" i="4"/>
  <c r="W4590" i="4"/>
  <c r="P4590" i="4"/>
  <c r="V4590" i="4"/>
  <c r="Q4590" i="4"/>
  <c r="L4591" i="4"/>
  <c r="M4591" i="4"/>
  <c r="O4591" i="4"/>
  <c r="W4591" i="4"/>
  <c r="P4591" i="4"/>
  <c r="V4591" i="4"/>
  <c r="Q4591" i="4"/>
  <c r="L4592" i="4"/>
  <c r="M4592" i="4"/>
  <c r="O4592" i="4"/>
  <c r="W4592" i="4"/>
  <c r="P4592" i="4"/>
  <c r="V4592" i="4"/>
  <c r="Q4592" i="4"/>
  <c r="L4593" i="4"/>
  <c r="M4593" i="4"/>
  <c r="O4593" i="4"/>
  <c r="W4593" i="4"/>
  <c r="P4593" i="4"/>
  <c r="V4593" i="4"/>
  <c r="Q4593" i="4"/>
  <c r="L4594" i="4"/>
  <c r="M4594" i="4"/>
  <c r="O4594" i="4"/>
  <c r="W4594" i="4"/>
  <c r="P4594" i="4"/>
  <c r="V4594" i="4"/>
  <c r="Q4594" i="4"/>
  <c r="L4595" i="4"/>
  <c r="M4595" i="4"/>
  <c r="O4595" i="4"/>
  <c r="W4595" i="4"/>
  <c r="P4595" i="4"/>
  <c r="V4595" i="4"/>
  <c r="Q4595" i="4"/>
  <c r="L4596" i="4"/>
  <c r="M4596" i="4"/>
  <c r="O4596" i="4"/>
  <c r="W4596" i="4"/>
  <c r="P4596" i="4"/>
  <c r="V4596" i="4"/>
  <c r="Q4596" i="4"/>
  <c r="L4597" i="4"/>
  <c r="M4597" i="4"/>
  <c r="O4597" i="4"/>
  <c r="W4597" i="4"/>
  <c r="P4597" i="4"/>
  <c r="V4597" i="4"/>
  <c r="Q4597" i="4"/>
  <c r="L4598" i="4"/>
  <c r="M4598" i="4"/>
  <c r="O4598" i="4"/>
  <c r="W4598" i="4"/>
  <c r="P4598" i="4"/>
  <c r="V4598" i="4"/>
  <c r="Q4598" i="4"/>
  <c r="L4599" i="4"/>
  <c r="M4599" i="4"/>
  <c r="O4599" i="4"/>
  <c r="W4599" i="4"/>
  <c r="P4599" i="4"/>
  <c r="V4599" i="4"/>
  <c r="Q4599" i="4"/>
  <c r="L4600" i="4"/>
  <c r="M4600" i="4"/>
  <c r="O4600" i="4"/>
  <c r="W4600" i="4"/>
  <c r="P4600" i="4"/>
  <c r="V4600" i="4"/>
  <c r="Q4600" i="4"/>
  <c r="L4601" i="4"/>
  <c r="M4601" i="4"/>
  <c r="O4601" i="4"/>
  <c r="W4601" i="4"/>
  <c r="P4601" i="4"/>
  <c r="V4601" i="4"/>
  <c r="Q4601" i="4"/>
  <c r="L4602" i="4"/>
  <c r="M4602" i="4"/>
  <c r="O4602" i="4"/>
  <c r="W4602" i="4"/>
  <c r="P4602" i="4"/>
  <c r="V4602" i="4"/>
  <c r="Q4602" i="4"/>
  <c r="L4603" i="4"/>
  <c r="M4603" i="4"/>
  <c r="O4603" i="4"/>
  <c r="W4603" i="4"/>
  <c r="P4603" i="4"/>
  <c r="V4603" i="4"/>
  <c r="Q4603" i="4"/>
  <c r="L4604" i="4"/>
  <c r="M4604" i="4"/>
  <c r="O4604" i="4"/>
  <c r="W4604" i="4"/>
  <c r="P4604" i="4"/>
  <c r="V4604" i="4"/>
  <c r="Q4604" i="4"/>
  <c r="L4605" i="4"/>
  <c r="M4605" i="4"/>
  <c r="O4605" i="4"/>
  <c r="W4605" i="4"/>
  <c r="P4605" i="4"/>
  <c r="V4605" i="4"/>
  <c r="Q4605" i="4"/>
  <c r="L4606" i="4"/>
  <c r="M4606" i="4"/>
  <c r="O4606" i="4"/>
  <c r="W4606" i="4"/>
  <c r="P4606" i="4"/>
  <c r="V4606" i="4"/>
  <c r="Q4606" i="4"/>
  <c r="L4607" i="4"/>
  <c r="M4607" i="4"/>
  <c r="O4607" i="4"/>
  <c r="W4607" i="4"/>
  <c r="P4607" i="4"/>
  <c r="V4607" i="4"/>
  <c r="Q4607" i="4"/>
  <c r="L4608" i="4"/>
  <c r="M4608" i="4"/>
  <c r="O4608" i="4"/>
  <c r="W4608" i="4"/>
  <c r="P4608" i="4"/>
  <c r="V4608" i="4"/>
  <c r="Q4608" i="4"/>
  <c r="L4609" i="4"/>
  <c r="M4609" i="4"/>
  <c r="O4609" i="4"/>
  <c r="W4609" i="4"/>
  <c r="P4609" i="4"/>
  <c r="V4609" i="4"/>
  <c r="Q4609" i="4"/>
  <c r="L4610" i="4"/>
  <c r="M4610" i="4"/>
  <c r="O4610" i="4"/>
  <c r="W4610" i="4"/>
  <c r="P4610" i="4"/>
  <c r="V4610" i="4"/>
  <c r="Q4610" i="4"/>
  <c r="L4611" i="4"/>
  <c r="M4611" i="4"/>
  <c r="O4611" i="4"/>
  <c r="W4611" i="4"/>
  <c r="P4611" i="4"/>
  <c r="V4611" i="4"/>
  <c r="Q4611" i="4"/>
  <c r="L4612" i="4"/>
  <c r="M4612" i="4"/>
  <c r="O4612" i="4"/>
  <c r="W4612" i="4"/>
  <c r="P4612" i="4"/>
  <c r="V4612" i="4"/>
  <c r="Q4612" i="4"/>
  <c r="L4613" i="4"/>
  <c r="M4613" i="4"/>
  <c r="O4613" i="4"/>
  <c r="W4613" i="4"/>
  <c r="P4613" i="4"/>
  <c r="V4613" i="4"/>
  <c r="Q4613" i="4"/>
  <c r="L4614" i="4"/>
  <c r="M4614" i="4"/>
  <c r="O4614" i="4"/>
  <c r="W4614" i="4"/>
  <c r="P4614" i="4"/>
  <c r="V4614" i="4"/>
  <c r="Q4614" i="4"/>
  <c r="L4615" i="4"/>
  <c r="M4615" i="4"/>
  <c r="O4615" i="4"/>
  <c r="W4615" i="4"/>
  <c r="P4615" i="4"/>
  <c r="V4615" i="4"/>
  <c r="Q4615" i="4"/>
  <c r="L4616" i="4"/>
  <c r="M4616" i="4"/>
  <c r="O4616" i="4"/>
  <c r="W4616" i="4"/>
  <c r="P4616" i="4"/>
  <c r="V4616" i="4"/>
  <c r="Q4616" i="4"/>
  <c r="L4617" i="4"/>
  <c r="M4617" i="4"/>
  <c r="O4617" i="4"/>
  <c r="W4617" i="4"/>
  <c r="P4617" i="4"/>
  <c r="V4617" i="4"/>
  <c r="Q4617" i="4"/>
  <c r="L4618" i="4"/>
  <c r="M4618" i="4"/>
  <c r="O4618" i="4"/>
  <c r="W4618" i="4"/>
  <c r="P4618" i="4"/>
  <c r="V4618" i="4"/>
  <c r="Q4618" i="4"/>
  <c r="L4619" i="4"/>
  <c r="M4619" i="4"/>
  <c r="O4619" i="4"/>
  <c r="W4619" i="4"/>
  <c r="P4619" i="4"/>
  <c r="V4619" i="4"/>
  <c r="Q4619" i="4"/>
  <c r="L4620" i="4"/>
  <c r="M4620" i="4"/>
  <c r="O4620" i="4"/>
  <c r="W4620" i="4"/>
  <c r="P4620" i="4"/>
  <c r="V4620" i="4"/>
  <c r="Q4620" i="4"/>
  <c r="L4621" i="4"/>
  <c r="M4621" i="4"/>
  <c r="O4621" i="4"/>
  <c r="W4621" i="4"/>
  <c r="P4621" i="4"/>
  <c r="V4621" i="4"/>
  <c r="Q4621" i="4"/>
  <c r="L4622" i="4"/>
  <c r="M4622" i="4"/>
  <c r="O4622" i="4"/>
  <c r="W4622" i="4"/>
  <c r="P4622" i="4"/>
  <c r="V4622" i="4"/>
  <c r="Q4622" i="4"/>
  <c r="L4623" i="4"/>
  <c r="M4623" i="4"/>
  <c r="O4623" i="4"/>
  <c r="W4623" i="4"/>
  <c r="P4623" i="4"/>
  <c r="V4623" i="4"/>
  <c r="Q4623" i="4"/>
  <c r="L4624" i="4"/>
  <c r="M4624" i="4"/>
  <c r="O4624" i="4"/>
  <c r="W4624" i="4"/>
  <c r="P4624" i="4"/>
  <c r="V4624" i="4"/>
  <c r="Q4624" i="4"/>
  <c r="L4625" i="4"/>
  <c r="M4625" i="4"/>
  <c r="O4625" i="4"/>
  <c r="W4625" i="4"/>
  <c r="P4625" i="4"/>
  <c r="V4625" i="4"/>
  <c r="Q4625" i="4"/>
  <c r="L4626" i="4"/>
  <c r="M4626" i="4"/>
  <c r="O4626" i="4"/>
  <c r="W4626" i="4"/>
  <c r="P4626" i="4"/>
  <c r="V4626" i="4"/>
  <c r="Q4626" i="4"/>
  <c r="L4627" i="4"/>
  <c r="M4627" i="4"/>
  <c r="O4627" i="4"/>
  <c r="W4627" i="4"/>
  <c r="P4627" i="4"/>
  <c r="V4627" i="4"/>
  <c r="Q4627" i="4"/>
  <c r="L4628" i="4"/>
  <c r="M4628" i="4"/>
  <c r="O4628" i="4"/>
  <c r="W4628" i="4"/>
  <c r="P4628" i="4"/>
  <c r="V4628" i="4"/>
  <c r="Q4628" i="4"/>
  <c r="L4629" i="4"/>
  <c r="M4629" i="4"/>
  <c r="O4629" i="4"/>
  <c r="W4629" i="4"/>
  <c r="P4629" i="4"/>
  <c r="V4629" i="4"/>
  <c r="Q4629" i="4"/>
  <c r="L4630" i="4"/>
  <c r="M4630" i="4"/>
  <c r="O4630" i="4"/>
  <c r="W4630" i="4"/>
  <c r="P4630" i="4"/>
  <c r="V4630" i="4"/>
  <c r="Q4630" i="4"/>
  <c r="L4631" i="4"/>
  <c r="M4631" i="4"/>
  <c r="O4631" i="4"/>
  <c r="W4631" i="4"/>
  <c r="P4631" i="4"/>
  <c r="V4631" i="4"/>
  <c r="Q4631" i="4"/>
  <c r="L4632" i="4"/>
  <c r="M4632" i="4"/>
  <c r="O4632" i="4"/>
  <c r="W4632" i="4"/>
  <c r="P4632" i="4"/>
  <c r="V4632" i="4"/>
  <c r="Q4632" i="4"/>
  <c r="L4633" i="4"/>
  <c r="M4633" i="4"/>
  <c r="O4633" i="4"/>
  <c r="W4633" i="4"/>
  <c r="P4633" i="4"/>
  <c r="V4633" i="4"/>
  <c r="Q4633" i="4"/>
  <c r="L4634" i="4"/>
  <c r="M4634" i="4"/>
  <c r="O4634" i="4"/>
  <c r="W4634" i="4"/>
  <c r="P4634" i="4"/>
  <c r="V4634" i="4"/>
  <c r="Q4634" i="4"/>
  <c r="L4635" i="4"/>
  <c r="M4635" i="4"/>
  <c r="O4635" i="4"/>
  <c r="W4635" i="4"/>
  <c r="P4635" i="4"/>
  <c r="V4635" i="4"/>
  <c r="Q4635" i="4"/>
  <c r="L4636" i="4"/>
  <c r="M4636" i="4"/>
  <c r="O4636" i="4"/>
  <c r="W4636" i="4"/>
  <c r="P4636" i="4"/>
  <c r="V4636" i="4"/>
  <c r="Q4636" i="4"/>
  <c r="L4637" i="4"/>
  <c r="M4637" i="4"/>
  <c r="O4637" i="4"/>
  <c r="W4637" i="4"/>
  <c r="P4637" i="4"/>
  <c r="V4637" i="4"/>
  <c r="Q4637" i="4"/>
  <c r="L4638" i="4"/>
  <c r="M4638" i="4"/>
  <c r="O4638" i="4"/>
  <c r="W4638" i="4"/>
  <c r="P4638" i="4"/>
  <c r="V4638" i="4"/>
  <c r="Q4638" i="4"/>
  <c r="L4639" i="4"/>
  <c r="M4639" i="4"/>
  <c r="O4639" i="4"/>
  <c r="W4639" i="4"/>
  <c r="P4639" i="4"/>
  <c r="V4639" i="4"/>
  <c r="Q4639" i="4"/>
  <c r="L4640" i="4"/>
  <c r="M4640" i="4"/>
  <c r="O4640" i="4"/>
  <c r="W4640" i="4"/>
  <c r="P4640" i="4"/>
  <c r="V4640" i="4"/>
  <c r="Q4640" i="4"/>
  <c r="L4641" i="4"/>
  <c r="M4641" i="4"/>
  <c r="O4641" i="4"/>
  <c r="W4641" i="4"/>
  <c r="P4641" i="4"/>
  <c r="V4641" i="4"/>
  <c r="Q4641" i="4"/>
  <c r="L4642" i="4"/>
  <c r="M4642" i="4"/>
  <c r="O4642" i="4"/>
  <c r="W4642" i="4"/>
  <c r="P4642" i="4"/>
  <c r="V4642" i="4"/>
  <c r="Q4642" i="4"/>
  <c r="L4643" i="4"/>
  <c r="M4643" i="4"/>
  <c r="O4643" i="4"/>
  <c r="W4643" i="4"/>
  <c r="P4643" i="4"/>
  <c r="V4643" i="4"/>
  <c r="Q4643" i="4"/>
  <c r="L4644" i="4"/>
  <c r="M4644" i="4"/>
  <c r="O4644" i="4"/>
  <c r="W4644" i="4"/>
  <c r="P4644" i="4"/>
  <c r="V4644" i="4"/>
  <c r="Q4644" i="4"/>
  <c r="L4645" i="4"/>
  <c r="M4645" i="4"/>
  <c r="O4645" i="4"/>
  <c r="W4645" i="4"/>
  <c r="P4645" i="4"/>
  <c r="V4645" i="4"/>
  <c r="Q4645" i="4"/>
  <c r="L4646" i="4"/>
  <c r="M4646" i="4"/>
  <c r="O4646" i="4"/>
  <c r="W4646" i="4"/>
  <c r="P4646" i="4"/>
  <c r="V4646" i="4"/>
  <c r="Q4646" i="4"/>
  <c r="L4647" i="4"/>
  <c r="M4647" i="4"/>
  <c r="O4647" i="4"/>
  <c r="W4647" i="4"/>
  <c r="P4647" i="4"/>
  <c r="V4647" i="4"/>
  <c r="Q4647" i="4"/>
  <c r="L4648" i="4"/>
  <c r="M4648" i="4"/>
  <c r="O4648" i="4"/>
  <c r="W4648" i="4"/>
  <c r="P4648" i="4"/>
  <c r="V4648" i="4"/>
  <c r="Q4648" i="4"/>
  <c r="L4649" i="4"/>
  <c r="M4649" i="4"/>
  <c r="O4649" i="4"/>
  <c r="W4649" i="4"/>
  <c r="P4649" i="4"/>
  <c r="V4649" i="4"/>
  <c r="Q4649" i="4"/>
  <c r="L4650" i="4"/>
  <c r="M4650" i="4"/>
  <c r="O4650" i="4"/>
  <c r="W4650" i="4"/>
  <c r="P4650" i="4"/>
  <c r="V4650" i="4"/>
  <c r="Q4650" i="4"/>
  <c r="L4651" i="4"/>
  <c r="M4651" i="4"/>
  <c r="O4651" i="4"/>
  <c r="W4651" i="4"/>
  <c r="P4651" i="4"/>
  <c r="V4651" i="4"/>
  <c r="Q4651" i="4"/>
  <c r="L4652" i="4"/>
  <c r="M4652" i="4"/>
  <c r="O4652" i="4"/>
  <c r="W4652" i="4"/>
  <c r="P4652" i="4"/>
  <c r="V4652" i="4"/>
  <c r="Q4652" i="4"/>
  <c r="L4653" i="4"/>
  <c r="M4653" i="4"/>
  <c r="O4653" i="4"/>
  <c r="W4653" i="4"/>
  <c r="P4653" i="4"/>
  <c r="V4653" i="4"/>
  <c r="Q4653" i="4"/>
  <c r="L4654" i="4"/>
  <c r="M4654" i="4"/>
  <c r="O4654" i="4"/>
  <c r="W4654" i="4"/>
  <c r="P4654" i="4"/>
  <c r="V4654" i="4"/>
  <c r="Q4654" i="4"/>
  <c r="L4655" i="4"/>
  <c r="M4655" i="4"/>
  <c r="O4655" i="4"/>
  <c r="W4655" i="4"/>
  <c r="P4655" i="4"/>
  <c r="V4655" i="4"/>
  <c r="Q4655" i="4"/>
  <c r="L4656" i="4"/>
  <c r="M4656" i="4"/>
  <c r="O4656" i="4"/>
  <c r="W4656" i="4"/>
  <c r="P4656" i="4"/>
  <c r="V4656" i="4"/>
  <c r="Q4656" i="4"/>
  <c r="L4657" i="4"/>
  <c r="M4657" i="4"/>
  <c r="O4657" i="4"/>
  <c r="W4657" i="4"/>
  <c r="P4657" i="4"/>
  <c r="V4657" i="4"/>
  <c r="Q4657" i="4"/>
  <c r="L4658" i="4"/>
  <c r="M4658" i="4"/>
  <c r="O4658" i="4"/>
  <c r="W4658" i="4"/>
  <c r="P4658" i="4"/>
  <c r="V4658" i="4"/>
  <c r="Q4658" i="4"/>
  <c r="L4659" i="4"/>
  <c r="M4659" i="4"/>
  <c r="O4659" i="4"/>
  <c r="W4659" i="4"/>
  <c r="P4659" i="4"/>
  <c r="V4659" i="4"/>
  <c r="Q4659" i="4"/>
  <c r="L4660" i="4"/>
  <c r="M4660" i="4"/>
  <c r="O4660" i="4"/>
  <c r="W4660" i="4"/>
  <c r="P4660" i="4"/>
  <c r="V4660" i="4"/>
  <c r="Q4660" i="4"/>
  <c r="L4661" i="4"/>
  <c r="M4661" i="4"/>
  <c r="O4661" i="4"/>
  <c r="W4661" i="4"/>
  <c r="P4661" i="4"/>
  <c r="V4661" i="4"/>
  <c r="Q4661" i="4"/>
  <c r="L4662" i="4"/>
  <c r="M4662" i="4"/>
  <c r="O4662" i="4"/>
  <c r="W4662" i="4"/>
  <c r="P4662" i="4"/>
  <c r="V4662" i="4"/>
  <c r="Q4662" i="4"/>
  <c r="L4663" i="4"/>
  <c r="M4663" i="4"/>
  <c r="O4663" i="4"/>
  <c r="W4663" i="4"/>
  <c r="P4663" i="4"/>
  <c r="V4663" i="4"/>
  <c r="Q4663" i="4"/>
  <c r="L4664" i="4"/>
  <c r="M4664" i="4"/>
  <c r="O4664" i="4"/>
  <c r="W4664" i="4"/>
  <c r="P4664" i="4"/>
  <c r="V4664" i="4"/>
  <c r="Q4664" i="4"/>
  <c r="L4665" i="4"/>
  <c r="M4665" i="4"/>
  <c r="O4665" i="4"/>
  <c r="W4665" i="4"/>
  <c r="P4665" i="4"/>
  <c r="V4665" i="4"/>
  <c r="Q4665" i="4"/>
  <c r="L4666" i="4"/>
  <c r="M4666" i="4"/>
  <c r="O4666" i="4"/>
  <c r="W4666" i="4"/>
  <c r="P4666" i="4"/>
  <c r="V4666" i="4"/>
  <c r="Q4666" i="4"/>
  <c r="L4667" i="4"/>
  <c r="M4667" i="4"/>
  <c r="O4667" i="4"/>
  <c r="W4667" i="4"/>
  <c r="P4667" i="4"/>
  <c r="V4667" i="4"/>
  <c r="Q4667" i="4"/>
  <c r="L4668" i="4"/>
  <c r="M4668" i="4"/>
  <c r="O4668" i="4"/>
  <c r="W4668" i="4"/>
  <c r="P4668" i="4"/>
  <c r="V4668" i="4"/>
  <c r="Q4668" i="4"/>
  <c r="L4669" i="4"/>
  <c r="M4669" i="4"/>
  <c r="O4669" i="4"/>
  <c r="W4669" i="4"/>
  <c r="P4669" i="4"/>
  <c r="V4669" i="4"/>
  <c r="Q4669" i="4"/>
  <c r="L4670" i="4"/>
  <c r="M4670" i="4"/>
  <c r="O4670" i="4"/>
  <c r="W4670" i="4"/>
  <c r="P4670" i="4"/>
  <c r="V4670" i="4"/>
  <c r="Q4670" i="4"/>
  <c r="L4671" i="4"/>
  <c r="M4671" i="4"/>
  <c r="O4671" i="4"/>
  <c r="W4671" i="4"/>
  <c r="P4671" i="4"/>
  <c r="V4671" i="4"/>
  <c r="Q4671" i="4"/>
  <c r="L4672" i="4"/>
  <c r="M4672" i="4"/>
  <c r="O4672" i="4"/>
  <c r="W4672" i="4"/>
  <c r="P4672" i="4"/>
  <c r="V4672" i="4"/>
  <c r="Q4672" i="4"/>
  <c r="L4673" i="4"/>
  <c r="M4673" i="4"/>
  <c r="O4673" i="4"/>
  <c r="W4673" i="4"/>
  <c r="P4673" i="4"/>
  <c r="V4673" i="4"/>
  <c r="Q4673" i="4"/>
  <c r="L4674" i="4"/>
  <c r="M4674" i="4"/>
  <c r="O4674" i="4"/>
  <c r="W4674" i="4"/>
  <c r="P4674" i="4"/>
  <c r="V4674" i="4"/>
  <c r="Q4674" i="4"/>
  <c r="L4675" i="4"/>
  <c r="M4675" i="4"/>
  <c r="O4675" i="4"/>
  <c r="W4675" i="4"/>
  <c r="P4675" i="4"/>
  <c r="V4675" i="4"/>
  <c r="Q4675" i="4"/>
  <c r="L4676" i="4"/>
  <c r="M4676" i="4"/>
  <c r="O4676" i="4"/>
  <c r="W4676" i="4"/>
  <c r="P4676" i="4"/>
  <c r="V4676" i="4"/>
  <c r="Q4676" i="4"/>
  <c r="L4677" i="4"/>
  <c r="M4677" i="4"/>
  <c r="O4677" i="4"/>
  <c r="W4677" i="4"/>
  <c r="P4677" i="4"/>
  <c r="V4677" i="4"/>
  <c r="Q4677" i="4"/>
  <c r="L4678" i="4"/>
  <c r="M4678" i="4"/>
  <c r="O4678" i="4"/>
  <c r="W4678" i="4"/>
  <c r="P4678" i="4"/>
  <c r="V4678" i="4"/>
  <c r="Q4678" i="4"/>
  <c r="L4679" i="4"/>
  <c r="M4679" i="4"/>
  <c r="O4679" i="4"/>
  <c r="W4679" i="4"/>
  <c r="P4679" i="4"/>
  <c r="V4679" i="4"/>
  <c r="Q4679" i="4"/>
  <c r="L4680" i="4"/>
  <c r="M4680" i="4"/>
  <c r="O4680" i="4"/>
  <c r="W4680" i="4"/>
  <c r="P4680" i="4"/>
  <c r="V4680" i="4"/>
  <c r="Q4680" i="4"/>
  <c r="L4681" i="4"/>
  <c r="M4681" i="4"/>
  <c r="O4681" i="4"/>
  <c r="W4681" i="4"/>
  <c r="P4681" i="4"/>
  <c r="V4681" i="4"/>
  <c r="Q4681" i="4"/>
  <c r="L4682" i="4"/>
  <c r="M4682" i="4"/>
  <c r="O4682" i="4"/>
  <c r="W4682" i="4"/>
  <c r="P4682" i="4"/>
  <c r="V4682" i="4"/>
  <c r="Q4682" i="4"/>
  <c r="L4683" i="4"/>
  <c r="M4683" i="4"/>
  <c r="O4683" i="4"/>
  <c r="W4683" i="4"/>
  <c r="P4683" i="4"/>
  <c r="V4683" i="4"/>
  <c r="Q4683" i="4"/>
  <c r="L4684" i="4"/>
  <c r="M4684" i="4"/>
  <c r="O4684" i="4"/>
  <c r="W4684" i="4"/>
  <c r="P4684" i="4"/>
  <c r="V4684" i="4"/>
  <c r="Q4684" i="4"/>
  <c r="L4685" i="4"/>
  <c r="M4685" i="4"/>
  <c r="O4685" i="4"/>
  <c r="W4685" i="4"/>
  <c r="P4685" i="4"/>
  <c r="V4685" i="4"/>
  <c r="Q4685" i="4"/>
  <c r="L4686" i="4"/>
  <c r="M4686" i="4"/>
  <c r="O4686" i="4"/>
  <c r="W4686" i="4"/>
  <c r="P4686" i="4"/>
  <c r="V4686" i="4"/>
  <c r="Q4686" i="4"/>
  <c r="L4687" i="4"/>
  <c r="M4687" i="4"/>
  <c r="O4687" i="4"/>
  <c r="W4687" i="4"/>
  <c r="P4687" i="4"/>
  <c r="V4687" i="4"/>
  <c r="Q4687" i="4"/>
  <c r="L4688" i="4"/>
  <c r="M4688" i="4"/>
  <c r="O4688" i="4"/>
  <c r="W4688" i="4"/>
  <c r="P4688" i="4"/>
  <c r="V4688" i="4"/>
  <c r="Q4688" i="4"/>
  <c r="L4689" i="4"/>
  <c r="M4689" i="4"/>
  <c r="O4689" i="4"/>
  <c r="W4689" i="4"/>
  <c r="P4689" i="4"/>
  <c r="V4689" i="4"/>
  <c r="Q4689" i="4"/>
  <c r="L4690" i="4"/>
  <c r="M4690" i="4"/>
  <c r="O4690" i="4"/>
  <c r="W4690" i="4"/>
  <c r="P4690" i="4"/>
  <c r="V4690" i="4"/>
  <c r="Q4690" i="4"/>
  <c r="L4691" i="4"/>
  <c r="M4691" i="4"/>
  <c r="O4691" i="4"/>
  <c r="W4691" i="4"/>
  <c r="P4691" i="4"/>
  <c r="V4691" i="4"/>
  <c r="Q4691" i="4"/>
  <c r="L4692" i="4"/>
  <c r="M4692" i="4"/>
  <c r="O4692" i="4"/>
  <c r="W4692" i="4"/>
  <c r="P4692" i="4"/>
  <c r="V4692" i="4"/>
  <c r="Q4692" i="4"/>
  <c r="L4693" i="4"/>
  <c r="M4693" i="4"/>
  <c r="O4693" i="4"/>
  <c r="W4693" i="4"/>
  <c r="P4693" i="4"/>
  <c r="V4693" i="4"/>
  <c r="Q4693" i="4"/>
  <c r="L4694" i="4"/>
  <c r="M4694" i="4"/>
  <c r="O4694" i="4"/>
  <c r="W4694" i="4"/>
  <c r="P4694" i="4"/>
  <c r="V4694" i="4"/>
  <c r="Q4694" i="4"/>
  <c r="L4695" i="4"/>
  <c r="M4695" i="4"/>
  <c r="O4695" i="4"/>
  <c r="W4695" i="4"/>
  <c r="P4695" i="4"/>
  <c r="V4695" i="4"/>
  <c r="Q4695" i="4"/>
  <c r="L4696" i="4"/>
  <c r="M4696" i="4"/>
  <c r="O4696" i="4"/>
  <c r="W4696" i="4"/>
  <c r="P4696" i="4"/>
  <c r="V4696" i="4"/>
  <c r="Q4696" i="4"/>
  <c r="L4697" i="4"/>
  <c r="M4697" i="4"/>
  <c r="O4697" i="4"/>
  <c r="W4697" i="4"/>
  <c r="P4697" i="4"/>
  <c r="V4697" i="4"/>
  <c r="Q4697" i="4"/>
  <c r="L4698" i="4"/>
  <c r="M4698" i="4"/>
  <c r="O4698" i="4"/>
  <c r="W4698" i="4"/>
  <c r="P4698" i="4"/>
  <c r="V4698" i="4"/>
  <c r="Q4698" i="4"/>
  <c r="L4699" i="4"/>
  <c r="M4699" i="4"/>
  <c r="O4699" i="4"/>
  <c r="W4699" i="4"/>
  <c r="P4699" i="4"/>
  <c r="V4699" i="4"/>
  <c r="Q4699" i="4"/>
  <c r="L4700" i="4"/>
  <c r="M4700" i="4"/>
  <c r="O4700" i="4"/>
  <c r="W4700" i="4"/>
  <c r="P4700" i="4"/>
  <c r="V4700" i="4"/>
  <c r="Q4700" i="4"/>
  <c r="L4701" i="4"/>
  <c r="M4701" i="4"/>
  <c r="O4701" i="4"/>
  <c r="W4701" i="4"/>
  <c r="P4701" i="4"/>
  <c r="V4701" i="4"/>
  <c r="Q4701" i="4"/>
  <c r="L4702" i="4"/>
  <c r="M4702" i="4"/>
  <c r="O4702" i="4"/>
  <c r="W4702" i="4"/>
  <c r="P4702" i="4"/>
  <c r="V4702" i="4"/>
  <c r="Q4702" i="4"/>
  <c r="L4703" i="4"/>
  <c r="M4703" i="4"/>
  <c r="O4703" i="4"/>
  <c r="W4703" i="4"/>
  <c r="P4703" i="4"/>
  <c r="V4703" i="4"/>
  <c r="Q4703" i="4"/>
  <c r="L4704" i="4"/>
  <c r="M4704" i="4"/>
  <c r="O4704" i="4"/>
  <c r="W4704" i="4"/>
  <c r="P4704" i="4"/>
  <c r="V4704" i="4"/>
  <c r="Q4704" i="4"/>
  <c r="L4705" i="4"/>
  <c r="M4705" i="4"/>
  <c r="O4705" i="4"/>
  <c r="W4705" i="4"/>
  <c r="P4705" i="4"/>
  <c r="V4705" i="4"/>
  <c r="Q4705" i="4"/>
  <c r="L4706" i="4"/>
  <c r="M4706" i="4"/>
  <c r="O4706" i="4"/>
  <c r="W4706" i="4"/>
  <c r="P4706" i="4"/>
  <c r="V4706" i="4"/>
  <c r="Q4706" i="4"/>
  <c r="L4707" i="4"/>
  <c r="M4707" i="4"/>
  <c r="O4707" i="4"/>
  <c r="W4707" i="4"/>
  <c r="P4707" i="4"/>
  <c r="V4707" i="4"/>
  <c r="Q4707" i="4"/>
  <c r="L4708" i="4"/>
  <c r="M4708" i="4"/>
  <c r="O4708" i="4"/>
  <c r="W4708" i="4"/>
  <c r="P4708" i="4"/>
  <c r="V4708" i="4"/>
  <c r="Q4708" i="4"/>
  <c r="L4709" i="4"/>
  <c r="M4709" i="4"/>
  <c r="O4709" i="4"/>
  <c r="W4709" i="4"/>
  <c r="P4709" i="4"/>
  <c r="V4709" i="4"/>
  <c r="Q4709" i="4"/>
  <c r="L4710" i="4"/>
  <c r="M4710" i="4"/>
  <c r="O4710" i="4"/>
  <c r="W4710" i="4"/>
  <c r="P4710" i="4"/>
  <c r="V4710" i="4"/>
  <c r="Q4710" i="4"/>
  <c r="L4711" i="4"/>
  <c r="M4711" i="4"/>
  <c r="O4711" i="4"/>
  <c r="W4711" i="4"/>
  <c r="P4711" i="4"/>
  <c r="V4711" i="4"/>
  <c r="Q4711" i="4"/>
  <c r="L4712" i="4"/>
  <c r="M4712" i="4"/>
  <c r="O4712" i="4"/>
  <c r="W4712" i="4"/>
  <c r="P4712" i="4"/>
  <c r="V4712" i="4"/>
  <c r="Q4712" i="4"/>
  <c r="L4713" i="4"/>
  <c r="M4713" i="4"/>
  <c r="O4713" i="4"/>
  <c r="W4713" i="4"/>
  <c r="P4713" i="4"/>
  <c r="V4713" i="4"/>
  <c r="Q4713" i="4"/>
  <c r="L4714" i="4"/>
  <c r="M4714" i="4"/>
  <c r="O4714" i="4"/>
  <c r="W4714" i="4"/>
  <c r="P4714" i="4"/>
  <c r="V4714" i="4"/>
  <c r="Q4714" i="4"/>
  <c r="L4715" i="4"/>
  <c r="M4715" i="4"/>
  <c r="O4715" i="4"/>
  <c r="W4715" i="4"/>
  <c r="P4715" i="4"/>
  <c r="V4715" i="4"/>
  <c r="Q4715" i="4"/>
  <c r="L4716" i="4"/>
  <c r="M4716" i="4"/>
  <c r="O4716" i="4"/>
  <c r="W4716" i="4"/>
  <c r="P4716" i="4"/>
  <c r="V4716" i="4"/>
  <c r="Q4716" i="4"/>
  <c r="L4717" i="4"/>
  <c r="M4717" i="4"/>
  <c r="O4717" i="4"/>
  <c r="W4717" i="4"/>
  <c r="P4717" i="4"/>
  <c r="V4717" i="4"/>
  <c r="Q4717" i="4"/>
  <c r="L4718" i="4"/>
  <c r="M4718" i="4"/>
  <c r="O4718" i="4"/>
  <c r="W4718" i="4"/>
  <c r="P4718" i="4"/>
  <c r="V4718" i="4"/>
  <c r="Q4718" i="4"/>
  <c r="L4719" i="4"/>
  <c r="M4719" i="4"/>
  <c r="O4719" i="4"/>
  <c r="W4719" i="4"/>
  <c r="P4719" i="4"/>
  <c r="V4719" i="4"/>
  <c r="Q4719" i="4"/>
  <c r="L4720" i="4"/>
  <c r="M4720" i="4"/>
  <c r="O4720" i="4"/>
  <c r="W4720" i="4"/>
  <c r="P4720" i="4"/>
  <c r="V4720" i="4"/>
  <c r="Q4720" i="4"/>
  <c r="L4721" i="4"/>
  <c r="M4721" i="4"/>
  <c r="O4721" i="4"/>
  <c r="W4721" i="4"/>
  <c r="P4721" i="4"/>
  <c r="V4721" i="4"/>
  <c r="Q4721" i="4"/>
  <c r="L4722" i="4"/>
  <c r="M4722" i="4"/>
  <c r="O4722" i="4"/>
  <c r="W4722" i="4"/>
  <c r="P4722" i="4"/>
  <c r="V4722" i="4"/>
  <c r="Q4722" i="4"/>
  <c r="L4723" i="4"/>
  <c r="M4723" i="4"/>
  <c r="O4723" i="4"/>
  <c r="W4723" i="4"/>
  <c r="P4723" i="4"/>
  <c r="V4723" i="4"/>
  <c r="Q4723" i="4"/>
  <c r="L4724" i="4"/>
  <c r="M4724" i="4"/>
  <c r="O4724" i="4"/>
  <c r="W4724" i="4"/>
  <c r="P4724" i="4"/>
  <c r="V4724" i="4"/>
  <c r="Q4724" i="4"/>
  <c r="L4725" i="4"/>
  <c r="M4725" i="4"/>
  <c r="O4725" i="4"/>
  <c r="W4725" i="4"/>
  <c r="P4725" i="4"/>
  <c r="V4725" i="4"/>
  <c r="Q4725" i="4"/>
  <c r="L4726" i="4"/>
  <c r="M4726" i="4"/>
  <c r="O4726" i="4"/>
  <c r="W4726" i="4"/>
  <c r="P4726" i="4"/>
  <c r="V4726" i="4"/>
  <c r="Q4726" i="4"/>
  <c r="L4727" i="4"/>
  <c r="M4727" i="4"/>
  <c r="O4727" i="4"/>
  <c r="W4727" i="4"/>
  <c r="P4727" i="4"/>
  <c r="V4727" i="4"/>
  <c r="Q4727" i="4"/>
  <c r="L4728" i="4"/>
  <c r="M4728" i="4"/>
  <c r="O4728" i="4"/>
  <c r="W4728" i="4"/>
  <c r="P4728" i="4"/>
  <c r="V4728" i="4"/>
  <c r="Q4728" i="4"/>
  <c r="L4729" i="4"/>
  <c r="M4729" i="4"/>
  <c r="O4729" i="4"/>
  <c r="W4729" i="4"/>
  <c r="P4729" i="4"/>
  <c r="V4729" i="4"/>
  <c r="Q4729" i="4"/>
  <c r="L4730" i="4"/>
  <c r="M4730" i="4"/>
  <c r="O4730" i="4"/>
  <c r="W4730" i="4"/>
  <c r="P4730" i="4"/>
  <c r="V4730" i="4"/>
  <c r="Q4730" i="4"/>
  <c r="L4731" i="4"/>
  <c r="M4731" i="4"/>
  <c r="O4731" i="4"/>
  <c r="W4731" i="4"/>
  <c r="P4731" i="4"/>
  <c r="V4731" i="4"/>
  <c r="Q4731" i="4"/>
  <c r="L4732" i="4"/>
  <c r="M4732" i="4"/>
  <c r="O4732" i="4"/>
  <c r="W4732" i="4"/>
  <c r="P4732" i="4"/>
  <c r="V4732" i="4"/>
  <c r="Q4732" i="4"/>
  <c r="L4733" i="4"/>
  <c r="M4733" i="4"/>
  <c r="O4733" i="4"/>
  <c r="W4733" i="4"/>
  <c r="P4733" i="4"/>
  <c r="V4733" i="4"/>
  <c r="Q4733" i="4"/>
  <c r="L4734" i="4"/>
  <c r="M4734" i="4"/>
  <c r="O4734" i="4"/>
  <c r="W4734" i="4"/>
  <c r="P4734" i="4"/>
  <c r="V4734" i="4"/>
  <c r="Q4734" i="4"/>
  <c r="L4735" i="4"/>
  <c r="M4735" i="4"/>
  <c r="O4735" i="4"/>
  <c r="W4735" i="4"/>
  <c r="P4735" i="4"/>
  <c r="V4735" i="4"/>
  <c r="Q4735" i="4"/>
  <c r="L4736" i="4"/>
  <c r="M4736" i="4"/>
  <c r="O4736" i="4"/>
  <c r="W4736" i="4"/>
  <c r="P4736" i="4"/>
  <c r="V4736" i="4"/>
  <c r="Q4736" i="4"/>
  <c r="L4737" i="4"/>
  <c r="M4737" i="4"/>
  <c r="O4737" i="4"/>
  <c r="W4737" i="4"/>
  <c r="P4737" i="4"/>
  <c r="V4737" i="4"/>
  <c r="Q4737" i="4"/>
  <c r="L4738" i="4"/>
  <c r="M4738" i="4"/>
  <c r="O4738" i="4"/>
  <c r="W4738" i="4"/>
  <c r="P4738" i="4"/>
  <c r="V4738" i="4"/>
  <c r="Q4738" i="4"/>
  <c r="L4739" i="4"/>
  <c r="M4739" i="4"/>
  <c r="O4739" i="4"/>
  <c r="W4739" i="4"/>
  <c r="P4739" i="4"/>
  <c r="V4739" i="4"/>
  <c r="Q4739" i="4"/>
  <c r="L4740" i="4"/>
  <c r="M4740" i="4"/>
  <c r="O4740" i="4"/>
  <c r="W4740" i="4"/>
  <c r="P4740" i="4"/>
  <c r="V4740" i="4"/>
  <c r="Q4740" i="4"/>
  <c r="L4741" i="4"/>
  <c r="M4741" i="4"/>
  <c r="O4741" i="4"/>
  <c r="W4741" i="4"/>
  <c r="P4741" i="4"/>
  <c r="V4741" i="4"/>
  <c r="Q4741" i="4"/>
  <c r="L4742" i="4"/>
  <c r="M4742" i="4"/>
  <c r="O4742" i="4"/>
  <c r="W4742" i="4"/>
  <c r="P4742" i="4"/>
  <c r="V4742" i="4"/>
  <c r="Q4742" i="4"/>
  <c r="L4743" i="4"/>
  <c r="M4743" i="4"/>
  <c r="O4743" i="4"/>
  <c r="W4743" i="4"/>
  <c r="P4743" i="4"/>
  <c r="V4743" i="4"/>
  <c r="Q4743" i="4"/>
  <c r="L4744" i="4"/>
  <c r="M4744" i="4"/>
  <c r="O4744" i="4"/>
  <c r="W4744" i="4"/>
  <c r="P4744" i="4"/>
  <c r="V4744" i="4"/>
  <c r="Q4744" i="4"/>
  <c r="L4745" i="4"/>
  <c r="M4745" i="4"/>
  <c r="O4745" i="4"/>
  <c r="W4745" i="4"/>
  <c r="P4745" i="4"/>
  <c r="V4745" i="4"/>
  <c r="Q4745" i="4"/>
  <c r="L4746" i="4"/>
  <c r="M4746" i="4"/>
  <c r="O4746" i="4"/>
  <c r="W4746" i="4"/>
  <c r="P4746" i="4"/>
  <c r="V4746" i="4"/>
  <c r="Q4746" i="4"/>
  <c r="L4747" i="4"/>
  <c r="M4747" i="4"/>
  <c r="O4747" i="4"/>
  <c r="W4747" i="4"/>
  <c r="P4747" i="4"/>
  <c r="V4747" i="4"/>
  <c r="Q4747" i="4"/>
  <c r="L4748" i="4"/>
  <c r="M4748" i="4"/>
  <c r="O4748" i="4"/>
  <c r="W4748" i="4"/>
  <c r="P4748" i="4"/>
  <c r="V4748" i="4"/>
  <c r="Q4748" i="4"/>
  <c r="L4749" i="4"/>
  <c r="M4749" i="4"/>
  <c r="O4749" i="4"/>
  <c r="W4749" i="4"/>
  <c r="P4749" i="4"/>
  <c r="V4749" i="4"/>
  <c r="Q4749" i="4"/>
  <c r="L4750" i="4"/>
  <c r="M4750" i="4"/>
  <c r="O4750" i="4"/>
  <c r="W4750" i="4"/>
  <c r="P4750" i="4"/>
  <c r="V4750" i="4"/>
  <c r="Q4750" i="4"/>
  <c r="L4751" i="4"/>
  <c r="M4751" i="4"/>
  <c r="O4751" i="4"/>
  <c r="W4751" i="4"/>
  <c r="P4751" i="4"/>
  <c r="V4751" i="4"/>
  <c r="Q4751" i="4"/>
  <c r="L4752" i="4"/>
  <c r="M4752" i="4"/>
  <c r="O4752" i="4"/>
  <c r="W4752" i="4"/>
  <c r="P4752" i="4"/>
  <c r="V4752" i="4"/>
  <c r="Q4752" i="4"/>
  <c r="L4753" i="4"/>
  <c r="M4753" i="4"/>
  <c r="O4753" i="4"/>
  <c r="W4753" i="4"/>
  <c r="P4753" i="4"/>
  <c r="V4753" i="4"/>
  <c r="Q4753" i="4"/>
  <c r="L4754" i="4"/>
  <c r="M4754" i="4"/>
  <c r="O4754" i="4"/>
  <c r="W4754" i="4"/>
  <c r="P4754" i="4"/>
  <c r="V4754" i="4"/>
  <c r="Q4754" i="4"/>
  <c r="L4755" i="4"/>
  <c r="M4755" i="4"/>
  <c r="O4755" i="4"/>
  <c r="W4755" i="4"/>
  <c r="P4755" i="4"/>
  <c r="V4755" i="4"/>
  <c r="Q4755" i="4"/>
  <c r="L4756" i="4"/>
  <c r="M4756" i="4"/>
  <c r="O4756" i="4"/>
  <c r="W4756" i="4"/>
  <c r="P4756" i="4"/>
  <c r="V4756" i="4"/>
  <c r="Q4756" i="4"/>
  <c r="L4757" i="4"/>
  <c r="M4757" i="4"/>
  <c r="O4757" i="4"/>
  <c r="W4757" i="4"/>
  <c r="P4757" i="4"/>
  <c r="V4757" i="4"/>
  <c r="Q4757" i="4"/>
  <c r="L4758" i="4"/>
  <c r="M4758" i="4"/>
  <c r="O4758" i="4"/>
  <c r="W4758" i="4"/>
  <c r="P4758" i="4"/>
  <c r="V4758" i="4"/>
  <c r="Q4758" i="4"/>
  <c r="L4759" i="4"/>
  <c r="M4759" i="4"/>
  <c r="O4759" i="4"/>
  <c r="W4759" i="4"/>
  <c r="P4759" i="4"/>
  <c r="V4759" i="4"/>
  <c r="Q4759" i="4"/>
  <c r="L4760" i="4"/>
  <c r="M4760" i="4"/>
  <c r="O4760" i="4"/>
  <c r="W4760" i="4"/>
  <c r="P4760" i="4"/>
  <c r="V4760" i="4"/>
  <c r="Q4760" i="4"/>
  <c r="L4761" i="4"/>
  <c r="M4761" i="4"/>
  <c r="O4761" i="4"/>
  <c r="W4761" i="4"/>
  <c r="P4761" i="4"/>
  <c r="V4761" i="4"/>
  <c r="Q4761" i="4"/>
  <c r="L4762" i="4"/>
  <c r="M4762" i="4"/>
  <c r="O4762" i="4"/>
  <c r="W4762" i="4"/>
  <c r="P4762" i="4"/>
  <c r="V4762" i="4"/>
  <c r="Q4762" i="4"/>
  <c r="L4763" i="4"/>
  <c r="M4763" i="4"/>
  <c r="O4763" i="4"/>
  <c r="W4763" i="4"/>
  <c r="P4763" i="4"/>
  <c r="V4763" i="4"/>
  <c r="Q4763" i="4"/>
  <c r="L4764" i="4"/>
  <c r="M4764" i="4"/>
  <c r="O4764" i="4"/>
  <c r="W4764" i="4"/>
  <c r="P4764" i="4"/>
  <c r="V4764" i="4"/>
  <c r="Q4764" i="4"/>
  <c r="L4765" i="4"/>
  <c r="M4765" i="4"/>
  <c r="O4765" i="4"/>
  <c r="W4765" i="4"/>
  <c r="P4765" i="4"/>
  <c r="V4765" i="4"/>
  <c r="Q4765" i="4"/>
  <c r="L4766" i="4"/>
  <c r="M4766" i="4"/>
  <c r="O4766" i="4"/>
  <c r="W4766" i="4"/>
  <c r="P4766" i="4"/>
  <c r="V4766" i="4"/>
  <c r="Q4766" i="4"/>
  <c r="L4767" i="4"/>
  <c r="M4767" i="4"/>
  <c r="O4767" i="4"/>
  <c r="W4767" i="4"/>
  <c r="P4767" i="4"/>
  <c r="V4767" i="4"/>
  <c r="Q4767" i="4"/>
  <c r="L4768" i="4"/>
  <c r="M4768" i="4"/>
  <c r="O4768" i="4"/>
  <c r="W4768" i="4"/>
  <c r="P4768" i="4"/>
  <c r="V4768" i="4"/>
  <c r="Q4768" i="4"/>
  <c r="L4769" i="4"/>
  <c r="M4769" i="4"/>
  <c r="O4769" i="4"/>
  <c r="W4769" i="4"/>
  <c r="P4769" i="4"/>
  <c r="V4769" i="4"/>
  <c r="Q4769" i="4"/>
  <c r="L4770" i="4"/>
  <c r="M4770" i="4"/>
  <c r="O4770" i="4"/>
  <c r="W4770" i="4"/>
  <c r="P4770" i="4"/>
  <c r="V4770" i="4"/>
  <c r="Q4770" i="4"/>
  <c r="L4771" i="4"/>
  <c r="M4771" i="4"/>
  <c r="O4771" i="4"/>
  <c r="W4771" i="4"/>
  <c r="P4771" i="4"/>
  <c r="V4771" i="4"/>
  <c r="Q4771" i="4"/>
  <c r="L4772" i="4"/>
  <c r="M4772" i="4"/>
  <c r="O4772" i="4"/>
  <c r="W4772" i="4"/>
  <c r="P4772" i="4"/>
  <c r="V4772" i="4"/>
  <c r="Q4772" i="4"/>
  <c r="L4773" i="4"/>
  <c r="M4773" i="4"/>
  <c r="O4773" i="4"/>
  <c r="W4773" i="4"/>
  <c r="P4773" i="4"/>
  <c r="V4773" i="4"/>
  <c r="Q4773" i="4"/>
  <c r="L4774" i="4"/>
  <c r="M4774" i="4"/>
  <c r="O4774" i="4"/>
  <c r="W4774" i="4"/>
  <c r="P4774" i="4"/>
  <c r="V4774" i="4"/>
  <c r="Q4774" i="4"/>
  <c r="L4775" i="4"/>
  <c r="M4775" i="4"/>
  <c r="O4775" i="4"/>
  <c r="W4775" i="4"/>
  <c r="P4775" i="4"/>
  <c r="V4775" i="4"/>
  <c r="Q4775" i="4"/>
  <c r="L4776" i="4"/>
  <c r="M4776" i="4"/>
  <c r="O4776" i="4"/>
  <c r="W4776" i="4"/>
  <c r="P4776" i="4"/>
  <c r="V4776" i="4"/>
  <c r="Q4776" i="4"/>
  <c r="L4777" i="4"/>
  <c r="M4777" i="4"/>
  <c r="O4777" i="4"/>
  <c r="W4777" i="4"/>
  <c r="P4777" i="4"/>
  <c r="V4777" i="4"/>
  <c r="Q4777" i="4"/>
  <c r="L4778" i="4"/>
  <c r="M4778" i="4"/>
  <c r="O4778" i="4"/>
  <c r="W4778" i="4"/>
  <c r="P4778" i="4"/>
  <c r="V4778" i="4"/>
  <c r="Q4778" i="4"/>
  <c r="L4779" i="4"/>
  <c r="M4779" i="4"/>
  <c r="O4779" i="4"/>
  <c r="W4779" i="4"/>
  <c r="P4779" i="4"/>
  <c r="V4779" i="4"/>
  <c r="Q4779" i="4"/>
  <c r="L4780" i="4"/>
  <c r="M4780" i="4"/>
  <c r="O4780" i="4"/>
  <c r="W4780" i="4"/>
  <c r="P4780" i="4"/>
  <c r="V4780" i="4"/>
  <c r="Q4780" i="4"/>
  <c r="L4781" i="4"/>
  <c r="M4781" i="4"/>
  <c r="O4781" i="4"/>
  <c r="W4781" i="4"/>
  <c r="P4781" i="4"/>
  <c r="V4781" i="4"/>
  <c r="Q4781" i="4"/>
  <c r="L4782" i="4"/>
  <c r="M4782" i="4"/>
  <c r="O4782" i="4"/>
  <c r="W4782" i="4"/>
  <c r="P4782" i="4"/>
  <c r="V4782" i="4"/>
  <c r="Q4782" i="4"/>
  <c r="L4783" i="4"/>
  <c r="M4783" i="4"/>
  <c r="O4783" i="4"/>
  <c r="W4783" i="4"/>
  <c r="P4783" i="4"/>
  <c r="V4783" i="4"/>
  <c r="Q4783" i="4"/>
  <c r="L4784" i="4"/>
  <c r="M4784" i="4"/>
  <c r="O4784" i="4"/>
  <c r="W4784" i="4"/>
  <c r="P4784" i="4"/>
  <c r="V4784" i="4"/>
  <c r="Q4784" i="4"/>
  <c r="L4785" i="4"/>
  <c r="M4785" i="4"/>
  <c r="O4785" i="4"/>
  <c r="W4785" i="4"/>
  <c r="P4785" i="4"/>
  <c r="V4785" i="4"/>
  <c r="Q4785" i="4"/>
  <c r="L4786" i="4"/>
  <c r="M4786" i="4"/>
  <c r="O4786" i="4"/>
  <c r="W4786" i="4"/>
  <c r="P4786" i="4"/>
  <c r="V4786" i="4"/>
  <c r="Q4786" i="4"/>
  <c r="L4787" i="4"/>
  <c r="M4787" i="4"/>
  <c r="O4787" i="4"/>
  <c r="W4787" i="4"/>
  <c r="P4787" i="4"/>
  <c r="V4787" i="4"/>
  <c r="Q4787" i="4"/>
  <c r="L4788" i="4"/>
  <c r="M4788" i="4"/>
  <c r="O4788" i="4"/>
  <c r="W4788" i="4"/>
  <c r="P4788" i="4"/>
  <c r="V4788" i="4"/>
  <c r="Q4788" i="4"/>
  <c r="L4789" i="4"/>
  <c r="M4789" i="4"/>
  <c r="O4789" i="4"/>
  <c r="W4789" i="4"/>
  <c r="P4789" i="4"/>
  <c r="V4789" i="4"/>
  <c r="Q4789" i="4"/>
  <c r="L4790" i="4"/>
  <c r="M4790" i="4"/>
  <c r="O4790" i="4"/>
  <c r="W4790" i="4"/>
  <c r="P4790" i="4"/>
  <c r="V4790" i="4"/>
  <c r="Q4790" i="4"/>
  <c r="L4791" i="4"/>
  <c r="M4791" i="4"/>
  <c r="O4791" i="4"/>
  <c r="W4791" i="4"/>
  <c r="P4791" i="4"/>
  <c r="V4791" i="4"/>
  <c r="Q4791" i="4"/>
  <c r="L4792" i="4"/>
  <c r="M4792" i="4"/>
  <c r="O4792" i="4"/>
  <c r="W4792" i="4"/>
  <c r="P4792" i="4"/>
  <c r="V4792" i="4"/>
  <c r="Q4792" i="4"/>
  <c r="L4793" i="4"/>
  <c r="M4793" i="4"/>
  <c r="O4793" i="4"/>
  <c r="W4793" i="4"/>
  <c r="P4793" i="4"/>
  <c r="V4793" i="4"/>
  <c r="Q4793" i="4"/>
  <c r="L4794" i="4"/>
  <c r="M4794" i="4"/>
  <c r="O4794" i="4"/>
  <c r="W4794" i="4"/>
  <c r="P4794" i="4"/>
  <c r="V4794" i="4"/>
  <c r="Q4794" i="4"/>
  <c r="L4795" i="4"/>
  <c r="M4795" i="4"/>
  <c r="O4795" i="4"/>
  <c r="W4795" i="4"/>
  <c r="P4795" i="4"/>
  <c r="V4795" i="4"/>
  <c r="Q4795" i="4"/>
  <c r="L4796" i="4"/>
  <c r="M4796" i="4"/>
  <c r="O4796" i="4"/>
  <c r="W4796" i="4"/>
  <c r="P4796" i="4"/>
  <c r="V4796" i="4"/>
  <c r="Q4796" i="4"/>
  <c r="L4797" i="4"/>
  <c r="M4797" i="4"/>
  <c r="O4797" i="4"/>
  <c r="W4797" i="4"/>
  <c r="P4797" i="4"/>
  <c r="V4797" i="4"/>
  <c r="Q4797" i="4"/>
  <c r="L4798" i="4"/>
  <c r="M4798" i="4"/>
  <c r="O4798" i="4"/>
  <c r="W4798" i="4"/>
  <c r="P4798" i="4"/>
  <c r="V4798" i="4"/>
  <c r="Q4798" i="4"/>
  <c r="L4799" i="4"/>
  <c r="M4799" i="4"/>
  <c r="O4799" i="4"/>
  <c r="W4799" i="4"/>
  <c r="P4799" i="4"/>
  <c r="V4799" i="4"/>
  <c r="Q4799" i="4"/>
  <c r="L4800" i="4"/>
  <c r="M4800" i="4"/>
  <c r="O4800" i="4"/>
  <c r="W4800" i="4"/>
  <c r="P4800" i="4"/>
  <c r="V4800" i="4"/>
  <c r="Q4800" i="4"/>
  <c r="L4801" i="4"/>
  <c r="M4801" i="4"/>
  <c r="O4801" i="4"/>
  <c r="W4801" i="4"/>
  <c r="P4801" i="4"/>
  <c r="V4801" i="4"/>
  <c r="Q4801" i="4"/>
  <c r="L4802" i="4"/>
  <c r="M4802" i="4"/>
  <c r="O4802" i="4"/>
  <c r="W4802" i="4"/>
  <c r="P4802" i="4"/>
  <c r="V4802" i="4"/>
  <c r="Q4802" i="4"/>
  <c r="L4803" i="4"/>
  <c r="M4803" i="4"/>
  <c r="O4803" i="4"/>
  <c r="W4803" i="4"/>
  <c r="P4803" i="4"/>
  <c r="V4803" i="4"/>
  <c r="Q4803" i="4"/>
  <c r="L4804" i="4"/>
  <c r="M4804" i="4"/>
  <c r="O4804" i="4"/>
  <c r="W4804" i="4"/>
  <c r="P4804" i="4"/>
  <c r="V4804" i="4"/>
  <c r="Q4804" i="4"/>
  <c r="L4805" i="4"/>
  <c r="M4805" i="4"/>
  <c r="O4805" i="4"/>
  <c r="W4805" i="4"/>
  <c r="P4805" i="4"/>
  <c r="V4805" i="4"/>
  <c r="Q4805" i="4"/>
  <c r="L4806" i="4"/>
  <c r="M4806" i="4"/>
  <c r="O4806" i="4"/>
  <c r="W4806" i="4"/>
  <c r="P4806" i="4"/>
  <c r="V4806" i="4"/>
  <c r="Q4806" i="4"/>
  <c r="L4807" i="4"/>
  <c r="M4807" i="4"/>
  <c r="O4807" i="4"/>
  <c r="W4807" i="4"/>
  <c r="P4807" i="4"/>
  <c r="V4807" i="4"/>
  <c r="Q4807" i="4"/>
  <c r="L4808" i="4"/>
  <c r="M4808" i="4"/>
  <c r="O4808" i="4"/>
  <c r="W4808" i="4"/>
  <c r="P4808" i="4"/>
  <c r="V4808" i="4"/>
  <c r="Q4808" i="4"/>
  <c r="L4809" i="4"/>
  <c r="M4809" i="4"/>
  <c r="O4809" i="4"/>
  <c r="W4809" i="4"/>
  <c r="P4809" i="4"/>
  <c r="V4809" i="4"/>
  <c r="Q4809" i="4"/>
  <c r="L4810" i="4"/>
  <c r="M4810" i="4"/>
  <c r="O4810" i="4"/>
  <c r="W4810" i="4"/>
  <c r="P4810" i="4"/>
  <c r="V4810" i="4"/>
  <c r="Q4810" i="4"/>
  <c r="L4811" i="4"/>
  <c r="M4811" i="4"/>
  <c r="O4811" i="4"/>
  <c r="W4811" i="4"/>
  <c r="P4811" i="4"/>
  <c r="V4811" i="4"/>
  <c r="Q4811" i="4"/>
  <c r="L4812" i="4"/>
  <c r="M4812" i="4"/>
  <c r="O4812" i="4"/>
  <c r="W4812" i="4"/>
  <c r="P4812" i="4"/>
  <c r="V4812" i="4"/>
  <c r="Q4812" i="4"/>
  <c r="L4813" i="4"/>
  <c r="M4813" i="4"/>
  <c r="O4813" i="4"/>
  <c r="W4813" i="4"/>
  <c r="P4813" i="4"/>
  <c r="V4813" i="4"/>
  <c r="Q4813" i="4"/>
  <c r="L4814" i="4"/>
  <c r="M4814" i="4"/>
  <c r="O4814" i="4"/>
  <c r="W4814" i="4"/>
  <c r="P4814" i="4"/>
  <c r="V4814" i="4"/>
  <c r="Q4814" i="4"/>
  <c r="L4815" i="4"/>
  <c r="M4815" i="4"/>
  <c r="O4815" i="4"/>
  <c r="W4815" i="4"/>
  <c r="P4815" i="4"/>
  <c r="V4815" i="4"/>
  <c r="Q4815" i="4"/>
  <c r="L4816" i="4"/>
  <c r="M4816" i="4"/>
  <c r="O4816" i="4"/>
  <c r="W4816" i="4"/>
  <c r="P4816" i="4"/>
  <c r="V4816" i="4"/>
  <c r="Q4816" i="4"/>
  <c r="L4817" i="4"/>
  <c r="M4817" i="4"/>
  <c r="O4817" i="4"/>
  <c r="W4817" i="4"/>
  <c r="P4817" i="4"/>
  <c r="V4817" i="4"/>
  <c r="Q4817" i="4"/>
  <c r="L4818" i="4"/>
  <c r="M4818" i="4"/>
  <c r="O4818" i="4"/>
  <c r="W4818" i="4"/>
  <c r="P4818" i="4"/>
  <c r="V4818" i="4"/>
  <c r="Q4818" i="4"/>
  <c r="L4819" i="4"/>
  <c r="M4819" i="4"/>
  <c r="O4819" i="4"/>
  <c r="W4819" i="4"/>
  <c r="P4819" i="4"/>
  <c r="V4819" i="4"/>
  <c r="Q4819" i="4"/>
  <c r="L4820" i="4"/>
  <c r="M4820" i="4"/>
  <c r="O4820" i="4"/>
  <c r="W4820" i="4"/>
  <c r="P4820" i="4"/>
  <c r="V4820" i="4"/>
  <c r="Q4820" i="4"/>
  <c r="L4821" i="4"/>
  <c r="M4821" i="4"/>
  <c r="O4821" i="4"/>
  <c r="W4821" i="4"/>
  <c r="P4821" i="4"/>
  <c r="V4821" i="4"/>
  <c r="Q4821" i="4"/>
  <c r="L4822" i="4"/>
  <c r="M4822" i="4"/>
  <c r="O4822" i="4"/>
  <c r="W4822" i="4"/>
  <c r="P4822" i="4"/>
  <c r="V4822" i="4"/>
  <c r="Q4822" i="4"/>
  <c r="L4823" i="4"/>
  <c r="M4823" i="4"/>
  <c r="O4823" i="4"/>
  <c r="W4823" i="4"/>
  <c r="P4823" i="4"/>
  <c r="V4823" i="4"/>
  <c r="Q4823" i="4"/>
  <c r="L4824" i="4"/>
  <c r="M4824" i="4"/>
  <c r="O4824" i="4"/>
  <c r="W4824" i="4"/>
  <c r="P4824" i="4"/>
  <c r="V4824" i="4"/>
  <c r="Q4824" i="4"/>
  <c r="L4825" i="4"/>
  <c r="M4825" i="4"/>
  <c r="O4825" i="4"/>
  <c r="W4825" i="4"/>
  <c r="P4825" i="4"/>
  <c r="V4825" i="4"/>
  <c r="Q4825" i="4"/>
  <c r="L4826" i="4"/>
  <c r="M4826" i="4"/>
  <c r="O4826" i="4"/>
  <c r="W4826" i="4"/>
  <c r="P4826" i="4"/>
  <c r="V4826" i="4"/>
  <c r="Q4826" i="4"/>
  <c r="L4827" i="4"/>
  <c r="M4827" i="4"/>
  <c r="O4827" i="4"/>
  <c r="W4827" i="4"/>
  <c r="P4827" i="4"/>
  <c r="V4827" i="4"/>
  <c r="Q4827" i="4"/>
  <c r="L4828" i="4"/>
  <c r="M4828" i="4"/>
  <c r="O4828" i="4"/>
  <c r="W4828" i="4"/>
  <c r="P4828" i="4"/>
  <c r="V4828" i="4"/>
  <c r="Q4828" i="4"/>
  <c r="L4829" i="4"/>
  <c r="M4829" i="4"/>
  <c r="O4829" i="4"/>
  <c r="W4829" i="4"/>
  <c r="P4829" i="4"/>
  <c r="V4829" i="4"/>
  <c r="Q4829" i="4"/>
  <c r="L4830" i="4"/>
  <c r="M4830" i="4"/>
  <c r="O4830" i="4"/>
  <c r="W4830" i="4"/>
  <c r="P4830" i="4"/>
  <c r="V4830" i="4"/>
  <c r="Q4830" i="4"/>
  <c r="L4831" i="4"/>
  <c r="M4831" i="4"/>
  <c r="O4831" i="4"/>
  <c r="W4831" i="4"/>
  <c r="P4831" i="4"/>
  <c r="V4831" i="4"/>
  <c r="Q4831" i="4"/>
  <c r="L4832" i="4"/>
  <c r="M4832" i="4"/>
  <c r="O4832" i="4"/>
  <c r="W4832" i="4"/>
  <c r="P4832" i="4"/>
  <c r="V4832" i="4"/>
  <c r="Q4832" i="4"/>
  <c r="L4833" i="4"/>
  <c r="M4833" i="4"/>
  <c r="O4833" i="4"/>
  <c r="W4833" i="4"/>
  <c r="P4833" i="4"/>
  <c r="V4833" i="4"/>
  <c r="Q4833" i="4"/>
  <c r="L4834" i="4"/>
  <c r="M4834" i="4"/>
  <c r="O4834" i="4"/>
  <c r="W4834" i="4"/>
  <c r="P4834" i="4"/>
  <c r="V4834" i="4"/>
  <c r="Q4834" i="4"/>
  <c r="L4835" i="4"/>
  <c r="M4835" i="4"/>
  <c r="O4835" i="4"/>
  <c r="W4835" i="4"/>
  <c r="P4835" i="4"/>
  <c r="V4835" i="4"/>
  <c r="Q4835" i="4"/>
  <c r="L4836" i="4"/>
  <c r="M4836" i="4"/>
  <c r="O4836" i="4"/>
  <c r="W4836" i="4"/>
  <c r="P4836" i="4"/>
  <c r="V4836" i="4"/>
  <c r="Q4836" i="4"/>
  <c r="L4837" i="4"/>
  <c r="M4837" i="4"/>
  <c r="O4837" i="4"/>
  <c r="W4837" i="4"/>
  <c r="P4837" i="4"/>
  <c r="V4837" i="4"/>
  <c r="Q4837" i="4"/>
  <c r="L4838" i="4"/>
  <c r="M4838" i="4"/>
  <c r="O4838" i="4"/>
  <c r="W4838" i="4"/>
  <c r="P4838" i="4"/>
  <c r="V4838" i="4"/>
  <c r="Q4838" i="4"/>
  <c r="L4839" i="4"/>
  <c r="M4839" i="4"/>
  <c r="O4839" i="4"/>
  <c r="W4839" i="4"/>
  <c r="P4839" i="4"/>
  <c r="V4839" i="4"/>
  <c r="Q4839" i="4"/>
  <c r="L4840" i="4"/>
  <c r="M4840" i="4"/>
  <c r="O4840" i="4"/>
  <c r="W4840" i="4"/>
  <c r="P4840" i="4"/>
  <c r="V4840" i="4"/>
  <c r="Q4840" i="4"/>
  <c r="L4841" i="4"/>
  <c r="M4841" i="4"/>
  <c r="O4841" i="4"/>
  <c r="W4841" i="4"/>
  <c r="P4841" i="4"/>
  <c r="V4841" i="4"/>
  <c r="Q4841" i="4"/>
  <c r="L4842" i="4"/>
  <c r="M4842" i="4"/>
  <c r="O4842" i="4"/>
  <c r="W4842" i="4"/>
  <c r="P4842" i="4"/>
  <c r="V4842" i="4"/>
  <c r="Q4842" i="4"/>
  <c r="L4843" i="4"/>
  <c r="M4843" i="4"/>
  <c r="O4843" i="4"/>
  <c r="W4843" i="4"/>
  <c r="P4843" i="4"/>
  <c r="V4843" i="4"/>
  <c r="Q4843" i="4"/>
  <c r="L4844" i="4"/>
  <c r="M4844" i="4"/>
  <c r="O4844" i="4"/>
  <c r="W4844" i="4"/>
  <c r="P4844" i="4"/>
  <c r="V4844" i="4"/>
  <c r="Q4844" i="4"/>
  <c r="L4845" i="4"/>
  <c r="M4845" i="4"/>
  <c r="O4845" i="4"/>
  <c r="W4845" i="4"/>
  <c r="P4845" i="4"/>
  <c r="V4845" i="4"/>
  <c r="Q4845" i="4"/>
  <c r="L4846" i="4"/>
  <c r="M4846" i="4"/>
  <c r="O4846" i="4"/>
  <c r="W4846" i="4"/>
  <c r="P4846" i="4"/>
  <c r="V4846" i="4"/>
  <c r="Q4846" i="4"/>
  <c r="L4847" i="4"/>
  <c r="M4847" i="4"/>
  <c r="O4847" i="4"/>
  <c r="W4847" i="4"/>
  <c r="P4847" i="4"/>
  <c r="V4847" i="4"/>
  <c r="Q4847" i="4"/>
  <c r="L4848" i="4"/>
  <c r="M4848" i="4"/>
  <c r="O4848" i="4"/>
  <c r="W4848" i="4"/>
  <c r="P4848" i="4"/>
  <c r="V4848" i="4"/>
  <c r="Q4848" i="4"/>
  <c r="L4849" i="4"/>
  <c r="M4849" i="4"/>
  <c r="O4849" i="4"/>
  <c r="W4849" i="4"/>
  <c r="P4849" i="4"/>
  <c r="V4849" i="4"/>
  <c r="Q4849" i="4"/>
  <c r="L4850" i="4"/>
  <c r="M4850" i="4"/>
  <c r="O4850" i="4"/>
  <c r="W4850" i="4"/>
  <c r="P4850" i="4"/>
  <c r="V4850" i="4"/>
  <c r="Q4850" i="4"/>
  <c r="L4851" i="4"/>
  <c r="M4851" i="4"/>
  <c r="O4851" i="4"/>
  <c r="W4851" i="4"/>
  <c r="P4851" i="4"/>
  <c r="V4851" i="4"/>
  <c r="Q4851" i="4"/>
  <c r="L4852" i="4"/>
  <c r="M4852" i="4"/>
  <c r="O4852" i="4"/>
  <c r="W4852" i="4"/>
  <c r="P4852" i="4"/>
  <c r="V4852" i="4"/>
  <c r="Q4852" i="4"/>
  <c r="L4853" i="4"/>
  <c r="M4853" i="4"/>
  <c r="O4853" i="4"/>
  <c r="W4853" i="4"/>
  <c r="P4853" i="4"/>
  <c r="V4853" i="4"/>
  <c r="Q4853" i="4"/>
  <c r="L4854" i="4"/>
  <c r="M4854" i="4"/>
  <c r="O4854" i="4"/>
  <c r="W4854" i="4"/>
  <c r="P4854" i="4"/>
  <c r="V4854" i="4"/>
  <c r="Q4854" i="4"/>
  <c r="L4855" i="4"/>
  <c r="M4855" i="4"/>
  <c r="O4855" i="4"/>
  <c r="W4855" i="4"/>
  <c r="P4855" i="4"/>
  <c r="V4855" i="4"/>
  <c r="Q4855" i="4"/>
  <c r="L4856" i="4"/>
  <c r="M4856" i="4"/>
  <c r="O4856" i="4"/>
  <c r="W4856" i="4"/>
  <c r="P4856" i="4"/>
  <c r="V4856" i="4"/>
  <c r="Q4856" i="4"/>
  <c r="L4857" i="4"/>
  <c r="M4857" i="4"/>
  <c r="O4857" i="4"/>
  <c r="W4857" i="4"/>
  <c r="P4857" i="4"/>
  <c r="V4857" i="4"/>
  <c r="Q4857" i="4"/>
  <c r="L4858" i="4"/>
  <c r="M4858" i="4"/>
  <c r="O4858" i="4"/>
  <c r="W4858" i="4"/>
  <c r="P4858" i="4"/>
  <c r="V4858" i="4"/>
  <c r="Q4858" i="4"/>
  <c r="L4859" i="4"/>
  <c r="M4859" i="4"/>
  <c r="O4859" i="4"/>
  <c r="W4859" i="4"/>
  <c r="P4859" i="4"/>
  <c r="V4859" i="4"/>
  <c r="Q4859" i="4"/>
  <c r="L4860" i="4"/>
  <c r="M4860" i="4"/>
  <c r="O4860" i="4"/>
  <c r="W4860" i="4"/>
  <c r="P4860" i="4"/>
  <c r="V4860" i="4"/>
  <c r="Q4860" i="4"/>
  <c r="L4861" i="4"/>
  <c r="M4861" i="4"/>
  <c r="O4861" i="4"/>
  <c r="W4861" i="4"/>
  <c r="P4861" i="4"/>
  <c r="V4861" i="4"/>
  <c r="Q4861" i="4"/>
  <c r="L4862" i="4"/>
  <c r="M4862" i="4"/>
  <c r="O4862" i="4"/>
  <c r="W4862" i="4"/>
  <c r="P4862" i="4"/>
  <c r="V4862" i="4"/>
  <c r="Q4862" i="4"/>
  <c r="L4863" i="4"/>
  <c r="M4863" i="4"/>
  <c r="O4863" i="4"/>
  <c r="W4863" i="4"/>
  <c r="P4863" i="4"/>
  <c r="V4863" i="4"/>
  <c r="Q4863" i="4"/>
  <c r="L4864" i="4"/>
  <c r="M4864" i="4"/>
  <c r="O4864" i="4"/>
  <c r="W4864" i="4"/>
  <c r="P4864" i="4"/>
  <c r="V4864" i="4"/>
  <c r="Q4864" i="4"/>
  <c r="L4865" i="4"/>
  <c r="M4865" i="4"/>
  <c r="O4865" i="4"/>
  <c r="W4865" i="4"/>
  <c r="P4865" i="4"/>
  <c r="V4865" i="4"/>
  <c r="Q4865" i="4"/>
  <c r="L4866" i="4"/>
  <c r="M4866" i="4"/>
  <c r="O4866" i="4"/>
  <c r="W4866" i="4"/>
  <c r="P4866" i="4"/>
  <c r="V4866" i="4"/>
  <c r="Q4866" i="4"/>
  <c r="L4867" i="4"/>
  <c r="M4867" i="4"/>
  <c r="O4867" i="4"/>
  <c r="W4867" i="4"/>
  <c r="P4867" i="4"/>
  <c r="V4867" i="4"/>
  <c r="Q4867" i="4"/>
  <c r="L4868" i="4"/>
  <c r="M4868" i="4"/>
  <c r="O4868" i="4"/>
  <c r="W4868" i="4"/>
  <c r="P4868" i="4"/>
  <c r="V4868" i="4"/>
  <c r="Q4868" i="4"/>
  <c r="L4869" i="4"/>
  <c r="M4869" i="4"/>
  <c r="O4869" i="4"/>
  <c r="W4869" i="4"/>
  <c r="P4869" i="4"/>
  <c r="V4869" i="4"/>
  <c r="Q4869" i="4"/>
  <c r="L4870" i="4"/>
  <c r="M4870" i="4"/>
  <c r="O4870" i="4"/>
  <c r="W4870" i="4"/>
  <c r="P4870" i="4"/>
  <c r="V4870" i="4"/>
  <c r="Q4870" i="4"/>
  <c r="L4871" i="4"/>
  <c r="M4871" i="4"/>
  <c r="O4871" i="4"/>
  <c r="W4871" i="4"/>
  <c r="P4871" i="4"/>
  <c r="V4871" i="4"/>
  <c r="Q4871" i="4"/>
  <c r="L4872" i="4"/>
  <c r="M4872" i="4"/>
  <c r="O4872" i="4"/>
  <c r="W4872" i="4"/>
  <c r="P4872" i="4"/>
  <c r="V4872" i="4"/>
  <c r="Q4872" i="4"/>
  <c r="L4873" i="4"/>
  <c r="M4873" i="4"/>
  <c r="O4873" i="4"/>
  <c r="W4873" i="4"/>
  <c r="P4873" i="4"/>
  <c r="V4873" i="4"/>
  <c r="Q4873" i="4"/>
  <c r="L4874" i="4"/>
  <c r="M4874" i="4"/>
  <c r="O4874" i="4"/>
  <c r="W4874" i="4"/>
  <c r="P4874" i="4"/>
  <c r="V4874" i="4"/>
  <c r="Q4874" i="4"/>
  <c r="L4875" i="4"/>
  <c r="M4875" i="4"/>
  <c r="O4875" i="4"/>
  <c r="W4875" i="4"/>
  <c r="P4875" i="4"/>
  <c r="V4875" i="4"/>
  <c r="Q4875" i="4"/>
  <c r="L4876" i="4"/>
  <c r="M4876" i="4"/>
  <c r="O4876" i="4"/>
  <c r="W4876" i="4"/>
  <c r="P4876" i="4"/>
  <c r="V4876" i="4"/>
  <c r="Q4876" i="4"/>
  <c r="L4877" i="4"/>
  <c r="M4877" i="4"/>
  <c r="O4877" i="4"/>
  <c r="W4877" i="4"/>
  <c r="P4877" i="4"/>
  <c r="V4877" i="4"/>
  <c r="Q4877" i="4"/>
  <c r="L4878" i="4"/>
  <c r="M4878" i="4"/>
  <c r="O4878" i="4"/>
  <c r="W4878" i="4"/>
  <c r="P4878" i="4"/>
  <c r="V4878" i="4"/>
  <c r="Q4878" i="4"/>
  <c r="L4879" i="4"/>
  <c r="M4879" i="4"/>
  <c r="O4879" i="4"/>
  <c r="W4879" i="4"/>
  <c r="P4879" i="4"/>
  <c r="V4879" i="4"/>
  <c r="Q4879" i="4"/>
  <c r="L4880" i="4"/>
  <c r="M4880" i="4"/>
  <c r="O4880" i="4"/>
  <c r="W4880" i="4"/>
  <c r="P4880" i="4"/>
  <c r="V4880" i="4"/>
  <c r="Q4880" i="4"/>
  <c r="L4881" i="4"/>
  <c r="M4881" i="4"/>
  <c r="O4881" i="4"/>
  <c r="W4881" i="4"/>
  <c r="P4881" i="4"/>
  <c r="V4881" i="4"/>
  <c r="Q4881" i="4"/>
  <c r="L4882" i="4"/>
  <c r="M4882" i="4"/>
  <c r="O4882" i="4"/>
  <c r="W4882" i="4"/>
  <c r="P4882" i="4"/>
  <c r="V4882" i="4"/>
  <c r="Q4882" i="4"/>
  <c r="L4883" i="4"/>
  <c r="M4883" i="4"/>
  <c r="O4883" i="4"/>
  <c r="W4883" i="4"/>
  <c r="P4883" i="4"/>
  <c r="V4883" i="4"/>
  <c r="Q4883" i="4"/>
  <c r="L4884" i="4"/>
  <c r="M4884" i="4"/>
  <c r="O4884" i="4"/>
  <c r="W4884" i="4"/>
  <c r="P4884" i="4"/>
  <c r="V4884" i="4"/>
  <c r="Q4884" i="4"/>
  <c r="L4885" i="4"/>
  <c r="M4885" i="4"/>
  <c r="O4885" i="4"/>
  <c r="W4885" i="4"/>
  <c r="P4885" i="4"/>
  <c r="V4885" i="4"/>
  <c r="Q4885" i="4"/>
  <c r="L4886" i="4"/>
  <c r="M4886" i="4"/>
  <c r="O4886" i="4"/>
  <c r="W4886" i="4"/>
  <c r="P4886" i="4"/>
  <c r="V4886" i="4"/>
  <c r="Q4886" i="4"/>
  <c r="L4887" i="4"/>
  <c r="M4887" i="4"/>
  <c r="O4887" i="4"/>
  <c r="W4887" i="4"/>
  <c r="P4887" i="4"/>
  <c r="V4887" i="4"/>
  <c r="Q4887" i="4"/>
  <c r="L4888" i="4"/>
  <c r="M4888" i="4"/>
  <c r="O4888" i="4"/>
  <c r="W4888" i="4"/>
  <c r="P4888" i="4"/>
  <c r="V4888" i="4"/>
  <c r="Q4888" i="4"/>
  <c r="L4889" i="4"/>
  <c r="M4889" i="4"/>
  <c r="O4889" i="4"/>
  <c r="W4889" i="4"/>
  <c r="P4889" i="4"/>
  <c r="V4889" i="4"/>
  <c r="Q4889" i="4"/>
  <c r="L4890" i="4"/>
  <c r="M4890" i="4"/>
  <c r="O4890" i="4"/>
  <c r="W4890" i="4"/>
  <c r="P4890" i="4"/>
  <c r="V4890" i="4"/>
  <c r="Q4890" i="4"/>
  <c r="L4891" i="4"/>
  <c r="M4891" i="4"/>
  <c r="O4891" i="4"/>
  <c r="W4891" i="4"/>
  <c r="P4891" i="4"/>
  <c r="V4891" i="4"/>
  <c r="Q4891" i="4"/>
  <c r="L4892" i="4"/>
  <c r="M4892" i="4"/>
  <c r="O4892" i="4"/>
  <c r="W4892" i="4"/>
  <c r="P4892" i="4"/>
  <c r="V4892" i="4"/>
  <c r="Q4892" i="4"/>
  <c r="L4893" i="4"/>
  <c r="M4893" i="4"/>
  <c r="O4893" i="4"/>
  <c r="W4893" i="4"/>
  <c r="P4893" i="4"/>
  <c r="V4893" i="4"/>
  <c r="Q4893" i="4"/>
  <c r="L4894" i="4"/>
  <c r="M4894" i="4"/>
  <c r="O4894" i="4"/>
  <c r="W4894" i="4"/>
  <c r="P4894" i="4"/>
  <c r="V4894" i="4"/>
  <c r="Q4894" i="4"/>
  <c r="L4895" i="4"/>
  <c r="M4895" i="4"/>
  <c r="O4895" i="4"/>
  <c r="W4895" i="4"/>
  <c r="P4895" i="4"/>
  <c r="V4895" i="4"/>
  <c r="Q4895" i="4"/>
  <c r="L4896" i="4"/>
  <c r="M4896" i="4"/>
  <c r="O4896" i="4"/>
  <c r="W4896" i="4"/>
  <c r="P4896" i="4"/>
  <c r="V4896" i="4"/>
  <c r="Q4896" i="4"/>
  <c r="L4897" i="4"/>
  <c r="M4897" i="4"/>
  <c r="O4897" i="4"/>
  <c r="W4897" i="4"/>
  <c r="P4897" i="4"/>
  <c r="V4897" i="4"/>
  <c r="Q4897" i="4"/>
  <c r="L4898" i="4"/>
  <c r="M4898" i="4"/>
  <c r="O4898" i="4"/>
  <c r="W4898" i="4"/>
  <c r="P4898" i="4"/>
  <c r="V4898" i="4"/>
  <c r="Q4898" i="4"/>
  <c r="L4899" i="4"/>
  <c r="M4899" i="4"/>
  <c r="O4899" i="4"/>
  <c r="W4899" i="4"/>
  <c r="P4899" i="4"/>
  <c r="V4899" i="4"/>
  <c r="Q4899" i="4"/>
  <c r="L4900" i="4"/>
  <c r="M4900" i="4"/>
  <c r="O4900" i="4"/>
  <c r="W4900" i="4"/>
  <c r="P4900" i="4"/>
  <c r="V4900" i="4"/>
  <c r="Q4900" i="4"/>
  <c r="L4901" i="4"/>
  <c r="M4901" i="4"/>
  <c r="O4901" i="4"/>
  <c r="W4901" i="4"/>
  <c r="P4901" i="4"/>
  <c r="V4901" i="4"/>
  <c r="Q4901" i="4"/>
  <c r="L4902" i="4"/>
  <c r="M4902" i="4"/>
  <c r="O4902" i="4"/>
  <c r="W4902" i="4"/>
  <c r="P4902" i="4"/>
  <c r="V4902" i="4"/>
  <c r="Q4902" i="4"/>
  <c r="L4903" i="4"/>
  <c r="M4903" i="4"/>
  <c r="O4903" i="4"/>
  <c r="W4903" i="4"/>
  <c r="P4903" i="4"/>
  <c r="V4903" i="4"/>
  <c r="Q4903" i="4"/>
  <c r="L4904" i="4"/>
  <c r="M4904" i="4"/>
  <c r="O4904" i="4"/>
  <c r="W4904" i="4"/>
  <c r="P4904" i="4"/>
  <c r="V4904" i="4"/>
  <c r="Q4904" i="4"/>
  <c r="L4905" i="4"/>
  <c r="M4905" i="4"/>
  <c r="O4905" i="4"/>
  <c r="W4905" i="4"/>
  <c r="P4905" i="4"/>
  <c r="V4905" i="4"/>
  <c r="Q4905" i="4"/>
  <c r="L4906" i="4"/>
  <c r="M4906" i="4"/>
  <c r="O4906" i="4"/>
  <c r="W4906" i="4"/>
  <c r="P4906" i="4"/>
  <c r="V4906" i="4"/>
  <c r="Q4906" i="4"/>
  <c r="L4907" i="4"/>
  <c r="M4907" i="4"/>
  <c r="O4907" i="4"/>
  <c r="W4907" i="4"/>
  <c r="P4907" i="4"/>
  <c r="V4907" i="4"/>
  <c r="Q4907" i="4"/>
  <c r="L4908" i="4"/>
  <c r="M4908" i="4"/>
  <c r="O4908" i="4"/>
  <c r="W4908" i="4"/>
  <c r="P4908" i="4"/>
  <c r="V4908" i="4"/>
  <c r="Q4908" i="4"/>
  <c r="L4909" i="4"/>
  <c r="M4909" i="4"/>
  <c r="O4909" i="4"/>
  <c r="W4909" i="4"/>
  <c r="P4909" i="4"/>
  <c r="V4909" i="4"/>
  <c r="Q4909" i="4"/>
  <c r="L4910" i="4"/>
  <c r="M4910" i="4"/>
  <c r="O4910" i="4"/>
  <c r="W4910" i="4"/>
  <c r="P4910" i="4"/>
  <c r="V4910" i="4"/>
  <c r="Q4910" i="4"/>
  <c r="L4911" i="4"/>
  <c r="M4911" i="4"/>
  <c r="O4911" i="4"/>
  <c r="W4911" i="4"/>
  <c r="P4911" i="4"/>
  <c r="V4911" i="4"/>
  <c r="Q4911" i="4"/>
  <c r="L4912" i="4"/>
  <c r="M4912" i="4"/>
  <c r="O4912" i="4"/>
  <c r="W4912" i="4"/>
  <c r="P4912" i="4"/>
  <c r="V4912" i="4"/>
  <c r="Q4912" i="4"/>
  <c r="L4913" i="4"/>
  <c r="M4913" i="4"/>
  <c r="O4913" i="4"/>
  <c r="W4913" i="4"/>
  <c r="P4913" i="4"/>
  <c r="V4913" i="4"/>
  <c r="Q4913" i="4"/>
  <c r="L4914" i="4"/>
  <c r="M4914" i="4"/>
  <c r="O4914" i="4"/>
  <c r="W4914" i="4"/>
  <c r="P4914" i="4"/>
  <c r="V4914" i="4"/>
  <c r="Q4914" i="4"/>
  <c r="L4915" i="4"/>
  <c r="M4915" i="4"/>
  <c r="O4915" i="4"/>
  <c r="W4915" i="4"/>
  <c r="P4915" i="4"/>
  <c r="V4915" i="4"/>
  <c r="Q4915" i="4"/>
  <c r="L4916" i="4"/>
  <c r="M4916" i="4"/>
  <c r="O4916" i="4"/>
  <c r="W4916" i="4"/>
  <c r="P4916" i="4"/>
  <c r="V4916" i="4"/>
  <c r="Q4916" i="4"/>
  <c r="L4917" i="4"/>
  <c r="M4917" i="4"/>
  <c r="O4917" i="4"/>
  <c r="W4917" i="4"/>
  <c r="P4917" i="4"/>
  <c r="V4917" i="4"/>
  <c r="Q4917" i="4"/>
  <c r="L4918" i="4"/>
  <c r="M4918" i="4"/>
  <c r="O4918" i="4"/>
  <c r="W4918" i="4"/>
  <c r="P4918" i="4"/>
  <c r="V4918" i="4"/>
  <c r="Q4918" i="4"/>
  <c r="L4919" i="4"/>
  <c r="M4919" i="4"/>
  <c r="O4919" i="4"/>
  <c r="W4919" i="4"/>
  <c r="P4919" i="4"/>
  <c r="V4919" i="4"/>
  <c r="Q4919" i="4"/>
  <c r="L4920" i="4"/>
  <c r="M4920" i="4"/>
  <c r="O4920" i="4"/>
  <c r="W4920" i="4"/>
  <c r="P4920" i="4"/>
  <c r="V4920" i="4"/>
  <c r="Q4920" i="4"/>
  <c r="L4921" i="4"/>
  <c r="M4921" i="4"/>
  <c r="O4921" i="4"/>
  <c r="W4921" i="4"/>
  <c r="P4921" i="4"/>
  <c r="V4921" i="4"/>
  <c r="Q4921" i="4"/>
  <c r="L4922" i="4"/>
  <c r="M4922" i="4"/>
  <c r="O4922" i="4"/>
  <c r="W4922" i="4"/>
  <c r="P4922" i="4"/>
  <c r="V4922" i="4"/>
  <c r="Q4922" i="4"/>
  <c r="L4923" i="4"/>
  <c r="M4923" i="4"/>
  <c r="O4923" i="4"/>
  <c r="W4923" i="4"/>
  <c r="P4923" i="4"/>
  <c r="V4923" i="4"/>
  <c r="Q4923" i="4"/>
  <c r="L4924" i="4"/>
  <c r="M4924" i="4"/>
  <c r="O4924" i="4"/>
  <c r="W4924" i="4"/>
  <c r="P4924" i="4"/>
  <c r="V4924" i="4"/>
  <c r="Q4924" i="4"/>
  <c r="L4925" i="4"/>
  <c r="M4925" i="4"/>
  <c r="O4925" i="4"/>
  <c r="W4925" i="4"/>
  <c r="P4925" i="4"/>
  <c r="V4925" i="4"/>
  <c r="Q4925" i="4"/>
  <c r="L4926" i="4"/>
  <c r="M4926" i="4"/>
  <c r="O4926" i="4"/>
  <c r="W4926" i="4"/>
  <c r="P4926" i="4"/>
  <c r="V4926" i="4"/>
  <c r="Q4926" i="4"/>
  <c r="L4927" i="4"/>
  <c r="M4927" i="4"/>
  <c r="O4927" i="4"/>
  <c r="W4927" i="4"/>
  <c r="P4927" i="4"/>
  <c r="V4927" i="4"/>
  <c r="Q4927" i="4"/>
  <c r="L4928" i="4"/>
  <c r="M4928" i="4"/>
  <c r="O4928" i="4"/>
  <c r="W4928" i="4"/>
  <c r="P4928" i="4"/>
  <c r="V4928" i="4"/>
  <c r="Q4928" i="4"/>
  <c r="L4929" i="4"/>
  <c r="M4929" i="4"/>
  <c r="O4929" i="4"/>
  <c r="W4929" i="4"/>
  <c r="P4929" i="4"/>
  <c r="V4929" i="4"/>
  <c r="Q4929" i="4"/>
  <c r="L4930" i="4"/>
  <c r="M4930" i="4"/>
  <c r="O4930" i="4"/>
  <c r="W4930" i="4"/>
  <c r="P4930" i="4"/>
  <c r="V4930" i="4"/>
  <c r="Q4930" i="4"/>
  <c r="L4931" i="4"/>
  <c r="M4931" i="4"/>
  <c r="O4931" i="4"/>
  <c r="W4931" i="4"/>
  <c r="P4931" i="4"/>
  <c r="V4931" i="4"/>
  <c r="Q4931" i="4"/>
  <c r="L4932" i="4"/>
  <c r="M4932" i="4"/>
  <c r="O4932" i="4"/>
  <c r="W4932" i="4"/>
  <c r="P4932" i="4"/>
  <c r="V4932" i="4"/>
  <c r="Q4932" i="4"/>
  <c r="L4933" i="4"/>
  <c r="M4933" i="4"/>
  <c r="O4933" i="4"/>
  <c r="W4933" i="4"/>
  <c r="P4933" i="4"/>
  <c r="V4933" i="4"/>
  <c r="Q4933" i="4"/>
  <c r="L4934" i="4"/>
  <c r="M4934" i="4"/>
  <c r="O4934" i="4"/>
  <c r="W4934" i="4"/>
  <c r="P4934" i="4"/>
  <c r="V4934" i="4"/>
  <c r="Q4934" i="4"/>
  <c r="L4935" i="4"/>
  <c r="M4935" i="4"/>
  <c r="O4935" i="4"/>
  <c r="W4935" i="4"/>
  <c r="P4935" i="4"/>
  <c r="V4935" i="4"/>
  <c r="Q4935" i="4"/>
  <c r="L4936" i="4"/>
  <c r="M4936" i="4"/>
  <c r="O4936" i="4"/>
  <c r="W4936" i="4"/>
  <c r="P4936" i="4"/>
  <c r="V4936" i="4"/>
  <c r="Q4936" i="4"/>
  <c r="L4937" i="4"/>
  <c r="M4937" i="4"/>
  <c r="O4937" i="4"/>
  <c r="W4937" i="4"/>
  <c r="P4937" i="4"/>
  <c r="V4937" i="4"/>
  <c r="Q4937" i="4"/>
  <c r="L4938" i="4"/>
  <c r="M4938" i="4"/>
  <c r="O4938" i="4"/>
  <c r="W4938" i="4"/>
  <c r="P4938" i="4"/>
  <c r="V4938" i="4"/>
  <c r="Q4938" i="4"/>
  <c r="L4939" i="4"/>
  <c r="M4939" i="4"/>
  <c r="O4939" i="4"/>
  <c r="W4939" i="4"/>
  <c r="P4939" i="4"/>
  <c r="V4939" i="4"/>
  <c r="Q4939" i="4"/>
  <c r="L4940" i="4"/>
  <c r="M4940" i="4"/>
  <c r="O4940" i="4"/>
  <c r="W4940" i="4"/>
  <c r="P4940" i="4"/>
  <c r="V4940" i="4"/>
  <c r="Q4940" i="4"/>
  <c r="L4941" i="4"/>
  <c r="M4941" i="4"/>
  <c r="O4941" i="4"/>
  <c r="W4941" i="4"/>
  <c r="P4941" i="4"/>
  <c r="V4941" i="4"/>
  <c r="Q4941" i="4"/>
  <c r="L4942" i="4"/>
  <c r="M4942" i="4"/>
  <c r="O4942" i="4"/>
  <c r="W4942" i="4"/>
  <c r="P4942" i="4"/>
  <c r="V4942" i="4"/>
  <c r="Q4942" i="4"/>
  <c r="L4943" i="4"/>
  <c r="M4943" i="4"/>
  <c r="O4943" i="4"/>
  <c r="W4943" i="4"/>
  <c r="P4943" i="4"/>
  <c r="V4943" i="4"/>
  <c r="Q4943" i="4"/>
  <c r="L4944" i="4"/>
  <c r="M4944" i="4"/>
  <c r="O4944" i="4"/>
  <c r="W4944" i="4"/>
  <c r="P4944" i="4"/>
  <c r="V4944" i="4"/>
  <c r="Q4944" i="4"/>
  <c r="L4945" i="4"/>
  <c r="M4945" i="4"/>
  <c r="O4945" i="4"/>
  <c r="W4945" i="4"/>
  <c r="P4945" i="4"/>
  <c r="V4945" i="4"/>
  <c r="Q4945" i="4"/>
  <c r="L4946" i="4"/>
  <c r="M4946" i="4"/>
  <c r="O4946" i="4"/>
  <c r="W4946" i="4"/>
  <c r="P4946" i="4"/>
  <c r="V4946" i="4"/>
  <c r="Q4946" i="4"/>
  <c r="L4947" i="4"/>
  <c r="M4947" i="4"/>
  <c r="O4947" i="4"/>
  <c r="W4947" i="4"/>
  <c r="P4947" i="4"/>
  <c r="V4947" i="4"/>
  <c r="Q4947" i="4"/>
  <c r="L4948" i="4"/>
  <c r="M4948" i="4"/>
  <c r="O4948" i="4"/>
  <c r="W4948" i="4"/>
  <c r="P4948" i="4"/>
  <c r="V4948" i="4"/>
  <c r="Q4948" i="4"/>
  <c r="L4949" i="4"/>
  <c r="M4949" i="4"/>
  <c r="O4949" i="4"/>
  <c r="W4949" i="4"/>
  <c r="P4949" i="4"/>
  <c r="V4949" i="4"/>
  <c r="Q4949" i="4"/>
  <c r="L4950" i="4"/>
  <c r="M4950" i="4"/>
  <c r="O4950" i="4"/>
  <c r="W4950" i="4"/>
  <c r="P4950" i="4"/>
  <c r="V4950" i="4"/>
  <c r="Q4950" i="4"/>
  <c r="L4951" i="4"/>
  <c r="M4951" i="4"/>
  <c r="O4951" i="4"/>
  <c r="W4951" i="4"/>
  <c r="P4951" i="4"/>
  <c r="V4951" i="4"/>
  <c r="Q4951" i="4"/>
  <c r="L4952" i="4"/>
  <c r="M4952" i="4"/>
  <c r="O4952" i="4"/>
  <c r="W4952" i="4"/>
  <c r="P4952" i="4"/>
  <c r="V4952" i="4"/>
  <c r="Q4952" i="4"/>
  <c r="L4953" i="4"/>
  <c r="M4953" i="4"/>
  <c r="O4953" i="4"/>
  <c r="W4953" i="4"/>
  <c r="P4953" i="4"/>
  <c r="V4953" i="4"/>
  <c r="Q4953" i="4"/>
  <c r="L4954" i="4"/>
  <c r="M4954" i="4"/>
  <c r="O4954" i="4"/>
  <c r="W4954" i="4"/>
  <c r="P4954" i="4"/>
  <c r="V4954" i="4"/>
  <c r="Q4954" i="4"/>
  <c r="L4955" i="4"/>
  <c r="M4955" i="4"/>
  <c r="O4955" i="4"/>
  <c r="W4955" i="4"/>
  <c r="P4955" i="4"/>
  <c r="V4955" i="4"/>
  <c r="Q4955" i="4"/>
  <c r="L4956" i="4"/>
  <c r="M4956" i="4"/>
  <c r="O4956" i="4"/>
  <c r="W4956" i="4"/>
  <c r="P4956" i="4"/>
  <c r="V4956" i="4"/>
  <c r="Q4956" i="4"/>
  <c r="L4957" i="4"/>
  <c r="M4957" i="4"/>
  <c r="O4957" i="4"/>
  <c r="W4957" i="4"/>
  <c r="P4957" i="4"/>
  <c r="V4957" i="4"/>
  <c r="Q4957" i="4"/>
  <c r="L4958" i="4"/>
  <c r="M4958" i="4"/>
  <c r="O4958" i="4"/>
  <c r="W4958" i="4"/>
  <c r="P4958" i="4"/>
  <c r="V4958" i="4"/>
  <c r="Q4958" i="4"/>
  <c r="L4959" i="4"/>
  <c r="M4959" i="4"/>
  <c r="O4959" i="4"/>
  <c r="W4959" i="4"/>
  <c r="P4959" i="4"/>
  <c r="V4959" i="4"/>
  <c r="Q4959" i="4"/>
  <c r="L4960" i="4"/>
  <c r="M4960" i="4"/>
  <c r="O4960" i="4"/>
  <c r="W4960" i="4"/>
  <c r="P4960" i="4"/>
  <c r="V4960" i="4"/>
  <c r="Q4960" i="4"/>
  <c r="L4961" i="4"/>
  <c r="M4961" i="4"/>
  <c r="O4961" i="4"/>
  <c r="W4961" i="4"/>
  <c r="P4961" i="4"/>
  <c r="V4961" i="4"/>
  <c r="Q4961" i="4"/>
  <c r="L4962" i="4"/>
  <c r="M4962" i="4"/>
  <c r="O4962" i="4"/>
  <c r="W4962" i="4"/>
  <c r="P4962" i="4"/>
  <c r="V4962" i="4"/>
  <c r="Q4962" i="4"/>
  <c r="L4963" i="4"/>
  <c r="M4963" i="4"/>
  <c r="O4963" i="4"/>
  <c r="W4963" i="4"/>
  <c r="P4963" i="4"/>
  <c r="V4963" i="4"/>
  <c r="Q4963" i="4"/>
  <c r="L4964" i="4"/>
  <c r="M4964" i="4"/>
  <c r="O4964" i="4"/>
  <c r="W4964" i="4"/>
  <c r="P4964" i="4"/>
  <c r="V4964" i="4"/>
  <c r="Q4964" i="4"/>
  <c r="L4965" i="4"/>
  <c r="M4965" i="4"/>
  <c r="O4965" i="4"/>
  <c r="W4965" i="4"/>
  <c r="P4965" i="4"/>
  <c r="V4965" i="4"/>
  <c r="Q4965" i="4"/>
  <c r="L4966" i="4"/>
  <c r="M4966" i="4"/>
  <c r="O4966" i="4"/>
  <c r="W4966" i="4"/>
  <c r="P4966" i="4"/>
  <c r="V4966" i="4"/>
  <c r="Q4966" i="4"/>
  <c r="L4967" i="4"/>
  <c r="M4967" i="4"/>
  <c r="O4967" i="4"/>
  <c r="W4967" i="4"/>
  <c r="P4967" i="4"/>
  <c r="V4967" i="4"/>
  <c r="Q4967" i="4"/>
  <c r="L4968" i="4"/>
  <c r="M4968" i="4"/>
  <c r="O4968" i="4"/>
  <c r="W4968" i="4"/>
  <c r="P4968" i="4"/>
  <c r="V4968" i="4"/>
  <c r="Q4968" i="4"/>
  <c r="L4969" i="4"/>
  <c r="M4969" i="4"/>
  <c r="O4969" i="4"/>
  <c r="W4969" i="4"/>
  <c r="P4969" i="4"/>
  <c r="V4969" i="4"/>
  <c r="Q4969" i="4"/>
  <c r="L4970" i="4"/>
  <c r="M4970" i="4"/>
  <c r="O4970" i="4"/>
  <c r="W4970" i="4"/>
  <c r="P4970" i="4"/>
  <c r="V4970" i="4"/>
  <c r="Q4970" i="4"/>
  <c r="L4971" i="4"/>
  <c r="M4971" i="4"/>
  <c r="O4971" i="4"/>
  <c r="W4971" i="4"/>
  <c r="P4971" i="4"/>
  <c r="V4971" i="4"/>
  <c r="Q4971" i="4"/>
  <c r="L4972" i="4"/>
  <c r="M4972" i="4"/>
  <c r="O4972" i="4"/>
  <c r="W4972" i="4"/>
  <c r="P4972" i="4"/>
  <c r="V4972" i="4"/>
  <c r="Q4972" i="4"/>
  <c r="L4973" i="4"/>
  <c r="M4973" i="4"/>
  <c r="O4973" i="4"/>
  <c r="W4973" i="4"/>
  <c r="P4973" i="4"/>
  <c r="V4973" i="4"/>
  <c r="Q4973" i="4"/>
  <c r="L4974" i="4"/>
  <c r="M4974" i="4"/>
  <c r="O4974" i="4"/>
  <c r="W4974" i="4"/>
  <c r="P4974" i="4"/>
  <c r="V4974" i="4"/>
  <c r="Q4974" i="4"/>
  <c r="L4975" i="4"/>
  <c r="M4975" i="4"/>
  <c r="O4975" i="4"/>
  <c r="W4975" i="4"/>
  <c r="P4975" i="4"/>
  <c r="V4975" i="4"/>
  <c r="Q4975" i="4"/>
  <c r="L4976" i="4"/>
  <c r="M4976" i="4"/>
  <c r="O4976" i="4"/>
  <c r="W4976" i="4"/>
  <c r="P4976" i="4"/>
  <c r="V4976" i="4"/>
  <c r="Q4976" i="4"/>
  <c r="L4977" i="4"/>
  <c r="M4977" i="4"/>
  <c r="O4977" i="4"/>
  <c r="W4977" i="4"/>
  <c r="P4977" i="4"/>
  <c r="V4977" i="4"/>
  <c r="Q4977" i="4"/>
  <c r="L4978" i="4"/>
  <c r="M4978" i="4"/>
  <c r="O4978" i="4"/>
  <c r="W4978" i="4"/>
  <c r="P4978" i="4"/>
  <c r="V4978" i="4"/>
  <c r="Q4978" i="4"/>
  <c r="L4979" i="4"/>
  <c r="M4979" i="4"/>
  <c r="O4979" i="4"/>
  <c r="W4979" i="4"/>
  <c r="P4979" i="4"/>
  <c r="V4979" i="4"/>
  <c r="Q4979" i="4"/>
  <c r="L4980" i="4"/>
  <c r="M4980" i="4"/>
  <c r="O4980" i="4"/>
  <c r="W4980" i="4"/>
  <c r="P4980" i="4"/>
  <c r="V4980" i="4"/>
  <c r="Q4980" i="4"/>
  <c r="L4981" i="4"/>
  <c r="M4981" i="4"/>
  <c r="O4981" i="4"/>
  <c r="W4981" i="4"/>
  <c r="P4981" i="4"/>
  <c r="V4981" i="4"/>
  <c r="Q4981" i="4"/>
  <c r="L4982" i="4"/>
  <c r="M4982" i="4"/>
  <c r="O4982" i="4"/>
  <c r="W4982" i="4"/>
  <c r="P4982" i="4"/>
  <c r="V4982" i="4"/>
  <c r="Q4982" i="4"/>
  <c r="L4983" i="4"/>
  <c r="M4983" i="4"/>
  <c r="O4983" i="4"/>
  <c r="W4983" i="4"/>
  <c r="P4983" i="4"/>
  <c r="V4983" i="4"/>
  <c r="Q4983" i="4"/>
  <c r="L4984" i="4"/>
  <c r="M4984" i="4"/>
  <c r="O4984" i="4"/>
  <c r="W4984" i="4"/>
  <c r="P4984" i="4"/>
  <c r="V4984" i="4"/>
  <c r="Q4984" i="4"/>
  <c r="L4985" i="4"/>
  <c r="M4985" i="4"/>
  <c r="O4985" i="4"/>
  <c r="W4985" i="4"/>
  <c r="P4985" i="4"/>
  <c r="V4985" i="4"/>
  <c r="Q4985" i="4"/>
  <c r="L4986" i="4"/>
  <c r="M4986" i="4"/>
  <c r="O4986" i="4"/>
  <c r="W4986" i="4"/>
  <c r="P4986" i="4"/>
  <c r="V4986" i="4"/>
  <c r="Q4986" i="4"/>
  <c r="L4987" i="4"/>
  <c r="M4987" i="4"/>
  <c r="O4987" i="4"/>
  <c r="W4987" i="4"/>
  <c r="P4987" i="4"/>
  <c r="V4987" i="4"/>
  <c r="Q4987" i="4"/>
  <c r="L4988" i="4"/>
  <c r="M4988" i="4"/>
  <c r="O4988" i="4"/>
  <c r="W4988" i="4"/>
  <c r="P4988" i="4"/>
  <c r="V4988" i="4"/>
  <c r="Q4988" i="4"/>
  <c r="L4989" i="4"/>
  <c r="M4989" i="4"/>
  <c r="O4989" i="4"/>
  <c r="W4989" i="4"/>
  <c r="P4989" i="4"/>
  <c r="V4989" i="4"/>
  <c r="Q4989" i="4"/>
  <c r="L4990" i="4"/>
  <c r="M4990" i="4"/>
  <c r="O4990" i="4"/>
  <c r="W4990" i="4"/>
  <c r="P4990" i="4"/>
  <c r="V4990" i="4"/>
  <c r="Q4990" i="4"/>
  <c r="L4991" i="4"/>
  <c r="M4991" i="4"/>
  <c r="O4991" i="4"/>
  <c r="W4991" i="4"/>
  <c r="P4991" i="4"/>
  <c r="V4991" i="4"/>
  <c r="Q4991" i="4"/>
  <c r="L4992" i="4"/>
  <c r="M4992" i="4"/>
  <c r="O4992" i="4"/>
  <c r="W4992" i="4"/>
  <c r="P4992" i="4"/>
  <c r="V4992" i="4"/>
  <c r="Q4992" i="4"/>
  <c r="L4993" i="4"/>
  <c r="M4993" i="4"/>
  <c r="O4993" i="4"/>
  <c r="W4993" i="4"/>
  <c r="P4993" i="4"/>
  <c r="V4993" i="4"/>
  <c r="Q4993" i="4"/>
  <c r="L4994" i="4"/>
  <c r="M4994" i="4"/>
  <c r="O4994" i="4"/>
  <c r="W4994" i="4"/>
  <c r="P4994" i="4"/>
  <c r="V4994" i="4"/>
  <c r="Q4994" i="4"/>
  <c r="L4995" i="4"/>
  <c r="M4995" i="4"/>
  <c r="O4995" i="4"/>
  <c r="W4995" i="4"/>
  <c r="P4995" i="4"/>
  <c r="V4995" i="4"/>
  <c r="Q4995" i="4"/>
  <c r="L4996" i="4"/>
  <c r="M4996" i="4"/>
  <c r="O4996" i="4"/>
  <c r="W4996" i="4"/>
  <c r="P4996" i="4"/>
  <c r="V4996" i="4"/>
  <c r="Q4996" i="4"/>
  <c r="L4997" i="4"/>
  <c r="M4997" i="4"/>
  <c r="O4997" i="4"/>
  <c r="W4997" i="4"/>
  <c r="P4997" i="4"/>
  <c r="V4997" i="4"/>
  <c r="Q4997" i="4"/>
  <c r="L4998" i="4"/>
  <c r="M4998" i="4"/>
  <c r="O4998" i="4"/>
  <c r="W4998" i="4"/>
  <c r="P4998" i="4"/>
  <c r="V4998" i="4"/>
  <c r="Q4998" i="4"/>
  <c r="L4999" i="4"/>
  <c r="M4999" i="4"/>
  <c r="O4999" i="4"/>
  <c r="W4999" i="4"/>
  <c r="P4999" i="4"/>
  <c r="V4999" i="4"/>
  <c r="Q4999" i="4"/>
  <c r="L5000" i="4"/>
  <c r="M5000" i="4"/>
  <c r="O5000" i="4"/>
  <c r="W5000" i="4"/>
  <c r="P5000" i="4"/>
  <c r="V5000" i="4"/>
  <c r="Q5000" i="4"/>
  <c r="L5001" i="4"/>
  <c r="M5001" i="4"/>
  <c r="O5001" i="4"/>
  <c r="W5001" i="4"/>
  <c r="P5001" i="4"/>
  <c r="V5001" i="4"/>
  <c r="Q5001" i="4"/>
  <c r="L5002" i="4"/>
  <c r="M5002" i="4"/>
  <c r="O5002" i="4"/>
  <c r="W5002" i="4"/>
  <c r="P5002" i="4"/>
  <c r="V5002" i="4"/>
  <c r="Q5002" i="4"/>
  <c r="L5003" i="4"/>
  <c r="M5003" i="4"/>
  <c r="O5003" i="4"/>
  <c r="W5003" i="4"/>
  <c r="P5003" i="4"/>
  <c r="V5003" i="4"/>
  <c r="Q5003" i="4"/>
  <c r="L5004" i="4"/>
  <c r="M5004" i="4"/>
  <c r="O5004" i="4"/>
  <c r="W5004" i="4"/>
  <c r="P5004" i="4"/>
  <c r="V5004" i="4"/>
  <c r="Q5004" i="4"/>
  <c r="L5005" i="4"/>
  <c r="M5005" i="4"/>
  <c r="O5005" i="4"/>
  <c r="W5005" i="4"/>
  <c r="P5005" i="4"/>
  <c r="V5005" i="4"/>
  <c r="Q5005" i="4"/>
  <c r="L5006" i="4"/>
  <c r="M5006" i="4"/>
  <c r="O5006" i="4"/>
  <c r="W5006" i="4"/>
  <c r="P5006" i="4"/>
  <c r="V5006" i="4"/>
  <c r="Q5006" i="4"/>
  <c r="L5007" i="4"/>
  <c r="M5007" i="4"/>
  <c r="O5007" i="4"/>
  <c r="W5007" i="4"/>
  <c r="P5007" i="4"/>
  <c r="V5007" i="4"/>
  <c r="Q5007" i="4"/>
  <c r="L5008" i="4"/>
  <c r="M5008" i="4"/>
  <c r="O5008" i="4"/>
  <c r="W5008" i="4"/>
  <c r="P5008" i="4"/>
  <c r="V5008" i="4"/>
  <c r="Q5008" i="4"/>
  <c r="L5009" i="4"/>
  <c r="M5009" i="4"/>
  <c r="O5009" i="4"/>
  <c r="W5009" i="4"/>
  <c r="P5009" i="4"/>
  <c r="V5009" i="4"/>
  <c r="Q5009" i="4"/>
  <c r="L5010" i="4"/>
  <c r="M5010" i="4"/>
  <c r="O5010" i="4"/>
  <c r="W5010" i="4"/>
  <c r="P5010" i="4"/>
  <c r="V5010" i="4"/>
  <c r="Q5010" i="4"/>
  <c r="L5011" i="4"/>
  <c r="M5011" i="4"/>
  <c r="O5011" i="4"/>
  <c r="W5011" i="4"/>
  <c r="P5011" i="4"/>
  <c r="V5011" i="4"/>
  <c r="Q5011" i="4"/>
  <c r="L5012" i="4"/>
  <c r="M5012" i="4"/>
  <c r="O5012" i="4"/>
  <c r="W5012" i="4"/>
  <c r="P5012" i="4"/>
  <c r="V5012" i="4"/>
  <c r="Q5012" i="4"/>
  <c r="L5013" i="4"/>
  <c r="M5013" i="4"/>
  <c r="O5013" i="4"/>
  <c r="W5013" i="4"/>
  <c r="P5013" i="4"/>
  <c r="V5013" i="4"/>
  <c r="Q5013" i="4"/>
  <c r="L5014" i="4"/>
  <c r="M5014" i="4"/>
  <c r="O5014" i="4"/>
  <c r="W5014" i="4"/>
  <c r="P5014" i="4"/>
  <c r="V5014" i="4"/>
  <c r="Q5014" i="4"/>
  <c r="L5015" i="4"/>
  <c r="M5015" i="4"/>
  <c r="O5015" i="4"/>
  <c r="W5015" i="4"/>
  <c r="P5015" i="4"/>
  <c r="V5015" i="4"/>
  <c r="Q5015" i="4"/>
  <c r="L5016" i="4"/>
  <c r="M5016" i="4"/>
  <c r="O5016" i="4"/>
  <c r="W5016" i="4"/>
  <c r="P5016" i="4"/>
  <c r="V5016" i="4"/>
  <c r="Q5016" i="4"/>
  <c r="L5017" i="4"/>
  <c r="M5017" i="4"/>
  <c r="O5017" i="4"/>
  <c r="W5017" i="4"/>
  <c r="P5017" i="4"/>
  <c r="V5017" i="4"/>
  <c r="Q5017" i="4"/>
  <c r="L5018" i="4"/>
  <c r="M5018" i="4"/>
  <c r="O5018" i="4"/>
  <c r="W5018" i="4"/>
  <c r="P5018" i="4"/>
  <c r="V5018" i="4"/>
  <c r="Q5018" i="4"/>
  <c r="L5019" i="4"/>
  <c r="M5019" i="4"/>
  <c r="O5019" i="4"/>
  <c r="W5019" i="4"/>
  <c r="P5019" i="4"/>
  <c r="V5019" i="4"/>
  <c r="Q5019" i="4"/>
  <c r="L5020" i="4"/>
  <c r="M5020" i="4"/>
  <c r="O5020" i="4"/>
  <c r="W5020" i="4"/>
  <c r="P5020" i="4"/>
  <c r="V5020" i="4"/>
  <c r="Q5020" i="4"/>
  <c r="L5021" i="4"/>
  <c r="M5021" i="4"/>
  <c r="O5021" i="4"/>
  <c r="W5021" i="4"/>
  <c r="P5021" i="4"/>
  <c r="V5021" i="4"/>
  <c r="Q5021" i="4"/>
  <c r="L5022" i="4"/>
  <c r="M5022" i="4"/>
  <c r="O5022" i="4"/>
  <c r="W5022" i="4"/>
  <c r="P5022" i="4"/>
  <c r="V5022" i="4"/>
  <c r="Q5022" i="4"/>
  <c r="L5023" i="4"/>
  <c r="M5023" i="4"/>
  <c r="O5023" i="4"/>
  <c r="W5023" i="4"/>
  <c r="P5023" i="4"/>
  <c r="V5023" i="4"/>
  <c r="Q5023" i="4"/>
  <c r="L5024" i="4"/>
  <c r="M5024" i="4"/>
  <c r="O5024" i="4"/>
  <c r="W5024" i="4"/>
  <c r="P5024" i="4"/>
  <c r="V5024" i="4"/>
  <c r="Q5024" i="4"/>
  <c r="L5025" i="4"/>
  <c r="M5025" i="4"/>
  <c r="O5025" i="4"/>
  <c r="W5025" i="4"/>
  <c r="P5025" i="4"/>
  <c r="V5025" i="4"/>
  <c r="Q5025" i="4"/>
  <c r="L5026" i="4"/>
  <c r="M5026" i="4"/>
  <c r="O5026" i="4"/>
  <c r="W5026" i="4"/>
  <c r="P5026" i="4"/>
  <c r="V5026" i="4"/>
  <c r="Q5026" i="4"/>
  <c r="L5027" i="4"/>
  <c r="M5027" i="4"/>
  <c r="O5027" i="4"/>
  <c r="W5027" i="4"/>
  <c r="P5027" i="4"/>
  <c r="V5027" i="4"/>
  <c r="Q5027" i="4"/>
  <c r="L5028" i="4"/>
  <c r="M5028" i="4"/>
  <c r="O5028" i="4"/>
  <c r="W5028" i="4"/>
  <c r="P5028" i="4"/>
  <c r="V5028" i="4"/>
  <c r="Q5028" i="4"/>
  <c r="L5029" i="4"/>
  <c r="M5029" i="4"/>
  <c r="O5029" i="4"/>
  <c r="W5029" i="4"/>
  <c r="P5029" i="4"/>
  <c r="V5029" i="4"/>
  <c r="Q5029" i="4"/>
  <c r="L5030" i="4"/>
  <c r="M5030" i="4"/>
  <c r="O5030" i="4"/>
  <c r="W5030" i="4"/>
  <c r="P5030" i="4"/>
  <c r="V5030" i="4"/>
  <c r="Q5030" i="4"/>
  <c r="L5031" i="4"/>
  <c r="M5031" i="4"/>
  <c r="O5031" i="4"/>
  <c r="W5031" i="4"/>
  <c r="P5031" i="4"/>
  <c r="V5031" i="4"/>
  <c r="Q5031" i="4"/>
  <c r="L5032" i="4"/>
  <c r="M5032" i="4"/>
  <c r="O5032" i="4"/>
  <c r="W5032" i="4"/>
  <c r="P5032" i="4"/>
  <c r="V5032" i="4"/>
  <c r="Q5032" i="4"/>
  <c r="L5033" i="4"/>
  <c r="M5033" i="4"/>
  <c r="O5033" i="4"/>
  <c r="W5033" i="4"/>
  <c r="P5033" i="4"/>
  <c r="V5033" i="4"/>
  <c r="Q5033" i="4"/>
  <c r="L5034" i="4"/>
  <c r="M5034" i="4"/>
  <c r="O5034" i="4"/>
  <c r="W5034" i="4"/>
  <c r="P5034" i="4"/>
  <c r="V5034" i="4"/>
  <c r="Q5034" i="4"/>
  <c r="L5035" i="4"/>
  <c r="M5035" i="4"/>
  <c r="O5035" i="4"/>
  <c r="W5035" i="4"/>
  <c r="P5035" i="4"/>
  <c r="V5035" i="4"/>
  <c r="Q5035" i="4"/>
  <c r="L5036" i="4"/>
  <c r="M5036" i="4"/>
  <c r="O5036" i="4"/>
  <c r="W5036" i="4"/>
  <c r="P5036" i="4"/>
  <c r="V5036" i="4"/>
  <c r="Q5036" i="4"/>
  <c r="L5037" i="4"/>
  <c r="M5037" i="4"/>
  <c r="O5037" i="4"/>
  <c r="W5037" i="4"/>
  <c r="P5037" i="4"/>
  <c r="V5037" i="4"/>
  <c r="Q5037" i="4"/>
  <c r="L5038" i="4"/>
  <c r="M5038" i="4"/>
  <c r="O5038" i="4"/>
  <c r="W5038" i="4"/>
  <c r="P5038" i="4"/>
  <c r="V5038" i="4"/>
  <c r="Q5038" i="4"/>
  <c r="L5039" i="4"/>
  <c r="M5039" i="4"/>
  <c r="O5039" i="4"/>
  <c r="W5039" i="4"/>
  <c r="P5039" i="4"/>
  <c r="V5039" i="4"/>
  <c r="Q5039" i="4"/>
  <c r="L5040" i="4"/>
  <c r="M5040" i="4"/>
  <c r="O5040" i="4"/>
  <c r="W5040" i="4"/>
  <c r="P5040" i="4"/>
  <c r="V5040" i="4"/>
  <c r="Q5040" i="4"/>
  <c r="L5041" i="4"/>
  <c r="M5041" i="4"/>
  <c r="O5041" i="4"/>
  <c r="W5041" i="4"/>
  <c r="P5041" i="4"/>
  <c r="V5041" i="4"/>
  <c r="Q5041" i="4"/>
  <c r="L5042" i="4"/>
  <c r="M5042" i="4"/>
  <c r="O5042" i="4"/>
  <c r="W5042" i="4"/>
  <c r="P5042" i="4"/>
  <c r="V5042" i="4"/>
  <c r="Q5042" i="4"/>
  <c r="L5043" i="4"/>
  <c r="M5043" i="4"/>
  <c r="O5043" i="4"/>
  <c r="W5043" i="4"/>
  <c r="P5043" i="4"/>
  <c r="V5043" i="4"/>
  <c r="Q5043" i="4"/>
  <c r="L5044" i="4"/>
  <c r="M5044" i="4"/>
  <c r="O5044" i="4"/>
  <c r="W5044" i="4"/>
  <c r="P5044" i="4"/>
  <c r="V5044" i="4"/>
  <c r="Q5044" i="4"/>
  <c r="L5045" i="4"/>
  <c r="M5045" i="4"/>
  <c r="O5045" i="4"/>
  <c r="W5045" i="4"/>
  <c r="P5045" i="4"/>
  <c r="V5045" i="4"/>
  <c r="Q5045" i="4"/>
  <c r="L5046" i="4"/>
  <c r="M5046" i="4"/>
  <c r="O5046" i="4"/>
  <c r="W5046" i="4"/>
  <c r="P5046" i="4"/>
  <c r="V5046" i="4"/>
  <c r="Q5046" i="4"/>
  <c r="L5047" i="4"/>
  <c r="M5047" i="4"/>
  <c r="O5047" i="4"/>
  <c r="W5047" i="4"/>
  <c r="P5047" i="4"/>
  <c r="V5047" i="4"/>
  <c r="Q5047" i="4"/>
  <c r="L5048" i="4"/>
  <c r="M5048" i="4"/>
  <c r="O5048" i="4"/>
  <c r="W5048" i="4"/>
  <c r="P5048" i="4"/>
  <c r="V5048" i="4"/>
  <c r="Q5048" i="4"/>
  <c r="L5049" i="4"/>
  <c r="M5049" i="4"/>
  <c r="O5049" i="4"/>
  <c r="W5049" i="4"/>
  <c r="P5049" i="4"/>
  <c r="V5049" i="4"/>
  <c r="Q5049" i="4"/>
  <c r="L5050" i="4"/>
  <c r="M5050" i="4"/>
  <c r="O5050" i="4"/>
  <c r="W5050" i="4"/>
  <c r="P5050" i="4"/>
  <c r="V5050" i="4"/>
  <c r="Q5050" i="4"/>
  <c r="L5051" i="4"/>
  <c r="M5051" i="4"/>
  <c r="O5051" i="4"/>
  <c r="W5051" i="4"/>
  <c r="P5051" i="4"/>
  <c r="V5051" i="4"/>
  <c r="Q5051" i="4"/>
  <c r="L5052" i="4"/>
  <c r="M5052" i="4"/>
  <c r="O5052" i="4"/>
  <c r="W5052" i="4"/>
  <c r="P5052" i="4"/>
  <c r="V5052" i="4"/>
  <c r="Q5052" i="4"/>
  <c r="L5053" i="4"/>
  <c r="M5053" i="4"/>
  <c r="O5053" i="4"/>
  <c r="W5053" i="4"/>
  <c r="P5053" i="4"/>
  <c r="V5053" i="4"/>
  <c r="Q5053" i="4"/>
  <c r="L5054" i="4"/>
  <c r="M5054" i="4"/>
  <c r="O5054" i="4"/>
  <c r="W5054" i="4"/>
  <c r="P5054" i="4"/>
  <c r="V5054" i="4"/>
  <c r="Q5054" i="4"/>
  <c r="L5055" i="4"/>
  <c r="M5055" i="4"/>
  <c r="O5055" i="4"/>
  <c r="W5055" i="4"/>
  <c r="P5055" i="4"/>
  <c r="V5055" i="4"/>
  <c r="Q5055" i="4"/>
  <c r="L5056" i="4"/>
  <c r="M5056" i="4"/>
  <c r="O5056" i="4"/>
  <c r="W5056" i="4"/>
  <c r="P5056" i="4"/>
  <c r="V5056" i="4"/>
  <c r="Q5056" i="4"/>
  <c r="L5057" i="4"/>
  <c r="M5057" i="4"/>
  <c r="O5057" i="4"/>
  <c r="W5057" i="4"/>
  <c r="P5057" i="4"/>
  <c r="V5057" i="4"/>
  <c r="Q5057" i="4"/>
  <c r="L5058" i="4"/>
  <c r="M5058" i="4"/>
  <c r="O5058" i="4"/>
  <c r="W5058" i="4"/>
  <c r="P5058" i="4"/>
  <c r="V5058" i="4"/>
  <c r="Q5058" i="4"/>
  <c r="L5059" i="4"/>
  <c r="M5059" i="4"/>
  <c r="O5059" i="4"/>
  <c r="W5059" i="4"/>
  <c r="P5059" i="4"/>
  <c r="V5059" i="4"/>
  <c r="Q5059" i="4"/>
  <c r="L5060" i="4"/>
  <c r="M5060" i="4"/>
  <c r="O5060" i="4"/>
  <c r="W5060" i="4"/>
  <c r="P5060" i="4"/>
  <c r="V5060" i="4"/>
  <c r="Q5060" i="4"/>
  <c r="L5061" i="4"/>
  <c r="M5061" i="4"/>
  <c r="O5061" i="4"/>
  <c r="W5061" i="4"/>
  <c r="P5061" i="4"/>
  <c r="V5061" i="4"/>
  <c r="Q5061" i="4"/>
  <c r="L5062" i="4"/>
  <c r="M5062" i="4"/>
  <c r="O5062" i="4"/>
  <c r="W5062" i="4"/>
  <c r="P5062" i="4"/>
  <c r="V5062" i="4"/>
  <c r="Q5062" i="4"/>
  <c r="L5063" i="4"/>
  <c r="M5063" i="4"/>
  <c r="O5063" i="4"/>
  <c r="W5063" i="4"/>
  <c r="P5063" i="4"/>
  <c r="V5063" i="4"/>
  <c r="Q5063" i="4"/>
  <c r="L5064" i="4"/>
  <c r="M5064" i="4"/>
  <c r="O5064" i="4"/>
  <c r="W5064" i="4"/>
  <c r="P5064" i="4"/>
  <c r="V5064" i="4"/>
  <c r="Q5064" i="4"/>
  <c r="L5065" i="4"/>
  <c r="M5065" i="4"/>
  <c r="O5065" i="4"/>
  <c r="W5065" i="4"/>
  <c r="P5065" i="4"/>
  <c r="V5065" i="4"/>
  <c r="Q5065" i="4"/>
  <c r="L5066" i="4"/>
  <c r="M5066" i="4"/>
  <c r="O5066" i="4"/>
  <c r="W5066" i="4"/>
  <c r="P5066" i="4"/>
  <c r="V5066" i="4"/>
  <c r="Q5066" i="4"/>
  <c r="L5067" i="4"/>
  <c r="M5067" i="4"/>
  <c r="O5067" i="4"/>
  <c r="W5067" i="4"/>
  <c r="P5067" i="4"/>
  <c r="V5067" i="4"/>
  <c r="Q5067" i="4"/>
  <c r="L5068" i="4"/>
  <c r="M5068" i="4"/>
  <c r="O5068" i="4"/>
  <c r="W5068" i="4"/>
  <c r="P5068" i="4"/>
  <c r="V5068" i="4"/>
  <c r="Q5068" i="4"/>
  <c r="L5069" i="4"/>
  <c r="M5069" i="4"/>
  <c r="O5069" i="4"/>
  <c r="W5069" i="4"/>
  <c r="P5069" i="4"/>
  <c r="V5069" i="4"/>
  <c r="Q5069" i="4"/>
  <c r="L5070" i="4"/>
  <c r="M5070" i="4"/>
  <c r="O5070" i="4"/>
  <c r="W5070" i="4"/>
  <c r="P5070" i="4"/>
  <c r="V5070" i="4"/>
  <c r="Q5070" i="4"/>
  <c r="L5071" i="4"/>
  <c r="M5071" i="4"/>
  <c r="O5071" i="4"/>
  <c r="W5071" i="4"/>
  <c r="P5071" i="4"/>
  <c r="V5071" i="4"/>
  <c r="Q5071" i="4"/>
  <c r="L5072" i="4"/>
  <c r="M5072" i="4"/>
  <c r="O5072" i="4"/>
  <c r="W5072" i="4"/>
  <c r="P5072" i="4"/>
  <c r="V5072" i="4"/>
  <c r="Q5072" i="4"/>
  <c r="L5073" i="4"/>
  <c r="M5073" i="4"/>
  <c r="O5073" i="4"/>
  <c r="W5073" i="4"/>
  <c r="P5073" i="4"/>
  <c r="V5073" i="4"/>
  <c r="Q5073" i="4"/>
  <c r="L5074" i="4"/>
  <c r="M5074" i="4"/>
  <c r="O5074" i="4"/>
  <c r="W5074" i="4"/>
  <c r="P5074" i="4"/>
  <c r="V5074" i="4"/>
  <c r="Q5074" i="4"/>
  <c r="L5075" i="4"/>
  <c r="M5075" i="4"/>
  <c r="O5075" i="4"/>
  <c r="W5075" i="4"/>
  <c r="P5075" i="4"/>
  <c r="V5075" i="4"/>
  <c r="Q5075" i="4"/>
  <c r="L5076" i="4"/>
  <c r="M5076" i="4"/>
  <c r="O5076" i="4"/>
  <c r="W5076" i="4"/>
  <c r="P5076" i="4"/>
  <c r="V5076" i="4"/>
  <c r="Q5076" i="4"/>
  <c r="L5077" i="4"/>
  <c r="M5077" i="4"/>
  <c r="O5077" i="4"/>
  <c r="W5077" i="4"/>
  <c r="P5077" i="4"/>
  <c r="V5077" i="4"/>
  <c r="Q5077" i="4"/>
  <c r="L5078" i="4"/>
  <c r="M5078" i="4"/>
  <c r="O5078" i="4"/>
  <c r="W5078" i="4"/>
  <c r="P5078" i="4"/>
  <c r="V5078" i="4"/>
  <c r="Q5078" i="4"/>
  <c r="L5079" i="4"/>
  <c r="M5079" i="4"/>
  <c r="O5079" i="4"/>
  <c r="W5079" i="4"/>
  <c r="P5079" i="4"/>
  <c r="V5079" i="4"/>
  <c r="Q5079" i="4"/>
  <c r="L5080" i="4"/>
  <c r="M5080" i="4"/>
  <c r="O5080" i="4"/>
  <c r="W5080" i="4"/>
  <c r="P5080" i="4"/>
  <c r="V5080" i="4"/>
  <c r="Q5080" i="4"/>
  <c r="L5081" i="4"/>
  <c r="M5081" i="4"/>
  <c r="O5081" i="4"/>
  <c r="W5081" i="4"/>
  <c r="P5081" i="4"/>
  <c r="V5081" i="4"/>
  <c r="Q5081" i="4"/>
  <c r="L5082" i="4"/>
  <c r="M5082" i="4"/>
  <c r="O5082" i="4"/>
  <c r="W5082" i="4"/>
  <c r="P5082" i="4"/>
  <c r="V5082" i="4"/>
  <c r="Q5082" i="4"/>
  <c r="L5083" i="4"/>
  <c r="M5083" i="4"/>
  <c r="O5083" i="4"/>
  <c r="W5083" i="4"/>
  <c r="P5083" i="4"/>
  <c r="V5083" i="4"/>
  <c r="Q5083" i="4"/>
  <c r="L5084" i="4"/>
  <c r="M5084" i="4"/>
  <c r="O5084" i="4"/>
  <c r="W5084" i="4"/>
  <c r="P5084" i="4"/>
  <c r="V5084" i="4"/>
  <c r="Q5084" i="4"/>
  <c r="L5085" i="4"/>
  <c r="M5085" i="4"/>
  <c r="O5085" i="4"/>
  <c r="W5085" i="4"/>
  <c r="P5085" i="4"/>
  <c r="V5085" i="4"/>
  <c r="Q5085" i="4"/>
  <c r="L5086" i="4"/>
  <c r="M5086" i="4"/>
  <c r="O5086" i="4"/>
  <c r="W5086" i="4"/>
  <c r="P5086" i="4"/>
  <c r="V5086" i="4"/>
  <c r="Q5086" i="4"/>
  <c r="L5087" i="4"/>
  <c r="M5087" i="4"/>
  <c r="O5087" i="4"/>
  <c r="W5087" i="4"/>
  <c r="P5087" i="4"/>
  <c r="V5087" i="4"/>
  <c r="Q5087" i="4"/>
  <c r="L5088" i="4"/>
  <c r="M5088" i="4"/>
  <c r="O5088" i="4"/>
  <c r="W5088" i="4"/>
  <c r="P5088" i="4"/>
  <c r="V5088" i="4"/>
  <c r="Q5088" i="4"/>
  <c r="L5089" i="4"/>
  <c r="M5089" i="4"/>
  <c r="O5089" i="4"/>
  <c r="W5089" i="4"/>
  <c r="P5089" i="4"/>
  <c r="V5089" i="4"/>
  <c r="Q5089" i="4"/>
  <c r="L5090" i="4"/>
  <c r="M5090" i="4"/>
  <c r="O5090" i="4"/>
  <c r="W5090" i="4"/>
  <c r="P5090" i="4"/>
  <c r="V5090" i="4"/>
  <c r="Q5090" i="4"/>
  <c r="L5091" i="4"/>
  <c r="M5091" i="4"/>
  <c r="O5091" i="4"/>
  <c r="W5091" i="4"/>
  <c r="P5091" i="4"/>
  <c r="V5091" i="4"/>
  <c r="Q5091" i="4"/>
  <c r="L5092" i="4"/>
  <c r="M5092" i="4"/>
  <c r="O5092" i="4"/>
  <c r="W5092" i="4"/>
  <c r="P5092" i="4"/>
  <c r="V5092" i="4"/>
  <c r="Q5092" i="4"/>
  <c r="L5093" i="4"/>
  <c r="M5093" i="4"/>
  <c r="O5093" i="4"/>
  <c r="W5093" i="4"/>
  <c r="P5093" i="4"/>
  <c r="V5093" i="4"/>
  <c r="Q5093" i="4"/>
  <c r="L5094" i="4"/>
  <c r="M5094" i="4"/>
  <c r="O5094" i="4"/>
  <c r="W5094" i="4"/>
  <c r="P5094" i="4"/>
  <c r="V5094" i="4"/>
  <c r="Q5094" i="4"/>
  <c r="L5095" i="4"/>
  <c r="M5095" i="4"/>
  <c r="O5095" i="4"/>
  <c r="W5095" i="4"/>
  <c r="P5095" i="4"/>
  <c r="V5095" i="4"/>
  <c r="Q5095" i="4"/>
  <c r="L5096" i="4"/>
  <c r="M5096" i="4"/>
  <c r="O5096" i="4"/>
  <c r="W5096" i="4"/>
  <c r="P5096" i="4"/>
  <c r="V5096" i="4"/>
  <c r="Q5096" i="4"/>
  <c r="L5097" i="4"/>
  <c r="M5097" i="4"/>
  <c r="O5097" i="4"/>
  <c r="W5097" i="4"/>
  <c r="P5097" i="4"/>
  <c r="V5097" i="4"/>
  <c r="Q5097" i="4"/>
  <c r="L5098" i="4"/>
  <c r="M5098" i="4"/>
  <c r="O5098" i="4"/>
  <c r="W5098" i="4"/>
  <c r="P5098" i="4"/>
  <c r="V5098" i="4"/>
  <c r="Q5098" i="4"/>
  <c r="L5099" i="4"/>
  <c r="M5099" i="4"/>
  <c r="O5099" i="4"/>
  <c r="W5099" i="4"/>
  <c r="P5099" i="4"/>
  <c r="V5099" i="4"/>
  <c r="Q5099" i="4"/>
  <c r="L5100" i="4"/>
  <c r="M5100" i="4"/>
  <c r="O5100" i="4"/>
  <c r="W5100" i="4"/>
  <c r="P5100" i="4"/>
  <c r="V5100" i="4"/>
  <c r="Q5100" i="4"/>
  <c r="L5101" i="4"/>
  <c r="M5101" i="4"/>
  <c r="O5101" i="4"/>
  <c r="W5101" i="4"/>
  <c r="P5101" i="4"/>
  <c r="V5101" i="4"/>
  <c r="Q5101" i="4"/>
  <c r="L5102" i="4"/>
  <c r="M5102" i="4"/>
  <c r="O5102" i="4"/>
  <c r="W5102" i="4"/>
  <c r="P5102" i="4"/>
  <c r="V5102" i="4"/>
  <c r="Q5102" i="4"/>
  <c r="L5103" i="4"/>
  <c r="M5103" i="4"/>
  <c r="O5103" i="4"/>
  <c r="W5103" i="4"/>
  <c r="P5103" i="4"/>
  <c r="V5103" i="4"/>
  <c r="Q5103" i="4"/>
  <c r="L5104" i="4"/>
  <c r="M5104" i="4"/>
  <c r="O5104" i="4"/>
  <c r="W5104" i="4"/>
  <c r="P5104" i="4"/>
  <c r="V5104" i="4"/>
  <c r="Q5104" i="4"/>
  <c r="L5105" i="4"/>
  <c r="M5105" i="4"/>
  <c r="O5105" i="4"/>
  <c r="W5105" i="4"/>
  <c r="P5105" i="4"/>
  <c r="V5105" i="4"/>
  <c r="Q5105" i="4"/>
  <c r="L5106" i="4"/>
  <c r="M5106" i="4"/>
  <c r="O5106" i="4"/>
  <c r="W5106" i="4"/>
  <c r="P5106" i="4"/>
  <c r="V5106" i="4"/>
  <c r="Q5106" i="4"/>
  <c r="L5107" i="4"/>
  <c r="M5107" i="4"/>
  <c r="O5107" i="4"/>
  <c r="W5107" i="4"/>
  <c r="P5107" i="4"/>
  <c r="V5107" i="4"/>
  <c r="Q5107" i="4"/>
  <c r="L5108" i="4"/>
  <c r="M5108" i="4"/>
  <c r="O5108" i="4"/>
  <c r="W5108" i="4"/>
  <c r="P5108" i="4"/>
  <c r="V5108" i="4"/>
  <c r="Q5108" i="4"/>
  <c r="L5109" i="4"/>
  <c r="M5109" i="4"/>
  <c r="O5109" i="4"/>
  <c r="W5109" i="4"/>
  <c r="P5109" i="4"/>
  <c r="V5109" i="4"/>
  <c r="Q5109" i="4"/>
  <c r="L5110" i="4"/>
  <c r="M5110" i="4"/>
  <c r="O5110" i="4"/>
  <c r="W5110" i="4"/>
  <c r="P5110" i="4"/>
  <c r="V5110" i="4"/>
  <c r="Q5110" i="4"/>
  <c r="L5111" i="4"/>
  <c r="M5111" i="4"/>
  <c r="O5111" i="4"/>
  <c r="W5111" i="4"/>
  <c r="P5111" i="4"/>
  <c r="V5111" i="4"/>
  <c r="Q5111" i="4"/>
  <c r="L5112" i="4"/>
  <c r="M5112" i="4"/>
  <c r="O5112" i="4"/>
  <c r="W5112" i="4"/>
  <c r="P5112" i="4"/>
  <c r="V5112" i="4"/>
  <c r="Q5112" i="4"/>
  <c r="L5113" i="4"/>
  <c r="M5113" i="4"/>
  <c r="O5113" i="4"/>
  <c r="W5113" i="4"/>
  <c r="P5113" i="4"/>
  <c r="V5113" i="4"/>
  <c r="Q5113" i="4"/>
  <c r="L5114" i="4"/>
  <c r="M5114" i="4"/>
  <c r="O5114" i="4"/>
  <c r="W5114" i="4"/>
  <c r="P5114" i="4"/>
  <c r="V5114" i="4"/>
  <c r="Q5114" i="4"/>
  <c r="L5115" i="4"/>
  <c r="M5115" i="4"/>
  <c r="O5115" i="4"/>
  <c r="W5115" i="4"/>
  <c r="P5115" i="4"/>
  <c r="V5115" i="4"/>
  <c r="Q5115" i="4"/>
  <c r="L5116" i="4"/>
  <c r="M5116" i="4"/>
  <c r="O5116" i="4"/>
  <c r="W5116" i="4"/>
  <c r="P5116" i="4"/>
  <c r="V5116" i="4"/>
  <c r="Q5116" i="4"/>
  <c r="L5117" i="4"/>
  <c r="M5117" i="4"/>
  <c r="O5117" i="4"/>
  <c r="W5117" i="4"/>
  <c r="P5117" i="4"/>
  <c r="V5117" i="4"/>
  <c r="Q5117" i="4"/>
  <c r="L5118" i="4"/>
  <c r="M5118" i="4"/>
  <c r="O5118" i="4"/>
  <c r="W5118" i="4"/>
  <c r="P5118" i="4"/>
  <c r="V5118" i="4"/>
  <c r="Q5118" i="4"/>
  <c r="L5119" i="4"/>
  <c r="M5119" i="4"/>
  <c r="O5119" i="4"/>
  <c r="W5119" i="4"/>
  <c r="P5119" i="4"/>
  <c r="V5119" i="4"/>
  <c r="Q5119" i="4"/>
  <c r="L5120" i="4"/>
  <c r="M5120" i="4"/>
  <c r="O5120" i="4"/>
  <c r="W5120" i="4"/>
  <c r="P5120" i="4"/>
  <c r="V5120" i="4"/>
  <c r="Q5120" i="4"/>
  <c r="L5121" i="4"/>
  <c r="M5121" i="4"/>
  <c r="O5121" i="4"/>
  <c r="W5121" i="4"/>
  <c r="P5121" i="4"/>
  <c r="V5121" i="4"/>
  <c r="Q5121" i="4"/>
  <c r="L5122" i="4"/>
  <c r="M5122" i="4"/>
  <c r="O5122" i="4"/>
  <c r="W5122" i="4"/>
  <c r="P5122" i="4"/>
  <c r="V5122" i="4"/>
  <c r="Q5122" i="4"/>
  <c r="L5123" i="4"/>
  <c r="M5123" i="4"/>
  <c r="O5123" i="4"/>
  <c r="W5123" i="4"/>
  <c r="P5123" i="4"/>
  <c r="V5123" i="4"/>
  <c r="Q5123" i="4"/>
  <c r="L5124" i="4"/>
  <c r="M5124" i="4"/>
  <c r="O5124" i="4"/>
  <c r="W5124" i="4"/>
  <c r="P5124" i="4"/>
  <c r="V5124" i="4"/>
  <c r="Q5124" i="4"/>
  <c r="L5125" i="4"/>
  <c r="M5125" i="4"/>
  <c r="O5125" i="4"/>
  <c r="W5125" i="4"/>
  <c r="P5125" i="4"/>
  <c r="V5125" i="4"/>
  <c r="Q5125" i="4"/>
  <c r="L5126" i="4"/>
  <c r="M5126" i="4"/>
  <c r="O5126" i="4"/>
  <c r="W5126" i="4"/>
  <c r="P5126" i="4"/>
  <c r="V5126" i="4"/>
  <c r="Q5126" i="4"/>
  <c r="L5127" i="4"/>
  <c r="M5127" i="4"/>
  <c r="O5127" i="4"/>
  <c r="W5127" i="4"/>
  <c r="P5127" i="4"/>
  <c r="V5127" i="4"/>
  <c r="Q5127" i="4"/>
  <c r="L5128" i="4"/>
  <c r="M5128" i="4"/>
  <c r="O5128" i="4"/>
  <c r="W5128" i="4"/>
  <c r="P5128" i="4"/>
  <c r="V5128" i="4"/>
  <c r="Q5128" i="4"/>
  <c r="L5129" i="4"/>
  <c r="M5129" i="4"/>
  <c r="O5129" i="4"/>
  <c r="W5129" i="4"/>
  <c r="P5129" i="4"/>
  <c r="V5129" i="4"/>
  <c r="Q5129" i="4"/>
  <c r="L5130" i="4"/>
  <c r="M5130" i="4"/>
  <c r="O5130" i="4"/>
  <c r="W5130" i="4"/>
  <c r="P5130" i="4"/>
  <c r="V5130" i="4"/>
  <c r="Q5130" i="4"/>
  <c r="L5131" i="4"/>
  <c r="M5131" i="4"/>
  <c r="O5131" i="4"/>
  <c r="W5131" i="4"/>
  <c r="P5131" i="4"/>
  <c r="V5131" i="4"/>
  <c r="Q5131" i="4"/>
  <c r="L5132" i="4"/>
  <c r="M5132" i="4"/>
  <c r="O5132" i="4"/>
  <c r="W5132" i="4"/>
  <c r="P5132" i="4"/>
  <c r="V5132" i="4"/>
  <c r="Q5132" i="4"/>
  <c r="L5133" i="4"/>
  <c r="M5133" i="4"/>
  <c r="O5133" i="4"/>
  <c r="W5133" i="4"/>
  <c r="P5133" i="4"/>
  <c r="V5133" i="4"/>
  <c r="Q5133" i="4"/>
  <c r="L5134" i="4"/>
  <c r="M5134" i="4"/>
  <c r="O5134" i="4"/>
  <c r="W5134" i="4"/>
  <c r="P5134" i="4"/>
  <c r="V5134" i="4"/>
  <c r="Q5134" i="4"/>
  <c r="L5135" i="4"/>
  <c r="M5135" i="4"/>
  <c r="O5135" i="4"/>
  <c r="W5135" i="4"/>
  <c r="P5135" i="4"/>
  <c r="V5135" i="4"/>
  <c r="Q5135" i="4"/>
  <c r="L5136" i="4"/>
  <c r="M5136" i="4"/>
  <c r="O5136" i="4"/>
  <c r="W5136" i="4"/>
  <c r="P5136" i="4"/>
  <c r="V5136" i="4"/>
  <c r="Q5136" i="4"/>
  <c r="L5137" i="4"/>
  <c r="M5137" i="4"/>
  <c r="O5137" i="4"/>
  <c r="W5137" i="4"/>
  <c r="P5137" i="4"/>
  <c r="V5137" i="4"/>
  <c r="Q5137" i="4"/>
  <c r="L5138" i="4"/>
  <c r="M5138" i="4"/>
  <c r="O5138" i="4"/>
  <c r="W5138" i="4"/>
  <c r="P5138" i="4"/>
  <c r="V5138" i="4"/>
  <c r="Q5138" i="4"/>
  <c r="L5139" i="4"/>
  <c r="M5139" i="4"/>
  <c r="O5139" i="4"/>
  <c r="W5139" i="4"/>
  <c r="P5139" i="4"/>
  <c r="V5139" i="4"/>
  <c r="Q5139" i="4"/>
  <c r="L5140" i="4"/>
  <c r="M5140" i="4"/>
  <c r="O5140" i="4"/>
  <c r="W5140" i="4"/>
  <c r="P5140" i="4"/>
  <c r="V5140" i="4"/>
  <c r="Q5140" i="4"/>
  <c r="L5141" i="4"/>
  <c r="M5141" i="4"/>
  <c r="O5141" i="4"/>
  <c r="W5141" i="4"/>
  <c r="P5141" i="4"/>
  <c r="V5141" i="4"/>
  <c r="Q5141" i="4"/>
  <c r="L5142" i="4"/>
  <c r="M5142" i="4"/>
  <c r="O5142" i="4"/>
  <c r="W5142" i="4"/>
  <c r="P5142" i="4"/>
  <c r="V5142" i="4"/>
  <c r="Q5142" i="4"/>
  <c r="L5143" i="4"/>
  <c r="M5143" i="4"/>
  <c r="O5143" i="4"/>
  <c r="W5143" i="4"/>
  <c r="P5143" i="4"/>
  <c r="V5143" i="4"/>
  <c r="Q5143" i="4"/>
  <c r="L5144" i="4"/>
  <c r="M5144" i="4"/>
  <c r="O5144" i="4"/>
  <c r="W5144" i="4"/>
  <c r="P5144" i="4"/>
  <c r="V5144" i="4"/>
  <c r="Q5144" i="4"/>
  <c r="L5145" i="4"/>
  <c r="M5145" i="4"/>
  <c r="O5145" i="4"/>
  <c r="W5145" i="4"/>
  <c r="P5145" i="4"/>
  <c r="V5145" i="4"/>
  <c r="Q5145" i="4"/>
  <c r="L5146" i="4"/>
  <c r="M5146" i="4"/>
  <c r="O5146" i="4"/>
  <c r="W5146" i="4"/>
  <c r="P5146" i="4"/>
  <c r="V5146" i="4"/>
  <c r="Q5146" i="4"/>
  <c r="L5147" i="4"/>
  <c r="M5147" i="4"/>
  <c r="O5147" i="4"/>
  <c r="W5147" i="4"/>
  <c r="P5147" i="4"/>
  <c r="V5147" i="4"/>
  <c r="Q5147" i="4"/>
  <c r="L5148" i="4"/>
  <c r="M5148" i="4"/>
  <c r="O5148" i="4"/>
  <c r="W5148" i="4"/>
  <c r="P5148" i="4"/>
  <c r="V5148" i="4"/>
  <c r="Q5148" i="4"/>
  <c r="L5149" i="4"/>
  <c r="M5149" i="4"/>
  <c r="O5149" i="4"/>
  <c r="W5149" i="4"/>
  <c r="P5149" i="4"/>
  <c r="V5149" i="4"/>
  <c r="Q5149" i="4"/>
  <c r="L5150" i="4"/>
  <c r="M5150" i="4"/>
  <c r="O5150" i="4"/>
  <c r="W5150" i="4"/>
  <c r="P5150" i="4"/>
  <c r="V5150" i="4"/>
  <c r="Q5150" i="4"/>
  <c r="L5151" i="4"/>
  <c r="M5151" i="4"/>
  <c r="O5151" i="4"/>
  <c r="W5151" i="4"/>
  <c r="P5151" i="4"/>
  <c r="V5151" i="4"/>
  <c r="Q5151" i="4"/>
  <c r="L5152" i="4"/>
  <c r="M5152" i="4"/>
  <c r="O5152" i="4"/>
  <c r="W5152" i="4"/>
  <c r="P5152" i="4"/>
  <c r="V5152" i="4"/>
  <c r="Q5152" i="4"/>
  <c r="L5153" i="4"/>
  <c r="M5153" i="4"/>
  <c r="O5153" i="4"/>
  <c r="W5153" i="4"/>
  <c r="P5153" i="4"/>
  <c r="V5153" i="4"/>
  <c r="Q5153" i="4"/>
  <c r="L5154" i="4"/>
  <c r="M5154" i="4"/>
  <c r="O5154" i="4"/>
  <c r="W5154" i="4"/>
  <c r="P5154" i="4"/>
  <c r="V5154" i="4"/>
  <c r="Q5154" i="4"/>
  <c r="L5155" i="4"/>
  <c r="M5155" i="4"/>
  <c r="O5155" i="4"/>
  <c r="W5155" i="4"/>
  <c r="P5155" i="4"/>
  <c r="V5155" i="4"/>
  <c r="Q5155" i="4"/>
  <c r="L5156" i="4"/>
  <c r="M5156" i="4"/>
  <c r="O5156" i="4"/>
  <c r="W5156" i="4"/>
  <c r="P5156" i="4"/>
  <c r="V5156" i="4"/>
  <c r="Q5156" i="4"/>
  <c r="L5157" i="4"/>
  <c r="M5157" i="4"/>
  <c r="O5157" i="4"/>
  <c r="W5157" i="4"/>
  <c r="P5157" i="4"/>
  <c r="V5157" i="4"/>
  <c r="Q5157" i="4"/>
  <c r="L5158" i="4"/>
  <c r="M5158" i="4"/>
  <c r="O5158" i="4"/>
  <c r="W5158" i="4"/>
  <c r="P5158" i="4"/>
  <c r="V5158" i="4"/>
  <c r="Q5158" i="4"/>
  <c r="L5159" i="4"/>
  <c r="M5159" i="4"/>
  <c r="O5159" i="4"/>
  <c r="W5159" i="4"/>
  <c r="P5159" i="4"/>
  <c r="V5159" i="4"/>
  <c r="Q5159" i="4"/>
  <c r="L5160" i="4"/>
  <c r="M5160" i="4"/>
  <c r="O5160" i="4"/>
  <c r="W5160" i="4"/>
  <c r="P5160" i="4"/>
  <c r="V5160" i="4"/>
  <c r="Q5160" i="4"/>
  <c r="L5161" i="4"/>
  <c r="M5161" i="4"/>
  <c r="O5161" i="4"/>
  <c r="W5161" i="4"/>
  <c r="P5161" i="4"/>
  <c r="V5161" i="4"/>
  <c r="Q5161" i="4"/>
  <c r="L5162" i="4"/>
  <c r="M5162" i="4"/>
  <c r="O5162" i="4"/>
  <c r="W5162" i="4"/>
  <c r="P5162" i="4"/>
  <c r="V5162" i="4"/>
  <c r="Q5162" i="4"/>
  <c r="L5163" i="4"/>
  <c r="M5163" i="4"/>
  <c r="O5163" i="4"/>
  <c r="W5163" i="4"/>
  <c r="P5163" i="4"/>
  <c r="V5163" i="4"/>
  <c r="Q5163" i="4"/>
  <c r="L5164" i="4"/>
  <c r="M5164" i="4"/>
  <c r="O5164" i="4"/>
  <c r="W5164" i="4"/>
  <c r="P5164" i="4"/>
  <c r="V5164" i="4"/>
  <c r="Q5164" i="4"/>
  <c r="L5165" i="4"/>
  <c r="M5165" i="4"/>
  <c r="O5165" i="4"/>
  <c r="W5165" i="4"/>
  <c r="P5165" i="4"/>
  <c r="V5165" i="4"/>
  <c r="Q5165" i="4"/>
  <c r="L5166" i="4"/>
  <c r="M5166" i="4"/>
  <c r="O5166" i="4"/>
  <c r="W5166" i="4"/>
  <c r="P5166" i="4"/>
  <c r="V5166" i="4"/>
  <c r="Q5166" i="4"/>
  <c r="L5167" i="4"/>
  <c r="M5167" i="4"/>
  <c r="O5167" i="4"/>
  <c r="W5167" i="4"/>
  <c r="P5167" i="4"/>
  <c r="V5167" i="4"/>
  <c r="Q5167" i="4"/>
  <c r="L5168" i="4"/>
  <c r="M5168" i="4"/>
  <c r="O5168" i="4"/>
  <c r="W5168" i="4"/>
  <c r="P5168" i="4"/>
  <c r="V5168" i="4"/>
  <c r="Q5168" i="4"/>
  <c r="L5169" i="4"/>
  <c r="M5169" i="4"/>
  <c r="O5169" i="4"/>
  <c r="W5169" i="4"/>
  <c r="P5169" i="4"/>
  <c r="V5169" i="4"/>
  <c r="Q5169" i="4"/>
  <c r="L5170" i="4"/>
  <c r="M5170" i="4"/>
  <c r="O5170" i="4"/>
  <c r="W5170" i="4"/>
  <c r="P5170" i="4"/>
  <c r="V5170" i="4"/>
  <c r="Q5170" i="4"/>
  <c r="L5171" i="4"/>
  <c r="M5171" i="4"/>
  <c r="O5171" i="4"/>
  <c r="W5171" i="4"/>
  <c r="P5171" i="4"/>
  <c r="V5171" i="4"/>
  <c r="Q5171" i="4"/>
  <c r="L5172" i="4"/>
  <c r="M5172" i="4"/>
  <c r="O5172" i="4"/>
  <c r="W5172" i="4"/>
  <c r="P5172" i="4"/>
  <c r="V5172" i="4"/>
  <c r="Q5172" i="4"/>
  <c r="L5173" i="4"/>
  <c r="M5173" i="4"/>
  <c r="O5173" i="4"/>
  <c r="W5173" i="4"/>
  <c r="P5173" i="4"/>
  <c r="V5173" i="4"/>
  <c r="Q5173" i="4"/>
  <c r="L5174" i="4"/>
  <c r="M5174" i="4"/>
  <c r="O5174" i="4"/>
  <c r="W5174" i="4"/>
  <c r="P5174" i="4"/>
  <c r="V5174" i="4"/>
  <c r="Q5174" i="4"/>
  <c r="L5175" i="4"/>
  <c r="M5175" i="4"/>
  <c r="O5175" i="4"/>
  <c r="W5175" i="4"/>
  <c r="P5175" i="4"/>
  <c r="V5175" i="4"/>
  <c r="Q5175" i="4"/>
  <c r="L5176" i="4"/>
  <c r="M5176" i="4"/>
  <c r="O5176" i="4"/>
  <c r="W5176" i="4"/>
  <c r="P5176" i="4"/>
  <c r="V5176" i="4"/>
  <c r="Q5176" i="4"/>
  <c r="L5177" i="4"/>
  <c r="M5177" i="4"/>
  <c r="O5177" i="4"/>
  <c r="W5177" i="4"/>
  <c r="P5177" i="4"/>
  <c r="V5177" i="4"/>
  <c r="Q5177" i="4"/>
  <c r="L5178" i="4"/>
  <c r="M5178" i="4"/>
  <c r="O5178" i="4"/>
  <c r="W5178" i="4"/>
  <c r="P5178" i="4"/>
  <c r="V5178" i="4"/>
  <c r="Q5178" i="4"/>
  <c r="L5179" i="4"/>
  <c r="M5179" i="4"/>
  <c r="O5179" i="4"/>
  <c r="W5179" i="4"/>
  <c r="P5179" i="4"/>
  <c r="V5179" i="4"/>
  <c r="Q5179" i="4"/>
  <c r="L5180" i="4"/>
  <c r="M5180" i="4"/>
  <c r="O5180" i="4"/>
  <c r="W5180" i="4"/>
  <c r="P5180" i="4"/>
  <c r="V5180" i="4"/>
  <c r="Q5180" i="4"/>
  <c r="L5181" i="4"/>
  <c r="M5181" i="4"/>
  <c r="O5181" i="4"/>
  <c r="W5181" i="4"/>
  <c r="P5181" i="4"/>
  <c r="V5181" i="4"/>
  <c r="Q5181" i="4"/>
  <c r="L5182" i="4"/>
  <c r="M5182" i="4"/>
  <c r="O5182" i="4"/>
  <c r="W5182" i="4"/>
  <c r="P5182" i="4"/>
  <c r="V5182" i="4"/>
  <c r="Q5182" i="4"/>
  <c r="L5183" i="4"/>
  <c r="M5183" i="4"/>
  <c r="O5183" i="4"/>
  <c r="W5183" i="4"/>
  <c r="P5183" i="4"/>
  <c r="V5183" i="4"/>
  <c r="Q5183" i="4"/>
  <c r="L5184" i="4"/>
  <c r="M5184" i="4"/>
  <c r="O5184" i="4"/>
  <c r="W5184" i="4"/>
  <c r="P5184" i="4"/>
  <c r="V5184" i="4"/>
  <c r="Q5184" i="4"/>
  <c r="L5185" i="4"/>
  <c r="M5185" i="4"/>
  <c r="O5185" i="4"/>
  <c r="W5185" i="4"/>
  <c r="P5185" i="4"/>
  <c r="V5185" i="4"/>
  <c r="Q5185" i="4"/>
  <c r="L5186" i="4"/>
  <c r="M5186" i="4"/>
  <c r="O5186" i="4"/>
  <c r="W5186" i="4"/>
  <c r="P5186" i="4"/>
  <c r="V5186" i="4"/>
  <c r="Q5186" i="4"/>
  <c r="L5187" i="4"/>
  <c r="M5187" i="4"/>
  <c r="O5187" i="4"/>
  <c r="W5187" i="4"/>
  <c r="P5187" i="4"/>
  <c r="V5187" i="4"/>
  <c r="Q5187" i="4"/>
  <c r="L5188" i="4"/>
  <c r="M5188" i="4"/>
  <c r="O5188" i="4"/>
  <c r="W5188" i="4"/>
  <c r="P5188" i="4"/>
  <c r="V5188" i="4"/>
  <c r="Q5188" i="4"/>
  <c r="L5189" i="4"/>
  <c r="M5189" i="4"/>
  <c r="O5189" i="4"/>
  <c r="W5189" i="4"/>
  <c r="P5189" i="4"/>
  <c r="V5189" i="4"/>
  <c r="Q5189" i="4"/>
  <c r="L5190" i="4"/>
  <c r="M5190" i="4"/>
  <c r="O5190" i="4"/>
  <c r="W5190" i="4"/>
  <c r="P5190" i="4"/>
  <c r="V5190" i="4"/>
  <c r="Q5190" i="4"/>
  <c r="L5191" i="4"/>
  <c r="M5191" i="4"/>
  <c r="O5191" i="4"/>
  <c r="W5191" i="4"/>
  <c r="P5191" i="4"/>
  <c r="V5191" i="4"/>
  <c r="Q5191" i="4"/>
  <c r="L5192" i="4"/>
  <c r="M5192" i="4"/>
  <c r="O5192" i="4"/>
  <c r="W5192" i="4"/>
  <c r="P5192" i="4"/>
  <c r="V5192" i="4"/>
  <c r="Q5192" i="4"/>
  <c r="L5193" i="4"/>
  <c r="M5193" i="4"/>
  <c r="O5193" i="4"/>
  <c r="W5193" i="4"/>
  <c r="P5193" i="4"/>
  <c r="V5193" i="4"/>
  <c r="Q5193" i="4"/>
  <c r="L5194" i="4"/>
  <c r="M5194" i="4"/>
  <c r="O5194" i="4"/>
  <c r="W5194" i="4"/>
  <c r="P5194" i="4"/>
  <c r="V5194" i="4"/>
  <c r="Q5194" i="4"/>
  <c r="L5195" i="4"/>
  <c r="M5195" i="4"/>
  <c r="O5195" i="4"/>
  <c r="W5195" i="4"/>
  <c r="P5195" i="4"/>
  <c r="V5195" i="4"/>
  <c r="Q5195" i="4"/>
  <c r="L5196" i="4"/>
  <c r="M5196" i="4"/>
  <c r="O5196" i="4"/>
  <c r="W5196" i="4"/>
  <c r="P5196" i="4"/>
  <c r="V5196" i="4"/>
  <c r="Q5196" i="4"/>
  <c r="L5197" i="4"/>
  <c r="M5197" i="4"/>
  <c r="O5197" i="4"/>
  <c r="W5197" i="4"/>
  <c r="P5197" i="4"/>
  <c r="V5197" i="4"/>
  <c r="Q5197" i="4"/>
  <c r="L5198" i="4"/>
  <c r="M5198" i="4"/>
  <c r="O5198" i="4"/>
  <c r="W5198" i="4"/>
  <c r="P5198" i="4"/>
  <c r="V5198" i="4"/>
  <c r="Q5198" i="4"/>
  <c r="L5199" i="4"/>
  <c r="M5199" i="4"/>
  <c r="O5199" i="4"/>
  <c r="W5199" i="4"/>
  <c r="P5199" i="4"/>
  <c r="V5199" i="4"/>
  <c r="Q5199" i="4"/>
  <c r="L5200" i="4"/>
  <c r="M5200" i="4"/>
  <c r="O5200" i="4"/>
  <c r="W5200" i="4"/>
  <c r="P5200" i="4"/>
  <c r="V5200" i="4"/>
  <c r="Q5200" i="4"/>
  <c r="L5201" i="4"/>
  <c r="M5201" i="4"/>
  <c r="O5201" i="4"/>
  <c r="W5201" i="4"/>
  <c r="P5201" i="4"/>
  <c r="V5201" i="4"/>
  <c r="Q5201" i="4"/>
  <c r="L5202" i="4"/>
  <c r="M5202" i="4"/>
  <c r="O5202" i="4"/>
  <c r="W5202" i="4"/>
  <c r="P5202" i="4"/>
  <c r="V5202" i="4"/>
  <c r="Q5202" i="4"/>
  <c r="L5203" i="4"/>
  <c r="M5203" i="4"/>
  <c r="O5203" i="4"/>
  <c r="W5203" i="4"/>
  <c r="P5203" i="4"/>
  <c r="V5203" i="4"/>
  <c r="Q5203" i="4"/>
  <c r="L5204" i="4"/>
  <c r="M5204" i="4"/>
  <c r="O5204" i="4"/>
  <c r="W5204" i="4"/>
  <c r="P5204" i="4"/>
  <c r="V5204" i="4"/>
  <c r="Q5204" i="4"/>
  <c r="L5205" i="4"/>
  <c r="M5205" i="4"/>
  <c r="O5205" i="4"/>
  <c r="W5205" i="4"/>
  <c r="P5205" i="4"/>
  <c r="V5205" i="4"/>
  <c r="Q5205" i="4"/>
  <c r="L5206" i="4"/>
  <c r="M5206" i="4"/>
  <c r="O5206" i="4"/>
  <c r="W5206" i="4"/>
  <c r="P5206" i="4"/>
  <c r="V5206" i="4"/>
  <c r="Q5206" i="4"/>
  <c r="L5207" i="4"/>
  <c r="M5207" i="4"/>
  <c r="O5207" i="4"/>
  <c r="W5207" i="4"/>
  <c r="P5207" i="4"/>
  <c r="V5207" i="4"/>
  <c r="Q5207" i="4"/>
  <c r="L5208" i="4"/>
  <c r="M5208" i="4"/>
  <c r="O5208" i="4"/>
  <c r="W5208" i="4"/>
  <c r="P5208" i="4"/>
  <c r="V5208" i="4"/>
  <c r="Q5208" i="4"/>
  <c r="L5209" i="4"/>
  <c r="M5209" i="4"/>
  <c r="O5209" i="4"/>
  <c r="W5209" i="4"/>
  <c r="P5209" i="4"/>
  <c r="V5209" i="4"/>
  <c r="Q5209" i="4"/>
  <c r="L5210" i="4"/>
  <c r="M5210" i="4"/>
  <c r="O5210" i="4"/>
  <c r="W5210" i="4"/>
  <c r="P5210" i="4"/>
  <c r="V5210" i="4"/>
  <c r="Q5210" i="4"/>
  <c r="L5211" i="4"/>
  <c r="M5211" i="4"/>
  <c r="O5211" i="4"/>
  <c r="W5211" i="4"/>
  <c r="P5211" i="4"/>
  <c r="V5211" i="4"/>
  <c r="Q5211" i="4"/>
  <c r="L5212" i="4"/>
  <c r="M5212" i="4"/>
  <c r="O5212" i="4"/>
  <c r="W5212" i="4"/>
  <c r="P5212" i="4"/>
  <c r="V5212" i="4"/>
  <c r="Q5212" i="4"/>
  <c r="L5213" i="4"/>
  <c r="M5213" i="4"/>
  <c r="O5213" i="4"/>
  <c r="W5213" i="4"/>
  <c r="P5213" i="4"/>
  <c r="V5213" i="4"/>
  <c r="Q5213" i="4"/>
  <c r="L5214" i="4"/>
  <c r="M5214" i="4"/>
  <c r="O5214" i="4"/>
  <c r="W5214" i="4"/>
  <c r="P5214" i="4"/>
  <c r="V5214" i="4"/>
  <c r="Q5214" i="4"/>
  <c r="L5215" i="4"/>
  <c r="M5215" i="4"/>
  <c r="O5215" i="4"/>
  <c r="W5215" i="4"/>
  <c r="P5215" i="4"/>
  <c r="V5215" i="4"/>
  <c r="Q5215" i="4"/>
  <c r="L5216" i="4"/>
  <c r="M5216" i="4"/>
  <c r="O5216" i="4"/>
  <c r="W5216" i="4"/>
  <c r="P5216" i="4"/>
  <c r="V5216" i="4"/>
  <c r="Q5216" i="4"/>
  <c r="L5217" i="4"/>
  <c r="M5217" i="4"/>
  <c r="O5217" i="4"/>
  <c r="W5217" i="4"/>
  <c r="P5217" i="4"/>
  <c r="V5217" i="4"/>
  <c r="Q5217" i="4"/>
  <c r="L5218" i="4"/>
  <c r="M5218" i="4"/>
  <c r="O5218" i="4"/>
  <c r="W5218" i="4"/>
  <c r="P5218" i="4"/>
  <c r="V5218" i="4"/>
  <c r="Q5218" i="4"/>
  <c r="L5219" i="4"/>
  <c r="M5219" i="4"/>
  <c r="O5219" i="4"/>
  <c r="W5219" i="4"/>
  <c r="P5219" i="4"/>
  <c r="V5219" i="4"/>
  <c r="Q5219" i="4"/>
  <c r="L5220" i="4"/>
  <c r="M5220" i="4"/>
  <c r="O5220" i="4"/>
  <c r="W5220" i="4"/>
  <c r="P5220" i="4"/>
  <c r="V5220" i="4"/>
  <c r="Q5220" i="4"/>
  <c r="L5221" i="4"/>
  <c r="M5221" i="4"/>
  <c r="O5221" i="4"/>
  <c r="W5221" i="4"/>
  <c r="P5221" i="4"/>
  <c r="V5221" i="4"/>
  <c r="Q5221" i="4"/>
  <c r="L5222" i="4"/>
  <c r="M5222" i="4"/>
  <c r="O5222" i="4"/>
  <c r="W5222" i="4"/>
  <c r="P5222" i="4"/>
  <c r="V5222" i="4"/>
  <c r="Q5222" i="4"/>
  <c r="L5223" i="4"/>
  <c r="M5223" i="4"/>
  <c r="O5223" i="4"/>
  <c r="W5223" i="4"/>
  <c r="P5223" i="4"/>
  <c r="V5223" i="4"/>
  <c r="Q5223" i="4"/>
  <c r="L5224" i="4"/>
  <c r="M5224" i="4"/>
  <c r="O5224" i="4"/>
  <c r="W5224" i="4"/>
  <c r="P5224" i="4"/>
  <c r="V5224" i="4"/>
  <c r="Q5224" i="4"/>
  <c r="L5225" i="4"/>
  <c r="M5225" i="4"/>
  <c r="O5225" i="4"/>
  <c r="W5225" i="4"/>
  <c r="P5225" i="4"/>
  <c r="V5225" i="4"/>
  <c r="Q5225" i="4"/>
  <c r="L5226" i="4"/>
  <c r="M5226" i="4"/>
  <c r="O5226" i="4"/>
  <c r="W5226" i="4"/>
  <c r="P5226" i="4"/>
  <c r="V5226" i="4"/>
  <c r="Q5226" i="4"/>
  <c r="L5227" i="4"/>
  <c r="M5227" i="4"/>
  <c r="O5227" i="4"/>
  <c r="W5227" i="4"/>
  <c r="P5227" i="4"/>
  <c r="V5227" i="4"/>
  <c r="Q5227" i="4"/>
  <c r="L5228" i="4"/>
  <c r="M5228" i="4"/>
  <c r="O5228" i="4"/>
  <c r="W5228" i="4"/>
  <c r="P5228" i="4"/>
  <c r="V5228" i="4"/>
  <c r="Q5228" i="4"/>
  <c r="L5229" i="4"/>
  <c r="M5229" i="4"/>
  <c r="O5229" i="4"/>
  <c r="W5229" i="4"/>
  <c r="P5229" i="4"/>
  <c r="V5229" i="4"/>
  <c r="Q5229" i="4"/>
  <c r="L5230" i="4"/>
  <c r="M5230" i="4"/>
  <c r="O5230" i="4"/>
  <c r="W5230" i="4"/>
  <c r="P5230" i="4"/>
  <c r="V5230" i="4"/>
  <c r="Q5230" i="4"/>
  <c r="L5231" i="4"/>
  <c r="M5231" i="4"/>
  <c r="O5231" i="4"/>
  <c r="W5231" i="4"/>
  <c r="P5231" i="4"/>
  <c r="V5231" i="4"/>
  <c r="Q5231" i="4"/>
  <c r="L5232" i="4"/>
  <c r="M5232" i="4"/>
  <c r="O5232" i="4"/>
  <c r="W5232" i="4"/>
  <c r="P5232" i="4"/>
  <c r="V5232" i="4"/>
  <c r="Q5232" i="4"/>
  <c r="L5233" i="4"/>
  <c r="M5233" i="4"/>
  <c r="O5233" i="4"/>
  <c r="W5233" i="4"/>
  <c r="P5233" i="4"/>
  <c r="V5233" i="4"/>
  <c r="Q5233" i="4"/>
  <c r="L5234" i="4"/>
  <c r="M5234" i="4"/>
  <c r="O5234" i="4"/>
  <c r="W5234" i="4"/>
  <c r="P5234" i="4"/>
  <c r="V5234" i="4"/>
  <c r="Q5234" i="4"/>
  <c r="L5235" i="4"/>
  <c r="M5235" i="4"/>
  <c r="O5235" i="4"/>
  <c r="W5235" i="4"/>
  <c r="P5235" i="4"/>
  <c r="V5235" i="4"/>
  <c r="Q5235" i="4"/>
  <c r="L5236" i="4"/>
  <c r="M5236" i="4"/>
  <c r="O5236" i="4"/>
  <c r="W5236" i="4"/>
  <c r="P5236" i="4"/>
  <c r="V5236" i="4"/>
  <c r="Q5236" i="4"/>
  <c r="L5237" i="4"/>
  <c r="M5237" i="4"/>
  <c r="O5237" i="4"/>
  <c r="W5237" i="4"/>
  <c r="P5237" i="4"/>
  <c r="V5237" i="4"/>
  <c r="Q5237" i="4"/>
  <c r="L5238" i="4"/>
  <c r="M5238" i="4"/>
  <c r="O5238" i="4"/>
  <c r="W5238" i="4"/>
  <c r="P5238" i="4"/>
  <c r="V5238" i="4"/>
  <c r="Q5238" i="4"/>
  <c r="L5239" i="4"/>
  <c r="M5239" i="4"/>
  <c r="O5239" i="4"/>
  <c r="W5239" i="4"/>
  <c r="P5239" i="4"/>
  <c r="V5239" i="4"/>
  <c r="Q5239" i="4"/>
  <c r="L5240" i="4"/>
  <c r="M5240" i="4"/>
  <c r="O5240" i="4"/>
  <c r="W5240" i="4"/>
  <c r="P5240" i="4"/>
  <c r="V5240" i="4"/>
  <c r="Q5240" i="4"/>
  <c r="L5241" i="4"/>
  <c r="M5241" i="4"/>
  <c r="O5241" i="4"/>
  <c r="W5241" i="4"/>
  <c r="P5241" i="4"/>
  <c r="V5241" i="4"/>
  <c r="Q5241" i="4"/>
  <c r="L5242" i="4"/>
  <c r="M5242" i="4"/>
  <c r="O5242" i="4"/>
  <c r="W5242" i="4"/>
  <c r="P5242" i="4"/>
  <c r="V5242" i="4"/>
  <c r="Q5242" i="4"/>
  <c r="L5243" i="4"/>
  <c r="M5243" i="4"/>
  <c r="O5243" i="4"/>
  <c r="W5243" i="4"/>
  <c r="P5243" i="4"/>
  <c r="V5243" i="4"/>
  <c r="Q5243" i="4"/>
  <c r="L5244" i="4"/>
  <c r="M5244" i="4"/>
  <c r="O5244" i="4"/>
  <c r="W5244" i="4"/>
  <c r="P5244" i="4"/>
  <c r="V5244" i="4"/>
  <c r="Q5244" i="4"/>
  <c r="L5245" i="4"/>
  <c r="M5245" i="4"/>
  <c r="O5245" i="4"/>
  <c r="W5245" i="4"/>
  <c r="P5245" i="4"/>
  <c r="V5245" i="4"/>
  <c r="Q5245" i="4"/>
  <c r="L5246" i="4"/>
  <c r="M5246" i="4"/>
  <c r="O5246" i="4"/>
  <c r="W5246" i="4"/>
  <c r="P5246" i="4"/>
  <c r="V5246" i="4"/>
  <c r="Q5246" i="4"/>
  <c r="L5247" i="4"/>
  <c r="M5247" i="4"/>
  <c r="O5247" i="4"/>
  <c r="W5247" i="4"/>
  <c r="P5247" i="4"/>
  <c r="V5247" i="4"/>
  <c r="Q5247" i="4"/>
  <c r="L5248" i="4"/>
  <c r="M5248" i="4"/>
  <c r="O5248" i="4"/>
  <c r="W5248" i="4"/>
  <c r="P5248" i="4"/>
  <c r="V5248" i="4"/>
  <c r="Q5248" i="4"/>
  <c r="L5249" i="4"/>
  <c r="M5249" i="4"/>
  <c r="O5249" i="4"/>
  <c r="W5249" i="4"/>
  <c r="P5249" i="4"/>
  <c r="V5249" i="4"/>
  <c r="Q5249" i="4"/>
  <c r="L5250" i="4"/>
  <c r="M5250" i="4"/>
  <c r="O5250" i="4"/>
  <c r="W5250" i="4"/>
  <c r="P5250" i="4"/>
  <c r="V5250" i="4"/>
  <c r="Q5250" i="4"/>
  <c r="L5251" i="4"/>
  <c r="M5251" i="4"/>
  <c r="O5251" i="4"/>
  <c r="W5251" i="4"/>
  <c r="P5251" i="4"/>
  <c r="V5251" i="4"/>
  <c r="Q5251" i="4"/>
  <c r="L5252" i="4"/>
  <c r="M5252" i="4"/>
  <c r="O5252" i="4"/>
  <c r="W5252" i="4"/>
  <c r="P5252" i="4"/>
  <c r="V5252" i="4"/>
  <c r="Q5252" i="4"/>
  <c r="L5253" i="4"/>
  <c r="M5253" i="4"/>
  <c r="O5253" i="4"/>
  <c r="W5253" i="4"/>
  <c r="P5253" i="4"/>
  <c r="V5253" i="4"/>
  <c r="Q5253" i="4"/>
  <c r="L5254" i="4"/>
  <c r="M5254" i="4"/>
  <c r="O5254" i="4"/>
  <c r="W5254" i="4"/>
  <c r="P5254" i="4"/>
  <c r="V5254" i="4"/>
  <c r="Q5254" i="4"/>
  <c r="L5255" i="4"/>
  <c r="M5255" i="4"/>
  <c r="O5255" i="4"/>
  <c r="W5255" i="4"/>
  <c r="P5255" i="4"/>
  <c r="V5255" i="4"/>
  <c r="Q5255" i="4"/>
  <c r="L5256" i="4"/>
  <c r="M5256" i="4"/>
  <c r="O5256" i="4"/>
  <c r="W5256" i="4"/>
  <c r="P5256" i="4"/>
  <c r="V5256" i="4"/>
  <c r="Q5256" i="4"/>
  <c r="L5257" i="4"/>
  <c r="M5257" i="4"/>
  <c r="O5257" i="4"/>
  <c r="W5257" i="4"/>
  <c r="P5257" i="4"/>
  <c r="V5257" i="4"/>
  <c r="Q5257" i="4"/>
  <c r="L5258" i="4"/>
  <c r="M5258" i="4"/>
  <c r="O5258" i="4"/>
  <c r="W5258" i="4"/>
  <c r="P5258" i="4"/>
  <c r="V5258" i="4"/>
  <c r="Q5258" i="4"/>
  <c r="L5259" i="4"/>
  <c r="M5259" i="4"/>
  <c r="O5259" i="4"/>
  <c r="W5259" i="4"/>
  <c r="P5259" i="4"/>
  <c r="V5259" i="4"/>
  <c r="Q5259" i="4"/>
  <c r="L5260" i="4"/>
  <c r="M5260" i="4"/>
  <c r="O5260" i="4"/>
  <c r="W5260" i="4"/>
  <c r="P5260" i="4"/>
  <c r="V5260" i="4"/>
  <c r="Q5260" i="4"/>
  <c r="L5261" i="4"/>
  <c r="M5261" i="4"/>
  <c r="O5261" i="4"/>
  <c r="W5261" i="4"/>
  <c r="P5261" i="4"/>
  <c r="V5261" i="4"/>
  <c r="Q5261" i="4"/>
  <c r="L5262" i="4"/>
  <c r="M5262" i="4"/>
  <c r="O5262" i="4"/>
  <c r="W5262" i="4"/>
  <c r="P5262" i="4"/>
  <c r="V5262" i="4"/>
  <c r="Q5262" i="4"/>
  <c r="L5263" i="4"/>
  <c r="M5263" i="4"/>
  <c r="O5263" i="4"/>
  <c r="W5263" i="4"/>
  <c r="P5263" i="4"/>
  <c r="V5263" i="4"/>
  <c r="Q5263" i="4"/>
  <c r="L5264" i="4"/>
  <c r="M5264" i="4"/>
  <c r="O5264" i="4"/>
  <c r="W5264" i="4"/>
  <c r="P5264" i="4"/>
  <c r="V5264" i="4"/>
  <c r="Q5264" i="4"/>
  <c r="L5265" i="4"/>
  <c r="M5265" i="4"/>
  <c r="O5265" i="4"/>
  <c r="W5265" i="4"/>
  <c r="P5265" i="4"/>
  <c r="V5265" i="4"/>
  <c r="Q5265" i="4"/>
  <c r="L5266" i="4"/>
  <c r="M5266" i="4"/>
  <c r="O5266" i="4"/>
  <c r="W5266" i="4"/>
  <c r="P5266" i="4"/>
  <c r="V5266" i="4"/>
  <c r="Q5266" i="4"/>
  <c r="L5267" i="4"/>
  <c r="M5267" i="4"/>
  <c r="O5267" i="4"/>
  <c r="W5267" i="4"/>
  <c r="P5267" i="4"/>
  <c r="V5267" i="4"/>
  <c r="Q5267" i="4"/>
  <c r="L5268" i="4"/>
  <c r="M5268" i="4"/>
  <c r="O5268" i="4"/>
  <c r="W5268" i="4"/>
  <c r="P5268" i="4"/>
  <c r="V5268" i="4"/>
  <c r="Q5268" i="4"/>
  <c r="L5269" i="4"/>
  <c r="M5269" i="4"/>
  <c r="O5269" i="4"/>
  <c r="W5269" i="4"/>
  <c r="P5269" i="4"/>
  <c r="V5269" i="4"/>
  <c r="Q5269" i="4"/>
  <c r="L5270" i="4"/>
  <c r="M5270" i="4"/>
  <c r="O5270" i="4"/>
  <c r="W5270" i="4"/>
  <c r="P5270" i="4"/>
  <c r="V5270" i="4"/>
  <c r="Q5270" i="4"/>
  <c r="L5271" i="4"/>
  <c r="M5271" i="4"/>
  <c r="O5271" i="4"/>
  <c r="W5271" i="4"/>
  <c r="P5271" i="4"/>
  <c r="V5271" i="4"/>
  <c r="Q5271" i="4"/>
  <c r="L5272" i="4"/>
  <c r="M5272" i="4"/>
  <c r="O5272" i="4"/>
  <c r="W5272" i="4"/>
  <c r="P5272" i="4"/>
  <c r="V5272" i="4"/>
  <c r="Q5272" i="4"/>
  <c r="L5273" i="4"/>
  <c r="M5273" i="4"/>
  <c r="O5273" i="4"/>
  <c r="W5273" i="4"/>
  <c r="P5273" i="4"/>
  <c r="V5273" i="4"/>
  <c r="Q5273" i="4"/>
  <c r="L5274" i="4"/>
  <c r="M5274" i="4"/>
  <c r="O5274" i="4"/>
  <c r="W5274" i="4"/>
  <c r="P5274" i="4"/>
  <c r="V5274" i="4"/>
  <c r="Q5274" i="4"/>
  <c r="L5275" i="4"/>
  <c r="M5275" i="4"/>
  <c r="O5275" i="4"/>
  <c r="W5275" i="4"/>
  <c r="P5275" i="4"/>
  <c r="V5275" i="4"/>
  <c r="Q5275" i="4"/>
  <c r="L5276" i="4"/>
  <c r="M5276" i="4"/>
  <c r="O5276" i="4"/>
  <c r="W5276" i="4"/>
  <c r="P5276" i="4"/>
  <c r="V5276" i="4"/>
  <c r="Q5276" i="4"/>
  <c r="L5277" i="4"/>
  <c r="M5277" i="4"/>
  <c r="O5277" i="4"/>
  <c r="W5277" i="4"/>
  <c r="P5277" i="4"/>
  <c r="V5277" i="4"/>
  <c r="Q5277" i="4"/>
  <c r="L5278" i="4"/>
  <c r="M5278" i="4"/>
  <c r="O5278" i="4"/>
  <c r="W5278" i="4"/>
  <c r="P5278" i="4"/>
  <c r="V5278" i="4"/>
  <c r="Q5278" i="4"/>
  <c r="L5279" i="4"/>
  <c r="M5279" i="4"/>
  <c r="O5279" i="4"/>
  <c r="W5279" i="4"/>
  <c r="P5279" i="4"/>
  <c r="V5279" i="4"/>
  <c r="Q5279" i="4"/>
  <c r="L5280" i="4"/>
  <c r="M5280" i="4"/>
  <c r="O5280" i="4"/>
  <c r="W5280" i="4"/>
  <c r="P5280" i="4"/>
  <c r="V5280" i="4"/>
  <c r="Q5280" i="4"/>
  <c r="L5281" i="4"/>
  <c r="M5281" i="4"/>
  <c r="O5281" i="4"/>
  <c r="W5281" i="4"/>
  <c r="P5281" i="4"/>
  <c r="V5281" i="4"/>
  <c r="Q5281" i="4"/>
  <c r="R355" i="4"/>
  <c r="R353" i="4"/>
  <c r="R1449" i="4"/>
  <c r="R1437" i="4"/>
  <c r="S1437" i="4"/>
  <c r="R1434" i="4"/>
  <c r="S1434" i="4"/>
  <c r="R1085" i="4"/>
  <c r="R3664" i="4"/>
  <c r="S3664" i="4"/>
  <c r="R1113" i="4"/>
  <c r="R4952" i="4"/>
  <c r="R4925" i="4"/>
  <c r="R4877" i="4"/>
  <c r="R1061" i="4"/>
  <c r="S1061" i="4"/>
  <c r="R5273" i="4"/>
  <c r="R5265" i="4"/>
  <c r="S5265" i="4"/>
  <c r="R5053" i="4"/>
  <c r="R3984" i="4"/>
  <c r="R3446" i="4"/>
  <c r="R3069" i="4"/>
  <c r="R1982" i="4"/>
  <c r="R1766" i="4"/>
  <c r="S1766" i="4"/>
  <c r="R262" i="4"/>
  <c r="S262" i="4"/>
  <c r="R1208" i="4"/>
  <c r="S1208" i="4"/>
  <c r="R1206" i="4"/>
  <c r="R1385" i="4"/>
  <c r="S1385" i="4"/>
  <c r="R4934" i="4"/>
  <c r="R4411" i="4"/>
  <c r="S4411" i="4"/>
  <c r="R1538" i="4"/>
  <c r="S1538" i="4"/>
  <c r="R146" i="4"/>
  <c r="R5088" i="4"/>
  <c r="R4626" i="4"/>
  <c r="R3611" i="4"/>
  <c r="R2808" i="4"/>
  <c r="R2790" i="4"/>
  <c r="R2744" i="4"/>
  <c r="S2744" i="4"/>
  <c r="R2700" i="4"/>
  <c r="R1835" i="4"/>
  <c r="S1835" i="4"/>
  <c r="R1687" i="4"/>
  <c r="S1687" i="4"/>
  <c r="R1557" i="4"/>
  <c r="R985" i="4"/>
  <c r="R4816" i="4"/>
  <c r="R4776" i="4"/>
  <c r="R4571" i="4"/>
  <c r="R1542" i="4"/>
  <c r="R660" i="4"/>
  <c r="S660" i="4"/>
  <c r="R652" i="4"/>
  <c r="R197" i="4"/>
  <c r="R5141" i="4"/>
  <c r="R5096" i="4"/>
  <c r="S5096" i="4"/>
  <c r="R5032" i="4"/>
  <c r="R5025" i="4"/>
  <c r="R5005" i="4"/>
  <c r="R3495" i="4"/>
  <c r="S3495" i="4"/>
  <c r="R3279" i="4"/>
  <c r="R3262" i="4"/>
  <c r="R1738" i="4"/>
  <c r="R1326" i="4"/>
  <c r="R843" i="4"/>
  <c r="S843" i="4"/>
  <c r="R115" i="4"/>
  <c r="R109" i="4"/>
  <c r="R5216" i="4"/>
  <c r="S5216" i="4"/>
  <c r="R5056" i="4"/>
  <c r="R5008" i="4"/>
  <c r="R4644" i="4"/>
  <c r="S4644" i="4"/>
  <c r="R4592" i="4"/>
  <c r="R4548" i="4"/>
  <c r="R5040" i="4"/>
  <c r="R5018" i="4"/>
  <c r="R4981" i="4"/>
  <c r="R4468" i="4"/>
  <c r="R4827" i="4"/>
  <c r="R4814" i="4"/>
  <c r="R4696" i="4"/>
  <c r="R4610" i="4"/>
  <c r="R4287" i="4"/>
  <c r="S4287" i="4"/>
  <c r="R4212" i="4"/>
  <c r="R4104" i="4"/>
  <c r="R3983" i="4"/>
  <c r="S3983" i="4"/>
  <c r="R3931" i="4"/>
  <c r="R3520" i="4"/>
  <c r="R3406" i="4"/>
  <c r="R2857" i="4"/>
  <c r="R1827" i="4"/>
  <c r="R1711" i="4"/>
  <c r="R1710" i="4"/>
  <c r="S1710" i="4"/>
  <c r="R1568" i="4"/>
  <c r="S1568" i="4"/>
  <c r="R1562" i="4"/>
  <c r="R1561" i="4"/>
  <c r="R1526" i="4"/>
  <c r="R1525" i="4"/>
  <c r="R1522" i="4"/>
  <c r="R1451" i="4"/>
  <c r="R1083" i="4"/>
  <c r="S1083" i="4"/>
  <c r="R1057" i="4"/>
  <c r="S1057" i="4"/>
  <c r="R1041" i="4"/>
  <c r="R997" i="4"/>
  <c r="R957" i="4"/>
  <c r="S957" i="4"/>
  <c r="R598" i="4"/>
  <c r="S598" i="4"/>
  <c r="R567" i="4"/>
  <c r="R402" i="4"/>
  <c r="S402" i="4"/>
  <c r="R376" i="4"/>
  <c r="S376" i="4"/>
  <c r="R324" i="4"/>
  <c r="R315" i="4"/>
  <c r="S315" i="4"/>
  <c r="R199" i="4"/>
  <c r="S199" i="4"/>
  <c r="R157" i="4"/>
  <c r="R132" i="4"/>
  <c r="R3584" i="4"/>
  <c r="S3584" i="4"/>
  <c r="R3463" i="4"/>
  <c r="S3463" i="4"/>
  <c r="R3358" i="4"/>
  <c r="S3358" i="4"/>
  <c r="R3211" i="4"/>
  <c r="S3211" i="4"/>
  <c r="R2948" i="4"/>
  <c r="S2948" i="4"/>
  <c r="R2139" i="4"/>
  <c r="R1651" i="4"/>
  <c r="R1638" i="4"/>
  <c r="S1638" i="4"/>
  <c r="R1630" i="4"/>
  <c r="S1630" i="4"/>
  <c r="R1543" i="4"/>
  <c r="R1539" i="4"/>
  <c r="S1539" i="4"/>
  <c r="R1494" i="4"/>
  <c r="R1493" i="4"/>
  <c r="S1493" i="4"/>
  <c r="R1491" i="4"/>
  <c r="R1407" i="4"/>
  <c r="R1367" i="4"/>
  <c r="R1294" i="4"/>
  <c r="R1081" i="4"/>
  <c r="R1033" i="4"/>
  <c r="R989" i="4"/>
  <c r="R953" i="4"/>
  <c r="R531" i="4"/>
  <c r="R489" i="4"/>
  <c r="R265" i="4"/>
  <c r="S265" i="4"/>
  <c r="R238" i="4"/>
  <c r="S238" i="4"/>
  <c r="R222" i="4"/>
  <c r="S222" i="4"/>
  <c r="R198" i="4"/>
  <c r="R181" i="4"/>
  <c r="R5280" i="4"/>
  <c r="R5260" i="4"/>
  <c r="R5139" i="4"/>
  <c r="R5094" i="4"/>
  <c r="R5085" i="4"/>
  <c r="R5054" i="4"/>
  <c r="R4992" i="4"/>
  <c r="R4984" i="4"/>
  <c r="R4963" i="4"/>
  <c r="R4920" i="4"/>
  <c r="S4920" i="4"/>
  <c r="R4878" i="4"/>
  <c r="S4878" i="4"/>
  <c r="R4813" i="4"/>
  <c r="R4778" i="4"/>
  <c r="R4769" i="4"/>
  <c r="S4769" i="4"/>
  <c r="R4722" i="4"/>
  <c r="S4722" i="4"/>
  <c r="R4682" i="4"/>
  <c r="R4894" i="4"/>
  <c r="R5158" i="4"/>
  <c r="R5074" i="4"/>
  <c r="R5046" i="4"/>
  <c r="R5006" i="4"/>
  <c r="R4987" i="4"/>
  <c r="S4987" i="4"/>
  <c r="R4885" i="4"/>
  <c r="R4881" i="4"/>
  <c r="S4881" i="4"/>
  <c r="R4830" i="4"/>
  <c r="R4817" i="4"/>
  <c r="R4762" i="4"/>
  <c r="R4752" i="4"/>
  <c r="R4749" i="4"/>
  <c r="R4728" i="4"/>
  <c r="R4666" i="4"/>
  <c r="R4646" i="4"/>
  <c r="R4638" i="4"/>
  <c r="R3278" i="4"/>
  <c r="R2278" i="4"/>
  <c r="S2278" i="4"/>
  <c r="R1089" i="4"/>
  <c r="R4642" i="4"/>
  <c r="R4436" i="4"/>
  <c r="R4431" i="4"/>
  <c r="R4171" i="4"/>
  <c r="R4068" i="4"/>
  <c r="S4068" i="4"/>
  <c r="R4047" i="4"/>
  <c r="R3992" i="4"/>
  <c r="R3375" i="4"/>
  <c r="S3375" i="4"/>
  <c r="R3347" i="4"/>
  <c r="R3331" i="4"/>
  <c r="S3331" i="4"/>
  <c r="R3271" i="4"/>
  <c r="S3271" i="4"/>
  <c r="R2897" i="4"/>
  <c r="S2897" i="4"/>
  <c r="R2894" i="4"/>
  <c r="R2776" i="4"/>
  <c r="R2438" i="4"/>
  <c r="S2438" i="4"/>
  <c r="R2374" i="4"/>
  <c r="R2079" i="4"/>
  <c r="R2035" i="4"/>
  <c r="R1978" i="4"/>
  <c r="R1894" i="4"/>
  <c r="S1894" i="4"/>
  <c r="R1678" i="4"/>
  <c r="S1678" i="4"/>
  <c r="R1126" i="4"/>
  <c r="R4640" i="4"/>
  <c r="R4630" i="4"/>
  <c r="R4616" i="4"/>
  <c r="R4612" i="4"/>
  <c r="R4400" i="4"/>
  <c r="S4400" i="4"/>
  <c r="R4315" i="4"/>
  <c r="S4315" i="4"/>
  <c r="R4187" i="4"/>
  <c r="S4187" i="4"/>
  <c r="R4155" i="4"/>
  <c r="R4103" i="4"/>
  <c r="R4091" i="4"/>
  <c r="S4091" i="4"/>
  <c r="R3648" i="4"/>
  <c r="S3648" i="4"/>
  <c r="R3419" i="4"/>
  <c r="R3359" i="4"/>
  <c r="S3359" i="4"/>
  <c r="R3291" i="4"/>
  <c r="S3291" i="4"/>
  <c r="R3004" i="4"/>
  <c r="S3004" i="4"/>
  <c r="R2760" i="4"/>
  <c r="R2758" i="4"/>
  <c r="R2548" i="4"/>
  <c r="R2342" i="4"/>
  <c r="R1486" i="4"/>
  <c r="R1271" i="4"/>
  <c r="R1264" i="4"/>
  <c r="R1248" i="4"/>
  <c r="S1248" i="4"/>
  <c r="R1077" i="4"/>
  <c r="R1071" i="4"/>
  <c r="R1029" i="4"/>
  <c r="S1029" i="4"/>
  <c r="R872" i="4"/>
  <c r="R858" i="4"/>
  <c r="R545" i="4"/>
  <c r="S545" i="4"/>
  <c r="R436" i="4"/>
  <c r="S436" i="4"/>
  <c r="R433" i="4"/>
  <c r="S433" i="4"/>
  <c r="R423" i="4"/>
  <c r="S423" i="4"/>
  <c r="R363" i="4"/>
  <c r="R150" i="4"/>
  <c r="R129" i="4"/>
  <c r="R43" i="4"/>
  <c r="R1786" i="4"/>
  <c r="R1506" i="4"/>
  <c r="S1506" i="4"/>
  <c r="R1410" i="4"/>
  <c r="R1242" i="4"/>
  <c r="R1170" i="4"/>
  <c r="R1166" i="4"/>
  <c r="S1166" i="4"/>
  <c r="R1142" i="4"/>
  <c r="R1069" i="4"/>
  <c r="R1049" i="4"/>
  <c r="R1045" i="4"/>
  <c r="R1009" i="4"/>
  <c r="S1009" i="4"/>
  <c r="R969" i="4"/>
  <c r="S969" i="4"/>
  <c r="R646" i="4"/>
  <c r="S646" i="4"/>
  <c r="R475" i="4"/>
  <c r="R288" i="4"/>
  <c r="R283" i="4"/>
  <c r="R243" i="4"/>
  <c r="R74" i="4"/>
  <c r="R1899" i="4"/>
  <c r="S1899" i="4"/>
  <c r="R1758" i="4"/>
  <c r="R1754" i="4"/>
  <c r="R1722" i="4"/>
  <c r="S1722" i="4"/>
  <c r="R1554" i="4"/>
  <c r="R1382" i="4"/>
  <c r="S1382" i="4"/>
  <c r="R1318" i="4"/>
  <c r="S1318" i="4"/>
  <c r="R1306" i="4"/>
  <c r="S1306" i="4"/>
  <c r="R1233" i="4"/>
  <c r="S1233" i="4"/>
  <c r="R1217" i="4"/>
  <c r="R1212" i="4"/>
  <c r="S1212" i="4"/>
  <c r="R1021" i="4"/>
  <c r="S1021" i="4"/>
  <c r="R1017" i="4"/>
  <c r="S1017" i="4"/>
  <c r="R1001" i="4"/>
  <c r="R961" i="4"/>
  <c r="S961" i="4"/>
  <c r="R897" i="4"/>
  <c r="R587" i="4"/>
  <c r="R513" i="4"/>
  <c r="R445" i="4"/>
  <c r="S445" i="4"/>
  <c r="R389" i="4"/>
  <c r="S389" i="4"/>
  <c r="R372" i="4"/>
  <c r="R306" i="4"/>
  <c r="R5181" i="4"/>
  <c r="R5130" i="4"/>
  <c r="R5121" i="4"/>
  <c r="S5121" i="4"/>
  <c r="R5093" i="4"/>
  <c r="S5093" i="4"/>
  <c r="R5014" i="4"/>
  <c r="R4993" i="4"/>
  <c r="S4993" i="4"/>
  <c r="R4971" i="4"/>
  <c r="R4875" i="4"/>
  <c r="R4803" i="4"/>
  <c r="S4803" i="4"/>
  <c r="R4795" i="4"/>
  <c r="R4697" i="4"/>
  <c r="R4662" i="4"/>
  <c r="R3859" i="4"/>
  <c r="S3859" i="4"/>
  <c r="R4608" i="4"/>
  <c r="R3792" i="4"/>
  <c r="S3792" i="4"/>
  <c r="R5248" i="4"/>
  <c r="R5030" i="4"/>
  <c r="S5030" i="4"/>
  <c r="R4990" i="4"/>
  <c r="R4872" i="4"/>
  <c r="R4850" i="4"/>
  <c r="S4850" i="4"/>
  <c r="R4768" i="4"/>
  <c r="S4768" i="4"/>
  <c r="R4726" i="4"/>
  <c r="R4119" i="4"/>
  <c r="R3747" i="4"/>
  <c r="S3747" i="4"/>
  <c r="R5180" i="4"/>
  <c r="S5180" i="4"/>
  <c r="R5146" i="4"/>
  <c r="R5128" i="4"/>
  <c r="R5120" i="4"/>
  <c r="R5057" i="4"/>
  <c r="R5048" i="4"/>
  <c r="R4989" i="4"/>
  <c r="R4946" i="4"/>
  <c r="S4946" i="4"/>
  <c r="R4936" i="4"/>
  <c r="R4897" i="4"/>
  <c r="R4880" i="4"/>
  <c r="S4880" i="4"/>
  <c r="R4869" i="4"/>
  <c r="S4869" i="4"/>
  <c r="R4861" i="4"/>
  <c r="R4842" i="4"/>
  <c r="S4842" i="4"/>
  <c r="R4833" i="4"/>
  <c r="R4771" i="4"/>
  <c r="R4742" i="4"/>
  <c r="R4736" i="4"/>
  <c r="R4733" i="4"/>
  <c r="R4725" i="4"/>
  <c r="R4705" i="4"/>
  <c r="S4705" i="4"/>
  <c r="R4628" i="4"/>
  <c r="R4594" i="4"/>
  <c r="R4543" i="4"/>
  <c r="S4543" i="4"/>
  <c r="R4359" i="4"/>
  <c r="S4359" i="4"/>
  <c r="R4144" i="4"/>
  <c r="S4144" i="4"/>
  <c r="R3852" i="4"/>
  <c r="S3852" i="4"/>
  <c r="R3591" i="4"/>
  <c r="S3591" i="4"/>
  <c r="R3478" i="4"/>
  <c r="S3478" i="4"/>
  <c r="R3431" i="4"/>
  <c r="S3431" i="4"/>
  <c r="R3335" i="4"/>
  <c r="S3335" i="4"/>
  <c r="R3311" i="4"/>
  <c r="R3304" i="4"/>
  <c r="R3176" i="4"/>
  <c r="R3150" i="4"/>
  <c r="S3150" i="4"/>
  <c r="R3048" i="4"/>
  <c r="R3005" i="4"/>
  <c r="S3005" i="4"/>
  <c r="R2978" i="4"/>
  <c r="S2978" i="4"/>
  <c r="R1546" i="4"/>
  <c r="R3057" i="4"/>
  <c r="R2824" i="4"/>
  <c r="R2644" i="4"/>
  <c r="S2644" i="4"/>
  <c r="R2612" i="4"/>
  <c r="R2175" i="4"/>
  <c r="R3868" i="4"/>
  <c r="R3635" i="4"/>
  <c r="R3631" i="4"/>
  <c r="S3631" i="4"/>
  <c r="R3574" i="4"/>
  <c r="R3424" i="4"/>
  <c r="S3424" i="4"/>
  <c r="R3344" i="4"/>
  <c r="S3344" i="4"/>
  <c r="R3343" i="4"/>
  <c r="S3343" i="4"/>
  <c r="R3166" i="4"/>
  <c r="R3133" i="4"/>
  <c r="R3132" i="4"/>
  <c r="R3014" i="4"/>
  <c r="R3010" i="4"/>
  <c r="R2930" i="4"/>
  <c r="R2889" i="4"/>
  <c r="S2889" i="4"/>
  <c r="R2822" i="4"/>
  <c r="R2792" i="4"/>
  <c r="R2091" i="4"/>
  <c r="S2091" i="4"/>
  <c r="R1898" i="4"/>
  <c r="S1898" i="4"/>
  <c r="R2199" i="4"/>
  <c r="S2199" i="4"/>
  <c r="R2167" i="4"/>
  <c r="R1959" i="4"/>
  <c r="R1955" i="4"/>
  <c r="S1955" i="4"/>
  <c r="R1882" i="4"/>
  <c r="R1846" i="4"/>
  <c r="R1774" i="4"/>
  <c r="R1590" i="4"/>
  <c r="R1498" i="4"/>
  <c r="R1497" i="4"/>
  <c r="R1477" i="4"/>
  <c r="R1473" i="4"/>
  <c r="S1473" i="4"/>
  <c r="R1342" i="4"/>
  <c r="R1339" i="4"/>
  <c r="R1309" i="4"/>
  <c r="R1186" i="4"/>
  <c r="R1122" i="4"/>
  <c r="R1118" i="4"/>
  <c r="S1118" i="4"/>
  <c r="R1094" i="4"/>
  <c r="R1073" i="4"/>
  <c r="S1073" i="4"/>
  <c r="R1053" i="4"/>
  <c r="S1053" i="4"/>
  <c r="R1005" i="4"/>
  <c r="R977" i="4"/>
  <c r="S977" i="4"/>
  <c r="R2806" i="4"/>
  <c r="R2774" i="4"/>
  <c r="R2742" i="4"/>
  <c r="R2550" i="4"/>
  <c r="S2550" i="4"/>
  <c r="R2246" i="4"/>
  <c r="R2242" i="4"/>
  <c r="S2242" i="4"/>
  <c r="R2207" i="4"/>
  <c r="R2143" i="4"/>
  <c r="S2143" i="4"/>
  <c r="R2123" i="4"/>
  <c r="R2095" i="4"/>
  <c r="R1947" i="4"/>
  <c r="S1947" i="4"/>
  <c r="R1886" i="4"/>
  <c r="R1750" i="4"/>
  <c r="S1750" i="4"/>
  <c r="R1747" i="4"/>
  <c r="R1726" i="4"/>
  <c r="R1601" i="4"/>
  <c r="R1592" i="4"/>
  <c r="S1592" i="4"/>
  <c r="R1577" i="4"/>
  <c r="R1406" i="4"/>
  <c r="S1406" i="4"/>
  <c r="R1361" i="4"/>
  <c r="R1359" i="4"/>
  <c r="R1325" i="4"/>
  <c r="S1325" i="4"/>
  <c r="R1302" i="4"/>
  <c r="R1298" i="4"/>
  <c r="R1198" i="4"/>
  <c r="R1197" i="4"/>
  <c r="R1189" i="4"/>
  <c r="R1188" i="4"/>
  <c r="R1149" i="4"/>
  <c r="R1148" i="4"/>
  <c r="R1138" i="4"/>
  <c r="R1134" i="4"/>
  <c r="R1047" i="4"/>
  <c r="R1037" i="4"/>
  <c r="R1035" i="4"/>
  <c r="R1025" i="4"/>
  <c r="S1025" i="4"/>
  <c r="R1013" i="4"/>
  <c r="S1013" i="4"/>
  <c r="R993" i="4"/>
  <c r="S993" i="4"/>
  <c r="R981" i="4"/>
  <c r="S981" i="4"/>
  <c r="R973" i="4"/>
  <c r="S973" i="4"/>
  <c r="R940" i="4"/>
  <c r="R836" i="4"/>
  <c r="R533" i="4"/>
  <c r="R459" i="4"/>
  <c r="R1639" i="4"/>
  <c r="S1639" i="4"/>
  <c r="R1594" i="4"/>
  <c r="S1594" i="4"/>
  <c r="R1530" i="4"/>
  <c r="S1530" i="4"/>
  <c r="R1478" i="4"/>
  <c r="R1457" i="4"/>
  <c r="R1409" i="4"/>
  <c r="R1286" i="4"/>
  <c r="S1286" i="4"/>
  <c r="R1110" i="4"/>
  <c r="S1110" i="4"/>
  <c r="R1105" i="4"/>
  <c r="S1105" i="4"/>
  <c r="R1100" i="4"/>
  <c r="R1097" i="4"/>
  <c r="R1063" i="4"/>
  <c r="S1063" i="4"/>
  <c r="R1055" i="4"/>
  <c r="R672" i="4"/>
  <c r="R908" i="4"/>
  <c r="R907" i="4"/>
  <c r="S907" i="4"/>
  <c r="R906" i="4"/>
  <c r="S906" i="4"/>
  <c r="R900" i="4"/>
  <c r="R841" i="4"/>
  <c r="R834" i="4"/>
  <c r="S834" i="4"/>
  <c r="R814" i="4"/>
  <c r="R622" i="4"/>
  <c r="R594" i="4"/>
  <c r="R536" i="4"/>
  <c r="R523" i="4"/>
  <c r="R503" i="4"/>
  <c r="S503" i="4"/>
  <c r="R461" i="4"/>
  <c r="R442" i="4"/>
  <c r="S442" i="4"/>
  <c r="R410" i="4"/>
  <c r="R370" i="4"/>
  <c r="R369" i="4"/>
  <c r="S369" i="4"/>
  <c r="R350" i="4"/>
  <c r="S350" i="4"/>
  <c r="R341" i="4"/>
  <c r="R337" i="4"/>
  <c r="R330" i="4"/>
  <c r="S330" i="4"/>
  <c r="R210" i="4"/>
  <c r="R144" i="4"/>
  <c r="R5" i="4"/>
  <c r="S5" i="4"/>
  <c r="R920" i="4"/>
  <c r="S920" i="4"/>
  <c r="R890" i="4"/>
  <c r="R888" i="4"/>
  <c r="R851" i="4"/>
  <c r="R819" i="4"/>
  <c r="S819" i="4"/>
  <c r="R716" i="4"/>
  <c r="S716" i="4"/>
  <c r="R630" i="4"/>
  <c r="R627" i="4"/>
  <c r="R527" i="4"/>
  <c r="R521" i="4"/>
  <c r="S521" i="4"/>
  <c r="R501" i="4"/>
  <c r="S501" i="4"/>
  <c r="R498" i="4"/>
  <c r="S498" i="4"/>
  <c r="R496" i="4"/>
  <c r="S496" i="4"/>
  <c r="R415" i="4"/>
  <c r="R408" i="4"/>
  <c r="S408" i="4"/>
  <c r="R345" i="4"/>
  <c r="S345" i="4"/>
  <c r="R280" i="4"/>
  <c r="R260" i="4"/>
  <c r="S260" i="4"/>
  <c r="R245" i="4"/>
  <c r="R241" i="4"/>
  <c r="S241" i="4"/>
  <c r="R240" i="4"/>
  <c r="R190" i="4"/>
  <c r="R153" i="4"/>
  <c r="R148" i="4"/>
  <c r="R117" i="4"/>
  <c r="R79" i="4"/>
  <c r="R49" i="4"/>
  <c r="S49" i="4"/>
  <c r="R5571" i="4"/>
  <c r="S5571" i="4"/>
  <c r="R33" i="4"/>
  <c r="R6" i="4"/>
  <c r="R5144" i="4"/>
  <c r="R5090" i="4"/>
  <c r="R5038" i="4"/>
  <c r="R5136" i="4"/>
  <c r="R5169" i="4"/>
  <c r="R5160" i="4"/>
  <c r="S5160" i="4"/>
  <c r="R5125" i="4"/>
  <c r="R5107" i="4"/>
  <c r="R5077" i="4"/>
  <c r="R5035" i="4"/>
  <c r="S5035" i="4"/>
  <c r="R5019" i="4"/>
  <c r="S5019" i="4"/>
  <c r="R4982" i="4"/>
  <c r="R4974" i="4"/>
  <c r="R4958" i="4"/>
  <c r="R4947" i="4"/>
  <c r="S4947" i="4"/>
  <c r="R4870" i="4"/>
  <c r="R4864" i="4"/>
  <c r="R4856" i="4"/>
  <c r="R4854" i="4"/>
  <c r="R4800" i="4"/>
  <c r="R4781" i="4"/>
  <c r="R4744" i="4"/>
  <c r="R4632" i="4"/>
  <c r="R4452" i="4"/>
  <c r="S4452" i="4"/>
  <c r="R4247" i="4"/>
  <c r="R4020" i="4"/>
  <c r="R5206" i="4"/>
  <c r="R5194" i="4"/>
  <c r="S5194" i="4"/>
  <c r="R5189" i="4"/>
  <c r="R5178" i="4"/>
  <c r="R5170" i="4"/>
  <c r="R5168" i="4"/>
  <c r="R5166" i="4"/>
  <c r="R5165" i="4"/>
  <c r="R5161" i="4"/>
  <c r="S5161" i="4"/>
  <c r="R5152" i="4"/>
  <c r="R5150" i="4"/>
  <c r="S5150" i="4"/>
  <c r="R5145" i="4"/>
  <c r="R5137" i="4"/>
  <c r="S5137" i="4"/>
  <c r="R5109" i="4"/>
  <c r="R5089" i="4"/>
  <c r="S5089" i="4"/>
  <c r="R5069" i="4"/>
  <c r="R5051" i="4"/>
  <c r="R5041" i="4"/>
  <c r="R5037" i="4"/>
  <c r="R5024" i="4"/>
  <c r="R5011" i="4"/>
  <c r="S5011" i="4"/>
  <c r="R5003" i="4"/>
  <c r="S5003" i="4"/>
  <c r="R4957" i="4"/>
  <c r="R4918" i="4"/>
  <c r="S4918" i="4"/>
  <c r="R4883" i="4"/>
  <c r="R4837" i="4"/>
  <c r="S4837" i="4"/>
  <c r="R4790" i="4"/>
  <c r="S4790" i="4"/>
  <c r="R4710" i="4"/>
  <c r="S4710" i="4"/>
  <c r="R4600" i="4"/>
  <c r="R4580" i="4"/>
  <c r="S4580" i="4"/>
  <c r="R4555" i="4"/>
  <c r="R4495" i="4"/>
  <c r="S4495" i="4"/>
  <c r="R4798" i="4"/>
  <c r="R4782" i="4"/>
  <c r="S4782" i="4"/>
  <c r="R4690" i="4"/>
  <c r="R4634" i="4"/>
  <c r="S4634" i="4"/>
  <c r="R4239" i="4"/>
  <c r="R5281" i="4"/>
  <c r="R5276" i="4"/>
  <c r="R5214" i="4"/>
  <c r="R5186" i="4"/>
  <c r="S5186" i="4"/>
  <c r="R5172" i="4"/>
  <c r="R5058" i="4"/>
  <c r="R5049" i="4"/>
  <c r="S5049" i="4"/>
  <c r="R5045" i="4"/>
  <c r="R5016" i="4"/>
  <c r="S5016" i="4"/>
  <c r="R5013" i="4"/>
  <c r="S5013" i="4"/>
  <c r="R4977" i="4"/>
  <c r="R4976" i="4"/>
  <c r="R4944" i="4"/>
  <c r="R4941" i="4"/>
  <c r="S4941" i="4"/>
  <c r="R4928" i="4"/>
  <c r="R4917" i="4"/>
  <c r="S4917" i="4"/>
  <c r="R4901" i="4"/>
  <c r="R4899" i="4"/>
  <c r="S4899" i="4"/>
  <c r="R4893" i="4"/>
  <c r="R4789" i="4"/>
  <c r="S4789" i="4"/>
  <c r="R4773" i="4"/>
  <c r="S4773" i="4"/>
  <c r="R4766" i="4"/>
  <c r="R4718" i="4"/>
  <c r="S4718" i="4"/>
  <c r="R4670" i="4"/>
  <c r="R4244" i="4"/>
  <c r="R4159" i="4"/>
  <c r="R3972" i="4"/>
  <c r="S3972" i="4"/>
  <c r="R3840" i="4"/>
  <c r="R3806" i="4"/>
  <c r="S3806" i="4"/>
  <c r="R3758" i="4"/>
  <c r="S3758" i="4"/>
  <c r="R3491" i="4"/>
  <c r="R3121" i="4"/>
  <c r="S3121" i="4"/>
  <c r="R3041" i="4"/>
  <c r="S3041" i="4"/>
  <c r="R2998" i="4"/>
  <c r="S2998" i="4"/>
  <c r="R5043" i="4"/>
  <c r="S5043" i="4"/>
  <c r="R5029" i="4"/>
  <c r="R5009" i="4"/>
  <c r="S5009" i="4"/>
  <c r="R5000" i="4"/>
  <c r="R4995" i="4"/>
  <c r="S4995" i="4"/>
  <c r="R4973" i="4"/>
  <c r="R4961" i="4"/>
  <c r="S4961" i="4"/>
  <c r="R4960" i="4"/>
  <c r="R4955" i="4"/>
  <c r="R4933" i="4"/>
  <c r="R4914" i="4"/>
  <c r="S4914" i="4"/>
  <c r="R4896" i="4"/>
  <c r="S4896" i="4"/>
  <c r="R4891" i="4"/>
  <c r="R4865" i="4"/>
  <c r="R4859" i="4"/>
  <c r="R4853" i="4"/>
  <c r="R4829" i="4"/>
  <c r="R4821" i="4"/>
  <c r="R4819" i="4"/>
  <c r="R4792" i="4"/>
  <c r="S4792" i="4"/>
  <c r="R4785" i="4"/>
  <c r="S4785" i="4"/>
  <c r="R4784" i="4"/>
  <c r="R4763" i="4"/>
  <c r="S4763" i="4"/>
  <c r="R4760" i="4"/>
  <c r="R4753" i="4"/>
  <c r="R4737" i="4"/>
  <c r="S4737" i="4"/>
  <c r="R4730" i="4"/>
  <c r="R4715" i="4"/>
  <c r="S4715" i="4"/>
  <c r="R4699" i="4"/>
  <c r="R4693" i="4"/>
  <c r="S4693" i="4"/>
  <c r="R4681" i="4"/>
  <c r="R4622" i="4"/>
  <c r="R4620" i="4"/>
  <c r="R4598" i="4"/>
  <c r="R4544" i="4"/>
  <c r="S4544" i="4"/>
  <c r="R4539" i="4"/>
  <c r="S4539" i="4"/>
  <c r="R4464" i="4"/>
  <c r="R4459" i="4"/>
  <c r="R4420" i="4"/>
  <c r="R4360" i="4"/>
  <c r="R4356" i="4"/>
  <c r="R4260" i="4"/>
  <c r="S4260" i="4"/>
  <c r="R4224" i="4"/>
  <c r="R4032" i="4"/>
  <c r="R3963" i="4"/>
  <c r="R3839" i="4"/>
  <c r="R3811" i="4"/>
  <c r="S3811" i="4"/>
  <c r="R3742" i="4"/>
  <c r="S3742" i="4"/>
  <c r="R3678" i="4"/>
  <c r="S3678" i="4"/>
  <c r="R3624" i="4"/>
  <c r="S3624" i="4"/>
  <c r="R3579" i="4"/>
  <c r="R3470" i="4"/>
  <c r="S3470" i="4"/>
  <c r="R3456" i="4"/>
  <c r="S3456" i="4"/>
  <c r="R3216" i="4"/>
  <c r="R2988" i="4"/>
  <c r="S2988" i="4"/>
  <c r="R4835" i="4"/>
  <c r="R4811" i="4"/>
  <c r="S4811" i="4"/>
  <c r="R4801" i="4"/>
  <c r="S4801" i="4"/>
  <c r="R4797" i="4"/>
  <c r="R4787" i="4"/>
  <c r="S4787" i="4"/>
  <c r="R4779" i="4"/>
  <c r="R4765" i="4"/>
  <c r="R4757" i="4"/>
  <c r="S4757" i="4"/>
  <c r="R4755" i="4"/>
  <c r="R4739" i="4"/>
  <c r="S4739" i="4"/>
  <c r="R4717" i="4"/>
  <c r="S4717" i="4"/>
  <c r="R4709" i="4"/>
  <c r="R4668" i="4"/>
  <c r="R4652" i="4"/>
  <c r="R4650" i="4"/>
  <c r="S4650" i="4"/>
  <c r="R4536" i="4"/>
  <c r="R4500" i="4"/>
  <c r="R4415" i="4"/>
  <c r="R4379" i="4"/>
  <c r="R4375" i="4"/>
  <c r="R4351" i="4"/>
  <c r="R4347" i="4"/>
  <c r="R4340" i="4"/>
  <c r="R4299" i="4"/>
  <c r="R4283" i="4"/>
  <c r="R4272" i="4"/>
  <c r="S4272" i="4"/>
  <c r="R4232" i="4"/>
  <c r="R4231" i="4"/>
  <c r="R3991" i="4"/>
  <c r="R3968" i="4"/>
  <c r="S3968" i="4"/>
  <c r="R3819" i="4"/>
  <c r="S3819" i="4"/>
  <c r="R3763" i="4"/>
  <c r="S3763" i="4"/>
  <c r="R3699" i="4"/>
  <c r="S3699" i="4"/>
  <c r="R3691" i="4"/>
  <c r="S3691" i="4"/>
  <c r="R3622" i="4"/>
  <c r="S3622" i="4"/>
  <c r="R3615" i="4"/>
  <c r="R3327" i="4"/>
  <c r="R3243" i="4"/>
  <c r="R3190" i="4"/>
  <c r="S3190" i="4"/>
  <c r="R3129" i="4"/>
  <c r="S3129" i="4"/>
  <c r="R3728" i="4"/>
  <c r="S3728" i="4"/>
  <c r="R3352" i="4"/>
  <c r="R2873" i="4"/>
  <c r="R2870" i="4"/>
  <c r="S2870" i="4"/>
  <c r="R2820" i="4"/>
  <c r="R2804" i="4"/>
  <c r="R2788" i="4"/>
  <c r="R2772" i="4"/>
  <c r="R2756" i="4"/>
  <c r="R2740" i="4"/>
  <c r="R2676" i="4"/>
  <c r="R2306" i="4"/>
  <c r="R2111" i="4"/>
  <c r="S2111" i="4"/>
  <c r="R2047" i="4"/>
  <c r="R1967" i="4"/>
  <c r="R1822" i="4"/>
  <c r="R3915" i="4"/>
  <c r="S3915" i="4"/>
  <c r="R3900" i="4"/>
  <c r="R3823" i="4"/>
  <c r="S3823" i="4"/>
  <c r="R3755" i="4"/>
  <c r="S3755" i="4"/>
  <c r="R3695" i="4"/>
  <c r="S3695" i="4"/>
  <c r="R3639" i="4"/>
  <c r="S3639" i="4"/>
  <c r="R3619" i="4"/>
  <c r="S3619" i="4"/>
  <c r="R3600" i="4"/>
  <c r="R3559" i="4"/>
  <c r="S3559" i="4"/>
  <c r="R3542" i="4"/>
  <c r="R3483" i="4"/>
  <c r="R3414" i="4"/>
  <c r="S3414" i="4"/>
  <c r="R3399" i="4"/>
  <c r="R3367" i="4"/>
  <c r="R3259" i="4"/>
  <c r="S3259" i="4"/>
  <c r="R3246" i="4"/>
  <c r="S3246" i="4"/>
  <c r="R3231" i="4"/>
  <c r="R3160" i="4"/>
  <c r="S3160" i="4"/>
  <c r="R3142" i="4"/>
  <c r="S3142" i="4"/>
  <c r="R3078" i="4"/>
  <c r="S3078" i="4"/>
  <c r="R3046" i="4"/>
  <c r="S3046" i="4"/>
  <c r="R3025" i="4"/>
  <c r="S3025" i="4"/>
  <c r="R3009" i="4"/>
  <c r="R2977" i="4"/>
  <c r="R2936" i="4"/>
  <c r="R2886" i="4"/>
  <c r="R2708" i="4"/>
  <c r="R2586" i="4"/>
  <c r="S2586" i="4"/>
  <c r="R2274" i="4"/>
  <c r="S2274" i="4"/>
  <c r="R2195" i="4"/>
  <c r="R2163" i="4"/>
  <c r="S2163" i="4"/>
  <c r="R2155" i="4"/>
  <c r="R1907" i="4"/>
  <c r="R1866" i="4"/>
  <c r="R1862" i="4"/>
  <c r="S1862" i="4"/>
  <c r="R1802" i="4"/>
  <c r="R1798" i="4"/>
  <c r="R1770" i="4"/>
  <c r="R1742" i="4"/>
  <c r="S1742" i="4"/>
  <c r="R1572" i="4"/>
  <c r="S1572" i="4"/>
  <c r="R3207" i="4"/>
  <c r="S3207" i="4"/>
  <c r="R3106" i="4"/>
  <c r="S3106" i="4"/>
  <c r="R3097" i="4"/>
  <c r="R3073" i="4"/>
  <c r="R3037" i="4"/>
  <c r="S3037" i="4"/>
  <c r="R3036" i="4"/>
  <c r="S3036" i="4"/>
  <c r="R2997" i="4"/>
  <c r="R2953" i="4"/>
  <c r="R1935" i="4"/>
  <c r="R1662" i="4"/>
  <c r="S1662" i="4"/>
  <c r="R1613" i="4"/>
  <c r="S1613" i="4"/>
  <c r="R1290" i="4"/>
  <c r="R1702" i="4"/>
  <c r="R1686" i="4"/>
  <c r="S1686" i="4"/>
  <c r="R1481" i="4"/>
  <c r="R1479" i="4"/>
  <c r="R1390" i="4"/>
  <c r="R1389" i="4"/>
  <c r="R1386" i="4"/>
  <c r="S1386" i="4"/>
  <c r="R1378" i="4"/>
  <c r="S1378" i="4"/>
  <c r="R1377" i="4"/>
  <c r="S1377" i="4"/>
  <c r="R1346" i="4"/>
  <c r="S1346" i="4"/>
  <c r="R1334" i="4"/>
  <c r="S1334" i="4"/>
  <c r="R1322" i="4"/>
  <c r="R1275" i="4"/>
  <c r="R1214" i="4"/>
  <c r="R1091" i="4"/>
  <c r="R1065" i="4"/>
  <c r="R2063" i="4"/>
  <c r="R1975" i="4"/>
  <c r="R1943" i="4"/>
  <c r="S1943" i="4"/>
  <c r="R1830" i="4"/>
  <c r="S1830" i="4"/>
  <c r="R1782" i="4"/>
  <c r="R1566" i="4"/>
  <c r="S1566" i="4"/>
  <c r="R1511" i="4"/>
  <c r="S1511" i="4"/>
  <c r="R1510" i="4"/>
  <c r="R1509" i="4"/>
  <c r="S1509" i="4"/>
  <c r="R1487" i="4"/>
  <c r="R1443" i="4"/>
  <c r="R1355" i="4"/>
  <c r="S1355" i="4"/>
  <c r="R1330" i="4"/>
  <c r="R1329" i="4"/>
  <c r="R1178" i="4"/>
  <c r="R1154" i="4"/>
  <c r="R1106" i="4"/>
  <c r="R1102" i="4"/>
  <c r="R965" i="4"/>
  <c r="R2636" i="4"/>
  <c r="R2470" i="4"/>
  <c r="S2470" i="4"/>
  <c r="R2406" i="4"/>
  <c r="S2406" i="4"/>
  <c r="R2310" i="4"/>
  <c r="R2191" i="4"/>
  <c r="R2171" i="4"/>
  <c r="S2171" i="4"/>
  <c r="R2159" i="4"/>
  <c r="S2159" i="4"/>
  <c r="R2127" i="4"/>
  <c r="S2127" i="4"/>
  <c r="R2115" i="4"/>
  <c r="R2059" i="4"/>
  <c r="S2059" i="4"/>
  <c r="R2039" i="4"/>
  <c r="R1951" i="4"/>
  <c r="S1951" i="4"/>
  <c r="R1939" i="4"/>
  <c r="R1918" i="4"/>
  <c r="S1918" i="4"/>
  <c r="R1914" i="4"/>
  <c r="R1870" i="4"/>
  <c r="R1850" i="4"/>
  <c r="R1818" i="4"/>
  <c r="R1806" i="4"/>
  <c r="S1806" i="4"/>
  <c r="R1790" i="4"/>
  <c r="R1734" i="4"/>
  <c r="R1674" i="4"/>
  <c r="R1646" i="4"/>
  <c r="S1646" i="4"/>
  <c r="R1610" i="4"/>
  <c r="S1610" i="4"/>
  <c r="R1609" i="4"/>
  <c r="S1609" i="4"/>
  <c r="R1534" i="4"/>
  <c r="R1490" i="4"/>
  <c r="S1490" i="4"/>
  <c r="R1467" i="4"/>
  <c r="R1426" i="4"/>
  <c r="S1426" i="4"/>
  <c r="R1425" i="4"/>
  <c r="R1399" i="4"/>
  <c r="R1398" i="4"/>
  <c r="R1338" i="4"/>
  <c r="R1314" i="4"/>
  <c r="R1303" i="4"/>
  <c r="S1303" i="4"/>
  <c r="R1285" i="4"/>
  <c r="S1285" i="4"/>
  <c r="R1258" i="4"/>
  <c r="R1253" i="4"/>
  <c r="R1247" i="4"/>
  <c r="R1222" i="4"/>
  <c r="R1205" i="4"/>
  <c r="R1204" i="4"/>
  <c r="R1200" i="4"/>
  <c r="R1190" i="4"/>
  <c r="R1117" i="4"/>
  <c r="R1116" i="4"/>
  <c r="R873" i="4"/>
  <c r="R772" i="4"/>
  <c r="R754" i="4"/>
  <c r="R1718" i="4"/>
  <c r="R1683" i="4"/>
  <c r="S1683" i="4"/>
  <c r="R1614" i="4"/>
  <c r="S1614" i="4"/>
  <c r="R1598" i="4"/>
  <c r="R1584" i="4"/>
  <c r="S1584" i="4"/>
  <c r="R1573" i="4"/>
  <c r="S1573" i="4"/>
  <c r="R1570" i="4"/>
  <c r="S1570" i="4"/>
  <c r="R1541" i="4"/>
  <c r="R1529" i="4"/>
  <c r="R1518" i="4"/>
  <c r="R1517" i="4"/>
  <c r="R1514" i="4"/>
  <c r="S1514" i="4"/>
  <c r="R1507" i="4"/>
  <c r="S1507" i="4"/>
  <c r="R1502" i="4"/>
  <c r="S1502" i="4"/>
  <c r="R1495" i="4"/>
  <c r="R1483" i="4"/>
  <c r="R1482" i="4"/>
  <c r="R1471" i="4"/>
  <c r="R1463" i="4"/>
  <c r="R1462" i="4"/>
  <c r="S1462" i="4"/>
  <c r="R1447" i="4"/>
  <c r="S1447" i="4"/>
  <c r="R1430" i="4"/>
  <c r="S1430" i="4"/>
  <c r="R1429" i="4"/>
  <c r="R1423" i="4"/>
  <c r="R1422" i="4"/>
  <c r="R1411" i="4"/>
  <c r="R1394" i="4"/>
  <c r="S1394" i="4"/>
  <c r="R1383" i="4"/>
  <c r="S1383" i="4"/>
  <c r="R1379" i="4"/>
  <c r="S1379" i="4"/>
  <c r="R1343" i="4"/>
  <c r="R1335" i="4"/>
  <c r="S1335" i="4"/>
  <c r="R1310" i="4"/>
  <c r="S1310" i="4"/>
  <c r="R1295" i="4"/>
  <c r="S1295" i="4"/>
  <c r="R1282" i="4"/>
  <c r="R1277" i="4"/>
  <c r="R1238" i="4"/>
  <c r="S1238" i="4"/>
  <c r="R1236" i="4"/>
  <c r="R1210" i="4"/>
  <c r="S1210" i="4"/>
  <c r="R1209" i="4"/>
  <c r="S1209" i="4"/>
  <c r="R1201" i="4"/>
  <c r="R1181" i="4"/>
  <c r="R1174" i="4"/>
  <c r="R1173" i="4"/>
  <c r="R1169" i="4"/>
  <c r="R1150" i="4"/>
  <c r="R1145" i="4"/>
  <c r="R1137" i="4"/>
  <c r="S1137" i="4"/>
  <c r="R1124" i="4"/>
  <c r="R1067" i="4"/>
  <c r="S1067" i="4"/>
  <c r="R1039" i="4"/>
  <c r="R1031" i="4"/>
  <c r="S1031" i="4"/>
  <c r="R948" i="4"/>
  <c r="S948" i="4"/>
  <c r="R901" i="4"/>
  <c r="R891" i="4"/>
  <c r="R864" i="4"/>
  <c r="S864" i="4"/>
  <c r="R850" i="4"/>
  <c r="R722" i="4"/>
  <c r="R696" i="4"/>
  <c r="R483" i="4"/>
  <c r="S483" i="4"/>
  <c r="R1158" i="4"/>
  <c r="R1132" i="4"/>
  <c r="R1129" i="4"/>
  <c r="R1092" i="4"/>
  <c r="S1092" i="4"/>
  <c r="R1079" i="4"/>
  <c r="R1051" i="4"/>
  <c r="S1051" i="4"/>
  <c r="R935" i="4"/>
  <c r="R859" i="4"/>
  <c r="S859" i="4"/>
  <c r="R499" i="4"/>
  <c r="S499" i="4"/>
  <c r="R473" i="4"/>
  <c r="R606" i="4"/>
  <c r="R582" i="4"/>
  <c r="R563" i="4"/>
  <c r="R562" i="4"/>
  <c r="S562" i="4"/>
  <c r="R551" i="4"/>
  <c r="R548" i="4"/>
  <c r="S548" i="4"/>
  <c r="R520" i="4"/>
  <c r="R516" i="4"/>
  <c r="R484" i="4"/>
  <c r="S484" i="4"/>
  <c r="R476" i="4"/>
  <c r="S476" i="4"/>
  <c r="R474" i="4"/>
  <c r="R273" i="4"/>
  <c r="R221" i="4"/>
  <c r="S221" i="4"/>
  <c r="R603" i="4"/>
  <c r="R596" i="4"/>
  <c r="R581" i="4"/>
  <c r="S581" i="4"/>
  <c r="R578" i="4"/>
  <c r="S578" i="4"/>
  <c r="R573" i="4"/>
  <c r="S573" i="4"/>
  <c r="R571" i="4"/>
  <c r="S571" i="4"/>
  <c r="R570" i="4"/>
  <c r="S570" i="4"/>
  <c r="R556" i="4"/>
  <c r="R538" i="4"/>
  <c r="R464" i="4"/>
  <c r="R439" i="4"/>
  <c r="R398" i="4"/>
  <c r="R305" i="4"/>
  <c r="S305" i="4"/>
  <c r="R281" i="4"/>
  <c r="R287" i="4"/>
  <c r="R249" i="4"/>
  <c r="R230" i="4"/>
  <c r="R149" i="4"/>
  <c r="R127" i="4"/>
  <c r="R876" i="4"/>
  <c r="S876" i="4"/>
  <c r="R875" i="4"/>
  <c r="R837" i="4"/>
  <c r="R827" i="4"/>
  <c r="R758" i="4"/>
  <c r="R690" i="4"/>
  <c r="S690" i="4"/>
  <c r="R686" i="4"/>
  <c r="S686" i="4"/>
  <c r="R664" i="4"/>
  <c r="R648" i="4"/>
  <c r="R585" i="4"/>
  <c r="R577" i="4"/>
  <c r="R542" i="4"/>
  <c r="S542" i="4"/>
  <c r="R510" i="4"/>
  <c r="R495" i="4"/>
  <c r="R492" i="4"/>
  <c r="S492" i="4"/>
  <c r="R487" i="4"/>
  <c r="R469" i="4"/>
  <c r="R460" i="4"/>
  <c r="R458" i="4"/>
  <c r="R443" i="4"/>
  <c r="S443" i="4"/>
  <c r="R88" i="4"/>
  <c r="S88" i="4"/>
  <c r="R449" i="4"/>
  <c r="S449" i="4"/>
  <c r="R397" i="4"/>
  <c r="R359" i="4"/>
  <c r="R342" i="4"/>
  <c r="R336" i="4"/>
  <c r="R335" i="4"/>
  <c r="R332" i="4"/>
  <c r="R297" i="4"/>
  <c r="R277" i="4"/>
  <c r="R247" i="4"/>
  <c r="R231" i="4"/>
  <c r="S231" i="4"/>
  <c r="R220" i="4"/>
  <c r="R171" i="4"/>
  <c r="R164" i="4"/>
  <c r="R133" i="4"/>
  <c r="S133" i="4"/>
  <c r="R102" i="4"/>
  <c r="R101" i="4"/>
  <c r="R87" i="4"/>
  <c r="S87" i="4"/>
  <c r="R86" i="4"/>
  <c r="S86" i="4"/>
  <c r="R39" i="4"/>
  <c r="S39" i="4"/>
  <c r="R37" i="4"/>
  <c r="R3" i="4"/>
  <c r="S3" i="4"/>
  <c r="R14" i="4"/>
  <c r="R406" i="4"/>
  <c r="S406" i="4"/>
  <c r="R387" i="4"/>
  <c r="R354" i="4"/>
  <c r="R339" i="4"/>
  <c r="R322" i="4"/>
  <c r="R308" i="4"/>
  <c r="S308" i="4"/>
  <c r="R304" i="4"/>
  <c r="S304" i="4"/>
  <c r="R300" i="4"/>
  <c r="R284" i="4"/>
  <c r="R279" i="4"/>
  <c r="R268" i="4"/>
  <c r="S268" i="4"/>
  <c r="R261" i="4"/>
  <c r="S261" i="4"/>
  <c r="R258" i="4"/>
  <c r="S258" i="4"/>
  <c r="R248" i="4"/>
  <c r="R242" i="4"/>
  <c r="R187" i="4"/>
  <c r="R179" i="4"/>
  <c r="R152" i="4"/>
  <c r="R77" i="4"/>
  <c r="R10" i="4"/>
  <c r="R5126" i="4"/>
  <c r="R5064" i="4"/>
  <c r="R5062" i="4"/>
  <c r="R5104" i="4"/>
  <c r="S5104" i="4"/>
  <c r="R5070" i="4"/>
  <c r="R5272" i="4"/>
  <c r="S5272" i="4"/>
  <c r="R5086" i="4"/>
  <c r="R5236" i="4"/>
  <c r="R5112" i="4"/>
  <c r="R5232" i="4"/>
  <c r="S5232" i="4"/>
  <c r="R5106" i="4"/>
  <c r="R5080" i="4"/>
  <c r="R5072" i="4"/>
  <c r="S5072" i="4"/>
  <c r="R5066" i="4"/>
  <c r="R5026" i="4"/>
  <c r="R5021" i="4"/>
  <c r="R4998" i="4"/>
  <c r="S4998" i="4"/>
  <c r="R4966" i="4"/>
  <c r="R4888" i="4"/>
  <c r="S4888" i="4"/>
  <c r="R4832" i="4"/>
  <c r="S4832" i="4"/>
  <c r="R4806" i="4"/>
  <c r="S4806" i="4"/>
  <c r="R5268" i="4"/>
  <c r="R5233" i="4"/>
  <c r="R5228" i="4"/>
  <c r="S5228" i="4"/>
  <c r="R5224" i="4"/>
  <c r="S5224" i="4"/>
  <c r="R5217" i="4"/>
  <c r="S5217" i="4"/>
  <c r="R5134" i="4"/>
  <c r="S5134" i="4"/>
  <c r="R5122" i="4"/>
  <c r="S5122" i="4"/>
  <c r="R4968" i="4"/>
  <c r="R4942" i="4"/>
  <c r="S4942" i="4"/>
  <c r="R4926" i="4"/>
  <c r="R4912" i="4"/>
  <c r="S4912" i="4"/>
  <c r="R4890" i="4"/>
  <c r="R4808" i="4"/>
  <c r="S4808" i="4"/>
  <c r="R5252" i="4"/>
  <c r="R5241" i="4"/>
  <c r="R5240" i="4"/>
  <c r="S5240" i="4"/>
  <c r="R5225" i="4"/>
  <c r="R5198" i="4"/>
  <c r="R5184" i="4"/>
  <c r="R5182" i="4"/>
  <c r="S5182" i="4"/>
  <c r="R5157" i="4"/>
  <c r="R5156" i="4"/>
  <c r="R5149" i="4"/>
  <c r="R5140" i="4"/>
  <c r="R5124" i="4"/>
  <c r="R5116" i="4"/>
  <c r="R5084" i="4"/>
  <c r="R5082" i="4"/>
  <c r="R5060" i="4"/>
  <c r="R5022" i="4"/>
  <c r="S5022" i="4"/>
  <c r="R4970" i="4"/>
  <c r="R4965" i="4"/>
  <c r="R4950" i="4"/>
  <c r="R4945" i="4"/>
  <c r="S4945" i="4"/>
  <c r="R4939" i="4"/>
  <c r="R4929" i="4"/>
  <c r="R4923" i="4"/>
  <c r="R4902" i="4"/>
  <c r="R4846" i="4"/>
  <c r="S4846" i="4"/>
  <c r="R4826" i="4"/>
  <c r="S4826" i="4"/>
  <c r="R4930" i="4"/>
  <c r="S4930" i="4"/>
  <c r="R4910" i="4"/>
  <c r="R4904" i="4"/>
  <c r="R4886" i="4"/>
  <c r="R5264" i="4"/>
  <c r="R5257" i="4"/>
  <c r="R5256" i="4"/>
  <c r="R5249" i="4"/>
  <c r="R5244" i="4"/>
  <c r="R5220" i="4"/>
  <c r="S5220" i="4"/>
  <c r="R5210" i="4"/>
  <c r="S5210" i="4"/>
  <c r="R5202" i="4"/>
  <c r="R5190" i="4"/>
  <c r="S5190" i="4"/>
  <c r="R5188" i="4"/>
  <c r="R5176" i="4"/>
  <c r="R5174" i="4"/>
  <c r="R5173" i="4"/>
  <c r="R5164" i="4"/>
  <c r="R5154" i="4"/>
  <c r="S5154" i="4"/>
  <c r="R5148" i="4"/>
  <c r="R5138" i="4"/>
  <c r="R5133" i="4"/>
  <c r="S5133" i="4"/>
  <c r="R5117" i="4"/>
  <c r="R5113" i="4"/>
  <c r="R5105" i="4"/>
  <c r="R5101" i="4"/>
  <c r="R5081" i="4"/>
  <c r="R5076" i="4"/>
  <c r="R5075" i="4"/>
  <c r="R5073" i="4"/>
  <c r="R5061" i="4"/>
  <c r="R5027" i="4"/>
  <c r="S5027" i="4"/>
  <c r="R5010" i="4"/>
  <c r="R5002" i="4"/>
  <c r="R4997" i="4"/>
  <c r="R4979" i="4"/>
  <c r="R4978" i="4"/>
  <c r="R4962" i="4"/>
  <c r="R4954" i="4"/>
  <c r="S4954" i="4"/>
  <c r="R4949" i="4"/>
  <c r="S4949" i="4"/>
  <c r="R4931" i="4"/>
  <c r="S4931" i="4"/>
  <c r="R4915" i="4"/>
  <c r="R4913" i="4"/>
  <c r="S4913" i="4"/>
  <c r="R4909" i="4"/>
  <c r="R4907" i="4"/>
  <c r="S4907" i="4"/>
  <c r="R4898" i="4"/>
  <c r="R4867" i="4"/>
  <c r="S4867" i="4"/>
  <c r="R4862" i="4"/>
  <c r="S4862" i="4"/>
  <c r="R4851" i="4"/>
  <c r="S4851" i="4"/>
  <c r="R4849" i="4"/>
  <c r="S4849" i="4"/>
  <c r="R4848" i="4"/>
  <c r="S4848" i="4"/>
  <c r="R4845" i="4"/>
  <c r="S4845" i="4"/>
  <c r="R4843" i="4"/>
  <c r="S4843" i="4"/>
  <c r="R4840" i="4"/>
  <c r="S4840" i="4"/>
  <c r="R4838" i="4"/>
  <c r="R4834" i="4"/>
  <c r="R4824" i="4"/>
  <c r="R4822" i="4"/>
  <c r="R4810" i="4"/>
  <c r="S4810" i="4"/>
  <c r="R4805" i="4"/>
  <c r="R4794" i="4"/>
  <c r="R4774" i="4"/>
  <c r="S4774" i="4"/>
  <c r="R4758" i="4"/>
  <c r="R4750" i="4"/>
  <c r="R4747" i="4"/>
  <c r="R4734" i="4"/>
  <c r="R4731" i="4"/>
  <c r="S4731" i="4"/>
  <c r="R4714" i="4"/>
  <c r="S4714" i="4"/>
  <c r="R4713" i="4"/>
  <c r="S4713" i="4"/>
  <c r="R4706" i="4"/>
  <c r="R4704" i="4"/>
  <c r="R4685" i="4"/>
  <c r="S4685" i="4"/>
  <c r="R4680" i="4"/>
  <c r="R4672" i="4"/>
  <c r="R4664" i="4"/>
  <c r="S4664" i="4"/>
  <c r="R4658" i="4"/>
  <c r="R4656" i="4"/>
  <c r="R4604" i="4"/>
  <c r="S4604" i="4"/>
  <c r="R4602" i="4"/>
  <c r="R4588" i="4"/>
  <c r="S4588" i="4"/>
  <c r="R4567" i="4"/>
  <c r="R4559" i="4"/>
  <c r="S4559" i="4"/>
  <c r="R4491" i="4"/>
  <c r="R4439" i="4"/>
  <c r="S4439" i="4"/>
  <c r="R4336" i="4"/>
  <c r="R4303" i="4"/>
  <c r="R4276" i="4"/>
  <c r="R4235" i="4"/>
  <c r="S4235" i="4"/>
  <c r="R4180" i="4"/>
  <c r="R4167" i="4"/>
  <c r="R4056" i="4"/>
  <c r="R4674" i="4"/>
  <c r="R4507" i="4"/>
  <c r="S4507" i="4"/>
  <c r="R4416" i="4"/>
  <c r="S4416" i="4"/>
  <c r="R4404" i="4"/>
  <c r="S4404" i="4"/>
  <c r="R4388" i="4"/>
  <c r="R4308" i="4"/>
  <c r="S4308" i="4"/>
  <c r="R4295" i="4"/>
  <c r="R4183" i="4"/>
  <c r="R4168" i="4"/>
  <c r="S4168" i="4"/>
  <c r="R4123" i="4"/>
  <c r="R4036" i="4"/>
  <c r="S4036" i="4"/>
  <c r="R3956" i="4"/>
  <c r="R4866" i="4"/>
  <c r="R4654" i="4"/>
  <c r="S4654" i="4"/>
  <c r="R4528" i="4"/>
  <c r="S4528" i="4"/>
  <c r="R4475" i="4"/>
  <c r="R4423" i="4"/>
  <c r="R4408" i="4"/>
  <c r="R4367" i="4"/>
  <c r="R4363" i="4"/>
  <c r="R4352" i="4"/>
  <c r="R4311" i="4"/>
  <c r="R4296" i="4"/>
  <c r="R4223" i="4"/>
  <c r="R4100" i="4"/>
  <c r="R4075" i="4"/>
  <c r="R4039" i="4"/>
  <c r="S4039" i="4"/>
  <c r="R4016" i="4"/>
  <c r="R5108" i="4"/>
  <c r="R5098" i="4"/>
  <c r="R5092" i="4"/>
  <c r="R5050" i="4"/>
  <c r="R5042" i="4"/>
  <c r="R5034" i="4"/>
  <c r="S5034" i="4"/>
  <c r="R4994" i="4"/>
  <c r="R4986" i="4"/>
  <c r="R4938" i="4"/>
  <c r="R4922" i="4"/>
  <c r="S4922" i="4"/>
  <c r="R4882" i="4"/>
  <c r="S4882" i="4"/>
  <c r="R4874" i="4"/>
  <c r="R4858" i="4"/>
  <c r="S4858" i="4"/>
  <c r="R4818" i="4"/>
  <c r="R4802" i="4"/>
  <c r="S4802" i="4"/>
  <c r="R4754" i="4"/>
  <c r="S4754" i="4"/>
  <c r="R4738" i="4"/>
  <c r="R4712" i="4"/>
  <c r="S4712" i="4"/>
  <c r="R4686" i="4"/>
  <c r="R4648" i="4"/>
  <c r="S4648" i="4"/>
  <c r="R4624" i="4"/>
  <c r="S4624" i="4"/>
  <c r="R4618" i="4"/>
  <c r="R4606" i="4"/>
  <c r="R4590" i="4"/>
  <c r="S4590" i="4"/>
  <c r="R4564" i="4"/>
  <c r="R4552" i="4"/>
  <c r="R4551" i="4"/>
  <c r="R4532" i="4"/>
  <c r="S4532" i="4"/>
  <c r="R4516" i="4"/>
  <c r="R4488" i="4"/>
  <c r="R4487" i="4"/>
  <c r="R4484" i="4"/>
  <c r="R4480" i="4"/>
  <c r="R4479" i="4"/>
  <c r="S4479" i="4"/>
  <c r="R4472" i="4"/>
  <c r="S4472" i="4"/>
  <c r="R4427" i="4"/>
  <c r="R4424" i="4"/>
  <c r="S4424" i="4"/>
  <c r="R4372" i="4"/>
  <c r="R4175" i="4"/>
  <c r="R4148" i="4"/>
  <c r="R4055" i="4"/>
  <c r="S4055" i="4"/>
  <c r="R4043" i="4"/>
  <c r="R4031" i="4"/>
  <c r="R3294" i="4"/>
  <c r="S3294" i="4"/>
  <c r="R3280" i="4"/>
  <c r="R4786" i="4"/>
  <c r="R4770" i="4"/>
  <c r="R4746" i="4"/>
  <c r="R4741" i="4"/>
  <c r="R4723" i="4"/>
  <c r="R4720" i="4"/>
  <c r="S4720" i="4"/>
  <c r="R4701" i="4"/>
  <c r="S4701" i="4"/>
  <c r="R4691" i="4"/>
  <c r="R4688" i="4"/>
  <c r="R4678" i="4"/>
  <c r="R4677" i="4"/>
  <c r="R4673" i="4"/>
  <c r="S4673" i="4"/>
  <c r="R4660" i="4"/>
  <c r="S4660" i="4"/>
  <c r="R4636" i="4"/>
  <c r="R4614" i="4"/>
  <c r="R4596" i="4"/>
  <c r="R4523" i="4"/>
  <c r="R4503" i="4"/>
  <c r="R4443" i="4"/>
  <c r="S4443" i="4"/>
  <c r="R4395" i="4"/>
  <c r="R3947" i="4"/>
  <c r="S3947" i="4"/>
  <c r="R3896" i="4"/>
  <c r="R3775" i="4"/>
  <c r="S3775" i="4"/>
  <c r="R3711" i="4"/>
  <c r="S3711" i="4"/>
  <c r="R3694" i="4"/>
  <c r="S3694" i="4"/>
  <c r="R3503" i="4"/>
  <c r="R3459" i="4"/>
  <c r="S3459" i="4"/>
  <c r="R3416" i="4"/>
  <c r="R3390" i="4"/>
  <c r="S3390" i="4"/>
  <c r="R3318" i="4"/>
  <c r="R3208" i="4"/>
  <c r="S3208" i="4"/>
  <c r="R3903" i="4"/>
  <c r="S3903" i="4"/>
  <c r="R3822" i="4"/>
  <c r="S3822" i="4"/>
  <c r="R3683" i="4"/>
  <c r="S3683" i="4"/>
  <c r="R3647" i="4"/>
  <c r="S3647" i="4"/>
  <c r="R3598" i="4"/>
  <c r="R3544" i="4"/>
  <c r="R3519" i="4"/>
  <c r="S3519" i="4"/>
  <c r="R3480" i="4"/>
  <c r="S3480" i="4"/>
  <c r="R3171" i="4"/>
  <c r="R3303" i="4"/>
  <c r="S3303" i="4"/>
  <c r="R4344" i="4"/>
  <c r="R4324" i="4"/>
  <c r="R4292" i="4"/>
  <c r="R4288" i="4"/>
  <c r="R4280" i="4"/>
  <c r="S4280" i="4"/>
  <c r="R4267" i="4"/>
  <c r="R4251" i="4"/>
  <c r="R4219" i="4"/>
  <c r="R4208" i="4"/>
  <c r="R4196" i="4"/>
  <c r="R4164" i="4"/>
  <c r="S4164" i="4"/>
  <c r="R4160" i="4"/>
  <c r="R4152" i="4"/>
  <c r="S4152" i="4"/>
  <c r="R4139" i="4"/>
  <c r="R4135" i="4"/>
  <c r="S4135" i="4"/>
  <c r="R4132" i="4"/>
  <c r="S4132" i="4"/>
  <c r="R4127" i="4"/>
  <c r="S4127" i="4"/>
  <c r="R4111" i="4"/>
  <c r="S4111" i="4"/>
  <c r="R4107" i="4"/>
  <c r="R4096" i="4"/>
  <c r="R4084" i="4"/>
  <c r="R4071" i="4"/>
  <c r="R4040" i="4"/>
  <c r="S4040" i="4"/>
  <c r="R4011" i="4"/>
  <c r="R4004" i="4"/>
  <c r="R3995" i="4"/>
  <c r="R3979" i="4"/>
  <c r="R3976" i="4"/>
  <c r="R3967" i="4"/>
  <c r="R3960" i="4"/>
  <c r="R3952" i="4"/>
  <c r="R3940" i="4"/>
  <c r="R3935" i="4"/>
  <c r="R3919" i="4"/>
  <c r="S3919" i="4"/>
  <c r="R3916" i="4"/>
  <c r="S3916" i="4"/>
  <c r="R3907" i="4"/>
  <c r="R3891" i="4"/>
  <c r="S3891" i="4"/>
  <c r="R3888" i="4"/>
  <c r="S3888" i="4"/>
  <c r="R3884" i="4"/>
  <c r="R3872" i="4"/>
  <c r="R3867" i="4"/>
  <c r="S3867" i="4"/>
  <c r="R3851" i="4"/>
  <c r="S3851" i="4"/>
  <c r="R3848" i="4"/>
  <c r="S3848" i="4"/>
  <c r="R3831" i="4"/>
  <c r="S3831" i="4"/>
  <c r="R3827" i="4"/>
  <c r="S3827" i="4"/>
  <c r="R3816" i="4"/>
  <c r="S3816" i="4"/>
  <c r="R3799" i="4"/>
  <c r="R3787" i="4"/>
  <c r="S3787" i="4"/>
  <c r="R3782" i="4"/>
  <c r="S3782" i="4"/>
  <c r="R3776" i="4"/>
  <c r="S3776" i="4"/>
  <c r="R3759" i="4"/>
  <c r="S3759" i="4"/>
  <c r="R3752" i="4"/>
  <c r="S3752" i="4"/>
  <c r="R3735" i="4"/>
  <c r="R3723" i="4"/>
  <c r="S3723" i="4"/>
  <c r="R3718" i="4"/>
  <c r="S3718" i="4"/>
  <c r="R3712" i="4"/>
  <c r="S3712" i="4"/>
  <c r="R3688" i="4"/>
  <c r="S3688" i="4"/>
  <c r="R3656" i="4"/>
  <c r="S3656" i="4"/>
  <c r="R3630" i="4"/>
  <c r="R3627" i="4"/>
  <c r="S3627" i="4"/>
  <c r="R3608" i="4"/>
  <c r="S3608" i="4"/>
  <c r="R3587" i="4"/>
  <c r="S3587" i="4"/>
  <c r="R3576" i="4"/>
  <c r="R3552" i="4"/>
  <c r="R3547" i="4"/>
  <c r="R3534" i="4"/>
  <c r="R3527" i="4"/>
  <c r="R3518" i="4"/>
  <c r="S3518" i="4"/>
  <c r="R3515" i="4"/>
  <c r="S3515" i="4"/>
  <c r="R3510" i="4"/>
  <c r="S3510" i="4"/>
  <c r="R3507" i="4"/>
  <c r="S3507" i="4"/>
  <c r="R3487" i="4"/>
  <c r="S3487" i="4"/>
  <c r="R3448" i="4"/>
  <c r="S3448" i="4"/>
  <c r="R3438" i="4"/>
  <c r="R3392" i="4"/>
  <c r="S3392" i="4"/>
  <c r="R3387" i="4"/>
  <c r="R3382" i="4"/>
  <c r="S3382" i="4"/>
  <c r="R3379" i="4"/>
  <c r="S3379" i="4"/>
  <c r="R3355" i="4"/>
  <c r="S3355" i="4"/>
  <c r="R3320" i="4"/>
  <c r="R3299" i="4"/>
  <c r="S3299" i="4"/>
  <c r="R3288" i="4"/>
  <c r="S3288" i="4"/>
  <c r="R3254" i="4"/>
  <c r="S3254" i="4"/>
  <c r="R3239" i="4"/>
  <c r="S3239" i="4"/>
  <c r="R3199" i="4"/>
  <c r="S3199" i="4"/>
  <c r="R3152" i="4"/>
  <c r="R3151" i="4"/>
  <c r="S3151" i="4"/>
  <c r="R3138" i="4"/>
  <c r="R3137" i="4"/>
  <c r="R3074" i="4"/>
  <c r="S3074" i="4"/>
  <c r="R3042" i="4"/>
  <c r="S3042" i="4"/>
  <c r="R3033" i="4"/>
  <c r="S3033" i="4"/>
  <c r="R3016" i="4"/>
  <c r="R2981" i="4"/>
  <c r="S2981" i="4"/>
  <c r="R2913" i="4"/>
  <c r="R2910" i="4"/>
  <c r="R2881" i="4"/>
  <c r="R2878" i="4"/>
  <c r="R2690" i="4"/>
  <c r="R2370" i="4"/>
  <c r="S2370" i="4"/>
  <c r="R2071" i="4"/>
  <c r="S2071" i="4"/>
  <c r="R3183" i="4"/>
  <c r="S3183" i="4"/>
  <c r="R3175" i="4"/>
  <c r="R3105" i="4"/>
  <c r="S3105" i="4"/>
  <c r="R3068" i="4"/>
  <c r="S3068" i="4"/>
  <c r="R3001" i="4"/>
  <c r="S3001" i="4"/>
  <c r="R2984" i="4"/>
  <c r="S2984" i="4"/>
  <c r="R2626" i="4"/>
  <c r="S2626" i="4"/>
  <c r="R2590" i="4"/>
  <c r="S2590" i="4"/>
  <c r="R2402" i="4"/>
  <c r="R2083" i="4"/>
  <c r="S2083" i="4"/>
  <c r="R4331" i="4"/>
  <c r="R4228" i="4"/>
  <c r="R4203" i="4"/>
  <c r="R4116" i="4"/>
  <c r="S4116" i="4"/>
  <c r="R4059" i="4"/>
  <c r="R4052" i="4"/>
  <c r="R4027" i="4"/>
  <c r="S4027" i="4"/>
  <c r="R3988" i="4"/>
  <c r="R3887" i="4"/>
  <c r="R3871" i="4"/>
  <c r="R3855" i="4"/>
  <c r="S3855" i="4"/>
  <c r="R3814" i="4"/>
  <c r="S3814" i="4"/>
  <c r="R3784" i="4"/>
  <c r="S3784" i="4"/>
  <c r="R3767" i="4"/>
  <c r="S3767" i="4"/>
  <c r="R3750" i="4"/>
  <c r="S3750" i="4"/>
  <c r="R3720" i="4"/>
  <c r="S3720" i="4"/>
  <c r="R3703" i="4"/>
  <c r="S3703" i="4"/>
  <c r="R3686" i="4"/>
  <c r="S3686" i="4"/>
  <c r="R3671" i="4"/>
  <c r="S3671" i="4"/>
  <c r="R3659" i="4"/>
  <c r="S3659" i="4"/>
  <c r="R3654" i="4"/>
  <c r="S3654" i="4"/>
  <c r="R3606" i="4"/>
  <c r="R3566" i="4"/>
  <c r="S3566" i="4"/>
  <c r="R3512" i="4"/>
  <c r="S3512" i="4"/>
  <c r="R3472" i="4"/>
  <c r="R3451" i="4"/>
  <c r="R3384" i="4"/>
  <c r="S3384" i="4"/>
  <c r="R3286" i="4"/>
  <c r="R3267" i="4"/>
  <c r="R3256" i="4"/>
  <c r="R3248" i="4"/>
  <c r="S3248" i="4"/>
  <c r="R3235" i="4"/>
  <c r="R3222" i="4"/>
  <c r="R3203" i="4"/>
  <c r="S3203" i="4"/>
  <c r="R3163" i="4"/>
  <c r="S3163" i="4"/>
  <c r="R3110" i="4"/>
  <c r="R3100" i="4"/>
  <c r="S3100" i="4"/>
  <c r="R3089" i="4"/>
  <c r="R3080" i="4"/>
  <c r="S3080" i="4"/>
  <c r="R2434" i="4"/>
  <c r="S2434" i="4"/>
  <c r="R2027" i="4"/>
  <c r="R1963" i="4"/>
  <c r="R3065" i="4"/>
  <c r="R2826" i="4"/>
  <c r="R2810" i="4"/>
  <c r="R2794" i="4"/>
  <c r="R2778" i="4"/>
  <c r="R2762" i="4"/>
  <c r="R2746" i="4"/>
  <c r="S2746" i="4"/>
  <c r="R2538" i="4"/>
  <c r="R2488" i="4"/>
  <c r="S2488" i="4"/>
  <c r="R2486" i="4"/>
  <c r="R2466" i="4"/>
  <c r="R2338" i="4"/>
  <c r="S2338" i="4"/>
  <c r="R1971" i="4"/>
  <c r="R2949" i="4"/>
  <c r="S2949" i="4"/>
  <c r="R2941" i="4"/>
  <c r="S2941" i="4"/>
  <c r="R2922" i="4"/>
  <c r="R2917" i="4"/>
  <c r="S2917" i="4"/>
  <c r="R2909" i="4"/>
  <c r="R2874" i="4"/>
  <c r="R2861" i="4"/>
  <c r="R2842" i="4"/>
  <c r="R2828" i="4"/>
  <c r="R2816" i="4"/>
  <c r="R2814" i="4"/>
  <c r="R2802" i="4"/>
  <c r="R2796" i="4"/>
  <c r="R2784" i="4"/>
  <c r="R2782" i="4"/>
  <c r="R2770" i="4"/>
  <c r="R2764" i="4"/>
  <c r="R2752" i="4"/>
  <c r="S2752" i="4"/>
  <c r="R2750" i="4"/>
  <c r="S2750" i="4"/>
  <c r="R2738" i="4"/>
  <c r="R2732" i="4"/>
  <c r="R2724" i="4"/>
  <c r="S2724" i="4"/>
  <c r="R2722" i="4"/>
  <c r="S2722" i="4"/>
  <c r="R2682" i="4"/>
  <c r="R2650" i="4"/>
  <c r="S2650" i="4"/>
  <c r="R2628" i="4"/>
  <c r="R2576" i="4"/>
  <c r="R2560" i="4"/>
  <c r="R2546" i="4"/>
  <c r="R2540" i="4"/>
  <c r="S2540" i="4"/>
  <c r="R2526" i="4"/>
  <c r="S2526" i="4"/>
  <c r="R2502" i="4"/>
  <c r="R2498" i="4"/>
  <c r="S2498" i="4"/>
  <c r="R2460" i="4"/>
  <c r="R2428" i="4"/>
  <c r="R2396" i="4"/>
  <c r="R2364" i="4"/>
  <c r="R2332" i="4"/>
  <c r="R2300" i="4"/>
  <c r="R2268" i="4"/>
  <c r="S2268" i="4"/>
  <c r="R2236" i="4"/>
  <c r="S2236" i="4"/>
  <c r="R2220" i="4"/>
  <c r="R2212" i="4"/>
  <c r="S2212" i="4"/>
  <c r="R2210" i="4"/>
  <c r="S2210" i="4"/>
  <c r="R2147" i="4"/>
  <c r="S2147" i="4"/>
  <c r="R2135" i="4"/>
  <c r="S2135" i="4"/>
  <c r="R2131" i="4"/>
  <c r="S2131" i="4"/>
  <c r="R2099" i="4"/>
  <c r="R2075" i="4"/>
  <c r="S2075" i="4"/>
  <c r="R2051" i="4"/>
  <c r="R2003" i="4"/>
  <c r="R1999" i="4"/>
  <c r="R1991" i="4"/>
  <c r="R1979" i="4"/>
  <c r="R1970" i="4"/>
  <c r="R1962" i="4"/>
  <c r="R1954" i="4"/>
  <c r="S1954" i="4"/>
  <c r="R1946" i="4"/>
  <c r="R1938" i="4"/>
  <c r="R1932" i="4"/>
  <c r="S1932" i="4"/>
  <c r="R1923" i="4"/>
  <c r="R1878" i="4"/>
  <c r="R1843" i="4"/>
  <c r="R1838" i="4"/>
  <c r="S1838" i="4"/>
  <c r="R1706" i="4"/>
  <c r="R1695" i="4"/>
  <c r="S1695" i="4"/>
  <c r="R1623" i="4"/>
  <c r="S1623" i="4"/>
  <c r="R1622" i="4"/>
  <c r="R1588" i="4"/>
  <c r="R1902" i="4"/>
  <c r="S1902" i="4"/>
  <c r="R3350" i="4"/>
  <c r="R3323" i="4"/>
  <c r="S3323" i="4"/>
  <c r="R3312" i="4"/>
  <c r="R3184" i="4"/>
  <c r="R3158" i="4"/>
  <c r="R3144" i="4"/>
  <c r="S3144" i="4"/>
  <c r="R3112" i="4"/>
  <c r="R3101" i="4"/>
  <c r="S3101" i="4"/>
  <c r="R2994" i="4"/>
  <c r="S2994" i="4"/>
  <c r="R2950" i="4"/>
  <c r="S2950" i="4"/>
  <c r="R2938" i="4"/>
  <c r="S2938" i="4"/>
  <c r="R2933" i="4"/>
  <c r="R2906" i="4"/>
  <c r="R2877" i="4"/>
  <c r="R2832" i="4"/>
  <c r="R2830" i="4"/>
  <c r="R2818" i="4"/>
  <c r="R2812" i="4"/>
  <c r="R2800" i="4"/>
  <c r="R2798" i="4"/>
  <c r="R2786" i="4"/>
  <c r="R2780" i="4"/>
  <c r="R2768" i="4"/>
  <c r="R2766" i="4"/>
  <c r="R2754" i="4"/>
  <c r="R2748" i="4"/>
  <c r="S2748" i="4"/>
  <c r="R2736" i="4"/>
  <c r="R2734" i="4"/>
  <c r="R2714" i="4"/>
  <c r="R2692" i="4"/>
  <c r="R2660" i="4"/>
  <c r="R2658" i="4"/>
  <c r="S2658" i="4"/>
  <c r="R2618" i="4"/>
  <c r="R2600" i="4"/>
  <c r="R2598" i="4"/>
  <c r="R2574" i="4"/>
  <c r="R2542" i="4"/>
  <c r="R2456" i="4"/>
  <c r="R2454" i="4"/>
  <c r="R2424" i="4"/>
  <c r="R2422" i="4"/>
  <c r="S2422" i="4"/>
  <c r="R2392" i="4"/>
  <c r="R2390" i="4"/>
  <c r="R2360" i="4"/>
  <c r="S2360" i="4"/>
  <c r="R2358" i="4"/>
  <c r="R2328" i="4"/>
  <c r="R2326" i="4"/>
  <c r="R2296" i="4"/>
  <c r="S2296" i="4"/>
  <c r="R2294" i="4"/>
  <c r="R2264" i="4"/>
  <c r="S2264" i="4"/>
  <c r="R2262" i="4"/>
  <c r="S2262" i="4"/>
  <c r="R2232" i="4"/>
  <c r="S2232" i="4"/>
  <c r="R2230" i="4"/>
  <c r="R2222" i="4"/>
  <c r="R2203" i="4"/>
  <c r="R2187" i="4"/>
  <c r="S2187" i="4"/>
  <c r="R2179" i="4"/>
  <c r="S2179" i="4"/>
  <c r="R2107" i="4"/>
  <c r="S2107" i="4"/>
  <c r="R2103" i="4"/>
  <c r="R2087" i="4"/>
  <c r="R2023" i="4"/>
  <c r="R1974" i="4"/>
  <c r="R1966" i="4"/>
  <c r="R1958" i="4"/>
  <c r="R1950" i="4"/>
  <c r="R1942" i="4"/>
  <c r="S1942" i="4"/>
  <c r="R1934" i="4"/>
  <c r="S1934" i="4"/>
  <c r="R1925" i="4"/>
  <c r="S1925" i="4"/>
  <c r="R1910" i="4"/>
  <c r="R1891" i="4"/>
  <c r="R1854" i="4"/>
  <c r="R1834" i="4"/>
  <c r="S1834" i="4"/>
  <c r="R1815" i="4"/>
  <c r="S1815" i="4"/>
  <c r="R1795" i="4"/>
  <c r="R1771" i="4"/>
  <c r="S1771" i="4"/>
  <c r="R1690" i="4"/>
  <c r="S1690" i="4"/>
  <c r="R1654" i="4"/>
  <c r="R1635" i="4"/>
  <c r="S1635" i="4"/>
  <c r="R2043" i="4"/>
  <c r="R1929" i="4"/>
  <c r="S1929" i="4"/>
  <c r="R1879" i="4"/>
  <c r="R1859" i="4"/>
  <c r="S1859" i="4"/>
  <c r="R1814" i="4"/>
  <c r="R1779" i="4"/>
  <c r="R1715" i="4"/>
  <c r="S1715" i="4"/>
  <c r="R1513" i="4"/>
  <c r="S1513" i="4"/>
  <c r="R1441" i="4"/>
  <c r="R1433" i="4"/>
  <c r="S1433" i="4"/>
  <c r="R1414" i="4"/>
  <c r="R1403" i="4"/>
  <c r="S1403" i="4"/>
  <c r="R1345" i="4"/>
  <c r="S1345" i="4"/>
  <c r="R1288" i="4"/>
  <c r="S1288" i="4"/>
  <c r="R1254" i="4"/>
  <c r="R1234" i="4"/>
  <c r="R1202" i="4"/>
  <c r="S1202" i="4"/>
  <c r="R1162" i="4"/>
  <c r="S1162" i="4"/>
  <c r="R1560" i="4"/>
  <c r="R1521" i="4"/>
  <c r="R1446" i="4"/>
  <c r="R1393" i="4"/>
  <c r="R1391" i="4"/>
  <c r="R1358" i="4"/>
  <c r="S1358" i="4"/>
  <c r="R1262" i="4"/>
  <c r="R1261" i="4"/>
  <c r="S1261" i="4"/>
  <c r="R1251" i="4"/>
  <c r="R1250" i="4"/>
  <c r="R1227" i="4"/>
  <c r="S1227" i="4"/>
  <c r="R2067" i="4"/>
  <c r="S2067" i="4"/>
  <c r="R2031" i="4"/>
  <c r="R2019" i="4"/>
  <c r="R2007" i="4"/>
  <c r="R1987" i="4"/>
  <c r="R1983" i="4"/>
  <c r="S1983" i="4"/>
  <c r="R1933" i="4"/>
  <c r="R1931" i="4"/>
  <c r="S1931" i="4"/>
  <c r="R1926" i="4"/>
  <c r="R1924" i="4"/>
  <c r="R1922" i="4"/>
  <c r="S1922" i="4"/>
  <c r="R1920" i="4"/>
  <c r="S1920" i="4"/>
  <c r="R1875" i="4"/>
  <c r="R1811" i="4"/>
  <c r="R1763" i="4"/>
  <c r="S1763" i="4"/>
  <c r="R1751" i="4"/>
  <c r="S1751" i="4"/>
  <c r="R1698" i="4"/>
  <c r="R1667" i="4"/>
  <c r="S1667" i="4"/>
  <c r="R1663" i="4"/>
  <c r="S1663" i="4"/>
  <c r="R1658" i="4"/>
  <c r="S1658" i="4"/>
  <c r="R1643" i="4"/>
  <c r="S1643" i="4"/>
  <c r="R1627" i="4"/>
  <c r="S1627" i="4"/>
  <c r="R1619" i="4"/>
  <c r="S1619" i="4"/>
  <c r="R1608" i="4"/>
  <c r="S1608" i="4"/>
  <c r="R1596" i="4"/>
  <c r="R1576" i="4"/>
  <c r="S1576" i="4"/>
  <c r="R1550" i="4"/>
  <c r="S1550" i="4"/>
  <c r="R1549" i="4"/>
  <c r="R1535" i="4"/>
  <c r="R1531" i="4"/>
  <c r="R1527" i="4"/>
  <c r="S1527" i="4"/>
  <c r="R1523" i="4"/>
  <c r="R1466" i="4"/>
  <c r="S1466" i="4"/>
  <c r="R1461" i="4"/>
  <c r="R1401" i="4"/>
  <c r="S1401" i="4"/>
  <c r="R1366" i="4"/>
  <c r="R1311" i="4"/>
  <c r="R1307" i="4"/>
  <c r="S1307" i="4"/>
  <c r="R1272" i="4"/>
  <c r="S1272" i="4"/>
  <c r="R1244" i="4"/>
  <c r="R1243" i="4"/>
  <c r="S1243" i="4"/>
  <c r="R1228" i="4"/>
  <c r="R1731" i="4"/>
  <c r="R1707" i="4"/>
  <c r="R1666" i="4"/>
  <c r="R1647" i="4"/>
  <c r="S1647" i="4"/>
  <c r="R1605" i="4"/>
  <c r="R1545" i="4"/>
  <c r="S1545" i="4"/>
  <c r="R1442" i="4"/>
  <c r="R1374" i="4"/>
  <c r="S1374" i="4"/>
  <c r="R1354" i="4"/>
  <c r="S1354" i="4"/>
  <c r="R1349" i="4"/>
  <c r="R1337" i="4"/>
  <c r="S1337" i="4"/>
  <c r="R1327" i="4"/>
  <c r="S1327" i="4"/>
  <c r="R1319" i="4"/>
  <c r="R1283" i="4"/>
  <c r="S1283" i="4"/>
  <c r="R1279" i="4"/>
  <c r="R1269" i="4"/>
  <c r="R1245" i="4"/>
  <c r="R1235" i="4"/>
  <c r="R1225" i="4"/>
  <c r="S1225" i="4"/>
  <c r="R1176" i="4"/>
  <c r="R1130" i="4"/>
  <c r="R1177" i="4"/>
  <c r="R1161" i="4"/>
  <c r="R1152" i="4"/>
  <c r="R1121" i="4"/>
  <c r="R1090" i="4"/>
  <c r="R931" i="4"/>
  <c r="S931" i="4"/>
  <c r="R1098" i="4"/>
  <c r="R1232" i="4"/>
  <c r="R1168" i="4"/>
  <c r="S1168" i="4"/>
  <c r="R1634" i="4"/>
  <c r="S1634" i="4"/>
  <c r="R1589" i="4"/>
  <c r="R1581" i="4"/>
  <c r="R1580" i="4"/>
  <c r="R1574" i="4"/>
  <c r="S1574" i="4"/>
  <c r="R1556" i="4"/>
  <c r="S1556" i="4"/>
  <c r="R1551" i="4"/>
  <c r="R1547" i="4"/>
  <c r="R1537" i="4"/>
  <c r="S1537" i="4"/>
  <c r="R1533" i="4"/>
  <c r="S1533" i="4"/>
  <c r="R1519" i="4"/>
  <c r="S1519" i="4"/>
  <c r="R1515" i="4"/>
  <c r="R1505" i="4"/>
  <c r="S1505" i="4"/>
  <c r="R1501" i="4"/>
  <c r="S1501" i="4"/>
  <c r="R1485" i="4"/>
  <c r="R1470" i="4"/>
  <c r="S1470" i="4"/>
  <c r="R1455" i="4"/>
  <c r="S1455" i="4"/>
  <c r="R1439" i="4"/>
  <c r="S1439" i="4"/>
  <c r="R1438" i="4"/>
  <c r="S1438" i="4"/>
  <c r="R1435" i="4"/>
  <c r="S1435" i="4"/>
  <c r="R1418" i="4"/>
  <c r="R1375" i="4"/>
  <c r="S1375" i="4"/>
  <c r="R1370" i="4"/>
  <c r="S1370" i="4"/>
  <c r="R1369" i="4"/>
  <c r="R1363" i="4"/>
  <c r="S1363" i="4"/>
  <c r="R1362" i="4"/>
  <c r="R1351" i="4"/>
  <c r="S1351" i="4"/>
  <c r="R1350" i="4"/>
  <c r="R1347" i="4"/>
  <c r="S1347" i="4"/>
  <c r="R1341" i="4"/>
  <c r="S1341" i="4"/>
  <c r="R1321" i="4"/>
  <c r="R1305" i="4"/>
  <c r="S1305" i="4"/>
  <c r="R1297" i="4"/>
  <c r="R1293" i="4"/>
  <c r="R1280" i="4"/>
  <c r="R1256" i="4"/>
  <c r="R1220" i="4"/>
  <c r="S1220" i="4"/>
  <c r="R1218" i="4"/>
  <c r="R1185" i="4"/>
  <c r="R1182" i="4"/>
  <c r="R1165" i="4"/>
  <c r="R1164" i="4"/>
  <c r="R1156" i="4"/>
  <c r="R1153" i="4"/>
  <c r="R1146" i="4"/>
  <c r="R1140" i="4"/>
  <c r="R1133" i="4"/>
  <c r="R1114" i="4"/>
  <c r="R1108" i="4"/>
  <c r="R1101" i="4"/>
  <c r="R1087" i="4"/>
  <c r="R1086" i="4"/>
  <c r="S1086" i="4"/>
  <c r="R1075" i="4"/>
  <c r="R1059" i="4"/>
  <c r="S1059" i="4"/>
  <c r="R1043" i="4"/>
  <c r="R784" i="4"/>
  <c r="S784" i="4"/>
  <c r="R674" i="4"/>
  <c r="R529" i="4"/>
  <c r="R1136" i="4"/>
  <c r="R1120" i="4"/>
  <c r="R1104" i="4"/>
  <c r="R905" i="4"/>
  <c r="S905" i="4"/>
  <c r="R845" i="4"/>
  <c r="S845" i="4"/>
  <c r="R835" i="4"/>
  <c r="R780" i="4"/>
  <c r="R1241" i="4"/>
  <c r="R1237" i="4"/>
  <c r="R1230" i="4"/>
  <c r="R1226" i="4"/>
  <c r="R1221" i="4"/>
  <c r="R1196" i="4"/>
  <c r="R1194" i="4"/>
  <c r="R1193" i="4"/>
  <c r="R1184" i="4"/>
  <c r="R1180" i="4"/>
  <c r="R1172" i="4"/>
  <c r="R1157" i="4"/>
  <c r="R1141" i="4"/>
  <c r="R1125" i="4"/>
  <c r="R1109" i="4"/>
  <c r="S1109" i="4"/>
  <c r="R1093" i="4"/>
  <c r="R1088" i="4"/>
  <c r="S1088" i="4"/>
  <c r="R852" i="4"/>
  <c r="R844" i="4"/>
  <c r="S844" i="4"/>
  <c r="R832" i="4"/>
  <c r="R826" i="4"/>
  <c r="R776" i="4"/>
  <c r="R704" i="4"/>
  <c r="S704" i="4"/>
  <c r="R491" i="4"/>
  <c r="R898" i="4"/>
  <c r="S898" i="4"/>
  <c r="R882" i="4"/>
  <c r="R866" i="4"/>
  <c r="R812" i="4"/>
  <c r="R806" i="4"/>
  <c r="R796" i="4"/>
  <c r="R790" i="4"/>
  <c r="S790" i="4"/>
  <c r="R766" i="4"/>
  <c r="S766" i="4"/>
  <c r="R742" i="4"/>
  <c r="R732" i="4"/>
  <c r="R708" i="4"/>
  <c r="R624" i="4"/>
  <c r="S624" i="4"/>
  <c r="R623" i="4"/>
  <c r="S623" i="4"/>
  <c r="R614" i="4"/>
  <c r="R599" i="4"/>
  <c r="S599" i="4"/>
  <c r="R597" i="4"/>
  <c r="R586" i="4"/>
  <c r="R457" i="4"/>
  <c r="R374" i="4"/>
  <c r="S374" i="4"/>
  <c r="R1027" i="4"/>
  <c r="S1027" i="4"/>
  <c r="R1023" i="4"/>
  <c r="S1023" i="4"/>
  <c r="R1019" i="4"/>
  <c r="S1019" i="4"/>
  <c r="R1015" i="4"/>
  <c r="S1015" i="4"/>
  <c r="R1011" i="4"/>
  <c r="S1011" i="4"/>
  <c r="R1007" i="4"/>
  <c r="R1003" i="4"/>
  <c r="R999" i="4"/>
  <c r="R995" i="4"/>
  <c r="R991" i="4"/>
  <c r="S991" i="4"/>
  <c r="R987" i="4"/>
  <c r="R983" i="4"/>
  <c r="R979" i="4"/>
  <c r="S979" i="4"/>
  <c r="R975" i="4"/>
  <c r="R971" i="4"/>
  <c r="R967" i="4"/>
  <c r="R963" i="4"/>
  <c r="S963" i="4"/>
  <c r="R959" i="4"/>
  <c r="S959" i="4"/>
  <c r="R955" i="4"/>
  <c r="S955" i="4"/>
  <c r="R951" i="4"/>
  <c r="S951" i="4"/>
  <c r="R947" i="4"/>
  <c r="S947" i="4"/>
  <c r="R936" i="4"/>
  <c r="R919" i="4"/>
  <c r="R899" i="4"/>
  <c r="R883" i="4"/>
  <c r="S883" i="4"/>
  <c r="R877" i="4"/>
  <c r="R874" i="4"/>
  <c r="R867" i="4"/>
  <c r="R842" i="4"/>
  <c r="S842" i="4"/>
  <c r="R798" i="4"/>
  <c r="R778" i="4"/>
  <c r="R750" i="4"/>
  <c r="R738" i="4"/>
  <c r="R724" i="4"/>
  <c r="S724" i="4"/>
  <c r="R574" i="4"/>
  <c r="S574" i="4"/>
  <c r="R481" i="4"/>
  <c r="S481" i="4"/>
  <c r="R394" i="4"/>
  <c r="S394" i="4"/>
  <c r="R333" i="4"/>
  <c r="R282" i="4"/>
  <c r="R263" i="4"/>
  <c r="S263" i="4"/>
  <c r="R257" i="4"/>
  <c r="S257" i="4"/>
  <c r="R553" i="4"/>
  <c r="R552" i="4"/>
  <c r="R547" i="4"/>
  <c r="S547" i="4"/>
  <c r="R546" i="4"/>
  <c r="S546" i="4"/>
  <c r="R543" i="4"/>
  <c r="S543" i="4"/>
  <c r="R541" i="4"/>
  <c r="S541" i="4"/>
  <c r="R535" i="4"/>
  <c r="S535" i="4"/>
  <c r="R508" i="4"/>
  <c r="R505" i="4"/>
  <c r="S505" i="4"/>
  <c r="R497" i="4"/>
  <c r="R479" i="4"/>
  <c r="R465" i="4"/>
  <c r="R441" i="4"/>
  <c r="R420" i="4"/>
  <c r="R391" i="4"/>
  <c r="S391" i="4"/>
  <c r="R366" i="4"/>
  <c r="S366" i="4"/>
  <c r="R349" i="4"/>
  <c r="S349" i="4"/>
  <c r="R346" i="4"/>
  <c r="S346" i="4"/>
  <c r="R325" i="4"/>
  <c r="S325" i="4"/>
  <c r="R266" i="4"/>
  <c r="S266" i="4"/>
  <c r="R239" i="4"/>
  <c r="R250" i="4"/>
  <c r="R244" i="4"/>
  <c r="R698" i="4"/>
  <c r="R684" i="4"/>
  <c r="S684" i="4"/>
  <c r="R680" i="4"/>
  <c r="R644" i="4"/>
  <c r="R626" i="4"/>
  <c r="R610" i="4"/>
  <c r="S610" i="4"/>
  <c r="R592" i="4"/>
  <c r="R591" i="4"/>
  <c r="R564" i="4"/>
  <c r="R524" i="4"/>
  <c r="R515" i="4"/>
  <c r="R514" i="4"/>
  <c r="R511" i="4"/>
  <c r="S511" i="4"/>
  <c r="R485" i="4"/>
  <c r="S485" i="4"/>
  <c r="R482" i="4"/>
  <c r="S482" i="4"/>
  <c r="R472" i="4"/>
  <c r="R471" i="4"/>
  <c r="R451" i="4"/>
  <c r="R448" i="4"/>
  <c r="R412" i="4"/>
  <c r="R361" i="4"/>
  <c r="R357" i="4"/>
  <c r="R343" i="4"/>
  <c r="R298" i="4"/>
  <c r="R112" i="4"/>
  <c r="S112" i="4"/>
  <c r="R619" i="4"/>
  <c r="R590" i="4"/>
  <c r="S590" i="4"/>
  <c r="R584" i="4"/>
  <c r="S584" i="4"/>
  <c r="R576" i="4"/>
  <c r="R558" i="4"/>
  <c r="R549" i="4"/>
  <c r="S549" i="4"/>
  <c r="R540" i="4"/>
  <c r="S540" i="4"/>
  <c r="R537" i="4"/>
  <c r="S537" i="4"/>
  <c r="R530" i="4"/>
  <c r="R519" i="4"/>
  <c r="S519" i="4"/>
  <c r="R517" i="4"/>
  <c r="R509" i="4"/>
  <c r="S509" i="4"/>
  <c r="R506" i="4"/>
  <c r="R504" i="4"/>
  <c r="S504" i="4"/>
  <c r="R488" i="4"/>
  <c r="S488" i="4"/>
  <c r="R477" i="4"/>
  <c r="R467" i="4"/>
  <c r="R466" i="4"/>
  <c r="R455" i="4"/>
  <c r="R438" i="4"/>
  <c r="R435" i="4"/>
  <c r="R431" i="4"/>
  <c r="S431" i="4"/>
  <c r="R428" i="4"/>
  <c r="S428" i="4"/>
  <c r="R404" i="4"/>
  <c r="S404" i="4"/>
  <c r="R399" i="4"/>
  <c r="S399" i="4"/>
  <c r="R393" i="4"/>
  <c r="S393" i="4"/>
  <c r="R390" i="4"/>
  <c r="R378" i="4"/>
  <c r="S378" i="4"/>
  <c r="R362" i="4"/>
  <c r="R358" i="4"/>
  <c r="R351" i="4"/>
  <c r="S351" i="4"/>
  <c r="R347" i="4"/>
  <c r="S347" i="4"/>
  <c r="R329" i="4"/>
  <c r="R328" i="4"/>
  <c r="S328" i="4"/>
  <c r="R320" i="4"/>
  <c r="R307" i="4"/>
  <c r="R302" i="4"/>
  <c r="R294" i="4"/>
  <c r="S294" i="4"/>
  <c r="R292" i="4"/>
  <c r="S292" i="4"/>
  <c r="R289" i="4"/>
  <c r="R285" i="4"/>
  <c r="S285" i="4"/>
  <c r="R264" i="4"/>
  <c r="S264" i="4"/>
  <c r="R251" i="4"/>
  <c r="R234" i="4"/>
  <c r="R134" i="4"/>
  <c r="R130" i="4"/>
  <c r="R106" i="4"/>
  <c r="R83" i="4"/>
  <c r="R51" i="4"/>
  <c r="S51" i="4"/>
  <c r="R50" i="4"/>
  <c r="S50" i="4"/>
  <c r="R41" i="4"/>
  <c r="S41" i="4"/>
  <c r="R38" i="4"/>
  <c r="R182" i="4"/>
  <c r="R168" i="4"/>
  <c r="R155" i="4"/>
  <c r="R154" i="4"/>
  <c r="R145" i="4"/>
  <c r="R142" i="4"/>
  <c r="R317" i="4"/>
  <c r="R278" i="4"/>
  <c r="R276" i="4"/>
  <c r="R274" i="4"/>
  <c r="R267" i="4"/>
  <c r="S267" i="4"/>
  <c r="R252" i="4"/>
  <c r="S252" i="4"/>
  <c r="R205" i="4"/>
  <c r="R180" i="4"/>
  <c r="R151" i="4"/>
  <c r="S151" i="4"/>
  <c r="R140" i="4"/>
  <c r="R96" i="4"/>
  <c r="R84" i="4"/>
  <c r="S84" i="4"/>
  <c r="R246" i="4"/>
  <c r="R232" i="4"/>
  <c r="R217" i="4"/>
  <c r="S217" i="4"/>
  <c r="R216" i="4"/>
  <c r="R213" i="4"/>
  <c r="R211" i="4"/>
  <c r="S211" i="4"/>
  <c r="R208" i="4"/>
  <c r="R207" i="4"/>
  <c r="R202" i="4"/>
  <c r="R201" i="4"/>
  <c r="S201" i="4"/>
  <c r="R172" i="4"/>
  <c r="R165" i="4"/>
  <c r="R147" i="4"/>
  <c r="R138" i="4"/>
  <c r="R122" i="4"/>
  <c r="R110" i="4"/>
  <c r="S110" i="4"/>
  <c r="R93" i="4"/>
  <c r="R53" i="4"/>
  <c r="R46" i="4"/>
  <c r="R42" i="4"/>
  <c r="R31" i="4"/>
  <c r="R30" i="4"/>
  <c r="R25" i="4"/>
  <c r="R12" i="4"/>
  <c r="R218" i="4"/>
  <c r="R212" i="4"/>
  <c r="R209" i="4"/>
  <c r="R195" i="4"/>
  <c r="R194" i="4"/>
  <c r="R191" i="4"/>
  <c r="R189" i="4"/>
  <c r="R186" i="4"/>
  <c r="S186" i="4"/>
  <c r="R183" i="4"/>
  <c r="R175" i="4"/>
  <c r="R166" i="4"/>
  <c r="R143" i="4"/>
  <c r="R126" i="4"/>
  <c r="R120" i="4"/>
  <c r="R116" i="4"/>
  <c r="R111" i="4"/>
  <c r="R108" i="4"/>
  <c r="S108" i="4"/>
  <c r="R105" i="4"/>
  <c r="R97" i="4"/>
  <c r="R91" i="4"/>
  <c r="R85" i="4"/>
  <c r="S85" i="4"/>
  <c r="R82" i="4"/>
  <c r="R76" i="4"/>
  <c r="R73" i="4"/>
  <c r="R64" i="4"/>
  <c r="S64" i="4"/>
  <c r="R45" i="4"/>
  <c r="S45" i="4"/>
  <c r="R29" i="4"/>
  <c r="R17" i="4"/>
  <c r="S17" i="4"/>
  <c r="R8" i="4"/>
  <c r="S8" i="4"/>
  <c r="R4" i="4"/>
  <c r="S4" i="4"/>
  <c r="R5212" i="4"/>
  <c r="R5211" i="4"/>
  <c r="S5211" i="4"/>
  <c r="R5196" i="4"/>
  <c r="R5195" i="4"/>
  <c r="R5177" i="4"/>
  <c r="S5177" i="4"/>
  <c r="R5123" i="4"/>
  <c r="S5123" i="4"/>
  <c r="R5110" i="4"/>
  <c r="R5100" i="4"/>
  <c r="S5100" i="4"/>
  <c r="R5099" i="4"/>
  <c r="R5059" i="4"/>
  <c r="R4972" i="4"/>
  <c r="R4956" i="4"/>
  <c r="R5279" i="4"/>
  <c r="R5277" i="4"/>
  <c r="R5275" i="4"/>
  <c r="R5263" i="4"/>
  <c r="R5261" i="4"/>
  <c r="S5261" i="4"/>
  <c r="R5259" i="4"/>
  <c r="S5259" i="4"/>
  <c r="R5247" i="4"/>
  <c r="R5245" i="4"/>
  <c r="S5245" i="4"/>
  <c r="R5243" i="4"/>
  <c r="R5231" i="4"/>
  <c r="R5229" i="4"/>
  <c r="R5227" i="4"/>
  <c r="R5215" i="4"/>
  <c r="S5215" i="4"/>
  <c r="R5114" i="4"/>
  <c r="R5004" i="4"/>
  <c r="R4988" i="4"/>
  <c r="R4892" i="4"/>
  <c r="R5204" i="4"/>
  <c r="R5203" i="4"/>
  <c r="R5142" i="4"/>
  <c r="R5132" i="4"/>
  <c r="R5131" i="4"/>
  <c r="R5118" i="4"/>
  <c r="S5118" i="4"/>
  <c r="R5102" i="4"/>
  <c r="R5091" i="4"/>
  <c r="R5078" i="4"/>
  <c r="R5068" i="4"/>
  <c r="R5067" i="4"/>
  <c r="R5036" i="4"/>
  <c r="S5036" i="4"/>
  <c r="R5020" i="4"/>
  <c r="S5020" i="4"/>
  <c r="R4906" i="4"/>
  <c r="R5271" i="4"/>
  <c r="R5269" i="4"/>
  <c r="R5267" i="4"/>
  <c r="R5255" i="4"/>
  <c r="R5253" i="4"/>
  <c r="R5251" i="4"/>
  <c r="R5239" i="4"/>
  <c r="R5237" i="4"/>
  <c r="R5235" i="4"/>
  <c r="R5223" i="4"/>
  <c r="R5221" i="4"/>
  <c r="R5219" i="4"/>
  <c r="R5052" i="4"/>
  <c r="R4940" i="4"/>
  <c r="R4924" i="4"/>
  <c r="R5208" i="4"/>
  <c r="R5207" i="4"/>
  <c r="S5207" i="4"/>
  <c r="R5200" i="4"/>
  <c r="R5199" i="4"/>
  <c r="R5192" i="4"/>
  <c r="R5191" i="4"/>
  <c r="R5185" i="4"/>
  <c r="R5162" i="4"/>
  <c r="S5162" i="4"/>
  <c r="R5153" i="4"/>
  <c r="R5147" i="4"/>
  <c r="S5147" i="4"/>
  <c r="R5129" i="4"/>
  <c r="R5115" i="4"/>
  <c r="S5115" i="4"/>
  <c r="R5097" i="4"/>
  <c r="R5083" i="4"/>
  <c r="R5065" i="4"/>
  <c r="S5065" i="4"/>
  <c r="R5044" i="4"/>
  <c r="R5033" i="4"/>
  <c r="S5033" i="4"/>
  <c r="R5012" i="4"/>
  <c r="S5012" i="4"/>
  <c r="R5001" i="4"/>
  <c r="R4980" i="4"/>
  <c r="R4969" i="4"/>
  <c r="S4969" i="4"/>
  <c r="R4948" i="4"/>
  <c r="S4948" i="4"/>
  <c r="R4937" i="4"/>
  <c r="R4916" i="4"/>
  <c r="S4916" i="4"/>
  <c r="R4905" i="4"/>
  <c r="S4905" i="4"/>
  <c r="R4884" i="4"/>
  <c r="R4873" i="4"/>
  <c r="S4873" i="4"/>
  <c r="R4852" i="4"/>
  <c r="S4852" i="4"/>
  <c r="R4841" i="4"/>
  <c r="S4841" i="4"/>
  <c r="R4820" i="4"/>
  <c r="S4820" i="4"/>
  <c r="R4809" i="4"/>
  <c r="S4809" i="4"/>
  <c r="R4788" i="4"/>
  <c r="S4788" i="4"/>
  <c r="R4777" i="4"/>
  <c r="R4756" i="4"/>
  <c r="R4745" i="4"/>
  <c r="R4724" i="4"/>
  <c r="R4716" i="4"/>
  <c r="S4716" i="4"/>
  <c r="R4702" i="4"/>
  <c r="R4572" i="4"/>
  <c r="S4572" i="4"/>
  <c r="R4535" i="4"/>
  <c r="R4508" i="4"/>
  <c r="R4471" i="4"/>
  <c r="R4444" i="4"/>
  <c r="S4444" i="4"/>
  <c r="R4407" i="4"/>
  <c r="R4380" i="4"/>
  <c r="R4343" i="4"/>
  <c r="R4271" i="4"/>
  <c r="R4207" i="4"/>
  <c r="R4143" i="4"/>
  <c r="S4143" i="4"/>
  <c r="R4860" i="4"/>
  <c r="R4828" i="4"/>
  <c r="R4796" i="4"/>
  <c r="S4796" i="4"/>
  <c r="R4764" i="4"/>
  <c r="S4764" i="4"/>
  <c r="R4732" i="4"/>
  <c r="R4584" i="4"/>
  <c r="R4583" i="4"/>
  <c r="R4579" i="4"/>
  <c r="R4575" i="4"/>
  <c r="S4575" i="4"/>
  <c r="R4568" i="4"/>
  <c r="R4560" i="4"/>
  <c r="R4556" i="4"/>
  <c r="R4520" i="4"/>
  <c r="R4519" i="4"/>
  <c r="R4515" i="4"/>
  <c r="R4511" i="4"/>
  <c r="R4504" i="4"/>
  <c r="S4504" i="4"/>
  <c r="R4496" i="4"/>
  <c r="S4496" i="4"/>
  <c r="R4492" i="4"/>
  <c r="R4456" i="4"/>
  <c r="R4455" i="4"/>
  <c r="R4451" i="4"/>
  <c r="S4451" i="4"/>
  <c r="R4447" i="4"/>
  <c r="S4447" i="4"/>
  <c r="R4440" i="4"/>
  <c r="S4440" i="4"/>
  <c r="R4432" i="4"/>
  <c r="R4428" i="4"/>
  <c r="S4428" i="4"/>
  <c r="R4392" i="4"/>
  <c r="R4391" i="4"/>
  <c r="S4391" i="4"/>
  <c r="R4387" i="4"/>
  <c r="R4383" i="4"/>
  <c r="R4376" i="4"/>
  <c r="S4376" i="4"/>
  <c r="R4368" i="4"/>
  <c r="R4364" i="4"/>
  <c r="R4328" i="4"/>
  <c r="R4327" i="4"/>
  <c r="R4323" i="4"/>
  <c r="R4264" i="4"/>
  <c r="R4259" i="4"/>
  <c r="S4259" i="4"/>
  <c r="R4200" i="4"/>
  <c r="R4195" i="4"/>
  <c r="R5028" i="4"/>
  <c r="R5017" i="4"/>
  <c r="S5017" i="4"/>
  <c r="R4996" i="4"/>
  <c r="R4985" i="4"/>
  <c r="R4964" i="4"/>
  <c r="R4953" i="4"/>
  <c r="R4932" i="4"/>
  <c r="R4921" i="4"/>
  <c r="R4900" i="4"/>
  <c r="S4900" i="4"/>
  <c r="R4889" i="4"/>
  <c r="S4889" i="4"/>
  <c r="R4868" i="4"/>
  <c r="R4857" i="4"/>
  <c r="S4857" i="4"/>
  <c r="R4836" i="4"/>
  <c r="R4825" i="4"/>
  <c r="R4804" i="4"/>
  <c r="R4793" i="4"/>
  <c r="R4772" i="4"/>
  <c r="S4772" i="4"/>
  <c r="R4761" i="4"/>
  <c r="R4740" i="4"/>
  <c r="R4729" i="4"/>
  <c r="S4729" i="4"/>
  <c r="R4698" i="4"/>
  <c r="R4683" i="4"/>
  <c r="R4576" i="4"/>
  <c r="R4512" i="4"/>
  <c r="R4448" i="4"/>
  <c r="R4384" i="4"/>
  <c r="R4320" i="4"/>
  <c r="S4320" i="4"/>
  <c r="R4316" i="4"/>
  <c r="R4256" i="4"/>
  <c r="R4252" i="4"/>
  <c r="S4252" i="4"/>
  <c r="R4192" i="4"/>
  <c r="R4188" i="4"/>
  <c r="R4908" i="4"/>
  <c r="R4876" i="4"/>
  <c r="R4844" i="4"/>
  <c r="S4844" i="4"/>
  <c r="R4812" i="4"/>
  <c r="R4780" i="4"/>
  <c r="S4780" i="4"/>
  <c r="R4748" i="4"/>
  <c r="R4694" i="4"/>
  <c r="R4692" i="4"/>
  <c r="S4692" i="4"/>
  <c r="R4684" i="4"/>
  <c r="S4684" i="4"/>
  <c r="R4563" i="4"/>
  <c r="R4527" i="4"/>
  <c r="S4527" i="4"/>
  <c r="R4499" i="4"/>
  <c r="S4499" i="4"/>
  <c r="R4463" i="4"/>
  <c r="R4435" i="4"/>
  <c r="R4399" i="4"/>
  <c r="S4399" i="4"/>
  <c r="R4371" i="4"/>
  <c r="R4335" i="4"/>
  <c r="R4279" i="4"/>
  <c r="S4279" i="4"/>
  <c r="R4215" i="4"/>
  <c r="R4151" i="4"/>
  <c r="S4151" i="4"/>
  <c r="R4131" i="4"/>
  <c r="R4124" i="4"/>
  <c r="R4079" i="4"/>
  <c r="S4079" i="4"/>
  <c r="R4023" i="4"/>
  <c r="R4008" i="4"/>
  <c r="S4008" i="4"/>
  <c r="R4000" i="4"/>
  <c r="S4000" i="4"/>
  <c r="R3987" i="4"/>
  <c r="S3987" i="4"/>
  <c r="R3980" i="4"/>
  <c r="R3955" i="4"/>
  <c r="R3923" i="4"/>
  <c r="S3923" i="4"/>
  <c r="R3779" i="4"/>
  <c r="S3779" i="4"/>
  <c r="R3715" i="4"/>
  <c r="S3715" i="4"/>
  <c r="R3592" i="4"/>
  <c r="S3592" i="4"/>
  <c r="R4307" i="4"/>
  <c r="S4307" i="4"/>
  <c r="R4300" i="4"/>
  <c r="R4243" i="4"/>
  <c r="R4236" i="4"/>
  <c r="R4179" i="4"/>
  <c r="S4179" i="4"/>
  <c r="R4172" i="4"/>
  <c r="R4087" i="4"/>
  <c r="R4072" i="4"/>
  <c r="R4064" i="4"/>
  <c r="R4051" i="4"/>
  <c r="R4044" i="4"/>
  <c r="R4019" i="4"/>
  <c r="R3948" i="4"/>
  <c r="R3939" i="4"/>
  <c r="R3932" i="4"/>
  <c r="R3895" i="4"/>
  <c r="R3843" i="4"/>
  <c r="S3843" i="4"/>
  <c r="R3808" i="4"/>
  <c r="S3808" i="4"/>
  <c r="R3807" i="4"/>
  <c r="S3807" i="4"/>
  <c r="R3795" i="4"/>
  <c r="S3795" i="4"/>
  <c r="R3791" i="4"/>
  <c r="S3791" i="4"/>
  <c r="R3790" i="4"/>
  <c r="S3790" i="4"/>
  <c r="R3744" i="4"/>
  <c r="S3744" i="4"/>
  <c r="R3743" i="4"/>
  <c r="S3743" i="4"/>
  <c r="R3731" i="4"/>
  <c r="R3727" i="4"/>
  <c r="S3727" i="4"/>
  <c r="R3726" i="4"/>
  <c r="S3726" i="4"/>
  <c r="R3663" i="4"/>
  <c r="S3663" i="4"/>
  <c r="R3662" i="4"/>
  <c r="S3662" i="4"/>
  <c r="R3646" i="4"/>
  <c r="S3646" i="4"/>
  <c r="R3632" i="4"/>
  <c r="R3599" i="4"/>
  <c r="R4700" i="4"/>
  <c r="R4547" i="4"/>
  <c r="R4540" i="4"/>
  <c r="R4483" i="4"/>
  <c r="S4483" i="4"/>
  <c r="R4476" i="4"/>
  <c r="R4419" i="4"/>
  <c r="S4419" i="4"/>
  <c r="R4412" i="4"/>
  <c r="S4412" i="4"/>
  <c r="R4355" i="4"/>
  <c r="R4348" i="4"/>
  <c r="R4291" i="4"/>
  <c r="R4284" i="4"/>
  <c r="R4227" i="4"/>
  <c r="S4227" i="4"/>
  <c r="R4220" i="4"/>
  <c r="R4163" i="4"/>
  <c r="R4156" i="4"/>
  <c r="R4136" i="4"/>
  <c r="S4136" i="4"/>
  <c r="R4128" i="4"/>
  <c r="R4120" i="4"/>
  <c r="R4115" i="4"/>
  <c r="R4108" i="4"/>
  <c r="S4108" i="4"/>
  <c r="R4095" i="4"/>
  <c r="R4083" i="4"/>
  <c r="R4080" i="4"/>
  <c r="R4048" i="4"/>
  <c r="S4048" i="4"/>
  <c r="R4024" i="4"/>
  <c r="R4012" i="4"/>
  <c r="R4003" i="4"/>
  <c r="S4003" i="4"/>
  <c r="R3999" i="4"/>
  <c r="R3996" i="4"/>
  <c r="R3951" i="4"/>
  <c r="R3943" i="4"/>
  <c r="R3928" i="4"/>
  <c r="S3928" i="4"/>
  <c r="R3924" i="4"/>
  <c r="S3924" i="4"/>
  <c r="R3912" i="4"/>
  <c r="S3912" i="4"/>
  <c r="R3883" i="4"/>
  <c r="R3880" i="4"/>
  <c r="R3864" i="4"/>
  <c r="S3864" i="4"/>
  <c r="R3856" i="4"/>
  <c r="S3856" i="4"/>
  <c r="R3760" i="4"/>
  <c r="S3760" i="4"/>
  <c r="R3680" i="4"/>
  <c r="S3680" i="4"/>
  <c r="R3679" i="4"/>
  <c r="S3679" i="4"/>
  <c r="R3651" i="4"/>
  <c r="S3651" i="4"/>
  <c r="R3603" i="4"/>
  <c r="R5278" i="4"/>
  <c r="S5278" i="4"/>
  <c r="R5274" i="4"/>
  <c r="R5270" i="4"/>
  <c r="R5266" i="4"/>
  <c r="R5262" i="4"/>
  <c r="S5262" i="4"/>
  <c r="R5258" i="4"/>
  <c r="S5258" i="4"/>
  <c r="R5254" i="4"/>
  <c r="S5254" i="4"/>
  <c r="R5250" i="4"/>
  <c r="R5246" i="4"/>
  <c r="S5246" i="4"/>
  <c r="R5242" i="4"/>
  <c r="S5242" i="4"/>
  <c r="R5238" i="4"/>
  <c r="S5238" i="4"/>
  <c r="R5234" i="4"/>
  <c r="R5230" i="4"/>
  <c r="R5226" i="4"/>
  <c r="S5226" i="4"/>
  <c r="R5222" i="4"/>
  <c r="S5222" i="4"/>
  <c r="R5218" i="4"/>
  <c r="S5218" i="4"/>
  <c r="R5213" i="4"/>
  <c r="R5209" i="4"/>
  <c r="S5209" i="4"/>
  <c r="R5205" i="4"/>
  <c r="S5205" i="4"/>
  <c r="R5201" i="4"/>
  <c r="S5201" i="4"/>
  <c r="R5197" i="4"/>
  <c r="S5197" i="4"/>
  <c r="R5193" i="4"/>
  <c r="R5143" i="4"/>
  <c r="R5135" i="4"/>
  <c r="R5127" i="4"/>
  <c r="R5119" i="4"/>
  <c r="S5119" i="4"/>
  <c r="R5111" i="4"/>
  <c r="R5103" i="4"/>
  <c r="R5095" i="4"/>
  <c r="S5095" i="4"/>
  <c r="R5087" i="4"/>
  <c r="R5079" i="4"/>
  <c r="S5079" i="4"/>
  <c r="R5071" i="4"/>
  <c r="R5063" i="4"/>
  <c r="R5055" i="4"/>
  <c r="S5055" i="4"/>
  <c r="R5047" i="4"/>
  <c r="R5039" i="4"/>
  <c r="R5031" i="4"/>
  <c r="S5031" i="4"/>
  <c r="R5023" i="4"/>
  <c r="R5015" i="4"/>
  <c r="R5007" i="4"/>
  <c r="R4999" i="4"/>
  <c r="R4991" i="4"/>
  <c r="R4983" i="4"/>
  <c r="R4975" i="4"/>
  <c r="R4967" i="4"/>
  <c r="R4959" i="4"/>
  <c r="R4951" i="4"/>
  <c r="R4943" i="4"/>
  <c r="R4935" i="4"/>
  <c r="R4927" i="4"/>
  <c r="R4919" i="4"/>
  <c r="S4919" i="4"/>
  <c r="R4911" i="4"/>
  <c r="S4911" i="4"/>
  <c r="R4903" i="4"/>
  <c r="R4895" i="4"/>
  <c r="R4887" i="4"/>
  <c r="S4887" i="4"/>
  <c r="R4879" i="4"/>
  <c r="S4879" i="4"/>
  <c r="R4871" i="4"/>
  <c r="R4863" i="4"/>
  <c r="R4855" i="4"/>
  <c r="R4847" i="4"/>
  <c r="S4847" i="4"/>
  <c r="R4839" i="4"/>
  <c r="R4831" i="4"/>
  <c r="S4831" i="4"/>
  <c r="R4823" i="4"/>
  <c r="S4823" i="4"/>
  <c r="R4815" i="4"/>
  <c r="R4807" i="4"/>
  <c r="R4799" i="4"/>
  <c r="R4791" i="4"/>
  <c r="S4791" i="4"/>
  <c r="R4783" i="4"/>
  <c r="R4775" i="4"/>
  <c r="S4775" i="4"/>
  <c r="R4767" i="4"/>
  <c r="S4767" i="4"/>
  <c r="R4759" i="4"/>
  <c r="R4751" i="4"/>
  <c r="R4743" i="4"/>
  <c r="S4743" i="4"/>
  <c r="R4735" i="4"/>
  <c r="R4727" i="4"/>
  <c r="R4721" i="4"/>
  <c r="R4708" i="4"/>
  <c r="R4707" i="4"/>
  <c r="R4689" i="4"/>
  <c r="S4689" i="4"/>
  <c r="R4676" i="4"/>
  <c r="R4675" i="4"/>
  <c r="S4675" i="4"/>
  <c r="R4531" i="4"/>
  <c r="S4531" i="4"/>
  <c r="R4524" i="4"/>
  <c r="R4467" i="4"/>
  <c r="R4460" i="4"/>
  <c r="R4403" i="4"/>
  <c r="S4403" i="4"/>
  <c r="R4396" i="4"/>
  <c r="R4339" i="4"/>
  <c r="S4339" i="4"/>
  <c r="R4332" i="4"/>
  <c r="R4319" i="4"/>
  <c r="S4319" i="4"/>
  <c r="R4312" i="4"/>
  <c r="R4304" i="4"/>
  <c r="R4275" i="4"/>
  <c r="R4268" i="4"/>
  <c r="R4263" i="4"/>
  <c r="R4255" i="4"/>
  <c r="R4248" i="4"/>
  <c r="R4240" i="4"/>
  <c r="R4211" i="4"/>
  <c r="R4204" i="4"/>
  <c r="R4199" i="4"/>
  <c r="R4191" i="4"/>
  <c r="R4184" i="4"/>
  <c r="R4176" i="4"/>
  <c r="R4147" i="4"/>
  <c r="S4147" i="4"/>
  <c r="R4140" i="4"/>
  <c r="S4140" i="4"/>
  <c r="R4112" i="4"/>
  <c r="S4112" i="4"/>
  <c r="R4088" i="4"/>
  <c r="R4076" i="4"/>
  <c r="R4067" i="4"/>
  <c r="R4063" i="4"/>
  <c r="R4060" i="4"/>
  <c r="S4060" i="4"/>
  <c r="R4015" i="4"/>
  <c r="R4007" i="4"/>
  <c r="R3975" i="4"/>
  <c r="R3959" i="4"/>
  <c r="R3944" i="4"/>
  <c r="R3936" i="4"/>
  <c r="S3936" i="4"/>
  <c r="R3927" i="4"/>
  <c r="S3927" i="4"/>
  <c r="R3920" i="4"/>
  <c r="S3920" i="4"/>
  <c r="R3904" i="4"/>
  <c r="R3899" i="4"/>
  <c r="R3892" i="4"/>
  <c r="S3892" i="4"/>
  <c r="R3875" i="4"/>
  <c r="R3824" i="4"/>
  <c r="S3824" i="4"/>
  <c r="R3774" i="4"/>
  <c r="S3774" i="4"/>
  <c r="R3710" i="4"/>
  <c r="S3710" i="4"/>
  <c r="R3696" i="4"/>
  <c r="S3696" i="4"/>
  <c r="R3667" i="4"/>
  <c r="S3667" i="4"/>
  <c r="R3614" i="4"/>
  <c r="S3614" i="4"/>
  <c r="R3595" i="4"/>
  <c r="S3595" i="4"/>
  <c r="R3531" i="4"/>
  <c r="S3531" i="4"/>
  <c r="R3467" i="4"/>
  <c r="S3467" i="4"/>
  <c r="R3411" i="4"/>
  <c r="R3391" i="4"/>
  <c r="R3336" i="4"/>
  <c r="S3336" i="4"/>
  <c r="R3307" i="4"/>
  <c r="S3307" i="4"/>
  <c r="R3270" i="4"/>
  <c r="S3270" i="4"/>
  <c r="R3227" i="4"/>
  <c r="S3227" i="4"/>
  <c r="R3214" i="4"/>
  <c r="R3179" i="4"/>
  <c r="S3179" i="4"/>
  <c r="R3093" i="4"/>
  <c r="R3029" i="4"/>
  <c r="S3029" i="4"/>
  <c r="R2956" i="4"/>
  <c r="S2956" i="4"/>
  <c r="R2945" i="4"/>
  <c r="R3558" i="4"/>
  <c r="S3558" i="4"/>
  <c r="R3528" i="4"/>
  <c r="R3464" i="4"/>
  <c r="R3430" i="4"/>
  <c r="S3430" i="4"/>
  <c r="R3328" i="4"/>
  <c r="R3319" i="4"/>
  <c r="R3295" i="4"/>
  <c r="S3295" i="4"/>
  <c r="R3224" i="4"/>
  <c r="S3224" i="4"/>
  <c r="R3191" i="4"/>
  <c r="S3191" i="4"/>
  <c r="R3167" i="4"/>
  <c r="R4099" i="4"/>
  <c r="R4092" i="4"/>
  <c r="S4092" i="4"/>
  <c r="R4035" i="4"/>
  <c r="R4028" i="4"/>
  <c r="R3971" i="4"/>
  <c r="R3964" i="4"/>
  <c r="S3964" i="4"/>
  <c r="R3911" i="4"/>
  <c r="S3911" i="4"/>
  <c r="R3908" i="4"/>
  <c r="R3583" i="4"/>
  <c r="S3583" i="4"/>
  <c r="R3575" i="4"/>
  <c r="R3511" i="4"/>
  <c r="R3494" i="4"/>
  <c r="R3455" i="4"/>
  <c r="R3447" i="4"/>
  <c r="S3447" i="4"/>
  <c r="R3342" i="4"/>
  <c r="S3342" i="4"/>
  <c r="R3272" i="4"/>
  <c r="S3272" i="4"/>
  <c r="R3251" i="4"/>
  <c r="S3251" i="4"/>
  <c r="R3232" i="4"/>
  <c r="R3125" i="4"/>
  <c r="R3061" i="4"/>
  <c r="R2969" i="4"/>
  <c r="S2969" i="4"/>
  <c r="R2920" i="4"/>
  <c r="R3568" i="4"/>
  <c r="R3555" i="4"/>
  <c r="R3550" i="4"/>
  <c r="R3539" i="4"/>
  <c r="S3539" i="4"/>
  <c r="R3535" i="4"/>
  <c r="R3504" i="4"/>
  <c r="S3504" i="4"/>
  <c r="R3486" i="4"/>
  <c r="S3486" i="4"/>
  <c r="R3475" i="4"/>
  <c r="S3475" i="4"/>
  <c r="R3471" i="4"/>
  <c r="S3471" i="4"/>
  <c r="R3440" i="4"/>
  <c r="R3427" i="4"/>
  <c r="S3427" i="4"/>
  <c r="R3422" i="4"/>
  <c r="S3422" i="4"/>
  <c r="R3407" i="4"/>
  <c r="R3376" i="4"/>
  <c r="R3363" i="4"/>
  <c r="S3363" i="4"/>
  <c r="R3339" i="4"/>
  <c r="S3339" i="4"/>
  <c r="R3247" i="4"/>
  <c r="S3247" i="4"/>
  <c r="R3230" i="4"/>
  <c r="R2993" i="4"/>
  <c r="R2982" i="4"/>
  <c r="R2973" i="4"/>
  <c r="S2973" i="4"/>
  <c r="R2966" i="4"/>
  <c r="R3403" i="4"/>
  <c r="R3400" i="4"/>
  <c r="R3383" i="4"/>
  <c r="R3366" i="4"/>
  <c r="R3315" i="4"/>
  <c r="R3296" i="4"/>
  <c r="S3296" i="4"/>
  <c r="R3255" i="4"/>
  <c r="S3255" i="4"/>
  <c r="R3206" i="4"/>
  <c r="S3206" i="4"/>
  <c r="R3187" i="4"/>
  <c r="S3187" i="4"/>
  <c r="R3168" i="4"/>
  <c r="R2985" i="4"/>
  <c r="S2985" i="4"/>
  <c r="R2972" i="4"/>
  <c r="S2972" i="4"/>
  <c r="R2957" i="4"/>
  <c r="S2957" i="4"/>
  <c r="R2914" i="4"/>
  <c r="R2520" i="4"/>
  <c r="R2472" i="4"/>
  <c r="R2169" i="4"/>
  <c r="S2169" i="4"/>
  <c r="R2165" i="4"/>
  <c r="S2165" i="4"/>
  <c r="R2105" i="4"/>
  <c r="S2105" i="4"/>
  <c r="R2101" i="4"/>
  <c r="S2101" i="4"/>
  <c r="R1984" i="4"/>
  <c r="R3607" i="4"/>
  <c r="S3607" i="4"/>
  <c r="R3590" i="4"/>
  <c r="S3590" i="4"/>
  <c r="R3499" i="4"/>
  <c r="R3496" i="4"/>
  <c r="S3496" i="4"/>
  <c r="R3479" i="4"/>
  <c r="R3462" i="4"/>
  <c r="R3371" i="4"/>
  <c r="R3368" i="4"/>
  <c r="R3351" i="4"/>
  <c r="S3351" i="4"/>
  <c r="R3334" i="4"/>
  <c r="R3287" i="4"/>
  <c r="S3287" i="4"/>
  <c r="R3238" i="4"/>
  <c r="R3219" i="4"/>
  <c r="S3219" i="4"/>
  <c r="R3200" i="4"/>
  <c r="S3200" i="4"/>
  <c r="R3159" i="4"/>
  <c r="S3159" i="4"/>
  <c r="R3128" i="4"/>
  <c r="R3122" i="4"/>
  <c r="S3122" i="4"/>
  <c r="R3117" i="4"/>
  <c r="S3117" i="4"/>
  <c r="R3096" i="4"/>
  <c r="R3090" i="4"/>
  <c r="R3085" i="4"/>
  <c r="R3064" i="4"/>
  <c r="R3058" i="4"/>
  <c r="S3058" i="4"/>
  <c r="R3053" i="4"/>
  <c r="R3032" i="4"/>
  <c r="S3032" i="4"/>
  <c r="R3026" i="4"/>
  <c r="S3026" i="4"/>
  <c r="R3021" i="4"/>
  <c r="S3021" i="4"/>
  <c r="R2965" i="4"/>
  <c r="R2961" i="4"/>
  <c r="R2958" i="4"/>
  <c r="S2958" i="4"/>
  <c r="R2926" i="4"/>
  <c r="R2890" i="4"/>
  <c r="R2846" i="4"/>
  <c r="S2846" i="4"/>
  <c r="R2698" i="4"/>
  <c r="R2634" i="4"/>
  <c r="R2592" i="4"/>
  <c r="S2592" i="4"/>
  <c r="R2558" i="4"/>
  <c r="S2558" i="4"/>
  <c r="R2504" i="4"/>
  <c r="R2446" i="4"/>
  <c r="S2446" i="4"/>
  <c r="R2414" i="4"/>
  <c r="R2382" i="4"/>
  <c r="S2382" i="4"/>
  <c r="R2350" i="4"/>
  <c r="S2350" i="4"/>
  <c r="R2318" i="4"/>
  <c r="S2318" i="4"/>
  <c r="R2286" i="4"/>
  <c r="S2286" i="4"/>
  <c r="R2254" i="4"/>
  <c r="R2224" i="4"/>
  <c r="S2224" i="4"/>
  <c r="R2216" i="4"/>
  <c r="S2216" i="4"/>
  <c r="R2213" i="4"/>
  <c r="S2213" i="4"/>
  <c r="R2185" i="4"/>
  <c r="S2185" i="4"/>
  <c r="R2181" i="4"/>
  <c r="S2181" i="4"/>
  <c r="R2151" i="4"/>
  <c r="R2121" i="4"/>
  <c r="S2121" i="4"/>
  <c r="R2117" i="4"/>
  <c r="R2057" i="4"/>
  <c r="S2057" i="4"/>
  <c r="R2053" i="4"/>
  <c r="R2017" i="4"/>
  <c r="R2013" i="4"/>
  <c r="R2009" i="4"/>
  <c r="S2009" i="4"/>
  <c r="R2001" i="4"/>
  <c r="R1995" i="4"/>
  <c r="R2568" i="4"/>
  <c r="R2478" i="4"/>
  <c r="S2478" i="4"/>
  <c r="R2201" i="4"/>
  <c r="R2197" i="4"/>
  <c r="R2137" i="4"/>
  <c r="R2133" i="4"/>
  <c r="R2073" i="4"/>
  <c r="R2069" i="4"/>
  <c r="S2069" i="4"/>
  <c r="R2029" i="4"/>
  <c r="R2025" i="4"/>
  <c r="R5187" i="4"/>
  <c r="R5183" i="4"/>
  <c r="R5179" i="4"/>
  <c r="R5175" i="4"/>
  <c r="S5175" i="4"/>
  <c r="R5171" i="4"/>
  <c r="R5167" i="4"/>
  <c r="R5163" i="4"/>
  <c r="S5163" i="4"/>
  <c r="R5159" i="4"/>
  <c r="R5155" i="4"/>
  <c r="R5151" i="4"/>
  <c r="R4719" i="4"/>
  <c r="S4719" i="4"/>
  <c r="R4711" i="4"/>
  <c r="S4711" i="4"/>
  <c r="R4703" i="4"/>
  <c r="S4703" i="4"/>
  <c r="R4695" i="4"/>
  <c r="S4695" i="4"/>
  <c r="R4687" i="4"/>
  <c r="R4679" i="4"/>
  <c r="S4679" i="4"/>
  <c r="R4671" i="4"/>
  <c r="S4671" i="4"/>
  <c r="R4669" i="4"/>
  <c r="R4667" i="4"/>
  <c r="R4665" i="4"/>
  <c r="S4665" i="4"/>
  <c r="R4663" i="4"/>
  <c r="S4663" i="4"/>
  <c r="R4661" i="4"/>
  <c r="S4661" i="4"/>
  <c r="R4659" i="4"/>
  <c r="R4657" i="4"/>
  <c r="R4655" i="4"/>
  <c r="R4653" i="4"/>
  <c r="S4653" i="4"/>
  <c r="R4651" i="4"/>
  <c r="R4649" i="4"/>
  <c r="R4647" i="4"/>
  <c r="R4645" i="4"/>
  <c r="R4643" i="4"/>
  <c r="R4641" i="4"/>
  <c r="R4639" i="4"/>
  <c r="R4637" i="4"/>
  <c r="R4635" i="4"/>
  <c r="R4633" i="4"/>
  <c r="S4633" i="4"/>
  <c r="R4631" i="4"/>
  <c r="R4629" i="4"/>
  <c r="S4629" i="4"/>
  <c r="R4627" i="4"/>
  <c r="R4625" i="4"/>
  <c r="R4623" i="4"/>
  <c r="R4621" i="4"/>
  <c r="S4621" i="4"/>
  <c r="R4619" i="4"/>
  <c r="R4617" i="4"/>
  <c r="S4617" i="4"/>
  <c r="R4615" i="4"/>
  <c r="R4613" i="4"/>
  <c r="R4611" i="4"/>
  <c r="R4609" i="4"/>
  <c r="S4609" i="4"/>
  <c r="R4607" i="4"/>
  <c r="S4607" i="4"/>
  <c r="R4605" i="4"/>
  <c r="R4603" i="4"/>
  <c r="S4603" i="4"/>
  <c r="R4601" i="4"/>
  <c r="R4599" i="4"/>
  <c r="S4599" i="4"/>
  <c r="R4597" i="4"/>
  <c r="R4595" i="4"/>
  <c r="R4593" i="4"/>
  <c r="R4591" i="4"/>
  <c r="S4591" i="4"/>
  <c r="R4589" i="4"/>
  <c r="S4589" i="4"/>
  <c r="R4587" i="4"/>
  <c r="S4587" i="4"/>
  <c r="R3879" i="4"/>
  <c r="R3876" i="4"/>
  <c r="S3876" i="4"/>
  <c r="R3863" i="4"/>
  <c r="R3860" i="4"/>
  <c r="S3860" i="4"/>
  <c r="R3847" i="4"/>
  <c r="S3847" i="4"/>
  <c r="R3844" i="4"/>
  <c r="R3835" i="4"/>
  <c r="S3835" i="4"/>
  <c r="R3832" i="4"/>
  <c r="S3832" i="4"/>
  <c r="R3830" i="4"/>
  <c r="S3830" i="4"/>
  <c r="R3815" i="4"/>
  <c r="S3815" i="4"/>
  <c r="R3803" i="4"/>
  <c r="S3803" i="4"/>
  <c r="R3800" i="4"/>
  <c r="S3800" i="4"/>
  <c r="R3798" i="4"/>
  <c r="S3798" i="4"/>
  <c r="R3783" i="4"/>
  <c r="S3783" i="4"/>
  <c r="R3771" i="4"/>
  <c r="S3771" i="4"/>
  <c r="R3768" i="4"/>
  <c r="S3768" i="4"/>
  <c r="R3766" i="4"/>
  <c r="S3766" i="4"/>
  <c r="R3751" i="4"/>
  <c r="S3751" i="4"/>
  <c r="R3739" i="4"/>
  <c r="R3736" i="4"/>
  <c r="R3734" i="4"/>
  <c r="R3719" i="4"/>
  <c r="S3719" i="4"/>
  <c r="R3707" i="4"/>
  <c r="S3707" i="4"/>
  <c r="R3704" i="4"/>
  <c r="S3704" i="4"/>
  <c r="R3702" i="4"/>
  <c r="S3702" i="4"/>
  <c r="R3687" i="4"/>
  <c r="S3687" i="4"/>
  <c r="R3675" i="4"/>
  <c r="S3675" i="4"/>
  <c r="R3672" i="4"/>
  <c r="S3672" i="4"/>
  <c r="R3670" i="4"/>
  <c r="S3670" i="4"/>
  <c r="R3655" i="4"/>
  <c r="S3655" i="4"/>
  <c r="R3643" i="4"/>
  <c r="S3643" i="4"/>
  <c r="R3640" i="4"/>
  <c r="S3640" i="4"/>
  <c r="R3638" i="4"/>
  <c r="R3623" i="4"/>
  <c r="R3616" i="4"/>
  <c r="R3582" i="4"/>
  <c r="S3582" i="4"/>
  <c r="R3571" i="4"/>
  <c r="S3571" i="4"/>
  <c r="R3567" i="4"/>
  <c r="R3563" i="4"/>
  <c r="S3563" i="4"/>
  <c r="R3560" i="4"/>
  <c r="S3560" i="4"/>
  <c r="R3551" i="4"/>
  <c r="R3543" i="4"/>
  <c r="R3536" i="4"/>
  <c r="R3526" i="4"/>
  <c r="R3523" i="4"/>
  <c r="R3502" i="4"/>
  <c r="S3502" i="4"/>
  <c r="R3488" i="4"/>
  <c r="R3454" i="4"/>
  <c r="S3454" i="4"/>
  <c r="R3443" i="4"/>
  <c r="S3443" i="4"/>
  <c r="R3439" i="4"/>
  <c r="S3439" i="4"/>
  <c r="R3435" i="4"/>
  <c r="R3432" i="4"/>
  <c r="S3432" i="4"/>
  <c r="R3423" i="4"/>
  <c r="S3423" i="4"/>
  <c r="R3415" i="4"/>
  <c r="R3408" i="4"/>
  <c r="R3398" i="4"/>
  <c r="R3395" i="4"/>
  <c r="S3395" i="4"/>
  <c r="R3374" i="4"/>
  <c r="R3360" i="4"/>
  <c r="S3360" i="4"/>
  <c r="R3326" i="4"/>
  <c r="S3326" i="4"/>
  <c r="R3310" i="4"/>
  <c r="S3310" i="4"/>
  <c r="R3302" i="4"/>
  <c r="S3302" i="4"/>
  <c r="R3283" i="4"/>
  <c r="R3275" i="4"/>
  <c r="S3275" i="4"/>
  <c r="R3264" i="4"/>
  <c r="S3264" i="4"/>
  <c r="R3263" i="4"/>
  <c r="R3240" i="4"/>
  <c r="S3240" i="4"/>
  <c r="R3223" i="4"/>
  <c r="R3215" i="4"/>
  <c r="S3215" i="4"/>
  <c r="R3198" i="4"/>
  <c r="S3198" i="4"/>
  <c r="R3195" i="4"/>
  <c r="R3192" i="4"/>
  <c r="S3192" i="4"/>
  <c r="R3182" i="4"/>
  <c r="R3174" i="4"/>
  <c r="R3155" i="4"/>
  <c r="R3148" i="4"/>
  <c r="S3148" i="4"/>
  <c r="R3145" i="4"/>
  <c r="S3145" i="4"/>
  <c r="R3141" i="4"/>
  <c r="S3141" i="4"/>
  <c r="R3126" i="4"/>
  <c r="R3116" i="4"/>
  <c r="R3113" i="4"/>
  <c r="R3109" i="4"/>
  <c r="S3109" i="4"/>
  <c r="R3094" i="4"/>
  <c r="S3094" i="4"/>
  <c r="R3084" i="4"/>
  <c r="R3081" i="4"/>
  <c r="R3077" i="4"/>
  <c r="S3077" i="4"/>
  <c r="R3062" i="4"/>
  <c r="R3052" i="4"/>
  <c r="R3049" i="4"/>
  <c r="R3045" i="4"/>
  <c r="R3030" i="4"/>
  <c r="S3030" i="4"/>
  <c r="R3020" i="4"/>
  <c r="S3020" i="4"/>
  <c r="R3017" i="4"/>
  <c r="S3017" i="4"/>
  <c r="R3013" i="4"/>
  <c r="R3000" i="4"/>
  <c r="S3000" i="4"/>
  <c r="R2989" i="4"/>
  <c r="S2989" i="4"/>
  <c r="R2964" i="4"/>
  <c r="S2964" i="4"/>
  <c r="R2942" i="4"/>
  <c r="R2929" i="4"/>
  <c r="R2893" i="4"/>
  <c r="R2849" i="4"/>
  <c r="R2838" i="4"/>
  <c r="R2833" i="4"/>
  <c r="R2730" i="4"/>
  <c r="R2668" i="4"/>
  <c r="R2666" i="4"/>
  <c r="R2602" i="4"/>
  <c r="S2602" i="4"/>
  <c r="R2552" i="4"/>
  <c r="R2510" i="4"/>
  <c r="S2510" i="4"/>
  <c r="R2492" i="4"/>
  <c r="S2492" i="4"/>
  <c r="R2183" i="4"/>
  <c r="S2183" i="4"/>
  <c r="R2153" i="4"/>
  <c r="S2153" i="4"/>
  <c r="R2149" i="4"/>
  <c r="R2119" i="4"/>
  <c r="R2089" i="4"/>
  <c r="R2085" i="4"/>
  <c r="S2085" i="4"/>
  <c r="R2055" i="4"/>
  <c r="S2055" i="4"/>
  <c r="R2015" i="4"/>
  <c r="R1670" i="4"/>
  <c r="R1558" i="4"/>
  <c r="S1558" i="4"/>
  <c r="R1427" i="4"/>
  <c r="R1413" i="4"/>
  <c r="R2925" i="4"/>
  <c r="R2904" i="4"/>
  <c r="S2904" i="4"/>
  <c r="R2901" i="4"/>
  <c r="S2901" i="4"/>
  <c r="R2898" i="4"/>
  <c r="S2898" i="4"/>
  <c r="R2865" i="4"/>
  <c r="S2865" i="4"/>
  <c r="R2862" i="4"/>
  <c r="R2858" i="4"/>
  <c r="R2854" i="4"/>
  <c r="R2845" i="4"/>
  <c r="S2845" i="4"/>
  <c r="R2841" i="4"/>
  <c r="R2716" i="4"/>
  <c r="S2716" i="4"/>
  <c r="R2706" i="4"/>
  <c r="R2684" i="4"/>
  <c r="S2684" i="4"/>
  <c r="R2674" i="4"/>
  <c r="R2652" i="4"/>
  <c r="R2642" i="4"/>
  <c r="R2620" i="4"/>
  <c r="S2620" i="4"/>
  <c r="R2610" i="4"/>
  <c r="R2580" i="4"/>
  <c r="S2580" i="4"/>
  <c r="R2578" i="4"/>
  <c r="R2570" i="4"/>
  <c r="R2566" i="4"/>
  <c r="R2532" i="4"/>
  <c r="R2530" i="4"/>
  <c r="R2524" i="4"/>
  <c r="R2522" i="4"/>
  <c r="R2518" i="4"/>
  <c r="R2500" i="4"/>
  <c r="S2500" i="4"/>
  <c r="R2490" i="4"/>
  <c r="S2490" i="4"/>
  <c r="R2468" i="4"/>
  <c r="R2458" i="4"/>
  <c r="R2436" i="4"/>
  <c r="R2426" i="4"/>
  <c r="R2404" i="4"/>
  <c r="S2404" i="4"/>
  <c r="R2394" i="4"/>
  <c r="S2394" i="4"/>
  <c r="R2372" i="4"/>
  <c r="S2372" i="4"/>
  <c r="R2362" i="4"/>
  <c r="S2362" i="4"/>
  <c r="R2340" i="4"/>
  <c r="R2330" i="4"/>
  <c r="S2330" i="4"/>
  <c r="R2308" i="4"/>
  <c r="R2298" i="4"/>
  <c r="R2276" i="4"/>
  <c r="S2276" i="4"/>
  <c r="R2266" i="4"/>
  <c r="S2266" i="4"/>
  <c r="R2244" i="4"/>
  <c r="S2244" i="4"/>
  <c r="R2234" i="4"/>
  <c r="R2209" i="4"/>
  <c r="S2209" i="4"/>
  <c r="R2205" i="4"/>
  <c r="R2189" i="4"/>
  <c r="S2189" i="4"/>
  <c r="R2173" i="4"/>
  <c r="R2157" i="4"/>
  <c r="R2141" i="4"/>
  <c r="S2141" i="4"/>
  <c r="R2125" i="4"/>
  <c r="S2125" i="4"/>
  <c r="R2109" i="4"/>
  <c r="S2109" i="4"/>
  <c r="R2093" i="4"/>
  <c r="S2093" i="4"/>
  <c r="R2077" i="4"/>
  <c r="R2061" i="4"/>
  <c r="S2061" i="4"/>
  <c r="R2045" i="4"/>
  <c r="R2041" i="4"/>
  <c r="R2033" i="4"/>
  <c r="R2011" i="4"/>
  <c r="S2011" i="4"/>
  <c r="R1980" i="4"/>
  <c r="R1977" i="4"/>
  <c r="R1927" i="4"/>
  <c r="S1927" i="4"/>
  <c r="R1883" i="4"/>
  <c r="R1863" i="4"/>
  <c r="R1819" i="4"/>
  <c r="R1799" i="4"/>
  <c r="R1755" i="4"/>
  <c r="R1735" i="4"/>
  <c r="R1682" i="4"/>
  <c r="R1650" i="4"/>
  <c r="R1618" i="4"/>
  <c r="R1578" i="4"/>
  <c r="R1503" i="4"/>
  <c r="R1499" i="4"/>
  <c r="S1499" i="4"/>
  <c r="R1489" i="4"/>
  <c r="S1489" i="4"/>
  <c r="R1450" i="4"/>
  <c r="R1431" i="4"/>
  <c r="S1431" i="4"/>
  <c r="R1402" i="4"/>
  <c r="R2440" i="4"/>
  <c r="S2440" i="4"/>
  <c r="R2408" i="4"/>
  <c r="R2376" i="4"/>
  <c r="S2376" i="4"/>
  <c r="R2344" i="4"/>
  <c r="S2344" i="4"/>
  <c r="R2312" i="4"/>
  <c r="R2280" i="4"/>
  <c r="R2248" i="4"/>
  <c r="R2217" i="4"/>
  <c r="S2217" i="4"/>
  <c r="R2211" i="4"/>
  <c r="R2193" i="4"/>
  <c r="R2177" i="4"/>
  <c r="S2177" i="4"/>
  <c r="R2161" i="4"/>
  <c r="R2145" i="4"/>
  <c r="R2129" i="4"/>
  <c r="S2129" i="4"/>
  <c r="R2113" i="4"/>
  <c r="S2113" i="4"/>
  <c r="R2097" i="4"/>
  <c r="S2097" i="4"/>
  <c r="R2081" i="4"/>
  <c r="R2065" i="4"/>
  <c r="R2049" i="4"/>
  <c r="R1997" i="4"/>
  <c r="R1993" i="4"/>
  <c r="R1985" i="4"/>
  <c r="R1911" i="4"/>
  <c r="S1911" i="4"/>
  <c r="R1867" i="4"/>
  <c r="R1847" i="4"/>
  <c r="S1847" i="4"/>
  <c r="R1803" i="4"/>
  <c r="S1803" i="4"/>
  <c r="R1783" i="4"/>
  <c r="R1739" i="4"/>
  <c r="R1719" i="4"/>
  <c r="R1694" i="4"/>
  <c r="R1675" i="4"/>
  <c r="R1631" i="4"/>
  <c r="S1631" i="4"/>
  <c r="R1600" i="4"/>
  <c r="R1585" i="4"/>
  <c r="S1585" i="4"/>
  <c r="R1553" i="4"/>
  <c r="S1553" i="4"/>
  <c r="R1469" i="4"/>
  <c r="R1417" i="4"/>
  <c r="S1417" i="4"/>
  <c r="R1365" i="4"/>
  <c r="R1915" i="4"/>
  <c r="R1895" i="4"/>
  <c r="S1895" i="4"/>
  <c r="R1851" i="4"/>
  <c r="S1851" i="4"/>
  <c r="R1831" i="4"/>
  <c r="S1831" i="4"/>
  <c r="R1787" i="4"/>
  <c r="R1767" i="4"/>
  <c r="R1723" i="4"/>
  <c r="R1679" i="4"/>
  <c r="R1604" i="4"/>
  <c r="R1593" i="4"/>
  <c r="R1565" i="4"/>
  <c r="R1474" i="4"/>
  <c r="S1474" i="4"/>
  <c r="R1454" i="4"/>
  <c r="S1454" i="4"/>
  <c r="R1453" i="4"/>
  <c r="R1395" i="4"/>
  <c r="R1331" i="4"/>
  <c r="R1323" i="4"/>
  <c r="R1381" i="4"/>
  <c r="S1381" i="4"/>
  <c r="R1287" i="4"/>
  <c r="R1281" i="4"/>
  <c r="S1281" i="4"/>
  <c r="R1270" i="4"/>
  <c r="R1268" i="4"/>
  <c r="R1266" i="4"/>
  <c r="S1266" i="4"/>
  <c r="R1259" i="4"/>
  <c r="R1255" i="4"/>
  <c r="R1249" i="4"/>
  <c r="R1229" i="4"/>
  <c r="R1216" i="4"/>
  <c r="R1291" i="4"/>
  <c r="R1273" i="4"/>
  <c r="S1273" i="4"/>
  <c r="R1260" i="4"/>
  <c r="R1313" i="4"/>
  <c r="R1299" i="4"/>
  <c r="R1284" i="4"/>
  <c r="R1265" i="4"/>
  <c r="R1252" i="4"/>
  <c r="R1160" i="4"/>
  <c r="R1144" i="4"/>
  <c r="R1128" i="4"/>
  <c r="S1128" i="4"/>
  <c r="R1112" i="4"/>
  <c r="R1096" i="4"/>
  <c r="S1096" i="4"/>
  <c r="R1082" i="4"/>
  <c r="S1082" i="4"/>
  <c r="R1078" i="4"/>
  <c r="S1078" i="4"/>
  <c r="R1074" i="4"/>
  <c r="R1070" i="4"/>
  <c r="R1066" i="4"/>
  <c r="R1062" i="4"/>
  <c r="S1062" i="4"/>
  <c r="R1058" i="4"/>
  <c r="S1058" i="4"/>
  <c r="R1054" i="4"/>
  <c r="S1054" i="4"/>
  <c r="R1050" i="4"/>
  <c r="S1050" i="4"/>
  <c r="R1046" i="4"/>
  <c r="R1042" i="4"/>
  <c r="R1038" i="4"/>
  <c r="S1038" i="4"/>
  <c r="R2728" i="4"/>
  <c r="R2726" i="4"/>
  <c r="S2726" i="4"/>
  <c r="R2720" i="4"/>
  <c r="S2720" i="4"/>
  <c r="R2718" i="4"/>
  <c r="S2718" i="4"/>
  <c r="R2712" i="4"/>
  <c r="S2712" i="4"/>
  <c r="R2710" i="4"/>
  <c r="R2704" i="4"/>
  <c r="R2702" i="4"/>
  <c r="S2702" i="4"/>
  <c r="R2696" i="4"/>
  <c r="R2694" i="4"/>
  <c r="R2688" i="4"/>
  <c r="R2686" i="4"/>
  <c r="S2686" i="4"/>
  <c r="R2680" i="4"/>
  <c r="R2678" i="4"/>
  <c r="S2678" i="4"/>
  <c r="R2672" i="4"/>
  <c r="R2670" i="4"/>
  <c r="S2670" i="4"/>
  <c r="R2664" i="4"/>
  <c r="R2662" i="4"/>
  <c r="S2662" i="4"/>
  <c r="R2656" i="4"/>
  <c r="R2654" i="4"/>
  <c r="S2654" i="4"/>
  <c r="R2648" i="4"/>
  <c r="S2648" i="4"/>
  <c r="R2646" i="4"/>
  <c r="S2646" i="4"/>
  <c r="R2640" i="4"/>
  <c r="S2640" i="4"/>
  <c r="R2638" i="4"/>
  <c r="S2638" i="4"/>
  <c r="R2632" i="4"/>
  <c r="R2630" i="4"/>
  <c r="R2624" i="4"/>
  <c r="S2624" i="4"/>
  <c r="R2622" i="4"/>
  <c r="R2616" i="4"/>
  <c r="R2614" i="4"/>
  <c r="R2608" i="4"/>
  <c r="R2606" i="4"/>
  <c r="S2606" i="4"/>
  <c r="R2596" i="4"/>
  <c r="R2594" i="4"/>
  <c r="R2584" i="4"/>
  <c r="R2582" i="4"/>
  <c r="S2582" i="4"/>
  <c r="R2564" i="4"/>
  <c r="S2564" i="4"/>
  <c r="R2562" i="4"/>
  <c r="R2556" i="4"/>
  <c r="R2554" i="4"/>
  <c r="R2536" i="4"/>
  <c r="R2534" i="4"/>
  <c r="R2516" i="4"/>
  <c r="R2514" i="4"/>
  <c r="R2508" i="4"/>
  <c r="R2506" i="4"/>
  <c r="R2494" i="4"/>
  <c r="S2494" i="4"/>
  <c r="R2484" i="4"/>
  <c r="S2484" i="4"/>
  <c r="R2482" i="4"/>
  <c r="S2482" i="4"/>
  <c r="R2476" i="4"/>
  <c r="S2476" i="4"/>
  <c r="R2474" i="4"/>
  <c r="S2474" i="4"/>
  <c r="R2462" i="4"/>
  <c r="R2452" i="4"/>
  <c r="S2452" i="4"/>
  <c r="R2450" i="4"/>
  <c r="R2444" i="4"/>
  <c r="S2444" i="4"/>
  <c r="R2442" i="4"/>
  <c r="R2430" i="4"/>
  <c r="S2430" i="4"/>
  <c r="R2420" i="4"/>
  <c r="R2418" i="4"/>
  <c r="R2412" i="4"/>
  <c r="S2412" i="4"/>
  <c r="R2410" i="4"/>
  <c r="S2410" i="4"/>
  <c r="R2398" i="4"/>
  <c r="R2388" i="4"/>
  <c r="S2388" i="4"/>
  <c r="R2386" i="4"/>
  <c r="S2386" i="4"/>
  <c r="R2380" i="4"/>
  <c r="S2380" i="4"/>
  <c r="R2378" i="4"/>
  <c r="S2378" i="4"/>
  <c r="R2366" i="4"/>
  <c r="R2356" i="4"/>
  <c r="S2356" i="4"/>
  <c r="R2354" i="4"/>
  <c r="S2354" i="4"/>
  <c r="R2348" i="4"/>
  <c r="R2346" i="4"/>
  <c r="S2346" i="4"/>
  <c r="R2334" i="4"/>
  <c r="S2334" i="4"/>
  <c r="R2324" i="4"/>
  <c r="S2324" i="4"/>
  <c r="R2322" i="4"/>
  <c r="R2316" i="4"/>
  <c r="S2316" i="4"/>
  <c r="R2314" i="4"/>
  <c r="S2314" i="4"/>
  <c r="R2302" i="4"/>
  <c r="R2292" i="4"/>
  <c r="R2290" i="4"/>
  <c r="S2290" i="4"/>
  <c r="R2284" i="4"/>
  <c r="R2282" i="4"/>
  <c r="S2282" i="4"/>
  <c r="R2270" i="4"/>
  <c r="S2270" i="4"/>
  <c r="R2260" i="4"/>
  <c r="R2258" i="4"/>
  <c r="R2252" i="4"/>
  <c r="S2252" i="4"/>
  <c r="R2250" i="4"/>
  <c r="R2238" i="4"/>
  <c r="S2238" i="4"/>
  <c r="R2228" i="4"/>
  <c r="S2228" i="4"/>
  <c r="R2226" i="4"/>
  <c r="R2221" i="4"/>
  <c r="R2219" i="4"/>
  <c r="R2218" i="4"/>
  <c r="R2215" i="4"/>
  <c r="S2215" i="4"/>
  <c r="R2214" i="4"/>
  <c r="S2214" i="4"/>
  <c r="R2208" i="4"/>
  <c r="R2206" i="4"/>
  <c r="R2204" i="4"/>
  <c r="R2202" i="4"/>
  <c r="S2202" i="4"/>
  <c r="R2200" i="4"/>
  <c r="R2198" i="4"/>
  <c r="R2196" i="4"/>
  <c r="R2194" i="4"/>
  <c r="S2194" i="4"/>
  <c r="R2192" i="4"/>
  <c r="S2192" i="4"/>
  <c r="R2190" i="4"/>
  <c r="S2190" i="4"/>
  <c r="R2188" i="4"/>
  <c r="S2188" i="4"/>
  <c r="R2186" i="4"/>
  <c r="S2186" i="4"/>
  <c r="R2184" i="4"/>
  <c r="S2184" i="4"/>
  <c r="R2182" i="4"/>
  <c r="S2182" i="4"/>
  <c r="R2180" i="4"/>
  <c r="S2180" i="4"/>
  <c r="R2178" i="4"/>
  <c r="R2176" i="4"/>
  <c r="R2174" i="4"/>
  <c r="R2172" i="4"/>
  <c r="R2170" i="4"/>
  <c r="R2168" i="4"/>
  <c r="S2168" i="4"/>
  <c r="R2166" i="4"/>
  <c r="S2166" i="4"/>
  <c r="R2164" i="4"/>
  <c r="S2164" i="4"/>
  <c r="R2162" i="4"/>
  <c r="S2162" i="4"/>
  <c r="R2160" i="4"/>
  <c r="S2160" i="4"/>
  <c r="R2158" i="4"/>
  <c r="S2158" i="4"/>
  <c r="R2156" i="4"/>
  <c r="R2154" i="4"/>
  <c r="R2152" i="4"/>
  <c r="S2152" i="4"/>
  <c r="R2150" i="4"/>
  <c r="S2150" i="4"/>
  <c r="R2148" i="4"/>
  <c r="S2148" i="4"/>
  <c r="R2146" i="4"/>
  <c r="R2144" i="4"/>
  <c r="S2144" i="4"/>
  <c r="R2142" i="4"/>
  <c r="R2140" i="4"/>
  <c r="R2138" i="4"/>
  <c r="S2138" i="4"/>
  <c r="R2136" i="4"/>
  <c r="R2134" i="4"/>
  <c r="R2132" i="4"/>
  <c r="S2132" i="4"/>
  <c r="R2130" i="4"/>
  <c r="R2128" i="4"/>
  <c r="S2128" i="4"/>
  <c r="R2126" i="4"/>
  <c r="S2126" i="4"/>
  <c r="R2124" i="4"/>
  <c r="S2124" i="4"/>
  <c r="R2122" i="4"/>
  <c r="S2122" i="4"/>
  <c r="R2120" i="4"/>
  <c r="S2120" i="4"/>
  <c r="R2118" i="4"/>
  <c r="S2118" i="4"/>
  <c r="R2116" i="4"/>
  <c r="S2116" i="4"/>
  <c r="R2114" i="4"/>
  <c r="R2112" i="4"/>
  <c r="R2110" i="4"/>
  <c r="S2110" i="4"/>
  <c r="R2108" i="4"/>
  <c r="R2106" i="4"/>
  <c r="R2104" i="4"/>
  <c r="S2104" i="4"/>
  <c r="R2102" i="4"/>
  <c r="S2102" i="4"/>
  <c r="R2100" i="4"/>
  <c r="S2100" i="4"/>
  <c r="R2098" i="4"/>
  <c r="S2098" i="4"/>
  <c r="R2096" i="4"/>
  <c r="R2094" i="4"/>
  <c r="S2094" i="4"/>
  <c r="R2092" i="4"/>
  <c r="R2090" i="4"/>
  <c r="R2088" i="4"/>
  <c r="R2086" i="4"/>
  <c r="S2086" i="4"/>
  <c r="R2084" i="4"/>
  <c r="R2082" i="4"/>
  <c r="S2082" i="4"/>
  <c r="R2080" i="4"/>
  <c r="R2078" i="4"/>
  <c r="S2078" i="4"/>
  <c r="R2076" i="4"/>
  <c r="S2076" i="4"/>
  <c r="R2074" i="4"/>
  <c r="S2074" i="4"/>
  <c r="R2072" i="4"/>
  <c r="S2072" i="4"/>
  <c r="R2070" i="4"/>
  <c r="S2070" i="4"/>
  <c r="R2068" i="4"/>
  <c r="S2068" i="4"/>
  <c r="R2066" i="4"/>
  <c r="R2064" i="4"/>
  <c r="R2062" i="4"/>
  <c r="S2062" i="4"/>
  <c r="R2060" i="4"/>
  <c r="S2060" i="4"/>
  <c r="R2058" i="4"/>
  <c r="S2058" i="4"/>
  <c r="R2056" i="4"/>
  <c r="S2056" i="4"/>
  <c r="R2054" i="4"/>
  <c r="S2054" i="4"/>
  <c r="R2052" i="4"/>
  <c r="R2050" i="4"/>
  <c r="R2048" i="4"/>
  <c r="R2037" i="4"/>
  <c r="R2021" i="4"/>
  <c r="R2005" i="4"/>
  <c r="R1989" i="4"/>
  <c r="R1976" i="4"/>
  <c r="R1973" i="4"/>
  <c r="R1972" i="4"/>
  <c r="S1972" i="4"/>
  <c r="R1969" i="4"/>
  <c r="S1969" i="4"/>
  <c r="R1968" i="4"/>
  <c r="R1965" i="4"/>
  <c r="R1964" i="4"/>
  <c r="R1961" i="4"/>
  <c r="R1960" i="4"/>
  <c r="R1957" i="4"/>
  <c r="R1956" i="4"/>
  <c r="R1953" i="4"/>
  <c r="R1952" i="4"/>
  <c r="R1949" i="4"/>
  <c r="S1949" i="4"/>
  <c r="R1948" i="4"/>
  <c r="R1945" i="4"/>
  <c r="S1945" i="4"/>
  <c r="R1944" i="4"/>
  <c r="S1944" i="4"/>
  <c r="R1941" i="4"/>
  <c r="R1940" i="4"/>
  <c r="R1937" i="4"/>
  <c r="R1936" i="4"/>
  <c r="S1936" i="4"/>
  <c r="R1906" i="4"/>
  <c r="S1906" i="4"/>
  <c r="R1890" i="4"/>
  <c r="S1890" i="4"/>
  <c r="R1874" i="4"/>
  <c r="R1858" i="4"/>
  <c r="R1842" i="4"/>
  <c r="R1826" i="4"/>
  <c r="S1826" i="4"/>
  <c r="R1810" i="4"/>
  <c r="S1810" i="4"/>
  <c r="R1794" i="4"/>
  <c r="R1778" i="4"/>
  <c r="S1778" i="4"/>
  <c r="R1762" i="4"/>
  <c r="R1746" i="4"/>
  <c r="S1746" i="4"/>
  <c r="R1730" i="4"/>
  <c r="R1714" i="4"/>
  <c r="R1699" i="4"/>
  <c r="S1699" i="4"/>
  <c r="R1655" i="4"/>
  <c r="R1642" i="4"/>
  <c r="S1642" i="4"/>
  <c r="R1626" i="4"/>
  <c r="S1626" i="4"/>
  <c r="R1612" i="4"/>
  <c r="S1612" i="4"/>
  <c r="R1606" i="4"/>
  <c r="S1606" i="4"/>
  <c r="R1602" i="4"/>
  <c r="R1597" i="4"/>
  <c r="S1597" i="4"/>
  <c r="R1582" i="4"/>
  <c r="R1465" i="4"/>
  <c r="R1458" i="4"/>
  <c r="R1419" i="4"/>
  <c r="R1415" i="4"/>
  <c r="R1405" i="4"/>
  <c r="S1405" i="4"/>
  <c r="R1371" i="4"/>
  <c r="R1353" i="4"/>
  <c r="S1353" i="4"/>
  <c r="R1315" i="4"/>
  <c r="R1289" i="4"/>
  <c r="R1278" i="4"/>
  <c r="S1278" i="4"/>
  <c r="R1276" i="4"/>
  <c r="R1274" i="4"/>
  <c r="S1274" i="4"/>
  <c r="R1267" i="4"/>
  <c r="S1267" i="4"/>
  <c r="R1263" i="4"/>
  <c r="S1263" i="4"/>
  <c r="R1257" i="4"/>
  <c r="R1246" i="4"/>
  <c r="R1224" i="4"/>
  <c r="S1224" i="4"/>
  <c r="R1211" i="4"/>
  <c r="S1211" i="4"/>
  <c r="R1192" i="4"/>
  <c r="R902" i="4"/>
  <c r="R887" i="4"/>
  <c r="S887" i="4"/>
  <c r="R1034" i="4"/>
  <c r="R1030" i="4"/>
  <c r="S1030" i="4"/>
  <c r="R1026" i="4"/>
  <c r="S1026" i="4"/>
  <c r="R1022" i="4"/>
  <c r="S1022" i="4"/>
  <c r="R1018" i="4"/>
  <c r="S1018" i="4"/>
  <c r="R1014" i="4"/>
  <c r="S1014" i="4"/>
  <c r="R1010" i="4"/>
  <c r="S1010" i="4"/>
  <c r="R1006" i="4"/>
  <c r="R1002" i="4"/>
  <c r="R998" i="4"/>
  <c r="R994" i="4"/>
  <c r="R990" i="4"/>
  <c r="R986" i="4"/>
  <c r="S986" i="4"/>
  <c r="R982" i="4"/>
  <c r="R978" i="4"/>
  <c r="S978" i="4"/>
  <c r="R974" i="4"/>
  <c r="R970" i="4"/>
  <c r="R966" i="4"/>
  <c r="R962" i="4"/>
  <c r="R958" i="4"/>
  <c r="S958" i="4"/>
  <c r="R954" i="4"/>
  <c r="S954" i="4"/>
  <c r="R928" i="4"/>
  <c r="R892" i="4"/>
  <c r="R889" i="4"/>
  <c r="R886" i="4"/>
  <c r="S886" i="4"/>
  <c r="R2046" i="4"/>
  <c r="R2044" i="4"/>
  <c r="S2044" i="4"/>
  <c r="R2042" i="4"/>
  <c r="R2040" i="4"/>
  <c r="R2038" i="4"/>
  <c r="R2036" i="4"/>
  <c r="R2034" i="4"/>
  <c r="R2032" i="4"/>
  <c r="R2030" i="4"/>
  <c r="R2028" i="4"/>
  <c r="R2026" i="4"/>
  <c r="R2024" i="4"/>
  <c r="R2022" i="4"/>
  <c r="R2020" i="4"/>
  <c r="R2018" i="4"/>
  <c r="R2016" i="4"/>
  <c r="R2014" i="4"/>
  <c r="R2012" i="4"/>
  <c r="R2010" i="4"/>
  <c r="R2008" i="4"/>
  <c r="R2006" i="4"/>
  <c r="S2006" i="4"/>
  <c r="R2004" i="4"/>
  <c r="R2002" i="4"/>
  <c r="R2000" i="4"/>
  <c r="R1998" i="4"/>
  <c r="R1996" i="4"/>
  <c r="R1994" i="4"/>
  <c r="S1994" i="4"/>
  <c r="R1992" i="4"/>
  <c r="R1990" i="4"/>
  <c r="R1988" i="4"/>
  <c r="R1986" i="4"/>
  <c r="R1981" i="4"/>
  <c r="R1930" i="4"/>
  <c r="S1930" i="4"/>
  <c r="R1928" i="4"/>
  <c r="S1928" i="4"/>
  <c r="R1921" i="4"/>
  <c r="S1921" i="4"/>
  <c r="R1919" i="4"/>
  <c r="S1919" i="4"/>
  <c r="R1903" i="4"/>
  <c r="S1903" i="4"/>
  <c r="R1887" i="4"/>
  <c r="R1871" i="4"/>
  <c r="S1871" i="4"/>
  <c r="R1855" i="4"/>
  <c r="S1855" i="4"/>
  <c r="R1839" i="4"/>
  <c r="S1839" i="4"/>
  <c r="R1823" i="4"/>
  <c r="R1807" i="4"/>
  <c r="R1791" i="4"/>
  <c r="S1791" i="4"/>
  <c r="R1775" i="4"/>
  <c r="R1759" i="4"/>
  <c r="R1743" i="4"/>
  <c r="S1743" i="4"/>
  <c r="R1727" i="4"/>
  <c r="R1703" i="4"/>
  <c r="R1691" i="4"/>
  <c r="S1691" i="4"/>
  <c r="R1671" i="4"/>
  <c r="R1659" i="4"/>
  <c r="R1586" i="4"/>
  <c r="R1569" i="4"/>
  <c r="S1569" i="4"/>
  <c r="R1475" i="4"/>
  <c r="S1475" i="4"/>
  <c r="R1459" i="4"/>
  <c r="R1445" i="4"/>
  <c r="R1421" i="4"/>
  <c r="R1397" i="4"/>
  <c r="R1387" i="4"/>
  <c r="S1387" i="4"/>
  <c r="R1373" i="4"/>
  <c r="S1373" i="4"/>
  <c r="R1357" i="4"/>
  <c r="R1333" i="4"/>
  <c r="R1240" i="4"/>
  <c r="R1219" i="4"/>
  <c r="S1219" i="4"/>
  <c r="R1213" i="4"/>
  <c r="R939" i="4"/>
  <c r="R927" i="4"/>
  <c r="R916" i="4"/>
  <c r="R903" i="4"/>
  <c r="S903" i="4"/>
  <c r="R896" i="4"/>
  <c r="R893" i="4"/>
  <c r="R880" i="4"/>
  <c r="R870" i="4"/>
  <c r="R865" i="4"/>
  <c r="R860" i="4"/>
  <c r="S860" i="4"/>
  <c r="R856" i="4"/>
  <c r="R853" i="4"/>
  <c r="R849" i="4"/>
  <c r="R847" i="4"/>
  <c r="S847" i="4"/>
  <c r="R823" i="4"/>
  <c r="R762" i="4"/>
  <c r="R756" i="4"/>
  <c r="R718" i="4"/>
  <c r="S718" i="4"/>
  <c r="R636" i="4"/>
  <c r="S636" i="4"/>
  <c r="R1317" i="4"/>
  <c r="R1301" i="4"/>
  <c r="R1239" i="4"/>
  <c r="R1231" i="4"/>
  <c r="S1231" i="4"/>
  <c r="R1223" i="4"/>
  <c r="R1215" i="4"/>
  <c r="R1207" i="4"/>
  <c r="S1207" i="4"/>
  <c r="R1199" i="4"/>
  <c r="R1191" i="4"/>
  <c r="R1183" i="4"/>
  <c r="R1175" i="4"/>
  <c r="R1167" i="4"/>
  <c r="R1159" i="4"/>
  <c r="R1151" i="4"/>
  <c r="R1143" i="4"/>
  <c r="R1135" i="4"/>
  <c r="R1127" i="4"/>
  <c r="R1119" i="4"/>
  <c r="R1111" i="4"/>
  <c r="S1111" i="4"/>
  <c r="R1103" i="4"/>
  <c r="S1103" i="4"/>
  <c r="R1095" i="4"/>
  <c r="R1084" i="4"/>
  <c r="R1076" i="4"/>
  <c r="R1068" i="4"/>
  <c r="R1060" i="4"/>
  <c r="S1060" i="4"/>
  <c r="R1052" i="4"/>
  <c r="R1044" i="4"/>
  <c r="R1036" i="4"/>
  <c r="R1028" i="4"/>
  <c r="R1020" i="4"/>
  <c r="S1020" i="4"/>
  <c r="R1012" i="4"/>
  <c r="S1012" i="4"/>
  <c r="R1004" i="4"/>
  <c r="R996" i="4"/>
  <c r="R988" i="4"/>
  <c r="R980" i="4"/>
  <c r="R972" i="4"/>
  <c r="R964" i="4"/>
  <c r="S964" i="4"/>
  <c r="R956" i="4"/>
  <c r="S956" i="4"/>
  <c r="R944" i="4"/>
  <c r="S944" i="4"/>
  <c r="R932" i="4"/>
  <c r="S932" i="4"/>
  <c r="R924" i="4"/>
  <c r="R923" i="4"/>
  <c r="R915" i="4"/>
  <c r="R911" i="4"/>
  <c r="S911" i="4"/>
  <c r="R904" i="4"/>
  <c r="S904" i="4"/>
  <c r="R895" i="4"/>
  <c r="R885" i="4"/>
  <c r="S885" i="4"/>
  <c r="R884" i="4"/>
  <c r="R881" i="4"/>
  <c r="R878" i="4"/>
  <c r="R869" i="4"/>
  <c r="R868" i="4"/>
  <c r="R863" i="4"/>
  <c r="R861" i="4"/>
  <c r="R846" i="4"/>
  <c r="S846" i="4"/>
  <c r="R840" i="4"/>
  <c r="S840" i="4"/>
  <c r="R830" i="4"/>
  <c r="R825" i="4"/>
  <c r="R820" i="4"/>
  <c r="R728" i="4"/>
  <c r="S728" i="4"/>
  <c r="R706" i="4"/>
  <c r="S706" i="4"/>
  <c r="R700" i="4"/>
  <c r="R602" i="4"/>
  <c r="S602" i="4"/>
  <c r="R601" i="4"/>
  <c r="S601" i="4"/>
  <c r="R855" i="4"/>
  <c r="R838" i="4"/>
  <c r="R833" i="4"/>
  <c r="R828" i="4"/>
  <c r="S828" i="4"/>
  <c r="R824" i="4"/>
  <c r="R821" i="4"/>
  <c r="R734" i="4"/>
  <c r="R712" i="4"/>
  <c r="R692" i="4"/>
  <c r="S692" i="4"/>
  <c r="R668" i="4"/>
  <c r="S668" i="4"/>
  <c r="R662" i="4"/>
  <c r="R656" i="4"/>
  <c r="R618" i="4"/>
  <c r="R605" i="4"/>
  <c r="R600" i="4"/>
  <c r="R1203" i="4"/>
  <c r="R1195" i="4"/>
  <c r="R1187" i="4"/>
  <c r="R1179" i="4"/>
  <c r="R1171" i="4"/>
  <c r="R1163" i="4"/>
  <c r="R1155" i="4"/>
  <c r="R1147" i="4"/>
  <c r="R1139" i="4"/>
  <c r="R1131" i="4"/>
  <c r="R1123" i="4"/>
  <c r="R1115" i="4"/>
  <c r="R1107" i="4"/>
  <c r="R1099" i="4"/>
  <c r="R1080" i="4"/>
  <c r="R1072" i="4"/>
  <c r="S1072" i="4"/>
  <c r="R1064" i="4"/>
  <c r="S1064" i="4"/>
  <c r="R1056" i="4"/>
  <c r="R1048" i="4"/>
  <c r="R1040" i="4"/>
  <c r="R1032" i="4"/>
  <c r="S1032" i="4"/>
  <c r="R1024" i="4"/>
  <c r="S1024" i="4"/>
  <c r="R1016" i="4"/>
  <c r="S1016" i="4"/>
  <c r="R1008" i="4"/>
  <c r="S1008" i="4"/>
  <c r="R1000" i="4"/>
  <c r="R992" i="4"/>
  <c r="R984" i="4"/>
  <c r="R976" i="4"/>
  <c r="R968" i="4"/>
  <c r="R960" i="4"/>
  <c r="S960" i="4"/>
  <c r="R952" i="4"/>
  <c r="R943" i="4"/>
  <c r="R912" i="4"/>
  <c r="R894" i="4"/>
  <c r="R879" i="4"/>
  <c r="R862" i="4"/>
  <c r="R857" i="4"/>
  <c r="R848" i="4"/>
  <c r="S848" i="4"/>
  <c r="R831" i="4"/>
  <c r="R829" i="4"/>
  <c r="R816" i="4"/>
  <c r="R810" i="4"/>
  <c r="S810" i="4"/>
  <c r="R800" i="4"/>
  <c r="R794" i="4"/>
  <c r="R746" i="4"/>
  <c r="R740" i="4"/>
  <c r="R539" i="4"/>
  <c r="R528" i="4"/>
  <c r="R507" i="4"/>
  <c r="R640" i="4"/>
  <c r="S640" i="4"/>
  <c r="R560" i="4"/>
  <c r="R559" i="4"/>
  <c r="S559" i="4"/>
  <c r="R871" i="4"/>
  <c r="R854" i="4"/>
  <c r="R839" i="4"/>
  <c r="S839" i="4"/>
  <c r="R822" i="4"/>
  <c r="R818" i="4"/>
  <c r="R802" i="4"/>
  <c r="R786" i="4"/>
  <c r="R774" i="4"/>
  <c r="R768" i="4"/>
  <c r="S768" i="4"/>
  <c r="R760" i="4"/>
  <c r="R744" i="4"/>
  <c r="R694" i="4"/>
  <c r="S694" i="4"/>
  <c r="R676" i="4"/>
  <c r="R666" i="4"/>
  <c r="R650" i="4"/>
  <c r="R463" i="4"/>
  <c r="R453" i="4"/>
  <c r="R425" i="4"/>
  <c r="R417" i="4"/>
  <c r="S417" i="4"/>
  <c r="R395" i="4"/>
  <c r="S395" i="4"/>
  <c r="R384" i="4"/>
  <c r="R382" i="4"/>
  <c r="R365" i="4"/>
  <c r="R299" i="4"/>
  <c r="R291" i="4"/>
  <c r="R808" i="4"/>
  <c r="R804" i="4"/>
  <c r="R792" i="4"/>
  <c r="R788" i="4"/>
  <c r="R782" i="4"/>
  <c r="S782" i="4"/>
  <c r="R770" i="4"/>
  <c r="S770" i="4"/>
  <c r="R764" i="4"/>
  <c r="S764" i="4"/>
  <c r="R752" i="4"/>
  <c r="S752" i="4"/>
  <c r="R748" i="4"/>
  <c r="R736" i="4"/>
  <c r="S736" i="4"/>
  <c r="R730" i="4"/>
  <c r="R726" i="4"/>
  <c r="S726" i="4"/>
  <c r="R720" i="4"/>
  <c r="S720" i="4"/>
  <c r="R714" i="4"/>
  <c r="R710" i="4"/>
  <c r="R702" i="4"/>
  <c r="S702" i="4"/>
  <c r="R688" i="4"/>
  <c r="R682" i="4"/>
  <c r="S682" i="4"/>
  <c r="R678" i="4"/>
  <c r="S678" i="4"/>
  <c r="R670" i="4"/>
  <c r="R658" i="4"/>
  <c r="S658" i="4"/>
  <c r="R654" i="4"/>
  <c r="R638" i="4"/>
  <c r="R632" i="4"/>
  <c r="R620" i="4"/>
  <c r="S620" i="4"/>
  <c r="R604" i="4"/>
  <c r="R589" i="4"/>
  <c r="R557" i="4"/>
  <c r="R554" i="4"/>
  <c r="R544" i="4"/>
  <c r="S544" i="4"/>
  <c r="R525" i="4"/>
  <c r="R512" i="4"/>
  <c r="R493" i="4"/>
  <c r="R478" i="4"/>
  <c r="R470" i="4"/>
  <c r="R456" i="4"/>
  <c r="R450" i="4"/>
  <c r="R447" i="4"/>
  <c r="R444" i="4"/>
  <c r="R430" i="4"/>
  <c r="R422" i="4"/>
  <c r="S422" i="4"/>
  <c r="R414" i="4"/>
  <c r="R401" i="4"/>
  <c r="S401" i="4"/>
  <c r="R380" i="4"/>
  <c r="S380" i="4"/>
  <c r="R367" i="4"/>
  <c r="S367" i="4"/>
  <c r="R323" i="4"/>
  <c r="R318" i="4"/>
  <c r="R301" i="4"/>
  <c r="R595" i="4"/>
  <c r="S595" i="4"/>
  <c r="R583" i="4"/>
  <c r="S583" i="4"/>
  <c r="R580" i="4"/>
  <c r="R569" i="4"/>
  <c r="S569" i="4"/>
  <c r="R568" i="4"/>
  <c r="R565" i="4"/>
  <c r="R532" i="4"/>
  <c r="R526" i="4"/>
  <c r="R522" i="4"/>
  <c r="R500" i="4"/>
  <c r="R494" i="4"/>
  <c r="R490" i="4"/>
  <c r="S490" i="4"/>
  <c r="R454" i="4"/>
  <c r="R440" i="4"/>
  <c r="S440" i="4"/>
  <c r="R432" i="4"/>
  <c r="R295" i="4"/>
  <c r="S295" i="4"/>
  <c r="R386" i="4"/>
  <c r="R331" i="4"/>
  <c r="S331" i="4"/>
  <c r="R326" i="4"/>
  <c r="R321" i="4"/>
  <c r="R316" i="4"/>
  <c r="R270" i="4"/>
  <c r="S270" i="4"/>
  <c r="R255" i="4"/>
  <c r="S255" i="4"/>
  <c r="R233" i="4"/>
  <c r="S233" i="4"/>
  <c r="R226" i="4"/>
  <c r="R206" i="4"/>
  <c r="S206" i="4"/>
  <c r="R185" i="4"/>
  <c r="R162" i="4"/>
  <c r="R642" i="4"/>
  <c r="R634" i="4"/>
  <c r="R631" i="4"/>
  <c r="R628" i="4"/>
  <c r="S628" i="4"/>
  <c r="R593" i="4"/>
  <c r="S593" i="4"/>
  <c r="R588" i="4"/>
  <c r="R579" i="4"/>
  <c r="R575" i="4"/>
  <c r="R572" i="4"/>
  <c r="S572" i="4"/>
  <c r="R566" i="4"/>
  <c r="R561" i="4"/>
  <c r="R555" i="4"/>
  <c r="R550" i="4"/>
  <c r="R534" i="4"/>
  <c r="S534" i="4"/>
  <c r="R518" i="4"/>
  <c r="R502" i="4"/>
  <c r="S502" i="4"/>
  <c r="R486" i="4"/>
  <c r="R480" i="4"/>
  <c r="S480" i="4"/>
  <c r="R468" i="4"/>
  <c r="S468" i="4"/>
  <c r="R462" i="4"/>
  <c r="R452" i="4"/>
  <c r="R446" i="4"/>
  <c r="R437" i="4"/>
  <c r="R434" i="4"/>
  <c r="R429" i="4"/>
  <c r="R426" i="4"/>
  <c r="S426" i="4"/>
  <c r="R421" i="4"/>
  <c r="S421" i="4"/>
  <c r="R418" i="4"/>
  <c r="S418" i="4"/>
  <c r="R413" i="4"/>
  <c r="S413" i="4"/>
  <c r="R411" i="4"/>
  <c r="R400" i="4"/>
  <c r="R396" i="4"/>
  <c r="S396" i="4"/>
  <c r="R385" i="4"/>
  <c r="R383" i="4"/>
  <c r="R381" i="4"/>
  <c r="S381" i="4"/>
  <c r="R379" i="4"/>
  <c r="S379" i="4"/>
  <c r="R368" i="4"/>
  <c r="S368" i="4"/>
  <c r="R364" i="4"/>
  <c r="R327" i="4"/>
  <c r="S327" i="4"/>
  <c r="R319" i="4"/>
  <c r="S319" i="4"/>
  <c r="R314" i="4"/>
  <c r="R310" i="4"/>
  <c r="R290" i="4"/>
  <c r="R259" i="4"/>
  <c r="S259" i="4"/>
  <c r="R224" i="4"/>
  <c r="R160" i="4"/>
  <c r="R159" i="4"/>
  <c r="R427" i="4"/>
  <c r="R424" i="4"/>
  <c r="R419" i="4"/>
  <c r="R416" i="4"/>
  <c r="R409" i="4"/>
  <c r="S409" i="4"/>
  <c r="R407" i="4"/>
  <c r="R405" i="4"/>
  <c r="R403" i="4"/>
  <c r="S403" i="4"/>
  <c r="R392" i="4"/>
  <c r="S392" i="4"/>
  <c r="R388" i="4"/>
  <c r="R377" i="4"/>
  <c r="S377" i="4"/>
  <c r="R375" i="4"/>
  <c r="S375" i="4"/>
  <c r="R373" i="4"/>
  <c r="S373" i="4"/>
  <c r="R371" i="4"/>
  <c r="R360" i="4"/>
  <c r="R356" i="4"/>
  <c r="R352" i="4"/>
  <c r="S352" i="4"/>
  <c r="R348" i="4"/>
  <c r="S348" i="4"/>
  <c r="R344" i="4"/>
  <c r="R340" i="4"/>
  <c r="R338" i="4"/>
  <c r="R334" i="4"/>
  <c r="R309" i="4"/>
  <c r="R286" i="4"/>
  <c r="R271" i="4"/>
  <c r="S271" i="4"/>
  <c r="R193" i="4"/>
  <c r="S193" i="4"/>
  <c r="R174" i="4"/>
  <c r="R156" i="4"/>
  <c r="R237" i="4"/>
  <c r="S237" i="4"/>
  <c r="R236" i="4"/>
  <c r="S236" i="4"/>
  <c r="R227" i="4"/>
  <c r="S227" i="4"/>
  <c r="R313" i="4"/>
  <c r="R296" i="4"/>
  <c r="R293" i="4"/>
  <c r="R275" i="4"/>
  <c r="R272" i="4"/>
  <c r="R269" i="4"/>
  <c r="S269" i="4"/>
  <c r="R256" i="4"/>
  <c r="S256" i="4"/>
  <c r="R253" i="4"/>
  <c r="S253" i="4"/>
  <c r="R229" i="4"/>
  <c r="R225" i="4"/>
  <c r="S225" i="4"/>
  <c r="R223" i="4"/>
  <c r="R219" i="4"/>
  <c r="S219" i="4"/>
  <c r="R215" i="4"/>
  <c r="R176" i="4"/>
  <c r="R163" i="4"/>
  <c r="R125" i="4"/>
  <c r="R113" i="4"/>
  <c r="R107" i="4"/>
  <c r="R100" i="4"/>
  <c r="R95" i="4"/>
  <c r="S95" i="4"/>
  <c r="R131" i="4"/>
  <c r="R128" i="4"/>
  <c r="R92" i="4"/>
  <c r="R254" i="4"/>
  <c r="S254" i="4"/>
  <c r="R235" i="4"/>
  <c r="R228" i="4"/>
  <c r="S228" i="4"/>
  <c r="R214" i="4"/>
  <c r="S214" i="4"/>
  <c r="R204" i="4"/>
  <c r="S204" i="4"/>
  <c r="R203" i="4"/>
  <c r="S203" i="4"/>
  <c r="R192" i="4"/>
  <c r="S192" i="4"/>
  <c r="R184" i="4"/>
  <c r="R177" i="4"/>
  <c r="R173" i="4"/>
  <c r="R169" i="4"/>
  <c r="R161" i="4"/>
  <c r="R158" i="4"/>
  <c r="S158" i="4"/>
  <c r="R141" i="4"/>
  <c r="R139" i="4"/>
  <c r="R136" i="4"/>
  <c r="R118" i="4"/>
  <c r="R114" i="4"/>
  <c r="R104" i="4"/>
  <c r="R103" i="4"/>
  <c r="R99" i="4"/>
  <c r="S99" i="4"/>
  <c r="R98" i="4"/>
  <c r="S98" i="4"/>
  <c r="R90" i="4"/>
  <c r="S90" i="4"/>
  <c r="R89" i="4"/>
  <c r="S89" i="4"/>
  <c r="R81" i="4"/>
  <c r="R72" i="4"/>
  <c r="S72" i="4"/>
  <c r="R26" i="4"/>
  <c r="R311" i="4"/>
  <c r="R303" i="4"/>
  <c r="R200" i="4"/>
  <c r="R196" i="4"/>
  <c r="S196" i="4"/>
  <c r="R188" i="4"/>
  <c r="R178" i="4"/>
  <c r="R170" i="4"/>
  <c r="R167" i="4"/>
  <c r="R137" i="4"/>
  <c r="R47" i="4"/>
  <c r="S47" i="4"/>
  <c r="R80" i="4"/>
  <c r="R75" i="4"/>
  <c r="R22" i="4"/>
  <c r="S22" i="4"/>
  <c r="R21" i="4"/>
  <c r="R15" i="4"/>
  <c r="R124" i="4"/>
  <c r="R123" i="4"/>
  <c r="R121" i="4"/>
  <c r="R119" i="4"/>
  <c r="R94" i="4"/>
  <c r="R78" i="4"/>
  <c r="R68" i="4"/>
  <c r="R56" i="4"/>
  <c r="S56" i="4"/>
  <c r="R36" i="4"/>
  <c r="R32" i="4"/>
  <c r="R27" i="4"/>
  <c r="R23" i="4"/>
  <c r="S23" i="4"/>
  <c r="R11" i="4"/>
  <c r="S11" i="4"/>
  <c r="R7" i="4"/>
  <c r="S7" i="4"/>
  <c r="R135" i="4"/>
  <c r="R60" i="4"/>
  <c r="S60" i="4"/>
  <c r="R55" i="4"/>
  <c r="S55" i="4"/>
  <c r="R35" i="4"/>
  <c r="R34" i="4"/>
  <c r="R13" i="4"/>
  <c r="R9" i="4"/>
  <c r="R5572" i="4"/>
  <c r="S5572" i="4"/>
  <c r="R3561" i="4"/>
  <c r="R3497" i="4"/>
  <c r="S3497" i="4"/>
  <c r="R3577" i="4"/>
  <c r="R3513" i="4"/>
  <c r="S3513" i="4"/>
  <c r="R4586" i="4"/>
  <c r="S4586" i="4"/>
  <c r="R4582" i="4"/>
  <c r="S4582" i="4"/>
  <c r="R4578" i="4"/>
  <c r="S4578" i="4"/>
  <c r="R4574" i="4"/>
  <c r="R4570" i="4"/>
  <c r="R4566" i="4"/>
  <c r="R4562" i="4"/>
  <c r="R4558" i="4"/>
  <c r="R4554" i="4"/>
  <c r="R4550" i="4"/>
  <c r="S4550" i="4"/>
  <c r="R4546" i="4"/>
  <c r="R4542" i="4"/>
  <c r="S4542" i="4"/>
  <c r="R4538" i="4"/>
  <c r="S4538" i="4"/>
  <c r="R4534" i="4"/>
  <c r="R4530" i="4"/>
  <c r="R4526" i="4"/>
  <c r="R4522" i="4"/>
  <c r="R4518" i="4"/>
  <c r="S4518" i="4"/>
  <c r="R4514" i="4"/>
  <c r="R4510" i="4"/>
  <c r="S4510" i="4"/>
  <c r="R4506" i="4"/>
  <c r="R4502" i="4"/>
  <c r="R4498" i="4"/>
  <c r="S4498" i="4"/>
  <c r="R4494" i="4"/>
  <c r="S4494" i="4"/>
  <c r="R4490" i="4"/>
  <c r="R4486" i="4"/>
  <c r="R4482" i="4"/>
  <c r="R4478" i="4"/>
  <c r="S4478" i="4"/>
  <c r="R4474" i="4"/>
  <c r="R4470" i="4"/>
  <c r="R4466" i="4"/>
  <c r="R4462" i="4"/>
  <c r="R4458" i="4"/>
  <c r="R4454" i="4"/>
  <c r="R4450" i="4"/>
  <c r="R4446" i="4"/>
  <c r="R4442" i="4"/>
  <c r="S4442" i="4"/>
  <c r="R4438" i="4"/>
  <c r="R4434" i="4"/>
  <c r="R4430" i="4"/>
  <c r="S4430" i="4"/>
  <c r="R4426" i="4"/>
  <c r="R4422" i="4"/>
  <c r="R4418" i="4"/>
  <c r="R4414" i="4"/>
  <c r="R4410" i="4"/>
  <c r="R4406" i="4"/>
  <c r="S4406" i="4"/>
  <c r="R4402" i="4"/>
  <c r="R4398" i="4"/>
  <c r="S4398" i="4"/>
  <c r="R4394" i="4"/>
  <c r="R4390" i="4"/>
  <c r="R4386" i="4"/>
  <c r="R4382" i="4"/>
  <c r="R4378" i="4"/>
  <c r="R4374" i="4"/>
  <c r="R4370" i="4"/>
  <c r="S4370" i="4"/>
  <c r="R4366" i="4"/>
  <c r="S4366" i="4"/>
  <c r="R4362" i="4"/>
  <c r="R4358" i="4"/>
  <c r="R4354" i="4"/>
  <c r="R4350" i="4"/>
  <c r="S4350" i="4"/>
  <c r="R4346" i="4"/>
  <c r="S4346" i="4"/>
  <c r="R4342" i="4"/>
  <c r="S4342" i="4"/>
  <c r="R4338" i="4"/>
  <c r="R4334" i="4"/>
  <c r="R4330" i="4"/>
  <c r="R4326" i="4"/>
  <c r="R4322" i="4"/>
  <c r="R4318" i="4"/>
  <c r="R4314" i="4"/>
  <c r="R4310" i="4"/>
  <c r="R4306" i="4"/>
  <c r="R4302" i="4"/>
  <c r="R4298" i="4"/>
  <c r="S4298" i="4"/>
  <c r="R4294" i="4"/>
  <c r="R4290" i="4"/>
  <c r="R4286" i="4"/>
  <c r="R4282" i="4"/>
  <c r="S4282" i="4"/>
  <c r="R4278" i="4"/>
  <c r="R4274" i="4"/>
  <c r="R4270" i="4"/>
  <c r="R4266" i="4"/>
  <c r="R4262" i="4"/>
  <c r="R4258" i="4"/>
  <c r="R4254" i="4"/>
  <c r="R4250" i="4"/>
  <c r="S4250" i="4"/>
  <c r="R4246" i="4"/>
  <c r="S4246" i="4"/>
  <c r="R4242" i="4"/>
  <c r="R4238" i="4"/>
  <c r="R4234" i="4"/>
  <c r="R4230" i="4"/>
  <c r="R4226" i="4"/>
  <c r="S4226" i="4"/>
  <c r="R4222" i="4"/>
  <c r="S4222" i="4"/>
  <c r="R4218" i="4"/>
  <c r="R4214" i="4"/>
  <c r="S4214" i="4"/>
  <c r="R4210" i="4"/>
  <c r="R4206" i="4"/>
  <c r="R4202" i="4"/>
  <c r="R4198" i="4"/>
  <c r="R4194" i="4"/>
  <c r="S4194" i="4"/>
  <c r="R4190" i="4"/>
  <c r="R4186" i="4"/>
  <c r="R4182" i="4"/>
  <c r="R4178" i="4"/>
  <c r="S4178" i="4"/>
  <c r="R4174" i="4"/>
  <c r="R4170" i="4"/>
  <c r="R4166" i="4"/>
  <c r="S4166" i="4"/>
  <c r="R4162" i="4"/>
  <c r="R4158" i="4"/>
  <c r="S4158" i="4"/>
  <c r="R4154" i="4"/>
  <c r="R4150" i="4"/>
  <c r="S4150" i="4"/>
  <c r="R4146" i="4"/>
  <c r="S4146" i="4"/>
  <c r="R4142" i="4"/>
  <c r="S4142" i="4"/>
  <c r="R4138" i="4"/>
  <c r="S4138" i="4"/>
  <c r="R4134" i="4"/>
  <c r="R4130" i="4"/>
  <c r="R4126" i="4"/>
  <c r="S4126" i="4"/>
  <c r="R4122" i="4"/>
  <c r="R4118" i="4"/>
  <c r="R4114" i="4"/>
  <c r="R4110" i="4"/>
  <c r="R4106" i="4"/>
  <c r="S4106" i="4"/>
  <c r="R4102" i="4"/>
  <c r="R4098" i="4"/>
  <c r="R4094" i="4"/>
  <c r="S4094" i="4"/>
  <c r="R4090" i="4"/>
  <c r="R4086" i="4"/>
  <c r="S4086" i="4"/>
  <c r="R4082" i="4"/>
  <c r="S4082" i="4"/>
  <c r="R4078" i="4"/>
  <c r="R4074" i="4"/>
  <c r="S4074" i="4"/>
  <c r="R4070" i="4"/>
  <c r="R4066" i="4"/>
  <c r="R4062" i="4"/>
  <c r="R4058" i="4"/>
  <c r="R4054" i="4"/>
  <c r="R4050" i="4"/>
  <c r="R4046" i="4"/>
  <c r="S4046" i="4"/>
  <c r="R4042" i="4"/>
  <c r="R4038" i="4"/>
  <c r="R4034" i="4"/>
  <c r="R4030" i="4"/>
  <c r="R4026" i="4"/>
  <c r="R4022" i="4"/>
  <c r="R4018" i="4"/>
  <c r="S4018" i="4"/>
  <c r="R4014" i="4"/>
  <c r="S4014" i="4"/>
  <c r="R4010" i="4"/>
  <c r="R4006" i="4"/>
  <c r="R4002" i="4"/>
  <c r="R3998" i="4"/>
  <c r="R3994" i="4"/>
  <c r="R3990" i="4"/>
  <c r="S3990" i="4"/>
  <c r="R3986" i="4"/>
  <c r="S3986" i="4"/>
  <c r="R3982" i="4"/>
  <c r="R3978" i="4"/>
  <c r="R3974" i="4"/>
  <c r="R3970" i="4"/>
  <c r="R3966" i="4"/>
  <c r="R3962" i="4"/>
  <c r="R3958" i="4"/>
  <c r="R3954" i="4"/>
  <c r="S3954" i="4"/>
  <c r="R3950" i="4"/>
  <c r="R3946" i="4"/>
  <c r="R3942" i="4"/>
  <c r="S3942" i="4"/>
  <c r="R3938" i="4"/>
  <c r="R3934" i="4"/>
  <c r="R3930" i="4"/>
  <c r="R3926" i="4"/>
  <c r="S3926" i="4"/>
  <c r="R3922" i="4"/>
  <c r="S3922" i="4"/>
  <c r="R3918" i="4"/>
  <c r="S3918" i="4"/>
  <c r="R3914" i="4"/>
  <c r="S3914" i="4"/>
  <c r="R3910" i="4"/>
  <c r="S3910" i="4"/>
  <c r="R3906" i="4"/>
  <c r="S3906" i="4"/>
  <c r="R3902" i="4"/>
  <c r="R3898" i="4"/>
  <c r="R3894" i="4"/>
  <c r="S3894" i="4"/>
  <c r="R3890" i="4"/>
  <c r="S3890" i="4"/>
  <c r="R3886" i="4"/>
  <c r="R3882" i="4"/>
  <c r="S3882" i="4"/>
  <c r="R3878" i="4"/>
  <c r="S3878" i="4"/>
  <c r="R3874" i="4"/>
  <c r="R3870" i="4"/>
  <c r="S3870" i="4"/>
  <c r="R3866" i="4"/>
  <c r="S3866" i="4"/>
  <c r="R3862" i="4"/>
  <c r="S3862" i="4"/>
  <c r="R3858" i="4"/>
  <c r="R3854" i="4"/>
  <c r="S3854" i="4"/>
  <c r="R3850" i="4"/>
  <c r="S3850" i="4"/>
  <c r="R3846" i="4"/>
  <c r="R3842" i="4"/>
  <c r="R3838" i="4"/>
  <c r="S3838" i="4"/>
  <c r="R3833" i="4"/>
  <c r="S3833" i="4"/>
  <c r="R3825" i="4"/>
  <c r="S3825" i="4"/>
  <c r="R3817" i="4"/>
  <c r="S3817" i="4"/>
  <c r="R3809" i="4"/>
  <c r="S3809" i="4"/>
  <c r="R3801" i="4"/>
  <c r="S3801" i="4"/>
  <c r="R3793" i="4"/>
  <c r="S3793" i="4"/>
  <c r="R3785" i="4"/>
  <c r="S3785" i="4"/>
  <c r="R3777" i="4"/>
  <c r="S3777" i="4"/>
  <c r="R3769" i="4"/>
  <c r="S3769" i="4"/>
  <c r="R3761" i="4"/>
  <c r="S3761" i="4"/>
  <c r="R3753" i="4"/>
  <c r="S3753" i="4"/>
  <c r="R3745" i="4"/>
  <c r="S3745" i="4"/>
  <c r="R3737" i="4"/>
  <c r="R3729" i="4"/>
  <c r="S3729" i="4"/>
  <c r="R3721" i="4"/>
  <c r="S3721" i="4"/>
  <c r="R3713" i="4"/>
  <c r="S3713" i="4"/>
  <c r="R3705" i="4"/>
  <c r="S3705" i="4"/>
  <c r="R3697" i="4"/>
  <c r="S3697" i="4"/>
  <c r="R3689" i="4"/>
  <c r="S3689" i="4"/>
  <c r="R3681" i="4"/>
  <c r="S3681" i="4"/>
  <c r="R3673" i="4"/>
  <c r="S3673" i="4"/>
  <c r="R3665" i="4"/>
  <c r="S3665" i="4"/>
  <c r="R3657" i="4"/>
  <c r="S3657" i="4"/>
  <c r="R3649" i="4"/>
  <c r="S3649" i="4"/>
  <c r="R3641" i="4"/>
  <c r="R3633" i="4"/>
  <c r="R3625" i="4"/>
  <c r="S3625" i="4"/>
  <c r="R3593" i="4"/>
  <c r="S3593" i="4"/>
  <c r="R3529" i="4"/>
  <c r="R4585" i="4"/>
  <c r="R4581" i="4"/>
  <c r="R4577" i="4"/>
  <c r="R4573" i="4"/>
  <c r="S4573" i="4"/>
  <c r="R4569" i="4"/>
  <c r="R4565" i="4"/>
  <c r="R4561" i="4"/>
  <c r="R4557" i="4"/>
  <c r="R4553" i="4"/>
  <c r="R4549" i="4"/>
  <c r="R4545" i="4"/>
  <c r="R4541" i="4"/>
  <c r="R4537" i="4"/>
  <c r="R4533" i="4"/>
  <c r="R4529" i="4"/>
  <c r="R4525" i="4"/>
  <c r="R4521" i="4"/>
  <c r="S4521" i="4"/>
  <c r="R4517" i="4"/>
  <c r="R4513" i="4"/>
  <c r="S4513" i="4"/>
  <c r="R4509" i="4"/>
  <c r="R4505" i="4"/>
  <c r="R4501" i="4"/>
  <c r="S4501" i="4"/>
  <c r="R4497" i="4"/>
  <c r="S4497" i="4"/>
  <c r="R4493" i="4"/>
  <c r="R4489" i="4"/>
  <c r="S4489" i="4"/>
  <c r="R4485" i="4"/>
  <c r="S4485" i="4"/>
  <c r="R4481" i="4"/>
  <c r="R4477" i="4"/>
  <c r="S4477" i="4"/>
  <c r="R4473" i="4"/>
  <c r="S4473" i="4"/>
  <c r="R4469" i="4"/>
  <c r="R4465" i="4"/>
  <c r="S4465" i="4"/>
  <c r="R4461" i="4"/>
  <c r="R4457" i="4"/>
  <c r="R4453" i="4"/>
  <c r="R4449" i="4"/>
  <c r="S4449" i="4"/>
  <c r="R4445" i="4"/>
  <c r="R4441" i="4"/>
  <c r="S4441" i="4"/>
  <c r="R4437" i="4"/>
  <c r="R4433" i="4"/>
  <c r="R4429" i="4"/>
  <c r="R4425" i="4"/>
  <c r="R4421" i="4"/>
  <c r="R4417" i="4"/>
  <c r="R4413" i="4"/>
  <c r="S4413" i="4"/>
  <c r="R4409" i="4"/>
  <c r="R4405" i="4"/>
  <c r="S4405" i="4"/>
  <c r="R4401" i="4"/>
  <c r="R4397" i="4"/>
  <c r="R4393" i="4"/>
  <c r="R4389" i="4"/>
  <c r="R4385" i="4"/>
  <c r="R4381" i="4"/>
  <c r="S4381" i="4"/>
  <c r="R4377" i="4"/>
  <c r="S4377" i="4"/>
  <c r="R4373" i="4"/>
  <c r="R4369" i="4"/>
  <c r="R4365" i="4"/>
  <c r="R4361" i="4"/>
  <c r="R4357" i="4"/>
  <c r="S4357" i="4"/>
  <c r="R4353" i="4"/>
  <c r="R4349" i="4"/>
  <c r="R4345" i="4"/>
  <c r="S4345" i="4"/>
  <c r="R4341" i="4"/>
  <c r="R4337" i="4"/>
  <c r="R4333" i="4"/>
  <c r="R4329" i="4"/>
  <c r="R4325" i="4"/>
  <c r="S4325" i="4"/>
  <c r="R4321" i="4"/>
  <c r="R4317" i="4"/>
  <c r="S4317" i="4"/>
  <c r="R4313" i="4"/>
  <c r="R4309" i="4"/>
  <c r="R4305" i="4"/>
  <c r="R4301" i="4"/>
  <c r="R4297" i="4"/>
  <c r="R4293" i="4"/>
  <c r="S4293" i="4"/>
  <c r="R4289" i="4"/>
  <c r="S4289" i="4"/>
  <c r="R4285" i="4"/>
  <c r="S4285" i="4"/>
  <c r="R4281" i="4"/>
  <c r="R4277" i="4"/>
  <c r="R4273" i="4"/>
  <c r="R4269" i="4"/>
  <c r="R4265" i="4"/>
  <c r="S4265" i="4"/>
  <c r="R4261" i="4"/>
  <c r="R4257" i="4"/>
  <c r="R4253" i="4"/>
  <c r="R4249" i="4"/>
  <c r="R4245" i="4"/>
  <c r="S4245" i="4"/>
  <c r="R4241" i="4"/>
  <c r="R4237" i="4"/>
  <c r="S4237" i="4"/>
  <c r="R4233" i="4"/>
  <c r="R4229" i="4"/>
  <c r="R4225" i="4"/>
  <c r="R4221" i="4"/>
  <c r="R4217" i="4"/>
  <c r="R4213" i="4"/>
  <c r="S4213" i="4"/>
  <c r="R4209" i="4"/>
  <c r="R4205" i="4"/>
  <c r="R4201" i="4"/>
  <c r="S4201" i="4"/>
  <c r="R4197" i="4"/>
  <c r="S4197" i="4"/>
  <c r="R4193" i="4"/>
  <c r="R4189" i="4"/>
  <c r="R4185" i="4"/>
  <c r="R4181" i="4"/>
  <c r="S4181" i="4"/>
  <c r="R4177" i="4"/>
  <c r="R4173" i="4"/>
  <c r="R4169" i="4"/>
  <c r="R4165" i="4"/>
  <c r="R4161" i="4"/>
  <c r="S4161" i="4"/>
  <c r="R4157" i="4"/>
  <c r="R4153" i="4"/>
  <c r="S4153" i="4"/>
  <c r="R4149" i="4"/>
  <c r="S4149" i="4"/>
  <c r="R4145" i="4"/>
  <c r="S4145" i="4"/>
  <c r="R4141" i="4"/>
  <c r="S4141" i="4"/>
  <c r="R4137" i="4"/>
  <c r="R4133" i="4"/>
  <c r="R4129" i="4"/>
  <c r="R4125" i="4"/>
  <c r="S4125" i="4"/>
  <c r="R4121" i="4"/>
  <c r="R4117" i="4"/>
  <c r="S4117" i="4"/>
  <c r="R4113" i="4"/>
  <c r="R4109" i="4"/>
  <c r="S4109" i="4"/>
  <c r="R4105" i="4"/>
  <c r="S4105" i="4"/>
  <c r="R4101" i="4"/>
  <c r="S4101" i="4"/>
  <c r="R4097" i="4"/>
  <c r="R4093" i="4"/>
  <c r="R4089" i="4"/>
  <c r="S4089" i="4"/>
  <c r="R4085" i="4"/>
  <c r="R4081" i="4"/>
  <c r="S4081" i="4"/>
  <c r="R4077" i="4"/>
  <c r="R4073" i="4"/>
  <c r="R4069" i="4"/>
  <c r="R4065" i="4"/>
  <c r="R4061" i="4"/>
  <c r="S4061" i="4"/>
  <c r="R4057" i="4"/>
  <c r="R4053" i="4"/>
  <c r="R4049" i="4"/>
  <c r="R4045" i="4"/>
  <c r="S4045" i="4"/>
  <c r="R4041" i="4"/>
  <c r="S4041" i="4"/>
  <c r="R4037" i="4"/>
  <c r="S4037" i="4"/>
  <c r="R4033" i="4"/>
  <c r="S4033" i="4"/>
  <c r="R4029" i="4"/>
  <c r="R4025" i="4"/>
  <c r="R4021" i="4"/>
  <c r="R4017" i="4"/>
  <c r="R4013" i="4"/>
  <c r="R4009" i="4"/>
  <c r="S4009" i="4"/>
  <c r="R4005" i="4"/>
  <c r="S4005" i="4"/>
  <c r="R4001" i="4"/>
  <c r="R3997" i="4"/>
  <c r="R3993" i="4"/>
  <c r="R3989" i="4"/>
  <c r="S3989" i="4"/>
  <c r="R3985" i="4"/>
  <c r="R3981" i="4"/>
  <c r="R3977" i="4"/>
  <c r="R3973" i="4"/>
  <c r="R3969" i="4"/>
  <c r="R3965" i="4"/>
  <c r="R3961" i="4"/>
  <c r="R3957" i="4"/>
  <c r="R3953" i="4"/>
  <c r="R3949" i="4"/>
  <c r="R3945" i="4"/>
  <c r="R3941" i="4"/>
  <c r="R3937" i="4"/>
  <c r="R3933" i="4"/>
  <c r="R3929" i="4"/>
  <c r="S3929" i="4"/>
  <c r="R3925" i="4"/>
  <c r="S3925" i="4"/>
  <c r="R3921" i="4"/>
  <c r="S3921" i="4"/>
  <c r="R3917" i="4"/>
  <c r="S3917" i="4"/>
  <c r="R3913" i="4"/>
  <c r="R3909" i="4"/>
  <c r="R3905" i="4"/>
  <c r="S3905" i="4"/>
  <c r="R3901" i="4"/>
  <c r="R3897" i="4"/>
  <c r="R3893" i="4"/>
  <c r="S3893" i="4"/>
  <c r="R3889" i="4"/>
  <c r="S3889" i="4"/>
  <c r="R3885" i="4"/>
  <c r="S3885" i="4"/>
  <c r="R3881" i="4"/>
  <c r="S3881" i="4"/>
  <c r="R3877" i="4"/>
  <c r="R3873" i="4"/>
  <c r="S3873" i="4"/>
  <c r="R3869" i="4"/>
  <c r="S3869" i="4"/>
  <c r="R3865" i="4"/>
  <c r="R3861" i="4"/>
  <c r="S3861" i="4"/>
  <c r="R3857" i="4"/>
  <c r="R3853" i="4"/>
  <c r="S3853" i="4"/>
  <c r="R3849" i="4"/>
  <c r="S3849" i="4"/>
  <c r="R3845" i="4"/>
  <c r="S3845" i="4"/>
  <c r="R3841" i="4"/>
  <c r="R3609" i="4"/>
  <c r="R3545" i="4"/>
  <c r="S3545" i="4"/>
  <c r="R3481" i="4"/>
  <c r="R3465" i="4"/>
  <c r="S3465" i="4"/>
  <c r="R3449" i="4"/>
  <c r="R3433" i="4"/>
  <c r="R3417" i="4"/>
  <c r="R3401" i="4"/>
  <c r="S3401" i="4"/>
  <c r="R3385" i="4"/>
  <c r="R3369" i="4"/>
  <c r="S3369" i="4"/>
  <c r="R3353" i="4"/>
  <c r="R3337" i="4"/>
  <c r="R3321" i="4"/>
  <c r="S3321" i="4"/>
  <c r="R3140" i="4"/>
  <c r="S3140" i="4"/>
  <c r="R3136" i="4"/>
  <c r="S3136" i="4"/>
  <c r="R3134" i="4"/>
  <c r="R3107" i="4"/>
  <c r="S3107" i="4"/>
  <c r="R3834" i="4"/>
  <c r="S3834" i="4"/>
  <c r="R3828" i="4"/>
  <c r="S3828" i="4"/>
  <c r="R3818" i="4"/>
  <c r="S3818" i="4"/>
  <c r="R3812" i="4"/>
  <c r="S3812" i="4"/>
  <c r="R3802" i="4"/>
  <c r="S3802" i="4"/>
  <c r="R3796" i="4"/>
  <c r="S3796" i="4"/>
  <c r="R3786" i="4"/>
  <c r="S3786" i="4"/>
  <c r="R3780" i="4"/>
  <c r="S3780" i="4"/>
  <c r="R3770" i="4"/>
  <c r="S3770" i="4"/>
  <c r="R3764" i="4"/>
  <c r="S3764" i="4"/>
  <c r="R3754" i="4"/>
  <c r="S3754" i="4"/>
  <c r="R3748" i="4"/>
  <c r="S3748" i="4"/>
  <c r="R3738" i="4"/>
  <c r="S3738" i="4"/>
  <c r="R3732" i="4"/>
  <c r="R3722" i="4"/>
  <c r="S3722" i="4"/>
  <c r="R3716" i="4"/>
  <c r="S3716" i="4"/>
  <c r="R3706" i="4"/>
  <c r="S3706" i="4"/>
  <c r="R3700" i="4"/>
  <c r="S3700" i="4"/>
  <c r="R3690" i="4"/>
  <c r="S3690" i="4"/>
  <c r="R3684" i="4"/>
  <c r="S3684" i="4"/>
  <c r="R3674" i="4"/>
  <c r="S3674" i="4"/>
  <c r="R3668" i="4"/>
  <c r="S3668" i="4"/>
  <c r="R3658" i="4"/>
  <c r="S3658" i="4"/>
  <c r="R3652" i="4"/>
  <c r="S3652" i="4"/>
  <c r="R3642" i="4"/>
  <c r="R3636" i="4"/>
  <c r="S3636" i="4"/>
  <c r="R3626" i="4"/>
  <c r="R3620" i="4"/>
  <c r="S3620" i="4"/>
  <c r="R3610" i="4"/>
  <c r="R3604" i="4"/>
  <c r="R3594" i="4"/>
  <c r="S3594" i="4"/>
  <c r="R3588" i="4"/>
  <c r="S3588" i="4"/>
  <c r="R3578" i="4"/>
  <c r="S3578" i="4"/>
  <c r="R3572" i="4"/>
  <c r="S3572" i="4"/>
  <c r="R3562" i="4"/>
  <c r="S3562" i="4"/>
  <c r="R3556" i="4"/>
  <c r="S3556" i="4"/>
  <c r="R3546" i="4"/>
  <c r="S3546" i="4"/>
  <c r="R3540" i="4"/>
  <c r="S3540" i="4"/>
  <c r="R3530" i="4"/>
  <c r="S3530" i="4"/>
  <c r="R3524" i="4"/>
  <c r="R3514" i="4"/>
  <c r="S3514" i="4"/>
  <c r="R3508" i="4"/>
  <c r="S3508" i="4"/>
  <c r="R3498" i="4"/>
  <c r="R3492" i="4"/>
  <c r="R3482" i="4"/>
  <c r="R3476" i="4"/>
  <c r="R3466" i="4"/>
  <c r="S3466" i="4"/>
  <c r="R3460" i="4"/>
  <c r="R3450" i="4"/>
  <c r="R3444" i="4"/>
  <c r="R3434" i="4"/>
  <c r="R3428" i="4"/>
  <c r="S3428" i="4"/>
  <c r="R3418" i="4"/>
  <c r="R3412" i="4"/>
  <c r="R3402" i="4"/>
  <c r="R3396" i="4"/>
  <c r="S3396" i="4"/>
  <c r="R3386" i="4"/>
  <c r="R3380" i="4"/>
  <c r="S3380" i="4"/>
  <c r="R3370" i="4"/>
  <c r="R3364" i="4"/>
  <c r="S3364" i="4"/>
  <c r="R3354" i="4"/>
  <c r="R3348" i="4"/>
  <c r="R3338" i="4"/>
  <c r="R3332" i="4"/>
  <c r="R3322" i="4"/>
  <c r="R3123" i="4"/>
  <c r="S3123" i="4"/>
  <c r="R3092" i="4"/>
  <c r="R3088" i="4"/>
  <c r="R3086" i="4"/>
  <c r="R3617" i="4"/>
  <c r="S3617" i="4"/>
  <c r="R3601" i="4"/>
  <c r="R3585" i="4"/>
  <c r="S3585" i="4"/>
  <c r="R3569" i="4"/>
  <c r="R3553" i="4"/>
  <c r="R3537" i="4"/>
  <c r="R3521" i="4"/>
  <c r="R3505" i="4"/>
  <c r="R3489" i="4"/>
  <c r="S3489" i="4"/>
  <c r="R3473" i="4"/>
  <c r="R3457" i="4"/>
  <c r="S3457" i="4"/>
  <c r="R3441" i="4"/>
  <c r="R3425" i="4"/>
  <c r="S3425" i="4"/>
  <c r="R3409" i="4"/>
  <c r="S3409" i="4"/>
  <c r="R3393" i="4"/>
  <c r="S3393" i="4"/>
  <c r="R3377" i="4"/>
  <c r="R3361" i="4"/>
  <c r="S3361" i="4"/>
  <c r="R3345" i="4"/>
  <c r="R3329" i="4"/>
  <c r="R3139" i="4"/>
  <c r="S3139" i="4"/>
  <c r="R3108" i="4"/>
  <c r="S3108" i="4"/>
  <c r="R3104" i="4"/>
  <c r="S3104" i="4"/>
  <c r="R3102" i="4"/>
  <c r="R3836" i="4"/>
  <c r="R3826" i="4"/>
  <c r="S3826" i="4"/>
  <c r="R3820" i="4"/>
  <c r="S3820" i="4"/>
  <c r="R3810" i="4"/>
  <c r="S3810" i="4"/>
  <c r="R3804" i="4"/>
  <c r="S3804" i="4"/>
  <c r="R3794" i="4"/>
  <c r="S3794" i="4"/>
  <c r="R3788" i="4"/>
  <c r="S3788" i="4"/>
  <c r="R3778" i="4"/>
  <c r="S3778" i="4"/>
  <c r="R3772" i="4"/>
  <c r="S3772" i="4"/>
  <c r="R3762" i="4"/>
  <c r="S3762" i="4"/>
  <c r="R3756" i="4"/>
  <c r="S3756" i="4"/>
  <c r="R3746" i="4"/>
  <c r="S3746" i="4"/>
  <c r="R3740" i="4"/>
  <c r="S3740" i="4"/>
  <c r="R3730" i="4"/>
  <c r="S3730" i="4"/>
  <c r="R3724" i="4"/>
  <c r="S3724" i="4"/>
  <c r="R3714" i="4"/>
  <c r="S3714" i="4"/>
  <c r="R3708" i="4"/>
  <c r="S3708" i="4"/>
  <c r="R3698" i="4"/>
  <c r="S3698" i="4"/>
  <c r="R3692" i="4"/>
  <c r="S3692" i="4"/>
  <c r="R3682" i="4"/>
  <c r="S3682" i="4"/>
  <c r="R3676" i="4"/>
  <c r="S3676" i="4"/>
  <c r="R3666" i="4"/>
  <c r="S3666" i="4"/>
  <c r="R3660" i="4"/>
  <c r="S3660" i="4"/>
  <c r="R3650" i="4"/>
  <c r="S3650" i="4"/>
  <c r="R3644" i="4"/>
  <c r="R3634" i="4"/>
  <c r="S3634" i="4"/>
  <c r="R3628" i="4"/>
  <c r="S3628" i="4"/>
  <c r="R3618" i="4"/>
  <c r="S3618" i="4"/>
  <c r="R3612" i="4"/>
  <c r="S3612" i="4"/>
  <c r="R3602" i="4"/>
  <c r="R3596" i="4"/>
  <c r="S3596" i="4"/>
  <c r="R3586" i="4"/>
  <c r="S3586" i="4"/>
  <c r="R3580" i="4"/>
  <c r="R3570" i="4"/>
  <c r="R3564" i="4"/>
  <c r="R3554" i="4"/>
  <c r="R3548" i="4"/>
  <c r="R3538" i="4"/>
  <c r="S3538" i="4"/>
  <c r="R3532" i="4"/>
  <c r="S3532" i="4"/>
  <c r="R3522" i="4"/>
  <c r="S3522" i="4"/>
  <c r="R3516" i="4"/>
  <c r="S3516" i="4"/>
  <c r="R3506" i="4"/>
  <c r="S3506" i="4"/>
  <c r="R3500" i="4"/>
  <c r="R3490" i="4"/>
  <c r="R3484" i="4"/>
  <c r="R3474" i="4"/>
  <c r="S3474" i="4"/>
  <c r="R3468" i="4"/>
  <c r="S3468" i="4"/>
  <c r="R3458" i="4"/>
  <c r="R3452" i="4"/>
  <c r="R3442" i="4"/>
  <c r="S3442" i="4"/>
  <c r="R3436" i="4"/>
  <c r="R3426" i="4"/>
  <c r="S3426" i="4"/>
  <c r="R3420" i="4"/>
  <c r="S3420" i="4"/>
  <c r="R3410" i="4"/>
  <c r="R3404" i="4"/>
  <c r="R3394" i="4"/>
  <c r="R3388" i="4"/>
  <c r="R3378" i="4"/>
  <c r="S3378" i="4"/>
  <c r="R3372" i="4"/>
  <c r="R3362" i="4"/>
  <c r="S3362" i="4"/>
  <c r="R3356" i="4"/>
  <c r="S3356" i="4"/>
  <c r="R3346" i="4"/>
  <c r="S3346" i="4"/>
  <c r="R3340" i="4"/>
  <c r="S3340" i="4"/>
  <c r="R3330" i="4"/>
  <c r="R3324" i="4"/>
  <c r="R3124" i="4"/>
  <c r="S3124" i="4"/>
  <c r="R3120" i="4"/>
  <c r="S3120" i="4"/>
  <c r="R3118" i="4"/>
  <c r="R3091" i="4"/>
  <c r="R3147" i="4"/>
  <c r="S3147" i="4"/>
  <c r="R3131" i="4"/>
  <c r="R3115" i="4"/>
  <c r="R3099" i="4"/>
  <c r="S3099" i="4"/>
  <c r="R3083" i="4"/>
  <c r="R3076" i="4"/>
  <c r="S3076" i="4"/>
  <c r="R3072" i="4"/>
  <c r="R3070" i="4"/>
  <c r="R3067" i="4"/>
  <c r="S3067" i="4"/>
  <c r="R3060" i="4"/>
  <c r="R3056" i="4"/>
  <c r="R3054" i="4"/>
  <c r="R3051" i="4"/>
  <c r="R3044" i="4"/>
  <c r="S3044" i="4"/>
  <c r="R3040" i="4"/>
  <c r="S3040" i="4"/>
  <c r="R3038" i="4"/>
  <c r="S3038" i="4"/>
  <c r="R3035" i="4"/>
  <c r="S3035" i="4"/>
  <c r="R3028" i="4"/>
  <c r="S3028" i="4"/>
  <c r="R3024" i="4"/>
  <c r="S3024" i="4"/>
  <c r="R3022" i="4"/>
  <c r="S3022" i="4"/>
  <c r="R3019" i="4"/>
  <c r="S3019" i="4"/>
  <c r="R3012" i="4"/>
  <c r="S3012" i="4"/>
  <c r="R3008" i="4"/>
  <c r="R3006" i="4"/>
  <c r="R3003" i="4"/>
  <c r="R2996" i="4"/>
  <c r="S2996" i="4"/>
  <c r="R2992" i="4"/>
  <c r="R2990" i="4"/>
  <c r="S2990" i="4"/>
  <c r="R2987" i="4"/>
  <c r="S2987" i="4"/>
  <c r="R2980" i="4"/>
  <c r="S2980" i="4"/>
  <c r="R2976" i="4"/>
  <c r="R2974" i="4"/>
  <c r="S2974" i="4"/>
  <c r="R2968" i="4"/>
  <c r="R2960" i="4"/>
  <c r="S2960" i="4"/>
  <c r="R2952" i="4"/>
  <c r="R2944" i="4"/>
  <c r="S2944" i="4"/>
  <c r="R2940" i="4"/>
  <c r="R2937" i="4"/>
  <c r="R2918" i="4"/>
  <c r="S2918" i="4"/>
  <c r="R2908" i="4"/>
  <c r="S2908" i="4"/>
  <c r="R2905" i="4"/>
  <c r="R2888" i="4"/>
  <c r="S2888" i="4"/>
  <c r="R2885" i="4"/>
  <c r="R2866" i="4"/>
  <c r="R3313" i="4"/>
  <c r="S3313" i="4"/>
  <c r="R3305" i="4"/>
  <c r="R3297" i="4"/>
  <c r="S3297" i="4"/>
  <c r="R3289" i="4"/>
  <c r="S3289" i="4"/>
  <c r="R3281" i="4"/>
  <c r="R3273" i="4"/>
  <c r="S3273" i="4"/>
  <c r="R3265" i="4"/>
  <c r="S3265" i="4"/>
  <c r="R3257" i="4"/>
  <c r="S3257" i="4"/>
  <c r="R3249" i="4"/>
  <c r="R3241" i="4"/>
  <c r="S3241" i="4"/>
  <c r="R3233" i="4"/>
  <c r="R3225" i="4"/>
  <c r="R3217" i="4"/>
  <c r="S3217" i="4"/>
  <c r="R3209" i="4"/>
  <c r="S3209" i="4"/>
  <c r="R3201" i="4"/>
  <c r="S3201" i="4"/>
  <c r="R3193" i="4"/>
  <c r="R3185" i="4"/>
  <c r="S3185" i="4"/>
  <c r="R3177" i="4"/>
  <c r="R3169" i="4"/>
  <c r="R3161" i="4"/>
  <c r="R3153" i="4"/>
  <c r="R3135" i="4"/>
  <c r="R3119" i="4"/>
  <c r="R3103" i="4"/>
  <c r="R3087" i="4"/>
  <c r="R3071" i="4"/>
  <c r="R3055" i="4"/>
  <c r="R3039" i="4"/>
  <c r="S3039" i="4"/>
  <c r="R3023" i="4"/>
  <c r="S3023" i="4"/>
  <c r="R3007" i="4"/>
  <c r="S3007" i="4"/>
  <c r="R2991" i="4"/>
  <c r="S2991" i="4"/>
  <c r="R2975" i="4"/>
  <c r="R2882" i="4"/>
  <c r="R2840" i="4"/>
  <c r="R2837" i="4"/>
  <c r="S2837" i="4"/>
  <c r="R3075" i="4"/>
  <c r="R3059" i="4"/>
  <c r="S3059" i="4"/>
  <c r="R3043" i="4"/>
  <c r="R3027" i="4"/>
  <c r="S3027" i="4"/>
  <c r="R3011" i="4"/>
  <c r="R2995" i="4"/>
  <c r="S2995" i="4"/>
  <c r="R2979" i="4"/>
  <c r="S2979" i="4"/>
  <c r="R2967" i="4"/>
  <c r="R2959" i="4"/>
  <c r="S2959" i="4"/>
  <c r="R2951" i="4"/>
  <c r="R2934" i="4"/>
  <c r="S2934" i="4"/>
  <c r="R2924" i="4"/>
  <c r="S2924" i="4"/>
  <c r="R2921" i="4"/>
  <c r="R2902" i="4"/>
  <c r="S2902" i="4"/>
  <c r="R2892" i="4"/>
  <c r="R2856" i="4"/>
  <c r="S2856" i="4"/>
  <c r="R2853" i="4"/>
  <c r="R2834" i="4"/>
  <c r="R3837" i="4"/>
  <c r="R3829" i="4"/>
  <c r="S3829" i="4"/>
  <c r="R3821" i="4"/>
  <c r="S3821" i="4"/>
  <c r="R3813" i="4"/>
  <c r="S3813" i="4"/>
  <c r="R3805" i="4"/>
  <c r="S3805" i="4"/>
  <c r="R3797" i="4"/>
  <c r="S3797" i="4"/>
  <c r="R3789" i="4"/>
  <c r="S3789" i="4"/>
  <c r="R3781" i="4"/>
  <c r="S3781" i="4"/>
  <c r="R3773" i="4"/>
  <c r="S3773" i="4"/>
  <c r="R3765" i="4"/>
  <c r="S3765" i="4"/>
  <c r="R3757" i="4"/>
  <c r="S3757" i="4"/>
  <c r="R3749" i="4"/>
  <c r="S3749" i="4"/>
  <c r="R3741" i="4"/>
  <c r="R3733" i="4"/>
  <c r="S3733" i="4"/>
  <c r="R3725" i="4"/>
  <c r="S3725" i="4"/>
  <c r="R3717" i="4"/>
  <c r="S3717" i="4"/>
  <c r="R3709" i="4"/>
  <c r="S3709" i="4"/>
  <c r="R3701" i="4"/>
  <c r="S3701" i="4"/>
  <c r="R3693" i="4"/>
  <c r="S3693" i="4"/>
  <c r="R3685" i="4"/>
  <c r="S3685" i="4"/>
  <c r="R3677" i="4"/>
  <c r="S3677" i="4"/>
  <c r="R3669" i="4"/>
  <c r="S3669" i="4"/>
  <c r="R3661" i="4"/>
  <c r="S3661" i="4"/>
  <c r="R3653" i="4"/>
  <c r="S3653" i="4"/>
  <c r="R3645" i="4"/>
  <c r="R3637" i="4"/>
  <c r="R3629" i="4"/>
  <c r="R3621" i="4"/>
  <c r="R3613" i="4"/>
  <c r="S3613" i="4"/>
  <c r="R3605" i="4"/>
  <c r="S3605" i="4"/>
  <c r="R3597" i="4"/>
  <c r="R3589" i="4"/>
  <c r="S3589" i="4"/>
  <c r="R3581" i="4"/>
  <c r="R3573" i="4"/>
  <c r="R3565" i="4"/>
  <c r="R3557" i="4"/>
  <c r="R3549" i="4"/>
  <c r="R3541" i="4"/>
  <c r="S3541" i="4"/>
  <c r="R3533" i="4"/>
  <c r="S3533" i="4"/>
  <c r="R3525" i="4"/>
  <c r="R3517" i="4"/>
  <c r="S3517" i="4"/>
  <c r="R3509" i="4"/>
  <c r="S3509" i="4"/>
  <c r="R3501" i="4"/>
  <c r="R3493" i="4"/>
  <c r="R3485" i="4"/>
  <c r="S3485" i="4"/>
  <c r="R3477" i="4"/>
  <c r="R3469" i="4"/>
  <c r="S3469" i="4"/>
  <c r="R3461" i="4"/>
  <c r="R3453" i="4"/>
  <c r="R3445" i="4"/>
  <c r="R3437" i="4"/>
  <c r="S3437" i="4"/>
  <c r="R3429" i="4"/>
  <c r="S3429" i="4"/>
  <c r="R3421" i="4"/>
  <c r="S3421" i="4"/>
  <c r="R3413" i="4"/>
  <c r="R3405" i="4"/>
  <c r="R3397" i="4"/>
  <c r="R3389" i="4"/>
  <c r="R3381" i="4"/>
  <c r="R3373" i="4"/>
  <c r="S3373" i="4"/>
  <c r="R3365" i="4"/>
  <c r="S3365" i="4"/>
  <c r="R3357" i="4"/>
  <c r="S3357" i="4"/>
  <c r="R3349" i="4"/>
  <c r="S3349" i="4"/>
  <c r="R3341" i="4"/>
  <c r="S3341" i="4"/>
  <c r="R3333" i="4"/>
  <c r="S3333" i="4"/>
  <c r="R3325" i="4"/>
  <c r="R3317" i="4"/>
  <c r="R3316" i="4"/>
  <c r="R3314" i="4"/>
  <c r="S3314" i="4"/>
  <c r="R3309" i="4"/>
  <c r="R3308" i="4"/>
  <c r="R3306" i="4"/>
  <c r="R3301" i="4"/>
  <c r="S3301" i="4"/>
  <c r="R3300" i="4"/>
  <c r="S3300" i="4"/>
  <c r="R3298" i="4"/>
  <c r="S3298" i="4"/>
  <c r="R3293" i="4"/>
  <c r="S3293" i="4"/>
  <c r="R3292" i="4"/>
  <c r="S3292" i="4"/>
  <c r="R3290" i="4"/>
  <c r="S3290" i="4"/>
  <c r="R3285" i="4"/>
  <c r="R3284" i="4"/>
  <c r="R3282" i="4"/>
  <c r="S3282" i="4"/>
  <c r="R3277" i="4"/>
  <c r="S3277" i="4"/>
  <c r="R3276" i="4"/>
  <c r="S3276" i="4"/>
  <c r="R3274" i="4"/>
  <c r="S3274" i="4"/>
  <c r="R3269" i="4"/>
  <c r="R3268" i="4"/>
  <c r="R3266" i="4"/>
  <c r="S3266" i="4"/>
  <c r="R3261" i="4"/>
  <c r="R3260" i="4"/>
  <c r="S3260" i="4"/>
  <c r="R3258" i="4"/>
  <c r="R3253" i="4"/>
  <c r="S3253" i="4"/>
  <c r="R3252" i="4"/>
  <c r="S3252" i="4"/>
  <c r="R3250" i="4"/>
  <c r="S3250" i="4"/>
  <c r="R3245" i="4"/>
  <c r="R3244" i="4"/>
  <c r="S3244" i="4"/>
  <c r="R3242" i="4"/>
  <c r="R3237" i="4"/>
  <c r="R3236" i="4"/>
  <c r="R3234" i="4"/>
  <c r="S3234" i="4"/>
  <c r="R3229" i="4"/>
  <c r="S3229" i="4"/>
  <c r="R3228" i="4"/>
  <c r="S3228" i="4"/>
  <c r="R3226" i="4"/>
  <c r="S3226" i="4"/>
  <c r="R3221" i="4"/>
  <c r="S3221" i="4"/>
  <c r="R3220" i="4"/>
  <c r="R3218" i="4"/>
  <c r="R3213" i="4"/>
  <c r="S3213" i="4"/>
  <c r="R3212" i="4"/>
  <c r="S3212" i="4"/>
  <c r="R3210" i="4"/>
  <c r="S3210" i="4"/>
  <c r="R3205" i="4"/>
  <c r="S3205" i="4"/>
  <c r="R3204" i="4"/>
  <c r="S3204" i="4"/>
  <c r="R3202" i="4"/>
  <c r="S3202" i="4"/>
  <c r="R3197" i="4"/>
  <c r="S3197" i="4"/>
  <c r="R3196" i="4"/>
  <c r="R3194" i="4"/>
  <c r="S3194" i="4"/>
  <c r="R3189" i="4"/>
  <c r="S3189" i="4"/>
  <c r="R3188" i="4"/>
  <c r="S3188" i="4"/>
  <c r="R3186" i="4"/>
  <c r="R3181" i="4"/>
  <c r="R3180" i="4"/>
  <c r="R3178" i="4"/>
  <c r="R3173" i="4"/>
  <c r="S3173" i="4"/>
  <c r="R3172" i="4"/>
  <c r="S3172" i="4"/>
  <c r="R3170" i="4"/>
  <c r="R3165" i="4"/>
  <c r="R3164" i="4"/>
  <c r="R3162" i="4"/>
  <c r="R3157" i="4"/>
  <c r="S3157" i="4"/>
  <c r="R3156" i="4"/>
  <c r="S3156" i="4"/>
  <c r="R3154" i="4"/>
  <c r="S3154" i="4"/>
  <c r="R3149" i="4"/>
  <c r="S3149" i="4"/>
  <c r="R3146" i="4"/>
  <c r="S3146" i="4"/>
  <c r="R3143" i="4"/>
  <c r="S3143" i="4"/>
  <c r="R3130" i="4"/>
  <c r="R3127" i="4"/>
  <c r="S3127" i="4"/>
  <c r="R3114" i="4"/>
  <c r="R3111" i="4"/>
  <c r="S3111" i="4"/>
  <c r="R3098" i="4"/>
  <c r="R3095" i="4"/>
  <c r="R3082" i="4"/>
  <c r="S3082" i="4"/>
  <c r="R3079" i="4"/>
  <c r="S3079" i="4"/>
  <c r="R3066" i="4"/>
  <c r="R3063" i="4"/>
  <c r="R3050" i="4"/>
  <c r="S3050" i="4"/>
  <c r="R3047" i="4"/>
  <c r="R3034" i="4"/>
  <c r="S3034" i="4"/>
  <c r="R3031" i="4"/>
  <c r="S3031" i="4"/>
  <c r="R3018" i="4"/>
  <c r="S3018" i="4"/>
  <c r="R3015" i="4"/>
  <c r="R3002" i="4"/>
  <c r="S3002" i="4"/>
  <c r="R2999" i="4"/>
  <c r="S2999" i="4"/>
  <c r="R2986" i="4"/>
  <c r="S2986" i="4"/>
  <c r="R2983" i="4"/>
  <c r="S2983" i="4"/>
  <c r="R2970" i="4"/>
  <c r="S2970" i="4"/>
  <c r="R2962" i="4"/>
  <c r="R2954" i="4"/>
  <c r="R2946" i="4"/>
  <c r="R2872" i="4"/>
  <c r="R2869" i="4"/>
  <c r="R2850" i="4"/>
  <c r="R2544" i="4"/>
  <c r="R2512" i="4"/>
  <c r="R2876" i="4"/>
  <c r="R2860" i="4"/>
  <c r="R2844" i="4"/>
  <c r="R2604" i="4"/>
  <c r="R2971" i="4"/>
  <c r="S2971" i="4"/>
  <c r="R2963" i="4"/>
  <c r="R2955" i="4"/>
  <c r="S2955" i="4"/>
  <c r="R2947" i="4"/>
  <c r="R2928" i="4"/>
  <c r="R2912" i="4"/>
  <c r="R2896" i="4"/>
  <c r="S2896" i="4"/>
  <c r="R2880" i="4"/>
  <c r="S2880" i="4"/>
  <c r="R2864" i="4"/>
  <c r="S2864" i="4"/>
  <c r="R2848" i="4"/>
  <c r="R2588" i="4"/>
  <c r="S2588" i="4"/>
  <c r="R2528" i="4"/>
  <c r="S2528" i="4"/>
  <c r="R2496" i="4"/>
  <c r="S2496" i="4"/>
  <c r="R2480" i="4"/>
  <c r="S2480" i="4"/>
  <c r="R2464" i="4"/>
  <c r="R2448" i="4"/>
  <c r="S2448" i="4"/>
  <c r="R2432" i="4"/>
  <c r="S2432" i="4"/>
  <c r="R2416" i="4"/>
  <c r="R2400" i="4"/>
  <c r="R2384" i="4"/>
  <c r="S2384" i="4"/>
  <c r="R2368" i="4"/>
  <c r="R2352" i="4"/>
  <c r="R2336" i="4"/>
  <c r="S2336" i="4"/>
  <c r="R2320" i="4"/>
  <c r="R2304" i="4"/>
  <c r="R2288" i="4"/>
  <c r="S2288" i="4"/>
  <c r="R2272" i="4"/>
  <c r="S2272" i="4"/>
  <c r="R2256" i="4"/>
  <c r="R2240" i="4"/>
  <c r="S2240" i="4"/>
  <c r="R2932" i="4"/>
  <c r="S2932" i="4"/>
  <c r="R2916" i="4"/>
  <c r="S2916" i="4"/>
  <c r="R2900" i="4"/>
  <c r="S2900" i="4"/>
  <c r="R2884" i="4"/>
  <c r="S2884" i="4"/>
  <c r="R2868" i="4"/>
  <c r="S2868" i="4"/>
  <c r="R2852" i="4"/>
  <c r="R2836" i="4"/>
  <c r="R2572" i="4"/>
  <c r="R2829" i="4"/>
  <c r="R2825" i="4"/>
  <c r="R2821" i="4"/>
  <c r="R2817" i="4"/>
  <c r="R2813" i="4"/>
  <c r="R2809" i="4"/>
  <c r="R2805" i="4"/>
  <c r="S2805" i="4"/>
  <c r="R2801" i="4"/>
  <c r="R2797" i="4"/>
  <c r="R2793" i="4"/>
  <c r="R2789" i="4"/>
  <c r="R2785" i="4"/>
  <c r="R2781" i="4"/>
  <c r="R2777" i="4"/>
  <c r="S2777" i="4"/>
  <c r="R2773" i="4"/>
  <c r="R2769" i="4"/>
  <c r="R2765" i="4"/>
  <c r="S2765" i="4"/>
  <c r="R2761" i="4"/>
  <c r="R2757" i="4"/>
  <c r="R2753" i="4"/>
  <c r="S2753" i="4"/>
  <c r="R2749" i="4"/>
  <c r="S2749" i="4"/>
  <c r="R2745" i="4"/>
  <c r="S2745" i="4"/>
  <c r="R2741" i="4"/>
  <c r="S2741" i="4"/>
  <c r="R2737" i="4"/>
  <c r="R2733" i="4"/>
  <c r="R2729" i="4"/>
  <c r="R2725" i="4"/>
  <c r="S2725" i="4"/>
  <c r="R2721" i="4"/>
  <c r="S2721" i="4"/>
  <c r="R2717" i="4"/>
  <c r="S2717" i="4"/>
  <c r="R2713" i="4"/>
  <c r="S2713" i="4"/>
  <c r="R2709" i="4"/>
  <c r="R2705" i="4"/>
  <c r="S2705" i="4"/>
  <c r="R2701" i="4"/>
  <c r="R2697" i="4"/>
  <c r="R2693" i="4"/>
  <c r="R2689" i="4"/>
  <c r="S2689" i="4"/>
  <c r="R2685" i="4"/>
  <c r="R2681" i="4"/>
  <c r="R2677" i="4"/>
  <c r="R2673" i="4"/>
  <c r="R2669" i="4"/>
  <c r="R2665" i="4"/>
  <c r="R2661" i="4"/>
  <c r="S2661" i="4"/>
  <c r="R2657" i="4"/>
  <c r="S2657" i="4"/>
  <c r="R2653" i="4"/>
  <c r="S2653" i="4"/>
  <c r="R2649" i="4"/>
  <c r="S2649" i="4"/>
  <c r="R2645" i="4"/>
  <c r="R2641" i="4"/>
  <c r="R2637" i="4"/>
  <c r="R2633" i="4"/>
  <c r="R2629" i="4"/>
  <c r="R2625" i="4"/>
  <c r="S2625" i="4"/>
  <c r="R2621" i="4"/>
  <c r="R2617" i="4"/>
  <c r="R2613" i="4"/>
  <c r="R2609" i="4"/>
  <c r="R2605" i="4"/>
  <c r="R2601" i="4"/>
  <c r="R2597" i="4"/>
  <c r="R2593" i="4"/>
  <c r="S2593" i="4"/>
  <c r="R2589" i="4"/>
  <c r="S2589" i="4"/>
  <c r="R2585" i="4"/>
  <c r="S2585" i="4"/>
  <c r="R2581" i="4"/>
  <c r="S2581" i="4"/>
  <c r="R2577" i="4"/>
  <c r="R2573" i="4"/>
  <c r="S2573" i="4"/>
  <c r="R2569" i="4"/>
  <c r="R2565" i="4"/>
  <c r="R2561" i="4"/>
  <c r="S2561" i="4"/>
  <c r="R2557" i="4"/>
  <c r="R2553" i="4"/>
  <c r="S2553" i="4"/>
  <c r="R2549" i="4"/>
  <c r="S2549" i="4"/>
  <c r="R2545" i="4"/>
  <c r="S2545" i="4"/>
  <c r="R2541" i="4"/>
  <c r="R2537" i="4"/>
  <c r="R2533" i="4"/>
  <c r="S2533" i="4"/>
  <c r="R2529" i="4"/>
  <c r="R2525" i="4"/>
  <c r="S2525" i="4"/>
  <c r="R2521" i="4"/>
  <c r="R2517" i="4"/>
  <c r="R2513" i="4"/>
  <c r="S2513" i="4"/>
  <c r="R2509" i="4"/>
  <c r="R2505" i="4"/>
  <c r="S2505" i="4"/>
  <c r="R2501" i="4"/>
  <c r="S2501" i="4"/>
  <c r="R2497" i="4"/>
  <c r="S2497" i="4"/>
  <c r="R2493" i="4"/>
  <c r="S2493" i="4"/>
  <c r="R2489" i="4"/>
  <c r="S2489" i="4"/>
  <c r="R2485" i="4"/>
  <c r="R2481" i="4"/>
  <c r="S2481" i="4"/>
  <c r="R2477" i="4"/>
  <c r="S2477" i="4"/>
  <c r="R2473" i="4"/>
  <c r="R2469" i="4"/>
  <c r="R2465" i="4"/>
  <c r="R2461" i="4"/>
  <c r="R2457" i="4"/>
  <c r="R2453" i="4"/>
  <c r="R2449" i="4"/>
  <c r="S2449" i="4"/>
  <c r="R2445" i="4"/>
  <c r="S2445" i="4"/>
  <c r="R2441" i="4"/>
  <c r="R2437" i="4"/>
  <c r="R2433" i="4"/>
  <c r="S2433" i="4"/>
  <c r="R2429" i="4"/>
  <c r="S2429" i="4"/>
  <c r="R2425" i="4"/>
  <c r="R2421" i="4"/>
  <c r="S2421" i="4"/>
  <c r="R2417" i="4"/>
  <c r="R2413" i="4"/>
  <c r="S2413" i="4"/>
  <c r="R2409" i="4"/>
  <c r="R2405" i="4"/>
  <c r="S2405" i="4"/>
  <c r="R2401" i="4"/>
  <c r="S2401" i="4"/>
  <c r="R2397" i="4"/>
  <c r="R2393" i="4"/>
  <c r="S2393" i="4"/>
  <c r="R2389" i="4"/>
  <c r="R2385" i="4"/>
  <c r="S2385" i="4"/>
  <c r="R2381" i="4"/>
  <c r="S2381" i="4"/>
  <c r="R2377" i="4"/>
  <c r="R2373" i="4"/>
  <c r="S2373" i="4"/>
  <c r="R2369" i="4"/>
  <c r="R2365" i="4"/>
  <c r="R2361" i="4"/>
  <c r="R2357" i="4"/>
  <c r="R2353" i="4"/>
  <c r="R2349" i="4"/>
  <c r="S2349" i="4"/>
  <c r="R2345" i="4"/>
  <c r="S2345" i="4"/>
  <c r="R2341" i="4"/>
  <c r="S2341" i="4"/>
  <c r="R2337" i="4"/>
  <c r="S2337" i="4"/>
  <c r="R2333" i="4"/>
  <c r="R2329" i="4"/>
  <c r="R2325" i="4"/>
  <c r="S2325" i="4"/>
  <c r="R2321" i="4"/>
  <c r="R2317" i="4"/>
  <c r="S2317" i="4"/>
  <c r="R2313" i="4"/>
  <c r="S2313" i="4"/>
  <c r="R2309" i="4"/>
  <c r="R2305" i="4"/>
  <c r="R2301" i="4"/>
  <c r="R2297" i="4"/>
  <c r="R2293" i="4"/>
  <c r="R2289" i="4"/>
  <c r="R2285" i="4"/>
  <c r="R2281" i="4"/>
  <c r="R2277" i="4"/>
  <c r="S2277" i="4"/>
  <c r="R2273" i="4"/>
  <c r="S2273" i="4"/>
  <c r="R2269" i="4"/>
  <c r="S2269" i="4"/>
  <c r="R2265" i="4"/>
  <c r="S2265" i="4"/>
  <c r="R2261" i="4"/>
  <c r="S2261" i="4"/>
  <c r="R2257" i="4"/>
  <c r="R2253" i="4"/>
  <c r="R2249" i="4"/>
  <c r="R2245" i="4"/>
  <c r="S2245" i="4"/>
  <c r="R2241" i="4"/>
  <c r="S2241" i="4"/>
  <c r="R2237" i="4"/>
  <c r="S2237" i="4"/>
  <c r="R2233" i="4"/>
  <c r="S2233" i="4"/>
  <c r="R2229" i="4"/>
  <c r="R2225" i="4"/>
  <c r="R1917" i="4"/>
  <c r="R1909" i="4"/>
  <c r="R1901" i="4"/>
  <c r="S1901" i="4"/>
  <c r="R1893" i="4"/>
  <c r="R1885" i="4"/>
  <c r="S1885" i="4"/>
  <c r="R1877" i="4"/>
  <c r="S1877" i="4"/>
  <c r="R1869" i="4"/>
  <c r="R1861" i="4"/>
  <c r="R1853" i="4"/>
  <c r="R1845" i="4"/>
  <c r="S1845" i="4"/>
  <c r="R1837" i="4"/>
  <c r="S1837" i="4"/>
  <c r="R1829" i="4"/>
  <c r="S1829" i="4"/>
  <c r="R1821" i="4"/>
  <c r="S1821" i="4"/>
  <c r="R1813" i="4"/>
  <c r="R1805" i="4"/>
  <c r="S1805" i="4"/>
  <c r="R1797" i="4"/>
  <c r="R1789" i="4"/>
  <c r="R1781" i="4"/>
  <c r="S1781" i="4"/>
  <c r="R1773" i="4"/>
  <c r="R1765" i="4"/>
  <c r="S1765" i="4"/>
  <c r="R1757" i="4"/>
  <c r="R1749" i="4"/>
  <c r="R1741" i="4"/>
  <c r="R1733" i="4"/>
  <c r="R1725" i="4"/>
  <c r="S1725" i="4"/>
  <c r="R1717" i="4"/>
  <c r="R1709" i="4"/>
  <c r="R1701" i="4"/>
  <c r="R1693" i="4"/>
  <c r="R1685" i="4"/>
  <c r="S1685" i="4"/>
  <c r="R1677" i="4"/>
  <c r="R1669" i="4"/>
  <c r="R1661" i="4"/>
  <c r="S1661" i="4"/>
  <c r="R1653" i="4"/>
  <c r="R1645" i="4"/>
  <c r="S1645" i="4"/>
  <c r="R1637" i="4"/>
  <c r="S1637" i="4"/>
  <c r="R1629" i="4"/>
  <c r="S1629" i="4"/>
  <c r="R1621" i="4"/>
  <c r="R1579" i="4"/>
  <c r="R1571" i="4"/>
  <c r="S1571" i="4"/>
  <c r="R1564" i="4"/>
  <c r="R2943" i="4"/>
  <c r="S2943" i="4"/>
  <c r="R2939" i="4"/>
  <c r="R2935" i="4"/>
  <c r="R2931" i="4"/>
  <c r="R2927" i="4"/>
  <c r="S2927" i="4"/>
  <c r="R2923" i="4"/>
  <c r="S2923" i="4"/>
  <c r="R2919" i="4"/>
  <c r="R2915" i="4"/>
  <c r="S2915" i="4"/>
  <c r="R2911" i="4"/>
  <c r="S2911" i="4"/>
  <c r="R2907" i="4"/>
  <c r="R2903" i="4"/>
  <c r="R2899" i="4"/>
  <c r="R2895" i="4"/>
  <c r="R2891" i="4"/>
  <c r="R2887" i="4"/>
  <c r="R2883" i="4"/>
  <c r="S2883" i="4"/>
  <c r="R2879" i="4"/>
  <c r="R2875" i="4"/>
  <c r="S2875" i="4"/>
  <c r="R2871" i="4"/>
  <c r="S2871" i="4"/>
  <c r="R2867" i="4"/>
  <c r="R2863" i="4"/>
  <c r="R2859" i="4"/>
  <c r="S2859" i="4"/>
  <c r="R2855" i="4"/>
  <c r="S2855" i="4"/>
  <c r="R2851" i="4"/>
  <c r="R2847" i="4"/>
  <c r="R2843" i="4"/>
  <c r="S2843" i="4"/>
  <c r="R2839" i="4"/>
  <c r="R2835" i="4"/>
  <c r="R2831" i="4"/>
  <c r="R2827" i="4"/>
  <c r="R2823" i="4"/>
  <c r="R2819" i="4"/>
  <c r="R2815" i="4"/>
  <c r="R2811" i="4"/>
  <c r="R2807" i="4"/>
  <c r="R2803" i="4"/>
  <c r="S2803" i="4"/>
  <c r="R2799" i="4"/>
  <c r="S2799" i="4"/>
  <c r="R2795" i="4"/>
  <c r="R2791" i="4"/>
  <c r="R2787" i="4"/>
  <c r="R2783" i="4"/>
  <c r="R2779" i="4"/>
  <c r="R2775" i="4"/>
  <c r="R2771" i="4"/>
  <c r="R2767" i="4"/>
  <c r="R2763" i="4"/>
  <c r="R2759" i="4"/>
  <c r="S2759" i="4"/>
  <c r="R2755" i="4"/>
  <c r="R2751" i="4"/>
  <c r="S2751" i="4"/>
  <c r="R2747" i="4"/>
  <c r="S2747" i="4"/>
  <c r="R2743" i="4"/>
  <c r="S2743" i="4"/>
  <c r="R2739" i="4"/>
  <c r="R2735" i="4"/>
  <c r="R2731" i="4"/>
  <c r="R2727" i="4"/>
  <c r="S2727" i="4"/>
  <c r="R2723" i="4"/>
  <c r="S2723" i="4"/>
  <c r="R2719" i="4"/>
  <c r="S2719" i="4"/>
  <c r="R2715" i="4"/>
  <c r="R2711" i="4"/>
  <c r="S2711" i="4"/>
  <c r="R2707" i="4"/>
  <c r="R2703" i="4"/>
  <c r="R2699" i="4"/>
  <c r="R2695" i="4"/>
  <c r="R2691" i="4"/>
  <c r="R2687" i="4"/>
  <c r="R2683" i="4"/>
  <c r="R2679" i="4"/>
  <c r="R2675" i="4"/>
  <c r="S2675" i="4"/>
  <c r="R2671" i="4"/>
  <c r="R2667" i="4"/>
  <c r="R2663" i="4"/>
  <c r="S2663" i="4"/>
  <c r="R2659" i="4"/>
  <c r="R2655" i="4"/>
  <c r="R2651" i="4"/>
  <c r="S2651" i="4"/>
  <c r="R2647" i="4"/>
  <c r="S2647" i="4"/>
  <c r="R2643" i="4"/>
  <c r="R2639" i="4"/>
  <c r="R2635" i="4"/>
  <c r="S2635" i="4"/>
  <c r="R2631" i="4"/>
  <c r="S2631" i="4"/>
  <c r="R2627" i="4"/>
  <c r="S2627" i="4"/>
  <c r="R2623" i="4"/>
  <c r="S2623" i="4"/>
  <c r="R2619" i="4"/>
  <c r="R2615" i="4"/>
  <c r="R2611" i="4"/>
  <c r="R2607" i="4"/>
  <c r="R2603" i="4"/>
  <c r="S2603" i="4"/>
  <c r="R2599" i="4"/>
  <c r="R2595" i="4"/>
  <c r="R2591" i="4"/>
  <c r="S2591" i="4"/>
  <c r="R2587" i="4"/>
  <c r="S2587" i="4"/>
  <c r="R2583" i="4"/>
  <c r="R2579" i="4"/>
  <c r="R2575" i="4"/>
  <c r="S2575" i="4"/>
  <c r="R2571" i="4"/>
  <c r="S2571" i="4"/>
  <c r="R2567" i="4"/>
  <c r="S2567" i="4"/>
  <c r="R2563" i="4"/>
  <c r="R2559" i="4"/>
  <c r="R2555" i="4"/>
  <c r="S2555" i="4"/>
  <c r="R2551" i="4"/>
  <c r="S2551" i="4"/>
  <c r="R2547" i="4"/>
  <c r="S2547" i="4"/>
  <c r="R2543" i="4"/>
  <c r="R2539" i="4"/>
  <c r="S2539" i="4"/>
  <c r="R2535" i="4"/>
  <c r="R2531" i="4"/>
  <c r="R2527" i="4"/>
  <c r="R2523" i="4"/>
  <c r="R2519" i="4"/>
  <c r="S2519" i="4"/>
  <c r="R2515" i="4"/>
  <c r="S2515" i="4"/>
  <c r="R2511" i="4"/>
  <c r="R2507" i="4"/>
  <c r="S2507" i="4"/>
  <c r="R2503" i="4"/>
  <c r="R2499" i="4"/>
  <c r="S2499" i="4"/>
  <c r="R2495" i="4"/>
  <c r="S2495" i="4"/>
  <c r="R2491" i="4"/>
  <c r="S2491" i="4"/>
  <c r="R2487" i="4"/>
  <c r="S2487" i="4"/>
  <c r="R2483" i="4"/>
  <c r="R2479" i="4"/>
  <c r="S2479" i="4"/>
  <c r="R2475" i="4"/>
  <c r="S2475" i="4"/>
  <c r="R2471" i="4"/>
  <c r="R2467" i="4"/>
  <c r="R2463" i="4"/>
  <c r="R2459" i="4"/>
  <c r="S2459" i="4"/>
  <c r="R2455" i="4"/>
  <c r="S2455" i="4"/>
  <c r="R2451" i="4"/>
  <c r="R2447" i="4"/>
  <c r="R2443" i="4"/>
  <c r="R2439" i="4"/>
  <c r="R2435" i="4"/>
  <c r="S2435" i="4"/>
  <c r="R2431" i="4"/>
  <c r="S2431" i="4"/>
  <c r="R2427" i="4"/>
  <c r="R2423" i="4"/>
  <c r="R2419" i="4"/>
  <c r="R2415" i="4"/>
  <c r="R2411" i="4"/>
  <c r="S2411" i="4"/>
  <c r="R2407" i="4"/>
  <c r="R2403" i="4"/>
  <c r="R2399" i="4"/>
  <c r="R2395" i="4"/>
  <c r="R2391" i="4"/>
  <c r="R2387" i="4"/>
  <c r="S2387" i="4"/>
  <c r="R2383" i="4"/>
  <c r="S2383" i="4"/>
  <c r="R2379" i="4"/>
  <c r="S2379" i="4"/>
  <c r="R2375" i="4"/>
  <c r="R2371" i="4"/>
  <c r="R2367" i="4"/>
  <c r="R2363" i="4"/>
  <c r="R2359" i="4"/>
  <c r="R2355" i="4"/>
  <c r="S2355" i="4"/>
  <c r="R2351" i="4"/>
  <c r="S2351" i="4"/>
  <c r="R2347" i="4"/>
  <c r="S2347" i="4"/>
  <c r="R2343" i="4"/>
  <c r="R2339" i="4"/>
  <c r="S2339" i="4"/>
  <c r="R2335" i="4"/>
  <c r="S2335" i="4"/>
  <c r="R2331" i="4"/>
  <c r="R2327" i="4"/>
  <c r="S2327" i="4"/>
  <c r="R2323" i="4"/>
  <c r="R2319" i="4"/>
  <c r="R2315" i="4"/>
  <c r="S2315" i="4"/>
  <c r="R2311" i="4"/>
  <c r="R2307" i="4"/>
  <c r="R2303" i="4"/>
  <c r="S2303" i="4"/>
  <c r="R2299" i="4"/>
  <c r="R2295" i="4"/>
  <c r="R2291" i="4"/>
  <c r="S2291" i="4"/>
  <c r="R2287" i="4"/>
  <c r="S2287" i="4"/>
  <c r="R2283" i="4"/>
  <c r="R2279" i="4"/>
  <c r="S2279" i="4"/>
  <c r="R2275" i="4"/>
  <c r="S2275" i="4"/>
  <c r="R2271" i="4"/>
  <c r="S2271" i="4"/>
  <c r="R2267" i="4"/>
  <c r="S2267" i="4"/>
  <c r="R2263" i="4"/>
  <c r="S2263" i="4"/>
  <c r="R2259" i="4"/>
  <c r="S2259" i="4"/>
  <c r="R2255" i="4"/>
  <c r="R2251" i="4"/>
  <c r="R2247" i="4"/>
  <c r="S2247" i="4"/>
  <c r="R2243" i="4"/>
  <c r="S2243" i="4"/>
  <c r="R2239" i="4"/>
  <c r="S2239" i="4"/>
  <c r="R2235" i="4"/>
  <c r="R2231" i="4"/>
  <c r="S2231" i="4"/>
  <c r="R2227" i="4"/>
  <c r="R2223" i="4"/>
  <c r="S2223" i="4"/>
  <c r="R1913" i="4"/>
  <c r="R1905" i="4"/>
  <c r="S1905" i="4"/>
  <c r="R1897" i="4"/>
  <c r="S1897" i="4"/>
  <c r="R1889" i="4"/>
  <c r="R1881" i="4"/>
  <c r="R1873" i="4"/>
  <c r="S1873" i="4"/>
  <c r="R1865" i="4"/>
  <c r="S1865" i="4"/>
  <c r="R1857" i="4"/>
  <c r="S1857" i="4"/>
  <c r="R1849" i="4"/>
  <c r="S1849" i="4"/>
  <c r="R1841" i="4"/>
  <c r="S1841" i="4"/>
  <c r="R1833" i="4"/>
  <c r="S1833" i="4"/>
  <c r="R1825" i="4"/>
  <c r="R1817" i="4"/>
  <c r="R1809" i="4"/>
  <c r="R1801" i="4"/>
  <c r="R1793" i="4"/>
  <c r="S1793" i="4"/>
  <c r="R1785" i="4"/>
  <c r="R1777" i="4"/>
  <c r="R1769" i="4"/>
  <c r="R1761" i="4"/>
  <c r="S1761" i="4"/>
  <c r="R1753" i="4"/>
  <c r="R1745" i="4"/>
  <c r="R1737" i="4"/>
  <c r="R1729" i="4"/>
  <c r="R1721" i="4"/>
  <c r="S1721" i="4"/>
  <c r="R1713" i="4"/>
  <c r="R1705" i="4"/>
  <c r="S1705" i="4"/>
  <c r="R1697" i="4"/>
  <c r="R1689" i="4"/>
  <c r="S1689" i="4"/>
  <c r="R1681" i="4"/>
  <c r="R1673" i="4"/>
  <c r="R1665" i="4"/>
  <c r="R1657" i="4"/>
  <c r="S1657" i="4"/>
  <c r="R1649" i="4"/>
  <c r="R1641" i="4"/>
  <c r="S1641" i="4"/>
  <c r="R1633" i="4"/>
  <c r="S1633" i="4"/>
  <c r="R1625" i="4"/>
  <c r="S1625" i="4"/>
  <c r="R1617" i="4"/>
  <c r="R1611" i="4"/>
  <c r="S1611" i="4"/>
  <c r="R1603" i="4"/>
  <c r="R1595" i="4"/>
  <c r="R1587" i="4"/>
  <c r="R1916" i="4"/>
  <c r="R1912" i="4"/>
  <c r="R1908" i="4"/>
  <c r="R1904" i="4"/>
  <c r="S1904" i="4"/>
  <c r="R1900" i="4"/>
  <c r="S1900" i="4"/>
  <c r="R1896" i="4"/>
  <c r="S1896" i="4"/>
  <c r="R1892" i="4"/>
  <c r="S1892" i="4"/>
  <c r="R1888" i="4"/>
  <c r="R1884" i="4"/>
  <c r="R1880" i="4"/>
  <c r="R1876" i="4"/>
  <c r="R1872" i="4"/>
  <c r="R1868" i="4"/>
  <c r="R1864" i="4"/>
  <c r="S1864" i="4"/>
  <c r="R1860" i="4"/>
  <c r="S1860" i="4"/>
  <c r="R1856" i="4"/>
  <c r="S1856" i="4"/>
  <c r="R1852" i="4"/>
  <c r="S1852" i="4"/>
  <c r="R1848" i="4"/>
  <c r="S1848" i="4"/>
  <c r="R1844" i="4"/>
  <c r="R1840" i="4"/>
  <c r="S1840" i="4"/>
  <c r="R1836" i="4"/>
  <c r="S1836" i="4"/>
  <c r="R1832" i="4"/>
  <c r="S1832" i="4"/>
  <c r="R1828" i="4"/>
  <c r="S1828" i="4"/>
  <c r="R1824" i="4"/>
  <c r="R1820" i="4"/>
  <c r="R1816" i="4"/>
  <c r="R1812" i="4"/>
  <c r="S1812" i="4"/>
  <c r="R1808" i="4"/>
  <c r="R1804" i="4"/>
  <c r="R1800" i="4"/>
  <c r="R1796" i="4"/>
  <c r="R1792" i="4"/>
  <c r="S1792" i="4"/>
  <c r="R1788" i="4"/>
  <c r="S1788" i="4"/>
  <c r="R1784" i="4"/>
  <c r="R1780" i="4"/>
  <c r="R1776" i="4"/>
  <c r="S1776" i="4"/>
  <c r="R1772" i="4"/>
  <c r="S1772" i="4"/>
  <c r="R1768" i="4"/>
  <c r="S1768" i="4"/>
  <c r="R1764" i="4"/>
  <c r="S1764" i="4"/>
  <c r="R1760" i="4"/>
  <c r="R1756" i="4"/>
  <c r="S1756" i="4"/>
  <c r="R1752" i="4"/>
  <c r="R1748" i="4"/>
  <c r="R1744" i="4"/>
  <c r="R1740" i="4"/>
  <c r="R1736" i="4"/>
  <c r="R1732" i="4"/>
  <c r="R1728" i="4"/>
  <c r="R1724" i="4"/>
  <c r="R1720" i="4"/>
  <c r="S1720" i="4"/>
  <c r="R1716" i="4"/>
  <c r="R1712" i="4"/>
  <c r="R1708" i="4"/>
  <c r="R1704" i="4"/>
  <c r="S1704" i="4"/>
  <c r="R1700" i="4"/>
  <c r="R1696" i="4"/>
  <c r="R1692" i="4"/>
  <c r="S1692" i="4"/>
  <c r="R1688" i="4"/>
  <c r="S1688" i="4"/>
  <c r="R1684" i="4"/>
  <c r="S1684" i="4"/>
  <c r="R1680" i="4"/>
  <c r="R1676" i="4"/>
  <c r="R1672" i="4"/>
  <c r="R1668" i="4"/>
  <c r="R1664" i="4"/>
  <c r="R1660" i="4"/>
  <c r="R1656" i="4"/>
  <c r="S1656" i="4"/>
  <c r="R1652" i="4"/>
  <c r="R1648" i="4"/>
  <c r="S1648" i="4"/>
  <c r="R1644" i="4"/>
  <c r="S1644" i="4"/>
  <c r="R1640" i="4"/>
  <c r="S1640" i="4"/>
  <c r="R1636" i="4"/>
  <c r="S1636" i="4"/>
  <c r="R1632" i="4"/>
  <c r="S1632" i="4"/>
  <c r="R1628" i="4"/>
  <c r="S1628" i="4"/>
  <c r="R1624" i="4"/>
  <c r="R1620" i="4"/>
  <c r="R1616" i="4"/>
  <c r="R1607" i="4"/>
  <c r="S1607" i="4"/>
  <c r="R1591" i="4"/>
  <c r="R1575" i="4"/>
  <c r="R1615" i="4"/>
  <c r="R1599" i="4"/>
  <c r="R1583" i="4"/>
  <c r="R1567" i="4"/>
  <c r="S1567" i="4"/>
  <c r="R1563" i="4"/>
  <c r="S1563" i="4"/>
  <c r="R1559" i="4"/>
  <c r="R1555" i="4"/>
  <c r="R1552" i="4"/>
  <c r="S1552" i="4"/>
  <c r="R1548" i="4"/>
  <c r="R1544" i="4"/>
  <c r="R1540" i="4"/>
  <c r="R1536" i="4"/>
  <c r="S1536" i="4"/>
  <c r="R1532" i="4"/>
  <c r="R1528" i="4"/>
  <c r="S1528" i="4"/>
  <c r="R1524" i="4"/>
  <c r="R1520" i="4"/>
  <c r="R1516" i="4"/>
  <c r="R1512" i="4"/>
  <c r="R1508" i="4"/>
  <c r="S1508" i="4"/>
  <c r="R1504" i="4"/>
  <c r="R1500" i="4"/>
  <c r="S1500" i="4"/>
  <c r="R1496" i="4"/>
  <c r="R1492" i="4"/>
  <c r="R1488" i="4"/>
  <c r="R1484" i="4"/>
  <c r="R1480" i="4"/>
  <c r="R1476" i="4"/>
  <c r="S1476" i="4"/>
  <c r="R1472" i="4"/>
  <c r="S1472" i="4"/>
  <c r="R1468" i="4"/>
  <c r="S1468" i="4"/>
  <c r="R1464" i="4"/>
  <c r="S1464" i="4"/>
  <c r="R1460" i="4"/>
  <c r="R1456" i="4"/>
  <c r="R1452" i="4"/>
  <c r="R1448" i="4"/>
  <c r="R1444" i="4"/>
  <c r="R1440" i="4"/>
  <c r="S1440" i="4"/>
  <c r="R1436" i="4"/>
  <c r="S1436" i="4"/>
  <c r="R1432" i="4"/>
  <c r="S1432" i="4"/>
  <c r="R1428" i="4"/>
  <c r="R1424" i="4"/>
  <c r="R1420" i="4"/>
  <c r="S1420" i="4"/>
  <c r="R1416" i="4"/>
  <c r="R1412" i="4"/>
  <c r="S1412" i="4"/>
  <c r="R1408" i="4"/>
  <c r="R1404" i="4"/>
  <c r="S1404" i="4"/>
  <c r="R1400" i="4"/>
  <c r="R1396" i="4"/>
  <c r="S1396" i="4"/>
  <c r="R1392" i="4"/>
  <c r="S1392" i="4"/>
  <c r="R1388" i="4"/>
  <c r="R1384" i="4"/>
  <c r="S1384" i="4"/>
  <c r="R1380" i="4"/>
  <c r="S1380" i="4"/>
  <c r="R1376" i="4"/>
  <c r="S1376" i="4"/>
  <c r="R1372" i="4"/>
  <c r="S1372" i="4"/>
  <c r="R1368" i="4"/>
  <c r="R1364" i="4"/>
  <c r="R1360" i="4"/>
  <c r="R1356" i="4"/>
  <c r="S1356" i="4"/>
  <c r="R1352" i="4"/>
  <c r="S1352" i="4"/>
  <c r="R1348" i="4"/>
  <c r="R1344" i="4"/>
  <c r="R1340" i="4"/>
  <c r="R1336" i="4"/>
  <c r="R1332" i="4"/>
  <c r="S1332" i="4"/>
  <c r="R1328" i="4"/>
  <c r="S1328" i="4"/>
  <c r="R1324" i="4"/>
  <c r="R1320" i="4"/>
  <c r="S1320" i="4"/>
  <c r="R1316" i="4"/>
  <c r="R1312" i="4"/>
  <c r="R1308" i="4"/>
  <c r="S1308" i="4"/>
  <c r="R1304" i="4"/>
  <c r="R1300" i="4"/>
  <c r="R1296" i="4"/>
  <c r="R1292" i="4"/>
  <c r="R950" i="4"/>
  <c r="S950" i="4"/>
  <c r="R946" i="4"/>
  <c r="S946" i="4"/>
  <c r="R942" i="4"/>
  <c r="R938" i="4"/>
  <c r="R934" i="4"/>
  <c r="R930" i="4"/>
  <c r="R926" i="4"/>
  <c r="R922" i="4"/>
  <c r="R918" i="4"/>
  <c r="R914" i="4"/>
  <c r="R910" i="4"/>
  <c r="R807" i="4"/>
  <c r="R791" i="4"/>
  <c r="S791" i="4"/>
  <c r="R775" i="4"/>
  <c r="R759" i="4"/>
  <c r="R743" i="4"/>
  <c r="S743" i="4"/>
  <c r="R727" i="4"/>
  <c r="S727" i="4"/>
  <c r="R711" i="4"/>
  <c r="R695" i="4"/>
  <c r="R679" i="4"/>
  <c r="R663" i="4"/>
  <c r="R647" i="4"/>
  <c r="R811" i="4"/>
  <c r="R795" i="4"/>
  <c r="R779" i="4"/>
  <c r="R763" i="4"/>
  <c r="S763" i="4"/>
  <c r="R747" i="4"/>
  <c r="R731" i="4"/>
  <c r="R715" i="4"/>
  <c r="R699" i="4"/>
  <c r="R683" i="4"/>
  <c r="S683" i="4"/>
  <c r="R667" i="4"/>
  <c r="R651" i="4"/>
  <c r="R635" i="4"/>
  <c r="R949" i="4"/>
  <c r="S949" i="4"/>
  <c r="R945" i="4"/>
  <c r="S945" i="4"/>
  <c r="R941" i="4"/>
  <c r="R937" i="4"/>
  <c r="R933" i="4"/>
  <c r="R929" i="4"/>
  <c r="R925" i="4"/>
  <c r="S925" i="4"/>
  <c r="R921" i="4"/>
  <c r="R917" i="4"/>
  <c r="S917" i="4"/>
  <c r="R913" i="4"/>
  <c r="R909" i="4"/>
  <c r="S909" i="4"/>
  <c r="R815" i="4"/>
  <c r="R799" i="4"/>
  <c r="R783" i="4"/>
  <c r="R767" i="4"/>
  <c r="S767" i="4"/>
  <c r="R751" i="4"/>
  <c r="R735" i="4"/>
  <c r="S735" i="4"/>
  <c r="R719" i="4"/>
  <c r="S719" i="4"/>
  <c r="R703" i="4"/>
  <c r="S703" i="4"/>
  <c r="R687" i="4"/>
  <c r="R671" i="4"/>
  <c r="R655" i="4"/>
  <c r="S655" i="4"/>
  <c r="R639" i="4"/>
  <c r="S639" i="4"/>
  <c r="R803" i="4"/>
  <c r="R787" i="4"/>
  <c r="R771" i="4"/>
  <c r="S771" i="4"/>
  <c r="R755" i="4"/>
  <c r="R739" i="4"/>
  <c r="R723" i="4"/>
  <c r="S723" i="4"/>
  <c r="R707" i="4"/>
  <c r="R691" i="4"/>
  <c r="S691" i="4"/>
  <c r="R675" i="4"/>
  <c r="R659" i="4"/>
  <c r="S659" i="4"/>
  <c r="R643" i="4"/>
  <c r="R617" i="4"/>
  <c r="R613" i="4"/>
  <c r="S613" i="4"/>
  <c r="R609" i="4"/>
  <c r="R616" i="4"/>
  <c r="R612" i="4"/>
  <c r="R608" i="4"/>
  <c r="R817" i="4"/>
  <c r="R813" i="4"/>
  <c r="R809" i="4"/>
  <c r="S809" i="4"/>
  <c r="R805" i="4"/>
  <c r="R801" i="4"/>
  <c r="R797" i="4"/>
  <c r="S797" i="4"/>
  <c r="R793" i="4"/>
  <c r="R789" i="4"/>
  <c r="S789" i="4"/>
  <c r="R785" i="4"/>
  <c r="S785" i="4"/>
  <c r="R781" i="4"/>
  <c r="S781" i="4"/>
  <c r="R777" i="4"/>
  <c r="R773" i="4"/>
  <c r="R769" i="4"/>
  <c r="S769" i="4"/>
  <c r="R765" i="4"/>
  <c r="S765" i="4"/>
  <c r="R761" i="4"/>
  <c r="S761" i="4"/>
  <c r="R757" i="4"/>
  <c r="R753" i="4"/>
  <c r="R749" i="4"/>
  <c r="R745" i="4"/>
  <c r="R741" i="4"/>
  <c r="R737" i="4"/>
  <c r="S737" i="4"/>
  <c r="R733" i="4"/>
  <c r="R729" i="4"/>
  <c r="R725" i="4"/>
  <c r="S725" i="4"/>
  <c r="R721" i="4"/>
  <c r="S721" i="4"/>
  <c r="R717" i="4"/>
  <c r="R713" i="4"/>
  <c r="R709" i="4"/>
  <c r="R705" i="4"/>
  <c r="S705" i="4"/>
  <c r="R701" i="4"/>
  <c r="S701" i="4"/>
  <c r="R697" i="4"/>
  <c r="R693" i="4"/>
  <c r="R689" i="4"/>
  <c r="R685" i="4"/>
  <c r="S685" i="4"/>
  <c r="R681" i="4"/>
  <c r="S681" i="4"/>
  <c r="R677" i="4"/>
  <c r="R673" i="4"/>
  <c r="R669" i="4"/>
  <c r="R665" i="4"/>
  <c r="S665" i="4"/>
  <c r="R661" i="4"/>
  <c r="R657" i="4"/>
  <c r="R653" i="4"/>
  <c r="R649" i="4"/>
  <c r="R645" i="4"/>
  <c r="R641" i="4"/>
  <c r="S641" i="4"/>
  <c r="R637" i="4"/>
  <c r="R633" i="4"/>
  <c r="S633" i="4"/>
  <c r="R629" i="4"/>
  <c r="R625" i="4"/>
  <c r="R621" i="4"/>
  <c r="R615" i="4"/>
  <c r="R611" i="4"/>
  <c r="R607" i="4"/>
  <c r="R70" i="4"/>
  <c r="R66" i="4"/>
  <c r="R62" i="4"/>
  <c r="S62" i="4"/>
  <c r="R71" i="4"/>
  <c r="S71" i="4"/>
  <c r="R67" i="4"/>
  <c r="R63" i="4"/>
  <c r="R59" i="4"/>
  <c r="S59" i="4"/>
  <c r="R58" i="4"/>
  <c r="R54" i="4"/>
  <c r="R52" i="4"/>
  <c r="R48" i="4"/>
  <c r="S48" i="4"/>
  <c r="R44" i="4"/>
  <c r="S44" i="4"/>
  <c r="R40" i="4"/>
  <c r="S40" i="4"/>
  <c r="R69" i="4"/>
  <c r="R65" i="4"/>
  <c r="S65" i="4"/>
  <c r="R61" i="4"/>
  <c r="R57" i="4"/>
  <c r="R28" i="4"/>
  <c r="R24" i="4"/>
  <c r="S24" i="4"/>
  <c r="R20" i="4"/>
  <c r="R19" i="4"/>
  <c r="R18" i="4"/>
  <c r="R16" i="4"/>
  <c r="A3" i="13"/>
  <c r="A2" i="13"/>
  <c r="C4687" i="6"/>
  <c r="S3799" i="4"/>
  <c r="C4688" i="6"/>
  <c r="C4689" i="6"/>
  <c r="S3511" i="4"/>
  <c r="C4695" i="6"/>
  <c r="C4696" i="6"/>
  <c r="C4697" i="6"/>
  <c r="C4698" i="6"/>
  <c r="C4700" i="6"/>
  <c r="C4701" i="6"/>
  <c r="C4703" i="6"/>
  <c r="C4704" i="6"/>
  <c r="C4706" i="6"/>
  <c r="C4707" i="6"/>
  <c r="C4708" i="6"/>
  <c r="C4709" i="6"/>
  <c r="C4710" i="6"/>
  <c r="C4711" i="6"/>
  <c r="C4713" i="6"/>
  <c r="C4721" i="6"/>
  <c r="C4723" i="6"/>
  <c r="C4726" i="6"/>
  <c r="S3083" i="4"/>
  <c r="C4727" i="6"/>
  <c r="C4728" i="6"/>
  <c r="C4730" i="6"/>
  <c r="C4732" i="6"/>
  <c r="C4733" i="6"/>
  <c r="C4734" i="6"/>
  <c r="C4745" i="6"/>
  <c r="C4747" i="6"/>
  <c r="S1028" i="4"/>
  <c r="C4749" i="6"/>
  <c r="C4686" i="6"/>
  <c r="S996" i="4"/>
  <c r="S998" i="4"/>
  <c r="S42" i="4"/>
  <c r="S585" i="4"/>
  <c r="S4620" i="4"/>
  <c r="S3473" i="4"/>
  <c r="S786" i="4"/>
  <c r="S850" i="4"/>
  <c r="S4915" i="4"/>
  <c r="S908" i="4"/>
  <c r="S851" i="4"/>
  <c r="S4408" i="4"/>
  <c r="S2919" i="4"/>
  <c r="S4742" i="4"/>
  <c r="S471" i="4"/>
  <c r="S4597" i="4"/>
  <c r="S1068" i="4"/>
  <c r="S2280" i="4"/>
  <c r="S3368" i="4"/>
  <c r="S2664" i="4"/>
  <c r="S303" i="4"/>
  <c r="S475" i="4"/>
  <c r="S4042" i="4"/>
  <c r="S4156" i="4"/>
  <c r="S1279" i="4"/>
  <c r="S4557" i="4"/>
  <c r="S1280" i="4"/>
  <c r="S730" i="4"/>
  <c r="S644" i="4"/>
  <c r="S2665" i="4"/>
  <c r="S2554" i="4"/>
  <c r="S4218" i="4"/>
  <c r="S4960" i="4"/>
  <c r="S3941" i="4"/>
  <c r="S4856" i="4"/>
  <c r="S2064" i="4"/>
  <c r="S198" i="4"/>
  <c r="S4652" i="4"/>
  <c r="S4771" i="4"/>
  <c r="S5223" i="4"/>
  <c r="S4680" i="4"/>
  <c r="S1716" i="4"/>
  <c r="S589" i="4"/>
  <c r="S4356" i="4"/>
  <c r="S2666" i="4"/>
  <c r="S4300" i="4"/>
  <c r="S1809" i="4"/>
  <c r="S4159" i="4"/>
  <c r="S2629" i="4"/>
  <c r="S591" i="4"/>
  <c r="S4358" i="4"/>
  <c r="S307" i="4"/>
  <c r="S4682" i="4"/>
  <c r="S5227" i="4"/>
  <c r="S2066" i="4"/>
  <c r="S2965" i="4"/>
  <c r="S1503" i="4"/>
  <c r="S2506" i="4"/>
  <c r="S912" i="4"/>
  <c r="S4921" i="4"/>
  <c r="S5004" i="4"/>
  <c r="S1407" i="4"/>
  <c r="S649" i="4"/>
  <c r="S4630" i="4"/>
  <c r="S2672" i="4"/>
  <c r="S4062" i="4"/>
  <c r="S207" i="4"/>
  <c r="S2966" i="4"/>
  <c r="S5052" i="4"/>
  <c r="S4600" i="4"/>
  <c r="S3152" i="4"/>
  <c r="S4732" i="4"/>
  <c r="S405" i="4"/>
  <c r="S4562" i="4"/>
  <c r="S2872" i="4"/>
  <c r="S5141" i="4"/>
  <c r="S4970" i="4"/>
  <c r="S2348" i="4"/>
  <c r="S733" i="4"/>
  <c r="S5174" i="4"/>
  <c r="S5091" i="4"/>
  <c r="S4925" i="4"/>
  <c r="S4229" i="4"/>
  <c r="S793" i="4"/>
  <c r="S4067" i="4"/>
  <c r="S3949" i="4"/>
  <c r="S410" i="4"/>
  <c r="S3113" i="4"/>
  <c r="S314" i="4"/>
  <c r="S2284" i="4"/>
  <c r="S1652" i="4"/>
  <c r="S1653" i="4"/>
  <c r="S4230" i="4"/>
  <c r="S4564" i="4"/>
  <c r="S3214" i="4"/>
  <c r="S4686" i="4"/>
  <c r="S4872" i="4"/>
  <c r="S2677" i="4"/>
  <c r="S794" i="4"/>
  <c r="S5057" i="4"/>
  <c r="S4927" i="4"/>
  <c r="S4972" i="4"/>
  <c r="S4475" i="4"/>
  <c r="S4973" i="4"/>
  <c r="S414" i="4"/>
  <c r="S1333" i="4"/>
  <c r="S5094" i="4"/>
  <c r="S318" i="4"/>
  <c r="S2418" i="4"/>
  <c r="S4365" i="4"/>
  <c r="S5237" i="4"/>
  <c r="S3115" i="4"/>
  <c r="S3436" i="4"/>
  <c r="S600" i="4"/>
  <c r="S416" i="4"/>
  <c r="S4316" i="4"/>
  <c r="S4567" i="4"/>
  <c r="S3438" i="4"/>
  <c r="S1336" i="4"/>
  <c r="S4084" i="4"/>
  <c r="S798" i="4"/>
  <c r="S4977" i="4"/>
  <c r="S3381" i="4"/>
  <c r="S4529" i="4"/>
  <c r="S862" i="4"/>
  <c r="S2683" i="4"/>
  <c r="S4085" i="4"/>
  <c r="S52" i="4"/>
  <c r="S1089" i="4"/>
  <c r="S4371" i="4"/>
  <c r="S5148" i="4"/>
  <c r="S2929" i="4"/>
  <c r="S5066" i="4"/>
  <c r="S1339" i="4"/>
  <c r="S863" i="4"/>
  <c r="S3958" i="4"/>
  <c r="S1340" i="4"/>
  <c r="S654" i="4"/>
  <c r="S976" i="4"/>
  <c r="S4786" i="4"/>
  <c r="S1777" i="4"/>
  <c r="S4318" i="4"/>
  <c r="S4569" i="4"/>
  <c r="S2289" i="4"/>
  <c r="S4248" i="4"/>
  <c r="S3383" i="4"/>
  <c r="S489" i="4"/>
  <c r="S1411" i="4"/>
  <c r="S4635" i="4"/>
  <c r="S425" i="4"/>
  <c r="S4463" i="4"/>
  <c r="S5149" i="4"/>
  <c r="S3959" i="4"/>
  <c r="S3158" i="4"/>
  <c r="S1226" i="4"/>
  <c r="S2560" i="4"/>
  <c r="S4884" i="4"/>
  <c r="S3116" i="4"/>
  <c r="S3488" i="4"/>
  <c r="S4090" i="4"/>
  <c r="S4932" i="4"/>
  <c r="S1094" i="4"/>
  <c r="S1773" i="4"/>
  <c r="S2874" i="4"/>
  <c r="S2930" i="4"/>
  <c r="S3960" i="4"/>
  <c r="S2687" i="4"/>
  <c r="S3118" i="4"/>
  <c r="S2876" i="4"/>
  <c r="S656" i="4"/>
  <c r="S4010" i="4"/>
  <c r="S4834" i="4"/>
  <c r="S1095" i="4"/>
  <c r="S4636" i="4"/>
  <c r="S919" i="4"/>
  <c r="S1342" i="4"/>
  <c r="S4637" i="4"/>
  <c r="S4741" i="4"/>
  <c r="S4638" i="4"/>
  <c r="S1343" i="4"/>
  <c r="S4012" i="4"/>
  <c r="S4322" i="4"/>
  <c r="S430" i="4"/>
  <c r="S2993" i="4"/>
  <c r="S4885" i="4"/>
  <c r="S2293" i="4"/>
  <c r="S2636" i="4"/>
  <c r="S4797" i="4"/>
  <c r="S4183" i="4"/>
  <c r="S1660" i="4"/>
  <c r="S3385" i="4"/>
  <c r="S4375" i="4"/>
  <c r="S493" i="4"/>
  <c r="S432" i="4"/>
  <c r="S4427" i="4"/>
  <c r="S4253" i="4"/>
  <c r="S921" i="4"/>
  <c r="S657" i="4"/>
  <c r="S224" i="4"/>
  <c r="S4093" i="4"/>
  <c r="S1291" i="4"/>
  <c r="S5183" i="4"/>
  <c r="S4184" i="4"/>
  <c r="S3119" i="4"/>
  <c r="S4185" i="4"/>
  <c r="S4979" i="4"/>
  <c r="S1230" i="4"/>
  <c r="S5151" i="4"/>
  <c r="S5025" i="4"/>
  <c r="S5184" i="4"/>
  <c r="S922" i="4"/>
  <c r="S435" i="4"/>
  <c r="S3316" i="4"/>
  <c r="S4536" i="4"/>
  <c r="S868" i="4"/>
  <c r="S3161" i="4"/>
  <c r="S2563" i="4"/>
  <c r="S58" i="4"/>
  <c r="S2933" i="4"/>
  <c r="S4096" i="4"/>
  <c r="S3965" i="4"/>
  <c r="S3388" i="4"/>
  <c r="S5069" i="4"/>
  <c r="S3389" i="4"/>
  <c r="S5273" i="4"/>
  <c r="S3317" i="4"/>
  <c r="S1818" i="4"/>
  <c r="S980" i="4"/>
  <c r="S1467" i="4"/>
  <c r="S2975" i="4"/>
  <c r="S3969" i="4"/>
  <c r="S4327" i="4"/>
  <c r="S4541" i="4"/>
  <c r="S1102" i="4"/>
  <c r="S4838" i="4"/>
  <c r="S4745" i="4"/>
  <c r="S4328" i="4"/>
  <c r="S4329" i="4"/>
  <c r="S3223" i="4"/>
  <c r="S500" i="4"/>
  <c r="S1775" i="4"/>
  <c r="S2298" i="4"/>
  <c r="S2299" i="4"/>
  <c r="S924" i="4"/>
  <c r="S3225" i="4"/>
  <c r="S801" i="4"/>
  <c r="S3162" i="4"/>
  <c r="S4983" i="4"/>
  <c r="S4431" i="4"/>
  <c r="S604" i="4"/>
  <c r="S4191" i="4"/>
  <c r="S3491" i="4"/>
  <c r="S4385" i="4"/>
  <c r="S4119" i="4"/>
  <c r="S5191" i="4"/>
  <c r="S61" i="4"/>
  <c r="S4270" i="4"/>
  <c r="S4434" i="4"/>
  <c r="S875" i="4"/>
  <c r="S5156" i="4"/>
  <c r="S607" i="4"/>
  <c r="S3971" i="4"/>
  <c r="S4435" i="4"/>
  <c r="S3549" i="4"/>
  <c r="S2697" i="4"/>
  <c r="S3973" i="4"/>
  <c r="S2358" i="4"/>
  <c r="S4335" i="4"/>
  <c r="S181" i="4"/>
  <c r="S4668" i="4"/>
  <c r="S4337" i="4"/>
  <c r="S450" i="4"/>
  <c r="S5255" i="4"/>
  <c r="S1108" i="4"/>
  <c r="S3057" i="4"/>
  <c r="S4277" i="4"/>
  <c r="S4892" i="4"/>
  <c r="S4021" i="4"/>
  <c r="S2700" i="4"/>
  <c r="S5281" i="4"/>
  <c r="S4894" i="4"/>
  <c r="S609" i="4"/>
  <c r="S2701" i="4"/>
  <c r="S507" i="4"/>
  <c r="S2359" i="4"/>
  <c r="S2302" i="4"/>
  <c r="S738" i="4"/>
  <c r="S4813" i="4"/>
  <c r="S5221" i="4"/>
  <c r="S807" i="4"/>
  <c r="S4566" i="4"/>
  <c r="S4281" i="4"/>
  <c r="S1816" i="4"/>
  <c r="S2424" i="4"/>
  <c r="S4098" i="4"/>
  <c r="S3394" i="4"/>
  <c r="S5070" i="4"/>
  <c r="S4506" i="4"/>
  <c r="S877" i="4"/>
  <c r="S611" i="4"/>
  <c r="S5077" i="4"/>
  <c r="S612" i="4"/>
  <c r="S3930" i="4"/>
  <c r="S3493" i="4"/>
  <c r="S808" i="4"/>
  <c r="S4341" i="4"/>
  <c r="S453" i="4"/>
  <c r="S339" i="4"/>
  <c r="S5109" i="4"/>
  <c r="S4390" i="4"/>
  <c r="S4133" i="4"/>
  <c r="S1415" i="4"/>
  <c r="S4950" i="4"/>
  <c r="S4577" i="4"/>
  <c r="S4508" i="4"/>
  <c r="S4815" i="4"/>
  <c r="S4392" i="4"/>
  <c r="S4026" i="4"/>
  <c r="S343" i="4"/>
  <c r="S2879" i="4"/>
  <c r="S3978" i="4"/>
  <c r="S1112" i="4"/>
  <c r="S344" i="4"/>
  <c r="S4819" i="4"/>
  <c r="S4549" i="4"/>
  <c r="S1669" i="4"/>
  <c r="S3397" i="4"/>
  <c r="S4616" i="4"/>
  <c r="S2706" i="4"/>
  <c r="S512" i="4"/>
  <c r="S939" i="4"/>
  <c r="S3168" i="4"/>
  <c r="S1388" i="4"/>
  <c r="S2436" i="4"/>
  <c r="S1782" i="4"/>
  <c r="S2319" i="4"/>
  <c r="S2220" i="4"/>
  <c r="S2641" i="4"/>
  <c r="S282" i="4"/>
  <c r="S3235" i="4"/>
  <c r="S773" i="4"/>
  <c r="S1524" i="4"/>
  <c r="S4344" i="4"/>
  <c r="S4148" i="4"/>
  <c r="S4676" i="4"/>
  <c r="S4579" i="4"/>
  <c r="S2258" i="4"/>
  <c r="S1250" i="4"/>
  <c r="S4397" i="4"/>
  <c r="S5042" i="4"/>
  <c r="S464" i="4"/>
  <c r="S465" i="4"/>
  <c r="S243" i="4"/>
  <c r="S1421" i="4"/>
  <c r="S4988" i="4"/>
  <c r="S1869" i="4"/>
  <c r="S2206" i="4"/>
  <c r="S891" i="4"/>
  <c r="S244" i="4"/>
  <c r="S287" i="4"/>
  <c r="S3453" i="4"/>
  <c r="S1588" i="4"/>
  <c r="S1254" i="4"/>
  <c r="S1703" i="4"/>
  <c r="S1301" i="4"/>
  <c r="S4989" i="4"/>
  <c r="S3931" i="4"/>
  <c r="S470" i="4"/>
  <c r="S4677" i="4"/>
  <c r="S4208" i="4"/>
  <c r="S3263" i="4"/>
  <c r="S5213" i="4"/>
  <c r="S1116" i="4"/>
  <c r="S5204" i="4"/>
  <c r="S370" i="4"/>
  <c r="S1255" i="4"/>
  <c r="S2368" i="4"/>
  <c r="S4593" i="4"/>
  <c r="S2890" i="4"/>
  <c r="S2485" i="4"/>
  <c r="S2323" i="4"/>
  <c r="S2227" i="4"/>
  <c r="S1258" i="4"/>
  <c r="S1917" i="4"/>
  <c r="S16" i="4"/>
  <c r="S1963" i="4"/>
  <c r="S3353" i="4"/>
  <c r="S580" i="4"/>
  <c r="S1260" i="4"/>
  <c r="S676" i="4"/>
  <c r="S757" i="4"/>
  <c r="S1119" i="4"/>
  <c r="S758" i="4"/>
  <c r="S2548" i="4"/>
  <c r="S1427" i="4"/>
  <c r="S779" i="4"/>
  <c r="S1262" i="4"/>
  <c r="S3186" i="4"/>
  <c r="S622" i="4"/>
  <c r="S3354" i="4"/>
  <c r="S3410" i="4"/>
  <c r="S3245" i="4"/>
  <c r="S760" i="4"/>
  <c r="S1457" i="4"/>
  <c r="S2326" i="4"/>
  <c r="S1428" i="4"/>
  <c r="S1599" i="4"/>
  <c r="S1458" i="4"/>
  <c r="S2447" i="4"/>
  <c r="S81" i="4"/>
  <c r="S884" i="4"/>
  <c r="S4649" i="4"/>
  <c r="S2328" i="4"/>
  <c r="S3564" i="4"/>
  <c r="S2331" i="4"/>
  <c r="S1601" i="4"/>
  <c r="S566" i="4"/>
  <c r="S2260" i="4"/>
  <c r="S762" i="4"/>
  <c r="S943" i="4"/>
  <c r="S3338" i="4"/>
  <c r="S1270" i="4"/>
  <c r="S4043" i="4"/>
  <c r="S21" i="4"/>
  <c r="S722" i="4"/>
  <c r="S582" i="4"/>
  <c r="S994" i="4"/>
  <c r="S4672" i="4"/>
  <c r="S2621" i="4"/>
  <c r="S365" i="4"/>
  <c r="S539" i="4"/>
  <c r="S2622" i="4"/>
  <c r="S2451" i="4"/>
  <c r="S1741" i="4"/>
  <c r="S2947" i="4"/>
  <c r="S3536" i="4"/>
  <c r="S1926" i="4"/>
  <c r="S299" i="4"/>
  <c r="S680" i="4"/>
  <c r="S4906" i="4"/>
  <c r="S902" i="4"/>
  <c r="C2" i="6"/>
  <c r="S195" i="4"/>
  <c r="U2" i="4"/>
  <c r="Q2" i="4"/>
  <c r="P2" i="4"/>
  <c r="V2" i="4"/>
  <c r="L2" i="4"/>
  <c r="M2" i="4"/>
  <c r="O2" i="4"/>
  <c r="W2" i="4"/>
  <c r="S707" i="4"/>
  <c r="S1880" i="4"/>
  <c r="S3006" i="4"/>
  <c r="S1357" i="4"/>
  <c r="S995" i="4"/>
  <c r="S2754" i="4"/>
  <c r="S2246" i="4"/>
  <c r="S3269" i="4"/>
  <c r="S1807" i="4"/>
  <c r="S355" i="4"/>
  <c r="S1760" i="4"/>
  <c r="S2863" i="4"/>
  <c r="S1460" i="4"/>
  <c r="S4760" i="4"/>
  <c r="S2407" i="4"/>
  <c r="S1874" i="4"/>
  <c r="S3137" i="4"/>
  <c r="S2913" i="4"/>
  <c r="S1534" i="4"/>
  <c r="S538" i="4"/>
  <c r="S4723" i="4"/>
  <c r="S717" i="4"/>
  <c r="S2715" i="4"/>
  <c r="S2483" i="4"/>
  <c r="S1893" i="4"/>
  <c r="S2257" i="4"/>
  <c r="S1889" i="4"/>
  <c r="S1624" i="4"/>
  <c r="S364" i="4"/>
  <c r="S1006" i="4"/>
  <c r="S3913" i="4"/>
  <c r="S1891" i="4"/>
  <c r="S3286" i="4"/>
  <c r="S1369" i="4"/>
  <c r="S2714" i="4"/>
  <c r="S363" i="4"/>
  <c r="S5044" i="4"/>
  <c r="S1532" i="4"/>
  <c r="S3561" i="4"/>
  <c r="S109" i="4"/>
  <c r="S2403" i="4"/>
  <c r="S1737" i="4"/>
  <c r="S3413" i="4"/>
  <c r="S1492" i="4"/>
  <c r="S107" i="4"/>
  <c r="S1966" i="4"/>
  <c r="S3098" i="4"/>
  <c r="S830" i="4"/>
  <c r="S2614" i="4"/>
  <c r="S3642" i="4"/>
  <c r="S3884" i="4"/>
  <c r="S563" i="4"/>
  <c r="S1122" i="4"/>
  <c r="S2857" i="4"/>
  <c r="S2486" i="4"/>
  <c r="S1804" i="4"/>
  <c r="S1596" i="4"/>
  <c r="S759" i="4"/>
  <c r="S4210" i="4"/>
  <c r="S3095" i="4"/>
  <c r="S1398" i="4"/>
  <c r="S1708" i="4"/>
  <c r="S1452" i="4"/>
  <c r="S825" i="4"/>
  <c r="S2891" i="4"/>
  <c r="S2543" i="4"/>
  <c r="S1048" i="4"/>
  <c r="S3407" i="4"/>
  <c r="S3093" i="4"/>
  <c r="S2312" i="4"/>
  <c r="S1915" i="4"/>
  <c r="S77" i="4"/>
  <c r="S530" i="4"/>
  <c r="S755" i="4"/>
  <c r="S2311" i="4"/>
  <c r="S2735" i="4"/>
  <c r="S1681" i="4"/>
  <c r="S3844" i="4"/>
  <c r="S3739" i="4"/>
  <c r="S76" i="4"/>
  <c r="S2542" i="4"/>
  <c r="S3073" i="4"/>
  <c r="S1914" i="4"/>
  <c r="S3352" i="4"/>
  <c r="S1047" i="4"/>
  <c r="S1486" i="4"/>
  <c r="S1913" i="4"/>
  <c r="S2852" i="4"/>
  <c r="S3606" i="4"/>
  <c r="S75" i="4"/>
  <c r="S1046" i="4"/>
  <c r="S1450" i="4"/>
  <c r="S3904" i="4"/>
  <c r="S529" i="4"/>
  <c r="S1256" i="4"/>
  <c r="S776" i="4"/>
  <c r="S753" i="4"/>
  <c r="S2465" i="4"/>
  <c r="S2710" i="4"/>
  <c r="S4482" i="4"/>
  <c r="S5214" i="4"/>
  <c r="S3842" i="4"/>
  <c r="S4209" i="4"/>
  <c r="S3737" i="4"/>
  <c r="S631" i="4"/>
  <c r="S3503" i="4"/>
  <c r="S3932" i="4"/>
  <c r="S3980" i="4"/>
  <c r="S33" i="4"/>
  <c r="S74" i="4"/>
  <c r="S3262" i="4"/>
  <c r="S672" i="4"/>
  <c r="S2939" i="4"/>
  <c r="S3404" i="4"/>
  <c r="S2225" i="4"/>
  <c r="S2092" i="4"/>
  <c r="S3525" i="4"/>
  <c r="S2119" i="4"/>
  <c r="S3736" i="4"/>
  <c r="S13" i="4"/>
  <c r="S3841" i="4"/>
  <c r="S2906" i="4"/>
  <c r="S987" i="4"/>
  <c r="S1448" i="4"/>
  <c r="S5039" i="4"/>
  <c r="S4755" i="4"/>
  <c r="S4752" i="4"/>
  <c r="S751" i="4"/>
  <c r="S629" i="4"/>
  <c r="S1677" i="4"/>
  <c r="S669" i="4"/>
  <c r="S1823" i="4"/>
  <c r="S2538" i="4"/>
  <c r="S2733" i="4"/>
  <c r="S3348" i="4"/>
  <c r="S2321" i="4"/>
  <c r="S2537" i="4"/>
  <c r="S525" i="4"/>
  <c r="S2205" i="4"/>
  <c r="S3734" i="4"/>
  <c r="S3089" i="4"/>
  <c r="S750" i="4"/>
  <c r="S3839" i="4"/>
  <c r="S1422" i="4"/>
  <c r="S2087" i="4"/>
  <c r="S1041" i="4"/>
  <c r="S693" i="4"/>
  <c r="S3555" i="4"/>
  <c r="S5203" i="4"/>
  <c r="S2366" i="4"/>
  <c r="S1582" i="4"/>
  <c r="S5212" i="4"/>
  <c r="S4481" i="4"/>
  <c r="S1698" i="4"/>
  <c r="S4551" i="4"/>
  <c r="S749" i="4"/>
  <c r="S1729" i="4"/>
  <c r="S2536" i="4"/>
  <c r="S523" i="4"/>
  <c r="S1040" i="4"/>
  <c r="S2903" i="4"/>
  <c r="S2442" i="4"/>
  <c r="S1580" i="4"/>
  <c r="S748" i="4"/>
  <c r="S2600" i="4"/>
  <c r="S1368" i="4"/>
  <c r="S371" i="4"/>
  <c r="S1007" i="4"/>
  <c r="S372" i="4"/>
  <c r="S3175" i="4"/>
  <c r="S2204" i="4"/>
  <c r="S3069" i="4"/>
  <c r="S689" i="4"/>
  <c r="S2463" i="4"/>
  <c r="S3236" i="4"/>
  <c r="S3500" i="4"/>
  <c r="S69" i="4"/>
  <c r="S28" i="4"/>
  <c r="S3553" i="4"/>
  <c r="S1311" i="4"/>
  <c r="S383" i="4"/>
  <c r="S1349" i="4"/>
  <c r="S2203" i="4"/>
  <c r="S889" i="4"/>
  <c r="S1674" i="4"/>
  <c r="S1822" i="4"/>
  <c r="S1391" i="4"/>
  <c r="S1037" i="4"/>
  <c r="S3347" i="4"/>
  <c r="S1298" i="4"/>
  <c r="S2982" i="4"/>
  <c r="S91" i="4"/>
  <c r="S2598" i="4"/>
  <c r="S1578" i="4"/>
  <c r="S3085" i="4"/>
  <c r="S1443" i="4"/>
  <c r="S4029" i="4"/>
  <c r="S4207" i="4"/>
  <c r="S5125" i="4"/>
  <c r="S1796" i="4"/>
  <c r="S3601" i="4"/>
  <c r="S3899" i="4"/>
  <c r="S1909" i="4"/>
  <c r="S1672" i="4"/>
  <c r="S3898" i="4"/>
  <c r="S1036" i="4"/>
  <c r="S25" i="4"/>
  <c r="S816" i="4"/>
  <c r="S3600" i="4"/>
  <c r="S1442" i="4"/>
  <c r="S461" i="4"/>
  <c r="S2320" i="4"/>
  <c r="S280" i="4"/>
  <c r="S459" i="4"/>
  <c r="S1113" i="4"/>
  <c r="S2595" i="4"/>
  <c r="S1724" i="4"/>
  <c r="S815" i="4"/>
  <c r="S3633" i="4"/>
  <c r="S2844" i="4"/>
  <c r="S3081" i="4"/>
  <c r="S3875" i="4"/>
  <c r="S3399" i="4"/>
  <c r="S242" i="4"/>
  <c r="S1958" i="4"/>
  <c r="S279" i="4"/>
  <c r="S2392" i="4"/>
  <c r="S551" i="4"/>
  <c r="S1478" i="4"/>
  <c r="S4206" i="4"/>
  <c r="S742" i="4"/>
  <c r="S2201" i="4"/>
  <c r="S5200" i="4"/>
  <c r="S2899" i="4"/>
  <c r="S1744" i="4"/>
  <c r="S952" i="4"/>
  <c r="S3520" i="4"/>
  <c r="S687" i="4"/>
  <c r="S3061" i="4"/>
  <c r="S3569" i="4"/>
  <c r="S1244" i="4"/>
  <c r="S4952" i="4"/>
  <c r="S4205" i="4"/>
  <c r="S2639" i="4"/>
  <c r="S4751" i="4"/>
  <c r="S3979" i="4"/>
  <c r="S4897" i="4"/>
  <c r="S4509" i="4"/>
  <c r="S4951" i="4"/>
  <c r="S4614" i="4"/>
  <c r="S66" i="4"/>
  <c r="S1780" i="4"/>
  <c r="S455" i="4"/>
  <c r="S3166" i="4"/>
  <c r="S1242" i="4"/>
  <c r="S4202" i="4"/>
  <c r="S4283" i="4"/>
  <c r="S3165" i="4"/>
  <c r="S4570" i="4"/>
  <c r="S4324" i="4"/>
  <c r="S4836" i="4"/>
  <c r="S4467" i="4"/>
  <c r="S2834" i="4"/>
  <c r="S1199" i="4"/>
  <c r="S2041" i="4"/>
  <c r="S184" i="4"/>
  <c r="S4490" i="4"/>
  <c r="S5171" i="4"/>
  <c r="S4059" i="4"/>
  <c r="S4824" i="4"/>
  <c r="S4389" i="4"/>
  <c r="S4200" i="4"/>
  <c r="S1808" i="4"/>
  <c r="S1762" i="4"/>
  <c r="S4749" i="4"/>
  <c r="S3975" i="4"/>
  <c r="S4700" i="4"/>
  <c r="S4545" i="4"/>
  <c r="S4943" i="4"/>
  <c r="S1820" i="4"/>
  <c r="S2423" i="4"/>
  <c r="S3126" i="4"/>
  <c r="S3056" i="4"/>
  <c r="S4131" i="4"/>
  <c r="S4839" i="4"/>
  <c r="S4023" i="4"/>
  <c r="S4670" i="4"/>
  <c r="S4814" i="4"/>
  <c r="S4985" i="4"/>
  <c r="S5108" i="4"/>
  <c r="S5280" i="4"/>
  <c r="S4433" i="4"/>
  <c r="S4269" i="4"/>
  <c r="S5073" i="4"/>
  <c r="S4698" i="4"/>
  <c r="S4643" i="4"/>
  <c r="S5251" i="4"/>
  <c r="S2033" i="4"/>
  <c r="S176" i="4"/>
  <c r="S4115" i="4"/>
  <c r="S2826" i="4"/>
  <c r="S1190" i="4"/>
  <c r="S5105" i="4"/>
  <c r="S4697" i="4"/>
  <c r="S930" i="4"/>
  <c r="S2038" i="4"/>
  <c r="S2832" i="4"/>
  <c r="S1517" i="4"/>
  <c r="S1196" i="4"/>
  <c r="S444" i="4"/>
  <c r="S1819" i="4"/>
  <c r="S3319" i="4"/>
  <c r="S1515" i="4"/>
  <c r="S3444" i="4"/>
  <c r="S4017" i="4"/>
  <c r="S873" i="4"/>
  <c r="S5074" i="4"/>
  <c r="S4266" i="4"/>
  <c r="S5277" i="4"/>
  <c r="S2565" i="4"/>
  <c r="S441" i="4"/>
  <c r="S4110" i="4"/>
  <c r="S4331" i="4"/>
  <c r="S2073" i="4"/>
  <c r="S438" i="4"/>
  <c r="S5188" i="4"/>
  <c r="S1512" i="4"/>
  <c r="S2297" i="4"/>
  <c r="S2357" i="4"/>
  <c r="S4611" i="4"/>
  <c r="S4605" i="4"/>
  <c r="S4740" i="4"/>
  <c r="S5018" i="4"/>
  <c r="S4258" i="4"/>
  <c r="S2637" i="4"/>
  <c r="S3387" i="4"/>
  <c r="S1100" i="4"/>
  <c r="S4429" i="4"/>
  <c r="S3220" i="4"/>
  <c r="S2145" i="4"/>
  <c r="S497" i="4"/>
  <c r="S4798" i="4"/>
  <c r="S4662" i="4"/>
  <c r="S434" i="4"/>
  <c r="S2457" i="4"/>
  <c r="S1098" i="4"/>
  <c r="S4835" i="4"/>
  <c r="S4933" i="4"/>
  <c r="S4608" i="4"/>
  <c r="S4013" i="4"/>
  <c r="S429" i="4"/>
  <c r="S53" i="4"/>
  <c r="S1097" i="4"/>
  <c r="S4793" i="4"/>
  <c r="S4321" i="4"/>
  <c r="S4833" i="4"/>
  <c r="S597" i="4"/>
  <c r="S1770" i="4"/>
  <c r="S4088" i="4"/>
  <c r="S4530" i="4"/>
  <c r="S5097" i="4"/>
  <c r="S3865" i="4"/>
  <c r="S3623" i="4"/>
  <c r="S1338" i="4"/>
  <c r="S2634" i="4"/>
  <c r="S3312" i="4"/>
  <c r="S3216" i="4"/>
  <c r="S486" i="4"/>
  <c r="S2456" i="4"/>
  <c r="S4658" i="4"/>
  <c r="S4177" i="4"/>
  <c r="S4830" i="4"/>
  <c r="S1085" i="4"/>
  <c r="S2928" i="4"/>
  <c r="S4461" i="4"/>
  <c r="S4241" i="4"/>
  <c r="S4313" i="4"/>
  <c r="S4075" i="4"/>
  <c r="S3434" i="4"/>
  <c r="S1160" i="4"/>
  <c r="S2051" i="4"/>
  <c r="S149" i="4"/>
  <c r="S4525" i="4"/>
  <c r="S4460" i="4"/>
  <c r="S5062" i="4"/>
  <c r="S4242" i="4"/>
  <c r="S4876" i="4"/>
  <c r="S4174" i="4"/>
  <c r="S4073" i="4"/>
  <c r="S4312" i="4"/>
  <c r="S4072" i="4"/>
  <c r="S143" i="4"/>
  <c r="S2000" i="4"/>
  <c r="S1154" i="4"/>
  <c r="S2792" i="4"/>
  <c r="S4493" i="4"/>
  <c r="S5056" i="4"/>
  <c r="S2285" i="4"/>
  <c r="S1152" i="4"/>
  <c r="S316" i="4"/>
  <c r="S208" i="4"/>
  <c r="S4070" i="4"/>
  <c r="S3951" i="4"/>
  <c r="S1767" i="4"/>
  <c r="S1997" i="4"/>
  <c r="S3482" i="4"/>
  <c r="S140" i="4"/>
  <c r="S5267" i="4"/>
  <c r="S2873" i="4"/>
  <c r="S2790" i="4"/>
  <c r="S650" i="4"/>
  <c r="S139" i="4"/>
  <c r="S2789" i="4"/>
  <c r="S1151" i="4"/>
  <c r="S1996" i="4"/>
  <c r="S4309" i="4"/>
  <c r="S4871" i="4"/>
  <c r="S4828" i="4"/>
  <c r="S4231" i="4"/>
  <c r="S5142" i="4"/>
  <c r="S5054" i="4"/>
  <c r="S4520" i="4"/>
  <c r="S4306" i="4"/>
  <c r="S4228" i="4"/>
  <c r="S4779" i="4"/>
  <c r="S312" i="4"/>
  <c r="S2283" i="4"/>
  <c r="S1144" i="4"/>
  <c r="S3153" i="4"/>
  <c r="S1991" i="4"/>
  <c r="S2784" i="4"/>
  <c r="S1079" i="4"/>
  <c r="S4602" i="4"/>
  <c r="S132" i="4"/>
  <c r="S4601" i="4"/>
  <c r="S5008" i="4"/>
  <c r="S3997" i="4"/>
  <c r="S2787" i="4"/>
  <c r="S136" i="4"/>
  <c r="S2925" i="4"/>
  <c r="S4492" i="4"/>
  <c r="S971" i="4"/>
  <c r="S1148" i="4"/>
  <c r="S2783" i="4"/>
  <c r="S1143" i="4"/>
  <c r="S1990" i="4"/>
  <c r="S131" i="4"/>
  <c r="S2674" i="4"/>
  <c r="S732" i="4"/>
  <c r="S4519" i="4"/>
  <c r="S4868" i="4"/>
  <c r="S5233" i="4"/>
  <c r="S1989" i="4"/>
  <c r="S915" i="4"/>
  <c r="S130" i="4"/>
  <c r="S311" i="4"/>
  <c r="S2782" i="4"/>
  <c r="S1142" i="4"/>
  <c r="S310" i="4"/>
  <c r="S2508" i="4"/>
  <c r="S3995" i="4"/>
  <c r="S858" i="4"/>
  <c r="S913" i="4"/>
  <c r="S2673" i="4"/>
  <c r="S857" i="4"/>
  <c r="S407" i="4"/>
  <c r="S5172" i="4"/>
  <c r="S4167" i="4"/>
  <c r="S1331" i="4"/>
  <c r="S965" i="4"/>
  <c r="S1811" i="4"/>
  <c r="S1463" i="4"/>
  <c r="S3994" i="4"/>
  <c r="S5088" i="4"/>
  <c r="S1076" i="4"/>
  <c r="S1650" i="4"/>
  <c r="S4863" i="4"/>
  <c r="S4628" i="4"/>
  <c r="S4302" i="4"/>
  <c r="S4458" i="4"/>
  <c r="S3988" i="4"/>
  <c r="S5087" i="4"/>
  <c r="S5170" i="4"/>
  <c r="S4224" i="4"/>
  <c r="S4160" i="4"/>
  <c r="S479" i="4"/>
  <c r="S4860" i="4"/>
  <c r="S3306" i="4"/>
  <c r="S2774" i="4"/>
  <c r="S910" i="4"/>
  <c r="S4859" i="4"/>
  <c r="S4221" i="4"/>
  <c r="S854" i="4"/>
  <c r="S4560" i="4"/>
  <c r="S5136" i="4"/>
  <c r="S4301" i="4"/>
  <c r="S5135" i="4"/>
  <c r="S4454" i="4"/>
  <c r="S3943" i="4"/>
  <c r="S4625" i="4"/>
  <c r="S4220" i="4"/>
  <c r="S4355" i="4"/>
  <c r="S645" i="4"/>
  <c r="S4219" i="4"/>
  <c r="S3371" i="4"/>
  <c r="S587" i="4"/>
  <c r="S3305" i="4"/>
  <c r="S46" i="4"/>
  <c r="S2769" i="4"/>
  <c r="S4050" i="4"/>
  <c r="S1131" i="4"/>
  <c r="S2628" i="4"/>
  <c r="S4487" i="4"/>
  <c r="S4556" i="4"/>
  <c r="S1975" i="4"/>
  <c r="S4726" i="4"/>
  <c r="S4766" i="4"/>
  <c r="S2343" i="4"/>
  <c r="S2503" i="4"/>
  <c r="S2961" i="4"/>
  <c r="S2920" i="4"/>
  <c r="S4353" i="4"/>
  <c r="S5082" i="4"/>
  <c r="S5083" i="4"/>
  <c r="S4678" i="4"/>
  <c r="S4296" i="4"/>
  <c r="S2866" i="4"/>
  <c r="S3043" i="4"/>
  <c r="S2764" i="4"/>
  <c r="S194" i="4"/>
  <c r="S1971" i="4"/>
  <c r="S1126" i="4"/>
  <c r="S115" i="4"/>
  <c r="S3939" i="4"/>
  <c r="S4996" i="4"/>
  <c r="S272" i="4"/>
  <c r="S2340" i="4"/>
  <c r="S1540" i="4"/>
  <c r="S3937" i="4"/>
  <c r="S4724" i="4"/>
  <c r="S301" i="4"/>
  <c r="S4618" i="4"/>
  <c r="S1498" i="4"/>
  <c r="S2167" i="4"/>
  <c r="S43" i="4"/>
  <c r="S4294" i="4"/>
  <c r="S5081" i="4"/>
  <c r="S2255" i="4"/>
  <c r="S3015" i="4"/>
  <c r="S714" i="4"/>
  <c r="S1004" i="4"/>
  <c r="S1366" i="4"/>
  <c r="S361" i="4"/>
  <c r="S1617" i="4"/>
  <c r="S1883" i="4"/>
  <c r="S2757" i="4"/>
  <c r="S710" i="4"/>
  <c r="S2250" i="4"/>
  <c r="S2468" i="4"/>
  <c r="S1000" i="4"/>
  <c r="S358" i="4"/>
  <c r="S3280" i="4"/>
  <c r="S3576" i="4"/>
  <c r="S1361" i="4"/>
  <c r="S3010" i="4"/>
  <c r="S3268" i="4"/>
  <c r="S20" i="4"/>
  <c r="S992" i="4"/>
  <c r="S1604" i="4"/>
  <c r="S2914" i="4"/>
  <c r="S2860" i="4"/>
  <c r="S637" i="4"/>
  <c r="S1789" i="4"/>
  <c r="S1712" i="4"/>
  <c r="S3249" i="4"/>
  <c r="S1321" i="4"/>
  <c r="S2234" i="4"/>
  <c r="S1269" i="4"/>
  <c r="S82" i="4"/>
  <c r="S4290" i="4"/>
  <c r="S4991" i="4"/>
  <c r="S5208" i="4"/>
  <c r="S4990" i="4"/>
  <c r="S106" i="4"/>
  <c r="S2910" i="4"/>
  <c r="S1593" i="4"/>
  <c r="S2103" i="4"/>
  <c r="S2737" i="4"/>
  <c r="S2611" i="4"/>
  <c r="S2371" i="4"/>
  <c r="S2546" i="4"/>
  <c r="S2099" i="4"/>
  <c r="S248" i="4"/>
  <c r="S1786" i="4"/>
  <c r="S4288" i="4"/>
  <c r="S5041" i="4"/>
  <c r="S5206" i="4"/>
  <c r="S4904" i="4"/>
  <c r="S4032" i="4"/>
  <c r="S5040" i="4"/>
  <c r="S3181" i="4"/>
  <c r="S78" i="4"/>
  <c r="S1488" i="4"/>
  <c r="S937" i="4"/>
  <c r="S1916" i="4"/>
  <c r="S617" i="4"/>
  <c r="S1844" i="4"/>
  <c r="S675" i="4"/>
  <c r="S15" i="4"/>
  <c r="S1453" i="4"/>
  <c r="S1682" i="4"/>
  <c r="S290" i="4"/>
  <c r="S1317" i="4"/>
  <c r="S1276" i="4"/>
  <c r="S1755" i="4"/>
  <c r="S826" i="4"/>
  <c r="S247" i="4"/>
  <c r="S2095" i="4"/>
  <c r="S466" i="4"/>
  <c r="S882" i="4"/>
  <c r="S1802" i="4"/>
  <c r="S354" i="4"/>
  <c r="S1425" i="4"/>
  <c r="S3573" i="4"/>
  <c r="S989" i="4"/>
  <c r="S1800" i="4"/>
  <c r="S2954" i="4"/>
  <c r="S1733" i="4"/>
  <c r="S1784" i="4"/>
  <c r="S674" i="4"/>
  <c r="S3243" i="4"/>
  <c r="S1590" i="4"/>
  <c r="S2464" i="4"/>
  <c r="S893" i="4"/>
  <c r="S4584" i="4"/>
  <c r="S4910" i="4"/>
  <c r="S4908" i="4"/>
  <c r="S5120" i="4"/>
  <c r="S616" i="4"/>
  <c r="S3524" i="4"/>
  <c r="S671" i="4"/>
  <c r="S2443" i="4"/>
  <c r="S1587" i="4"/>
  <c r="S1753" i="4"/>
  <c r="S32" i="4"/>
  <c r="S1395" i="4"/>
  <c r="S892" i="4"/>
  <c r="S1799" i="4"/>
  <c r="S822" i="4"/>
  <c r="S881" i="4"/>
  <c r="S1960" i="4"/>
  <c r="S2090" i="4"/>
  <c r="S1252" i="4"/>
  <c r="S12" i="4"/>
  <c r="S286" i="4"/>
  <c r="S1371" i="4"/>
  <c r="S2157" i="4"/>
  <c r="S1350" i="4"/>
  <c r="S1275" i="4"/>
  <c r="S1870" i="4"/>
  <c r="S1702" i="4"/>
  <c r="S527" i="4"/>
  <c r="S953" i="4"/>
  <c r="S630" i="4"/>
  <c r="S2577" i="4"/>
  <c r="S3131" i="4"/>
  <c r="S1824" i="4"/>
  <c r="S2905" i="4"/>
  <c r="S775" i="4"/>
  <c r="S2367" i="4"/>
  <c r="S526" i="4"/>
  <c r="S73" i="4"/>
  <c r="S3501" i="4"/>
  <c r="S2089" i="4"/>
  <c r="S4645" i="4"/>
  <c r="S5126" i="4"/>
  <c r="S1748" i="4"/>
  <c r="S3554" i="4"/>
  <c r="S1313" i="4"/>
  <c r="S2642" i="4"/>
  <c r="S2398" i="4"/>
  <c r="S2117" i="4"/>
  <c r="S1581" i="4"/>
  <c r="S577" i="4"/>
  <c r="S2886" i="4"/>
  <c r="S284" i="4"/>
  <c r="S836" i="4"/>
  <c r="S3176" i="4"/>
  <c r="S1312" i="4"/>
  <c r="S93" i="4"/>
  <c r="S70" i="4"/>
  <c r="S1697" i="4"/>
  <c r="S1868" i="4"/>
  <c r="S2731" i="4"/>
  <c r="S2307" i="4"/>
  <c r="S3324" i="4"/>
  <c r="S746" i="4"/>
  <c r="S3070" i="4"/>
  <c r="S1039" i="4"/>
  <c r="S2574" i="4"/>
  <c r="S520" i="4"/>
  <c r="S1525" i="4"/>
  <c r="S3901" i="4"/>
  <c r="S29" i="4"/>
  <c r="S3603" i="4"/>
  <c r="S1696" i="4"/>
  <c r="S2847" i="4"/>
  <c r="S3087" i="4"/>
  <c r="S2885" i="4"/>
  <c r="S3602" i="4"/>
  <c r="S27" i="4"/>
  <c r="S68" i="4"/>
  <c r="S3900" i="4"/>
  <c r="S745" i="4"/>
  <c r="S3258" i="4"/>
  <c r="S2532" i="4"/>
  <c r="S1419" i="4"/>
  <c r="S2597" i="4"/>
  <c r="S2115" i="4"/>
  <c r="S283" i="4"/>
  <c r="S1522" i="4"/>
  <c r="S560" i="4"/>
  <c r="S104" i="4"/>
  <c r="S634" i="4"/>
  <c r="S79" i="4"/>
  <c r="S467" i="4"/>
  <c r="S940" i="4"/>
  <c r="S2572" i="4"/>
  <c r="S2709" i="4"/>
  <c r="S1246" i="4"/>
  <c r="S1390" i="4"/>
  <c r="S2952" i="4"/>
  <c r="S2081" i="4"/>
  <c r="S1035" i="4"/>
  <c r="S281" i="4"/>
  <c r="S4035" i="4"/>
  <c r="S4706" i="4"/>
  <c r="S813" i="4"/>
  <c r="S2937" i="4"/>
  <c r="S2708" i="4"/>
  <c r="S2527" i="4"/>
  <c r="S934" i="4"/>
  <c r="S1520" i="4"/>
  <c r="S2077" i="4"/>
  <c r="S514" i="4"/>
  <c r="S3322" i="4"/>
  <c r="S3064" i="4"/>
  <c r="S1957" i="4"/>
  <c r="S1795" i="4"/>
  <c r="S3256" i="4"/>
  <c r="S2462" i="4"/>
  <c r="S4204" i="4"/>
  <c r="S4394" i="4"/>
  <c r="S3494" i="4"/>
  <c r="S2568" i="4"/>
  <c r="S663" i="4"/>
  <c r="S3874" i="4"/>
  <c r="S3632" i="4"/>
  <c r="S2936" i="4"/>
  <c r="S2198" i="4"/>
  <c r="S985" i="4"/>
  <c r="S4134" i="4"/>
  <c r="S5112" i="4"/>
  <c r="S4817" i="4"/>
  <c r="S3977" i="4"/>
  <c r="S5111" i="4"/>
  <c r="S5110" i="4"/>
  <c r="S4704" i="4"/>
  <c r="S2840" i="4"/>
  <c r="S188" i="4"/>
  <c r="S2154" i="4"/>
  <c r="S2047" i="4"/>
  <c r="S1204" i="4"/>
  <c r="S2839" i="4"/>
  <c r="S2046" i="4"/>
  <c r="S1203" i="4"/>
  <c r="S187" i="4"/>
  <c r="S1240" i="4"/>
  <c r="S340" i="4"/>
  <c r="S4130" i="4"/>
  <c r="S4702" i="4"/>
  <c r="S5076" i="4"/>
  <c r="S4340" i="4"/>
  <c r="S2136" i="4"/>
  <c r="S970" i="4"/>
  <c r="S1547" i="4"/>
  <c r="S5195" i="4"/>
  <c r="S4547" i="4"/>
  <c r="S2833" i="4"/>
  <c r="S2040" i="4"/>
  <c r="S183" i="4"/>
  <c r="S1198" i="4"/>
  <c r="S4438" i="4"/>
  <c r="S4199" i="4"/>
  <c r="S4437" i="4"/>
  <c r="S4278" i="4"/>
  <c r="S4198" i="4"/>
  <c r="S5256" i="4"/>
  <c r="S4338" i="4"/>
  <c r="S4276" i="4"/>
  <c r="S4748" i="4"/>
  <c r="S4546" i="4"/>
  <c r="S4124" i="4"/>
  <c r="S4944" i="4"/>
  <c r="S182" i="4"/>
  <c r="S2039" i="4"/>
  <c r="S1197" i="4"/>
  <c r="S63" i="4"/>
  <c r="S928" i="4"/>
  <c r="S4121" i="4"/>
  <c r="S5193" i="4"/>
  <c r="S4387" i="4"/>
  <c r="S4336" i="4"/>
  <c r="S4195" i="4"/>
  <c r="S5192" i="4"/>
  <c r="S1107" i="4"/>
  <c r="S4807" i="4"/>
  <c r="S3055" i="4"/>
  <c r="S2698" i="4"/>
  <c r="S4275" i="4"/>
  <c r="S448" i="4"/>
  <c r="S1561" i="4"/>
  <c r="S2831" i="4"/>
  <c r="S2037" i="4"/>
  <c r="S1195" i="4"/>
  <c r="S180" i="4"/>
  <c r="S2878" i="4"/>
  <c r="S4890" i="4"/>
  <c r="S2827" i="4"/>
  <c r="S3053" i="4"/>
  <c r="S177" i="4"/>
  <c r="S2034" i="4"/>
  <c r="S1191" i="4"/>
  <c r="S983" i="4"/>
  <c r="S4114" i="4"/>
  <c r="S5250" i="4"/>
  <c r="S4383" i="4"/>
  <c r="S4984" i="4"/>
  <c r="S4804" i="4"/>
  <c r="S4016" i="4"/>
  <c r="S2823" i="4"/>
  <c r="S173" i="4"/>
  <c r="S2693" i="4"/>
  <c r="S3318" i="4"/>
  <c r="S2030" i="4"/>
  <c r="S1187" i="4"/>
  <c r="S230" i="4"/>
  <c r="S1235" i="4"/>
  <c r="S2935" i="4"/>
  <c r="S333" i="4"/>
  <c r="S926" i="4"/>
  <c r="S802" i="4"/>
  <c r="S4113" i="4"/>
  <c r="S229" i="4"/>
  <c r="S4332" i="4"/>
  <c r="S4432" i="4"/>
  <c r="S1723" i="4"/>
  <c r="S2029" i="4"/>
  <c r="S1666" i="4"/>
  <c r="S172" i="4"/>
  <c r="S4696" i="4"/>
  <c r="S2822" i="4"/>
  <c r="S1186" i="4"/>
  <c r="S605" i="4"/>
  <c r="S2300" i="4"/>
  <c r="S2460" i="4"/>
  <c r="S5155" i="4"/>
  <c r="S4263" i="4"/>
  <c r="S4107" i="4"/>
  <c r="S4642" i="4"/>
  <c r="S4015" i="4"/>
  <c r="S5276" i="4"/>
  <c r="S3626" i="4"/>
  <c r="S3868" i="4"/>
  <c r="S169" i="4"/>
  <c r="S2025" i="4"/>
  <c r="S1182" i="4"/>
  <c r="S2818" i="4"/>
  <c r="S167" i="4"/>
  <c r="S1180" i="4"/>
  <c r="S2877" i="4"/>
  <c r="S2023" i="4"/>
  <c r="S2816" i="4"/>
  <c r="S5058" i="4"/>
  <c r="S1774" i="4"/>
  <c r="S4100" i="4"/>
  <c r="S4640" i="4"/>
  <c r="S163" i="4"/>
  <c r="S226" i="4"/>
  <c r="S2812" i="4"/>
  <c r="S2019" i="4"/>
  <c r="S1176" i="4"/>
  <c r="S4980" i="4"/>
  <c r="S603" i="4"/>
  <c r="S5247" i="4"/>
  <c r="S4503" i="4"/>
  <c r="S2811" i="4"/>
  <c r="S1175" i="4"/>
  <c r="S162" i="4"/>
  <c r="S2018" i="4"/>
  <c r="S4097" i="4"/>
  <c r="S4937" i="4"/>
  <c r="S5029" i="4"/>
  <c r="S4936" i="4"/>
  <c r="S923" i="4"/>
  <c r="S57" i="4"/>
  <c r="S5028" i="4"/>
  <c r="S4571" i="4"/>
  <c r="S4254" i="4"/>
  <c r="S5243" i="4"/>
  <c r="S4466" i="4"/>
  <c r="S4535" i="4"/>
  <c r="S4886" i="4"/>
  <c r="S5026" i="4"/>
  <c r="S4095" i="4"/>
  <c r="S5152" i="4"/>
  <c r="S4799" i="4"/>
  <c r="S5024" i="4"/>
  <c r="S4323" i="4"/>
  <c r="S326" i="4"/>
  <c r="S494" i="4"/>
  <c r="S866" i="4"/>
  <c r="S1229" i="4"/>
  <c r="S3386" i="4"/>
  <c r="S4934" i="4"/>
  <c r="S223" i="4"/>
  <c r="S5023" i="4"/>
  <c r="S155" i="4"/>
  <c r="S4533" i="4"/>
  <c r="S4182" i="4"/>
  <c r="S3315" i="4"/>
  <c r="S1659" i="4"/>
  <c r="S5099" i="4"/>
  <c r="S2012" i="4"/>
  <c r="S5271" i="4"/>
  <c r="S1169" i="4"/>
  <c r="S4251" i="4"/>
  <c r="S2294" i="4"/>
  <c r="S324" i="4"/>
  <c r="S2806" i="4"/>
  <c r="S4795" i="4"/>
  <c r="S2292" i="4"/>
  <c r="S1290" i="4"/>
  <c r="S2931" i="4"/>
  <c r="S2010" i="4"/>
  <c r="S1167" i="4"/>
  <c r="S2804" i="4"/>
  <c r="S154" i="4"/>
  <c r="S2517" i="4"/>
  <c r="S4374" i="4"/>
  <c r="S4011" i="4"/>
  <c r="S4249" i="4"/>
  <c r="S4883" i="4"/>
  <c r="S2419" i="4"/>
  <c r="S424" i="4"/>
  <c r="S1091" i="4"/>
  <c r="S4087" i="4"/>
  <c r="S4372" i="4"/>
  <c r="S5270" i="4"/>
  <c r="S4690" i="4"/>
  <c r="S4978" i="4"/>
  <c r="S4247" i="4"/>
  <c r="S419" i="4"/>
  <c r="S2514" i="4"/>
  <c r="S2353" i="4"/>
  <c r="S3311" i="4"/>
  <c r="S974" i="4"/>
  <c r="S3049" i="4"/>
  <c r="S1163" i="4"/>
  <c r="S320" i="4"/>
  <c r="S2800" i="4"/>
  <c r="S2007" i="4"/>
  <c r="S2559" i="4"/>
  <c r="S2680" i="4"/>
  <c r="S4687" i="4"/>
  <c r="S4423" i="4"/>
  <c r="S4976" i="4"/>
  <c r="S5145" i="4"/>
  <c r="S2679" i="4"/>
  <c r="S734" i="4"/>
  <c r="S2512" i="4"/>
  <c r="S2140" i="4"/>
  <c r="S1409" i="4"/>
  <c r="S4736" i="4"/>
  <c r="S3155" i="4"/>
  <c r="S796" i="4"/>
  <c r="S4462" i="4"/>
  <c r="S4526" i="4"/>
  <c r="S4076" i="4"/>
  <c r="S3955" i="4"/>
  <c r="S4364" i="4"/>
  <c r="S4784" i="4"/>
  <c r="S1940" i="4"/>
  <c r="S2139" i="4"/>
  <c r="S4077" i="4"/>
  <c r="S4001" i="4"/>
  <c r="S5179" i="4"/>
  <c r="S4735" i="4"/>
  <c r="S1084" i="4"/>
  <c r="S4314" i="4"/>
  <c r="S4240" i="4"/>
  <c r="S4929" i="4"/>
  <c r="S4175" i="4"/>
  <c r="S4420" i="4"/>
  <c r="S4974" i="4"/>
  <c r="S4875" i="4"/>
  <c r="S4078" i="4"/>
  <c r="S2633" i="4"/>
  <c r="S2557" i="4"/>
  <c r="S2005" i="4"/>
  <c r="S216" i="4"/>
  <c r="S1161" i="4"/>
  <c r="S2798" i="4"/>
  <c r="S1549" i="4"/>
  <c r="S150" i="4"/>
  <c r="S145" i="4"/>
  <c r="S1156" i="4"/>
  <c r="S2794" i="4"/>
  <c r="S1939" i="4"/>
  <c r="S5061" i="4"/>
  <c r="S4238" i="4"/>
  <c r="S4734" i="4"/>
  <c r="S4874" i="4"/>
  <c r="S5060" i="4"/>
  <c r="S5014" i="4"/>
  <c r="S3114" i="4"/>
  <c r="S4523" i="4"/>
  <c r="S2793" i="4"/>
  <c r="S2001" i="4"/>
  <c r="S1155" i="4"/>
  <c r="S144" i="4"/>
  <c r="S1223" i="4"/>
  <c r="S209" i="4"/>
  <c r="S4522" i="4"/>
  <c r="S3952" i="4"/>
  <c r="S4310" i="4"/>
  <c r="S5092" i="4"/>
  <c r="S3998" i="4"/>
  <c r="S4829" i="4"/>
  <c r="S4173" i="4"/>
  <c r="S4172" i="4"/>
  <c r="S5176" i="4"/>
  <c r="S4171" i="4"/>
  <c r="S4870" i="4"/>
  <c r="S1147" i="4"/>
  <c r="S135" i="4"/>
  <c r="S1993" i="4"/>
  <c r="S313" i="4"/>
  <c r="S2786" i="4"/>
  <c r="S134" i="4"/>
  <c r="S594" i="4"/>
  <c r="S4563" i="4"/>
  <c r="S2511" i="4"/>
  <c r="S968" i="4"/>
  <c r="S5264" i="4"/>
  <c r="S1145" i="4"/>
  <c r="S4778" i="4"/>
  <c r="S4065" i="4"/>
  <c r="S792" i="4"/>
  <c r="S4924" i="4"/>
  <c r="S4169" i="4"/>
  <c r="S4417" i="4"/>
  <c r="S4631" i="4"/>
  <c r="S3996" i="4"/>
  <c r="S4966" i="4"/>
  <c r="S5173" i="4"/>
  <c r="S2671" i="4"/>
  <c r="S4517" i="4"/>
  <c r="S4361" i="4"/>
  <c r="S1986" i="4"/>
  <c r="S1139" i="4"/>
  <c r="S4866" i="4"/>
  <c r="S3993" i="4"/>
  <c r="S5231" i="4"/>
  <c r="S4303" i="4"/>
  <c r="S127" i="4"/>
  <c r="S1330" i="4"/>
  <c r="S2780" i="4"/>
  <c r="S5139" i="4"/>
  <c r="S5006" i="4"/>
  <c r="S4165" i="4"/>
  <c r="S2174" i="4"/>
  <c r="S856" i="4"/>
  <c r="S1218" i="4"/>
  <c r="S205" i="4"/>
  <c r="S4825" i="4"/>
  <c r="S3992" i="4"/>
  <c r="S1408" i="4"/>
  <c r="S3543" i="4"/>
  <c r="S648" i="4"/>
  <c r="S1217" i="4"/>
  <c r="S1542" i="4"/>
  <c r="S1982" i="4"/>
  <c r="S125" i="4"/>
  <c r="S2776" i="4"/>
  <c r="S1981" i="4"/>
  <c r="S3112" i="4"/>
  <c r="S124" i="4"/>
  <c r="S5138" i="4"/>
  <c r="S1136" i="4"/>
  <c r="S2415" i="4"/>
  <c r="S2669" i="4"/>
  <c r="S4162" i="4"/>
  <c r="S1075" i="4"/>
  <c r="S4456" i="4"/>
  <c r="S4861" i="4"/>
  <c r="S1853" i="4"/>
  <c r="S855" i="4"/>
  <c r="S1565" i="4"/>
  <c r="S1074" i="4"/>
  <c r="S5168" i="4"/>
  <c r="S4223" i="4"/>
  <c r="S2667" i="4"/>
  <c r="S788" i="4"/>
  <c r="S2414" i="4"/>
  <c r="S1133" i="4"/>
  <c r="S2922" i="4"/>
  <c r="S2772" i="4"/>
  <c r="S1978" i="4"/>
  <c r="S2134" i="4"/>
  <c r="S1935" i="4"/>
  <c r="S4626" i="4"/>
  <c r="S4053" i="4"/>
  <c r="S2170" i="4"/>
  <c r="S4855" i="4"/>
  <c r="S4410" i="4"/>
  <c r="S787" i="4"/>
  <c r="S4558" i="4"/>
  <c r="S4727" i="4"/>
  <c r="S4051" i="4"/>
  <c r="S3433" i="4"/>
  <c r="S2133" i="4"/>
  <c r="S1214" i="4"/>
  <c r="S4622" i="4"/>
  <c r="S5048" i="4"/>
  <c r="S3370" i="4"/>
  <c r="S4297" i="4"/>
  <c r="S4157" i="4"/>
  <c r="S4215" i="4"/>
  <c r="S477" i="4"/>
  <c r="S962" i="4"/>
  <c r="S3045" i="4"/>
  <c r="S852" i="4"/>
  <c r="S1933" i="4"/>
  <c r="S474" i="4"/>
  <c r="S4409" i="4"/>
  <c r="S5132" i="4"/>
  <c r="S4450" i="4"/>
  <c r="S3367" i="4"/>
  <c r="S4352" i="4"/>
  <c r="S3981" i="4"/>
  <c r="S1066" i="4"/>
  <c r="S5165" i="4"/>
  <c r="S302" i="4"/>
  <c r="S4994" i="4"/>
  <c r="S5164" i="4"/>
  <c r="S1461" i="4"/>
  <c r="S4555" i="4"/>
  <c r="S4957" i="4"/>
  <c r="S3472" i="4"/>
  <c r="S4762" i="4"/>
  <c r="S642" i="4"/>
  <c r="S2130" i="4"/>
  <c r="S397" i="4"/>
  <c r="S300" i="4"/>
  <c r="S2502" i="4"/>
  <c r="S3580" i="4"/>
  <c r="S713" i="4"/>
  <c r="S3284" i="4"/>
  <c r="S1621" i="4"/>
  <c r="S2761" i="4"/>
  <c r="S2472" i="4"/>
  <c r="S1887" i="4"/>
  <c r="S1365" i="4"/>
  <c r="S2254" i="4"/>
  <c r="S1003" i="4"/>
  <c r="S3014" i="4"/>
  <c r="S709" i="4"/>
  <c r="S1616" i="4"/>
  <c r="S1360" i="4"/>
  <c r="S2249" i="4"/>
  <c r="S2467" i="4"/>
  <c r="S3575" i="4"/>
  <c r="S357" i="4"/>
  <c r="S2756" i="4"/>
  <c r="S999" i="4"/>
  <c r="S3009" i="4"/>
  <c r="S1882" i="4"/>
  <c r="S3279" i="4"/>
  <c r="S1876" i="4"/>
  <c r="S1850" i="4"/>
  <c r="S3418" i="4"/>
  <c r="S2660" i="4"/>
  <c r="S4651" i="4"/>
  <c r="S3933" i="4"/>
  <c r="S5260" i="4"/>
  <c r="S756" i="4"/>
  <c r="S3505" i="4"/>
  <c r="S5078" i="4"/>
  <c r="S4348" i="4"/>
  <c r="S4291" i="4"/>
  <c r="S4581" i="4"/>
  <c r="S2617" i="4"/>
  <c r="S698" i="4"/>
  <c r="S1923" i="4"/>
  <c r="S1429" i="4"/>
  <c r="S4707" i="4"/>
  <c r="S4137" i="4"/>
  <c r="S3609" i="4"/>
  <c r="S2523" i="4"/>
  <c r="S3907" i="4"/>
  <c r="S3003" i="4"/>
  <c r="S1872" i="4"/>
  <c r="S2211" i="4"/>
  <c r="S3534" i="4"/>
  <c r="S1277" i="4"/>
  <c r="S4709" i="4"/>
  <c r="S35" i="4"/>
  <c r="S291" i="4"/>
  <c r="S3334" i="4"/>
  <c r="S3332" i="4"/>
  <c r="S621" i="4"/>
  <c r="S18" i="4"/>
  <c r="S1120" i="4"/>
  <c r="S2377" i="4"/>
  <c r="S4038" i="4"/>
  <c r="S700" i="4"/>
  <c r="S2161" i="4"/>
  <c r="S3537" i="4"/>
  <c r="S3464" i="4"/>
  <c r="S2114" i="4"/>
  <c r="S1535" i="4"/>
  <c r="S2333" i="4"/>
  <c r="S1713" i="4"/>
  <c r="S114" i="4"/>
  <c r="S1402" i="4"/>
  <c r="S1056" i="4"/>
  <c r="S2552" i="4"/>
  <c r="S3195" i="4"/>
  <c r="S3567" i="4"/>
  <c r="S469" i="4"/>
  <c r="S1878" i="4"/>
  <c r="S841" i="4"/>
  <c r="S3419" i="4"/>
  <c r="S2742" i="4"/>
  <c r="S4583" i="4"/>
  <c r="S4349" i="4"/>
  <c r="S4953" i="4"/>
  <c r="S1605" i="4"/>
  <c r="S1875" i="4"/>
  <c r="S2619" i="4"/>
  <c r="S3102" i="4"/>
  <c r="S2409" i="4"/>
  <c r="S3886" i="4"/>
  <c r="S3417" i="4"/>
  <c r="S3644" i="4"/>
  <c r="S1740" i="4"/>
  <c r="S113" i="4"/>
  <c r="S1496" i="4"/>
  <c r="S3103" i="4"/>
  <c r="S568" i="4"/>
  <c r="S1123" i="4"/>
  <c r="S3645" i="4"/>
  <c r="S1739" i="4"/>
  <c r="S833" i="4"/>
  <c r="S2862" i="4"/>
  <c r="S250" i="4"/>
  <c r="S1968" i="4"/>
  <c r="S2408" i="4"/>
  <c r="S832" i="4"/>
  <c r="S2861" i="4"/>
  <c r="S1495" i="4"/>
  <c r="S2618" i="4"/>
  <c r="S1967" i="4"/>
  <c r="S3887" i="4"/>
  <c r="S3416" i="4"/>
  <c r="S1124" i="4"/>
  <c r="S567" i="4"/>
  <c r="S4401" i="4"/>
  <c r="S679" i="4"/>
  <c r="S1603" i="4"/>
  <c r="S638" i="4"/>
  <c r="S296" i="4"/>
  <c r="S38" i="4"/>
  <c r="S1400" i="4"/>
  <c r="S783" i="4"/>
  <c r="S3193" i="4"/>
  <c r="S1602" i="4"/>
  <c r="S2450" i="4"/>
  <c r="S3610" i="4"/>
  <c r="S1759" i="4"/>
  <c r="S2645" i="4"/>
  <c r="S3535" i="4"/>
  <c r="S3908" i="4"/>
  <c r="S111" i="4"/>
  <c r="S536" i="4"/>
  <c r="S1055" i="4"/>
  <c r="S1827" i="4"/>
  <c r="S2894" i="4"/>
  <c r="S2123" i="4"/>
  <c r="S4211" i="4"/>
  <c r="S4596" i="4"/>
  <c r="S3135" i="4"/>
  <c r="S36" i="4"/>
  <c r="S831" i="4"/>
  <c r="S2522" i="4"/>
  <c r="S1600" i="4"/>
  <c r="S2108" i="4"/>
  <c r="S3415" i="4"/>
  <c r="S2893" i="4"/>
  <c r="S2616" i="4"/>
  <c r="S533" i="4"/>
  <c r="S1319" i="4"/>
  <c r="S1738" i="4"/>
  <c r="S2912" i="4"/>
  <c r="S2375" i="4"/>
  <c r="S3460" i="4"/>
  <c r="S838" i="4"/>
  <c r="S2615" i="4"/>
  <c r="S19" i="4"/>
  <c r="S3134" i="4"/>
  <c r="S1265" i="4"/>
  <c r="S565" i="4"/>
  <c r="S2106" i="4"/>
  <c r="S1531" i="4"/>
  <c r="S1758" i="4"/>
  <c r="S1757" i="4"/>
  <c r="S2739" i="4"/>
  <c r="S2858" i="4"/>
  <c r="S249" i="4"/>
  <c r="S1598" i="4"/>
  <c r="S3458" i="4"/>
  <c r="S942" i="4"/>
  <c r="S564" i="4"/>
  <c r="S1456" i="4"/>
  <c r="S2583" i="4"/>
  <c r="S80" i="4"/>
  <c r="S3412" i="4"/>
  <c r="S532" i="4"/>
  <c r="S2942" i="4"/>
  <c r="S780" i="4"/>
  <c r="S1965" i="4"/>
  <c r="S3097" i="4"/>
  <c r="S1711" i="4"/>
  <c r="S2374" i="4"/>
  <c r="S1264" i="4"/>
  <c r="S1736" i="4"/>
  <c r="S2613" i="4"/>
  <c r="S2854" i="4"/>
  <c r="S1964" i="4"/>
  <c r="S3096" i="4"/>
  <c r="S561" i="4"/>
  <c r="S3641" i="4"/>
  <c r="S3411" i="4"/>
  <c r="S3883" i="4"/>
  <c r="S829" i="4"/>
  <c r="S1121" i="4"/>
  <c r="S2402" i="4"/>
  <c r="S105" i="4"/>
  <c r="S1491" i="4"/>
  <c r="S635" i="4"/>
  <c r="S3529" i="4"/>
  <c r="S2208" i="4"/>
  <c r="S1787" i="4"/>
  <c r="S2909" i="4"/>
  <c r="S2612" i="4"/>
  <c r="S4595" i="4"/>
  <c r="S3935" i="4"/>
  <c r="S4480" i="4"/>
  <c r="S387" i="4"/>
  <c r="S4753" i="4"/>
  <c r="S4758" i="4"/>
  <c r="S697" i="4"/>
  <c r="S3184" i="4"/>
  <c r="S3330" i="4"/>
  <c r="S2643" i="4"/>
  <c r="S1709" i="4"/>
  <c r="S3557" i="4"/>
  <c r="S558" i="4"/>
  <c r="S1049" i="4"/>
  <c r="S897" i="4"/>
  <c r="S2907" i="4"/>
  <c r="S1785" i="4"/>
  <c r="S2609" i="4"/>
  <c r="S1825" i="4"/>
  <c r="S2892" i="4"/>
  <c r="S2369" i="4"/>
  <c r="S3408" i="4"/>
  <c r="S2736" i="4"/>
  <c r="S3741" i="4"/>
  <c r="S3455" i="4"/>
  <c r="S1259" i="4"/>
  <c r="S3846" i="4"/>
  <c r="S3182" i="4"/>
  <c r="S2096" i="4"/>
  <c r="S896" i="4"/>
  <c r="S2428" i="4"/>
  <c r="S102" i="4"/>
  <c r="S1529" i="4"/>
  <c r="S619" i="4"/>
  <c r="S778" i="4"/>
  <c r="S3133" i="4"/>
  <c r="S531" i="4"/>
  <c r="S618" i="4"/>
  <c r="S827" i="4"/>
  <c r="S824" i="4"/>
  <c r="S2400" i="4"/>
  <c r="S2853" i="4"/>
  <c r="S2608" i="4"/>
  <c r="S3092" i="4"/>
  <c r="S3638" i="4"/>
  <c r="S3880" i="4"/>
  <c r="S557" i="4"/>
  <c r="S1735" i="4"/>
  <c r="S246" i="4"/>
  <c r="S1117" i="4"/>
  <c r="S1962" i="4"/>
  <c r="S1487" i="4"/>
  <c r="S3406" i="4"/>
  <c r="S4903" i="4"/>
  <c r="S4647" i="4"/>
  <c r="S4445" i="4"/>
  <c r="S4552" i="4"/>
  <c r="S4031" i="4"/>
  <c r="S5114" i="4"/>
  <c r="S353" i="4"/>
  <c r="S777" i="4"/>
  <c r="S1591" i="4"/>
  <c r="S1316" i="4"/>
  <c r="S3180" i="4"/>
  <c r="S1801" i="4"/>
  <c r="S1680" i="4"/>
  <c r="S1424" i="4"/>
  <c r="S2322" i="4"/>
  <c r="S1485" i="4"/>
  <c r="S895" i="4"/>
  <c r="S1257" i="4"/>
  <c r="S385" i="4"/>
  <c r="S1734" i="4"/>
  <c r="S14" i="4"/>
  <c r="S289" i="4"/>
  <c r="S1843" i="4"/>
  <c r="S1707" i="4"/>
  <c r="S696" i="4"/>
  <c r="S754" i="4"/>
  <c r="S1754" i="4"/>
  <c r="S245" i="4"/>
  <c r="S1451" i="4"/>
  <c r="S555" i="4"/>
  <c r="S1044" i="4"/>
  <c r="S1842" i="4"/>
  <c r="S2734" i="4"/>
  <c r="S1315" i="4"/>
  <c r="S384" i="4"/>
  <c r="S1300" i="4"/>
  <c r="S2655" i="4"/>
  <c r="S1701" i="4"/>
  <c r="S695" i="4"/>
  <c r="S1752" i="4"/>
  <c r="S3261" i="4"/>
  <c r="S615" i="4"/>
  <c r="S3452" i="4"/>
  <c r="S670" i="4"/>
  <c r="S2426" i="4"/>
  <c r="S1042" i="4"/>
  <c r="S579" i="4"/>
  <c r="S1679" i="4"/>
  <c r="S1586" i="4"/>
  <c r="S4395" i="4"/>
  <c r="S1798" i="4"/>
  <c r="S3350" i="4"/>
  <c r="S1314" i="4"/>
  <c r="S1423" i="4"/>
  <c r="S2997" i="4"/>
  <c r="S1482" i="4"/>
  <c r="S2207" i="4"/>
  <c r="S821" i="4"/>
  <c r="S3327" i="4"/>
  <c r="S614" i="4"/>
  <c r="S3237" i="4"/>
  <c r="S1700" i="4"/>
  <c r="S96" i="4"/>
  <c r="S4646" i="4"/>
  <c r="S667" i="4"/>
  <c r="S2309" i="4"/>
  <c r="S31" i="4"/>
  <c r="S3732" i="4"/>
  <c r="S774" i="4"/>
  <c r="S2397" i="4"/>
  <c r="S1579" i="4"/>
  <c r="S3403" i="4"/>
  <c r="S3837" i="4"/>
  <c r="S2534" i="4"/>
  <c r="S936" i="4"/>
  <c r="S2732" i="4"/>
  <c r="S666" i="4"/>
  <c r="S1299" i="4"/>
  <c r="S835" i="4"/>
  <c r="S30" i="4"/>
  <c r="S1747" i="4"/>
  <c r="S3088" i="4"/>
  <c r="S3877" i="4"/>
  <c r="S2599" i="4"/>
  <c r="S1480" i="4"/>
  <c r="S1728" i="4"/>
  <c r="S2848" i="4"/>
  <c r="S1114" i="4"/>
  <c r="S92" i="4"/>
  <c r="S3402" i="4"/>
  <c r="S818" i="4"/>
  <c r="S552" i="4"/>
  <c r="S2396" i="4"/>
  <c r="S3635" i="4"/>
  <c r="S1959" i="4"/>
  <c r="S2441" i="4"/>
  <c r="S3086" i="4"/>
  <c r="S3174" i="4"/>
  <c r="S9" i="4"/>
  <c r="S627" i="4"/>
  <c r="S1523" i="4"/>
  <c r="S5202" i="4"/>
  <c r="S67" i="4"/>
  <c r="S1673" i="4"/>
  <c r="S817" i="4"/>
  <c r="S1444" i="4"/>
  <c r="S517" i="4"/>
  <c r="S2222" i="4"/>
  <c r="S1247" i="4"/>
  <c r="S2306" i="4"/>
  <c r="S1866" i="4"/>
  <c r="S4030" i="4"/>
  <c r="S26" i="4"/>
  <c r="S2531" i="4"/>
  <c r="S3345" i="4"/>
  <c r="S772" i="4"/>
  <c r="S1726" i="4"/>
  <c r="S3066" i="4"/>
  <c r="S3570" i="4"/>
  <c r="S1671" i="4"/>
  <c r="S744" i="4"/>
  <c r="S2530" i="4"/>
  <c r="S1521" i="4"/>
  <c r="S1418" i="4"/>
  <c r="S460" i="4"/>
  <c r="S2882" i="4"/>
  <c r="S3130" i="4"/>
  <c r="S3836" i="4"/>
  <c r="S2529" i="4"/>
  <c r="S1670" i="4"/>
  <c r="S3599" i="4"/>
  <c r="S2364" i="4"/>
  <c r="S2080" i="4"/>
  <c r="S3897" i="4"/>
  <c r="S2730" i="4"/>
  <c r="S2596" i="4"/>
  <c r="S3171" i="4"/>
  <c r="S3233" i="4"/>
  <c r="S3400" i="4"/>
  <c r="S1441" i="4"/>
  <c r="S1479" i="4"/>
  <c r="S3731" i="4"/>
  <c r="S1577" i="4"/>
  <c r="S3446" i="4"/>
  <c r="S688" i="4"/>
  <c r="S1575" i="4"/>
  <c r="S1908" i="4"/>
  <c r="S2437" i="4"/>
  <c r="S2391" i="4"/>
  <c r="S1693" i="4"/>
  <c r="S3521" i="4"/>
  <c r="S1348" i="4"/>
  <c r="S2363" i="4"/>
  <c r="S2594" i="4"/>
  <c r="S2652" i="4"/>
  <c r="S2728" i="4"/>
  <c r="S2219" i="4"/>
  <c r="S1034" i="4"/>
  <c r="S812" i="4"/>
  <c r="S3499" i="4"/>
  <c r="S3896" i="4"/>
  <c r="S3552" i="4"/>
  <c r="S515" i="4"/>
  <c r="S2881" i="4"/>
  <c r="S1389" i="4"/>
  <c r="S3598" i="4"/>
  <c r="S1297" i="4"/>
  <c r="S6" i="4"/>
  <c r="S888" i="4"/>
  <c r="S2079" i="4"/>
  <c r="S2390" i="4"/>
  <c r="S3895" i="4"/>
  <c r="S3597" i="4"/>
  <c r="S3170" i="4"/>
  <c r="S277" i="4"/>
  <c r="S2389" i="4"/>
  <c r="S2305" i="4"/>
  <c r="S741" i="4"/>
  <c r="S1296" i="4"/>
  <c r="S3445" i="4"/>
  <c r="S1745" i="4"/>
  <c r="S2569" i="4"/>
  <c r="S575" i="4"/>
  <c r="S3063" i="4"/>
  <c r="S3498" i="4"/>
  <c r="S3232" i="4"/>
  <c r="S3169" i="4"/>
  <c r="S1794" i="4"/>
  <c r="S2218" i="4"/>
  <c r="S1245" i="4"/>
  <c r="S1907" i="4"/>
  <c r="S1477" i="4"/>
  <c r="S1033" i="4"/>
  <c r="S513" i="4"/>
  <c r="S3551" i="4"/>
  <c r="S3398" i="4"/>
  <c r="S3062" i="4"/>
  <c r="S458" i="4"/>
  <c r="S3231" i="4"/>
  <c r="S2156" i="4"/>
  <c r="S2200" i="4"/>
  <c r="S2521" i="4"/>
  <c r="S3060" i="4"/>
  <c r="S510" i="4"/>
  <c r="S4203" i="4"/>
  <c r="S4502" i="4"/>
  <c r="S3967" i="4"/>
  <c r="S5101" i="4"/>
  <c r="S1668" i="4"/>
  <c r="S2425" i="4"/>
  <c r="S1564" i="4"/>
  <c r="S2304" i="4"/>
  <c r="S5199" i="4"/>
  <c r="S5038" i="4"/>
  <c r="S4286" i="4"/>
  <c r="S878" i="4"/>
  <c r="S4898" i="4"/>
  <c r="S2155" i="4"/>
  <c r="S5198" i="4"/>
  <c r="S4615" i="4"/>
  <c r="S4476" i="4"/>
  <c r="S4818" i="4"/>
  <c r="S811" i="4"/>
  <c r="S933" i="4"/>
  <c r="S4343" i="4"/>
  <c r="S3976" i="4"/>
  <c r="S5037" i="4"/>
  <c r="S4816" i="4"/>
  <c r="S1863" i="4"/>
  <c r="S2049" i="4"/>
  <c r="S2842" i="4"/>
  <c r="S190" i="4"/>
  <c r="S342" i="4"/>
  <c r="S1206" i="4"/>
  <c r="S454" i="4"/>
  <c r="S2841" i="4"/>
  <c r="S2520" i="4"/>
  <c r="S2048" i="4"/>
  <c r="S189" i="4"/>
  <c r="S1241" i="4"/>
  <c r="S239" i="4"/>
  <c r="S1205" i="4"/>
  <c r="S341" i="4"/>
  <c r="S2045" i="4"/>
  <c r="S2838" i="4"/>
  <c r="S1518" i="4"/>
  <c r="S2361" i="4"/>
  <c r="S739" i="4"/>
  <c r="S338" i="4"/>
  <c r="S451" i="4"/>
  <c r="S508" i="4"/>
  <c r="S869" i="4"/>
  <c r="S329" i="4"/>
  <c r="S3966" i="4"/>
  <c r="S4378" i="4"/>
  <c r="S2836" i="4"/>
  <c r="S2043" i="4"/>
  <c r="S1201" i="4"/>
  <c r="S2867" i="4"/>
  <c r="S853" i="4"/>
  <c r="S1070" i="4"/>
  <c r="S398" i="4"/>
  <c r="S5159" i="4"/>
  <c r="S4471" i="4"/>
  <c r="S4812" i="4"/>
  <c r="S3872" i="4"/>
  <c r="S3630" i="4"/>
  <c r="S3974" i="4"/>
  <c r="S929" i="4"/>
  <c r="S3871" i="4"/>
  <c r="S3629" i="4"/>
  <c r="S4019" i="4"/>
  <c r="S608" i="4"/>
  <c r="S5075" i="4"/>
  <c r="S4123" i="4"/>
  <c r="S4196" i="4"/>
  <c r="S4986" i="4"/>
  <c r="S2301" i="4"/>
  <c r="S1516" i="4"/>
  <c r="S805" i="4"/>
  <c r="S3492" i="4"/>
  <c r="S3125" i="4"/>
  <c r="S4667" i="4"/>
  <c r="S336" i="4"/>
  <c r="S5253" i="4"/>
  <c r="S5157" i="4"/>
  <c r="S335" i="4"/>
  <c r="S4891" i="4"/>
  <c r="S4469" i="4"/>
  <c r="S5252" i="4"/>
  <c r="S2695" i="4"/>
  <c r="S1953" i="4"/>
  <c r="S1560" i="4"/>
  <c r="S232" i="4"/>
  <c r="S3054" i="4"/>
  <c r="S1559" i="4"/>
  <c r="S2829" i="4"/>
  <c r="S3548" i="4"/>
  <c r="S2036" i="4"/>
  <c r="S179" i="4"/>
  <c r="S1193" i="4"/>
  <c r="S4746" i="4"/>
  <c r="S4666" i="4"/>
  <c r="S4468" i="4"/>
  <c r="S1861" i="4"/>
  <c r="S2566" i="4"/>
  <c r="S1236" i="4"/>
  <c r="S1106" i="4"/>
  <c r="S3320" i="4"/>
  <c r="S2976" i="4"/>
  <c r="S4267" i="4"/>
  <c r="S2692" i="4"/>
  <c r="S1294" i="4"/>
  <c r="S2149" i="4"/>
  <c r="S872" i="4"/>
  <c r="S800" i="4"/>
  <c r="S439" i="4"/>
  <c r="S3547" i="4"/>
  <c r="S1234" i="4"/>
  <c r="S4382" i="4"/>
  <c r="S4940" i="4"/>
  <c r="S5248" i="4"/>
  <c r="S871" i="4"/>
  <c r="S1184" i="4"/>
  <c r="S2820" i="4"/>
  <c r="S2027" i="4"/>
  <c r="S4982" i="4"/>
  <c r="S1664" i="4"/>
  <c r="S2819" i="4"/>
  <c r="S170" i="4"/>
  <c r="S2026" i="4"/>
  <c r="S3222" i="4"/>
  <c r="S1183" i="4"/>
  <c r="S4379" i="4"/>
  <c r="S5032" i="4"/>
  <c r="S2815" i="4"/>
  <c r="S1344" i="4"/>
  <c r="S2295" i="4"/>
  <c r="S1179" i="4"/>
  <c r="S2022" i="4"/>
  <c r="S2458" i="4"/>
  <c r="S1232" i="4"/>
  <c r="S166" i="4"/>
  <c r="S2813" i="4"/>
  <c r="S2020" i="4"/>
  <c r="S1177" i="4"/>
  <c r="S164" i="4"/>
  <c r="S5103" i="4"/>
  <c r="S1101" i="4"/>
  <c r="S1557" i="4"/>
  <c r="S2146" i="4"/>
  <c r="S3440" i="4"/>
  <c r="S5102" i="4"/>
  <c r="S4257" i="4"/>
  <c r="S437" i="4"/>
  <c r="S5153" i="4"/>
  <c r="S161" i="4"/>
  <c r="S2017" i="4"/>
  <c r="S4255" i="4"/>
  <c r="S2810" i="4"/>
  <c r="S1174" i="4"/>
  <c r="S2809" i="4"/>
  <c r="S1817" i="4"/>
  <c r="S159" i="4"/>
  <c r="S1172" i="4"/>
  <c r="S2562" i="4"/>
  <c r="S2015" i="4"/>
  <c r="S1510" i="4"/>
  <c r="S1292" i="4"/>
  <c r="S3052" i="4"/>
  <c r="S495" i="4"/>
  <c r="S3218" i="4"/>
  <c r="S1554" i="4"/>
  <c r="S4639" i="4"/>
  <c r="S3963" i="4"/>
  <c r="S3962" i="4"/>
  <c r="S865" i="4"/>
  <c r="S2688" i="4"/>
  <c r="S3961" i="4"/>
  <c r="S323" i="4"/>
  <c r="S4500" i="4"/>
  <c r="S5098" i="4"/>
  <c r="S4373" i="4"/>
  <c r="S4426" i="4"/>
  <c r="S4464" i="4"/>
  <c r="S2516" i="4"/>
  <c r="S1814" i="4"/>
  <c r="S4425" i="4"/>
  <c r="S4180" i="4"/>
  <c r="S220" i="4"/>
  <c r="S487" i="4"/>
  <c r="S1090" i="4"/>
  <c r="S4962" i="4"/>
  <c r="S653" i="4"/>
  <c r="S321" i="4"/>
  <c r="S1941" i="4"/>
  <c r="S420" i="4"/>
  <c r="S1410" i="4"/>
  <c r="S1287" i="4"/>
  <c r="S2682" i="4"/>
  <c r="S2681" i="4"/>
  <c r="S1813" i="4"/>
  <c r="S918" i="4"/>
  <c r="S1719" i="4"/>
  <c r="S652" i="4"/>
  <c r="S4083" i="4"/>
  <c r="S4006" i="4"/>
  <c r="S4367" i="4"/>
  <c r="S4244" i="4"/>
  <c r="S4568" i="4"/>
  <c r="S275" i="4"/>
  <c r="S4243" i="4"/>
  <c r="S218" i="4"/>
  <c r="S1087" i="4"/>
  <c r="S1465" i="4"/>
  <c r="S4738" i="4"/>
  <c r="S4080" i="4"/>
  <c r="S2178" i="4"/>
  <c r="S3544" i="4"/>
  <c r="S5269" i="4"/>
  <c r="S3621" i="4"/>
  <c r="S4975" i="4"/>
  <c r="S3435" i="4"/>
  <c r="S3863" i="4"/>
  <c r="S4002" i="4"/>
  <c r="S4421" i="4"/>
  <c r="S5144" i="4"/>
  <c r="S2797" i="4"/>
  <c r="S2004" i="4"/>
  <c r="S1159" i="4"/>
  <c r="S2524" i="4"/>
  <c r="S1284" i="4"/>
  <c r="S415" i="4"/>
  <c r="S148" i="4"/>
  <c r="S795" i="4"/>
  <c r="S2796" i="4"/>
  <c r="S3377" i="4"/>
  <c r="S215" i="4"/>
  <c r="S2003" i="4"/>
  <c r="S147" i="4"/>
  <c r="S1158" i="4"/>
  <c r="S4783" i="4"/>
  <c r="S861" i="4"/>
  <c r="S2175" i="4"/>
  <c r="S210" i="4"/>
  <c r="S412" i="4"/>
  <c r="S1655" i="4"/>
  <c r="S3376" i="4"/>
  <c r="S1718" i="4"/>
  <c r="S2676" i="4"/>
  <c r="S1222" i="4"/>
  <c r="S3484" i="4"/>
  <c r="S2967" i="4"/>
  <c r="S2556" i="4"/>
  <c r="S972" i="4"/>
  <c r="S3483" i="4"/>
  <c r="S2791" i="4"/>
  <c r="S3950" i="4"/>
  <c r="S1153" i="4"/>
  <c r="S1998" i="4"/>
  <c r="S141" i="4"/>
  <c r="S4233" i="4"/>
  <c r="S4926" i="4"/>
  <c r="S2632" i="4"/>
  <c r="S2926" i="4"/>
  <c r="S1080" i="4"/>
  <c r="S4232" i="4"/>
  <c r="S1995" i="4"/>
  <c r="S274" i="4"/>
  <c r="S1654" i="4"/>
  <c r="S138" i="4"/>
  <c r="S2788" i="4"/>
  <c r="S1150" i="4"/>
  <c r="S4069" i="4"/>
  <c r="S4418" i="4"/>
  <c r="S4781" i="4"/>
  <c r="S2785" i="4"/>
  <c r="S4066" i="4"/>
  <c r="S1992" i="4"/>
  <c r="S5234" i="4"/>
  <c r="S1146" i="4"/>
  <c r="S1282" i="4"/>
  <c r="S1717" i="4"/>
  <c r="S4396" i="4"/>
  <c r="S4971" i="4"/>
  <c r="S4632" i="4"/>
  <c r="S1544" i="4"/>
  <c r="S967" i="4"/>
  <c r="S2509" i="4"/>
  <c r="S966" i="4"/>
  <c r="S4491" i="4"/>
  <c r="S4827" i="4"/>
  <c r="S1543" i="4"/>
  <c r="S309" i="4"/>
  <c r="S3481" i="4"/>
  <c r="S4362" i="4"/>
  <c r="S2281" i="4"/>
  <c r="S3048" i="4"/>
  <c r="S4304" i="4"/>
  <c r="S4225" i="4"/>
  <c r="S3946" i="4"/>
  <c r="S4822" i="4"/>
  <c r="S4865" i="4"/>
  <c r="S5230" i="4"/>
  <c r="S4516" i="4"/>
  <c r="S5051" i="4"/>
  <c r="S1649" i="4"/>
  <c r="S1854" i="4"/>
  <c r="S3945" i="4"/>
  <c r="S4415" i="4"/>
  <c r="S4457" i="4"/>
  <c r="S5263" i="4"/>
  <c r="S4163" i="4"/>
  <c r="S4414" i="4"/>
  <c r="S4561" i="4"/>
  <c r="S4360" i="4"/>
  <c r="S5169" i="4"/>
  <c r="S4776" i="4"/>
  <c r="S4057" i="4"/>
  <c r="S5002" i="4"/>
  <c r="S5086" i="4"/>
  <c r="S3985" i="4"/>
  <c r="S2773" i="4"/>
  <c r="S4683" i="4"/>
  <c r="S1134" i="4"/>
  <c r="S4730" i="4"/>
  <c r="S4515" i="4"/>
  <c r="S5001" i="4"/>
  <c r="S122" i="4"/>
  <c r="S592" i="4"/>
  <c r="S1979" i="4"/>
  <c r="S3476" i="4"/>
  <c r="S4627" i="4"/>
  <c r="S647" i="4"/>
  <c r="S400" i="4"/>
  <c r="S121" i="4"/>
  <c r="S306" i="4"/>
  <c r="S119" i="4"/>
  <c r="S1976" i="4"/>
  <c r="S2770" i="4"/>
  <c r="S4028" i="4"/>
  <c r="S200" i="4"/>
  <c r="S3858" i="4"/>
  <c r="S3616" i="4"/>
  <c r="S1215" i="4"/>
  <c r="S2963" i="4"/>
  <c r="S4354" i="4"/>
  <c r="S4054" i="4"/>
  <c r="S197" i="4"/>
  <c r="S1071" i="4"/>
  <c r="S5000" i="4"/>
  <c r="S4299" i="4"/>
  <c r="S3984" i="4"/>
  <c r="S4770" i="4"/>
  <c r="S4598" i="4"/>
  <c r="S5219" i="4"/>
  <c r="S4623" i="4"/>
  <c r="S4052" i="4"/>
  <c r="S4765" i="4"/>
  <c r="S643" i="4"/>
  <c r="S2767" i="4"/>
  <c r="S3857" i="4"/>
  <c r="S1973" i="4"/>
  <c r="S3615" i="4"/>
  <c r="S1129" i="4"/>
  <c r="S3542" i="4"/>
  <c r="S1069" i="4"/>
  <c r="S117" i="4"/>
  <c r="S3982" i="4"/>
  <c r="S2992" i="4"/>
  <c r="S5047" i="4"/>
  <c r="S4725" i="4"/>
  <c r="S4155" i="4"/>
  <c r="S473" i="4"/>
  <c r="S5131" i="4"/>
  <c r="S4997" i="4"/>
  <c r="S5084" i="4"/>
  <c r="S5046" i="4"/>
  <c r="S4486" i="4"/>
  <c r="S1541" i="4"/>
  <c r="S1213" i="4"/>
  <c r="S849" i="4"/>
  <c r="S3938" i="4"/>
  <c r="S4484" i="4"/>
  <c r="S4619" i="4"/>
  <c r="S2063" i="4"/>
  <c r="S4295" i="4"/>
  <c r="S360" i="4"/>
  <c r="S2471" i="4"/>
  <c r="S2253" i="4"/>
  <c r="S1620" i="4"/>
  <c r="S1364" i="4"/>
  <c r="S1002" i="4"/>
  <c r="S3283" i="4"/>
  <c r="S712" i="4"/>
  <c r="S3013" i="4"/>
  <c r="S3579" i="4"/>
  <c r="S1886" i="4"/>
  <c r="S2760" i="4"/>
  <c r="S2946" i="4"/>
  <c r="S3568" i="4"/>
  <c r="S1879" i="4"/>
  <c r="S901" i="4"/>
  <c r="S3461" i="4"/>
  <c r="S2329" i="4"/>
  <c r="S3565" i="4"/>
  <c r="S388" i="4"/>
  <c r="S1268" i="4"/>
  <c r="S2740" i="4"/>
  <c r="S37" i="4"/>
  <c r="S3196" i="4"/>
  <c r="S251" i="4"/>
  <c r="S3462" i="4"/>
  <c r="S1714" i="4"/>
  <c r="S2895" i="4"/>
  <c r="S3075" i="4"/>
  <c r="S298" i="4"/>
  <c r="S1271" i="4"/>
  <c r="S1304" i="4"/>
  <c r="S3909" i="4"/>
  <c r="S699" i="4"/>
  <c r="S2235" i="4"/>
  <c r="S2945" i="4"/>
  <c r="S1924" i="4"/>
  <c r="S3337" i="4"/>
  <c r="S1323" i="4"/>
  <c r="S1459" i="4"/>
  <c r="S390" i="4"/>
  <c r="S2584" i="4"/>
  <c r="S3138" i="4"/>
  <c r="S900" i="4"/>
  <c r="S3267" i="4"/>
  <c r="S1790" i="4"/>
  <c r="S2332" i="4"/>
  <c r="S297" i="4"/>
  <c r="S83" i="4"/>
  <c r="S3611" i="4"/>
  <c r="S1494" i="4"/>
  <c r="S2659" i="4"/>
  <c r="S2112" i="4"/>
  <c r="S1322" i="4"/>
  <c r="S899" i="4"/>
  <c r="S4759" i="4"/>
  <c r="S1595" i="4"/>
  <c r="S677" i="4"/>
  <c r="S293" i="4"/>
  <c r="S990" i="4"/>
  <c r="S2738" i="4"/>
  <c r="S1399" i="4"/>
  <c r="S1846" i="4"/>
  <c r="S4708" i="4"/>
  <c r="S4139" i="4"/>
  <c r="S4402" i="4"/>
  <c r="S4585" i="4"/>
  <c r="S5117" i="4"/>
  <c r="S4909" i="4"/>
  <c r="S941" i="4"/>
  <c r="S1052" i="4"/>
  <c r="S103" i="4"/>
  <c r="S2610" i="4"/>
  <c r="S34" i="4"/>
  <c r="S3934" i="4"/>
  <c r="S4446" i="4"/>
  <c r="S4756" i="4"/>
  <c r="S5127" i="4"/>
  <c r="S386" i="4"/>
  <c r="S4956" i="4"/>
  <c r="S2230" i="4"/>
  <c r="S4594" i="4"/>
  <c r="S2229" i="4"/>
  <c r="S3329" i="4"/>
  <c r="S938" i="4"/>
  <c r="S2544" i="4"/>
  <c r="S2427" i="4"/>
  <c r="S3091" i="4"/>
  <c r="S2541" i="4"/>
  <c r="S2940" i="4"/>
  <c r="S894" i="4"/>
  <c r="S3528" i="4"/>
  <c r="S1706" i="4"/>
  <c r="S1449" i="4"/>
  <c r="S2607" i="4"/>
  <c r="S673" i="4"/>
  <c r="S1397" i="4"/>
  <c r="S1484" i="4"/>
  <c r="S2579" i="4"/>
  <c r="S1912" i="4"/>
  <c r="S3072" i="4"/>
  <c r="S1783" i="4"/>
  <c r="S988" i="4"/>
  <c r="S2656" i="4"/>
  <c r="S528" i="4"/>
  <c r="S2226" i="4"/>
  <c r="S632" i="4"/>
  <c r="S3242" i="4"/>
  <c r="S2953" i="4"/>
  <c r="S1589" i="4"/>
  <c r="S3527" i="4"/>
  <c r="S837" i="4"/>
  <c r="S101" i="4"/>
  <c r="S556" i="4"/>
  <c r="S1302" i="4"/>
  <c r="S288" i="4"/>
  <c r="S3132" i="4"/>
  <c r="S1045" i="4"/>
  <c r="S3526" i="4"/>
  <c r="S1043" i="4"/>
  <c r="S4592" i="4"/>
  <c r="S2605" i="4"/>
  <c r="S2399" i="4"/>
  <c r="S2851" i="4"/>
  <c r="S100" i="4"/>
  <c r="S1115" i="4"/>
  <c r="S3637" i="4"/>
  <c r="S1732" i="4"/>
  <c r="S554" i="4"/>
  <c r="S3405" i="4"/>
  <c r="S823" i="4"/>
  <c r="S1961" i="4"/>
  <c r="S3879" i="4"/>
  <c r="S3090" i="4"/>
  <c r="S1483" i="4"/>
  <c r="S2578" i="4"/>
  <c r="S3328" i="4"/>
  <c r="S4511" i="4"/>
  <c r="S4902" i="4"/>
  <c r="S2604" i="4"/>
  <c r="S1253" i="4"/>
  <c r="S4292" i="4"/>
  <c r="S5080" i="4"/>
  <c r="S1676" i="4"/>
  <c r="S3178" i="4"/>
  <c r="S3238" i="4"/>
  <c r="S820" i="4"/>
  <c r="S2850" i="4"/>
  <c r="S2088" i="4"/>
  <c r="S3451" i="4"/>
  <c r="S3735" i="4"/>
  <c r="S553" i="4"/>
  <c r="S1251" i="4"/>
  <c r="S10" i="4"/>
  <c r="S3840" i="4"/>
  <c r="S1731" i="4"/>
  <c r="S2576" i="4"/>
  <c r="S97" i="4"/>
  <c r="S1446" i="4"/>
  <c r="S2310" i="4"/>
  <c r="S890" i="4"/>
  <c r="S3523" i="4"/>
  <c r="S1393" i="4"/>
  <c r="S1583" i="4"/>
  <c r="S1730" i="4"/>
  <c r="S3450" i="4"/>
  <c r="S880" i="4"/>
  <c r="S524" i="4"/>
  <c r="S5116" i="4"/>
  <c r="S4901" i="4"/>
  <c r="S2601" i="4"/>
  <c r="S2365" i="4"/>
  <c r="S3449" i="4"/>
  <c r="S2887" i="4"/>
  <c r="S3177" i="4"/>
  <c r="S522" i="4"/>
  <c r="S1749" i="4"/>
  <c r="S1249" i="4"/>
  <c r="S94" i="4"/>
  <c r="S879" i="4"/>
  <c r="S2084" i="4"/>
  <c r="S1481" i="4"/>
  <c r="S463" i="4"/>
  <c r="S3604" i="4"/>
  <c r="S3902" i="4"/>
  <c r="S747" i="4"/>
  <c r="S3071" i="4"/>
  <c r="S2535" i="4"/>
  <c r="S1445" i="4"/>
  <c r="S3325" i="4"/>
  <c r="S2308" i="4"/>
  <c r="S1675" i="4"/>
  <c r="S2849" i="4"/>
  <c r="S1910" i="4"/>
  <c r="S1526" i="4"/>
  <c r="S2395" i="4"/>
  <c r="S1867" i="4"/>
  <c r="S1727" i="4"/>
  <c r="S462" i="4"/>
  <c r="S518" i="4"/>
  <c r="S1797" i="4"/>
  <c r="S2221" i="4"/>
  <c r="S1309" i="4"/>
  <c r="S2439" i="4"/>
  <c r="S3084" i="4"/>
  <c r="S576" i="4"/>
  <c r="S2729" i="4"/>
  <c r="S626" i="4"/>
  <c r="S1694" i="4"/>
  <c r="S4347" i="4"/>
  <c r="S4955" i="4"/>
  <c r="S2951" i="4"/>
  <c r="S2570" i="4"/>
  <c r="S516" i="4"/>
  <c r="S3065" i="4"/>
  <c r="S814" i="4"/>
  <c r="S625" i="4"/>
  <c r="S278" i="4"/>
  <c r="S550" i="4"/>
  <c r="S935" i="4"/>
  <c r="S382" i="4"/>
  <c r="S664" i="4"/>
  <c r="S2707" i="4"/>
  <c r="S5275" i="4"/>
  <c r="S4103" i="4"/>
  <c r="S4821" i="4"/>
  <c r="S5113" i="4"/>
  <c r="S5257" i="4"/>
  <c r="S4750" i="4"/>
  <c r="S2050" i="4"/>
  <c r="S191" i="4"/>
  <c r="S1416" i="4"/>
  <c r="S3230" i="4"/>
  <c r="S2704" i="4"/>
  <c r="S457" i="4"/>
  <c r="S4393" i="4"/>
  <c r="S4474" i="4"/>
  <c r="S2461" i="4"/>
  <c r="S2703" i="4"/>
  <c r="S4284" i="4"/>
  <c r="S2196" i="4"/>
  <c r="S662" i="4"/>
  <c r="S240" i="4"/>
  <c r="S1471" i="4"/>
  <c r="S456" i="4"/>
  <c r="S2197" i="4"/>
  <c r="S740" i="4"/>
  <c r="S3167" i="4"/>
  <c r="S3128" i="4"/>
  <c r="S1779" i="4"/>
  <c r="S4576" i="4"/>
  <c r="S5196" i="4"/>
  <c r="S452" i="4"/>
  <c r="S1469" i="4"/>
  <c r="S1239" i="4"/>
  <c r="S984" i="4"/>
  <c r="S4613" i="4"/>
  <c r="S2835" i="4"/>
  <c r="S185" i="4"/>
  <c r="S4024" i="4"/>
  <c r="S2042" i="4"/>
  <c r="S3550" i="4"/>
  <c r="S1200" i="4"/>
  <c r="S4895" i="4"/>
  <c r="S4025" i="4"/>
  <c r="S4548" i="4"/>
  <c r="S2921" i="4"/>
  <c r="S1130" i="4"/>
  <c r="S2768" i="4"/>
  <c r="S118" i="4"/>
  <c r="S2504" i="4"/>
  <c r="S1974" i="4"/>
  <c r="S2151" i="4"/>
  <c r="S506" i="4"/>
  <c r="S1562" i="4"/>
  <c r="S4470" i="4"/>
  <c r="S4669" i="4"/>
  <c r="S4129" i="4"/>
  <c r="S4128" i="4"/>
  <c r="S1956" i="4"/>
  <c r="S4022" i="4"/>
  <c r="S235" i="4"/>
  <c r="S4034" i="4"/>
  <c r="S4674" i="4"/>
  <c r="S234" i="4"/>
  <c r="S2195" i="4"/>
  <c r="S4020" i="4"/>
  <c r="S4436" i="4"/>
  <c r="S2699" i="4"/>
  <c r="S2193" i="4"/>
  <c r="S4893" i="4"/>
  <c r="S806" i="4"/>
  <c r="S4388" i="4"/>
  <c r="S5158" i="4"/>
  <c r="S4122" i="4"/>
  <c r="S337" i="4"/>
  <c r="S4334" i="4"/>
  <c r="S4274" i="4"/>
  <c r="S4386" i="4"/>
  <c r="S4273" i="4"/>
  <c r="S5107" i="4"/>
  <c r="S447" i="4"/>
  <c r="S804" i="4"/>
  <c r="S1237" i="4"/>
  <c r="S3164" i="4"/>
  <c r="S4699" i="4"/>
  <c r="S661" i="4"/>
  <c r="S446" i="4"/>
  <c r="S5279" i="4"/>
  <c r="S2053" i="4"/>
  <c r="S4505" i="4"/>
  <c r="S2696" i="4"/>
  <c r="S1194" i="4"/>
  <c r="S606" i="4"/>
  <c r="S2830" i="4"/>
  <c r="S276" i="4"/>
  <c r="S4574" i="4"/>
  <c r="S4193" i="4"/>
  <c r="S4120" i="4"/>
  <c r="S178" i="4"/>
  <c r="S1192" i="4"/>
  <c r="S927" i="4"/>
  <c r="S4192" i="4"/>
  <c r="S4271" i="4"/>
  <c r="S2828" i="4"/>
  <c r="S334" i="4"/>
  <c r="S2694" i="4"/>
  <c r="S1414" i="4"/>
  <c r="S4747" i="4"/>
  <c r="S2191" i="4"/>
  <c r="S4805" i="4"/>
  <c r="S5106" i="4"/>
  <c r="S2035" i="4"/>
  <c r="S4612" i="4"/>
  <c r="S803" i="4"/>
  <c r="S2825" i="4"/>
  <c r="S2032" i="4"/>
  <c r="S874" i="4"/>
  <c r="S2977" i="4"/>
  <c r="S1189" i="4"/>
  <c r="S175" i="4"/>
  <c r="S4118" i="4"/>
  <c r="S4384" i="4"/>
  <c r="S174" i="4"/>
  <c r="S2031" i="4"/>
  <c r="S1188" i="4"/>
  <c r="S2824" i="4"/>
  <c r="S1952" i="4"/>
  <c r="S4333" i="4"/>
  <c r="S982" i="4"/>
  <c r="S4268" i="4"/>
  <c r="S2821" i="4"/>
  <c r="S2028" i="4"/>
  <c r="S171" i="4"/>
  <c r="S1185" i="4"/>
  <c r="S4190" i="4"/>
  <c r="S1413" i="4"/>
  <c r="S4264" i="4"/>
  <c r="S1950" i="4"/>
  <c r="S4189" i="4"/>
  <c r="S5249" i="4"/>
  <c r="S3391" i="4"/>
  <c r="S1104" i="4"/>
  <c r="S5071" i="4"/>
  <c r="S5189" i="4"/>
  <c r="S1665" i="4"/>
  <c r="S332" i="4"/>
  <c r="S4330" i="4"/>
  <c r="S4380" i="4"/>
  <c r="S2817" i="4"/>
  <c r="S3490" i="4"/>
  <c r="S2024" i="4"/>
  <c r="S5187" i="4"/>
  <c r="S1948" i="4"/>
  <c r="S870" i="4"/>
  <c r="S4188" i="4"/>
  <c r="S168" i="4"/>
  <c r="S1181" i="4"/>
  <c r="S4104" i="4"/>
  <c r="S4744" i="4"/>
  <c r="S4939" i="4"/>
  <c r="S4981" i="4"/>
  <c r="S3970" i="4"/>
  <c r="S5124" i="4"/>
  <c r="S2691" i="4"/>
  <c r="S4262" i="4"/>
  <c r="S4326" i="4"/>
  <c r="S2021" i="4"/>
  <c r="S4102" i="4"/>
  <c r="S4540" i="4"/>
  <c r="S165" i="4"/>
  <c r="S2814" i="4"/>
  <c r="S1178" i="4"/>
  <c r="S4261" i="4"/>
  <c r="S4641" i="4"/>
  <c r="S5274" i="4"/>
  <c r="S2518" i="4"/>
  <c r="S3441" i="4"/>
  <c r="S5185" i="4"/>
  <c r="S4099" i="4"/>
  <c r="S4186" i="4"/>
  <c r="S4610" i="4"/>
  <c r="S5244" i="4"/>
  <c r="S4938" i="4"/>
  <c r="S5068" i="4"/>
  <c r="S4800" i="4"/>
  <c r="S160" i="4"/>
  <c r="S2016" i="4"/>
  <c r="S4537" i="4"/>
  <c r="S4256" i="4"/>
  <c r="S1173" i="4"/>
  <c r="S1293" i="4"/>
  <c r="S1099" i="4"/>
  <c r="S1946" i="4"/>
  <c r="S4935" i="4"/>
  <c r="S1555" i="4"/>
  <c r="S867" i="4"/>
  <c r="S1171" i="4"/>
  <c r="S2014" i="4"/>
  <c r="S2690" i="4"/>
  <c r="S157" i="4"/>
  <c r="S2808" i="4"/>
  <c r="S4694" i="4"/>
  <c r="S2807" i="4"/>
  <c r="S156" i="4"/>
  <c r="S2013" i="4"/>
  <c r="S1170" i="4"/>
  <c r="S4534" i="4"/>
  <c r="S5241" i="4"/>
  <c r="S54" i="4"/>
  <c r="S1228" i="4"/>
  <c r="S2142" i="4"/>
  <c r="S4794" i="4"/>
  <c r="S5067" i="4"/>
  <c r="S3051" i="4"/>
  <c r="S427" i="4"/>
  <c r="S2420" i="4"/>
  <c r="S322" i="4"/>
  <c r="S5021" i="4"/>
  <c r="S1289" i="4"/>
  <c r="S491" i="4"/>
  <c r="S2685" i="4"/>
  <c r="S1093" i="4"/>
  <c r="S799" i="4"/>
  <c r="S3957" i="4"/>
  <c r="S4691" i="4"/>
  <c r="S1551" i="4"/>
  <c r="S4007" i="4"/>
  <c r="S4369" i="4"/>
  <c r="S4606" i="4"/>
  <c r="S5239" i="4"/>
  <c r="S3956" i="4"/>
  <c r="S5064" i="4"/>
  <c r="S2352" i="4"/>
  <c r="S1858" i="4"/>
  <c r="S2008" i="4"/>
  <c r="S975" i="4"/>
  <c r="S2802" i="4"/>
  <c r="S4688" i="4"/>
  <c r="S4368" i="4"/>
  <c r="S1165" i="4"/>
  <c r="S153" i="4"/>
  <c r="S5181" i="4"/>
  <c r="S2801" i="4"/>
  <c r="S2052" i="4"/>
  <c r="S152" i="4"/>
  <c r="S1164" i="4"/>
  <c r="S4659" i="4"/>
  <c r="S4004" i="4"/>
  <c r="S5146" i="4"/>
  <c r="S4877" i="4"/>
  <c r="S5236" i="4"/>
  <c r="S4459" i="4"/>
  <c r="S4239" i="4"/>
  <c r="S5063" i="4"/>
  <c r="S4928" i="4"/>
  <c r="S2795" i="4"/>
  <c r="S4422" i="4"/>
  <c r="S4176" i="4"/>
  <c r="S5015" i="4"/>
  <c r="S2002" i="4"/>
  <c r="S1157" i="4"/>
  <c r="S5178" i="4"/>
  <c r="S5268" i="4"/>
  <c r="S596" i="4"/>
  <c r="S317" i="4"/>
  <c r="S146" i="4"/>
  <c r="S1769" i="4"/>
  <c r="S2968" i="4"/>
  <c r="S5143" i="4"/>
  <c r="S3953" i="4"/>
  <c r="S4236" i="4"/>
  <c r="S2176" i="4"/>
  <c r="S212" i="4"/>
  <c r="S3999" i="4"/>
  <c r="S5059" i="4"/>
  <c r="S916" i="4"/>
  <c r="S2454" i="4"/>
  <c r="S651" i="4"/>
  <c r="S2137" i="4"/>
  <c r="S1081" i="4"/>
  <c r="S4234" i="4"/>
  <c r="S4071" i="4"/>
  <c r="S4311" i="4"/>
  <c r="S2417" i="4"/>
  <c r="S1548" i="4"/>
  <c r="S4363" i="4"/>
  <c r="S411" i="4"/>
  <c r="S142" i="4"/>
  <c r="S1999" i="4"/>
  <c r="S5266" i="4"/>
  <c r="S4657" i="4"/>
  <c r="S137" i="4"/>
  <c r="S1149" i="4"/>
  <c r="S5010" i="4"/>
  <c r="S5235" i="4"/>
  <c r="S1221" i="4"/>
  <c r="S1546" i="4"/>
  <c r="S4170" i="4"/>
  <c r="S3948" i="4"/>
  <c r="S5053" i="4"/>
  <c r="S4305" i="4"/>
  <c r="S4063" i="4"/>
  <c r="S4968" i="4"/>
  <c r="S4656" i="4"/>
  <c r="S4967" i="4"/>
  <c r="S2781" i="4"/>
  <c r="S914" i="4"/>
  <c r="S2416" i="4"/>
  <c r="S1988" i="4"/>
  <c r="S1938" i="4"/>
  <c r="S5007" i="4"/>
  <c r="S1141" i="4"/>
  <c r="S4064" i="4"/>
  <c r="S129" i="4"/>
  <c r="S4733" i="4"/>
  <c r="S4212" i="4"/>
  <c r="S5090" i="4"/>
  <c r="S5140" i="4"/>
  <c r="S3309" i="4"/>
  <c r="S3047" i="4"/>
  <c r="S1937" i="4"/>
  <c r="S2630" i="4"/>
  <c r="S4655" i="4"/>
  <c r="S4777" i="4"/>
  <c r="S128" i="4"/>
  <c r="S1140" i="4"/>
  <c r="S1987" i="4"/>
  <c r="S4923" i="4"/>
  <c r="S1077" i="4"/>
  <c r="S4864" i="4"/>
  <c r="S731" i="4"/>
  <c r="S2779" i="4"/>
  <c r="S1985" i="4"/>
  <c r="S126" i="4"/>
  <c r="S1138" i="4"/>
  <c r="S3372" i="4"/>
  <c r="S5229" i="4"/>
  <c r="S5005" i="4"/>
  <c r="S1504" i="4"/>
  <c r="S3308" i="4"/>
  <c r="S1984" i="4"/>
  <c r="S2173" i="4"/>
  <c r="S3479" i="4"/>
  <c r="S2778" i="4"/>
  <c r="S4965" i="4"/>
  <c r="S1651" i="4"/>
  <c r="S3991" i="4"/>
  <c r="S3477" i="4"/>
  <c r="S2775" i="4"/>
  <c r="S123" i="4"/>
  <c r="S4964" i="4"/>
  <c r="S3944" i="4"/>
  <c r="S4058" i="4"/>
  <c r="S1980" i="4"/>
  <c r="S2668" i="4"/>
  <c r="S1135" i="4"/>
  <c r="S2172" i="4"/>
  <c r="S5050" i="4"/>
  <c r="S3374" i="4"/>
  <c r="S2869" i="4"/>
  <c r="S1216" i="4"/>
  <c r="S202" i="4"/>
  <c r="S4963" i="4"/>
  <c r="S4455" i="4"/>
  <c r="S4056" i="4"/>
  <c r="S2771" i="4"/>
  <c r="S1977" i="4"/>
  <c r="S4453" i="4"/>
  <c r="S2065" i="4"/>
  <c r="S120" i="4"/>
  <c r="S5225" i="4"/>
  <c r="S1329" i="4"/>
  <c r="S1132" i="4"/>
  <c r="S4514" i="4"/>
  <c r="S588" i="4"/>
  <c r="S5166" i="4"/>
  <c r="S2962" i="4"/>
  <c r="S478" i="4"/>
  <c r="S4217" i="4"/>
  <c r="S4999" i="4"/>
  <c r="S5085" i="4"/>
  <c r="S4854" i="4"/>
  <c r="S4488" i="4"/>
  <c r="S2453" i="4"/>
  <c r="S586" i="4"/>
  <c r="S2766" i="4"/>
  <c r="S273" i="4"/>
  <c r="S2342" i="4"/>
  <c r="S1326" i="4"/>
  <c r="S3304" i="4"/>
  <c r="S1127" i="4"/>
  <c r="S116" i="4"/>
  <c r="S4959" i="4"/>
  <c r="S472" i="4"/>
  <c r="S4049" i="4"/>
  <c r="S4721" i="4"/>
  <c r="S3940" i="4"/>
  <c r="S4853" i="4"/>
  <c r="S5130" i="4"/>
  <c r="S4351" i="4"/>
  <c r="S4958" i="4"/>
  <c r="S3110" i="4"/>
  <c r="S5129" i="4"/>
  <c r="S4047" i="4"/>
  <c r="S4154" i="4"/>
  <c r="S4554" i="4"/>
  <c r="S4448" i="4"/>
  <c r="S4512" i="4"/>
  <c r="S2763" i="4"/>
  <c r="S729" i="4"/>
  <c r="S1125" i="4"/>
  <c r="S1970" i="4"/>
  <c r="S3366" i="4"/>
  <c r="S4761" i="4"/>
  <c r="S4553" i="4"/>
  <c r="S4407" i="4"/>
  <c r="S4044" i="4"/>
  <c r="S1497" i="4"/>
  <c r="S5128" i="4"/>
  <c r="S1324" i="4"/>
  <c r="S1065" i="4"/>
  <c r="S5045" i="4"/>
  <c r="S4992" i="4"/>
  <c r="S5167" i="4"/>
  <c r="S4681" i="4"/>
  <c r="S4728" i="4"/>
  <c r="S1888" i="4"/>
  <c r="S2473" i="4"/>
  <c r="S2256" i="4"/>
  <c r="S3285" i="4"/>
  <c r="S715" i="4"/>
  <c r="S3581" i="4"/>
  <c r="S1622" i="4"/>
  <c r="S2762" i="4"/>
  <c r="S3016" i="4"/>
  <c r="S362" i="4"/>
  <c r="S1005" i="4"/>
  <c r="S1367" i="4"/>
  <c r="S711" i="4"/>
  <c r="S1884" i="4"/>
  <c r="S2251" i="4"/>
  <c r="S3281" i="4"/>
  <c r="S3577" i="4"/>
  <c r="S1618" i="4"/>
  <c r="S2469" i="4"/>
  <c r="S3011" i="4"/>
  <c r="S1362" i="4"/>
  <c r="S359" i="4"/>
  <c r="S2758" i="4"/>
  <c r="S1001" i="4"/>
  <c r="S1615" i="4"/>
  <c r="S1881" i="4"/>
  <c r="S3008" i="4"/>
  <c r="S2755" i="4"/>
  <c r="S356" i="4"/>
  <c r="S708" i="4"/>
  <c r="S2248" i="4"/>
  <c r="S2466" i="4"/>
  <c r="S997" i="4"/>
  <c r="S3278" i="4"/>
  <c r="S3574" i="4"/>
  <c r="S1359" i="4"/>
  <c r="S4565" i="4"/>
  <c r="S4524" i="4"/>
  <c r="S213" i="4"/>
  <c r="R2" i="4"/>
  <c r="S2" i="4"/>
  <c r="X20" i="4"/>
  <c r="Y20" i="4"/>
  <c r="X5572" i="4"/>
  <c r="Y5572" i="4"/>
  <c r="X23" i="4"/>
  <c r="Y23" i="4"/>
  <c r="X528" i="4"/>
  <c r="Y528" i="4"/>
  <c r="X653" i="4"/>
  <c r="Y653" i="4"/>
  <c r="X623" i="4"/>
  <c r="Y623" i="4"/>
  <c r="X610" i="4"/>
  <c r="Y610" i="4"/>
  <c r="X576" i="4"/>
  <c r="Y576" i="4"/>
  <c r="X25" i="4"/>
  <c r="Y25" i="4"/>
  <c r="X49" i="4"/>
  <c r="Y49" i="4"/>
  <c r="X629" i="4"/>
  <c r="Y629" i="4"/>
  <c r="X709" i="4"/>
  <c r="Y709" i="4"/>
  <c r="X472" i="4"/>
  <c r="Y472" i="4"/>
  <c r="X613" i="4"/>
  <c r="Y613" i="4"/>
  <c r="X604" i="4"/>
  <c r="Y604" i="4"/>
  <c r="X564" i="4"/>
  <c r="Y564" i="4"/>
  <c r="X768" i="4"/>
  <c r="Y768" i="4"/>
  <c r="X796" i="4"/>
  <c r="Y796" i="4"/>
  <c r="X949" i="4"/>
  <c r="Y949" i="4"/>
  <c r="X866" i="4"/>
  <c r="Y866" i="4"/>
  <c r="X962" i="4"/>
  <c r="Y962" i="4"/>
  <c r="X840" i="4"/>
  <c r="Y840" i="4"/>
  <c r="X904" i="4"/>
  <c r="Y904" i="4"/>
  <c r="X878" i="4"/>
  <c r="Y878" i="4"/>
  <c r="X831" i="4"/>
  <c r="Y831" i="4"/>
  <c r="X895" i="4"/>
  <c r="Y895" i="4"/>
  <c r="X971" i="4"/>
  <c r="Y971" i="4"/>
  <c r="X1003" i="4"/>
  <c r="Y1003" i="4"/>
  <c r="X1035" i="4"/>
  <c r="Y1035" i="4"/>
  <c r="X1112" i="4"/>
  <c r="Y1112" i="4"/>
  <c r="X1176" i="4"/>
  <c r="Y1176" i="4"/>
  <c r="X1240" i="4"/>
  <c r="Y1240" i="4"/>
  <c r="X1340" i="4"/>
  <c r="Y1340" i="4"/>
  <c r="X1452" i="4"/>
  <c r="Y1452" i="4"/>
  <c r="X986" i="4"/>
  <c r="Y986" i="4"/>
  <c r="X1018" i="4"/>
  <c r="Y1018" i="4"/>
  <c r="X1058" i="4"/>
  <c r="Y1058" i="4"/>
  <c r="X1105" i="4"/>
  <c r="Y1105" i="4"/>
  <c r="X1169" i="4"/>
  <c r="Y1169" i="4"/>
  <c r="X1233" i="4"/>
  <c r="Y1233" i="4"/>
  <c r="X1055" i="4"/>
  <c r="Y1055" i="4"/>
  <c r="X1087" i="4"/>
  <c r="Y1087" i="4"/>
  <c r="X1147" i="4"/>
  <c r="Y1147" i="4"/>
  <c r="X1211" i="4"/>
  <c r="Y1211" i="4"/>
  <c r="X1311" i="4"/>
  <c r="Y1311" i="4"/>
  <c r="X1321" i="4"/>
  <c r="Y1321" i="4"/>
  <c r="X1385" i="4"/>
  <c r="Y1385" i="4"/>
  <c r="X1449" i="4"/>
  <c r="Y1449" i="4"/>
  <c r="X1106" i="4"/>
  <c r="Y1106" i="4"/>
  <c r="X1170" i="4"/>
  <c r="Y1170" i="4"/>
  <c r="X1234" i="4"/>
  <c r="Y1234" i="4"/>
  <c r="X1274" i="4"/>
  <c r="Y1274" i="4"/>
  <c r="X1402" i="4"/>
  <c r="Y1402" i="4"/>
  <c r="X1530" i="4"/>
  <c r="Y1530" i="4"/>
  <c r="X1415" i="4"/>
  <c r="Y1415" i="4"/>
  <c r="X1519" i="4"/>
  <c r="Y1519" i="4"/>
  <c r="X1375" i="4"/>
  <c r="Y1375" i="4"/>
  <c r="X1486" i="4"/>
  <c r="Y1486" i="4"/>
  <c r="X1419" i="4"/>
  <c r="Y1419" i="4"/>
  <c r="X1325" i="4"/>
  <c r="Y1325" i="4"/>
  <c r="X1668" i="4"/>
  <c r="Y1668" i="4"/>
  <c r="X1780" i="4"/>
  <c r="Y1780" i="4"/>
  <c r="X1908" i="4"/>
  <c r="Y1908" i="4"/>
  <c r="X1646" i="4"/>
  <c r="Y1646" i="4"/>
  <c r="X1742" i="4"/>
  <c r="Y1742" i="4"/>
  <c r="X19" i="4"/>
  <c r="Y19" i="4"/>
  <c r="X61" i="4"/>
  <c r="Y61" i="4"/>
  <c r="X36" i="4"/>
  <c r="Y36" i="4"/>
  <c r="X53" i="4"/>
  <c r="Y53" i="4"/>
  <c r="X79" i="4"/>
  <c r="Y79" i="4"/>
  <c r="X158" i="4"/>
  <c r="Y158" i="4"/>
  <c r="X105" i="4"/>
  <c r="Y105" i="4"/>
  <c r="X135" i="4"/>
  <c r="Y135" i="4"/>
  <c r="X167" i="4"/>
  <c r="Y167" i="4"/>
  <c r="X172" i="4"/>
  <c r="Y172" i="4"/>
  <c r="X160" i="4"/>
  <c r="Y160" i="4"/>
  <c r="X265" i="4"/>
  <c r="Y265" i="4"/>
  <c r="X253" i="4"/>
  <c r="Y253" i="4"/>
  <c r="X226" i="4"/>
  <c r="Y226" i="4"/>
  <c r="X310" i="4"/>
  <c r="Y310" i="4"/>
  <c r="X288" i="4"/>
  <c r="Y288" i="4"/>
  <c r="X351" i="4"/>
  <c r="Y351" i="4"/>
  <c r="X298" i="4"/>
  <c r="Y298" i="4"/>
  <c r="X360" i="4"/>
  <c r="Y360" i="4"/>
  <c r="X324" i="4"/>
  <c r="Y324" i="4"/>
  <c r="X5571" i="4"/>
  <c r="Y5571" i="4"/>
  <c r="X611" i="4"/>
  <c r="Y611" i="4"/>
  <c r="X500" i="4"/>
  <c r="Y500" i="4"/>
  <c r="X717" i="4"/>
  <c r="Y717" i="4"/>
  <c r="X628" i="4"/>
  <c r="Y628" i="4"/>
  <c r="X544" i="4"/>
  <c r="Y544" i="4"/>
  <c r="X656" i="4"/>
  <c r="Y656" i="4"/>
  <c r="X48" i="4"/>
  <c r="Y48" i="4"/>
  <c r="X37" i="4"/>
  <c r="Y37" i="4"/>
  <c r="X645" i="4"/>
  <c r="Y645" i="4"/>
  <c r="X757" i="4"/>
  <c r="Y757" i="4"/>
  <c r="X502" i="4"/>
  <c r="Y502" i="4"/>
  <c r="X620" i="4"/>
  <c r="Y620" i="4"/>
  <c r="X518" i="4"/>
  <c r="Y518" i="4"/>
  <c r="X659" i="4"/>
  <c r="Y659" i="4"/>
  <c r="X803" i="4"/>
  <c r="Y803" i="4"/>
  <c r="X812" i="4"/>
  <c r="Y812" i="4"/>
  <c r="X763" i="4"/>
  <c r="Y763" i="4"/>
  <c r="X882" i="4"/>
  <c r="Y882" i="4"/>
  <c r="X970" i="4"/>
  <c r="Y970" i="4"/>
  <c r="X856" i="4"/>
  <c r="Y856" i="4"/>
  <c r="X830" i="4"/>
  <c r="Y830" i="4"/>
  <c r="X894" i="4"/>
  <c r="Y894" i="4"/>
  <c r="X847" i="4"/>
  <c r="Y847" i="4"/>
  <c r="X1245" i="4"/>
  <c r="Y1245" i="4"/>
  <c r="X979" i="4"/>
  <c r="Y979" i="4"/>
  <c r="X1011" i="4"/>
  <c r="Y1011" i="4"/>
  <c r="X1043" i="4"/>
  <c r="Y1043" i="4"/>
  <c r="X1128" i="4"/>
  <c r="Y1128" i="4"/>
  <c r="X1192" i="4"/>
  <c r="Y1192" i="4"/>
  <c r="X1259" i="4"/>
  <c r="Y1259" i="4"/>
  <c r="X1372" i="4"/>
  <c r="Y1372" i="4"/>
  <c r="X1500" i="4"/>
  <c r="Y1500" i="4"/>
  <c r="X994" i="4"/>
  <c r="Y994" i="4"/>
  <c r="X1026" i="4"/>
  <c r="Y1026" i="4"/>
  <c r="X1066" i="4"/>
  <c r="Y1066" i="4"/>
  <c r="X1121" i="4"/>
  <c r="Y1121" i="4"/>
  <c r="X1185" i="4"/>
  <c r="Y1185" i="4"/>
  <c r="X1249" i="4"/>
  <c r="Y1249" i="4"/>
  <c r="X1063" i="4"/>
  <c r="Y1063" i="4"/>
  <c r="X1099" i="4"/>
  <c r="Y1099" i="4"/>
  <c r="X1163" i="4"/>
  <c r="Y1163" i="4"/>
  <c r="X1227" i="4"/>
  <c r="Y1227" i="4"/>
  <c r="X1254" i="4"/>
  <c r="Y1254" i="4"/>
  <c r="X1337" i="4"/>
  <c r="Y1337" i="4"/>
  <c r="X1401" i="4"/>
  <c r="Y1401" i="4"/>
  <c r="X1465" i="4"/>
  <c r="Y1465" i="4"/>
  <c r="X1122" i="4"/>
  <c r="Y1122" i="4"/>
  <c r="X1186" i="4"/>
  <c r="Y1186" i="4"/>
  <c r="X1256" i="4"/>
  <c r="Y1256" i="4"/>
  <c r="X1306" i="4"/>
  <c r="Y1306" i="4"/>
  <c r="X1434" i="4"/>
  <c r="Y1434" i="4"/>
  <c r="X1559" i="4"/>
  <c r="Y1559" i="4"/>
  <c r="X1461" i="4"/>
  <c r="Y1461" i="4"/>
  <c r="X1535" i="4"/>
  <c r="Y1535" i="4"/>
  <c r="X1407" i="4"/>
  <c r="Y1407" i="4"/>
  <c r="X1518" i="4"/>
  <c r="Y1518" i="4"/>
  <c r="X1451" i="4"/>
  <c r="Y1451" i="4"/>
  <c r="X1443" i="4"/>
  <c r="Y1443" i="4"/>
  <c r="X1700" i="4"/>
  <c r="Y1700" i="4"/>
  <c r="X1812" i="4"/>
  <c r="Y1812" i="4"/>
  <c r="X1566" i="4"/>
  <c r="Y1566" i="4"/>
  <c r="X1665" i="4"/>
  <c r="Y1665" i="4"/>
  <c r="X3" i="4"/>
  <c r="Y3" i="4"/>
  <c r="X12" i="4"/>
  <c r="Y12" i="4"/>
  <c r="X34" i="4"/>
  <c r="Y34" i="4"/>
  <c r="X35" i="4"/>
  <c r="Y35" i="4"/>
  <c r="X63" i="4"/>
  <c r="Y63" i="4"/>
  <c r="X90" i="4"/>
  <c r="Y90" i="4"/>
  <c r="X188" i="4"/>
  <c r="Y188" i="4"/>
  <c r="X76" i="4"/>
  <c r="Y76" i="4"/>
  <c r="X163" i="4"/>
  <c r="Y163" i="4"/>
  <c r="X204" i="4"/>
  <c r="Y204" i="4"/>
  <c r="X209" i="4"/>
  <c r="Y209" i="4"/>
  <c r="X185" i="4"/>
  <c r="Y185" i="4"/>
  <c r="X291" i="4"/>
  <c r="Y291" i="4"/>
  <c r="X279" i="4"/>
  <c r="Y279" i="4"/>
  <c r="X251" i="4"/>
  <c r="Y251" i="4"/>
  <c r="X232" i="4"/>
  <c r="Y232" i="4"/>
  <c r="X317" i="4"/>
  <c r="Y317" i="4"/>
  <c r="X383" i="4"/>
  <c r="Y383" i="4"/>
  <c r="X318" i="4"/>
  <c r="Y318" i="4"/>
  <c r="X373" i="4"/>
  <c r="Y373" i="4"/>
  <c r="X347" i="4"/>
  <c r="Y347" i="4"/>
  <c r="X6" i="4"/>
  <c r="Y6" i="4"/>
  <c r="X488" i="4"/>
  <c r="Y488" i="4"/>
  <c r="X531" i="4"/>
  <c r="Y531" i="4"/>
  <c r="X781" i="4"/>
  <c r="Y781" i="4"/>
  <c r="X577" i="4"/>
  <c r="Y577" i="4"/>
  <c r="X575" i="4"/>
  <c r="Y575" i="4"/>
  <c r="X28" i="4"/>
  <c r="Y28" i="4"/>
  <c r="X38" i="4"/>
  <c r="Y38" i="4"/>
  <c r="X55" i="4"/>
  <c r="Y55" i="4"/>
  <c r="X661" i="4"/>
  <c r="Y661" i="4"/>
  <c r="X773" i="4"/>
  <c r="Y773" i="4"/>
  <c r="X538" i="4"/>
  <c r="Y538" i="4"/>
  <c r="X560" i="4"/>
  <c r="Y560" i="4"/>
  <c r="X563" i="4"/>
  <c r="Y563" i="4"/>
  <c r="X688" i="4"/>
  <c r="Y688" i="4"/>
  <c r="X636" i="4"/>
  <c r="Y636" i="4"/>
  <c r="X917" i="4"/>
  <c r="Y917" i="4"/>
  <c r="X834" i="4"/>
  <c r="Y834" i="4"/>
  <c r="X898" i="4"/>
  <c r="Y898" i="4"/>
  <c r="X978" i="4"/>
  <c r="Y978" i="4"/>
  <c r="X872" i="4"/>
  <c r="Y872" i="4"/>
  <c r="X846" i="4"/>
  <c r="Y846" i="4"/>
  <c r="X942" i="4"/>
  <c r="Y942" i="4"/>
  <c r="X863" i="4"/>
  <c r="Y863" i="4"/>
  <c r="X955" i="4"/>
  <c r="Y955" i="4"/>
  <c r="X987" i="4"/>
  <c r="Y987" i="4"/>
  <c r="X1019" i="4"/>
  <c r="Y1019" i="4"/>
  <c r="X1051" i="4"/>
  <c r="Y1051" i="4"/>
  <c r="X1144" i="4"/>
  <c r="Y1144" i="4"/>
  <c r="X1208" i="4"/>
  <c r="Y1208" i="4"/>
  <c r="X1275" i="4"/>
  <c r="Y1275" i="4"/>
  <c r="X1388" i="4"/>
  <c r="Y1388" i="4"/>
  <c r="X1516" i="4"/>
  <c r="Y1516" i="4"/>
  <c r="X1002" i="4"/>
  <c r="Y1002" i="4"/>
  <c r="X1034" i="4"/>
  <c r="Y1034" i="4"/>
  <c r="X1074" i="4"/>
  <c r="Y1074" i="4"/>
  <c r="X1137" i="4"/>
  <c r="Y1137" i="4"/>
  <c r="X1201" i="4"/>
  <c r="Y1201" i="4"/>
  <c r="X1265" i="4"/>
  <c r="Y1265" i="4"/>
  <c r="X1071" i="4"/>
  <c r="Y1071" i="4"/>
  <c r="X1115" i="4"/>
  <c r="Y1115" i="4"/>
  <c r="X1179" i="4"/>
  <c r="Y1179" i="4"/>
  <c r="X1243" i="4"/>
  <c r="Y1243" i="4"/>
  <c r="X1286" i="4"/>
  <c r="Y1286" i="4"/>
  <c r="X1353" i="4"/>
  <c r="Y1353" i="4"/>
  <c r="X1417" i="4"/>
  <c r="Y1417" i="4"/>
  <c r="X1082" i="4"/>
  <c r="Y1082" i="4"/>
  <c r="X1138" i="4"/>
  <c r="Y1138" i="4"/>
  <c r="X1202" i="4"/>
  <c r="Y1202" i="4"/>
  <c r="X1288" i="4"/>
  <c r="Y1288" i="4"/>
  <c r="X1338" i="4"/>
  <c r="Y1338" i="4"/>
  <c r="X1466" i="4"/>
  <c r="Y1466" i="4"/>
  <c r="X1323" i="4"/>
  <c r="Y1323" i="4"/>
  <c r="X1487" i="4"/>
  <c r="Y1487" i="4"/>
  <c r="X1551" i="4"/>
  <c r="Y1551" i="4"/>
  <c r="X1439" i="4"/>
  <c r="Y1439" i="4"/>
  <c r="X1550" i="4"/>
  <c r="Y1550" i="4"/>
  <c r="X1499" i="4"/>
  <c r="Y1499" i="4"/>
  <c r="X1620" i="4"/>
  <c r="Y1620" i="4"/>
  <c r="X1716" i="4"/>
  <c r="Y1716" i="4"/>
  <c r="X1844" i="4"/>
  <c r="Y1844" i="4"/>
  <c r="X1611" i="4"/>
  <c r="Y1611" i="4"/>
  <c r="X1678" i="4"/>
  <c r="Y1678" i="4"/>
  <c r="X11" i="4"/>
  <c r="Y11" i="4"/>
  <c r="X22" i="4"/>
  <c r="Y22" i="4"/>
  <c r="X52" i="4"/>
  <c r="Y52" i="4"/>
  <c r="X45" i="4"/>
  <c r="Y45" i="4"/>
  <c r="X71" i="4"/>
  <c r="Y71" i="4"/>
  <c r="X104" i="4"/>
  <c r="Y104" i="4"/>
  <c r="X80" i="4"/>
  <c r="Y80" i="4"/>
  <c r="X140" i="4"/>
  <c r="Y140" i="4"/>
  <c r="X197" i="4"/>
  <c r="Y197" i="4"/>
  <c r="X110" i="4"/>
  <c r="Y110" i="4"/>
  <c r="X126" i="4"/>
  <c r="Y126" i="4"/>
  <c r="X195" i="4"/>
  <c r="Y195" i="4"/>
  <c r="X303" i="4"/>
  <c r="Y303" i="4"/>
  <c r="X296" i="4"/>
  <c r="Y296" i="4"/>
  <c r="X268" i="4"/>
  <c r="Y268" i="4"/>
  <c r="X245" i="4"/>
  <c r="Y245" i="4"/>
  <c r="X282" i="4"/>
  <c r="Y282" i="4"/>
  <c r="X414" i="4"/>
  <c r="Y414" i="4"/>
  <c r="X341" i="4"/>
  <c r="Y341" i="4"/>
  <c r="X382" i="4"/>
  <c r="Y382" i="4"/>
  <c r="X379" i="4"/>
  <c r="Y379" i="4"/>
  <c r="X40" i="4"/>
  <c r="Y40" i="4"/>
  <c r="X510" i="4"/>
  <c r="Y510" i="4"/>
  <c r="X565" i="4"/>
  <c r="Y565" i="4"/>
  <c r="X617" i="4"/>
  <c r="Y617" i="4"/>
  <c r="X598" i="4"/>
  <c r="Y598" i="4"/>
  <c r="X589" i="4"/>
  <c r="Y589" i="4"/>
  <c r="X15" i="4"/>
  <c r="Y15" i="4"/>
  <c r="X33" i="4"/>
  <c r="Y33" i="4"/>
  <c r="X68" i="4"/>
  <c r="Y68" i="4"/>
  <c r="X693" i="4"/>
  <c r="Y693" i="4"/>
  <c r="X805" i="4"/>
  <c r="Y805" i="4"/>
  <c r="X585" i="4"/>
  <c r="Y585" i="4"/>
  <c r="X592" i="4"/>
  <c r="Y592" i="4"/>
  <c r="X582" i="4"/>
  <c r="Y582" i="4"/>
  <c r="X739" i="4"/>
  <c r="Y739" i="4"/>
  <c r="X767" i="4"/>
  <c r="Y767" i="4"/>
  <c r="X933" i="4"/>
  <c r="Y933" i="4"/>
  <c r="X850" i="4"/>
  <c r="Y850" i="4"/>
  <c r="X954" i="4"/>
  <c r="Y954" i="4"/>
  <c r="X824" i="4"/>
  <c r="Y824" i="4"/>
  <c r="X888" i="4"/>
  <c r="Y888" i="4"/>
  <c r="X862" i="4"/>
  <c r="Y862" i="4"/>
  <c r="X951" i="4"/>
  <c r="Y951" i="4"/>
  <c r="X879" i="4"/>
  <c r="Y879" i="4"/>
  <c r="X963" i="4"/>
  <c r="Y963" i="4"/>
  <c r="X995" i="4"/>
  <c r="Y995" i="4"/>
  <c r="X1027" i="4"/>
  <c r="Y1027" i="4"/>
  <c r="X1096" i="4"/>
  <c r="Y1096" i="4"/>
  <c r="X1160" i="4"/>
  <c r="Y1160" i="4"/>
  <c r="X1224" i="4"/>
  <c r="Y1224" i="4"/>
  <c r="X1292" i="4"/>
  <c r="Y1292" i="4"/>
  <c r="X1420" i="4"/>
  <c r="Y1420" i="4"/>
  <c r="X1548" i="4"/>
  <c r="Y1548" i="4"/>
  <c r="X1010" i="4"/>
  <c r="Y1010" i="4"/>
  <c r="X1050" i="4"/>
  <c r="Y1050" i="4"/>
  <c r="X944" i="4"/>
  <c r="Y944" i="4"/>
  <c r="X1153" i="4"/>
  <c r="Y1153" i="4"/>
  <c r="X1217" i="4"/>
  <c r="Y1217" i="4"/>
  <c r="X1281" i="4"/>
  <c r="Y1281" i="4"/>
  <c r="X1079" i="4"/>
  <c r="Y1079" i="4"/>
  <c r="X1131" i="4"/>
  <c r="Y1131" i="4"/>
  <c r="X1195" i="4"/>
  <c r="Y1195" i="4"/>
  <c r="X1276" i="4"/>
  <c r="Y1276" i="4"/>
  <c r="X1305" i="4"/>
  <c r="Y1305" i="4"/>
  <c r="X1369" i="4"/>
  <c r="Y1369" i="4"/>
  <c r="X1433" i="4"/>
  <c r="Y1433" i="4"/>
  <c r="X1090" i="4"/>
  <c r="Y1090" i="4"/>
  <c r="X1154" i="4"/>
  <c r="Y1154" i="4"/>
  <c r="X1218" i="4"/>
  <c r="Y1218" i="4"/>
  <c r="X1565" i="4"/>
  <c r="Y1565" i="4"/>
  <c r="X1370" i="4"/>
  <c r="Y1370" i="4"/>
  <c r="X1498" i="4"/>
  <c r="Y1498" i="4"/>
  <c r="X1371" i="4"/>
  <c r="Y1371" i="4"/>
  <c r="X1503" i="4"/>
  <c r="Y1503" i="4"/>
  <c r="X1343" i="4"/>
  <c r="Y1343" i="4"/>
  <c r="X1471" i="4"/>
  <c r="Y1471" i="4"/>
  <c r="X1355" i="4"/>
  <c r="Y1355" i="4"/>
  <c r="X1531" i="4"/>
  <c r="Y1531" i="4"/>
  <c r="X1652" i="4"/>
  <c r="Y1652" i="4"/>
  <c r="X1748" i="4"/>
  <c r="Y1748" i="4"/>
  <c r="X1876" i="4"/>
  <c r="Y1876" i="4"/>
  <c r="X1633" i="4"/>
  <c r="Y1633" i="4"/>
  <c r="X1729" i="4"/>
  <c r="Y1729" i="4"/>
  <c r="X8" i="4"/>
  <c r="Y8" i="4"/>
  <c r="X31" i="4"/>
  <c r="Y31" i="4"/>
  <c r="X41" i="4"/>
  <c r="Y41" i="4"/>
  <c r="X56" i="4"/>
  <c r="Y56" i="4"/>
  <c r="X66" i="4"/>
  <c r="Y66" i="4"/>
  <c r="X124" i="4"/>
  <c r="Y124" i="4"/>
  <c r="X94" i="4"/>
  <c r="Y94" i="4"/>
  <c r="X168" i="4"/>
  <c r="Y168" i="4"/>
  <c r="X231" i="4"/>
  <c r="Y231" i="4"/>
  <c r="X136" i="4"/>
  <c r="Y136" i="4"/>
  <c r="X147" i="4"/>
  <c r="Y147" i="4"/>
  <c r="X244" i="4"/>
  <c r="Y244" i="4"/>
  <c r="X222" i="4"/>
  <c r="Y222" i="4"/>
  <c r="X206" i="4"/>
  <c r="Y206" i="4"/>
  <c r="X289" i="4"/>
  <c r="Y289" i="4"/>
  <c r="X271" i="4"/>
  <c r="Y271" i="4"/>
  <c r="X323" i="4"/>
  <c r="Y323" i="4"/>
  <c r="X430" i="4"/>
  <c r="Y430" i="4"/>
  <c r="X350" i="4"/>
  <c r="Y350" i="4"/>
  <c r="X306" i="4"/>
  <c r="Y306" i="4"/>
  <c r="X411" i="4"/>
  <c r="Y411" i="4"/>
  <c r="X290" i="4"/>
  <c r="Y290" i="4"/>
  <c r="X362" i="4"/>
  <c r="Y362" i="4"/>
  <c r="X439" i="4"/>
  <c r="Y439" i="4"/>
  <c r="X435" i="4"/>
  <c r="Y435" i="4"/>
  <c r="X429" i="4"/>
  <c r="Y429" i="4"/>
  <c r="X431" i="4"/>
  <c r="Y431" i="4"/>
  <c r="X533" i="4"/>
  <c r="Y533" i="4"/>
  <c r="X505" i="4"/>
  <c r="Y505" i="4"/>
  <c r="X482" i="4"/>
  <c r="Y482" i="4"/>
  <c r="X520" i="4"/>
  <c r="Y520" i="4"/>
  <c r="X649" i="4"/>
  <c r="Y649" i="4"/>
  <c r="X713" i="4"/>
  <c r="Y713" i="4"/>
  <c r="X777" i="4"/>
  <c r="Y777" i="4"/>
  <c r="X506" i="4"/>
  <c r="Y506" i="4"/>
  <c r="X508" i="4"/>
  <c r="Y508" i="4"/>
  <c r="X568" i="4"/>
  <c r="Y568" i="4"/>
  <c r="X605" i="4"/>
  <c r="Y605" i="4"/>
  <c r="X567" i="4"/>
  <c r="Y567" i="4"/>
  <c r="X723" i="4"/>
  <c r="Y723" i="4"/>
  <c r="X671" i="4"/>
  <c r="Y671" i="4"/>
  <c r="X780" i="4"/>
  <c r="Y780" i="4"/>
  <c r="X747" i="4"/>
  <c r="Y747" i="4"/>
  <c r="X711" i="4"/>
  <c r="Y711" i="4"/>
  <c r="X775" i="4"/>
  <c r="Y775" i="4"/>
  <c r="X853" i="4"/>
  <c r="Y853" i="4"/>
  <c r="X956" i="4"/>
  <c r="Y956" i="4"/>
  <c r="X827" i="4"/>
  <c r="Y827" i="4"/>
  <c r="X891" i="4"/>
  <c r="Y891" i="4"/>
  <c r="X865" i="4"/>
  <c r="Y865" i="4"/>
  <c r="X922" i="4"/>
  <c r="Y922" i="4"/>
  <c r="X820" i="4"/>
  <c r="Y820" i="4"/>
  <c r="X884" i="4"/>
  <c r="Y884" i="4"/>
  <c r="X965" i="4"/>
  <c r="Y965" i="4"/>
  <c r="X997" i="4"/>
  <c r="Y997" i="4"/>
  <c r="X1029" i="4"/>
  <c r="Y1029" i="4"/>
  <c r="X1101" i="4"/>
  <c r="Y1101" i="4"/>
  <c r="X1165" i="4"/>
  <c r="Y1165" i="4"/>
  <c r="X1229" i="4"/>
  <c r="Y1229" i="4"/>
  <c r="X1296" i="4"/>
  <c r="Y1296" i="4"/>
  <c r="X1360" i="4"/>
  <c r="Y1360" i="4"/>
  <c r="X1424" i="4"/>
  <c r="Y1424" i="4"/>
  <c r="X1488" i="4"/>
  <c r="Y1488" i="4"/>
  <c r="X1552" i="4"/>
  <c r="Y1552" i="4"/>
  <c r="X1012" i="4"/>
  <c r="Y1012" i="4"/>
  <c r="X1044" i="4"/>
  <c r="Y1044" i="4"/>
  <c r="X1076" i="4"/>
  <c r="Y1076" i="4"/>
  <c r="X1140" i="4"/>
  <c r="Y1140" i="4"/>
  <c r="X1204" i="4"/>
  <c r="Y1204" i="4"/>
  <c r="X1269" i="4"/>
  <c r="Y1269" i="4"/>
  <c r="X1073" i="4"/>
  <c r="Y1073" i="4"/>
  <c r="X1118" i="4"/>
  <c r="Y1118" i="4"/>
  <c r="X1182" i="4"/>
  <c r="Y1182" i="4"/>
  <c r="X1252" i="4"/>
  <c r="Y1252" i="4"/>
  <c r="X1294" i="4"/>
  <c r="Y1294" i="4"/>
  <c r="X1358" i="4"/>
  <c r="Y1358" i="4"/>
  <c r="X1422" i="4"/>
  <c r="Y1422" i="4"/>
  <c r="X1084" i="4"/>
  <c r="Y1084" i="4"/>
  <c r="X1143" i="4"/>
  <c r="Y1143" i="4"/>
  <c r="X1207" i="4"/>
  <c r="Y1207" i="4"/>
  <c r="X1553" i="4"/>
  <c r="Y1553" i="4"/>
  <c r="X1346" i="4"/>
  <c r="Y1346" i="4"/>
  <c r="X1474" i="4"/>
  <c r="Y1474" i="4"/>
  <c r="X1339" i="4"/>
  <c r="Y1339" i="4"/>
  <c r="X1489" i="4"/>
  <c r="Y1489" i="4"/>
  <c r="X1301" i="4"/>
  <c r="Y1301" i="4"/>
  <c r="X1572" i="4"/>
  <c r="Y1572" i="4"/>
  <c r="X1399" i="4"/>
  <c r="Y1399" i="4"/>
  <c r="X1501" i="4"/>
  <c r="Y1501" i="4"/>
  <c r="X1341" i="4"/>
  <c r="Y1341" i="4"/>
  <c r="X1560" i="4"/>
  <c r="Y1560" i="4"/>
  <c r="X1656" i="4"/>
  <c r="Y1656" i="4"/>
  <c r="X1720" i="4"/>
  <c r="Y1720" i="4"/>
  <c r="X1784" i="4"/>
  <c r="Y1784" i="4"/>
  <c r="X1848" i="4"/>
  <c r="Y1848" i="4"/>
  <c r="X1912" i="4"/>
  <c r="Y1912" i="4"/>
  <c r="X1643" i="4"/>
  <c r="Y1643" i="4"/>
  <c r="X1771" i="4"/>
  <c r="Y1771" i="4"/>
  <c r="X1899" i="4"/>
  <c r="Y1899" i="4"/>
  <c r="X1972" i="4"/>
  <c r="Y1972" i="4"/>
  <c r="X2036" i="4"/>
  <c r="Y2036" i="4"/>
  <c r="X2100" i="4"/>
  <c r="Y2100" i="4"/>
  <c r="X2164" i="4"/>
  <c r="Y2164" i="4"/>
  <c r="X1570" i="4"/>
  <c r="Y1570" i="4"/>
  <c r="X1638" i="4"/>
  <c r="Y1638" i="4"/>
  <c r="X1702" i="4"/>
  <c r="Y1702" i="4"/>
  <c r="X1766" i="4"/>
  <c r="Y1766" i="4"/>
  <c r="X329" i="4"/>
  <c r="Y329" i="4"/>
  <c r="X372" i="4"/>
  <c r="Y372" i="4"/>
  <c r="X455" i="4"/>
  <c r="Y455" i="4"/>
  <c r="X450" i="4"/>
  <c r="Y450" i="4"/>
  <c r="X449" i="4"/>
  <c r="Y449" i="4"/>
  <c r="X448" i="4"/>
  <c r="Y448" i="4"/>
  <c r="X475" i="4"/>
  <c r="Y475" i="4"/>
  <c r="X487" i="4"/>
  <c r="Y487" i="4"/>
  <c r="X504" i="4"/>
  <c r="Y504" i="4"/>
  <c r="X557" i="4"/>
  <c r="Y557" i="4"/>
  <c r="X665" i="4"/>
  <c r="Y665" i="4"/>
  <c r="X729" i="4"/>
  <c r="Y729" i="4"/>
  <c r="X793" i="4"/>
  <c r="Y793" i="4"/>
  <c r="X546" i="4"/>
  <c r="Y546" i="4"/>
  <c r="X537" i="4"/>
  <c r="Y537" i="4"/>
  <c r="X627" i="4"/>
  <c r="Y627" i="4"/>
  <c r="X534" i="4"/>
  <c r="Y534" i="4"/>
  <c r="X643" i="4"/>
  <c r="Y643" i="4"/>
  <c r="X752" i="4"/>
  <c r="Y752" i="4"/>
  <c r="X700" i="4"/>
  <c r="Y700" i="4"/>
  <c r="X648" i="4"/>
  <c r="Y648" i="4"/>
  <c r="X776" i="4"/>
  <c r="Y776" i="4"/>
  <c r="X727" i="4"/>
  <c r="Y727" i="4"/>
  <c r="X791" i="4"/>
  <c r="Y791" i="4"/>
  <c r="X869" i="4"/>
  <c r="Y869" i="4"/>
  <c r="X964" i="4"/>
  <c r="Y964" i="4"/>
  <c r="X843" i="4"/>
  <c r="Y843" i="4"/>
  <c r="X907" i="4"/>
  <c r="Y907" i="4"/>
  <c r="X881" i="4"/>
  <c r="Y881" i="4"/>
  <c r="X931" i="4"/>
  <c r="Y931" i="4"/>
  <c r="X836" i="4"/>
  <c r="Y836" i="4"/>
  <c r="X900" i="4"/>
  <c r="Y900" i="4"/>
  <c r="X973" i="4"/>
  <c r="Y973" i="4"/>
  <c r="X1005" i="4"/>
  <c r="Y1005" i="4"/>
  <c r="X1037" i="4"/>
  <c r="Y1037" i="4"/>
  <c r="X1117" i="4"/>
  <c r="Y1117" i="4"/>
  <c r="X1181" i="4"/>
  <c r="Y1181" i="4"/>
  <c r="X1247" i="4"/>
  <c r="Y1247" i="4"/>
  <c r="X1312" i="4"/>
  <c r="Y1312" i="4"/>
  <c r="X1376" i="4"/>
  <c r="Y1376" i="4"/>
  <c r="X1440" i="4"/>
  <c r="Y1440" i="4"/>
  <c r="X1504" i="4"/>
  <c r="Y1504" i="4"/>
  <c r="X988" i="4"/>
  <c r="Y988" i="4"/>
  <c r="X1020" i="4"/>
  <c r="Y1020" i="4"/>
  <c r="X1052" i="4"/>
  <c r="Y1052" i="4"/>
  <c r="X1092" i="4"/>
  <c r="Y1092" i="4"/>
  <c r="X1156" i="4"/>
  <c r="Y1156" i="4"/>
  <c r="X1220" i="4"/>
  <c r="Y1220" i="4"/>
  <c r="X1285" i="4"/>
  <c r="Y1285" i="4"/>
  <c r="X1081" i="4"/>
  <c r="Y1081" i="4"/>
  <c r="X1134" i="4"/>
  <c r="Y1134" i="4"/>
  <c r="X1198" i="4"/>
  <c r="Y1198" i="4"/>
  <c r="X1284" i="4"/>
  <c r="Y1284" i="4"/>
  <c r="X1310" i="4"/>
  <c r="Y1310" i="4"/>
  <c r="X1374" i="4"/>
  <c r="Y1374" i="4"/>
  <c r="X1438" i="4"/>
  <c r="Y1438" i="4"/>
  <c r="X1095" i="4"/>
  <c r="Y1095" i="4"/>
  <c r="X1159" i="4"/>
  <c r="Y1159" i="4"/>
  <c r="X1223" i="4"/>
  <c r="Y1223" i="4"/>
  <c r="X1250" i="4"/>
  <c r="Y1250" i="4"/>
  <c r="X1378" i="4"/>
  <c r="Y1378" i="4"/>
  <c r="X1506" i="4"/>
  <c r="Y1506" i="4"/>
  <c r="X1383" i="4"/>
  <c r="Y1383" i="4"/>
  <c r="X1505" i="4"/>
  <c r="Y1505" i="4"/>
  <c r="X1478" i="4"/>
  <c r="Y1478" i="4"/>
  <c r="X1615" i="4"/>
  <c r="Y1615" i="4"/>
  <c r="X1431" i="4"/>
  <c r="Y1431" i="4"/>
  <c r="X1517" i="4"/>
  <c r="Y1517" i="4"/>
  <c r="X1379" i="4"/>
  <c r="Y1379" i="4"/>
  <c r="X1607" i="4"/>
  <c r="Y1607" i="4"/>
  <c r="X1672" i="4"/>
  <c r="Y1672" i="4"/>
  <c r="X1736" i="4"/>
  <c r="Y1736" i="4"/>
  <c r="X1800" i="4"/>
  <c r="Y1800" i="4"/>
  <c r="X1864" i="4"/>
  <c r="Y1864" i="4"/>
  <c r="X1574" i="4"/>
  <c r="Y1574" i="4"/>
  <c r="X1675" i="4"/>
  <c r="Y1675" i="4"/>
  <c r="X1803" i="4"/>
  <c r="Y1803" i="4"/>
  <c r="X1925" i="4"/>
  <c r="Y1925" i="4"/>
  <c r="X1988" i="4"/>
  <c r="Y1988" i="4"/>
  <c r="X2052" i="4"/>
  <c r="Y2052" i="4"/>
  <c r="X2116" i="4"/>
  <c r="Y2116" i="4"/>
  <c r="X2180" i="4"/>
  <c r="Y2180" i="4"/>
  <c r="X1582" i="4"/>
  <c r="Y1582" i="4"/>
  <c r="X1657" i="4"/>
  <c r="Y1657" i="4"/>
  <c r="X1721" i="4"/>
  <c r="Y1721" i="4"/>
  <c r="X340" i="4"/>
  <c r="Y340" i="4"/>
  <c r="X397" i="4"/>
  <c r="Y397" i="4"/>
  <c r="X471" i="4"/>
  <c r="Y471" i="4"/>
  <c r="X466" i="4"/>
  <c r="Y466" i="4"/>
  <c r="X330" i="4"/>
  <c r="Y330" i="4"/>
  <c r="X464" i="4"/>
  <c r="Y464" i="4"/>
  <c r="X507" i="4"/>
  <c r="Y507" i="4"/>
  <c r="X519" i="4"/>
  <c r="Y519" i="4"/>
  <c r="X524" i="4"/>
  <c r="Y524" i="4"/>
  <c r="X596" i="4"/>
  <c r="Y596" i="4"/>
  <c r="X681" i="4"/>
  <c r="Y681" i="4"/>
  <c r="X745" i="4"/>
  <c r="Y745" i="4"/>
  <c r="X809" i="4"/>
  <c r="Y809" i="4"/>
  <c r="X600" i="4"/>
  <c r="Y600" i="4"/>
  <c r="X556" i="4"/>
  <c r="Y556" i="4"/>
  <c r="X571" i="4"/>
  <c r="Y571" i="4"/>
  <c r="X572" i="4"/>
  <c r="Y572" i="4"/>
  <c r="X672" i="4"/>
  <c r="Y672" i="4"/>
  <c r="X787" i="4"/>
  <c r="Y787" i="4"/>
  <c r="X735" i="4"/>
  <c r="Y735" i="4"/>
  <c r="X683" i="4"/>
  <c r="Y683" i="4"/>
  <c r="X811" i="4"/>
  <c r="Y811" i="4"/>
  <c r="X743" i="4"/>
  <c r="Y743" i="4"/>
  <c r="X807" i="4"/>
  <c r="Y807" i="4"/>
  <c r="X885" i="4"/>
  <c r="Y885" i="4"/>
  <c r="X972" i="4"/>
  <c r="Y972" i="4"/>
  <c r="X859" i="4"/>
  <c r="Y859" i="4"/>
  <c r="X833" i="4"/>
  <c r="Y833" i="4"/>
  <c r="X897" i="4"/>
  <c r="Y897" i="4"/>
  <c r="X938" i="4"/>
  <c r="Y938" i="4"/>
  <c r="X852" i="4"/>
  <c r="Y852" i="4"/>
  <c r="X924" i="4"/>
  <c r="Y924" i="4"/>
  <c r="X981" i="4"/>
  <c r="Y981" i="4"/>
  <c r="X1013" i="4"/>
  <c r="Y1013" i="4"/>
  <c r="X1045" i="4"/>
  <c r="Y1045" i="4"/>
  <c r="X1133" i="4"/>
  <c r="Y1133" i="4"/>
  <c r="X1197" i="4"/>
  <c r="Y1197" i="4"/>
  <c r="X1263" i="4"/>
  <c r="Y1263" i="4"/>
  <c r="X1328" i="4"/>
  <c r="Y1328" i="4"/>
  <c r="X1392" i="4"/>
  <c r="Y1392" i="4"/>
  <c r="X1456" i="4"/>
  <c r="Y1456" i="4"/>
  <c r="X1520" i="4"/>
  <c r="Y1520" i="4"/>
  <c r="X996" i="4"/>
  <c r="Y996" i="4"/>
  <c r="X1028" i="4"/>
  <c r="Y1028" i="4"/>
  <c r="X1060" i="4"/>
  <c r="Y1060" i="4"/>
  <c r="X1108" i="4"/>
  <c r="Y1108" i="4"/>
  <c r="X1172" i="4"/>
  <c r="Y1172" i="4"/>
  <c r="X1236" i="4"/>
  <c r="Y1236" i="4"/>
  <c r="X1057" i="4"/>
  <c r="Y1057" i="4"/>
  <c r="X1089" i="4"/>
  <c r="Y1089" i="4"/>
  <c r="X1150" i="4"/>
  <c r="Y1150" i="4"/>
  <c r="X1214" i="4"/>
  <c r="Y1214" i="4"/>
  <c r="X1319" i="4"/>
  <c r="Y1319" i="4"/>
  <c r="X1326" i="4"/>
  <c r="Y1326" i="4"/>
  <c r="X1390" i="4"/>
  <c r="Y1390" i="4"/>
  <c r="X1454" i="4"/>
  <c r="Y1454" i="4"/>
  <c r="X1111" i="4"/>
  <c r="Y1111" i="4"/>
  <c r="X1175" i="4"/>
  <c r="Y1175" i="4"/>
  <c r="X1239" i="4"/>
  <c r="Y1239" i="4"/>
  <c r="X1282" i="4"/>
  <c r="Y1282" i="4"/>
  <c r="X1410" i="4"/>
  <c r="Y1410" i="4"/>
  <c r="X1538" i="4"/>
  <c r="Y1538" i="4"/>
  <c r="X1429" i="4"/>
  <c r="Y1429" i="4"/>
  <c r="X1521" i="4"/>
  <c r="Y1521" i="4"/>
  <c r="X1510" i="4"/>
  <c r="Y1510" i="4"/>
  <c r="X1335" i="4"/>
  <c r="Y1335" i="4"/>
  <c r="X1463" i="4"/>
  <c r="Y1463" i="4"/>
  <c r="X1533" i="4"/>
  <c r="Y1533" i="4"/>
  <c r="X1423" i="4"/>
  <c r="Y1423" i="4"/>
  <c r="X1624" i="4"/>
  <c r="Y1624" i="4"/>
  <c r="X1688" i="4"/>
  <c r="Y1688" i="4"/>
  <c r="X1752" i="4"/>
  <c r="Y1752" i="4"/>
  <c r="X1816" i="4"/>
  <c r="Y1816" i="4"/>
  <c r="X1880" i="4"/>
  <c r="Y1880" i="4"/>
  <c r="X1593" i="4"/>
  <c r="Y1593" i="4"/>
  <c r="X1707" i="4"/>
  <c r="Y1707" i="4"/>
  <c r="X1835" i="4"/>
  <c r="Y1835" i="4"/>
  <c r="X1940" i="4"/>
  <c r="Y1940" i="4"/>
  <c r="X2004" i="4"/>
  <c r="Y2004" i="4"/>
  <c r="X2068" i="4"/>
  <c r="Y2068" i="4"/>
  <c r="X2132" i="4"/>
  <c r="Y2132" i="4"/>
  <c r="X2196" i="4"/>
  <c r="Y2196" i="4"/>
  <c r="X1603" i="4"/>
  <c r="Y1603" i="4"/>
  <c r="X1670" i="4"/>
  <c r="Y1670" i="4"/>
  <c r="X1734" i="4"/>
  <c r="Y1734" i="4"/>
  <c r="X353" i="4"/>
  <c r="Y353" i="4"/>
  <c r="X404" i="4"/>
  <c r="Y404" i="4"/>
  <c r="X484" i="4"/>
  <c r="Y484" i="4"/>
  <c r="X486" i="4"/>
  <c r="Y486" i="4"/>
  <c r="X586" i="4"/>
  <c r="Y586" i="4"/>
  <c r="X712" i="4"/>
  <c r="Y712" i="4"/>
  <c r="X901" i="4"/>
  <c r="Y901" i="4"/>
  <c r="X915" i="4"/>
  <c r="Y915" i="4"/>
  <c r="X989" i="4"/>
  <c r="Y989" i="4"/>
  <c r="X1213" i="4"/>
  <c r="Y1213" i="4"/>
  <c r="X1472" i="4"/>
  <c r="Y1472" i="4"/>
  <c r="X1068" i="4"/>
  <c r="Y1068" i="4"/>
  <c r="X1065" i="4"/>
  <c r="Y1065" i="4"/>
  <c r="X1262" i="4"/>
  <c r="Y1262" i="4"/>
  <c r="X1127" i="4"/>
  <c r="Y1127" i="4"/>
  <c r="X1442" i="4"/>
  <c r="Y1442" i="4"/>
  <c r="X1542" i="4"/>
  <c r="Y1542" i="4"/>
  <c r="X1455" i="4"/>
  <c r="Y1455" i="4"/>
  <c r="X1832" i="4"/>
  <c r="Y1832" i="4"/>
  <c r="X1867" i="4"/>
  <c r="Y1867" i="4"/>
  <c r="X2148" i="4"/>
  <c r="Y2148" i="4"/>
  <c r="X1753" i="4"/>
  <c r="Y1753" i="4"/>
  <c r="X1830" i="4"/>
  <c r="Y1830" i="4"/>
  <c r="X1894" i="4"/>
  <c r="Y1894" i="4"/>
  <c r="X2247" i="4"/>
  <c r="Y2247" i="4"/>
  <c r="X2311" i="4"/>
  <c r="Y2311" i="4"/>
  <c r="X2375" i="4"/>
  <c r="Y2375" i="4"/>
  <c r="X2439" i="4"/>
  <c r="Y2439" i="4"/>
  <c r="X2503" i="4"/>
  <c r="Y2503" i="4"/>
  <c r="X2567" i="4"/>
  <c r="Y2567" i="4"/>
  <c r="X2631" i="4"/>
  <c r="Y2631" i="4"/>
  <c r="X2695" i="4"/>
  <c r="Y2695" i="4"/>
  <c r="X2759" i="4"/>
  <c r="Y2759" i="4"/>
  <c r="X2823" i="4"/>
  <c r="Y2823" i="4"/>
  <c r="X2887" i="4"/>
  <c r="Y2887" i="4"/>
  <c r="X1576" i="4"/>
  <c r="Y1576" i="4"/>
  <c r="X1695" i="4"/>
  <c r="Y1695" i="4"/>
  <c r="X1823" i="4"/>
  <c r="Y1823" i="4"/>
  <c r="X1935" i="4"/>
  <c r="Y1935" i="4"/>
  <c r="X1999" i="4"/>
  <c r="Y1999" i="4"/>
  <c r="X2063" i="4"/>
  <c r="Y2063" i="4"/>
  <c r="X2127" i="4"/>
  <c r="Y2127" i="4"/>
  <c r="X2191" i="4"/>
  <c r="Y2191" i="4"/>
  <c r="X1618" i="4"/>
  <c r="Y1618" i="4"/>
  <c r="X1682" i="4"/>
  <c r="Y1682" i="4"/>
  <c r="X1746" i="4"/>
  <c r="Y1746" i="4"/>
  <c r="X1810" i="4"/>
  <c r="Y1810" i="4"/>
  <c r="X1874" i="4"/>
  <c r="Y1874" i="4"/>
  <c r="X1946" i="4"/>
  <c r="Y1946" i="4"/>
  <c r="X2010" i="4"/>
  <c r="Y2010" i="4"/>
  <c r="X2074" i="4"/>
  <c r="Y2074" i="4"/>
  <c r="X2138" i="4"/>
  <c r="Y2138" i="4"/>
  <c r="X2202" i="4"/>
  <c r="Y2202" i="4"/>
  <c r="X2277" i="4"/>
  <c r="Y2277" i="4"/>
  <c r="X2341" i="4"/>
  <c r="Y2341" i="4"/>
  <c r="X2405" i="4"/>
  <c r="Y2405" i="4"/>
  <c r="X2469" i="4"/>
  <c r="Y2469" i="4"/>
  <c r="X2533" i="4"/>
  <c r="Y2533" i="4"/>
  <c r="X2597" i="4"/>
  <c r="Y2597" i="4"/>
  <c r="X2661" i="4"/>
  <c r="Y2661" i="4"/>
  <c r="X2725" i="4"/>
  <c r="Y2725" i="4"/>
  <c r="X2789" i="4"/>
  <c r="Y2789" i="4"/>
  <c r="X2248" i="4"/>
  <c r="Y2248" i="4"/>
  <c r="X2376" i="4"/>
  <c r="Y2376" i="4"/>
  <c r="X2504" i="4"/>
  <c r="Y2504" i="4"/>
  <c r="X2218" i="4"/>
  <c r="Y2218" i="4"/>
  <c r="X2330" i="4"/>
  <c r="Y2330" i="4"/>
  <c r="X2458" i="4"/>
  <c r="Y2458" i="4"/>
  <c r="X1997" i="4"/>
  <c r="Y1997" i="4"/>
  <c r="X2061" i="4"/>
  <c r="Y2061" i="4"/>
  <c r="X2125" i="4"/>
  <c r="Y2125" i="4"/>
  <c r="X1941" i="4"/>
  <c r="Y1941" i="4"/>
  <c r="X2276" i="4"/>
  <c r="Y2276" i="4"/>
  <c r="X2404" i="4"/>
  <c r="Y2404" i="4"/>
  <c r="X2574" i="4"/>
  <c r="Y2574" i="4"/>
  <c r="X2240" i="4"/>
  <c r="Y2240" i="4"/>
  <c r="X2368" i="4"/>
  <c r="Y2368" i="4"/>
  <c r="X2496" i="4"/>
  <c r="Y2496" i="4"/>
  <c r="X2648" i="4"/>
  <c r="Y2648" i="4"/>
  <c r="X2776" i="4"/>
  <c r="Y2776" i="4"/>
  <c r="X2922" i="4"/>
  <c r="Y2922" i="4"/>
  <c r="X2548" i="4"/>
  <c r="Y2548" i="4"/>
  <c r="X2254" i="4"/>
  <c r="Y2254" i="4"/>
  <c r="X2558" i="4"/>
  <c r="Y2558" i="4"/>
  <c r="X2700" i="4"/>
  <c r="Y2700" i="4"/>
  <c r="X2954" i="4"/>
  <c r="Y2954" i="4"/>
  <c r="X412" i="4"/>
  <c r="Y412" i="4"/>
  <c r="X501" i="4"/>
  <c r="Y501" i="4"/>
  <c r="X633" i="4"/>
  <c r="Y633" i="4"/>
  <c r="X616" i="4"/>
  <c r="Y616" i="4"/>
  <c r="X707" i="4"/>
  <c r="Y707" i="4"/>
  <c r="X695" i="4"/>
  <c r="Y695" i="4"/>
  <c r="X980" i="4"/>
  <c r="Y980" i="4"/>
  <c r="X947" i="4"/>
  <c r="Y947" i="4"/>
  <c r="X1021" i="4"/>
  <c r="Y1021" i="4"/>
  <c r="X1279" i="4"/>
  <c r="Y1279" i="4"/>
  <c r="X1536" i="4"/>
  <c r="Y1536" i="4"/>
  <c r="X1124" i="4"/>
  <c r="Y1124" i="4"/>
  <c r="X1102" i="4"/>
  <c r="Y1102" i="4"/>
  <c r="X1342" i="4"/>
  <c r="Y1342" i="4"/>
  <c r="X1191" i="4"/>
  <c r="Y1191" i="4"/>
  <c r="X1563" i="4"/>
  <c r="Y1563" i="4"/>
  <c r="X1367" i="4"/>
  <c r="Y1367" i="4"/>
  <c r="X1640" i="4"/>
  <c r="Y1640" i="4"/>
  <c r="X1896" i="4"/>
  <c r="Y1896" i="4"/>
  <c r="X1956" i="4"/>
  <c r="Y1956" i="4"/>
  <c r="X2212" i="4"/>
  <c r="Y2212" i="4"/>
  <c r="X1785" i="4"/>
  <c r="Y1785" i="4"/>
  <c r="X1849" i="4"/>
  <c r="Y1849" i="4"/>
  <c r="X1913" i="4"/>
  <c r="Y1913" i="4"/>
  <c r="X2263" i="4"/>
  <c r="Y2263" i="4"/>
  <c r="X2327" i="4"/>
  <c r="Y2327" i="4"/>
  <c r="X2391" i="4"/>
  <c r="Y2391" i="4"/>
  <c r="X2455" i="4"/>
  <c r="Y2455" i="4"/>
  <c r="X2519" i="4"/>
  <c r="Y2519" i="4"/>
  <c r="X2583" i="4"/>
  <c r="Y2583" i="4"/>
  <c r="X2647" i="4"/>
  <c r="Y2647" i="4"/>
  <c r="X2711" i="4"/>
  <c r="Y2711" i="4"/>
  <c r="X2775" i="4"/>
  <c r="Y2775" i="4"/>
  <c r="X2839" i="4"/>
  <c r="Y2839" i="4"/>
  <c r="X2903" i="4"/>
  <c r="Y2903" i="4"/>
  <c r="X1597" i="4"/>
  <c r="Y1597" i="4"/>
  <c r="X1727" i="4"/>
  <c r="Y1727" i="4"/>
  <c r="X1855" i="4"/>
  <c r="Y1855" i="4"/>
  <c r="X1951" i="4"/>
  <c r="Y1951" i="4"/>
  <c r="X2015" i="4"/>
  <c r="Y2015" i="4"/>
  <c r="X2079" i="4"/>
  <c r="Y2079" i="4"/>
  <c r="X2143" i="4"/>
  <c r="Y2143" i="4"/>
  <c r="X2207" i="4"/>
  <c r="Y2207" i="4"/>
  <c r="X1637" i="4"/>
  <c r="Y1637" i="4"/>
  <c r="X1701" i="4"/>
  <c r="Y1701" i="4"/>
  <c r="X1765" i="4"/>
  <c r="Y1765" i="4"/>
  <c r="X1829" i="4"/>
  <c r="Y1829" i="4"/>
  <c r="X1893" i="4"/>
  <c r="Y1893" i="4"/>
  <c r="X1962" i="4"/>
  <c r="Y1962" i="4"/>
  <c r="X2026" i="4"/>
  <c r="Y2026" i="4"/>
  <c r="X2090" i="4"/>
  <c r="Y2090" i="4"/>
  <c r="X2154" i="4"/>
  <c r="Y2154" i="4"/>
  <c r="X2229" i="4"/>
  <c r="Y2229" i="4"/>
  <c r="X2293" i="4"/>
  <c r="Y2293" i="4"/>
  <c r="X2357" i="4"/>
  <c r="Y2357" i="4"/>
  <c r="X2421" i="4"/>
  <c r="Y2421" i="4"/>
  <c r="X2485" i="4"/>
  <c r="Y2485" i="4"/>
  <c r="X2549" i="4"/>
  <c r="Y2549" i="4"/>
  <c r="X2613" i="4"/>
  <c r="Y2613" i="4"/>
  <c r="X2677" i="4"/>
  <c r="Y2677" i="4"/>
  <c r="X2741" i="4"/>
  <c r="Y2741" i="4"/>
  <c r="X2805" i="4"/>
  <c r="Y2805" i="4"/>
  <c r="X2294" i="4"/>
  <c r="Y2294" i="4"/>
  <c r="X2422" i="4"/>
  <c r="Y2422" i="4"/>
  <c r="X2550" i="4"/>
  <c r="Y2550" i="4"/>
  <c r="X2234" i="4"/>
  <c r="Y2234" i="4"/>
  <c r="X2362" i="4"/>
  <c r="Y2362" i="4"/>
  <c r="X2490" i="4"/>
  <c r="Y2490" i="4"/>
  <c r="X2013" i="4"/>
  <c r="Y2013" i="4"/>
  <c r="X2077" i="4"/>
  <c r="Y2077" i="4"/>
  <c r="X2141" i="4"/>
  <c r="Y2141" i="4"/>
  <c r="X1957" i="4"/>
  <c r="Y1957" i="4"/>
  <c r="X2308" i="4"/>
  <c r="Y2308" i="4"/>
  <c r="X2436" i="4"/>
  <c r="Y2436" i="4"/>
  <c r="X2846" i="4"/>
  <c r="Y2846" i="4"/>
  <c r="X2272" i="4"/>
  <c r="Y2272" i="4"/>
  <c r="X2400" i="4"/>
  <c r="Y2400" i="4"/>
  <c r="X2528" i="4"/>
  <c r="Y2528" i="4"/>
  <c r="X2680" i="4"/>
  <c r="Y2680" i="4"/>
  <c r="X2808" i="4"/>
  <c r="Y2808" i="4"/>
  <c r="X2189" i="4"/>
  <c r="Y2189" i="4"/>
  <c r="X2586" i="4"/>
  <c r="Y2586" i="4"/>
  <c r="X2318" i="4"/>
  <c r="Y2318" i="4"/>
  <c r="X2602" i="4"/>
  <c r="Y2602" i="4"/>
  <c r="X2732" i="4"/>
  <c r="Y2732" i="4"/>
  <c r="X2970" i="4"/>
  <c r="Y2970" i="4"/>
  <c r="X405" i="4"/>
  <c r="Y405" i="4"/>
  <c r="X473" i="4"/>
  <c r="Y473" i="4"/>
  <c r="X697" i="4"/>
  <c r="Y697" i="4"/>
  <c r="X536" i="4"/>
  <c r="Y536" i="4"/>
  <c r="X816" i="4"/>
  <c r="Y816" i="4"/>
  <c r="X759" i="4"/>
  <c r="Y759" i="4"/>
  <c r="X875" i="4"/>
  <c r="Y875" i="4"/>
  <c r="X868" i="4"/>
  <c r="Y868" i="4"/>
  <c r="X920" i="4"/>
  <c r="Y920" i="4"/>
  <c r="X1344" i="4"/>
  <c r="Y1344" i="4"/>
  <c r="X1004" i="4"/>
  <c r="Y1004" i="4"/>
  <c r="X1188" i="4"/>
  <c r="Y1188" i="4"/>
  <c r="X1166" i="4"/>
  <c r="Y1166" i="4"/>
  <c r="X1406" i="4"/>
  <c r="Y1406" i="4"/>
  <c r="X1264" i="4"/>
  <c r="Y1264" i="4"/>
  <c r="X1467" i="4"/>
  <c r="Y1467" i="4"/>
  <c r="X1485" i="4"/>
  <c r="Y1485" i="4"/>
  <c r="X1704" i="4"/>
  <c r="Y1704" i="4"/>
  <c r="X1608" i="4"/>
  <c r="Y1608" i="4"/>
  <c r="X2020" i="4"/>
  <c r="Y2020" i="4"/>
  <c r="X1625" i="4"/>
  <c r="Y1625" i="4"/>
  <c r="X1798" i="4"/>
  <c r="Y1798" i="4"/>
  <c r="X1862" i="4"/>
  <c r="Y1862" i="4"/>
  <c r="X1928" i="4"/>
  <c r="Y1928" i="4"/>
  <c r="X2279" i="4"/>
  <c r="Y2279" i="4"/>
  <c r="X2343" i="4"/>
  <c r="Y2343" i="4"/>
  <c r="X2407" i="4"/>
  <c r="Y2407" i="4"/>
  <c r="X2471" i="4"/>
  <c r="Y2471" i="4"/>
  <c r="X2535" i="4"/>
  <c r="Y2535" i="4"/>
  <c r="X2599" i="4"/>
  <c r="Y2599" i="4"/>
  <c r="X2663" i="4"/>
  <c r="Y2663" i="4"/>
  <c r="X2727" i="4"/>
  <c r="Y2727" i="4"/>
  <c r="X2791" i="4"/>
  <c r="Y2791" i="4"/>
  <c r="X2855" i="4"/>
  <c r="Y2855" i="4"/>
  <c r="X2919" i="4"/>
  <c r="Y2919" i="4"/>
  <c r="X1631" i="4"/>
  <c r="Y1631" i="4"/>
  <c r="X1759" i="4"/>
  <c r="Y1759" i="4"/>
  <c r="X1887" i="4"/>
  <c r="Y1887" i="4"/>
  <c r="X1967" i="4"/>
  <c r="Y1967" i="4"/>
  <c r="X2031" i="4"/>
  <c r="Y2031" i="4"/>
  <c r="X2095" i="4"/>
  <c r="Y2095" i="4"/>
  <c r="X2159" i="4"/>
  <c r="Y2159" i="4"/>
  <c r="X1579" i="4"/>
  <c r="Y1579" i="4"/>
  <c r="X1650" i="4"/>
  <c r="Y1650" i="4"/>
  <c r="X1714" i="4"/>
  <c r="Y1714" i="4"/>
  <c r="X1778" i="4"/>
  <c r="Y1778" i="4"/>
  <c r="X1842" i="4"/>
  <c r="Y1842" i="4"/>
  <c r="X1906" i="4"/>
  <c r="Y1906" i="4"/>
  <c r="X1978" i="4"/>
  <c r="Y1978" i="4"/>
  <c r="X2042" i="4"/>
  <c r="Y2042" i="4"/>
  <c r="X2106" i="4"/>
  <c r="Y2106" i="4"/>
  <c r="X2170" i="4"/>
  <c r="Y2170" i="4"/>
  <c r="X2245" i="4"/>
  <c r="Y2245" i="4"/>
  <c r="X2309" i="4"/>
  <c r="Y2309" i="4"/>
  <c r="X2373" i="4"/>
  <c r="Y2373" i="4"/>
  <c r="X2437" i="4"/>
  <c r="Y2437" i="4"/>
  <c r="X2501" i="4"/>
  <c r="Y2501" i="4"/>
  <c r="X2565" i="4"/>
  <c r="Y2565" i="4"/>
  <c r="X2629" i="4"/>
  <c r="Y2629" i="4"/>
  <c r="X2693" i="4"/>
  <c r="Y2693" i="4"/>
  <c r="X2757" i="4"/>
  <c r="Y2757" i="4"/>
  <c r="X2821" i="4"/>
  <c r="Y2821" i="4"/>
  <c r="X2312" i="4"/>
  <c r="Y2312" i="4"/>
  <c r="X2440" i="4"/>
  <c r="Y2440" i="4"/>
  <c r="X2568" i="4"/>
  <c r="Y2568" i="4"/>
  <c r="X2266" i="4"/>
  <c r="Y2266" i="4"/>
  <c r="X2394" i="4"/>
  <c r="Y2394" i="4"/>
  <c r="X2522" i="4"/>
  <c r="Y2522" i="4"/>
  <c r="X2029" i="4"/>
  <c r="Y2029" i="4"/>
  <c r="X2093" i="4"/>
  <c r="Y2093" i="4"/>
  <c r="X2157" i="4"/>
  <c r="Y2157" i="4"/>
  <c r="X1973" i="4"/>
  <c r="Y1973" i="4"/>
  <c r="X2340" i="4"/>
  <c r="Y2340" i="4"/>
  <c r="X2468" i="4"/>
  <c r="Y2468" i="4"/>
  <c r="X2884" i="4"/>
  <c r="Y2884" i="4"/>
  <c r="X2304" i="4"/>
  <c r="Y2304" i="4"/>
  <c r="X2432" i="4"/>
  <c r="Y2432" i="4"/>
  <c r="X2590" i="4"/>
  <c r="Y2590" i="4"/>
  <c r="X2712" i="4"/>
  <c r="Y2712" i="4"/>
  <c r="X2864" i="4"/>
  <c r="Y2864" i="4"/>
  <c r="X2205" i="4"/>
  <c r="Y2205" i="4"/>
  <c r="X2838" i="4"/>
  <c r="Y2838" i="4"/>
  <c r="X2382" i="4"/>
  <c r="Y2382" i="4"/>
  <c r="X2636" i="4"/>
  <c r="Y2636" i="4"/>
  <c r="X2764" i="4"/>
  <c r="Y2764" i="4"/>
  <c r="X396" i="4"/>
  <c r="Y396" i="4"/>
  <c r="X751" i="4"/>
  <c r="Y751" i="4"/>
  <c r="X1149" i="4"/>
  <c r="Y1149" i="4"/>
  <c r="X1230" i="4"/>
  <c r="Y1230" i="4"/>
  <c r="X1549" i="4"/>
  <c r="Y1549" i="4"/>
  <c r="X1689" i="4"/>
  <c r="Y1689" i="4"/>
  <c r="X2295" i="4"/>
  <c r="Y2295" i="4"/>
  <c r="X2551" i="4"/>
  <c r="Y2551" i="4"/>
  <c r="X2807" i="4"/>
  <c r="Y2807" i="4"/>
  <c r="X1791" i="4"/>
  <c r="Y1791" i="4"/>
  <c r="X2111" i="4"/>
  <c r="Y2111" i="4"/>
  <c r="X1733" i="4"/>
  <c r="Y1733" i="4"/>
  <c r="X1994" i="4"/>
  <c r="Y1994" i="4"/>
  <c r="X2261" i="4"/>
  <c r="Y2261" i="4"/>
  <c r="X2517" i="4"/>
  <c r="Y2517" i="4"/>
  <c r="X2773" i="4"/>
  <c r="Y2773" i="4"/>
  <c r="X2600" i="4"/>
  <c r="Y2600" i="4"/>
  <c r="X2045" i="4"/>
  <c r="Y2045" i="4"/>
  <c r="X2372" i="4"/>
  <c r="Y2372" i="4"/>
  <c r="X2464" i="4"/>
  <c r="Y2464" i="4"/>
  <c r="X2217" i="4"/>
  <c r="Y2217" i="4"/>
  <c r="X2796" i="4"/>
  <c r="Y2796" i="4"/>
  <c r="X3079" i="4"/>
  <c r="Y3079" i="4"/>
  <c r="X2856" i="4"/>
  <c r="Y2856" i="4"/>
  <c r="X2981" i="4"/>
  <c r="Y2981" i="4"/>
  <c r="X3045" i="4"/>
  <c r="Y3045" i="4"/>
  <c r="X3023" i="4"/>
  <c r="Y3023" i="4"/>
  <c r="X3153" i="4"/>
  <c r="Y3153" i="4"/>
  <c r="X3217" i="4"/>
  <c r="Y3217" i="4"/>
  <c r="X3281" i="4"/>
  <c r="Y3281" i="4"/>
  <c r="X2888" i="4"/>
  <c r="Y2888" i="4"/>
  <c r="X2973" i="4"/>
  <c r="Y2973" i="4"/>
  <c r="X3012" i="4"/>
  <c r="Y3012" i="4"/>
  <c r="X3058" i="4"/>
  <c r="Y3058" i="4"/>
  <c r="X3106" i="4"/>
  <c r="Y3106" i="4"/>
  <c r="X2985" i="4"/>
  <c r="Y2985" i="4"/>
  <c r="X3340" i="4"/>
  <c r="Y3340" i="4"/>
  <c r="X3404" i="4"/>
  <c r="Y3404" i="4"/>
  <c r="X3468" i="4"/>
  <c r="Y3468" i="4"/>
  <c r="X3532" i="4"/>
  <c r="Y3532" i="4"/>
  <c r="X3596" i="4"/>
  <c r="Y3596" i="4"/>
  <c r="X3660" i="4"/>
  <c r="Y3660" i="4"/>
  <c r="X3724" i="4"/>
  <c r="Y3724" i="4"/>
  <c r="X3788" i="4"/>
  <c r="Y3788" i="4"/>
  <c r="X2969" i="4"/>
  <c r="Y2969" i="4"/>
  <c r="X3112" i="4"/>
  <c r="Y3112" i="4"/>
  <c r="X3393" i="4"/>
  <c r="Y3393" i="4"/>
  <c r="X3521" i="4"/>
  <c r="Y3521" i="4"/>
  <c r="X3004" i="4"/>
  <c r="Y3004" i="4"/>
  <c r="X3001" i="4"/>
  <c r="Y3001" i="4"/>
  <c r="X3337" i="4"/>
  <c r="Y3337" i="4"/>
  <c r="X3465" i="4"/>
  <c r="Y3465" i="4"/>
  <c r="X3398" i="4"/>
  <c r="Y3398" i="4"/>
  <c r="X3603" i="4"/>
  <c r="Y3603" i="4"/>
  <c r="X4618" i="4"/>
  <c r="Y4618" i="4"/>
  <c r="X4650" i="4"/>
  <c r="Y4650" i="4"/>
  <c r="X4682" i="4"/>
  <c r="Y4682" i="4"/>
  <c r="X4714" i="4"/>
  <c r="Y4714" i="4"/>
  <c r="X4746" i="4"/>
  <c r="Y4746" i="4"/>
  <c r="X4792" i="4"/>
  <c r="Y4792" i="4"/>
  <c r="X4836" i="4"/>
  <c r="Y4836" i="4"/>
  <c r="X4928" i="4"/>
  <c r="Y4928" i="4"/>
  <c r="X5016" i="4"/>
  <c r="Y5016" i="4"/>
  <c r="X5060" i="4"/>
  <c r="Y5060" i="4"/>
  <c r="X5122" i="4"/>
  <c r="Y5122" i="4"/>
  <c r="X3259" i="4"/>
  <c r="Y3259" i="4"/>
  <c r="X3850" i="4"/>
  <c r="Y3850" i="4"/>
  <c r="X3914" i="4"/>
  <c r="Y3914" i="4"/>
  <c r="X3978" i="4"/>
  <c r="Y3978" i="4"/>
  <c r="X4042" i="4"/>
  <c r="Y4042" i="4"/>
  <c r="X4106" i="4"/>
  <c r="Y4106" i="4"/>
  <c r="X4170" i="4"/>
  <c r="Y4170" i="4"/>
  <c r="X4234" i="4"/>
  <c r="Y4234" i="4"/>
  <c r="X4298" i="4"/>
  <c r="Y4298" i="4"/>
  <c r="X4362" i="4"/>
  <c r="Y4362" i="4"/>
  <c r="X4426" i="4"/>
  <c r="Y4426" i="4"/>
  <c r="X4490" i="4"/>
  <c r="Y4490" i="4"/>
  <c r="X4554" i="4"/>
  <c r="Y4554" i="4"/>
  <c r="X3971" i="4"/>
  <c r="Y3971" i="4"/>
  <c r="X4032" i="4"/>
  <c r="Y4032" i="4"/>
  <c r="X4100" i="4"/>
  <c r="Y4100" i="4"/>
  <c r="X4167" i="4"/>
  <c r="Y4167" i="4"/>
  <c r="X4231" i="4"/>
  <c r="Y4231" i="4"/>
  <c r="X4295" i="4"/>
  <c r="Y4295" i="4"/>
  <c r="X4347" i="4"/>
  <c r="Y4347" i="4"/>
  <c r="X4427" i="4"/>
  <c r="Y4427" i="4"/>
  <c r="X4508" i="4"/>
  <c r="Y4508" i="4"/>
  <c r="X4564" i="4"/>
  <c r="Y4564" i="4"/>
  <c r="X3331" i="4"/>
  <c r="Y3331" i="4"/>
  <c r="X3507" i="4"/>
  <c r="Y3507" i="4"/>
  <c r="X3855" i="4"/>
  <c r="Y3855" i="4"/>
  <c r="X3887" i="4"/>
  <c r="Y3887" i="4"/>
  <c r="X3931" i="4"/>
  <c r="Y3931" i="4"/>
  <c r="X3991" i="4"/>
  <c r="Y3991" i="4"/>
  <c r="X4048" i="4"/>
  <c r="Y4048" i="4"/>
  <c r="X4115" i="4"/>
  <c r="Y4115" i="4"/>
  <c r="X4179" i="4"/>
  <c r="Y4179" i="4"/>
  <c r="X4239" i="4"/>
  <c r="Y4239" i="4"/>
  <c r="X4315" i="4"/>
  <c r="Y4315" i="4"/>
  <c r="X4379" i="4"/>
  <c r="Y4379" i="4"/>
  <c r="X4431" i="4"/>
  <c r="Y4431" i="4"/>
  <c r="X4484" i="4"/>
  <c r="Y4484" i="4"/>
  <c r="X4548" i="4"/>
  <c r="Y4548" i="4"/>
  <c r="X3243" i="4"/>
  <c r="Y3243" i="4"/>
  <c r="X3561" i="4"/>
  <c r="Y3561" i="4"/>
  <c r="X3704" i="4"/>
  <c r="Y3704" i="4"/>
  <c r="X3832" i="4"/>
  <c r="Y3832" i="4"/>
  <c r="X4782" i="4"/>
  <c r="Y4782" i="4"/>
  <c r="X4874" i="4"/>
  <c r="Y4874" i="4"/>
  <c r="X4912" i="4"/>
  <c r="Y4912" i="4"/>
  <c r="X4970" i="4"/>
  <c r="Y4970" i="4"/>
  <c r="X5008" i="4"/>
  <c r="Y5008" i="4"/>
  <c r="X5108" i="4"/>
  <c r="Y5108" i="4"/>
  <c r="X3795" i="4"/>
  <c r="Y3795" i="4"/>
  <c r="X4753" i="4"/>
  <c r="Y4753" i="4"/>
  <c r="X4817" i="4"/>
  <c r="Y4817" i="4"/>
  <c r="X4881" i="4"/>
  <c r="Y4881" i="4"/>
  <c r="X4945" i="4"/>
  <c r="Y4945" i="4"/>
  <c r="X5009" i="4"/>
  <c r="Y5009" i="4"/>
  <c r="X5073" i="4"/>
  <c r="Y5073" i="4"/>
  <c r="X5137" i="4"/>
  <c r="Y5137" i="4"/>
  <c r="X5175" i="4"/>
  <c r="Y5175" i="4"/>
  <c r="X5207" i="4"/>
  <c r="Y5207" i="4"/>
  <c r="X5239" i="4"/>
  <c r="Y5239" i="4"/>
  <c r="X5271" i="4"/>
  <c r="Y5271" i="4"/>
  <c r="X4605" i="4"/>
  <c r="Y4605" i="4"/>
  <c r="X4669" i="4"/>
  <c r="Y4669" i="4"/>
  <c r="X3811" i="4"/>
  <c r="Y3811" i="4"/>
  <c r="X4759" i="4"/>
  <c r="Y4759" i="4"/>
  <c r="X4823" i="4"/>
  <c r="Y4823" i="4"/>
  <c r="X4887" i="4"/>
  <c r="Y4887" i="4"/>
  <c r="X4951" i="4"/>
  <c r="Y4951" i="4"/>
  <c r="X5015" i="4"/>
  <c r="Y5015" i="4"/>
  <c r="X5079" i="4"/>
  <c r="Y5079" i="4"/>
  <c r="X5143" i="4"/>
  <c r="Y5143" i="4"/>
  <c r="X5178" i="4"/>
  <c r="Y5178" i="4"/>
  <c r="X607" i="4"/>
  <c r="Y607" i="4"/>
  <c r="X837" i="4"/>
  <c r="Y837" i="4"/>
  <c r="X1408" i="4"/>
  <c r="Y1408" i="4"/>
  <c r="X1470" i="4"/>
  <c r="Y1470" i="4"/>
  <c r="X1768" i="4"/>
  <c r="Y1768" i="4"/>
  <c r="X1817" i="4"/>
  <c r="Y1817" i="4"/>
  <c r="X2359" i="4"/>
  <c r="Y2359" i="4"/>
  <c r="X2615" i="4"/>
  <c r="Y2615" i="4"/>
  <c r="X2871" i="4"/>
  <c r="Y2871" i="4"/>
  <c r="X1919" i="4"/>
  <c r="Y1919" i="4"/>
  <c r="X2175" i="4"/>
  <c r="Y2175" i="4"/>
  <c r="X1797" i="4"/>
  <c r="Y1797" i="4"/>
  <c r="X2058" i="4"/>
  <c r="Y2058" i="4"/>
  <c r="X2325" i="4"/>
  <c r="Y2325" i="4"/>
  <c r="X2581" i="4"/>
  <c r="Y2581" i="4"/>
  <c r="X2222" i="4"/>
  <c r="Y2222" i="4"/>
  <c r="X2298" i="4"/>
  <c r="Y2298" i="4"/>
  <c r="X2109" i="4"/>
  <c r="Y2109" i="4"/>
  <c r="X2500" i="4"/>
  <c r="Y2500" i="4"/>
  <c r="X2616" i="4"/>
  <c r="Y2616" i="4"/>
  <c r="X2870" i="4"/>
  <c r="Y2870" i="4"/>
  <c r="X2986" i="4"/>
  <c r="Y2986" i="4"/>
  <c r="X3114" i="4"/>
  <c r="Y3114" i="4"/>
  <c r="X2902" i="4"/>
  <c r="Y2902" i="4"/>
  <c r="X2997" i="4"/>
  <c r="Y2997" i="4"/>
  <c r="X3061" i="4"/>
  <c r="Y3061" i="4"/>
  <c r="X3055" i="4"/>
  <c r="Y3055" i="4"/>
  <c r="X3169" i="4"/>
  <c r="Y3169" i="4"/>
  <c r="X3233" i="4"/>
  <c r="Y3233" i="4"/>
  <c r="X3297" i="4"/>
  <c r="Y3297" i="4"/>
  <c r="X2930" i="4"/>
  <c r="Y2930" i="4"/>
  <c r="X2987" i="4"/>
  <c r="Y2987" i="4"/>
  <c r="X3022" i="4"/>
  <c r="Y3022" i="4"/>
  <c r="X3069" i="4"/>
  <c r="Y3069" i="4"/>
  <c r="X3122" i="4"/>
  <c r="Y3122" i="4"/>
  <c r="X3052" i="4"/>
  <c r="Y3052" i="4"/>
  <c r="X3356" i="4"/>
  <c r="Y3356" i="4"/>
  <c r="X3420" i="4"/>
  <c r="Y3420" i="4"/>
  <c r="X3484" i="4"/>
  <c r="Y3484" i="4"/>
  <c r="X3548" i="4"/>
  <c r="Y3548" i="4"/>
  <c r="X3612" i="4"/>
  <c r="Y3612" i="4"/>
  <c r="X3676" i="4"/>
  <c r="Y3676" i="4"/>
  <c r="X3740" i="4"/>
  <c r="Y3740" i="4"/>
  <c r="X3804" i="4"/>
  <c r="Y3804" i="4"/>
  <c r="X3025" i="4"/>
  <c r="Y3025" i="4"/>
  <c r="X3141" i="4"/>
  <c r="Y3141" i="4"/>
  <c r="X3425" i="4"/>
  <c r="Y3425" i="4"/>
  <c r="X3553" i="4"/>
  <c r="Y3553" i="4"/>
  <c r="X3068" i="4"/>
  <c r="Y3068" i="4"/>
  <c r="X3065" i="4"/>
  <c r="Y3065" i="4"/>
  <c r="X3369" i="4"/>
  <c r="Y3369" i="4"/>
  <c r="X3223" i="4"/>
  <c r="Y3223" i="4"/>
  <c r="X3432" i="4"/>
  <c r="Y3432" i="4"/>
  <c r="X4594" i="4"/>
  <c r="Y4594" i="4"/>
  <c r="X4626" i="4"/>
  <c r="Y4626" i="4"/>
  <c r="X4658" i="4"/>
  <c r="Y4658" i="4"/>
  <c r="X4690" i="4"/>
  <c r="Y4690" i="4"/>
  <c r="X4722" i="4"/>
  <c r="Y4722" i="4"/>
  <c r="X4754" i="4"/>
  <c r="Y4754" i="4"/>
  <c r="X4802" i="4"/>
  <c r="Y4802" i="4"/>
  <c r="X4846" i="4"/>
  <c r="Y4846" i="4"/>
  <c r="X4936" i="4"/>
  <c r="Y4936" i="4"/>
  <c r="X5026" i="4"/>
  <c r="Y5026" i="4"/>
  <c r="X5074" i="4"/>
  <c r="Y5074" i="4"/>
  <c r="X5130" i="4"/>
  <c r="Y5130" i="4"/>
  <c r="X3392" i="4"/>
  <c r="Y3392" i="4"/>
  <c r="X3866" i="4"/>
  <c r="Y3866" i="4"/>
  <c r="X3930" i="4"/>
  <c r="Y3930" i="4"/>
  <c r="X3994" i="4"/>
  <c r="Y3994" i="4"/>
  <c r="X4058" i="4"/>
  <c r="Y4058" i="4"/>
  <c r="X4122" i="4"/>
  <c r="Y4122" i="4"/>
  <c r="X4186" i="4"/>
  <c r="Y4186" i="4"/>
  <c r="X4250" i="4"/>
  <c r="Y4250" i="4"/>
  <c r="X4314" i="4"/>
  <c r="Y4314" i="4"/>
  <c r="X4378" i="4"/>
  <c r="Y4378" i="4"/>
  <c r="X4442" i="4"/>
  <c r="Y4442" i="4"/>
  <c r="X4506" i="4"/>
  <c r="Y4506" i="4"/>
  <c r="X4570" i="4"/>
  <c r="Y4570" i="4"/>
  <c r="X3903" i="4"/>
  <c r="Y3903" i="4"/>
  <c r="X3984" i="4"/>
  <c r="Y3984" i="4"/>
  <c r="X4052" i="4"/>
  <c r="Y4052" i="4"/>
  <c r="X4116" i="4"/>
  <c r="Y4116" i="4"/>
  <c r="X4180" i="4"/>
  <c r="Y4180" i="4"/>
  <c r="X4251" i="4"/>
  <c r="Y4251" i="4"/>
  <c r="X4303" i="4"/>
  <c r="Y4303" i="4"/>
  <c r="X4359" i="4"/>
  <c r="Y4359" i="4"/>
  <c r="X4443" i="4"/>
  <c r="Y4443" i="4"/>
  <c r="X4519" i="4"/>
  <c r="Y4519" i="4"/>
  <c r="X4576" i="4"/>
  <c r="Y4576" i="4"/>
  <c r="X3382" i="4"/>
  <c r="Y3382" i="4"/>
  <c r="X3544" i="4"/>
  <c r="Y3544" i="4"/>
  <c r="X3863" i="4"/>
  <c r="Y3863" i="4"/>
  <c r="X3896" i="4"/>
  <c r="Y3896" i="4"/>
  <c r="X3943" i="4"/>
  <c r="Y3943" i="4"/>
  <c r="X4004" i="4"/>
  <c r="Y4004" i="4"/>
  <c r="X4064" i="4"/>
  <c r="Y4064" i="4"/>
  <c r="X4132" i="4"/>
  <c r="Y4132" i="4"/>
  <c r="X4195" i="4"/>
  <c r="Y4195" i="4"/>
  <c r="X4252" i="4"/>
  <c r="Y4252" i="4"/>
  <c r="X4336" i="4"/>
  <c r="Y4336" i="4"/>
  <c r="X4392" i="4"/>
  <c r="Y4392" i="4"/>
  <c r="X4444" i="4"/>
  <c r="Y4444" i="4"/>
  <c r="X4492" i="4"/>
  <c r="Y4492" i="4"/>
  <c r="X4559" i="4"/>
  <c r="Y4559" i="4"/>
  <c r="X3344" i="4"/>
  <c r="Y3344" i="4"/>
  <c r="X3600" i="4"/>
  <c r="Y3600" i="4"/>
  <c r="X3736" i="4"/>
  <c r="Y3736" i="4"/>
  <c r="X4820" i="4"/>
  <c r="Y4820" i="4"/>
  <c r="X4882" i="4"/>
  <c r="Y4882" i="4"/>
  <c r="X4920" i="4"/>
  <c r="Y4920" i="4"/>
  <c r="X4978" i="4"/>
  <c r="Y4978" i="4"/>
  <c r="X5046" i="4"/>
  <c r="Y5046" i="4"/>
  <c r="X5116" i="4"/>
  <c r="Y5116" i="4"/>
  <c r="X4689" i="4"/>
  <c r="Y4689" i="4"/>
  <c r="X4769" i="4"/>
  <c r="Y4769" i="4"/>
  <c r="X4833" i="4"/>
  <c r="Y4833" i="4"/>
  <c r="X4897" i="4"/>
  <c r="Y4897" i="4"/>
  <c r="X4961" i="4"/>
  <c r="Y4961" i="4"/>
  <c r="X5025" i="4"/>
  <c r="Y5025" i="4"/>
  <c r="X5089" i="4"/>
  <c r="Y5089" i="4"/>
  <c r="X5151" i="4"/>
  <c r="Y5151" i="4"/>
  <c r="X5183" i="4"/>
  <c r="Y5183" i="4"/>
  <c r="X5215" i="4"/>
  <c r="Y5215" i="4"/>
  <c r="X5247" i="4"/>
  <c r="Y5247" i="4"/>
  <c r="X5279" i="4"/>
  <c r="Y5279" i="4"/>
  <c r="X4621" i="4"/>
  <c r="Y4621" i="4"/>
  <c r="X4699" i="4"/>
  <c r="Y4699" i="4"/>
  <c r="X4701" i="4"/>
  <c r="Y4701" i="4"/>
  <c r="X4775" i="4"/>
  <c r="Y4775" i="4"/>
  <c r="X4839" i="4"/>
  <c r="Y4839" i="4"/>
  <c r="X4903" i="4"/>
  <c r="Y4903" i="4"/>
  <c r="X4967" i="4"/>
  <c r="Y4967" i="4"/>
  <c r="X5031" i="4"/>
  <c r="Y5031" i="4"/>
  <c r="X5095" i="4"/>
  <c r="Y5095" i="4"/>
  <c r="X5154" i="4"/>
  <c r="Y5154" i="4"/>
  <c r="X5186" i="4"/>
  <c r="Y5186" i="4"/>
  <c r="X761" i="4"/>
  <c r="Y761" i="4"/>
  <c r="X849" i="4"/>
  <c r="Y849" i="4"/>
  <c r="X1036" i="4"/>
  <c r="Y1036" i="4"/>
  <c r="X1314" i="4"/>
  <c r="Y1314" i="4"/>
  <c r="X1739" i="4"/>
  <c r="Y1739" i="4"/>
  <c r="X1881" i="4"/>
  <c r="Y1881" i="4"/>
  <c r="X2423" i="4"/>
  <c r="Y2423" i="4"/>
  <c r="X2679" i="4"/>
  <c r="Y2679" i="4"/>
  <c r="X2935" i="4"/>
  <c r="Y2935" i="4"/>
  <c r="X1983" i="4"/>
  <c r="Y1983" i="4"/>
  <c r="X1605" i="4"/>
  <c r="Y1605" i="4"/>
  <c r="X1861" i="4"/>
  <c r="Y1861" i="4"/>
  <c r="X2122" i="4"/>
  <c r="Y2122" i="4"/>
  <c r="X2389" i="4"/>
  <c r="Y2389" i="4"/>
  <c r="X2645" i="4"/>
  <c r="Y2645" i="4"/>
  <c r="X2358" i="4"/>
  <c r="Y2358" i="4"/>
  <c r="X2426" i="4"/>
  <c r="Y2426" i="4"/>
  <c r="X2173" i="4"/>
  <c r="Y2173" i="4"/>
  <c r="X2910" i="4"/>
  <c r="Y2910" i="4"/>
  <c r="X2744" i="4"/>
  <c r="Y2744" i="4"/>
  <c r="X2446" i="4"/>
  <c r="Y2446" i="4"/>
  <c r="X3015" i="4"/>
  <c r="Y3015" i="4"/>
  <c r="X3143" i="4"/>
  <c r="Y3143" i="4"/>
  <c r="X2951" i="4"/>
  <c r="Y2951" i="4"/>
  <c r="X3013" i="4"/>
  <c r="Y3013" i="4"/>
  <c r="X3077" i="4"/>
  <c r="Y3077" i="4"/>
  <c r="X3087" i="4"/>
  <c r="Y3087" i="4"/>
  <c r="X3185" i="4"/>
  <c r="Y3185" i="4"/>
  <c r="X3249" i="4"/>
  <c r="Y3249" i="4"/>
  <c r="X3313" i="4"/>
  <c r="Y3313" i="4"/>
  <c r="X2940" i="4"/>
  <c r="Y2940" i="4"/>
  <c r="X2992" i="4"/>
  <c r="Y2992" i="4"/>
  <c r="X3035" i="4"/>
  <c r="Y3035" i="4"/>
  <c r="X3076" i="4"/>
  <c r="Y3076" i="4"/>
  <c r="X3138" i="4"/>
  <c r="Y3138" i="4"/>
  <c r="X3120" i="4"/>
  <c r="Y3120" i="4"/>
  <c r="X3372" i="4"/>
  <c r="Y3372" i="4"/>
  <c r="X3436" i="4"/>
  <c r="Y3436" i="4"/>
  <c r="X3500" i="4"/>
  <c r="Y3500" i="4"/>
  <c r="X3564" i="4"/>
  <c r="Y3564" i="4"/>
  <c r="X3628" i="4"/>
  <c r="Y3628" i="4"/>
  <c r="X3692" i="4"/>
  <c r="Y3692" i="4"/>
  <c r="X3756" i="4"/>
  <c r="Y3756" i="4"/>
  <c r="X3820" i="4"/>
  <c r="Y3820" i="4"/>
  <c r="X3102" i="4"/>
  <c r="Y3102" i="4"/>
  <c r="X3329" i="4"/>
  <c r="Y3329" i="4"/>
  <c r="X3457" i="4"/>
  <c r="Y3457" i="4"/>
  <c r="X3585" i="4"/>
  <c r="Y3585" i="4"/>
  <c r="X3088" i="4"/>
  <c r="Y3088" i="4"/>
  <c r="X3136" i="4"/>
  <c r="Y3136" i="4"/>
  <c r="X3401" i="4"/>
  <c r="Y3401" i="4"/>
  <c r="X3287" i="4"/>
  <c r="Y3287" i="4"/>
  <c r="X3475" i="4"/>
  <c r="Y3475" i="4"/>
  <c r="X4602" i="4"/>
  <c r="Y4602" i="4"/>
  <c r="X4634" i="4"/>
  <c r="Y4634" i="4"/>
  <c r="X4666" i="4"/>
  <c r="Y4666" i="4"/>
  <c r="X4698" i="4"/>
  <c r="Y4698" i="4"/>
  <c r="X4730" i="4"/>
  <c r="Y4730" i="4"/>
  <c r="X4762" i="4"/>
  <c r="Y4762" i="4"/>
  <c r="X4812" i="4"/>
  <c r="Y4812" i="4"/>
  <c r="X4864" i="4"/>
  <c r="Y4864" i="4"/>
  <c r="X4950" i="4"/>
  <c r="Y4950" i="4"/>
  <c r="X5036" i="4"/>
  <c r="Y5036" i="4"/>
  <c r="X5084" i="4"/>
  <c r="Y5084" i="4"/>
  <c r="X5140" i="4"/>
  <c r="Y5140" i="4"/>
  <c r="X3496" i="4"/>
  <c r="Y3496" i="4"/>
  <c r="X3882" i="4"/>
  <c r="Y3882" i="4"/>
  <c r="X3946" i="4"/>
  <c r="Y3946" i="4"/>
  <c r="X4010" i="4"/>
  <c r="Y4010" i="4"/>
  <c r="X4074" i="4"/>
  <c r="Y4074" i="4"/>
  <c r="X4138" i="4"/>
  <c r="Y4138" i="4"/>
  <c r="X4202" i="4"/>
  <c r="Y4202" i="4"/>
  <c r="X4266" i="4"/>
  <c r="Y4266" i="4"/>
  <c r="X4330" i="4"/>
  <c r="Y4330" i="4"/>
  <c r="X4394" i="4"/>
  <c r="Y4394" i="4"/>
  <c r="X4458" i="4"/>
  <c r="Y4458" i="4"/>
  <c r="X4522" i="4"/>
  <c r="Y4522" i="4"/>
  <c r="X4586" i="4"/>
  <c r="Y4586" i="4"/>
  <c r="X3932" i="4"/>
  <c r="Y3932" i="4"/>
  <c r="X4003" i="4"/>
  <c r="Y4003" i="4"/>
  <c r="X4072" i="4"/>
  <c r="Y4072" i="4"/>
  <c r="X4131" i="4"/>
  <c r="Y4131" i="4"/>
  <c r="X4196" i="4"/>
  <c r="Y4196" i="4"/>
  <c r="X4263" i="4"/>
  <c r="Y4263" i="4"/>
  <c r="X4316" i="4"/>
  <c r="Y4316" i="4"/>
  <c r="X4383" i="4"/>
  <c r="Y4383" i="4"/>
  <c r="X4464" i="4"/>
  <c r="Y4464" i="4"/>
  <c r="X4532" i="4"/>
  <c r="Y4532" i="4"/>
  <c r="X3208" i="4"/>
  <c r="Y3208" i="4"/>
  <c r="X3416" i="4"/>
  <c r="Y3416" i="4"/>
  <c r="X3839" i="4"/>
  <c r="Y3839" i="4"/>
  <c r="X3871" i="4"/>
  <c r="Y3871" i="4"/>
  <c r="X3912" i="4"/>
  <c r="Y3912" i="4"/>
  <c r="X3959" i="4"/>
  <c r="Y3959" i="4"/>
  <c r="X4023" i="4"/>
  <c r="Y4023" i="4"/>
  <c r="X4079" i="4"/>
  <c r="Y4079" i="4"/>
  <c r="X4144" i="4"/>
  <c r="Y4144" i="4"/>
  <c r="X4215" i="4"/>
  <c r="Y4215" i="4"/>
  <c r="X4271" i="4"/>
  <c r="Y4271" i="4"/>
  <c r="X4348" i="4"/>
  <c r="Y4348" i="4"/>
  <c r="X4404" i="4"/>
  <c r="Y4404" i="4"/>
  <c r="X4456" i="4"/>
  <c r="Y4456" i="4"/>
  <c r="X4507" i="4"/>
  <c r="Y4507" i="4"/>
  <c r="X4583" i="4"/>
  <c r="Y4583" i="4"/>
  <c r="X3472" i="4"/>
  <c r="Y3472" i="4"/>
  <c r="X3640" i="4"/>
  <c r="Y3640" i="4"/>
  <c r="X3768" i="4"/>
  <c r="Y3768" i="4"/>
  <c r="X4838" i="4"/>
  <c r="Y4838" i="4"/>
  <c r="X4894" i="4"/>
  <c r="Y4894" i="4"/>
  <c r="X4948" i="4"/>
  <c r="Y4948" i="4"/>
  <c r="X4986" i="4"/>
  <c r="Y4986" i="4"/>
  <c r="X5068" i="4"/>
  <c r="Y5068" i="4"/>
  <c r="X5144" i="4"/>
  <c r="Y5144" i="4"/>
  <c r="X4721" i="4"/>
  <c r="Y4721" i="4"/>
  <c r="X4785" i="4"/>
  <c r="Y4785" i="4"/>
  <c r="X4849" i="4"/>
  <c r="Y4849" i="4"/>
  <c r="X4913" i="4"/>
  <c r="Y4913" i="4"/>
  <c r="X4977" i="4"/>
  <c r="Y4977" i="4"/>
  <c r="X5041" i="4"/>
  <c r="Y5041" i="4"/>
  <c r="X5105" i="4"/>
  <c r="Y5105" i="4"/>
  <c r="X5159" i="4"/>
  <c r="Y5159" i="4"/>
  <c r="X5191" i="4"/>
  <c r="Y5191" i="4"/>
  <c r="X5223" i="4"/>
  <c r="Y5223" i="4"/>
  <c r="X5255" i="4"/>
  <c r="Y5255" i="4"/>
  <c r="X3723" i="4"/>
  <c r="Y3723" i="4"/>
  <c r="X4637" i="4"/>
  <c r="Y4637" i="4"/>
  <c r="X4727" i="4"/>
  <c r="Y4727" i="4"/>
  <c r="X4791" i="4"/>
  <c r="Y4791" i="4"/>
  <c r="X4855" i="4"/>
  <c r="Y4855" i="4"/>
  <c r="X4919" i="4"/>
  <c r="Y4919" i="4"/>
  <c r="X4983" i="4"/>
  <c r="Y4983" i="4"/>
  <c r="X5047" i="4"/>
  <c r="Y5047" i="4"/>
  <c r="X5111" i="4"/>
  <c r="Y5111" i="4"/>
  <c r="X5162" i="4"/>
  <c r="Y5162" i="4"/>
  <c r="X5194" i="4"/>
  <c r="Y5194" i="4"/>
  <c r="X595" i="4"/>
  <c r="Y595" i="4"/>
  <c r="X2084" i="4"/>
  <c r="Y2084" i="4"/>
  <c r="X1663" i="4"/>
  <c r="Y1663" i="4"/>
  <c r="X2186" i="4"/>
  <c r="Y2186" i="4"/>
  <c r="X2554" i="4"/>
  <c r="Y2554" i="4"/>
  <c r="X2668" i="4"/>
  <c r="Y2668" i="4"/>
  <c r="X3029" i="4"/>
  <c r="Y3029" i="4"/>
  <c r="X3265" i="4"/>
  <c r="Y3265" i="4"/>
  <c r="X3040" i="4"/>
  <c r="Y3040" i="4"/>
  <c r="X3388" i="4"/>
  <c r="Y3388" i="4"/>
  <c r="X3644" i="4"/>
  <c r="Y3644" i="4"/>
  <c r="X3105" i="4"/>
  <c r="Y3105" i="4"/>
  <c r="X3123" i="4"/>
  <c r="Y3123" i="4"/>
  <c r="X3512" i="4"/>
  <c r="Y3512" i="4"/>
  <c r="X4706" i="4"/>
  <c r="Y4706" i="4"/>
  <c r="X4892" i="4"/>
  <c r="Y4892" i="4"/>
  <c r="X3195" i="4"/>
  <c r="Y3195" i="4"/>
  <c r="X4026" i="4"/>
  <c r="Y4026" i="4"/>
  <c r="X4282" i="4"/>
  <c r="Y4282" i="4"/>
  <c r="X4538" i="4"/>
  <c r="Y4538" i="4"/>
  <c r="X3952" i="4"/>
  <c r="Y3952" i="4"/>
  <c r="X4208" i="4"/>
  <c r="Y4208" i="4"/>
  <c r="X4483" i="4"/>
  <c r="Y4483" i="4"/>
  <c r="X3847" i="4"/>
  <c r="Y3847" i="4"/>
  <c r="X4036" i="4"/>
  <c r="Y4036" i="4"/>
  <c r="X4288" i="4"/>
  <c r="Y4288" i="4"/>
  <c r="X4531" i="4"/>
  <c r="Y4531" i="4"/>
  <c r="X3800" i="4"/>
  <c r="Y3800" i="4"/>
  <c r="X4860" i="4"/>
  <c r="Y4860" i="4"/>
  <c r="X5094" i="4"/>
  <c r="Y5094" i="4"/>
  <c r="X4865" i="4"/>
  <c r="Y4865" i="4"/>
  <c r="X5121" i="4"/>
  <c r="Y5121" i="4"/>
  <c r="X5263" i="4"/>
  <c r="Y5263" i="4"/>
  <c r="X4589" i="4"/>
  <c r="Y4589" i="4"/>
  <c r="X3683" i="4"/>
  <c r="Y3683" i="4"/>
  <c r="X4935" i="4"/>
  <c r="Y4935" i="4"/>
  <c r="X5170" i="4"/>
  <c r="Y5170" i="4"/>
  <c r="X5226" i="4"/>
  <c r="Y5226" i="4"/>
  <c r="X5258" i="4"/>
  <c r="Y5258" i="4"/>
  <c r="X3771" i="4"/>
  <c r="Y3771" i="4"/>
  <c r="X4639" i="4"/>
  <c r="Y4639" i="4"/>
  <c r="X701" i="4"/>
  <c r="Y701" i="4"/>
  <c r="X552" i="4"/>
  <c r="Y552" i="4"/>
  <c r="X691" i="4"/>
  <c r="Y691" i="4"/>
  <c r="X684" i="4"/>
  <c r="Y684" i="4"/>
  <c r="X945" i="4"/>
  <c r="Y945" i="4"/>
  <c r="X679" i="4"/>
  <c r="Y679" i="4"/>
  <c r="X756" i="4"/>
  <c r="Y756" i="4"/>
  <c r="X826" i="4"/>
  <c r="Y826" i="4"/>
  <c r="X890" i="4"/>
  <c r="Y890" i="4"/>
  <c r="X974" i="4"/>
  <c r="Y974" i="4"/>
  <c r="X864" i="4"/>
  <c r="Y864" i="4"/>
  <c r="X838" i="4"/>
  <c r="Y838" i="4"/>
  <c r="X902" i="4"/>
  <c r="Y902" i="4"/>
  <c r="X839" i="4"/>
  <c r="Y839" i="4"/>
  <c r="X903" i="4"/>
  <c r="Y903" i="4"/>
  <c r="X975" i="4"/>
  <c r="Y975" i="4"/>
  <c r="X1007" i="4"/>
  <c r="Y1007" i="4"/>
  <c r="X1039" i="4"/>
  <c r="Y1039" i="4"/>
  <c r="X1120" i="4"/>
  <c r="Y1120" i="4"/>
  <c r="X1184" i="4"/>
  <c r="Y1184" i="4"/>
  <c r="X1251" i="4"/>
  <c r="Y1251" i="4"/>
  <c r="X1348" i="4"/>
  <c r="Y1348" i="4"/>
  <c r="X1492" i="4"/>
  <c r="Y1492" i="4"/>
  <c r="X990" i="4"/>
  <c r="Y990" i="4"/>
  <c r="X1022" i="4"/>
  <c r="Y1022" i="4"/>
  <c r="X1054" i="4"/>
  <c r="Y1054" i="4"/>
  <c r="X1097" i="4"/>
  <c r="Y1097" i="4"/>
  <c r="X1161" i="4"/>
  <c r="Y1161" i="4"/>
  <c r="X1225" i="4"/>
  <c r="Y1225" i="4"/>
  <c r="X1289" i="4"/>
  <c r="Y1289" i="4"/>
  <c r="X1083" i="4"/>
  <c r="Y1083" i="4"/>
  <c r="X1139" i="4"/>
  <c r="Y1139" i="4"/>
  <c r="X1203" i="4"/>
  <c r="Y1203" i="4"/>
  <c r="X1295" i="4"/>
  <c r="Y1295" i="4"/>
  <c r="X1313" i="4"/>
  <c r="Y1313" i="4"/>
  <c r="X1377" i="4"/>
  <c r="Y1377" i="4"/>
  <c r="X1441" i="4"/>
  <c r="Y1441" i="4"/>
  <c r="X1098" i="4"/>
  <c r="Y1098" i="4"/>
  <c r="X1162" i="4"/>
  <c r="Y1162" i="4"/>
  <c r="X1226" i="4"/>
  <c r="Y1226" i="4"/>
  <c r="X1258" i="4"/>
  <c r="Y1258" i="4"/>
  <c r="X1386" i="4"/>
  <c r="Y1386" i="4"/>
  <c r="X1514" i="4"/>
  <c r="Y1514" i="4"/>
  <c r="X1397" i="4"/>
  <c r="Y1397" i="4"/>
  <c r="X1511" i="4"/>
  <c r="Y1511" i="4"/>
  <c r="X1357" i="4"/>
  <c r="Y1357" i="4"/>
  <c r="X1502" i="4"/>
  <c r="Y1502" i="4"/>
  <c r="X1676" i="4"/>
  <c r="Y1676" i="4"/>
  <c r="X1804" i="4"/>
  <c r="Y1804" i="4"/>
  <c r="X1900" i="4"/>
  <c r="Y1900" i="4"/>
  <c r="X1779" i="4"/>
  <c r="Y1779" i="4"/>
  <c r="X1929" i="4"/>
  <c r="Y1929" i="4"/>
  <c r="X1992" i="4"/>
  <c r="Y1992" i="4"/>
  <c r="X2056" i="4"/>
  <c r="Y2056" i="4"/>
  <c r="X2120" i="4"/>
  <c r="Y2120" i="4"/>
  <c r="X2184" i="4"/>
  <c r="Y2184" i="4"/>
  <c r="X1590" i="4"/>
  <c r="Y1590" i="4"/>
  <c r="X1649" i="4"/>
  <c r="Y1649" i="4"/>
  <c r="X1777" i="4"/>
  <c r="Y1777" i="4"/>
  <c r="X1873" i="4"/>
  <c r="Y1873" i="4"/>
  <c r="X2267" i="4"/>
  <c r="Y2267" i="4"/>
  <c r="X2363" i="4"/>
  <c r="Y2363" i="4"/>
  <c r="X2491" i="4"/>
  <c r="Y2491" i="4"/>
  <c r="X2619" i="4"/>
  <c r="Y2619" i="4"/>
  <c r="X2715" i="4"/>
  <c r="Y2715" i="4"/>
  <c r="X2779" i="4"/>
  <c r="Y2779" i="4"/>
  <c r="X2843" i="4"/>
  <c r="Y2843" i="4"/>
  <c r="X2907" i="4"/>
  <c r="Y2907" i="4"/>
  <c r="X1598" i="4"/>
  <c r="Y1598" i="4"/>
  <c r="X1735" i="4"/>
  <c r="Y1735" i="4"/>
  <c r="X1863" i="4"/>
  <c r="Y1863" i="4"/>
  <c r="X1955" i="4"/>
  <c r="Y1955" i="4"/>
  <c r="X2019" i="4"/>
  <c r="Y2019" i="4"/>
  <c r="X2083" i="4"/>
  <c r="Y2083" i="4"/>
  <c r="X2147" i="4"/>
  <c r="Y2147" i="4"/>
  <c r="X1571" i="4"/>
  <c r="Y1571" i="4"/>
  <c r="X1642" i="4"/>
  <c r="Y1642" i="4"/>
  <c r="X1706" i="4"/>
  <c r="Y1706" i="4"/>
  <c r="X1770" i="4"/>
  <c r="Y1770" i="4"/>
  <c r="X1834" i="4"/>
  <c r="Y1834" i="4"/>
  <c r="X1898" i="4"/>
  <c r="Y1898" i="4"/>
  <c r="X1966" i="4"/>
  <c r="Y1966" i="4"/>
  <c r="X2030" i="4"/>
  <c r="Y2030" i="4"/>
  <c r="X2094" i="4"/>
  <c r="Y2094" i="4"/>
  <c r="X2158" i="4"/>
  <c r="Y2158" i="4"/>
  <c r="X2233" i="4"/>
  <c r="Y2233" i="4"/>
  <c r="X2297" i="4"/>
  <c r="Y2297" i="4"/>
  <c r="X2361" i="4"/>
  <c r="Y2361" i="4"/>
  <c r="X2425" i="4"/>
  <c r="Y2425" i="4"/>
  <c r="X2489" i="4"/>
  <c r="Y2489" i="4"/>
  <c r="X2553" i="4"/>
  <c r="Y2553" i="4"/>
  <c r="X2617" i="4"/>
  <c r="Y2617" i="4"/>
  <c r="X2681" i="4"/>
  <c r="Y2681" i="4"/>
  <c r="X2745" i="4"/>
  <c r="Y2745" i="4"/>
  <c r="X957" i="4"/>
  <c r="Y957" i="4"/>
  <c r="X2231" i="4"/>
  <c r="Y2231" i="4"/>
  <c r="X2047" i="4"/>
  <c r="Y2047" i="4"/>
  <c r="X2453" i="4"/>
  <c r="Y2453" i="4"/>
  <c r="X2244" i="4"/>
  <c r="Y2244" i="4"/>
  <c r="X3050" i="4"/>
  <c r="Y3050" i="4"/>
  <c r="X2991" i="4"/>
  <c r="Y2991" i="4"/>
  <c r="X2866" i="4"/>
  <c r="Y2866" i="4"/>
  <c r="X3090" i="4"/>
  <c r="Y3090" i="4"/>
  <c r="X3452" i="4"/>
  <c r="Y3452" i="4"/>
  <c r="X3708" i="4"/>
  <c r="Y3708" i="4"/>
  <c r="X3361" i="4"/>
  <c r="Y3361" i="4"/>
  <c r="X3175" i="4"/>
  <c r="Y3175" i="4"/>
  <c r="X4610" i="4"/>
  <c r="Y4610" i="4"/>
  <c r="X4738" i="4"/>
  <c r="Y4738" i="4"/>
  <c r="X5000" i="4"/>
  <c r="Y5000" i="4"/>
  <c r="X3587" i="4"/>
  <c r="Y3587" i="4"/>
  <c r="X4090" i="4"/>
  <c r="Y4090" i="4"/>
  <c r="X4346" i="4"/>
  <c r="Y4346" i="4"/>
  <c r="X4015" i="4"/>
  <c r="Y4015" i="4"/>
  <c r="X4280" i="4"/>
  <c r="Y4280" i="4"/>
  <c r="X4547" i="4"/>
  <c r="Y4547" i="4"/>
  <c r="X3879" i="4"/>
  <c r="Y3879" i="4"/>
  <c r="X4099" i="4"/>
  <c r="Y4099" i="4"/>
  <c r="X4364" i="4"/>
  <c r="Y4364" i="4"/>
  <c r="X3097" i="4"/>
  <c r="Y3097" i="4"/>
  <c r="X4902" i="4"/>
  <c r="Y4902" i="4"/>
  <c r="X3667" i="4"/>
  <c r="Y3667" i="4"/>
  <c r="X4929" i="4"/>
  <c r="Y4929" i="4"/>
  <c r="X5167" i="4"/>
  <c r="Y5167" i="4"/>
  <c r="X4653" i="4"/>
  <c r="Y4653" i="4"/>
  <c r="X4743" i="4"/>
  <c r="Y4743" i="4"/>
  <c r="X4999" i="4"/>
  <c r="Y4999" i="4"/>
  <c r="X5202" i="4"/>
  <c r="Y5202" i="4"/>
  <c r="X5234" i="4"/>
  <c r="Y5234" i="4"/>
  <c r="X5266" i="4"/>
  <c r="Y5266" i="4"/>
  <c r="X4591" i="4"/>
  <c r="Y4591" i="4"/>
  <c r="X4655" i="4"/>
  <c r="Y4655" i="4"/>
  <c r="X733" i="4"/>
  <c r="Y733" i="4"/>
  <c r="X474" i="4"/>
  <c r="Y474" i="4"/>
  <c r="X720" i="4"/>
  <c r="Y720" i="4"/>
  <c r="X748" i="4"/>
  <c r="Y748" i="4"/>
  <c r="X632" i="4"/>
  <c r="Y632" i="4"/>
  <c r="X708" i="4"/>
  <c r="Y708" i="4"/>
  <c r="X772" i="4"/>
  <c r="Y772" i="4"/>
  <c r="X842" i="4"/>
  <c r="Y842" i="4"/>
  <c r="X906" i="4"/>
  <c r="Y906" i="4"/>
  <c r="X982" i="4"/>
  <c r="Y982" i="4"/>
  <c r="X880" i="4"/>
  <c r="Y880" i="4"/>
  <c r="X854" i="4"/>
  <c r="Y854" i="4"/>
  <c r="X911" i="4"/>
  <c r="Y911" i="4"/>
  <c r="X855" i="4"/>
  <c r="Y855" i="4"/>
  <c r="X940" i="4"/>
  <c r="Y940" i="4"/>
  <c r="X983" i="4"/>
  <c r="Y983" i="4"/>
  <c r="X1015" i="4"/>
  <c r="Y1015" i="4"/>
  <c r="X1047" i="4"/>
  <c r="Y1047" i="4"/>
  <c r="X1136" i="4"/>
  <c r="Y1136" i="4"/>
  <c r="X1200" i="4"/>
  <c r="Y1200" i="4"/>
  <c r="X1267" i="4"/>
  <c r="Y1267" i="4"/>
  <c r="X1396" i="4"/>
  <c r="Y1396" i="4"/>
  <c r="X1524" i="4"/>
  <c r="Y1524" i="4"/>
  <c r="X998" i="4"/>
  <c r="Y998" i="4"/>
  <c r="X1030" i="4"/>
  <c r="Y1030" i="4"/>
  <c r="X1062" i="4"/>
  <c r="Y1062" i="4"/>
  <c r="X1113" i="4"/>
  <c r="Y1113" i="4"/>
  <c r="X1177" i="4"/>
  <c r="Y1177" i="4"/>
  <c r="X1241" i="4"/>
  <c r="Y1241" i="4"/>
  <c r="X1059" i="4"/>
  <c r="Y1059" i="4"/>
  <c r="X1091" i="4"/>
  <c r="Y1091" i="4"/>
  <c r="X1155" i="4"/>
  <c r="Y1155" i="4"/>
  <c r="X1219" i="4"/>
  <c r="Y1219" i="4"/>
  <c r="X1327" i="4"/>
  <c r="Y1327" i="4"/>
  <c r="X1329" i="4"/>
  <c r="Y1329" i="4"/>
  <c r="X1393" i="4"/>
  <c r="Y1393" i="4"/>
  <c r="X1457" i="4"/>
  <c r="Y1457" i="4"/>
  <c r="X1114" i="4"/>
  <c r="Y1114" i="4"/>
  <c r="X1178" i="4"/>
  <c r="Y1178" i="4"/>
  <c r="X1242" i="4"/>
  <c r="Y1242" i="4"/>
  <c r="X1290" i="4"/>
  <c r="Y1290" i="4"/>
  <c r="X1418" i="4"/>
  <c r="Y1418" i="4"/>
  <c r="X1546" i="4"/>
  <c r="Y1546" i="4"/>
  <c r="X1435" i="4"/>
  <c r="Y1435" i="4"/>
  <c r="X1527" i="4"/>
  <c r="Y1527" i="4"/>
  <c r="X1389" i="4"/>
  <c r="Y1389" i="4"/>
  <c r="X1534" i="4"/>
  <c r="Y1534" i="4"/>
  <c r="X1708" i="4"/>
  <c r="Y1708" i="4"/>
  <c r="X1836" i="4"/>
  <c r="Y1836" i="4"/>
  <c r="X1651" i="4"/>
  <c r="Y1651" i="4"/>
  <c r="X1811" i="4"/>
  <c r="Y1811" i="4"/>
  <c r="X1944" i="4"/>
  <c r="Y1944" i="4"/>
  <c r="X2008" i="4"/>
  <c r="Y2008" i="4"/>
  <c r="X2072" i="4"/>
  <c r="Y2072" i="4"/>
  <c r="X2136" i="4"/>
  <c r="Y2136" i="4"/>
  <c r="X2200" i="4"/>
  <c r="Y2200" i="4"/>
  <c r="X1609" i="4"/>
  <c r="Y1609" i="4"/>
  <c r="X1662" i="4"/>
  <c r="Y1662" i="4"/>
  <c r="X1790" i="4"/>
  <c r="Y1790" i="4"/>
  <c r="X1886" i="4"/>
  <c r="Y1886" i="4"/>
  <c r="X2283" i="4"/>
  <c r="Y2283" i="4"/>
  <c r="X2395" i="4"/>
  <c r="Y2395" i="4"/>
  <c r="X2523" i="4"/>
  <c r="Y2523" i="4"/>
  <c r="X2651" i="4"/>
  <c r="Y2651" i="4"/>
  <c r="X2731" i="4"/>
  <c r="Y2731" i="4"/>
  <c r="X2795" i="4"/>
  <c r="Y2795" i="4"/>
  <c r="X2859" i="4"/>
  <c r="Y2859" i="4"/>
  <c r="X2923" i="4"/>
  <c r="Y2923" i="4"/>
  <c r="X1639" i="4"/>
  <c r="Y1639" i="4"/>
  <c r="X1767" i="4"/>
  <c r="Y1767" i="4"/>
  <c r="X1895" i="4"/>
  <c r="Y1895" i="4"/>
  <c r="X1971" i="4"/>
  <c r="Y1971" i="4"/>
  <c r="X2035" i="4"/>
  <c r="Y2035" i="4"/>
  <c r="X2099" i="4"/>
  <c r="Y2099" i="4"/>
  <c r="X2163" i="4"/>
  <c r="Y2163" i="4"/>
  <c r="X1584" i="4"/>
  <c r="Y1584" i="4"/>
  <c r="X1661" i="4"/>
  <c r="Y1661" i="4"/>
  <c r="X1725" i="4"/>
  <c r="Y1725" i="4"/>
  <c r="X1789" i="4"/>
  <c r="Y1789" i="4"/>
  <c r="X1853" i="4"/>
  <c r="Y1853" i="4"/>
  <c r="X1917" i="4"/>
  <c r="Y1917" i="4"/>
  <c r="X1982" i="4"/>
  <c r="Y1982" i="4"/>
  <c r="X2046" i="4"/>
  <c r="Y2046" i="4"/>
  <c r="X2110" i="4"/>
  <c r="Y2110" i="4"/>
  <c r="X2174" i="4"/>
  <c r="Y2174" i="4"/>
  <c r="X2249" i="4"/>
  <c r="Y2249" i="4"/>
  <c r="X2313" i="4"/>
  <c r="Y2313" i="4"/>
  <c r="X2377" i="4"/>
  <c r="Y2377" i="4"/>
  <c r="X2441" i="4"/>
  <c r="Y2441" i="4"/>
  <c r="X2505" i="4"/>
  <c r="Y2505" i="4"/>
  <c r="X2569" i="4"/>
  <c r="Y2569" i="4"/>
  <c r="X2633" i="4"/>
  <c r="Y2633" i="4"/>
  <c r="X2697" i="4"/>
  <c r="Y2697" i="4"/>
  <c r="X1253" i="4"/>
  <c r="Y1253" i="4"/>
  <c r="X2487" i="4"/>
  <c r="Y2487" i="4"/>
  <c r="X1669" i="4"/>
  <c r="Y1669" i="4"/>
  <c r="X2709" i="4"/>
  <c r="Y2709" i="4"/>
  <c r="X2336" i="4"/>
  <c r="Y2336" i="4"/>
  <c r="X2834" i="4"/>
  <c r="Y2834" i="4"/>
  <c r="X3119" i="4"/>
  <c r="Y3119" i="4"/>
  <c r="X2952" i="4"/>
  <c r="Y2952" i="4"/>
  <c r="X2958" i="4"/>
  <c r="Y2958" i="4"/>
  <c r="X3516" i="4"/>
  <c r="Y3516" i="4"/>
  <c r="X3772" i="4"/>
  <c r="Y3772" i="4"/>
  <c r="X3489" i="4"/>
  <c r="Y3489" i="4"/>
  <c r="X3433" i="4"/>
  <c r="Y3433" i="4"/>
  <c r="X4642" i="4"/>
  <c r="Y4642" i="4"/>
  <c r="X4780" i="4"/>
  <c r="Y4780" i="4"/>
  <c r="X5044" i="4"/>
  <c r="Y5044" i="4"/>
  <c r="X3898" i="4"/>
  <c r="Y3898" i="4"/>
  <c r="X4154" i="4"/>
  <c r="Y4154" i="4"/>
  <c r="X4410" i="4"/>
  <c r="Y4410" i="4"/>
  <c r="X4084" i="4"/>
  <c r="Y4084" i="4"/>
  <c r="X4327" i="4"/>
  <c r="Y4327" i="4"/>
  <c r="X3272" i="4"/>
  <c r="Y3272" i="4"/>
  <c r="X3923" i="4"/>
  <c r="Y3923" i="4"/>
  <c r="X4160" i="4"/>
  <c r="Y4160" i="4"/>
  <c r="X4415" i="4"/>
  <c r="Y4415" i="4"/>
  <c r="X3526" i="4"/>
  <c r="Y3526" i="4"/>
  <c r="X4962" i="4"/>
  <c r="Y4962" i="4"/>
  <c r="X4737" i="4"/>
  <c r="Y4737" i="4"/>
  <c r="X4993" i="4"/>
  <c r="Y4993" i="4"/>
  <c r="X5199" i="4"/>
  <c r="Y5199" i="4"/>
  <c r="X4807" i="4"/>
  <c r="Y4807" i="4"/>
  <c r="X5063" i="4"/>
  <c r="Y5063" i="4"/>
  <c r="X5210" i="4"/>
  <c r="Y5210" i="4"/>
  <c r="X5242" i="4"/>
  <c r="Y5242" i="4"/>
  <c r="X5274" i="4"/>
  <c r="Y5274" i="4"/>
  <c r="X4607" i="4"/>
  <c r="Y4607" i="4"/>
  <c r="X4671" i="4"/>
  <c r="Y4671" i="4"/>
  <c r="X65" i="4"/>
  <c r="Y65" i="4"/>
  <c r="X797" i="4"/>
  <c r="Y797" i="4"/>
  <c r="X540" i="4"/>
  <c r="Y540" i="4"/>
  <c r="X736" i="4"/>
  <c r="Y736" i="4"/>
  <c r="X913" i="4"/>
  <c r="Y913" i="4"/>
  <c r="X731" i="4"/>
  <c r="Y731" i="4"/>
  <c r="X724" i="4"/>
  <c r="Y724" i="4"/>
  <c r="X788" i="4"/>
  <c r="Y788" i="4"/>
  <c r="X858" i="4"/>
  <c r="Y858" i="4"/>
  <c r="X958" i="4"/>
  <c r="Y958" i="4"/>
  <c r="X832" i="4"/>
  <c r="Y832" i="4"/>
  <c r="X896" i="4"/>
  <c r="Y896" i="4"/>
  <c r="X870" i="4"/>
  <c r="Y870" i="4"/>
  <c r="X950" i="4"/>
  <c r="Y950" i="4"/>
  <c r="X871" i="4"/>
  <c r="Y871" i="4"/>
  <c r="X959" i="4"/>
  <c r="Y959" i="4"/>
  <c r="X991" i="4"/>
  <c r="Y991" i="4"/>
  <c r="X1023" i="4"/>
  <c r="Y1023" i="4"/>
  <c r="X936" i="4"/>
  <c r="Y936" i="4"/>
  <c r="X1152" i="4"/>
  <c r="Y1152" i="4"/>
  <c r="X1216" i="4"/>
  <c r="Y1216" i="4"/>
  <c r="X1283" i="4"/>
  <c r="Y1283" i="4"/>
  <c r="X1428" i="4"/>
  <c r="Y1428" i="4"/>
  <c r="X1540" i="4"/>
  <c r="Y1540" i="4"/>
  <c r="X1006" i="4"/>
  <c r="Y1006" i="4"/>
  <c r="X1038" i="4"/>
  <c r="Y1038" i="4"/>
  <c r="X1070" i="4"/>
  <c r="Y1070" i="4"/>
  <c r="X1129" i="4"/>
  <c r="Y1129" i="4"/>
  <c r="X1193" i="4"/>
  <c r="Y1193" i="4"/>
  <c r="X1257" i="4"/>
  <c r="Y1257" i="4"/>
  <c r="X1067" i="4"/>
  <c r="Y1067" i="4"/>
  <c r="X1107" i="4"/>
  <c r="Y1107" i="4"/>
  <c r="X1171" i="4"/>
  <c r="Y1171" i="4"/>
  <c r="X1235" i="4"/>
  <c r="Y1235" i="4"/>
  <c r="X1270" i="4"/>
  <c r="Y1270" i="4"/>
  <c r="X1345" i="4"/>
  <c r="Y1345" i="4"/>
  <c r="X1409" i="4"/>
  <c r="Y1409" i="4"/>
  <c r="X1473" i="4"/>
  <c r="Y1473" i="4"/>
  <c r="X1130" i="4"/>
  <c r="Y1130" i="4"/>
  <c r="X1194" i="4"/>
  <c r="Y1194" i="4"/>
  <c r="X1272" i="4"/>
  <c r="Y1272" i="4"/>
  <c r="X1322" i="4"/>
  <c r="Y1322" i="4"/>
  <c r="X1450" i="4"/>
  <c r="Y1450" i="4"/>
  <c r="X1291" i="4"/>
  <c r="Y1291" i="4"/>
  <c r="X1479" i="4"/>
  <c r="Y1479" i="4"/>
  <c r="X1543" i="4"/>
  <c r="Y1543" i="4"/>
  <c r="X1421" i="4"/>
  <c r="Y1421" i="4"/>
  <c r="X1562" i="4"/>
  <c r="Y1562" i="4"/>
  <c r="X1740" i="4"/>
  <c r="Y1740" i="4"/>
  <c r="X1868" i="4"/>
  <c r="Y1868" i="4"/>
  <c r="X1683" i="4"/>
  <c r="Y1683" i="4"/>
  <c r="X1843" i="4"/>
  <c r="Y1843" i="4"/>
  <c r="X1960" i="4"/>
  <c r="Y1960" i="4"/>
  <c r="X2024" i="4"/>
  <c r="Y2024" i="4"/>
  <c r="X2088" i="4"/>
  <c r="Y2088" i="4"/>
  <c r="X2152" i="4"/>
  <c r="Y2152" i="4"/>
  <c r="X2216" i="4"/>
  <c r="Y2216" i="4"/>
  <c r="X1617" i="4"/>
  <c r="Y1617" i="4"/>
  <c r="X1713" i="4"/>
  <c r="Y1713" i="4"/>
  <c r="X1809" i="4"/>
  <c r="Y1809" i="4"/>
  <c r="X2235" i="4"/>
  <c r="Y2235" i="4"/>
  <c r="X2299" i="4"/>
  <c r="Y2299" i="4"/>
  <c r="X2427" i="4"/>
  <c r="Y2427" i="4"/>
  <c r="X2555" i="4"/>
  <c r="Y2555" i="4"/>
  <c r="X2667" i="4"/>
  <c r="Y2667" i="4"/>
  <c r="X2747" i="4"/>
  <c r="Y2747" i="4"/>
  <c r="X2811" i="4"/>
  <c r="Y2811" i="4"/>
  <c r="X2875" i="4"/>
  <c r="Y2875" i="4"/>
  <c r="X2939" i="4"/>
  <c r="Y2939" i="4"/>
  <c r="X1671" i="4"/>
  <c r="Y1671" i="4"/>
  <c r="X1799" i="4"/>
  <c r="Y1799" i="4"/>
  <c r="X1923" i="4"/>
  <c r="Y1923" i="4"/>
  <c r="X1987" i="4"/>
  <c r="Y1987" i="4"/>
  <c r="X2051" i="4"/>
  <c r="Y2051" i="4"/>
  <c r="X2115" i="4"/>
  <c r="Y2115" i="4"/>
  <c r="X2179" i="4"/>
  <c r="Y2179" i="4"/>
  <c r="X1610" i="4"/>
  <c r="Y1610" i="4"/>
  <c r="X1674" i="4"/>
  <c r="Y1674" i="4"/>
  <c r="X1738" i="4"/>
  <c r="Y1738" i="4"/>
  <c r="X1802" i="4"/>
  <c r="Y1802" i="4"/>
  <c r="X1866" i="4"/>
  <c r="Y1866" i="4"/>
  <c r="X1934" i="4"/>
  <c r="Y1934" i="4"/>
  <c r="X1998" i="4"/>
  <c r="Y1998" i="4"/>
  <c r="X2062" i="4"/>
  <c r="Y2062" i="4"/>
  <c r="X2126" i="4"/>
  <c r="Y2126" i="4"/>
  <c r="X2190" i="4"/>
  <c r="Y2190" i="4"/>
  <c r="X2265" i="4"/>
  <c r="Y2265" i="4"/>
  <c r="X2329" i="4"/>
  <c r="Y2329" i="4"/>
  <c r="X2393" i="4"/>
  <c r="Y2393" i="4"/>
  <c r="X2457" i="4"/>
  <c r="Y2457" i="4"/>
  <c r="X2521" i="4"/>
  <c r="Y2521" i="4"/>
  <c r="X2585" i="4"/>
  <c r="Y2585" i="4"/>
  <c r="X2649" i="4"/>
  <c r="Y2649" i="4"/>
  <c r="X2713" i="4"/>
  <c r="Y2713" i="4"/>
  <c r="X1537" i="4"/>
  <c r="Y1537" i="4"/>
  <c r="X2890" i="4"/>
  <c r="Y2890" i="4"/>
  <c r="X3324" i="4"/>
  <c r="Y3324" i="4"/>
  <c r="X3347" i="4"/>
  <c r="Y3347" i="4"/>
  <c r="X3962" i="4"/>
  <c r="Y3962" i="4"/>
  <c r="X4151" i="4"/>
  <c r="Y4151" i="4"/>
  <c r="X4224" i="4"/>
  <c r="Y4224" i="4"/>
  <c r="X4996" i="4"/>
  <c r="Y4996" i="4"/>
  <c r="X4871" i="4"/>
  <c r="Y4871" i="4"/>
  <c r="X4623" i="4"/>
  <c r="Y4623" i="4"/>
  <c r="X637" i="4"/>
  <c r="Y637" i="4"/>
  <c r="X929" i="4"/>
  <c r="Y929" i="4"/>
  <c r="X874" i="4"/>
  <c r="Y874" i="4"/>
  <c r="X886" i="4"/>
  <c r="Y886" i="4"/>
  <c r="X999" i="4"/>
  <c r="Y999" i="4"/>
  <c r="X1232" i="4"/>
  <c r="Y1232" i="4"/>
  <c r="X1014" i="4"/>
  <c r="Y1014" i="4"/>
  <c r="X1209" i="4"/>
  <c r="Y1209" i="4"/>
  <c r="X1187" i="4"/>
  <c r="Y1187" i="4"/>
  <c r="X1425" i="4"/>
  <c r="Y1425" i="4"/>
  <c r="X1557" i="4"/>
  <c r="Y1557" i="4"/>
  <c r="X1495" i="4"/>
  <c r="Y1495" i="4"/>
  <c r="X1772" i="4"/>
  <c r="Y1772" i="4"/>
  <c r="X1976" i="4"/>
  <c r="Y1976" i="4"/>
  <c r="X1573" i="4"/>
  <c r="Y1573" i="4"/>
  <c r="X2251" i="4"/>
  <c r="Y2251" i="4"/>
  <c r="X2683" i="4"/>
  <c r="Y2683" i="4"/>
  <c r="X1586" i="4"/>
  <c r="Y1586" i="4"/>
  <c r="X2003" i="4"/>
  <c r="Y2003" i="4"/>
  <c r="X1629" i="4"/>
  <c r="Y1629" i="4"/>
  <c r="X1885" i="4"/>
  <c r="Y1885" i="4"/>
  <c r="X2142" i="4"/>
  <c r="Y2142" i="4"/>
  <c r="X2409" i="4"/>
  <c r="Y2409" i="4"/>
  <c r="X2665" i="4"/>
  <c r="Y2665" i="4"/>
  <c r="X2793" i="4"/>
  <c r="Y2793" i="4"/>
  <c r="X2278" i="4"/>
  <c r="Y2278" i="4"/>
  <c r="X2406" i="4"/>
  <c r="Y2406" i="4"/>
  <c r="X2534" i="4"/>
  <c r="Y2534" i="4"/>
  <c r="X2219" i="4"/>
  <c r="Y2219" i="4"/>
  <c r="X2332" i="4"/>
  <c r="Y2332" i="4"/>
  <c r="X2460" i="4"/>
  <c r="Y2460" i="4"/>
  <c r="X2001" i="4"/>
  <c r="Y2001" i="4"/>
  <c r="X2065" i="4"/>
  <c r="Y2065" i="4"/>
  <c r="X2129" i="4"/>
  <c r="Y2129" i="4"/>
  <c r="X1945" i="4"/>
  <c r="Y1945" i="4"/>
  <c r="X2290" i="4"/>
  <c r="Y2290" i="4"/>
  <c r="X2418" i="4"/>
  <c r="Y2418" i="4"/>
  <c r="X2578" i="4"/>
  <c r="Y2578" i="4"/>
  <c r="X2658" i="4"/>
  <c r="Y2658" i="4"/>
  <c r="X2722" i="4"/>
  <c r="Y2722" i="4"/>
  <c r="X2786" i="4"/>
  <c r="Y2786" i="4"/>
  <c r="X2862" i="4"/>
  <c r="Y2862" i="4"/>
  <c r="X2530" i="4"/>
  <c r="Y2530" i="4"/>
  <c r="X2656" i="4"/>
  <c r="Y2656" i="4"/>
  <c r="X2784" i="4"/>
  <c r="Y2784" i="4"/>
  <c r="X2896" i="4"/>
  <c r="Y2896" i="4"/>
  <c r="X2193" i="4"/>
  <c r="Y2193" i="4"/>
  <c r="X2614" i="4"/>
  <c r="Y2614" i="4"/>
  <c r="X2678" i="4"/>
  <c r="Y2678" i="4"/>
  <c r="X2742" i="4"/>
  <c r="Y2742" i="4"/>
  <c r="X2806" i="4"/>
  <c r="Y2806" i="4"/>
  <c r="X2270" i="4"/>
  <c r="Y2270" i="4"/>
  <c r="X2512" i="4"/>
  <c r="Y2512" i="4"/>
  <c r="X2644" i="4"/>
  <c r="Y2644" i="4"/>
  <c r="X2772" i="4"/>
  <c r="Y2772" i="4"/>
  <c r="X2999" i="4"/>
  <c r="Y2999" i="4"/>
  <c r="X3127" i="4"/>
  <c r="Y3127" i="4"/>
  <c r="X3178" i="4"/>
  <c r="Y3178" i="4"/>
  <c r="X3210" i="4"/>
  <c r="Y3210" i="4"/>
  <c r="X3242" i="4"/>
  <c r="Y3242" i="4"/>
  <c r="X3274" i="4"/>
  <c r="Y3274" i="4"/>
  <c r="X3306" i="4"/>
  <c r="Y3306" i="4"/>
  <c r="X3357" i="4"/>
  <c r="Y3357" i="4"/>
  <c r="X3421" i="4"/>
  <c r="Y3421" i="4"/>
  <c r="X3485" i="4"/>
  <c r="Y3485" i="4"/>
  <c r="X3549" i="4"/>
  <c r="Y3549" i="4"/>
  <c r="X3613" i="4"/>
  <c r="Y3613" i="4"/>
  <c r="X3677" i="4"/>
  <c r="Y3677" i="4"/>
  <c r="X3741" i="4"/>
  <c r="Y3741" i="4"/>
  <c r="X3805" i="4"/>
  <c r="Y3805" i="4"/>
  <c r="X2924" i="4"/>
  <c r="Y2924" i="4"/>
  <c r="X3032" i="4"/>
  <c r="Y3032" i="4"/>
  <c r="X2840" i="4"/>
  <c r="Y2840" i="4"/>
  <c r="X2965" i="4"/>
  <c r="Y2965" i="4"/>
  <c r="X3019" i="4"/>
  <c r="Y3019" i="4"/>
  <c r="X3060" i="4"/>
  <c r="Y3060" i="4"/>
  <c r="X3115" i="4"/>
  <c r="Y3115" i="4"/>
  <c r="X2993" i="4"/>
  <c r="Y2993" i="4"/>
  <c r="X2982" i="4"/>
  <c r="Y2982" i="4"/>
  <c r="X3151" i="4"/>
  <c r="Y3151" i="4"/>
  <c r="X3332" i="4"/>
  <c r="Y3332" i="4"/>
  <c r="X3396" i="4"/>
  <c r="Y3396" i="4"/>
  <c r="X3460" i="4"/>
  <c r="Y3460" i="4"/>
  <c r="X3524" i="4"/>
  <c r="Y3524" i="4"/>
  <c r="X3588" i="4"/>
  <c r="Y3588" i="4"/>
  <c r="X3652" i="4"/>
  <c r="Y3652" i="4"/>
  <c r="X3716" i="4"/>
  <c r="Y3716" i="4"/>
  <c r="X3780" i="4"/>
  <c r="Y3780" i="4"/>
  <c r="X2945" i="4"/>
  <c r="Y2945" i="4"/>
  <c r="X3142" i="4"/>
  <c r="Y3142" i="4"/>
  <c r="X3366" i="4"/>
  <c r="Y3366" i="4"/>
  <c r="X3520" i="4"/>
  <c r="Y3520" i="4"/>
  <c r="X3853" i="4"/>
  <c r="Y3853" i="4"/>
  <c r="X3885" i="4"/>
  <c r="Y3885" i="4"/>
  <c r="X3917" i="4"/>
  <c r="Y3917" i="4"/>
  <c r="X3949" i="4"/>
  <c r="Y3949" i="4"/>
  <c r="X3981" i="4"/>
  <c r="Y3981" i="4"/>
  <c r="X4013" i="4"/>
  <c r="Y4013" i="4"/>
  <c r="X4045" i="4"/>
  <c r="Y4045" i="4"/>
  <c r="X4077" i="4"/>
  <c r="Y4077" i="4"/>
  <c r="X4109" i="4"/>
  <c r="Y4109" i="4"/>
  <c r="X4141" i="4"/>
  <c r="Y4141" i="4"/>
  <c r="X4173" i="4"/>
  <c r="Y4173" i="4"/>
  <c r="X4205" i="4"/>
  <c r="Y4205" i="4"/>
  <c r="X4237" i="4"/>
  <c r="Y4237" i="4"/>
  <c r="X4269" i="4"/>
  <c r="Y4269" i="4"/>
  <c r="X4301" i="4"/>
  <c r="Y4301" i="4"/>
  <c r="X4333" i="4"/>
  <c r="Y4333" i="4"/>
  <c r="X4365" i="4"/>
  <c r="Y4365" i="4"/>
  <c r="X4397" i="4"/>
  <c r="Y4397" i="4"/>
  <c r="X4429" i="4"/>
  <c r="Y4429" i="4"/>
  <c r="X4461" i="4"/>
  <c r="Y4461" i="4"/>
  <c r="X4493" i="4"/>
  <c r="Y4493" i="4"/>
  <c r="X4525" i="4"/>
  <c r="Y4525" i="4"/>
  <c r="X4557" i="4"/>
  <c r="Y4557" i="4"/>
  <c r="X4588" i="4"/>
  <c r="Y4588" i="4"/>
  <c r="X4620" i="4"/>
  <c r="Y4620" i="4"/>
  <c r="X4652" i="4"/>
  <c r="Y4652" i="4"/>
  <c r="X4684" i="4"/>
  <c r="Y4684" i="4"/>
  <c r="X4716" i="4"/>
  <c r="Y4716" i="4"/>
  <c r="X4748" i="4"/>
  <c r="Y4748" i="4"/>
  <c r="X4794" i="4"/>
  <c r="Y4794" i="4"/>
  <c r="X4840" i="4"/>
  <c r="Y4840" i="4"/>
  <c r="X4930" i="4"/>
  <c r="Y4930" i="4"/>
  <c r="X5018" i="4"/>
  <c r="Y5018" i="4"/>
  <c r="X5062" i="4"/>
  <c r="Y5062" i="4"/>
  <c r="X5124" i="4"/>
  <c r="Y5124" i="4"/>
  <c r="X3291" i="4"/>
  <c r="Y3291" i="4"/>
  <c r="X3593" i="4"/>
  <c r="Y3593" i="4"/>
  <c r="X3681" i="4"/>
  <c r="Y3681" i="4"/>
  <c r="X3745" i="4"/>
  <c r="Y3745" i="4"/>
  <c r="X3809" i="4"/>
  <c r="Y3809" i="4"/>
  <c r="X3870" i="4"/>
  <c r="Y3870" i="4"/>
  <c r="X3934" i="4"/>
  <c r="Y3934" i="4"/>
  <c r="X3998" i="4"/>
  <c r="Y3998" i="4"/>
  <c r="X4062" i="4"/>
  <c r="Y4062" i="4"/>
  <c r="X4126" i="4"/>
  <c r="Y4126" i="4"/>
  <c r="X4190" i="4"/>
  <c r="Y4190" i="4"/>
  <c r="X4254" i="4"/>
  <c r="Y4254" i="4"/>
  <c r="X4318" i="4"/>
  <c r="Y4318" i="4"/>
  <c r="X4382" i="4"/>
  <c r="Y4382" i="4"/>
  <c r="X4446" i="4"/>
  <c r="Y4446" i="4"/>
  <c r="X4510" i="4"/>
  <c r="Y4510" i="4"/>
  <c r="X4574" i="4"/>
  <c r="Y4574" i="4"/>
  <c r="X3908" i="4"/>
  <c r="Y3908" i="4"/>
  <c r="X3987" i="4"/>
  <c r="Y3987" i="4"/>
  <c r="X4055" i="4"/>
  <c r="Y4055" i="4"/>
  <c r="X4120" i="4"/>
  <c r="Y4120" i="4"/>
  <c r="X4183" i="4"/>
  <c r="Y4183" i="4"/>
  <c r="X4255" i="4"/>
  <c r="Y4255" i="4"/>
  <c r="X2743" i="4"/>
  <c r="Y2743" i="4"/>
  <c r="X2967" i="4"/>
  <c r="Y2967" i="4"/>
  <c r="X3580" i="4"/>
  <c r="Y3580" i="4"/>
  <c r="X4674" i="4"/>
  <c r="Y4674" i="4"/>
  <c r="X4218" i="4"/>
  <c r="Y4218" i="4"/>
  <c r="X4400" i="4"/>
  <c r="Y4400" i="4"/>
  <c r="X4471" i="4"/>
  <c r="Y4471" i="4"/>
  <c r="X4801" i="4"/>
  <c r="Y4801" i="4"/>
  <c r="X5127" i="4"/>
  <c r="Y5127" i="4"/>
  <c r="X4703" i="4"/>
  <c r="Y4703" i="4"/>
  <c r="X490" i="4"/>
  <c r="Y490" i="4"/>
  <c r="X760" i="4"/>
  <c r="Y760" i="4"/>
  <c r="X966" i="4"/>
  <c r="Y966" i="4"/>
  <c r="X823" i="4"/>
  <c r="Y823" i="4"/>
  <c r="X1031" i="4"/>
  <c r="Y1031" i="4"/>
  <c r="X1316" i="4"/>
  <c r="Y1316" i="4"/>
  <c r="X1046" i="4"/>
  <c r="Y1046" i="4"/>
  <c r="X1273" i="4"/>
  <c r="Y1273" i="4"/>
  <c r="X1260" i="4"/>
  <c r="Y1260" i="4"/>
  <c r="X1086" i="4"/>
  <c r="Y1086" i="4"/>
  <c r="X1354" i="4"/>
  <c r="Y1354" i="4"/>
  <c r="X1317" i="4"/>
  <c r="Y1317" i="4"/>
  <c r="X1884" i="4"/>
  <c r="Y1884" i="4"/>
  <c r="X2040" i="4"/>
  <c r="Y2040" i="4"/>
  <c r="X1630" i="4"/>
  <c r="Y1630" i="4"/>
  <c r="X2331" i="4"/>
  <c r="Y2331" i="4"/>
  <c r="X2763" i="4"/>
  <c r="Y2763" i="4"/>
  <c r="X1703" i="4"/>
  <c r="Y1703" i="4"/>
  <c r="X2067" i="4"/>
  <c r="Y2067" i="4"/>
  <c r="X1693" i="4"/>
  <c r="Y1693" i="4"/>
  <c r="X1950" i="4"/>
  <c r="Y1950" i="4"/>
  <c r="X2206" i="4"/>
  <c r="Y2206" i="4"/>
  <c r="X2473" i="4"/>
  <c r="Y2473" i="4"/>
  <c r="X2729" i="4"/>
  <c r="Y2729" i="4"/>
  <c r="X2809" i="4"/>
  <c r="Y2809" i="4"/>
  <c r="X2296" i="4"/>
  <c r="Y2296" i="4"/>
  <c r="X2424" i="4"/>
  <c r="Y2424" i="4"/>
  <c r="X2552" i="4"/>
  <c r="Y2552" i="4"/>
  <c r="X2236" i="4"/>
  <c r="Y2236" i="4"/>
  <c r="X2364" i="4"/>
  <c r="Y2364" i="4"/>
  <c r="X2492" i="4"/>
  <c r="Y2492" i="4"/>
  <c r="X2017" i="4"/>
  <c r="Y2017" i="4"/>
  <c r="X2081" i="4"/>
  <c r="Y2081" i="4"/>
  <c r="X2145" i="4"/>
  <c r="Y2145" i="4"/>
  <c r="X1961" i="4"/>
  <c r="Y1961" i="4"/>
  <c r="X2322" i="4"/>
  <c r="Y2322" i="4"/>
  <c r="X2450" i="4"/>
  <c r="Y2450" i="4"/>
  <c r="X2610" i="4"/>
  <c r="Y2610" i="4"/>
  <c r="X2674" i="4"/>
  <c r="Y2674" i="4"/>
  <c r="X2738" i="4"/>
  <c r="Y2738" i="4"/>
  <c r="X2802" i="4"/>
  <c r="Y2802" i="4"/>
  <c r="X2900" i="4"/>
  <c r="Y2900" i="4"/>
  <c r="X2570" i="4"/>
  <c r="Y2570" i="4"/>
  <c r="X2688" i="4"/>
  <c r="Y2688" i="4"/>
  <c r="X2816" i="4"/>
  <c r="Y2816" i="4"/>
  <c r="X2928" i="4"/>
  <c r="Y2928" i="4"/>
  <c r="X2210" i="4"/>
  <c r="Y2210" i="4"/>
  <c r="X2630" i="4"/>
  <c r="Y2630" i="4"/>
  <c r="X2694" i="4"/>
  <c r="Y2694" i="4"/>
  <c r="X2758" i="4"/>
  <c r="Y2758" i="4"/>
  <c r="X2822" i="4"/>
  <c r="Y2822" i="4"/>
  <c r="X2334" i="4"/>
  <c r="Y2334" i="4"/>
  <c r="X2544" i="4"/>
  <c r="Y2544" i="4"/>
  <c r="X2676" i="4"/>
  <c r="Y2676" i="4"/>
  <c r="X2804" i="4"/>
  <c r="Y2804" i="4"/>
  <c r="X3034" i="4"/>
  <c r="Y3034" i="4"/>
  <c r="X3154" i="4"/>
  <c r="Y3154" i="4"/>
  <c r="X3186" i="4"/>
  <c r="Y3186" i="4"/>
  <c r="X3218" i="4"/>
  <c r="Y3218" i="4"/>
  <c r="X3250" i="4"/>
  <c r="Y3250" i="4"/>
  <c r="X3282" i="4"/>
  <c r="Y3282" i="4"/>
  <c r="X3314" i="4"/>
  <c r="Y3314" i="4"/>
  <c r="X3373" i="4"/>
  <c r="Y3373" i="4"/>
  <c r="X3437" i="4"/>
  <c r="Y3437" i="4"/>
  <c r="X3501" i="4"/>
  <c r="Y3501" i="4"/>
  <c r="X3565" i="4"/>
  <c r="Y3565" i="4"/>
  <c r="X3629" i="4"/>
  <c r="Y3629" i="4"/>
  <c r="X3693" i="4"/>
  <c r="Y3693" i="4"/>
  <c r="X3757" i="4"/>
  <c r="Y3757" i="4"/>
  <c r="X3821" i="4"/>
  <c r="Y3821" i="4"/>
  <c r="X2984" i="4"/>
  <c r="Y2984" i="4"/>
  <c r="X3048" i="4"/>
  <c r="Y3048" i="4"/>
  <c r="X2898" i="4"/>
  <c r="Y2898" i="4"/>
  <c r="X2974" i="4"/>
  <c r="Y2974" i="4"/>
  <c r="X3024" i="4"/>
  <c r="Y3024" i="4"/>
  <c r="X3070" i="4"/>
  <c r="Y3070" i="4"/>
  <c r="X3131" i="4"/>
  <c r="Y3131" i="4"/>
  <c r="X3062" i="4"/>
  <c r="Y3062" i="4"/>
  <c r="X3049" i="4"/>
  <c r="Y3049" i="4"/>
  <c r="X3014" i="4"/>
  <c r="Y3014" i="4"/>
  <c r="X3348" i="4"/>
  <c r="Y3348" i="4"/>
  <c r="X3412" i="4"/>
  <c r="Y3412" i="4"/>
  <c r="X3476" i="4"/>
  <c r="Y3476" i="4"/>
  <c r="X3540" i="4"/>
  <c r="Y3540" i="4"/>
  <c r="X3604" i="4"/>
  <c r="Y3604" i="4"/>
  <c r="X3668" i="4"/>
  <c r="Y3668" i="4"/>
  <c r="X3732" i="4"/>
  <c r="Y3732" i="4"/>
  <c r="X3796" i="4"/>
  <c r="Y3796" i="4"/>
  <c r="X3009" i="4"/>
  <c r="Y3009" i="4"/>
  <c r="X3191" i="4"/>
  <c r="Y3191" i="4"/>
  <c r="X3400" i="4"/>
  <c r="Y3400" i="4"/>
  <c r="X3574" i="4"/>
  <c r="Y3574" i="4"/>
  <c r="X3861" i="4"/>
  <c r="Y3861" i="4"/>
  <c r="X3893" i="4"/>
  <c r="Y3893" i="4"/>
  <c r="X3925" i="4"/>
  <c r="Y3925" i="4"/>
  <c r="X3957" i="4"/>
  <c r="Y3957" i="4"/>
  <c r="X3989" i="4"/>
  <c r="Y3989" i="4"/>
  <c r="X4021" i="4"/>
  <c r="Y4021" i="4"/>
  <c r="X4053" i="4"/>
  <c r="Y4053" i="4"/>
  <c r="X4085" i="4"/>
  <c r="Y4085" i="4"/>
  <c r="X4117" i="4"/>
  <c r="Y4117" i="4"/>
  <c r="X4149" i="4"/>
  <c r="Y4149" i="4"/>
  <c r="X4181" i="4"/>
  <c r="Y4181" i="4"/>
  <c r="X4213" i="4"/>
  <c r="Y4213" i="4"/>
  <c r="X4245" i="4"/>
  <c r="Y4245" i="4"/>
  <c r="X4277" i="4"/>
  <c r="Y4277" i="4"/>
  <c r="X4309" i="4"/>
  <c r="Y4309" i="4"/>
  <c r="X4341" i="4"/>
  <c r="Y4341" i="4"/>
  <c r="X4373" i="4"/>
  <c r="Y4373" i="4"/>
  <c r="X4405" i="4"/>
  <c r="Y4405" i="4"/>
  <c r="X4437" i="4"/>
  <c r="Y4437" i="4"/>
  <c r="X4469" i="4"/>
  <c r="Y4469" i="4"/>
  <c r="X4501" i="4"/>
  <c r="Y4501" i="4"/>
  <c r="X4533" i="4"/>
  <c r="Y4533" i="4"/>
  <c r="X4565" i="4"/>
  <c r="Y4565" i="4"/>
  <c r="X4596" i="4"/>
  <c r="Y4596" i="4"/>
  <c r="X4628" i="4"/>
  <c r="Y4628" i="4"/>
  <c r="X4660" i="4"/>
  <c r="Y4660" i="4"/>
  <c r="X4692" i="4"/>
  <c r="Y4692" i="4"/>
  <c r="X4724" i="4"/>
  <c r="Y4724" i="4"/>
  <c r="X4756" i="4"/>
  <c r="Y4756" i="4"/>
  <c r="X4804" i="4"/>
  <c r="Y4804" i="4"/>
  <c r="X4848" i="4"/>
  <c r="Y4848" i="4"/>
  <c r="X4938" i="4"/>
  <c r="Y4938" i="4"/>
  <c r="X5028" i="4"/>
  <c r="Y5028" i="4"/>
  <c r="X5076" i="4"/>
  <c r="Y5076" i="4"/>
  <c r="X5132" i="4"/>
  <c r="Y5132" i="4"/>
  <c r="X3424" i="4"/>
  <c r="Y3424" i="4"/>
  <c r="X3633" i="4"/>
  <c r="Y3633" i="4"/>
  <c r="X3697" i="4"/>
  <c r="Y3697" i="4"/>
  <c r="X3761" i="4"/>
  <c r="Y3761" i="4"/>
  <c r="X3825" i="4"/>
  <c r="Y3825" i="4"/>
  <c r="X3886" i="4"/>
  <c r="Y3886" i="4"/>
  <c r="X3950" i="4"/>
  <c r="Y3950" i="4"/>
  <c r="X4014" i="4"/>
  <c r="Y4014" i="4"/>
  <c r="X4078" i="4"/>
  <c r="Y4078" i="4"/>
  <c r="X4142" i="4"/>
  <c r="Y4142" i="4"/>
  <c r="X4206" i="4"/>
  <c r="Y4206" i="4"/>
  <c r="X4270" i="4"/>
  <c r="Y4270" i="4"/>
  <c r="X4334" i="4"/>
  <c r="Y4334" i="4"/>
  <c r="X4398" i="4"/>
  <c r="Y4398" i="4"/>
  <c r="X4462" i="4"/>
  <c r="Y4462" i="4"/>
  <c r="X4526" i="4"/>
  <c r="Y4526" i="4"/>
  <c r="X3936" i="4"/>
  <c r="Y3936" i="4"/>
  <c r="X4007" i="4"/>
  <c r="Y4007" i="4"/>
  <c r="X4076" i="4"/>
  <c r="Y4076" i="4"/>
  <c r="X4135" i="4"/>
  <c r="Y4135" i="4"/>
  <c r="X4200" i="4"/>
  <c r="Y4200" i="4"/>
  <c r="X4267" i="4"/>
  <c r="Y4267" i="4"/>
  <c r="X1930" i="4"/>
  <c r="Y1930" i="4"/>
  <c r="X3201" i="4"/>
  <c r="Y3201" i="4"/>
  <c r="X3836" i="4"/>
  <c r="Y3836" i="4"/>
  <c r="X4828" i="4"/>
  <c r="Y4828" i="4"/>
  <c r="X4474" i="4"/>
  <c r="Y4474" i="4"/>
  <c r="X3459" i="4"/>
  <c r="Y3459" i="4"/>
  <c r="X3672" i="4"/>
  <c r="Y3672" i="4"/>
  <c r="X5057" i="4"/>
  <c r="Y5057" i="4"/>
  <c r="X5218" i="4"/>
  <c r="Y5218" i="4"/>
  <c r="X542" i="4"/>
  <c r="Y542" i="4"/>
  <c r="X740" i="4"/>
  <c r="Y740" i="4"/>
  <c r="X848" i="4"/>
  <c r="Y848" i="4"/>
  <c r="X887" i="4"/>
  <c r="Y887" i="4"/>
  <c r="X1104" i="4"/>
  <c r="Y1104" i="4"/>
  <c r="X1460" i="4"/>
  <c r="Y1460" i="4"/>
  <c r="X1078" i="4"/>
  <c r="Y1078" i="4"/>
  <c r="X1075" i="4"/>
  <c r="Y1075" i="4"/>
  <c r="X1297" i="4"/>
  <c r="Y1297" i="4"/>
  <c r="X1146" i="4"/>
  <c r="Y1146" i="4"/>
  <c r="X1482" i="4"/>
  <c r="Y1482" i="4"/>
  <c r="X1453" i="4"/>
  <c r="Y1453" i="4"/>
  <c r="X1747" i="4"/>
  <c r="Y1747" i="4"/>
  <c r="X2104" i="4"/>
  <c r="Y2104" i="4"/>
  <c r="X1726" i="4"/>
  <c r="Y1726" i="4"/>
  <c r="X2459" i="4"/>
  <c r="Y2459" i="4"/>
  <c r="X2827" i="4"/>
  <c r="Y2827" i="4"/>
  <c r="X1831" i="4"/>
  <c r="Y1831" i="4"/>
  <c r="X2131" i="4"/>
  <c r="Y2131" i="4"/>
  <c r="X1757" i="4"/>
  <c r="Y1757" i="4"/>
  <c r="X2014" i="4"/>
  <c r="Y2014" i="4"/>
  <c r="X2281" i="4"/>
  <c r="Y2281" i="4"/>
  <c r="X2537" i="4"/>
  <c r="Y2537" i="4"/>
  <c r="X2761" i="4"/>
  <c r="Y2761" i="4"/>
  <c r="X2825" i="4"/>
  <c r="Y2825" i="4"/>
  <c r="X2342" i="4"/>
  <c r="Y2342" i="4"/>
  <c r="X2470" i="4"/>
  <c r="Y2470" i="4"/>
  <c r="X2582" i="4"/>
  <c r="Y2582" i="4"/>
  <c r="X2268" i="4"/>
  <c r="Y2268" i="4"/>
  <c r="X2396" i="4"/>
  <c r="Y2396" i="4"/>
  <c r="X2524" i="4"/>
  <c r="Y2524" i="4"/>
  <c r="X2033" i="4"/>
  <c r="Y2033" i="4"/>
  <c r="X2097" i="4"/>
  <c r="Y2097" i="4"/>
  <c r="X2161" i="4"/>
  <c r="Y2161" i="4"/>
  <c r="X2209" i="4"/>
  <c r="Y2209" i="4"/>
  <c r="X2354" i="4"/>
  <c r="Y2354" i="4"/>
  <c r="X2482" i="4"/>
  <c r="Y2482" i="4"/>
  <c r="X2626" i="4"/>
  <c r="Y2626" i="4"/>
  <c r="X2690" i="4"/>
  <c r="Y2690" i="4"/>
  <c r="X2754" i="4"/>
  <c r="Y2754" i="4"/>
  <c r="X2818" i="4"/>
  <c r="Y2818" i="4"/>
  <c r="X2926" i="4"/>
  <c r="Y2926" i="4"/>
  <c r="X2594" i="4"/>
  <c r="Y2594" i="4"/>
  <c r="X2720" i="4"/>
  <c r="Y2720" i="4"/>
  <c r="X2842" i="4"/>
  <c r="Y2842" i="4"/>
  <c r="X2955" i="4"/>
  <c r="Y2955" i="4"/>
  <c r="X2224" i="4"/>
  <c r="Y2224" i="4"/>
  <c r="X2646" i="4"/>
  <c r="Y2646" i="4"/>
  <c r="X2710" i="4"/>
  <c r="Y2710" i="4"/>
  <c r="X2774" i="4"/>
  <c r="Y2774" i="4"/>
  <c r="X2844" i="4"/>
  <c r="Y2844" i="4"/>
  <c r="X2398" i="4"/>
  <c r="Y2398" i="4"/>
  <c r="X2562" i="4"/>
  <c r="Y2562" i="4"/>
  <c r="X2708" i="4"/>
  <c r="Y2708" i="4"/>
  <c r="X2850" i="4"/>
  <c r="Y2850" i="4"/>
  <c r="X3063" i="4"/>
  <c r="Y3063" i="4"/>
  <c r="X3162" i="4"/>
  <c r="Y3162" i="4"/>
  <c r="X3194" i="4"/>
  <c r="Y3194" i="4"/>
  <c r="X3226" i="4"/>
  <c r="Y3226" i="4"/>
  <c r="X3258" i="4"/>
  <c r="Y3258" i="4"/>
  <c r="X3290" i="4"/>
  <c r="Y3290" i="4"/>
  <c r="X3325" i="4"/>
  <c r="Y3325" i="4"/>
  <c r="X3389" i="4"/>
  <c r="Y3389" i="4"/>
  <c r="X3453" i="4"/>
  <c r="Y3453" i="4"/>
  <c r="X3517" i="4"/>
  <c r="Y3517" i="4"/>
  <c r="X3581" i="4"/>
  <c r="Y3581" i="4"/>
  <c r="X3645" i="4"/>
  <c r="Y3645" i="4"/>
  <c r="X3709" i="4"/>
  <c r="Y3709" i="4"/>
  <c r="X3773" i="4"/>
  <c r="Y3773" i="4"/>
  <c r="X3837" i="4"/>
  <c r="Y3837" i="4"/>
  <c r="X3000" i="4"/>
  <c r="Y3000" i="4"/>
  <c r="X3064" i="4"/>
  <c r="Y3064" i="4"/>
  <c r="X2908" i="4"/>
  <c r="Y2908" i="4"/>
  <c r="X2996" i="4"/>
  <c r="Y2996" i="4"/>
  <c r="X3042" i="4"/>
  <c r="Y3042" i="4"/>
  <c r="X3083" i="4"/>
  <c r="Y3083" i="4"/>
  <c r="X3147" i="4"/>
  <c r="Y3147" i="4"/>
  <c r="X3093" i="4"/>
  <c r="Y3093" i="4"/>
  <c r="X3108" i="4"/>
  <c r="Y3108" i="4"/>
  <c r="X3078" i="4"/>
  <c r="Y3078" i="4"/>
  <c r="X3364" i="4"/>
  <c r="Y3364" i="4"/>
  <c r="X3428" i="4"/>
  <c r="Y3428" i="4"/>
  <c r="X3492" i="4"/>
  <c r="Y3492" i="4"/>
  <c r="X3556" i="4"/>
  <c r="Y3556" i="4"/>
  <c r="X3620" i="4"/>
  <c r="Y3620" i="4"/>
  <c r="X3684" i="4"/>
  <c r="Y3684" i="4"/>
  <c r="X3748" i="4"/>
  <c r="Y3748" i="4"/>
  <c r="X3812" i="4"/>
  <c r="Y3812" i="4"/>
  <c r="X3073" i="4"/>
  <c r="Y3073" i="4"/>
  <c r="X3224" i="4"/>
  <c r="Y3224" i="4"/>
  <c r="X3443" i="4"/>
  <c r="Y3443" i="4"/>
  <c r="X3609" i="4"/>
  <c r="Y3609" i="4"/>
  <c r="X3869" i="4"/>
  <c r="Y3869" i="4"/>
  <c r="X3901" i="4"/>
  <c r="Y3901" i="4"/>
  <c r="X3933" i="4"/>
  <c r="Y3933" i="4"/>
  <c r="X3965" i="4"/>
  <c r="Y3965" i="4"/>
  <c r="X3997" i="4"/>
  <c r="Y3997" i="4"/>
  <c r="X4029" i="4"/>
  <c r="Y4029" i="4"/>
  <c r="X4061" i="4"/>
  <c r="Y4061" i="4"/>
  <c r="X4093" i="4"/>
  <c r="Y4093" i="4"/>
  <c r="X4125" i="4"/>
  <c r="Y4125" i="4"/>
  <c r="X4157" i="4"/>
  <c r="Y4157" i="4"/>
  <c r="X4189" i="4"/>
  <c r="Y4189" i="4"/>
  <c r="X4221" i="4"/>
  <c r="Y4221" i="4"/>
  <c r="X4253" i="4"/>
  <c r="Y4253" i="4"/>
  <c r="X4285" i="4"/>
  <c r="Y4285" i="4"/>
  <c r="X4317" i="4"/>
  <c r="Y4317" i="4"/>
  <c r="X4349" i="4"/>
  <c r="Y4349" i="4"/>
  <c r="X4381" i="4"/>
  <c r="Y4381" i="4"/>
  <c r="X4413" i="4"/>
  <c r="Y4413" i="4"/>
  <c r="X4445" i="4"/>
  <c r="Y4445" i="4"/>
  <c r="X4477" i="4"/>
  <c r="Y4477" i="4"/>
  <c r="X4509" i="4"/>
  <c r="Y4509" i="4"/>
  <c r="X4541" i="4"/>
  <c r="Y4541" i="4"/>
  <c r="X4573" i="4"/>
  <c r="Y4573" i="4"/>
  <c r="X4604" i="4"/>
  <c r="Y4604" i="4"/>
  <c r="X4636" i="4"/>
  <c r="Y4636" i="4"/>
  <c r="X4668" i="4"/>
  <c r="Y4668" i="4"/>
  <c r="X4700" i="4"/>
  <c r="Y4700" i="4"/>
  <c r="X4732" i="4"/>
  <c r="Y4732" i="4"/>
  <c r="X4764" i="4"/>
  <c r="Y4764" i="4"/>
  <c r="X4814" i="4"/>
  <c r="Y4814" i="4"/>
  <c r="X4866" i="4"/>
  <c r="Y4866" i="4"/>
  <c r="X4958" i="4"/>
  <c r="Y4958" i="4"/>
  <c r="X5038" i="4"/>
  <c r="Y5038" i="4"/>
  <c r="X5086" i="4"/>
  <c r="Y5086" i="4"/>
  <c r="X5142" i="4"/>
  <c r="Y5142" i="4"/>
  <c r="X3504" i="4"/>
  <c r="Y3504" i="4"/>
  <c r="X3649" i="4"/>
  <c r="Y3649" i="4"/>
  <c r="X3713" i="4"/>
  <c r="Y3713" i="4"/>
  <c r="X3777" i="4"/>
  <c r="Y3777" i="4"/>
  <c r="X3838" i="4"/>
  <c r="Y3838" i="4"/>
  <c r="X3902" i="4"/>
  <c r="Y3902" i="4"/>
  <c r="X3966" i="4"/>
  <c r="Y3966" i="4"/>
  <c r="X4030" i="4"/>
  <c r="Y4030" i="4"/>
  <c r="X4094" i="4"/>
  <c r="Y4094" i="4"/>
  <c r="X4158" i="4"/>
  <c r="Y4158" i="4"/>
  <c r="X4222" i="4"/>
  <c r="Y4222" i="4"/>
  <c r="X4286" i="4"/>
  <c r="Y4286" i="4"/>
  <c r="X4350" i="4"/>
  <c r="Y4350" i="4"/>
  <c r="X4414" i="4"/>
  <c r="Y4414" i="4"/>
  <c r="X4478" i="4"/>
  <c r="Y4478" i="4"/>
  <c r="X4542" i="4"/>
  <c r="Y4542" i="4"/>
  <c r="X3956" i="4"/>
  <c r="Y3956" i="4"/>
  <c r="X4020" i="4"/>
  <c r="Y4020" i="4"/>
  <c r="X4087" i="4"/>
  <c r="Y4087" i="4"/>
  <c r="X4155" i="4"/>
  <c r="Y4155" i="4"/>
  <c r="X4212" i="4"/>
  <c r="Y4212" i="4"/>
  <c r="X2486" i="4"/>
  <c r="Y2486" i="4"/>
  <c r="X804" i="4"/>
  <c r="Y804" i="4"/>
  <c r="X932" i="4"/>
  <c r="Y932" i="4"/>
  <c r="X1210" i="4"/>
  <c r="Y1210" i="4"/>
  <c r="X2168" i="4"/>
  <c r="Y2168" i="4"/>
  <c r="X1939" i="4"/>
  <c r="Y1939" i="4"/>
  <c r="X2345" i="4"/>
  <c r="Y2345" i="4"/>
  <c r="X2360" i="4"/>
  <c r="Y2360" i="4"/>
  <c r="X2428" i="4"/>
  <c r="Y2428" i="4"/>
  <c r="X2177" i="4"/>
  <c r="Y2177" i="4"/>
  <c r="X2642" i="4"/>
  <c r="Y2642" i="4"/>
  <c r="X2510" i="4"/>
  <c r="Y2510" i="4"/>
  <c r="X2971" i="4"/>
  <c r="Y2971" i="4"/>
  <c r="X2790" i="4"/>
  <c r="Y2790" i="4"/>
  <c r="X2740" i="4"/>
  <c r="Y2740" i="4"/>
  <c r="X3202" i="4"/>
  <c r="Y3202" i="4"/>
  <c r="X3341" i="4"/>
  <c r="Y3341" i="4"/>
  <c r="X3597" i="4"/>
  <c r="Y3597" i="4"/>
  <c r="X2914" i="4"/>
  <c r="Y2914" i="4"/>
  <c r="X3006" i="4"/>
  <c r="Y3006" i="4"/>
  <c r="X3126" i="4"/>
  <c r="Y3126" i="4"/>
  <c r="X3444" i="4"/>
  <c r="Y3444" i="4"/>
  <c r="X3700" i="4"/>
  <c r="Y3700" i="4"/>
  <c r="X3288" i="4"/>
  <c r="Y3288" i="4"/>
  <c r="X3909" i="4"/>
  <c r="Y3909" i="4"/>
  <c r="X4037" i="4"/>
  <c r="Y4037" i="4"/>
  <c r="X4165" i="4"/>
  <c r="Y4165" i="4"/>
  <c r="X4293" i="4"/>
  <c r="Y4293" i="4"/>
  <c r="X4421" i="4"/>
  <c r="Y4421" i="4"/>
  <c r="X4549" i="4"/>
  <c r="Y4549" i="4"/>
  <c r="X4676" i="4"/>
  <c r="Y4676" i="4"/>
  <c r="X4830" i="4"/>
  <c r="Y4830" i="4"/>
  <c r="X5096" i="4"/>
  <c r="Y5096" i="4"/>
  <c r="X3729" i="4"/>
  <c r="Y3729" i="4"/>
  <c r="X3982" i="4"/>
  <c r="Y3982" i="4"/>
  <c r="X4238" i="4"/>
  <c r="Y4238" i="4"/>
  <c r="X4494" i="4"/>
  <c r="Y4494" i="4"/>
  <c r="X4168" i="4"/>
  <c r="Y4168" i="4"/>
  <c r="X4304" i="4"/>
  <c r="Y4304" i="4"/>
  <c r="X4368" i="4"/>
  <c r="Y4368" i="4"/>
  <c r="X4447" i="4"/>
  <c r="Y4447" i="4"/>
  <c r="X4520" i="4"/>
  <c r="Y4520" i="4"/>
  <c r="X4580" i="4"/>
  <c r="Y4580" i="4"/>
  <c r="X3384" i="4"/>
  <c r="Y3384" i="4"/>
  <c r="X3552" i="4"/>
  <c r="Y3552" i="4"/>
  <c r="X3856" i="4"/>
  <c r="Y3856" i="4"/>
  <c r="X3888" i="4"/>
  <c r="Y3888" i="4"/>
  <c r="X3935" i="4"/>
  <c r="Y3935" i="4"/>
  <c r="X3992" i="4"/>
  <c r="Y3992" i="4"/>
  <c r="X4056" i="4"/>
  <c r="Y4056" i="4"/>
  <c r="X4119" i="4"/>
  <c r="Y4119" i="4"/>
  <c r="X4184" i="4"/>
  <c r="Y4184" i="4"/>
  <c r="X4240" i="4"/>
  <c r="Y4240" i="4"/>
  <c r="X4320" i="4"/>
  <c r="Y4320" i="4"/>
  <c r="X4380" i="4"/>
  <c r="Y4380" i="4"/>
  <c r="X4432" i="4"/>
  <c r="Y4432" i="4"/>
  <c r="X4487" i="4"/>
  <c r="Y4487" i="4"/>
  <c r="X4551" i="4"/>
  <c r="Y4551" i="4"/>
  <c r="X3247" i="4"/>
  <c r="Y3247" i="4"/>
  <c r="X3619" i="4"/>
  <c r="Y3619" i="4"/>
  <c r="X3744" i="4"/>
  <c r="Y3744" i="4"/>
  <c r="X4822" i="4"/>
  <c r="Y4822" i="4"/>
  <c r="X4886" i="4"/>
  <c r="Y4886" i="4"/>
  <c r="X4924" i="4"/>
  <c r="Y4924" i="4"/>
  <c r="X4980" i="4"/>
  <c r="Y4980" i="4"/>
  <c r="X5048" i="4"/>
  <c r="Y5048" i="4"/>
  <c r="X5118" i="4"/>
  <c r="Y5118" i="4"/>
  <c r="X4697" i="4"/>
  <c r="Y4697" i="4"/>
  <c r="X4773" i="4"/>
  <c r="Y4773" i="4"/>
  <c r="X4837" i="4"/>
  <c r="Y4837" i="4"/>
  <c r="X4901" i="4"/>
  <c r="Y4901" i="4"/>
  <c r="X4965" i="4"/>
  <c r="Y4965" i="4"/>
  <c r="X5029" i="4"/>
  <c r="Y5029" i="4"/>
  <c r="X5093" i="4"/>
  <c r="Y5093" i="4"/>
  <c r="X5153" i="4"/>
  <c r="Y5153" i="4"/>
  <c r="X5185" i="4"/>
  <c r="Y5185" i="4"/>
  <c r="X5217" i="4"/>
  <c r="Y5217" i="4"/>
  <c r="X5249" i="4"/>
  <c r="Y5249" i="4"/>
  <c r="X5281" i="4"/>
  <c r="Y5281" i="4"/>
  <c r="X4609" i="4"/>
  <c r="Y4609" i="4"/>
  <c r="X4675" i="4"/>
  <c r="Y4675" i="4"/>
  <c r="X4677" i="4"/>
  <c r="Y4677" i="4"/>
  <c r="X4763" i="4"/>
  <c r="Y4763" i="4"/>
  <c r="X4827" i="4"/>
  <c r="Y4827" i="4"/>
  <c r="X4891" i="4"/>
  <c r="Y4891" i="4"/>
  <c r="X4955" i="4"/>
  <c r="Y4955" i="4"/>
  <c r="X5019" i="4"/>
  <c r="Y5019" i="4"/>
  <c r="X5083" i="4"/>
  <c r="Y5083" i="4"/>
  <c r="X5147" i="4"/>
  <c r="Y5147" i="4"/>
  <c r="X5180" i="4"/>
  <c r="Y5180" i="4"/>
  <c r="X5212" i="4"/>
  <c r="Y5212" i="4"/>
  <c r="X5244" i="4"/>
  <c r="Y5244" i="4"/>
  <c r="X5276" i="4"/>
  <c r="Y5276" i="4"/>
  <c r="X3675" i="4"/>
  <c r="Y3675" i="4"/>
  <c r="X4627" i="4"/>
  <c r="Y4627" i="4"/>
  <c r="X4711" i="4"/>
  <c r="Y4711" i="4"/>
  <c r="X75" i="4"/>
  <c r="Y75" i="4"/>
  <c r="X77" i="4"/>
  <c r="Y77" i="4"/>
  <c r="X109" i="4"/>
  <c r="Y109" i="4"/>
  <c r="X107" i="4"/>
  <c r="Y107" i="4"/>
  <c r="X115" i="4"/>
  <c r="Y115" i="4"/>
  <c r="X207" i="4"/>
  <c r="Y207" i="4"/>
  <c r="X141" i="4"/>
  <c r="Y141" i="4"/>
  <c r="X182" i="4"/>
  <c r="Y182" i="4"/>
  <c r="X246" i="4"/>
  <c r="Y246" i="4"/>
  <c r="X224" i="4"/>
  <c r="Y224" i="4"/>
  <c r="X254" i="4"/>
  <c r="Y254" i="4"/>
  <c r="X322" i="4"/>
  <c r="Y322" i="4"/>
  <c r="X566" i="4"/>
  <c r="Y566" i="4"/>
  <c r="X562" i="4"/>
  <c r="Y562" i="4"/>
  <c r="X590" i="4"/>
  <c r="Y590" i="4"/>
  <c r="X618" i="4"/>
  <c r="Y618" i="4"/>
  <c r="X646" i="4"/>
  <c r="Y646" i="4"/>
  <c r="X710" i="4"/>
  <c r="Y710" i="4"/>
  <c r="X774" i="4"/>
  <c r="Y774" i="4"/>
  <c r="X658" i="4"/>
  <c r="Y658" i="4"/>
  <c r="X722" i="4"/>
  <c r="Y722" i="4"/>
  <c r="X786" i="4"/>
  <c r="Y786" i="4"/>
  <c r="X654" i="4"/>
  <c r="Y654" i="4"/>
  <c r="X718" i="4"/>
  <c r="Y718" i="4"/>
  <c r="X782" i="4"/>
  <c r="Y782" i="4"/>
  <c r="X650" i="4"/>
  <c r="Y650" i="4"/>
  <c r="X714" i="4"/>
  <c r="Y714" i="4"/>
  <c r="X778" i="4"/>
  <c r="Y778" i="4"/>
  <c r="X916" i="4"/>
  <c r="Y916" i="4"/>
  <c r="X2881" i="4"/>
  <c r="Y2881" i="4"/>
  <c r="X2832" i="4"/>
  <c r="Y2832" i="4"/>
  <c r="X2893" i="4"/>
  <c r="Y2893" i="4"/>
  <c r="X2841" i="4"/>
  <c r="Y2841" i="4"/>
  <c r="X2904" i="4"/>
  <c r="Y2904" i="4"/>
  <c r="X2950" i="4"/>
  <c r="Y2950" i="4"/>
  <c r="X3150" i="4"/>
  <c r="Y3150" i="4"/>
  <c r="X3176" i="4"/>
  <c r="Y3176" i="4"/>
  <c r="X3238" i="4"/>
  <c r="Y3238" i="4"/>
  <c r="X3302" i="4"/>
  <c r="Y3302" i="4"/>
  <c r="X3351" i="4"/>
  <c r="Y3351" i="4"/>
  <c r="X3415" i="4"/>
  <c r="Y3415" i="4"/>
  <c r="X3479" i="4"/>
  <c r="Y3479" i="4"/>
  <c r="X3543" i="4"/>
  <c r="Y3543" i="4"/>
  <c r="X3607" i="4"/>
  <c r="Y3607" i="4"/>
  <c r="X3190" i="4"/>
  <c r="Y3190" i="4"/>
  <c r="X3311" i="4"/>
  <c r="Y3311" i="4"/>
  <c r="X3179" i="4"/>
  <c r="Y3179" i="4"/>
  <c r="X3203" i="4"/>
  <c r="Y3203" i="4"/>
  <c r="X3230" i="4"/>
  <c r="Y3230" i="4"/>
  <c r="X3248" i="4"/>
  <c r="Y3248" i="4"/>
  <c r="X3267" i="4"/>
  <c r="Y3267" i="4"/>
  <c r="X3294" i="4"/>
  <c r="Y3294" i="4"/>
  <c r="X3312" i="4"/>
  <c r="Y3312" i="4"/>
  <c r="X3327" i="4"/>
  <c r="Y3327" i="4"/>
  <c r="X3355" i="4"/>
  <c r="Y3355" i="4"/>
  <c r="X3374" i="4"/>
  <c r="Y3374" i="4"/>
  <c r="X3391" i="4"/>
  <c r="Y3391" i="4"/>
  <c r="X3419" i="4"/>
  <c r="Y3419" i="4"/>
  <c r="X3438" i="4"/>
  <c r="Y3438" i="4"/>
  <c r="X3455" i="4"/>
  <c r="Y3455" i="4"/>
  <c r="X3503" i="4"/>
  <c r="Y3503" i="4"/>
  <c r="X3582" i="4"/>
  <c r="Y3582" i="4"/>
  <c r="X3515" i="4"/>
  <c r="Y3515" i="4"/>
  <c r="X3615" i="4"/>
  <c r="Y3615" i="4"/>
  <c r="X3550" i="4"/>
  <c r="Y3550" i="4"/>
  <c r="X3623" i="4"/>
  <c r="Y3623" i="4"/>
  <c r="X3655" i="4"/>
  <c r="Y3655" i="4"/>
  <c r="X3687" i="4"/>
  <c r="Y3687" i="4"/>
  <c r="X3719" i="4"/>
  <c r="Y3719" i="4"/>
  <c r="X3751" i="4"/>
  <c r="Y3751" i="4"/>
  <c r="X3783" i="4"/>
  <c r="Y3783" i="4"/>
  <c r="X3815" i="4"/>
  <c r="Y3815" i="4"/>
  <c r="X3519" i="4"/>
  <c r="Y3519" i="4"/>
  <c r="X3598" i="4"/>
  <c r="Y3598" i="4"/>
  <c r="X3638" i="4"/>
  <c r="Y3638" i="4"/>
  <c r="X3670" i="4"/>
  <c r="Y3670" i="4"/>
  <c r="X3702" i="4"/>
  <c r="Y3702" i="4"/>
  <c r="X3734" i="4"/>
  <c r="Y3734" i="4"/>
  <c r="X3766" i="4"/>
  <c r="Y3766" i="4"/>
  <c r="X3798" i="4"/>
  <c r="Y3798" i="4"/>
  <c r="X3830" i="4"/>
  <c r="Y3830" i="4"/>
  <c r="X95" i="4"/>
  <c r="Y95" i="4"/>
  <c r="X192" i="4"/>
  <c r="Y192" i="4"/>
  <c r="X92" i="4"/>
  <c r="Y92" i="4"/>
  <c r="X166" i="4"/>
  <c r="Y166" i="4"/>
  <c r="X211" i="4"/>
  <c r="Y211" i="4"/>
  <c r="X217" i="4"/>
  <c r="Y217" i="4"/>
  <c r="X189" i="4"/>
  <c r="Y189" i="4"/>
  <c r="X292" i="4"/>
  <c r="Y292" i="4"/>
  <c r="X280" i="4"/>
  <c r="Y280" i="4"/>
  <c r="X252" i="4"/>
  <c r="Y252" i="4"/>
  <c r="X236" i="4"/>
  <c r="Y236" i="4"/>
  <c r="X325" i="4"/>
  <c r="Y325" i="4"/>
  <c r="X391" i="4"/>
  <c r="Y391" i="4"/>
  <c r="X328" i="4"/>
  <c r="Y328" i="4"/>
  <c r="X374" i="4"/>
  <c r="Y374" i="4"/>
  <c r="X355" i="4"/>
  <c r="Y355" i="4"/>
  <c r="X314" i="4"/>
  <c r="Y314" i="4"/>
  <c r="X364" i="4"/>
  <c r="Y364" i="4"/>
  <c r="X443" i="4"/>
  <c r="Y443" i="4"/>
  <c r="X438" i="4"/>
  <c r="Y438" i="4"/>
  <c r="X437" i="4"/>
  <c r="Y437" i="4"/>
  <c r="X436" i="4"/>
  <c r="Y436" i="4"/>
  <c r="X541" i="4"/>
  <c r="Y541" i="4"/>
  <c r="X465" i="4"/>
  <c r="Y465" i="4"/>
  <c r="X749" i="4"/>
  <c r="Y749" i="4"/>
  <c r="X522" i="4"/>
  <c r="Y522" i="4"/>
  <c r="X800" i="4"/>
  <c r="Y800" i="4"/>
  <c r="X921" i="4"/>
  <c r="Y921" i="4"/>
  <c r="X795" i="4"/>
  <c r="Y795" i="4"/>
  <c r="X918" i="4"/>
  <c r="Y918" i="4"/>
  <c r="X1300" i="4"/>
  <c r="Y1300" i="4"/>
  <c r="X1412" i="4"/>
  <c r="Y1412" i="4"/>
  <c r="X1599" i="4"/>
  <c r="Y1599" i="4"/>
  <c r="X1523" i="4"/>
  <c r="Y1523" i="4"/>
  <c r="X1391" i="4"/>
  <c r="Y1391" i="4"/>
  <c r="X1628" i="4"/>
  <c r="Y1628" i="4"/>
  <c r="X1756" i="4"/>
  <c r="Y1756" i="4"/>
  <c r="X1916" i="4"/>
  <c r="Y1916" i="4"/>
  <c r="X1907" i="4"/>
  <c r="Y1907" i="4"/>
  <c r="X1758" i="4"/>
  <c r="Y1758" i="4"/>
  <c r="X1918" i="4"/>
  <c r="Y1918" i="4"/>
  <c r="X2379" i="4"/>
  <c r="Y2379" i="4"/>
  <c r="X2507" i="4"/>
  <c r="Y2507" i="4"/>
  <c r="X2635" i="4"/>
  <c r="Y2635" i="4"/>
  <c r="X9" i="4"/>
  <c r="Y9" i="4"/>
  <c r="X30" i="4"/>
  <c r="Y30" i="4"/>
  <c r="X27" i="4"/>
  <c r="Y27" i="4"/>
  <c r="X64" i="4"/>
  <c r="Y64" i="4"/>
  <c r="X72" i="4"/>
  <c r="Y72" i="4"/>
  <c r="X143" i="4"/>
  <c r="Y143" i="4"/>
  <c r="X98" i="4"/>
  <c r="Y98" i="4"/>
  <c r="X106" i="4"/>
  <c r="Y106" i="4"/>
  <c r="X129" i="4"/>
  <c r="Y129" i="4"/>
  <c r="X139" i="4"/>
  <c r="Y139" i="4"/>
  <c r="X154" i="4"/>
  <c r="Y154" i="4"/>
  <c r="X259" i="4"/>
  <c r="Y259" i="4"/>
  <c r="X247" i="4"/>
  <c r="Y247" i="4"/>
  <c r="X220" i="4"/>
  <c r="Y220" i="4"/>
  <c r="X302" i="4"/>
  <c r="Y302" i="4"/>
  <c r="X277" i="4"/>
  <c r="Y277" i="4"/>
  <c r="X336" i="4"/>
  <c r="Y336" i="4"/>
  <c r="X202" i="4"/>
  <c r="Y202" i="4"/>
  <c r="X357" i="4"/>
  <c r="Y357" i="4"/>
  <c r="X313" i="4"/>
  <c r="Y313" i="4"/>
  <c r="X420" i="4"/>
  <c r="Y420" i="4"/>
  <c r="X346" i="4"/>
  <c r="Y346" i="4"/>
  <c r="X406" i="4"/>
  <c r="Y406" i="4"/>
  <c r="X388" i="4"/>
  <c r="Y388" i="4"/>
  <c r="X390" i="4"/>
  <c r="Y390" i="4"/>
  <c r="X398" i="4"/>
  <c r="Y398" i="4"/>
  <c r="X485" i="4"/>
  <c r="Y485" i="4"/>
  <c r="X523" i="4"/>
  <c r="Y523" i="4"/>
  <c r="X535" i="4"/>
  <c r="Y535" i="4"/>
  <c r="X553" i="4"/>
  <c r="Y553" i="4"/>
  <c r="X625" i="4"/>
  <c r="Y625" i="4"/>
  <c r="X689" i="4"/>
  <c r="Y689" i="4"/>
  <c r="X753" i="4"/>
  <c r="Y753" i="4"/>
  <c r="X817" i="4"/>
  <c r="Y817" i="4"/>
  <c r="X608" i="4"/>
  <c r="Y608" i="4"/>
  <c r="X569" i="4"/>
  <c r="Y569" i="4"/>
  <c r="X624" i="4"/>
  <c r="Y624" i="4"/>
  <c r="X555" i="4"/>
  <c r="Y555" i="4"/>
  <c r="X675" i="4"/>
  <c r="Y675" i="4"/>
  <c r="X821" i="4"/>
  <c r="Y821" i="4"/>
  <c r="X732" i="4"/>
  <c r="Y732" i="4"/>
  <c r="X651" i="4"/>
  <c r="Y651" i="4"/>
  <c r="X779" i="4"/>
  <c r="Y779" i="4"/>
  <c r="X676" i="4"/>
  <c r="Y676" i="4"/>
  <c r="X861" i="4"/>
  <c r="Y861" i="4"/>
  <c r="X960" i="4"/>
  <c r="Y960" i="4"/>
  <c r="X835" i="4"/>
  <c r="Y835" i="4"/>
  <c r="X899" i="4"/>
  <c r="Y899" i="4"/>
  <c r="X873" i="4"/>
  <c r="Y873" i="4"/>
  <c r="X923" i="4"/>
  <c r="Y923" i="4"/>
  <c r="X828" i="4"/>
  <c r="Y828" i="4"/>
  <c r="X892" i="4"/>
  <c r="Y892" i="4"/>
  <c r="X969" i="4"/>
  <c r="Y969" i="4"/>
  <c r="X1001" i="4"/>
  <c r="Y1001" i="4"/>
  <c r="X1033" i="4"/>
  <c r="Y1033" i="4"/>
  <c r="X3005" i="4"/>
  <c r="Y3005" i="4"/>
  <c r="X3975" i="4"/>
  <c r="Y3975" i="4"/>
  <c r="X822" i="4"/>
  <c r="Y822" i="4"/>
  <c r="X1145" i="4"/>
  <c r="Y1145" i="4"/>
  <c r="X1351" i="4"/>
  <c r="Y1351" i="4"/>
  <c r="X1822" i="4"/>
  <c r="Y1822" i="4"/>
  <c r="X2195" i="4"/>
  <c r="Y2195" i="4"/>
  <c r="X2601" i="4"/>
  <c r="Y2601" i="4"/>
  <c r="X2488" i="4"/>
  <c r="Y2488" i="4"/>
  <c r="X1985" i="4"/>
  <c r="Y1985" i="4"/>
  <c r="X2258" i="4"/>
  <c r="Y2258" i="4"/>
  <c r="X2706" i="4"/>
  <c r="Y2706" i="4"/>
  <c r="X2624" i="4"/>
  <c r="Y2624" i="4"/>
  <c r="X2560" i="4"/>
  <c r="Y2560" i="4"/>
  <c r="X2876" i="4"/>
  <c r="Y2876" i="4"/>
  <c r="X2872" i="4"/>
  <c r="Y2872" i="4"/>
  <c r="X3234" i="4"/>
  <c r="Y3234" i="4"/>
  <c r="X3405" i="4"/>
  <c r="Y3405" i="4"/>
  <c r="X3661" i="4"/>
  <c r="Y3661" i="4"/>
  <c r="X3016" i="4"/>
  <c r="Y3016" i="4"/>
  <c r="X3053" i="4"/>
  <c r="Y3053" i="4"/>
  <c r="X3132" i="4"/>
  <c r="Y3132" i="4"/>
  <c r="X3508" i="4"/>
  <c r="Y3508" i="4"/>
  <c r="X3764" i="4"/>
  <c r="Y3764" i="4"/>
  <c r="X3481" i="4"/>
  <c r="Y3481" i="4"/>
  <c r="X3941" i="4"/>
  <c r="Y3941" i="4"/>
  <c r="X4069" i="4"/>
  <c r="Y4069" i="4"/>
  <c r="X4197" i="4"/>
  <c r="Y4197" i="4"/>
  <c r="X4325" i="4"/>
  <c r="Y4325" i="4"/>
  <c r="X4453" i="4"/>
  <c r="Y4453" i="4"/>
  <c r="X4581" i="4"/>
  <c r="Y4581" i="4"/>
  <c r="X4708" i="4"/>
  <c r="Y4708" i="4"/>
  <c r="X4910" i="4"/>
  <c r="Y4910" i="4"/>
  <c r="X3199" i="4"/>
  <c r="Y3199" i="4"/>
  <c r="X3793" i="4"/>
  <c r="Y3793" i="4"/>
  <c r="X4046" i="4"/>
  <c r="Y4046" i="4"/>
  <c r="X4302" i="4"/>
  <c r="Y4302" i="4"/>
  <c r="X4558" i="4"/>
  <c r="Y4558" i="4"/>
  <c r="X3972" i="4"/>
  <c r="Y3972" i="4"/>
  <c r="X4235" i="4"/>
  <c r="Y4235" i="4"/>
  <c r="X4319" i="4"/>
  <c r="Y4319" i="4"/>
  <c r="X4387" i="4"/>
  <c r="Y4387" i="4"/>
  <c r="X4468" i="4"/>
  <c r="Y4468" i="4"/>
  <c r="X4536" i="4"/>
  <c r="Y4536" i="4"/>
  <c r="X3239" i="4"/>
  <c r="Y3239" i="4"/>
  <c r="X3427" i="4"/>
  <c r="Y3427" i="4"/>
  <c r="X3606" i="4"/>
  <c r="Y3606" i="4"/>
  <c r="X3864" i="4"/>
  <c r="Y3864" i="4"/>
  <c r="X3900" i="4"/>
  <c r="Y3900" i="4"/>
  <c r="X3944" i="4"/>
  <c r="Y3944" i="4"/>
  <c r="X4008" i="4"/>
  <c r="Y4008" i="4"/>
  <c r="X4067" i="4"/>
  <c r="Y4067" i="4"/>
  <c r="X4136" i="4"/>
  <c r="Y4136" i="4"/>
  <c r="X4199" i="4"/>
  <c r="Y4199" i="4"/>
  <c r="X4259" i="4"/>
  <c r="Y4259" i="4"/>
  <c r="X4340" i="4"/>
  <c r="Y4340" i="4"/>
  <c r="X4396" i="4"/>
  <c r="Y4396" i="4"/>
  <c r="X4448" i="4"/>
  <c r="Y4448" i="4"/>
  <c r="X4496" i="4"/>
  <c r="Y4496" i="4"/>
  <c r="X4571" i="4"/>
  <c r="Y4571" i="4"/>
  <c r="X3376" i="4"/>
  <c r="Y3376" i="4"/>
  <c r="X3648" i="4"/>
  <c r="Y3648" i="4"/>
  <c r="X3776" i="4"/>
  <c r="Y3776" i="4"/>
  <c r="X4850" i="4"/>
  <c r="Y4850" i="4"/>
  <c r="X4896" i="4"/>
  <c r="Y4896" i="4"/>
  <c r="X4952" i="4"/>
  <c r="Y4952" i="4"/>
  <c r="X4988" i="4"/>
  <c r="Y4988" i="4"/>
  <c r="X5070" i="4"/>
  <c r="Y5070" i="4"/>
  <c r="X5146" i="4"/>
  <c r="Y5146" i="4"/>
  <c r="X4725" i="4"/>
  <c r="Y4725" i="4"/>
  <c r="X4789" i="4"/>
  <c r="Y4789" i="4"/>
  <c r="X4853" i="4"/>
  <c r="Y4853" i="4"/>
  <c r="X4917" i="4"/>
  <c r="Y4917" i="4"/>
  <c r="X4981" i="4"/>
  <c r="Y4981" i="4"/>
  <c r="X5045" i="4"/>
  <c r="Y5045" i="4"/>
  <c r="X5109" i="4"/>
  <c r="Y5109" i="4"/>
  <c r="X5161" i="4"/>
  <c r="Y5161" i="4"/>
  <c r="X5193" i="4"/>
  <c r="Y5193" i="4"/>
  <c r="X5225" i="4"/>
  <c r="Y5225" i="4"/>
  <c r="X5257" i="4"/>
  <c r="Y5257" i="4"/>
  <c r="X3627" i="4"/>
  <c r="Y3627" i="4"/>
  <c r="X4625" i="4"/>
  <c r="Y4625" i="4"/>
  <c r="X4707" i="4"/>
  <c r="Y4707" i="4"/>
  <c r="X4709" i="4"/>
  <c r="Y4709" i="4"/>
  <c r="X4779" i="4"/>
  <c r="Y4779" i="4"/>
  <c r="X4843" i="4"/>
  <c r="Y4843" i="4"/>
  <c r="X4907" i="4"/>
  <c r="Y4907" i="4"/>
  <c r="X4971" i="4"/>
  <c r="Y4971" i="4"/>
  <c r="X5035" i="4"/>
  <c r="Y5035" i="4"/>
  <c r="X5099" i="4"/>
  <c r="Y5099" i="4"/>
  <c r="X5156" i="4"/>
  <c r="Y5156" i="4"/>
  <c r="X5188" i="4"/>
  <c r="Y5188" i="4"/>
  <c r="X5220" i="4"/>
  <c r="Y5220" i="4"/>
  <c r="X5252" i="4"/>
  <c r="Y5252" i="4"/>
  <c r="X3803" i="4"/>
  <c r="Y3803" i="4"/>
  <c r="X4643" i="4"/>
  <c r="Y4643" i="4"/>
  <c r="X83" i="4"/>
  <c r="Y83" i="4"/>
  <c r="X85" i="4"/>
  <c r="Y85" i="4"/>
  <c r="X117" i="4"/>
  <c r="Y117" i="4"/>
  <c r="X123" i="4"/>
  <c r="Y123" i="4"/>
  <c r="X165" i="4"/>
  <c r="Y165" i="4"/>
  <c r="X130" i="4"/>
  <c r="Y130" i="4"/>
  <c r="X120" i="4"/>
  <c r="Y120" i="4"/>
  <c r="X186" i="4"/>
  <c r="Y186" i="4"/>
  <c r="X262" i="4"/>
  <c r="Y262" i="4"/>
  <c r="X230" i="4"/>
  <c r="Y230" i="4"/>
  <c r="X270" i="4"/>
  <c r="Y270" i="4"/>
  <c r="X526" i="4"/>
  <c r="Y526" i="4"/>
  <c r="X574" i="4"/>
  <c r="Y574" i="4"/>
  <c r="X570" i="4"/>
  <c r="Y570" i="4"/>
  <c r="X597" i="4"/>
  <c r="Y597" i="4"/>
  <c r="X622" i="4"/>
  <c r="Y622" i="4"/>
  <c r="X662" i="4"/>
  <c r="Y662" i="4"/>
  <c r="X726" i="4"/>
  <c r="Y726" i="4"/>
  <c r="X790" i="4"/>
  <c r="Y790" i="4"/>
  <c r="X674" i="4"/>
  <c r="Y674" i="4"/>
  <c r="X738" i="4"/>
  <c r="Y738" i="4"/>
  <c r="X802" i="4"/>
  <c r="Y802" i="4"/>
  <c r="X670" i="4"/>
  <c r="Y670" i="4"/>
  <c r="X734" i="4"/>
  <c r="Y734" i="4"/>
  <c r="X798" i="4"/>
  <c r="Y798" i="4"/>
  <c r="X666" i="4"/>
  <c r="Y666" i="4"/>
  <c r="X730" i="4"/>
  <c r="Y730" i="4"/>
  <c r="X794" i="4"/>
  <c r="Y794" i="4"/>
  <c r="X2833" i="4"/>
  <c r="Y2833" i="4"/>
  <c r="X2897" i="4"/>
  <c r="Y2897" i="4"/>
  <c r="X2845" i="4"/>
  <c r="Y2845" i="4"/>
  <c r="X2909" i="4"/>
  <c r="Y2909" i="4"/>
  <c r="X2857" i="4"/>
  <c r="Y2857" i="4"/>
  <c r="X2917" i="4"/>
  <c r="Y2917" i="4"/>
  <c r="X2901" i="4"/>
  <c r="Y2901" i="4"/>
  <c r="X3166" i="4"/>
  <c r="Y3166" i="4"/>
  <c r="X3192" i="4"/>
  <c r="Y3192" i="4"/>
  <c r="X3254" i="4"/>
  <c r="Y3254" i="4"/>
  <c r="X3318" i="4"/>
  <c r="Y3318" i="4"/>
  <c r="X3367" i="4"/>
  <c r="Y3367" i="4"/>
  <c r="X3431" i="4"/>
  <c r="Y3431" i="4"/>
  <c r="X3495" i="4"/>
  <c r="Y3495" i="4"/>
  <c r="X3559" i="4"/>
  <c r="Y3559" i="4"/>
  <c r="X3113" i="4"/>
  <c r="Y3113" i="4"/>
  <c r="X3263" i="4"/>
  <c r="Y3263" i="4"/>
  <c r="X3152" i="4"/>
  <c r="Y3152" i="4"/>
  <c r="X3184" i="4"/>
  <c r="Y3184" i="4"/>
  <c r="X3214" i="4"/>
  <c r="Y3214" i="4"/>
  <c r="X3232" i="4"/>
  <c r="Y3232" i="4"/>
  <c r="X3251" i="4"/>
  <c r="Y3251" i="4"/>
  <c r="X3278" i="4"/>
  <c r="Y3278" i="4"/>
  <c r="X3296" i="4"/>
  <c r="Y3296" i="4"/>
  <c r="X3315" i="4"/>
  <c r="Y3315" i="4"/>
  <c r="X3339" i="4"/>
  <c r="Y3339" i="4"/>
  <c r="X3358" i="4"/>
  <c r="Y3358" i="4"/>
  <c r="X3375" i="4"/>
  <c r="Y3375" i="4"/>
  <c r="X3403" i="4"/>
  <c r="Y3403" i="4"/>
  <c r="X3422" i="4"/>
  <c r="Y3422" i="4"/>
  <c r="X3439" i="4"/>
  <c r="Y3439" i="4"/>
  <c r="X3467" i="4"/>
  <c r="Y3467" i="4"/>
  <c r="X3518" i="4"/>
  <c r="Y3518" i="4"/>
  <c r="X3595" i="4"/>
  <c r="Y3595" i="4"/>
  <c r="X3551" i="4"/>
  <c r="Y3551" i="4"/>
  <c r="X3486" i="4"/>
  <c r="Y3486" i="4"/>
  <c r="X3563" i="4"/>
  <c r="Y3563" i="4"/>
  <c r="X3631" i="4"/>
  <c r="Y3631" i="4"/>
  <c r="X3663" i="4"/>
  <c r="Y3663" i="4"/>
  <c r="X3695" i="4"/>
  <c r="Y3695" i="4"/>
  <c r="X3727" i="4"/>
  <c r="Y3727" i="4"/>
  <c r="X3759" i="4"/>
  <c r="Y3759" i="4"/>
  <c r="X3791" i="4"/>
  <c r="Y3791" i="4"/>
  <c r="X3823" i="4"/>
  <c r="Y3823" i="4"/>
  <c r="X3534" i="4"/>
  <c r="Y3534" i="4"/>
  <c r="X3611" i="4"/>
  <c r="Y3611" i="4"/>
  <c r="X3646" i="4"/>
  <c r="Y3646" i="4"/>
  <c r="X3678" i="4"/>
  <c r="Y3678" i="4"/>
  <c r="X3710" i="4"/>
  <c r="Y3710" i="4"/>
  <c r="X3742" i="4"/>
  <c r="Y3742" i="4"/>
  <c r="X3774" i="4"/>
  <c r="Y3774" i="4"/>
  <c r="X3806" i="4"/>
  <c r="Y3806" i="4"/>
  <c r="X4" i="4"/>
  <c r="Y4" i="4"/>
  <c r="X84" i="4"/>
  <c r="Y84" i="4"/>
  <c r="X82" i="4"/>
  <c r="Y82" i="4"/>
  <c r="X150" i="4"/>
  <c r="Y150" i="4"/>
  <c r="X205" i="4"/>
  <c r="Y205" i="4"/>
  <c r="X112" i="4"/>
  <c r="Y112" i="4"/>
  <c r="X128" i="4"/>
  <c r="Y128" i="4"/>
  <c r="X203" i="4"/>
  <c r="Y203" i="4"/>
  <c r="X200" i="4"/>
  <c r="Y200" i="4"/>
  <c r="X183" i="4"/>
  <c r="Y183" i="4"/>
  <c r="X273" i="4"/>
  <c r="Y273" i="4"/>
  <c r="X255" i="4"/>
  <c r="Y255" i="4"/>
  <c r="X304" i="4"/>
  <c r="Y304" i="4"/>
  <c r="X418" i="4"/>
  <c r="Y418" i="4"/>
  <c r="X342" i="4"/>
  <c r="Y342" i="4"/>
  <c r="X384" i="4"/>
  <c r="Y384" i="4"/>
  <c r="X387" i="4"/>
  <c r="Y387" i="4"/>
  <c r="X331" i="4"/>
  <c r="Y331" i="4"/>
  <c r="X377" i="4"/>
  <c r="Y377" i="4"/>
  <c r="X459" i="4"/>
  <c r="Y459" i="4"/>
  <c r="X454" i="4"/>
  <c r="Y454" i="4"/>
  <c r="X453" i="4"/>
  <c r="Y453" i="4"/>
  <c r="X452" i="4"/>
  <c r="Y452" i="4"/>
  <c r="X483" i="4"/>
  <c r="Y483" i="4"/>
  <c r="X495" i="4"/>
  <c r="Y495" i="4"/>
  <c r="X813" i="4"/>
  <c r="Y813" i="4"/>
  <c r="X561" i="4"/>
  <c r="Y561" i="4"/>
  <c r="X819" i="4"/>
  <c r="Y819" i="4"/>
  <c r="X937" i="4"/>
  <c r="Y937" i="4"/>
  <c r="X631" i="4"/>
  <c r="Y631" i="4"/>
  <c r="X927" i="4"/>
  <c r="Y927" i="4"/>
  <c r="X1332" i="4"/>
  <c r="Y1332" i="4"/>
  <c r="X1444" i="4"/>
  <c r="Y1444" i="4"/>
  <c r="X1299" i="4"/>
  <c r="Y1299" i="4"/>
  <c r="X1539" i="4"/>
  <c r="Y1539" i="4"/>
  <c r="X1469" i="4"/>
  <c r="Y1469" i="4"/>
  <c r="X1660" i="4"/>
  <c r="Y1660" i="4"/>
  <c r="X1788" i="4"/>
  <c r="Y1788" i="4"/>
  <c r="X1585" i="4"/>
  <c r="Y1585" i="4"/>
  <c r="X1681" i="4"/>
  <c r="Y1681" i="4"/>
  <c r="X1841" i="4"/>
  <c r="Y1841" i="4"/>
  <c r="X1932" i="4"/>
  <c r="Y1932" i="4"/>
  <c r="X2411" i="4"/>
  <c r="Y2411" i="4"/>
  <c r="X2539" i="4"/>
  <c r="Y2539" i="4"/>
  <c r="X2699" i="4"/>
  <c r="Y2699" i="4"/>
  <c r="X24" i="4"/>
  <c r="Y24" i="4"/>
  <c r="X69" i="4"/>
  <c r="Y69" i="4"/>
  <c r="X42" i="4"/>
  <c r="Y42" i="4"/>
  <c r="X59" i="4"/>
  <c r="Y59" i="4"/>
  <c r="X86" i="4"/>
  <c r="Y86" i="4"/>
  <c r="X164" i="4"/>
  <c r="Y164" i="4"/>
  <c r="X118" i="4"/>
  <c r="Y118" i="4"/>
  <c r="X153" i="4"/>
  <c r="Y153" i="4"/>
  <c r="X177" i="4"/>
  <c r="Y177" i="4"/>
  <c r="X179" i="4"/>
  <c r="Y179" i="4"/>
  <c r="X175" i="4"/>
  <c r="Y175" i="4"/>
  <c r="X276" i="4"/>
  <c r="Y276" i="4"/>
  <c r="X264" i="4"/>
  <c r="Y264" i="4"/>
  <c r="X237" i="4"/>
  <c r="Y237" i="4"/>
  <c r="X215" i="4"/>
  <c r="Y215" i="4"/>
  <c r="X301" i="4"/>
  <c r="Y301" i="4"/>
  <c r="X367" i="4"/>
  <c r="Y367" i="4"/>
  <c r="X311" i="4"/>
  <c r="Y311" i="4"/>
  <c r="X366" i="4"/>
  <c r="Y366" i="4"/>
  <c r="X337" i="4"/>
  <c r="Y337" i="4"/>
  <c r="X250" i="4"/>
  <c r="Y250" i="4"/>
  <c r="X356" i="4"/>
  <c r="Y356" i="4"/>
  <c r="X425" i="4"/>
  <c r="Y425" i="4"/>
  <c r="X419" i="4"/>
  <c r="Y419" i="4"/>
  <c r="X413" i="4"/>
  <c r="Y413" i="4"/>
  <c r="X415" i="4"/>
  <c r="Y415" i="4"/>
  <c r="X517" i="4"/>
  <c r="Y517" i="4"/>
  <c r="X489" i="4"/>
  <c r="Y489" i="4"/>
  <c r="X615" i="4"/>
  <c r="Y615" i="4"/>
  <c r="X513" i="4"/>
  <c r="Y513" i="4"/>
  <c r="X641" i="4"/>
  <c r="Y641" i="4"/>
  <c r="X705" i="4"/>
  <c r="Y705" i="4"/>
  <c r="X769" i="4"/>
  <c r="Y769" i="4"/>
  <c r="X496" i="4"/>
  <c r="Y496" i="4"/>
  <c r="X480" i="4"/>
  <c r="Y480" i="4"/>
  <c r="X551" i="4"/>
  <c r="Y551" i="4"/>
  <c r="X583" i="4"/>
  <c r="Y583" i="4"/>
  <c r="X579" i="4"/>
  <c r="Y579" i="4"/>
  <c r="X704" i="4"/>
  <c r="Y704" i="4"/>
  <c r="X652" i="4"/>
  <c r="Y652" i="4"/>
  <c r="X783" i="4"/>
  <c r="Y783" i="4"/>
  <c r="X680" i="4"/>
  <c r="Y680" i="4"/>
  <c r="X808" i="4"/>
  <c r="Y808" i="4"/>
  <c r="X692" i="4"/>
  <c r="Y692" i="4"/>
  <c r="X877" i="4"/>
  <c r="Y877" i="4"/>
  <c r="X968" i="4"/>
  <c r="Y968" i="4"/>
  <c r="X851" i="4"/>
  <c r="Y851" i="4"/>
  <c r="X825" i="4"/>
  <c r="Y825" i="4"/>
  <c r="X889" i="4"/>
  <c r="Y889" i="4"/>
  <c r="X930" i="4"/>
  <c r="Y930" i="4"/>
  <c r="X844" i="4"/>
  <c r="Y844" i="4"/>
  <c r="X908" i="4"/>
  <c r="Y908" i="4"/>
  <c r="X977" i="4"/>
  <c r="Y977" i="4"/>
  <c r="X1009" i="4"/>
  <c r="Y1009" i="4"/>
  <c r="X1041" i="4"/>
  <c r="Y1041" i="4"/>
  <c r="X3617" i="4"/>
  <c r="Y3617" i="4"/>
  <c r="X4772" i="4"/>
  <c r="Y4772" i="4"/>
  <c r="X5250" i="4"/>
  <c r="Y5250" i="4"/>
  <c r="X3643" i="4"/>
  <c r="Y3643" i="4"/>
  <c r="X967" i="4"/>
  <c r="Y967" i="4"/>
  <c r="X1123" i="4"/>
  <c r="Y1123" i="4"/>
  <c r="X1644" i="4"/>
  <c r="Y1644" i="4"/>
  <c r="X2587" i="4"/>
  <c r="Y2587" i="4"/>
  <c r="X1821" i="4"/>
  <c r="Y1821" i="4"/>
  <c r="X2777" i="4"/>
  <c r="Y2777" i="4"/>
  <c r="X1981" i="4"/>
  <c r="Y1981" i="4"/>
  <c r="X2049" i="4"/>
  <c r="Y2049" i="4"/>
  <c r="X2386" i="4"/>
  <c r="Y2386" i="4"/>
  <c r="X2770" i="4"/>
  <c r="Y2770" i="4"/>
  <c r="X2752" i="4"/>
  <c r="Y2752" i="4"/>
  <c r="X2662" i="4"/>
  <c r="Y2662" i="4"/>
  <c r="X2462" i="4"/>
  <c r="Y2462" i="4"/>
  <c r="X3098" i="4"/>
  <c r="Y3098" i="4"/>
  <c r="X3266" i="4"/>
  <c r="Y3266" i="4"/>
  <c r="X3469" i="4"/>
  <c r="Y3469" i="4"/>
  <c r="X3725" i="4"/>
  <c r="Y3725" i="4"/>
  <c r="X3080" i="4"/>
  <c r="Y3080" i="4"/>
  <c r="X3099" i="4"/>
  <c r="Y3099" i="4"/>
  <c r="X3094" i="4"/>
  <c r="Y3094" i="4"/>
  <c r="X3572" i="4"/>
  <c r="Y3572" i="4"/>
  <c r="X3828" i="4"/>
  <c r="Y3828" i="4"/>
  <c r="X3845" i="4"/>
  <c r="Y3845" i="4"/>
  <c r="X3973" i="4"/>
  <c r="Y3973" i="4"/>
  <c r="X4101" i="4"/>
  <c r="Y4101" i="4"/>
  <c r="X4229" i="4"/>
  <c r="Y4229" i="4"/>
  <c r="X4357" i="4"/>
  <c r="Y4357" i="4"/>
  <c r="X4485" i="4"/>
  <c r="Y4485" i="4"/>
  <c r="X4612" i="4"/>
  <c r="Y4612" i="4"/>
  <c r="X4740" i="4"/>
  <c r="Y4740" i="4"/>
  <c r="X5002" i="4"/>
  <c r="Y5002" i="4"/>
  <c r="X3558" i="4"/>
  <c r="Y3558" i="4"/>
  <c r="X3854" i="4"/>
  <c r="Y3854" i="4"/>
  <c r="X4110" i="4"/>
  <c r="Y4110" i="4"/>
  <c r="X4366" i="4"/>
  <c r="Y4366" i="4"/>
  <c r="X4039" i="4"/>
  <c r="Y4039" i="4"/>
  <c r="X4283" i="4"/>
  <c r="Y4283" i="4"/>
  <c r="X4331" i="4"/>
  <c r="Y4331" i="4"/>
  <c r="X4412" i="4"/>
  <c r="Y4412" i="4"/>
  <c r="X4495" i="4"/>
  <c r="Y4495" i="4"/>
  <c r="X4552" i="4"/>
  <c r="Y4552" i="4"/>
  <c r="X3303" i="4"/>
  <c r="Y3303" i="4"/>
  <c r="X3478" i="4"/>
  <c r="Y3478" i="4"/>
  <c r="X3840" i="4"/>
  <c r="Y3840" i="4"/>
  <c r="X3872" i="4"/>
  <c r="Y3872" i="4"/>
  <c r="X3916" i="4"/>
  <c r="Y3916" i="4"/>
  <c r="X3963" i="4"/>
  <c r="Y3963" i="4"/>
  <c r="X4028" i="4"/>
  <c r="Y4028" i="4"/>
  <c r="X4088" i="4"/>
  <c r="Y4088" i="4"/>
  <c r="X4147" i="4"/>
  <c r="Y4147" i="4"/>
  <c r="X4219" i="4"/>
  <c r="Y4219" i="4"/>
  <c r="X4275" i="4"/>
  <c r="Y4275" i="4"/>
  <c r="X4356" i="4"/>
  <c r="Y4356" i="4"/>
  <c r="X4407" i="4"/>
  <c r="Y4407" i="4"/>
  <c r="X4459" i="4"/>
  <c r="Y4459" i="4"/>
  <c r="X4511" i="4"/>
  <c r="Y4511" i="4"/>
  <c r="X4584" i="4"/>
  <c r="Y4584" i="4"/>
  <c r="X3491" i="4"/>
  <c r="Y3491" i="4"/>
  <c r="X3680" i="4"/>
  <c r="Y3680" i="4"/>
  <c r="X3808" i="4"/>
  <c r="Y3808" i="4"/>
  <c r="X4774" i="4"/>
  <c r="Y4774" i="4"/>
  <c r="X4862" i="4"/>
  <c r="Y4862" i="4"/>
  <c r="X4904" i="4"/>
  <c r="Y4904" i="4"/>
  <c r="X4964" i="4"/>
  <c r="Y4964" i="4"/>
  <c r="X4998" i="4"/>
  <c r="Y4998" i="4"/>
  <c r="X5098" i="4"/>
  <c r="Y5098" i="4"/>
  <c r="X3699" i="4"/>
  <c r="Y3699" i="4"/>
  <c r="X4741" i="4"/>
  <c r="Y4741" i="4"/>
  <c r="X4805" i="4"/>
  <c r="Y4805" i="4"/>
  <c r="X4869" i="4"/>
  <c r="Y4869" i="4"/>
  <c r="X4933" i="4"/>
  <c r="Y4933" i="4"/>
  <c r="X4997" i="4"/>
  <c r="Y4997" i="4"/>
  <c r="X5061" i="4"/>
  <c r="Y5061" i="4"/>
  <c r="X5125" i="4"/>
  <c r="Y5125" i="4"/>
  <c r="X5169" i="4"/>
  <c r="Y5169" i="4"/>
  <c r="X5201" i="4"/>
  <c r="Y5201" i="4"/>
  <c r="X5233" i="4"/>
  <c r="Y5233" i="4"/>
  <c r="X5265" i="4"/>
  <c r="Y5265" i="4"/>
  <c r="X3755" i="4"/>
  <c r="Y3755" i="4"/>
  <c r="X4641" i="4"/>
  <c r="Y4641" i="4"/>
  <c r="X4731" i="4"/>
  <c r="Y4731" i="4"/>
  <c r="X4795" i="4"/>
  <c r="Y4795" i="4"/>
  <c r="X4859" i="4"/>
  <c r="Y4859" i="4"/>
  <c r="X4923" i="4"/>
  <c r="Y4923" i="4"/>
  <c r="X4987" i="4"/>
  <c r="Y4987" i="4"/>
  <c r="X5051" i="4"/>
  <c r="Y5051" i="4"/>
  <c r="X5115" i="4"/>
  <c r="Y5115" i="4"/>
  <c r="X5164" i="4"/>
  <c r="Y5164" i="4"/>
  <c r="X5196" i="4"/>
  <c r="Y5196" i="4"/>
  <c r="X5228" i="4"/>
  <c r="Y5228" i="4"/>
  <c r="X5260" i="4"/>
  <c r="Y5260" i="4"/>
  <c r="X4595" i="4"/>
  <c r="Y4595" i="4"/>
  <c r="X4659" i="4"/>
  <c r="Y4659" i="4"/>
  <c r="X91" i="4"/>
  <c r="Y91" i="4"/>
  <c r="X93" i="4"/>
  <c r="Y93" i="4"/>
  <c r="X125" i="4"/>
  <c r="Y125" i="4"/>
  <c r="X121" i="4"/>
  <c r="Y121" i="4"/>
  <c r="X181" i="4"/>
  <c r="Y181" i="4"/>
  <c r="X131" i="4"/>
  <c r="Y131" i="4"/>
  <c r="X149" i="4"/>
  <c r="Y149" i="4"/>
  <c r="X190" i="4"/>
  <c r="Y190" i="4"/>
  <c r="X278" i="4"/>
  <c r="Y278" i="4"/>
  <c r="X234" i="4"/>
  <c r="Y234" i="4"/>
  <c r="X286" i="4"/>
  <c r="Y286" i="4"/>
  <c r="X554" i="4"/>
  <c r="Y554" i="4"/>
  <c r="X594" i="4"/>
  <c r="Y594" i="4"/>
  <c r="X581" i="4"/>
  <c r="Y581" i="4"/>
  <c r="X603" i="4"/>
  <c r="Y603" i="4"/>
  <c r="X626" i="4"/>
  <c r="Y626" i="4"/>
  <c r="X678" i="4"/>
  <c r="Y678" i="4"/>
  <c r="X742" i="4"/>
  <c r="Y742" i="4"/>
  <c r="X806" i="4"/>
  <c r="Y806" i="4"/>
  <c r="X690" i="4"/>
  <c r="Y690" i="4"/>
  <c r="X754" i="4"/>
  <c r="Y754" i="4"/>
  <c r="X818" i="4"/>
  <c r="Y818" i="4"/>
  <c r="X686" i="4"/>
  <c r="Y686" i="4"/>
  <c r="X750" i="4"/>
  <c r="Y750" i="4"/>
  <c r="X814" i="4"/>
  <c r="Y814" i="4"/>
  <c r="X682" i="4"/>
  <c r="Y682" i="4"/>
  <c r="X746" i="4"/>
  <c r="Y746" i="4"/>
  <c r="X810" i="4"/>
  <c r="Y810" i="4"/>
  <c r="X2849" i="4"/>
  <c r="Y2849" i="4"/>
  <c r="X2913" i="4"/>
  <c r="Y2913" i="4"/>
  <c r="X2861" i="4"/>
  <c r="Y2861" i="4"/>
  <c r="X2925" i="4"/>
  <c r="Y2925" i="4"/>
  <c r="X2873" i="4"/>
  <c r="Y2873" i="4"/>
  <c r="X2936" i="4"/>
  <c r="Y2936" i="4"/>
  <c r="X2920" i="4"/>
  <c r="Y2920" i="4"/>
  <c r="X3182" i="4"/>
  <c r="Y3182" i="4"/>
  <c r="X3206" i="4"/>
  <c r="Y3206" i="4"/>
  <c r="X3270" i="4"/>
  <c r="Y3270" i="4"/>
  <c r="X3319" i="4"/>
  <c r="Y3319" i="4"/>
  <c r="X3383" i="4"/>
  <c r="Y3383" i="4"/>
  <c r="X3447" i="4"/>
  <c r="Y3447" i="4"/>
  <c r="X3511" i="4"/>
  <c r="Y3511" i="4"/>
  <c r="X3575" i="4"/>
  <c r="Y3575" i="4"/>
  <c r="X3158" i="4"/>
  <c r="Y3158" i="4"/>
  <c r="X3279" i="4"/>
  <c r="Y3279" i="4"/>
  <c r="X3163" i="4"/>
  <c r="Y3163" i="4"/>
  <c r="X3198" i="4"/>
  <c r="Y3198" i="4"/>
  <c r="X3216" i="4"/>
  <c r="Y3216" i="4"/>
  <c r="X3235" i="4"/>
  <c r="Y3235" i="4"/>
  <c r="X3262" i="4"/>
  <c r="Y3262" i="4"/>
  <c r="X3280" i="4"/>
  <c r="Y3280" i="4"/>
  <c r="X3299" i="4"/>
  <c r="Y3299" i="4"/>
  <c r="X3323" i="4"/>
  <c r="Y3323" i="4"/>
  <c r="X3342" i="4"/>
  <c r="Y3342" i="4"/>
  <c r="X3359" i="4"/>
  <c r="Y3359" i="4"/>
  <c r="X3387" i="4"/>
  <c r="Y3387" i="4"/>
  <c r="X3406" i="4"/>
  <c r="Y3406" i="4"/>
  <c r="X3423" i="4"/>
  <c r="Y3423" i="4"/>
  <c r="X3451" i="4"/>
  <c r="Y3451" i="4"/>
  <c r="X3470" i="4"/>
  <c r="Y3470" i="4"/>
  <c r="X3531" i="4"/>
  <c r="Y3531" i="4"/>
  <c r="X3487" i="4"/>
  <c r="Y3487" i="4"/>
  <c r="X3566" i="4"/>
  <c r="Y3566" i="4"/>
  <c r="X3499" i="4"/>
  <c r="Y3499" i="4"/>
  <c r="X3599" i="4"/>
  <c r="Y3599" i="4"/>
  <c r="X3639" i="4"/>
  <c r="Y3639" i="4"/>
  <c r="X3671" i="4"/>
  <c r="Y3671" i="4"/>
  <c r="X3703" i="4"/>
  <c r="Y3703" i="4"/>
  <c r="X3735" i="4"/>
  <c r="Y3735" i="4"/>
  <c r="X3767" i="4"/>
  <c r="Y3767" i="4"/>
  <c r="X3799" i="4"/>
  <c r="Y3799" i="4"/>
  <c r="X3831" i="4"/>
  <c r="Y3831" i="4"/>
  <c r="X3547" i="4"/>
  <c r="Y3547" i="4"/>
  <c r="X3622" i="4"/>
  <c r="Y3622" i="4"/>
  <c r="X3654" i="4"/>
  <c r="Y3654" i="4"/>
  <c r="X3686" i="4"/>
  <c r="Y3686" i="4"/>
  <c r="X3718" i="4"/>
  <c r="Y3718" i="4"/>
  <c r="X3750" i="4"/>
  <c r="Y3750" i="4"/>
  <c r="X3782" i="4"/>
  <c r="Y3782" i="4"/>
  <c r="X3814" i="4"/>
  <c r="Y3814" i="4"/>
  <c r="X70" i="4"/>
  <c r="Y70" i="4"/>
  <c r="X142" i="4"/>
  <c r="Y142" i="4"/>
  <c r="X96" i="4"/>
  <c r="Y96" i="4"/>
  <c r="X176" i="4"/>
  <c r="Y176" i="4"/>
  <c r="X235" i="4"/>
  <c r="Y235" i="4"/>
  <c r="X138" i="4"/>
  <c r="Y138" i="4"/>
  <c r="X152" i="4"/>
  <c r="Y152" i="4"/>
  <c r="X249" i="4"/>
  <c r="Y249" i="4"/>
  <c r="X228" i="4"/>
  <c r="Y228" i="4"/>
  <c r="X214" i="4"/>
  <c r="Y214" i="4"/>
  <c r="X299" i="4"/>
  <c r="Y299" i="4"/>
  <c r="X272" i="4"/>
  <c r="Y272" i="4"/>
  <c r="X326" i="4"/>
  <c r="Y326" i="4"/>
  <c r="X434" i="4"/>
  <c r="Y434" i="4"/>
  <c r="X352" i="4"/>
  <c r="Y352" i="4"/>
  <c r="X308" i="4"/>
  <c r="Y308" i="4"/>
  <c r="X416" i="4"/>
  <c r="Y416" i="4"/>
  <c r="X345" i="4"/>
  <c r="Y345" i="4"/>
  <c r="X401" i="4"/>
  <c r="Y401" i="4"/>
  <c r="X386" i="4"/>
  <c r="Y386" i="4"/>
  <c r="X385" i="4"/>
  <c r="Y385" i="4"/>
  <c r="X393" i="4"/>
  <c r="Y393" i="4"/>
  <c r="X477" i="4"/>
  <c r="Y477" i="4"/>
  <c r="X515" i="4"/>
  <c r="Y515" i="4"/>
  <c r="X527" i="4"/>
  <c r="Y527" i="4"/>
  <c r="X512" i="4"/>
  <c r="Y512" i="4"/>
  <c r="X578" i="4"/>
  <c r="Y578" i="4"/>
  <c r="X719" i="4"/>
  <c r="Y719" i="4"/>
  <c r="X667" i="4"/>
  <c r="Y667" i="4"/>
  <c r="X647" i="4"/>
  <c r="Y647" i="4"/>
  <c r="X934" i="4"/>
  <c r="Y934" i="4"/>
  <c r="X1364" i="4"/>
  <c r="Y1364" i="4"/>
  <c r="X1476" i="4"/>
  <c r="Y1476" i="4"/>
  <c r="X1491" i="4"/>
  <c r="Y1491" i="4"/>
  <c r="X1293" i="4"/>
  <c r="Y1293" i="4"/>
  <c r="X1591" i="4"/>
  <c r="Y1591" i="4"/>
  <c r="X1692" i="4"/>
  <c r="Y1692" i="4"/>
  <c r="X1820" i="4"/>
  <c r="Y1820" i="4"/>
  <c r="X1619" i="4"/>
  <c r="Y1619" i="4"/>
  <c r="X1694" i="4"/>
  <c r="Y1694" i="4"/>
  <c r="X1854" i="4"/>
  <c r="Y1854" i="4"/>
  <c r="X2315" i="4"/>
  <c r="Y2315" i="4"/>
  <c r="X2443" i="4"/>
  <c r="Y2443" i="4"/>
  <c r="X2571" i="4"/>
  <c r="Y2571" i="4"/>
  <c r="X10" i="4"/>
  <c r="Y10" i="4"/>
  <c r="X14" i="4"/>
  <c r="Y14" i="4"/>
  <c r="X44" i="4"/>
  <c r="Y44" i="4"/>
  <c r="X51" i="4"/>
  <c r="Y51" i="4"/>
  <c r="X67" i="4"/>
  <c r="Y67" i="4"/>
  <c r="X97" i="4"/>
  <c r="Y97" i="4"/>
  <c r="X73" i="4"/>
  <c r="Y73" i="4"/>
  <c r="X116" i="4"/>
  <c r="Y116" i="4"/>
  <c r="X171" i="4"/>
  <c r="Y171" i="4"/>
  <c r="X219" i="4"/>
  <c r="Y219" i="4"/>
  <c r="X225" i="4"/>
  <c r="Y225" i="4"/>
  <c r="X193" i="4"/>
  <c r="Y193" i="4"/>
  <c r="X297" i="4"/>
  <c r="Y297" i="4"/>
  <c r="X285" i="4"/>
  <c r="Y285" i="4"/>
  <c r="X257" i="4"/>
  <c r="Y257" i="4"/>
  <c r="X239" i="4"/>
  <c r="Y239" i="4"/>
  <c r="X333" i="4"/>
  <c r="Y333" i="4"/>
  <c r="X399" i="4"/>
  <c r="Y399" i="4"/>
  <c r="X332" i="4"/>
  <c r="Y332" i="4"/>
  <c r="X376" i="4"/>
  <c r="Y376" i="4"/>
  <c r="X363" i="4"/>
  <c r="Y363" i="4"/>
  <c r="X316" i="4"/>
  <c r="Y316" i="4"/>
  <c r="X369" i="4"/>
  <c r="Y369" i="4"/>
  <c r="X447" i="4"/>
  <c r="Y447" i="4"/>
  <c r="X442" i="4"/>
  <c r="Y442" i="4"/>
  <c r="X441" i="4"/>
  <c r="Y441" i="4"/>
  <c r="X440" i="4"/>
  <c r="Y440" i="4"/>
  <c r="X549" i="4"/>
  <c r="Y549" i="4"/>
  <c r="X468" i="4"/>
  <c r="Y468" i="4"/>
  <c r="X494" i="4"/>
  <c r="Y494" i="4"/>
  <c r="X539" i="4"/>
  <c r="Y539" i="4"/>
  <c r="X657" i="4"/>
  <c r="Y657" i="4"/>
  <c r="X721" i="4"/>
  <c r="Y721" i="4"/>
  <c r="X785" i="4"/>
  <c r="Y785" i="4"/>
  <c r="X530" i="4"/>
  <c r="Y530" i="4"/>
  <c r="X529" i="4"/>
  <c r="Y529" i="4"/>
  <c r="X591" i="4"/>
  <c r="Y591" i="4"/>
  <c r="X602" i="4"/>
  <c r="Y602" i="4"/>
  <c r="X593" i="4"/>
  <c r="Y593" i="4"/>
  <c r="X755" i="4"/>
  <c r="Y755" i="4"/>
  <c r="X668" i="4"/>
  <c r="Y668" i="4"/>
  <c r="X799" i="4"/>
  <c r="Y799" i="4"/>
  <c r="X715" i="4"/>
  <c r="Y715" i="4"/>
  <c r="X644" i="4"/>
  <c r="Y644" i="4"/>
  <c r="X829" i="4"/>
  <c r="Y829" i="4"/>
  <c r="X893" i="4"/>
  <c r="Y893" i="4"/>
  <c r="X976" i="4"/>
  <c r="Y976" i="4"/>
  <c r="X867" i="4"/>
  <c r="Y867" i="4"/>
  <c r="X841" i="4"/>
  <c r="Y841" i="4"/>
  <c r="X905" i="4"/>
  <c r="Y905" i="4"/>
  <c r="X939" i="4"/>
  <c r="Y939" i="4"/>
  <c r="X860" i="4"/>
  <c r="Y860" i="4"/>
  <c r="X953" i="4"/>
  <c r="Y953" i="4"/>
  <c r="X985" i="4"/>
  <c r="Y985" i="4"/>
  <c r="X1017" i="4"/>
  <c r="Y1017" i="4"/>
  <c r="X1049" i="4"/>
  <c r="Y1049" i="4"/>
  <c r="X5092" i="4"/>
  <c r="Y5092" i="4"/>
  <c r="X655" i="4"/>
  <c r="Y655" i="4"/>
  <c r="X2891" i="4"/>
  <c r="Y2891" i="4"/>
  <c r="X2113" i="4"/>
  <c r="Y2113" i="4"/>
  <c r="X2726" i="4"/>
  <c r="Y2726" i="4"/>
  <c r="X3533" i="4"/>
  <c r="Y3533" i="4"/>
  <c r="X3380" i="4"/>
  <c r="Y3380" i="4"/>
  <c r="X4005" i="4"/>
  <c r="Y4005" i="4"/>
  <c r="X4517" i="4"/>
  <c r="Y4517" i="4"/>
  <c r="X3665" i="4"/>
  <c r="Y3665" i="4"/>
  <c r="X4428" i="4"/>
  <c r="Y4428" i="4"/>
  <c r="X3513" i="4"/>
  <c r="Y3513" i="4"/>
  <c r="X3979" i="4"/>
  <c r="Y3979" i="4"/>
  <c r="X4227" i="4"/>
  <c r="Y4227" i="4"/>
  <c r="X4475" i="4"/>
  <c r="Y4475" i="4"/>
  <c r="X3712" i="4"/>
  <c r="Y3712" i="4"/>
  <c r="X4786" i="4"/>
  <c r="Y4786" i="4"/>
  <c r="X5010" i="4"/>
  <c r="Y5010" i="4"/>
  <c r="X4821" i="4"/>
  <c r="Y4821" i="4"/>
  <c r="X5077" i="4"/>
  <c r="Y5077" i="4"/>
  <c r="X5241" i="4"/>
  <c r="Y5241" i="4"/>
  <c r="X4875" i="4"/>
  <c r="Y4875" i="4"/>
  <c r="X5131" i="4"/>
  <c r="Y5131" i="4"/>
  <c r="X5268" i="4"/>
  <c r="Y5268" i="4"/>
  <c r="X4611" i="4"/>
  <c r="Y4611" i="4"/>
  <c r="X16" i="4"/>
  <c r="Y16" i="4"/>
  <c r="X114" i="4"/>
  <c r="Y114" i="4"/>
  <c r="X194" i="4"/>
  <c r="Y194" i="4"/>
  <c r="X558" i="4"/>
  <c r="Y558" i="4"/>
  <c r="X630" i="4"/>
  <c r="Y630" i="4"/>
  <c r="X706" i="4"/>
  <c r="Y706" i="4"/>
  <c r="X766" i="4"/>
  <c r="Y766" i="4"/>
  <c r="X912" i="4"/>
  <c r="Y912" i="4"/>
  <c r="X2941" i="4"/>
  <c r="Y2941" i="4"/>
  <c r="X3160" i="4"/>
  <c r="Y3160" i="4"/>
  <c r="X3399" i="4"/>
  <c r="Y3399" i="4"/>
  <c r="X3174" i="4"/>
  <c r="Y3174" i="4"/>
  <c r="X3219" i="4"/>
  <c r="Y3219" i="4"/>
  <c r="X3310" i="4"/>
  <c r="Y3310" i="4"/>
  <c r="X3390" i="4"/>
  <c r="Y3390" i="4"/>
  <c r="X3471" i="4"/>
  <c r="Y3471" i="4"/>
  <c r="X3535" i="4"/>
  <c r="Y3535" i="4"/>
  <c r="X3711" i="4"/>
  <c r="Y3711" i="4"/>
  <c r="X3483" i="4"/>
  <c r="Y3483" i="4"/>
  <c r="X3694" i="4"/>
  <c r="Y3694" i="4"/>
  <c r="X3822" i="4"/>
  <c r="Y3822" i="4"/>
  <c r="X145" i="4"/>
  <c r="Y145" i="4"/>
  <c r="X275" i="4"/>
  <c r="Y275" i="4"/>
  <c r="X293" i="4"/>
  <c r="Y293" i="4"/>
  <c r="X327" i="4"/>
  <c r="Y327" i="4"/>
  <c r="X409" i="4"/>
  <c r="Y409" i="4"/>
  <c r="X481" i="4"/>
  <c r="Y481" i="4"/>
  <c r="X764" i="4"/>
  <c r="Y764" i="4"/>
  <c r="X1380" i="4"/>
  <c r="Y1380" i="4"/>
  <c r="X1612" i="4"/>
  <c r="Y1612" i="4"/>
  <c r="X1745" i="4"/>
  <c r="Y1745" i="4"/>
  <c r="X2603" i="4"/>
  <c r="Y2603" i="4"/>
  <c r="X50" i="4"/>
  <c r="Y50" i="4"/>
  <c r="X151" i="4"/>
  <c r="Y151" i="4"/>
  <c r="X212" i="4"/>
  <c r="Y212" i="4"/>
  <c r="X256" i="4"/>
  <c r="Y256" i="4"/>
  <c r="X389" i="4"/>
  <c r="Y389" i="4"/>
  <c r="X463" i="4"/>
  <c r="Y463" i="4"/>
  <c r="X491" i="4"/>
  <c r="Y491" i="4"/>
  <c r="X673" i="4"/>
  <c r="Y673" i="4"/>
  <c r="X545" i="4"/>
  <c r="Y545" i="4"/>
  <c r="X784" i="4"/>
  <c r="Y784" i="4"/>
  <c r="X660" i="4"/>
  <c r="Y660" i="4"/>
  <c r="X883" i="4"/>
  <c r="Y883" i="4"/>
  <c r="X876" i="4"/>
  <c r="Y876" i="4"/>
  <c r="X1093" i="4"/>
  <c r="Y1093" i="4"/>
  <c r="X1157" i="4"/>
  <c r="Y1157" i="4"/>
  <c r="X1221" i="4"/>
  <c r="Y1221" i="4"/>
  <c r="X1287" i="4"/>
  <c r="Y1287" i="4"/>
  <c r="X1352" i="4"/>
  <c r="Y1352" i="4"/>
  <c r="X1416" i="4"/>
  <c r="Y1416" i="4"/>
  <c r="X1480" i="4"/>
  <c r="Y1480" i="4"/>
  <c r="X1544" i="4"/>
  <c r="Y1544" i="4"/>
  <c r="X1008" i="4"/>
  <c r="Y1008" i="4"/>
  <c r="X1040" i="4"/>
  <c r="Y1040" i="4"/>
  <c r="X1072" i="4"/>
  <c r="Y1072" i="4"/>
  <c r="X1132" i="4"/>
  <c r="Y1132" i="4"/>
  <c r="X1196" i="4"/>
  <c r="Y1196" i="4"/>
  <c r="X1261" i="4"/>
  <c r="Y1261" i="4"/>
  <c r="X1069" i="4"/>
  <c r="Y1069" i="4"/>
  <c r="X1110" i="4"/>
  <c r="Y1110" i="4"/>
  <c r="X1174" i="4"/>
  <c r="Y1174" i="4"/>
  <c r="X1238" i="4"/>
  <c r="Y1238" i="4"/>
  <c r="X1278" i="4"/>
  <c r="Y1278" i="4"/>
  <c r="X1350" i="4"/>
  <c r="Y1350" i="4"/>
  <c r="X1414" i="4"/>
  <c r="Y1414" i="4"/>
  <c r="X1080" i="4"/>
  <c r="Y1080" i="4"/>
  <c r="X1135" i="4"/>
  <c r="Y1135" i="4"/>
  <c r="X1199" i="4"/>
  <c r="Y1199" i="4"/>
  <c r="X1280" i="4"/>
  <c r="Y1280" i="4"/>
  <c r="X1330" i="4"/>
  <c r="Y1330" i="4"/>
  <c r="X1458" i="4"/>
  <c r="Y1458" i="4"/>
  <c r="X1307" i="4"/>
  <c r="Y1307" i="4"/>
  <c r="X1481" i="4"/>
  <c r="Y1481" i="4"/>
  <c r="X1545" i="4"/>
  <c r="Y1545" i="4"/>
  <c r="X1427" i="4"/>
  <c r="Y1427" i="4"/>
  <c r="X1583" i="4"/>
  <c r="Y1583" i="4"/>
  <c r="X1381" i="4"/>
  <c r="Y1381" i="4"/>
  <c r="X1493" i="4"/>
  <c r="Y1493" i="4"/>
  <c r="X1309" i="4"/>
  <c r="Y1309" i="4"/>
  <c r="X1475" i="4"/>
  <c r="Y1475" i="4"/>
  <c r="X1632" i="4"/>
  <c r="Y1632" i="4"/>
  <c r="X1696" i="4"/>
  <c r="Y1696" i="4"/>
  <c r="X1760" i="4"/>
  <c r="Y1760" i="4"/>
  <c r="X1824" i="4"/>
  <c r="Y1824" i="4"/>
  <c r="X1888" i="4"/>
  <c r="Y1888" i="4"/>
  <c r="X1627" i="4"/>
  <c r="Y1627" i="4"/>
  <c r="X1755" i="4"/>
  <c r="Y1755" i="4"/>
  <c r="X1883" i="4"/>
  <c r="Y1883" i="4"/>
  <c r="X1964" i="4"/>
  <c r="Y1964" i="4"/>
  <c r="X2028" i="4"/>
  <c r="Y2028" i="4"/>
  <c r="X2092" i="4"/>
  <c r="Y2092" i="4"/>
  <c r="X2156" i="4"/>
  <c r="Y2156" i="4"/>
  <c r="X2220" i="4"/>
  <c r="Y2220" i="4"/>
  <c r="X1641" i="4"/>
  <c r="Y1641" i="4"/>
  <c r="X1705" i="4"/>
  <c r="Y1705" i="4"/>
  <c r="X1769" i="4"/>
  <c r="Y1769" i="4"/>
  <c r="X1833" i="4"/>
  <c r="Y1833" i="4"/>
  <c r="X1897" i="4"/>
  <c r="Y1897" i="4"/>
  <c r="X2239" i="4"/>
  <c r="Y2239" i="4"/>
  <c r="X2303" i="4"/>
  <c r="Y2303" i="4"/>
  <c r="X2367" i="4"/>
  <c r="Y2367" i="4"/>
  <c r="X2431" i="4"/>
  <c r="Y2431" i="4"/>
  <c r="X2495" i="4"/>
  <c r="Y2495" i="4"/>
  <c r="X2559" i="4"/>
  <c r="Y2559" i="4"/>
  <c r="X2623" i="4"/>
  <c r="Y2623" i="4"/>
  <c r="X2687" i="4"/>
  <c r="Y2687" i="4"/>
  <c r="X2751" i="4"/>
  <c r="Y2751" i="4"/>
  <c r="X2815" i="4"/>
  <c r="Y2815" i="4"/>
  <c r="X2879" i="4"/>
  <c r="Y2879" i="4"/>
  <c r="X2943" i="4"/>
  <c r="Y2943" i="4"/>
  <c r="X1679" i="4"/>
  <c r="Y1679" i="4"/>
  <c r="X1807" i="4"/>
  <c r="Y1807" i="4"/>
  <c r="X1927" i="4"/>
  <c r="Y1927" i="4"/>
  <c r="X1991" i="4"/>
  <c r="Y1991" i="4"/>
  <c r="X2055" i="4"/>
  <c r="Y2055" i="4"/>
  <c r="X2119" i="4"/>
  <c r="Y2119" i="4"/>
  <c r="X2183" i="4"/>
  <c r="Y2183" i="4"/>
  <c r="X1592" i="4"/>
  <c r="Y1592" i="4"/>
  <c r="X1653" i="4"/>
  <c r="Y1653" i="4"/>
  <c r="X1717" i="4"/>
  <c r="Y1717" i="4"/>
  <c r="X1781" i="4"/>
  <c r="Y1781" i="4"/>
  <c r="X1845" i="4"/>
  <c r="Y1845" i="4"/>
  <c r="X1909" i="4"/>
  <c r="Y1909" i="4"/>
  <c r="X1970" i="4"/>
  <c r="Y1970" i="4"/>
  <c r="X2034" i="4"/>
  <c r="Y2034" i="4"/>
  <c r="X2098" i="4"/>
  <c r="Y2098" i="4"/>
  <c r="X2162" i="4"/>
  <c r="Y2162" i="4"/>
  <c r="X2253" i="4"/>
  <c r="Y2253" i="4"/>
  <c r="X2317" i="4"/>
  <c r="Y2317" i="4"/>
  <c r="X2381" i="4"/>
  <c r="Y2381" i="4"/>
  <c r="X2445" i="4"/>
  <c r="Y2445" i="4"/>
  <c r="X2509" i="4"/>
  <c r="Y2509" i="4"/>
  <c r="X2573" i="4"/>
  <c r="Y2573" i="4"/>
  <c r="X2637" i="4"/>
  <c r="Y2637" i="4"/>
  <c r="X2701" i="4"/>
  <c r="Y2701" i="4"/>
  <c r="X2765" i="4"/>
  <c r="Y2765" i="4"/>
  <c r="X2829" i="4"/>
  <c r="Y2829" i="4"/>
  <c r="X2344" i="4"/>
  <c r="Y2344" i="4"/>
  <c r="X2472" i="4"/>
  <c r="Y2472" i="4"/>
  <c r="X2214" i="4"/>
  <c r="Y2214" i="4"/>
  <c r="X2314" i="4"/>
  <c r="Y2314" i="4"/>
  <c r="X2442" i="4"/>
  <c r="Y2442" i="4"/>
  <c r="X1989" i="4"/>
  <c r="Y1989" i="4"/>
  <c r="X2053" i="4"/>
  <c r="Y2053" i="4"/>
  <c r="X2117" i="4"/>
  <c r="Y2117" i="4"/>
  <c r="X2181" i="4"/>
  <c r="Y2181" i="4"/>
  <c r="X2260" i="4"/>
  <c r="Y2260" i="4"/>
  <c r="X2388" i="4"/>
  <c r="Y2388" i="4"/>
  <c r="X2580" i="4"/>
  <c r="Y2580" i="4"/>
  <c r="X2942" i="4"/>
  <c r="Y2942" i="4"/>
  <c r="X2352" i="4"/>
  <c r="Y2352" i="4"/>
  <c r="X2480" i="4"/>
  <c r="Y2480" i="4"/>
  <c r="X2664" i="4"/>
  <c r="Y2664" i="4"/>
  <c r="X2792" i="4"/>
  <c r="Y2792" i="4"/>
  <c r="X2938" i="4"/>
  <c r="Y2938" i="4"/>
  <c r="X2604" i="4"/>
  <c r="Y2604" i="4"/>
  <c r="X2350" i="4"/>
  <c r="Y2350" i="4"/>
  <c r="X2546" i="4"/>
  <c r="Y2546" i="4"/>
  <c r="X2684" i="4"/>
  <c r="Y2684" i="4"/>
  <c r="X2812" i="4"/>
  <c r="Y2812" i="4"/>
  <c r="X3018" i="4"/>
  <c r="Y3018" i="4"/>
  <c r="X3146" i="4"/>
  <c r="Y3146" i="4"/>
  <c r="X3180" i="4"/>
  <c r="Y3180" i="4"/>
  <c r="X3212" i="4"/>
  <c r="Y3212" i="4"/>
  <c r="X3244" i="4"/>
  <c r="Y3244" i="4"/>
  <c r="X3276" i="4"/>
  <c r="Y3276" i="4"/>
  <c r="X3308" i="4"/>
  <c r="Y3308" i="4"/>
  <c r="X2959" i="4"/>
  <c r="Y2959" i="4"/>
  <c r="X3027" i="4"/>
  <c r="Y3027" i="4"/>
  <c r="X2975" i="4"/>
  <c r="Y2975" i="4"/>
  <c r="X3103" i="4"/>
  <c r="Y3103" i="4"/>
  <c r="X3193" i="4"/>
  <c r="Y3193" i="4"/>
  <c r="X3257" i="4"/>
  <c r="Y3257" i="4"/>
  <c r="X2828" i="4"/>
  <c r="Y2828" i="4"/>
  <c r="X2968" i="4"/>
  <c r="Y2968" i="4"/>
  <c r="X3008" i="4"/>
  <c r="Y3008" i="4"/>
  <c r="X3054" i="4"/>
  <c r="Y3054" i="4"/>
  <c r="X3020" i="4"/>
  <c r="Y3020" i="4"/>
  <c r="X3128" i="4"/>
  <c r="Y3128" i="4"/>
  <c r="X3378" i="4"/>
  <c r="Y3378" i="4"/>
  <c r="X3442" i="4"/>
  <c r="Y3442" i="4"/>
  <c r="X3506" i="4"/>
  <c r="Y3506" i="4"/>
  <c r="X3570" i="4"/>
  <c r="Y3570" i="4"/>
  <c r="X3634" i="4"/>
  <c r="Y3634" i="4"/>
  <c r="X3698" i="4"/>
  <c r="Y3698" i="4"/>
  <c r="X3762" i="4"/>
  <c r="Y3762" i="4"/>
  <c r="X3826" i="4"/>
  <c r="Y3826" i="4"/>
  <c r="X3104" i="4"/>
  <c r="Y3104" i="4"/>
  <c r="X3377" i="4"/>
  <c r="Y3377" i="4"/>
  <c r="X3505" i="4"/>
  <c r="Y3505" i="4"/>
  <c r="X2978" i="4"/>
  <c r="Y2978" i="4"/>
  <c r="X3096" i="4"/>
  <c r="Y3096" i="4"/>
  <c r="X3100" i="4"/>
  <c r="Y3100" i="4"/>
  <c r="X3321" i="4"/>
  <c r="Y3321" i="4"/>
  <c r="X3449" i="4"/>
  <c r="Y3449" i="4"/>
  <c r="X3368" i="4"/>
  <c r="Y3368" i="4"/>
  <c r="X3576" i="4"/>
  <c r="Y3576" i="4"/>
  <c r="X4614" i="4"/>
  <c r="Y4614" i="4"/>
  <c r="X4646" i="4"/>
  <c r="Y4646" i="4"/>
  <c r="X4678" i="4"/>
  <c r="Y4678" i="4"/>
  <c r="X4710" i="4"/>
  <c r="Y4710" i="4"/>
  <c r="X4742" i="4"/>
  <c r="Y4742" i="4"/>
  <c r="X4788" i="4"/>
  <c r="Y4788" i="4"/>
  <c r="X4832" i="4"/>
  <c r="Y4832" i="4"/>
  <c r="X4922" i="4"/>
  <c r="Y4922" i="4"/>
  <c r="X5012" i="4"/>
  <c r="Y5012" i="4"/>
  <c r="X5052" i="4"/>
  <c r="Y5052" i="4"/>
  <c r="X5102" i="4"/>
  <c r="Y5102" i="4"/>
  <c r="X3328" i="4"/>
  <c r="Y3328" i="4"/>
  <c r="X3842" i="4"/>
  <c r="Y3842" i="4"/>
  <c r="X3906" i="4"/>
  <c r="Y3906" i="4"/>
  <c r="X3970" i="4"/>
  <c r="Y3970" i="4"/>
  <c r="X4034" i="4"/>
  <c r="Y4034" i="4"/>
  <c r="X4098" i="4"/>
  <c r="Y4098" i="4"/>
  <c r="X4162" i="4"/>
  <c r="Y4162" i="4"/>
  <c r="X4226" i="4"/>
  <c r="Y4226" i="4"/>
  <c r="X4290" i="4"/>
  <c r="Y4290" i="4"/>
  <c r="X4354" i="4"/>
  <c r="Y4354" i="4"/>
  <c r="X4418" i="4"/>
  <c r="Y4418" i="4"/>
  <c r="X4482" i="4"/>
  <c r="Y4482" i="4"/>
  <c r="X4546" i="4"/>
  <c r="Y4546" i="4"/>
  <c r="X3960" i="4"/>
  <c r="Y3960" i="4"/>
  <c r="X4024" i="4"/>
  <c r="Y4024" i="4"/>
  <c r="X4091" i="4"/>
  <c r="Y4091" i="4"/>
  <c r="X4159" i="4"/>
  <c r="Y4159" i="4"/>
  <c r="X4216" i="4"/>
  <c r="Y4216" i="4"/>
  <c r="X4287" i="4"/>
  <c r="Y4287" i="4"/>
  <c r="X4335" i="4"/>
  <c r="Y4335" i="4"/>
  <c r="X4419" i="4"/>
  <c r="Y4419" i="4"/>
  <c r="X4499" i="4"/>
  <c r="Y4499" i="4"/>
  <c r="X4560" i="4"/>
  <c r="Y4560" i="4"/>
  <c r="X3304" i="4"/>
  <c r="Y3304" i="4"/>
  <c r="X3480" i="4"/>
  <c r="Y3480" i="4"/>
  <c r="X3851" i="4"/>
  <c r="Y3851" i="4"/>
  <c r="X3883" i="4"/>
  <c r="Y3883" i="4"/>
  <c r="X3927" i="4"/>
  <c r="Y3927" i="4"/>
  <c r="X3983" i="4"/>
  <c r="Y3983" i="4"/>
  <c r="X4044" i="4"/>
  <c r="Y4044" i="4"/>
  <c r="X4107" i="4"/>
  <c r="Y4107" i="4"/>
  <c r="X4171" i="4"/>
  <c r="Y4171" i="4"/>
  <c r="X4232" i="4"/>
  <c r="Y4232" i="4"/>
  <c r="X4307" i="4"/>
  <c r="Y4307" i="4"/>
  <c r="X4371" i="4"/>
  <c r="Y4371" i="4"/>
  <c r="X4420" i="4"/>
  <c r="Y4420" i="4"/>
  <c r="X4476" i="4"/>
  <c r="Y4476" i="4"/>
  <c r="X4539" i="4"/>
  <c r="Y4539" i="4"/>
  <c r="X3275" i="4"/>
  <c r="Y3275" i="4"/>
  <c r="X3590" i="4"/>
  <c r="Y3590" i="4"/>
  <c r="X3720" i="4"/>
  <c r="Y3720" i="4"/>
  <c r="X4798" i="4"/>
  <c r="Y4798" i="4"/>
  <c r="X4878" i="4"/>
  <c r="Y4878" i="4"/>
  <c r="X4916" i="4"/>
  <c r="Y4916" i="4"/>
  <c r="X4974" i="4"/>
  <c r="Y4974" i="4"/>
  <c r="X5024" i="4"/>
  <c r="Y5024" i="4"/>
  <c r="X5112" i="4"/>
  <c r="Y5112" i="4"/>
  <c r="X4673" i="4"/>
  <c r="Y4673" i="4"/>
  <c r="X4761" i="4"/>
  <c r="Y4761" i="4"/>
  <c r="X4825" i="4"/>
  <c r="Y4825" i="4"/>
  <c r="X4889" i="4"/>
  <c r="Y4889" i="4"/>
  <c r="X4953" i="4"/>
  <c r="Y4953" i="4"/>
  <c r="X5017" i="4"/>
  <c r="Y5017" i="4"/>
  <c r="X5081" i="4"/>
  <c r="Y5081" i="4"/>
  <c r="X5145" i="4"/>
  <c r="Y5145" i="4"/>
  <c r="X5179" i="4"/>
  <c r="Y5179" i="4"/>
  <c r="X5211" i="4"/>
  <c r="Y5211" i="4"/>
  <c r="X5243" i="4"/>
  <c r="Y5243" i="4"/>
  <c r="X5275" i="4"/>
  <c r="Y5275" i="4"/>
  <c r="X4613" i="4"/>
  <c r="Y4613" i="4"/>
  <c r="X4683" i="4"/>
  <c r="Y4683" i="4"/>
  <c r="X5231" i="4"/>
  <c r="Y5231" i="4"/>
  <c r="X1168" i="4"/>
  <c r="Y1168" i="4"/>
  <c r="X2078" i="4"/>
  <c r="Y2078" i="4"/>
  <c r="X2532" i="4"/>
  <c r="Y2532" i="4"/>
  <c r="X2612" i="4"/>
  <c r="Y2612" i="4"/>
  <c r="X3789" i="4"/>
  <c r="Y3789" i="4"/>
  <c r="X3636" i="4"/>
  <c r="Y3636" i="4"/>
  <c r="X4133" i="4"/>
  <c r="Y4133" i="4"/>
  <c r="X4644" i="4"/>
  <c r="Y4644" i="4"/>
  <c r="X3918" i="4"/>
  <c r="Y3918" i="4"/>
  <c r="X4104" i="4"/>
  <c r="Y4104" i="4"/>
  <c r="X4512" i="4"/>
  <c r="Y4512" i="4"/>
  <c r="X3848" i="4"/>
  <c r="Y3848" i="4"/>
  <c r="X4040" i="4"/>
  <c r="Y4040" i="4"/>
  <c r="X4292" i="4"/>
  <c r="Y4292" i="4"/>
  <c r="X4535" i="4"/>
  <c r="Y4535" i="4"/>
  <c r="X4876" i="4"/>
  <c r="Y4876" i="4"/>
  <c r="X5110" i="4"/>
  <c r="Y5110" i="4"/>
  <c r="X4885" i="4"/>
  <c r="Y4885" i="4"/>
  <c r="X5141" i="4"/>
  <c r="Y5141" i="4"/>
  <c r="X5273" i="4"/>
  <c r="Y5273" i="4"/>
  <c r="X4593" i="4"/>
  <c r="Y4593" i="4"/>
  <c r="X3715" i="4"/>
  <c r="Y3715" i="4"/>
  <c r="X4939" i="4"/>
  <c r="Y4939" i="4"/>
  <c r="X5172" i="4"/>
  <c r="Y5172" i="4"/>
  <c r="X4679" i="4"/>
  <c r="Y4679" i="4"/>
  <c r="X99" i="4"/>
  <c r="Y99" i="4"/>
  <c r="X199" i="4"/>
  <c r="Y199" i="4"/>
  <c r="X294" i="4"/>
  <c r="Y294" i="4"/>
  <c r="X550" i="4"/>
  <c r="Y550" i="4"/>
  <c r="X694" i="4"/>
  <c r="Y694" i="4"/>
  <c r="X770" i="4"/>
  <c r="Y770" i="4"/>
  <c r="X634" i="4"/>
  <c r="Y634" i="4"/>
  <c r="X2865" i="4"/>
  <c r="Y2865" i="4"/>
  <c r="X2889" i="4"/>
  <c r="Y2889" i="4"/>
  <c r="X3222" i="4"/>
  <c r="Y3222" i="4"/>
  <c r="X3463" i="4"/>
  <c r="Y3463" i="4"/>
  <c r="X3295" i="4"/>
  <c r="Y3295" i="4"/>
  <c r="X3246" i="4"/>
  <c r="Y3246" i="4"/>
  <c r="X3326" i="4"/>
  <c r="Y3326" i="4"/>
  <c r="X3407" i="4"/>
  <c r="Y3407" i="4"/>
  <c r="X3567" i="4"/>
  <c r="Y3567" i="4"/>
  <c r="X3614" i="4"/>
  <c r="Y3614" i="4"/>
  <c r="X3743" i="4"/>
  <c r="Y3743" i="4"/>
  <c r="X3583" i="4"/>
  <c r="Y3583" i="4"/>
  <c r="X3726" i="4"/>
  <c r="Y3726" i="4"/>
  <c r="X81" i="4"/>
  <c r="Y81" i="4"/>
  <c r="X170" i="4"/>
  <c r="Y170" i="4"/>
  <c r="X263" i="4"/>
  <c r="Y263" i="4"/>
  <c r="X359" i="4"/>
  <c r="Y359" i="4"/>
  <c r="X432" i="4"/>
  <c r="Y432" i="4"/>
  <c r="X400" i="4"/>
  <c r="Y400" i="4"/>
  <c r="X685" i="4"/>
  <c r="Y685" i="4"/>
  <c r="X696" i="4"/>
  <c r="Y696" i="4"/>
  <c r="X1508" i="4"/>
  <c r="Y1508" i="4"/>
  <c r="X1724" i="4"/>
  <c r="Y1724" i="4"/>
  <c r="X1905" i="4"/>
  <c r="Y1905" i="4"/>
  <c r="X18" i="4"/>
  <c r="Y18" i="4"/>
  <c r="X46" i="4"/>
  <c r="Y46" i="4"/>
  <c r="X213" i="4"/>
  <c r="Y213" i="4"/>
  <c r="X208" i="4"/>
  <c r="Y208" i="4"/>
  <c r="X312" i="4"/>
  <c r="Y312" i="4"/>
  <c r="X395" i="4"/>
  <c r="Y395" i="4"/>
  <c r="X458" i="4"/>
  <c r="Y458" i="4"/>
  <c r="X503" i="4"/>
  <c r="Y503" i="4"/>
  <c r="X737" i="4"/>
  <c r="Y737" i="4"/>
  <c r="X619" i="4"/>
  <c r="Y619" i="4"/>
  <c r="X703" i="4"/>
  <c r="Y703" i="4"/>
  <c r="X845" i="4"/>
  <c r="Y845" i="4"/>
  <c r="X857" i="4"/>
  <c r="Y857" i="4"/>
  <c r="X961" i="4"/>
  <c r="Y961" i="4"/>
  <c r="X1109" i="4"/>
  <c r="Y1109" i="4"/>
  <c r="X1173" i="4"/>
  <c r="Y1173" i="4"/>
  <c r="X1237" i="4"/>
  <c r="Y1237" i="4"/>
  <c r="X1304" i="4"/>
  <c r="Y1304" i="4"/>
  <c r="X1368" i="4"/>
  <c r="Y1368" i="4"/>
  <c r="X1432" i="4"/>
  <c r="Y1432" i="4"/>
  <c r="X1496" i="4"/>
  <c r="Y1496" i="4"/>
  <c r="X948" i="4"/>
  <c r="Y948" i="4"/>
  <c r="X1016" i="4"/>
  <c r="Y1016" i="4"/>
  <c r="X1048" i="4"/>
  <c r="Y1048" i="4"/>
  <c r="X928" i="4"/>
  <c r="Y928" i="4"/>
  <c r="X1148" i="4"/>
  <c r="Y1148" i="4"/>
  <c r="X1212" i="4"/>
  <c r="Y1212" i="4"/>
  <c r="X1277" i="4"/>
  <c r="Y1277" i="4"/>
  <c r="X1077" i="4"/>
  <c r="Y1077" i="4"/>
  <c r="X1126" i="4"/>
  <c r="Y1126" i="4"/>
  <c r="X1190" i="4"/>
  <c r="Y1190" i="4"/>
  <c r="X1268" i="4"/>
  <c r="Y1268" i="4"/>
  <c r="X1302" i="4"/>
  <c r="Y1302" i="4"/>
  <c r="X1366" i="4"/>
  <c r="Y1366" i="4"/>
  <c r="X1430" i="4"/>
  <c r="Y1430" i="4"/>
  <c r="X1088" i="4"/>
  <c r="Y1088" i="4"/>
  <c r="X1151" i="4"/>
  <c r="Y1151" i="4"/>
  <c r="X1215" i="4"/>
  <c r="Y1215" i="4"/>
  <c r="X1561" i="4"/>
  <c r="Y1561" i="4"/>
  <c r="X1362" i="4"/>
  <c r="Y1362" i="4"/>
  <c r="X1490" i="4"/>
  <c r="Y1490" i="4"/>
  <c r="X1365" i="4"/>
  <c r="Y1365" i="4"/>
  <c r="X1497" i="4"/>
  <c r="Y1497" i="4"/>
  <c r="X1333" i="4"/>
  <c r="Y1333" i="4"/>
  <c r="X1459" i="4"/>
  <c r="Y1459" i="4"/>
  <c r="X1604" i="4"/>
  <c r="Y1604" i="4"/>
  <c r="X1413" i="4"/>
  <c r="Y1413" i="4"/>
  <c r="X1509" i="4"/>
  <c r="Y1509" i="4"/>
  <c r="X1359" i="4"/>
  <c r="Y1359" i="4"/>
  <c r="X1575" i="4"/>
  <c r="Y1575" i="4"/>
  <c r="X1648" i="4"/>
  <c r="Y1648" i="4"/>
  <c r="X1712" i="4"/>
  <c r="Y1712" i="4"/>
  <c r="X1776" i="4"/>
  <c r="Y1776" i="4"/>
  <c r="X1840" i="4"/>
  <c r="Y1840" i="4"/>
  <c r="X1904" i="4"/>
  <c r="Y1904" i="4"/>
  <c r="X1659" i="4"/>
  <c r="Y1659" i="4"/>
  <c r="X1787" i="4"/>
  <c r="Y1787" i="4"/>
  <c r="X1915" i="4"/>
  <c r="Y1915" i="4"/>
  <c r="X1980" i="4"/>
  <c r="Y1980" i="4"/>
  <c r="X2044" i="4"/>
  <c r="Y2044" i="4"/>
  <c r="X2108" i="4"/>
  <c r="Y2108" i="4"/>
  <c r="X2172" i="4"/>
  <c r="Y2172" i="4"/>
  <c r="X1578" i="4"/>
  <c r="Y1578" i="4"/>
  <c r="X1654" i="4"/>
  <c r="Y1654" i="4"/>
  <c r="X1718" i="4"/>
  <c r="Y1718" i="4"/>
  <c r="X1782" i="4"/>
  <c r="Y1782" i="4"/>
  <c r="X1846" i="4"/>
  <c r="Y1846" i="4"/>
  <c r="X1910" i="4"/>
  <c r="Y1910" i="4"/>
  <c r="X2255" i="4"/>
  <c r="Y2255" i="4"/>
  <c r="X2319" i="4"/>
  <c r="Y2319" i="4"/>
  <c r="X2383" i="4"/>
  <c r="Y2383" i="4"/>
  <c r="X2447" i="4"/>
  <c r="Y2447" i="4"/>
  <c r="X2511" i="4"/>
  <c r="Y2511" i="4"/>
  <c r="X2575" i="4"/>
  <c r="Y2575" i="4"/>
  <c r="X2639" i="4"/>
  <c r="Y2639" i="4"/>
  <c r="X2703" i="4"/>
  <c r="Y2703" i="4"/>
  <c r="X2767" i="4"/>
  <c r="Y2767" i="4"/>
  <c r="X2831" i="4"/>
  <c r="Y2831" i="4"/>
  <c r="X2895" i="4"/>
  <c r="Y2895" i="4"/>
  <c r="X1589" i="4"/>
  <c r="Y1589" i="4"/>
  <c r="X1711" i="4"/>
  <c r="Y1711" i="4"/>
  <c r="X1839" i="4"/>
  <c r="Y1839" i="4"/>
  <c r="X1943" i="4"/>
  <c r="Y1943" i="4"/>
  <c r="X2007" i="4"/>
  <c r="Y2007" i="4"/>
  <c r="X2071" i="4"/>
  <c r="Y2071" i="4"/>
  <c r="X2135" i="4"/>
  <c r="Y2135" i="4"/>
  <c r="X2199" i="4"/>
  <c r="Y2199" i="4"/>
  <c r="X1613" i="4"/>
  <c r="Y1613" i="4"/>
  <c r="X1666" i="4"/>
  <c r="Y1666" i="4"/>
  <c r="X1730" i="4"/>
  <c r="Y1730" i="4"/>
  <c r="X1794" i="4"/>
  <c r="Y1794" i="4"/>
  <c r="X1858" i="4"/>
  <c r="Y1858" i="4"/>
  <c r="X1922" i="4"/>
  <c r="Y1922" i="4"/>
  <c r="X1986" i="4"/>
  <c r="Y1986" i="4"/>
  <c r="X2050" i="4"/>
  <c r="Y2050" i="4"/>
  <c r="X2114" i="4"/>
  <c r="Y2114" i="4"/>
  <c r="X2178" i="4"/>
  <c r="Y2178" i="4"/>
  <c r="X2269" i="4"/>
  <c r="Y2269" i="4"/>
  <c r="X2333" i="4"/>
  <c r="Y2333" i="4"/>
  <c r="X2397" i="4"/>
  <c r="Y2397" i="4"/>
  <c r="X2461" i="4"/>
  <c r="Y2461" i="4"/>
  <c r="X2525" i="4"/>
  <c r="Y2525" i="4"/>
  <c r="X2589" i="4"/>
  <c r="Y2589" i="4"/>
  <c r="X2653" i="4"/>
  <c r="Y2653" i="4"/>
  <c r="X2717" i="4"/>
  <c r="Y2717" i="4"/>
  <c r="X2781" i="4"/>
  <c r="Y2781" i="4"/>
  <c r="X2262" i="4"/>
  <c r="Y2262" i="4"/>
  <c r="X2390" i="4"/>
  <c r="Y2390" i="4"/>
  <c r="X2518" i="4"/>
  <c r="Y2518" i="4"/>
  <c r="X2221" i="4"/>
  <c r="Y2221" i="4"/>
  <c r="X2346" i="4"/>
  <c r="Y2346" i="4"/>
  <c r="X2474" i="4"/>
  <c r="Y2474" i="4"/>
  <c r="X2005" i="4"/>
  <c r="Y2005" i="4"/>
  <c r="X2069" i="4"/>
  <c r="Y2069" i="4"/>
  <c r="X2133" i="4"/>
  <c r="Y2133" i="4"/>
  <c r="X1949" i="4"/>
  <c r="Y1949" i="4"/>
  <c r="X2292" i="4"/>
  <c r="Y2292" i="4"/>
  <c r="X2420" i="4"/>
  <c r="Y2420" i="4"/>
  <c r="X2852" i="4"/>
  <c r="Y2852" i="4"/>
  <c r="X2256" i="4"/>
  <c r="Y2256" i="4"/>
  <c r="X2384" i="4"/>
  <c r="Y2384" i="4"/>
  <c r="X2542" i="4"/>
  <c r="Y2542" i="4"/>
  <c r="X2696" i="4"/>
  <c r="Y2696" i="4"/>
  <c r="X2824" i="4"/>
  <c r="Y2824" i="4"/>
  <c r="X2197" i="4"/>
  <c r="Y2197" i="4"/>
  <c r="X2854" i="4"/>
  <c r="Y2854" i="4"/>
  <c r="X2414" i="4"/>
  <c r="Y2414" i="4"/>
  <c r="X2564" i="4"/>
  <c r="Y2564" i="4"/>
  <c r="X2716" i="4"/>
  <c r="Y2716" i="4"/>
  <c r="X2946" i="4"/>
  <c r="Y2946" i="4"/>
  <c r="X3047" i="4"/>
  <c r="Y3047" i="4"/>
  <c r="X3156" i="4"/>
  <c r="Y3156" i="4"/>
  <c r="X3188" i="4"/>
  <c r="Y3188" i="4"/>
  <c r="X3220" i="4"/>
  <c r="Y3220" i="4"/>
  <c r="X3252" i="4"/>
  <c r="Y3252" i="4"/>
  <c r="X3284" i="4"/>
  <c r="Y3284" i="4"/>
  <c r="X3316" i="4"/>
  <c r="Y3316" i="4"/>
  <c r="X2979" i="4"/>
  <c r="Y2979" i="4"/>
  <c r="X3043" i="4"/>
  <c r="Y3043" i="4"/>
  <c r="X3007" i="4"/>
  <c r="Y3007" i="4"/>
  <c r="X3135" i="4"/>
  <c r="Y3135" i="4"/>
  <c r="X3209" i="4"/>
  <c r="Y3209" i="4"/>
  <c r="X3273" i="4"/>
  <c r="Y3273" i="4"/>
  <c r="X2885" i="4"/>
  <c r="Y2885" i="4"/>
  <c r="X2976" i="4"/>
  <c r="Y2976" i="4"/>
  <c r="X3026" i="4"/>
  <c r="Y3026" i="4"/>
  <c r="X3067" i="4"/>
  <c r="Y3067" i="4"/>
  <c r="X3084" i="4"/>
  <c r="Y3084" i="4"/>
  <c r="X3330" i="4"/>
  <c r="Y3330" i="4"/>
  <c r="X3394" i="4"/>
  <c r="Y3394" i="4"/>
  <c r="X3458" i="4"/>
  <c r="Y3458" i="4"/>
  <c r="X3522" i="4"/>
  <c r="Y3522" i="4"/>
  <c r="X3586" i="4"/>
  <c r="Y3586" i="4"/>
  <c r="X3650" i="4"/>
  <c r="Y3650" i="4"/>
  <c r="X3714" i="4"/>
  <c r="Y3714" i="4"/>
  <c r="X3778" i="4"/>
  <c r="Y3778" i="4"/>
  <c r="X2953" i="4"/>
  <c r="Y2953" i="4"/>
  <c r="X3139" i="4"/>
  <c r="Y3139" i="4"/>
  <c r="X3409" i="4"/>
  <c r="Y3409" i="4"/>
  <c r="X3537" i="4"/>
  <c r="Y3537" i="4"/>
  <c r="X3036" i="4"/>
  <c r="Y3036" i="4"/>
  <c r="X3125" i="4"/>
  <c r="Y3125" i="4"/>
  <c r="X3134" i="4"/>
  <c r="Y3134" i="4"/>
  <c r="X3353" i="4"/>
  <c r="Y3353" i="4"/>
  <c r="X3155" i="4"/>
  <c r="Y3155" i="4"/>
  <c r="X3411" i="4"/>
  <c r="Y3411" i="4"/>
  <c r="X4590" i="4"/>
  <c r="Y4590" i="4"/>
  <c r="X4622" i="4"/>
  <c r="Y4622" i="4"/>
  <c r="X4654" i="4"/>
  <c r="Y4654" i="4"/>
  <c r="X4686" i="4"/>
  <c r="Y4686" i="4"/>
  <c r="X4718" i="4"/>
  <c r="Y4718" i="4"/>
  <c r="X4750" i="4"/>
  <c r="Y4750" i="4"/>
  <c r="X4796" i="4"/>
  <c r="Y4796" i="4"/>
  <c r="X4842" i="4"/>
  <c r="Y4842" i="4"/>
  <c r="X4932" i="4"/>
  <c r="Y4932" i="4"/>
  <c r="X5020" i="4"/>
  <c r="Y5020" i="4"/>
  <c r="X5064" i="4"/>
  <c r="Y5064" i="4"/>
  <c r="X5126" i="4"/>
  <c r="Y5126" i="4"/>
  <c r="X3456" i="4"/>
  <c r="Y3456" i="4"/>
  <c r="X3858" i="4"/>
  <c r="Y3858" i="4"/>
  <c r="X3922" i="4"/>
  <c r="Y3922" i="4"/>
  <c r="X3986" i="4"/>
  <c r="Y3986" i="4"/>
  <c r="X4050" i="4"/>
  <c r="Y4050" i="4"/>
  <c r="X4114" i="4"/>
  <c r="Y4114" i="4"/>
  <c r="X4178" i="4"/>
  <c r="Y4178" i="4"/>
  <c r="X4242" i="4"/>
  <c r="Y4242" i="4"/>
  <c r="X4306" i="4"/>
  <c r="Y4306" i="4"/>
  <c r="X4370" i="4"/>
  <c r="Y4370" i="4"/>
  <c r="X4434" i="4"/>
  <c r="Y4434" i="4"/>
  <c r="X4498" i="4"/>
  <c r="Y4498" i="4"/>
  <c r="X4562" i="4"/>
  <c r="Y4562" i="4"/>
  <c r="X3895" i="4"/>
  <c r="Y3895" i="4"/>
  <c r="X3976" i="4"/>
  <c r="Y3976" i="4"/>
  <c r="X4043" i="4"/>
  <c r="Y4043" i="4"/>
  <c r="X4108" i="4"/>
  <c r="Y4108" i="4"/>
  <c r="X4172" i="4"/>
  <c r="Y4172" i="4"/>
  <c r="X4243" i="4"/>
  <c r="Y4243" i="4"/>
  <c r="X4299" i="4"/>
  <c r="Y4299" i="4"/>
  <c r="X4352" i="4"/>
  <c r="Y4352" i="4"/>
  <c r="X4435" i="4"/>
  <c r="Y4435" i="4"/>
  <c r="X4515" i="4"/>
  <c r="Y4515" i="4"/>
  <c r="X4568" i="4"/>
  <c r="Y4568" i="4"/>
  <c r="X3352" i="4"/>
  <c r="Y3352" i="4"/>
  <c r="X3571" i="4"/>
  <c r="Y3571" i="4"/>
  <c r="X3859" i="4"/>
  <c r="Y3859" i="4"/>
  <c r="X3891" i="4"/>
  <c r="Y3891" i="4"/>
  <c r="X3939" i="4"/>
  <c r="Y3939" i="4"/>
  <c r="X3996" i="4"/>
  <c r="Y3996" i="4"/>
  <c r="X4059" i="4"/>
  <c r="Y4059" i="4"/>
  <c r="X4123" i="4"/>
  <c r="Y4123" i="4"/>
  <c r="X4188" i="4"/>
  <c r="Y4188" i="4"/>
  <c r="X4244" i="4"/>
  <c r="Y4244" i="4"/>
  <c r="X4328" i="4"/>
  <c r="Y4328" i="4"/>
  <c r="X4384" i="4"/>
  <c r="Y4384" i="4"/>
  <c r="X4436" i="4"/>
  <c r="Y4436" i="4"/>
  <c r="X4488" i="4"/>
  <c r="Y4488" i="4"/>
  <c r="X4555" i="4"/>
  <c r="Y4555" i="4"/>
  <c r="X3408" i="4"/>
  <c r="Y3408" i="4"/>
  <c r="X3624" i="4"/>
  <c r="Y3624" i="4"/>
  <c r="X3752" i="4"/>
  <c r="Y3752" i="4"/>
  <c r="X4824" i="4"/>
  <c r="Y4824" i="4"/>
  <c r="X4888" i="4"/>
  <c r="Y4888" i="4"/>
  <c r="X4944" i="4"/>
  <c r="Y4944" i="4"/>
  <c r="X4982" i="4"/>
  <c r="Y4982" i="4"/>
  <c r="X5056" i="4"/>
  <c r="Y5056" i="4"/>
  <c r="X5120" i="4"/>
  <c r="Y5120" i="4"/>
  <c r="X4705" i="4"/>
  <c r="Y4705" i="4"/>
  <c r="X4777" i="4"/>
  <c r="Y4777" i="4"/>
  <c r="X4841" i="4"/>
  <c r="Y4841" i="4"/>
  <c r="X4905" i="4"/>
  <c r="Y4905" i="4"/>
  <c r="X4969" i="4"/>
  <c r="Y4969" i="4"/>
  <c r="X5033" i="4"/>
  <c r="Y5033" i="4"/>
  <c r="X5097" i="4"/>
  <c r="Y5097" i="4"/>
  <c r="X5155" i="4"/>
  <c r="Y5155" i="4"/>
  <c r="X5187" i="4"/>
  <c r="Y5187" i="4"/>
  <c r="X5219" i="4"/>
  <c r="Y5219" i="4"/>
  <c r="X5251" i="4"/>
  <c r="Y5251" i="4"/>
  <c r="X3659" i="4"/>
  <c r="Y3659" i="4"/>
  <c r="X4629" i="4"/>
  <c r="Y4629" i="4"/>
  <c r="X4715" i="4"/>
  <c r="Y4715" i="4"/>
  <c r="X1361" i="4"/>
  <c r="Y1361" i="4"/>
  <c r="X2232" i="4"/>
  <c r="Y2232" i="4"/>
  <c r="X2836" i="4"/>
  <c r="Y2836" i="4"/>
  <c r="X3170" i="4"/>
  <c r="Y3170" i="4"/>
  <c r="X2944" i="4"/>
  <c r="Y2944" i="4"/>
  <c r="X3109" i="4"/>
  <c r="Y3109" i="4"/>
  <c r="X4261" i="4"/>
  <c r="Y4261" i="4"/>
  <c r="X4784" i="4"/>
  <c r="Y4784" i="4"/>
  <c r="X4174" i="4"/>
  <c r="Y4174" i="4"/>
  <c r="X4296" i="4"/>
  <c r="Y4296" i="4"/>
  <c r="X4567" i="4"/>
  <c r="Y4567" i="4"/>
  <c r="X3880" i="4"/>
  <c r="Y3880" i="4"/>
  <c r="X4103" i="4"/>
  <c r="Y4103" i="4"/>
  <c r="X4367" i="4"/>
  <c r="Y4367" i="4"/>
  <c r="X3129" i="4"/>
  <c r="Y3129" i="4"/>
  <c r="X4914" i="4"/>
  <c r="Y4914" i="4"/>
  <c r="X3827" i="4"/>
  <c r="Y3827" i="4"/>
  <c r="X4949" i="4"/>
  <c r="Y4949" i="4"/>
  <c r="X5177" i="4"/>
  <c r="Y5177" i="4"/>
  <c r="X4657" i="4"/>
  <c r="Y4657" i="4"/>
  <c r="X4747" i="4"/>
  <c r="Y4747" i="4"/>
  <c r="X5003" i="4"/>
  <c r="Y5003" i="4"/>
  <c r="X5204" i="4"/>
  <c r="Y5204" i="4"/>
  <c r="X101" i="4"/>
  <c r="Y101" i="4"/>
  <c r="X229" i="4"/>
  <c r="Y229" i="4"/>
  <c r="X238" i="4"/>
  <c r="Y238" i="4"/>
  <c r="X587" i="4"/>
  <c r="Y587" i="4"/>
  <c r="X758" i="4"/>
  <c r="Y758" i="4"/>
  <c r="X638" i="4"/>
  <c r="Y638" i="4"/>
  <c r="X698" i="4"/>
  <c r="Y698" i="4"/>
  <c r="X2929" i="4"/>
  <c r="Y2929" i="4"/>
  <c r="X2948" i="4"/>
  <c r="Y2948" i="4"/>
  <c r="X3286" i="4"/>
  <c r="Y3286" i="4"/>
  <c r="X3527" i="4"/>
  <c r="Y3527" i="4"/>
  <c r="X3168" i="4"/>
  <c r="Y3168" i="4"/>
  <c r="X3264" i="4"/>
  <c r="Y3264" i="4"/>
  <c r="X3343" i="4"/>
  <c r="Y3343" i="4"/>
  <c r="X3435" i="4"/>
  <c r="Y3435" i="4"/>
  <c r="X3502" i="4"/>
  <c r="Y3502" i="4"/>
  <c r="X3647" i="4"/>
  <c r="Y3647" i="4"/>
  <c r="X3775" i="4"/>
  <c r="Y3775" i="4"/>
  <c r="X3630" i="4"/>
  <c r="Y3630" i="4"/>
  <c r="X3758" i="4"/>
  <c r="Y3758" i="4"/>
  <c r="X159" i="4"/>
  <c r="Y159" i="4"/>
  <c r="X174" i="4"/>
  <c r="Y174" i="4"/>
  <c r="X233" i="4"/>
  <c r="Y233" i="4"/>
  <c r="X305" i="4"/>
  <c r="Y305" i="4"/>
  <c r="X354" i="4"/>
  <c r="Y354" i="4"/>
  <c r="X408" i="4"/>
  <c r="Y408" i="4"/>
  <c r="X601" i="4"/>
  <c r="Y601" i="4"/>
  <c r="X663" i="4"/>
  <c r="Y663" i="4"/>
  <c r="X1507" i="4"/>
  <c r="Y1507" i="4"/>
  <c r="X1852" i="4"/>
  <c r="Y1852" i="4"/>
  <c r="X2347" i="4"/>
  <c r="Y2347" i="4"/>
  <c r="X32" i="4"/>
  <c r="Y32" i="4"/>
  <c r="X100" i="4"/>
  <c r="Y100" i="4"/>
  <c r="X122" i="4"/>
  <c r="Y122" i="4"/>
  <c r="X191" i="4"/>
  <c r="Y191" i="4"/>
  <c r="X422" i="4"/>
  <c r="Y422" i="4"/>
  <c r="X334" i="4"/>
  <c r="Y334" i="4"/>
  <c r="X457" i="4"/>
  <c r="Y457" i="4"/>
  <c r="X514" i="4"/>
  <c r="Y514" i="4"/>
  <c r="X801" i="4"/>
  <c r="Y801" i="4"/>
  <c r="X614" i="4"/>
  <c r="Y614" i="4"/>
  <c r="X815" i="4"/>
  <c r="Y815" i="4"/>
  <c r="X952" i="4"/>
  <c r="Y952" i="4"/>
  <c r="X914" i="4"/>
  <c r="Y914" i="4"/>
  <c r="X993" i="4"/>
  <c r="Y993" i="4"/>
  <c r="X1125" i="4"/>
  <c r="Y1125" i="4"/>
  <c r="X1189" i="4"/>
  <c r="Y1189" i="4"/>
  <c r="X1255" i="4"/>
  <c r="Y1255" i="4"/>
  <c r="X1320" i="4"/>
  <c r="Y1320" i="4"/>
  <c r="X1384" i="4"/>
  <c r="Y1384" i="4"/>
  <c r="X1448" i="4"/>
  <c r="Y1448" i="4"/>
  <c r="X1512" i="4"/>
  <c r="Y1512" i="4"/>
  <c r="X992" i="4"/>
  <c r="Y992" i="4"/>
  <c r="X1024" i="4"/>
  <c r="Y1024" i="4"/>
  <c r="X1056" i="4"/>
  <c r="Y1056" i="4"/>
  <c r="X1100" i="4"/>
  <c r="Y1100" i="4"/>
  <c r="X1164" i="4"/>
  <c r="Y1164" i="4"/>
  <c r="X1228" i="4"/>
  <c r="Y1228" i="4"/>
  <c r="X1053" i="4"/>
  <c r="Y1053" i="4"/>
  <c r="X1085" i="4"/>
  <c r="Y1085" i="4"/>
  <c r="X1142" i="4"/>
  <c r="Y1142" i="4"/>
  <c r="X1206" i="4"/>
  <c r="Y1206" i="4"/>
  <c r="X1303" i="4"/>
  <c r="Y1303" i="4"/>
  <c r="X1318" i="4"/>
  <c r="Y1318" i="4"/>
  <c r="X1382" i="4"/>
  <c r="Y1382" i="4"/>
  <c r="X1446" i="4"/>
  <c r="Y1446" i="4"/>
  <c r="X1103" i="4"/>
  <c r="Y1103" i="4"/>
  <c r="X1167" i="4"/>
  <c r="Y1167" i="4"/>
  <c r="X1231" i="4"/>
  <c r="Y1231" i="4"/>
  <c r="X1266" i="4"/>
  <c r="Y1266" i="4"/>
  <c r="X1394" i="4"/>
  <c r="Y1394" i="4"/>
  <c r="X1522" i="4"/>
  <c r="Y1522" i="4"/>
  <c r="X1403" i="4"/>
  <c r="Y1403" i="4"/>
  <c r="X1513" i="4"/>
  <c r="Y1513" i="4"/>
  <c r="X1363" i="4"/>
  <c r="Y1363" i="4"/>
  <c r="X1494" i="4"/>
  <c r="Y1494" i="4"/>
  <c r="X1315" i="4"/>
  <c r="Y1315" i="4"/>
  <c r="X1445" i="4"/>
  <c r="Y1445" i="4"/>
  <c r="X1525" i="4"/>
  <c r="Y1525" i="4"/>
  <c r="X1405" i="4"/>
  <c r="Y1405" i="4"/>
  <c r="X1596" i="4"/>
  <c r="Y1596" i="4"/>
  <c r="X1664" i="4"/>
  <c r="Y1664" i="4"/>
  <c r="X1728" i="4"/>
  <c r="Y1728" i="4"/>
  <c r="X1792" i="4"/>
  <c r="Y1792" i="4"/>
  <c r="X1856" i="4"/>
  <c r="Y1856" i="4"/>
  <c r="X1556" i="4"/>
  <c r="Y1556" i="4"/>
  <c r="X1691" i="4"/>
  <c r="Y1691" i="4"/>
  <c r="X1819" i="4"/>
  <c r="Y1819" i="4"/>
  <c r="X1933" i="4"/>
  <c r="Y1933" i="4"/>
  <c r="X1996" i="4"/>
  <c r="Y1996" i="4"/>
  <c r="X2060" i="4"/>
  <c r="Y2060" i="4"/>
  <c r="X2124" i="4"/>
  <c r="Y2124" i="4"/>
  <c r="X2188" i="4"/>
  <c r="Y2188" i="4"/>
  <c r="X1601" i="4"/>
  <c r="Y1601" i="4"/>
  <c r="X1673" i="4"/>
  <c r="Y1673" i="4"/>
  <c r="X1737" i="4"/>
  <c r="Y1737" i="4"/>
  <c r="X1801" i="4"/>
  <c r="Y1801" i="4"/>
  <c r="X1865" i="4"/>
  <c r="Y1865" i="4"/>
  <c r="X1920" i="4"/>
  <c r="Y1920" i="4"/>
  <c r="X2271" i="4"/>
  <c r="Y2271" i="4"/>
  <c r="X2335" i="4"/>
  <c r="Y2335" i="4"/>
  <c r="X2399" i="4"/>
  <c r="Y2399" i="4"/>
  <c r="X2463" i="4"/>
  <c r="Y2463" i="4"/>
  <c r="X2527" i="4"/>
  <c r="Y2527" i="4"/>
  <c r="X2591" i="4"/>
  <c r="Y2591" i="4"/>
  <c r="X2655" i="4"/>
  <c r="Y2655" i="4"/>
  <c r="X2719" i="4"/>
  <c r="Y2719" i="4"/>
  <c r="X2783" i="4"/>
  <c r="Y2783" i="4"/>
  <c r="X2847" i="4"/>
  <c r="Y2847" i="4"/>
  <c r="X2911" i="4"/>
  <c r="Y2911" i="4"/>
  <c r="X1606" i="4"/>
  <c r="Y1606" i="4"/>
  <c r="X1743" i="4"/>
  <c r="Y1743" i="4"/>
  <c r="X1871" i="4"/>
  <c r="Y1871" i="4"/>
  <c r="X1959" i="4"/>
  <c r="Y1959" i="4"/>
  <c r="X2023" i="4"/>
  <c r="Y2023" i="4"/>
  <c r="X2087" i="4"/>
  <c r="Y2087" i="4"/>
  <c r="X2151" i="4"/>
  <c r="Y2151" i="4"/>
  <c r="X1564" i="4"/>
  <c r="Y1564" i="4"/>
  <c r="X1621" i="4"/>
  <c r="Y1621" i="4"/>
  <c r="X1685" i="4"/>
  <c r="Y1685" i="4"/>
  <c r="X1749" i="4"/>
  <c r="Y1749" i="4"/>
  <c r="X1813" i="4"/>
  <c r="Y1813" i="4"/>
  <c r="X1877" i="4"/>
  <c r="Y1877" i="4"/>
  <c r="X1938" i="4"/>
  <c r="Y1938" i="4"/>
  <c r="X2002" i="4"/>
  <c r="Y2002" i="4"/>
  <c r="X2066" i="4"/>
  <c r="Y2066" i="4"/>
  <c r="X2130" i="4"/>
  <c r="Y2130" i="4"/>
  <c r="X2194" i="4"/>
  <c r="Y2194" i="4"/>
  <c r="X2285" i="4"/>
  <c r="Y2285" i="4"/>
  <c r="X2349" i="4"/>
  <c r="Y2349" i="4"/>
  <c r="X2413" i="4"/>
  <c r="Y2413" i="4"/>
  <c r="X2477" i="4"/>
  <c r="Y2477" i="4"/>
  <c r="X2541" i="4"/>
  <c r="Y2541" i="4"/>
  <c r="X2605" i="4"/>
  <c r="Y2605" i="4"/>
  <c r="X2669" i="4"/>
  <c r="Y2669" i="4"/>
  <c r="X2733" i="4"/>
  <c r="Y2733" i="4"/>
  <c r="X2797" i="4"/>
  <c r="Y2797" i="4"/>
  <c r="X2280" i="4"/>
  <c r="Y2280" i="4"/>
  <c r="X2408" i="4"/>
  <c r="Y2408" i="4"/>
  <c r="X2536" i="4"/>
  <c r="Y2536" i="4"/>
  <c r="X2250" i="4"/>
  <c r="Y2250" i="4"/>
  <c r="X2378" i="4"/>
  <c r="Y2378" i="4"/>
  <c r="X2506" i="4"/>
  <c r="Y2506" i="4"/>
  <c r="X2021" i="4"/>
  <c r="Y2021" i="4"/>
  <c r="X2085" i="4"/>
  <c r="Y2085" i="4"/>
  <c r="X2149" i="4"/>
  <c r="Y2149" i="4"/>
  <c r="X1965" i="4"/>
  <c r="Y1965" i="4"/>
  <c r="X2324" i="4"/>
  <c r="Y2324" i="4"/>
  <c r="X2452" i="4"/>
  <c r="Y2452" i="4"/>
  <c r="X2878" i="4"/>
  <c r="Y2878" i="4"/>
  <c r="X2288" i="4"/>
  <c r="Y2288" i="4"/>
  <c r="X2416" i="4"/>
  <c r="Y2416" i="4"/>
  <c r="X2596" i="4"/>
  <c r="Y2596" i="4"/>
  <c r="X2728" i="4"/>
  <c r="Y2728" i="4"/>
  <c r="X2858" i="4"/>
  <c r="Y2858" i="4"/>
  <c r="X2211" i="4"/>
  <c r="Y2211" i="4"/>
  <c r="X2886" i="4"/>
  <c r="Y2886" i="4"/>
  <c r="X2478" i="4"/>
  <c r="Y2478" i="4"/>
  <c r="X2620" i="4"/>
  <c r="Y2620" i="4"/>
  <c r="X2748" i="4"/>
  <c r="Y2748" i="4"/>
  <c r="X2962" i="4"/>
  <c r="Y2962" i="4"/>
  <c r="X3082" i="4"/>
  <c r="Y3082" i="4"/>
  <c r="X3164" i="4"/>
  <c r="Y3164" i="4"/>
  <c r="X3196" i="4"/>
  <c r="Y3196" i="4"/>
  <c r="X3228" i="4"/>
  <c r="Y3228" i="4"/>
  <c r="X3260" i="4"/>
  <c r="Y3260" i="4"/>
  <c r="X3292" i="4"/>
  <c r="Y3292" i="4"/>
  <c r="X2853" i="4"/>
  <c r="Y2853" i="4"/>
  <c r="X2995" i="4"/>
  <c r="Y2995" i="4"/>
  <c r="X3059" i="4"/>
  <c r="Y3059" i="4"/>
  <c r="X3039" i="4"/>
  <c r="Y3039" i="4"/>
  <c r="X3161" i="4"/>
  <c r="Y3161" i="4"/>
  <c r="X3225" i="4"/>
  <c r="Y3225" i="4"/>
  <c r="X3289" i="4"/>
  <c r="Y3289" i="4"/>
  <c r="X2937" i="4"/>
  <c r="Y2937" i="4"/>
  <c r="X2989" i="4"/>
  <c r="Y2989" i="4"/>
  <c r="X3037" i="4"/>
  <c r="Y3037" i="4"/>
  <c r="X3072" i="4"/>
  <c r="Y3072" i="4"/>
  <c r="X3118" i="4"/>
  <c r="Y3118" i="4"/>
  <c r="X3346" i="4"/>
  <c r="Y3346" i="4"/>
  <c r="X3410" i="4"/>
  <c r="Y3410" i="4"/>
  <c r="X3474" i="4"/>
  <c r="Y3474" i="4"/>
  <c r="X3538" i="4"/>
  <c r="Y3538" i="4"/>
  <c r="X3602" i="4"/>
  <c r="Y3602" i="4"/>
  <c r="X3666" i="4"/>
  <c r="Y3666" i="4"/>
  <c r="X3730" i="4"/>
  <c r="Y3730" i="4"/>
  <c r="X3794" i="4"/>
  <c r="Y3794" i="4"/>
  <c r="X2998" i="4"/>
  <c r="Y2998" i="4"/>
  <c r="X3167" i="4"/>
  <c r="Y3167" i="4"/>
  <c r="X3441" i="4"/>
  <c r="Y3441" i="4"/>
  <c r="X3569" i="4"/>
  <c r="Y3569" i="4"/>
  <c r="X3086" i="4"/>
  <c r="Y3086" i="4"/>
  <c r="X2977" i="4"/>
  <c r="Y2977" i="4"/>
  <c r="X3137" i="4"/>
  <c r="Y3137" i="4"/>
  <c r="X3385" i="4"/>
  <c r="Y3385" i="4"/>
  <c r="X3255" i="4"/>
  <c r="Y3255" i="4"/>
  <c r="X3462" i="4"/>
  <c r="Y3462" i="4"/>
  <c r="X4598" i="4"/>
  <c r="Y4598" i="4"/>
  <c r="X4630" i="4"/>
  <c r="Y4630" i="4"/>
  <c r="X4662" i="4"/>
  <c r="Y4662" i="4"/>
  <c r="X4694" i="4"/>
  <c r="Y4694" i="4"/>
  <c r="X4726" i="4"/>
  <c r="Y4726" i="4"/>
  <c r="X4758" i="4"/>
  <c r="Y4758" i="4"/>
  <c r="X4808" i="4"/>
  <c r="Y4808" i="4"/>
  <c r="X4852" i="4"/>
  <c r="Y4852" i="4"/>
  <c r="X4940" i="4"/>
  <c r="Y4940" i="4"/>
  <c r="X5032" i="4"/>
  <c r="Y5032" i="4"/>
  <c r="X5078" i="4"/>
  <c r="Y5078" i="4"/>
  <c r="X5136" i="4"/>
  <c r="Y5136" i="4"/>
  <c r="X3523" i="4"/>
  <c r="Y3523" i="4"/>
  <c r="X3874" i="4"/>
  <c r="Y3874" i="4"/>
  <c r="X3938" i="4"/>
  <c r="Y3938" i="4"/>
  <c r="X4002" i="4"/>
  <c r="Y4002" i="4"/>
  <c r="X4066" i="4"/>
  <c r="Y4066" i="4"/>
  <c r="X4130" i="4"/>
  <c r="Y4130" i="4"/>
  <c r="X4194" i="4"/>
  <c r="Y4194" i="4"/>
  <c r="X4258" i="4"/>
  <c r="Y4258" i="4"/>
  <c r="X4322" i="4"/>
  <c r="Y4322" i="4"/>
  <c r="X4386" i="4"/>
  <c r="Y4386" i="4"/>
  <c r="X4450" i="4"/>
  <c r="Y4450" i="4"/>
  <c r="X4514" i="4"/>
  <c r="Y4514" i="4"/>
  <c r="X4578" i="4"/>
  <c r="Y4578" i="4"/>
  <c r="X3911" i="4"/>
  <c r="Y3911" i="4"/>
  <c r="X3995" i="4"/>
  <c r="Y3995" i="4"/>
  <c r="X4060" i="4"/>
  <c r="Y4060" i="4"/>
  <c r="X4124" i="4"/>
  <c r="Y4124" i="4"/>
  <c r="X4187" i="4"/>
  <c r="Y4187" i="4"/>
  <c r="X4256" i="4"/>
  <c r="Y4256" i="4"/>
  <c r="X4308" i="4"/>
  <c r="Y4308" i="4"/>
  <c r="X4372" i="4"/>
  <c r="Y4372" i="4"/>
  <c r="X4452" i="4"/>
  <c r="Y4452" i="4"/>
  <c r="X4524" i="4"/>
  <c r="Y4524" i="4"/>
  <c r="X3171" i="4"/>
  <c r="Y3171" i="4"/>
  <c r="X3395" i="4"/>
  <c r="Y3395" i="4"/>
  <c r="X3608" i="4"/>
  <c r="Y3608" i="4"/>
  <c r="X3867" i="4"/>
  <c r="Y3867" i="4"/>
  <c r="X3904" i="4"/>
  <c r="Y3904" i="4"/>
  <c r="X3947" i="4"/>
  <c r="Y3947" i="4"/>
  <c r="X4016" i="4"/>
  <c r="Y4016" i="4"/>
  <c r="X4068" i="4"/>
  <c r="Y4068" i="4"/>
  <c r="X4140" i="4"/>
  <c r="Y4140" i="4"/>
  <c r="X4204" i="4"/>
  <c r="Y4204" i="4"/>
  <c r="X4264" i="4"/>
  <c r="Y4264" i="4"/>
  <c r="X4343" i="4"/>
  <c r="Y4343" i="4"/>
  <c r="X4399" i="4"/>
  <c r="Y4399" i="4"/>
  <c r="X4451" i="4"/>
  <c r="Y4451" i="4"/>
  <c r="X4500" i="4"/>
  <c r="Y4500" i="4"/>
  <c r="X4575" i="4"/>
  <c r="Y4575" i="4"/>
  <c r="X3497" i="4"/>
  <c r="Y3497" i="4"/>
  <c r="X3656" i="4"/>
  <c r="Y3656" i="4"/>
  <c r="X3784" i="4"/>
  <c r="Y3784" i="4"/>
  <c r="X4854" i="4"/>
  <c r="Y4854" i="4"/>
  <c r="X4898" i="4"/>
  <c r="Y4898" i="4"/>
  <c r="X4954" i="4"/>
  <c r="Y4954" i="4"/>
  <c r="X4990" i="4"/>
  <c r="Y4990" i="4"/>
  <c r="X5072" i="4"/>
  <c r="Y5072" i="4"/>
  <c r="X5148" i="4"/>
  <c r="Y5148" i="4"/>
  <c r="X4729" i="4"/>
  <c r="Y4729" i="4"/>
  <c r="X4793" i="4"/>
  <c r="Y4793" i="4"/>
  <c r="X4857" i="4"/>
  <c r="Y4857" i="4"/>
  <c r="X4921" i="4"/>
  <c r="Y4921" i="4"/>
  <c r="X4985" i="4"/>
  <c r="Y4985" i="4"/>
  <c r="X5049" i="4"/>
  <c r="Y5049" i="4"/>
  <c r="X5113" i="4"/>
  <c r="Y5113" i="4"/>
  <c r="X5163" i="4"/>
  <c r="Y5163" i="4"/>
  <c r="X5195" i="4"/>
  <c r="Y5195" i="4"/>
  <c r="X5227" i="4"/>
  <c r="Y5227" i="4"/>
  <c r="X5259" i="4"/>
  <c r="Y5259" i="4"/>
  <c r="X3787" i="4"/>
  <c r="Y3787" i="4"/>
  <c r="X4645" i="4"/>
  <c r="Y4645" i="4"/>
  <c r="X3298" i="4"/>
  <c r="Y3298" i="4"/>
  <c r="X5050" i="4"/>
  <c r="Y5050" i="4"/>
  <c r="X3924" i="4"/>
  <c r="Y3924" i="4"/>
  <c r="X5209" i="4"/>
  <c r="Y5209" i="4"/>
  <c r="X133" i="4"/>
  <c r="Y133" i="4"/>
  <c r="X642" i="4"/>
  <c r="Y642" i="4"/>
  <c r="X2933" i="4"/>
  <c r="Y2933" i="4"/>
  <c r="X3283" i="4"/>
  <c r="Y3283" i="4"/>
  <c r="X3679" i="4"/>
  <c r="Y3679" i="4"/>
  <c r="X111" i="4"/>
  <c r="Y111" i="4"/>
  <c r="X417" i="4"/>
  <c r="Y417" i="4"/>
  <c r="X1347" i="4"/>
  <c r="Y1347" i="4"/>
  <c r="X87" i="4"/>
  <c r="Y87" i="4"/>
  <c r="X378" i="4"/>
  <c r="Y378" i="4"/>
  <c r="X640" i="4"/>
  <c r="Y640" i="4"/>
  <c r="X1025" i="4"/>
  <c r="Y1025" i="4"/>
  <c r="X1336" i="4"/>
  <c r="Y1336" i="4"/>
  <c r="X1000" i="4"/>
  <c r="Y1000" i="4"/>
  <c r="X1180" i="4"/>
  <c r="Y1180" i="4"/>
  <c r="X1158" i="4"/>
  <c r="Y1158" i="4"/>
  <c r="X1398" i="4"/>
  <c r="Y1398" i="4"/>
  <c r="X1248" i="4"/>
  <c r="Y1248" i="4"/>
  <c r="X1447" i="4"/>
  <c r="Y1447" i="4"/>
  <c r="X1349" i="4"/>
  <c r="Y1349" i="4"/>
  <c r="X1616" i="4"/>
  <c r="Y1616" i="4"/>
  <c r="X1872" i="4"/>
  <c r="Y1872" i="4"/>
  <c r="X1948" i="4"/>
  <c r="Y1948" i="4"/>
  <c r="X2204" i="4"/>
  <c r="Y2204" i="4"/>
  <c r="X1814" i="4"/>
  <c r="Y1814" i="4"/>
  <c r="X2351" i="4"/>
  <c r="Y2351" i="4"/>
  <c r="X2607" i="4"/>
  <c r="Y2607" i="4"/>
  <c r="X2863" i="4"/>
  <c r="Y2863" i="4"/>
  <c r="X1903" i="4"/>
  <c r="Y1903" i="4"/>
  <c r="X2167" i="4"/>
  <c r="Y2167" i="4"/>
  <c r="X1762" i="4"/>
  <c r="Y1762" i="4"/>
  <c r="X2018" i="4"/>
  <c r="Y2018" i="4"/>
  <c r="X2301" i="4"/>
  <c r="Y2301" i="4"/>
  <c r="X2557" i="4"/>
  <c r="Y2557" i="4"/>
  <c r="X2813" i="4"/>
  <c r="Y2813" i="4"/>
  <c r="X2282" i="4"/>
  <c r="Y2282" i="4"/>
  <c r="X2101" i="4"/>
  <c r="Y2101" i="4"/>
  <c r="X2484" i="4"/>
  <c r="Y2484" i="4"/>
  <c r="X2632" i="4"/>
  <c r="Y2632" i="4"/>
  <c r="X2286" i="4"/>
  <c r="Y2286" i="4"/>
  <c r="X2983" i="4"/>
  <c r="Y2983" i="4"/>
  <c r="X3236" i="4"/>
  <c r="Y3236" i="4"/>
  <c r="X3011" i="4"/>
  <c r="Y3011" i="4"/>
  <c r="X3241" i="4"/>
  <c r="Y3241" i="4"/>
  <c r="X3044" i="4"/>
  <c r="Y3044" i="4"/>
  <c r="X3426" i="4"/>
  <c r="Y3426" i="4"/>
  <c r="X3682" i="4"/>
  <c r="Y3682" i="4"/>
  <c r="X3345" i="4"/>
  <c r="Y3345" i="4"/>
  <c r="X3033" i="4"/>
  <c r="Y3033" i="4"/>
  <c r="X3539" i="4"/>
  <c r="Y3539" i="4"/>
  <c r="X4702" i="4"/>
  <c r="Y4702" i="4"/>
  <c r="X4870" i="4"/>
  <c r="Y4870" i="4"/>
  <c r="X3227" i="4"/>
  <c r="Y3227" i="4"/>
  <c r="X4018" i="4"/>
  <c r="Y4018" i="4"/>
  <c r="X4274" i="4"/>
  <c r="Y4274" i="4"/>
  <c r="X4530" i="4"/>
  <c r="Y4530" i="4"/>
  <c r="X3948" i="4"/>
  <c r="Y3948" i="4"/>
  <c r="X4203" i="4"/>
  <c r="Y4203" i="4"/>
  <c r="X4472" i="4"/>
  <c r="Y4472" i="4"/>
  <c r="X3843" i="4"/>
  <c r="Y3843" i="4"/>
  <c r="X4031" i="4"/>
  <c r="Y4031" i="4"/>
  <c r="X4279" i="4"/>
  <c r="Y4279" i="4"/>
  <c r="X4523" i="4"/>
  <c r="Y4523" i="4"/>
  <c r="X3816" i="4"/>
  <c r="Y3816" i="4"/>
  <c r="X4868" i="4"/>
  <c r="Y4868" i="4"/>
  <c r="X5100" i="4"/>
  <c r="Y5100" i="4"/>
  <c r="X4873" i="4"/>
  <c r="Y4873" i="4"/>
  <c r="X5129" i="4"/>
  <c r="Y5129" i="4"/>
  <c r="X5267" i="4"/>
  <c r="Y5267" i="4"/>
  <c r="X4597" i="4"/>
  <c r="Y4597" i="4"/>
  <c r="X4685" i="4"/>
  <c r="Y4685" i="4"/>
  <c r="X4767" i="4"/>
  <c r="Y4767" i="4"/>
  <c r="X4831" i="4"/>
  <c r="Y4831" i="4"/>
  <c r="X4895" i="4"/>
  <c r="Y4895" i="4"/>
  <c r="X4959" i="4"/>
  <c r="Y4959" i="4"/>
  <c r="X5023" i="4"/>
  <c r="Y5023" i="4"/>
  <c r="X5087" i="4"/>
  <c r="Y5087" i="4"/>
  <c r="X5150" i="4"/>
  <c r="Y5150" i="4"/>
  <c r="X5182" i="4"/>
  <c r="Y5182" i="4"/>
  <c r="X5214" i="4"/>
  <c r="Y5214" i="4"/>
  <c r="X5246" i="4"/>
  <c r="Y5246" i="4"/>
  <c r="X5278" i="4"/>
  <c r="Y5278" i="4"/>
  <c r="X3707" i="4"/>
  <c r="Y3707" i="4"/>
  <c r="X4631" i="4"/>
  <c r="Y4631" i="4"/>
  <c r="X4719" i="4"/>
  <c r="Y4719" i="4"/>
  <c r="X29" i="4"/>
  <c r="Y29" i="4"/>
  <c r="X39" i="4"/>
  <c r="Y39" i="4"/>
  <c r="X621" i="4"/>
  <c r="Y621" i="4"/>
  <c r="X639" i="4"/>
  <c r="Y639" i="4"/>
  <c r="X26" i="4"/>
  <c r="Y26" i="4"/>
  <c r="X102" i="4"/>
  <c r="Y102" i="4"/>
  <c r="X78" i="4"/>
  <c r="Y78" i="4"/>
  <c r="X132" i="4"/>
  <c r="Y132" i="4"/>
  <c r="X180" i="4"/>
  <c r="Y180" i="4"/>
  <c r="X227" i="4"/>
  <c r="Y227" i="4"/>
  <c r="X119" i="4"/>
  <c r="Y119" i="4"/>
  <c r="X187" i="4"/>
  <c r="Y187" i="4"/>
  <c r="X300" i="4"/>
  <c r="Y300" i="4"/>
  <c r="X295" i="4"/>
  <c r="Y295" i="4"/>
  <c r="X267" i="4"/>
  <c r="Y267" i="4"/>
  <c r="X240" i="4"/>
  <c r="Y240" i="4"/>
  <c r="X216" i="4"/>
  <c r="Y216" i="4"/>
  <c r="X407" i="4"/>
  <c r="Y407" i="4"/>
  <c r="X335" i="4"/>
  <c r="Y335" i="4"/>
  <c r="X381" i="4"/>
  <c r="Y381" i="4"/>
  <c r="X371" i="4"/>
  <c r="Y371" i="4"/>
  <c r="X319" i="4"/>
  <c r="Y319" i="4"/>
  <c r="X370" i="4"/>
  <c r="Y370" i="4"/>
  <c r="X451" i="4"/>
  <c r="Y451" i="4"/>
  <c r="X446" i="4"/>
  <c r="Y446" i="4"/>
  <c r="X445" i="4"/>
  <c r="Y445" i="4"/>
  <c r="X444" i="4"/>
  <c r="Y444" i="4"/>
  <c r="X470" i="4"/>
  <c r="Y470" i="4"/>
  <c r="X479" i="4"/>
  <c r="Y479" i="4"/>
  <c r="X498" i="4"/>
  <c r="Y498" i="4"/>
  <c r="X547" i="4"/>
  <c r="Y547" i="4"/>
  <c r="X741" i="4"/>
  <c r="Y741" i="4"/>
  <c r="X532" i="4"/>
  <c r="Y532" i="4"/>
  <c r="X599" i="4"/>
  <c r="Y599" i="4"/>
  <c r="X925" i="4"/>
  <c r="Y925" i="4"/>
  <c r="X699" i="4"/>
  <c r="Y699" i="4"/>
  <c r="X919" i="4"/>
  <c r="Y919" i="4"/>
  <c r="X1324" i="4"/>
  <c r="Y1324" i="4"/>
  <c r="X1468" i="4"/>
  <c r="Y1468" i="4"/>
  <c r="X1567" i="4"/>
  <c r="Y1567" i="4"/>
  <c r="X1483" i="4"/>
  <c r="Y1483" i="4"/>
  <c r="X1411" i="4"/>
  <c r="Y1411" i="4"/>
  <c r="X1684" i="4"/>
  <c r="Y1684" i="4"/>
  <c r="X1828" i="4"/>
  <c r="Y1828" i="4"/>
  <c r="X1600" i="4"/>
  <c r="Y1600" i="4"/>
  <c r="X1731" i="4"/>
  <c r="Y1731" i="4"/>
  <c r="X1859" i="4"/>
  <c r="Y1859" i="4"/>
  <c r="X1952" i="4"/>
  <c r="Y1952" i="4"/>
  <c r="X2016" i="4"/>
  <c r="Y2016" i="4"/>
  <c r="X2080" i="4"/>
  <c r="Y2080" i="4"/>
  <c r="X2144" i="4"/>
  <c r="Y2144" i="4"/>
  <c r="X2208" i="4"/>
  <c r="Y2208" i="4"/>
  <c r="X1710" i="4"/>
  <c r="Y1710" i="4"/>
  <c r="X1806" i="4"/>
  <c r="Y1806" i="4"/>
  <c r="X1870" i="4"/>
  <c r="Y1870" i="4"/>
  <c r="X2227" i="4"/>
  <c r="Y2227" i="4"/>
  <c r="X2291" i="4"/>
  <c r="Y2291" i="4"/>
  <c r="X2355" i="4"/>
  <c r="Y2355" i="4"/>
  <c r="X2419" i="4"/>
  <c r="Y2419" i="4"/>
  <c r="X2483" i="4"/>
  <c r="Y2483" i="4"/>
  <c r="X2547" i="4"/>
  <c r="Y2547" i="4"/>
  <c r="X2611" i="4"/>
  <c r="Y2611" i="4"/>
  <c r="X2675" i="4"/>
  <c r="Y2675" i="4"/>
  <c r="X2739" i="4"/>
  <c r="Y2739" i="4"/>
  <c r="X2803" i="4"/>
  <c r="Y2803" i="4"/>
  <c r="X2867" i="4"/>
  <c r="Y2867" i="4"/>
  <c r="X2931" i="4"/>
  <c r="Y2931" i="4"/>
  <c r="X1655" i="4"/>
  <c r="Y1655" i="4"/>
  <c r="X1783" i="4"/>
  <c r="Y1783" i="4"/>
  <c r="X1911" i="4"/>
  <c r="Y1911" i="4"/>
  <c r="X1979" i="4"/>
  <c r="Y1979" i="4"/>
  <c r="X2043" i="4"/>
  <c r="Y2043" i="4"/>
  <c r="X2107" i="4"/>
  <c r="Y2107" i="4"/>
  <c r="X2171" i="4"/>
  <c r="Y2171" i="4"/>
  <c r="X1602" i="4"/>
  <c r="Y1602" i="4"/>
  <c r="X1658" i="4"/>
  <c r="Y1658" i="4"/>
  <c r="X1722" i="4"/>
  <c r="Y1722" i="4"/>
  <c r="X1786" i="4"/>
  <c r="Y1786" i="4"/>
  <c r="X1850" i="4"/>
  <c r="Y1850" i="4"/>
  <c r="X1914" i="4"/>
  <c r="Y1914" i="4"/>
  <c r="X1974" i="4"/>
  <c r="Y1974" i="4"/>
  <c r="X2038" i="4"/>
  <c r="Y2038" i="4"/>
  <c r="X2102" i="4"/>
  <c r="Y2102" i="4"/>
  <c r="X2166" i="4"/>
  <c r="Y2166" i="4"/>
  <c r="X2241" i="4"/>
  <c r="Y2241" i="4"/>
  <c r="X2305" i="4"/>
  <c r="Y2305" i="4"/>
  <c r="X2369" i="4"/>
  <c r="Y2369" i="4"/>
  <c r="X2433" i="4"/>
  <c r="Y2433" i="4"/>
  <c r="X2497" i="4"/>
  <c r="Y2497" i="4"/>
  <c r="X2561" i="4"/>
  <c r="Y2561" i="4"/>
  <c r="X2625" i="4"/>
  <c r="Y2625" i="4"/>
  <c r="X2689" i="4"/>
  <c r="Y2689" i="4"/>
  <c r="X2753" i="4"/>
  <c r="Y2753" i="4"/>
  <c r="X2817" i="4"/>
  <c r="Y2817" i="4"/>
  <c r="X2310" i="4"/>
  <c r="Y2310" i="4"/>
  <c r="X2438" i="4"/>
  <c r="Y2438" i="4"/>
  <c r="X2566" i="4"/>
  <c r="Y2566" i="4"/>
  <c r="X2252" i="4"/>
  <c r="Y2252" i="4"/>
  <c r="X2380" i="4"/>
  <c r="Y2380" i="4"/>
  <c r="X2508" i="4"/>
  <c r="Y2508" i="4"/>
  <c r="X2025" i="4"/>
  <c r="Y2025" i="4"/>
  <c r="X2089" i="4"/>
  <c r="Y2089" i="4"/>
  <c r="X2153" i="4"/>
  <c r="Y2153" i="4"/>
  <c r="X1969" i="4"/>
  <c r="Y1969" i="4"/>
  <c r="X2338" i="4"/>
  <c r="Y2338" i="4"/>
  <c r="X2466" i="4"/>
  <c r="Y2466" i="4"/>
  <c r="X2618" i="4"/>
  <c r="Y2618" i="4"/>
  <c r="X2682" i="4"/>
  <c r="Y2682" i="4"/>
  <c r="X2746" i="4"/>
  <c r="Y2746" i="4"/>
  <c r="X2810" i="4"/>
  <c r="Y2810" i="4"/>
  <c r="X2932" i="4"/>
  <c r="Y2932" i="4"/>
  <c r="X2672" i="4"/>
  <c r="Y2672" i="4"/>
  <c r="X2800" i="4"/>
  <c r="Y2800" i="4"/>
  <c r="X2947" i="4"/>
  <c r="Y2947" i="4"/>
  <c r="X2213" i="4"/>
  <c r="Y2213" i="4"/>
  <c r="X2638" i="4"/>
  <c r="Y2638" i="4"/>
  <c r="X2702" i="4"/>
  <c r="Y2702" i="4"/>
  <c r="X2766" i="4"/>
  <c r="Y2766" i="4"/>
  <c r="X2830" i="4"/>
  <c r="Y2830" i="4"/>
  <c r="X2366" i="4"/>
  <c r="Y2366" i="4"/>
  <c r="X2556" i="4"/>
  <c r="Y2556" i="4"/>
  <c r="X2692" i="4"/>
  <c r="Y2692" i="4"/>
  <c r="X2820" i="4"/>
  <c r="Y2820" i="4"/>
  <c r="X3066" i="4"/>
  <c r="Y3066" i="4"/>
  <c r="X3157" i="4"/>
  <c r="Y3157" i="4"/>
  <c r="X3189" i="4"/>
  <c r="Y3189" i="4"/>
  <c r="X3221" i="4"/>
  <c r="Y3221" i="4"/>
  <c r="X3253" i="4"/>
  <c r="Y3253" i="4"/>
  <c r="X3285" i="4"/>
  <c r="Y3285" i="4"/>
  <c r="X3317" i="4"/>
  <c r="Y3317" i="4"/>
  <c r="X3381" i="4"/>
  <c r="Y3381" i="4"/>
  <c r="X3445" i="4"/>
  <c r="Y3445" i="4"/>
  <c r="X3509" i="4"/>
  <c r="Y3509" i="4"/>
  <c r="X3573" i="4"/>
  <c r="Y3573" i="4"/>
  <c r="X3637" i="4"/>
  <c r="Y3637" i="4"/>
  <c r="X3701" i="4"/>
  <c r="Y3701" i="4"/>
  <c r="X3765" i="4"/>
  <c r="Y3765" i="4"/>
  <c r="X3829" i="4"/>
  <c r="Y3829" i="4"/>
  <c r="X2882" i="4"/>
  <c r="Y2882" i="4"/>
  <c r="X2960" i="4"/>
  <c r="Y2960" i="4"/>
  <c r="X3021" i="4"/>
  <c r="Y3021" i="4"/>
  <c r="X3056" i="4"/>
  <c r="Y3056" i="4"/>
  <c r="X3117" i="4"/>
  <c r="Y3117" i="4"/>
  <c r="X3030" i="4"/>
  <c r="Y3030" i="4"/>
  <c r="X2961" i="4"/>
  <c r="Y2961" i="4"/>
  <c r="X3183" i="4"/>
  <c r="Y3183" i="4"/>
  <c r="X3116" i="4"/>
  <c r="Y3116" i="4"/>
  <c r="X3370" i="4"/>
  <c r="Y3370" i="4"/>
  <c r="X3434" i="4"/>
  <c r="Y3434" i="4"/>
  <c r="X3498" i="4"/>
  <c r="Y3498" i="4"/>
  <c r="X3562" i="4"/>
  <c r="Y3562" i="4"/>
  <c r="X3626" i="4"/>
  <c r="Y3626" i="4"/>
  <c r="X3690" i="4"/>
  <c r="Y3690" i="4"/>
  <c r="X3754" i="4"/>
  <c r="Y3754" i="4"/>
  <c r="X3818" i="4"/>
  <c r="Y3818" i="4"/>
  <c r="X3107" i="4"/>
  <c r="Y3107" i="4"/>
  <c r="X3256" i="4"/>
  <c r="Y3256" i="4"/>
  <c r="X3464" i="4"/>
  <c r="Y3464" i="4"/>
  <c r="X3841" i="4"/>
  <c r="Y3841" i="4"/>
  <c r="X3873" i="4"/>
  <c r="Y3873" i="4"/>
  <c r="X3905" i="4"/>
  <c r="Y3905" i="4"/>
  <c r="X3937" i="4"/>
  <c r="Y3937" i="4"/>
  <c r="X3969" i="4"/>
  <c r="Y3969" i="4"/>
  <c r="X4001" i="4"/>
  <c r="Y4001" i="4"/>
  <c r="X4033" i="4"/>
  <c r="Y4033" i="4"/>
  <c r="X4065" i="4"/>
  <c r="Y4065" i="4"/>
  <c r="X4097" i="4"/>
  <c r="Y4097" i="4"/>
  <c r="X4129" i="4"/>
  <c r="Y4129" i="4"/>
  <c r="X4161" i="4"/>
  <c r="Y4161" i="4"/>
  <c r="X4193" i="4"/>
  <c r="Y4193" i="4"/>
  <c r="X4225" i="4"/>
  <c r="Y4225" i="4"/>
  <c r="X4257" i="4"/>
  <c r="Y4257" i="4"/>
  <c r="X4289" i="4"/>
  <c r="Y4289" i="4"/>
  <c r="X4321" i="4"/>
  <c r="Y4321" i="4"/>
  <c r="X4353" i="4"/>
  <c r="Y4353" i="4"/>
  <c r="X4385" i="4"/>
  <c r="Y4385" i="4"/>
  <c r="X4417" i="4"/>
  <c r="Y4417" i="4"/>
  <c r="X4449" i="4"/>
  <c r="Y4449" i="4"/>
  <c r="X4481" i="4"/>
  <c r="Y4481" i="4"/>
  <c r="X4513" i="4"/>
  <c r="Y4513" i="4"/>
  <c r="X4545" i="4"/>
  <c r="Y4545" i="4"/>
  <c r="X4577" i="4"/>
  <c r="Y4577" i="4"/>
  <c r="X4608" i="4"/>
  <c r="Y4608" i="4"/>
  <c r="X4640" i="4"/>
  <c r="Y4640" i="4"/>
  <c r="X4672" i="4"/>
  <c r="Y4672" i="4"/>
  <c r="X4704" i="4"/>
  <c r="Y4704" i="4"/>
  <c r="X4736" i="4"/>
  <c r="Y4736" i="4"/>
  <c r="X4768" i="4"/>
  <c r="Y4768" i="4"/>
  <c r="X4818" i="4"/>
  <c r="Y4818" i="4"/>
  <c r="X4884" i="4"/>
  <c r="Y4884" i="4"/>
  <c r="X4994" i="4"/>
  <c r="Y4994" i="4"/>
  <c r="X5042" i="4"/>
  <c r="Y5042" i="4"/>
  <c r="X5090" i="4"/>
  <c r="Y5090" i="4"/>
  <c r="X3145" i="4"/>
  <c r="Y3145" i="4"/>
  <c r="X3529" i="4"/>
  <c r="Y3529" i="4"/>
  <c r="X3657" i="4"/>
  <c r="Y3657" i="4"/>
  <c r="X3721" i="4"/>
  <c r="Y3721" i="4"/>
  <c r="X3785" i="4"/>
  <c r="Y3785" i="4"/>
  <c r="X3846" i="4"/>
  <c r="Y3846" i="4"/>
  <c r="X3910" i="4"/>
  <c r="Y3910" i="4"/>
  <c r="X3974" i="4"/>
  <c r="Y3974" i="4"/>
  <c r="X4038" i="4"/>
  <c r="Y4038" i="4"/>
  <c r="X4102" i="4"/>
  <c r="Y4102" i="4"/>
  <c r="X4166" i="4"/>
  <c r="Y4166" i="4"/>
  <c r="X4230" i="4"/>
  <c r="Y4230" i="4"/>
  <c r="X4294" i="4"/>
  <c r="Y4294" i="4"/>
  <c r="X4358" i="4"/>
  <c r="Y4358" i="4"/>
  <c r="X4422" i="4"/>
  <c r="Y4422" i="4"/>
  <c r="X4486" i="4"/>
  <c r="Y4486" i="4"/>
  <c r="X4550" i="4"/>
  <c r="Y4550" i="4"/>
  <c r="X1875" i="4"/>
  <c r="Y1875" i="4"/>
  <c r="X2964" i="4"/>
  <c r="Y2964" i="4"/>
  <c r="X4430" i="4"/>
  <c r="Y4430" i="4"/>
  <c r="X4164" i="4"/>
  <c r="Y4164" i="4"/>
  <c r="X4972" i="4"/>
  <c r="Y4972" i="4"/>
  <c r="X4811" i="4"/>
  <c r="Y4811" i="4"/>
  <c r="X157" i="4"/>
  <c r="Y157" i="4"/>
  <c r="X702" i="4"/>
  <c r="Y702" i="4"/>
  <c r="X3335" i="4"/>
  <c r="Y3335" i="4"/>
  <c r="X3371" i="4"/>
  <c r="Y3371" i="4"/>
  <c r="X3807" i="4"/>
  <c r="Y3807" i="4"/>
  <c r="X169" i="4"/>
  <c r="Y169" i="4"/>
  <c r="X509" i="4"/>
  <c r="Y509" i="4"/>
  <c r="X1715" i="4"/>
  <c r="Y1715" i="4"/>
  <c r="X137" i="4"/>
  <c r="Y137" i="4"/>
  <c r="X456" i="4"/>
  <c r="Y456" i="4"/>
  <c r="X744" i="4"/>
  <c r="Y744" i="4"/>
  <c r="X1141" i="4"/>
  <c r="Y1141" i="4"/>
  <c r="X1400" i="4"/>
  <c r="Y1400" i="4"/>
  <c r="X1032" i="4"/>
  <c r="Y1032" i="4"/>
  <c r="X1244" i="4"/>
  <c r="Y1244" i="4"/>
  <c r="X1222" i="4"/>
  <c r="Y1222" i="4"/>
  <c r="X1462" i="4"/>
  <c r="Y1462" i="4"/>
  <c r="X1298" i="4"/>
  <c r="Y1298" i="4"/>
  <c r="X1529" i="4"/>
  <c r="Y1529" i="4"/>
  <c r="X1477" i="4"/>
  <c r="Y1477" i="4"/>
  <c r="X1680" i="4"/>
  <c r="Y1680" i="4"/>
  <c r="X1595" i="4"/>
  <c r="Y1595" i="4"/>
  <c r="X2012" i="4"/>
  <c r="Y2012" i="4"/>
  <c r="X1622" i="4"/>
  <c r="Y1622" i="4"/>
  <c r="X1878" i="4"/>
  <c r="Y1878" i="4"/>
  <c r="X2415" i="4"/>
  <c r="Y2415" i="4"/>
  <c r="X2671" i="4"/>
  <c r="Y2671" i="4"/>
  <c r="X2927" i="4"/>
  <c r="Y2927" i="4"/>
  <c r="X1975" i="4"/>
  <c r="Y1975" i="4"/>
  <c r="X1577" i="4"/>
  <c r="Y1577" i="4"/>
  <c r="X1826" i="4"/>
  <c r="Y1826" i="4"/>
  <c r="X2082" i="4"/>
  <c r="Y2082" i="4"/>
  <c r="X2365" i="4"/>
  <c r="Y2365" i="4"/>
  <c r="X2621" i="4"/>
  <c r="Y2621" i="4"/>
  <c r="X2326" i="4"/>
  <c r="Y2326" i="4"/>
  <c r="X2410" i="4"/>
  <c r="Y2410" i="4"/>
  <c r="X2165" i="4"/>
  <c r="Y2165" i="4"/>
  <c r="X2916" i="4"/>
  <c r="Y2916" i="4"/>
  <c r="X2760" i="4"/>
  <c r="Y2760" i="4"/>
  <c r="X2514" i="4"/>
  <c r="Y2514" i="4"/>
  <c r="X3111" i="4"/>
  <c r="Y3111" i="4"/>
  <c r="X3268" i="4"/>
  <c r="Y3268" i="4"/>
  <c r="X3075" i="4"/>
  <c r="Y3075" i="4"/>
  <c r="X3305" i="4"/>
  <c r="Y3305" i="4"/>
  <c r="X2966" i="4"/>
  <c r="Y2966" i="4"/>
  <c r="X3490" i="4"/>
  <c r="Y3490" i="4"/>
  <c r="X3746" i="4"/>
  <c r="Y3746" i="4"/>
  <c r="X3473" i="4"/>
  <c r="Y3473" i="4"/>
  <c r="X3144" i="4"/>
  <c r="Y3144" i="4"/>
  <c r="X4606" i="4"/>
  <c r="Y4606" i="4"/>
  <c r="X4734" i="4"/>
  <c r="Y4734" i="4"/>
  <c r="X4960" i="4"/>
  <c r="Y4960" i="4"/>
  <c r="X3560" i="4"/>
  <c r="Y3560" i="4"/>
  <c r="X4082" i="4"/>
  <c r="Y4082" i="4"/>
  <c r="X4338" i="4"/>
  <c r="Y4338" i="4"/>
  <c r="X4011" i="4"/>
  <c r="Y4011" i="4"/>
  <c r="X4272" i="4"/>
  <c r="Y4272" i="4"/>
  <c r="X4540" i="4"/>
  <c r="Y4540" i="4"/>
  <c r="X3875" i="4"/>
  <c r="Y3875" i="4"/>
  <c r="X4092" i="4"/>
  <c r="Y4092" i="4"/>
  <c r="X4360" i="4"/>
  <c r="Y4360" i="4"/>
  <c r="X3211" i="4"/>
  <c r="Y3211" i="4"/>
  <c r="X4906" i="4"/>
  <c r="Y4906" i="4"/>
  <c r="X3731" i="4"/>
  <c r="Y3731" i="4"/>
  <c r="X4937" i="4"/>
  <c r="Y4937" i="4"/>
  <c r="X5171" i="4"/>
  <c r="Y5171" i="4"/>
  <c r="X4661" i="4"/>
  <c r="Y4661" i="4"/>
  <c r="X4717" i="4"/>
  <c r="Y4717" i="4"/>
  <c r="X4783" i="4"/>
  <c r="Y4783" i="4"/>
  <c r="X4847" i="4"/>
  <c r="Y4847" i="4"/>
  <c r="X4911" i="4"/>
  <c r="Y4911" i="4"/>
  <c r="X4975" i="4"/>
  <c r="Y4975" i="4"/>
  <c r="X5039" i="4"/>
  <c r="Y5039" i="4"/>
  <c r="X5103" i="4"/>
  <c r="Y5103" i="4"/>
  <c r="X5158" i="4"/>
  <c r="Y5158" i="4"/>
  <c r="X5190" i="4"/>
  <c r="Y5190" i="4"/>
  <c r="X5222" i="4"/>
  <c r="Y5222" i="4"/>
  <c r="X5254" i="4"/>
  <c r="Y5254" i="4"/>
  <c r="X3835" i="4"/>
  <c r="Y3835" i="4"/>
  <c r="X4647" i="4"/>
  <c r="Y4647" i="4"/>
  <c r="X17" i="4"/>
  <c r="Y17" i="4"/>
  <c r="X47" i="4"/>
  <c r="Y47" i="4"/>
  <c r="X669" i="4"/>
  <c r="Y669" i="4"/>
  <c r="X7" i="4"/>
  <c r="Y7" i="4"/>
  <c r="X62" i="4"/>
  <c r="Y62" i="4"/>
  <c r="X108" i="4"/>
  <c r="Y108" i="4"/>
  <c r="X89" i="4"/>
  <c r="Y89" i="4"/>
  <c r="X156" i="4"/>
  <c r="Y156" i="4"/>
  <c r="X221" i="4"/>
  <c r="Y221" i="4"/>
  <c r="X134" i="4"/>
  <c r="Y134" i="4"/>
  <c r="X146" i="4"/>
  <c r="Y146" i="4"/>
  <c r="X243" i="4"/>
  <c r="Y243" i="4"/>
  <c r="X210" i="4"/>
  <c r="Y210" i="4"/>
  <c r="X198" i="4"/>
  <c r="Y198" i="4"/>
  <c r="X284" i="4"/>
  <c r="Y284" i="4"/>
  <c r="X261" i="4"/>
  <c r="Y261" i="4"/>
  <c r="X321" i="4"/>
  <c r="Y321" i="4"/>
  <c r="X426" i="4"/>
  <c r="Y426" i="4"/>
  <c r="X349" i="4"/>
  <c r="Y349" i="4"/>
  <c r="X274" i="4"/>
  <c r="Y274" i="4"/>
  <c r="X403" i="4"/>
  <c r="Y403" i="4"/>
  <c r="X338" i="4"/>
  <c r="Y338" i="4"/>
  <c r="X380" i="4"/>
  <c r="Y380" i="4"/>
  <c r="X467" i="4"/>
  <c r="Y467" i="4"/>
  <c r="X462" i="4"/>
  <c r="Y462" i="4"/>
  <c r="X461" i="4"/>
  <c r="Y461" i="4"/>
  <c r="X460" i="4"/>
  <c r="Y460" i="4"/>
  <c r="X499" i="4"/>
  <c r="Y499" i="4"/>
  <c r="X511" i="4"/>
  <c r="Y511" i="4"/>
  <c r="X521" i="4"/>
  <c r="Y521" i="4"/>
  <c r="X580" i="4"/>
  <c r="Y580" i="4"/>
  <c r="X789" i="4"/>
  <c r="Y789" i="4"/>
  <c r="X548" i="4"/>
  <c r="Y548" i="4"/>
  <c r="X687" i="4"/>
  <c r="Y687" i="4"/>
  <c r="X941" i="4"/>
  <c r="Y941" i="4"/>
  <c r="X728" i="4"/>
  <c r="Y728" i="4"/>
  <c r="X926" i="4"/>
  <c r="Y926" i="4"/>
  <c r="X1356" i="4"/>
  <c r="Y1356" i="4"/>
  <c r="X1484" i="4"/>
  <c r="Y1484" i="4"/>
  <c r="X1588" i="4"/>
  <c r="Y1588" i="4"/>
  <c r="X1515" i="4"/>
  <c r="Y1515" i="4"/>
  <c r="X1554" i="4"/>
  <c r="Y1554" i="4"/>
  <c r="X1732" i="4"/>
  <c r="Y1732" i="4"/>
  <c r="X1860" i="4"/>
  <c r="Y1860" i="4"/>
  <c r="X1635" i="4"/>
  <c r="Y1635" i="4"/>
  <c r="X1763" i="4"/>
  <c r="Y1763" i="4"/>
  <c r="X1891" i="4"/>
  <c r="Y1891" i="4"/>
  <c r="X1968" i="4"/>
  <c r="Y1968" i="4"/>
  <c r="X2032" i="4"/>
  <c r="Y2032" i="4"/>
  <c r="X2096" i="4"/>
  <c r="Y2096" i="4"/>
  <c r="X2160" i="4"/>
  <c r="Y2160" i="4"/>
  <c r="X1558" i="4"/>
  <c r="Y1558" i="4"/>
  <c r="X1761" i="4"/>
  <c r="Y1761" i="4"/>
  <c r="X1825" i="4"/>
  <c r="Y1825" i="4"/>
  <c r="X1889" i="4"/>
  <c r="Y1889" i="4"/>
  <c r="X2243" i="4"/>
  <c r="Y2243" i="4"/>
  <c r="X2307" i="4"/>
  <c r="Y2307" i="4"/>
  <c r="X2371" i="4"/>
  <c r="Y2371" i="4"/>
  <c r="X2435" i="4"/>
  <c r="Y2435" i="4"/>
  <c r="X2499" i="4"/>
  <c r="Y2499" i="4"/>
  <c r="X2563" i="4"/>
  <c r="Y2563" i="4"/>
  <c r="X2627" i="4"/>
  <c r="Y2627" i="4"/>
  <c r="X2691" i="4"/>
  <c r="Y2691" i="4"/>
  <c r="X2755" i="4"/>
  <c r="Y2755" i="4"/>
  <c r="X2819" i="4"/>
  <c r="Y2819" i="4"/>
  <c r="X2883" i="4"/>
  <c r="Y2883" i="4"/>
  <c r="X1568" i="4"/>
  <c r="Y1568" i="4"/>
  <c r="X1687" i="4"/>
  <c r="Y1687" i="4"/>
  <c r="X1815" i="4"/>
  <c r="Y1815" i="4"/>
  <c r="X1931" i="4"/>
  <c r="Y1931" i="4"/>
  <c r="X1995" i="4"/>
  <c r="Y1995" i="4"/>
  <c r="X2059" i="4"/>
  <c r="Y2059" i="4"/>
  <c r="X2123" i="4"/>
  <c r="Y2123" i="4"/>
  <c r="X2187" i="4"/>
  <c r="Y2187" i="4"/>
  <c r="X1614" i="4"/>
  <c r="Y1614" i="4"/>
  <c r="X1677" i="4"/>
  <c r="Y1677" i="4"/>
  <c r="X1741" i="4"/>
  <c r="Y1741" i="4"/>
  <c r="X1805" i="4"/>
  <c r="Y1805" i="4"/>
  <c r="X1869" i="4"/>
  <c r="Y1869" i="4"/>
  <c r="X1926" i="4"/>
  <c r="Y1926" i="4"/>
  <c r="X1990" i="4"/>
  <c r="Y1990" i="4"/>
  <c r="X2054" i="4"/>
  <c r="Y2054" i="4"/>
  <c r="X2118" i="4"/>
  <c r="Y2118" i="4"/>
  <c r="X2182" i="4"/>
  <c r="Y2182" i="4"/>
  <c r="X2257" i="4"/>
  <c r="Y2257" i="4"/>
  <c r="X2321" i="4"/>
  <c r="Y2321" i="4"/>
  <c r="X2385" i="4"/>
  <c r="Y2385" i="4"/>
  <c r="X2449" i="4"/>
  <c r="Y2449" i="4"/>
  <c r="X2513" i="4"/>
  <c r="Y2513" i="4"/>
  <c r="X2577" i="4"/>
  <c r="Y2577" i="4"/>
  <c r="X2641" i="4"/>
  <c r="Y2641" i="4"/>
  <c r="X2705" i="4"/>
  <c r="Y2705" i="4"/>
  <c r="X2769" i="4"/>
  <c r="Y2769" i="4"/>
  <c r="X1977" i="4"/>
  <c r="Y1977" i="4"/>
  <c r="X2328" i="4"/>
  <c r="Y2328" i="4"/>
  <c r="X2456" i="4"/>
  <c r="Y2456" i="4"/>
  <c r="X2598" i="4"/>
  <c r="Y2598" i="4"/>
  <c r="X2284" i="4"/>
  <c r="Y2284" i="4"/>
  <c r="X2412" i="4"/>
  <c r="Y2412" i="4"/>
  <c r="X2540" i="4"/>
  <c r="Y2540" i="4"/>
  <c r="X2041" i="4"/>
  <c r="Y2041" i="4"/>
  <c r="X2105" i="4"/>
  <c r="Y2105" i="4"/>
  <c r="X2169" i="4"/>
  <c r="Y2169" i="4"/>
  <c r="X2242" i="4"/>
  <c r="Y2242" i="4"/>
  <c r="X2370" i="4"/>
  <c r="Y2370" i="4"/>
  <c r="X2498" i="4"/>
  <c r="Y2498" i="4"/>
  <c r="X2634" i="4"/>
  <c r="Y2634" i="4"/>
  <c r="X2698" i="4"/>
  <c r="Y2698" i="4"/>
  <c r="X2762" i="4"/>
  <c r="Y2762" i="4"/>
  <c r="X2826" i="4"/>
  <c r="Y2826" i="4"/>
  <c r="X2588" i="4"/>
  <c r="Y2588" i="4"/>
  <c r="X2704" i="4"/>
  <c r="Y2704" i="4"/>
  <c r="X2848" i="4"/>
  <c r="Y2848" i="4"/>
  <c r="X2963" i="4"/>
  <c r="Y2963" i="4"/>
  <c r="X2516" i="4"/>
  <c r="Y2516" i="4"/>
  <c r="X2654" i="4"/>
  <c r="Y2654" i="4"/>
  <c r="X2718" i="4"/>
  <c r="Y2718" i="4"/>
  <c r="X2782" i="4"/>
  <c r="Y2782" i="4"/>
  <c r="X2860" i="4"/>
  <c r="Y2860" i="4"/>
  <c r="X2430" i="4"/>
  <c r="Y2430" i="4"/>
  <c r="X2576" i="4"/>
  <c r="Y2576" i="4"/>
  <c r="X2724" i="4"/>
  <c r="Y2724" i="4"/>
  <c r="X2869" i="4"/>
  <c r="Y2869" i="4"/>
  <c r="X3095" i="4"/>
  <c r="Y3095" i="4"/>
  <c r="X3165" i="4"/>
  <c r="Y3165" i="4"/>
  <c r="X3197" i="4"/>
  <c r="Y3197" i="4"/>
  <c r="X3229" i="4"/>
  <c r="Y3229" i="4"/>
  <c r="X3261" i="4"/>
  <c r="Y3261" i="4"/>
  <c r="X3293" i="4"/>
  <c r="Y3293" i="4"/>
  <c r="X3333" i="4"/>
  <c r="Y3333" i="4"/>
  <c r="X3397" i="4"/>
  <c r="Y3397" i="4"/>
  <c r="X3461" i="4"/>
  <c r="Y3461" i="4"/>
  <c r="X3525" i="4"/>
  <c r="Y3525" i="4"/>
  <c r="X3589" i="4"/>
  <c r="Y3589" i="4"/>
  <c r="X3653" i="4"/>
  <c r="Y3653" i="4"/>
  <c r="X3717" i="4"/>
  <c r="Y3717" i="4"/>
  <c r="X3781" i="4"/>
  <c r="Y3781" i="4"/>
  <c r="X2921" i="4"/>
  <c r="Y2921" i="4"/>
  <c r="X2905" i="4"/>
  <c r="Y2905" i="4"/>
  <c r="X2980" i="4"/>
  <c r="Y2980" i="4"/>
  <c r="X3028" i="4"/>
  <c r="Y3028" i="4"/>
  <c r="X3074" i="4"/>
  <c r="Y3074" i="4"/>
  <c r="X3133" i="4"/>
  <c r="Y3133" i="4"/>
  <c r="X3091" i="4"/>
  <c r="Y3091" i="4"/>
  <c r="X3017" i="4"/>
  <c r="Y3017" i="4"/>
  <c r="X2994" i="4"/>
  <c r="Y2994" i="4"/>
  <c r="X3322" i="4"/>
  <c r="Y3322" i="4"/>
  <c r="X3386" i="4"/>
  <c r="Y3386" i="4"/>
  <c r="X3450" i="4"/>
  <c r="Y3450" i="4"/>
  <c r="X3514" i="4"/>
  <c r="Y3514" i="4"/>
  <c r="X3578" i="4"/>
  <c r="Y3578" i="4"/>
  <c r="X3642" i="4"/>
  <c r="Y3642" i="4"/>
  <c r="X3706" i="4"/>
  <c r="Y3706" i="4"/>
  <c r="X3770" i="4"/>
  <c r="Y3770" i="4"/>
  <c r="X3834" i="4"/>
  <c r="Y3834" i="4"/>
  <c r="X3140" i="4"/>
  <c r="Y3140" i="4"/>
  <c r="X3336" i="4"/>
  <c r="Y3336" i="4"/>
  <c r="X3510" i="4"/>
  <c r="Y3510" i="4"/>
  <c r="X3849" i="4"/>
  <c r="Y3849" i="4"/>
  <c r="X3881" i="4"/>
  <c r="Y3881" i="4"/>
  <c r="X3913" i="4"/>
  <c r="Y3913" i="4"/>
  <c r="X3945" i="4"/>
  <c r="Y3945" i="4"/>
  <c r="X3977" i="4"/>
  <c r="Y3977" i="4"/>
  <c r="X4009" i="4"/>
  <c r="Y4009" i="4"/>
  <c r="X4041" i="4"/>
  <c r="Y4041" i="4"/>
  <c r="X4073" i="4"/>
  <c r="Y4073" i="4"/>
  <c r="X4105" i="4"/>
  <c r="Y4105" i="4"/>
  <c r="X4137" i="4"/>
  <c r="Y4137" i="4"/>
  <c r="X4169" i="4"/>
  <c r="Y4169" i="4"/>
  <c r="X4201" i="4"/>
  <c r="Y4201" i="4"/>
  <c r="X4233" i="4"/>
  <c r="Y4233" i="4"/>
  <c r="X4265" i="4"/>
  <c r="Y4265" i="4"/>
  <c r="X4297" i="4"/>
  <c r="Y4297" i="4"/>
  <c r="X4329" i="4"/>
  <c r="Y4329" i="4"/>
  <c r="X4361" i="4"/>
  <c r="Y4361" i="4"/>
  <c r="X4393" i="4"/>
  <c r="Y4393" i="4"/>
  <c r="X4425" i="4"/>
  <c r="Y4425" i="4"/>
  <c r="X4457" i="4"/>
  <c r="Y4457" i="4"/>
  <c r="X4489" i="4"/>
  <c r="Y4489" i="4"/>
  <c r="X4521" i="4"/>
  <c r="Y4521" i="4"/>
  <c r="X4553" i="4"/>
  <c r="Y4553" i="4"/>
  <c r="X4585" i="4"/>
  <c r="Y4585" i="4"/>
  <c r="X4616" i="4"/>
  <c r="Y4616" i="4"/>
  <c r="X4648" i="4"/>
  <c r="Y4648" i="4"/>
  <c r="X4680" i="4"/>
  <c r="Y4680" i="4"/>
  <c r="X4712" i="4"/>
  <c r="Y4712" i="4"/>
  <c r="X4744" i="4"/>
  <c r="Y4744" i="4"/>
  <c r="X4790" i="4"/>
  <c r="Y4790" i="4"/>
  <c r="X4834" i="4"/>
  <c r="Y4834" i="4"/>
  <c r="X4926" i="4"/>
  <c r="Y4926" i="4"/>
  <c r="X5014" i="4"/>
  <c r="Y5014" i="4"/>
  <c r="X5054" i="4"/>
  <c r="Y5054" i="4"/>
  <c r="X5104" i="4"/>
  <c r="Y5104" i="4"/>
  <c r="X3231" i="4"/>
  <c r="Y3231" i="4"/>
  <c r="X3568" i="4"/>
  <c r="Y3568" i="4"/>
  <c r="X3673" i="4"/>
  <c r="Y3673" i="4"/>
  <c r="X3737" i="4"/>
  <c r="Y3737" i="4"/>
  <c r="X3801" i="4"/>
  <c r="Y3801" i="4"/>
  <c r="X3862" i="4"/>
  <c r="Y3862" i="4"/>
  <c r="X3926" i="4"/>
  <c r="Y3926" i="4"/>
  <c r="X3990" i="4"/>
  <c r="Y3990" i="4"/>
  <c r="X4054" i="4"/>
  <c r="Y4054" i="4"/>
  <c r="X4118" i="4"/>
  <c r="Y4118" i="4"/>
  <c r="X4182" i="4"/>
  <c r="Y4182" i="4"/>
  <c r="X4246" i="4"/>
  <c r="Y4246" i="4"/>
  <c r="X4310" i="4"/>
  <c r="Y4310" i="4"/>
  <c r="X4374" i="4"/>
  <c r="Y4374" i="4"/>
  <c r="X4438" i="4"/>
  <c r="Y4438" i="4"/>
  <c r="X4502" i="4"/>
  <c r="Y4502" i="4"/>
  <c r="X4566" i="4"/>
  <c r="Y4566" i="4"/>
  <c r="X2300" i="4"/>
  <c r="Y2300" i="4"/>
  <c r="X3877" i="4"/>
  <c r="Y3877" i="4"/>
  <c r="X4351" i="4"/>
  <c r="Y4351" i="4"/>
  <c r="X4416" i="4"/>
  <c r="Y4416" i="4"/>
  <c r="X4757" i="4"/>
  <c r="Y4757" i="4"/>
  <c r="X5067" i="4"/>
  <c r="Y5067" i="4"/>
  <c r="X242" i="4"/>
  <c r="Y242" i="4"/>
  <c r="X762" i="4"/>
  <c r="Y762" i="4"/>
  <c r="X3591" i="4"/>
  <c r="Y3591" i="4"/>
  <c r="X3454" i="4"/>
  <c r="Y3454" i="4"/>
  <c r="X3662" i="4"/>
  <c r="Y3662" i="4"/>
  <c r="X173" i="4"/>
  <c r="Y173" i="4"/>
  <c r="X771" i="4"/>
  <c r="Y771" i="4"/>
  <c r="X2475" i="4"/>
  <c r="Y2475" i="4"/>
  <c r="X283" i="4"/>
  <c r="Y283" i="4"/>
  <c r="X573" i="4"/>
  <c r="Y573" i="4"/>
  <c r="X984" i="4"/>
  <c r="Y984" i="4"/>
  <c r="X1205" i="4"/>
  <c r="Y1205" i="4"/>
  <c r="X1464" i="4"/>
  <c r="Y1464" i="4"/>
  <c r="X1064" i="4"/>
  <c r="Y1064" i="4"/>
  <c r="X1061" i="4"/>
  <c r="Y1061" i="4"/>
  <c r="X1246" i="4"/>
  <c r="Y1246" i="4"/>
  <c r="X1119" i="4"/>
  <c r="Y1119" i="4"/>
  <c r="X1426" i="4"/>
  <c r="Y1426" i="4"/>
  <c r="X1395" i="4"/>
  <c r="Y1395" i="4"/>
  <c r="X1541" i="4"/>
  <c r="Y1541" i="4"/>
  <c r="X1744" i="4"/>
  <c r="Y1744" i="4"/>
  <c r="X1723" i="4"/>
  <c r="Y1723" i="4"/>
  <c r="X2076" i="4"/>
  <c r="Y2076" i="4"/>
  <c r="X1686" i="4"/>
  <c r="Y1686" i="4"/>
  <c r="X2223" i="4"/>
  <c r="Y2223" i="4"/>
  <c r="X2479" i="4"/>
  <c r="Y2479" i="4"/>
  <c r="X2735" i="4"/>
  <c r="Y2735" i="4"/>
  <c r="X1647" i="4"/>
  <c r="Y1647" i="4"/>
  <c r="X2039" i="4"/>
  <c r="Y2039" i="4"/>
  <c r="X1634" i="4"/>
  <c r="Y1634" i="4"/>
  <c r="X1890" i="4"/>
  <c r="Y1890" i="4"/>
  <c r="X2146" i="4"/>
  <c r="Y2146" i="4"/>
  <c r="X2429" i="4"/>
  <c r="Y2429" i="4"/>
  <c r="X2685" i="4"/>
  <c r="Y2685" i="4"/>
  <c r="X2454" i="4"/>
  <c r="Y2454" i="4"/>
  <c r="X2538" i="4"/>
  <c r="Y2538" i="4"/>
  <c r="X2226" i="4"/>
  <c r="Y2226" i="4"/>
  <c r="X2320" i="4"/>
  <c r="Y2320" i="4"/>
  <c r="X2906" i="4"/>
  <c r="Y2906" i="4"/>
  <c r="X2652" i="4"/>
  <c r="Y2652" i="4"/>
  <c r="X3172" i="4"/>
  <c r="Y3172" i="4"/>
  <c r="X3300" i="4"/>
  <c r="Y3300" i="4"/>
  <c r="X3071" i="4"/>
  <c r="Y3071" i="4"/>
  <c r="X2957" i="4"/>
  <c r="Y2957" i="4"/>
  <c r="X3121" i="4"/>
  <c r="Y3121" i="4"/>
  <c r="X3554" i="4"/>
  <c r="Y3554" i="4"/>
  <c r="X3810" i="4"/>
  <c r="Y3810" i="4"/>
  <c r="X3601" i="4"/>
  <c r="Y3601" i="4"/>
  <c r="X3417" i="4"/>
  <c r="Y3417" i="4"/>
  <c r="X4638" i="4"/>
  <c r="Y4638" i="4"/>
  <c r="X4766" i="4"/>
  <c r="Y4766" i="4"/>
  <c r="X5040" i="4"/>
  <c r="Y5040" i="4"/>
  <c r="X3890" i="4"/>
  <c r="Y3890" i="4"/>
  <c r="X4146" i="4"/>
  <c r="Y4146" i="4"/>
  <c r="X4402" i="4"/>
  <c r="Y4402" i="4"/>
  <c r="X4080" i="4"/>
  <c r="Y4080" i="4"/>
  <c r="X4323" i="4"/>
  <c r="Y4323" i="4"/>
  <c r="X3240" i="4"/>
  <c r="Y3240" i="4"/>
  <c r="X3919" i="4"/>
  <c r="Y3919" i="4"/>
  <c r="X4152" i="4"/>
  <c r="Y4152" i="4"/>
  <c r="X4408" i="4"/>
  <c r="Y4408" i="4"/>
  <c r="X3536" i="4"/>
  <c r="Y3536" i="4"/>
  <c r="X4966" i="4"/>
  <c r="Y4966" i="4"/>
  <c r="X4745" i="4"/>
  <c r="Y4745" i="4"/>
  <c r="X5001" i="4"/>
  <c r="Y5001" i="4"/>
  <c r="X5203" i="4"/>
  <c r="Y5203" i="4"/>
  <c r="X4735" i="4"/>
  <c r="Y4735" i="4"/>
  <c r="X4799" i="4"/>
  <c r="Y4799" i="4"/>
  <c r="X4863" i="4"/>
  <c r="Y4863" i="4"/>
  <c r="X4927" i="4"/>
  <c r="Y4927" i="4"/>
  <c r="X4991" i="4"/>
  <c r="Y4991" i="4"/>
  <c r="X5055" i="4"/>
  <c r="Y5055" i="4"/>
  <c r="X5119" i="4"/>
  <c r="Y5119" i="4"/>
  <c r="X5166" i="4"/>
  <c r="Y5166" i="4"/>
  <c r="X5198" i="4"/>
  <c r="Y5198" i="4"/>
  <c r="X5230" i="4"/>
  <c r="Y5230" i="4"/>
  <c r="X5262" i="4"/>
  <c r="Y5262" i="4"/>
  <c r="X4599" i="4"/>
  <c r="Y4599" i="4"/>
  <c r="X4663" i="4"/>
  <c r="Y4663" i="4"/>
  <c r="X54" i="4"/>
  <c r="Y54" i="4"/>
  <c r="X60" i="4"/>
  <c r="Y60" i="4"/>
  <c r="X765" i="4"/>
  <c r="Y765" i="4"/>
  <c r="X5" i="4"/>
  <c r="Y5" i="4"/>
  <c r="X74" i="4"/>
  <c r="Y74" i="4"/>
  <c r="X148" i="4"/>
  <c r="Y148" i="4"/>
  <c r="X103" i="4"/>
  <c r="Y103" i="4"/>
  <c r="X113" i="4"/>
  <c r="Y113" i="4"/>
  <c r="X161" i="4"/>
  <c r="Y161" i="4"/>
  <c r="X144" i="4"/>
  <c r="Y144" i="4"/>
  <c r="X155" i="4"/>
  <c r="Y155" i="4"/>
  <c r="X260" i="4"/>
  <c r="Y260" i="4"/>
  <c r="X248" i="4"/>
  <c r="Y248" i="4"/>
  <c r="X223" i="4"/>
  <c r="Y223" i="4"/>
  <c r="X307" i="4"/>
  <c r="Y307" i="4"/>
  <c r="X287" i="4"/>
  <c r="Y287" i="4"/>
  <c r="X343" i="4"/>
  <c r="Y343" i="4"/>
  <c r="X258" i="4"/>
  <c r="Y258" i="4"/>
  <c r="X358" i="4"/>
  <c r="Y358" i="4"/>
  <c r="X320" i="4"/>
  <c r="Y320" i="4"/>
  <c r="X424" i="4"/>
  <c r="Y424" i="4"/>
  <c r="X348" i="4"/>
  <c r="Y348" i="4"/>
  <c r="X410" i="4"/>
  <c r="Y410" i="4"/>
  <c r="X392" i="4"/>
  <c r="Y392" i="4"/>
  <c r="X394" i="4"/>
  <c r="Y394" i="4"/>
  <c r="X402" i="4"/>
  <c r="Y402" i="4"/>
  <c r="X493" i="4"/>
  <c r="Y493" i="4"/>
  <c r="X469" i="4"/>
  <c r="Y469" i="4"/>
  <c r="X543" i="4"/>
  <c r="Y543" i="4"/>
  <c r="X478" i="4"/>
  <c r="Y478" i="4"/>
  <c r="X677" i="4"/>
  <c r="Y677" i="4"/>
  <c r="X612" i="4"/>
  <c r="Y612" i="4"/>
  <c r="X588" i="4"/>
  <c r="Y588" i="4"/>
  <c r="X716" i="4"/>
  <c r="Y716" i="4"/>
  <c r="X635" i="4"/>
  <c r="Y635" i="4"/>
  <c r="X792" i="4"/>
  <c r="Y792" i="4"/>
  <c r="X935" i="4"/>
  <c r="Y935" i="4"/>
  <c r="X1404" i="4"/>
  <c r="Y1404" i="4"/>
  <c r="X1532" i="4"/>
  <c r="Y1532" i="4"/>
  <c r="X1331" i="4"/>
  <c r="Y1331" i="4"/>
  <c r="X1547" i="4"/>
  <c r="Y1547" i="4"/>
  <c r="X1580" i="4"/>
  <c r="Y1580" i="4"/>
  <c r="X1764" i="4"/>
  <c r="Y1764" i="4"/>
  <c r="X1892" i="4"/>
  <c r="Y1892" i="4"/>
  <c r="X1667" i="4"/>
  <c r="Y1667" i="4"/>
  <c r="X1795" i="4"/>
  <c r="Y1795" i="4"/>
  <c r="X1921" i="4"/>
  <c r="Y1921" i="4"/>
  <c r="X1984" i="4"/>
  <c r="Y1984" i="4"/>
  <c r="X2048" i="4"/>
  <c r="Y2048" i="4"/>
  <c r="X2112" i="4"/>
  <c r="Y2112" i="4"/>
  <c r="X2176" i="4"/>
  <c r="Y2176" i="4"/>
  <c r="X1581" i="4"/>
  <c r="Y1581" i="4"/>
  <c r="X1774" i="4"/>
  <c r="Y1774" i="4"/>
  <c r="X1838" i="4"/>
  <c r="Y1838" i="4"/>
  <c r="X1902" i="4"/>
  <c r="Y1902" i="4"/>
  <c r="X2259" i="4"/>
  <c r="Y2259" i="4"/>
  <c r="X2323" i="4"/>
  <c r="Y2323" i="4"/>
  <c r="X2387" i="4"/>
  <c r="Y2387" i="4"/>
  <c r="X2451" i="4"/>
  <c r="Y2451" i="4"/>
  <c r="X2515" i="4"/>
  <c r="Y2515" i="4"/>
  <c r="X2579" i="4"/>
  <c r="Y2579" i="4"/>
  <c r="X2643" i="4"/>
  <c r="Y2643" i="4"/>
  <c r="X2707" i="4"/>
  <c r="Y2707" i="4"/>
  <c r="X2771" i="4"/>
  <c r="Y2771" i="4"/>
  <c r="X2835" i="4"/>
  <c r="Y2835" i="4"/>
  <c r="X2899" i="4"/>
  <c r="Y2899" i="4"/>
  <c r="X1594" i="4"/>
  <c r="Y1594" i="4"/>
  <c r="X1719" i="4"/>
  <c r="Y1719" i="4"/>
  <c r="X1847" i="4"/>
  <c r="Y1847" i="4"/>
  <c r="X1947" i="4"/>
  <c r="Y1947" i="4"/>
  <c r="X2011" i="4"/>
  <c r="Y2011" i="4"/>
  <c r="X2075" i="4"/>
  <c r="Y2075" i="4"/>
  <c r="X2139" i="4"/>
  <c r="Y2139" i="4"/>
  <c r="X2203" i="4"/>
  <c r="Y2203" i="4"/>
  <c r="X1626" i="4"/>
  <c r="Y1626" i="4"/>
  <c r="X1690" i="4"/>
  <c r="Y1690" i="4"/>
  <c r="X1754" i="4"/>
  <c r="Y1754" i="4"/>
  <c r="X1818" i="4"/>
  <c r="Y1818" i="4"/>
  <c r="X1882" i="4"/>
  <c r="Y1882" i="4"/>
  <c r="X1942" i="4"/>
  <c r="Y1942" i="4"/>
  <c r="X2006" i="4"/>
  <c r="Y2006" i="4"/>
  <c r="X2070" i="4"/>
  <c r="Y2070" i="4"/>
  <c r="X2134" i="4"/>
  <c r="Y2134" i="4"/>
  <c r="X2198" i="4"/>
  <c r="Y2198" i="4"/>
  <c r="X2273" i="4"/>
  <c r="Y2273" i="4"/>
  <c r="X2337" i="4"/>
  <c r="Y2337" i="4"/>
  <c r="X2401" i="4"/>
  <c r="Y2401" i="4"/>
  <c r="X2465" i="4"/>
  <c r="Y2465" i="4"/>
  <c r="X2529" i="4"/>
  <c r="Y2529" i="4"/>
  <c r="X2593" i="4"/>
  <c r="Y2593" i="4"/>
  <c r="X2657" i="4"/>
  <c r="Y2657" i="4"/>
  <c r="X2721" i="4"/>
  <c r="Y2721" i="4"/>
  <c r="X2785" i="4"/>
  <c r="Y2785" i="4"/>
  <c r="X2246" i="4"/>
  <c r="Y2246" i="4"/>
  <c r="X2374" i="4"/>
  <c r="Y2374" i="4"/>
  <c r="X2502" i="4"/>
  <c r="Y2502" i="4"/>
  <c r="X2215" i="4"/>
  <c r="Y2215" i="4"/>
  <c r="X2316" i="4"/>
  <c r="Y2316" i="4"/>
  <c r="X2444" i="4"/>
  <c r="Y2444" i="4"/>
  <c r="X1993" i="4"/>
  <c r="Y1993" i="4"/>
  <c r="X2057" i="4"/>
  <c r="Y2057" i="4"/>
  <c r="X2121" i="4"/>
  <c r="Y2121" i="4"/>
  <c r="X1937" i="4"/>
  <c r="Y1937" i="4"/>
  <c r="X2274" i="4"/>
  <c r="Y2274" i="4"/>
  <c r="X2402" i="4"/>
  <c r="Y2402" i="4"/>
  <c r="X2572" i="4"/>
  <c r="Y2572" i="4"/>
  <c r="X2650" i="4"/>
  <c r="Y2650" i="4"/>
  <c r="X2714" i="4"/>
  <c r="Y2714" i="4"/>
  <c r="X2778" i="4"/>
  <c r="Y2778" i="4"/>
  <c r="X2868" i="4"/>
  <c r="Y2868" i="4"/>
  <c r="X2608" i="4"/>
  <c r="Y2608" i="4"/>
  <c r="X2736" i="4"/>
  <c r="Y2736" i="4"/>
  <c r="X2874" i="4"/>
  <c r="Y2874" i="4"/>
  <c r="X2185" i="4"/>
  <c r="Y2185" i="4"/>
  <c r="X2606" i="4"/>
  <c r="Y2606" i="4"/>
  <c r="X2670" i="4"/>
  <c r="Y2670" i="4"/>
  <c r="X2734" i="4"/>
  <c r="Y2734" i="4"/>
  <c r="X2798" i="4"/>
  <c r="Y2798" i="4"/>
  <c r="X2238" i="4"/>
  <c r="Y2238" i="4"/>
  <c r="X2494" i="4"/>
  <c r="Y2494" i="4"/>
  <c r="X2628" i="4"/>
  <c r="Y2628" i="4"/>
  <c r="X2756" i="4"/>
  <c r="Y2756" i="4"/>
  <c r="X3002" i="4"/>
  <c r="Y3002" i="4"/>
  <c r="X3130" i="4"/>
  <c r="Y3130" i="4"/>
  <c r="X3173" i="4"/>
  <c r="Y3173" i="4"/>
  <c r="X3205" i="4"/>
  <c r="Y3205" i="4"/>
  <c r="X3237" i="4"/>
  <c r="Y3237" i="4"/>
  <c r="X3269" i="4"/>
  <c r="Y3269" i="4"/>
  <c r="X3301" i="4"/>
  <c r="Y3301" i="4"/>
  <c r="X3349" i="4"/>
  <c r="Y3349" i="4"/>
  <c r="X3413" i="4"/>
  <c r="Y3413" i="4"/>
  <c r="X3477" i="4"/>
  <c r="Y3477" i="4"/>
  <c r="X3541" i="4"/>
  <c r="Y3541" i="4"/>
  <c r="X3605" i="4"/>
  <c r="Y3605" i="4"/>
  <c r="X3669" i="4"/>
  <c r="Y3669" i="4"/>
  <c r="X3733" i="4"/>
  <c r="Y3733" i="4"/>
  <c r="X3797" i="4"/>
  <c r="Y3797" i="4"/>
  <c r="X2934" i="4"/>
  <c r="Y2934" i="4"/>
  <c r="X2918" i="4"/>
  <c r="Y2918" i="4"/>
  <c r="X2990" i="4"/>
  <c r="Y2990" i="4"/>
  <c r="X3038" i="4"/>
  <c r="Y3038" i="4"/>
  <c r="X3085" i="4"/>
  <c r="Y3085" i="4"/>
  <c r="X2956" i="4"/>
  <c r="Y2956" i="4"/>
  <c r="X3124" i="4"/>
  <c r="Y3124" i="4"/>
  <c r="X3081" i="4"/>
  <c r="Y3081" i="4"/>
  <c r="X3046" i="4"/>
  <c r="Y3046" i="4"/>
  <c r="X3338" i="4"/>
  <c r="Y3338" i="4"/>
  <c r="X3402" i="4"/>
  <c r="Y3402" i="4"/>
  <c r="X3466" i="4"/>
  <c r="Y3466" i="4"/>
  <c r="X3530" i="4"/>
  <c r="Y3530" i="4"/>
  <c r="X3594" i="4"/>
  <c r="Y3594" i="4"/>
  <c r="X3658" i="4"/>
  <c r="Y3658" i="4"/>
  <c r="X3722" i="4"/>
  <c r="Y3722" i="4"/>
  <c r="X3786" i="4"/>
  <c r="Y3786" i="4"/>
  <c r="X2988" i="4"/>
  <c r="Y2988" i="4"/>
  <c r="X3159" i="4"/>
  <c r="Y3159" i="4"/>
  <c r="X3379" i="4"/>
  <c r="Y3379" i="4"/>
  <c r="X3545" i="4"/>
  <c r="Y3545" i="4"/>
  <c r="X3857" i="4"/>
  <c r="Y3857" i="4"/>
  <c r="X3889" i="4"/>
  <c r="Y3889" i="4"/>
  <c r="X3921" i="4"/>
  <c r="Y3921" i="4"/>
  <c r="X3953" i="4"/>
  <c r="Y3953" i="4"/>
  <c r="X3985" i="4"/>
  <c r="Y3985" i="4"/>
  <c r="X4017" i="4"/>
  <c r="Y4017" i="4"/>
  <c r="X4049" i="4"/>
  <c r="Y4049" i="4"/>
  <c r="X4081" i="4"/>
  <c r="Y4081" i="4"/>
  <c r="X4113" i="4"/>
  <c r="Y4113" i="4"/>
  <c r="X4145" i="4"/>
  <c r="Y4145" i="4"/>
  <c r="X4177" i="4"/>
  <c r="Y4177" i="4"/>
  <c r="X4209" i="4"/>
  <c r="Y4209" i="4"/>
  <c r="X4241" i="4"/>
  <c r="Y4241" i="4"/>
  <c r="X4273" i="4"/>
  <c r="Y4273" i="4"/>
  <c r="X4305" i="4"/>
  <c r="Y4305" i="4"/>
  <c r="X4337" i="4"/>
  <c r="Y4337" i="4"/>
  <c r="X4369" i="4"/>
  <c r="Y4369" i="4"/>
  <c r="X4401" i="4"/>
  <c r="Y4401" i="4"/>
  <c r="X4433" i="4"/>
  <c r="Y4433" i="4"/>
  <c r="X4465" i="4"/>
  <c r="Y4465" i="4"/>
  <c r="X4497" i="4"/>
  <c r="Y4497" i="4"/>
  <c r="X4529" i="4"/>
  <c r="Y4529" i="4"/>
  <c r="X4561" i="4"/>
  <c r="Y4561" i="4"/>
  <c r="X4592" i="4"/>
  <c r="Y4592" i="4"/>
  <c r="X4624" i="4"/>
  <c r="Y4624" i="4"/>
  <c r="X4656" i="4"/>
  <c r="Y4656" i="4"/>
  <c r="X4688" i="4"/>
  <c r="Y4688" i="4"/>
  <c r="X4720" i="4"/>
  <c r="Y4720" i="4"/>
  <c r="X4752" i="4"/>
  <c r="Y4752" i="4"/>
  <c r="X4800" i="4"/>
  <c r="Y4800" i="4"/>
  <c r="X4844" i="4"/>
  <c r="Y4844" i="4"/>
  <c r="X4934" i="4"/>
  <c r="Y4934" i="4"/>
  <c r="X5022" i="4"/>
  <c r="Y5022" i="4"/>
  <c r="X5066" i="4"/>
  <c r="Y5066" i="4"/>
  <c r="X5128" i="4"/>
  <c r="Y5128" i="4"/>
  <c r="X3360" i="4"/>
  <c r="Y3360" i="4"/>
  <c r="X3625" i="4"/>
  <c r="Y3625" i="4"/>
  <c r="X3689" i="4"/>
  <c r="Y3689" i="4"/>
  <c r="X3753" i="4"/>
  <c r="Y3753" i="4"/>
  <c r="X3817" i="4"/>
  <c r="Y3817" i="4"/>
  <c r="X3878" i="4"/>
  <c r="Y3878" i="4"/>
  <c r="X3942" i="4"/>
  <c r="Y3942" i="4"/>
  <c r="X4006" i="4"/>
  <c r="Y4006" i="4"/>
  <c r="X4070" i="4"/>
  <c r="Y4070" i="4"/>
  <c r="X4134" i="4"/>
  <c r="Y4134" i="4"/>
  <c r="X4198" i="4"/>
  <c r="Y4198" i="4"/>
  <c r="X4262" i="4"/>
  <c r="Y4262" i="4"/>
  <c r="X4326" i="4"/>
  <c r="Y4326" i="4"/>
  <c r="X4390" i="4"/>
  <c r="Y4390" i="4"/>
  <c r="X4454" i="4"/>
  <c r="Y4454" i="4"/>
  <c r="X4518" i="4"/>
  <c r="Y4518" i="4"/>
  <c r="X2880" i="4"/>
  <c r="Y2880" i="4"/>
  <c r="X5013" i="4"/>
  <c r="Y5013" i="4"/>
  <c r="X3200" i="4"/>
  <c r="Y3200" i="4"/>
  <c r="X943" i="4"/>
  <c r="Y943" i="4"/>
  <c r="X946" i="4"/>
  <c r="Y946" i="4"/>
  <c r="X1094" i="4"/>
  <c r="Y1094" i="4"/>
  <c r="X1526" i="4"/>
  <c r="Y1526" i="4"/>
  <c r="X2140" i="4"/>
  <c r="Y2140" i="4"/>
  <c r="X2799" i="4"/>
  <c r="Y2799" i="4"/>
  <c r="X1954" i="4"/>
  <c r="Y1954" i="4"/>
  <c r="X2584" i="4"/>
  <c r="Y2584" i="4"/>
  <c r="X2230" i="4"/>
  <c r="Y2230" i="4"/>
  <c r="X3177" i="4"/>
  <c r="Y3177" i="4"/>
  <c r="X3057" i="4"/>
  <c r="Y3057" i="4"/>
  <c r="X4816" i="4"/>
  <c r="Y4816" i="4"/>
  <c r="X4466" i="4"/>
  <c r="Y4466" i="4"/>
  <c r="X3446" i="4"/>
  <c r="Y3446" i="4"/>
  <c r="X3688" i="4"/>
  <c r="Y3688" i="4"/>
  <c r="X5065" i="4"/>
  <c r="Y5065" i="4"/>
  <c r="X3747" i="4"/>
  <c r="Y3747" i="4"/>
  <c r="X4943" i="4"/>
  <c r="Y4943" i="4"/>
  <c r="X5174" i="4"/>
  <c r="Y5174" i="4"/>
  <c r="X4687" i="4"/>
  <c r="Y4687" i="4"/>
  <c r="X21" i="4"/>
  <c r="Y21" i="4"/>
  <c r="X88" i="4"/>
  <c r="Y88" i="4"/>
  <c r="X196" i="4"/>
  <c r="Y196" i="4"/>
  <c r="X269" i="4"/>
  <c r="Y269" i="4"/>
  <c r="X375" i="4"/>
  <c r="Y375" i="4"/>
  <c r="X266" i="4"/>
  <c r="Y266" i="4"/>
  <c r="X421" i="4"/>
  <c r="Y421" i="4"/>
  <c r="X476" i="4"/>
  <c r="Y476" i="4"/>
  <c r="X559" i="4"/>
  <c r="Y559" i="4"/>
  <c r="X1308" i="4"/>
  <c r="Y1308" i="4"/>
  <c r="X1373" i="4"/>
  <c r="Y1373" i="4"/>
  <c r="X1699" i="4"/>
  <c r="Y1699" i="4"/>
  <c r="X2064" i="4"/>
  <c r="Y2064" i="4"/>
  <c r="X1793" i="4"/>
  <c r="Y1793" i="4"/>
  <c r="X2339" i="4"/>
  <c r="Y2339" i="4"/>
  <c r="X2595" i="4"/>
  <c r="Y2595" i="4"/>
  <c r="X2851" i="4"/>
  <c r="Y2851" i="4"/>
  <c r="X1879" i="4"/>
  <c r="Y1879" i="4"/>
  <c r="X2155" i="4"/>
  <c r="Y2155" i="4"/>
  <c r="X1773" i="4"/>
  <c r="Y1773" i="4"/>
  <c r="X2022" i="4"/>
  <c r="Y2022" i="4"/>
  <c r="X2289" i="4"/>
  <c r="Y2289" i="4"/>
  <c r="X2545" i="4"/>
  <c r="Y2545" i="4"/>
  <c r="X2801" i="4"/>
  <c r="Y2801" i="4"/>
  <c r="X2228" i="4"/>
  <c r="Y2228" i="4"/>
  <c r="X2073" i="4"/>
  <c r="Y2073" i="4"/>
  <c r="X2434" i="4"/>
  <c r="Y2434" i="4"/>
  <c r="X2794" i="4"/>
  <c r="Y2794" i="4"/>
  <c r="X2912" i="4"/>
  <c r="Y2912" i="4"/>
  <c r="X2750" i="4"/>
  <c r="Y2750" i="4"/>
  <c r="X2660" i="4"/>
  <c r="Y2660" i="4"/>
  <c r="X3181" i="4"/>
  <c r="Y3181" i="4"/>
  <c r="X3309" i="4"/>
  <c r="Y3309" i="4"/>
  <c r="X3557" i="4"/>
  <c r="Y3557" i="4"/>
  <c r="X3813" i="4"/>
  <c r="Y3813" i="4"/>
  <c r="X3051" i="4"/>
  <c r="Y3051" i="4"/>
  <c r="X3110" i="4"/>
  <c r="Y3110" i="4"/>
  <c r="X3482" i="4"/>
  <c r="Y3482" i="4"/>
  <c r="X3738" i="4"/>
  <c r="Y3738" i="4"/>
  <c r="X3430" i="4"/>
  <c r="Y3430" i="4"/>
  <c r="X3929" i="4"/>
  <c r="Y3929" i="4"/>
  <c r="X4057" i="4"/>
  <c r="Y4057" i="4"/>
  <c r="X4185" i="4"/>
  <c r="Y4185" i="4"/>
  <c r="X4313" i="4"/>
  <c r="Y4313" i="4"/>
  <c r="X4441" i="4"/>
  <c r="Y4441" i="4"/>
  <c r="X4569" i="4"/>
  <c r="Y4569" i="4"/>
  <c r="X4696" i="4"/>
  <c r="Y4696" i="4"/>
  <c r="X4858" i="4"/>
  <c r="Y4858" i="4"/>
  <c r="X5138" i="4"/>
  <c r="Y5138" i="4"/>
  <c r="X3769" i="4"/>
  <c r="Y3769" i="4"/>
  <c r="X4022" i="4"/>
  <c r="Y4022" i="4"/>
  <c r="X4278" i="4"/>
  <c r="Y4278" i="4"/>
  <c r="X4534" i="4"/>
  <c r="Y4534" i="4"/>
  <c r="X3899" i="4"/>
  <c r="Y3899" i="4"/>
  <c r="X3980" i="4"/>
  <c r="Y3980" i="4"/>
  <c r="X4051" i="4"/>
  <c r="Y4051" i="4"/>
  <c r="X4112" i="4"/>
  <c r="Y4112" i="4"/>
  <c r="X4176" i="4"/>
  <c r="Y4176" i="4"/>
  <c r="X4248" i="4"/>
  <c r="Y4248" i="4"/>
  <c r="X4300" i="4"/>
  <c r="Y4300" i="4"/>
  <c r="X4355" i="4"/>
  <c r="Y4355" i="4"/>
  <c r="X4439" i="4"/>
  <c r="Y4439" i="4"/>
  <c r="X4516" i="4"/>
  <c r="Y4516" i="4"/>
  <c r="X4572" i="4"/>
  <c r="Y4572" i="4"/>
  <c r="X3363" i="4"/>
  <c r="Y3363" i="4"/>
  <c r="X3542" i="4"/>
  <c r="Y3542" i="4"/>
  <c r="X3852" i="4"/>
  <c r="Y3852" i="4"/>
  <c r="X3884" i="4"/>
  <c r="Y3884" i="4"/>
  <c r="X3928" i="4"/>
  <c r="Y3928" i="4"/>
  <c r="X3988" i="4"/>
  <c r="Y3988" i="4"/>
  <c r="X4047" i="4"/>
  <c r="Y4047" i="4"/>
  <c r="X4111" i="4"/>
  <c r="Y4111" i="4"/>
  <c r="X4175" i="4"/>
  <c r="Y4175" i="4"/>
  <c r="X4236" i="4"/>
  <c r="Y4236" i="4"/>
  <c r="X4311" i="4"/>
  <c r="Y4311" i="4"/>
  <c r="X4375" i="4"/>
  <c r="Y4375" i="4"/>
  <c r="X4424" i="4"/>
  <c r="Y4424" i="4"/>
  <c r="X4480" i="4"/>
  <c r="Y4480" i="4"/>
  <c r="X4544" i="4"/>
  <c r="Y4544" i="4"/>
  <c r="X3307" i="4"/>
  <c r="Y3307" i="4"/>
  <c r="X3632" i="4"/>
  <c r="Y3632" i="4"/>
  <c r="X3760" i="4"/>
  <c r="Y3760" i="4"/>
  <c r="X4826" i="4"/>
  <c r="Y4826" i="4"/>
  <c r="X4890" i="4"/>
  <c r="Y4890" i="4"/>
  <c r="X4946" i="4"/>
  <c r="Y4946" i="4"/>
  <c r="X4984" i="4"/>
  <c r="Y4984" i="4"/>
  <c r="X5058" i="4"/>
  <c r="Y5058" i="4"/>
  <c r="X5134" i="4"/>
  <c r="Y5134" i="4"/>
  <c r="X4713" i="4"/>
  <c r="Y4713" i="4"/>
  <c r="X4781" i="4"/>
  <c r="Y4781" i="4"/>
  <c r="X4845" i="4"/>
  <c r="Y4845" i="4"/>
  <c r="X4909" i="4"/>
  <c r="Y4909" i="4"/>
  <c r="X4973" i="4"/>
  <c r="Y4973" i="4"/>
  <c r="X5037" i="4"/>
  <c r="Y5037" i="4"/>
  <c r="X5101" i="4"/>
  <c r="Y5101" i="4"/>
  <c r="X5157" i="4"/>
  <c r="Y5157" i="4"/>
  <c r="X5189" i="4"/>
  <c r="Y5189" i="4"/>
  <c r="X5221" i="4"/>
  <c r="Y5221" i="4"/>
  <c r="X5253" i="4"/>
  <c r="Y5253" i="4"/>
  <c r="X3691" i="4"/>
  <c r="Y3691" i="4"/>
  <c r="X4633" i="4"/>
  <c r="Y4633" i="4"/>
  <c r="X4693" i="4"/>
  <c r="Y4693" i="4"/>
  <c r="X4771" i="4"/>
  <c r="Y4771" i="4"/>
  <c r="X4835" i="4"/>
  <c r="Y4835" i="4"/>
  <c r="X4899" i="4"/>
  <c r="Y4899" i="4"/>
  <c r="X4963" i="4"/>
  <c r="Y4963" i="4"/>
  <c r="X5027" i="4"/>
  <c r="Y5027" i="4"/>
  <c r="X5091" i="4"/>
  <c r="Y5091" i="4"/>
  <c r="X5152" i="4"/>
  <c r="Y5152" i="4"/>
  <c r="X5184" i="4"/>
  <c r="Y5184" i="4"/>
  <c r="X5216" i="4"/>
  <c r="Y5216" i="4"/>
  <c r="X5248" i="4"/>
  <c r="Y5248" i="4"/>
  <c r="X5280" i="4"/>
  <c r="Y5280" i="4"/>
  <c r="X3739" i="4"/>
  <c r="Y3739" i="4"/>
  <c r="X4635" i="4"/>
  <c r="Y4635" i="4"/>
  <c r="X3528" i="4"/>
  <c r="Y3528" i="4"/>
  <c r="X365" i="4"/>
  <c r="Y365" i="4"/>
  <c r="X1555" i="4"/>
  <c r="Y1555" i="4"/>
  <c r="X1698" i="4"/>
  <c r="Y1698" i="4"/>
  <c r="X2892" i="4"/>
  <c r="Y2892" i="4"/>
  <c r="X4210" i="4"/>
  <c r="Y4210" i="4"/>
  <c r="X4809" i="4"/>
  <c r="Y4809" i="4"/>
  <c r="X4615" i="4"/>
  <c r="Y4615" i="4"/>
  <c r="X162" i="4"/>
  <c r="Y162" i="4"/>
  <c r="X339" i="4"/>
  <c r="Y339" i="4"/>
  <c r="X492" i="4"/>
  <c r="Y492" i="4"/>
  <c r="X1587" i="4"/>
  <c r="Y1587" i="4"/>
  <c r="X2531" i="4"/>
  <c r="Y2531" i="4"/>
  <c r="X2091" i="4"/>
  <c r="Y2091" i="4"/>
  <c r="X2481" i="4"/>
  <c r="Y2481" i="4"/>
  <c r="X2009" i="4"/>
  <c r="Y2009" i="4"/>
  <c r="X2768" i="4"/>
  <c r="Y2768" i="4"/>
  <c r="X3149" i="4"/>
  <c r="Y3149" i="4"/>
  <c r="X3749" i="4"/>
  <c r="Y3749" i="4"/>
  <c r="X3418" i="4"/>
  <c r="Y3418" i="4"/>
  <c r="X3897" i="4"/>
  <c r="Y3897" i="4"/>
  <c r="X4281" i="4"/>
  <c r="Y4281" i="4"/>
  <c r="X4664" i="4"/>
  <c r="Y4664" i="4"/>
  <c r="X3705" i="4"/>
  <c r="Y3705" i="4"/>
  <c r="X3964" i="4"/>
  <c r="Y3964" i="4"/>
  <c r="X4163" i="4"/>
  <c r="Y4163" i="4"/>
  <c r="X4339" i="4"/>
  <c r="Y4339" i="4"/>
  <c r="X3488" i="4"/>
  <c r="Y3488" i="4"/>
  <c r="X3920" i="4"/>
  <c r="Y3920" i="4"/>
  <c r="X4096" i="4"/>
  <c r="Y4096" i="4"/>
  <c r="X4363" i="4"/>
  <c r="Y4363" i="4"/>
  <c r="X4527" i="4"/>
  <c r="Y4527" i="4"/>
  <c r="X3728" i="4"/>
  <c r="Y3728" i="4"/>
  <c r="X4918" i="4"/>
  <c r="Y4918" i="4"/>
  <c r="X5114" i="4"/>
  <c r="Y5114" i="4"/>
  <c r="X4765" i="4"/>
  <c r="Y4765" i="4"/>
  <c r="X4957" i="4"/>
  <c r="Y4957" i="4"/>
  <c r="X5149" i="4"/>
  <c r="Y5149" i="4"/>
  <c r="X5245" i="4"/>
  <c r="Y5245" i="4"/>
  <c r="X4691" i="4"/>
  <c r="Y4691" i="4"/>
  <c r="X4755" i="4"/>
  <c r="Y4755" i="4"/>
  <c r="X4947" i="4"/>
  <c r="Y4947" i="4"/>
  <c r="X5139" i="4"/>
  <c r="Y5139" i="4"/>
  <c r="X5240" i="4"/>
  <c r="Y5240" i="4"/>
  <c r="X4695" i="4"/>
  <c r="Y4695" i="4"/>
  <c r="X4389" i="4"/>
  <c r="Y4389" i="4"/>
  <c r="X3579" i="4"/>
  <c r="Y3579" i="4"/>
  <c r="X58" i="4"/>
  <c r="Y58" i="4"/>
  <c r="X1271" i="4"/>
  <c r="Y1271" i="4"/>
  <c r="X1334" i="4"/>
  <c r="Y1334" i="4"/>
  <c r="X1437" i="4"/>
  <c r="Y1437" i="4"/>
  <c r="X1750" i="4"/>
  <c r="Y1750" i="4"/>
  <c r="X1775" i="4"/>
  <c r="Y1775" i="4"/>
  <c r="X2237" i="4"/>
  <c r="Y2237" i="4"/>
  <c r="X2037" i="4"/>
  <c r="Y2037" i="4"/>
  <c r="X2780" i="4"/>
  <c r="Y2780" i="4"/>
  <c r="X3003" i="4"/>
  <c r="Y3003" i="4"/>
  <c r="X3089" i="4"/>
  <c r="Y3089" i="4"/>
  <c r="X5088" i="4"/>
  <c r="Y5088" i="4"/>
  <c r="X3967" i="4"/>
  <c r="Y3967" i="4"/>
  <c r="X4776" i="4"/>
  <c r="Y4776" i="4"/>
  <c r="X5235" i="4"/>
  <c r="Y5235" i="4"/>
  <c r="X4751" i="4"/>
  <c r="Y4751" i="4"/>
  <c r="X5007" i="4"/>
  <c r="Y5007" i="4"/>
  <c r="X5206" i="4"/>
  <c r="Y5206" i="4"/>
  <c r="X43" i="4"/>
  <c r="Y43" i="4"/>
  <c r="X184" i="4"/>
  <c r="Y184" i="4"/>
  <c r="X201" i="4"/>
  <c r="Y201" i="4"/>
  <c r="X241" i="4"/>
  <c r="Y241" i="4"/>
  <c r="X315" i="4"/>
  <c r="Y315" i="4"/>
  <c r="X361" i="4"/>
  <c r="Y361" i="4"/>
  <c r="X423" i="4"/>
  <c r="Y423" i="4"/>
  <c r="X516" i="4"/>
  <c r="Y516" i="4"/>
  <c r="X909" i="4"/>
  <c r="Y909" i="4"/>
  <c r="X1436" i="4"/>
  <c r="Y1436" i="4"/>
  <c r="X1636" i="4"/>
  <c r="Y1636" i="4"/>
  <c r="X1827" i="4"/>
  <c r="Y1827" i="4"/>
  <c r="X2128" i="4"/>
  <c r="Y2128" i="4"/>
  <c r="X1857" i="4"/>
  <c r="Y1857" i="4"/>
  <c r="X2403" i="4"/>
  <c r="Y2403" i="4"/>
  <c r="X2659" i="4"/>
  <c r="Y2659" i="4"/>
  <c r="X2915" i="4"/>
  <c r="Y2915" i="4"/>
  <c r="X1963" i="4"/>
  <c r="Y1963" i="4"/>
  <c r="X1569" i="4"/>
  <c r="Y1569" i="4"/>
  <c r="X1837" i="4"/>
  <c r="Y1837" i="4"/>
  <c r="X2086" i="4"/>
  <c r="Y2086" i="4"/>
  <c r="X2353" i="4"/>
  <c r="Y2353" i="4"/>
  <c r="X2609" i="4"/>
  <c r="Y2609" i="4"/>
  <c r="X2264" i="4"/>
  <c r="Y2264" i="4"/>
  <c r="X2348" i="4"/>
  <c r="Y2348" i="4"/>
  <c r="X2137" i="4"/>
  <c r="Y2137" i="4"/>
  <c r="X2592" i="4"/>
  <c r="Y2592" i="4"/>
  <c r="X2894" i="4"/>
  <c r="Y2894" i="4"/>
  <c r="X2201" i="4"/>
  <c r="Y2201" i="4"/>
  <c r="X2814" i="4"/>
  <c r="Y2814" i="4"/>
  <c r="X2788" i="4"/>
  <c r="Y2788" i="4"/>
  <c r="X3213" i="4"/>
  <c r="Y3213" i="4"/>
  <c r="X3365" i="4"/>
  <c r="Y3365" i="4"/>
  <c r="X3621" i="4"/>
  <c r="Y3621" i="4"/>
  <c r="X2837" i="4"/>
  <c r="Y2837" i="4"/>
  <c r="X3101" i="4"/>
  <c r="Y3101" i="4"/>
  <c r="X3092" i="4"/>
  <c r="Y3092" i="4"/>
  <c r="X3546" i="4"/>
  <c r="Y3546" i="4"/>
  <c r="X3802" i="4"/>
  <c r="Y3802" i="4"/>
  <c r="X3584" i="4"/>
  <c r="Y3584" i="4"/>
  <c r="X3961" i="4"/>
  <c r="Y3961" i="4"/>
  <c r="X4089" i="4"/>
  <c r="Y4089" i="4"/>
  <c r="X4217" i="4"/>
  <c r="Y4217" i="4"/>
  <c r="X4345" i="4"/>
  <c r="Y4345" i="4"/>
  <c r="X4473" i="4"/>
  <c r="Y4473" i="4"/>
  <c r="X4600" i="4"/>
  <c r="Y4600" i="4"/>
  <c r="X4728" i="4"/>
  <c r="Y4728" i="4"/>
  <c r="X4942" i="4"/>
  <c r="Y4942" i="4"/>
  <c r="X3494" i="4"/>
  <c r="Y3494" i="4"/>
  <c r="X3833" i="4"/>
  <c r="Y3833" i="4"/>
  <c r="X4086" i="4"/>
  <c r="Y4086" i="4"/>
  <c r="X4342" i="4"/>
  <c r="Y4342" i="4"/>
  <c r="X4582" i="4"/>
  <c r="Y4582" i="4"/>
  <c r="X3915" i="4"/>
  <c r="Y3915" i="4"/>
  <c r="X3999" i="4"/>
  <c r="Y3999" i="4"/>
  <c r="X4071" i="4"/>
  <c r="Y4071" i="4"/>
  <c r="X4128" i="4"/>
  <c r="Y4128" i="4"/>
  <c r="X4192" i="4"/>
  <c r="Y4192" i="4"/>
  <c r="X4260" i="4"/>
  <c r="Y4260" i="4"/>
  <c r="X4312" i="4"/>
  <c r="Y4312" i="4"/>
  <c r="X4376" i="4"/>
  <c r="Y4376" i="4"/>
  <c r="X4460" i="4"/>
  <c r="Y4460" i="4"/>
  <c r="X4528" i="4"/>
  <c r="Y4528" i="4"/>
  <c r="X3207" i="4"/>
  <c r="Y3207" i="4"/>
  <c r="X3414" i="4"/>
  <c r="Y3414" i="4"/>
  <c r="X3577" i="4"/>
  <c r="Y3577" i="4"/>
  <c r="X3860" i="4"/>
  <c r="Y3860" i="4"/>
  <c r="X3892" i="4"/>
  <c r="Y3892" i="4"/>
  <c r="X3940" i="4"/>
  <c r="Y3940" i="4"/>
  <c r="X4000" i="4"/>
  <c r="Y4000" i="4"/>
  <c r="X4063" i="4"/>
  <c r="Y4063" i="4"/>
  <c r="X4127" i="4"/>
  <c r="Y4127" i="4"/>
  <c r="X4191" i="4"/>
  <c r="Y4191" i="4"/>
  <c r="X4247" i="4"/>
  <c r="Y4247" i="4"/>
  <c r="X4332" i="4"/>
  <c r="Y4332" i="4"/>
  <c r="X4388" i="4"/>
  <c r="Y4388" i="4"/>
  <c r="X4440" i="4"/>
  <c r="Y4440" i="4"/>
  <c r="X4491" i="4"/>
  <c r="Y4491" i="4"/>
  <c r="X4556" i="4"/>
  <c r="Y4556" i="4"/>
  <c r="X3440" i="4"/>
  <c r="Y3440" i="4"/>
  <c r="X3664" i="4"/>
  <c r="Y3664" i="4"/>
  <c r="X3792" i="4"/>
  <c r="Y3792" i="4"/>
  <c r="X4770" i="4"/>
  <c r="Y4770" i="4"/>
  <c r="X4856" i="4"/>
  <c r="Y4856" i="4"/>
  <c r="X4900" i="4"/>
  <c r="Y4900" i="4"/>
  <c r="X4956" i="4"/>
  <c r="Y4956" i="4"/>
  <c r="X4992" i="4"/>
  <c r="Y4992" i="4"/>
  <c r="X5082" i="4"/>
  <c r="Y5082" i="4"/>
  <c r="X3635" i="4"/>
  <c r="Y3635" i="4"/>
  <c r="X4733" i="4"/>
  <c r="Y4733" i="4"/>
  <c r="X4797" i="4"/>
  <c r="Y4797" i="4"/>
  <c r="X4861" i="4"/>
  <c r="Y4861" i="4"/>
  <c r="X4925" i="4"/>
  <c r="Y4925" i="4"/>
  <c r="X4989" i="4"/>
  <c r="Y4989" i="4"/>
  <c r="X5053" i="4"/>
  <c r="Y5053" i="4"/>
  <c r="X5117" i="4"/>
  <c r="Y5117" i="4"/>
  <c r="X5165" i="4"/>
  <c r="Y5165" i="4"/>
  <c r="X5197" i="4"/>
  <c r="Y5197" i="4"/>
  <c r="X5229" i="4"/>
  <c r="Y5229" i="4"/>
  <c r="X5261" i="4"/>
  <c r="Y5261" i="4"/>
  <c r="X3819" i="4"/>
  <c r="Y3819" i="4"/>
  <c r="X4649" i="4"/>
  <c r="Y4649" i="4"/>
  <c r="X4723" i="4"/>
  <c r="Y4723" i="4"/>
  <c r="X4787" i="4"/>
  <c r="Y4787" i="4"/>
  <c r="X4851" i="4"/>
  <c r="Y4851" i="4"/>
  <c r="X4915" i="4"/>
  <c r="Y4915" i="4"/>
  <c r="X4979" i="4"/>
  <c r="Y4979" i="4"/>
  <c r="X5043" i="4"/>
  <c r="Y5043" i="4"/>
  <c r="X5107" i="4"/>
  <c r="Y5107" i="4"/>
  <c r="X5160" i="4"/>
  <c r="Y5160" i="4"/>
  <c r="X5192" i="4"/>
  <c r="Y5192" i="4"/>
  <c r="X5224" i="4"/>
  <c r="Y5224" i="4"/>
  <c r="X5256" i="4"/>
  <c r="Y5256" i="4"/>
  <c r="X4587" i="4"/>
  <c r="Y4587" i="4"/>
  <c r="X4651" i="4"/>
  <c r="Y4651" i="4"/>
  <c r="X5236" i="4"/>
  <c r="Y5236" i="4"/>
  <c r="X584" i="4"/>
  <c r="Y584" i="4"/>
  <c r="X1851" i="4"/>
  <c r="Y1851" i="4"/>
  <c r="X2749" i="4"/>
  <c r="Y2749" i="4"/>
  <c r="X4670" i="4"/>
  <c r="Y4670" i="4"/>
  <c r="X4463" i="4"/>
  <c r="Y4463" i="4"/>
  <c r="X5135" i="4"/>
  <c r="Y5135" i="4"/>
  <c r="X13" i="4"/>
  <c r="Y13" i="4"/>
  <c r="X281" i="4"/>
  <c r="Y281" i="4"/>
  <c r="X427" i="4"/>
  <c r="Y427" i="4"/>
  <c r="X910" i="4"/>
  <c r="Y910" i="4"/>
  <c r="X2000" i="4"/>
  <c r="Y2000" i="4"/>
  <c r="X2787" i="4"/>
  <c r="Y2787" i="4"/>
  <c r="X1958" i="4"/>
  <c r="Y1958" i="4"/>
  <c r="X2520" i="4"/>
  <c r="Y2520" i="4"/>
  <c r="X2730" i="4"/>
  <c r="Y2730" i="4"/>
  <c r="X2526" i="4"/>
  <c r="Y2526" i="4"/>
  <c r="X3493" i="4"/>
  <c r="Y3493" i="4"/>
  <c r="X3148" i="4"/>
  <c r="Y3148" i="4"/>
  <c r="X3187" i="4"/>
  <c r="Y3187" i="4"/>
  <c r="X4153" i="4"/>
  <c r="Y4153" i="4"/>
  <c r="X4537" i="4"/>
  <c r="Y4537" i="4"/>
  <c r="X5080" i="4"/>
  <c r="Y5080" i="4"/>
  <c r="X4214" i="4"/>
  <c r="Y4214" i="4"/>
  <c r="X4095" i="4"/>
  <c r="Y4095" i="4"/>
  <c r="X4291" i="4"/>
  <c r="Y4291" i="4"/>
  <c r="X4504" i="4"/>
  <c r="Y4504" i="4"/>
  <c r="X3320" i="4"/>
  <c r="Y3320" i="4"/>
  <c r="X3844" i="4"/>
  <c r="Y3844" i="4"/>
  <c r="X3968" i="4"/>
  <c r="Y3968" i="4"/>
  <c r="X4223" i="4"/>
  <c r="Y4223" i="4"/>
  <c r="X4467" i="4"/>
  <c r="Y4467" i="4"/>
  <c r="X3592" i="4"/>
  <c r="Y3592" i="4"/>
  <c r="X4880" i="4"/>
  <c r="Y4880" i="4"/>
  <c r="X5030" i="4"/>
  <c r="Y5030" i="4"/>
  <c r="X4829" i="4"/>
  <c r="Y4829" i="4"/>
  <c r="X5085" i="4"/>
  <c r="Y5085" i="4"/>
  <c r="X5213" i="4"/>
  <c r="Y5213" i="4"/>
  <c r="X4617" i="4"/>
  <c r="Y4617" i="4"/>
  <c r="X3779" i="4"/>
  <c r="Y3779" i="4"/>
  <c r="X4883" i="4"/>
  <c r="Y4883" i="4"/>
  <c r="X5075" i="4"/>
  <c r="Y5075" i="4"/>
  <c r="X5208" i="4"/>
  <c r="Y5208" i="4"/>
  <c r="X3350" i="4"/>
  <c r="Y3350" i="4"/>
  <c r="X606" i="4"/>
  <c r="Y606" i="4"/>
  <c r="X3790" i="4"/>
  <c r="Y3790" i="4"/>
  <c r="X344" i="4"/>
  <c r="Y344" i="4"/>
  <c r="X1528" i="4"/>
  <c r="Y1528" i="4"/>
  <c r="X1183" i="4"/>
  <c r="Y1183" i="4"/>
  <c r="X1808" i="4"/>
  <c r="Y1808" i="4"/>
  <c r="X2287" i="4"/>
  <c r="Y2287" i="4"/>
  <c r="X2103" i="4"/>
  <c r="Y2103" i="4"/>
  <c r="X2493" i="4"/>
  <c r="Y2493" i="4"/>
  <c r="X2356" i="4"/>
  <c r="Y2356" i="4"/>
  <c r="X3204" i="4"/>
  <c r="Y3204" i="4"/>
  <c r="X3362" i="4"/>
  <c r="Y3362" i="4"/>
  <c r="X3334" i="4"/>
  <c r="Y3334" i="4"/>
  <c r="X3954" i="4"/>
  <c r="Y3954" i="4"/>
  <c r="X4139" i="4"/>
  <c r="Y4139" i="4"/>
  <c r="X4220" i="4"/>
  <c r="Y4220" i="4"/>
  <c r="X5004" i="4"/>
  <c r="Y5004" i="4"/>
  <c r="X4815" i="4"/>
  <c r="Y4815" i="4"/>
  <c r="X5071" i="4"/>
  <c r="Y5071" i="4"/>
  <c r="X5238" i="4"/>
  <c r="Y5238" i="4"/>
  <c r="X609" i="4"/>
  <c r="Y609" i="4"/>
  <c r="X127" i="4"/>
  <c r="Y127" i="4"/>
  <c r="X178" i="4"/>
  <c r="Y178" i="4"/>
  <c r="X218" i="4"/>
  <c r="Y218" i="4"/>
  <c r="X368" i="4"/>
  <c r="Y368" i="4"/>
  <c r="X433" i="4"/>
  <c r="Y433" i="4"/>
  <c r="X525" i="4"/>
  <c r="Y525" i="4"/>
  <c r="X725" i="4"/>
  <c r="Y725" i="4"/>
  <c r="X664" i="4"/>
  <c r="Y664" i="4"/>
  <c r="X1042" i="4"/>
  <c r="Y1042" i="4"/>
  <c r="X1796" i="4"/>
  <c r="Y1796" i="4"/>
  <c r="X1936" i="4"/>
  <c r="Y1936" i="4"/>
  <c r="X2192" i="4"/>
  <c r="Y2192" i="4"/>
  <c r="X1924" i="4"/>
  <c r="Y1924" i="4"/>
  <c r="X2467" i="4"/>
  <c r="Y2467" i="4"/>
  <c r="X2723" i="4"/>
  <c r="Y2723" i="4"/>
  <c r="X1623" i="4"/>
  <c r="Y1623" i="4"/>
  <c r="X2027" i="4"/>
  <c r="Y2027" i="4"/>
  <c r="X1645" i="4"/>
  <c r="Y1645" i="4"/>
  <c r="X1901" i="4"/>
  <c r="Y1901" i="4"/>
  <c r="X2150" i="4"/>
  <c r="Y2150" i="4"/>
  <c r="X2417" i="4"/>
  <c r="Y2417" i="4"/>
  <c r="X2673" i="4"/>
  <c r="Y2673" i="4"/>
  <c r="X2392" i="4"/>
  <c r="Y2392" i="4"/>
  <c r="X2476" i="4"/>
  <c r="Y2476" i="4"/>
  <c r="X1953" i="4"/>
  <c r="Y1953" i="4"/>
  <c r="X2666" i="4"/>
  <c r="Y2666" i="4"/>
  <c r="X2640" i="4"/>
  <c r="Y2640" i="4"/>
  <c r="X2622" i="4"/>
  <c r="Y2622" i="4"/>
  <c r="X2302" i="4"/>
  <c r="Y2302" i="4"/>
  <c r="X3031" i="4"/>
  <c r="Y3031" i="4"/>
  <c r="X3245" i="4"/>
  <c r="Y3245" i="4"/>
  <c r="X3429" i="4"/>
  <c r="Y3429" i="4"/>
  <c r="X3685" i="4"/>
  <c r="Y3685" i="4"/>
  <c r="X2949" i="4"/>
  <c r="Y2949" i="4"/>
  <c r="X2972" i="4"/>
  <c r="Y2972" i="4"/>
  <c r="X3354" i="4"/>
  <c r="Y3354" i="4"/>
  <c r="X3610" i="4"/>
  <c r="Y3610" i="4"/>
  <c r="X3041" i="4"/>
  <c r="Y3041" i="4"/>
  <c r="X3865" i="4"/>
  <c r="Y3865" i="4"/>
  <c r="X3993" i="4"/>
  <c r="Y3993" i="4"/>
  <c r="X4121" i="4"/>
  <c r="Y4121" i="4"/>
  <c r="X4249" i="4"/>
  <c r="Y4249" i="4"/>
  <c r="X4377" i="4"/>
  <c r="Y4377" i="4"/>
  <c r="X4505" i="4"/>
  <c r="Y4505" i="4"/>
  <c r="X4632" i="4"/>
  <c r="Y4632" i="4"/>
  <c r="X4760" i="4"/>
  <c r="Y4760" i="4"/>
  <c r="X5034" i="4"/>
  <c r="Y5034" i="4"/>
  <c r="X3641" i="4"/>
  <c r="Y3641" i="4"/>
  <c r="X3894" i="4"/>
  <c r="Y3894" i="4"/>
  <c r="X4150" i="4"/>
  <c r="Y4150" i="4"/>
  <c r="X4406" i="4"/>
  <c r="Y4406" i="4"/>
  <c r="X3951" i="4"/>
  <c r="Y3951" i="4"/>
  <c r="X4012" i="4"/>
  <c r="Y4012" i="4"/>
  <c r="X4083" i="4"/>
  <c r="Y4083" i="4"/>
  <c r="X4148" i="4"/>
  <c r="Y4148" i="4"/>
  <c r="X4207" i="4"/>
  <c r="Y4207" i="4"/>
  <c r="X4276" i="4"/>
  <c r="Y4276" i="4"/>
  <c r="X4324" i="4"/>
  <c r="Y4324" i="4"/>
  <c r="X4395" i="4"/>
  <c r="Y4395" i="4"/>
  <c r="X4479" i="4"/>
  <c r="Y4479" i="4"/>
  <c r="X4543" i="4"/>
  <c r="Y4543" i="4"/>
  <c r="X3271" i="4"/>
  <c r="Y3271" i="4"/>
  <c r="X3448" i="4"/>
  <c r="Y3448" i="4"/>
  <c r="X3616" i="4"/>
  <c r="Y3616" i="4"/>
  <c r="X3868" i="4"/>
  <c r="Y3868" i="4"/>
  <c r="X3907" i="4"/>
  <c r="Y3907" i="4"/>
  <c r="X3955" i="4"/>
  <c r="Y3955" i="4"/>
  <c r="X4019" i="4"/>
  <c r="Y4019" i="4"/>
  <c r="X4075" i="4"/>
  <c r="Y4075" i="4"/>
  <c r="X4143" i="4"/>
  <c r="Y4143" i="4"/>
  <c r="X4211" i="4"/>
  <c r="Y4211" i="4"/>
  <c r="X4268" i="4"/>
  <c r="Y4268" i="4"/>
  <c r="X4344" i="4"/>
  <c r="Y4344" i="4"/>
  <c r="X4403" i="4"/>
  <c r="Y4403" i="4"/>
  <c r="X4455" i="4"/>
  <c r="Y4455" i="4"/>
  <c r="X4503" i="4"/>
  <c r="Y4503" i="4"/>
  <c r="X4579" i="4"/>
  <c r="Y4579" i="4"/>
  <c r="X3555" i="4"/>
  <c r="Y3555" i="4"/>
  <c r="X3696" i="4"/>
  <c r="Y3696" i="4"/>
  <c r="X3824" i="4"/>
  <c r="Y3824" i="4"/>
  <c r="X4778" i="4"/>
  <c r="Y4778" i="4"/>
  <c r="X4872" i="4"/>
  <c r="Y4872" i="4"/>
  <c r="X4908" i="4"/>
  <c r="Y4908" i="4"/>
  <c r="X4968" i="4"/>
  <c r="Y4968" i="4"/>
  <c r="X5006" i="4"/>
  <c r="Y5006" i="4"/>
  <c r="X5106" i="4"/>
  <c r="Y5106" i="4"/>
  <c r="X3763" i="4"/>
  <c r="Y3763" i="4"/>
  <c r="X4749" i="4"/>
  <c r="Y4749" i="4"/>
  <c r="X4813" i="4"/>
  <c r="Y4813" i="4"/>
  <c r="X4877" i="4"/>
  <c r="Y4877" i="4"/>
  <c r="X4941" i="4"/>
  <c r="Y4941" i="4"/>
  <c r="X5005" i="4"/>
  <c r="Y5005" i="4"/>
  <c r="X5069" i="4"/>
  <c r="Y5069" i="4"/>
  <c r="X5133" i="4"/>
  <c r="Y5133" i="4"/>
  <c r="X5173" i="4"/>
  <c r="Y5173" i="4"/>
  <c r="X5205" i="4"/>
  <c r="Y5205" i="4"/>
  <c r="X5237" i="4"/>
  <c r="Y5237" i="4"/>
  <c r="X5269" i="4"/>
  <c r="Y5269" i="4"/>
  <c r="X4601" i="4"/>
  <c r="Y4601" i="4"/>
  <c r="X4665" i="4"/>
  <c r="Y4665" i="4"/>
  <c r="X3651" i="4"/>
  <c r="Y3651" i="4"/>
  <c r="X4739" i="4"/>
  <c r="Y4739" i="4"/>
  <c r="X4803" i="4"/>
  <c r="Y4803" i="4"/>
  <c r="X4867" i="4"/>
  <c r="Y4867" i="4"/>
  <c r="X4931" i="4"/>
  <c r="Y4931" i="4"/>
  <c r="X4995" i="4"/>
  <c r="Y4995" i="4"/>
  <c r="X5059" i="4"/>
  <c r="Y5059" i="4"/>
  <c r="X5123" i="4"/>
  <c r="Y5123" i="4"/>
  <c r="X5168" i="4"/>
  <c r="Y5168" i="4"/>
  <c r="X5200" i="4"/>
  <c r="Y5200" i="4"/>
  <c r="X5232" i="4"/>
  <c r="Y5232" i="4"/>
  <c r="X5264" i="4"/>
  <c r="Y5264" i="4"/>
  <c r="X4603" i="4"/>
  <c r="Y4603" i="4"/>
  <c r="X4667" i="4"/>
  <c r="Y4667" i="4"/>
  <c r="X428" i="4"/>
  <c r="Y428" i="4"/>
  <c r="X2877" i="4"/>
  <c r="Y2877" i="4"/>
  <c r="X1116" i="4"/>
  <c r="Y1116" i="4"/>
  <c r="X2543" i="4"/>
  <c r="Y2543" i="4"/>
  <c r="X2448" i="4"/>
  <c r="Y2448" i="4"/>
  <c r="X3618" i="4"/>
  <c r="Y3618" i="4"/>
  <c r="X4391" i="4"/>
  <c r="Y4391" i="4"/>
  <c r="X4879" i="4"/>
  <c r="Y4879" i="4"/>
  <c r="X5270" i="4"/>
  <c r="Y5270" i="4"/>
  <c r="X57" i="4"/>
  <c r="Y57" i="4"/>
  <c r="X309" i="4"/>
  <c r="Y309" i="4"/>
  <c r="X497" i="4"/>
  <c r="Y497" i="4"/>
  <c r="X1387" i="4"/>
  <c r="Y1387" i="4"/>
  <c r="X1697" i="4"/>
  <c r="Y1697" i="4"/>
  <c r="X2275" i="4"/>
  <c r="Y2275" i="4"/>
  <c r="X1751" i="4"/>
  <c r="Y1751" i="4"/>
  <c r="X1709" i="4"/>
  <c r="Y1709" i="4"/>
  <c r="X2225" i="4"/>
  <c r="Y2225" i="4"/>
  <c r="X2737" i="4"/>
  <c r="Y2737" i="4"/>
  <c r="X2306" i="4"/>
  <c r="Y2306" i="4"/>
  <c r="X2686" i="4"/>
  <c r="Y2686" i="4"/>
  <c r="X3277" i="4"/>
  <c r="Y3277" i="4"/>
  <c r="X3010" i="4"/>
  <c r="Y3010" i="4"/>
  <c r="X3674" i="4"/>
  <c r="Y3674" i="4"/>
  <c r="X4025" i="4"/>
  <c r="Y4025" i="4"/>
  <c r="X4409" i="4"/>
  <c r="Y4409" i="4"/>
  <c r="X4810" i="4"/>
  <c r="Y4810" i="4"/>
  <c r="X3958" i="4"/>
  <c r="Y3958" i="4"/>
  <c r="X4470" i="4"/>
  <c r="Y4470" i="4"/>
  <c r="X4027" i="4"/>
  <c r="Y4027" i="4"/>
  <c r="X4228" i="4"/>
  <c r="Y4228" i="4"/>
  <c r="X4423" i="4"/>
  <c r="Y4423" i="4"/>
  <c r="X4563" i="4"/>
  <c r="Y4563" i="4"/>
  <c r="X3876" i="4"/>
  <c r="Y3876" i="4"/>
  <c r="X4035" i="4"/>
  <c r="Y4035" i="4"/>
  <c r="X4156" i="4"/>
  <c r="Y4156" i="4"/>
  <c r="X4284" i="4"/>
  <c r="Y4284" i="4"/>
  <c r="X4411" i="4"/>
  <c r="Y4411" i="4"/>
  <c r="X3215" i="4"/>
  <c r="Y3215" i="4"/>
  <c r="X4806" i="4"/>
  <c r="Y4806" i="4"/>
  <c r="X4976" i="4"/>
  <c r="Y4976" i="4"/>
  <c r="X4681" i="4"/>
  <c r="Y4681" i="4"/>
  <c r="X4893" i="4"/>
  <c r="Y4893" i="4"/>
  <c r="X5021" i="4"/>
  <c r="Y5021" i="4"/>
  <c r="X5181" i="4"/>
  <c r="Y5181" i="4"/>
  <c r="X5277" i="4"/>
  <c r="Y5277" i="4"/>
  <c r="X4819" i="4"/>
  <c r="Y4819" i="4"/>
  <c r="X5011" i="4"/>
  <c r="Y5011" i="4"/>
  <c r="X5176" i="4"/>
  <c r="Y5176" i="4"/>
  <c r="X5272" i="4"/>
  <c r="Y5272" i="4"/>
  <c r="X4619" i="4"/>
  <c r="Y4619" i="4"/>
  <c r="X2" i="4"/>
  <c r="Y2" i="4"/>
</calcChain>
</file>

<file path=xl/sharedStrings.xml><?xml version="1.0" encoding="utf-8"?>
<sst xmlns="http://schemas.openxmlformats.org/spreadsheetml/2006/main" count="44265" uniqueCount="17735">
  <si>
    <t>Account Number</t>
  </si>
  <si>
    <t>Account Description</t>
  </si>
  <si>
    <t>Period</t>
  </si>
  <si>
    <t>Source</t>
  </si>
  <si>
    <t>Date</t>
  </si>
  <si>
    <t>Reference 1</t>
  </si>
  <si>
    <t>Posting Seq</t>
  </si>
  <si>
    <t>Batch-Entry</t>
  </si>
  <si>
    <t>Debits</t>
  </si>
  <si>
    <t>Credits</t>
  </si>
  <si>
    <t>Reference 2</t>
  </si>
  <si>
    <t>Net Dr/Cr</t>
  </si>
  <si>
    <t>ABS</t>
  </si>
  <si>
    <t>Category</t>
  </si>
  <si>
    <t>Payee</t>
  </si>
  <si>
    <t>Company</t>
  </si>
  <si>
    <t>Grand Total</t>
  </si>
  <si>
    <t>Payment Value (£)</t>
  </si>
  <si>
    <t>YTD Spend &gt;= £25K</t>
  </si>
  <si>
    <t>TRUE</t>
  </si>
  <si>
    <t>Code</t>
  </si>
  <si>
    <t>Vendor</t>
  </si>
  <si>
    <t>I - 71 Feature Film Production</t>
  </si>
  <si>
    <t>I - A Moment's Peace Theatre Company (Catrin Evans)</t>
  </si>
  <si>
    <t>I - Aberdeen Centre for Environmental Sustainability</t>
  </si>
  <si>
    <t>I - Aberdeen City Council</t>
  </si>
  <si>
    <t>I - Aberdeen City Council (Creative Learning Team)</t>
  </si>
  <si>
    <t>I - Aberdeen Performing Arts</t>
  </si>
  <si>
    <t>I - Aberdeen Performing Arts (The Lemon Tree)</t>
  </si>
  <si>
    <t>I - Aberdeenshire Council</t>
  </si>
  <si>
    <t>I - AC Projects/Alternative Currents Ltd</t>
  </si>
  <si>
    <t>I - Active Events</t>
  </si>
  <si>
    <t>I - Africa in Motion Film Festival Ltd (AIM)</t>
  </si>
  <si>
    <t>I - Ailie Cohen (Caryl Jener Productions Ltd)</t>
  </si>
  <si>
    <t>I - All or Nothing Dance and Aerial Theatre (J Paterson</t>
  </si>
  <si>
    <t>I - Amble Skuse</t>
  </si>
  <si>
    <t>I - An Lanntair Limited</t>
  </si>
  <si>
    <t>I - An Lanntair Ltd</t>
  </si>
  <si>
    <t>I - Angus Council</t>
  </si>
  <si>
    <t>I - Ankur Arts Productions Ltd</t>
  </si>
  <si>
    <t>I - Ankur Productions Ltd</t>
  </si>
  <si>
    <t>I - Another Visitor Limited</t>
  </si>
  <si>
    <t>I - Arches</t>
  </si>
  <si>
    <t>I - Arches Theatre</t>
  </si>
  <si>
    <t>I - Argyll &amp; Bute Council</t>
  </si>
  <si>
    <t>I - Arika Heavy Industries</t>
  </si>
  <si>
    <t>I - Aros (Isle of Skye) Ltd</t>
  </si>
  <si>
    <t>I - Arron Sands</t>
  </si>
  <si>
    <t>I - Art Angel (Scotland) LTD</t>
  </si>
  <si>
    <t>I - Art in Hospital</t>
  </si>
  <si>
    <t>I - Art Link</t>
  </si>
  <si>
    <t>I - Artist Collective Gallery Ltd</t>
  </si>
  <si>
    <t>I - Artists Collective Gallery</t>
  </si>
  <si>
    <t>I - Artlink Central</t>
  </si>
  <si>
    <t>I - Artlink Edinburgh &amp; the Lothians</t>
  </si>
  <si>
    <t>I - Arts &amp; Business Scotland</t>
  </si>
  <si>
    <t>I - Arts and Business</t>
  </si>
  <si>
    <t>I - Arts and Business Scotland</t>
  </si>
  <si>
    <t>I - Association for Scottish Literary Studies</t>
  </si>
  <si>
    <t>I - Atlas Arts</t>
  </si>
  <si>
    <t>I - Ballet Lorent Limited</t>
  </si>
  <si>
    <t>I - Barrowland Ballet</t>
  </si>
  <si>
    <t>I - Birds of Paradise Theatre</t>
  </si>
  <si>
    <t>I - Birds of Paradise Theatre Company</t>
  </si>
  <si>
    <t>I - Black &amp; White Publishing Ltd</t>
  </si>
  <si>
    <t>I - Black Camel Pictures (Sunshine On Leith)</t>
  </si>
  <si>
    <t>I - Black Camel Production</t>
  </si>
  <si>
    <t>I - Bodysurf Scotland</t>
  </si>
  <si>
    <t>I - Bord na Gaidhlig</t>
  </si>
  <si>
    <t>I - Borderline Theatre Company</t>
  </si>
  <si>
    <t>I - Borders Arts Trust (Richard Ashrown)</t>
  </si>
  <si>
    <t>I - Bridge Music Ltd</t>
  </si>
  <si>
    <t>I - Bright Night International</t>
  </si>
  <si>
    <t>I - British Council</t>
  </si>
  <si>
    <t>I - British Council Scotland</t>
  </si>
  <si>
    <t>I - British School at Rome</t>
  </si>
  <si>
    <t>I - Brunton Theatre (Anthony Mills - Room2Manoeuvre)</t>
  </si>
  <si>
    <t>I - Brunton Theatre Trust</t>
  </si>
  <si>
    <t>I - Calman Trust ltd</t>
  </si>
  <si>
    <t>I - Cape Farewell</t>
  </si>
  <si>
    <t>I - Capital Arts</t>
  </si>
  <si>
    <t>I - Cargo Publishing (UK) Ltd</t>
  </si>
  <si>
    <t>I - Caroline Bowditch</t>
  </si>
  <si>
    <t>I - Castles Film Ltd (Black Camel Pictures)</t>
  </si>
  <si>
    <t>I - Catherine Wheels</t>
  </si>
  <si>
    <t>I - Catherine Wheels Theatre Company</t>
  </si>
  <si>
    <t>I - Celtic Connections</t>
  </si>
  <si>
    <t>I - Centre for Contemporary Arts</t>
  </si>
  <si>
    <t>I - Centre For Moving Image</t>
  </si>
  <si>
    <t>I - Centre for the Moving Image</t>
  </si>
  <si>
    <t>I - Centre for the Moving Image (CMI)</t>
  </si>
  <si>
    <t>I - Centre for the Moving Image (EIFF) (CMI)</t>
  </si>
  <si>
    <t>I - Centre of The Moving Image</t>
  </si>
  <si>
    <t>I - Ceol's Craic</t>
  </si>
  <si>
    <t>I - Chem 19 Recording Limited</t>
  </si>
  <si>
    <t>I - Chemikal Underground Limited</t>
  </si>
  <si>
    <t>I - Children's Classic Concerts</t>
  </si>
  <si>
    <t>I - Christine Borland</t>
  </si>
  <si>
    <t>I - Chunk Films</t>
  </si>
  <si>
    <t>I - Citizens</t>
  </si>
  <si>
    <t>I - Citizens Theatre</t>
  </si>
  <si>
    <t>I - CitizensÔÇÖ Theatre</t>
  </si>
  <si>
    <t>I - City Moves [Aberdeen City Coun</t>
  </si>
  <si>
    <t>I - City Moves [Aberdeen City Council]</t>
  </si>
  <si>
    <t>I - City Moves Dance Agency</t>
  </si>
  <si>
    <t>I - City of Edinburgh Council</t>
  </si>
  <si>
    <t>I - City of Edinburgh Council (EdinburghÔÇÖs Hogmanay)</t>
  </si>
  <si>
    <t>I - Citymoves Dance Agency</t>
  </si>
  <si>
    <t>I - Clackmananshire Council</t>
  </si>
  <si>
    <t>I - Claire Cunningham</t>
  </si>
  <si>
    <t>I - Claire Docherty</t>
  </si>
  <si>
    <t>I - Clare McGarry (Gringog Theatre)</t>
  </si>
  <si>
    <t>I - Clydeside Initiative for Arts Ltd</t>
  </si>
  <si>
    <t>I - Clydeside Initiative for Arts Ltd (SWG3)</t>
  </si>
  <si>
    <t>I - Collective</t>
  </si>
  <si>
    <t>I - Collective Architecture Ltd</t>
  </si>
  <si>
    <t>I - Comar</t>
  </si>
  <si>
    <t>I - Comhairle nan Eilean Siar</t>
  </si>
  <si>
    <t>I - Communicado Productions Limited</t>
  </si>
  <si>
    <t>I - Company Chordelia</t>
  </si>
  <si>
    <t>I - Company of Wolves</t>
  </si>
  <si>
    <t>I - Confab (The Gates)</t>
  </si>
  <si>
    <t>I - Conflux Scotland</t>
  </si>
  <si>
    <t>I - Conflux Scotland Ltd</t>
  </si>
  <si>
    <t>I - Cove Park Ltd</t>
  </si>
  <si>
    <t>I - Crab Apple Films</t>
  </si>
  <si>
    <t>I - Craft Scotland</t>
  </si>
  <si>
    <t>I - Creative &amp; Cultural Skills Industries Ltd</t>
  </si>
  <si>
    <t>I - Creative Carbon Scotland</t>
  </si>
  <si>
    <t>I - Creative Stirling CIC</t>
  </si>
  <si>
    <t>I - Crichton Carbon Centre</t>
  </si>
  <si>
    <t>I - Cultural Enterprise Limited</t>
  </si>
  <si>
    <t>I - Cultural Enterprise Office</t>
  </si>
  <si>
    <t>I - Cultural Enterprise Office - Starter For Six</t>
  </si>
  <si>
    <t>I - Cultural Enterprise Office (CEO)</t>
  </si>
  <si>
    <t>I - Cultural Enterprise Office Ltd</t>
  </si>
  <si>
    <t>I - Culture and Sport Glasgow</t>
  </si>
  <si>
    <t>I - Culture Sparks (Glasgow Grows Audiences)</t>
  </si>
  <si>
    <t>I - Cumbernauld Theatre Trust</t>
  </si>
  <si>
    <t>I - Cupar Arts</t>
  </si>
  <si>
    <t>I - Dance Base</t>
  </si>
  <si>
    <t>I - Dance House</t>
  </si>
  <si>
    <t>I - Dance Ihayami</t>
  </si>
  <si>
    <t>I - David Dale Gallery &amp; Studios</t>
  </si>
  <si>
    <t>I - David Dale Gallery and Studios</t>
  </si>
  <si>
    <t>I - David Hughes Dance Scotland</t>
  </si>
  <si>
    <t>I - Deveron Arts</t>
  </si>
  <si>
    <t>I - Dogstar Theatre Company Limited (Factor 8)</t>
  </si>
  <si>
    <t>I - Dovecot Foundation</t>
  </si>
  <si>
    <t>I - Drake Music Scotland</t>
  </si>
  <si>
    <t>I - Dudendance Theatre</t>
  </si>
  <si>
    <t>I - Dumfries &amp; Galloway Council</t>
  </si>
  <si>
    <t>I - Dundee City Council</t>
  </si>
  <si>
    <t>I - Dundee Contemporary Arts</t>
  </si>
  <si>
    <t>I - Dundee Contemporary Arts Ltd</t>
  </si>
  <si>
    <t>I - Dundee Rep Theatre Ltd</t>
  </si>
  <si>
    <t>I - Dundee Repertory Theatre Limited</t>
  </si>
  <si>
    <t>I - Dundee Repertory Theatre Ltd</t>
  </si>
  <si>
    <t>I - Dunedin Consort Trust</t>
  </si>
  <si>
    <t>I - Dunoon Burgh Hall Trust</t>
  </si>
  <si>
    <t>I - East Ayrshire Council</t>
  </si>
  <si>
    <t>I - East Dunbartonshire Council</t>
  </si>
  <si>
    <t>I - East Dunbartonshire Leisure &amp; Culture Trust</t>
  </si>
  <si>
    <t>I - East Lothian Council</t>
  </si>
  <si>
    <t>I - East Renfrewshire Council</t>
  </si>
  <si>
    <t>I - Eastgate Theatre (Peebles) &amp; Arts Centre Ltd</t>
  </si>
  <si>
    <t>I - Ecosse Films Ltd</t>
  </si>
  <si>
    <t>I - Eden Court</t>
  </si>
  <si>
    <t>I - Eden Court Highlands</t>
  </si>
  <si>
    <t>I - Eden Court Highlands Ltd</t>
  </si>
  <si>
    <t>I - Edinburgh Art Festival</t>
  </si>
  <si>
    <t>I - Edinburgh International Book F</t>
  </si>
  <si>
    <t>I - Edinburgh International Book Festival</t>
  </si>
  <si>
    <t>I - Edinburgh International Fashion Festival</t>
  </si>
  <si>
    <t>I - Edinburgh International Festival</t>
  </si>
  <si>
    <t>I - Edinburgh International Science Festival</t>
  </si>
  <si>
    <t>I - Edinburgh Jazz and Blues Festival</t>
  </si>
  <si>
    <t>I - Edinburgh Jazz and Blues Festival Limited</t>
  </si>
  <si>
    <t>I - Edinburgh Mela</t>
  </si>
  <si>
    <t>I - Edinburgh Mela Limited</t>
  </si>
  <si>
    <t>I - Edinburgh Printmakers Workshop</t>
  </si>
  <si>
    <t>I - Edinburgh Quartet Trust</t>
  </si>
  <si>
    <t>I - Edinburgh Sculpture Wokshop</t>
  </si>
  <si>
    <t>I - Edinburgh Sculpture Workshop</t>
  </si>
  <si>
    <t>I - Edinburgh UNESCO City of Literature Trust</t>
  </si>
  <si>
    <t>I - Education Scotland</t>
  </si>
  <si>
    <t>I - Emergents Creatives Community Interest Company</t>
  </si>
  <si>
    <t>I - Engage</t>
  </si>
  <si>
    <t>I - Enterprise Music Scotland</t>
  </si>
  <si>
    <t>I - Enterprise Music Scotland (A9 Partnership Ltd)</t>
  </si>
  <si>
    <t>I - Errol White Company</t>
  </si>
  <si>
    <t>I - EventScotland</t>
  </si>
  <si>
    <t>I - Faction North Ltd</t>
  </si>
  <si>
    <t>I - Falkirk Community Trust</t>
  </si>
  <si>
    <t>I - Falkirk Council</t>
  </si>
  <si>
    <t>I - Federation of Scottish Theatre</t>
  </si>
  <si>
    <t>I - Feis Rois</t>
  </si>
  <si>
    <t>I - Feis Rois Ltd</t>
  </si>
  <si>
    <t>I - Feisean Nan Gaidheal</t>
  </si>
  <si>
    <t>I - Festival City Theatre Trust</t>
  </si>
  <si>
    <t>I - Festival Fringe Society</t>
  </si>
  <si>
    <t>I - Festivals Edinburgh</t>
  </si>
  <si>
    <t>I - Fife Contemporary Art And Craft (St Andrews) Limited</t>
  </si>
  <si>
    <t>I - Fife Council</t>
  </si>
  <si>
    <t>I - Fife Cultural Trust Ltd (On at Fife)</t>
  </si>
  <si>
    <t>I - Findhorn Bay Arts Festival</t>
  </si>
  <si>
    <t>I - Findlay Productions Ltd</t>
  </si>
  <si>
    <t>I - Fire Exit</t>
  </si>
  <si>
    <t>I - Firebrand Theatre Company</t>
  </si>
  <si>
    <t>I - Fleet Colletive</t>
  </si>
  <si>
    <t>I - Floris Books Trust Ltd</t>
  </si>
  <si>
    <t>I - Friend of George Wyllie</t>
  </si>
  <si>
    <t>I - Fruitmarket Gallery Limited</t>
  </si>
  <si>
    <t>I - Gala Scotland</t>
  </si>
  <si>
    <t>I - Gala Scotland Limited - t/a Glasgay</t>
  </si>
  <si>
    <t>I - Gardyne Theatre Ltd</t>
  </si>
  <si>
    <t>I - Gardyne Theatre Ltd (Alan Dear)</t>
  </si>
  <si>
    <t>I - Gerry Cambridge</t>
  </si>
  <si>
    <t>I - Gilly Roche</t>
  </si>
  <si>
    <t>I - Glasgow City Council</t>
  </si>
  <si>
    <t>I - Glasgow East Arts Co Ltd</t>
  </si>
  <si>
    <t>I - Glasgow East Arts Company</t>
  </si>
  <si>
    <t>I - Glasgow Film Festival</t>
  </si>
  <si>
    <t>I - Glasgow Film Theatre</t>
  </si>
  <si>
    <t>I - Glasgow Film Theatre (Marg</t>
  </si>
  <si>
    <t>I - Glasgow Grows Audiences</t>
  </si>
  <si>
    <t>I - Glasgow Improvisers Orchestra</t>
  </si>
  <si>
    <t>I - Glasgow International</t>
  </si>
  <si>
    <t>I - Glasgow International Jazz Festival Limited</t>
  </si>
  <si>
    <t>I - Glasgow Life</t>
  </si>
  <si>
    <t>I - Glasgow Lunchtime Theatre Limited</t>
  </si>
  <si>
    <t>I - Glasgow Mackintosh</t>
  </si>
  <si>
    <t>I - Glasgow Music (Glasgow Life)</t>
  </si>
  <si>
    <t>I - Glasgow Music Studios Ltd</t>
  </si>
  <si>
    <t>I - Glasgow Photography Group Ltd - Street Level</t>
  </si>
  <si>
    <t>I - Glasgow Print Studio Limited</t>
  </si>
  <si>
    <t>I - Glasgow School Of Art</t>
  </si>
  <si>
    <t>I - Glasgow Sculpture Studios</t>
  </si>
  <si>
    <t>I - Glasgow Sculpture Studios Limited</t>
  </si>
  <si>
    <t>I - Glasgow Short Film Festival</t>
  </si>
  <si>
    <t>I - Glasgow UNESCO city of Music</t>
  </si>
  <si>
    <t>I - Glenkens Community and Arts Trust</t>
  </si>
  <si>
    <t>I - GMAC</t>
  </si>
  <si>
    <t>I - Grays School of Art</t>
  </si>
  <si>
    <t>I - Great Tapestry of Scotland</t>
  </si>
  <si>
    <t>I - Greenock Art Guild</t>
  </si>
  <si>
    <t>I - Gretna Landmark Trust</t>
  </si>
  <si>
    <t>I - Grid Iron Theatre Company</t>
  </si>
  <si>
    <t>I - Guardian International Television Festival Ltd</t>
  </si>
  <si>
    <t>I - Hands Up for Trad</t>
  </si>
  <si>
    <t>I - Hebrides Ensemble</t>
  </si>
  <si>
    <t>I - Hebrides Ensemble Ltd (Jennifer Martin)</t>
  </si>
  <si>
    <t>I - Hebridian Celtic Festival Trust</t>
  </si>
  <si>
    <t>I - Heriot Watt University</t>
  </si>
  <si>
    <t>I - Highland &amp; Island Arts Ltd</t>
  </si>
  <si>
    <t>I - Highland Council</t>
  </si>
  <si>
    <t>I - Highland Print Studio</t>
  </si>
  <si>
    <t>I - Hopscotch Films Ltd</t>
  </si>
  <si>
    <t>I - Horsecross Arts</t>
  </si>
  <si>
    <t>I - Horsecross Arts Limited</t>
  </si>
  <si>
    <t>I - Horsecross Arts Ltd</t>
  </si>
  <si>
    <t>I - House For An Art Lover</t>
  </si>
  <si>
    <t>I - Imaginate</t>
  </si>
  <si>
    <t>I - Indepen-dance</t>
  </si>
  <si>
    <t>I - Initialize Films (Scotland) Ltd</t>
  </si>
  <si>
    <t>I - Inverclyde Council</t>
  </si>
  <si>
    <t>I - Iron Oxide</t>
  </si>
  <si>
    <t>I - ISO Organisation Ltd</t>
  </si>
  <si>
    <t>I - Jabuti Theatre</t>
  </si>
  <si>
    <t>I - Janice Parker</t>
  </si>
  <si>
    <t>I - Janice Parker Projects</t>
  </si>
  <si>
    <t>I - Jazz Scotland</t>
  </si>
  <si>
    <t>I - Julia Fenby</t>
  </si>
  <si>
    <t>I - Kai Fischer</t>
  </si>
  <si>
    <t>I - Katie Nicoll - Joe McAlinden</t>
  </si>
  <si>
    <t>I - Kerieva McCormick</t>
  </si>
  <si>
    <t>I - Kieran Hurley &amp; AJ Taudevin</t>
  </si>
  <si>
    <t>I - Kiss The Water Ltd</t>
  </si>
  <si>
    <t>I - La Banda Ltd</t>
  </si>
  <si>
    <t>I - Lamp of Lothian Trust</t>
  </si>
  <si>
    <t>I - LBP OUTLANDER LTD</t>
  </si>
  <si>
    <t>I - LGBT Youth Scotland</t>
  </si>
  <si>
    <t>I - LightGeist Ltd</t>
  </si>
  <si>
    <t>I - Limielight</t>
  </si>
  <si>
    <t>I - Lithium Pictures Ltd</t>
  </si>
  <si>
    <t>I - Live Music Now! Scotland</t>
  </si>
  <si>
    <t>I - Lochandale</t>
  </si>
  <si>
    <t>I - Lochandale (Julie Tait)</t>
  </si>
  <si>
    <t>I - LouMcLou Films Ltd</t>
  </si>
  <si>
    <t>I - Luath Press Ltd</t>
  </si>
  <si>
    <t>I - Lucy McEachan</t>
  </si>
  <si>
    <t>I - Ludus Baroque</t>
  </si>
  <si>
    <t>I - Lung Ha's Theatre Company</t>
  </si>
  <si>
    <t>I - LUX</t>
  </si>
  <si>
    <t>I - Lyra Theatre</t>
  </si>
  <si>
    <t>I - Lyth Arts Centre</t>
  </si>
  <si>
    <t>I - MacRobert Arts Centre</t>
  </si>
  <si>
    <t>I - Macrobert Arts Centre Ltd</t>
  </si>
  <si>
    <t>I - Magnetic North Theatre Productions</t>
  </si>
  <si>
    <t>I - Makar Productions Ltd</t>
  </si>
  <si>
    <t>I - Makar Productions Ltd (Let Us Prey)</t>
  </si>
  <si>
    <t>I - Make Works Ltd</t>
  </si>
  <si>
    <t>I - Making Music Scotland</t>
  </si>
  <si>
    <t>I - Marc Brew Company</t>
  </si>
  <si>
    <t>I - Midlothian Council</t>
  </si>
  <si>
    <t>I - Mischief La-Bas</t>
  </si>
  <si>
    <t>I - Mischief La-Bas Limited</t>
  </si>
  <si>
    <t>I - Moniack Mhor Limited</t>
  </si>
  <si>
    <t>I - Moniack Mhor Ltd</t>
  </si>
  <si>
    <t>I - Montrose Pictures Ltd</t>
  </si>
  <si>
    <t>I - Moray Council</t>
  </si>
  <si>
    <t>I - Motherwell College</t>
  </si>
  <si>
    <t>I - Move On Up Ltd</t>
  </si>
  <si>
    <t>I - Mr McFall's Chamber</t>
  </si>
  <si>
    <t>I - Musemantik</t>
  </si>
  <si>
    <t>I - Music For Youth</t>
  </si>
  <si>
    <t>I - National Galleries of Scotland</t>
  </si>
  <si>
    <t>I - National Theatre of Scotland</t>
  </si>
  <si>
    <t>I - National Theatre of Scotland (NTS)</t>
  </si>
  <si>
    <t>I - National Youth Orchestras of Scotland</t>
  </si>
  <si>
    <t>I - Neu Reekie (M. Pedersen)</t>
  </si>
  <si>
    <t>I - New Media Scotland</t>
  </si>
  <si>
    <t>I - Nordoff-Robbins Music Therapy in Scotland</t>
  </si>
  <si>
    <t>I - North Ayrshire Council</t>
  </si>
  <si>
    <t>I - North East Arts Touring</t>
  </si>
  <si>
    <t>I - North Edinburgh Arts Ltd</t>
  </si>
  <si>
    <t>I - North Lanarkshire Council</t>
  </si>
  <si>
    <t>I - North Lands Creative Glass</t>
  </si>
  <si>
    <t>I - North Light Arts</t>
  </si>
  <si>
    <t>I - NT Creative Arts Ltd</t>
  </si>
  <si>
    <t>I - Nutshell Productions Association</t>
  </si>
  <si>
    <t>I - NVA</t>
  </si>
  <si>
    <t>I - NVA (Europe)</t>
  </si>
  <si>
    <t>I - NVA (Europe) Limited</t>
  </si>
  <si>
    <t>I - Oban Phoenix Cinema</t>
  </si>
  <si>
    <t>I - Oceanallover Ltd</t>
  </si>
  <si>
    <t>I - Olivia Furness</t>
  </si>
  <si>
    <t>I - On At Fife</t>
  </si>
  <si>
    <t>I - Origin Pictures</t>
  </si>
  <si>
    <t>I - Orkney Islands Council</t>
  </si>
  <si>
    <t>I - Out of The Blue (Plutot la Vie)</t>
  </si>
  <si>
    <t>I - Outset Scotland</t>
  </si>
  <si>
    <t>I - Pachamama Productions (Cora Bissett/Colin Baird)</t>
  </si>
  <si>
    <t>I - Panmure St Ann's</t>
  </si>
  <si>
    <t>I - Pathhead Music Collective</t>
  </si>
  <si>
    <t>I - Patrick Allan-Fraser Hospitalfield Trust</t>
  </si>
  <si>
    <t>I - Paul Fegan</t>
  </si>
  <si>
    <t>I - Peacock Visual Arts Limited</t>
  </si>
  <si>
    <t>I - Penny Dreadful Films Ltd</t>
  </si>
  <si>
    <t>I - Perth &amp; Kinross Council</t>
  </si>
  <si>
    <t>I - Perth and Kinross Council (Museum &amp; Art Gallery)</t>
  </si>
  <si>
    <t>I - Pier Arts Centre</t>
  </si>
  <si>
    <t>I - Pitlochry Festival Theatre</t>
  </si>
  <si>
    <t>I - Plan B Collaborative Theatre Ltd</t>
  </si>
  <si>
    <t>I - Plan B Collaborative Theatre Ltd (Frank McConnell</t>
  </si>
  <si>
    <t>I - Plantation Productions (SCIO)</t>
  </si>
  <si>
    <t>I - Playwrights Studio CCS</t>
  </si>
  <si>
    <t>I - Playwrights' Studio Scotland</t>
  </si>
  <si>
    <t>I - Playwrights Studio Scotland Limited</t>
  </si>
  <si>
    <t>I - PoetryZoo.Com Limited</t>
  </si>
  <si>
    <t>I - Popcorn Horror</t>
  </si>
  <si>
    <t>I - Popcorn Horror Ltd</t>
  </si>
  <si>
    <t>I - Proiseact nan Ealan</t>
  </si>
  <si>
    <t>I - Project Ability</t>
  </si>
  <si>
    <t>I - Promote YT</t>
  </si>
  <si>
    <t>I - Promote YT Scotland</t>
  </si>
  <si>
    <t>I - Promoters Art Network Ltd</t>
  </si>
  <si>
    <t>I - Publishing Scotland</t>
  </si>
  <si>
    <t>I - Puppet Animation Scotland</t>
  </si>
  <si>
    <t>I - Puppet Animation Scotland Limi</t>
  </si>
  <si>
    <t>I - Puppet Animation Scotland Limited</t>
  </si>
  <si>
    <t>I - Pure Magic Films Ltd (Family Goldmine)</t>
  </si>
  <si>
    <t>I - Quartet - (Jack Webb &amp; Rosalind Masson)</t>
  </si>
  <si>
    <t>I - Ramesh Meyyappan Productions</t>
  </si>
  <si>
    <t>I - Random Accomplice</t>
  </si>
  <si>
    <t>I - Rapture Theatre Company</t>
  </si>
  <si>
    <t>I - RCAHMS (Royal Comm.Ancient &amp; Historic Monuments of S</t>
  </si>
  <si>
    <t>I - Really Interesting Objects (RIO) ltd</t>
  </si>
  <si>
    <t>I - Red Kite Animation Limited (Bradley &amp; Bee)</t>
  </si>
  <si>
    <t>I - Red Note Ensemble</t>
  </si>
  <si>
    <t>I - Reeltime Music</t>
  </si>
  <si>
    <t>I - Regional Screen Scotland</t>
  </si>
  <si>
    <t>I - Renfrewshire Council</t>
  </si>
  <si>
    <t>I - Robert Softley Gale</t>
  </si>
  <si>
    <t>I - Rothesay District Pipe Band (Jane Gillies)</t>
  </si>
  <si>
    <t>I - Royal Botanic Garden</t>
  </si>
  <si>
    <t>I - Royal Conservatoire of Scotland</t>
  </si>
  <si>
    <t>I - Royal Edinburgh Military Tattoo (Charities) Limited</t>
  </si>
  <si>
    <t>I - Royal Lyceum Theatre Company Limited</t>
  </si>
  <si>
    <t>I - Sabhal Mor Ostaig</t>
  </si>
  <si>
    <t>I - Sandstone Press Limited</t>
  </si>
  <si>
    <t>I - Sarah Lowndes</t>
  </si>
  <si>
    <t>I - Scotland Loves Animation</t>
  </si>
  <si>
    <t>I - Scottish Ballet</t>
  </si>
  <si>
    <t>I - Scottish Book Trust</t>
  </si>
  <si>
    <t>I - Scottish Borders Council</t>
  </si>
  <si>
    <t>I - Scottish Chamber Orchestra</t>
  </si>
  <si>
    <t>I - Scottish Council for Voluntary Organisations (SCVO)</t>
  </si>
  <si>
    <t>I - Scottish Dance Theatre</t>
  </si>
  <si>
    <t>I - Scottish Ensemble</t>
  </si>
  <si>
    <t>I - Scottish Government</t>
  </si>
  <si>
    <t>I - Scottish Jazz Federation</t>
  </si>
  <si>
    <t>I - Scottish Music Centre</t>
  </si>
  <si>
    <t>I - Scottish Music Industry Association</t>
  </si>
  <si>
    <t>I - Scottish Music Information Cen</t>
  </si>
  <si>
    <t>I - Scottish Music Information Centre Ltd</t>
  </si>
  <si>
    <t>I - Scottish National Jazz Orchestra</t>
  </si>
  <si>
    <t>I - Scottish Natural Heritage</t>
  </si>
  <si>
    <t>I - Scottish Opera</t>
  </si>
  <si>
    <t>I - Scottish Opera Theatre Royal</t>
  </si>
  <si>
    <t>I - Scottish PEN</t>
  </si>
  <si>
    <t>I - Scottish Poetry Library</t>
  </si>
  <si>
    <t>I - Scottish Sculpture Workshop</t>
  </si>
  <si>
    <t>I - Scottish Sculpture Workshop Ltd</t>
  </si>
  <si>
    <t>I - Scottish Storytelling Forum</t>
  </si>
  <si>
    <t>I - Scottish Storytelling Network</t>
  </si>
  <si>
    <t>I - Scottish Storytelling Network (Scottish Storytelling</t>
  </si>
  <si>
    <t>I - Scottish Waterways Trust</t>
  </si>
  <si>
    <t>I - Scottish Youth Dance</t>
  </si>
  <si>
    <t>I - Scottish Youth Dance (Y Dance)</t>
  </si>
  <si>
    <t>I - Scottish Youth Theatre</t>
  </si>
  <si>
    <t>I - Screen Academy Scotland (Edinburgh Napier Universi</t>
  </si>
  <si>
    <t>I - Screen Education Edinburgh</t>
  </si>
  <si>
    <t>I - SDI Productions</t>
  </si>
  <si>
    <t>I - SDI Productions Ltd</t>
  </si>
  <si>
    <t>I - SDI Productions Ltd (Scottish Documentary Institute)</t>
  </si>
  <si>
    <t>I - Seamab Learning &amp; Care Services</t>
  </si>
  <si>
    <t>I - Shetland Arts Development Agen</t>
  </si>
  <si>
    <t>I - Shetland Arts Development Agency</t>
  </si>
  <si>
    <t>I - Shetland Islands Council</t>
  </si>
  <si>
    <t>I - SHIFT - Judith Williams &amp; Co. (TheWork Room)</t>
  </si>
  <si>
    <t>I - Shona Reppe Puppets Ltd</t>
  </si>
  <si>
    <t>I - Showcase Scotland</t>
  </si>
  <si>
    <t>I - Sigma Films</t>
  </si>
  <si>
    <t>I - Sigma Films (Under The Skin)</t>
  </si>
  <si>
    <t>I - Sigma Films Limited</t>
  </si>
  <si>
    <t>I - Sigma Films Ltd</t>
  </si>
  <si>
    <t>I - Singer Films Limited</t>
  </si>
  <si>
    <t>I - Sistema Scotland</t>
  </si>
  <si>
    <t>I - Skyline Productions Limited</t>
  </si>
  <si>
    <t>I - Smallpetitklein Dance Company</t>
  </si>
  <si>
    <t>I - Solar Bear</t>
  </si>
  <si>
    <t>I - Sonic-a: Cryptic</t>
  </si>
  <si>
    <t>I - Sound Festival</t>
  </si>
  <si>
    <t>I - Source (MMM) Ltd</t>
  </si>
  <si>
    <t>I - South Ayrshire Council</t>
  </si>
  <si>
    <t>I - South Lanarkshire Council</t>
  </si>
  <si>
    <t>I - Space Unlimited (You Decide Ltd)</t>
  </si>
  <si>
    <t>I - SPL Musicbox</t>
  </si>
  <si>
    <t>I - St Magnus Festival Ltd</t>
  </si>
  <si>
    <t>I - Stanza Scotlands' Poetry Festival</t>
  </si>
  <si>
    <t>I - Starcatchers Productions Limited</t>
  </si>
  <si>
    <t>I - Starcatchers Productions Ltd</t>
  </si>
  <si>
    <t>I - Stellar Quines</t>
  </si>
  <si>
    <t>I - Stellar Quines Ltd</t>
  </si>
  <si>
    <t>I - Stephen Bullock</t>
  </si>
  <si>
    <t>I - Stephen Sutcliffe</t>
  </si>
  <si>
    <t>I - Stewart Henderson</t>
  </si>
  <si>
    <t>I - Stillmotion</t>
  </si>
  <si>
    <t>I - Stills Ltd</t>
  </si>
  <si>
    <t>I - Stirling and Clackmannanshire Councils</t>
  </si>
  <si>
    <t>I - Stirling Council</t>
  </si>
  <si>
    <t>I - Stoirm Og (Elspeth Turner)</t>
  </si>
  <si>
    <t>I - Strange Theatre CIC</t>
  </si>
  <si>
    <t>I - Sunset Song Ltd (Production)</t>
  </si>
  <si>
    <t>I - Suzy Glass Limited</t>
  </si>
  <si>
    <t>I - Synchronicity Films Ltd</t>
  </si>
  <si>
    <t>I - Tabula Rasa DanceCompany</t>
  </si>
  <si>
    <t>I - Taigh Chearsabhagh Trust</t>
  </si>
  <si>
    <t>I - Taigh Chearsabhagh Trust Ltd</t>
  </si>
  <si>
    <t>I - Take One Action Film Festival</t>
  </si>
  <si>
    <t>I - Talbot Rice Gallery</t>
  </si>
  <si>
    <t>I - Tayside Healthcare Arts Trust (THAT)</t>
  </si>
  <si>
    <t>I - The Arches Theatre</t>
  </si>
  <si>
    <t>I - The Association for Scottish Literary Studies</t>
  </si>
  <si>
    <t>I - The Beacon</t>
  </si>
  <si>
    <t>I - The Black Camel Picture Company Limited</t>
  </si>
  <si>
    <t>I - The Bongo Club Ltd</t>
  </si>
  <si>
    <t>I - The Common Guild</t>
  </si>
  <si>
    <t>I - The Common Guild Limited</t>
  </si>
  <si>
    <t>I - The Gaelic Books Council</t>
  </si>
  <si>
    <t>I - The Haining Charitable Trust (Edingtons ITF)</t>
  </si>
  <si>
    <t>I - The Hunt Collective</t>
  </si>
  <si>
    <t>I - The Lighthouse</t>
  </si>
  <si>
    <t>I - The National Galleries of Scotland</t>
  </si>
  <si>
    <t>I - The National Piping Centre</t>
  </si>
  <si>
    <t>I - The National Youth Choir Of Scotland</t>
  </si>
  <si>
    <t>I - The National Youth Orchestra of Scotland</t>
  </si>
  <si>
    <t>I - The National Youth Orchestras</t>
  </si>
  <si>
    <t>I - The Occassional Cabaret</t>
  </si>
  <si>
    <t>I - The Princes Trust</t>
  </si>
  <si>
    <t>I - The Queen's Hall (Edinburgh) Ltd</t>
  </si>
  <si>
    <t>I - The Scottish Brass Band Association</t>
  </si>
  <si>
    <t>I - The Stove Network Ltd</t>
  </si>
  <si>
    <t>I - The Work Room</t>
  </si>
  <si>
    <t>I - Theatre Cryptic</t>
  </si>
  <si>
    <t>I - Theatre Cryptic (Cryptic Glasgow Ltd)</t>
  </si>
  <si>
    <t>I - Thistle Films Ltd</t>
  </si>
  <si>
    <t>I - Touring Network, The</t>
  </si>
  <si>
    <t>I - TRACS</t>
  </si>
  <si>
    <t>I - Tramway [Culture And Sport Glasgow]</t>
  </si>
  <si>
    <t>I - Transmission Gallery</t>
  </si>
  <si>
    <t>I - Travelling Gallery [City of Edinburgh Council]</t>
  </si>
  <si>
    <t>I - Traverse Theatre</t>
  </si>
  <si>
    <t>I - Traverse Theatre (Scotland) Ltd</t>
  </si>
  <si>
    <t>I - TRC Media</t>
  </si>
  <si>
    <t>I - Tricky Hat Productions</t>
  </si>
  <si>
    <t>I - Trigger Stuff</t>
  </si>
  <si>
    <t>I - Tron Theatre Limited</t>
  </si>
  <si>
    <t>I - Tron Theatre Ltd</t>
  </si>
  <si>
    <t>I - Ueno Masao</t>
  </si>
  <si>
    <t>I - Unesco City of Literature</t>
  </si>
  <si>
    <t>I - Unique Events (EdinburghÔÇÖs Hogmanay)</t>
  </si>
  <si>
    <t>I - Universal Comedy</t>
  </si>
  <si>
    <t>I - Universal Hall</t>
  </si>
  <si>
    <t>I - University of Abertay Dundee</t>
  </si>
  <si>
    <t>I - University of Dundee / Cooper Gallery</t>
  </si>
  <si>
    <t>I - University of Glasgow</t>
  </si>
  <si>
    <t>I - University of Stirling</t>
  </si>
  <si>
    <t>I - Untitled Projects</t>
  </si>
  <si>
    <t>I - UZ Arts</t>
  </si>
  <si>
    <t>I - Vanishing Point</t>
  </si>
  <si>
    <t>I - Visible Fictions</t>
  </si>
  <si>
    <t>I - Visible Fictions Theatre Company</t>
  </si>
  <si>
    <t>I - Vision Mechanics</t>
  </si>
  <si>
    <t>I - Vision Mechanics Ltd</t>
  </si>
  <si>
    <t>I - Voice of My Own</t>
  </si>
  <si>
    <t>I - Voluntary Arts Scotland</t>
  </si>
  <si>
    <t>I - Vox Motus</t>
  </si>
  <si>
    <t>I - Warp Films Limited</t>
  </si>
  <si>
    <t>I - Wave Particle Ltd (Peter McCaughey)</t>
  </si>
  <si>
    <t>I - We Are Panel</t>
  </si>
  <si>
    <t>I - Wee Stories Theatre for Children</t>
  </si>
  <si>
    <t>I - West Dunbartonshire Council</t>
  </si>
  <si>
    <t>I - West Kilbride Community Inititive Ltd (Craft Town S</t>
  </si>
  <si>
    <t>I - West Lothian Council</t>
  </si>
  <si>
    <t>I - WHALE Arts</t>
  </si>
  <si>
    <t>I - Whale Arts Agency</t>
  </si>
  <si>
    <t>I - What We Did On Our Holiday (Origin Pictures)</t>
  </si>
  <si>
    <t>I - Wide Open (South Scotland)</t>
  </si>
  <si>
    <t>I - Wigtown Book Festival</t>
  </si>
  <si>
    <t>I - Woodend Arts</t>
  </si>
  <si>
    <t>I - Woodend Arts Limited</t>
  </si>
  <si>
    <t>I - Woodend Arts Ltd</t>
  </si>
  <si>
    <t>I - YES Arts Festival</t>
  </si>
  <si>
    <t>I - Young Films Ltd</t>
  </si>
  <si>
    <t>I - Young Films Ltd (Bannan)</t>
  </si>
  <si>
    <t>I - Young Scot</t>
  </si>
  <si>
    <t>I - Youth Connections</t>
  </si>
  <si>
    <t>I - YouthLink Scotland</t>
  </si>
  <si>
    <t>I - Zapcoder Limited</t>
  </si>
  <si>
    <t>D - Moorepay (Direct Debit)</t>
  </si>
  <si>
    <t>D - Rail Settlement Plan</t>
  </si>
  <si>
    <t>D - Vodafone (Direct Debit)</t>
  </si>
  <si>
    <t>T - 4 Consulting Ltd</t>
  </si>
  <si>
    <t>T - Accord Consulting Ltd</t>
  </si>
  <si>
    <t>T - Arrivo Consulting</t>
  </si>
  <si>
    <t>T - Arts Council England</t>
  </si>
  <si>
    <t>T - Arts Council Retirement Plan (1994)</t>
  </si>
  <si>
    <t>T - Audit Scotland</t>
  </si>
  <si>
    <t>T - Badenoch &amp; Clark Limited</t>
  </si>
  <si>
    <t>T - BTW Shiells Limited (Landlord account)</t>
  </si>
  <si>
    <t>T - Burns Owens Partnership Ltd (t/a BOP Consulting)</t>
  </si>
  <si>
    <t>T - Burns Owens Partnership t/a BOP Consulting</t>
  </si>
  <si>
    <t>T - CBRE Ltd (Ref 185797034648)</t>
  </si>
  <si>
    <t>T - CBRE Ltd (Ref 185797034649)</t>
  </si>
  <si>
    <t>T - Dark Systems</t>
  </si>
  <si>
    <t>T - Department for Transport</t>
  </si>
  <si>
    <t>T - EDGAR McPHERSON LTD</t>
  </si>
  <si>
    <t>T - Expotel</t>
  </si>
  <si>
    <t>T - Forres Property Developments LLP</t>
  </si>
  <si>
    <t>T - Glasgow City Council - Non Domestic Rates</t>
  </si>
  <si>
    <t>T - Hays Accountacy &amp; Finance</t>
  </si>
  <si>
    <t>T - Hilary Nicoll</t>
  </si>
  <si>
    <t>T - HM Revenue &amp; Customs Only - 961 PP 10305354</t>
  </si>
  <si>
    <t>T - HM Revenue &amp; Customs Only - 961PP10305354</t>
  </si>
  <si>
    <t>T - Hudson Global Resources</t>
  </si>
  <si>
    <t>T - James Allenby</t>
  </si>
  <si>
    <t>T - Media Business Insight Ltd</t>
  </si>
  <si>
    <t>T - MIKE KIDD ASSOCIATES</t>
  </si>
  <si>
    <t>T - Pinsent Masons LLP</t>
  </si>
  <si>
    <t>T - Pulsant (Scotland) Limited</t>
  </si>
  <si>
    <t>T - Rocket Science UK Ltd</t>
  </si>
  <si>
    <t>T - Southern Electric</t>
  </si>
  <si>
    <t>T - Squiz (Scotland) Ltd</t>
  </si>
  <si>
    <t>T - Strathclyde Pension Fund - EMP129/PF4313</t>
  </si>
  <si>
    <t>T - The Big Lottery (Awards)</t>
  </si>
  <si>
    <t>T - The Big Lottery Fund (Overheads)</t>
  </si>
  <si>
    <t>T - The City of Edinburgh Council</t>
  </si>
  <si>
    <t>T - TNS UK Ltd</t>
  </si>
  <si>
    <t>T - Trinity Mirror Publishing Ltd</t>
  </si>
  <si>
    <t>T - University of St Andrews</t>
  </si>
  <si>
    <t>T - VisitScotland</t>
  </si>
  <si>
    <t>Pre-payee</t>
  </si>
  <si>
    <t>I - Inverleith House</t>
  </si>
  <si>
    <t>I - Trad Music Forum</t>
  </si>
  <si>
    <t>T - Artsjobsonline Ltd</t>
  </si>
  <si>
    <t>T - Capital Solutions</t>
  </si>
  <si>
    <t>T - Cli Gaidhlig</t>
  </si>
  <si>
    <t>T - Common Purpose UK</t>
  </si>
  <si>
    <t>T - Law At Work Ltd</t>
  </si>
  <si>
    <t>T - MediaCorp Online Ltd</t>
  </si>
  <si>
    <t>T - Morag Arnot</t>
  </si>
  <si>
    <t>T - NCS Group</t>
  </si>
  <si>
    <t>T - Professional Recruitment Group Ltd</t>
  </si>
  <si>
    <t>T - Robert Wiseman Dairies Ltd</t>
  </si>
  <si>
    <t>I - Big Hearts Community Trust</t>
  </si>
  <si>
    <t>I - Caledonian Crime Writing Festival</t>
  </si>
  <si>
    <t>I - Diane Thornton</t>
  </si>
  <si>
    <t>I - Euan Gray</t>
  </si>
  <si>
    <t>I - Lorna MacIntyre</t>
  </si>
  <si>
    <t>I - Melanie Challenger</t>
  </si>
  <si>
    <t>I - Michael Collin</t>
  </si>
  <si>
    <t>I - The Music Worx</t>
  </si>
  <si>
    <t>I - Welcome Home</t>
  </si>
  <si>
    <t>T - Active Events</t>
  </si>
  <si>
    <t>T - Active Events - Expenses</t>
  </si>
  <si>
    <t>T - Alba Facilities Services Ltd</t>
  </si>
  <si>
    <t>T - Arnold Clark Finance Ltd</t>
  </si>
  <si>
    <t>T - Brown Films Ltd</t>
  </si>
  <si>
    <t>T - Caledonian Colour Printers</t>
  </si>
  <si>
    <t>T - Can Do Recycling Ltd</t>
  </si>
  <si>
    <t>T - Capita Business Services Ltd</t>
  </si>
  <si>
    <t>T - Chilli Services</t>
  </si>
  <si>
    <t>T - City Laundry &amp; Ironing Services</t>
  </si>
  <si>
    <t>T - Creative Concern</t>
  </si>
  <si>
    <t>T - Dumfries &amp; Galloway Council</t>
  </si>
  <si>
    <t>T - Fergus Muir</t>
  </si>
  <si>
    <t>T - Fire &amp; Security Technical Services Ltd</t>
  </si>
  <si>
    <t>T - GP PLANTSCAPE</t>
  </si>
  <si>
    <t>T - Graces Home Catering</t>
  </si>
  <si>
    <t>T - Green Clean Health and Safety</t>
  </si>
  <si>
    <t>T - GTW Storage Services Ltd</t>
  </si>
  <si>
    <t>T - Hitachi Capital UK PLC</t>
  </si>
  <si>
    <t>T - Michael Higson</t>
  </si>
  <si>
    <t>T - MIGLET CRICHTON</t>
  </si>
  <si>
    <t>T - Plum Films</t>
  </si>
  <si>
    <t>T - QU Associates</t>
  </si>
  <si>
    <t>T - Shred-It Limited</t>
  </si>
  <si>
    <t>T - Steve Grimmond</t>
  </si>
  <si>
    <t>T - The Skinny</t>
  </si>
  <si>
    <t>T - Vic Galloway</t>
  </si>
  <si>
    <t>T - Where The Monkey Sleeps</t>
  </si>
  <si>
    <t>I - Ionna Vanessa Anderson</t>
  </si>
  <si>
    <t>I - Ronald Jose Oliveria</t>
  </si>
  <si>
    <t>I - Scottish Streetnet</t>
  </si>
  <si>
    <t>I - Traverse Theatre (Scotland) Limited</t>
  </si>
  <si>
    <t>T - Changeworks Recycling Ltd</t>
  </si>
  <si>
    <t>T - CITY MILK</t>
  </si>
  <si>
    <t>T - Computershare Voucher Services</t>
  </si>
  <si>
    <t>T - Eagle Couriers (Scotland) Ltd</t>
  </si>
  <si>
    <t>T - Eden Springs UK Ltd</t>
  </si>
  <si>
    <t>T - Inner Ear Ltd</t>
  </si>
  <si>
    <t>T - Iron Mountain</t>
  </si>
  <si>
    <t>T - Lomond Coffee Service</t>
  </si>
  <si>
    <t>T - National Galleries Of Scotland</t>
  </si>
  <si>
    <t>T - Next Gen Events</t>
  </si>
  <si>
    <t>T - Office Depot (UK) Ltd</t>
  </si>
  <si>
    <t>T - Persevere Private Hire</t>
  </si>
  <si>
    <t>T - ShredIt (East of Scotland) Ltd</t>
  </si>
  <si>
    <t>T - Spotless Commercial Cleaning Ltd</t>
  </si>
  <si>
    <t>T - William Porteous &amp; Co. Ltd.</t>
  </si>
  <si>
    <t>I - Adam Holmes</t>
  </si>
  <si>
    <t>I - Caroline Dear</t>
  </si>
  <si>
    <t>I - Citadel Youth Centre</t>
  </si>
  <si>
    <t>I - Claire McCue</t>
  </si>
  <si>
    <t>I - Claire Forsyth</t>
  </si>
  <si>
    <t>I - Edinburgh Youth Music Forum</t>
  </si>
  <si>
    <t>I - Ewan Downie</t>
  </si>
  <si>
    <t>I - Federation of the Disco Pimp</t>
  </si>
  <si>
    <t>I - Fraser Fifield</t>
  </si>
  <si>
    <t>I - Fudge Face / Claire McGarry</t>
  </si>
  <si>
    <t>I - Graeme Maley</t>
  </si>
  <si>
    <t>I - Greer McKeogh</t>
  </si>
  <si>
    <t>I - Hazel Darwin-Edwards</t>
  </si>
  <si>
    <t>I - Janie Nicoll</t>
  </si>
  <si>
    <t>I - Joanne McDonald</t>
  </si>
  <si>
    <t>I - Liz Niven</t>
  </si>
  <si>
    <t>I - Marianne Anderson</t>
  </si>
  <si>
    <t>I - Martina Zalig</t>
  </si>
  <si>
    <t>I - Mhari McMullan</t>
  </si>
  <si>
    <t>I - National Orchestra of Scotland</t>
  </si>
  <si>
    <t>I - Oliver Emanuel</t>
  </si>
  <si>
    <t>I - Peacock Visual Arts</t>
  </si>
  <si>
    <t>I - Stephen Hurrel</t>
  </si>
  <si>
    <t>I - Sven Werner</t>
  </si>
  <si>
    <t>I - Tern Television Productions Ltd</t>
  </si>
  <si>
    <t>I - Thania Acaron Rios</t>
  </si>
  <si>
    <t>I - The European Federation of Hospital Clowning/Hearts</t>
  </si>
  <si>
    <t>I - Victoria Beesley</t>
  </si>
  <si>
    <t>I - Vusal Arts</t>
  </si>
  <si>
    <t>I - Visual Arts &amp; Crafts / Falkirk Community Trust</t>
  </si>
  <si>
    <t>I - Amy Duncan</t>
  </si>
  <si>
    <t>I - Boyd MacIver Partnership</t>
  </si>
  <si>
    <t>I - CP Productions</t>
  </si>
  <si>
    <t>I - Creative Stirling</t>
  </si>
  <si>
    <t>I - Creative Dundee</t>
  </si>
  <si>
    <t>I - David Hepburn Watson</t>
  </si>
  <si>
    <t>I - Fire Exit Ltd</t>
  </si>
  <si>
    <t>I - Genuine</t>
  </si>
  <si>
    <t>I - Isabel Mendes</t>
  </si>
  <si>
    <t>I - Jedforest Instrumental Band</t>
  </si>
  <si>
    <t>I - John Glenday</t>
  </si>
  <si>
    <t>I - Kenneth Steven</t>
  </si>
  <si>
    <t>I - Lanarkshire Guitar &amp; Mandolin Association</t>
  </si>
  <si>
    <t>I - Maeve MacKinnon</t>
  </si>
  <si>
    <t>I - Martin Kershaw</t>
  </si>
  <si>
    <t>I - Margaret Bennett</t>
  </si>
  <si>
    <t>I - Momedia Ltd</t>
  </si>
  <si>
    <t>I - New Opera in Scotland Events</t>
  </si>
  <si>
    <t>I - Peekabu Studios</t>
  </si>
  <si>
    <t>I - Public Catalogue Foundation</t>
  </si>
  <si>
    <t>I - Software Traning Scotland</t>
  </si>
  <si>
    <t>I - Sophie Bancroft</t>
  </si>
  <si>
    <t>I - Tigerstyle Ltd</t>
  </si>
  <si>
    <t>I - Vocali3e</t>
  </si>
  <si>
    <t>T - Brian Maycock</t>
  </si>
  <si>
    <t>T - Brian OhEadhra</t>
  </si>
  <si>
    <t>T - Business Stream</t>
  </si>
  <si>
    <t>T - Creative Stirling CIC</t>
  </si>
  <si>
    <t>T - Drew Farrell Photography</t>
  </si>
  <si>
    <t>T - Gerry Hassan</t>
  </si>
  <si>
    <t>T - Hugh Gourlay</t>
  </si>
  <si>
    <t>T - Johnston Publishing Ltd</t>
  </si>
  <si>
    <t>T - MACKAY HANNAH LTD</t>
  </si>
  <si>
    <t>T - Michael Campbell</t>
  </si>
  <si>
    <t>T - Redactive Events Ltd</t>
  </si>
  <si>
    <t>T - Robert Hicks</t>
  </si>
  <si>
    <t>T - SHETLAND ISLAND COUNCIL</t>
  </si>
  <si>
    <t>T - Think Publishing Ltd</t>
  </si>
  <si>
    <t>T - Traffic Control Group</t>
  </si>
  <si>
    <t>T - WESTMINSTER MEDIA FORUM</t>
  </si>
  <si>
    <t>I - Accoustic Music Centre @ St Bride's</t>
  </si>
  <si>
    <t>I - Anna Krzystek</t>
  </si>
  <si>
    <t>I - Artco Projects</t>
  </si>
  <si>
    <t>I - Astrid String Quartet</t>
  </si>
  <si>
    <t>I - Beyond</t>
  </si>
  <si>
    <t>I - Cathie Boyd</t>
  </si>
  <si>
    <t>I - Cryptic</t>
  </si>
  <si>
    <t>I - Curious Seed</t>
  </si>
  <si>
    <t>I - Daniel Luke Miller</t>
  </si>
  <si>
    <t>T - Allan Shedlock Photography</t>
  </si>
  <si>
    <t>T - Allander Print Limited</t>
  </si>
  <si>
    <t>T - Arlen Barke</t>
  </si>
  <si>
    <t>T - Aston Hotel Dumfries</t>
  </si>
  <si>
    <t>T - Cascade Human Resources Ltd</t>
  </si>
  <si>
    <t>T - Culture Label</t>
  </si>
  <si>
    <t>T - The Coach People</t>
  </si>
  <si>
    <t>T - COMMSWORLD LTD</t>
  </si>
  <si>
    <t>T - Dicksons Solicitors</t>
  </si>
  <si>
    <t>T - Digital Print Solutions</t>
  </si>
  <si>
    <t>T - Dovecot Studios Limited</t>
  </si>
  <si>
    <t>T - Dundee Contemporary Arts</t>
  </si>
  <si>
    <t>T - Highland Network Ltd</t>
  </si>
  <si>
    <t>T - Holyrood Communications Ltd</t>
  </si>
  <si>
    <t>T - Interchange Communications Ltd</t>
  </si>
  <si>
    <t>T - James Martin</t>
  </si>
  <si>
    <t>T - May Miller</t>
  </si>
  <si>
    <t>T - MIDNITE EXPRESS INTERNATIONAL</t>
  </si>
  <si>
    <t>T - Murgitroyd &amp; Company</t>
  </si>
  <si>
    <t>T - Nicolaceramic</t>
  </si>
  <si>
    <t>T - O2 (UK) Limited</t>
  </si>
  <si>
    <t>T - PDG Helicopters</t>
  </si>
  <si>
    <t>T - Peebles Media Group Ltd</t>
  </si>
  <si>
    <t>T - Pinpoint Scotland</t>
  </si>
  <si>
    <t>T - Planet Numbers Ltd</t>
  </si>
  <si>
    <t>T - Prestonfield</t>
  </si>
  <si>
    <t>T - Producers Alliance for Cinema and Television Ltd</t>
  </si>
  <si>
    <t>T - Pulsant</t>
  </si>
  <si>
    <t>T - Scottish Jazz Federation</t>
  </si>
  <si>
    <t>T - Softcat Ltd</t>
  </si>
  <si>
    <t>T - Scottish Storytelling Centre</t>
  </si>
  <si>
    <t>T - The Creative Cell</t>
  </si>
  <si>
    <t>T - Virgin Media</t>
  </si>
  <si>
    <t>T - Vision Events (UK) Ltd</t>
  </si>
  <si>
    <t>I - Donna Rutherford</t>
  </si>
  <si>
    <t>I - Groove Tunnel</t>
  </si>
  <si>
    <t>I - Jaimini Jethwa</t>
  </si>
  <si>
    <t>I - The Queens Hall</t>
  </si>
  <si>
    <t>I - Raymond Raskowski Ross</t>
  </si>
  <si>
    <t>I - Rosie Gibson</t>
  </si>
  <si>
    <t>I - Scottish Animation Scotland</t>
  </si>
  <si>
    <t>I - Shona Reppe</t>
  </si>
  <si>
    <t>I - Simon Fildes</t>
  </si>
  <si>
    <t>I - Verden Studios</t>
  </si>
  <si>
    <t>I - Wee Stories</t>
  </si>
  <si>
    <t>T - Haven Products Limited</t>
  </si>
  <si>
    <t>T - McAdam King Business Psychology Ltd</t>
  </si>
  <si>
    <t>T - North Words Now</t>
  </si>
  <si>
    <t>T - Celtic Media Festival</t>
  </si>
  <si>
    <t>T - Skillset</t>
  </si>
  <si>
    <t>T - Bafta</t>
  </si>
  <si>
    <t>T - Scottish Government (GIA)</t>
  </si>
  <si>
    <t>T - City of Edinburgh Council</t>
  </si>
  <si>
    <t>I - Audicia Morley</t>
  </si>
  <si>
    <t>I - Black Diamond Express</t>
  </si>
  <si>
    <t>I - Frozen Charlotte</t>
  </si>
  <si>
    <t>I - Kenneth D Paterson</t>
  </si>
  <si>
    <t>I - Lane Studio</t>
  </si>
  <si>
    <t>I - Lauren Printy Currie</t>
  </si>
  <si>
    <t>I - Magnetic North</t>
  </si>
  <si>
    <t>I - Patricia Fleming Gallery</t>
  </si>
  <si>
    <t>I - Reidvale Adventure Play Association Ltd</t>
  </si>
  <si>
    <t>I - Scottish Contemporary Art Network (formerly VAGA)</t>
  </si>
  <si>
    <t>I - Visiting Arts</t>
  </si>
  <si>
    <t>T - Alison Young</t>
  </si>
  <si>
    <t>T - Blonde Digital Ltd</t>
  </si>
  <si>
    <t>T - COSLA</t>
  </si>
  <si>
    <t>T - CraftScotland</t>
  </si>
  <si>
    <t>T - DotMailer Ltd</t>
  </si>
  <si>
    <t>T - Driven Scotland Limited</t>
  </si>
  <si>
    <t>T - Eilean Iarmain Hotel</t>
  </si>
  <si>
    <t>T - Executive Hire Ltd t/a Hire Society</t>
  </si>
  <si>
    <t>T - EXTRA VEGETABLES</t>
  </si>
  <si>
    <t>T - Independent Cinema Office</t>
  </si>
  <si>
    <t>T - International Documentary Festival Sheffield</t>
  </si>
  <si>
    <t>T - Lorna Fulton</t>
  </si>
  <si>
    <t>T - MacKinnon Slater</t>
  </si>
  <si>
    <t>T - Makar Productions</t>
  </si>
  <si>
    <t>T - MAMA Festivals Limited</t>
  </si>
  <si>
    <t>T - Platehire and Clean</t>
  </si>
  <si>
    <t>T - The Police Box</t>
  </si>
  <si>
    <t>T - Rosalind Davis</t>
  </si>
  <si>
    <t>T - ScottMoncrieff</t>
  </si>
  <si>
    <t>T - Simon Thoumire</t>
  </si>
  <si>
    <t>T - The Gate Worldwide Limited</t>
  </si>
  <si>
    <t>T - The List</t>
  </si>
  <si>
    <t>I - Alexander Hutchison</t>
  </si>
  <si>
    <t>I - Colin Baird</t>
  </si>
  <si>
    <t>I - Creative Services Scotland Ltd</t>
  </si>
  <si>
    <t>I - Cry Parrot</t>
  </si>
  <si>
    <t>I - Doghouse Studios</t>
  </si>
  <si>
    <t>I - Eve Thomson</t>
  </si>
  <si>
    <t>I - Ian Hammond Brown</t>
  </si>
  <si>
    <t>I - Jaggy Edges - VOMO</t>
  </si>
  <si>
    <t>I - J David Simons</t>
  </si>
  <si>
    <t>I - John de Simone</t>
  </si>
  <si>
    <t>I - Linsey Young</t>
  </si>
  <si>
    <t>I - New Rythms For Glasgow</t>
  </si>
  <si>
    <t>I - New York Gift Show - Lynsey Walters</t>
  </si>
  <si>
    <t>I - Open Ear Ltd</t>
  </si>
  <si>
    <t>I - Pilot Year - Jump Cut</t>
  </si>
  <si>
    <t>I - Richard Walker</t>
  </si>
  <si>
    <t>I - Royal Society Edinburgh</t>
  </si>
  <si>
    <t>I - Ryan Van Winkle</t>
  </si>
  <si>
    <t>I - The Walking Theatre Company</t>
  </si>
  <si>
    <t>I - University of Edinburgh/Edinburgh College Of Art</t>
  </si>
  <si>
    <t>T - Angus Farquhar</t>
  </si>
  <si>
    <t>T - Arts Marketing Association</t>
  </si>
  <si>
    <t>T - Celtic Media Festival Ltd</t>
  </si>
  <si>
    <t>T - Cygnus Extra Ltd</t>
  </si>
  <si>
    <t>T - David Morgan</t>
  </si>
  <si>
    <t>T - Daryl Willcox Publishing Ltd</t>
  </si>
  <si>
    <t>T - Eathan Currie</t>
  </si>
  <si>
    <t>T - Elemental Fillms Limited</t>
  </si>
  <si>
    <t>T - Global Design &amp; Source Ltd</t>
  </si>
  <si>
    <t>T - Heedi Graphic Design</t>
  </si>
  <si>
    <t>T - Lucy Conway</t>
  </si>
  <si>
    <t>T - Matt Baker</t>
  </si>
  <si>
    <t>T - Meena Watts</t>
  </si>
  <si>
    <t>T - NCS Office System (Scotland) Limited</t>
  </si>
  <si>
    <t>T - Rob McDougall</t>
  </si>
  <si>
    <t>T - Sound</t>
  </si>
  <si>
    <t>T - Star Wheel Press</t>
  </si>
  <si>
    <t>T - Child Support Agency</t>
  </si>
  <si>
    <t>T - Easterbrook Hall</t>
  </si>
  <si>
    <t>T - GAYE</t>
  </si>
  <si>
    <t>T - MSF Union Dues - Ref 38190751</t>
  </si>
  <si>
    <t>T - PCS</t>
  </si>
  <si>
    <t>I - Rob Heaslip</t>
  </si>
  <si>
    <t>I - Clare Neilson</t>
  </si>
  <si>
    <t>I - Goat Media Ltd</t>
  </si>
  <si>
    <t>I - Jack Nissan</t>
  </si>
  <si>
    <t>I - JulianArguelle</t>
  </si>
  <si>
    <t>I - Laura Aldridge</t>
  </si>
  <si>
    <t>I - Lorna Duguid</t>
  </si>
  <si>
    <t>I - Regi Butlin-Staub</t>
  </si>
  <si>
    <t>I - Sam Kennedy</t>
  </si>
  <si>
    <t>I - Steve Collins</t>
  </si>
  <si>
    <t>I - The Dead Man's Waltz</t>
  </si>
  <si>
    <t>I - The Kirkintiloch Band</t>
  </si>
  <si>
    <t>T - Alistair Rutherford</t>
  </si>
  <si>
    <t>T - Appetite Direct</t>
  </si>
  <si>
    <t>T - The Beacon</t>
  </si>
  <si>
    <t>T - Belle Doyle</t>
  </si>
  <si>
    <t>T - Bupa Travel Services</t>
  </si>
  <si>
    <t>T - CCS Media Ltd</t>
  </si>
  <si>
    <t>T - DataMart (Scotland) Ltd</t>
  </si>
  <si>
    <t>T - Eastern Exhibition &amp; Display</t>
  </si>
  <si>
    <t>T - James Robertson Photography</t>
  </si>
  <si>
    <t>T - Lucky Frame Limited</t>
  </si>
  <si>
    <t>T - Nod Knowles</t>
  </si>
  <si>
    <t>T - RCAHMS Enterprises</t>
  </si>
  <si>
    <t>T - Screenmedia Design Ltd</t>
  </si>
  <si>
    <t>T - Spectrum Computer Supplies Ltd</t>
  </si>
  <si>
    <t>T - The Gate Films Ltd</t>
  </si>
  <si>
    <t>T - Vicky Featherstone</t>
  </si>
  <si>
    <t>I - Aberystwyth University</t>
  </si>
  <si>
    <t>I - Catherine Street</t>
  </si>
  <si>
    <t>I - Emily Nicholl</t>
  </si>
  <si>
    <t>I - Feargus A Hetherington</t>
  </si>
  <si>
    <t>I - Hayley Durward</t>
  </si>
  <si>
    <t>I - Iron-Oxide Ltd</t>
  </si>
  <si>
    <t>I - Iron-Oxide Ltd (Adura Onashile)</t>
  </si>
  <si>
    <t>I - Joe Black</t>
  </si>
  <si>
    <t>I - Music At The Brewhouse</t>
  </si>
  <si>
    <t>I - Air Time - Jazz CPD Scotland 2012</t>
  </si>
  <si>
    <t>T - AberdeenPerformingArtsTradingCompany Ltd</t>
  </si>
  <si>
    <t>T - Alexandra Smith</t>
  </si>
  <si>
    <t>T - Devon Walshe</t>
  </si>
  <si>
    <t>T - Eden Court Highlands Ltd</t>
  </si>
  <si>
    <t>T - KPMG LLP</t>
  </si>
  <si>
    <t>T - Nordoff Robbins</t>
  </si>
  <si>
    <t>T - Novotel London West</t>
  </si>
  <si>
    <t>T - Ogilvie Design Ltd</t>
  </si>
  <si>
    <t>T - Ross Colquhoun</t>
  </si>
  <si>
    <t>T - Sabhal Mor Ostaig</t>
  </si>
  <si>
    <t>T - Sutton PR Ltd</t>
  </si>
  <si>
    <t>T - The Marketing Society Ltd</t>
  </si>
  <si>
    <t>T - Highland Film Commission</t>
  </si>
  <si>
    <t>T - BBC Scotland</t>
  </si>
  <si>
    <t>T - Artem</t>
  </si>
  <si>
    <t>T - Marketing Edinburgh Film Focus</t>
  </si>
  <si>
    <t>T - Glasgow Film Office</t>
  </si>
  <si>
    <t>T - Paul Hamlyn Foundation</t>
  </si>
  <si>
    <t>I - Artsplay Highland</t>
  </si>
  <si>
    <t>I - Born To Be Wide</t>
  </si>
  <si>
    <t>I - Glasgow Lunchtime Theatres</t>
  </si>
  <si>
    <t>I - Maite Delafin</t>
  </si>
  <si>
    <t>I - Nuala Kennedy</t>
  </si>
  <si>
    <t>I - Screen HI</t>
  </si>
  <si>
    <t>T - Alarmfast Supervision Security Systems Ltd</t>
  </si>
  <si>
    <t>T - Alistair Salmond (Music in Schools)</t>
  </si>
  <si>
    <t>T - Andrew Brown</t>
  </si>
  <si>
    <t>T - Barclay Price</t>
  </si>
  <si>
    <t>T - Dr Beatriz Miah-Garcia</t>
  </si>
  <si>
    <t>T - Euan Robertson Photography</t>
  </si>
  <si>
    <t>T - Freakworks Limited - 2013</t>
  </si>
  <si>
    <t>T - Informa UK Ltd</t>
  </si>
  <si>
    <t>T - Instant Publications Ltd</t>
  </si>
  <si>
    <t>T - Ross Promotional limited</t>
  </si>
  <si>
    <t>T - So So Gay Ltd</t>
  </si>
  <si>
    <t>T - The Press Data Bureau</t>
  </si>
  <si>
    <t>T - Thistle Films Limited</t>
  </si>
  <si>
    <t>T - Wendy Griffin</t>
  </si>
  <si>
    <t>T - Wilmington Publishing &amp; Information Ltd</t>
  </si>
  <si>
    <t>I - Ailie Cohen</t>
  </si>
  <si>
    <t>I - Andrew Paterson</t>
  </si>
  <si>
    <t>I - Ashley Smith</t>
  </si>
  <si>
    <t>I - Astrid Weigel Arts</t>
  </si>
  <si>
    <t>I - Atelier Fraser Ross</t>
  </si>
  <si>
    <t>I - Charmaine Piggott</t>
  </si>
  <si>
    <t>I - Clea Wallis</t>
  </si>
  <si>
    <t>I - Daniel Jackson</t>
  </si>
  <si>
    <t>I - FarFlung Acrobatics</t>
  </si>
  <si>
    <t>I - G15 Youth Project</t>
  </si>
  <si>
    <t>I - Highlands and Islands Arts Ltd (HI-Arts)</t>
  </si>
  <si>
    <t>I - Inge Panneels</t>
  </si>
  <si>
    <t>I - Jenni Fagan</t>
  </si>
  <si>
    <t>I - Jennifer Paterson</t>
  </si>
  <si>
    <t>I - Kate McLelland</t>
  </si>
  <si>
    <t>I - Kingdom Percussion Academy</t>
  </si>
  <si>
    <t>I - Louisa Waugh</t>
  </si>
  <si>
    <t>I - RANT</t>
  </si>
  <si>
    <t>I - Richard Ashrowan &amp; Pat Law</t>
  </si>
  <si>
    <t>I - Riccardo Michael Galgani</t>
  </si>
  <si>
    <t>I - Robin Morton</t>
  </si>
  <si>
    <t>I - Rory Middleton</t>
  </si>
  <si>
    <t>I - Rosalind Masson</t>
  </si>
  <si>
    <t>I - Ross M Brown</t>
  </si>
  <si>
    <t>I - Sheena Graham-George</t>
  </si>
  <si>
    <t>I - Solar Bear Limited</t>
  </si>
  <si>
    <t>I - Stephanie Green</t>
  </si>
  <si>
    <t>I - Sybren Renema</t>
  </si>
  <si>
    <t>I - The Polkadot Factory Ltd</t>
  </si>
  <si>
    <t>I - Zoe Williams</t>
  </si>
  <si>
    <t>T - Aberdeen Performing Arts</t>
  </si>
  <si>
    <t>T - A M Gray</t>
  </si>
  <si>
    <t>T - CHRISTOPHER-ROSS</t>
  </si>
  <si>
    <t>T - CLARANET LIMITED</t>
  </si>
  <si>
    <t>T - Craft Town Scotland</t>
  </si>
  <si>
    <t>T - Creative Sector Services CIC</t>
  </si>
  <si>
    <t>T - Executive Function Ltd</t>
  </si>
  <si>
    <t>T - Highlands &amp; Islands Enterprise</t>
  </si>
  <si>
    <t>T - Jupiter Artland Co Ltd</t>
  </si>
  <si>
    <t>T - Social Research Association</t>
  </si>
  <si>
    <t>T - Vision Sign &amp; Digital Ltd</t>
  </si>
  <si>
    <t>I - Lothian NHS Board</t>
  </si>
  <si>
    <t>I - Nick Underwood</t>
  </si>
  <si>
    <t>I - Performing Rights Society Foundation</t>
  </si>
  <si>
    <t>T - Dave Beech</t>
  </si>
  <si>
    <t>I - Alex Pollard</t>
  </si>
  <si>
    <t>I - Andrew McGregor</t>
  </si>
  <si>
    <t>I - Barry Gornell</t>
  </si>
  <si>
    <t>I - Claire Hughes</t>
  </si>
  <si>
    <t>I - Frozen Charlotte Productions</t>
  </si>
  <si>
    <t>I - Indepen-dance (Scotland)</t>
  </si>
  <si>
    <t>I - International Society for the Performing Arts (ISPA)</t>
  </si>
  <si>
    <t>I - John Slavin</t>
  </si>
  <si>
    <t>I - Justin Ruthven-Tyers</t>
  </si>
  <si>
    <t>I - Kendall Koppe Gallery</t>
  </si>
  <si>
    <t>I - Lauren MacColl</t>
  </si>
  <si>
    <t>I - Littlewhitehead</t>
  </si>
  <si>
    <t>I - Lowri Potts</t>
  </si>
  <si>
    <t>I - Marlena Morris</t>
  </si>
  <si>
    <t>I - Norman Douglas</t>
  </si>
  <si>
    <t>I - The Outside Track</t>
  </si>
  <si>
    <t>I - Riverside Music Complex</t>
  </si>
  <si>
    <t>I - Room 2 Manouevre</t>
  </si>
  <si>
    <t>I - Sarah J Stanley</t>
  </si>
  <si>
    <t>I - Shona MacNaughton</t>
  </si>
  <si>
    <t>I - Stellar Quines Theatre Company</t>
  </si>
  <si>
    <t>I - Torkjell Alistair Stromme</t>
  </si>
  <si>
    <t>T - British Telecommunications Plc</t>
  </si>
  <si>
    <t>T - Culture Sparks</t>
  </si>
  <si>
    <t>T - Film London Ltd</t>
  </si>
  <si>
    <t>T - Flexiform Business Furniture Limited</t>
  </si>
  <si>
    <t>T - Glasgow Media Access Centre</t>
  </si>
  <si>
    <t>T - Mary McGookin</t>
  </si>
  <si>
    <t>T - Meltwater Group</t>
  </si>
  <si>
    <t>T - I J Mellis</t>
  </si>
  <si>
    <t>T - Scottish Mentoring Network</t>
  </si>
  <si>
    <t>T - The Theatre Trust</t>
  </si>
  <si>
    <t>I - Calum MacDonald</t>
  </si>
  <si>
    <t>I - Carole Sheridan</t>
  </si>
  <si>
    <t>I - Colin Williamson</t>
  </si>
  <si>
    <t>I - David Blyth</t>
  </si>
  <si>
    <t>I - Junction 25 (Glass Performance)</t>
  </si>
  <si>
    <t>I - John McNaught</t>
  </si>
  <si>
    <t>I - Lauren Gault</t>
  </si>
  <si>
    <t>I - Marta Masiero</t>
  </si>
  <si>
    <t>I - Oliver Braid</t>
  </si>
  <si>
    <t>I - Olivia Furness Music</t>
  </si>
  <si>
    <t>I - Richard McQuarrie</t>
  </si>
  <si>
    <t>I - Saras Feijoo</t>
  </si>
  <si>
    <t>I - Tania Czajka</t>
  </si>
  <si>
    <t>I - Traditional Music Forum</t>
  </si>
  <si>
    <t>T - Art Pistol</t>
  </si>
  <si>
    <t>T - EDINBURGH INT. FILM FESTIVAL</t>
  </si>
  <si>
    <t>T - Engage</t>
  </si>
  <si>
    <t>T - ITV Studios Ltd</t>
  </si>
  <si>
    <t>T - JM Architects Ltd</t>
  </si>
  <si>
    <t>T - Pegasus Sound &amp; Light</t>
  </si>
  <si>
    <t>T - Scottish Council ForDevelopment&amp;Industry</t>
  </si>
  <si>
    <t>T - Scottish Viewpoint</t>
  </si>
  <si>
    <t>T - The Scottish Toutism Alliance</t>
  </si>
  <si>
    <t>T - Zip Heaters (UK) Limited</t>
  </si>
  <si>
    <t>T - Barbican Centre</t>
  </si>
  <si>
    <t>T - Connect Solutions PYT Ltd</t>
  </si>
  <si>
    <t>T - Edinburgh Arts Festival</t>
  </si>
  <si>
    <t>T - Embo Ltd</t>
  </si>
  <si>
    <t>T - Rachel Graham</t>
  </si>
  <si>
    <t>T - Graham Hastings</t>
  </si>
  <si>
    <t>T - Ian Greenhill</t>
  </si>
  <si>
    <t>T - Premier Entertainment, Arts &amp; Culture</t>
  </si>
  <si>
    <t>D - BNP Paribas (Direct Debit)</t>
  </si>
  <si>
    <t>D - Francotyp-Postalia Ltd (Direct Debit)</t>
  </si>
  <si>
    <t>D - Glasgow Taxis Ltd (Direct Debit)</t>
  </si>
  <si>
    <t>D - Law at Work (DD)</t>
  </si>
  <si>
    <t>D - Orange Mobile (Direct Debit)</t>
  </si>
  <si>
    <t>D - Scottish Equitable (DD)</t>
  </si>
  <si>
    <t>D - Siemens (DD)</t>
  </si>
  <si>
    <t>T - Festivals Edinburgh</t>
  </si>
  <si>
    <t>T - The Baring Foundation</t>
  </si>
  <si>
    <t>T - NHS Lothian</t>
  </si>
  <si>
    <t>T - Visit Scotland</t>
  </si>
  <si>
    <t>I - Tin Angel Productions Ltd</t>
  </si>
  <si>
    <t>I - Colin Scott-Moncrieff</t>
  </si>
  <si>
    <t>I - Theatre Cryptic Ltd</t>
  </si>
  <si>
    <t>I - Frozen Charlotte Productions Ltd</t>
  </si>
  <si>
    <t>I - Glenrothes YMCA</t>
  </si>
  <si>
    <t>I - Marc Brew</t>
  </si>
  <si>
    <t>I - Natalie Toyne</t>
  </si>
  <si>
    <t>I - Rural Nations Limited</t>
  </si>
  <si>
    <t>I - Scottish Saxophone Ensemble</t>
  </si>
  <si>
    <t>I - TEAMTRACKR LIMITED</t>
  </si>
  <si>
    <t>T - Beathag Mhoireasdan</t>
  </si>
  <si>
    <t>T - Canadian Independent Music Association</t>
  </si>
  <si>
    <t>T - Fiona Miller</t>
  </si>
  <si>
    <t>T - GEAC Trading Ltd</t>
  </si>
  <si>
    <t>T - Glasgow East Arts Company Limited</t>
  </si>
  <si>
    <t>T - Johnny Gailey</t>
  </si>
  <si>
    <t>T - Mary S Bourne</t>
  </si>
  <si>
    <t>T - Nathaly Ossa Alzate</t>
  </si>
  <si>
    <t>T - Mr PM Kane</t>
  </si>
  <si>
    <t>T - PRG Recruitment</t>
  </si>
  <si>
    <t>T - Ruth Wishart</t>
  </si>
  <si>
    <t>T - Scottish Public Services Ombudsman</t>
  </si>
  <si>
    <t>T - Smallpetitklein Dance Company</t>
  </si>
  <si>
    <t>T - Team Air Express</t>
  </si>
  <si>
    <t>T - Wildcat One Ltd</t>
  </si>
  <si>
    <t>I - Aberdeen Foyer</t>
  </si>
  <si>
    <t>I - Alexander Hetherington</t>
  </si>
  <si>
    <t>I - Alexander Stevenson</t>
  </si>
  <si>
    <t>I - Alice Ladenburgh</t>
  </si>
  <si>
    <t>I - Annie George</t>
  </si>
  <si>
    <t>I - Arts Cabinet</t>
  </si>
  <si>
    <t>I - Clive Andrews (Catalyst Dance Management)</t>
  </si>
  <si>
    <t>I - Dawn Taylor</t>
  </si>
  <si>
    <t>I - Florrie James</t>
  </si>
  <si>
    <t>I - Gareth Whitehead</t>
  </si>
  <si>
    <t>I - Janis Mackay</t>
  </si>
  <si>
    <t>I - Josh Armstrong</t>
  </si>
  <si>
    <t>I - Lee Holland</t>
  </si>
  <si>
    <t>I - Lyndsay Mann</t>
  </si>
  <si>
    <t>I - Mary Mary</t>
  </si>
  <si>
    <t>I - Ross Birrell</t>
  </si>
  <si>
    <t>I - RSNO</t>
  </si>
  <si>
    <t>I - Scottish Clarinet Quartet</t>
  </si>
  <si>
    <t>I - Scottish Society of Playwrights</t>
  </si>
  <si>
    <t>I - Skillset Sector Skills Council Ltd</t>
  </si>
  <si>
    <t>I - Smallpetitklein Dance Company Limited</t>
  </si>
  <si>
    <t>I - Stephanie Koenen</t>
  </si>
  <si>
    <t>I - Tess Letham</t>
  </si>
  <si>
    <t>I - Thomas Pritchard</t>
  </si>
  <si>
    <t>T - Andrew Wilson &amp; Sons Ltd</t>
  </si>
  <si>
    <t>T - British Film Institute</t>
  </si>
  <si>
    <t>T - CREATIVE &amp; TECHNICAL MEDIA SERVICES LTD</t>
  </si>
  <si>
    <t>T - EOIN CAREY</t>
  </si>
  <si>
    <t>T - Galway Gourmet</t>
  </si>
  <si>
    <t>T - Jemma Neville</t>
  </si>
  <si>
    <t>T - Murray J.Buchanan</t>
  </si>
  <si>
    <t>T - POSTURITE UK LTD</t>
  </si>
  <si>
    <t>T - ROYAL COMMISSION ON THE ANCIENT &amp; HISTORICAL MONUMEN</t>
  </si>
  <si>
    <t>T - J &amp; E Shepherd</t>
  </si>
  <si>
    <t>T - The Copyright Licensing Agency</t>
  </si>
  <si>
    <t>T - The British Council</t>
  </si>
  <si>
    <t>I - Royal Botanic Garden Edinburgh (Inverleith House)</t>
  </si>
  <si>
    <t>I - Agnew McAllister Duo</t>
  </si>
  <si>
    <t>I - Creative Skillset - Sector Skills Council Limited</t>
  </si>
  <si>
    <t>I - Elaine Kordys</t>
  </si>
  <si>
    <t>I - Laura Yuile</t>
  </si>
  <si>
    <t>T - A N ARTISTS INFORMATION COMPANY</t>
  </si>
  <si>
    <t>T - Sandra Gunn</t>
  </si>
  <si>
    <t>T - Strathclyde Pension Fund</t>
  </si>
  <si>
    <t>T - Touring Exhibitions Group</t>
  </si>
  <si>
    <t>I - Alex Frost</t>
  </si>
  <si>
    <t>I - Birlinn Limited</t>
  </si>
  <si>
    <t>I - Collect Scotland CIC</t>
  </si>
  <si>
    <t>I - Edinburgh Youth Gaitherin</t>
  </si>
  <si>
    <t>I - Gavin Grant</t>
  </si>
  <si>
    <t>I - Iraya Noble</t>
  </si>
  <si>
    <t>I - Jim Crumley</t>
  </si>
  <si>
    <t>I - Karen Cunningham</t>
  </si>
  <si>
    <t>I - Kaz Robertson</t>
  </si>
  <si>
    <t>I - Sara Sheridan</t>
  </si>
  <si>
    <t>I - The Clipperton Project</t>
  </si>
  <si>
    <t>I - Zoe Fothergill</t>
  </si>
  <si>
    <t>T - Hymans Robertson LLP</t>
  </si>
  <si>
    <t>T - Partytecture Limited</t>
  </si>
  <si>
    <t>T - ProcessFlows (UK) Ltd</t>
  </si>
  <si>
    <t>I - Ghazi Hussein</t>
  </si>
  <si>
    <t>T - EconomicDevelopment Assoc (Scotland) Ltd</t>
  </si>
  <si>
    <t>T - Newspaper Licencing Agency</t>
  </si>
  <si>
    <t>I - Anna Porubcansky</t>
  </si>
  <si>
    <t>I - Donna Maciocia</t>
  </si>
  <si>
    <t>I - Douglas Morland</t>
  </si>
  <si>
    <t>I - Edinburgh Contemporary Crafts</t>
  </si>
  <si>
    <t>I - Elena Piras</t>
  </si>
  <si>
    <t>I - Elisabeth A Dooner (Dalcroze Society Summer School)</t>
  </si>
  <si>
    <t>I - Fiona Miller</t>
  </si>
  <si>
    <t>I - Hirofumi Suda</t>
  </si>
  <si>
    <t>I - International Arts Federation Services Pty Ltd</t>
  </si>
  <si>
    <t>I - Jamie Cooper</t>
  </si>
  <si>
    <t>I - Kirstie Swain (Julie Press Literary Division)</t>
  </si>
  <si>
    <t>I - Renfrewshire Council (Renfrewshire Arts &amp; Museums)</t>
  </si>
  <si>
    <t>I - PyroCeltica (Ron Oliverira)</t>
  </si>
  <si>
    <t>I - Sarah Rose</t>
  </si>
  <si>
    <t>I - Swallows Foundation UK Ltd</t>
  </si>
  <si>
    <t>I - Tamsyn Russell</t>
  </si>
  <si>
    <t>T - Aberdeen City Council</t>
  </si>
  <si>
    <t>T - CREATIVE CARBON SCOTLAND</t>
  </si>
  <si>
    <t>T - Culture Label.com</t>
  </si>
  <si>
    <t>T - Dundee College</t>
  </si>
  <si>
    <t>T - Emma Donald</t>
  </si>
  <si>
    <t>T - Macdonald Licensing Solicitors</t>
  </si>
  <si>
    <t>I - Dave Boyd (Marora Music)</t>
  </si>
  <si>
    <t>I - Design Dundee Ltd</t>
  </si>
  <si>
    <t>I - Gareth Dickson</t>
  </si>
  <si>
    <t>I - Gareth Whitehead (Bulletdodge Records)</t>
  </si>
  <si>
    <t>I - Katherine Grosset</t>
  </si>
  <si>
    <t>I - Mark C Briggs</t>
  </si>
  <si>
    <t>I - Royal Scottish Academy of Art &amp; Architecture</t>
  </si>
  <si>
    <t>I - Ruth Janssen</t>
  </si>
  <si>
    <t>I - Student Designers Ltd</t>
  </si>
  <si>
    <t>I - UZ Arts Ltd</t>
  </si>
  <si>
    <t>T - Aconite Productions Ltd</t>
  </si>
  <si>
    <t>T - BOUTIQUE EDITIONS LTD</t>
  </si>
  <si>
    <t>T - Flagship Newspapers</t>
  </si>
  <si>
    <t>T - SOLUS PRODUCTIONS LTD</t>
  </si>
  <si>
    <t>T - Steven Cox</t>
  </si>
  <si>
    <t>T - Taig Chearsbahagh</t>
  </si>
  <si>
    <t>T - Argyll &amp; Bute Council</t>
  </si>
  <si>
    <t>T - Tayscreen</t>
  </si>
  <si>
    <t>T - North Lanarkshire Council</t>
  </si>
  <si>
    <t>I - Age Scotland</t>
  </si>
  <si>
    <t>I - Battle of Prestonpans (1745) Heritage Trust</t>
  </si>
  <si>
    <t>I - Glasgow Film Theatre (Margaret Tait Residency)</t>
  </si>
  <si>
    <t>I - Kenneth Cockburn</t>
  </si>
  <si>
    <t>I - Paul McKenna Ltd</t>
  </si>
  <si>
    <t>I - Silas T Parry</t>
  </si>
  <si>
    <t>I - The Organisation for New Music and Sound</t>
  </si>
  <si>
    <t>I - True TV and Film Ltd ( I Nearly Died Laughing)</t>
  </si>
  <si>
    <t>T - Alison Hutcheson</t>
  </si>
  <si>
    <t>T - City Cabs (Edinburgh) Ltd</t>
  </si>
  <si>
    <t>T - Commission Levy</t>
  </si>
  <si>
    <t>T - Dalziel+Scullion</t>
  </si>
  <si>
    <t>T - Dunedin Media</t>
  </si>
  <si>
    <t>T - GHI Contracts Ltd</t>
  </si>
  <si>
    <t>T - Horsecross Arts Limited</t>
  </si>
  <si>
    <t>T - 100-Indicia Training Ltd</t>
  </si>
  <si>
    <t>T - Ipsos MORI</t>
  </si>
  <si>
    <t>T - MACLAY MURRAY &amp; SPENS</t>
  </si>
  <si>
    <t>T - Performing Right Society Ltd</t>
  </si>
  <si>
    <t>T - Perth Theatre Catering Services Ltd</t>
  </si>
  <si>
    <t>T - Private Function</t>
  </si>
  <si>
    <t>T - Sara Ferrier</t>
  </si>
  <si>
    <t>T - Sodexo Corporate Services</t>
  </si>
  <si>
    <t>T - TIGA Account</t>
  </si>
  <si>
    <t>T - PS Financials plc</t>
  </si>
  <si>
    <t>I - Andrew Green</t>
  </si>
  <si>
    <t>I - Carrie Fertig</t>
  </si>
  <si>
    <t>I - Creative Electric (Heather M</t>
  </si>
  <si>
    <t>I - Drew Wright</t>
  </si>
  <si>
    <t>I - Elin Isaksson Glass</t>
  </si>
  <si>
    <t>I - Feis Rois Ltd (Fiona Dalgetty)</t>
  </si>
  <si>
    <t>I - Independent Street Arts Network (ISAN)</t>
  </si>
  <si>
    <t>I - Kate Tough</t>
  </si>
  <si>
    <t>I - Kirsteen Macdonald</t>
  </si>
  <si>
    <t>I - Lake of Stars Ltd (Will Jameson)</t>
  </si>
  <si>
    <t>I - Lalitha Rajan</t>
  </si>
  <si>
    <t>I - Leo Forde</t>
  </si>
  <si>
    <t>I - Lucy Gaizely</t>
  </si>
  <si>
    <t>I - NT Creative Arts Ltd - Amble Skuse</t>
  </si>
  <si>
    <t>I - NT Creative Arts Ltd - Douglas Irvine</t>
  </si>
  <si>
    <t>I - NT Creative Arts Ltd - Jack Nissan</t>
  </si>
  <si>
    <t>I - Richard Stirling</t>
  </si>
  <si>
    <t>I - Rowena Comrie</t>
  </si>
  <si>
    <t>I - Royal Lyceum Theatre Company</t>
  </si>
  <si>
    <t>I - Sense Scotland</t>
  </si>
  <si>
    <t>T - Aberdeen Artfair</t>
  </si>
  <si>
    <t>T - Big Lottery Fund</t>
  </si>
  <si>
    <t>T - Clare Fraser</t>
  </si>
  <si>
    <t>T - Film Export UK LTD</t>
  </si>
  <si>
    <t>T - Haysmarket Media Group Ltd</t>
  </si>
  <si>
    <t>T - KSDW Ltd</t>
  </si>
  <si>
    <t>T - Philip J Taylor</t>
  </si>
  <si>
    <t>T - The Location Guide Ltd</t>
  </si>
  <si>
    <t>T - Young Films</t>
  </si>
  <si>
    <t>I - Callum Graham Beith</t>
  </si>
  <si>
    <t>I - Christopher P Maule</t>
  </si>
  <si>
    <t>I - Emma Jayne Park Dance Theatre</t>
  </si>
  <si>
    <t>I - NT Creative Arts Ltd - Janis Claxton</t>
  </si>
  <si>
    <t>I - Muirhouse Youth Development Group</t>
  </si>
  <si>
    <t>I - the Scottish Flute Trio</t>
  </si>
  <si>
    <t>I - Stammer Productions Ltd (Collette Sadler)</t>
  </si>
  <si>
    <t>I - Tara Hodgson</t>
  </si>
  <si>
    <t>I - The One Ensemble</t>
  </si>
  <si>
    <t>I - ThickSkin Limited</t>
  </si>
  <si>
    <t>I - Waterbaby Dance Limted</t>
  </si>
  <si>
    <t>T - Nick Wall Photography</t>
  </si>
  <si>
    <t>T - Cavan Convery</t>
  </si>
  <si>
    <t>T - Francesca Dymond</t>
  </si>
  <si>
    <t>T - GVA</t>
  </si>
  <si>
    <t>T - The Hub Events</t>
  </si>
  <si>
    <t>T - M&amp;F Location Services (Matt Jones)</t>
  </si>
  <si>
    <t>D - Informations Commissioner's Office (Direct Debit)</t>
  </si>
  <si>
    <t>T - John Brown Caterhire Ltd</t>
  </si>
  <si>
    <t>T - Geoffry Brown</t>
  </si>
  <si>
    <t>T - Publishers Licensing Society</t>
  </si>
  <si>
    <t>T - Commission Des Communautes</t>
  </si>
  <si>
    <t>I - Aikaterini Chatazaki</t>
  </si>
  <si>
    <t>I - Anne McVitie (Silver Ray Media Ltd)</t>
  </si>
  <si>
    <t>I - Christine Edwards</t>
  </si>
  <si>
    <t>I - Concerto Caledonia</t>
  </si>
  <si>
    <t>I - Geri Loup Nolan</t>
  </si>
  <si>
    <t>I - Istanbul Foundation for Culture &amp; Arts (Bige Orer)</t>
  </si>
  <si>
    <t>I - Joanne Garner</t>
  </si>
  <si>
    <t>I - Jordanhill School (John Anderson)</t>
  </si>
  <si>
    <t>I - Julia McLean</t>
  </si>
  <si>
    <t>I - Margot Samel</t>
  </si>
  <si>
    <t>I - Paul Henry</t>
  </si>
  <si>
    <t>I - Rebecca Wilcox</t>
  </si>
  <si>
    <t>I - Romana Abercromby Cook</t>
  </si>
  <si>
    <t>I - Skirmishes Limited (MAKlab - Bruce Newlands)</t>
  </si>
  <si>
    <t>I - University of the West of Scotland (Gayle McPherson</t>
  </si>
  <si>
    <t>T - Boss-Ltd</t>
  </si>
  <si>
    <t>T - Cairn String Quartet</t>
  </si>
  <si>
    <t>T - Culture &amp; Sport Glasgow</t>
  </si>
  <si>
    <t>T - Elizabeth Conacher</t>
  </si>
  <si>
    <t>T - Graeme Steel Sound Engineer</t>
  </si>
  <si>
    <t>T - Senator International Ltd</t>
  </si>
  <si>
    <t>I - Dogstar Theatre Company (Hamish MacDonald)</t>
  </si>
  <si>
    <t>I - Fife Cultural Trust Ltd</t>
  </si>
  <si>
    <t>I - Glasgow Life (Tramway)</t>
  </si>
  <si>
    <t>I - Greentrax Recordings Limited</t>
  </si>
  <si>
    <t>I - Mandy McIntosh</t>
  </si>
  <si>
    <t>I - Rura &amp; Joy Dunlop (Jack Smedley)</t>
  </si>
  <si>
    <t>I - Scottish Music Industry Association (Stewart Henders</t>
  </si>
  <si>
    <t>T - A-Ha Marketing &amp; Media Ltd</t>
  </si>
  <si>
    <t>T - Cake</t>
  </si>
  <si>
    <t>T - CIPFA</t>
  </si>
  <si>
    <t>T - Clyde Solutions Ltd</t>
  </si>
  <si>
    <t>T - Experian Ltd</t>
  </si>
  <si>
    <t>T - Free Media Ltd</t>
  </si>
  <si>
    <t>T - IBM UK Ltd</t>
  </si>
  <si>
    <t>T - Jules</t>
  </si>
  <si>
    <t>T - Key Production (London) Ltd</t>
  </si>
  <si>
    <t>T - Liggy's Cake Company</t>
  </si>
  <si>
    <t>T - Paul McGeechan</t>
  </si>
  <si>
    <t>T - Scott-Moncrieff</t>
  </si>
  <si>
    <t>T - Cental Law Training (Scotland) Ltd</t>
  </si>
  <si>
    <t>I - Amy Henderson</t>
  </si>
  <si>
    <t>I - Editions Liana Levi Sarl</t>
  </si>
  <si>
    <t>I - Eleanor Stewart</t>
  </si>
  <si>
    <t>I - Fly Right Dance Company (Susan McDonald)</t>
  </si>
  <si>
    <t>I - Grant Smeaton</t>
  </si>
  <si>
    <t>I - Ingleby Gallery Ltd</t>
  </si>
  <si>
    <t>I - Isabel Mendes (Africa In Motion)</t>
  </si>
  <si>
    <t>I - Tina Jordan Rees</t>
  </si>
  <si>
    <t>I - Lalitha Rajan (Tumult in the Clouds)</t>
  </si>
  <si>
    <t>I - Lanua Movement &amp; Improvisation (Merav Israel)</t>
  </si>
  <si>
    <t>I - National Funding Scheme (Paul Cutts)</t>
  </si>
  <si>
    <t>I - Stuart White</t>
  </si>
  <si>
    <t>T - Boddam Cabs</t>
  </si>
  <si>
    <t>T - The Festivals Company Ltd</t>
  </si>
  <si>
    <t>T - Shetland Arts</t>
  </si>
  <si>
    <t>T - The Edinburgh Larder</t>
  </si>
  <si>
    <t>T - Charlotte RR Murray</t>
  </si>
  <si>
    <t>T - Lau Scotland Ltd</t>
  </si>
  <si>
    <t>I - ABC Creative Music (Tom Bancroft)</t>
  </si>
  <si>
    <t>I - Aisling Agnew</t>
  </si>
  <si>
    <t>I - Composite Arts Association (Alan Bryden)</t>
  </si>
  <si>
    <t>I - Culture Zone Shetland (Suzanne Briggs)</t>
  </si>
  <si>
    <t>I - David Kinloch</t>
  </si>
  <si>
    <t>I - Felix Davey</t>
  </si>
  <si>
    <t>I - Isabelle Moore</t>
  </si>
  <si>
    <t>I - Mark Norris</t>
  </si>
  <si>
    <t>I - Scotland Writers Football Club (Doug Johnstone)</t>
  </si>
  <si>
    <t>I - Screen HI (Creative Highland - Iain Hamilton)</t>
  </si>
  <si>
    <t>I - TechCube Management Lltd (Jamie Coleman)</t>
  </si>
  <si>
    <t>T - The Eventful Publishing Co Ltd</t>
  </si>
  <si>
    <t>T - Out Of The Blue</t>
  </si>
  <si>
    <t>T - Out of the Blue Arts &amp; Education Trust</t>
  </si>
  <si>
    <t>T - Stephanie Knight</t>
  </si>
  <si>
    <t>T - Urban Angel Cafe</t>
  </si>
  <si>
    <t>T - Citizens Theatre</t>
  </si>
  <si>
    <t>T - David Harding</t>
  </si>
  <si>
    <t>T - On Board Training &amp; Consultancy Ltd</t>
  </si>
  <si>
    <t>I - Amelia Bywater (OaPaO Collective)</t>
  </si>
  <si>
    <t>I - Emma Hamilton</t>
  </si>
  <si>
    <t>I - James McLardy</t>
  </si>
  <si>
    <t>I - Jessica Brettle</t>
  </si>
  <si>
    <t>I - Kate V Robertson</t>
  </si>
  <si>
    <t>I - Kim Simpson</t>
  </si>
  <si>
    <t>I - Manran (Gary Innes)</t>
  </si>
  <si>
    <t>I - Mary Gapinski</t>
  </si>
  <si>
    <t>I - WASPS Studios Ltd (Alison Fullerton)</t>
  </si>
  <si>
    <t>T - Donald MacDonald</t>
  </si>
  <si>
    <t>T - Liddell Thomson Ltd</t>
  </si>
  <si>
    <t>T - MCPS - Mechanical Copyright Protection Society Ltd</t>
  </si>
  <si>
    <t>T - Stanley Alexander Bonnar</t>
  </si>
  <si>
    <t>T - Scottish Government</t>
  </si>
  <si>
    <t>I - Kirsty Thomas</t>
  </si>
  <si>
    <t>I - Lamp House Music (Callum Maguire)</t>
  </si>
  <si>
    <t>I - Lesley Harrison</t>
  </si>
  <si>
    <t>I - Magnetic North Theatre Productions Ltd</t>
  </si>
  <si>
    <t>I - Nadia Catena</t>
  </si>
  <si>
    <t>I - Traverse Theatre Company Ltd (Linda Crooks)</t>
  </si>
  <si>
    <t>T - Fife Contemporary Art &amp; Craft (St.Andrews) Ltd</t>
  </si>
  <si>
    <t>T - Grant Thornton UK LLP</t>
  </si>
  <si>
    <t>T - J &amp; D S Halcrow</t>
  </si>
  <si>
    <t>T - Stewart Henderon</t>
  </si>
  <si>
    <t>T - The Dance House</t>
  </si>
  <si>
    <t>T - Whiski Rooms</t>
  </si>
  <si>
    <t>I - Age Scotland (Luminate - Caitlin Skinner)</t>
  </si>
  <si>
    <t>I - Cleas Ltd</t>
  </si>
  <si>
    <t>I - Jamie Gilmour (We Were Promised Jetpacks)</t>
  </si>
  <si>
    <t>I - Johanna Basford Designs</t>
  </si>
  <si>
    <t>I - Michael Hill Johnston</t>
  </si>
  <si>
    <t>I - Moray House - (The University of Edinburgh)</t>
  </si>
  <si>
    <t>I - Peter Geoghegan</t>
  </si>
  <si>
    <t>I - RhuArt Gallery Ltd (Flick Hawkins)</t>
  </si>
  <si>
    <t>I - Thick-Skinned Productions Ltd (David Gray)</t>
  </si>
  <si>
    <t>I - Tolvas Toy Box (Me And The Giants Ltd)</t>
  </si>
  <si>
    <t>T - Angela Hogg</t>
  </si>
  <si>
    <t>T - Avril Blamey &amp; Associates</t>
  </si>
  <si>
    <t>T - GLASGOW CITY COUNCIL</t>
  </si>
  <si>
    <t>T - Greengold Music/Greengold Projects/The Cast</t>
  </si>
  <si>
    <t>T - Heather MacLeod</t>
  </si>
  <si>
    <t>T - High St. Gallery</t>
  </si>
  <si>
    <t>T - Ko Lik Films Ltd</t>
  </si>
  <si>
    <t>T - Lucy McEachan</t>
  </si>
  <si>
    <t>T - Martin Henderson</t>
  </si>
  <si>
    <t>T - Peter Cabrelli</t>
  </si>
  <si>
    <t>T - Vicky Rutherford-O'Leary</t>
  </si>
  <si>
    <t>I - Cora Bisset</t>
  </si>
  <si>
    <t>I - Sheridan Music Consultancy</t>
  </si>
  <si>
    <t>I - Andrea Walsh</t>
  </si>
  <si>
    <t>I - Beca Lipscombe</t>
  </si>
  <si>
    <t>I - Bjorn Sandberg</t>
  </si>
  <si>
    <t>I - Carla Novi</t>
  </si>
  <si>
    <t>I - Christine Devaney</t>
  </si>
  <si>
    <t>I - Kirkintilloch Youth Band</t>
  </si>
  <si>
    <t>I - Matheu Watson</t>
  </si>
  <si>
    <t>I - William Letford</t>
  </si>
  <si>
    <t>T - Cerdd Cymru Music Wales Ltd</t>
  </si>
  <si>
    <t>T - The Fotheringham Gallery</t>
  </si>
  <si>
    <t>T - Indicator Ltd.</t>
  </si>
  <si>
    <t>T - Postcode Anywhere</t>
  </si>
  <si>
    <t>T - Software Box Ltd</t>
  </si>
  <si>
    <t>T - Taleka Ltd</t>
  </si>
  <si>
    <t>T - The Production Guild limited</t>
  </si>
  <si>
    <t>T - Wezi Mhura</t>
  </si>
  <si>
    <t>I - Celtic Colours International Festival Society</t>
  </si>
  <si>
    <t>I - Divya Bhatia</t>
  </si>
  <si>
    <t>I - Firefly Arts Limited</t>
  </si>
  <si>
    <t>I - Hands On Studios Ltd</t>
  </si>
  <si>
    <t>I - Quavers Music Scotland</t>
  </si>
  <si>
    <t>I - Susan Hay</t>
  </si>
  <si>
    <t>I - University of the Highlands and Islands</t>
  </si>
  <si>
    <t>T - Jim Cowan</t>
  </si>
  <si>
    <t>T - McGill Duncan Gallery</t>
  </si>
  <si>
    <t>T - Derek Yeaman</t>
  </si>
  <si>
    <t>T - Glasgow Photography Group Ltd</t>
  </si>
  <si>
    <t>T - Tom Pow</t>
  </si>
  <si>
    <t>T - University of Glasgow</t>
  </si>
  <si>
    <t>T - ACAS</t>
  </si>
  <si>
    <t>T - AMA</t>
  </si>
  <si>
    <t>T - Federation of Scottish Theatre</t>
  </si>
  <si>
    <t>T - Frames Gallery</t>
  </si>
  <si>
    <t>T - Independent fire Services Ltd</t>
  </si>
  <si>
    <t>T - Intent Media Ltd</t>
  </si>
  <si>
    <t>T - Caffie Coffee Group</t>
  </si>
  <si>
    <t>T - Up Helly AA Ltd</t>
  </si>
  <si>
    <t>T - NYS Corporate</t>
  </si>
  <si>
    <t>T - The National Trust for Scotland</t>
  </si>
  <si>
    <t>I - Alan Smith</t>
  </si>
  <si>
    <t>I - Jonathan Thomson</t>
  </si>
  <si>
    <t>T - Claire Antrobus Consulting</t>
  </si>
  <si>
    <t>T - Film Bang</t>
  </si>
  <si>
    <t>T - SG Development Solutions Ltd</t>
  </si>
  <si>
    <t>I - Arts Marketing Association</t>
  </si>
  <si>
    <t>I - Curtis Brown on behalf of Katie Douglas</t>
  </si>
  <si>
    <t>I - David Hutchinson</t>
  </si>
  <si>
    <t>I - European Cultural Parliament</t>
  </si>
  <si>
    <t>I - Greer Pester</t>
  </si>
  <si>
    <t>I - Jessica Worrall</t>
  </si>
  <si>
    <t>I - Lu Kemp</t>
  </si>
  <si>
    <t>I - Nic Green</t>
  </si>
  <si>
    <t>I - Peatbog Faeries</t>
  </si>
  <si>
    <t>I - Skinny, The</t>
  </si>
  <si>
    <t>I - The Arches</t>
  </si>
  <si>
    <t>I - Allan MacDonald</t>
  </si>
  <si>
    <t>I - Angela Coates</t>
  </si>
  <si>
    <t>I - Cardonald College Glasgow</t>
  </si>
  <si>
    <t>I - Carol Scorer</t>
  </si>
  <si>
    <t>I - Elin Jakobsdottir</t>
  </si>
  <si>
    <t>I - Fife Youth Jazz Orchestra</t>
  </si>
  <si>
    <t>I - Gillian Steel</t>
  </si>
  <si>
    <t>I - Green Door Studio Community Interest Group</t>
  </si>
  <si>
    <t>I - Improvement of mould making skills</t>
  </si>
  <si>
    <t>I - Institute for Creative Industries</t>
  </si>
  <si>
    <t>I - Leisure and Culture Dundee</t>
  </si>
  <si>
    <t>I - Lewis Hetherington</t>
  </si>
  <si>
    <t>I - Matthew Sadowski</t>
  </si>
  <si>
    <t>I - Tromolo Productions Ltd</t>
  </si>
  <si>
    <t>T - Charteris Plc</t>
  </si>
  <si>
    <t>T - Gallery Heinzel Ltd</t>
  </si>
  <si>
    <t>T - Hands Up For Trad Ltd</t>
  </si>
  <si>
    <t>T - Junk Ants Ltd</t>
  </si>
  <si>
    <t>T - The Mcm Fire Co</t>
  </si>
  <si>
    <t>T - Screen Facilities Scotland Ltd</t>
  </si>
  <si>
    <t>T - Synchroncity Films</t>
  </si>
  <si>
    <t>I - Allan Cameron</t>
  </si>
  <si>
    <t>I - Beth Dynowski</t>
  </si>
  <si>
    <t>I - Beverley Hood</t>
  </si>
  <si>
    <t>I - Chrissie Ardill</t>
  </si>
  <si>
    <t>I - David Paul Jones</t>
  </si>
  <si>
    <t>I - Emma Lennox</t>
  </si>
  <si>
    <t>I - Geoffrey Mann</t>
  </si>
  <si>
    <t>I - Hope Dickson Leach</t>
  </si>
  <si>
    <t>I - Hrafnhildur Halld├│rsd├│ttir</t>
  </si>
  <si>
    <t>I - Institute of Local Television at Summerhall TV</t>
  </si>
  <si>
    <t>I - James Ross</t>
  </si>
  <si>
    <t>I - Jennifer McGlone / Glow Arts</t>
  </si>
  <si>
    <t>I - JoAnne Ferrie</t>
  </si>
  <si>
    <t>I - John Aberdein</t>
  </si>
  <si>
    <t>I - Julie Bertagna</t>
  </si>
  <si>
    <t>I - Kari Corbett</t>
  </si>
  <si>
    <t>I - Kathryn Elkin</t>
  </si>
  <si>
    <t>I - Kate Davidson</t>
  </si>
  <si>
    <t>I - Kathleen Jamie</t>
  </si>
  <si>
    <t>I - Katherine MacBride</t>
  </si>
  <si>
    <t>I - Lisa Sangster Claire Halleran</t>
  </si>
  <si>
    <t>I - Lorraine Robson</t>
  </si>
  <si>
    <t>I - Lorraine McCauley</t>
  </si>
  <si>
    <t>I - Louise Ahl</t>
  </si>
  <si>
    <t>I - Mairi Lafferty</t>
  </si>
  <si>
    <t>I - Malachy Tallack</t>
  </si>
  <si>
    <t>I - Mark Vernon</t>
  </si>
  <si>
    <t>I - Mike Inglis</t>
  </si>
  <si>
    <t>I - Monika Smekot</t>
  </si>
  <si>
    <t>I - Norah Campbell</t>
  </si>
  <si>
    <t>I - Polly Clark</t>
  </si>
  <si>
    <t>I - Rody Gorman</t>
  </si>
  <si>
    <t>I - Roger Hutchinson</t>
  </si>
  <si>
    <t>I - The Skinny</t>
  </si>
  <si>
    <t>I - Ben Harrison</t>
  </si>
  <si>
    <t>I - Woodford Folk Festival</t>
  </si>
  <si>
    <t>T - Andy Wightman</t>
  </si>
  <si>
    <t>T - Julia Farrington</t>
  </si>
  <si>
    <t>I - Andy Saunders</t>
  </si>
  <si>
    <t>I - Caitlin Skinner</t>
  </si>
  <si>
    <t>I - Carrie Ann Newman</t>
  </si>
  <si>
    <t>I - Foundry Music Lab</t>
  </si>
  <si>
    <t>I - Martin MacIntyre</t>
  </si>
  <si>
    <t>I - Michelle Hannah</t>
  </si>
  <si>
    <t>I - Tommy Smith</t>
  </si>
  <si>
    <t>I - Wigtown Festival Company</t>
  </si>
  <si>
    <t>T - Ali Jarvis</t>
  </si>
  <si>
    <t>T - Benholm Group</t>
  </si>
  <si>
    <t>T - Central Law Training (Scotland) Ltd</t>
  </si>
  <si>
    <t>T - GTG Training Ltd</t>
  </si>
  <si>
    <t>T - The Scotsman Hotel</t>
  </si>
  <si>
    <t>I - Richard Medrington, Puppet State Theatre Company</t>
  </si>
  <si>
    <t>I - Wilson Macduff</t>
  </si>
  <si>
    <t>T - Taylor &amp; Francis</t>
  </si>
  <si>
    <t>T - Screen Facilities Scotland</t>
  </si>
  <si>
    <t>T - Tiger Games Ltd</t>
  </si>
  <si>
    <t>T - ADT Fire and Security PLC</t>
  </si>
  <si>
    <t>T - Castle Gallery</t>
  </si>
  <si>
    <t>T - Really Interesting Objects (RIO)</t>
  </si>
  <si>
    <t>T - Tecnica</t>
  </si>
  <si>
    <t>T - Wyvex Media Ltd</t>
  </si>
  <si>
    <t>I - An Tobar</t>
  </si>
  <si>
    <t>I - Christopher Stout</t>
  </si>
  <si>
    <t>I - COOPER GALLERY /UNIVERSITY OF DUNDEE</t>
  </si>
  <si>
    <t>I - Elizabeth van Zwet</t>
  </si>
  <si>
    <t>I - Huntly Summer School</t>
  </si>
  <si>
    <t>I - Jane Irina McKie</t>
  </si>
  <si>
    <t>I - Kim Walker</t>
  </si>
  <si>
    <t>I - Randy Klinger</t>
  </si>
  <si>
    <t>T - Messagelabs Ltd</t>
  </si>
  <si>
    <t>T - Rahat Nawaz</t>
  </si>
  <si>
    <t>T - Susan Wilkie</t>
  </si>
  <si>
    <t>T - University Of Edinburgh</t>
  </si>
  <si>
    <t>T - Venu Dhupa</t>
  </si>
  <si>
    <t>T - Hope London</t>
  </si>
  <si>
    <t>T - Philip Turner</t>
  </si>
  <si>
    <t>I - Articulation Ltd</t>
  </si>
  <si>
    <t>I - Bigmouth Audio Ltd</t>
  </si>
  <si>
    <t>I - The Black Diamond Express</t>
  </si>
  <si>
    <t>I - Corrina Hewat</t>
  </si>
  <si>
    <t>I - Elba Recording Studios</t>
  </si>
  <si>
    <t>I - Fiona McIntosh T/A Tessuti</t>
  </si>
  <si>
    <t>I - Katri Walker</t>
  </si>
  <si>
    <t>I - Patrick Jameson</t>
  </si>
  <si>
    <t>I - Puppet State Theatre Company</t>
  </si>
  <si>
    <t>I - Theatre Objektiv</t>
  </si>
  <si>
    <t>I - Universal Arts</t>
  </si>
  <si>
    <t>T - Hudson Global Resources Limited</t>
  </si>
  <si>
    <t>T - James F Kidd &amp; Son Ltd</t>
  </si>
  <si>
    <t>T - SURF ScotlandsIndependentRegeneration</t>
  </si>
  <si>
    <t>T - Allmediascotland.com Ltd</t>
  </si>
  <si>
    <t>T - Atlantic Edge Music Services</t>
  </si>
  <si>
    <t>T - Cause4 Ltd</t>
  </si>
  <si>
    <t>T - Fresh Entertainment</t>
  </si>
  <si>
    <t>T - Location Pictures Ltd</t>
  </si>
  <si>
    <t>T - Martin Baillie</t>
  </si>
  <si>
    <t>T - Newsquest Media Group Limited</t>
  </si>
  <si>
    <t>T - Park Modern Furniture Ltd</t>
  </si>
  <si>
    <t>T - PRG Recruitment LLP</t>
  </si>
  <si>
    <t>T - The Wire</t>
  </si>
  <si>
    <t>I - Danuta Ramos</t>
  </si>
  <si>
    <t>I - David Law</t>
  </si>
  <si>
    <t>I - Edinburgh College</t>
  </si>
  <si>
    <t>I - Kate Davis</t>
  </si>
  <si>
    <t>I - Good Press</t>
  </si>
  <si>
    <t>I - Opera Circus</t>
  </si>
  <si>
    <t>I - Saraband (Scotland) Ltd</t>
  </si>
  <si>
    <t>T - Allison Gardner</t>
  </si>
  <si>
    <t>T - EDF Energy 1 Ltd</t>
  </si>
  <si>
    <t>T - Paul Wright</t>
  </si>
  <si>
    <t>T - Paul Domela</t>
  </si>
  <si>
    <t>T - Safe Tee Ltd</t>
  </si>
  <si>
    <t>T - Summerhall</t>
  </si>
  <si>
    <t>T - Jethro Kinavuidi</t>
  </si>
  <si>
    <t>T - Ashe Hussain</t>
  </si>
  <si>
    <t>T - Julie Craik</t>
  </si>
  <si>
    <t>T - Leipziger Dok-Filmwochen GMBH</t>
  </si>
  <si>
    <t>I - Glasgow International (Culture and Sport Glasgow)</t>
  </si>
  <si>
    <t>I - Glasgow Print Studios</t>
  </si>
  <si>
    <t>T - BRITISH SCREEN ADVISORY COUNCIL</t>
  </si>
  <si>
    <t>T - Charlotte Thorne</t>
  </si>
  <si>
    <t>T - Creative &amp; Cultural Skills</t>
  </si>
  <si>
    <t>T - Laura Marcellion</t>
  </si>
  <si>
    <t>I - Alex Wilde</t>
  </si>
  <si>
    <t>I - Delphian Records</t>
  </si>
  <si>
    <t>I - Ilana Halperin</t>
  </si>
  <si>
    <t>I - Isobel Ross</t>
  </si>
  <si>
    <t>I - Media Education Limited</t>
  </si>
  <si>
    <t>I - Natasha Guinnessy</t>
  </si>
  <si>
    <t>I - Peter Royston</t>
  </si>
  <si>
    <t>I - Rebecca Gerrard</t>
  </si>
  <si>
    <t>I - Soundsational Community Music Ltd</t>
  </si>
  <si>
    <t>I - Tim Flood</t>
  </si>
  <si>
    <t>I - Vanishing Point Theatre Compan</t>
  </si>
  <si>
    <t>I - Yvonne Young</t>
  </si>
  <si>
    <t>I - Alasdair Bayne</t>
  </si>
  <si>
    <t>I - Film London</t>
  </si>
  <si>
    <t>I - Kibble Education and Care Centre</t>
  </si>
  <si>
    <t>I - Kunsthalle Basel</t>
  </si>
  <si>
    <t>I - Teena Gould Ceramics</t>
  </si>
  <si>
    <t>I - TMA Theatrical Management Association</t>
  </si>
  <si>
    <t>I - Zam Salim</t>
  </si>
  <si>
    <t>T - Cafe Pop Catering</t>
  </si>
  <si>
    <t>T - Miss Catherine Aitken</t>
  </si>
  <si>
    <t>T - Ms Christina Jansen</t>
  </si>
  <si>
    <t>T - Dark Angels</t>
  </si>
  <si>
    <t>T - Eduardo Alessandro Studios</t>
  </si>
  <si>
    <t>T - Employee Counselling Service</t>
  </si>
  <si>
    <t>T - J.Thomson Colour Printers</t>
  </si>
  <si>
    <t>T - Jamie Gilmour,</t>
  </si>
  <si>
    <t>T - Karen Campbell</t>
  </si>
  <si>
    <t>T - The Law Society of Scotland</t>
  </si>
  <si>
    <t>T - My Pinkie Promise Ltd</t>
  </si>
  <si>
    <t>T - Nicholas Bone</t>
  </si>
  <si>
    <t>T - Pete Murphy</t>
  </si>
  <si>
    <t>T - QOA Entertainment LLC</t>
  </si>
  <si>
    <t>T - Events In Partnership (2006) Ltd</t>
  </si>
  <si>
    <t>T - Fire Exit Ltd</t>
  </si>
  <si>
    <t>T - Glasgow Film Theatre</t>
  </si>
  <si>
    <t>T - Interactive Business Events Ltd</t>
  </si>
  <si>
    <t>T - Mr N R Pichard</t>
  </si>
  <si>
    <t>I - Alberta Whittle</t>
  </si>
  <si>
    <t>I - Association of Scottish Literary Agents</t>
  </si>
  <si>
    <t>I - Garry McLaughlin</t>
  </si>
  <si>
    <t>I - Ginko Projects Limited</t>
  </si>
  <si>
    <t>I - Jenny Gardner</t>
  </si>
  <si>
    <t>I - Lucy Juckes</t>
  </si>
  <si>
    <t>I - Prides</t>
  </si>
  <si>
    <t>I - Patricia Fleming Projects</t>
  </si>
  <si>
    <t>I - Seonaid Daly</t>
  </si>
  <si>
    <t>I - Shetland College UHI</t>
  </si>
  <si>
    <t>I - Su Grierson</t>
  </si>
  <si>
    <t>I - Wee Studio</t>
  </si>
  <si>
    <t>I - Withered Hand</t>
  </si>
  <si>
    <t>I - Young Fathers</t>
  </si>
  <si>
    <t>T - Kate Gray</t>
  </si>
  <si>
    <t>T - Nuno Sacramento</t>
  </si>
  <si>
    <t>I - East Dunbartonshire Leisure and Culture Trust</t>
  </si>
  <si>
    <t>I - Hippotrix Ltd</t>
  </si>
  <si>
    <t>I - StemCloud</t>
  </si>
  <si>
    <t>I - Comrie Junior Strings</t>
  </si>
  <si>
    <t>I - Kari Stewart</t>
  </si>
  <si>
    <t>I - Ludometrics Ltd</t>
  </si>
  <si>
    <t>I - Rachel Mimiec</t>
  </si>
  <si>
    <t>T - Edinburgh Festival Centre</t>
  </si>
  <si>
    <t>T - My Web Application Ltd</t>
  </si>
  <si>
    <t>T - David Newland</t>
  </si>
  <si>
    <t>T - The Buccleuch Centre</t>
  </si>
  <si>
    <t>T - EKOS LTD</t>
  </si>
  <si>
    <t>T - Francotyp-Postalia Ltd</t>
  </si>
  <si>
    <t>I - BAFTA (London)</t>
  </si>
  <si>
    <t>I - The Edinburgh Mela Ltd</t>
  </si>
  <si>
    <t>I - Fractured West</t>
  </si>
  <si>
    <t>I - Mary Redmond</t>
  </si>
  <si>
    <t>I - Meursault (Neil Pennycook)</t>
  </si>
  <si>
    <t>I - Neil Jack</t>
  </si>
  <si>
    <t>I - Royal Scottish National Orchestra (Sarah Modley)</t>
  </si>
  <si>
    <t>I - Simon Arthur</t>
  </si>
  <si>
    <t>T - Caroline Bowditch</t>
  </si>
  <si>
    <t>T - Typemaker Limited</t>
  </si>
  <si>
    <t>I - Adam Stafford</t>
  </si>
  <si>
    <t>I - Adura Onashile</t>
  </si>
  <si>
    <t>I - Amy Liptrot</t>
  </si>
  <si>
    <t>I - Beatroute Music Group</t>
  </si>
  <si>
    <t>I - Benedikt Hermann</t>
  </si>
  <si>
    <t>I - Cadi Catlow (Rubber Rocket)</t>
  </si>
  <si>
    <t>I - Charlie Hammond</t>
  </si>
  <si>
    <t>I - Conor Kelly</t>
  </si>
  <si>
    <t>I - Gordon Burnett</t>
  </si>
  <si>
    <t>I - Heather McDermott Jewellery</t>
  </si>
  <si>
    <t>I - Iain Heggie</t>
  </si>
  <si>
    <t>I - Ian Balch</t>
  </si>
  <si>
    <t>I - Isbn Edizioni</t>
  </si>
  <si>
    <t>I - Iseult Timmermans</t>
  </si>
  <si>
    <t>I - Jodie C Marshall</t>
  </si>
  <si>
    <t>I - John G Wallace</t>
  </si>
  <si>
    <t>I - Katy Dove</t>
  </si>
  <si>
    <t>I - Kelly Munro</t>
  </si>
  <si>
    <t>I - Kirsten Norrie</t>
  </si>
  <si>
    <t>I - Kristian Smith</t>
  </si>
  <si>
    <t>I - Mark Doyle</t>
  </si>
  <si>
    <t>I - Matthew Collings</t>
  </si>
  <si>
    <t>I - Michael White</t>
  </si>
  <si>
    <t>I - Paul Westcombe</t>
  </si>
  <si>
    <t>I - Poppy Ackroyd</t>
  </si>
  <si>
    <t>I - Rachel Adams</t>
  </si>
  <si>
    <t>I - Rick Anthony</t>
  </si>
  <si>
    <t>I - Roddy Hart &amp; The Lonesome Fire</t>
  </si>
  <si>
    <t>I - Rosana Cade</t>
  </si>
  <si>
    <t>I - Rosina Bonsu</t>
  </si>
  <si>
    <t>I - Ross Hamilton Frew</t>
  </si>
  <si>
    <t>I - Sarah Forrest</t>
  </si>
  <si>
    <t>I - Sergei Ivanov</t>
  </si>
  <si>
    <t>I - Si├ón Robinson Davies</t>
  </si>
  <si>
    <t>I - Strachur &amp; District Piping Association</t>
  </si>
  <si>
    <t>I - Stuart MacRae</t>
  </si>
  <si>
    <t>I - Tessa Lynch</t>
  </si>
  <si>
    <t>I - TRASH arts</t>
  </si>
  <si>
    <t>I - Ziggy Campbell</t>
  </si>
  <si>
    <t>T - The Ceilidh Place Ltd</t>
  </si>
  <si>
    <t>T - Andrea Gibb</t>
  </si>
  <si>
    <t>T - Culture &amp; Sport Glasgow (Trading) CIC</t>
  </si>
  <si>
    <t>T - Digital Preservation Coalition</t>
  </si>
  <si>
    <t>I - Bothy Community Studio</t>
  </si>
  <si>
    <t>I - Composite Arts Association</t>
  </si>
  <si>
    <t>I - Emma Jayne Park</t>
  </si>
  <si>
    <t>I - Gable End Theatre Company Ltd</t>
  </si>
  <si>
    <t>I - Impact Arts (Projects) Ltd</t>
  </si>
  <si>
    <t>T - Royal Glasgow Institute</t>
  </si>
  <si>
    <t>T - Morna Pearson</t>
  </si>
  <si>
    <t>I - Beatrix Alexander</t>
  </si>
  <si>
    <t>I - Emilia Muller-Ginorio</t>
  </si>
  <si>
    <t>I - Federation of Scottish Theatres</t>
  </si>
  <si>
    <t>I - Thomas Healy</t>
  </si>
  <si>
    <t>T - Essential Media Communications Ltd</t>
  </si>
  <si>
    <t>T - Ian Thorn</t>
  </si>
  <si>
    <t>T - John Dingwall</t>
  </si>
  <si>
    <t>T - Martel Ollerenshaw</t>
  </si>
  <si>
    <t>T - PACT Ltd</t>
  </si>
  <si>
    <t>T - Prof. Martin Cloonan</t>
  </si>
  <si>
    <t>T - Scottish Ballet</t>
  </si>
  <si>
    <t>I - z</t>
  </si>
  <si>
    <t>T - Simon Frith</t>
  </si>
  <si>
    <t>I - Borders Arts Trust</t>
  </si>
  <si>
    <t>I - Carla Edwards</t>
  </si>
  <si>
    <t>I - David Hughes Dance Productions Ltd</t>
  </si>
  <si>
    <t>I - Hail Eris Management</t>
  </si>
  <si>
    <t>I - Jean Rafferty</t>
  </si>
  <si>
    <t>I - Matthew Ellis</t>
  </si>
  <si>
    <t>I - Roderick Buchanan</t>
  </si>
  <si>
    <t>I - Scottish Council of Jewish Communities (SCoJeC)</t>
  </si>
  <si>
    <t>I - Simone Smith</t>
  </si>
  <si>
    <t>I - Sophie Macpherson</t>
  </si>
  <si>
    <t>I - Stewart Ennis</t>
  </si>
  <si>
    <t>I - Torsten Lauschmann</t>
  </si>
  <si>
    <t>I - VERSeFest</t>
  </si>
  <si>
    <t>T - Arika Heavy Industries CIC</t>
  </si>
  <si>
    <t>T - David Kerr</t>
  </si>
  <si>
    <t>T - Kaplan Financial</t>
  </si>
  <si>
    <t>T - Kirsty Gunn</t>
  </si>
  <si>
    <t>I - Andrew Manley</t>
  </si>
  <si>
    <t>I - Anneke Kampman</t>
  </si>
  <si>
    <t>I - Broad Daylight</t>
  </si>
  <si>
    <t>I - Celtic Colours International Festival</t>
  </si>
  <si>
    <t>I - Clare Duffy</t>
  </si>
  <si>
    <t>I - Gordon Schmidt</t>
  </si>
  <si>
    <t>I - Ian Spink</t>
  </si>
  <si>
    <t>I - Laura Johnston</t>
  </si>
  <si>
    <t>I - Luke Cooke-Yarborough</t>
  </si>
  <si>
    <t>I - Penny Chivas</t>
  </si>
  <si>
    <t>I - Skye Loneragan</t>
  </si>
  <si>
    <t>I - TD Productions Ltd</t>
  </si>
  <si>
    <t>T - Cathedral Leasing Limited</t>
  </si>
  <si>
    <t>T - Children In Scotland</t>
  </si>
  <si>
    <t>T - Mr Cosmo Spens</t>
  </si>
  <si>
    <t>T - Jo Verrent Limited</t>
  </si>
  <si>
    <t>T - Lucy Holmes-Elliott</t>
  </si>
  <si>
    <t>T - Rachel Colles</t>
  </si>
  <si>
    <t>I - Alec Frank-Gemmil</t>
  </si>
  <si>
    <t>I - Clore Leadership Programme</t>
  </si>
  <si>
    <t>I - Dana Jane MacPherson</t>
  </si>
  <si>
    <t>I - Gregory Norminton</t>
  </si>
  <si>
    <t>I - Karen Dundas</t>
  </si>
  <si>
    <t>I - Kirkcaldy Old Kirk Trust</t>
  </si>
  <si>
    <t>I - Louise Marshall</t>
  </si>
  <si>
    <t>I - Natasha Gore (Glass Performence)</t>
  </si>
  <si>
    <t>I - Neil Davidson</t>
  </si>
  <si>
    <t>I - Sainted Media</t>
  </si>
  <si>
    <t>I - Jill O'Sullivan</t>
  </si>
  <si>
    <t>I - Station House Media Unit</t>
  </si>
  <si>
    <t>I - Strident Publishing</t>
  </si>
  <si>
    <t>I - Leigh French (Variant)</t>
  </si>
  <si>
    <t>I - Wigtonw Festival Company</t>
  </si>
  <si>
    <t>I - Caralin Montgomery-Cichy</t>
  </si>
  <si>
    <t>T - Charlotte Gilmore Research</t>
  </si>
  <si>
    <t>T - Stonewall Equality Ltd</t>
  </si>
  <si>
    <t>T - Stress the Positive (Kim Macleod)</t>
  </si>
  <si>
    <t>T - Taigh Chearsabhagh Trading Co</t>
  </si>
  <si>
    <t>T - The Scottish Tourism Alliance</t>
  </si>
  <si>
    <t>T - Cameron Presentations Ltd</t>
  </si>
  <si>
    <t>T - Colin Hattersley</t>
  </si>
  <si>
    <t>T - Cryptic Glasgow Limited</t>
  </si>
  <si>
    <t>T - Culture24</t>
  </si>
  <si>
    <t>T - Morna Young</t>
  </si>
  <si>
    <t>T - Peter Urpeth</t>
  </si>
  <si>
    <t>T - Clore Leadership</t>
  </si>
  <si>
    <t>T - Museum Galleries Scotland</t>
  </si>
  <si>
    <t>T - Susan Christie</t>
  </si>
  <si>
    <t>I - Limousine Bull</t>
  </si>
  <si>
    <t>I - Royal Lyceum Theatre</t>
  </si>
  <si>
    <t>I - The Audience Business</t>
  </si>
  <si>
    <t>I - Traditional Music &amp; Song Association</t>
  </si>
  <si>
    <t>T - Fremantle Consulting</t>
  </si>
  <si>
    <t>T - Rosita McKenzie - Disability Consultancy</t>
  </si>
  <si>
    <t>T - Trigger Stuff Ltd</t>
  </si>
  <si>
    <t>I - An Tallas Solais</t>
  </si>
  <si>
    <t>I - Forest Pitch</t>
  </si>
  <si>
    <t>I - Foundation for Community Dance</t>
  </si>
  <si>
    <t>I - Knockengorroch Community Interest Company</t>
  </si>
  <si>
    <t>I - Macphail Centre</t>
  </si>
  <si>
    <t>I - McKenzie Sawers Duo</t>
  </si>
  <si>
    <t>I - Morna Young</t>
  </si>
  <si>
    <t>I - Out of the Blue</t>
  </si>
  <si>
    <t>I - Paula Cowie</t>
  </si>
  <si>
    <t>I - University of the West of Scotland</t>
  </si>
  <si>
    <t>I - Washington Irving</t>
  </si>
  <si>
    <t>I - Wild Biscuit</t>
  </si>
  <si>
    <t>T - Fugitivespaces</t>
  </si>
  <si>
    <t>T - Glenfinlas Limited</t>
  </si>
  <si>
    <t>T - SURFScotlandsIndependentRegenerationNe</t>
  </si>
  <si>
    <t>I - Aros</t>
  </si>
  <si>
    <t>I - Brian Molley</t>
  </si>
  <si>
    <t>I - Ceolas Uibhist</t>
  </si>
  <si>
    <t>I - Digicult</t>
  </si>
  <si>
    <t>I - Dionysia Press</t>
  </si>
  <si>
    <t>I - Environmental Arts Theatre</t>
  </si>
  <si>
    <t>I - Fergus Black</t>
  </si>
  <si>
    <t>I - Freight Books</t>
  </si>
  <si>
    <t>I - French Film Festival</t>
  </si>
  <si>
    <t>I - Fringe by the Sea</t>
  </si>
  <si>
    <t>I - Gargunnock Community Trust</t>
  </si>
  <si>
    <t>I - Greg Sinclair</t>
  </si>
  <si>
    <t>I - Guardians of Scotland Trust</t>
  </si>
  <si>
    <t>I - Highlands and Islands Theatre Network</t>
  </si>
  <si>
    <t>I - Joy Dunlop</t>
  </si>
  <si>
    <t>I - Juliette Burton</t>
  </si>
  <si>
    <t>I - Long Lunch</t>
  </si>
  <si>
    <t>I - Lung Ha's</t>
  </si>
  <si>
    <t>I - Maggie's Cancer Caring Centres</t>
  </si>
  <si>
    <t>I - Northwords</t>
  </si>
  <si>
    <t>I - Phil Bancroft</t>
  </si>
  <si>
    <t>I - Project Slogan</t>
  </si>
  <si>
    <t>I - Pure Magic Films Limited</t>
  </si>
  <si>
    <t>I - Rebecca Day</t>
  </si>
  <si>
    <t>I - Residency Exhibition - Liam Gillick / HICA</t>
  </si>
  <si>
    <t>I - Shetland Jazz Club</t>
  </si>
  <si>
    <t>I - Social Change Productions Ltd</t>
  </si>
  <si>
    <t>I - Sorbier Productions Ltd</t>
  </si>
  <si>
    <t>I - Stargazer Productions Ltd</t>
  </si>
  <si>
    <t>I - Strident Publishing Limited</t>
  </si>
  <si>
    <t>I - Tortise in a Nutshell</t>
  </si>
  <si>
    <t>I - West Dunbartonshire Libraries</t>
  </si>
  <si>
    <t>I - Ernesto Coro Moran</t>
  </si>
  <si>
    <t>T - Akiko Maruyama</t>
  </si>
  <si>
    <t>I - AC Projects/Alternative Currents</t>
  </si>
  <si>
    <t>I - Creative Social Enterprise Network</t>
  </si>
  <si>
    <t>I - Glasgow and Clyde Valley Green Network Partnership</t>
  </si>
  <si>
    <t>I - International Play Association</t>
  </si>
  <si>
    <t>I - Lorna Reid</t>
  </si>
  <si>
    <t>I - Matchlight Ltd</t>
  </si>
  <si>
    <t>I - Nicole Heidtke</t>
  </si>
  <si>
    <t>I - No Half Measures Ltd</t>
  </si>
  <si>
    <t>I - PACT</t>
  </si>
  <si>
    <t>I - Quickbeam</t>
  </si>
  <si>
    <t>I - Seznec Bros</t>
  </si>
  <si>
    <t>I - Shetland Folk Festival</t>
  </si>
  <si>
    <t>I - Sir Patrick Geddes Monument</t>
  </si>
  <si>
    <t>I - Timespan</t>
  </si>
  <si>
    <t>I - Trigger</t>
  </si>
  <si>
    <t>T - Lizzie Farey Artist Designer Maker</t>
  </si>
  <si>
    <t>T - Kirsty Logan</t>
  </si>
  <si>
    <t>I - 4 Way Pictures (Scotland) Ltd</t>
  </si>
  <si>
    <t>I - Eilean Eisdeal</t>
  </si>
  <si>
    <t>I - Generator Projects</t>
  </si>
  <si>
    <t>I - Julia Fendy</t>
  </si>
  <si>
    <t>I - Salsa Celtica Ltd</t>
  </si>
  <si>
    <t>I - St Brides Church (Dumfries)</t>
  </si>
  <si>
    <t>I - Tern Television</t>
  </si>
  <si>
    <t>T - David Francis</t>
  </si>
  <si>
    <t>T - Jacqueline McKay</t>
  </si>
  <si>
    <t>T - Karl Jay-Lewin</t>
  </si>
  <si>
    <t>T - Lever Photography</t>
  </si>
  <si>
    <t>T - Montrose Pictures Limited</t>
  </si>
  <si>
    <t>I - Alan Greig Dance Theatre &amp; Grant Smeaton</t>
  </si>
  <si>
    <t>I - Black Box Digital Media</t>
  </si>
  <si>
    <t>I - Boswell Book Festival</t>
  </si>
  <si>
    <t>I - Edinburgh Festival Fringe Society</t>
  </si>
  <si>
    <t>I - Hi-Arts Ltd</t>
  </si>
  <si>
    <t>I - Miniature Dinosaurs</t>
  </si>
  <si>
    <t>I - The Occasional Flickers</t>
  </si>
  <si>
    <t>I - Rhubaba Gallery and Studios</t>
  </si>
  <si>
    <t>I - Scottish Fiddle Orchestra</t>
  </si>
  <si>
    <t>I - Suiss</t>
  </si>
  <si>
    <t>T - Cairndale Hotel &amp; Leisure Club</t>
  </si>
  <si>
    <t>T - Derek Robertson</t>
  </si>
  <si>
    <t>T - Dynamic Earth Enterprises Ltd</t>
  </si>
  <si>
    <t>T - Ewen Weatherspoon</t>
  </si>
  <si>
    <t>T - Firebrat Studio</t>
  </si>
  <si>
    <t>T - Dr. Lorna Dawson</t>
  </si>
  <si>
    <t>T - Paul Thompson</t>
  </si>
  <si>
    <t>T - Sophie Eastwood</t>
  </si>
  <si>
    <t>T - National Lottery Distribution Fund</t>
  </si>
  <si>
    <t>T - Scottish Natural Heritage</t>
  </si>
  <si>
    <t>I - Articulation Arts</t>
  </si>
  <si>
    <t>I - Bengali Performing Arts</t>
  </si>
  <si>
    <t>I - Big Burns Supper Festival</t>
  </si>
  <si>
    <t>I - Birds of Paradise</t>
  </si>
  <si>
    <t>I - Burnsong International Festival 2013</t>
  </si>
  <si>
    <t>I - David Francis</t>
  </si>
  <si>
    <t>I - Ewan Macintyre</t>
  </si>
  <si>
    <t>I - Fatherson</t>
  </si>
  <si>
    <t>I - Hanna Tuulikki</t>
  </si>
  <si>
    <t>I - Harris Arts and Heritage</t>
  </si>
  <si>
    <t>I - Jenny Hill</t>
  </si>
  <si>
    <t>I - Kingdom Brass</t>
  </si>
  <si>
    <t>I - Louise Quinn</t>
  </si>
  <si>
    <t>I - Mark Neville</t>
  </si>
  <si>
    <t>I - mediaco-op</t>
  </si>
  <si>
    <t>I - Phillip Norris</t>
  </si>
  <si>
    <t>I - Rural Nations</t>
  </si>
  <si>
    <t>I - Shell / Brocken Spectre Ltd</t>
  </si>
  <si>
    <t>I - Shell / Brocken Spectre</t>
  </si>
  <si>
    <t>I - Slate North Ltd</t>
  </si>
  <si>
    <t>I - VOCAL</t>
  </si>
  <si>
    <t>I - Wide Open</t>
  </si>
  <si>
    <t>T - Blipfoto Ltd</t>
  </si>
  <si>
    <t>T - David Griffith Writing Services</t>
  </si>
  <si>
    <t>I - George Mackay Brown Fellowship</t>
  </si>
  <si>
    <t>I - Gogobot</t>
  </si>
  <si>
    <t>I - Greengold Projects</t>
  </si>
  <si>
    <t>I - Kitty The Lion</t>
  </si>
  <si>
    <t>I - Primary School Musical</t>
  </si>
  <si>
    <t>I - Sheena Guz</t>
  </si>
  <si>
    <t>I - Sonc-a: Cryptic</t>
  </si>
  <si>
    <t>I - Tiree Music Festival</t>
  </si>
  <si>
    <t>I - West End Festival</t>
  </si>
  <si>
    <t>T - Allander</t>
  </si>
  <si>
    <t>T - Lucy Byatt</t>
  </si>
  <si>
    <t>T - Playwrights' Studio, Scotland</t>
  </si>
  <si>
    <t>I - Album Recording / Deoch n Dorus</t>
  </si>
  <si>
    <t>I - Alex Cornish</t>
  </si>
  <si>
    <t>I - Celtic Neighbours</t>
  </si>
  <si>
    <t>I - Chaos &amp; Contingency / Janis Claxton Dance</t>
  </si>
  <si>
    <t>I - Crab Apple Films Ltd</t>
  </si>
  <si>
    <t>I - Dunedin Concerts Trust</t>
  </si>
  <si>
    <t>I - Friends of Sharmanka</t>
  </si>
  <si>
    <t>I - Ladyfest Glasgow</t>
  </si>
  <si>
    <t>I - Neil Doherty</t>
  </si>
  <si>
    <t>I - Neu Reekie</t>
  </si>
  <si>
    <t>I - Northern Lights</t>
  </si>
  <si>
    <t>I - PRS for Music Foundation</t>
  </si>
  <si>
    <t>I - Robert Louis Stevenson Fellowship 2013</t>
  </si>
  <si>
    <t>I - Simon Thacker</t>
  </si>
  <si>
    <t>I - Sorren MacLean</t>
  </si>
  <si>
    <t>I - St Magnus International Festival</t>
  </si>
  <si>
    <t>I - The Duchy</t>
  </si>
  <si>
    <t>I - Treasure Box Pictures Ltd</t>
  </si>
  <si>
    <t>I - What We Did On Our Holiday</t>
  </si>
  <si>
    <t>T - ASCUS Art Science Collaborative</t>
  </si>
  <si>
    <t>T - Cameron's Photography</t>
  </si>
  <si>
    <t>T - Dundee Ciy Council</t>
  </si>
  <si>
    <t>T - Florian Nonnenmacher</t>
  </si>
  <si>
    <t>T - John G Wallace</t>
  </si>
  <si>
    <t>T - Land Use Consultants Limited</t>
  </si>
  <si>
    <t>T - PGA Photographic</t>
  </si>
  <si>
    <t>T - Russian Cafe-Gallery Cossachok</t>
  </si>
  <si>
    <t>T - VSC Plus Ltd</t>
  </si>
  <si>
    <t>I - Aconite Productions Limited</t>
  </si>
  <si>
    <t>I - AJ Taudevin</t>
  </si>
  <si>
    <t>I - Ambassadors Theatre Group</t>
  </si>
  <si>
    <t>I - Anna King</t>
  </si>
  <si>
    <t>I - Cara Connolly collaborating with Michael Clark Compa</t>
  </si>
  <si>
    <t>I - Fife Opera Ltd</t>
  </si>
  <si>
    <t>I - Glasgow Women's Library</t>
  </si>
  <si>
    <t>I - Horse McDonald</t>
  </si>
  <si>
    <t>I - Karen Cargill</t>
  </si>
  <si>
    <t>I - Lansdowne Productions</t>
  </si>
  <si>
    <t>I - Martin Clark collaborating with Michael Clark Compan</t>
  </si>
  <si>
    <t>I - Michael Clark Dance Company</t>
  </si>
  <si>
    <t>I - Minty Donald</t>
  </si>
  <si>
    <t>I - Nairn Book and Arts Festival</t>
  </si>
  <si>
    <t>I - Newtonmore Camanached Club</t>
  </si>
  <si>
    <t>I - Richard Craig</t>
  </si>
  <si>
    <t>I - Robhanis</t>
  </si>
  <si>
    <t>I - Seall Arts Limited</t>
  </si>
  <si>
    <t>I - Senscot</t>
  </si>
  <si>
    <t>T - Licketyspit Early Years Theatre Company</t>
  </si>
  <si>
    <t>T - Martin Clark</t>
  </si>
  <si>
    <t>T - The Bureau Film Company</t>
  </si>
  <si>
    <t>I - Cloud Atlas Limited</t>
  </si>
  <si>
    <t>I - CONNECTfilm Ltd</t>
  </si>
  <si>
    <t>I - Creative Electric</t>
  </si>
  <si>
    <t>I - Laura-Beth Salter</t>
  </si>
  <si>
    <t>I - Media Education Ltd</t>
  </si>
  <si>
    <t>I - Orkney Arts Society</t>
  </si>
  <si>
    <t>I - Refugee Survival Trust</t>
  </si>
  <si>
    <t>I - Ruby Films Limited (Country Music)</t>
  </si>
  <si>
    <t>I - Trigger Stuff Limited</t>
  </si>
  <si>
    <t>T - Arts and Business Scotland</t>
  </si>
  <si>
    <t>T - Collins and Goto Studio</t>
  </si>
  <si>
    <t>T - Donald Urqhuart</t>
  </si>
  <si>
    <t>T - Dr Emily Brady</t>
  </si>
  <si>
    <t>T - Emma Dove Film</t>
  </si>
  <si>
    <t>T - EMP Video</t>
  </si>
  <si>
    <t>T - Emily Rose McKay</t>
  </si>
  <si>
    <t>T - Infinite Eye Ltd</t>
  </si>
  <si>
    <t>T - Pinset Masons LLP</t>
  </si>
  <si>
    <t>T - Simon Fildes</t>
  </si>
  <si>
    <t>I - 6 Degrees West</t>
  </si>
  <si>
    <t>I - Caritas Images Limited</t>
  </si>
  <si>
    <t>I - The Coaltown Daisies</t>
  </si>
  <si>
    <t>I - Gavin Marwick</t>
  </si>
  <si>
    <t>I - Graeme Stephen</t>
  </si>
  <si>
    <t>I - Hector McInnes</t>
  </si>
  <si>
    <t>I - Iona Marshall</t>
  </si>
  <si>
    <t>I - Jazz Scotland Limited</t>
  </si>
  <si>
    <t>I - John McKay</t>
  </si>
  <si>
    <t>I - Once Were Farmers Ltd</t>
  </si>
  <si>
    <t>I - Sutherland Duo</t>
  </si>
  <si>
    <t>I - Untitled Projects Ltd</t>
  </si>
  <si>
    <t>I - Vagabond Voices Publishing Ltd</t>
  </si>
  <si>
    <t>T - Alan C McLaughlin</t>
  </si>
  <si>
    <t>T - Mark Lyken,Visual Artist &amp; Composer</t>
  </si>
  <si>
    <t>T - The Scottish Association for marine Science</t>
  </si>
  <si>
    <t>T - Willow Tree Catering Ltd</t>
  </si>
  <si>
    <t>T - Zam Salim</t>
  </si>
  <si>
    <t>T - Little Bay Catering Co.</t>
  </si>
  <si>
    <t>T - World Peace Prayer Society</t>
  </si>
  <si>
    <t>I - Angus MacKenzie (Goat Island Music)</t>
  </si>
  <si>
    <t>I - Bofa Productions Limited</t>
  </si>
  <si>
    <t>I - BoldWorks Ltd</t>
  </si>
  <si>
    <t>I - Magda Dragan</t>
  </si>
  <si>
    <t>I - The Melting Pot</t>
  </si>
  <si>
    <t>I - Nathan Coley</t>
  </si>
  <si>
    <t>I - Ryan Patterson</t>
  </si>
  <si>
    <t>I - WASPS Artist's Studios Ltd</t>
  </si>
  <si>
    <t>T - Anthony Schrag</t>
  </si>
  <si>
    <t>T - Consilium Research &amp; Consultancy Ltd</t>
  </si>
  <si>
    <t>T - Elspeth Murray</t>
  </si>
  <si>
    <t>T - Fiona Robertson</t>
  </si>
  <si>
    <t>T - Glenfinlas Ltd</t>
  </si>
  <si>
    <t>T - Suzy Glass Ltd</t>
  </si>
  <si>
    <t>I - 48 Hour Film Project</t>
  </si>
  <si>
    <t>I - Cambridge City Council</t>
  </si>
  <si>
    <t>I - Capella Nova</t>
  </si>
  <si>
    <t>I - Damian Helliwell</t>
  </si>
  <si>
    <t>I - Distrify Ltd</t>
  </si>
  <si>
    <t>I - Gaelic Arts Agency</t>
  </si>
  <si>
    <t>I - Guardian Angels Records Ltd</t>
  </si>
  <si>
    <t>I - Kevin Mackenzie</t>
  </si>
  <si>
    <t>I - Mull Theatre Ltd</t>
  </si>
  <si>
    <t>I - Murray Easton</t>
  </si>
  <si>
    <t>I - Newtoy Ltd</t>
  </si>
  <si>
    <t>I - Roy's Iron DNA</t>
  </si>
  <si>
    <t>I - Seall - Sleat Entertainmenrts</t>
  </si>
  <si>
    <t>I - Solas Festival</t>
  </si>
  <si>
    <t>I - Stephanie Manns</t>
  </si>
  <si>
    <t>I - Turning Plates</t>
  </si>
  <si>
    <t>T - Royal Conservatoire of Scotland</t>
  </si>
  <si>
    <t>T - Daniel Mee</t>
  </si>
  <si>
    <t>T - Inge Sorensen</t>
  </si>
  <si>
    <t>T - Inverness City Advertiser</t>
  </si>
  <si>
    <t>T - BIG Lottery</t>
  </si>
  <si>
    <t>T - Crab Apple Films</t>
  </si>
  <si>
    <t>T - Warp Films</t>
  </si>
  <si>
    <t>I - Brocken Spectre Limited</t>
  </si>
  <si>
    <t>I - Colin Keenan</t>
  </si>
  <si>
    <t>I - Edinburgh International Centre for Spirituality and</t>
  </si>
  <si>
    <t>I - Kate Charter</t>
  </si>
  <si>
    <t>I - Leighton Jones</t>
  </si>
  <si>
    <t>I - Michael Stumpf</t>
  </si>
  <si>
    <t>I - Mount Stuart Trust</t>
  </si>
  <si>
    <t>I - Park Circus Limited</t>
  </si>
  <si>
    <t>I - Pirate Productions Limited</t>
  </si>
  <si>
    <t>I - Scarlet Shift</t>
  </si>
  <si>
    <t>I - Scrumptious Productions Limited</t>
  </si>
  <si>
    <t>I - Standpoint Futures</t>
  </si>
  <si>
    <t>I - University of St Andrews</t>
  </si>
  <si>
    <t>T - Deveron Arts Ltd</t>
  </si>
  <si>
    <t>T - Skyline Productions Limited</t>
  </si>
  <si>
    <t>I - Arturo Delgado Pereira</t>
  </si>
  <si>
    <t>I - Bright Club Scotland</t>
  </si>
  <si>
    <t>I - the British BMG Federation</t>
  </si>
  <si>
    <t>I - Donald E Mackinnon</t>
  </si>
  <si>
    <t>I - Dumfries and Galloway Atrs Festival Ltd</t>
  </si>
  <si>
    <t>I - Esther Woolfson</t>
  </si>
  <si>
    <t>I - Hazel Lesley Harrieson</t>
  </si>
  <si>
    <t>I - John Mcleod</t>
  </si>
  <si>
    <t>I - John Purser</t>
  </si>
  <si>
    <t>I - Laura Macdonald</t>
  </si>
  <si>
    <t>I - Marcus Leotaud</t>
  </si>
  <si>
    <t>I - Mark Lyken</t>
  </si>
  <si>
    <t>I - Martin Green</t>
  </si>
  <si>
    <t>I - Miles Goodwin</t>
  </si>
  <si>
    <t>I - Mr Mcfalls Chamber</t>
  </si>
  <si>
    <t>I - Patsy Reid</t>
  </si>
  <si>
    <t>I - Phillippa Mitchell</t>
  </si>
  <si>
    <t>I - Polish Arts Europe Limited</t>
  </si>
  <si>
    <t>I - Robert Niven Art</t>
  </si>
  <si>
    <t>I - Timothy M Collins</t>
  </si>
  <si>
    <t>T - Flo-culture (UK) Ltd</t>
  </si>
  <si>
    <t>T - Fluid Eye Productions</t>
  </si>
  <si>
    <t>I - Christopher Stout &amp; Catriona McKay</t>
  </si>
  <si>
    <t>I - Creative Skillset - Sector Skills Ccouncil Limited</t>
  </si>
  <si>
    <t>I - Duncan Marquiss</t>
  </si>
  <si>
    <t>I - Edward Caswell</t>
  </si>
  <si>
    <t>I - Oscar Films Limited</t>
  </si>
  <si>
    <t>I - Simon Fildes (Goat Media Limited)</t>
  </si>
  <si>
    <t>I - Sinner Films Ltd</t>
  </si>
  <si>
    <t>T - CHRIS JS WILSON</t>
  </si>
  <si>
    <t>T - EMMIE McKAY</t>
  </si>
  <si>
    <t>T - Jess Abrams</t>
  </si>
  <si>
    <t>T - ROXANE PERMAR</t>
  </si>
  <si>
    <t>T - SALFORD PROFESSIONALK DEVELOPMENT</t>
  </si>
  <si>
    <t>T - WEST PARK CENTRE</t>
  </si>
  <si>
    <t>I - Arts in Healthcare</t>
  </si>
  <si>
    <t>I - Birlinn Ltd</t>
  </si>
  <si>
    <t>I - Craftscotland</t>
  </si>
  <si>
    <t>I - Gavin Pennycook</t>
  </si>
  <si>
    <t>I - Jo Ganter</t>
  </si>
  <si>
    <t>I - Luke Daniels</t>
  </si>
  <si>
    <t>I - Owen Evans</t>
  </si>
  <si>
    <t>I - Robert P Heaslip</t>
  </si>
  <si>
    <t>I - South Cumbrigh Green Development (Drew Taylor)</t>
  </si>
  <si>
    <t>I - Treading The Borders Theatre Company</t>
  </si>
  <si>
    <t>I - Tumult In The Clouds</t>
  </si>
  <si>
    <t>T - LAGEORNA GUEST HOUSE</t>
  </si>
  <si>
    <t>I - Alistair Ogilvy</t>
  </si>
  <si>
    <t>I - Architecture + Design Scotland</t>
  </si>
  <si>
    <t>I - Dance Base Ltd</t>
  </si>
  <si>
    <t>I - Document Festival Ltd</t>
  </si>
  <si>
    <t>I - Dunedin Consort</t>
  </si>
  <si>
    <t>I - Francis Macdonald (The Vaselines)</t>
  </si>
  <si>
    <t>I - Fronteiras Theatre Lab Ltd</t>
  </si>
  <si>
    <t>I - Glasgow International Comedy Festival</t>
  </si>
  <si>
    <t>I - High Point Films Ltd (Graham Kitchener)</t>
  </si>
  <si>
    <t>I - Hopscotch Theatre Company</t>
  </si>
  <si>
    <t>I - Janey Godley (Journeys To Glasgow)</t>
  </si>
  <si>
    <t>I - Julie Brook</t>
  </si>
  <si>
    <t>I - Kate Downie</t>
  </si>
  <si>
    <t>I - Lowrie Potts</t>
  </si>
  <si>
    <t>I - MaraMedia Ltd</t>
  </si>
  <si>
    <t>I - Isobel Ann Martin (Leum Music)</t>
  </si>
  <si>
    <t>I - Maria Rud (The AniMotion Show)</t>
  </si>
  <si>
    <t>I - National Trust for Scotland</t>
  </si>
  <si>
    <t>I - Not Another Happy Ending Ltd (Synchronicity Films)</t>
  </si>
  <si>
    <t>I - Right Lines Production</t>
  </si>
  <si>
    <t>I - Robert Michael St. John</t>
  </si>
  <si>
    <t>I - Scott Kelman (The Little Kicks)</t>
  </si>
  <si>
    <t>I - Screen Bandita</t>
  </si>
  <si>
    <t>I - Sidmouth Folk Week Productions Ltd</t>
  </si>
  <si>
    <t>I - Taigh Na Teud Music Publishers</t>
  </si>
  <si>
    <t>I - Tam Dean Burn</t>
  </si>
  <si>
    <t>I - Up Helly Aa Ltd</t>
  </si>
  <si>
    <t>I - Mary Ann Kennedy (Watercolour Trust Ltd)</t>
  </si>
  <si>
    <t>T - Benjamin Twist</t>
  </si>
  <si>
    <t>T - Dundee Rep Theatre</t>
  </si>
  <si>
    <t>I - Angela Murray</t>
  </si>
  <si>
    <t>I - Artisan Trio</t>
  </si>
  <si>
    <t>I - East Neuk Festival Limited</t>
  </si>
  <si>
    <t>I - Edge City Films Ltd</t>
  </si>
  <si>
    <t>I - Embassy Gallery Ltd</t>
  </si>
  <si>
    <t>I - Friends of Wighton</t>
  </si>
  <si>
    <t>I - Friends of The Birks Cinema</t>
  </si>
  <si>
    <t>I - Jean Duncan</t>
  </si>
  <si>
    <t>I - Kieran Heath (Let's Talke About Space)</t>
  </si>
  <si>
    <t>I - Scottish Further Education Unit (SFEU)</t>
  </si>
  <si>
    <t>I - Strathpeffer Pavilion Association</t>
  </si>
  <si>
    <t>I - Traditional Arts and Culture Scotland</t>
  </si>
  <si>
    <t>T - La Belle Allee Productions</t>
  </si>
  <si>
    <t>T - Fintage Collection Account</t>
  </si>
  <si>
    <t>T - NFT Euro Collection CA</t>
  </si>
  <si>
    <t>T - Stichting Freeway Custody</t>
  </si>
  <si>
    <t>I - Angela Catlin (Natural Light II)</t>
  </si>
  <si>
    <t>I - Clydeside Intiative for Arts Ltd (SWG3)</t>
  </si>
  <si>
    <t>I - Craignish Village Hall</t>
  </si>
  <si>
    <t>I - Edge City Films Ltd (Pecking Orders)</t>
  </si>
  <si>
    <t>I - Forth &amp; District Millennium Wall Hanging</t>
  </si>
  <si>
    <t>I - Glasgow School of Art Choir (GSA - Kate Hollands)</t>
  </si>
  <si>
    <t>I - Jigsaw Production House Ltd (Ties That Bind)</t>
  </si>
  <si>
    <t>I - John Hartley (Difference Exchange)</t>
  </si>
  <si>
    <t>I - Jo Hodges</t>
  </si>
  <si>
    <t>I - Karen MacIver (PianoPiano)</t>
  </si>
  <si>
    <t>I - Opera Bohemia</t>
  </si>
  <si>
    <t>I - Scott McWatt</t>
  </si>
  <si>
    <t>I - Scott Maskame &amp; Mike Chang (IndianRedLopez)</t>
  </si>
  <si>
    <t>I - Traquair Enterprise Ltd</t>
  </si>
  <si>
    <t>T - The Paul Hamlyn Foundation</t>
  </si>
  <si>
    <t>T - Steve Byrne</t>
  </si>
  <si>
    <t>I - An Talla Solais</t>
  </si>
  <si>
    <t>I - Ben Harrison (Bear Bones)</t>
  </si>
  <si>
    <t>I - Brocken Spectre</t>
  </si>
  <si>
    <t>I - David Cairns (NATAN)</t>
  </si>
  <si>
    <t>I - Down the Rabbit Hole CIC</t>
  </si>
  <si>
    <t>I - Edinburgh Grand Opera</t>
  </si>
  <si>
    <t>I - Fesivals Edinburgh Limited</t>
  </si>
  <si>
    <t>I - Grampian Hospital Arts Trust (Aberdeen Royal Infir</t>
  </si>
  <si>
    <t>I - Jeremy Huw Williams</t>
  </si>
  <si>
    <t>I - Julian Arguelles Quartet (DHolland,J Taylor &amp; M Fran</t>
  </si>
  <si>
    <t>I - Andy Cannon (Macroberts Arts Centre)</t>
  </si>
  <si>
    <t>I - National Rural Touring Forum</t>
  </si>
  <si>
    <t>I - Replico Productions Ltd</t>
  </si>
  <si>
    <t>I - Riverside Inverclyde Urban Regenerartion Company</t>
  </si>
  <si>
    <t>I - Sara Barker (Interiors)</t>
  </si>
  <si>
    <t>I - Scots Music Group</t>
  </si>
  <si>
    <t>I - Theatre Nemo (Hugh McCue)</t>
  </si>
  <si>
    <t>T - Apex Hotels Ltd</t>
  </si>
  <si>
    <t>I - 104 Films (Film Nation)</t>
  </si>
  <si>
    <t>I - Bronto Skylift</t>
  </si>
  <si>
    <t>I - Children In Scotland</t>
  </si>
  <si>
    <t>I - Fife Contemporary Art &amp; Craft (St Andrews ) Ltd</t>
  </si>
  <si>
    <t>I - Hearts and Minds (Ben Glencross)</t>
  </si>
  <si>
    <t>I - Prestwick World Festival of Flight</t>
  </si>
  <si>
    <t>I - Queen's Park Railway Club</t>
  </si>
  <si>
    <t>I - Rob Roy Films Ltd</t>
  </si>
  <si>
    <t>I - Sigma Films Ltd (Ending)</t>
  </si>
  <si>
    <t>I - Youth Music Theatre UK</t>
  </si>
  <si>
    <t>T - Component AV Services Ltd</t>
  </si>
  <si>
    <t>T - Jules Cafe</t>
  </si>
  <si>
    <t>T - Makar Productions Ltd (Eddie Dick)</t>
  </si>
  <si>
    <t>T - Origin Pictures</t>
  </si>
  <si>
    <t>T - Freeway Cam UK</t>
  </si>
  <si>
    <t>T - Feis Rois Ltd</t>
  </si>
  <si>
    <t>I - Active Inquiry Community Interest Company</t>
  </si>
  <si>
    <t>I - Agathe Girard</t>
  </si>
  <si>
    <t>I - Brown Films Limited</t>
  </si>
  <si>
    <t>I - Daniel Allison</t>
  </si>
  <si>
    <t>I - Edinburgh Review (Alan Gillis)</t>
  </si>
  <si>
    <t>I - The Edinburgh Greek Festival Trust (Kevin Anderson)</t>
  </si>
  <si>
    <t>I - Film City Glasgow (Catriona MacInnes)</t>
  </si>
  <si>
    <t>I - Glasgow Urban Sports (GUS) RaydaleDower/Toby Paterso</t>
  </si>
  <si>
    <t>I - Isle of Eigg Residents Association (Maggie Fyffe)</t>
  </si>
  <si>
    <t>I - Lateral Lab (Elizabeth Ogilvie)</t>
  </si>
  <si>
    <t>I - Lindsay Brown</t>
  </si>
  <si>
    <t>I - Metaphrog (John Chalmers)</t>
  </si>
  <si>
    <t>I - Saltire Society (Jim Tough)</t>
  </si>
  <si>
    <t>I - St Andrew's Voices (Sonia Stevenson)</t>
  </si>
  <si>
    <t>I - Tony Swain</t>
  </si>
  <si>
    <t>I - The Fallen Angels Club Promotions Ltd (Kevin Morris</t>
  </si>
  <si>
    <t>I - Aberdeen Art Gallery (Aberdeen City Council)</t>
  </si>
  <si>
    <t>I - Alison M Kinnaird</t>
  </si>
  <si>
    <t>I - Anna Gibb</t>
  </si>
  <si>
    <t>I - City of Edinburgh Council (Travelling Gallery)</t>
  </si>
  <si>
    <t>I - Edinburgh Internartional Science Festival</t>
  </si>
  <si>
    <t>I - Firefly International</t>
  </si>
  <si>
    <t>I - Glasgow School of Art (Jenny Brownrigg)</t>
  </si>
  <si>
    <t>I - Glasgow Photography Group Ltd (t/a Street Level Pho</t>
  </si>
  <si>
    <t>I - Isle of Eigg Resident Association</t>
  </si>
  <si>
    <t>I - Jamie Munn</t>
  </si>
  <si>
    <t>I - Leisure &amp; Culture Dundee (Dundee's Art Gallery &amp; Mu</t>
  </si>
  <si>
    <t>I - Maja Borg &amp; Gid Films Ltd (MAN)</t>
  </si>
  <si>
    <t>I - The Orcadian Story Trust</t>
  </si>
  <si>
    <t>I - The Piers Arts Centre</t>
  </si>
  <si>
    <t>I - Rally &amp; Broad (McCrum &amp; Lindsay)</t>
  </si>
  <si>
    <t>I - Scottish Refugee Council</t>
  </si>
  <si>
    <t>I - The Fruitmarket Gallery</t>
  </si>
  <si>
    <t>I - West Coast Arts (Alasdair Wright)</t>
  </si>
  <si>
    <t>T - Dr Hayden Lorimer</t>
  </si>
  <si>
    <t>T - Liz Holt Ltd</t>
  </si>
  <si>
    <t>I - An Comunn Gaidhealach Ltd (John Morrison)</t>
  </si>
  <si>
    <t>I - Cromarty Arts Trust</t>
  </si>
  <si>
    <t>I - Glasgow Print Studio Ltd</t>
  </si>
  <si>
    <t>I - Lochalsh Arts Network (Mary McBeth)</t>
  </si>
  <si>
    <t>I - Scottish Documentary Institute (SDI Productions Ltd</t>
  </si>
  <si>
    <t>I - University of the Highlands &amp; Islands (Moray Colle</t>
  </si>
  <si>
    <t>T - Personal Projector Ltd</t>
  </si>
  <si>
    <t>I - Helmsdale Heritage Society</t>
  </si>
  <si>
    <t>I - Andrew Cranston</t>
  </si>
  <si>
    <t>I - Culture NL Ltd (North Lanarkshire)</t>
  </si>
  <si>
    <t>I - Edit-Point Limited (Matthew Whiteside)</t>
  </si>
  <si>
    <t>I - Glow Arts (Jennifer McGlone)</t>
  </si>
  <si>
    <t>I - Imaginate (Tony Reekie)</t>
  </si>
  <si>
    <t>I - ISO Design (Damien Smith)</t>
  </si>
  <si>
    <t>I - Kapka Kassabova</t>
  </si>
  <si>
    <t>I - Lennoxlove Book Festival (Nicky Stonehill)</t>
  </si>
  <si>
    <t>I - Music at Paxton Ltd (Helen Jamieson)</t>
  </si>
  <si>
    <t>I - Samantha Joy Firth</t>
  </si>
  <si>
    <t>I - Ullapool Guitar Festival (Richard Lindsay)</t>
  </si>
  <si>
    <t>T - Maynes Coaches Ltd</t>
  </si>
  <si>
    <t>T - Synchroncity Films Ltd</t>
  </si>
  <si>
    <t>I - Alasdair MacCuish</t>
  </si>
  <si>
    <t>I - Arainn Shuaineirt Management Committee (The Sunart</t>
  </si>
  <si>
    <t>I - Gerda Stevenson</t>
  </si>
  <si>
    <t>I - Historic Scotland (Kit Reid)</t>
  </si>
  <si>
    <t>I - Mick West (Frank McLaughlin)</t>
  </si>
  <si>
    <t>I - PRSF (PRS for Music Foundation)</t>
  </si>
  <si>
    <t>I - The Village Storytelling Centre</t>
  </si>
  <si>
    <t>T - Colin Tudge</t>
  </si>
  <si>
    <t>T - Nick Danziger</t>
  </si>
  <si>
    <t>T - RSE Scotland Foundation</t>
  </si>
  <si>
    <t>T - Words &amp; Actions</t>
  </si>
  <si>
    <t>I - Carolyn (Cal) Flyn (Thicker than Water)</t>
  </si>
  <si>
    <t>I - Castle Rock Edinvar Housing Association</t>
  </si>
  <si>
    <t>I - Feis Fhoirt</t>
  </si>
  <si>
    <t>I - The Glue Factory CIC (Jamie Grier)</t>
  </si>
  <si>
    <t>I - Ian Watt</t>
  </si>
  <si>
    <t>I - Julia Barton</t>
  </si>
  <si>
    <t>I - Matthew Fitt</t>
  </si>
  <si>
    <t>I - Scott McLean</t>
  </si>
  <si>
    <t>I - Tiny Spark Productions Ltd (Sam Firth)</t>
  </si>
  <si>
    <t>I - Tromolo Productions Ltd (Louise Quinn)</t>
  </si>
  <si>
    <t>I - Tumult In The Clouds (Lalitha Rajan)</t>
  </si>
  <si>
    <t>I - Word Power Arts</t>
  </si>
  <si>
    <t>T - The Patrick Allan-Fraser of Hospitalfield Trust</t>
  </si>
  <si>
    <t>T - Jools Cox</t>
  </si>
  <si>
    <t>T - The Scape Trust Ltd</t>
  </si>
  <si>
    <t>T - Glasgow Life</t>
  </si>
  <si>
    <t>T - Move On Up Ltd (Lindy Cameron)</t>
  </si>
  <si>
    <t>T - Guardian International Television Festival</t>
  </si>
  <si>
    <t>I - Brocken Spectre Ltd (c/o DigiCult)</t>
  </si>
  <si>
    <t>I - Fittings Multimedia Arts Limited</t>
  </si>
  <si>
    <t>I - The List Ltd (Robin Hodge)</t>
  </si>
  <si>
    <t>I - Michael John McCarthy (Macroberts Arts Centre Limi</t>
  </si>
  <si>
    <t>I - MG Alba</t>
  </si>
  <si>
    <t>I - Moyna Flannigan</t>
  </si>
  <si>
    <t>I - North Ayrshire Book Festival (Keith Charters)</t>
  </si>
  <si>
    <t>I - Peter Pan Moat Brae Trust</t>
  </si>
  <si>
    <t>I - Plum Films Limited (Becky Lloyd)</t>
  </si>
  <si>
    <t>I - Royal Academy of Dance - (Matthew Cunningham)</t>
  </si>
  <si>
    <t>I - Stonehaven Folk Festival</t>
  </si>
  <si>
    <t>I - Sunset Song (Holdings Ecosse Ltd)</t>
  </si>
  <si>
    <t>I - Tinderbox Project</t>
  </si>
  <si>
    <t>T - Carnival Chaos Production Ltd</t>
  </si>
  <si>
    <t>T - Hilton Hotel Cardiff</t>
  </si>
  <si>
    <t>T - National Library of Scotland</t>
  </si>
  <si>
    <t>T - Scottish Tourism Alliance</t>
  </si>
  <si>
    <t>T - University of the West of Scotland</t>
  </si>
  <si>
    <t>I - AxisWeb</t>
  </si>
  <si>
    <t>I - Brigid McCarthy (BA Charlton)</t>
  </si>
  <si>
    <t>I - Classic Jazz Orchestra (Ken Mathieson)</t>
  </si>
  <si>
    <t>I - Creative Services (Scotland) Ltd - Bryan Beattie</t>
  </si>
  <si>
    <t>I - Glass Performance Ltd (for Junction 25)</t>
  </si>
  <si>
    <t>I - Isla Quartet - Maureen Ross (Music Centeral)</t>
  </si>
  <si>
    <t>I - James Duncan Mackenzie</t>
  </si>
  <si>
    <t>I - Joe Douglas - UTTER c/o Macrobert Arts Centre Ltd</t>
  </si>
  <si>
    <t>I - Jump Cut Crew (MacInnes/Berrie)</t>
  </si>
  <si>
    <t>I - Junction Films Ltd (Keep The Faith)</t>
  </si>
  <si>
    <t>I - Ko Lik Films Ltd - Cameron Fraser</t>
  </si>
  <si>
    <t>I - NHS Greater Glasgow and Clyde - Gartnavel hospital</t>
  </si>
  <si>
    <t>I - Ryan Patterson - D3vilmaycry</t>
  </si>
  <si>
    <t>I - The Fire and I (Gordon Love)</t>
  </si>
  <si>
    <t>I - Theatre Broad</t>
  </si>
  <si>
    <t>T - Emma Jayne Park</t>
  </si>
  <si>
    <t>I - Glenuig Community Association</t>
  </si>
  <si>
    <t>I - Horse and Bamboo Theatre</t>
  </si>
  <si>
    <t>I - Lindsay Dunbar</t>
  </si>
  <si>
    <t>I - Mallaig &amp; Morar Community Centre</t>
  </si>
  <si>
    <t>I - Railway Man Limited</t>
  </si>
  <si>
    <t>I - Soda Pictures</t>
  </si>
  <si>
    <t>I - Spring Fling Open Studios CIC</t>
  </si>
  <si>
    <t>I - Amy Todman</t>
  </si>
  <si>
    <t>I - Edinburgh College of Art</t>
  </si>
  <si>
    <t>I - Loch Lomond &amp; The Trossachs National Park</t>
  </si>
  <si>
    <t>I - Michelle Burke</t>
  </si>
  <si>
    <t>I - Rachel Newton</t>
  </si>
  <si>
    <t>I - Scots Fiddle Festival</t>
  </si>
  <si>
    <t>I - The Hunterian</t>
  </si>
  <si>
    <t>I - Treacherous Orchestra</t>
  </si>
  <si>
    <t>I - Wild At Art</t>
  </si>
  <si>
    <t>T - Rideout (Creative Arts for Rehabilitation)</t>
  </si>
  <si>
    <t>T - We Are Seahorse Ltd</t>
  </si>
  <si>
    <t>I - Antonia Katerina Bain</t>
  </si>
  <si>
    <t>I - Chris Leslie</t>
  </si>
  <si>
    <t>I - Made by ME</t>
  </si>
  <si>
    <t>I - Stammer Productions (Colette Sadler)</t>
  </si>
  <si>
    <t>T - Burness Paull LLP</t>
  </si>
  <si>
    <t>T - Ernesto Coro</t>
  </si>
  <si>
    <t>T - William Hunter Ltd</t>
  </si>
  <si>
    <t>T - Babu Restaurants Ltd</t>
  </si>
  <si>
    <t>T - Evaluation Support Scotland Ltd</t>
  </si>
  <si>
    <t>T - Kevin Cameron</t>
  </si>
  <si>
    <t>T - Michael Callaghan</t>
  </si>
  <si>
    <t>T - Natalie MacDonald</t>
  </si>
  <si>
    <t>T - Andrea Turner</t>
  </si>
  <si>
    <t>T - Birnam CD Ltd</t>
  </si>
  <si>
    <t>T - Mrs Fiona Graham</t>
  </si>
  <si>
    <t>T - GES and Event Services Ltd</t>
  </si>
  <si>
    <t>T - Gillian Steel</t>
  </si>
  <si>
    <t>T - Twentieth Century Fox Film Corporation</t>
  </si>
  <si>
    <t>T - AC Projects/Alternative Currents Ltd</t>
  </si>
  <si>
    <t>T - Comrie Croft Ltd</t>
  </si>
  <si>
    <t>T - Gordon &amp; French</t>
  </si>
  <si>
    <t>T - Haphazard Media Ltd</t>
  </si>
  <si>
    <t>T - Michael J Griffiths</t>
  </si>
  <si>
    <t>T - Park Circus Ltd</t>
  </si>
  <si>
    <t>T - Sally Magnusson</t>
  </si>
  <si>
    <t>T - Susan Hay</t>
  </si>
  <si>
    <t>I - Aconite Productions</t>
  </si>
  <si>
    <t>I - Ailie Robertson</t>
  </si>
  <si>
    <t>I - Alpha Munro</t>
  </si>
  <si>
    <t>I - Felipe Bustos Sierra</t>
  </si>
  <si>
    <t>I - Judith Williams [on behalf of The Letter J]</t>
  </si>
  <si>
    <t>I - Lori Watson</t>
  </si>
  <si>
    <t>I - Lotus Project, The</t>
  </si>
  <si>
    <t>I - Market Gallery</t>
  </si>
  <si>
    <t>I - Rural Nations Ltd</t>
  </si>
  <si>
    <t>I - Scots Language Centre</t>
  </si>
  <si>
    <t>I - Vertigo Films</t>
  </si>
  <si>
    <t>I - Camilla Bray / Sixteen Films</t>
  </si>
  <si>
    <t>I - Cargo Publishing UK Ltd</t>
  </si>
  <si>
    <t>I - Doune the Rabbit Hole CIC</t>
  </si>
  <si>
    <t>I - Dundee Museum of Transport</t>
  </si>
  <si>
    <t>I - Greyscale Theatre Company</t>
  </si>
  <si>
    <t>I - Live Music Now</t>
  </si>
  <si>
    <t>I - Screen Academy Scotland</t>
  </si>
  <si>
    <t>I - The Drouth</t>
  </si>
  <si>
    <t>I - Torag Designs</t>
  </si>
  <si>
    <t>T - Clare English</t>
  </si>
  <si>
    <t>T - Eskmills Outside Catering Ltd</t>
  </si>
  <si>
    <t>T - Gerry Cambridge</t>
  </si>
  <si>
    <t>T - Gilbert MacMillan</t>
  </si>
  <si>
    <t>T - Gillian Shaw</t>
  </si>
  <si>
    <t>T - Kate Clayton</t>
  </si>
  <si>
    <t>T - Metaphrog</t>
  </si>
  <si>
    <t>T - Rebecca M Hughes</t>
  </si>
  <si>
    <t>T - Vin Cafe Elm Row Productions</t>
  </si>
  <si>
    <t>I - Capricorn Film Productions Ltd</t>
  </si>
  <si>
    <t>I - ChanginÔÇÖ Scotland</t>
  </si>
  <si>
    <t>I - Cula</t>
  </si>
  <si>
    <t>I - Eastern Surf</t>
  </si>
  <si>
    <t>I - Fraya Thomsen</t>
  </si>
  <si>
    <t>I - Gilbert MacMillan</t>
  </si>
  <si>
    <t>I - Gillian Maitland</t>
  </si>
  <si>
    <t>I - Kan</t>
  </si>
  <si>
    <t>I - Lucy Skaer</t>
  </si>
  <si>
    <t>I - Mainstream Publishing</t>
  </si>
  <si>
    <t>I - Prestoungrange Arts Festival</t>
  </si>
  <si>
    <t>I - Pr├▓iseact nan Ealan</t>
  </si>
  <si>
    <t>I - Stanley Odd</t>
  </si>
  <si>
    <t>I - SURF (Scotland's Independent Regeneration Network)</t>
  </si>
  <si>
    <t>I - TwentyTwo Productions Limited</t>
  </si>
  <si>
    <t>I - Urr Collective, The</t>
  </si>
  <si>
    <t>I - Bard Entertainments Ltd</t>
  </si>
  <si>
    <t>I - Fergie MacDonald</t>
  </si>
  <si>
    <t>T - Blanches Policy Solutions</t>
  </si>
  <si>
    <t>T - Centre For Contemporary Arts</t>
  </si>
  <si>
    <t>T - Conflux Scotland Ltd</t>
  </si>
  <si>
    <t>T - Duncan Bremner</t>
  </si>
  <si>
    <t>T - The Gresham Publishing Company Ltd</t>
  </si>
  <si>
    <t>T - Katriona Homes</t>
  </si>
  <si>
    <t>T - Millie Gray</t>
  </si>
  <si>
    <t>T - Stone Opera (Glasgow) Ltd</t>
  </si>
  <si>
    <t>I - Promoters Arts Network</t>
  </si>
  <si>
    <t>I - Birnam Arts Centre</t>
  </si>
  <si>
    <t>I - Borders Book Festival</t>
  </si>
  <si>
    <t>I - Chris Dolan</t>
  </si>
  <si>
    <t>I - Edinburgh Sculpture Workshop Limited</t>
  </si>
  <si>
    <t>I - Galapagos Conservation Trust</t>
  </si>
  <si>
    <t>I - Media Scotland Events</t>
  </si>
  <si>
    <t>I - Morag Macdonald and Kate MacDonald</t>
  </si>
  <si>
    <t>I - Orkney Folk Festival</t>
  </si>
  <si>
    <t>I - Outside Track and The Paul McKenna Band, The</t>
  </si>
  <si>
    <t>T - A &amp; C Coaches Ltd</t>
  </si>
  <si>
    <t>T - Lennoxlove Book Festival</t>
  </si>
  <si>
    <t>I - Aconite Productions Ltd</t>
  </si>
  <si>
    <t>I - Barbara Orton</t>
  </si>
  <si>
    <t>I - Burnsong Limited</t>
  </si>
  <si>
    <t>I - Mull of Kintyre Music and Arts Association</t>
  </si>
  <si>
    <t>I - Youth Theatre Arts Scotland</t>
  </si>
  <si>
    <t>I - Traquiar Enterprise</t>
  </si>
  <si>
    <t>T - Anne Murray</t>
  </si>
  <si>
    <t>T - Caroline Campbell</t>
  </si>
  <si>
    <t>T - Conrad Molleson</t>
  </si>
  <si>
    <t>T - Graeae Theatre Company Ltd</t>
  </si>
  <si>
    <t>T - Mary Schwarz</t>
  </si>
  <si>
    <t>T - Oi Musica</t>
  </si>
  <si>
    <t>T - Paul Gorman</t>
  </si>
  <si>
    <t>T - DNA Films Limited</t>
  </si>
  <si>
    <t>T - Baillie Gifford</t>
  </si>
  <si>
    <t>T - Barbara Steveni</t>
  </si>
  <si>
    <t>T - Creative Dundee</t>
  </si>
  <si>
    <t>T - David McCormack</t>
  </si>
  <si>
    <t>T - Gica Loening</t>
  </si>
  <si>
    <t>T - Glow Arts</t>
  </si>
  <si>
    <t>T - Graeme Reekie</t>
  </si>
  <si>
    <t>T - Lynda J Graham</t>
  </si>
  <si>
    <t>T - Matt Addicott</t>
  </si>
  <si>
    <t>T - Rhiana Laws</t>
  </si>
  <si>
    <t>T - Sophia Yadong Hao</t>
  </si>
  <si>
    <t>T - Viviane M Hullin</t>
  </si>
  <si>
    <t>T - Wendy Niblock</t>
  </si>
  <si>
    <t>I - A Blank Canvas</t>
  </si>
  <si>
    <t>I - Ainslie Henderson</t>
  </si>
  <si>
    <t>I - An Tobar, The Tobermory Arts Centre</t>
  </si>
  <si>
    <t>I - Crafts Council of Ireland</t>
  </si>
  <si>
    <t>I - Fake Major</t>
  </si>
  <si>
    <t>I - Graham Fitzpatrick</t>
  </si>
  <si>
    <t>I - Julian Schwanitz</t>
  </si>
  <si>
    <t>I - Makar Productions</t>
  </si>
  <si>
    <t>I - Perth Festival of the Arts Ltd</t>
  </si>
  <si>
    <t>I - Royal Scottish Country Dance Society (RSCDS)</t>
  </si>
  <si>
    <t>T - Book Source</t>
  </si>
  <si>
    <t>T - Festival City Theatre Trading Ltd</t>
  </si>
  <si>
    <t>T - Josee Meredith Keevil</t>
  </si>
  <si>
    <t>T - Louise Hutson</t>
  </si>
  <si>
    <t>T - Think Different Events Ltd</t>
  </si>
  <si>
    <t>I - Aberdeen International Youth Festival</t>
  </si>
  <si>
    <t>I - Arts &amp; Business</t>
  </si>
  <si>
    <t>I - BAFTA Scotland</t>
  </si>
  <si>
    <t>I - Gael Music</t>
  </si>
  <si>
    <t>T - Streamline Corporate</t>
  </si>
  <si>
    <t>T - Alan Richardson Photography</t>
  </si>
  <si>
    <t>T - Ariel Killick</t>
  </si>
  <si>
    <t>T - Eleanor McEwan</t>
  </si>
  <si>
    <t>T - Eunice Olumide</t>
  </si>
  <si>
    <t>T - Exchange House Catering Ltd</t>
  </si>
  <si>
    <t>T - Sophie Cooke</t>
  </si>
  <si>
    <t>I - Africa in Motion</t>
  </si>
  <si>
    <t>I - Butterstone Management and Eve</t>
  </si>
  <si>
    <t>I - Forth Valley Giving</t>
  </si>
  <si>
    <t>I - Renfrewshire Arts &amp; Museums</t>
  </si>
  <si>
    <t>I - The Bothy Project</t>
  </si>
  <si>
    <t>I - Tommy SmithÔÇÖs KARMA</t>
  </si>
  <si>
    <t>I - WASPS</t>
  </si>
  <si>
    <t>T - IFF Praxis Ltd</t>
  </si>
  <si>
    <t>T - Professor John Cook</t>
  </si>
  <si>
    <t>T - Mrs Laura Donkers</t>
  </si>
  <si>
    <t>T - Castle Films Ltd</t>
  </si>
  <si>
    <t>I - Proiseact Nan Ealan (PNE)</t>
  </si>
  <si>
    <t>T - The Institute of Chartered Accountants in Scotland</t>
  </si>
  <si>
    <t>T - Regional Screen Scotland</t>
  </si>
  <si>
    <t>T - The Stationery Office Ltd</t>
  </si>
  <si>
    <t>I - Arpita Shah</t>
  </si>
  <si>
    <t>I - Baby Cow Productions Ltd</t>
  </si>
  <si>
    <t>I - Bharatiya Ashram</t>
  </si>
  <si>
    <t>I - Deirdre Nelson</t>
  </si>
  <si>
    <t>I - Drew Taylor</t>
  </si>
  <si>
    <t>I - Koestler Trust</t>
  </si>
  <si>
    <t>I - Prendergast Productions</t>
  </si>
  <si>
    <t>I - Roger Palmer</t>
  </si>
  <si>
    <t>I - Ruth Paxton</t>
  </si>
  <si>
    <t>I - Sarah Longfield</t>
  </si>
  <si>
    <t>I - Slate North Ltd (Kiss The Water)</t>
  </si>
  <si>
    <t>I - Sophie Cooke</t>
  </si>
  <si>
    <t>I - South Ayrshire Council (Lottery)</t>
  </si>
  <si>
    <t>I - Stephen Hodsden Murray</t>
  </si>
  <si>
    <t>I - Stuart Elliott</t>
  </si>
  <si>
    <t>I - Toby Paterson</t>
  </si>
  <si>
    <t>I - Aidan OÔÇÖRourke</t>
  </si>
  <si>
    <t>I - Gallery of Modern Art</t>
  </si>
  <si>
    <t>I - Gracefield Arts Centre</t>
  </si>
  <si>
    <t>I - National Museums of Scotland</t>
  </si>
  <si>
    <t>I - Rachel Barron</t>
  </si>
  <si>
    <t>I - Screen Facilities Scotland</t>
  </si>
  <si>
    <t>I - Simon Thoumire and Ian Carr</t>
  </si>
  <si>
    <t>I - Steven Blake</t>
  </si>
  <si>
    <t>I - Wee Stories Theatre for Childr</t>
  </si>
  <si>
    <t>T - Alastair Snow</t>
  </si>
  <si>
    <t>T - Creative Services Scotland Ltd</t>
  </si>
  <si>
    <t>T - Drew Wylie Ltd</t>
  </si>
  <si>
    <t>T - Jason Nelson</t>
  </si>
  <si>
    <t>T - Live Music Now</t>
  </si>
  <si>
    <t>T - Natasha Gore</t>
  </si>
  <si>
    <t>T - Sound Sense</t>
  </si>
  <si>
    <t>I - Al Seed</t>
  </si>
  <si>
    <t>I - Black Camel Pictures Limited</t>
  </si>
  <si>
    <t>I - Francis Macdonald</t>
  </si>
  <si>
    <t>I - Headway Glasgow</t>
  </si>
  <si>
    <t>I - James Willshire</t>
  </si>
  <si>
    <t>I - Martin OÔÇÖ Connor (produced by The Arches)</t>
  </si>
  <si>
    <t>I - Mark Keiller</t>
  </si>
  <si>
    <t>I - NOISE - New Opera In Scotland Events</t>
  </si>
  <si>
    <t>I - Paul McGeechan</t>
  </si>
  <si>
    <t>I - STV Productions Limited</t>
  </si>
  <si>
    <t>T - Emma Quinn</t>
  </si>
  <si>
    <t>T - Flip (Scotland)</t>
  </si>
  <si>
    <t>T - Janie Nicoll</t>
  </si>
  <si>
    <t>T - The Park Hotel</t>
  </si>
  <si>
    <t>I - Henry Coombes</t>
  </si>
  <si>
    <t>I - Public Image Communication Limited</t>
  </si>
  <si>
    <t>I - Dick Lee</t>
  </si>
  <si>
    <t>I - Call to Mind</t>
  </si>
  <si>
    <t>I - Fish and Game</t>
  </si>
  <si>
    <t>I - James Anthony Pearson</t>
  </si>
  <si>
    <t>I - Scots Fiddle Festival Ltd</t>
  </si>
  <si>
    <t>I - Theatre Objektiv Limited</t>
  </si>
  <si>
    <t>I - University of Edinburgh, The</t>
  </si>
  <si>
    <t>T - Fraser Denholm</t>
  </si>
  <si>
    <t>I - Burt MacDonald Music (George Burt)</t>
  </si>
  <si>
    <t>I - Cherry Grove Music</t>
  </si>
  <si>
    <t>I - Iain Morrison</t>
  </si>
  <si>
    <t>I - Ian Mills</t>
  </si>
  <si>
    <t>I - Karl Gunson</t>
  </si>
  <si>
    <t>I - Marc David Jacobs</t>
  </si>
  <si>
    <t>I - Steve Byrne</t>
  </si>
  <si>
    <t>I - Ullapool Book Festival</t>
  </si>
  <si>
    <t>T - BAFTA SCOTLAND</t>
  </si>
  <si>
    <t>T - Karolina Mazur</t>
  </si>
  <si>
    <t>T - Struay Pictures Limited</t>
  </si>
  <si>
    <t>T - Jackie Kay</t>
  </si>
  <si>
    <t>T - Matic Media Services Ltd</t>
  </si>
  <si>
    <t>T - Pitlochry Festival Theatre</t>
  </si>
  <si>
    <t>T - Tangent Graphic Ltd</t>
  </si>
  <si>
    <t>T - The Leith Agency</t>
  </si>
  <si>
    <t>I - Arts in Motion</t>
  </si>
  <si>
    <t>I - Catriona Price</t>
  </si>
  <si>
    <t>I - Janis Claxton Dance</t>
  </si>
  <si>
    <t>I - Colin Herd</t>
  </si>
  <si>
    <t>I - David Donaldson</t>
  </si>
  <si>
    <t>I - Denise Zygadlo</t>
  </si>
  <si>
    <t>I - Edinburgh International Harp Festival</t>
  </si>
  <si>
    <t>I - Evlynn Sharp</t>
  </si>
  <si>
    <t>I - The Glue Factory CIC,</t>
  </si>
  <si>
    <t>I - James Yorkston</t>
  </si>
  <si>
    <t>I - Jan Patience &amp; Louise Wyllie</t>
  </si>
  <si>
    <t>I - Katriona Holmes</t>
  </si>
  <si>
    <t>I - Laura Hamilton</t>
  </si>
  <si>
    <t>I - Lisa Whytock (Showcase Scotland)</t>
  </si>
  <si>
    <t>I - Mairearad Green</t>
  </si>
  <si>
    <t>I - Little Eye (Malcolm Blair)</t>
  </si>
  <si>
    <t>I - Mark Grindle Associates Ltd</t>
  </si>
  <si>
    <t>I - Max Taylor</t>
  </si>
  <si>
    <t>I - Music Making Empire (MME) Records Ltd (Courtney Ri</t>
  </si>
  <si>
    <t>I - Rachel Hair</t>
  </si>
  <si>
    <t>I - Siobhan Wilson</t>
  </si>
  <si>
    <t>I - South Lanarkshire Leisure and Culture Ltd</t>
  </si>
  <si>
    <t>T - Ayrshire Private Partnership (Taste Ayrshire)</t>
  </si>
  <si>
    <t>T - British Council India</t>
  </si>
  <si>
    <t>T - Catch The Light (Ian McDonald)</t>
  </si>
  <si>
    <t>T - Colin Thom</t>
  </si>
  <si>
    <t>T - Liz Lochhead</t>
  </si>
  <si>
    <t>T - Pathhead Music Collective</t>
  </si>
  <si>
    <t>T - Time &amp; Tide</t>
  </si>
  <si>
    <t>I - Grant Dickson ÔÇô manager of AMWWF</t>
  </si>
  <si>
    <t>I - BackPage Press Limited</t>
  </si>
  <si>
    <t>I - Cathy Wilkes</t>
  </si>
  <si>
    <t>I - East Ayrshire Council (East Ayrshire Leisure Trust)</t>
  </si>
  <si>
    <t>I - Fiona Rutherford</t>
  </si>
  <si>
    <t>I - Lu Kemp (Macrobert Arts Centre Ltd)</t>
  </si>
  <si>
    <t>I - Tony Bone (Police Scotland)</t>
  </si>
  <si>
    <t>I - Serious Events Ltd</t>
  </si>
  <si>
    <t>I - Unlimited Theatre</t>
  </si>
  <si>
    <t>T - The CADISPA Trust</t>
  </si>
  <si>
    <t>T - James Iain Bruce</t>
  </si>
  <si>
    <t>I - Edinburgh Printmakers Ltd</t>
  </si>
  <si>
    <t>I - Erica Eyres</t>
  </si>
  <si>
    <t>I - Jazz at the Blue Lamp</t>
  </si>
  <si>
    <t>I - Robbie Synge</t>
  </si>
  <si>
    <t>I - Skills Development Scotland</t>
  </si>
  <si>
    <t>T - Canan Ltd</t>
  </si>
  <si>
    <t>T - Education Scotland</t>
  </si>
  <si>
    <t>I - Active Events (Ross Ainslie)</t>
  </si>
  <si>
    <t>I - Horse + Bamboo Theatre</t>
  </si>
  <si>
    <t>I - Martin Smith &amp; Sarah Drummond</t>
  </si>
  <si>
    <t>I - Murray Easton (Vigo Thieves)</t>
  </si>
  <si>
    <t>I - Poorboy Ltd</t>
  </si>
  <si>
    <t>I - Scottish Review of Books</t>
  </si>
  <si>
    <t>I - The Scottish Consortium on Crime and Criminal Justic</t>
  </si>
  <si>
    <t>T - Joan Sutherland</t>
  </si>
  <si>
    <t>T - Macphail Centre</t>
  </si>
  <si>
    <t>T - Random House Group Ltd</t>
  </si>
  <si>
    <t>T - Sorcha Carey</t>
  </si>
  <si>
    <t>T - Falkirk Council</t>
  </si>
  <si>
    <t>T - Geraldine Greene</t>
  </si>
  <si>
    <t>T - Shetland Arts Development Agency</t>
  </si>
  <si>
    <t>T - Wellington Gallery (Kilmarnock) Ltd</t>
  </si>
  <si>
    <t>I - Absolute Classics</t>
  </si>
  <si>
    <t>I - Glasgow School of Art (Stuart Jeffrey)</t>
  </si>
  <si>
    <t>I - Independent Producers Scotland</t>
  </si>
  <si>
    <t>I - Modern Masterpieces</t>
  </si>
  <si>
    <t>I - Scottish Council of Jewish Communities</t>
  </si>
  <si>
    <t>I - Shetland Arts Development Ageny</t>
  </si>
  <si>
    <t>I - The Audience Business Trust Ltd</t>
  </si>
  <si>
    <t>I - Catriona Duff</t>
  </si>
  <si>
    <t>T - Carolyn Paterson</t>
  </si>
  <si>
    <t>T - Adonis Media Ltd</t>
  </si>
  <si>
    <t>T - Jo Richards (Freestyle Fitness)</t>
  </si>
  <si>
    <t>I - Adam Sutherland</t>
  </si>
  <si>
    <t>I - Celtic Media Festival</t>
  </si>
  <si>
    <t>I - Film City Glasgow Limited</t>
  </si>
  <si>
    <t>I - Planning Aid for Scotland</t>
  </si>
  <si>
    <t>I - Tenants First Housing Co-Operative Ltd</t>
  </si>
  <si>
    <t>I - The Hardie Press</t>
  </si>
  <si>
    <t>I - The Pipe Factory</t>
  </si>
  <si>
    <t>I - Thick-Skinned Productions Ltd</t>
  </si>
  <si>
    <t>I - Frances Higson (View Films Ltd / Tolerance)</t>
  </si>
  <si>
    <t>T - ATLAS Arts</t>
  </si>
  <si>
    <t>T - Awesome Merchandise Ltd</t>
  </si>
  <si>
    <t>T - Charlotte Allan</t>
  </si>
  <si>
    <t>T - Emily Magorrian</t>
  </si>
  <si>
    <t>T - Kate Burton</t>
  </si>
  <si>
    <t>T - Melissa Toner</t>
  </si>
  <si>
    <t>T - NGS Trading Company Ltd</t>
  </si>
  <si>
    <t>T - Red Onion</t>
  </si>
  <si>
    <t>T - Gail McLintock</t>
  </si>
  <si>
    <t>T - Aubrey Manning</t>
  </si>
  <si>
    <t>T - Charles M Stewart</t>
  </si>
  <si>
    <t>I - 4Way Pictures (Scotland) Ltd</t>
  </si>
  <si>
    <t>I - Archaeology Scotland</t>
  </si>
  <si>
    <t>I - Bloody Scotland (The Caledonian Crime Wrinting Fest</t>
  </si>
  <si>
    <t>I - British School Of Rome</t>
  </si>
  <si>
    <t>I - The Cumnock Tryst</t>
  </si>
  <si>
    <t>I - Edge City Films Limited</t>
  </si>
  <si>
    <t>I - Lau-Land (Aidan OÔÇÖRourke)</t>
  </si>
  <si>
    <t>I - Nick Anderson</t>
  </si>
  <si>
    <t>I - Theatre Workshop Scotland</t>
  </si>
  <si>
    <t>I - Voluntary Action Barra &amp; Vatersay</t>
  </si>
  <si>
    <t>T - Ellie Carr</t>
  </si>
  <si>
    <t>T - Emma Halliday, Architecture &amp; Design Scotland</t>
  </si>
  <si>
    <t>I - Comas</t>
  </si>
  <si>
    <t>I - East Neuk festival</t>
  </si>
  <si>
    <t>I - Glasgow International Piping Festival</t>
  </si>
  <si>
    <t>I - GlobalYell Ltd</t>
  </si>
  <si>
    <t>I - Keo Films Ltd</t>
  </si>
  <si>
    <t>I - Ayr Gaiety Partnership Ltd</t>
  </si>
  <si>
    <t>I - Kieran Hurley (Random Accomplice)</t>
  </si>
  <si>
    <t>I - Paul Towndrow</t>
  </si>
  <si>
    <t>I - Tortoise in a Nutshell</t>
  </si>
  <si>
    <t>I - Virtual Staff College Plus Ltd</t>
  </si>
  <si>
    <t>T - Aberdeen International Youth Festival</t>
  </si>
  <si>
    <t>T - Intrepid Cinema Limited</t>
  </si>
  <si>
    <t>T - Jan McTaggart</t>
  </si>
  <si>
    <t>T - Wine and Dine</t>
  </si>
  <si>
    <t>T - British Council Global Shared Services Ltd</t>
  </si>
  <si>
    <t>T - Skyline Productions</t>
  </si>
  <si>
    <t>T - Tidelines Book Festival</t>
  </si>
  <si>
    <t>I - Black Camel Productions</t>
  </si>
  <si>
    <t>Vendor Over-ride</t>
  </si>
  <si>
    <t>I - Creative Skillset</t>
  </si>
  <si>
    <t>I - David Hughes Dance</t>
  </si>
  <si>
    <t>I - Dogstar Theatre Company</t>
  </si>
  <si>
    <t>I - Dumfries and Galloway Arts Festival Ltd</t>
  </si>
  <si>
    <t>I - Dundee Repertory Theatre</t>
  </si>
  <si>
    <t>I - East Neuk Festival</t>
  </si>
  <si>
    <t>I - Edinburgh Printmakers</t>
  </si>
  <si>
    <t>I - Film City Glasgow</t>
  </si>
  <si>
    <t>I - Claire McGarry</t>
  </si>
  <si>
    <t>I - Patricia Fleming</t>
  </si>
  <si>
    <t>I - Pure Magic Films</t>
  </si>
  <si>
    <t>I - Royal Scottish National Orchestra</t>
  </si>
  <si>
    <t>I - Scottish Documentary Institute</t>
  </si>
  <si>
    <t>I - Scottish Music Information Centre</t>
  </si>
  <si>
    <t>I - Judith Williams</t>
  </si>
  <si>
    <t>I - Shona Reppe Puppets</t>
  </si>
  <si>
    <t>I - Stammer Productions</t>
  </si>
  <si>
    <t>I - Sunset Song Ltd</t>
  </si>
  <si>
    <t>I - Association for Scottish Literary Studies, The</t>
  </si>
  <si>
    <t>I - Audience Business Trust Ltd, The</t>
  </si>
  <si>
    <t>I - Beacon, The</t>
  </si>
  <si>
    <t>I - Black Diamond Express, The</t>
  </si>
  <si>
    <t>I - Bongo Club Ltd, The</t>
  </si>
  <si>
    <t>I - Bothy Project, The</t>
  </si>
  <si>
    <t>I - Clipperton Project, The</t>
  </si>
  <si>
    <t>I - Coaltown Daisies, The</t>
  </si>
  <si>
    <t>I - Common Guild, The</t>
  </si>
  <si>
    <t>I - Cumnock Tryst, The</t>
  </si>
  <si>
    <t>I - Dead Man's Waltz, The</t>
  </si>
  <si>
    <t>I - Drouth, The</t>
  </si>
  <si>
    <t>I - Duchy, The</t>
  </si>
  <si>
    <t>I - Edinburgh Greek Festival Trust (Kevin Anderson), The</t>
  </si>
  <si>
    <t>I - European Federation of Hospital Clowning/Hearts, The</t>
  </si>
  <si>
    <t>I - Fallen Angels Club Promotions Ltd (Kevin Morris, The</t>
  </si>
  <si>
    <t>I - Fire and I (Gordon Love), The</t>
  </si>
  <si>
    <t>I - Fruitmarket Gallery, The</t>
  </si>
  <si>
    <t>I - Gaelic Books Council, The</t>
  </si>
  <si>
    <t>I - Haining Charitable Trust (Edingtons ITF), The</t>
  </si>
  <si>
    <t>I - Hardie Press, The</t>
  </si>
  <si>
    <t>I - Hunt Collective, The</t>
  </si>
  <si>
    <t>I - Hunterian, The</t>
  </si>
  <si>
    <t>I - Kirkintiloch Band, The</t>
  </si>
  <si>
    <t>I - Lighthouse, The</t>
  </si>
  <si>
    <t>I - List Ltd (Robin Hodge), The</t>
  </si>
  <si>
    <t>I - Melting Pot, The</t>
  </si>
  <si>
    <t>I - Music Worx, The</t>
  </si>
  <si>
    <t>I - National Piping Centre, The</t>
  </si>
  <si>
    <t>I - National Youth Choir Of Scotland, The</t>
  </si>
  <si>
    <t>I - National Youth Orchestra of Scotland, The</t>
  </si>
  <si>
    <t>I - Occasional Flickers, The</t>
  </si>
  <si>
    <t>I - Occassional Cabaret, The</t>
  </si>
  <si>
    <t>I - One Ensemble, The</t>
  </si>
  <si>
    <t>I - Orcadian Story Trust, The</t>
  </si>
  <si>
    <t>I - Organisation for New Music and Sound, The</t>
  </si>
  <si>
    <t>I - Outside Track, The</t>
  </si>
  <si>
    <t>I - Pipe Factory, The</t>
  </si>
  <si>
    <t>I - Polkadot Factory Ltd, The</t>
  </si>
  <si>
    <t>I - Princes Trust, The</t>
  </si>
  <si>
    <t>I - Queen's Hall (Edinburgh) Ltd, The</t>
  </si>
  <si>
    <t>I - Scottish Brass Band Association, The</t>
  </si>
  <si>
    <t>I - Scottish Consortium on Crime and Criminal Justic, The</t>
  </si>
  <si>
    <t>I - Stove Network Ltd, The</t>
  </si>
  <si>
    <t>I - Village Storytelling Centre, The</t>
  </si>
  <si>
    <t>I - Walking Theatre Company, The</t>
  </si>
  <si>
    <t>I - Work Room, The</t>
  </si>
  <si>
    <t>I - British BMG Federation, The</t>
  </si>
  <si>
    <t>I - Scottish Flute Trio, The</t>
  </si>
  <si>
    <t>I - Glue Factory CIC, The</t>
  </si>
  <si>
    <t>I - Tramway</t>
  </si>
  <si>
    <t>I - Travelling Gallery</t>
  </si>
  <si>
    <t>I - Cooper Gallery</t>
  </si>
  <si>
    <t>I - Vanishing Point Theatre Company</t>
  </si>
  <si>
    <t>T - CBRE Ltd</t>
  </si>
  <si>
    <t>PUBLIC SERVICE REFORM ACT DISCLOSURES</t>
  </si>
  <si>
    <t>Single Payment &gt;= £25K</t>
  </si>
  <si>
    <t>Rent and service charges for Waverley Gate premises</t>
  </si>
  <si>
    <t>Payroll — staff pension</t>
  </si>
  <si>
    <t>Payroll — PAYE deductions</t>
  </si>
  <si>
    <t>Legal services — award contracts (film)</t>
  </si>
  <si>
    <t>Awards paid via Big Lottery Fund</t>
  </si>
  <si>
    <t>T - British Council, The</t>
  </si>
  <si>
    <t>T - Glasgow City Council</t>
  </si>
  <si>
    <t>T - Paul Hamlyn Foundation, The</t>
  </si>
  <si>
    <t>T - Scottish Tourism Alliance, The</t>
  </si>
  <si>
    <t>T - Big Lottery (Awards), The</t>
  </si>
  <si>
    <t>T - Big Lottery Fund (Overheads), The</t>
  </si>
  <si>
    <t>AP-PY YTD Spend</t>
  </si>
  <si>
    <t>Website development and hosting</t>
  </si>
  <si>
    <t>Cross-border touring grants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</si>
  <si>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</si>
  <si>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</si>
  <si>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</si>
  <si>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</si>
  <si>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</si>
  <si>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</si>
  <si>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</si>
  <si>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</si>
  <si>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</si>
  <si>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</si>
  <si>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</si>
  <si>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</si>
  <si>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PAYMENTS OF £25,000 AND OVER</t>
  </si>
  <si>
    <t>I - Glasgow Lunchtime Theatre</t>
  </si>
  <si>
    <t>I - Glasgow Print Studio</t>
  </si>
  <si>
    <t>I - Julian Arguelles</t>
  </si>
  <si>
    <t>T/F</t>
  </si>
  <si>
    <t>Payment_Value</t>
  </si>
  <si>
    <t>Service Description</t>
  </si>
  <si>
    <t>AWARD</t>
  </si>
  <si>
    <t>Non-domestic rates and services — Waverley Gate premises</t>
  </si>
  <si>
    <t>Non-domestic rates and services — West George Street premises</t>
  </si>
  <si>
    <t>Vendor Payment</t>
  </si>
  <si>
    <t>T - Nicolai</t>
  </si>
  <si>
    <t>I - Gavin Francis</t>
  </si>
  <si>
    <t>Payroll — employee taxes (PAYE and National insurance)</t>
  </si>
  <si>
    <t>G-400-0400</t>
  </si>
  <si>
    <t>GIA Bank Account</t>
  </si>
  <si>
    <t>01</t>
  </si>
  <si>
    <t>AP-PI</t>
  </si>
  <si>
    <t>E1877-Lorna Duguid</t>
  </si>
  <si>
    <t>AP-PY</t>
  </si>
  <si>
    <t>E0715-Amanda Catto</t>
  </si>
  <si>
    <t>E1622-Karen Dick</t>
  </si>
  <si>
    <t>E1857-Stephen Palmer</t>
  </si>
  <si>
    <t>TARO100-Arnold Clark Finance Ltd</t>
  </si>
  <si>
    <t>TCBR100-CBRE Ltd  (Ref 185797034648)</t>
  </si>
  <si>
    <t>TEAM100-Eagle Couriers (Scotland) Ltd</t>
  </si>
  <si>
    <t>TEDI112-Edinburgh Larder</t>
  </si>
  <si>
    <t>TFES100-Fergus Muir</t>
  </si>
  <si>
    <t>THAZ100-Hays Accountacy &amp; Finance</t>
  </si>
  <si>
    <t>THUG100-Hudson Global Resources Limited</t>
  </si>
  <si>
    <t>TMED101-Media Business Insight Ltd</t>
  </si>
  <si>
    <t>TPLA102-Planet Numbers Ltd</t>
  </si>
  <si>
    <t>TSTE106-Steve Grimmond</t>
  </si>
  <si>
    <t>E0382-Jennifer Armitage</t>
  </si>
  <si>
    <t>TBRI104-Brian Maycock</t>
  </si>
  <si>
    <t>TCAL100-Cake</t>
  </si>
  <si>
    <t>TCAS101-Cascade Human Resources Ltd</t>
  </si>
  <si>
    <t>TCEL100-CCS Media Ltd</t>
  </si>
  <si>
    <t>TCIP101-CIPFA</t>
  </si>
  <si>
    <t>TCIT104-City Laundry &amp; Ironing Services</t>
  </si>
  <si>
    <t>TGAY100-Galway Gourmet</t>
  </si>
  <si>
    <t>TROB111-Robert Wiseman Dairies Ltd</t>
  </si>
  <si>
    <t>TSCO121-ScottMoncrieff</t>
  </si>
  <si>
    <t>TSOF101-Softcat Ltd</t>
  </si>
  <si>
    <t>E0925-Andrew Leitch</t>
  </si>
  <si>
    <t>E1886-David Weaver</t>
  </si>
  <si>
    <t>IBOT001-Bothy Community Studio</t>
  </si>
  <si>
    <t>ICAR016-Carla Scott Fullerton</t>
  </si>
  <si>
    <t>IHOT001-Hot Chocolate Trust</t>
  </si>
  <si>
    <t>ILUN001-Lung Ha's Theatre Company</t>
  </si>
  <si>
    <t>IMAK002-Make Works Ltd  (Miss F Scott)</t>
  </si>
  <si>
    <t>INAT004-National Youth Choir of Scotland</t>
  </si>
  <si>
    <t>IRIC009-Rick Hughes</t>
  </si>
  <si>
    <t>ISCO053-Scott Kirkwood</t>
  </si>
  <si>
    <t>ISOF002-Software Traning Scotland</t>
  </si>
  <si>
    <t>ITRO002-Tromolo Productions Ltd</t>
  </si>
  <si>
    <t>TCIT103-CITY MILK</t>
  </si>
  <si>
    <t>TCOF100-CMYK DIGITAL SOLUTIONS</t>
  </si>
  <si>
    <t>TEDG100-Eden Springs UK Ltd</t>
  </si>
  <si>
    <t>TGUI100-GTW Storage Services Ltd</t>
  </si>
  <si>
    <t>THIL100-Highland Network Ltd</t>
  </si>
  <si>
    <t>THOL100-Hitachi Capital UK PLC</t>
  </si>
  <si>
    <t>TOFF102-Office Depot (UK) Ltd</t>
  </si>
  <si>
    <t>TSHR101-Shred-It Limited</t>
  </si>
  <si>
    <t>TSPR100-Spotless Commercial Cleaning Ltd</t>
  </si>
  <si>
    <t>E0134-David Taylor</t>
  </si>
  <si>
    <t>E0352-Hazel Paton</t>
  </si>
  <si>
    <t>E0435-James McKenzie</t>
  </si>
  <si>
    <t>E1808-Graham Reid</t>
  </si>
  <si>
    <t>E1888-Jenny Niven</t>
  </si>
  <si>
    <t>TCHI101-Child Support Agency</t>
  </si>
  <si>
    <t>TCON100-Computershare Voucher Services</t>
  </si>
  <si>
    <t>TDUM100-Drew Farrell Photography</t>
  </si>
  <si>
    <t>TGAY102-GAYE</t>
  </si>
  <si>
    <t>TGRE103-Green Clean Health and Safety</t>
  </si>
  <si>
    <t>TISL100-Iron Mountain</t>
  </si>
  <si>
    <t>TMSF100-MSF Union Dues  -  Ref 38190751</t>
  </si>
  <si>
    <t>TPCS100-PCS</t>
  </si>
  <si>
    <t>TROB102-Rob McDougall</t>
  </si>
  <si>
    <t>TROY100-Ross Promotional Products Llimited</t>
  </si>
  <si>
    <t>TSIG100-ShredIt (East of Scotland) Ltd</t>
  </si>
  <si>
    <t>TSTR102-Strathclyde Pension Fund - EMP129/PF4313</t>
  </si>
  <si>
    <t>TTHE134-The Press Data Bureau</t>
  </si>
  <si>
    <t>IART003-Arts and Business</t>
  </si>
  <si>
    <t>IASS001-The Association for Scottish Literary Studies</t>
  </si>
  <si>
    <t>ICOV001-Cove Park Ltd</t>
  </si>
  <si>
    <t>IDAN003-Dance House</t>
  </si>
  <si>
    <t>IENT100-Enterprise Music Scotland</t>
  </si>
  <si>
    <t>IFED100-Federation of Scottish Theatres</t>
  </si>
  <si>
    <t>IFEI001-Feis Rois Ltd</t>
  </si>
  <si>
    <t>IIMA001-Imaginate</t>
  </si>
  <si>
    <t>IMAK001-Making Music Scotland</t>
  </si>
  <si>
    <t>INAT014-National Youth Orchestras of Scotland</t>
  </si>
  <si>
    <t>IPRO004-Project Ability</t>
  </si>
  <si>
    <t>ISCO018-Scottish Storytelling Forum</t>
  </si>
  <si>
    <t>ISCO020-Scottish Youth Dance (Y Dance)</t>
  </si>
  <si>
    <t>ISCO022-Scottish Youth Theatre</t>
  </si>
  <si>
    <t>ITHE017-The National Piping Centre</t>
  </si>
  <si>
    <t>E0281-Louise Harris</t>
  </si>
  <si>
    <t>E0424-Alastair Evans</t>
  </si>
  <si>
    <t>IBOO001-The Boombox Glasgow</t>
  </si>
  <si>
    <t>IBRI010-Brian Molley</t>
  </si>
  <si>
    <t>ICAR005-Caroline Bowditch</t>
  </si>
  <si>
    <t>IFLO003-Floris Books Trust Ltd</t>
  </si>
  <si>
    <t>IGAR003-Gardyne Theatre Ltd</t>
  </si>
  <si>
    <t>IHIG002-Highland Council</t>
  </si>
  <si>
    <t>IJEN001-Jenna Watt</t>
  </si>
  <si>
    <t>IMED001-Media Education Limited</t>
  </si>
  <si>
    <t>INAT016-National Film and Television School</t>
  </si>
  <si>
    <t>IROB009-Rob Churm</t>
  </si>
  <si>
    <t>ISCR001-Screen Education Edinburgh</t>
  </si>
  <si>
    <t>ISTI002-Stirling Council</t>
  </si>
  <si>
    <t>ISUZ002-Suzy Glass Limited</t>
  </si>
  <si>
    <t>ITHE013-The Glad Caf├® C.I.C.</t>
  </si>
  <si>
    <t>TART109-Arts Council Retirement Plan (1994)</t>
  </si>
  <si>
    <t>THMR100-HM Revenue &amp; Customs Only - 961PP10305354</t>
  </si>
  <si>
    <t>TPIS100-Pinpoint Scotland</t>
  </si>
  <si>
    <t>TSTR103-Strathclyde Pension Fund - EMP129/PF4313</t>
  </si>
  <si>
    <t>TVIN100-Vic Galloway</t>
  </si>
  <si>
    <t>EAMCFCC-Anne McFadden (CC)</t>
  </si>
  <si>
    <t>EGBCC-Gordon Barnes (CC)</t>
  </si>
  <si>
    <t>EIMCC-Iain Munro (CC)</t>
  </si>
  <si>
    <t>EJACC-Janet Archer    (CC)</t>
  </si>
  <si>
    <t>E0254-Scott Donaldson</t>
  </si>
  <si>
    <t>E0379-Mark Thomas</t>
  </si>
  <si>
    <t>E0422-Helena Ward</t>
  </si>
  <si>
    <t>E0428-Laura MacKenzie Stuart</t>
  </si>
  <si>
    <t>E1720-Anne Petrie</t>
  </si>
  <si>
    <t>E1730-Chrissie Ruckley</t>
  </si>
  <si>
    <t>E1735-Ian Smith</t>
  </si>
  <si>
    <t>E1746-Janice Kelly</t>
  </si>
  <si>
    <t>E1758-Clare Hewitt</t>
  </si>
  <si>
    <t>E1855-Margaret Maxwell</t>
  </si>
  <si>
    <t>E1865-Brodie Pringle</t>
  </si>
  <si>
    <t>E1866-Kirstin MacLeod</t>
  </si>
  <si>
    <t>E1848-Raymond Black</t>
  </si>
  <si>
    <t>TALI106-Alison Young</t>
  </si>
  <si>
    <t>TBAR101-Barclay Price</t>
  </si>
  <si>
    <t>TBLO101-Blonde Digital Ltd</t>
  </si>
  <si>
    <t>TCAB100-Business Stream</t>
  </si>
  <si>
    <t>TCAL101-Caledonian Colour Printers</t>
  </si>
  <si>
    <t>TCOM104-COMMSWORLD LTD</t>
  </si>
  <si>
    <t>TDEL101-Dell Products</t>
  </si>
  <si>
    <t>TSOD101-Sodexo Limited</t>
  </si>
  <si>
    <t>TTHE108-The City of Edinburgh Council</t>
  </si>
  <si>
    <t>TVIS100-Virgin Media</t>
  </si>
  <si>
    <t>IABE004-Aberdeenshire Council</t>
  </si>
  <si>
    <t>ICHR001-Christine Devaney</t>
  </si>
  <si>
    <t>IDUM001-Dumfries &amp; Galloway Council</t>
  </si>
  <si>
    <t>IMID001-Midlothian Council</t>
  </si>
  <si>
    <t>ISEN001-Sense Scotland</t>
  </si>
  <si>
    <t>ISIS001-Sistema Scotland</t>
  </si>
  <si>
    <t>ITOR002-Tortoise in a Nutshell</t>
  </si>
  <si>
    <t>IWEE001-Wee Stories</t>
  </si>
  <si>
    <t>E0339-Gordon Barnes</t>
  </si>
  <si>
    <t>E0371-Leslie Finlay</t>
  </si>
  <si>
    <t>TWFT100-WESTMINSTER MEDIA FORUM</t>
  </si>
  <si>
    <t>DDGLATAX-Glasgow Taxis Ltd  (Direct Debit)</t>
  </si>
  <si>
    <t>DDLAW-Law at Work (DD)</t>
  </si>
  <si>
    <t>DDMOR-Moorepay (Direct Debit)</t>
  </si>
  <si>
    <t>DDORA-Orange Mobile (Direct Debit)</t>
  </si>
  <si>
    <t>DDRAIL-Rail Settlement Plan</t>
  </si>
  <si>
    <t>DDVOD-Vodafone (Direct Debit)</t>
  </si>
  <si>
    <t>AR-PY</t>
  </si>
  <si>
    <t>SCOTTISH GOVT</t>
  </si>
  <si>
    <t>TSCO103-Scottish Government (GIA)</t>
  </si>
  <si>
    <t>NHS LOTHIAN</t>
  </si>
  <si>
    <t>BK-EN</t>
  </si>
  <si>
    <t>02</t>
  </si>
  <si>
    <t>E0610-Lynsey McLeod</t>
  </si>
  <si>
    <t>E1867-Wendy Grannon</t>
  </si>
  <si>
    <t>E1733-Aly Barr</t>
  </si>
  <si>
    <t>E1875-Lulu Johnston</t>
  </si>
  <si>
    <t>ICLA003-Claire Pencak</t>
  </si>
  <si>
    <t>IDON001-Donna Rutherford</t>
  </si>
  <si>
    <t>IDRA001-Drake Music Scotland</t>
  </si>
  <si>
    <t>IHAN009-Hanna Tuulikki</t>
  </si>
  <si>
    <t>IIAI003-Iain Finlay Macleod</t>
  </si>
  <si>
    <t>ILIM002-Limelight Music</t>
  </si>
  <si>
    <t>IMEN001-Mendelssohn on Mull Trust</t>
  </si>
  <si>
    <t>IMIC009-Michelle Burke</t>
  </si>
  <si>
    <t>IMUS002-Music For Youth</t>
  </si>
  <si>
    <t>IROS009-Ross Collins</t>
  </si>
  <si>
    <t>ISAR010-Sara Maitland</t>
  </si>
  <si>
    <t>ISHO001-Shona Reppe</t>
  </si>
  <si>
    <t>ISIM005-Simon Thacker</t>
  </si>
  <si>
    <t>ISOU008-Soundsational Community Music Ltd</t>
  </si>
  <si>
    <t>ITHE033-The Princes Trust</t>
  </si>
  <si>
    <t>ITIN003-Tinderbox Project</t>
  </si>
  <si>
    <t>IUNI009-University of the Highlands and Islands</t>
  </si>
  <si>
    <t>TACC101-Accord Consulting Ltd</t>
  </si>
  <si>
    <t>TBEE100-Beathag Mhoireasdan</t>
  </si>
  <si>
    <t>TCAV100-Cavan Convery</t>
  </si>
  <si>
    <t>TCIT105-City Cabs (Edinburgh) Ltd</t>
  </si>
  <si>
    <t>TDWP100-Daryl Willcox Publishing Ltd</t>
  </si>
  <si>
    <t>TMWA100-My Web Application Limited</t>
  </si>
  <si>
    <t>IART006-Arts Marketing Association</t>
  </si>
  <si>
    <t>IAYR001-Ayr Gaiety Partnership Ltd</t>
  </si>
  <si>
    <t>ICLA002-Claire Cunningham</t>
  </si>
  <si>
    <t>IHUN001-Huntly Summer School</t>
  </si>
  <si>
    <t>ILAU002-Laura Spring</t>
  </si>
  <si>
    <t>INEW004-New Media Scotland</t>
  </si>
  <si>
    <t>INEW005-New Music Scotland</t>
  </si>
  <si>
    <t>ISAR011-Sarah Wright</t>
  </si>
  <si>
    <t>ISCO055-Scott Myles</t>
  </si>
  <si>
    <t>IWOO001-Woodend Arts Limited</t>
  </si>
  <si>
    <t>IYSO001-Y Sort it</t>
  </si>
  <si>
    <t>TALB100-Alba Facilities Services Ltd</t>
  </si>
  <si>
    <t>TALL101-Allander Print Limited</t>
  </si>
  <si>
    <t>TART106-Arts Marketing Association</t>
  </si>
  <si>
    <t>TCIT106-City Building (Contracts) LLP</t>
  </si>
  <si>
    <t>TCUL105-Culture &amp; Sport Glasgow (Trading) CIC</t>
  </si>
  <si>
    <t>TDOU100-DotMailer Ltd</t>
  </si>
  <si>
    <t>TSPO100-Spectrum Computer Supplies Ltd</t>
  </si>
  <si>
    <t>TTHE136-The Production Guild limited</t>
  </si>
  <si>
    <t>E0340-Karen Lannigan</t>
  </si>
  <si>
    <t>E0387-Catriona Campbell</t>
  </si>
  <si>
    <t>E0431-Stephen Vallely</t>
  </si>
  <si>
    <t>E1889-Philip Deverell</t>
  </si>
  <si>
    <t>TGRA100-GP PLANTSCAPE</t>
  </si>
  <si>
    <t>TJAM101-James F Kidd &amp; Son Ltd</t>
  </si>
  <si>
    <t>TPEG100-Peebles Media Group Ltd</t>
  </si>
  <si>
    <t>E1606-Jaine Lumsden</t>
  </si>
  <si>
    <t>E1796-Massimiliano Allen</t>
  </si>
  <si>
    <t>TBRI113-Brian OhEadhra</t>
  </si>
  <si>
    <t>TCTM102-Centaur Media Plc</t>
  </si>
  <si>
    <t>TEMB100-Embo Ltd</t>
  </si>
  <si>
    <t>TPUL101-Pulsant (Scotland) Ltd</t>
  </si>
  <si>
    <t>TTHE111-The Copyright Licensing Agency</t>
  </si>
  <si>
    <t>IBRI002-British Council Scotland</t>
  </si>
  <si>
    <t>ICHE001-Chem 19 Recording Limited</t>
  </si>
  <si>
    <t>IFRA003-Frances Priest</t>
  </si>
  <si>
    <t>IGLA024-Glasgow CAN (Connected Arts Network)</t>
  </si>
  <si>
    <t>IGRA008-Graeme Angus Stephen</t>
  </si>
  <si>
    <t>ILOT002-Lotte Gertz</t>
  </si>
  <si>
    <t>ISAR007-Saraband (Scotland) Ltd</t>
  </si>
  <si>
    <t>ISHE008-Sheridan Music Consultancy</t>
  </si>
  <si>
    <t>ISOU001-Sound Festival</t>
  </si>
  <si>
    <t>TMEL103-Meltwater Group</t>
  </si>
  <si>
    <t>TAUD101-Audit Scotland</t>
  </si>
  <si>
    <t>TMAT100-May Miller</t>
  </si>
  <si>
    <t>TSQU102-Squiz (Scotland) Ltd</t>
  </si>
  <si>
    <t>ICRE008-Creative &amp; Cultural Skills Industries Ltd</t>
  </si>
  <si>
    <t>000000005327</t>
  </si>
  <si>
    <t>000000005328</t>
  </si>
  <si>
    <t>000000005329</t>
  </si>
  <si>
    <t>000000005330</t>
  </si>
  <si>
    <t>000000005331</t>
  </si>
  <si>
    <t>ILAN003-Lanua Movement &amp; Improvisation    (Merav Israel)</t>
  </si>
  <si>
    <t>000000005332</t>
  </si>
  <si>
    <t>000000005333</t>
  </si>
  <si>
    <t>000000005334</t>
  </si>
  <si>
    <t>IROX001-Roxane Permar</t>
  </si>
  <si>
    <t>000000005335</t>
  </si>
  <si>
    <t>000000005336</t>
  </si>
  <si>
    <t>000000005337</t>
  </si>
  <si>
    <t>000000005338</t>
  </si>
  <si>
    <t>IVOI001-Voice of My Own</t>
  </si>
  <si>
    <t>000000005339</t>
  </si>
  <si>
    <t>000000005340</t>
  </si>
  <si>
    <t>000000005341</t>
  </si>
  <si>
    <t>000000005342</t>
  </si>
  <si>
    <t>000000005347</t>
  </si>
  <si>
    <t>000000005348</t>
  </si>
  <si>
    <t>000000005352</t>
  </si>
  <si>
    <t>000000005353</t>
  </si>
  <si>
    <t>000000005355</t>
  </si>
  <si>
    <t>000000005356</t>
  </si>
  <si>
    <t>000000005357</t>
  </si>
  <si>
    <t>TGTW100-GTG Training Ltd</t>
  </si>
  <si>
    <t>000000005359</t>
  </si>
  <si>
    <t>000000005360</t>
  </si>
  <si>
    <t>000000005361</t>
  </si>
  <si>
    <t>000000005362</t>
  </si>
  <si>
    <t>000000005363</t>
  </si>
  <si>
    <t>000000005364</t>
  </si>
  <si>
    <t>000000005365</t>
  </si>
  <si>
    <t>000000005366</t>
  </si>
  <si>
    <t>000000005367</t>
  </si>
  <si>
    <t>000000005368</t>
  </si>
  <si>
    <t>000000005369</t>
  </si>
  <si>
    <t>000000005370</t>
  </si>
  <si>
    <t>000000005371</t>
  </si>
  <si>
    <t>TABE100-Aberdeen City Council</t>
  </si>
  <si>
    <t>000000005372</t>
  </si>
  <si>
    <t>000000005373</t>
  </si>
  <si>
    <t>000000005374</t>
  </si>
  <si>
    <t>000000005375</t>
  </si>
  <si>
    <t>000000005377</t>
  </si>
  <si>
    <t>000000005378</t>
  </si>
  <si>
    <t>TDIG102-Digital Print Solutions</t>
  </si>
  <si>
    <t>000000005379</t>
  </si>
  <si>
    <t>000000005381</t>
  </si>
  <si>
    <t>000000005382</t>
  </si>
  <si>
    <t>000000005383</t>
  </si>
  <si>
    <t>000000005384</t>
  </si>
  <si>
    <t>TSCO124-Scottish Viewpoint</t>
  </si>
  <si>
    <t>000000005385</t>
  </si>
  <si>
    <t>000000005386</t>
  </si>
  <si>
    <t>TWIL100-Where The Monkey Sleeps</t>
  </si>
  <si>
    <t>000000005387</t>
  </si>
  <si>
    <t>000000005388</t>
  </si>
  <si>
    <t>000000005389</t>
  </si>
  <si>
    <t>000000005390</t>
  </si>
  <si>
    <t>000000005391</t>
  </si>
  <si>
    <t>ELBCC-Leonie Bell (CC)</t>
  </si>
  <si>
    <t>000000005392</t>
  </si>
  <si>
    <t>ESVCC-Stephen Vallely (CC)</t>
  </si>
  <si>
    <t>000000005434</t>
  </si>
  <si>
    <t>DDBMP-BNP Paribas  (Direct Debit)</t>
  </si>
  <si>
    <t>000000005435</t>
  </si>
  <si>
    <t>000000005436</t>
  </si>
  <si>
    <t>000000005438</t>
  </si>
  <si>
    <t>000000005439</t>
  </si>
  <si>
    <t>000000005440</t>
  </si>
  <si>
    <t>000000005442</t>
  </si>
  <si>
    <t>DDSCOTEQ-Scottish Equitable (DD)</t>
  </si>
  <si>
    <t>000000005444</t>
  </si>
  <si>
    <t>000000005445</t>
  </si>
  <si>
    <t>03</t>
  </si>
  <si>
    <t>000000005446</t>
  </si>
  <si>
    <t>E0294-Emma Valentine</t>
  </si>
  <si>
    <t>000000005393</t>
  </si>
  <si>
    <t>000000005394</t>
  </si>
  <si>
    <t>E1137-Robert Cosh</t>
  </si>
  <si>
    <t>000000005396</t>
  </si>
  <si>
    <t>000000005397</t>
  </si>
  <si>
    <t>IBEN004-Bengali Performing Arts</t>
  </si>
  <si>
    <t>000000005399</t>
  </si>
  <si>
    <t>000000005400</t>
  </si>
  <si>
    <t>000000005401</t>
  </si>
  <si>
    <t>IEDI018-Edinburgh Contemporary Crafts</t>
  </si>
  <si>
    <t>000000005402</t>
  </si>
  <si>
    <t>IGMA002-GMAC</t>
  </si>
  <si>
    <t>000000005403</t>
  </si>
  <si>
    <t>IKEV002-Kevin Hutcheson</t>
  </si>
  <si>
    <t>000000005404</t>
  </si>
  <si>
    <t>000000005405</t>
  </si>
  <si>
    <t>000000005406</t>
  </si>
  <si>
    <t>000000005407</t>
  </si>
  <si>
    <t>000000005408</t>
  </si>
  <si>
    <t>IUNI015-Unique Events (EdinburghÔÇÖs Hogmanay)</t>
  </si>
  <si>
    <t>000000005409</t>
  </si>
  <si>
    <t>000000005410</t>
  </si>
  <si>
    <t>TALI107-Alistair Salmond (Music in Schools)</t>
  </si>
  <si>
    <t>000000005411</t>
  </si>
  <si>
    <t>000000005412</t>
  </si>
  <si>
    <t>000000005413</t>
  </si>
  <si>
    <t>000000005414</t>
  </si>
  <si>
    <t>000000005415</t>
  </si>
  <si>
    <t>000000005416</t>
  </si>
  <si>
    <t>000000005417</t>
  </si>
  <si>
    <t>000000005418</t>
  </si>
  <si>
    <t>000000005420</t>
  </si>
  <si>
    <t>000000005421</t>
  </si>
  <si>
    <t>000000005422</t>
  </si>
  <si>
    <t>000000005423</t>
  </si>
  <si>
    <t>000000005425</t>
  </si>
  <si>
    <t>000000005426</t>
  </si>
  <si>
    <t>TLAW102-The Law Society of Scotland</t>
  </si>
  <si>
    <t>000000005427</t>
  </si>
  <si>
    <t>TLID100-Liddell Thomson Ltd</t>
  </si>
  <si>
    <t>000000005428</t>
  </si>
  <si>
    <t>000000005429</t>
  </si>
  <si>
    <t>TMAR110-Mary McGookin</t>
  </si>
  <si>
    <t>000000005430</t>
  </si>
  <si>
    <t>000000005431</t>
  </si>
  <si>
    <t>000000005432</t>
  </si>
  <si>
    <t>000000005433</t>
  </si>
  <si>
    <t>000000005447</t>
  </si>
  <si>
    <t>000000005449</t>
  </si>
  <si>
    <t>000000005450</t>
  </si>
  <si>
    <t>000000005452</t>
  </si>
  <si>
    <t>000000005454</t>
  </si>
  <si>
    <t>000000005455</t>
  </si>
  <si>
    <t>000000005456</t>
  </si>
  <si>
    <t>000000005457</t>
  </si>
  <si>
    <t>000000005458</t>
  </si>
  <si>
    <t>TBRI111-British Telecommunications Plc</t>
  </si>
  <si>
    <t>TCEL101-Celtic Media Festival Ltd</t>
  </si>
  <si>
    <t>000000005461</t>
  </si>
  <si>
    <t>000000005462</t>
  </si>
  <si>
    <t>000000005463</t>
  </si>
  <si>
    <t>000000005464</t>
  </si>
  <si>
    <t>000000005465</t>
  </si>
  <si>
    <t>000000005466</t>
  </si>
  <si>
    <t>TMAR112-Martin Baillie</t>
  </si>
  <si>
    <t>000000005467</t>
  </si>
  <si>
    <t>000000005468</t>
  </si>
  <si>
    <t>TPAL100-Palmaris Services Ltd.,</t>
  </si>
  <si>
    <t>000000005469</t>
  </si>
  <si>
    <t>000000005471</t>
  </si>
  <si>
    <t>000000005472</t>
  </si>
  <si>
    <t>000000005473</t>
  </si>
  <si>
    <t>000000005474</t>
  </si>
  <si>
    <t>IBAR002-Barrowland Ballet</t>
  </si>
  <si>
    <t>000000005475</t>
  </si>
  <si>
    <t>000000005476</t>
  </si>
  <si>
    <t>000000005477</t>
  </si>
  <si>
    <t>000000005478</t>
  </si>
  <si>
    <t>IDEP001-Depot Arts</t>
  </si>
  <si>
    <t>000000005480</t>
  </si>
  <si>
    <t>000000005481</t>
  </si>
  <si>
    <t>IEDI014-Edinburgh Youth Music Forum</t>
  </si>
  <si>
    <t>000000005482</t>
  </si>
  <si>
    <t>000000005483</t>
  </si>
  <si>
    <t>000000005484</t>
  </si>
  <si>
    <t>000000005485</t>
  </si>
  <si>
    <t>000000005486</t>
  </si>
  <si>
    <t>000000005487</t>
  </si>
  <si>
    <t>000000005488</t>
  </si>
  <si>
    <t>000000005489</t>
  </si>
  <si>
    <t>000000005494</t>
  </si>
  <si>
    <t>000000005495</t>
  </si>
  <si>
    <t>ISTA003-Station House Media Unit</t>
  </si>
  <si>
    <t>000000005496</t>
  </si>
  <si>
    <t>000000005497</t>
  </si>
  <si>
    <t>000000005498</t>
  </si>
  <si>
    <t>000000005499</t>
  </si>
  <si>
    <t>IUNI005-University Of The Arts London</t>
  </si>
  <si>
    <t>000000005500</t>
  </si>
  <si>
    <t>IVER001-Verden Studios</t>
  </si>
  <si>
    <t>000000005502</t>
  </si>
  <si>
    <t>000000005503</t>
  </si>
  <si>
    <t>TART100-Arrivo Consulting</t>
  </si>
  <si>
    <t>000000005504</t>
  </si>
  <si>
    <t>000000005505</t>
  </si>
  <si>
    <t>000000005506</t>
  </si>
  <si>
    <t>000000005507</t>
  </si>
  <si>
    <t>000000005508</t>
  </si>
  <si>
    <t>000000005509</t>
  </si>
  <si>
    <t>000000005510</t>
  </si>
  <si>
    <t>000000005511</t>
  </si>
  <si>
    <t>000000005512</t>
  </si>
  <si>
    <t>000000005513</t>
  </si>
  <si>
    <t>000000005514</t>
  </si>
  <si>
    <t>000000005515</t>
  </si>
  <si>
    <t>000000005517</t>
  </si>
  <si>
    <t>000000005518</t>
  </si>
  <si>
    <t>000000005519</t>
  </si>
  <si>
    <t>000000005520</t>
  </si>
  <si>
    <t>000000005521</t>
  </si>
  <si>
    <t>000000005522</t>
  </si>
  <si>
    <t>000000005523</t>
  </si>
  <si>
    <t>000000005524</t>
  </si>
  <si>
    <t>000000005525</t>
  </si>
  <si>
    <t>000000005526</t>
  </si>
  <si>
    <t>000000005527</t>
  </si>
  <si>
    <t>000000005528</t>
  </si>
  <si>
    <t>000000005529</t>
  </si>
  <si>
    <t>000000005530</t>
  </si>
  <si>
    <t>TROY106-Royal Faculty of Procurators</t>
  </si>
  <si>
    <t>000000005532</t>
  </si>
  <si>
    <t>000000005533</t>
  </si>
  <si>
    <t>000000005534</t>
  </si>
  <si>
    <t>TTHE141-The Scottish Parliament</t>
  </si>
  <si>
    <t>000000005535</t>
  </si>
  <si>
    <t>000000005536</t>
  </si>
  <si>
    <t>000000005537</t>
  </si>
  <si>
    <t>000000005538</t>
  </si>
  <si>
    <t>000000005539</t>
  </si>
  <si>
    <t>000000005540</t>
  </si>
  <si>
    <t>000000005541</t>
  </si>
  <si>
    <t>000000005542</t>
  </si>
  <si>
    <t>000000005543</t>
  </si>
  <si>
    <t>000000005544</t>
  </si>
  <si>
    <t>000000005545</t>
  </si>
  <si>
    <t>000000005546</t>
  </si>
  <si>
    <t>ICEO002-Ceol's Craic</t>
  </si>
  <si>
    <t>000000005547</t>
  </si>
  <si>
    <t>000000005548</t>
  </si>
  <si>
    <t>000000005549</t>
  </si>
  <si>
    <t>000000005550</t>
  </si>
  <si>
    <t>IDUM002-Dumfries &amp; Galloway Council</t>
  </si>
  <si>
    <t>000000005551</t>
  </si>
  <si>
    <t>000000005552</t>
  </si>
  <si>
    <t>IEME001-Emergents Community Interest Company</t>
  </si>
  <si>
    <t>000000005553</t>
  </si>
  <si>
    <t>000000005554</t>
  </si>
  <si>
    <t>000000005555</t>
  </si>
  <si>
    <t>000000005556</t>
  </si>
  <si>
    <t>000000005557</t>
  </si>
  <si>
    <t>000000005558</t>
  </si>
  <si>
    <t>000000005559</t>
  </si>
  <si>
    <t>IMOR002-Moray Council</t>
  </si>
  <si>
    <t>000000005560</t>
  </si>
  <si>
    <t>000000005561</t>
  </si>
  <si>
    <t>000000005562</t>
  </si>
  <si>
    <t>000000005563</t>
  </si>
  <si>
    <t>000000005564</t>
  </si>
  <si>
    <t>IROY004-Royal Edinburgh Military Tattoo (Charities) Limited</t>
  </si>
  <si>
    <t>000000005565</t>
  </si>
  <si>
    <t>ISCO003-Scottish Borders Council</t>
  </si>
  <si>
    <t>000000005566</t>
  </si>
  <si>
    <t>000000005567</t>
  </si>
  <si>
    <t>ISCR002-Screen HI</t>
  </si>
  <si>
    <t>000000005568</t>
  </si>
  <si>
    <t>000000005569</t>
  </si>
  <si>
    <t>000000005570</t>
  </si>
  <si>
    <t>IWES001-West Dunbartonshire Council</t>
  </si>
  <si>
    <t>000000005572</t>
  </si>
  <si>
    <t>000000005573</t>
  </si>
  <si>
    <t>000000005576</t>
  </si>
  <si>
    <t>000000005577</t>
  </si>
  <si>
    <t>000000005579</t>
  </si>
  <si>
    <t>TLAM100-LAMH Reycycle Ltd</t>
  </si>
  <si>
    <t>000000005580</t>
  </si>
  <si>
    <t>000000005581</t>
  </si>
  <si>
    <t>000000005582</t>
  </si>
  <si>
    <t>000000005583</t>
  </si>
  <si>
    <t>000000005584</t>
  </si>
  <si>
    <t>000000005587</t>
  </si>
  <si>
    <t>000000005588</t>
  </si>
  <si>
    <t>000000005589</t>
  </si>
  <si>
    <t>TENI100-Engage</t>
  </si>
  <si>
    <t>000000005592</t>
  </si>
  <si>
    <t>000000005593</t>
  </si>
  <si>
    <t>TGMD100-Global Design &amp; Source Ltd</t>
  </si>
  <si>
    <t>000000005595</t>
  </si>
  <si>
    <t>000000005597</t>
  </si>
  <si>
    <t>000000005598</t>
  </si>
  <si>
    <t>000000005599</t>
  </si>
  <si>
    <t>000000005600</t>
  </si>
  <si>
    <t>000000005601</t>
  </si>
  <si>
    <t>TSODE101-Sodexo Corporate Services</t>
  </si>
  <si>
    <t>000000005602</t>
  </si>
  <si>
    <t>000000005603</t>
  </si>
  <si>
    <t>TTNS100-TNS UK Ltd</t>
  </si>
  <si>
    <t>000000005604</t>
  </si>
  <si>
    <t>TZON100-Zip Heaters (UK) Limited</t>
  </si>
  <si>
    <t>000000005605</t>
  </si>
  <si>
    <t>000000005606</t>
  </si>
  <si>
    <t>E1872-Emma Stewart-Jones</t>
  </si>
  <si>
    <t>000000005608</t>
  </si>
  <si>
    <t>E0425-Kenneth Fowler</t>
  </si>
  <si>
    <t>000000005609</t>
  </si>
  <si>
    <t>000000005610</t>
  </si>
  <si>
    <t>000000005611</t>
  </si>
  <si>
    <t>000000005612</t>
  </si>
  <si>
    <t>000000005613</t>
  </si>
  <si>
    <t>000000005614</t>
  </si>
  <si>
    <t>ICLA012-Claremont Child Care</t>
  </si>
  <si>
    <t>000000005615</t>
  </si>
  <si>
    <t>ICPP002-CP Productions</t>
  </si>
  <si>
    <t>000000005616</t>
  </si>
  <si>
    <t>000000005617</t>
  </si>
  <si>
    <t>000000005618</t>
  </si>
  <si>
    <t>000000005619</t>
  </si>
  <si>
    <t>000000005620</t>
  </si>
  <si>
    <t>IHAZ003-Hazelwood Vision</t>
  </si>
  <si>
    <t>000000005621</t>
  </si>
  <si>
    <t>000000005622</t>
  </si>
  <si>
    <t>ILAU006-Laura Yuile</t>
  </si>
  <si>
    <t>000000005623</t>
  </si>
  <si>
    <t>ILAU011-Laura Mandleberg</t>
  </si>
  <si>
    <t>000000005624</t>
  </si>
  <si>
    <t>000000005625</t>
  </si>
  <si>
    <t>000000005626</t>
  </si>
  <si>
    <t>000000005627</t>
  </si>
  <si>
    <t>000000005628</t>
  </si>
  <si>
    <t>IS9F001-S9fifty</t>
  </si>
  <si>
    <t>000000005629</t>
  </si>
  <si>
    <t>000000005630</t>
  </si>
  <si>
    <t>000000005631</t>
  </si>
  <si>
    <t>000000005632</t>
  </si>
  <si>
    <t>ISTE002-Stellar Quines</t>
  </si>
  <si>
    <t>000000005633</t>
  </si>
  <si>
    <t>000000005634</t>
  </si>
  <si>
    <t>000000005635</t>
  </si>
  <si>
    <t>000000005636</t>
  </si>
  <si>
    <t>000000005637</t>
  </si>
  <si>
    <t>000000005640</t>
  </si>
  <si>
    <t>000000005641</t>
  </si>
  <si>
    <t>000000005643</t>
  </si>
  <si>
    <t>000000005644</t>
  </si>
  <si>
    <t>THYN100-Hymans Robertson LLP</t>
  </si>
  <si>
    <t>000000005645</t>
  </si>
  <si>
    <t>000000005646</t>
  </si>
  <si>
    <t>000000005647</t>
  </si>
  <si>
    <t>000000005648</t>
  </si>
  <si>
    <t>000000005649</t>
  </si>
  <si>
    <t>000000005650</t>
  </si>
  <si>
    <t>000000005651</t>
  </si>
  <si>
    <t>E0423-Nicholas Wong</t>
  </si>
  <si>
    <t>000000005652</t>
  </si>
  <si>
    <t>000000005654</t>
  </si>
  <si>
    <t>000000005655</t>
  </si>
  <si>
    <t>000000005656</t>
  </si>
  <si>
    <t>000000005657</t>
  </si>
  <si>
    <t>000000005658</t>
  </si>
  <si>
    <t>E1899-Natalie Usher</t>
  </si>
  <si>
    <t>000000005659</t>
  </si>
  <si>
    <t>000000005664</t>
  </si>
  <si>
    <t>000000005665</t>
  </si>
  <si>
    <t>TGVA101-GVA Grimley Ltd</t>
  </si>
  <si>
    <t>000000005666</t>
  </si>
  <si>
    <t>TWAS100-WasteCare Ltd</t>
  </si>
  <si>
    <t>000000005669</t>
  </si>
  <si>
    <t>000000005670</t>
  </si>
  <si>
    <t>000000005671</t>
  </si>
  <si>
    <t>000000005673</t>
  </si>
  <si>
    <t>000000005674</t>
  </si>
  <si>
    <t>000000005675</t>
  </si>
  <si>
    <t>000000005676</t>
  </si>
  <si>
    <t>000000005677</t>
  </si>
  <si>
    <t>000000005679</t>
  </si>
  <si>
    <t>000000005680</t>
  </si>
  <si>
    <t>IEAS001-East Ayrshire Council</t>
  </si>
  <si>
    <t>000000005681</t>
  </si>
  <si>
    <t>IEAS005-East Renfrewshire Council</t>
  </si>
  <si>
    <t>000000005682</t>
  </si>
  <si>
    <t>000000005683</t>
  </si>
  <si>
    <t>IEDI007-Edinburgh International Jazz &amp; Blues Festival</t>
  </si>
  <si>
    <t>000000005684</t>
  </si>
  <si>
    <t>IEDI008-The Edinburgh Mela Ltd</t>
  </si>
  <si>
    <t>000000005685</t>
  </si>
  <si>
    <t>000000005686</t>
  </si>
  <si>
    <t>IFES003-Festivals Edinburgh</t>
  </si>
  <si>
    <t>000000005687</t>
  </si>
  <si>
    <t>IFIN001-Findhorn Bay Arts</t>
  </si>
  <si>
    <t>000000005688</t>
  </si>
  <si>
    <t>000000005689</t>
  </si>
  <si>
    <t>000000005690</t>
  </si>
  <si>
    <t>000000005691</t>
  </si>
  <si>
    <t>000000005692</t>
  </si>
  <si>
    <t>000000005693</t>
  </si>
  <si>
    <t>IOUT003-Out of the Blue Arts and Education Trust</t>
  </si>
  <si>
    <t>000000005694</t>
  </si>
  <si>
    <t>000000005695</t>
  </si>
  <si>
    <t>000000005696</t>
  </si>
  <si>
    <t>ISCO0027-Scottish Chamber Orchestra</t>
  </si>
  <si>
    <t>000000005697</t>
  </si>
  <si>
    <t>000000005698</t>
  </si>
  <si>
    <t>ITHE023-The Scottish Brass Band Association</t>
  </si>
  <si>
    <t>000000005699</t>
  </si>
  <si>
    <t>IVIS006-Visiting Arts</t>
  </si>
  <si>
    <t>000000005700</t>
  </si>
  <si>
    <t>000000005701</t>
  </si>
  <si>
    <t>000000005703</t>
  </si>
  <si>
    <t>000000005704</t>
  </si>
  <si>
    <t>THOR100-Holyrood Communications Ltd</t>
  </si>
  <si>
    <t>000000005705</t>
  </si>
  <si>
    <t>TSCR104-Screen Daily</t>
  </si>
  <si>
    <t>000000005707</t>
  </si>
  <si>
    <t>000000005708</t>
  </si>
  <si>
    <t>000000005709</t>
  </si>
  <si>
    <t>000000005756</t>
  </si>
  <si>
    <t>000000005757</t>
  </si>
  <si>
    <t>000000005758</t>
  </si>
  <si>
    <t>000000005759</t>
  </si>
  <si>
    <t>DDINF-Informations Commissioner's Office  (Direct Debit)</t>
  </si>
  <si>
    <t>000000005760</t>
  </si>
  <si>
    <t>000000005762</t>
  </si>
  <si>
    <t>000000005763</t>
  </si>
  <si>
    <t>000000005764</t>
  </si>
  <si>
    <t>000000005765</t>
  </si>
  <si>
    <t>000000005766</t>
  </si>
  <si>
    <t>000000005767</t>
  </si>
  <si>
    <t>04</t>
  </si>
  <si>
    <t>000000005710</t>
  </si>
  <si>
    <t>000000005711</t>
  </si>
  <si>
    <t>E0290-Jackie McNally</t>
  </si>
  <si>
    <t>000000005712</t>
  </si>
  <si>
    <t>000000005713</t>
  </si>
  <si>
    <t>000000005714</t>
  </si>
  <si>
    <t>000000005715</t>
  </si>
  <si>
    <t>000000005716</t>
  </si>
  <si>
    <t>000000005717</t>
  </si>
  <si>
    <t>000000005718</t>
  </si>
  <si>
    <t>000000005727</t>
  </si>
  <si>
    <t>E1765-Sophie Bambrough</t>
  </si>
  <si>
    <t>000000005728</t>
  </si>
  <si>
    <t>000000005731</t>
  </si>
  <si>
    <t>000000005732</t>
  </si>
  <si>
    <t>000000005733</t>
  </si>
  <si>
    <t>000000005734</t>
  </si>
  <si>
    <t>000000005735</t>
  </si>
  <si>
    <t>TCIT100-CIPR Public Relations Centre</t>
  </si>
  <si>
    <t>000000005736</t>
  </si>
  <si>
    <t>000000005737</t>
  </si>
  <si>
    <t>000000005738</t>
  </si>
  <si>
    <t>000000005740</t>
  </si>
  <si>
    <t>000000005741</t>
  </si>
  <si>
    <t>TGLA102-GLASGOW CITY COUNCIL</t>
  </si>
  <si>
    <t>000000005742</t>
  </si>
  <si>
    <t>000000005743</t>
  </si>
  <si>
    <t>000000005744</t>
  </si>
  <si>
    <t>000000005745</t>
  </si>
  <si>
    <t>000000005746</t>
  </si>
  <si>
    <t>000000005747</t>
  </si>
  <si>
    <t>000000005748</t>
  </si>
  <si>
    <t>TJUN101-Junk-It Ltd</t>
  </si>
  <si>
    <t>000000005749</t>
  </si>
  <si>
    <t>TLON100-Caffia Coffee Group</t>
  </si>
  <si>
    <t>000000005750</t>
  </si>
  <si>
    <t>000000005751</t>
  </si>
  <si>
    <t>000000005752</t>
  </si>
  <si>
    <t>000000005753</t>
  </si>
  <si>
    <t>000000005754</t>
  </si>
  <si>
    <t>000000005755</t>
  </si>
  <si>
    <t>000000005768</t>
  </si>
  <si>
    <t>000000005770</t>
  </si>
  <si>
    <t>000000005771</t>
  </si>
  <si>
    <t>000000005772</t>
  </si>
  <si>
    <t>000000005774</t>
  </si>
  <si>
    <t>000000005776</t>
  </si>
  <si>
    <t>000000005777</t>
  </si>
  <si>
    <t>IABE001-Aberdeen City Council</t>
  </si>
  <si>
    <t>000000005778</t>
  </si>
  <si>
    <t>000000005779</t>
  </si>
  <si>
    <t>000000005780</t>
  </si>
  <si>
    <t>IANG001-Angus Council</t>
  </si>
  <si>
    <t>000000005781</t>
  </si>
  <si>
    <t>000000005782</t>
  </si>
  <si>
    <t>000000005783</t>
  </si>
  <si>
    <t>000000005784</t>
  </si>
  <si>
    <t>000000005785</t>
  </si>
  <si>
    <t>000000005786</t>
  </si>
  <si>
    <t>000000005787</t>
  </si>
  <si>
    <t>ICOM002-Comhairle nan Eilean Siar</t>
  </si>
  <si>
    <t>000000005789</t>
  </si>
  <si>
    <t>000000005790</t>
  </si>
  <si>
    <t>000000005791</t>
  </si>
  <si>
    <t>000000005792</t>
  </si>
  <si>
    <t>IFAL001-Falkirk Community Trust</t>
  </si>
  <si>
    <t>000000005793</t>
  </si>
  <si>
    <t>000000005795</t>
  </si>
  <si>
    <t>IFUS001-Fusion Music Recordings</t>
  </si>
  <si>
    <t>000000005796</t>
  </si>
  <si>
    <t>IGLA006-Glasgow Life</t>
  </si>
  <si>
    <t>000000005797</t>
  </si>
  <si>
    <t>000000005798</t>
  </si>
  <si>
    <t>000000005799</t>
  </si>
  <si>
    <t>000000005800</t>
  </si>
  <si>
    <t>IHUB001-The Hub</t>
  </si>
  <si>
    <t>000000005801</t>
  </si>
  <si>
    <t>IISA001-Isabel Mendes  (Africa In Motion)</t>
  </si>
  <si>
    <t>000000005802</t>
  </si>
  <si>
    <t>000000005803</t>
  </si>
  <si>
    <t>000000005804</t>
  </si>
  <si>
    <t>IJOR001-Jordanhill School</t>
  </si>
  <si>
    <t>000000005805</t>
  </si>
  <si>
    <t>IKIB001-Kibble Education and Care Centre</t>
  </si>
  <si>
    <t>000000005806</t>
  </si>
  <si>
    <t>000000005807</t>
  </si>
  <si>
    <t>000000005808</t>
  </si>
  <si>
    <t>000000005809</t>
  </si>
  <si>
    <t>000000005810</t>
  </si>
  <si>
    <t>000000005811</t>
  </si>
  <si>
    <t>INOR002-North Ayrshire Council</t>
  </si>
  <si>
    <t>000000005812</t>
  </si>
  <si>
    <t>INOR003-North Lanarkshire Council</t>
  </si>
  <si>
    <t>000000005813</t>
  </si>
  <si>
    <t>000000005814</t>
  </si>
  <si>
    <t>000000005815</t>
  </si>
  <si>
    <t>000000005816</t>
  </si>
  <si>
    <t>IREN001-Renfrewshire Council</t>
  </si>
  <si>
    <t>000000005817</t>
  </si>
  <si>
    <t>000000005818</t>
  </si>
  <si>
    <t>000000005819</t>
  </si>
  <si>
    <t>000000005820</t>
  </si>
  <si>
    <t>ISOU006-South Ayrshire Council</t>
  </si>
  <si>
    <t>000000005821</t>
  </si>
  <si>
    <t>ISPA002-Space Unlimited</t>
  </si>
  <si>
    <t>000000005822</t>
  </si>
  <si>
    <t>000000005823</t>
  </si>
  <si>
    <t>000000005824</t>
  </si>
  <si>
    <t>IWAT001-Waterbaby Dance Limted</t>
  </si>
  <si>
    <t>000000005825</t>
  </si>
  <si>
    <t>000000005826</t>
  </si>
  <si>
    <t>000000005827</t>
  </si>
  <si>
    <t>000000005828</t>
  </si>
  <si>
    <t>TGLA109-Glasgow City Council - Non Domestic Rates</t>
  </si>
  <si>
    <t>000000005829</t>
  </si>
  <si>
    <t>000000005830</t>
  </si>
  <si>
    <t>TKAY101-Kays Mediacity Ltd</t>
  </si>
  <si>
    <t>000000005831</t>
  </si>
  <si>
    <t>000000005832</t>
  </si>
  <si>
    <t>000000005833</t>
  </si>
  <si>
    <t>000000005834</t>
  </si>
  <si>
    <t>000000005835</t>
  </si>
  <si>
    <t>000000005836</t>
  </si>
  <si>
    <t>000000005837</t>
  </si>
  <si>
    <t>000000005838</t>
  </si>
  <si>
    <t>000000005839</t>
  </si>
  <si>
    <t>000000005840</t>
  </si>
  <si>
    <t>000000005841</t>
  </si>
  <si>
    <t>000000005842</t>
  </si>
  <si>
    <t>000000005843</t>
  </si>
  <si>
    <t>000000005844</t>
  </si>
  <si>
    <t>000000005845</t>
  </si>
  <si>
    <t>000000005846</t>
  </si>
  <si>
    <t>000000005847</t>
  </si>
  <si>
    <t>000000005848</t>
  </si>
  <si>
    <t>000000005849</t>
  </si>
  <si>
    <t>000000005850</t>
  </si>
  <si>
    <t>000000005851</t>
  </si>
  <si>
    <t>000000005852</t>
  </si>
  <si>
    <t>000000005853</t>
  </si>
  <si>
    <t>000000005854</t>
  </si>
  <si>
    <t>000000005855</t>
  </si>
  <si>
    <t>000000005856</t>
  </si>
  <si>
    <t>000000005857</t>
  </si>
  <si>
    <t>000000005858</t>
  </si>
  <si>
    <t>000000005859</t>
  </si>
  <si>
    <t>000000005860</t>
  </si>
  <si>
    <t>000000005861</t>
  </si>
  <si>
    <t>000000005862</t>
  </si>
  <si>
    <t>000000005863</t>
  </si>
  <si>
    <t>000000005865</t>
  </si>
  <si>
    <t>000000005866</t>
  </si>
  <si>
    <t>000000005867</t>
  </si>
  <si>
    <t>000000005868</t>
  </si>
  <si>
    <t>000000005869</t>
  </si>
  <si>
    <t>000000005870</t>
  </si>
  <si>
    <t>000000005871</t>
  </si>
  <si>
    <t>000000005872</t>
  </si>
  <si>
    <t>000000005873</t>
  </si>
  <si>
    <t>000000005874</t>
  </si>
  <si>
    <t>000000005875</t>
  </si>
  <si>
    <t>000000005876</t>
  </si>
  <si>
    <t>000000005877</t>
  </si>
  <si>
    <t>000000005878</t>
  </si>
  <si>
    <t>000000005879</t>
  </si>
  <si>
    <t>000000005880</t>
  </si>
  <si>
    <t>000000005881</t>
  </si>
  <si>
    <t>000000005882</t>
  </si>
  <si>
    <t>000000005883</t>
  </si>
  <si>
    <t>000000005884</t>
  </si>
  <si>
    <t>000000005885</t>
  </si>
  <si>
    <t>000000005886</t>
  </si>
  <si>
    <t>000000005887</t>
  </si>
  <si>
    <t>000000005888</t>
  </si>
  <si>
    <t>000000005889</t>
  </si>
  <si>
    <t>000000005890</t>
  </si>
  <si>
    <t>000000005891</t>
  </si>
  <si>
    <t>000000005892</t>
  </si>
  <si>
    <t>000000005893</t>
  </si>
  <si>
    <t>000000005894</t>
  </si>
  <si>
    <t>000000005895</t>
  </si>
  <si>
    <t>000000005896</t>
  </si>
  <si>
    <t>000000005897</t>
  </si>
  <si>
    <t>000000005898</t>
  </si>
  <si>
    <t>000000005899</t>
  </si>
  <si>
    <t>000000005900</t>
  </si>
  <si>
    <t>000000005901</t>
  </si>
  <si>
    <t>000000005902</t>
  </si>
  <si>
    <t>000000005903</t>
  </si>
  <si>
    <t>000000005904</t>
  </si>
  <si>
    <t>000000005905</t>
  </si>
  <si>
    <t>000000005906</t>
  </si>
  <si>
    <t>000000005907</t>
  </si>
  <si>
    <t>000000005908</t>
  </si>
  <si>
    <t>000000005909</t>
  </si>
  <si>
    <t>000000005910</t>
  </si>
  <si>
    <t>000000005911</t>
  </si>
  <si>
    <t>000000005912</t>
  </si>
  <si>
    <t>000000005913</t>
  </si>
  <si>
    <t>000000005914</t>
  </si>
  <si>
    <t>000000005915</t>
  </si>
  <si>
    <t>000000005916</t>
  </si>
  <si>
    <t>000000005917</t>
  </si>
  <si>
    <t>000000005918</t>
  </si>
  <si>
    <t>000000005919</t>
  </si>
  <si>
    <t>000000005920</t>
  </si>
  <si>
    <t>E0409-Bernard Regan</t>
  </si>
  <si>
    <t>000000005921</t>
  </si>
  <si>
    <t>E0419-Helen Sim</t>
  </si>
  <si>
    <t>000000005922</t>
  </si>
  <si>
    <t>000000005923</t>
  </si>
  <si>
    <t>000000005924</t>
  </si>
  <si>
    <t>000000005925</t>
  </si>
  <si>
    <t>000000005926</t>
  </si>
  <si>
    <t>000000005927</t>
  </si>
  <si>
    <t>000000005928</t>
  </si>
  <si>
    <t>000000005929</t>
  </si>
  <si>
    <t>000000005930</t>
  </si>
  <si>
    <t>000000005931</t>
  </si>
  <si>
    <t>000000005932</t>
  </si>
  <si>
    <t>000000005933</t>
  </si>
  <si>
    <t>IEDI006-Edinburgh International Science Festival</t>
  </si>
  <si>
    <t>000000005934</t>
  </si>
  <si>
    <t>000000005935</t>
  </si>
  <si>
    <t>000000005936</t>
  </si>
  <si>
    <t>IGRE006-The Gresham Publishing Company Limited</t>
  </si>
  <si>
    <t>000000005937</t>
  </si>
  <si>
    <t>000000005938</t>
  </si>
  <si>
    <t>000000005939</t>
  </si>
  <si>
    <t>000000005940</t>
  </si>
  <si>
    <t>000000005941</t>
  </si>
  <si>
    <t>IMAT007-Matthew Collings</t>
  </si>
  <si>
    <t>000000005942</t>
  </si>
  <si>
    <t>000000005943</t>
  </si>
  <si>
    <t>000000005944</t>
  </si>
  <si>
    <t>000000005945</t>
  </si>
  <si>
    <t>000000005946</t>
  </si>
  <si>
    <t>000000005947</t>
  </si>
  <si>
    <t>000000005948</t>
  </si>
  <si>
    <t>000000005949</t>
  </si>
  <si>
    <t>000000005950</t>
  </si>
  <si>
    <t>000000005951</t>
  </si>
  <si>
    <t>000000005952</t>
  </si>
  <si>
    <t>000000005953</t>
  </si>
  <si>
    <t>000000005954</t>
  </si>
  <si>
    <t>000000005955</t>
  </si>
  <si>
    <t>IUNI018-University of Strathclyde</t>
  </si>
  <si>
    <t>000000005956</t>
  </si>
  <si>
    <t>000000005957</t>
  </si>
  <si>
    <t>000000005958</t>
  </si>
  <si>
    <t>TBRE100-BOUTIQUE EDITIONS LTD</t>
  </si>
  <si>
    <t>000000005959</t>
  </si>
  <si>
    <t>000000005960</t>
  </si>
  <si>
    <t>000000005962</t>
  </si>
  <si>
    <t>000000005963</t>
  </si>
  <si>
    <t>000000005964</t>
  </si>
  <si>
    <t>000000005965</t>
  </si>
  <si>
    <t>000000005966</t>
  </si>
  <si>
    <t>TFIL104-Film Export UK LTD</t>
  </si>
  <si>
    <t>000000005967</t>
  </si>
  <si>
    <t>TFIL105-Film London Ltd</t>
  </si>
  <si>
    <t>000000005968</t>
  </si>
  <si>
    <t>000000005969</t>
  </si>
  <si>
    <t>000000005971</t>
  </si>
  <si>
    <t>000000005972</t>
  </si>
  <si>
    <t>TINT100-Instant Publications Ltd</t>
  </si>
  <si>
    <t>000000005974</t>
  </si>
  <si>
    <t>000000005975</t>
  </si>
  <si>
    <t>000000005979</t>
  </si>
  <si>
    <t>TMCA101-McAdam King Business Psychology Ltd</t>
  </si>
  <si>
    <t>000000005980</t>
  </si>
  <si>
    <t>000000005981</t>
  </si>
  <si>
    <t>000000005982</t>
  </si>
  <si>
    <t>000000005983</t>
  </si>
  <si>
    <t>000000005984</t>
  </si>
  <si>
    <t>000000005985</t>
  </si>
  <si>
    <t>000000005986</t>
  </si>
  <si>
    <t>000000005987</t>
  </si>
  <si>
    <t>TSTU100-Strathclyde Pension Fund</t>
  </si>
  <si>
    <t>000000005988</t>
  </si>
  <si>
    <t>TTHE107-The City of Edinburgh Council</t>
  </si>
  <si>
    <t>000000005990</t>
  </si>
  <si>
    <t>000000005991</t>
  </si>
  <si>
    <t>000000005992</t>
  </si>
  <si>
    <t>000000005998</t>
  </si>
  <si>
    <t>000000006001</t>
  </si>
  <si>
    <t>000000006003</t>
  </si>
  <si>
    <t>TSAN101-Sandra Gunn</t>
  </si>
  <si>
    <t>000000006004</t>
  </si>
  <si>
    <t>000000006005</t>
  </si>
  <si>
    <t>000000006006</t>
  </si>
  <si>
    <t>000000006007</t>
  </si>
  <si>
    <t>000000006008</t>
  </si>
  <si>
    <t>000000006009</t>
  </si>
  <si>
    <t>000000006010</t>
  </si>
  <si>
    <t>000000006011</t>
  </si>
  <si>
    <t>000000006012</t>
  </si>
  <si>
    <t>000000006013</t>
  </si>
  <si>
    <t>000000006014</t>
  </si>
  <si>
    <t>000000006015</t>
  </si>
  <si>
    <t>000000006016</t>
  </si>
  <si>
    <t>000000006017</t>
  </si>
  <si>
    <t>000000006018</t>
  </si>
  <si>
    <t>000000006020</t>
  </si>
  <si>
    <t>000000006021</t>
  </si>
  <si>
    <t>000000006022</t>
  </si>
  <si>
    <t>000000006024</t>
  </si>
  <si>
    <t>000000006026</t>
  </si>
  <si>
    <t>000000006027</t>
  </si>
  <si>
    <t>000000006037</t>
  </si>
  <si>
    <t>000000006038</t>
  </si>
  <si>
    <t>TFLI100-Flagship Newspapers</t>
  </si>
  <si>
    <t>000000006039</t>
  </si>
  <si>
    <t>000000006040</t>
  </si>
  <si>
    <t>000000006041</t>
  </si>
  <si>
    <t>000000006042</t>
  </si>
  <si>
    <t>000000006043</t>
  </si>
  <si>
    <t>000000006047</t>
  </si>
  <si>
    <t>E1883-Janet Archer</t>
  </si>
  <si>
    <t>000000006048</t>
  </si>
  <si>
    <t>000000006049</t>
  </si>
  <si>
    <t>TBUR100-Bupa Travel Services</t>
  </si>
  <si>
    <t>000000006051</t>
  </si>
  <si>
    <t>TBUS100-Burness Paul LLP</t>
  </si>
  <si>
    <t>000000006053</t>
  </si>
  <si>
    <t>000000006054</t>
  </si>
  <si>
    <t>000000006055</t>
  </si>
  <si>
    <t>000000006056</t>
  </si>
  <si>
    <t>000000006057</t>
  </si>
  <si>
    <t>000000006058</t>
  </si>
  <si>
    <t>000000006061</t>
  </si>
  <si>
    <t>000000006063</t>
  </si>
  <si>
    <t>TNEW107-NLA Media Access Limited</t>
  </si>
  <si>
    <t>000000006064</t>
  </si>
  <si>
    <t>000000006066</t>
  </si>
  <si>
    <t>TSAR105-Saramago Ltd</t>
  </si>
  <si>
    <t>000000006067</t>
  </si>
  <si>
    <t>000000006068</t>
  </si>
  <si>
    <t>000000006069</t>
  </si>
  <si>
    <t>000000006070</t>
  </si>
  <si>
    <t>000000006071</t>
  </si>
  <si>
    <t>000000006072</t>
  </si>
  <si>
    <t>000000006073</t>
  </si>
  <si>
    <t>000000006074</t>
  </si>
  <si>
    <t>000000006075</t>
  </si>
  <si>
    <t>000000006076</t>
  </si>
  <si>
    <t>000000006077</t>
  </si>
  <si>
    <t>000000006078</t>
  </si>
  <si>
    <t>IEIL001-Eildon West Youth Hub</t>
  </si>
  <si>
    <t>000000006079</t>
  </si>
  <si>
    <t>000000006080</t>
  </si>
  <si>
    <t>000000006081</t>
  </si>
  <si>
    <t>000000006082</t>
  </si>
  <si>
    <t>000000006083</t>
  </si>
  <si>
    <t>IIET001-IETM</t>
  </si>
  <si>
    <t>000000006084</t>
  </si>
  <si>
    <t>IINT002-International Society for the Performing Arts (ISPA)</t>
  </si>
  <si>
    <t>000000006085</t>
  </si>
  <si>
    <t>000000006086</t>
  </si>
  <si>
    <t>000000006087</t>
  </si>
  <si>
    <t>000000006088</t>
  </si>
  <si>
    <t>ILEI001-Leisure and Culture Dundee</t>
  </si>
  <si>
    <t>000000006089</t>
  </si>
  <si>
    <t>ILIT001-Littlewhitehead</t>
  </si>
  <si>
    <t>000000006090</t>
  </si>
  <si>
    <t>000000006091</t>
  </si>
  <si>
    <t>000000006092</t>
  </si>
  <si>
    <t>000000006093</t>
  </si>
  <si>
    <t>000000006094</t>
  </si>
  <si>
    <t>000000006096</t>
  </si>
  <si>
    <t>000000006099</t>
  </si>
  <si>
    <t>000000006127</t>
  </si>
  <si>
    <t>000000006128</t>
  </si>
  <si>
    <t>000000006129</t>
  </si>
  <si>
    <t>000000006130</t>
  </si>
  <si>
    <t>000000006131</t>
  </si>
  <si>
    <t>000000006132</t>
  </si>
  <si>
    <t>000000006171</t>
  </si>
  <si>
    <t>000000006172</t>
  </si>
  <si>
    <t>DDCFC-CF Corporate Finance Ltd (DD)</t>
  </si>
  <si>
    <t>000000006173</t>
  </si>
  <si>
    <t>000000006174</t>
  </si>
  <si>
    <t>000000006176</t>
  </si>
  <si>
    <t>000000006177</t>
  </si>
  <si>
    <t>000000006178</t>
  </si>
  <si>
    <t>DDPIT-Postage By Phone-Pitney Bowes Ltd (DD)</t>
  </si>
  <si>
    <t>000000006179</t>
  </si>
  <si>
    <t>000000006180</t>
  </si>
  <si>
    <t>000000006183</t>
  </si>
  <si>
    <t>000000006184</t>
  </si>
  <si>
    <t>05</t>
  </si>
  <si>
    <t>000000006100</t>
  </si>
  <si>
    <t>000000006101</t>
  </si>
  <si>
    <t>E1721-Clare Hanna</t>
  </si>
  <si>
    <t>000000006103</t>
  </si>
  <si>
    <t>000000006104</t>
  </si>
  <si>
    <t>000000006106</t>
  </si>
  <si>
    <t>000000006107</t>
  </si>
  <si>
    <t>E1895-Emma Campbell</t>
  </si>
  <si>
    <t>000000006108</t>
  </si>
  <si>
    <t>TALL102-Allmediascotland.com Ltd</t>
  </si>
  <si>
    <t>000000006109</t>
  </si>
  <si>
    <t>000000006110</t>
  </si>
  <si>
    <t>000000006112</t>
  </si>
  <si>
    <t>000000006114</t>
  </si>
  <si>
    <t>000000006115</t>
  </si>
  <si>
    <t>TDUN101-Dundee Contemporary Arts</t>
  </si>
  <si>
    <t>000000006116</t>
  </si>
  <si>
    <t>TEDW100-Edward J Smith</t>
  </si>
  <si>
    <t>000000006118</t>
  </si>
  <si>
    <t>000000006119</t>
  </si>
  <si>
    <t>TFAC100-Extra Veg Crews Scotland  (Cindy Thomson)</t>
  </si>
  <si>
    <t>000000006120</t>
  </si>
  <si>
    <t>000000006121</t>
  </si>
  <si>
    <t>TMAC104-MacKinnon Slater</t>
  </si>
  <si>
    <t>000000006125</t>
  </si>
  <si>
    <t>000000006126</t>
  </si>
  <si>
    <t>000000006133</t>
  </si>
  <si>
    <t>000000006134</t>
  </si>
  <si>
    <t>000000006135</t>
  </si>
  <si>
    <t>000000006136</t>
  </si>
  <si>
    <t>000000006137</t>
  </si>
  <si>
    <t>000000006138</t>
  </si>
  <si>
    <t>000000006139</t>
  </si>
  <si>
    <t>000000006140</t>
  </si>
  <si>
    <t>000000006141</t>
  </si>
  <si>
    <t>IMET001-Method Studio</t>
  </si>
  <si>
    <t>000000006142</t>
  </si>
  <si>
    <t>000000006143</t>
  </si>
  <si>
    <t>000000006144</t>
  </si>
  <si>
    <t>000000006145</t>
  </si>
  <si>
    <t>000000006151</t>
  </si>
  <si>
    <t>TART112-Artworkers Alliance Limited</t>
  </si>
  <si>
    <t>000000006152</t>
  </si>
  <si>
    <t>000000006153</t>
  </si>
  <si>
    <t>000000006154</t>
  </si>
  <si>
    <t>000000006155</t>
  </si>
  <si>
    <t>000000006156</t>
  </si>
  <si>
    <t>000000006157</t>
  </si>
  <si>
    <t>000000006160</t>
  </si>
  <si>
    <t>000000006163</t>
  </si>
  <si>
    <t>000000006164</t>
  </si>
  <si>
    <t>000000006165</t>
  </si>
  <si>
    <t>000000006166</t>
  </si>
  <si>
    <t>000000006167</t>
  </si>
  <si>
    <t>000000006169</t>
  </si>
  <si>
    <t>000000006170</t>
  </si>
  <si>
    <t>E1620-Babafemi Folorunso</t>
  </si>
  <si>
    <t>000000006185</t>
  </si>
  <si>
    <t>000000006186</t>
  </si>
  <si>
    <t>000000006187</t>
  </si>
  <si>
    <t>000000006188</t>
  </si>
  <si>
    <t>000000006189</t>
  </si>
  <si>
    <t>000000006190</t>
  </si>
  <si>
    <t>000000006191</t>
  </si>
  <si>
    <t>000000006192</t>
  </si>
  <si>
    <t>000000006193</t>
  </si>
  <si>
    <t>000000006196</t>
  </si>
  <si>
    <t>TBAD100-Badenoch &amp; Clark Limited</t>
  </si>
  <si>
    <t>000000006197</t>
  </si>
  <si>
    <t>000000006198</t>
  </si>
  <si>
    <t>TCAM100-Cameron Presentations Ltd</t>
  </si>
  <si>
    <t>000000006199</t>
  </si>
  <si>
    <t>000000006200</t>
  </si>
  <si>
    <t>000000006202</t>
  </si>
  <si>
    <t>000000006203</t>
  </si>
  <si>
    <t>000000006204</t>
  </si>
  <si>
    <t>TEVE100-Evaluation Support Scotland Ltd</t>
  </si>
  <si>
    <t>000000006205</t>
  </si>
  <si>
    <t>000000006206</t>
  </si>
  <si>
    <t>000000006208</t>
  </si>
  <si>
    <t>000000006211</t>
  </si>
  <si>
    <t>000000006212</t>
  </si>
  <si>
    <t>000000006213</t>
  </si>
  <si>
    <t>000000006214</t>
  </si>
  <si>
    <t>000000006216</t>
  </si>
  <si>
    <t>000000006217</t>
  </si>
  <si>
    <t>000000006218</t>
  </si>
  <si>
    <t>000000006219</t>
  </si>
  <si>
    <t>000000006220</t>
  </si>
  <si>
    <t>IACP001-AC Projects/Alternative Currents Ltd</t>
  </si>
  <si>
    <t>000000006221</t>
  </si>
  <si>
    <t>000000006222</t>
  </si>
  <si>
    <t>000000006223</t>
  </si>
  <si>
    <t>000000006224</t>
  </si>
  <si>
    <t>IHER001-Heriot Watt University</t>
  </si>
  <si>
    <t>000000006225</t>
  </si>
  <si>
    <t>ILEU001-Calum Martin  (Leum Music)</t>
  </si>
  <si>
    <t>000000006226</t>
  </si>
  <si>
    <t>000000006227</t>
  </si>
  <si>
    <t>000000006229</t>
  </si>
  <si>
    <t>000000006230</t>
  </si>
  <si>
    <t>000000006231</t>
  </si>
  <si>
    <t>000000006232</t>
  </si>
  <si>
    <t>000000006233</t>
  </si>
  <si>
    <t>000000006234</t>
  </si>
  <si>
    <t>000000006235</t>
  </si>
  <si>
    <t>000000006237</t>
  </si>
  <si>
    <t>000000006242</t>
  </si>
  <si>
    <t>000000006243</t>
  </si>
  <si>
    <t>000000006244</t>
  </si>
  <si>
    <t>000000006245</t>
  </si>
  <si>
    <t>000000006247</t>
  </si>
  <si>
    <t>000000006249</t>
  </si>
  <si>
    <t>000000006250</t>
  </si>
  <si>
    <t>000000006251</t>
  </si>
  <si>
    <t>000000006253</t>
  </si>
  <si>
    <t>000000006254</t>
  </si>
  <si>
    <t>000000006255</t>
  </si>
  <si>
    <t>000000006257</t>
  </si>
  <si>
    <t>000000006258</t>
  </si>
  <si>
    <t>000000006259</t>
  </si>
  <si>
    <t>000000006260</t>
  </si>
  <si>
    <t>000000006261</t>
  </si>
  <si>
    <t>000000006262</t>
  </si>
  <si>
    <t>000000006263</t>
  </si>
  <si>
    <t>000000006264</t>
  </si>
  <si>
    <t>000000006265</t>
  </si>
  <si>
    <t>000000006266</t>
  </si>
  <si>
    <t>000000006267</t>
  </si>
  <si>
    <t>000000006268</t>
  </si>
  <si>
    <t>000000006269</t>
  </si>
  <si>
    <t>000000006270</t>
  </si>
  <si>
    <t>ICEN003-Centre for the Moving Image (EIFF)</t>
  </si>
  <si>
    <t>000000006271</t>
  </si>
  <si>
    <t>000000006272</t>
  </si>
  <si>
    <t>ICOM008-Composite Arts Association</t>
  </si>
  <si>
    <t>000000006273</t>
  </si>
  <si>
    <t>000000006274</t>
  </si>
  <si>
    <t>IEME002-Emelie Westerlund</t>
  </si>
  <si>
    <t>000000006276</t>
  </si>
  <si>
    <t>000000006277</t>
  </si>
  <si>
    <t>000000006281</t>
  </si>
  <si>
    <t>000000006282</t>
  </si>
  <si>
    <t>000000006283</t>
  </si>
  <si>
    <t>000000006284</t>
  </si>
  <si>
    <t>000000006285</t>
  </si>
  <si>
    <t>000000006286</t>
  </si>
  <si>
    <t>000000006288</t>
  </si>
  <si>
    <t>000000006289</t>
  </si>
  <si>
    <t>000000006292</t>
  </si>
  <si>
    <t>000000006294</t>
  </si>
  <si>
    <t>000000006297</t>
  </si>
  <si>
    <t>000000006298</t>
  </si>
  <si>
    <t>000000006299</t>
  </si>
  <si>
    <t>000000006300</t>
  </si>
  <si>
    <t>000000006303</t>
  </si>
  <si>
    <t>000000006304</t>
  </si>
  <si>
    <t>000000006305</t>
  </si>
  <si>
    <t>000000006306</t>
  </si>
  <si>
    <t>000000006307</t>
  </si>
  <si>
    <t>000000006308</t>
  </si>
  <si>
    <t>TRYD100-Ryden LLP</t>
  </si>
  <si>
    <t>000000006310</t>
  </si>
  <si>
    <t>000000006311</t>
  </si>
  <si>
    <t>000000006312</t>
  </si>
  <si>
    <t>000000006313</t>
  </si>
  <si>
    <t>000000006314</t>
  </si>
  <si>
    <t>000000006315</t>
  </si>
  <si>
    <t>000000006316</t>
  </si>
  <si>
    <t>000000006317</t>
  </si>
  <si>
    <t>IARC003-Architecture + Design Scotland</t>
  </si>
  <si>
    <t>000000006318</t>
  </si>
  <si>
    <t>000000006319</t>
  </si>
  <si>
    <t>IDOV001-Dovecot Foundation</t>
  </si>
  <si>
    <t>000000006320</t>
  </si>
  <si>
    <t>000000006321</t>
  </si>
  <si>
    <t>000000006322</t>
  </si>
  <si>
    <t>000000006323</t>
  </si>
  <si>
    <t>000000006324</t>
  </si>
  <si>
    <t>IFIF002-Fife Council</t>
  </si>
  <si>
    <t>000000006325</t>
  </si>
  <si>
    <t>000000006326</t>
  </si>
  <si>
    <t>000000006327</t>
  </si>
  <si>
    <t>IINV002-Inverclyde Council</t>
  </si>
  <si>
    <t>000000006328</t>
  </si>
  <si>
    <t>000000006329</t>
  </si>
  <si>
    <t>000000006330</t>
  </si>
  <si>
    <t>000000006331</t>
  </si>
  <si>
    <t>000000006332</t>
  </si>
  <si>
    <t>000000006333</t>
  </si>
  <si>
    <t>000000006334</t>
  </si>
  <si>
    <t>000000006335</t>
  </si>
  <si>
    <t>000000006336</t>
  </si>
  <si>
    <t>000000006337</t>
  </si>
  <si>
    <t>000000006338</t>
  </si>
  <si>
    <t>000000006339</t>
  </si>
  <si>
    <t>IUNI019-University of Dundee</t>
  </si>
  <si>
    <t>000000006340</t>
  </si>
  <si>
    <t>IWES002-West Lothian Council</t>
  </si>
  <si>
    <t>000000006341</t>
  </si>
  <si>
    <t>ICIT006-City of Edinburgh Council</t>
  </si>
  <si>
    <t>000000006342</t>
  </si>
  <si>
    <t>000000006343</t>
  </si>
  <si>
    <t>000000006344</t>
  </si>
  <si>
    <t>E1690-Joan Parr</t>
  </si>
  <si>
    <t>000000006345</t>
  </si>
  <si>
    <t>000000006346</t>
  </si>
  <si>
    <t>000000006349</t>
  </si>
  <si>
    <t>000000006351</t>
  </si>
  <si>
    <t>000000006352</t>
  </si>
  <si>
    <t>000000006353</t>
  </si>
  <si>
    <t>000000006354</t>
  </si>
  <si>
    <t>000000006356</t>
  </si>
  <si>
    <t>000000006357</t>
  </si>
  <si>
    <t>000000006359</t>
  </si>
  <si>
    <t>000000006360</t>
  </si>
  <si>
    <t>000000006361</t>
  </si>
  <si>
    <t>000000006362</t>
  </si>
  <si>
    <t>000000006363</t>
  </si>
  <si>
    <t>000000006364</t>
  </si>
  <si>
    <t>TDOV101-Dovecot Studios Limited</t>
  </si>
  <si>
    <t>000000006366</t>
  </si>
  <si>
    <t>TDRI101-Drill Hall Arts Cafe</t>
  </si>
  <si>
    <t>000000006368</t>
  </si>
  <si>
    <t>000000006369</t>
  </si>
  <si>
    <t>000000006379</t>
  </si>
  <si>
    <t>000000006380</t>
  </si>
  <si>
    <t>000000006382</t>
  </si>
  <si>
    <t>000000006383</t>
  </si>
  <si>
    <t>000000006387</t>
  </si>
  <si>
    <t>000000006388</t>
  </si>
  <si>
    <t>000000006389</t>
  </si>
  <si>
    <t>TMAR101-Martin Henderson</t>
  </si>
  <si>
    <t>000000006390</t>
  </si>
  <si>
    <t>000000006391</t>
  </si>
  <si>
    <t>000000006392</t>
  </si>
  <si>
    <t>TPAC102-Out of the Blue Arts &amp; Education Trust</t>
  </si>
  <si>
    <t>000000006393</t>
  </si>
  <si>
    <t>000000006394</t>
  </si>
  <si>
    <t>000000006397</t>
  </si>
  <si>
    <t>000000006398</t>
  </si>
  <si>
    <t>000000006399</t>
  </si>
  <si>
    <t>000000006400</t>
  </si>
  <si>
    <t>000000006401</t>
  </si>
  <si>
    <t>000000006402</t>
  </si>
  <si>
    <t>000000006403</t>
  </si>
  <si>
    <t>TTAE100-Team Air Express</t>
  </si>
  <si>
    <t>000000006404</t>
  </si>
  <si>
    <t>000000006405</t>
  </si>
  <si>
    <t>000000006406</t>
  </si>
  <si>
    <t>000000006407</t>
  </si>
  <si>
    <t>000000006408</t>
  </si>
  <si>
    <t>000000006409</t>
  </si>
  <si>
    <t>000000006410</t>
  </si>
  <si>
    <t>000000006411</t>
  </si>
  <si>
    <t>000000006412</t>
  </si>
  <si>
    <t>000000006413</t>
  </si>
  <si>
    <t>000000006414</t>
  </si>
  <si>
    <t>000000006416</t>
  </si>
  <si>
    <t>000000006417</t>
  </si>
  <si>
    <t>000000006418</t>
  </si>
  <si>
    <t>000000006419</t>
  </si>
  <si>
    <t>000000006420</t>
  </si>
  <si>
    <t>000000006421</t>
  </si>
  <si>
    <t>06</t>
  </si>
  <si>
    <t>000000006422</t>
  </si>
  <si>
    <t>000000006423</t>
  </si>
  <si>
    <t>000000006578</t>
  </si>
  <si>
    <t>E0356-Francis Lopez</t>
  </si>
  <si>
    <t>000000006749</t>
  </si>
  <si>
    <t>000000006485</t>
  </si>
  <si>
    <t>000000006428</t>
  </si>
  <si>
    <t>000000006429</t>
  </si>
  <si>
    <t>000000006430</t>
  </si>
  <si>
    <t>000000006431</t>
  </si>
  <si>
    <t>000000006432</t>
  </si>
  <si>
    <t>000000006433</t>
  </si>
  <si>
    <t>ICLU007-Cultural Enterprise Office - Starter For Six</t>
  </si>
  <si>
    <t>000000006434</t>
  </si>
  <si>
    <t>000000006435</t>
  </si>
  <si>
    <t>000000006436</t>
  </si>
  <si>
    <t>IEMM001-Emma Hamilton</t>
  </si>
  <si>
    <t>000000006437</t>
  </si>
  <si>
    <t>000000006438</t>
  </si>
  <si>
    <t>000000006439</t>
  </si>
  <si>
    <t>000000006440</t>
  </si>
  <si>
    <t>000000006441</t>
  </si>
  <si>
    <t>000000006442</t>
  </si>
  <si>
    <t>ILOU006-Louise Schmid</t>
  </si>
  <si>
    <t>000000006443</t>
  </si>
  <si>
    <t>000000006444</t>
  </si>
  <si>
    <t>000000006445</t>
  </si>
  <si>
    <t>000000006446</t>
  </si>
  <si>
    <t>000000006447</t>
  </si>
  <si>
    <t>000000006448</t>
  </si>
  <si>
    <t>000000006449</t>
  </si>
  <si>
    <t>000000006450</t>
  </si>
  <si>
    <t>000000006451</t>
  </si>
  <si>
    <t>000000006452</t>
  </si>
  <si>
    <t>000000006453</t>
  </si>
  <si>
    <t>000000006454</t>
  </si>
  <si>
    <t>000000006455</t>
  </si>
  <si>
    <t>000000006457</t>
  </si>
  <si>
    <t>000000006461</t>
  </si>
  <si>
    <t>000000006462</t>
  </si>
  <si>
    <t>000000006463</t>
  </si>
  <si>
    <t>000000006464</t>
  </si>
  <si>
    <t>000000006465</t>
  </si>
  <si>
    <t>000000006466</t>
  </si>
  <si>
    <t>000000006469</t>
  </si>
  <si>
    <t>000000006470</t>
  </si>
  <si>
    <t>000000006478</t>
  </si>
  <si>
    <t>000000006479</t>
  </si>
  <si>
    <t>000000006480</t>
  </si>
  <si>
    <t>TNOR106-Nordicity UK</t>
  </si>
  <si>
    <t>000000006481</t>
  </si>
  <si>
    <t>000000006482</t>
  </si>
  <si>
    <t>000000006484</t>
  </si>
  <si>
    <t>000000006486</t>
  </si>
  <si>
    <t>E0370-Robbie Allen</t>
  </si>
  <si>
    <t>000000006487</t>
  </si>
  <si>
    <t>000000006489</t>
  </si>
  <si>
    <t>000000006490</t>
  </si>
  <si>
    <t>000000006491</t>
  </si>
  <si>
    <t>E1902-Catherine Rothwell</t>
  </si>
  <si>
    <t>000000006493</t>
  </si>
  <si>
    <t>000000006494</t>
  </si>
  <si>
    <t>000000006495</t>
  </si>
  <si>
    <t>000000006496</t>
  </si>
  <si>
    <t>TCHA101-Changeworks Recycling Ltd</t>
  </si>
  <si>
    <t>000000006497</t>
  </si>
  <si>
    <t>000000006498</t>
  </si>
  <si>
    <t>TCUL102-Culture &amp; Sport Glasgow</t>
  </si>
  <si>
    <t>000000006499</t>
  </si>
  <si>
    <t>000000006500</t>
  </si>
  <si>
    <t>000000006501</t>
  </si>
  <si>
    <t>000000006502</t>
  </si>
  <si>
    <t>000000006503</t>
  </si>
  <si>
    <t>TFIR101-Fire &amp; Security Technical Services Ltd</t>
  </si>
  <si>
    <t>000000006504</t>
  </si>
  <si>
    <t>000000006505</t>
  </si>
  <si>
    <t>000000006506</t>
  </si>
  <si>
    <t>000000006514</t>
  </si>
  <si>
    <t>000000006515</t>
  </si>
  <si>
    <t>000000006516</t>
  </si>
  <si>
    <t>000000006517</t>
  </si>
  <si>
    <t>TMAR108-Marketing Edinburgh Ltd</t>
  </si>
  <si>
    <t>000000006518</t>
  </si>
  <si>
    <t>000000006519</t>
  </si>
  <si>
    <t>000000006520</t>
  </si>
  <si>
    <t>000000006521</t>
  </si>
  <si>
    <t>TTHE142-The Skinny</t>
  </si>
  <si>
    <t>000000006550</t>
  </si>
  <si>
    <t>000000006551</t>
  </si>
  <si>
    <t>000000006552</t>
  </si>
  <si>
    <t>000000006553</t>
  </si>
  <si>
    <t>000000006554</t>
  </si>
  <si>
    <t>000000006555</t>
  </si>
  <si>
    <t>IPAU008-Paul Rous  (Dudendance Theatre Company)</t>
  </si>
  <si>
    <t>000000006556</t>
  </si>
  <si>
    <t>IRAC008-Rachael Brown</t>
  </si>
  <si>
    <t>000000006557</t>
  </si>
  <si>
    <t>000000006558</t>
  </si>
  <si>
    <t>000000006559</t>
  </si>
  <si>
    <t>000000006560</t>
  </si>
  <si>
    <t>000000006561</t>
  </si>
  <si>
    <t>000000006562</t>
  </si>
  <si>
    <t>TCEN101-Centre For Contemporary Arts</t>
  </si>
  <si>
    <t>000000006563</t>
  </si>
  <si>
    <t>000000006564</t>
  </si>
  <si>
    <t>000000006565</t>
  </si>
  <si>
    <t>000000006567</t>
  </si>
  <si>
    <t>000000006568</t>
  </si>
  <si>
    <t>000000006569</t>
  </si>
  <si>
    <t>000000006570</t>
  </si>
  <si>
    <t>000000006571</t>
  </si>
  <si>
    <t>000000006572</t>
  </si>
  <si>
    <t>000000006573</t>
  </si>
  <si>
    <t>000000006574</t>
  </si>
  <si>
    <t>000000006575</t>
  </si>
  <si>
    <t>000000006576</t>
  </si>
  <si>
    <t>000000006577</t>
  </si>
  <si>
    <t>TTOW100-Touring Exhibitions Group</t>
  </si>
  <si>
    <t>000000006579</t>
  </si>
  <si>
    <t>000000006581</t>
  </si>
  <si>
    <t>000000006582</t>
  </si>
  <si>
    <t>000000006584</t>
  </si>
  <si>
    <t>000000006587</t>
  </si>
  <si>
    <t>000000006588</t>
  </si>
  <si>
    <t>000000006589</t>
  </si>
  <si>
    <t>000000006591</t>
  </si>
  <si>
    <t>000000006592</t>
  </si>
  <si>
    <t>000000006593</t>
  </si>
  <si>
    <t>TEDI107-Edinburgh International Television Festival L</t>
  </si>
  <si>
    <t>000000006595</t>
  </si>
  <si>
    <t>000000006598</t>
  </si>
  <si>
    <t>000000006602</t>
  </si>
  <si>
    <t>000000006605</t>
  </si>
  <si>
    <t>000000006606</t>
  </si>
  <si>
    <t>TJIM100-Jigsaw Systems Ltd</t>
  </si>
  <si>
    <t>000000006609</t>
  </si>
  <si>
    <t>000000006610</t>
  </si>
  <si>
    <t>000000006611</t>
  </si>
  <si>
    <t>000000006613</t>
  </si>
  <si>
    <t>000000006614</t>
  </si>
  <si>
    <t>E1741-Emma Turnbull</t>
  </si>
  <si>
    <t>000000006615</t>
  </si>
  <si>
    <t>000000006616</t>
  </si>
  <si>
    <t>000000006617</t>
  </si>
  <si>
    <t>000000006618</t>
  </si>
  <si>
    <t>000000006619</t>
  </si>
  <si>
    <t>000000006620</t>
  </si>
  <si>
    <t>000000006621</t>
  </si>
  <si>
    <t>000000006622</t>
  </si>
  <si>
    <t>IGLA001-Glasgow City Council</t>
  </si>
  <si>
    <t>000000006623</t>
  </si>
  <si>
    <t>000000006624</t>
  </si>
  <si>
    <t>000000006625</t>
  </si>
  <si>
    <t>IJAN010-Jane Rushton</t>
  </si>
  <si>
    <t>000000006626</t>
  </si>
  <si>
    <t>000000006627</t>
  </si>
  <si>
    <t>000000006628</t>
  </si>
  <si>
    <t>000000006629</t>
  </si>
  <si>
    <t>000000006630</t>
  </si>
  <si>
    <t>000000006631</t>
  </si>
  <si>
    <t>000000006632</t>
  </si>
  <si>
    <t>000000006633</t>
  </si>
  <si>
    <t>000000006634</t>
  </si>
  <si>
    <t>000000006635</t>
  </si>
  <si>
    <t>TART111-Arts Council England</t>
  </si>
  <si>
    <t>000000006637</t>
  </si>
  <si>
    <t>000000006638</t>
  </si>
  <si>
    <t>000000006639</t>
  </si>
  <si>
    <t>000000006642</t>
  </si>
  <si>
    <t>TLAW101-Law At Work Ltd</t>
  </si>
  <si>
    <t>000000006643</t>
  </si>
  <si>
    <t>000000006644</t>
  </si>
  <si>
    <t>000000006645</t>
  </si>
  <si>
    <t>000000006646</t>
  </si>
  <si>
    <t>000000006648</t>
  </si>
  <si>
    <t>000000006649</t>
  </si>
  <si>
    <t>000000006650</t>
  </si>
  <si>
    <t>000000006651</t>
  </si>
  <si>
    <t>000000006652</t>
  </si>
  <si>
    <t>TBRI109-British Film Institute</t>
  </si>
  <si>
    <t>000000006653</t>
  </si>
  <si>
    <t>000000006654</t>
  </si>
  <si>
    <t>000000006656</t>
  </si>
  <si>
    <t>000000006657</t>
  </si>
  <si>
    <t>000000006660</t>
  </si>
  <si>
    <t>000000006661</t>
  </si>
  <si>
    <t>000000006662</t>
  </si>
  <si>
    <t>000000006663</t>
  </si>
  <si>
    <t>000000006664</t>
  </si>
  <si>
    <t>000000006666</t>
  </si>
  <si>
    <t>000000006667</t>
  </si>
  <si>
    <t>000000006668</t>
  </si>
  <si>
    <t>000000006669</t>
  </si>
  <si>
    <t>000000006670</t>
  </si>
  <si>
    <t>ICRA006-Craft Town Scotland Limited</t>
  </si>
  <si>
    <t>000000006672</t>
  </si>
  <si>
    <t>000000006673</t>
  </si>
  <si>
    <t>000000006674</t>
  </si>
  <si>
    <t>000000006675</t>
  </si>
  <si>
    <t>000000006676</t>
  </si>
  <si>
    <t>IMUS003-The Music Worx</t>
  </si>
  <si>
    <t>000000006677</t>
  </si>
  <si>
    <t>000000006678</t>
  </si>
  <si>
    <t>000000006679</t>
  </si>
  <si>
    <t>000000006680</t>
  </si>
  <si>
    <t>ISOU005-South Lanarkshire Council</t>
  </si>
  <si>
    <t>000000006681</t>
  </si>
  <si>
    <t>000000006683</t>
  </si>
  <si>
    <t>000000006684</t>
  </si>
  <si>
    <t>000000006688</t>
  </si>
  <si>
    <t>000000006690</t>
  </si>
  <si>
    <t>000000006691</t>
  </si>
  <si>
    <t>000000006692</t>
  </si>
  <si>
    <t>000000006693</t>
  </si>
  <si>
    <t>000000006694</t>
  </si>
  <si>
    <t>000000006695</t>
  </si>
  <si>
    <t>000000006696</t>
  </si>
  <si>
    <t>EGKCC-Gerard Kelly  (CC)</t>
  </si>
  <si>
    <t>000000006697</t>
  </si>
  <si>
    <t>EHPCC-Hazel Paton  (CC)</t>
  </si>
  <si>
    <t>000000006698</t>
  </si>
  <si>
    <t>000000006699</t>
  </si>
  <si>
    <t>EISCC-Ian Stevenson  (CC)</t>
  </si>
  <si>
    <t>000000006700</t>
  </si>
  <si>
    <t>000000006701</t>
  </si>
  <si>
    <t>000000006702</t>
  </si>
  <si>
    <t>000000006703</t>
  </si>
  <si>
    <t>000000006704</t>
  </si>
  <si>
    <t>000000006708</t>
  </si>
  <si>
    <t>E1898-Allan Berry</t>
  </si>
  <si>
    <t>000000006709</t>
  </si>
  <si>
    <t>000000006710</t>
  </si>
  <si>
    <t>000000006711</t>
  </si>
  <si>
    <t>000000006712</t>
  </si>
  <si>
    <t>000000006713</t>
  </si>
  <si>
    <t>000000006714</t>
  </si>
  <si>
    <t>000000006715</t>
  </si>
  <si>
    <t>000000006716</t>
  </si>
  <si>
    <t>000000006717</t>
  </si>
  <si>
    <t>000000006718</t>
  </si>
  <si>
    <t>TTAY100-Taylor &amp; Francis</t>
  </si>
  <si>
    <t>000000006719</t>
  </si>
  <si>
    <t>E0415-Vickie Ambrose</t>
  </si>
  <si>
    <t>000000006721</t>
  </si>
  <si>
    <t>000000006722</t>
  </si>
  <si>
    <t>000000006723</t>
  </si>
  <si>
    <t>000000006724</t>
  </si>
  <si>
    <t>000000006725</t>
  </si>
  <si>
    <t>000000006726</t>
  </si>
  <si>
    <t>000000006727</t>
  </si>
  <si>
    <t>000000006728</t>
  </si>
  <si>
    <t>000000006729</t>
  </si>
  <si>
    <t>000000006730</t>
  </si>
  <si>
    <t>ISUS003-Susanne Lund Pangrazio</t>
  </si>
  <si>
    <t>000000006731</t>
  </si>
  <si>
    <t>000000006732</t>
  </si>
  <si>
    <t>ITWI002-The Twilight Sad</t>
  </si>
  <si>
    <t>000000006733</t>
  </si>
  <si>
    <t>IUKT001-UK Theatre Association</t>
  </si>
  <si>
    <t>000000006734</t>
  </si>
  <si>
    <t>000000006735</t>
  </si>
  <si>
    <t>000000006736</t>
  </si>
  <si>
    <t>000000006737</t>
  </si>
  <si>
    <t>TDRI100-Driven Scotland Limited</t>
  </si>
  <si>
    <t>000000006739</t>
  </si>
  <si>
    <t>000000006740</t>
  </si>
  <si>
    <t>TROW100-Rowena Comrie</t>
  </si>
  <si>
    <t>000000006741</t>
  </si>
  <si>
    <t>000000006742</t>
  </si>
  <si>
    <t>000000006743</t>
  </si>
  <si>
    <t>000000006744</t>
  </si>
  <si>
    <t>000000006745</t>
  </si>
  <si>
    <t>000000006746</t>
  </si>
  <si>
    <t>000000006747</t>
  </si>
  <si>
    <t>000000006748</t>
  </si>
  <si>
    <t>000000006750</t>
  </si>
  <si>
    <t>000000006751</t>
  </si>
  <si>
    <t>000000006752</t>
  </si>
  <si>
    <t>000000006754</t>
  </si>
  <si>
    <t>000000006755</t>
  </si>
  <si>
    <t>000000006756</t>
  </si>
  <si>
    <t>000000006757</t>
  </si>
  <si>
    <t>000000006758</t>
  </si>
  <si>
    <t>000000006759</t>
  </si>
  <si>
    <t>07</t>
  </si>
  <si>
    <t>000000006784</t>
  </si>
  <si>
    <t>000000006760</t>
  </si>
  <si>
    <t>000000006761</t>
  </si>
  <si>
    <t>000000006762</t>
  </si>
  <si>
    <t>000000006763</t>
  </si>
  <si>
    <t>000000006764</t>
  </si>
  <si>
    <t>000000006765</t>
  </si>
  <si>
    <t>000000006766</t>
  </si>
  <si>
    <t>000000006767</t>
  </si>
  <si>
    <t>000000006768</t>
  </si>
  <si>
    <t>000000006769</t>
  </si>
  <si>
    <t>000000006770</t>
  </si>
  <si>
    <t>000000006771</t>
  </si>
  <si>
    <t>000000006772</t>
  </si>
  <si>
    <t>000000006773</t>
  </si>
  <si>
    <t>000000006774</t>
  </si>
  <si>
    <t>000000006775</t>
  </si>
  <si>
    <t>TKAT106-Katie Nicoll</t>
  </si>
  <si>
    <t>000000006776</t>
  </si>
  <si>
    <t>TLOC100-Lloret Dunn</t>
  </si>
  <si>
    <t>000000006777</t>
  </si>
  <si>
    <t>000000006778</t>
  </si>
  <si>
    <t>TPER104-Pertemps Recruitment Partnership Limited</t>
  </si>
  <si>
    <t>000000006779</t>
  </si>
  <si>
    <t>000000006780</t>
  </si>
  <si>
    <t>000000006781</t>
  </si>
  <si>
    <t>000000006782</t>
  </si>
  <si>
    <t>000000006783</t>
  </si>
  <si>
    <t>000000006788</t>
  </si>
  <si>
    <t>000000006789</t>
  </si>
  <si>
    <t>000000006791</t>
  </si>
  <si>
    <t>E1897-Christine Halsall</t>
  </si>
  <si>
    <t>000000006792</t>
  </si>
  <si>
    <t>000000006793</t>
  </si>
  <si>
    <t>000000006794</t>
  </si>
  <si>
    <t>000000006795</t>
  </si>
  <si>
    <t>000000006796</t>
  </si>
  <si>
    <t>ICAT001-Catherine Wheels Theatre Company</t>
  </si>
  <si>
    <t>000000006797</t>
  </si>
  <si>
    <t>000000006798</t>
  </si>
  <si>
    <t>000000006799</t>
  </si>
  <si>
    <t>000000006800</t>
  </si>
  <si>
    <t>000000006801</t>
  </si>
  <si>
    <t>000000006802</t>
  </si>
  <si>
    <t>000000006803</t>
  </si>
  <si>
    <t>IJEN008-Jennifer Ba</t>
  </si>
  <si>
    <t>000000006804</t>
  </si>
  <si>
    <t>000000006805</t>
  </si>
  <si>
    <t>IMEL002-Melanie Jordan</t>
  </si>
  <si>
    <t>000000006806</t>
  </si>
  <si>
    <t>000000006807</t>
  </si>
  <si>
    <t>000000006808</t>
  </si>
  <si>
    <t>IPIL001-Pilot Year - Jump Cut  (Starfish)</t>
  </si>
  <si>
    <t>000000006809</t>
  </si>
  <si>
    <t>000000006810</t>
  </si>
  <si>
    <t>000000006811</t>
  </si>
  <si>
    <t>000000006812</t>
  </si>
  <si>
    <t>000000006813</t>
  </si>
  <si>
    <t>000000006814</t>
  </si>
  <si>
    <t>000000006815</t>
  </si>
  <si>
    <t>ISOU009-The Sound Station  (Iain Beattie)</t>
  </si>
  <si>
    <t>000000006816</t>
  </si>
  <si>
    <t>000000006817</t>
  </si>
  <si>
    <t>000000006818</t>
  </si>
  <si>
    <t>000000006819</t>
  </si>
  <si>
    <t>000000006820</t>
  </si>
  <si>
    <t>000000006822</t>
  </si>
  <si>
    <t>000000006823</t>
  </si>
  <si>
    <t>000000006824</t>
  </si>
  <si>
    <t>000000006825</t>
  </si>
  <si>
    <t>TJAS100-Janie Nicoll</t>
  </si>
  <si>
    <t>000000006826</t>
  </si>
  <si>
    <t>000000006827</t>
  </si>
  <si>
    <t>000000006828</t>
  </si>
  <si>
    <t>000000006829</t>
  </si>
  <si>
    <t>000000006830</t>
  </si>
  <si>
    <t>000000006832</t>
  </si>
  <si>
    <t>000000006833</t>
  </si>
  <si>
    <t>000000006834</t>
  </si>
  <si>
    <t>000000006835</t>
  </si>
  <si>
    <t>000000006836</t>
  </si>
  <si>
    <t>000000006837</t>
  </si>
  <si>
    <t>000000006838</t>
  </si>
  <si>
    <t>000000006839</t>
  </si>
  <si>
    <t>000000006840</t>
  </si>
  <si>
    <t>000000006841</t>
  </si>
  <si>
    <t>000000006842</t>
  </si>
  <si>
    <t>000000006843</t>
  </si>
  <si>
    <t>000000006844</t>
  </si>
  <si>
    <t>000000006845</t>
  </si>
  <si>
    <t>000000006846</t>
  </si>
  <si>
    <t>000000006847</t>
  </si>
  <si>
    <t>000000006848</t>
  </si>
  <si>
    <t>000000006849</t>
  </si>
  <si>
    <t>000000006850</t>
  </si>
  <si>
    <t>000000006851</t>
  </si>
  <si>
    <t>000000006852</t>
  </si>
  <si>
    <t>000000006853</t>
  </si>
  <si>
    <t>000000006854</t>
  </si>
  <si>
    <t>000000006855</t>
  </si>
  <si>
    <t>000000006856</t>
  </si>
  <si>
    <t>000000006857</t>
  </si>
  <si>
    <t>000000006858</t>
  </si>
  <si>
    <t>000000006859</t>
  </si>
  <si>
    <t>000000006860</t>
  </si>
  <si>
    <t>000000006861</t>
  </si>
  <si>
    <t>000000006862</t>
  </si>
  <si>
    <t>000000006863</t>
  </si>
  <si>
    <t>000000006864</t>
  </si>
  <si>
    <t>000000006865</t>
  </si>
  <si>
    <t>000000006866</t>
  </si>
  <si>
    <t>000000006867</t>
  </si>
  <si>
    <t>000000006868</t>
  </si>
  <si>
    <t>000000006869</t>
  </si>
  <si>
    <t>000000006870</t>
  </si>
  <si>
    <t>000000006871</t>
  </si>
  <si>
    <t>000000006872</t>
  </si>
  <si>
    <t>000000006873</t>
  </si>
  <si>
    <t>000000006874</t>
  </si>
  <si>
    <t>000000006875</t>
  </si>
  <si>
    <t>000000006876</t>
  </si>
  <si>
    <t>000000006877</t>
  </si>
  <si>
    <t>000000006878</t>
  </si>
  <si>
    <t>000000006879</t>
  </si>
  <si>
    <t>000000006880</t>
  </si>
  <si>
    <t>000000006881</t>
  </si>
  <si>
    <t>000000006882</t>
  </si>
  <si>
    <t>000000006883</t>
  </si>
  <si>
    <t>000000006884</t>
  </si>
  <si>
    <t>000000006885</t>
  </si>
  <si>
    <t>000000006886</t>
  </si>
  <si>
    <t>000000006887</t>
  </si>
  <si>
    <t>000000006888</t>
  </si>
  <si>
    <t>000000006889</t>
  </si>
  <si>
    <t>000000006890</t>
  </si>
  <si>
    <t>000000006891</t>
  </si>
  <si>
    <t>000000006892</t>
  </si>
  <si>
    <t>000000006893</t>
  </si>
  <si>
    <t>000000006894</t>
  </si>
  <si>
    <t>000000006895</t>
  </si>
  <si>
    <t>000000006896</t>
  </si>
  <si>
    <t>000000006897</t>
  </si>
  <si>
    <t>000000006898</t>
  </si>
  <si>
    <t>000000006899</t>
  </si>
  <si>
    <t>000000006900</t>
  </si>
  <si>
    <t>000000006901</t>
  </si>
  <si>
    <t>000000006902</t>
  </si>
  <si>
    <t>000000006903</t>
  </si>
  <si>
    <t>000000006904</t>
  </si>
  <si>
    <t>000000006905</t>
  </si>
  <si>
    <t>000000006906</t>
  </si>
  <si>
    <t>000000006907</t>
  </si>
  <si>
    <t>000000006908</t>
  </si>
  <si>
    <t>000000006909</t>
  </si>
  <si>
    <t>000000006910</t>
  </si>
  <si>
    <t>000000006911</t>
  </si>
  <si>
    <t>000000006912</t>
  </si>
  <si>
    <t>000000006913</t>
  </si>
  <si>
    <t>000000006914</t>
  </si>
  <si>
    <t>000000006915</t>
  </si>
  <si>
    <t>000000006916</t>
  </si>
  <si>
    <t>000000006917</t>
  </si>
  <si>
    <t>000000006918</t>
  </si>
  <si>
    <t>000000006919</t>
  </si>
  <si>
    <t>000000006920</t>
  </si>
  <si>
    <t>000000006921</t>
  </si>
  <si>
    <t>000000006922</t>
  </si>
  <si>
    <t>000000006923</t>
  </si>
  <si>
    <t>000000006924</t>
  </si>
  <si>
    <t>000000006925</t>
  </si>
  <si>
    <t>E1893-Colin Bradie</t>
  </si>
  <si>
    <t>000000006926</t>
  </si>
  <si>
    <t>000000006927</t>
  </si>
  <si>
    <t>000000006928</t>
  </si>
  <si>
    <t>000000006929</t>
  </si>
  <si>
    <t>ICLA006-Claire Forsyth</t>
  </si>
  <si>
    <t>000000006930</t>
  </si>
  <si>
    <t>IGEN001-Genuine PR - The Hunt Collective Ltd</t>
  </si>
  <si>
    <t>000000006931</t>
  </si>
  <si>
    <t>000000006932</t>
  </si>
  <si>
    <t>000000006933</t>
  </si>
  <si>
    <t>000000006934</t>
  </si>
  <si>
    <t>000000006935</t>
  </si>
  <si>
    <t>000000006936</t>
  </si>
  <si>
    <t>000000006937</t>
  </si>
  <si>
    <t>000000006938</t>
  </si>
  <si>
    <t>ITAL003-TalkSeePhotography</t>
  </si>
  <si>
    <t>000000006939</t>
  </si>
  <si>
    <t>000000006940</t>
  </si>
  <si>
    <t>000000006941</t>
  </si>
  <si>
    <t>TAND112-Andrew Bendel</t>
  </si>
  <si>
    <t>000000006942</t>
  </si>
  <si>
    <t>000000006946</t>
  </si>
  <si>
    <t>000000006947</t>
  </si>
  <si>
    <t>000000006948</t>
  </si>
  <si>
    <t>000000006949</t>
  </si>
  <si>
    <t>000000006951</t>
  </si>
  <si>
    <t>000000006952</t>
  </si>
  <si>
    <t>000000006953</t>
  </si>
  <si>
    <t>000000006954</t>
  </si>
  <si>
    <t>000000006958</t>
  </si>
  <si>
    <t>000000006959</t>
  </si>
  <si>
    <t>000000006960</t>
  </si>
  <si>
    <t>000000006961</t>
  </si>
  <si>
    <t>000000006962</t>
  </si>
  <si>
    <t>TFIL102-Film Bang</t>
  </si>
  <si>
    <t>000000006963</t>
  </si>
  <si>
    <t>TFOU101-Foundation For Community Dance</t>
  </si>
  <si>
    <t>000000006964</t>
  </si>
  <si>
    <t>000000006965</t>
  </si>
  <si>
    <t>000000006967</t>
  </si>
  <si>
    <t>000000006968</t>
  </si>
  <si>
    <t>000000006969</t>
  </si>
  <si>
    <t>TJEN104-Jenni Douglas</t>
  </si>
  <si>
    <t>000000006970</t>
  </si>
  <si>
    <t>000000006971</t>
  </si>
  <si>
    <t>TLIL101-Liliane Rebelo</t>
  </si>
  <si>
    <t>000000006972</t>
  </si>
  <si>
    <t>000000006973</t>
  </si>
  <si>
    <t>000000006974</t>
  </si>
  <si>
    <t>000000006975</t>
  </si>
  <si>
    <t>TODS100-ODS Services Ltd</t>
  </si>
  <si>
    <t>000000006976</t>
  </si>
  <si>
    <t>000000006977</t>
  </si>
  <si>
    <t>000000006978</t>
  </si>
  <si>
    <t>000000006979</t>
  </si>
  <si>
    <t>000000006980</t>
  </si>
  <si>
    <t>TRYD101-Rydo Ltd</t>
  </si>
  <si>
    <t>000000006981</t>
  </si>
  <si>
    <t>000000006982</t>
  </si>
  <si>
    <t>000000006983</t>
  </si>
  <si>
    <t>000000006984</t>
  </si>
  <si>
    <t>000000006985</t>
  </si>
  <si>
    <t>000000006986</t>
  </si>
  <si>
    <t>000000006987</t>
  </si>
  <si>
    <t>000000006988</t>
  </si>
  <si>
    <t>000000006989</t>
  </si>
  <si>
    <t>000000006990</t>
  </si>
  <si>
    <t>000000006992</t>
  </si>
  <si>
    <t>000000006993</t>
  </si>
  <si>
    <t>000000006994</t>
  </si>
  <si>
    <t>000000006995</t>
  </si>
  <si>
    <t>000000006996</t>
  </si>
  <si>
    <t>TTON101-Tony Panayiotou</t>
  </si>
  <si>
    <t>000000006997</t>
  </si>
  <si>
    <t>000000006998</t>
  </si>
  <si>
    <t>000000006999</t>
  </si>
  <si>
    <t>E1792-Petrea Cooney</t>
  </si>
  <si>
    <t>000000007000</t>
  </si>
  <si>
    <t>000000007001</t>
  </si>
  <si>
    <t>000000007002</t>
  </si>
  <si>
    <t>000000007003</t>
  </si>
  <si>
    <t>000000007004</t>
  </si>
  <si>
    <t>000000007005</t>
  </si>
  <si>
    <t>000000007006</t>
  </si>
  <si>
    <t>000000007007</t>
  </si>
  <si>
    <t>000000007009</t>
  </si>
  <si>
    <t>000000007010</t>
  </si>
  <si>
    <t>000000007011</t>
  </si>
  <si>
    <t>000000007012</t>
  </si>
  <si>
    <t>000000007013</t>
  </si>
  <si>
    <t>000000007014</t>
  </si>
  <si>
    <t>000000007015</t>
  </si>
  <si>
    <t>000000007016</t>
  </si>
  <si>
    <t>000000007017</t>
  </si>
  <si>
    <t>000000007018</t>
  </si>
  <si>
    <t>IORK001-Orkney Islands Council</t>
  </si>
  <si>
    <t>000000007019</t>
  </si>
  <si>
    <t>000000007020</t>
  </si>
  <si>
    <t>000000007021</t>
  </si>
  <si>
    <t>000000007022</t>
  </si>
  <si>
    <t>ISEC001-The Secret Experiment</t>
  </si>
  <si>
    <t>000000007023</t>
  </si>
  <si>
    <t>000000007024</t>
  </si>
  <si>
    <t>000000007025</t>
  </si>
  <si>
    <t>000000007026</t>
  </si>
  <si>
    <t>000000007027</t>
  </si>
  <si>
    <t>IYOU001-YouthLink Scotland</t>
  </si>
  <si>
    <t>000000007030</t>
  </si>
  <si>
    <t>000000007031</t>
  </si>
  <si>
    <t>THAR101-Harvey Nash UK Finance</t>
  </si>
  <si>
    <t>000000007032</t>
  </si>
  <si>
    <t>000000007033</t>
  </si>
  <si>
    <t>000000007034</t>
  </si>
  <si>
    <t>000000007035</t>
  </si>
  <si>
    <t>000000007036</t>
  </si>
  <si>
    <t>000000007037</t>
  </si>
  <si>
    <t>000000007038</t>
  </si>
  <si>
    <t>000000007041</t>
  </si>
  <si>
    <t>E1828-Leonie Bell</t>
  </si>
  <si>
    <t>000000007043</t>
  </si>
  <si>
    <t>000000007044</t>
  </si>
  <si>
    <t>000000007045</t>
  </si>
  <si>
    <t>000000007046</t>
  </si>
  <si>
    <t>000000007047</t>
  </si>
  <si>
    <t>000000007048</t>
  </si>
  <si>
    <t>000000007049</t>
  </si>
  <si>
    <t>000000007050</t>
  </si>
  <si>
    <t>000000007051</t>
  </si>
  <si>
    <t>000000007052</t>
  </si>
  <si>
    <t>IGIC001-Gica Loening</t>
  </si>
  <si>
    <t>000000007053</t>
  </si>
  <si>
    <t>000000007054</t>
  </si>
  <si>
    <t>000000007055</t>
  </si>
  <si>
    <t>000000007056</t>
  </si>
  <si>
    <t>ILAM001-Lamp House Music</t>
  </si>
  <si>
    <t>000000007057</t>
  </si>
  <si>
    <t>000000007058</t>
  </si>
  <si>
    <t>IMAR028-Marta Mari Szypczynska</t>
  </si>
  <si>
    <t>000000007059</t>
  </si>
  <si>
    <t>IMIS002-Misun Won</t>
  </si>
  <si>
    <t>000000007060</t>
  </si>
  <si>
    <t>000000007061</t>
  </si>
  <si>
    <t>000000007062</t>
  </si>
  <si>
    <t>000000007063</t>
  </si>
  <si>
    <t>000000007064</t>
  </si>
  <si>
    <t>IRIC012-Rico Capuano</t>
  </si>
  <si>
    <t>000000007065</t>
  </si>
  <si>
    <t>000000007066</t>
  </si>
  <si>
    <t>000000007067</t>
  </si>
  <si>
    <t>000000007068</t>
  </si>
  <si>
    <t>000000007069</t>
  </si>
  <si>
    <t>ISTE013-Stephen Morrison</t>
  </si>
  <si>
    <t>000000007070</t>
  </si>
  <si>
    <t>000000007071</t>
  </si>
  <si>
    <t>000000007072</t>
  </si>
  <si>
    <t>000000007073</t>
  </si>
  <si>
    <t>000000007074</t>
  </si>
  <si>
    <t>000000007075</t>
  </si>
  <si>
    <t>000000007076</t>
  </si>
  <si>
    <t>TALI101-Ali Jarvis</t>
  </si>
  <si>
    <t>000000007077</t>
  </si>
  <si>
    <t>000000007079</t>
  </si>
  <si>
    <t>000000007080</t>
  </si>
  <si>
    <t>TCHR100-Chilli Services</t>
  </si>
  <si>
    <t>000000007081</t>
  </si>
  <si>
    <t>000000007082</t>
  </si>
  <si>
    <t>000000007089</t>
  </si>
  <si>
    <t>000000007090</t>
  </si>
  <si>
    <t>000000007091</t>
  </si>
  <si>
    <t>000000007092</t>
  </si>
  <si>
    <t>000000007093</t>
  </si>
  <si>
    <t>000000007096</t>
  </si>
  <si>
    <t>000000007097</t>
  </si>
  <si>
    <t>000000007098</t>
  </si>
  <si>
    <t>000000007099</t>
  </si>
  <si>
    <t>000000007100</t>
  </si>
  <si>
    <t>000000007102</t>
  </si>
  <si>
    <t>000000007104</t>
  </si>
  <si>
    <t>000000007105</t>
  </si>
  <si>
    <t>000000007106</t>
  </si>
  <si>
    <t>TBLA100-Birnam CD Ltd</t>
  </si>
  <si>
    <t>000000007107</t>
  </si>
  <si>
    <t>000000007108</t>
  </si>
  <si>
    <t>000000007109</t>
  </si>
  <si>
    <t>000000007110</t>
  </si>
  <si>
    <t>000000007111</t>
  </si>
  <si>
    <t>000000007113</t>
  </si>
  <si>
    <t>000000007114</t>
  </si>
  <si>
    <t>000000007115</t>
  </si>
  <si>
    <t>000000007116</t>
  </si>
  <si>
    <t>TIRO100-Ipsos MORI</t>
  </si>
  <si>
    <t>000000007117</t>
  </si>
  <si>
    <t>000000007118</t>
  </si>
  <si>
    <t>000000007120</t>
  </si>
  <si>
    <t>000000007121</t>
  </si>
  <si>
    <t>000000007122</t>
  </si>
  <si>
    <t>000000007124</t>
  </si>
  <si>
    <t>000000007125</t>
  </si>
  <si>
    <t>TSUS106-Susanna Beaumont</t>
  </si>
  <si>
    <t>000000007126</t>
  </si>
  <si>
    <t>000000007127</t>
  </si>
  <si>
    <t>000000007128</t>
  </si>
  <si>
    <t>000000007129</t>
  </si>
  <si>
    <t>000000007130</t>
  </si>
  <si>
    <t>000000007131</t>
  </si>
  <si>
    <t>000000007132</t>
  </si>
  <si>
    <t>000000007134</t>
  </si>
  <si>
    <t>ENUCC-Natalie Usher  (CC)</t>
  </si>
  <si>
    <t>000000007135</t>
  </si>
  <si>
    <t>000000007136</t>
  </si>
  <si>
    <t>000000007137</t>
  </si>
  <si>
    <t>000000007138</t>
  </si>
  <si>
    <t>000000007139</t>
  </si>
  <si>
    <t>000000007141</t>
  </si>
  <si>
    <t>000000007142</t>
  </si>
  <si>
    <t>000000007144</t>
  </si>
  <si>
    <t>000000007146</t>
  </si>
  <si>
    <t>000000007147</t>
  </si>
  <si>
    <t>000000007149</t>
  </si>
  <si>
    <t>000000007150</t>
  </si>
  <si>
    <t>08</t>
  </si>
  <si>
    <t>000000007151</t>
  </si>
  <si>
    <t>000000007152</t>
  </si>
  <si>
    <t>000000007153</t>
  </si>
  <si>
    <t>000000007154</t>
  </si>
  <si>
    <t>000000007155</t>
  </si>
  <si>
    <t>000000007156</t>
  </si>
  <si>
    <t>000000007157</t>
  </si>
  <si>
    <t>000000007158</t>
  </si>
  <si>
    <t>000000007159</t>
  </si>
  <si>
    <t>000000007160</t>
  </si>
  <si>
    <t>000000007161</t>
  </si>
  <si>
    <t>000000007162</t>
  </si>
  <si>
    <t>000000007163</t>
  </si>
  <si>
    <t>000000007164</t>
  </si>
  <si>
    <t>000000007165</t>
  </si>
  <si>
    <t>000000007166</t>
  </si>
  <si>
    <t>000000007167</t>
  </si>
  <si>
    <t>ILUD001-Ludometrics Ltd</t>
  </si>
  <si>
    <t>000000007168</t>
  </si>
  <si>
    <t>000000007169</t>
  </si>
  <si>
    <t>000000007170</t>
  </si>
  <si>
    <t>000000007171</t>
  </si>
  <si>
    <t>000000007172</t>
  </si>
  <si>
    <t>IREE001-Reeltime Music</t>
  </si>
  <si>
    <t>000000007173</t>
  </si>
  <si>
    <t>000000007174</t>
  </si>
  <si>
    <t>000000007175</t>
  </si>
  <si>
    <t>000000007176</t>
  </si>
  <si>
    <t>000000007177</t>
  </si>
  <si>
    <t>000000007178</t>
  </si>
  <si>
    <t>000000007180</t>
  </si>
  <si>
    <t>000000007181</t>
  </si>
  <si>
    <t>000000007182</t>
  </si>
  <si>
    <t>000000007183</t>
  </si>
  <si>
    <t>000000007184</t>
  </si>
  <si>
    <t>000000007187</t>
  </si>
  <si>
    <t>000000007188</t>
  </si>
  <si>
    <t>000000007189</t>
  </si>
  <si>
    <t>000000007190</t>
  </si>
  <si>
    <t>000000007191</t>
  </si>
  <si>
    <t>000000007192</t>
  </si>
  <si>
    <t>000000007193</t>
  </si>
  <si>
    <t>000000007194</t>
  </si>
  <si>
    <t>000000007195</t>
  </si>
  <si>
    <t>000000007196</t>
  </si>
  <si>
    <t>000000007197</t>
  </si>
  <si>
    <t>000000007198</t>
  </si>
  <si>
    <t>000000007199</t>
  </si>
  <si>
    <t>000000007200</t>
  </si>
  <si>
    <t>000000007201</t>
  </si>
  <si>
    <t>000000007202</t>
  </si>
  <si>
    <t>000000007203</t>
  </si>
  <si>
    <t>000000007204</t>
  </si>
  <si>
    <t>000000007205</t>
  </si>
  <si>
    <t>000000007206</t>
  </si>
  <si>
    <t>000000007207</t>
  </si>
  <si>
    <t>000000007208</t>
  </si>
  <si>
    <t>000000007209</t>
  </si>
  <si>
    <t>000000007210</t>
  </si>
  <si>
    <t>000000007211</t>
  </si>
  <si>
    <t>TTOR100-Torsten Lauschmann</t>
  </si>
  <si>
    <t>000000007212</t>
  </si>
  <si>
    <t>000000007213</t>
  </si>
  <si>
    <t>000000007214</t>
  </si>
  <si>
    <t>000000007215</t>
  </si>
  <si>
    <t>000000007217</t>
  </si>
  <si>
    <t>000000007218</t>
  </si>
  <si>
    <t>000000007219</t>
  </si>
  <si>
    <t>IAOI100-Aoife White</t>
  </si>
  <si>
    <t>000000007220</t>
  </si>
  <si>
    <t>000000007221</t>
  </si>
  <si>
    <t>IART008-Artsplay Highland</t>
  </si>
  <si>
    <t>000000007222</t>
  </si>
  <si>
    <t>000000007223</t>
  </si>
  <si>
    <t>000000007224</t>
  </si>
  <si>
    <t>000000007225</t>
  </si>
  <si>
    <t>000000007226</t>
  </si>
  <si>
    <t>000000007227</t>
  </si>
  <si>
    <t>000000007228</t>
  </si>
  <si>
    <t>000000007229</t>
  </si>
  <si>
    <t>000000007230</t>
  </si>
  <si>
    <t>000000007231</t>
  </si>
  <si>
    <t>IIMP002-Impact Arts (Projects) Ltd</t>
  </si>
  <si>
    <t>000000007232</t>
  </si>
  <si>
    <t>000000007233</t>
  </si>
  <si>
    <t>000000007234</t>
  </si>
  <si>
    <t>000000007235</t>
  </si>
  <si>
    <t>000000007236</t>
  </si>
  <si>
    <t>000000007237</t>
  </si>
  <si>
    <t>000000007238</t>
  </si>
  <si>
    <t>000000007239</t>
  </si>
  <si>
    <t>000000007240</t>
  </si>
  <si>
    <t>ITOM004-Tom Fleming Creative Consultancy</t>
  </si>
  <si>
    <t>000000007241</t>
  </si>
  <si>
    <t>000000007246</t>
  </si>
  <si>
    <t>000000007248</t>
  </si>
  <si>
    <t>000000007249</t>
  </si>
  <si>
    <t>000000007250</t>
  </si>
  <si>
    <t>000000007251</t>
  </si>
  <si>
    <t>000000007252</t>
  </si>
  <si>
    <t>000000007253</t>
  </si>
  <si>
    <t>000000007254</t>
  </si>
  <si>
    <t>000000007255</t>
  </si>
  <si>
    <t>000000007256</t>
  </si>
  <si>
    <t>000000007257</t>
  </si>
  <si>
    <t>000000007258</t>
  </si>
  <si>
    <t>000000007259</t>
  </si>
  <si>
    <t>000000007260</t>
  </si>
  <si>
    <t>E0416-Sarah McKay</t>
  </si>
  <si>
    <t>TCAP103-Capita Travel and Events</t>
  </si>
  <si>
    <t>IGLA009-Glasgow Music Studios Ltd</t>
  </si>
  <si>
    <t>THEL101-Heedi Graphic Design</t>
  </si>
  <si>
    <t>TAIM100-Aimera Limited</t>
  </si>
  <si>
    <t>TAND110-Andy Wightman</t>
  </si>
  <si>
    <t>TARR101-Arrowsmith Design Limited</t>
  </si>
  <si>
    <t>TPET101-Pete Murphy Locations Ltd</t>
  </si>
  <si>
    <t>TTIG101-TIGA Account</t>
  </si>
  <si>
    <t>TBRI103-British Film Insitute</t>
  </si>
  <si>
    <t>P HAMLYN FDN GRANT</t>
  </si>
  <si>
    <t>TPAU100-Paul Hamlyn Foundation</t>
  </si>
  <si>
    <t>09</t>
  </si>
  <si>
    <t>IPER001-Perth &amp; Kinross Council</t>
  </si>
  <si>
    <t>TSCO132-Scottish Government</t>
  </si>
  <si>
    <t>IBRO002-Bronwen Sleigh</t>
  </si>
  <si>
    <t>IFES004-Festivals Edinburgh</t>
  </si>
  <si>
    <t>ILOU008-Louise Brodie</t>
  </si>
  <si>
    <t>IWEE002-Wee Studio</t>
  </si>
  <si>
    <t>TBUR101-Burns Owens Partnership Ltd   (t/a BOP Consulting)</t>
  </si>
  <si>
    <t>TTHE126-The List Ltd</t>
  </si>
  <si>
    <t>E1874-Ian Stevenson</t>
  </si>
  <si>
    <t>TTEL100-Tecnica Ltd</t>
  </si>
  <si>
    <t>TTHE127-The Location Guide Ltd</t>
  </si>
  <si>
    <t>TBRI110-BRITISH SCREEN ADVISORY COUNCIL</t>
  </si>
  <si>
    <t>THEW100-HewLett-Packard Limited</t>
  </si>
  <si>
    <t>TSUT100-Sutton PR Ltd</t>
  </si>
  <si>
    <t>IARG001-Argyll &amp; Bute Council</t>
  </si>
  <si>
    <t>IFIR002-Firefly Arts Limited</t>
  </si>
  <si>
    <t>IGLA026-Glasgow Clyde College</t>
  </si>
  <si>
    <t>IINV003-Inverleith House</t>
  </si>
  <si>
    <t>IYOU002-Young Scot</t>
  </si>
  <si>
    <t>IYOU007-Youth Theatre Arts Scotland</t>
  </si>
  <si>
    <t>BRITISH FILM INSTI</t>
  </si>
  <si>
    <t>TBFI100-BFI Education</t>
  </si>
  <si>
    <t>TTSO100-The Stationery Office Limited</t>
  </si>
  <si>
    <t>10</t>
  </si>
  <si>
    <t>TCAP102-Capital Document Solutions Limited</t>
  </si>
  <si>
    <t>TNOR107-Fannan &amp; Scott Ltd t/a Northern Services</t>
  </si>
  <si>
    <t>ICOA001-Coalburn Silver Band</t>
  </si>
  <si>
    <t>IDUN001-Dundee City Council</t>
  </si>
  <si>
    <t>IWAT002-Watercolour Music</t>
  </si>
  <si>
    <t>THAR100-Hands Up For Trad Ltd</t>
  </si>
  <si>
    <t>E1709-Anita Clark</t>
  </si>
  <si>
    <t>IARI001-Arika Heavy Industries</t>
  </si>
  <si>
    <t>IJAM009-James Ross</t>
  </si>
  <si>
    <t>TUNI102-University Of Edinburgh</t>
  </si>
  <si>
    <t>TJUL104-Jules Cafe Ltd</t>
  </si>
  <si>
    <t>G100007-Uitgeverij Nieuw Amsterdam</t>
  </si>
  <si>
    <t>G100018-Kat Healy</t>
  </si>
  <si>
    <t>IBOR001-Bord na Gaidhlig</t>
  </si>
  <si>
    <t>ISAB001-Sabhal Mor Ostaig</t>
  </si>
  <si>
    <t>TFIR103-Fire Scotland Limited</t>
  </si>
  <si>
    <t>TUOE100-UOE Accommodation Ltd t/a Edinburgh First</t>
  </si>
  <si>
    <t>P01 2088518</t>
  </si>
  <si>
    <t>11</t>
  </si>
  <si>
    <t>G100022-Bigmouth Audio Ltd</t>
  </si>
  <si>
    <t>G100023-Lauren Gault</t>
  </si>
  <si>
    <t>E1739-Linda Cooper (Fenton)</t>
  </si>
  <si>
    <t>TASS102-Association of British Orchestras</t>
  </si>
  <si>
    <t>TSTO103-The Stove Network Ltd</t>
  </si>
  <si>
    <t>E1896-Helen Trew</t>
  </si>
  <si>
    <t>G100030-John Howard Niblock</t>
  </si>
  <si>
    <t>G100031-Roy's Iron DNA</t>
  </si>
  <si>
    <t>IGAE001-Gael Music</t>
  </si>
  <si>
    <t>5415-20</t>
  </si>
  <si>
    <t>5415-21</t>
  </si>
  <si>
    <t>5415-22</t>
  </si>
  <si>
    <t>5415-23</t>
  </si>
  <si>
    <t>5415-24</t>
  </si>
  <si>
    <t>5415-25</t>
  </si>
  <si>
    <t>5415-26</t>
  </si>
  <si>
    <t>5415-27</t>
  </si>
  <si>
    <t>5415-28</t>
  </si>
  <si>
    <t>5415-29</t>
  </si>
  <si>
    <t>5415-30</t>
  </si>
  <si>
    <t>5415-31</t>
  </si>
  <si>
    <t>5415-32</t>
  </si>
  <si>
    <t>5415-33</t>
  </si>
  <si>
    <t>5415-34</t>
  </si>
  <si>
    <t>5415-35</t>
  </si>
  <si>
    <t>5438-1</t>
  </si>
  <si>
    <t>G100042-The Fallen Angels Club Promotions</t>
  </si>
  <si>
    <t>G100043-Paragon Ensemble</t>
  </si>
  <si>
    <t>IDOG002-Dogstar Theatre Company  (Hamish MacDonald)</t>
  </si>
  <si>
    <t>IHIG008-Highlands and Islands Enterprise</t>
  </si>
  <si>
    <t>ISHE006-Shetland Islands Council</t>
  </si>
  <si>
    <t>ITHE016-The National Galleries of Scotland</t>
  </si>
  <si>
    <t>TEDF100-EDF Energy Customers</t>
  </si>
  <si>
    <t>TMED100-MediaCorp Online Ltd</t>
  </si>
  <si>
    <t>TSCO118-Scottish Sculpture Workshop</t>
  </si>
  <si>
    <t>TTHE131-The Pier Arts Centre</t>
  </si>
  <si>
    <t>TWIL109-Williams Lea Ltd</t>
  </si>
  <si>
    <t>G100051-UZ Arts Ltd</t>
  </si>
  <si>
    <t>G100052-Hands Up for Trad</t>
  </si>
  <si>
    <t>G100053-Eszter Marsalko</t>
  </si>
  <si>
    <t>G100054-Sarah Kenchington</t>
  </si>
  <si>
    <t>ICLA001-Clackmannanshire Council</t>
  </si>
  <si>
    <t>IDAV011-Dave Arcari</t>
  </si>
  <si>
    <t>IFAT001-Fatherson</t>
  </si>
  <si>
    <t>IMAR029-Martyn Flyn</t>
  </si>
  <si>
    <t>INEI003-Neil Morton</t>
  </si>
  <si>
    <t>IROD002-Roddy Hart &amp; The Lonesome Fire</t>
  </si>
  <si>
    <t>5467-32</t>
  </si>
  <si>
    <t>IUNI020-United Fruit</t>
  </si>
  <si>
    <t>5467-33</t>
  </si>
  <si>
    <t>5467-34</t>
  </si>
  <si>
    <t>5467-35</t>
  </si>
  <si>
    <t>5467-36</t>
  </si>
  <si>
    <t>5467-37</t>
  </si>
  <si>
    <t>5467-38</t>
  </si>
  <si>
    <t>5467-39</t>
  </si>
  <si>
    <t>5467-40</t>
  </si>
  <si>
    <t>5467-41</t>
  </si>
  <si>
    <t>5467-42</t>
  </si>
  <si>
    <t>5467-43</t>
  </si>
  <si>
    <t>TFER100-Feis Rois Limited</t>
  </si>
  <si>
    <t>5467-44</t>
  </si>
  <si>
    <t>TFOU102-422.tv Media Limited</t>
  </si>
  <si>
    <t>5467-45</t>
  </si>
  <si>
    <t>5467-46</t>
  </si>
  <si>
    <t>5467-47</t>
  </si>
  <si>
    <t>5467-48</t>
  </si>
  <si>
    <t>5467-49</t>
  </si>
  <si>
    <t>5467-50</t>
  </si>
  <si>
    <t>5467-51</t>
  </si>
  <si>
    <t>5467-52</t>
  </si>
  <si>
    <t>5467-53</t>
  </si>
  <si>
    <t>TSTR105-Straight Cut Media</t>
  </si>
  <si>
    <t>5486-11</t>
  </si>
  <si>
    <t>5486-12</t>
  </si>
  <si>
    <t>5486-13</t>
  </si>
  <si>
    <t>5486-14</t>
  </si>
  <si>
    <t>5486-15</t>
  </si>
  <si>
    <t>5486-16</t>
  </si>
  <si>
    <t>5486-17</t>
  </si>
  <si>
    <t>5486-18</t>
  </si>
  <si>
    <t>5486-19</t>
  </si>
  <si>
    <t>5494-1</t>
  </si>
  <si>
    <t>12</t>
  </si>
  <si>
    <t>5524-1</t>
  </si>
  <si>
    <t>IINS003-Institute for Creative Industries</t>
  </si>
  <si>
    <t>TSTO102-Stonewall Equality Ltd</t>
  </si>
  <si>
    <t>E1910-Kristina Johansen-Seznec</t>
  </si>
  <si>
    <t>TEDE102-Eden Court Trading Ltd</t>
  </si>
  <si>
    <t>TMIC101-Michael Campbell</t>
  </si>
  <si>
    <t>E0234-Elaine Brown</t>
  </si>
  <si>
    <t>G100064-Andrea Walsh</t>
  </si>
  <si>
    <t>IART017-A.R.Ts</t>
  </si>
  <si>
    <t>IOLI003-Olivia Furness</t>
  </si>
  <si>
    <t>IPIN001-Pinkie Maclure</t>
  </si>
  <si>
    <t>IWOO002-Woodford Folk Festival</t>
  </si>
  <si>
    <t>E1904-Morag Macdonald</t>
  </si>
  <si>
    <t>IAMY106-Amy Macilraith</t>
  </si>
  <si>
    <t>IGLE002-Glenkens Community and Arts Trust</t>
  </si>
  <si>
    <t>IHAZ004-Hazel Borthwick</t>
  </si>
  <si>
    <t>ISAR014-Sarah Hector</t>
  </si>
  <si>
    <t>TMON101-Monckton Chambers   (Ms Ligia Osepciu)</t>
  </si>
  <si>
    <t>E0129-Caroline Docherty</t>
  </si>
  <si>
    <t>E1905-Sarah McAdam</t>
  </si>
  <si>
    <t>G100087-Dundee Repertory Theatre Limited</t>
  </si>
  <si>
    <t>IAND010-Andrea McAlonan</t>
  </si>
  <si>
    <t>IANN014-Anna Fraga McLucas</t>
  </si>
  <si>
    <t>ICOM013-Common Wheel</t>
  </si>
  <si>
    <t>IDAN014-Danilo Cataldo</t>
  </si>
  <si>
    <t>IWIL004-William Lancashire</t>
  </si>
  <si>
    <t>5690-1</t>
  </si>
  <si>
    <t>TMOR104-Morven MacPherson</t>
  </si>
  <si>
    <t>TPHS100-PHS Group Ltd</t>
  </si>
  <si>
    <t>E1903-Alison White</t>
  </si>
  <si>
    <t>G100097-Ross Ainslie &amp; Jarlath Henderson</t>
  </si>
  <si>
    <t>5707-1</t>
  </si>
  <si>
    <t>5712-1</t>
  </si>
  <si>
    <t>5713-1</t>
  </si>
  <si>
    <t>000000008607</t>
  </si>
  <si>
    <t>000000008608</t>
  </si>
  <si>
    <t>000000008609</t>
  </si>
  <si>
    <t>E1708-Katherine Allan (Green)</t>
  </si>
  <si>
    <t>000000008611</t>
  </si>
  <si>
    <t>000000008612</t>
  </si>
  <si>
    <t>000000008614</t>
  </si>
  <si>
    <t>000000008615</t>
  </si>
  <si>
    <t>000000008616</t>
  </si>
  <si>
    <t>000000008620</t>
  </si>
  <si>
    <t>000000008621</t>
  </si>
  <si>
    <t>000000008623</t>
  </si>
  <si>
    <t>000000008624</t>
  </si>
  <si>
    <t>000000008625</t>
  </si>
  <si>
    <t>000000008626</t>
  </si>
  <si>
    <t>000000008628</t>
  </si>
  <si>
    <t>TCLA111-Claire Barber Consulting</t>
  </si>
  <si>
    <t>000000008629</t>
  </si>
  <si>
    <t>000000008630</t>
  </si>
  <si>
    <t>000000008631</t>
  </si>
  <si>
    <t>TNEW108-Newsquest (Herald &amp; Times) Ltd</t>
  </si>
  <si>
    <t>000000008632</t>
  </si>
  <si>
    <t>000000008633</t>
  </si>
  <si>
    <t>000000008634</t>
  </si>
  <si>
    <t>000000008635</t>
  </si>
  <si>
    <t>5730-1</t>
  </si>
  <si>
    <t>000000008636</t>
  </si>
  <si>
    <t>G100168-Scottish Dance Theatre</t>
  </si>
  <si>
    <t>000000008637</t>
  </si>
  <si>
    <t>G100224-Rachael MacIntyre</t>
  </si>
  <si>
    <t>000000008638</t>
  </si>
  <si>
    <t>000000008639</t>
  </si>
  <si>
    <t>000000008640</t>
  </si>
  <si>
    <t>ICEL009-Celtic Neighbours CIC Ltd.</t>
  </si>
  <si>
    <t>000000008641</t>
  </si>
  <si>
    <t>ICON005-Contemporary Arts Society</t>
  </si>
  <si>
    <t>000000008642</t>
  </si>
  <si>
    <t>IDEM001-The Demarco Archive Trust Limited</t>
  </si>
  <si>
    <t>000000008643</t>
  </si>
  <si>
    <t>IFIR004-Fire Station Creative</t>
  </si>
  <si>
    <t>000000008644</t>
  </si>
  <si>
    <t>000000008645</t>
  </si>
  <si>
    <t>000000008646</t>
  </si>
  <si>
    <t>000000008647</t>
  </si>
  <si>
    <t>IINV007-Inverclyde Community Development Trust</t>
  </si>
  <si>
    <t>000000008648</t>
  </si>
  <si>
    <t>IMIK002-Mike Vass</t>
  </si>
  <si>
    <t>000000008649</t>
  </si>
  <si>
    <t>IPUP003-Puppet State Theatre Company</t>
  </si>
  <si>
    <t>000000008650</t>
  </si>
  <si>
    <t>000000008651</t>
  </si>
  <si>
    <t>ISGO001-Sgoil Lionacleit Pipe Band Association</t>
  </si>
  <si>
    <t>000000008652</t>
  </si>
  <si>
    <t>000000008653</t>
  </si>
  <si>
    <t>ISTU003-Stuart MacRae</t>
  </si>
  <si>
    <t>000000008654</t>
  </si>
  <si>
    <t>000000008655</t>
  </si>
  <si>
    <t>000000008656</t>
  </si>
  <si>
    <t>000000008657</t>
  </si>
  <si>
    <t>TCEM100-City of Edinburgh Methodist Church</t>
  </si>
  <si>
    <t>000000008658</t>
  </si>
  <si>
    <t>000000008659</t>
  </si>
  <si>
    <t>000000008660</t>
  </si>
  <si>
    <t>000000008661</t>
  </si>
  <si>
    <t>000000008662</t>
  </si>
  <si>
    <t>TJOH110-John Sampson</t>
  </si>
  <si>
    <t>000000008663</t>
  </si>
  <si>
    <t>000000008664</t>
  </si>
  <si>
    <t>000000008665</t>
  </si>
  <si>
    <t>000000008666</t>
  </si>
  <si>
    <t>000000008667</t>
  </si>
  <si>
    <t>000000008668</t>
  </si>
  <si>
    <t>000000008669</t>
  </si>
  <si>
    <t>TTER100-Terry Anderson Cartoons</t>
  </si>
  <si>
    <t>G100045-Glasgow Sculpture Studios Limited</t>
  </si>
  <si>
    <t>G100109-Aberdeen Performing Arts</t>
  </si>
  <si>
    <t>G100110-An Lanntair Limited</t>
  </si>
  <si>
    <t>G100111-Arika Heavy Industries</t>
  </si>
  <si>
    <t>G100112-Artists Collective Gallery</t>
  </si>
  <si>
    <t>G100113-Atlas Arts</t>
  </si>
  <si>
    <t>G100114-Barrowland Ballet</t>
  </si>
  <si>
    <t>G100115-Celtic Connections</t>
  </si>
  <si>
    <t>G100116-Centre for Contemporary Arts</t>
  </si>
  <si>
    <t>G100117-Centre for the Moving Image</t>
  </si>
  <si>
    <t>G100118-Citizens Theatre</t>
  </si>
  <si>
    <t>G100119-City Moves [Aberdeen City Coun</t>
  </si>
  <si>
    <t>G100120-Comar</t>
  </si>
  <si>
    <t>G100121-Conflux Scotland Ltd</t>
  </si>
  <si>
    <t>G100122-Cove Park Ltd</t>
  </si>
  <si>
    <t>G100123-Craft Scotland</t>
  </si>
  <si>
    <t>G100124-Theatre Cryptic</t>
  </si>
  <si>
    <t>G100125-Tramway [Culture And Sport Glasgow]</t>
  </si>
  <si>
    <t>G100126-Cumbernauld Theatre Trust</t>
  </si>
  <si>
    <t>G100127-Curious Seed</t>
  </si>
  <si>
    <t>G100128-Dance Base</t>
  </si>
  <si>
    <t>G100129-Dovecot Foundation</t>
  </si>
  <si>
    <t>G100130-Dundee Contemporary Arts Ltd</t>
  </si>
  <si>
    <t>G100131-Dunedin Consort</t>
  </si>
  <si>
    <t>G100132-Eden Court Highlands Ltd</t>
  </si>
  <si>
    <t>G100133-Edinburgh Art Festival</t>
  </si>
  <si>
    <t>G100134-Edinburgh Festival Fringe Society Ltd</t>
  </si>
  <si>
    <t>G100135-Edinburgh International Book Festival</t>
  </si>
  <si>
    <t>G100136-Edinburgh International Festival</t>
  </si>
  <si>
    <t>G100137-Edinburgh Printmakers Ltd</t>
  </si>
  <si>
    <t>G100138-Edinburgh Sculpture Workshop</t>
  </si>
  <si>
    <t>G100139-Fife Contemporary Art And Craft (St Andrews) Limited</t>
  </si>
  <si>
    <t>G100140-Fire Exit Ltd</t>
  </si>
  <si>
    <t>G100141-Fruitmarket Gallery Limited</t>
  </si>
  <si>
    <t>G100142-Glasgow Film Theatre Ltd</t>
  </si>
  <si>
    <t>G100143-Glasgow International (Culture and Sport Glasgow)</t>
  </si>
  <si>
    <t>G100144-Glasgow Lunchtime Theatres</t>
  </si>
  <si>
    <t>G100145-Glasgow Photography Group Ltd - Street Level</t>
  </si>
  <si>
    <t>G100146-Glasgow Print Studios</t>
  </si>
  <si>
    <t>G100147-Grid Iron Theatre Company</t>
  </si>
  <si>
    <t>G100148-Hebrides Ensemble</t>
  </si>
  <si>
    <t>G100149-Highland Print Studio</t>
  </si>
  <si>
    <t>G100150-Horsecross Arts Ltd</t>
  </si>
  <si>
    <t>G100151-Hospitalfield Arts</t>
  </si>
  <si>
    <t>G100153-MacRobert Arts Centre</t>
  </si>
  <si>
    <t>G100154-Mischief La-Bas</t>
  </si>
  <si>
    <t>G100155-Moniack Mhor Ltd</t>
  </si>
  <si>
    <t>G100156-North Lands Creative Glass</t>
  </si>
  <si>
    <t>G100157-NVA (Europe) Limited</t>
  </si>
  <si>
    <t>G100158-Peacock Visual Arts Limited</t>
  </si>
  <si>
    <t>G100159-Pier Arts Centre</t>
  </si>
  <si>
    <t>G100160-Pitlochry Festival Theatre</t>
  </si>
  <si>
    <t>G100162-Playwrights Studio CCS</t>
  </si>
  <si>
    <t>G100163-Publishing Scotland</t>
  </si>
  <si>
    <t>G100164-Puppet Animation Scotland Limited</t>
  </si>
  <si>
    <t>G100165-Red Note Ensemble</t>
  </si>
  <si>
    <t>G100166-Royal Lyceum Theatre Company Limited</t>
  </si>
  <si>
    <t>G100167-Scottish Book Trust</t>
  </si>
  <si>
    <t>G100169-Scottish Ensemble</t>
  </si>
  <si>
    <t>G100170-Scottish Music Information Cen</t>
  </si>
  <si>
    <t>G100171-Scottish Poetry Library</t>
  </si>
  <si>
    <t>G100172-Scottish Scultpture Workshop</t>
  </si>
  <si>
    <t>G100173-Shetland Arts Development Agency</t>
  </si>
  <si>
    <t>G100174-St Magnus Festival Ltd</t>
  </si>
  <si>
    <t>G100175-Taigh Chearsabhagh Trust</t>
  </si>
  <si>
    <t>G100176-The Arches Theatre</t>
  </si>
  <si>
    <t>G100177-The Common Guild</t>
  </si>
  <si>
    <t>G100178-The Gaelic Books Council</t>
  </si>
  <si>
    <t>G100179-The Work Room</t>
  </si>
  <si>
    <t>G100180-Timespan ÔÇô Helmsdale Heritage and Arts Society</t>
  </si>
  <si>
    <t>G100181-TRACS</t>
  </si>
  <si>
    <t>G100182-Transmission Gallery</t>
  </si>
  <si>
    <t>G100183-Traverse Theatre (Scotland) Ltd</t>
  </si>
  <si>
    <t>G100184-Tron Theatre Limited</t>
  </si>
  <si>
    <t>G100185-Vanishing Point Theatre Compan</t>
  </si>
  <si>
    <t>G100186-Visible Fictions Theatre Company</t>
  </si>
  <si>
    <t>TCRI101-Crichton Carbon Centre</t>
  </si>
  <si>
    <t>THOL101-Holdings Ecosse</t>
  </si>
  <si>
    <t>TROB113-Robert Maitland</t>
  </si>
  <si>
    <t>TSTA103-Stampers Grove</t>
  </si>
  <si>
    <t>TZAC100-Zack Moir Music</t>
  </si>
  <si>
    <t>000000008778</t>
  </si>
  <si>
    <t>000000008779</t>
  </si>
  <si>
    <t>G100161-Plan B Collaborative Theatre Ltd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</si>
  <si>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</si>
  <si>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</si>
  <si>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</si>
  <si>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</si>
  <si>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</si>
  <si>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</si>
  <si>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</si>
  <si>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</si>
  <si>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</si>
  <si>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</si>
  <si>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</si>
  <si>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</si>
  <si>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</si>
  <si>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</si>
  <si>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</si>
  <si>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</si>
  <si>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</si>
  <si>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</si>
  <si>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</si>
  <si>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</si>
  <si>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</si>
  <si>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</si>
  <si>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</si>
  <si>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</si>
  <si>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</si>
  <si>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</si>
  <si>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</si>
  <si>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</si>
  <si>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</si>
  <si>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</si>
  <si>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</si>
  <si>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</si>
  <si>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</si>
  <si>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</si>
  <si>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</si>
  <si>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</si>
  <si>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</si>
  <si>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</si>
  <si>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</si>
  <si>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</si>
  <si>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</si>
  <si>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</si>
  <si>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</si>
  <si>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</si>
  <si>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</si>
  <si>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</si>
  <si>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</si>
  <si>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</si>
  <si>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</si>
  <si>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</si>
  <si>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</si>
  <si>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</si>
  <si>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</si>
  <si>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</si>
  <si>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</si>
  <si>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</si>
  <si>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</si>
  <si>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</si>
  <si>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</si>
  <si>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</si>
  <si>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</si>
  <si>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</si>
  <si>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</si>
  <si>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</si>
  <si>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</si>
  <si>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</si>
  <si>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</si>
  <si>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</si>
  <si>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</si>
  <si>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</si>
  <si>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</si>
  <si>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</si>
  <si>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</si>
  <si>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</si>
  <si>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</si>
  <si>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</si>
  <si>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</si>
  <si>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</si>
  <si>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</si>
  <si>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</si>
  <si>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</si>
  <si>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</si>
  <si>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</si>
  <si>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</si>
  <si>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</si>
  <si>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</si>
  <si>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</si>
  <si>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</si>
  <si>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8760</t>
  </si>
  <si>
    <t>8761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</si>
  <si>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</si>
  <si>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</si>
  <si>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</si>
  <si>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</si>
  <si>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</si>
  <si>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</si>
  <si>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</si>
  <si>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</si>
  <si>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</si>
  <si>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8775</t>
  </si>
  <si>
    <t>8776</t>
  </si>
  <si>
    <t>8777</t>
  </si>
  <si>
    <t>5784-2</t>
  </si>
  <si>
    <t>5784-5</t>
  </si>
  <si>
    <t>5784-6</t>
  </si>
  <si>
    <t>TTRA100-Transport Scotland</t>
  </si>
  <si>
    <t>5692-1</t>
  </si>
  <si>
    <t>5651-1</t>
  </si>
  <si>
    <t>5652-1</t>
  </si>
  <si>
    <t>5702-1</t>
  </si>
  <si>
    <t>GL-JE</t>
  </si>
  <si>
    <t>L-400-0400</t>
  </si>
  <si>
    <t>RBS Current Account (Lottery)</t>
  </si>
  <si>
    <t>ITHI002-Thistle Films Ltd</t>
  </si>
  <si>
    <t>IBRU001-Brunton Theatre Trust</t>
  </si>
  <si>
    <t>ICEN002-Centre for the Moving Image (CMI)</t>
  </si>
  <si>
    <t>ICOM002-Comar</t>
  </si>
  <si>
    <t>IDAV002-David Dale Gallery &amp; Studios</t>
  </si>
  <si>
    <t>IDUM002-Dumfries and Galloway Arts Festival</t>
  </si>
  <si>
    <t>IGAV001-Gavin Marwick</t>
  </si>
  <si>
    <t>IGEO002-George Wyllie Foundation</t>
  </si>
  <si>
    <t>IJAZ003-Jazz Scotland</t>
  </si>
  <si>
    <t>IORI001-What We Did On Our Holiday  (Origin Pictures)</t>
  </si>
  <si>
    <t>IPLU001-Plum Films Limited   (Becky Lloyd)</t>
  </si>
  <si>
    <t>ISTR002-Strident Publishing Limited</t>
  </si>
  <si>
    <t>IUPH002-Up Helly Aa Ltd</t>
  </si>
  <si>
    <t>IAMY002-Amy Duncan</t>
  </si>
  <si>
    <t>IART004-Artlink Central</t>
  </si>
  <si>
    <t>ICIT001-Citizens Theatre</t>
  </si>
  <si>
    <t>ICOL006-Colin Fraser</t>
  </si>
  <si>
    <t>ICRE012-Creative Dundee</t>
  </si>
  <si>
    <t>IDAN006-Dance Base</t>
  </si>
  <si>
    <t>IDUN002-Dundee Rep Theatre Ltd</t>
  </si>
  <si>
    <t>IEDI001-Edinburgh Art Festival</t>
  </si>
  <si>
    <t>IGLA015-Glasgow Unesco City Of Music</t>
  </si>
  <si>
    <t>IHEL001-Helmsdale Heritage</t>
  </si>
  <si>
    <t>ILAT001-Lateral Lab    (Elizabeth Ogilvie)</t>
  </si>
  <si>
    <t>ISCO075-Scottish Borders Council</t>
  </si>
  <si>
    <t>ITHE026-Sonic-a: Cryptic</t>
  </si>
  <si>
    <t>IUNI003-University of St Andrews</t>
  </si>
  <si>
    <t>IVAN002-Vanilla Ink</t>
  </si>
  <si>
    <t>TBUR101-Burns Owens Partnership t/a BOP Consulting</t>
  </si>
  <si>
    <t>THIL102-Hilary Nicoll</t>
  </si>
  <si>
    <t>TJES101-Jess Abrams</t>
  </si>
  <si>
    <t>ISUN002-Sunset Song  Ltd (Production)</t>
  </si>
  <si>
    <t>IABE005-Aberdeen Performing Arts</t>
  </si>
  <si>
    <t>IALA007-Alan Benzie</t>
  </si>
  <si>
    <t>IAMB002-Amble Skuse</t>
  </si>
  <si>
    <t>IATL001-ATLAS Arts</t>
  </si>
  <si>
    <t>IBRI004-British Council</t>
  </si>
  <si>
    <t>ICEN007-Centre for the Moving Image (EIFF) (CMI)</t>
  </si>
  <si>
    <t>ICIT003-Citymoves Dance Agency</t>
  </si>
  <si>
    <t>ICOM006-The Common Guild</t>
  </si>
  <si>
    <t>IDUN006-Dunoon Burgh Hall Trust</t>
  </si>
  <si>
    <t>IDUN009-Dundee Contemporary Arts Ltd</t>
  </si>
  <si>
    <t>IEDE102-Eden Court Highlands</t>
  </si>
  <si>
    <t>IEDI011-Edinburgh Printmakers Ltd</t>
  </si>
  <si>
    <t>IEDU001-Education Scotland</t>
  </si>
  <si>
    <t>IGEN003-Genevieve Bicknell</t>
  </si>
  <si>
    <t>IHOP001-Hopscotch Films Ltd</t>
  </si>
  <si>
    <t>IHOR003-Horsecross Arts Limited</t>
  </si>
  <si>
    <t>IJAN004-Janice Parker</t>
  </si>
  <si>
    <t>INOR011-Northwords</t>
  </si>
  <si>
    <t>IRAN002-Random Accomplice</t>
  </si>
  <si>
    <t>IRAY001-Raymond Raszkowski Ross</t>
  </si>
  <si>
    <t>ISCA002-SCAN (Scotland's Contemporary Arts Network)</t>
  </si>
  <si>
    <t>ISCO009-Scottish Book Trust</t>
  </si>
  <si>
    <t>ISCO026-Scottish Poetry Library</t>
  </si>
  <si>
    <t>ISCO036-Scottish Jazz Federation</t>
  </si>
  <si>
    <t>ISEN002-Senscot</t>
  </si>
  <si>
    <t>ISTA001-Starcatchers Productions Ltd</t>
  </si>
  <si>
    <t>ISTU006-Stuart Brown</t>
  </si>
  <si>
    <t>ISYN002-Synchronicity Films Ltd</t>
  </si>
  <si>
    <t>ITHE013-The Fruitmarket Gallery</t>
  </si>
  <si>
    <t>TEVE100-Event Scotland</t>
  </si>
  <si>
    <t>TNAT100-National Lottery Distribution Fund</t>
  </si>
  <si>
    <t>TIMP101-Impact Signs</t>
  </si>
  <si>
    <t>TMCA101-McAllister Litho Glasgow Ltd</t>
  </si>
  <si>
    <t>IACO005-Aconite Productions</t>
  </si>
  <si>
    <t>ICAM004-Sixteen Films</t>
  </si>
  <si>
    <t>ICOM009-Comhairle nan Eilean Siar</t>
  </si>
  <si>
    <t>ICRE003-Creative Skillset</t>
  </si>
  <si>
    <t>IERR001-Errol White Company</t>
  </si>
  <si>
    <t>IGLA057-Glasgow Film Theatre</t>
  </si>
  <si>
    <t>IJON001-Jonathan Baxter and Sarah Gittins</t>
  </si>
  <si>
    <t>IMAC003-Macrobert Arts Centre</t>
  </si>
  <si>
    <t>IROY009-Royal Conservatoire of Scotland</t>
  </si>
  <si>
    <t>ISPO001-Spotted Stripes Circus (Phil Hardie)</t>
  </si>
  <si>
    <t>ITHE036-The Beacon</t>
  </si>
  <si>
    <t>ITRI003-Tricky Hat Productions</t>
  </si>
  <si>
    <t>IYOU003-Young Films Ltd</t>
  </si>
  <si>
    <t>IALL001-All or Nothing Dance and Aerial Theatre</t>
  </si>
  <si>
    <t>IBAR004-Barry Gordon</t>
  </si>
  <si>
    <t>IBIR002-Birnam Arts Centre</t>
  </si>
  <si>
    <t>ICAI004-Caitlin Skinner</t>
  </si>
  <si>
    <t>ICAR002-Cargo Publishing UK Ltd</t>
  </si>
  <si>
    <t>ICHR004-Chris Leslie</t>
  </si>
  <si>
    <t>IFAC001-Faction North Ltd</t>
  </si>
  <si>
    <t>IFLO004-Florencia Garcia Chafuen</t>
  </si>
  <si>
    <t>IHIG001-Highland Council</t>
  </si>
  <si>
    <t>IINV006-Inverclyde Community Development Trust</t>
  </si>
  <si>
    <t>IISA003-Isabel Rocamora</t>
  </si>
  <si>
    <t>IKAI001-Kai Fischer</t>
  </si>
  <si>
    <t>IKIR008-Kirsty Law</t>
  </si>
  <si>
    <t>IMAP001-MAP</t>
  </si>
  <si>
    <t>IPAR003-Paragon Ensemble</t>
  </si>
  <si>
    <t>IPLA006-Plantation Productions (SCIO)</t>
  </si>
  <si>
    <t>IRUR001-Rural Nations Ltd</t>
  </si>
  <si>
    <t>ISCO029-Scottish Review of Books</t>
  </si>
  <si>
    <t>ISIG004-Sigma Films Ltd</t>
  </si>
  <si>
    <t>ISUP001-Superact</t>
  </si>
  <si>
    <t>ITOM004-Tom Orr</t>
  </si>
  <si>
    <t>TPIN101-Pinsent Masons LLP</t>
  </si>
  <si>
    <t>TBIG102-The Big Lottery Fund  (Overheads)</t>
  </si>
  <si>
    <t>IBAR005-BarnardoÔÇÖs</t>
  </si>
  <si>
    <t>IBOR005-Borderline Theatre Company</t>
  </si>
  <si>
    <t>IFIF003-Fife Cultural Trust Ltd   (On at Fife)</t>
  </si>
  <si>
    <t>IGLA059-Glasgow Life</t>
  </si>
  <si>
    <t>IJER002-Jeremy Iain Carlisle</t>
  </si>
  <si>
    <t>ILEI002-Leisure &amp; Culture Dundee  (Dundee's Art Gallery &amp; Mu</t>
  </si>
  <si>
    <t>IMON004-Montrose Pictures Ltd</t>
  </si>
  <si>
    <t>INAT008-The National Galleries of Scotland</t>
  </si>
  <si>
    <t>IPUR002-Pure Magic Films Ltd (Family Goldmine)</t>
  </si>
  <si>
    <t>IQUE003-Queen's Park Railway Club</t>
  </si>
  <si>
    <t>ITRA007-Traditional Music &amp; Song Association  (TMSA)</t>
  </si>
  <si>
    <t>TAUD106-Audit Scotland</t>
  </si>
  <si>
    <t>TBIG103-The Big Lottery  (Awards)</t>
  </si>
  <si>
    <t>IANL001-An Lanntair Ltd</t>
  </si>
  <si>
    <t>IIRO002-Iron- Oxide Ltd</t>
  </si>
  <si>
    <t>ILAB001-La Banda Ltd</t>
  </si>
  <si>
    <t>ITOU001-Touring Network, The</t>
  </si>
  <si>
    <t>IUZA001-UZ Arts</t>
  </si>
  <si>
    <t>TSTI100-Stichting Freeway Custody</t>
  </si>
  <si>
    <t>IART006-Artlink Edinburgh &amp; the Lothians</t>
  </si>
  <si>
    <t>ICIT008-Citizen Curator</t>
  </si>
  <si>
    <t>INOI001-NOISE - New Opera In Scotland Events</t>
  </si>
  <si>
    <t>ICLY002-Clydeside Initiative for Arts Ltd (SWG3)</t>
  </si>
  <si>
    <t>ICON001-CONNECTfilm Ltd</t>
  </si>
  <si>
    <t>IGLA008-Glasgow Music (Glasgow Life)</t>
  </si>
  <si>
    <t>TGST100-Gillian Steel</t>
  </si>
  <si>
    <t>IMIC010-Michael Lambert</t>
  </si>
  <si>
    <t>ISHE001-Shetland Arts Development Agency</t>
  </si>
  <si>
    <t>IEAS008-Eastgate Theatre (Peebles) &amp; Arts Centre Ltd</t>
  </si>
  <si>
    <t>IINI001-Initialize Films (Scotland) Ltd</t>
  </si>
  <si>
    <t>IMAK005-Makar Productions</t>
  </si>
  <si>
    <t>ISEA004-Sean Martin</t>
  </si>
  <si>
    <t>ITAL001-Talbot Rice Gallery</t>
  </si>
  <si>
    <t>IBAB001-Baby Cow Productions Ltd</t>
  </si>
  <si>
    <t>IBOF002-Bofa Stockholm Ltd</t>
  </si>
  <si>
    <t>ISIX001-Sixteen Films Ltd (Beats)</t>
  </si>
  <si>
    <t>ITIM001-Timespan</t>
  </si>
  <si>
    <t>TFIN100-Fintage Collection Account</t>
  </si>
  <si>
    <t>IEDW002-Ed Littlewood</t>
  </si>
  <si>
    <t>IHOS001-Patrick Allan-Fraser Hospitalfield Trust</t>
  </si>
  <si>
    <t>IUNI001-Universal Hall</t>
  </si>
  <si>
    <t>ISIG034-Sigma Films Ltd  (Legand of Barney Thomson)</t>
  </si>
  <si>
    <t>ICRE001-Creative Carbon Scotland</t>
  </si>
  <si>
    <t>TSUS100-SURFScotlandsIndependentRegenerationNe</t>
  </si>
  <si>
    <t>ICAL002-Calman Trust ltd</t>
  </si>
  <si>
    <t>ICAT006-Catherine Czerkawska</t>
  </si>
  <si>
    <t>IMON003-Moniack Mhor Limited</t>
  </si>
  <si>
    <t>TFRE100-Fraser Denholm</t>
  </si>
  <si>
    <t>IINV008-NVA (Europe) Ltd</t>
  </si>
  <si>
    <t>IMAL007-Malinky</t>
  </si>
  <si>
    <t>ITRA001-TRACS (Traditional Arts &amp; Culture Scotland)</t>
  </si>
  <si>
    <t>TNFT001-NFT Euro Collection CA</t>
  </si>
  <si>
    <t>TSDI100-Screenmedia Design Ltd</t>
  </si>
  <si>
    <t>IGMA001-GMAC</t>
  </si>
  <si>
    <t>IPUP001-Puppet Animation Scotland</t>
  </si>
  <si>
    <t>ITAY001-Tayside Healthcare Arts Trust (THAT)</t>
  </si>
  <si>
    <t>IWHA001-Whale Arts Agency</t>
  </si>
  <si>
    <t>TLAB100-La Belle Allee Productions</t>
  </si>
  <si>
    <t>TSKY100-Skyline Productions Limited</t>
  </si>
  <si>
    <t>IAMA001-Amanda Game</t>
  </si>
  <si>
    <t>IART018-Arts in Motion</t>
  </si>
  <si>
    <t>IASS002-Association of Scottish Literary Agents</t>
  </si>
  <si>
    <t>ICAM001-Cambridge City Council</t>
  </si>
  <si>
    <t>ICHR008-Christopher Rush</t>
  </si>
  <si>
    <t>IEDI025-Edinburgh Old Town Development Trust</t>
  </si>
  <si>
    <t>IGLE006-Glen Art</t>
  </si>
  <si>
    <t>IJEN002-Jenny Hill</t>
  </si>
  <si>
    <t>IJOE003-Joe McAlinden/Linden</t>
  </si>
  <si>
    <t>IJUR001-Giles Perring</t>
  </si>
  <si>
    <t>IKAR006-Karen Matheson  (Vertical Records)</t>
  </si>
  <si>
    <t>IMAR003-Marc Brew Company</t>
  </si>
  <si>
    <t>IRUR002-RURA</t>
  </si>
  <si>
    <t>ISLE001-Sleeping Warrior Theatre Company</t>
  </si>
  <si>
    <t>ISTA006-Standpoint</t>
  </si>
  <si>
    <t>ISTE008-mini50records</t>
  </si>
  <si>
    <t>ISUR001-SURF (Scotland's Independent Regeneration Network)</t>
  </si>
  <si>
    <t>IWES003-West Kilbride Community Inititive Ltd  (Craft Town S</t>
  </si>
  <si>
    <t>IDUN013-Duncan of Jordanstone College of Art &amp; Design</t>
  </si>
  <si>
    <t>ILAU007-Laura Aldridge</t>
  </si>
  <si>
    <t>IBRI003-Bridge Music Ltd</t>
  </si>
  <si>
    <t>ICUL004-Cultural Enterprise Limited</t>
  </si>
  <si>
    <t>IDAV009-David Gallacher</t>
  </si>
  <si>
    <t>IJUL008-Julie Ellen</t>
  </si>
  <si>
    <t>ISCO016-SDI Productions</t>
  </si>
  <si>
    <t>ISTA009-Stammer Productions  (Colette Sadler)</t>
  </si>
  <si>
    <t>TCRE106-Creative Carbon Scotland</t>
  </si>
  <si>
    <t>TVIT100-VisitScotland</t>
  </si>
  <si>
    <t>IBOU001-Boudica Iona Limited</t>
  </si>
  <si>
    <t>ICOL002-College Development Network</t>
  </si>
  <si>
    <t>IEAS011-East Lothian Council</t>
  </si>
  <si>
    <t>IGLA060-Glasgow Life</t>
  </si>
  <si>
    <t>IMAR020-Market Gallery</t>
  </si>
  <si>
    <t>IORK002-Orkney Folk Festival</t>
  </si>
  <si>
    <t>ICHA001-Janis Claxton Dance</t>
  </si>
  <si>
    <t>ICHI001-Children's Classic Concerts</t>
  </si>
  <si>
    <t>IDUN003-Dundee Repertory Theatre Ltd</t>
  </si>
  <si>
    <t>TDRE103-Drew Wylie Ltd</t>
  </si>
  <si>
    <t>IABE002-Aberdeen City Council</t>
  </si>
  <si>
    <t>IABE010-Aberdeen City Council  (Visual Art &amp; Crafts)</t>
  </si>
  <si>
    <t>IAFR002-Africa in Motion</t>
  </si>
  <si>
    <t>IAMB003-Ambassadors Theatre Group</t>
  </si>
  <si>
    <t>IINV001-Inverleith House  (Royal Botanic Garden)</t>
  </si>
  <si>
    <t>INAT012-National Association of Writers in Education  (NAWE)</t>
  </si>
  <si>
    <t>IRAC005-Rachel Duckhouse</t>
  </si>
  <si>
    <t>IWES005-West Lothian Council</t>
  </si>
  <si>
    <t>TCRI100-Creative Services Scotland Ltd</t>
  </si>
  <si>
    <t>TGOV101-Gov Today Ltd</t>
  </si>
  <si>
    <t>TROX100-ROXANE PERMAR</t>
  </si>
  <si>
    <t>IOPE001-Opera Bohemia</t>
  </si>
  <si>
    <t>IQUE004-The Queen's Hall (Edinburgh) Ltd</t>
  </si>
  <si>
    <t>IRAL001-Rally &amp; Broad  (McCrum &amp; Lindsay)</t>
  </si>
  <si>
    <t>IREE001-Reel Arts SCIO</t>
  </si>
  <si>
    <t>IYOU004-Young Films Ltd  (Bannan Production)</t>
  </si>
  <si>
    <t>IABL001-A Blank Canvas</t>
  </si>
  <si>
    <t>IDOC001-Document Festival Ltd</t>
  </si>
  <si>
    <t>IGLA061-Bard in the Botanics (Glasgow Rep Company)</t>
  </si>
  <si>
    <t>ILOC001-Lochalsh Arts Network   (Mary McBeth)</t>
  </si>
  <si>
    <t>IJUN001-Junction Films Ltd   (Keep The Faith)</t>
  </si>
  <si>
    <t>IMOT001-Motherwell College</t>
  </si>
  <si>
    <t>ISIG030-Sigma Films</t>
  </si>
  <si>
    <t>IGRI003-Grinagog Theatre Company</t>
  </si>
  <si>
    <t>IMAG002-Magnetic North Theatre Product</t>
  </si>
  <si>
    <t>IPER002-Perth &amp; Kinross Council</t>
  </si>
  <si>
    <t>ITRA003-Tramway</t>
  </si>
  <si>
    <t>TANN102-Anna Stapleton</t>
  </si>
  <si>
    <t>TCAT105-Catch The Light (Ian McDonald)</t>
  </si>
  <si>
    <t>TGLA110-Glasgow East Arts Company Limited</t>
  </si>
  <si>
    <t>TKIR101-Kirsteen MacDonald</t>
  </si>
  <si>
    <t>TSAR103-Saramago Ltd</t>
  </si>
  <si>
    <t>IPAU002-Paul Fegan</t>
  </si>
  <si>
    <t>ISIG035-Sigma Films</t>
  </si>
  <si>
    <t>ISIN004-Singer Films</t>
  </si>
  <si>
    <t>TFES101-Festival City Theatres Trust</t>
  </si>
  <si>
    <t>IELI003-Elizabeth Meehan</t>
  </si>
  <si>
    <t>TBUS100-Burness Paull LLP</t>
  </si>
  <si>
    <t>TROY102-Royal Conservatoire of Scotland</t>
  </si>
  <si>
    <t>TTWE100-Twentieth Century Fox Film Corporation</t>
  </si>
  <si>
    <t>IDEI002-d├®irdre n├¡ mhath├║na</t>
  </si>
  <si>
    <t>IJUL009-Julia McGhee</t>
  </si>
  <si>
    <t>IMAR028-Mark Vernon</t>
  </si>
  <si>
    <t>INEO001-NEoN (North East of North)</t>
  </si>
  <si>
    <t>ISCR006-Screen Academy Scotland   (Edinburgh Napier Universi</t>
  </si>
  <si>
    <t>IUPH001-Up Helly Aa Ltd</t>
  </si>
  <si>
    <t>ICHA006-Charioteer Theatre</t>
  </si>
  <si>
    <t>IFIR004-Fire Exit</t>
  </si>
  <si>
    <t>IKAR002-Karen MacIver  (PianoPiano)</t>
  </si>
  <si>
    <t>IMED003-Media Education Ltd</t>
  </si>
  <si>
    <t>ISCO098-SCOTTISH FILM TALENT NET.WORK (SFTN)</t>
  </si>
  <si>
    <t>ITAM001-Tam Dean Burn</t>
  </si>
  <si>
    <t>IMOR003-Morna Young</t>
  </si>
  <si>
    <t>IGER001-Gerry Cambridge</t>
  </si>
  <si>
    <t>IBEN004-Ben Skea</t>
  </si>
  <si>
    <t>IGOR002-Gordon Gunn</t>
  </si>
  <si>
    <t>IGRE007-Greengold Projects</t>
  </si>
  <si>
    <t>IJOH011-John McCusker</t>
  </si>
  <si>
    <t>ILEP001-Le Petit Monde</t>
  </si>
  <si>
    <t>IMAI002-Mairearad Green</t>
  </si>
  <si>
    <t>IMAI003-Mairi Orr</t>
  </si>
  <si>
    <t>IMAR002-Marc Brew</t>
  </si>
  <si>
    <t>IMAR010-Mark Lyken</t>
  </si>
  <si>
    <t>IOUT007-The Outside Track</t>
  </si>
  <si>
    <t>IRIC004-Richard Youngs</t>
  </si>
  <si>
    <t>IRIG001-Right Lines Production</t>
  </si>
  <si>
    <t>ISCO055-Scots Language Centre</t>
  </si>
  <si>
    <t>ISFC001-Scottish Film Consortium (SFC)</t>
  </si>
  <si>
    <t>TYOU100-Young Films</t>
  </si>
  <si>
    <t>IASP001-Asparagus Piss Raindrop</t>
  </si>
  <si>
    <t>IBAT001-Battlefield Band</t>
  </si>
  <si>
    <t>IFRA003-Francisca Morton</t>
  </si>
  <si>
    <t>IFRO002-Frozen Charlotte Productions</t>
  </si>
  <si>
    <t>IJOH012-Johnny Gailey</t>
  </si>
  <si>
    <t>ILOR005-Lorraine McCauley</t>
  </si>
  <si>
    <t>IMIC011-Mick Peter</t>
  </si>
  <si>
    <t>ISDI003-SDI Productions Ltd</t>
  </si>
  <si>
    <t>ISIG036-Sigma Films</t>
  </si>
  <si>
    <t>IVOC002-Vocali3e</t>
  </si>
  <si>
    <t>TCRE110-Creative Dundee</t>
  </si>
  <si>
    <t>TGIC100-Gica Loening</t>
  </si>
  <si>
    <t>IDAV010-David Trouton</t>
  </si>
  <si>
    <t>IEDG001-Edge City Films Ltd</t>
  </si>
  <si>
    <t>IJIM001-Jim Sutherland</t>
  </si>
  <si>
    <t>INIC003-Nichola Scrutton</t>
  </si>
  <si>
    <t>IROS005-Ross Ainslie</t>
  </si>
  <si>
    <t>TJAS102-Jason Nelson</t>
  </si>
  <si>
    <t>IALA009-Alan Lyddiard</t>
  </si>
  <si>
    <t>IALI005-Alice McGrath</t>
  </si>
  <si>
    <t>ICAR011-Cara Connolly</t>
  </si>
  <si>
    <t>ICLA006-Claire Barclay</t>
  </si>
  <si>
    <t>ICLE001-Clea Wallis</t>
  </si>
  <si>
    <t>IDAV011-David Paul Jones</t>
  </si>
  <si>
    <t>IDAV012-David Sherry</t>
  </si>
  <si>
    <t>IEMM003-Emma Davie</t>
  </si>
  <si>
    <t>IFIO006-Fiona Karen Alexander</t>
  </si>
  <si>
    <t>IGAR004-Gareth Dickson</t>
  </si>
  <si>
    <t>IGRA009-Graham Eatough</t>
  </si>
  <si>
    <t>IIAN004-Ian Stephen</t>
  </si>
  <si>
    <t>IJAN007-Janis Mackay</t>
  </si>
  <si>
    <t>IJAN008-Jane Dickson</t>
  </si>
  <si>
    <t>IJOH013-John Beagles &amp; Graham Ramsay</t>
  </si>
  <si>
    <t>IKEN001-Kenneth Steven</t>
  </si>
  <si>
    <t>IMAR029-Mary Redmond</t>
  </si>
  <si>
    <t>IMIT001-Mitch Miller</t>
  </si>
  <si>
    <t>INEI002-Neil Bickerton</t>
  </si>
  <si>
    <t>IOLI002-Oliver Braid</t>
  </si>
  <si>
    <t>IPAT007-Patrick Jameson</t>
  </si>
  <si>
    <t>IRAM001-Ramesh Meyyappan Productions</t>
  </si>
  <si>
    <t>IRIK001-Rik Hammond</t>
  </si>
  <si>
    <t>IROB012-Rob Kennedy</t>
  </si>
  <si>
    <t>IROS006-Ross Hogg</t>
  </si>
  <si>
    <t>ISAR002-Saraband (Scotland) Ltd</t>
  </si>
  <si>
    <t>ISIM005-Simon Gowing</t>
  </si>
  <si>
    <t>ISUE001-Sue Peebles</t>
  </si>
  <si>
    <t>ISUE002-Sue Tompkins</t>
  </si>
  <si>
    <t>IVIC002-Victoria Beesley</t>
  </si>
  <si>
    <t>IWEN001-Wendy McMurdo</t>
  </si>
  <si>
    <t>TMAR111-Martin Clark</t>
  </si>
  <si>
    <t>IAIN001-Ainslie Henderson</t>
  </si>
  <si>
    <t>IBIR001-Birlinn Ltd</t>
  </si>
  <si>
    <t>IDAV013-Dave Milligan</t>
  </si>
  <si>
    <t>IDUN008-Duncan Marquiss</t>
  </si>
  <si>
    <t>IGRE004-Greg Sinclair</t>
  </si>
  <si>
    <t>IHAY001-Hayley Tompkins</t>
  </si>
  <si>
    <t>IION002-Iona Kewney</t>
  </si>
  <si>
    <t>ILUC005-Lucy Skaer</t>
  </si>
  <si>
    <t>ILYT002-Lyth Arts Centre</t>
  </si>
  <si>
    <t>INAT006-National Trust for Scotland</t>
  </si>
  <si>
    <t>IPIE001-The Piers Arts Centre</t>
  </si>
  <si>
    <t>ISTI001-Stirling Council</t>
  </si>
  <si>
    <t>IWEA001-Lucy McEachan</t>
  </si>
  <si>
    <t>IYAN001-Yann Seznec</t>
  </si>
  <si>
    <t>TFRE100-Freeway Cam UK</t>
  </si>
  <si>
    <t>00037206</t>
  </si>
  <si>
    <t>IKAR008-Karl Jay-Lewin</t>
  </si>
  <si>
    <t>IKAT018-Katy West</t>
  </si>
  <si>
    <t>IKEN002-Kenneth Davidson</t>
  </si>
  <si>
    <t>IPUR001-Pure Magic Films Ltd</t>
  </si>
  <si>
    <t>IALI006-Alison Strauss</t>
  </si>
  <si>
    <t>IBOR004-Alchemy Film and Arts</t>
  </si>
  <si>
    <t>IGRA003-Graeme Stephen</t>
  </si>
  <si>
    <t>ILAU009-Lau Scotland Limited</t>
  </si>
  <si>
    <t>ITHO002-Thomas Pritchard</t>
  </si>
  <si>
    <t>G100001-Ishbelle Bee</t>
  </si>
  <si>
    <t>G100002-Ullapool Book Festival</t>
  </si>
  <si>
    <t>G100003-Joanne Thompson</t>
  </si>
  <si>
    <t>G100006-THE KALA CHETHENA KATHAKALI TROUPE</t>
  </si>
  <si>
    <t>G100008-Stonehaven Folk Festival</t>
  </si>
  <si>
    <t>G100010-Corinne Orton</t>
  </si>
  <si>
    <t>G100012-Shetland Folk Festival</t>
  </si>
  <si>
    <t>G100013-Bella Hardy</t>
  </si>
  <si>
    <t>G100014-Alexander Hutchison</t>
  </si>
  <si>
    <t>G100017-Campbeltown Community Business Ltd</t>
  </si>
  <si>
    <t>IHEN001-Henry Coombes</t>
  </si>
  <si>
    <t>ISTU007-Stuart Edwards</t>
  </si>
  <si>
    <t>TBFI100-The British Film Institute</t>
  </si>
  <si>
    <t>TANL100-An Lanntair</t>
  </si>
  <si>
    <t>G100021-Joan Lopez-Cleville</t>
  </si>
  <si>
    <t>G100024-Louise Ahl</t>
  </si>
  <si>
    <t>G100027-Shetland Jazz Club</t>
  </si>
  <si>
    <t>G100028-Spring Fling Open Studios CIC</t>
  </si>
  <si>
    <t>G100029-Melanie Sims</t>
  </si>
  <si>
    <t>IFIR001-Firebrand Theatre Company</t>
  </si>
  <si>
    <t>G100032-Sally-Ann Provan</t>
  </si>
  <si>
    <t>G100033-Mahler Players</t>
  </si>
  <si>
    <t>G100034-Magnetic North Theatre Productions</t>
  </si>
  <si>
    <t>G100036-48 Hour Film Project</t>
  </si>
  <si>
    <t>G100037-Universal Arts Productions Ltd</t>
  </si>
  <si>
    <t>G100038-Perth Festival of the Arts Ltd</t>
  </si>
  <si>
    <t>G100039-LGBT Youth Scotland</t>
  </si>
  <si>
    <t>G100040-Celtic Media Festival</t>
  </si>
  <si>
    <t>G100041-Film Mobile Scotland Ltd</t>
  </si>
  <si>
    <t>ICLA002-Claire Docherty</t>
  </si>
  <si>
    <t>IIND002-Independent Producers Scotland</t>
  </si>
  <si>
    <t>IROY003-Royal Scottish National Orchestra</t>
  </si>
  <si>
    <t>ISAM001-Samantha Joy Firth</t>
  </si>
  <si>
    <t>G100044-Rosana Cade</t>
  </si>
  <si>
    <t>G100045-Glasgow Sculpture Studios</t>
  </si>
  <si>
    <t>G100046-@TheGlasgowJam</t>
  </si>
  <si>
    <t>G100047-Simon Fildes  (Goat Media Limited)</t>
  </si>
  <si>
    <t>IPRE001-Prestoungrange Arts Festival</t>
  </si>
  <si>
    <t>IUNI014-University of Stirling</t>
  </si>
  <si>
    <t>ICON007-CONNECTfilm Ltd</t>
  </si>
  <si>
    <t>IKER001-Kerieva McCormick</t>
  </si>
  <si>
    <t>REMAGD.SCREATIVESC</t>
  </si>
  <si>
    <t>G100058-Catriona Duff</t>
  </si>
  <si>
    <t>G100059-Engage</t>
  </si>
  <si>
    <t>G100060-Rebecca Anson</t>
  </si>
  <si>
    <t>G100061-Seraphim Trio</t>
  </si>
  <si>
    <t>G100062-Steven Fraser</t>
  </si>
  <si>
    <t>IFIN003-Findhorn Bay Arts Festival Ltd</t>
  </si>
  <si>
    <t>IKAT019-Katy Wilson</t>
  </si>
  <si>
    <t>ISCO059-Scottish Youth Theatre Ltd</t>
  </si>
  <si>
    <t>G100066-Aberdeen International Youth Festival</t>
  </si>
  <si>
    <t>G100067-Freya Jeffs</t>
  </si>
  <si>
    <t>G100068-George Gunn</t>
  </si>
  <si>
    <t>G100069-Transgressive North</t>
  </si>
  <si>
    <t>G100070-Robert P Heaslip</t>
  </si>
  <si>
    <t>G100071-Ensemble Marsyas</t>
  </si>
  <si>
    <t>G100072-Glasgow International Jazz Festival Limited</t>
  </si>
  <si>
    <t>ICHR014-Chris Bogle</t>
  </si>
  <si>
    <t>ICRA010-Craig Armstrong</t>
  </si>
  <si>
    <t>IINT002-Sheffield DocFest</t>
  </si>
  <si>
    <t>ISAN001-Sandstone Press Limited</t>
  </si>
  <si>
    <t>ISTM001-St Magnus International  Festival</t>
  </si>
  <si>
    <t>ITAT001-Tattiemoon Ltd</t>
  </si>
  <si>
    <t>ITRO002-Tron Theatre Ltd</t>
  </si>
  <si>
    <t>TSTR107-Straight Cut Media</t>
  </si>
  <si>
    <t>G100075-Jim Pattison</t>
  </si>
  <si>
    <t>G100076-Bloody Scotland  (The Caledonian Crime Wrinting Fest</t>
  </si>
  <si>
    <t>G100077-Absolute Classics</t>
  </si>
  <si>
    <t>G100079-Allie Butler</t>
  </si>
  <si>
    <t>G100080-Cleas Ltd</t>
  </si>
  <si>
    <t>G100082-Macphail Centre</t>
  </si>
  <si>
    <t>G100083-Paul Musgrove</t>
  </si>
  <si>
    <t>G100084-Tamsyn Russell</t>
  </si>
  <si>
    <t>G100085-Glasgow Open House</t>
  </si>
  <si>
    <t>IMAK006-Makar Productions - Pale Star</t>
  </si>
  <si>
    <t>G100088-Knockengorroch Community Interest Company</t>
  </si>
  <si>
    <t>G100090-Royal Incorporation of Architects in Scotland</t>
  </si>
  <si>
    <t>G100092-Gr├íinne Brady &amp; Tina Jordan Rees</t>
  </si>
  <si>
    <t>G100094-Sound Festival</t>
  </si>
  <si>
    <t>IBEE001-Beechwood Productions</t>
  </si>
  <si>
    <t>IBLA004-Black Camel Production</t>
  </si>
  <si>
    <t>ICRA005-Craftscotland</t>
  </si>
  <si>
    <t>IHIS001-Historic Scotland  (Kit Reid)</t>
  </si>
  <si>
    <t>IPAU004-Paul McGeechan</t>
  </si>
  <si>
    <t>IWEL001-Wellington Films</t>
  </si>
  <si>
    <t>IPIR002-Pirate Productions Limited</t>
  </si>
  <si>
    <t>G100098-Nairn Book and Arts Festival</t>
  </si>
  <si>
    <t>G100099-Compagnie Aniimotion</t>
  </si>
  <si>
    <t>G100101-South Lanarkshire Council</t>
  </si>
  <si>
    <t>G100105-Harry Giles</t>
  </si>
  <si>
    <t>G100106-Whirlybird Theatre Company</t>
  </si>
  <si>
    <t>G100107-Glow Arts    (Jennifer McGlone)</t>
  </si>
  <si>
    <t>G100108-Chrissie Ardill</t>
  </si>
  <si>
    <t>IBRU002-Brunton Theatre   (Anthony Mills - Room2Manoeuvre)</t>
  </si>
  <si>
    <t>IEDI014-Edinburgh Sculpture Workshop Limited</t>
  </si>
  <si>
    <t>IGAL002-Gala Scotland Ltd (Glasgay)</t>
  </si>
  <si>
    <t>IKAT007-Katriona Holmes</t>
  </si>
  <si>
    <t>IKOL001-Ko Lik Films Ltd</t>
  </si>
  <si>
    <t>INHS003-NHS Forth Valley</t>
  </si>
  <si>
    <t>ISEA001-Seall</t>
  </si>
  <si>
    <t>TDEV101-Deveron Arts Ltd</t>
  </si>
  <si>
    <t>WHAT WE DID ON OUR</t>
  </si>
  <si>
    <t>T - Bremner Design</t>
  </si>
  <si>
    <t>T - Carol Main</t>
  </si>
  <si>
    <t>T - Edinburgh Larder</t>
  </si>
  <si>
    <t>T - Kitty Anderson</t>
  </si>
  <si>
    <t>T - Total Gas &amp; Power Ltd</t>
  </si>
  <si>
    <t>T - We Were Promised Jetpacks Touring</t>
  </si>
  <si>
    <t>T - XMA Ltd</t>
  </si>
  <si>
    <t>I - Daniel's Beard</t>
  </si>
  <si>
    <t>I - Bainbridge Music</t>
  </si>
  <si>
    <t>I - Briggs &amp; Cole</t>
  </si>
  <si>
    <t>I - Carla Scott Fullerton</t>
  </si>
  <si>
    <t>I - Daniela Corda</t>
  </si>
  <si>
    <t>I - Edinburgh Festival Fringe Society Ltd</t>
  </si>
  <si>
    <t>I - Hot Chocolate Trust</t>
  </si>
  <si>
    <t>I - Make Works Ltd (Miss F Scott)</t>
  </si>
  <si>
    <t>I - National Youth Choir of Scotland</t>
  </si>
  <si>
    <t>I - Rick Hughes</t>
  </si>
  <si>
    <t>I - Richard Chater</t>
  </si>
  <si>
    <t>I - Scott Kirkwood</t>
  </si>
  <si>
    <t>I - Susan Elena</t>
  </si>
  <si>
    <t>I - Tom Varley</t>
  </si>
  <si>
    <t>T - CMYK DIGITAL SOLUTIONS</t>
  </si>
  <si>
    <t>T - D8 Limited</t>
  </si>
  <si>
    <t>T - Ben Gibson</t>
  </si>
  <si>
    <t>T - Denny High School</t>
  </si>
  <si>
    <t>T - Erica Morrison</t>
  </si>
  <si>
    <t>T - Frank McConnell</t>
  </si>
  <si>
    <t>T - Penny King</t>
  </si>
  <si>
    <t>T - Ross Promotional Products Llimited</t>
  </si>
  <si>
    <t>T - Steve Bowden</t>
  </si>
  <si>
    <t>I - Edinburgh International Festival Society</t>
  </si>
  <si>
    <t>I - Glasgow UNESCO City of Music (1)</t>
  </si>
  <si>
    <t>I - The Touring Network (business name of PAN)</t>
  </si>
  <si>
    <t>I - Association Arty Farty</t>
  </si>
  <si>
    <t>I - The Boombox Glasgow</t>
  </si>
  <si>
    <t>I - Canongate Books Ltd.</t>
  </si>
  <si>
    <t>I - Chrys Salt</t>
  </si>
  <si>
    <t>I - Common Purpose UK</t>
  </si>
  <si>
    <t>I - Culture Republic (Glasgow Grows Audiencs Ltd)</t>
  </si>
  <si>
    <t>I - Daniel Gorman</t>
  </si>
  <si>
    <t>I - Freya Jeffs</t>
  </si>
  <si>
    <t>I - Giles Conisbee</t>
  </si>
  <si>
    <t>I - GLASGOW INTERNATIONAL JAZZ FESTIVAL</t>
  </si>
  <si>
    <t>I - James Robertson</t>
  </si>
  <si>
    <t>I - Jenna Watt</t>
  </si>
  <si>
    <t>I - Largs Youth Theatre Ltd</t>
  </si>
  <si>
    <t>I - National Film and Television School</t>
  </si>
  <si>
    <t>I - Pumajaw</t>
  </si>
  <si>
    <t>I - Rob Churm</t>
  </si>
  <si>
    <t>I - Scottish Scultpture Workshop</t>
  </si>
  <si>
    <t>I - Scottish Prison Artists Network</t>
  </si>
  <si>
    <t>I - The Glad Caf├® C.I.C.</t>
  </si>
  <si>
    <t>I - The Highland Institute for Contemporary Art (HICA)</t>
  </si>
  <si>
    <t>I - Tracey S Rosenberg</t>
  </si>
  <si>
    <t>I - Andrew Miles</t>
  </si>
  <si>
    <t>T - Dell Products</t>
  </si>
  <si>
    <t>T - Mischa Macpherson</t>
  </si>
  <si>
    <t>T - Perth &amp; Kinross Council</t>
  </si>
  <si>
    <t>T - Sodexo Limited</t>
  </si>
  <si>
    <t>I - ArtLink (Edinburgh &amp; the Lothians) Ltd</t>
  </si>
  <si>
    <t>I - Cairn String Quartet Ltd</t>
  </si>
  <si>
    <t>I - Claire Anderson</t>
  </si>
  <si>
    <t>I - Euan Burton</t>
  </si>
  <si>
    <t>I - Hannah Putsey</t>
  </si>
  <si>
    <t>I - Matthew Richardson</t>
  </si>
  <si>
    <t>I - Miobabig Music Consultancy</t>
  </si>
  <si>
    <t>I - Norman Bissell</t>
  </si>
  <si>
    <t>I - Paragon Ensemble</t>
  </si>
  <si>
    <t>I - Polybius Games Ltd</t>
  </si>
  <si>
    <t>T - Electric Theatre Arts</t>
  </si>
  <si>
    <t>T - Historic Scotland</t>
  </si>
  <si>
    <t>T - Sopra Group Limited</t>
  </si>
  <si>
    <t>I - Claire Pencak</t>
  </si>
  <si>
    <t>I - David Walker</t>
  </si>
  <si>
    <t>I - Debra Salem</t>
  </si>
  <si>
    <t>I - Donald S Murray</t>
  </si>
  <si>
    <t>I - Dumfries &amp; Galloway Council (SoSCEI)</t>
  </si>
  <si>
    <t>I - Edinburgh World City of Literature Trust</t>
  </si>
  <si>
    <t>I - Fred Morrison</t>
  </si>
  <si>
    <t>I - Hector MacInnes</t>
  </si>
  <si>
    <t>I - Iain Finlay Macleod</t>
  </si>
  <si>
    <t>I - Janet Paisley</t>
  </si>
  <si>
    <t>I - Jess Richards</t>
  </si>
  <si>
    <t>I - Joanna Kessel</t>
  </si>
  <si>
    <t>I - Kari Robertson</t>
  </si>
  <si>
    <t>I - Limelight Music</t>
  </si>
  <si>
    <t>I - Luminate</t>
  </si>
  <si>
    <t>I - Mendelssohn on Mull Trust</t>
  </si>
  <si>
    <t>I - Niall Macdonald</t>
  </si>
  <si>
    <t>I - Ross Collins</t>
  </si>
  <si>
    <t>I - Sara Maitland</t>
  </si>
  <si>
    <t>I - Scott Jarvie</t>
  </si>
  <si>
    <t>I - Society of Scottish Artists</t>
  </si>
  <si>
    <t>T - My Web Application Limited</t>
  </si>
  <si>
    <t>I - Association of British Orchestras</t>
  </si>
  <si>
    <t>I - Cultural Enterprise Office (CE</t>
  </si>
  <si>
    <t>I - Daniela Sacerdoti</t>
  </si>
  <si>
    <t>I - Dance UK</t>
  </si>
  <si>
    <t>I - Feis Spe Ltd</t>
  </si>
  <si>
    <t>I - Gilbert Francis MacMillan</t>
  </si>
  <si>
    <t>I - Jazz Scotland Ltd</t>
  </si>
  <si>
    <t>I - Kathryn Hinton</t>
  </si>
  <si>
    <t>I - Laura Spring</t>
  </si>
  <si>
    <t>I - Monica De Ioanni</t>
  </si>
  <si>
    <t>I - New Music Scotland</t>
  </si>
  <si>
    <t>I - Raisah Ahmed - Iftekhar Gafar</t>
  </si>
  <si>
    <t>I - Richard Ingham</t>
  </si>
  <si>
    <t>I - Samba Sene</t>
  </si>
  <si>
    <t>I - Sarah Wright</t>
  </si>
  <si>
    <t>I - Scott Myles</t>
  </si>
  <si>
    <t>I - Stasi Schaeffer</t>
  </si>
  <si>
    <t>I - Tolbooth</t>
  </si>
  <si>
    <t>I - Y Sort it</t>
  </si>
  <si>
    <t>T - Cintas Document Management UK Ltd</t>
  </si>
  <si>
    <t>T - City Building (Contracts) LLP</t>
  </si>
  <si>
    <t>T - Selikie Productions Limited</t>
  </si>
  <si>
    <t>T - Jamie Jauncey</t>
  </si>
  <si>
    <t>T - Centaur Media Plc</t>
  </si>
  <si>
    <t>T - Pulsant (Scotland) Ltd</t>
  </si>
  <si>
    <t>I - Ceolas Uibhist Ltd</t>
  </si>
  <si>
    <t>I - Duncan Campbell</t>
  </si>
  <si>
    <t>I - Frances Priest</t>
  </si>
  <si>
    <t>I - Glasgow CAN (Connected Arts Network)</t>
  </si>
  <si>
    <t>I - Graeme Angus Stephen</t>
  </si>
  <si>
    <t>I - Kevin McPhee</t>
  </si>
  <si>
    <t>I - Lotte Gertz</t>
  </si>
  <si>
    <t>I - William Wells</t>
  </si>
  <si>
    <t>T - Dr Lizelle Bisschoff</t>
  </si>
  <si>
    <t>T - Carol Dunbar</t>
  </si>
  <si>
    <t>T - Shawlands Surgery</t>
  </si>
  <si>
    <t>T - Yvonne Strain</t>
  </si>
  <si>
    <t>I - Capital Arts Limited</t>
  </si>
  <si>
    <t>I - Johnny Barrington</t>
  </si>
  <si>
    <t>I - Museum and Galleries Scotland Gillian Simison</t>
  </si>
  <si>
    <t>I - Roxane Permar</t>
  </si>
  <si>
    <t>T - AVM Impact Ltd</t>
  </si>
  <si>
    <t>T - Citywide Removals</t>
  </si>
  <si>
    <t>T - Comhairle Nan Eilean Siar</t>
  </si>
  <si>
    <t>T - EYE Magazine Ltd</t>
  </si>
  <si>
    <t>I - Kevin Hutcheson</t>
  </si>
  <si>
    <t>I - Rachal Bradley</t>
  </si>
  <si>
    <t>I - Sorcha Dallas</t>
  </si>
  <si>
    <t>T - 1st architects</t>
  </si>
  <si>
    <t>T - UR Studio</t>
  </si>
  <si>
    <t>T - Baseline Magazine</t>
  </si>
  <si>
    <t>T - Palmaris Services Ltd.,</t>
  </si>
  <si>
    <t>I - Creative Loop</t>
  </si>
  <si>
    <t>I - Curious Chip Ltd</t>
  </si>
  <si>
    <t>I - Depot Arts</t>
  </si>
  <si>
    <t>I - Hospitalfield Arts</t>
  </si>
  <si>
    <t>I - University Of The Arts London</t>
  </si>
  <si>
    <t>T - DF Concerts Ltd</t>
  </si>
  <si>
    <t>T - Marie Shaw</t>
  </si>
  <si>
    <t>T - Royal Faculty of Procurators</t>
  </si>
  <si>
    <t>T - Scotwood Interiors Ltd</t>
  </si>
  <si>
    <t>T - The Scottish Parliament</t>
  </si>
  <si>
    <t>I - Ebba Goring</t>
  </si>
  <si>
    <t>I - Emergents Community Interest Company</t>
  </si>
  <si>
    <t>I - Kwame Barfour-Osei</t>
  </si>
  <si>
    <t>I - Stephen Slater</t>
  </si>
  <si>
    <t>T - LAMH Reycycle Ltd</t>
  </si>
  <si>
    <t>I - Loic Galet-Lalande</t>
  </si>
  <si>
    <t>I - Claremont Child Care</t>
  </si>
  <si>
    <t>I - Hazelwood Vision</t>
  </si>
  <si>
    <t>I - Laura Mandleberg</t>
  </si>
  <si>
    <t>I - S9fifty</t>
  </si>
  <si>
    <t>I - The Electric Bookshop</t>
  </si>
  <si>
    <t>I - University of Edinburgh</t>
  </si>
  <si>
    <t>T - GVA Grimley Ltd</t>
  </si>
  <si>
    <t>T - WasteCare Ltd</t>
  </si>
  <si>
    <t>I - Catriona McKay</t>
  </si>
  <si>
    <t>I - Cranhill Development Trust</t>
  </si>
  <si>
    <t>I - Edinburgh International Jazz &amp; Blues Festival</t>
  </si>
  <si>
    <t>I - Findhorn Bay Arts</t>
  </si>
  <si>
    <t>I - Katy Wilson</t>
  </si>
  <si>
    <t>I - Out of the Blue Arts and Education Trust</t>
  </si>
  <si>
    <t>I - Rua Macmillan</t>
  </si>
  <si>
    <t>T - Screen Daily</t>
  </si>
  <si>
    <t>T - The Hunt Collective Ltd</t>
  </si>
  <si>
    <t>T - Macrobert Arts Centre</t>
  </si>
  <si>
    <t>T - Karen Dundas</t>
  </si>
  <si>
    <t>T - CIPR Public Relations Centre</t>
  </si>
  <si>
    <t>T - Junk-It Ltd</t>
  </si>
  <si>
    <t>T - Caffia Coffee Group</t>
  </si>
  <si>
    <t>T - Voice Business</t>
  </si>
  <si>
    <t>I - Campbeltown Brass</t>
  </si>
  <si>
    <t>I - Catriona Macdonald</t>
  </si>
  <si>
    <t>I - Fusion Music Recordings</t>
  </si>
  <si>
    <t>I - Graeme Truslove</t>
  </si>
  <si>
    <t>I - The Hub</t>
  </si>
  <si>
    <t>I - Jordanhill School</t>
  </si>
  <si>
    <t>I - Space Unlimited</t>
  </si>
  <si>
    <t>T - Kays Mediacity Ltd</t>
  </si>
  <si>
    <t>I - The Gresham Publishing Company Limited</t>
  </si>
  <si>
    <t>I - Lake of Stars Ltd</t>
  </si>
  <si>
    <t>I - Lynsey Walters</t>
  </si>
  <si>
    <t>I - POLIS Publishers Ltd</t>
  </si>
  <si>
    <t>I - Sophie Dyer</t>
  </si>
  <si>
    <t>I - University of Strathclyde</t>
  </si>
  <si>
    <t>T - CIPFA Business Limited</t>
  </si>
  <si>
    <t>T - The Lane Agency Ltd</t>
  </si>
  <si>
    <t>T - Nija Star Films</t>
  </si>
  <si>
    <t>T - Scottish Youth Theatre</t>
  </si>
  <si>
    <t>I - Alina Bzhezhinska</t>
  </si>
  <si>
    <t>I - Fiona Thompson</t>
  </si>
  <si>
    <t>I - Heather Woof</t>
  </si>
  <si>
    <t>I - Highlands &amp; Islands Theatre Network</t>
  </si>
  <si>
    <t>I - Johan Sandborg</t>
  </si>
  <si>
    <t>I - Sigga Bj├Ârg Sigur├░ard├│ttir</t>
  </si>
  <si>
    <t>T - Burness Paul LLP</t>
  </si>
  <si>
    <t>T - NLA Media Access Limited</t>
  </si>
  <si>
    <t>T - Saramago Ltd</t>
  </si>
  <si>
    <t>I - Anne Peters</t>
  </si>
  <si>
    <t>I - The Art Institute of Chicago</t>
  </si>
  <si>
    <t>I - Brian Johnstone</t>
  </si>
  <si>
    <t>I - Eildon West Youth Hub</t>
  </si>
  <si>
    <t>I - Haddington Bridge Centre, The</t>
  </si>
  <si>
    <t>I - Harry Giles</t>
  </si>
  <si>
    <t>I - IETM</t>
  </si>
  <si>
    <t>I - Kim Edgar</t>
  </si>
  <si>
    <t>I - Reagh Dance</t>
  </si>
  <si>
    <t>I - Ron Inglis</t>
  </si>
  <si>
    <t>I - Scottish Universities International Summer School (S</t>
  </si>
  <si>
    <t>D - CF Corporate Finance Ltd (DD)</t>
  </si>
  <si>
    <t>D - Postage By Phone-Pitney Bowes Ltd (DD)</t>
  </si>
  <si>
    <t>T - Edward J Smith</t>
  </si>
  <si>
    <t>T - Extra Veg Crews Scotland (Cindy Thomson)</t>
  </si>
  <si>
    <t>T - Social Research Association Scotland</t>
  </si>
  <si>
    <t>I - Method Studio</t>
  </si>
  <si>
    <t>T - Artworkers Alliance Limited</t>
  </si>
  <si>
    <t>T - Cor Agency</t>
  </si>
  <si>
    <t>T - Admiral Fallow</t>
  </si>
  <si>
    <t>T - Edge CIty Films Ltd</t>
  </si>
  <si>
    <t>T - National Theatre of Scotland (NTS)</t>
  </si>
  <si>
    <t>I - Eigg Box</t>
  </si>
  <si>
    <t>I - Calum Martin (Leum Music)</t>
  </si>
  <si>
    <t>I - Rachael MacIntyre</t>
  </si>
  <si>
    <t>I - Allied Mouse Ltd</t>
  </si>
  <si>
    <t>I - Calum Cunneen</t>
  </si>
  <si>
    <t>I - Centre for the Moving Image (EIFF)</t>
  </si>
  <si>
    <t>I - Emelie Westerlund</t>
  </si>
  <si>
    <t>I - Gwenan Davies</t>
  </si>
  <si>
    <t>I - Live Music Now Scotland</t>
  </si>
  <si>
    <t>I - Sarah Fishlock</t>
  </si>
  <si>
    <t>I - Valentina Bonizzi</t>
  </si>
  <si>
    <t>T - Genius Film Productions Limited</t>
  </si>
  <si>
    <t>T - Global Connections (Scotland) Ltd</t>
  </si>
  <si>
    <t>T - Ryden LLP</t>
  </si>
  <si>
    <t>I - Harry Wilson</t>
  </si>
  <si>
    <t>I - Jack Webb</t>
  </si>
  <si>
    <t>I - Elizabeth Kemp</t>
  </si>
  <si>
    <t>I - Nina Bacos</t>
  </si>
  <si>
    <t>I - Paul Michael Henry</t>
  </si>
  <si>
    <t>I - University of Dundee</t>
  </si>
  <si>
    <t>T - Drill Hall Arts Cafe</t>
  </si>
  <si>
    <t>T - Elizabeth Oxborrow-Cowan Associates Ltd</t>
  </si>
  <si>
    <t>T - Phil O'Malley</t>
  </si>
  <si>
    <t>T - Treehouse Print Solutions</t>
  </si>
  <si>
    <t>T - Imparture Limited</t>
  </si>
  <si>
    <t>T - CABN Arts Development (Scottish Borders)</t>
  </si>
  <si>
    <t>T - Steve Westbrook</t>
  </si>
  <si>
    <t>I - Adrienne O'Leary</t>
  </si>
  <si>
    <t>I - Grainne Morton</t>
  </si>
  <si>
    <t>I - John Allan</t>
  </si>
  <si>
    <t>I - Louise Schmid</t>
  </si>
  <si>
    <t>I - Mark Bleakley</t>
  </si>
  <si>
    <t>I - Michael Sherin</t>
  </si>
  <si>
    <t>I - TIGA</t>
  </si>
  <si>
    <t>T - Nordicity UK</t>
  </si>
  <si>
    <t>T - Record of the Day</t>
  </si>
  <si>
    <t>T - SDI Productions Ltd</t>
  </si>
  <si>
    <t>T - Drake Music Scotland</t>
  </si>
  <si>
    <t>T - Framework (Edinburgh) Ltd</t>
  </si>
  <si>
    <t>T - GovNet Communications</t>
  </si>
  <si>
    <t>T - Marketing Edinburgh Ltd</t>
  </si>
  <si>
    <t>I - Allison Gibbs</t>
  </si>
  <si>
    <t>I - Paul Rous (Dudendance Theatre Company)</t>
  </si>
  <si>
    <t>I - Rachael Brown</t>
  </si>
  <si>
    <t>I - Joanna Monks and Rosie Shepley</t>
  </si>
  <si>
    <t>T - Birnam I Ltd</t>
  </si>
  <si>
    <t>T - Eastgate Theatre (Peebles) Ltd</t>
  </si>
  <si>
    <t>T - Edinburgh International Television Festival L</t>
  </si>
  <si>
    <t>T - Jigsaw Systems Ltd</t>
  </si>
  <si>
    <t>I - Artistas Unidos</t>
  </si>
  <si>
    <t>I - Skillset Sector Skills Council</t>
  </si>
  <si>
    <t>I - Creative Media Skills</t>
  </si>
  <si>
    <t>I - Gallery Heinzel Ltd</t>
  </si>
  <si>
    <t>I - Jane Rushton</t>
  </si>
  <si>
    <t>I - Scotland's Learning Partnership</t>
  </si>
  <si>
    <t>I - Skerryvore</t>
  </si>
  <si>
    <t>I - Zalo┼¥ba Zala</t>
  </si>
  <si>
    <t>T - Scoperta Limited</t>
  </si>
  <si>
    <t>I - Craft Town Scotland Limited</t>
  </si>
  <si>
    <t>I - Elaine Allison and Patricia Bray</t>
  </si>
  <si>
    <t>I - Lara Scobie</t>
  </si>
  <si>
    <t>I - Wezi Mhura (Iron Oxide Ltd)</t>
  </si>
  <si>
    <t>T - Emily Morgan</t>
  </si>
  <si>
    <t>T - Roanne Dods Limited</t>
  </si>
  <si>
    <t>T - Seatrek Marine Limited</t>
  </si>
  <si>
    <t>T - Sumo Design Ltd</t>
  </si>
  <si>
    <t>I - Dallahan (Janos Lang)</t>
  </si>
  <si>
    <t>I - Engage Scotland</t>
  </si>
  <si>
    <t>I - Susanne Lund Pangrazio</t>
  </si>
  <si>
    <t>I - The Twilight Sad</t>
  </si>
  <si>
    <t>I - UK Theatre Association</t>
  </si>
  <si>
    <t>T - Rowena Comrie</t>
  </si>
  <si>
    <t>T - The Bookseller</t>
  </si>
  <si>
    <t>T - Amy Duncan</t>
  </si>
  <si>
    <t>T - Harry Wilson</t>
  </si>
  <si>
    <t>T - Katie Nicoll</t>
  </si>
  <si>
    <t>T - Lloret Dunn</t>
  </si>
  <si>
    <t>T - Pertemps Recruitment Partnership Limited</t>
  </si>
  <si>
    <t>T - Raman Mundair</t>
  </si>
  <si>
    <t>I - Adrian Burns</t>
  </si>
  <si>
    <t>I - Amy Morement</t>
  </si>
  <si>
    <t>I - Calum Stirling</t>
  </si>
  <si>
    <t>I - Conor OÔÇÖHara</t>
  </si>
  <si>
    <t>I - Jennifer Ba</t>
  </si>
  <si>
    <t>I - Kim Moore</t>
  </si>
  <si>
    <t>I - Melanie Jordan</t>
  </si>
  <si>
    <t>I - Morag Macpherson</t>
  </si>
  <si>
    <t>I - Pilot Year - Jump Cut (Starfish)</t>
  </si>
  <si>
    <t>I - Sarena Wolfaard</t>
  </si>
  <si>
    <t>I - The Sound Station (Iain Beattie)</t>
  </si>
  <si>
    <t>I - Genuine PR - The Hunt Collective Ltd</t>
  </si>
  <si>
    <t>I - Isla Leaver-Yap</t>
  </si>
  <si>
    <t>I - Mirka Janeckova</t>
  </si>
  <si>
    <t>I - TalkSeePhotography</t>
  </si>
  <si>
    <t>T - Alex Barton</t>
  </si>
  <si>
    <t>T - Andrew Bendel</t>
  </si>
  <si>
    <t>T - Chris Kelly</t>
  </si>
  <si>
    <t>T - Daniel I. Brown</t>
  </si>
  <si>
    <t>T - Debi Banjeree</t>
  </si>
  <si>
    <t>T - Foundation For Community Dance</t>
  </si>
  <si>
    <t>T - Grainne Rice</t>
  </si>
  <si>
    <t>T - Jane Hogg</t>
  </si>
  <si>
    <t>T - Jenni Douglas</t>
  </si>
  <si>
    <t>T - Liliane Rebelo</t>
  </si>
  <si>
    <t>T - Lucy H Mason</t>
  </si>
  <si>
    <t>T - ODS Services Ltd</t>
  </si>
  <si>
    <t>T - Rydo Ltd</t>
  </si>
  <si>
    <t>T - Shouty Records</t>
  </si>
  <si>
    <t>T - University of Dundee</t>
  </si>
  <si>
    <t>T - Edinburgh Contemporary Crafts</t>
  </si>
  <si>
    <t>T - Youth Theatre Arts Scotland</t>
  </si>
  <si>
    <t>T - QA Ltd</t>
  </si>
  <si>
    <t>T - Tony Panayiotou</t>
  </si>
  <si>
    <t>T - YWCA Scotland</t>
  </si>
  <si>
    <t>I - Abertay University</t>
  </si>
  <si>
    <t>I - Anna Lisa Stone</t>
  </si>
  <si>
    <t>I - Raymond MacDonald</t>
  </si>
  <si>
    <t>I - RIFF Festival</t>
  </si>
  <si>
    <t>I - The Secret Experiment</t>
  </si>
  <si>
    <t>I - Thomas Bancroft</t>
  </si>
  <si>
    <t>T - Harvey Nash UK Finance</t>
  </si>
  <si>
    <t>I - Charlotte Prodger</t>
  </si>
  <si>
    <t>I - Gica Loening</t>
  </si>
  <si>
    <t>I - Lamp House Music</t>
  </si>
  <si>
    <t>I - LUMA3D Interactive</t>
  </si>
  <si>
    <t>I - Marta Mari Szypczynska</t>
  </si>
  <si>
    <t>I - Misun Won</t>
  </si>
  <si>
    <t>I - National Association of Writers in Education (NAWE)</t>
  </si>
  <si>
    <t>I - Rico Capuano</t>
  </si>
  <si>
    <t>I - Ron OÔÇÖDonnell</t>
  </si>
  <si>
    <t>I - Shona Thomson</t>
  </si>
  <si>
    <t>I - Stephen Morrison</t>
  </si>
  <si>
    <t>T - The ISO Organisation Ltd</t>
  </si>
  <si>
    <t>T - Craig Steele</t>
  </si>
  <si>
    <t>T - Equality Network</t>
  </si>
  <si>
    <t>T - Indicator - FL Memo Ltd.</t>
  </si>
  <si>
    <t>T - Robert Drummond</t>
  </si>
  <si>
    <t>T - Susanna Beaumont</t>
  </si>
  <si>
    <t>T - TES Global Limited</t>
  </si>
  <si>
    <t>T - Luke Cooke-Yarborough</t>
  </si>
  <si>
    <t>I - Glasgow Open House Art Festival (GOHAF)</t>
  </si>
  <si>
    <t>I - Kingdom Brass Youth Initiative</t>
  </si>
  <si>
    <t>I - Scottish Traditional Boat Festival</t>
  </si>
  <si>
    <t>T - Amanda Game</t>
  </si>
  <si>
    <t>T - Jackie Wylie</t>
  </si>
  <si>
    <t>T - Regi Claire/Yvonne Regula Butlin</t>
  </si>
  <si>
    <t>T - Torsten Lauschmann</t>
  </si>
  <si>
    <t>I - Aoife White</t>
  </si>
  <si>
    <t>I - The BIG Project</t>
  </si>
  <si>
    <t>I - Fiona Scott (Make Works)</t>
  </si>
  <si>
    <t>I - Grainne Braithwaite</t>
  </si>
  <si>
    <t>I - Louise Macdonald</t>
  </si>
  <si>
    <t>I - Tom Fleming Creative Consultancy</t>
  </si>
  <si>
    <t>T - Jemma Tweedie Music</t>
  </si>
  <si>
    <t>T - British Underground Ltd</t>
  </si>
  <si>
    <t>T - Capita Travel and Events</t>
  </si>
  <si>
    <t>T - Rachel Sermanni</t>
  </si>
  <si>
    <t>T - The Scottish Council for Voluntary Organisations (SC</t>
  </si>
  <si>
    <t>T - UK Theatre Association</t>
  </si>
  <si>
    <t>T - Aimera Limited</t>
  </si>
  <si>
    <t>T - Arrowsmith Design Limited</t>
  </si>
  <si>
    <t>T - Penny Dreadful Films Ltd</t>
  </si>
  <si>
    <t>T - Pete Murphy Locations Ltd</t>
  </si>
  <si>
    <t>T - Robert S Gale</t>
  </si>
  <si>
    <t>T - Scotland's Towns Ltd</t>
  </si>
  <si>
    <t>T - British Film Insitute</t>
  </si>
  <si>
    <t>T - Youthlink Scotland</t>
  </si>
  <si>
    <t>T - Investing in Children CIC</t>
  </si>
  <si>
    <t>I - Alexandria Patience</t>
  </si>
  <si>
    <t>I - Bronwen Sleigh</t>
  </si>
  <si>
    <t>I - Louise Brodie</t>
  </si>
  <si>
    <t>I - Vikki McCraw</t>
  </si>
  <si>
    <t>T - Caledonian Lock &amp; Safe Co. Ltd</t>
  </si>
  <si>
    <t>T - Jennifer Phillips</t>
  </si>
  <si>
    <t>T - The List Ltd</t>
  </si>
  <si>
    <t>T - Exterion Media (UK) Limited</t>
  </si>
  <si>
    <t>T - Glover Lodges</t>
  </si>
  <si>
    <t>T - Tecnica Ltd</t>
  </si>
  <si>
    <t>I - Dawn Farquharson</t>
  </si>
  <si>
    <t>I - Lucy Mason</t>
  </si>
  <si>
    <t>T - James Mackintosh</t>
  </si>
  <si>
    <t>T - David P Scott Photograhy</t>
  </si>
  <si>
    <t>T - HewLett-Packard Limited</t>
  </si>
  <si>
    <t>T - MAKLab</t>
  </si>
  <si>
    <t>I - Glasgow Clyde College</t>
  </si>
  <si>
    <t>I - Yorkhill Children's Charity</t>
  </si>
  <si>
    <t>T - Quartic Llama</t>
  </si>
  <si>
    <t>T - BFI Education</t>
  </si>
  <si>
    <t>T - The Stationery Office Limited</t>
  </si>
  <si>
    <t>T - Imaginate</t>
  </si>
  <si>
    <t>T - The University Of Abertay Dundee</t>
  </si>
  <si>
    <t>T - Capital Document Solutions Limited</t>
  </si>
  <si>
    <t>T - Fannan &amp; Scott Ltd t/a Northern Services</t>
  </si>
  <si>
    <t>I - CELCIS (Centre for Excellence for Looked After Child</t>
  </si>
  <si>
    <t>I - Coalburn Silver Band</t>
  </si>
  <si>
    <t>I - Watercolour Music</t>
  </si>
  <si>
    <t>T - Graham Devlin</t>
  </si>
  <si>
    <t>T - The Ayr Gaiety Partnership Ltd</t>
  </si>
  <si>
    <t>T - Duddingston House Properties Ltd</t>
  </si>
  <si>
    <t>I - Patrick Cunneen</t>
  </si>
  <si>
    <t>T - Kathy Speirs</t>
  </si>
  <si>
    <t>T - Sean Barclay</t>
  </si>
  <si>
    <t>T - Jules Cafe Ltd</t>
  </si>
  <si>
    <t>G - Guggolz Verlag</t>
  </si>
  <si>
    <t>G - Uitgeverij Nieuw Amsterdam</t>
  </si>
  <si>
    <t>G - Kat Healy</t>
  </si>
  <si>
    <t>I - Castlemilk Parish Church</t>
  </si>
  <si>
    <t>I - Michael Ferguson</t>
  </si>
  <si>
    <t>I - Ullapool &amp; District Junior Pipe Band</t>
  </si>
  <si>
    <t>T - Gerry Farell Ink</t>
  </si>
  <si>
    <t>T - Mairi Christina Macleod</t>
  </si>
  <si>
    <t>T - Minus 40 LLP</t>
  </si>
  <si>
    <t>I - New Rhythms For Glasgow</t>
  </si>
  <si>
    <t>T - The Edinburgh International Book Festival Ltd</t>
  </si>
  <si>
    <t>T - Fire Scotland Limited</t>
  </si>
  <si>
    <t>T - Rachel Mimiec</t>
  </si>
  <si>
    <t>T - UOE Accommodation Ltd t/a Edinburgh First</t>
  </si>
  <si>
    <t>T - Vanishing Point Theatre Company</t>
  </si>
  <si>
    <t>G - Bigmouth Audio Ltd</t>
  </si>
  <si>
    <t>G - Lauren Gault</t>
  </si>
  <si>
    <t>I - C├ánan (Canan)</t>
  </si>
  <si>
    <t>T - An Lanntair</t>
  </si>
  <si>
    <t>T - Association of British Orchestras</t>
  </si>
  <si>
    <t>T - Benjamin Longden</t>
  </si>
  <si>
    <t>T - The Hotel Collection Ltd</t>
  </si>
  <si>
    <t>T - St Magnus International Festival</t>
  </si>
  <si>
    <t>T - The Stove Network Ltd</t>
  </si>
  <si>
    <t>G - John Howard Niblock</t>
  </si>
  <si>
    <t>G - Roy's Iron DNA</t>
  </si>
  <si>
    <t>I - Bauer Academy</t>
  </si>
  <si>
    <t>I - Olaf Furniss</t>
  </si>
  <si>
    <t>I - Salsa Celtica</t>
  </si>
  <si>
    <t>I - Scottish Association for Marine Science (SAMS), The</t>
  </si>
  <si>
    <t>T - Writer Pictures Ltd</t>
  </si>
  <si>
    <t>G - The Fallen Angels Club Promotions</t>
  </si>
  <si>
    <t>G - Paragon Ensemble</t>
  </si>
  <si>
    <t>I - Highlands and Islands Enterprise</t>
  </si>
  <si>
    <t>I - Lesley Young</t>
  </si>
  <si>
    <t>T - EDF Energy Customers</t>
  </si>
  <si>
    <t>T - Scottish Sculpture Workshop</t>
  </si>
  <si>
    <t>T - The Pier Arts Centre</t>
  </si>
  <si>
    <t>T - Williams Lea Ltd</t>
  </si>
  <si>
    <t>G - UZ Arts Ltd</t>
  </si>
  <si>
    <t>G - Hands Up for Trad</t>
  </si>
  <si>
    <t>G - Eszter Marsalko</t>
  </si>
  <si>
    <t>G - Sarah Kenchington</t>
  </si>
  <si>
    <t>I - Clackmannanshire Council</t>
  </si>
  <si>
    <t>I - Dave Arcari</t>
  </si>
  <si>
    <t>I - Hector Bizerk</t>
  </si>
  <si>
    <t>I - Martyn Flyn</t>
  </si>
  <si>
    <t>I - Neil Morton</t>
  </si>
  <si>
    <t>I - Rocca Gutteridge</t>
  </si>
  <si>
    <t>I - United Fruit</t>
  </si>
  <si>
    <t>T - Feis Rois Limited</t>
  </si>
  <si>
    <t>T - 422.tv Media Limited</t>
  </si>
  <si>
    <t>T - Straight Cut Media</t>
  </si>
  <si>
    <t>T - Arts Council of Wales</t>
  </si>
  <si>
    <t>T - Dance UK</t>
  </si>
  <si>
    <t>T - Maclay Murray &amp; Spens LLP</t>
  </si>
  <si>
    <t>T - National Theatre of Scotland</t>
  </si>
  <si>
    <t>I - Craig Jamieson</t>
  </si>
  <si>
    <t>I - Gorbals Youth Brass Band</t>
  </si>
  <si>
    <t>I - Investing in Children</t>
  </si>
  <si>
    <t>I - Kathleen MacInness</t>
  </si>
  <si>
    <t>T - David Burt</t>
  </si>
  <si>
    <t>T - Macdonald Holyrood Hotel</t>
  </si>
  <si>
    <t>T - Midland Computer Services Ltd</t>
  </si>
  <si>
    <t>T - Atos IT Services UK Limited</t>
  </si>
  <si>
    <t>T - Eden Court Trading Ltd</t>
  </si>
  <si>
    <t>T - Film City Glasgow Ltd</t>
  </si>
  <si>
    <t>T - ORC International Ltd</t>
  </si>
  <si>
    <t>T - Rosemary Forbes Butler</t>
  </si>
  <si>
    <t>T - Wellington Films Ltd</t>
  </si>
  <si>
    <t>G - Andrea Walsh</t>
  </si>
  <si>
    <t>G - Breabach</t>
  </si>
  <si>
    <t>I - A.R.Ts</t>
  </si>
  <si>
    <t>I - Deborah Barnard</t>
  </si>
  <si>
    <t>I - Dunoon Burgh Hall</t>
  </si>
  <si>
    <t>I - Hearts and Minds</t>
  </si>
  <si>
    <t>I - Pinkie Maclure</t>
  </si>
  <si>
    <t>I - Ron Butlin</t>
  </si>
  <si>
    <t>I - Amy Macilraith</t>
  </si>
  <si>
    <t>I - Hazel Borthwick</t>
  </si>
  <si>
    <t>I - Kara Jackson</t>
  </si>
  <si>
    <t>I - Sarah Hector</t>
  </si>
  <si>
    <t>T - Monckton Chambers (Ms Ligia Osepciu)</t>
  </si>
  <si>
    <t>G - Dundee Repertory Theatre Limited</t>
  </si>
  <si>
    <t>I - Andrea McAlonan</t>
  </si>
  <si>
    <t>I - Anna Fraga McLucas</t>
  </si>
  <si>
    <t>I - Common Wheel</t>
  </si>
  <si>
    <t>I - Danilo Cataldo</t>
  </si>
  <si>
    <t>I - Gus Fisher</t>
  </si>
  <si>
    <t>I - William Lancashire</t>
  </si>
  <si>
    <t>T - Freakworks Limited - 2015</t>
  </si>
  <si>
    <t>T - Re:Bourne Ltd</t>
  </si>
  <si>
    <t>T - Morven MacPherson</t>
  </si>
  <si>
    <t>T - PHS Group Ltd</t>
  </si>
  <si>
    <t>T - Richard Scott</t>
  </si>
  <si>
    <t>G - Dannsa</t>
  </si>
  <si>
    <t>G - Ross Ainslie &amp; Jarlath Henderson</t>
  </si>
  <si>
    <t>T - Olsberg SPI Limited</t>
  </si>
  <si>
    <t>T - Selkie Productions Limited</t>
  </si>
  <si>
    <t>T - Edinburgh Community Food</t>
  </si>
  <si>
    <t>T - Claire Barber Consulting</t>
  </si>
  <si>
    <t>T - Newsquest (Herald &amp; Times) Ltd</t>
  </si>
  <si>
    <t>G - Scottish Dance Theatre</t>
  </si>
  <si>
    <t>G - Rachael MacIntyre</t>
  </si>
  <si>
    <t>I - Celtic Neighbours CIC Ltd.</t>
  </si>
  <si>
    <t>I - Contemporary Arts Society</t>
  </si>
  <si>
    <t>I - The Demarco Archive Trust Limited</t>
  </si>
  <si>
    <t>I - Fire Station Creative</t>
  </si>
  <si>
    <t>I - Inverclyde Community Development Trust</t>
  </si>
  <si>
    <t>I - Mike Vass</t>
  </si>
  <si>
    <t>I - Sgoil Lionacleit Pipe Band Association</t>
  </si>
  <si>
    <t>T - City of Edinburgh Methodist Church</t>
  </si>
  <si>
    <t>T - John Sampson</t>
  </si>
  <si>
    <t>T - Terry Anderson Cartoons</t>
  </si>
  <si>
    <t>G - Glasgow Sculpture Studios Limited</t>
  </si>
  <si>
    <t>G - Aberdeen Performing Arts</t>
  </si>
  <si>
    <t>G - An Lanntair Limited</t>
  </si>
  <si>
    <t>G - Arika Heavy Industries</t>
  </si>
  <si>
    <t>G - Artists Collective Gallery</t>
  </si>
  <si>
    <t>G - Atlas Arts</t>
  </si>
  <si>
    <t>G - Barrowland Ballet</t>
  </si>
  <si>
    <t>G - Celtic Connections</t>
  </si>
  <si>
    <t>G - Centre for Contemporary Arts</t>
  </si>
  <si>
    <t>G - Centre for the Moving Image</t>
  </si>
  <si>
    <t>G - Citizens Theatre</t>
  </si>
  <si>
    <t>G - City Moves [Aberdeen City Coun</t>
  </si>
  <si>
    <t>G - Comar</t>
  </si>
  <si>
    <t>G - Conflux Scotland Ltd</t>
  </si>
  <si>
    <t>G - Cove Park Ltd</t>
  </si>
  <si>
    <t>G - Craft Scotland</t>
  </si>
  <si>
    <t>G - Theatre Cryptic</t>
  </si>
  <si>
    <t>G - Tramway [Culture And Sport Glasgow]</t>
  </si>
  <si>
    <t>G - Cumbernauld Theatre Trust</t>
  </si>
  <si>
    <t>G - Curious Seed</t>
  </si>
  <si>
    <t>G - Dance Base</t>
  </si>
  <si>
    <t>G - Dovecot Foundation</t>
  </si>
  <si>
    <t>G - Dundee Contemporary Arts Ltd</t>
  </si>
  <si>
    <t>G - Dunedin Consort</t>
  </si>
  <si>
    <t>G - Eden Court Highlands Ltd</t>
  </si>
  <si>
    <t>G - Edinburgh Art Festival</t>
  </si>
  <si>
    <t>G - Edinburgh Festival Fringe Society Ltd</t>
  </si>
  <si>
    <t>G - Edinburgh International Book Festival</t>
  </si>
  <si>
    <t>G - Edinburgh International Festival</t>
  </si>
  <si>
    <t>G - Edinburgh Printmakers Ltd</t>
  </si>
  <si>
    <t>G - Edinburgh Sculpture Workshop</t>
  </si>
  <si>
    <t>G - Fife Contemporary Art And Craft (St Andrews) Limited</t>
  </si>
  <si>
    <t>G - Fire Exit Ltd</t>
  </si>
  <si>
    <t>G - Fruitmarket Gallery Limited</t>
  </si>
  <si>
    <t>G - Glasgow Film Theatre Ltd</t>
  </si>
  <si>
    <t>G - Glasgow International (Culture and Sport Glasgow)</t>
  </si>
  <si>
    <t>G - Glasgow Lunchtime Theatres</t>
  </si>
  <si>
    <t>G - Glasgow Photography Group Ltd - Street Level</t>
  </si>
  <si>
    <t>G - Glasgow Print Studios</t>
  </si>
  <si>
    <t>G - Grid Iron Theatre Company</t>
  </si>
  <si>
    <t>G - Hebrides Ensemble</t>
  </si>
  <si>
    <t>G - Highland Print Studio</t>
  </si>
  <si>
    <t>G - Horsecross Arts Ltd</t>
  </si>
  <si>
    <t>G - Hospitalfield Arts</t>
  </si>
  <si>
    <t>G - MacRobert Arts Centre</t>
  </si>
  <si>
    <t>G - Mischief La-Bas</t>
  </si>
  <si>
    <t>G - Moniack Mhor Ltd</t>
  </si>
  <si>
    <t>G - North Lands Creative Glass</t>
  </si>
  <si>
    <t>G - NVA (Europe) Limited</t>
  </si>
  <si>
    <t>G - Peacock Visual Arts Limited</t>
  </si>
  <si>
    <t>G - Pier Arts Centre</t>
  </si>
  <si>
    <t>G - Pitlochry Festival Theatre</t>
  </si>
  <si>
    <t>G - Playwrights Studio CCS</t>
  </si>
  <si>
    <t>G - Publishing Scotland</t>
  </si>
  <si>
    <t>G - Puppet Animation Scotland Limited</t>
  </si>
  <si>
    <t>G - Red Note Ensemble</t>
  </si>
  <si>
    <t>G - Royal Lyceum Theatre Company Limited</t>
  </si>
  <si>
    <t>G - Scottish Book Trust</t>
  </si>
  <si>
    <t>G - Scottish Ensemble</t>
  </si>
  <si>
    <t>G - Scottish Music Information Cen</t>
  </si>
  <si>
    <t>G - Scottish Poetry Library</t>
  </si>
  <si>
    <t>G - Scottish Scultpture Workshop</t>
  </si>
  <si>
    <t>G - Shetland Arts Development Agency</t>
  </si>
  <si>
    <t>G - St Magnus Festival Ltd</t>
  </si>
  <si>
    <t>G - Taigh Chearsabhagh Trust</t>
  </si>
  <si>
    <t>G - The Arches Theatre</t>
  </si>
  <si>
    <t>G - The Common Guild</t>
  </si>
  <si>
    <t>G - The Gaelic Books Council</t>
  </si>
  <si>
    <t>G - The Work Room</t>
  </si>
  <si>
    <t>G - Timespan ÔÇô Helmsdale Heritage and Arts Society</t>
  </si>
  <si>
    <t>G - TRACS</t>
  </si>
  <si>
    <t>G - Transmission Gallery</t>
  </si>
  <si>
    <t>G - Traverse Theatre (Scotland) Ltd</t>
  </si>
  <si>
    <t>G - Tron Theatre Limited</t>
  </si>
  <si>
    <t>G - Vanishing Point Theatre Compan</t>
  </si>
  <si>
    <t>G - Visible Fictions Theatre Company</t>
  </si>
  <si>
    <t>T - Crichton Carbon Centre</t>
  </si>
  <si>
    <t>T - Holdings Ecosse</t>
  </si>
  <si>
    <t>T - Robert Maitland</t>
  </si>
  <si>
    <t>T - Stampers Grove</t>
  </si>
  <si>
    <t>T - Zack Moir Music</t>
  </si>
  <si>
    <t>G - Plan B Collaborative Theatre Ltd</t>
  </si>
  <si>
    <t>T - Transport Scotland</t>
  </si>
  <si>
    <t>T - British Council</t>
  </si>
  <si>
    <t>T - Aberdeenshire Council</t>
  </si>
  <si>
    <t>T - New Media Scotland</t>
  </si>
  <si>
    <t>I - Carnegie College Limited</t>
  </si>
  <si>
    <t>I - Dumfries and Galloway Arts Festival</t>
  </si>
  <si>
    <t>I - George Wyllie Foundation</t>
  </si>
  <si>
    <t>I - Northern Film &amp; Media</t>
  </si>
  <si>
    <t>I - Pan African Arts Scotland Ltd</t>
  </si>
  <si>
    <t>I - Sigma Films Ltd (Starred Up)</t>
  </si>
  <si>
    <t>I - Aiden Moffat and Paul Fegan</t>
  </si>
  <si>
    <t>I - The Artists Collective Gallery Ltd</t>
  </si>
  <si>
    <t>I - Colin Fraser</t>
  </si>
  <si>
    <t>I - Creetown Initiative Ltd</t>
  </si>
  <si>
    <t>I - Creative Edinburgh Ltd</t>
  </si>
  <si>
    <t>I - Giglets Ltd</t>
  </si>
  <si>
    <t>I - Greenock Arts Guild</t>
  </si>
  <si>
    <t>I - Helmsdale Heritage</t>
  </si>
  <si>
    <t>I - Janey Godley</t>
  </si>
  <si>
    <t>I - Jupiter Artland Foundation</t>
  </si>
  <si>
    <t>I - Shape</t>
  </si>
  <si>
    <t>I - Vanilla Ink</t>
  </si>
  <si>
    <t>T - Green Image Ltd t/a Sailflags</t>
  </si>
  <si>
    <t>T - Auchingarrich Wildlife Centre</t>
  </si>
  <si>
    <t>T - Scottish Youth Dance</t>
  </si>
  <si>
    <t>T - Emma Allsop</t>
  </si>
  <si>
    <t>T - Royal Scottish Dance Society - Edin</t>
  </si>
  <si>
    <t>T - Royal Scottish Dance Society - Aberdeen</t>
  </si>
  <si>
    <t>I - Alan Benzie</t>
  </si>
  <si>
    <t>I - Alan Penman</t>
  </si>
  <si>
    <t>I - Andy Scott Public Art</t>
  </si>
  <si>
    <t>I - Centre for the Moving Image (Belmont Filmshouse)</t>
  </si>
  <si>
    <t>I - Craig Ward</t>
  </si>
  <si>
    <t>I - Cruinn</t>
  </si>
  <si>
    <t>I - Emergents Creatives Community Interest Company Ltd</t>
  </si>
  <si>
    <t>I - Genevieve Bicknell</t>
  </si>
  <si>
    <t>I - Graham Hair</t>
  </si>
  <si>
    <t>I - High Heels and Horse Hair</t>
  </si>
  <si>
    <t>I - Hoda Productions Ltd</t>
  </si>
  <si>
    <t>I - IWC Media Ltd</t>
  </si>
  <si>
    <t>I - Kathleen MacInnes and Fiona Hunter</t>
  </si>
  <si>
    <t>I - Martyn Bennett Trust</t>
  </si>
  <si>
    <t>I - Maurice OÔÇÖBrien</t>
  </si>
  <si>
    <t>I - Peter Jones</t>
  </si>
  <si>
    <t>I - Pulse Films</t>
  </si>
  <si>
    <t>I - Queens Cross Housing Association (QCHA)</t>
  </si>
  <si>
    <t>I - Raymond Raszkowski Ross</t>
  </si>
  <si>
    <t>I - Red Note Ensemble Ltd</t>
  </si>
  <si>
    <t>I - Sally Beamish</t>
  </si>
  <si>
    <t>I - SCAN (Scotland's Contemporary Arts Network)</t>
  </si>
  <si>
    <t>I - Scottish Seabird Centre</t>
  </si>
  <si>
    <t>I - St ColumbaÔÇÖs Hospice</t>
  </si>
  <si>
    <t>I - Stray Bear Productions</t>
  </si>
  <si>
    <t>I - Stuart Brown</t>
  </si>
  <si>
    <t>I - Waverley Care</t>
  </si>
  <si>
    <t>T - Jo Verrent</t>
  </si>
  <si>
    <t>T - Event Scotland</t>
  </si>
  <si>
    <t>T - Ayre Gaiety Partnership Ltd</t>
  </si>
  <si>
    <t>T - Dance Glasgow</t>
  </si>
  <si>
    <t>T - Glasgow Badges</t>
  </si>
  <si>
    <t>T - Impact Signs</t>
  </si>
  <si>
    <t>T - Macrobert Arts Centre Ltd</t>
  </si>
  <si>
    <t>T - McAllister Litho Glasgow Ltd</t>
  </si>
  <si>
    <t>I - Sixteen Films</t>
  </si>
  <si>
    <t>I - David Alun Rees</t>
  </si>
  <si>
    <t>I - Highland Hospice</t>
  </si>
  <si>
    <t>I - Jonathan Baxter and Sarah Gittins</t>
  </si>
  <si>
    <t>I - Kate Charlesworth</t>
  </si>
  <si>
    <t>I - Patter</t>
  </si>
  <si>
    <t>I - Shetland Moving Image Archive Group</t>
  </si>
  <si>
    <t>I - Spotted Stripes Circus (Phil Hardie)</t>
  </si>
  <si>
    <t>I - Toonspeak Young PeopleÔÇÖs Theatre</t>
  </si>
  <si>
    <t>I - All or Nothing Dance and Aerial Theatre</t>
  </si>
  <si>
    <t>I - Barry Gordon</t>
  </si>
  <si>
    <t>I - Cherri Fosphate</t>
  </si>
  <si>
    <t>I - Document Scotland</t>
  </si>
  <si>
    <t>I - Florencia Garcia Chafuen</t>
  </si>
  <si>
    <t>I - Gayfield Creative Spaces</t>
  </si>
  <si>
    <t>I - Isabel Rocamora</t>
  </si>
  <si>
    <t>I - Kirsty Law</t>
  </si>
  <si>
    <t>I - MAP</t>
  </si>
  <si>
    <t>I - Paul Wright Warp Films</t>
  </si>
  <si>
    <t>I - Ruby Pester</t>
  </si>
  <si>
    <t>I - Sell a Door Theatre Company and Beacon Arts Centre</t>
  </si>
  <si>
    <t>I - Superact</t>
  </si>
  <si>
    <t>I - Tabula Rasa Dance Company</t>
  </si>
  <si>
    <t>I - Tom Orr</t>
  </si>
  <si>
    <t>I - WeÔÇÖre Only Afraid of NYC</t>
  </si>
  <si>
    <t>T - Effective Visual Marketing Limited</t>
  </si>
  <si>
    <t>I - BarnardoÔÇÖs</t>
  </si>
  <si>
    <t>I - Elspeth Lamb</t>
  </si>
  <si>
    <t>I - Emma McIntyre</t>
  </si>
  <si>
    <t>I - The Glue Factory CIC</t>
  </si>
  <si>
    <t>I - Jeremy Iain Carlisle</t>
  </si>
  <si>
    <t>I - Kate Tregaskis</t>
  </si>
  <si>
    <t>I - THE LAFONTAINES</t>
  </si>
  <si>
    <t>I - Performing Arts Labs Ltd</t>
  </si>
  <si>
    <t>I - Take One Action Films</t>
  </si>
  <si>
    <t>I - Traditional Music &amp; Song Association (TMSA)</t>
  </si>
  <si>
    <t>T - Heather Fulton</t>
  </si>
  <si>
    <t>I - Yvonne McLellan</t>
  </si>
  <si>
    <t>T - Tracey Smith</t>
  </si>
  <si>
    <t>I - Charmaine Gilbert</t>
  </si>
  <si>
    <t>I - Christine E Morrison</t>
  </si>
  <si>
    <t>I - Homework</t>
  </si>
  <si>
    <t>I - Iron- Oxide Ltd</t>
  </si>
  <si>
    <t>I - Marie Liden</t>
  </si>
  <si>
    <t>I - Mhairi Britton</t>
  </si>
  <si>
    <t>I - Rab Noakes (Neon Productions Ltd)</t>
  </si>
  <si>
    <t>I - Unit 7 Artists Studios CIC - Alexander Stevenson</t>
  </si>
  <si>
    <t>T - Kerson Associates Ltd.,</t>
  </si>
  <si>
    <t>T - Scottish Goverment</t>
  </si>
  <si>
    <t>T - Creative Skillset</t>
  </si>
  <si>
    <t>I - Catherine Agnew</t>
  </si>
  <si>
    <t>I - The Causey Development Trust</t>
  </si>
  <si>
    <t>I - Citizen Curator</t>
  </si>
  <si>
    <t>I - Daniel Stephen Parcell</t>
  </si>
  <si>
    <t>I - Findlay Napier</t>
  </si>
  <si>
    <t>I - Hopscotch Films Ltd (Gasping)</t>
  </si>
  <si>
    <t>I - Mhairi McMullan</t>
  </si>
  <si>
    <t>I - Perth and Kinross Council</t>
  </si>
  <si>
    <t>I - Susan Christie</t>
  </si>
  <si>
    <t>I - The Wasps Trust / Wasps ArtistsÔÇÖ Studios</t>
  </si>
  <si>
    <t>T - Kirsten Body</t>
  </si>
  <si>
    <t>T - Duncan Nicoll</t>
  </si>
  <si>
    <t>I - 71 Feature Film Production (Crab Apple Films Ltd)</t>
  </si>
  <si>
    <t>I - Banff Centre, The</t>
  </si>
  <si>
    <t>I - Blazing Griffin Limited</t>
  </si>
  <si>
    <t>I - Marc Ross</t>
  </si>
  <si>
    <t>I - Templar Arts and Leisure Centre Trust, The</t>
  </si>
  <si>
    <t>I - Uninvited Guests</t>
  </si>
  <si>
    <t>T - Clair Aldington</t>
  </si>
  <si>
    <t>T - Jennifer Sterling</t>
  </si>
  <si>
    <t>T - Josephine L.Miller</t>
  </si>
  <si>
    <t>T - Universal Comedy</t>
  </si>
  <si>
    <t>I - Applied Arts Scotland (AAS)</t>
  </si>
  <si>
    <t>I - Charlotte Hathaway</t>
  </si>
  <si>
    <t>I - Goodd Limited</t>
  </si>
  <si>
    <t>I - John Sikorski</t>
  </si>
  <si>
    <t>I - International Association for Community Development</t>
  </si>
  <si>
    <t>I - Jonathan Knox</t>
  </si>
  <si>
    <t>I - Levenmouth Group Development Group</t>
  </si>
  <si>
    <t>I - Michael Lambert</t>
  </si>
  <si>
    <t>I - Suzanna Ferguson</t>
  </si>
  <si>
    <t>T - Dumfries &amp; Galloway</t>
  </si>
  <si>
    <t>I - Art'n'Mind Ltd</t>
  </si>
  <si>
    <t>I - Dance Galloway</t>
  </si>
  <si>
    <t>I - Elia Ballesteros and Kate Campbell</t>
  </si>
  <si>
    <t>I - Glasgow Housing Association</t>
  </si>
  <si>
    <t>I - GRID Contemporary Culture Maps</t>
  </si>
  <si>
    <t>I - Koco Drama Ltd</t>
  </si>
  <si>
    <t>I - Liam Baker</t>
  </si>
  <si>
    <t>I - The Paxton Trust</t>
  </si>
  <si>
    <t>I - Peter Potter Gallery Trust</t>
  </si>
  <si>
    <t>I - Sean Martin</t>
  </si>
  <si>
    <t>I - Sin├®ad OÔÇÖDonnell Dunn</t>
  </si>
  <si>
    <t>I - Zoe Darbyshire</t>
  </si>
  <si>
    <t>I - Bofa Stockholm Ltd</t>
  </si>
  <si>
    <t>I - Raploch Urban Regeneration Co Ltd</t>
  </si>
  <si>
    <t>I - Sixteen Films Ltd (Beats)</t>
  </si>
  <si>
    <t>I - Wildbird Ltd</t>
  </si>
  <si>
    <t>T - Maria Falconer Photography</t>
  </si>
  <si>
    <t>T - South Lanrkshire Leisure &amp; Culture Ltd</t>
  </si>
  <si>
    <t>I - Corin Sworn</t>
  </si>
  <si>
    <t>I - Edinburgh of City Council</t>
  </si>
  <si>
    <t>I - Ed Littlewood</t>
  </si>
  <si>
    <t>I - NHS Lothian</t>
  </si>
  <si>
    <t>I - Sigma Films Ltd (Legand of Barney Thomson)</t>
  </si>
  <si>
    <t>I - Aros/Skyedance</t>
  </si>
  <si>
    <t>I - Caithness Horizons</t>
  </si>
  <si>
    <t>I - Culture Republic</t>
  </si>
  <si>
    <t>I - Ensemble Marsyas</t>
  </si>
  <si>
    <t>I - Theatre Gu Le├▓r</t>
  </si>
  <si>
    <t>T - Surgeons Lodge Ltd</t>
  </si>
  <si>
    <t>I - Carrie Wemyss</t>
  </si>
  <si>
    <t>I - Catherine Czerkawska</t>
  </si>
  <si>
    <t>I - Invergordon Off The Wall</t>
  </si>
  <si>
    <t>T - Joan Louise Beattie</t>
  </si>
  <si>
    <t>T - Arrivo Consulting Limited</t>
  </si>
  <si>
    <t>I - Campbeltown Community Business Ltd</t>
  </si>
  <si>
    <t>I - Dorec-a-belle</t>
  </si>
  <si>
    <t>I - NVA (Europe) Ltd</t>
  </si>
  <si>
    <t>I - Malinky</t>
  </si>
  <si>
    <t>I - Matthew Whiteside</t>
  </si>
  <si>
    <t>I - Nick Holdstock</t>
  </si>
  <si>
    <t>I - Stillmotion Productions Ltd</t>
  </si>
  <si>
    <t>I - TRACS (Traditional Arts &amp; Culture Scotland)</t>
  </si>
  <si>
    <t>T - Scottish Music Centre</t>
  </si>
  <si>
    <t>I - Greater London Authority</t>
  </si>
  <si>
    <t>T - Mr Anthony Mills</t>
  </si>
  <si>
    <t>I - Amanda Game</t>
  </si>
  <si>
    <t>I - The Angus Nicolson Trio</t>
  </si>
  <si>
    <t>I - Asylon Theatre</t>
  </si>
  <si>
    <t>I - Audacious Music Ltd</t>
  </si>
  <si>
    <t>I - Bethany Compson-Bradford</t>
  </si>
  <si>
    <t>I - Campfires In Winter</t>
  </si>
  <si>
    <t>I - Christopher Rush</t>
  </si>
  <si>
    <t>I - Chris Kidd</t>
  </si>
  <si>
    <t>I - Edinburgh Old Town Development Trust</t>
  </si>
  <si>
    <t>I - Gemma Williams</t>
  </si>
  <si>
    <t>I - Glen Art</t>
  </si>
  <si>
    <t>I - Joan Lopez-Cleville</t>
  </si>
  <si>
    <t>I - Joe McAlinden/Linden</t>
  </si>
  <si>
    <t>I - Giles Perring</t>
  </si>
  <si>
    <t>I - Justyna Jablonska</t>
  </si>
  <si>
    <t>I - Karen Matheson (Vertical Records)</t>
  </si>
  <si>
    <t>I - Macastory</t>
  </si>
  <si>
    <t>I - RURA</t>
  </si>
  <si>
    <t>I - SelfMadeHero</t>
  </si>
  <si>
    <t>I - Sleeping Warrior Theatre Company</t>
  </si>
  <si>
    <t>I - Standpoint</t>
  </si>
  <si>
    <t>I - mini50records</t>
  </si>
  <si>
    <t>I - Subway Theatre Company</t>
  </si>
  <si>
    <t>I - Will Morris</t>
  </si>
  <si>
    <t>I - Chris Hutchings</t>
  </si>
  <si>
    <t>I - Duncan of Jordanstone College of Art &amp; Design</t>
  </si>
  <si>
    <t>I - Impact Arts Projects Ltd</t>
  </si>
  <si>
    <t>T - Allan Irvine</t>
  </si>
  <si>
    <t>T - Ashley Jack</t>
  </si>
  <si>
    <t>T - Billy Keddie</t>
  </si>
  <si>
    <t>T - Collective</t>
  </si>
  <si>
    <t>T - Flyin' Jalapenos</t>
  </si>
  <si>
    <t>T - Julie Gunn</t>
  </si>
  <si>
    <t>T - Kennedy Cupcakes</t>
  </si>
  <si>
    <t>T - Mad Studios</t>
  </si>
  <si>
    <t>T - Marlisa Ross</t>
  </si>
  <si>
    <t>T - Scottish Official Board of Highland Dancing</t>
  </si>
  <si>
    <t>T - Selen Yilmaz</t>
  </si>
  <si>
    <t>T - Siamsoir Academy of Performance Irish Dance</t>
  </si>
  <si>
    <t>I - Collective Architecture</t>
  </si>
  <si>
    <t>I - David Gallacher</t>
  </si>
  <si>
    <t>I - Fiona J Mackenzie</t>
  </si>
  <si>
    <t>I - Heart of Argyll Tourism Alliance</t>
  </si>
  <si>
    <t>I - Howden park Centre</t>
  </si>
  <si>
    <t>I - Julie Ellen</t>
  </si>
  <si>
    <t>I - Peter Lannon</t>
  </si>
  <si>
    <t>I - Royal Scottish National Orches</t>
  </si>
  <si>
    <t>I - Yusuf Azak</t>
  </si>
  <si>
    <t>T - Crab Apple Films Ltd</t>
  </si>
  <si>
    <t>T - Robert Reid</t>
  </si>
  <si>
    <t>I - Blueflint</t>
  </si>
  <si>
    <t>I - Boudica Iona Limited</t>
  </si>
  <si>
    <t>I - College Development Network</t>
  </si>
  <si>
    <t>I - Copperfish Records</t>
  </si>
  <si>
    <t>I - Jarlath Henderson</t>
  </si>
  <si>
    <t>I - Jen Farmer</t>
  </si>
  <si>
    <t>I - Robbie Greig</t>
  </si>
  <si>
    <t>I - St Andrews Voices</t>
  </si>
  <si>
    <t>I - Toto Tales</t>
  </si>
  <si>
    <t>I - Ken Mathieson</t>
  </si>
  <si>
    <t>I - Buckhaven Beehive</t>
  </si>
  <si>
    <t>I - Storas Watercolour Music (SWM)</t>
  </si>
  <si>
    <t>I - Aberdeen City Council (Visual Art &amp; Crafts)</t>
  </si>
  <si>
    <t>I - As Albain</t>
  </si>
  <si>
    <t>I - Contemporary Art Limited</t>
  </si>
  <si>
    <t>I - Fiona Soe Paing</t>
  </si>
  <si>
    <t>I - Firebrand Theatre Company Ltd</t>
  </si>
  <si>
    <t>I - Hamish Napier</t>
  </si>
  <si>
    <t>I - Inverleith House (Royal Botanic Garden)</t>
  </si>
  <si>
    <t>I - Laura Lam</t>
  </si>
  <si>
    <t>I - PCL Tickets</t>
  </si>
  <si>
    <t>I - The Touring Network (Highlands &amp; Islands)</t>
  </si>
  <si>
    <t>I - Rachel Duckhouse</t>
  </si>
  <si>
    <t>I - Raise the Roof Productions Ltd</t>
  </si>
  <si>
    <t>I - Sarah Derrick</t>
  </si>
  <si>
    <t>I - The Scottish Culture &amp; Traditions Association</t>
  </si>
  <si>
    <t>T - Gov Today Ltd</t>
  </si>
  <si>
    <t>I - Reel Arts SCIO</t>
  </si>
  <si>
    <t>I - Young Films Ltd (Bannan Production)</t>
  </si>
  <si>
    <t>I - Demelza Kooij</t>
  </si>
  <si>
    <t>I - Bard in the Botanics (Glasgow Rep Company)</t>
  </si>
  <si>
    <t>I - Sally Clay</t>
  </si>
  <si>
    <t>T - Impact Arts (Projects) Ltd</t>
  </si>
  <si>
    <t>T - LM Barney Thomson Limited</t>
  </si>
  <si>
    <t>T - Glasgow 2014 Limited</t>
  </si>
  <si>
    <t>I - Canna Community association</t>
  </si>
  <si>
    <t>I - The Cottier Projects</t>
  </si>
  <si>
    <t>I - Isle of Eigg Residents Associa</t>
  </si>
  <si>
    <t>I - Victoria Fleck</t>
  </si>
  <si>
    <t>T - Ranald MacArthur</t>
  </si>
  <si>
    <t>I - Safari Films Limited</t>
  </si>
  <si>
    <t>I - Emerge Agency CIC, The</t>
  </si>
  <si>
    <t>I - Grinagog Theatre Company</t>
  </si>
  <si>
    <t>I - Magnetic North Theatre Product</t>
  </si>
  <si>
    <t>I - Roxana Vilk</t>
  </si>
  <si>
    <t>T - Anna Stapleton</t>
  </si>
  <si>
    <t>T - Helen McVey</t>
  </si>
  <si>
    <t>T - Kirsteen MacDonald</t>
  </si>
  <si>
    <t>T - Amanda Chinn</t>
  </si>
  <si>
    <t>T - Dance Ihayami</t>
  </si>
  <si>
    <t>T - Royal Scottish Country Dance Society - Edin</t>
  </si>
  <si>
    <t>T - War Productions Limited</t>
  </si>
  <si>
    <t>I - British Film Institute (Stephen Street)</t>
  </si>
  <si>
    <t>I - Cinatura UK Limited</t>
  </si>
  <si>
    <t>I - Creative Services</t>
  </si>
  <si>
    <t>I - PAMIS</t>
  </si>
  <si>
    <t>I - Singer Films</t>
  </si>
  <si>
    <t>T - Festival City Theatres Trust</t>
  </si>
  <si>
    <t>T - Glow Arts (Jennifer McGlone)</t>
  </si>
  <si>
    <t>I - Elizabeth Meehan</t>
  </si>
  <si>
    <t>I - Selkie Productions Ltd</t>
  </si>
  <si>
    <t>T - Judith Walsh</t>
  </si>
  <si>
    <t>T - Kate Craik</t>
  </si>
  <si>
    <t>T - Katie Stuart</t>
  </si>
  <si>
    <t>T - McMc Arts</t>
  </si>
  <si>
    <t>T - Tamsin Mendelsohn</t>
  </si>
  <si>
    <t>T - Glasgow 2014 Ltd</t>
  </si>
  <si>
    <t>I - I Am Belfast Ltd</t>
  </si>
  <si>
    <t>T - Kirstie Skinner</t>
  </si>
  <si>
    <t>T - Boudica Iona Limited</t>
  </si>
  <si>
    <t>I - d├®irdre n├¡ mhath├║na</t>
  </si>
  <si>
    <t>I - Graham Eatough and Sorcha Dallas</t>
  </si>
  <si>
    <t>I - Intrepid Cinema</t>
  </si>
  <si>
    <t>I - Julia McGhee</t>
  </si>
  <si>
    <t>I - Lonely Souls Disco</t>
  </si>
  <si>
    <t>I - Martin Leslie Hadden - Birnam CD Ltd</t>
  </si>
  <si>
    <t>I - NEoN (North East of North)</t>
  </si>
  <si>
    <t>I - Charioteer Theatre</t>
  </si>
  <si>
    <t>I - Christine Hanson</t>
  </si>
  <si>
    <t>I - SCOTTISH FILM TALENT NET.WORK (SFTN)</t>
  </si>
  <si>
    <t>I - Scrumptious Productions</t>
  </si>
  <si>
    <t>I - Siobhan Miller</t>
  </si>
  <si>
    <t>T - Larson Design t/a Intermedia</t>
  </si>
  <si>
    <t>I - Jamie McGeechan</t>
  </si>
  <si>
    <t>T - Edinburgh Copyshop</t>
  </si>
  <si>
    <t>I - Ben Skea</t>
  </si>
  <si>
    <t>I - Gabe McVarish</t>
  </si>
  <si>
    <t>I - Glasgow Film Productions Ltd</t>
  </si>
  <si>
    <t>I - Gordon Gunn</t>
  </si>
  <si>
    <t>I - Ian Waugh</t>
  </si>
  <si>
    <t>I - John McCusker</t>
  </si>
  <si>
    <t>I - Le Petit Monde</t>
  </si>
  <si>
    <t>I - Lloyd Meredith - Randolph's Leap</t>
  </si>
  <si>
    <t>I - Mairi Orr</t>
  </si>
  <si>
    <t>I - Richard Youngs</t>
  </si>
  <si>
    <t>I - Scottish Film Consortium (SFC)</t>
  </si>
  <si>
    <t>I - Yugen Puppet Company (Alison Monaghan)</t>
  </si>
  <si>
    <t>T - Hopscotch Films</t>
  </si>
  <si>
    <t>T - Kan</t>
  </si>
  <si>
    <t>T - Plum Films Limited</t>
  </si>
  <si>
    <t>T - Safari Films Limited</t>
  </si>
  <si>
    <t>I - Asparagus Piss Raindrop</t>
  </si>
  <si>
    <t>I - Battlefield Band</t>
  </si>
  <si>
    <t>I - Christina McBride</t>
  </si>
  <si>
    <t>I - Francisca Morton</t>
  </si>
  <si>
    <t>I - James Winnett</t>
  </si>
  <si>
    <t>I - Johnny Gailey</t>
  </si>
  <si>
    <t>I - Lori Watson and Boreas</t>
  </si>
  <si>
    <t>I - Mick Peter</t>
  </si>
  <si>
    <t>I - Plutot la Vie</t>
  </si>
  <si>
    <t>I - Sam Rowe</t>
  </si>
  <si>
    <t>I - Toby Webster Ltd</t>
  </si>
  <si>
    <t>T - Hazel Darwin-Edwards</t>
  </si>
  <si>
    <t>T - Emma Nutland</t>
  </si>
  <si>
    <t>T - Louisa Borg-Costanzi Potts</t>
  </si>
  <si>
    <t>T - Ned Glasier</t>
  </si>
  <si>
    <t>T - Norma D Hunter</t>
  </si>
  <si>
    <t>T - Olivia Furness</t>
  </si>
  <si>
    <t>T - Rhian Hutchings</t>
  </si>
  <si>
    <t>T - Satya Dunning</t>
  </si>
  <si>
    <t>T - Tamara Hedderwick</t>
  </si>
  <si>
    <t>I - David Trouton</t>
  </si>
  <si>
    <t>I - Glen Urquhart Public Hall Management Committee</t>
  </si>
  <si>
    <t>I - Jim Sutherland</t>
  </si>
  <si>
    <t>I - Nichola Scrutton</t>
  </si>
  <si>
    <t>I - Rogue Compass &amp; Vision Mechanics</t>
  </si>
  <si>
    <t>I - Ross Ainslie</t>
  </si>
  <si>
    <t>I - Ailie (Aileen) Finlay</t>
  </si>
  <si>
    <t>I - Ajay Close</t>
  </si>
  <si>
    <t>I - Alan Lyddiard</t>
  </si>
  <si>
    <t>I - Alice McGrath</t>
  </si>
  <si>
    <t>I - Amelia Bywater</t>
  </si>
  <si>
    <t>I - Andrew Gannon</t>
  </si>
  <si>
    <t>I - Beth Legg</t>
  </si>
  <si>
    <t>I - Cara Connolly</t>
  </si>
  <si>
    <t>I - Ciara Phillips</t>
  </si>
  <si>
    <t>I - Claire Barclay</t>
  </si>
  <si>
    <t>I - David Sherry</t>
  </si>
  <si>
    <t>I - Emma Davie</t>
  </si>
  <si>
    <t>I - Fiona Karen Alexander</t>
  </si>
  <si>
    <t>I - Fiona Jardine</t>
  </si>
  <si>
    <t>I - Graham Eatough</t>
  </si>
  <si>
    <t>I - Hazel Thorn</t>
  </si>
  <si>
    <t>I - Ian Stephen</t>
  </si>
  <si>
    <t>I - Jane Dickson</t>
  </si>
  <si>
    <t>I - John Beagles &amp; Graham Ramsay</t>
  </si>
  <si>
    <t>I - Karen Campbell</t>
  </si>
  <si>
    <t>I - Linda Green</t>
  </si>
  <si>
    <t>I - Lorna Macintyre (Main Contact), Anthea Hamilton, Ral</t>
  </si>
  <si>
    <t>I - Luke Fowler</t>
  </si>
  <si>
    <t>I - Melanie Forbes-Broomes</t>
  </si>
  <si>
    <t>I - Mitch Miller</t>
  </si>
  <si>
    <t>I - Neil Bickerton</t>
  </si>
  <si>
    <t>I - QuigleyFilm Ltd</t>
  </si>
  <si>
    <t>I - Rik Hammond</t>
  </si>
  <si>
    <t>I - Robbie Donal Ward</t>
  </si>
  <si>
    <t>I - Rob Kennedy</t>
  </si>
  <si>
    <t>I - Ross Hogg</t>
  </si>
  <si>
    <t>I - Simon Gowing</t>
  </si>
  <si>
    <t>I - Smith/Stewart - Stephanie Smith</t>
  </si>
  <si>
    <t>I - Sue Peebles</t>
  </si>
  <si>
    <t>I - Sue Tompkins</t>
  </si>
  <si>
    <t>I - Theresa Moerman Ib</t>
  </si>
  <si>
    <t>I - Wendy McMurdo</t>
  </si>
  <si>
    <t>T - Lynn Sampsell</t>
  </si>
  <si>
    <t>I - Ilona Kacieja</t>
  </si>
  <si>
    <t>I - Alan McKendrick</t>
  </si>
  <si>
    <t>I - Bad Sneakers Management</t>
  </si>
  <si>
    <t>I - Craig Gallacher</t>
  </si>
  <si>
    <t>I - Dave Milligan</t>
  </si>
  <si>
    <t>I - Dawn Youll</t>
  </si>
  <si>
    <t>I - Hayley Tompkins</t>
  </si>
  <si>
    <t>I - Iain Gardner</t>
  </si>
  <si>
    <t>I - Iona Kewney</t>
  </si>
  <si>
    <t>I - Louise Bichan</t>
  </si>
  <si>
    <t>I - Louise Hopkins</t>
  </si>
  <si>
    <t>I - Malcolm Lindsay</t>
  </si>
  <si>
    <t>I - Matt Addicott</t>
  </si>
  <si>
    <t>I - Papay Gryro Nights Arts Festival</t>
  </si>
  <si>
    <t>I - Peter Arnott</t>
  </si>
  <si>
    <t>I - Simone Kenyon</t>
  </si>
  <si>
    <t>I - Yann Seznec</t>
  </si>
  <si>
    <t>T - Scottish Borders Council</t>
  </si>
  <si>
    <t>T - The Village Storytelling Centre</t>
  </si>
  <si>
    <t>T - Starcatchers</t>
  </si>
  <si>
    <t>T - Starred Up Films Limited</t>
  </si>
  <si>
    <t>T - Whale Arts Agency</t>
  </si>
  <si>
    <t>T - Communities Development</t>
  </si>
  <si>
    <t>I - Elke Ritt</t>
  </si>
  <si>
    <t>I - Karl Jay-Lewin</t>
  </si>
  <si>
    <t>I - Katy West</t>
  </si>
  <si>
    <t>I - Kenneth Davidson</t>
  </si>
  <si>
    <t>I - Polly Collins</t>
  </si>
  <si>
    <t>I - Pure Magic Films Ltd</t>
  </si>
  <si>
    <t>I - Alison Strauss</t>
  </si>
  <si>
    <t>I - Alchemy Film and Arts</t>
  </si>
  <si>
    <t>I - Francis McKee</t>
  </si>
  <si>
    <t>I - Lau Scotland Limited</t>
  </si>
  <si>
    <t>G - Ishbelle Bee</t>
  </si>
  <si>
    <t>G - Ullapool Book Festival</t>
  </si>
  <si>
    <t>G - Joanne Thompson</t>
  </si>
  <si>
    <t>G - Claire Askew</t>
  </si>
  <si>
    <t>G - THE KALA CHETHENA KATHAKALI TROUPE</t>
  </si>
  <si>
    <t>G - Stonehaven Folk Festival</t>
  </si>
  <si>
    <t>G - Justin Ruthven-Tyers</t>
  </si>
  <si>
    <t>G - Corinne Orton</t>
  </si>
  <si>
    <t>G - Vagabond Voices Publishing Ltd</t>
  </si>
  <si>
    <t>G - Shetland Folk Festival</t>
  </si>
  <si>
    <t>G - Bella Hardy</t>
  </si>
  <si>
    <t>G - Alexander Hutchison</t>
  </si>
  <si>
    <t>G - Svetlana Dimcovic</t>
  </si>
  <si>
    <t>G - Clydebuilt Puppet Theatre</t>
  </si>
  <si>
    <t>G - Campbeltown Community Business Ltd</t>
  </si>
  <si>
    <t>I - Fish and Game (Eilidh MacAskil)</t>
  </si>
  <si>
    <t>I - Stuart Edwards</t>
  </si>
  <si>
    <t>T - The Melting Pot</t>
  </si>
  <si>
    <t>I - St Mary's Cathedral Music Society</t>
  </si>
  <si>
    <t>T - SPD Media Group Ltd</t>
  </si>
  <si>
    <t>T - The British Film Institute</t>
  </si>
  <si>
    <t>G - Suiss</t>
  </si>
  <si>
    <t>G - Elena Pic├│ Chausson</t>
  </si>
  <si>
    <t>G - Joan Lopez-Cleville</t>
  </si>
  <si>
    <t>G - Louise Ahl</t>
  </si>
  <si>
    <t>G - David Tan</t>
  </si>
  <si>
    <t>G - Clore Leadership Programme</t>
  </si>
  <si>
    <t>G - Shetland Jazz Club</t>
  </si>
  <si>
    <t>G - Spring Fling Open Studios CIC</t>
  </si>
  <si>
    <t>G - Melanie Sims</t>
  </si>
  <si>
    <t>I - Forestry Commission Scotland</t>
  </si>
  <si>
    <t>G - Sally-Ann Provan</t>
  </si>
  <si>
    <t>G - Mahler Players</t>
  </si>
  <si>
    <t>G - Magnetic North Theatre Productions</t>
  </si>
  <si>
    <t>G - East Neuk festival</t>
  </si>
  <si>
    <t>G - 48 Hour Film Project</t>
  </si>
  <si>
    <t>G - Universal Arts Productions Ltd</t>
  </si>
  <si>
    <t>G - Perth Festival of the Arts Ltd</t>
  </si>
  <si>
    <t>G - LGBT Youth Scotland</t>
  </si>
  <si>
    <t>G - Celtic Media Festival</t>
  </si>
  <si>
    <t>G - Film Mobile Scotland Ltd</t>
  </si>
  <si>
    <t>I - Lansdowne Productions Ltd</t>
  </si>
  <si>
    <t>I - Rona Wilkie &amp; Marit Falt</t>
  </si>
  <si>
    <t>G - Rosana Cade</t>
  </si>
  <si>
    <t>G - Glasgow Sculpture Studios</t>
  </si>
  <si>
    <t>G - @TheGlasgowJam</t>
  </si>
  <si>
    <t>G - Simon Fildes (Goat Media Limited)</t>
  </si>
  <si>
    <t>G - Hebridian Celtic Festival Trust</t>
  </si>
  <si>
    <t>G - Mandy Haggith</t>
  </si>
  <si>
    <t>G - Creative &amp; Cultural Skills</t>
  </si>
  <si>
    <t>T - Forth Valley College of Further &amp; Higher Education</t>
  </si>
  <si>
    <t>G - Pr├▓iseact nan Ealan</t>
  </si>
  <si>
    <t>G - The Pickaquoy Centre Trust/Phoenix Cinema</t>
  </si>
  <si>
    <t>G - East Dunbartonshire Council</t>
  </si>
  <si>
    <t>I - Bonnar Keenlyside Scotland</t>
  </si>
  <si>
    <t>I - Edinburgh Napier University</t>
  </si>
  <si>
    <t>T - Arts &amp; Business Scotland</t>
  </si>
  <si>
    <t>G - Catriona Duff</t>
  </si>
  <si>
    <t>G - Engage</t>
  </si>
  <si>
    <t>G - Rebecca Anson</t>
  </si>
  <si>
    <t>G - Seraphim Trio</t>
  </si>
  <si>
    <t>G - Steven Fraser</t>
  </si>
  <si>
    <t>G - Ewan Downie</t>
  </si>
  <si>
    <t>I - Findhorn Bay Arts Festival Ltd</t>
  </si>
  <si>
    <t>I - Scottish Youth Theatre Ltd</t>
  </si>
  <si>
    <t>I - St Andrews Partnership</t>
  </si>
  <si>
    <t>T - Fergus McNeill</t>
  </si>
  <si>
    <t>T - Jess Thorpe</t>
  </si>
  <si>
    <t>G - Aberdeen International Youth Festival</t>
  </si>
  <si>
    <t>G - Freya Jeffs</t>
  </si>
  <si>
    <t>G - George Gunn</t>
  </si>
  <si>
    <t>G - Transgressive North</t>
  </si>
  <si>
    <t>G - Robert P Heaslip</t>
  </si>
  <si>
    <t>G - Ensemble Marsyas</t>
  </si>
  <si>
    <t>G - Glasgow International Jazz Festival Limited</t>
  </si>
  <si>
    <t>I - Alice McGrath and Elspeth Murray</t>
  </si>
  <si>
    <t>I - Ayr Gaiety Partnership</t>
  </si>
  <si>
    <t>I - Calum Alex Macmillan</t>
  </si>
  <si>
    <t>I - Chris Bogle</t>
  </si>
  <si>
    <t>I - Craig Armstrong</t>
  </si>
  <si>
    <t>I - Horsecross Arts Limited with Perth &amp; Kinross council</t>
  </si>
  <si>
    <t>I - Sheffield DocFest</t>
  </si>
  <si>
    <t>I - Tattiemoon Ltd</t>
  </si>
  <si>
    <t>I - Visible Ink</t>
  </si>
  <si>
    <t>G - Scott Wood Band</t>
  </si>
  <si>
    <t>G - Company Chordelia</t>
  </si>
  <si>
    <t>G - Jim Pattison</t>
  </si>
  <si>
    <t>G - Bloody Scotland (The Caledonian Crime Wrinting Fest</t>
  </si>
  <si>
    <t>G - Absolute Classics</t>
  </si>
  <si>
    <t>G - Association for Scottish Literary Studies</t>
  </si>
  <si>
    <t>G - Allie Butler</t>
  </si>
  <si>
    <t>G - Cleas Ltd</t>
  </si>
  <si>
    <t>G - Solas Festival</t>
  </si>
  <si>
    <t>G - Macphail Centre</t>
  </si>
  <si>
    <t>G - Paul Musgrove</t>
  </si>
  <si>
    <t>G - Tamsyn Russell</t>
  </si>
  <si>
    <t>G - Glasgow Open House</t>
  </si>
  <si>
    <t>G - The Village Storytelling Centre</t>
  </si>
  <si>
    <t>I - Kirstin Innes</t>
  </si>
  <si>
    <t>I - Makar Productions - Pale Star</t>
  </si>
  <si>
    <t>G - Knockengorroch Community Interest Company</t>
  </si>
  <si>
    <t>G - The Victoria Hall Trust</t>
  </si>
  <si>
    <t>G - Royal Incorporation of Architects in Scotland</t>
  </si>
  <si>
    <t>G - Document Scotland</t>
  </si>
  <si>
    <t>G - Gr├íinne Brady &amp; Tina Jordan Rees</t>
  </si>
  <si>
    <t>G - Kapka Kassabova</t>
  </si>
  <si>
    <t>G - Sound Festival</t>
  </si>
  <si>
    <t>G - Clive Andrews</t>
  </si>
  <si>
    <t>I - Beechwood Productions</t>
  </si>
  <si>
    <t>I - Fair Isle Marine Environment and Tourism Initiative</t>
  </si>
  <si>
    <t>I - Wellington Films</t>
  </si>
  <si>
    <t>T - Dundee Repertory Theatre Ltd (Box Office)</t>
  </si>
  <si>
    <t>T - Tim Wheeler Arts</t>
  </si>
  <si>
    <t>T - New College Lanarkshire</t>
  </si>
  <si>
    <t>G - Nairn Book and Arts Festival</t>
  </si>
  <si>
    <t>G - Compagnie Aniimotion</t>
  </si>
  <si>
    <t>G - New College Lanarkshire</t>
  </si>
  <si>
    <t>G - South Lanarkshire Council</t>
  </si>
  <si>
    <t>G - An Tallas Solais</t>
  </si>
  <si>
    <t>G - Martin Green</t>
  </si>
  <si>
    <t>G - Finlay Pretsell/SDI Productions</t>
  </si>
  <si>
    <t>G - Harry Giles</t>
  </si>
  <si>
    <t>G - Whirlybird Theatre Company</t>
  </si>
  <si>
    <t>G - Glow Arts (Jennifer McGlone)</t>
  </si>
  <si>
    <t>G - Chrissie Ardill</t>
  </si>
  <si>
    <t>I - Gala Scotland Ltd (Glasgay)</t>
  </si>
  <si>
    <t>I - Glasgow Fiddle Workshop</t>
  </si>
  <si>
    <t>I - Ko Lik Films Ltd</t>
  </si>
  <si>
    <t>I - Loch Lomond &amp; the Trossachs National Park Authority</t>
  </si>
  <si>
    <t>I - NHS Forth Valley</t>
  </si>
  <si>
    <t>I - Seall</t>
  </si>
  <si>
    <t>I - Sunny Moodie</t>
  </si>
  <si>
    <t>T - European Collection Agency</t>
  </si>
  <si>
    <t>T - Edinburgh Larder, The</t>
  </si>
  <si>
    <t>Strategic Partners Fee - Scotland House</t>
  </si>
  <si>
    <t>Travel agent for staff travel and accommodation</t>
  </si>
  <si>
    <t>Temporary &amp; permanent staffing services</t>
  </si>
  <si>
    <t>PR — creative media advertising agency</t>
  </si>
  <si>
    <t>ICT — Website</t>
  </si>
  <si>
    <t>Staff travel — rail warrants</t>
  </si>
  <si>
    <t>External audit fees</t>
  </si>
  <si>
    <t>Opinion research — Scotland's Creativity</t>
  </si>
  <si>
    <t>External consultancy — Film sector review</t>
  </si>
  <si>
    <t>External consultancy — Luminate project evaluation</t>
  </si>
  <si>
    <t>Big Lottery overhead recharged to Creative Scotland</t>
  </si>
  <si>
    <t>Mobile phones</t>
  </si>
  <si>
    <t>000000008880</t>
  </si>
  <si>
    <t>5840-1</t>
  </si>
  <si>
    <t>000000008951</t>
  </si>
  <si>
    <t>5879-1</t>
  </si>
  <si>
    <t>000000008952</t>
  </si>
  <si>
    <t>5888-1</t>
  </si>
  <si>
    <t>000000008860</t>
  </si>
  <si>
    <t>5830-1</t>
  </si>
  <si>
    <t>000000008861</t>
  </si>
  <si>
    <t>5830-2</t>
  </si>
  <si>
    <t>000000008863</t>
  </si>
  <si>
    <t>5830-3</t>
  </si>
  <si>
    <t>000000008865</t>
  </si>
  <si>
    <t>5830-4</t>
  </si>
  <si>
    <t>000000008866</t>
  </si>
  <si>
    <t>5830-5</t>
  </si>
  <si>
    <t>000000008867</t>
  </si>
  <si>
    <t>5830-6</t>
  </si>
  <si>
    <t>000000008868</t>
  </si>
  <si>
    <t>5830-7</t>
  </si>
  <si>
    <t>ILIG001-Mevi Limited</t>
  </si>
  <si>
    <t>000000008869</t>
  </si>
  <si>
    <t>5830-8</t>
  </si>
  <si>
    <t>000000008870</t>
  </si>
  <si>
    <t>5830-9</t>
  </si>
  <si>
    <t>IPIA001-PianoPiano</t>
  </si>
  <si>
    <t>000000008871</t>
  </si>
  <si>
    <t>5830-10</t>
  </si>
  <si>
    <t>000000008872</t>
  </si>
  <si>
    <t>5830-11</t>
  </si>
  <si>
    <t>000000008873</t>
  </si>
  <si>
    <t>5830-12</t>
  </si>
  <si>
    <t>000000008874</t>
  </si>
  <si>
    <t>5830-13</t>
  </si>
  <si>
    <t>ITOU001-The Touring Network</t>
  </si>
  <si>
    <t>000000008875</t>
  </si>
  <si>
    <t>5830-14</t>
  </si>
  <si>
    <t>000000008877</t>
  </si>
  <si>
    <t>5830-15</t>
  </si>
  <si>
    <t>000000008879</t>
  </si>
  <si>
    <t>5830-16</t>
  </si>
  <si>
    <t>000000008831</t>
  </si>
  <si>
    <t>5802-1</t>
  </si>
  <si>
    <t>000000008832</t>
  </si>
  <si>
    <t>5802-2</t>
  </si>
  <si>
    <t>000000008833</t>
  </si>
  <si>
    <t>5802-3</t>
  </si>
  <si>
    <t>000000008834</t>
  </si>
  <si>
    <t>5802-4</t>
  </si>
  <si>
    <t>000000008837</t>
  </si>
  <si>
    <t>5802-5</t>
  </si>
  <si>
    <t>000000008838</t>
  </si>
  <si>
    <t>5802-6</t>
  </si>
  <si>
    <t>000000008839</t>
  </si>
  <si>
    <t>5802-7</t>
  </si>
  <si>
    <t>000000008840</t>
  </si>
  <si>
    <t>5802-8</t>
  </si>
  <si>
    <t>000000008841</t>
  </si>
  <si>
    <t>5802-9</t>
  </si>
  <si>
    <t>000000008842</t>
  </si>
  <si>
    <t>5802-10</t>
  </si>
  <si>
    <t>000000008843</t>
  </si>
  <si>
    <t>5802-11</t>
  </si>
  <si>
    <t>000000008844</t>
  </si>
  <si>
    <t>5802-12</t>
  </si>
  <si>
    <t>000000008845</t>
  </si>
  <si>
    <t>5802-13</t>
  </si>
  <si>
    <t>TFAL100-FAIR LTD</t>
  </si>
  <si>
    <t>000000008846</t>
  </si>
  <si>
    <t>5802-14</t>
  </si>
  <si>
    <t>000000008849</t>
  </si>
  <si>
    <t>5802-15</t>
  </si>
  <si>
    <t>000000008850</t>
  </si>
  <si>
    <t>5802-16</t>
  </si>
  <si>
    <t>000000008851</t>
  </si>
  <si>
    <t>5802-17</t>
  </si>
  <si>
    <t>TJSM100-JS McColl Limited</t>
  </si>
  <si>
    <t>000000008853</t>
  </si>
  <si>
    <t>5802-18</t>
  </si>
  <si>
    <t>000000008854</t>
  </si>
  <si>
    <t>5802-19</t>
  </si>
  <si>
    <t>000000008855</t>
  </si>
  <si>
    <t>5802-20</t>
  </si>
  <si>
    <t>TSAB100-Sabhal Mor Ostaig</t>
  </si>
  <si>
    <t>000000008856</t>
  </si>
  <si>
    <t>5802-21</t>
  </si>
  <si>
    <t>000000008857</t>
  </si>
  <si>
    <t>5802-22</t>
  </si>
  <si>
    <t>TSSC100-Scottish Storytelling Centre</t>
  </si>
  <si>
    <t>000000008858</t>
  </si>
  <si>
    <t>5802-23</t>
  </si>
  <si>
    <t>000000008859</t>
  </si>
  <si>
    <t>5802-24</t>
  </si>
  <si>
    <t>TTOU001-The Touring Network (business name of PAN)</t>
  </si>
  <si>
    <t>000000008780</t>
  </si>
  <si>
    <t>5783-1</t>
  </si>
  <si>
    <t>000000008782</t>
  </si>
  <si>
    <t>5783-2</t>
  </si>
  <si>
    <t>000000008783</t>
  </si>
  <si>
    <t>5783-3</t>
  </si>
  <si>
    <t>000000008784</t>
  </si>
  <si>
    <t>5783-4</t>
  </si>
  <si>
    <t>000000008785</t>
  </si>
  <si>
    <t>5783-5</t>
  </si>
  <si>
    <t>000000008786</t>
  </si>
  <si>
    <t>5783-6</t>
  </si>
  <si>
    <t>000000008787</t>
  </si>
  <si>
    <t>5783-7</t>
  </si>
  <si>
    <t>000000008788</t>
  </si>
  <si>
    <t>5783-8</t>
  </si>
  <si>
    <t>000000008789</t>
  </si>
  <si>
    <t>5783-9</t>
  </si>
  <si>
    <t>000000008790</t>
  </si>
  <si>
    <t>5783-10</t>
  </si>
  <si>
    <t>000000008791</t>
  </si>
  <si>
    <t>5783-11</t>
  </si>
  <si>
    <t>000000008792</t>
  </si>
  <si>
    <t>5783-12</t>
  </si>
  <si>
    <t>000000008793</t>
  </si>
  <si>
    <t>5783-13</t>
  </si>
  <si>
    <t>ICUL001-Cultural Enterprise Office</t>
  </si>
  <si>
    <t>000000008794</t>
  </si>
  <si>
    <t>5783-14</t>
  </si>
  <si>
    <t>000000008796</t>
  </si>
  <si>
    <t>5783-15</t>
  </si>
  <si>
    <t>IEAS002-East Dunbartonshire Council</t>
  </si>
  <si>
    <t>000000008797</t>
  </si>
  <si>
    <t>5783-16</t>
  </si>
  <si>
    <t>000000008798</t>
  </si>
  <si>
    <t>5783-17</t>
  </si>
  <si>
    <t>000000008799</t>
  </si>
  <si>
    <t>5783-18</t>
  </si>
  <si>
    <t>000000008800</t>
  </si>
  <si>
    <t>5783-19</t>
  </si>
  <si>
    <t>IJEN003-Jennifer Paterson</t>
  </si>
  <si>
    <t>000000008801</t>
  </si>
  <si>
    <t>5783-20</t>
  </si>
  <si>
    <t>000000008802</t>
  </si>
  <si>
    <t>5783-21</t>
  </si>
  <si>
    <t>000000008803</t>
  </si>
  <si>
    <t>5783-22</t>
  </si>
  <si>
    <t>IPOO001-PoorBoy Ltd</t>
  </si>
  <si>
    <t>000000008804</t>
  </si>
  <si>
    <t>5783-23</t>
  </si>
  <si>
    <t>000000008805</t>
  </si>
  <si>
    <t>5783-24</t>
  </si>
  <si>
    <t>000000008806</t>
  </si>
  <si>
    <t>5783-25</t>
  </si>
  <si>
    <t>000000008807</t>
  </si>
  <si>
    <t>5783-26</t>
  </si>
  <si>
    <t>000000008808</t>
  </si>
  <si>
    <t>5783-27</t>
  </si>
  <si>
    <t>ISPA003-The Space</t>
  </si>
  <si>
    <t>000000008809</t>
  </si>
  <si>
    <t>5783-28</t>
  </si>
  <si>
    <t>000000008810</t>
  </si>
  <si>
    <t>5783-29</t>
  </si>
  <si>
    <t>000000008811</t>
  </si>
  <si>
    <t>5783-30</t>
  </si>
  <si>
    <t>000000008812</t>
  </si>
  <si>
    <t>5783-31</t>
  </si>
  <si>
    <t>000000008813</t>
  </si>
  <si>
    <t>5783-32</t>
  </si>
  <si>
    <t>000000008814</t>
  </si>
  <si>
    <t>5783-33</t>
  </si>
  <si>
    <t>000000008815</t>
  </si>
  <si>
    <t>5783-34</t>
  </si>
  <si>
    <t>000000008817</t>
  </si>
  <si>
    <t>5783-35</t>
  </si>
  <si>
    <t>000000008818</t>
  </si>
  <si>
    <t>5783-36</t>
  </si>
  <si>
    <t>000000008819</t>
  </si>
  <si>
    <t>5783-37</t>
  </si>
  <si>
    <t>000000008820</t>
  </si>
  <si>
    <t>5783-38</t>
  </si>
  <si>
    <t>000000008821</t>
  </si>
  <si>
    <t>5783-39</t>
  </si>
  <si>
    <t>000000008822</t>
  </si>
  <si>
    <t>5783-40</t>
  </si>
  <si>
    <t>000000008823</t>
  </si>
  <si>
    <t>5783-41</t>
  </si>
  <si>
    <t>000000008824</t>
  </si>
  <si>
    <t>5783-42</t>
  </si>
  <si>
    <t>000000008825</t>
  </si>
  <si>
    <t>5783-43</t>
  </si>
  <si>
    <t>000000008826</t>
  </si>
  <si>
    <t>5783-44</t>
  </si>
  <si>
    <t>000000008827</t>
  </si>
  <si>
    <t>5783-45</t>
  </si>
  <si>
    <t>000000008828</t>
  </si>
  <si>
    <t>5783-46</t>
  </si>
  <si>
    <t>TTAC100-Synchroncity Films</t>
  </si>
  <si>
    <t>000000008829</t>
  </si>
  <si>
    <t>5783-47</t>
  </si>
  <si>
    <t>TTHE121-THE GUARDIAN NEWS &amp; MEDIA LTD</t>
  </si>
  <si>
    <t>000000008830</t>
  </si>
  <si>
    <t>5783-48</t>
  </si>
  <si>
    <t>000000008881</t>
  </si>
  <si>
    <t>5842-1</t>
  </si>
  <si>
    <t>000000008882</t>
  </si>
  <si>
    <t>5842-2</t>
  </si>
  <si>
    <t>000000008883</t>
  </si>
  <si>
    <t>5842-3</t>
  </si>
  <si>
    <t>000000008884</t>
  </si>
  <si>
    <t>5842-4</t>
  </si>
  <si>
    <t>000000008885</t>
  </si>
  <si>
    <t>5842-5</t>
  </si>
  <si>
    <t>TCAP101-Capita Business Services Ltd</t>
  </si>
  <si>
    <t>000000008886</t>
  </si>
  <si>
    <t>5842-6</t>
  </si>
  <si>
    <t>TENG100-Employee Counselling Service</t>
  </si>
  <si>
    <t>000000008887</t>
  </si>
  <si>
    <t>5842-7</t>
  </si>
  <si>
    <t>000000008888</t>
  </si>
  <si>
    <t>5842-8</t>
  </si>
  <si>
    <t>000000008889</t>
  </si>
  <si>
    <t>5842-9</t>
  </si>
  <si>
    <t>000000008890</t>
  </si>
  <si>
    <t>5842-10</t>
  </si>
  <si>
    <t>000000008891</t>
  </si>
  <si>
    <t>5842-11</t>
  </si>
  <si>
    <t>000000008892</t>
  </si>
  <si>
    <t>5842-12</t>
  </si>
  <si>
    <t>000000008893</t>
  </si>
  <si>
    <t>5842-13</t>
  </si>
  <si>
    <t>000000008894</t>
  </si>
  <si>
    <t>5842-14</t>
  </si>
  <si>
    <t>TNOR108-Norman Howie</t>
  </si>
  <si>
    <t>000000008895</t>
  </si>
  <si>
    <t>5842-15</t>
  </si>
  <si>
    <t>TPDG100-PDG Helicopters</t>
  </si>
  <si>
    <t>000000008896</t>
  </si>
  <si>
    <t>5842-16</t>
  </si>
  <si>
    <t>000000008897</t>
  </si>
  <si>
    <t>5842-17</t>
  </si>
  <si>
    <t>000000008898</t>
  </si>
  <si>
    <t>5842-18</t>
  </si>
  <si>
    <t>TTDA100-Trinity Domestic Applicances</t>
  </si>
  <si>
    <t>000000008899</t>
  </si>
  <si>
    <t>5842-19</t>
  </si>
  <si>
    <t>000000008900</t>
  </si>
  <si>
    <t>5842-20</t>
  </si>
  <si>
    <t>000000008901</t>
  </si>
  <si>
    <t>5842-21</t>
  </si>
  <si>
    <t>000000008903</t>
  </si>
  <si>
    <t>5844-1</t>
  </si>
  <si>
    <t>000000008904</t>
  </si>
  <si>
    <t>5844-2</t>
  </si>
  <si>
    <t>000000008905</t>
  </si>
  <si>
    <t>5861-1</t>
  </si>
  <si>
    <t>000000008906</t>
  </si>
  <si>
    <t>5861-2</t>
  </si>
  <si>
    <t>000000008907</t>
  </si>
  <si>
    <t>5861-3</t>
  </si>
  <si>
    <t>000000008908</t>
  </si>
  <si>
    <t>5861-4</t>
  </si>
  <si>
    <t>000000008909</t>
  </si>
  <si>
    <t>5861-5</t>
  </si>
  <si>
    <t>000000008910</t>
  </si>
  <si>
    <t>5861-6</t>
  </si>
  <si>
    <t>000000008911</t>
  </si>
  <si>
    <t>5861-7</t>
  </si>
  <si>
    <t>G100256-The Highland Institute for Contemporary Art (HICA)</t>
  </si>
  <si>
    <t>000000008912</t>
  </si>
  <si>
    <t>5861-8</t>
  </si>
  <si>
    <t>G100257-Bodysurf Scotland</t>
  </si>
  <si>
    <t>000000008913</t>
  </si>
  <si>
    <t>5861-9</t>
  </si>
  <si>
    <t>G100258-AC Projects/Alternative Currents Ltd</t>
  </si>
  <si>
    <t>000000008914</t>
  </si>
  <si>
    <t>5861-10</t>
  </si>
  <si>
    <t>000000008915</t>
  </si>
  <si>
    <t>5861-11</t>
  </si>
  <si>
    <t>IBRI013-British Underground</t>
  </si>
  <si>
    <t>000000008916</t>
  </si>
  <si>
    <t>5861-12</t>
  </si>
  <si>
    <t>ICAR017-Carol Brown</t>
  </si>
  <si>
    <t>000000008917</t>
  </si>
  <si>
    <t>5861-13</t>
  </si>
  <si>
    <t>ICRE006-Creative Dundee</t>
  </si>
  <si>
    <t>000000008918</t>
  </si>
  <si>
    <t>5861-14</t>
  </si>
  <si>
    <t>ICRE011-Creative Carbon Scotland</t>
  </si>
  <si>
    <t>000000008919</t>
  </si>
  <si>
    <t>5861-15</t>
  </si>
  <si>
    <t>IFIO005-Fiona Soe Paing</t>
  </si>
  <si>
    <t>000000008920</t>
  </si>
  <si>
    <t>5861-16</t>
  </si>
  <si>
    <t>000000008921</t>
  </si>
  <si>
    <t>5861-17</t>
  </si>
  <si>
    <t>INAT017-National Library of Scotland</t>
  </si>
  <si>
    <t>000000008922</t>
  </si>
  <si>
    <t>5861-18</t>
  </si>
  <si>
    <t>IRIC008-Rick Anthony</t>
  </si>
  <si>
    <t>000000008923</t>
  </si>
  <si>
    <t>5861-19</t>
  </si>
  <si>
    <t>000000008924</t>
  </si>
  <si>
    <t>5861-20</t>
  </si>
  <si>
    <t>ISHA001-Shape</t>
  </si>
  <si>
    <t>000000008925</t>
  </si>
  <si>
    <t>5861-21</t>
  </si>
  <si>
    <t>000000008926</t>
  </si>
  <si>
    <t>5861-22</t>
  </si>
  <si>
    <t>000000008927</t>
  </si>
  <si>
    <t>5861-23</t>
  </si>
  <si>
    <t>ITHE040-Electric Bookshop</t>
  </si>
  <si>
    <t>000000008928</t>
  </si>
  <si>
    <t>5861-24</t>
  </si>
  <si>
    <t>000000008929</t>
  </si>
  <si>
    <t>5861-25</t>
  </si>
  <si>
    <t>000000008930</t>
  </si>
  <si>
    <t>5861-26</t>
  </si>
  <si>
    <t>000000008935</t>
  </si>
  <si>
    <t>5861-27</t>
  </si>
  <si>
    <t>000000008936</t>
  </si>
  <si>
    <t>5861-28</t>
  </si>
  <si>
    <t>TART114-Artupdate</t>
  </si>
  <si>
    <t>000000008937</t>
  </si>
  <si>
    <t>5861-29</t>
  </si>
  <si>
    <t>000000008938</t>
  </si>
  <si>
    <t>5861-30</t>
  </si>
  <si>
    <t>000000008939</t>
  </si>
  <si>
    <t>5861-31</t>
  </si>
  <si>
    <t>TTEN101-Tenement Television Ltd</t>
  </si>
  <si>
    <t>000000008940</t>
  </si>
  <si>
    <t>5865-1</t>
  </si>
  <si>
    <t>000000008941</t>
  </si>
  <si>
    <t>5865-2</t>
  </si>
  <si>
    <t>000000008942</t>
  </si>
  <si>
    <t>5865-3</t>
  </si>
  <si>
    <t>000000008943</t>
  </si>
  <si>
    <t>5865-4</t>
  </si>
  <si>
    <t>000000008944</t>
  </si>
  <si>
    <t>5865-5</t>
  </si>
  <si>
    <t>000000008945</t>
  </si>
  <si>
    <t>5865-6</t>
  </si>
  <si>
    <t>000000008946</t>
  </si>
  <si>
    <t>5865-7</t>
  </si>
  <si>
    <t>000000008947</t>
  </si>
  <si>
    <t>5865-8</t>
  </si>
  <si>
    <t>000000008948</t>
  </si>
  <si>
    <t>5865-9</t>
  </si>
  <si>
    <t>000000008949</t>
  </si>
  <si>
    <t>5865-10</t>
  </si>
  <si>
    <t>EPDCC-Phil Deverell (CC)</t>
  </si>
  <si>
    <t>000000008950</t>
  </si>
  <si>
    <t>5865-11</t>
  </si>
  <si>
    <t>5918-1</t>
  </si>
  <si>
    <t>5918-2</t>
  </si>
  <si>
    <t>5915-1</t>
  </si>
  <si>
    <t>5915-2</t>
  </si>
  <si>
    <t>5915-3</t>
  </si>
  <si>
    <t>5915-4</t>
  </si>
  <si>
    <t>5915-5</t>
  </si>
  <si>
    <t>5915-6</t>
  </si>
  <si>
    <t>5915-7</t>
  </si>
  <si>
    <t>5915-8</t>
  </si>
  <si>
    <t>5915-9</t>
  </si>
  <si>
    <t>5915-10</t>
  </si>
  <si>
    <t>5915-11</t>
  </si>
  <si>
    <t>5915-12</t>
  </si>
  <si>
    <t>5915-13</t>
  </si>
  <si>
    <t>5915-14</t>
  </si>
  <si>
    <t>5915-15</t>
  </si>
  <si>
    <t>5915-16</t>
  </si>
  <si>
    <t>5915-17</t>
  </si>
  <si>
    <t>5915-18</t>
  </si>
  <si>
    <t>5915-19</t>
  </si>
  <si>
    <t>5915-20</t>
  </si>
  <si>
    <t>5915-21</t>
  </si>
  <si>
    <t>5915-22</t>
  </si>
  <si>
    <t>5915-23</t>
  </si>
  <si>
    <t>5915-24</t>
  </si>
  <si>
    <t>5915-25</t>
  </si>
  <si>
    <t>5915-26</t>
  </si>
  <si>
    <t>5915-27</t>
  </si>
  <si>
    <t>5915-28</t>
  </si>
  <si>
    <t>5915-29</t>
  </si>
  <si>
    <t>5915-30</t>
  </si>
  <si>
    <t>5915-31</t>
  </si>
  <si>
    <t>5915-32</t>
  </si>
  <si>
    <t>5915-33</t>
  </si>
  <si>
    <t>5915-34</t>
  </si>
  <si>
    <t>5915-35</t>
  </si>
  <si>
    <t>000000009033</t>
  </si>
  <si>
    <t>5908-1</t>
  </si>
  <si>
    <t>000000009034</t>
  </si>
  <si>
    <t>5908-2</t>
  </si>
  <si>
    <t>000000009035</t>
  </si>
  <si>
    <t>5908-3</t>
  </si>
  <si>
    <t>000000009036</t>
  </si>
  <si>
    <t>5908-4</t>
  </si>
  <si>
    <t>000000009038</t>
  </si>
  <si>
    <t>5908-5</t>
  </si>
  <si>
    <t>000000009039</t>
  </si>
  <si>
    <t>5908-6</t>
  </si>
  <si>
    <t>000000009041</t>
  </si>
  <si>
    <t>5908-7</t>
  </si>
  <si>
    <t>000000009042</t>
  </si>
  <si>
    <t>5908-8</t>
  </si>
  <si>
    <t>000000009043</t>
  </si>
  <si>
    <t>5908-9</t>
  </si>
  <si>
    <t>000000009044</t>
  </si>
  <si>
    <t>5908-10</t>
  </si>
  <si>
    <t>5914-1</t>
  </si>
  <si>
    <t>5914-2</t>
  </si>
  <si>
    <t>5914-3</t>
  </si>
  <si>
    <t>5914-4</t>
  </si>
  <si>
    <t>5914-5</t>
  </si>
  <si>
    <t>5914-6</t>
  </si>
  <si>
    <t>5914-7</t>
  </si>
  <si>
    <t>5914-8</t>
  </si>
  <si>
    <t>5914-9</t>
  </si>
  <si>
    <t>5914-10</t>
  </si>
  <si>
    <t>5914-11</t>
  </si>
  <si>
    <t>5914-12</t>
  </si>
  <si>
    <t>5914-13</t>
  </si>
  <si>
    <t>5914-14</t>
  </si>
  <si>
    <t>5914-15</t>
  </si>
  <si>
    <t>5914-16</t>
  </si>
  <si>
    <t>5914-17</t>
  </si>
  <si>
    <t>5914-18</t>
  </si>
  <si>
    <t>5914-19</t>
  </si>
  <si>
    <t>5914-20</t>
  </si>
  <si>
    <t>5914-21</t>
  </si>
  <si>
    <t>5916-1</t>
  </si>
  <si>
    <t>5916-2</t>
  </si>
  <si>
    <t>5916-3</t>
  </si>
  <si>
    <t>5916-4</t>
  </si>
  <si>
    <t>5916-5</t>
  </si>
  <si>
    <t>5916-6</t>
  </si>
  <si>
    <t>5916-7</t>
  </si>
  <si>
    <t>5916-8</t>
  </si>
  <si>
    <t>5916-9</t>
  </si>
  <si>
    <t>5916-10</t>
  </si>
  <si>
    <t>5916-11</t>
  </si>
  <si>
    <t>5916-12</t>
  </si>
  <si>
    <t>5916-13</t>
  </si>
  <si>
    <t>5916-14</t>
  </si>
  <si>
    <t>5916-15</t>
  </si>
  <si>
    <t>5916-16</t>
  </si>
  <si>
    <t>5916-17</t>
  </si>
  <si>
    <t>5916-18</t>
  </si>
  <si>
    <t>5916-19</t>
  </si>
  <si>
    <t>5916-21</t>
  </si>
  <si>
    <t>5916-22</t>
  </si>
  <si>
    <t>5916-23</t>
  </si>
  <si>
    <t>5916-24</t>
  </si>
  <si>
    <t>5916-25</t>
  </si>
  <si>
    <t>5916-26</t>
  </si>
  <si>
    <t>5916-27</t>
  </si>
  <si>
    <t>5916-28</t>
  </si>
  <si>
    <t>5916-29</t>
  </si>
  <si>
    <t>5916-30</t>
  </si>
  <si>
    <t>5916-31</t>
  </si>
  <si>
    <t>5916-32</t>
  </si>
  <si>
    <t>5916-33</t>
  </si>
  <si>
    <t>5916-34</t>
  </si>
  <si>
    <t>5916-35</t>
  </si>
  <si>
    <t>5916-36</t>
  </si>
  <si>
    <t>5916-37</t>
  </si>
  <si>
    <t>5916-38</t>
  </si>
  <si>
    <t>5916-39</t>
  </si>
  <si>
    <t>5916-40</t>
  </si>
  <si>
    <t>5916-41</t>
  </si>
  <si>
    <t>5916-42</t>
  </si>
  <si>
    <t>5916-43</t>
  </si>
  <si>
    <t>5916-44</t>
  </si>
  <si>
    <t>5916-45</t>
  </si>
  <si>
    <t>5916-46</t>
  </si>
  <si>
    <t>5916-47</t>
  </si>
  <si>
    <t>5916-48</t>
  </si>
  <si>
    <t>5916-49</t>
  </si>
  <si>
    <t>5916-50</t>
  </si>
  <si>
    <t>5916-51</t>
  </si>
  <si>
    <t>5916-52</t>
  </si>
  <si>
    <t>5916-53</t>
  </si>
  <si>
    <t>5916-54</t>
  </si>
  <si>
    <t>5916-55</t>
  </si>
  <si>
    <t>5916-56</t>
  </si>
  <si>
    <t>5916-57</t>
  </si>
  <si>
    <t>5916-58</t>
  </si>
  <si>
    <t>5916-59</t>
  </si>
  <si>
    <t>5916-60</t>
  </si>
  <si>
    <t>5916-61</t>
  </si>
  <si>
    <t>5916-62</t>
  </si>
  <si>
    <t>5916-63</t>
  </si>
  <si>
    <t>5916-64</t>
  </si>
  <si>
    <t>5916-65</t>
  </si>
  <si>
    <t>5916-66</t>
  </si>
  <si>
    <t>5916-67</t>
  </si>
  <si>
    <t>5916-68</t>
  </si>
  <si>
    <t>5916-69</t>
  </si>
  <si>
    <t>5916-70</t>
  </si>
  <si>
    <t>5916-71</t>
  </si>
  <si>
    <t>5916-72</t>
  </si>
  <si>
    <t>5916-73</t>
  </si>
  <si>
    <t>5916-74</t>
  </si>
  <si>
    <t>5916-75</t>
  </si>
  <si>
    <t>5916-76</t>
  </si>
  <si>
    <t>5916-77</t>
  </si>
  <si>
    <t>5916-78</t>
  </si>
  <si>
    <t>5916-79</t>
  </si>
  <si>
    <t>5916-80</t>
  </si>
  <si>
    <t>5916-81</t>
  </si>
  <si>
    <t>5916-82</t>
  </si>
  <si>
    <t>5916-83</t>
  </si>
  <si>
    <t>5916-84</t>
  </si>
  <si>
    <t>5916-85</t>
  </si>
  <si>
    <t>5916-86</t>
  </si>
  <si>
    <t>5916-87</t>
  </si>
  <si>
    <t>5916-88</t>
  </si>
  <si>
    <t>5916-89</t>
  </si>
  <si>
    <t>5916-90</t>
  </si>
  <si>
    <t>5916-91</t>
  </si>
  <si>
    <t>5916-92</t>
  </si>
  <si>
    <t>5916-93</t>
  </si>
  <si>
    <t>5916-94</t>
  </si>
  <si>
    <t>5916-95</t>
  </si>
  <si>
    <t>5916-96</t>
  </si>
  <si>
    <t>5916-97</t>
  </si>
  <si>
    <t>5916-98</t>
  </si>
  <si>
    <t>5916-99</t>
  </si>
  <si>
    <t>5916-100</t>
  </si>
  <si>
    <t>5916-101</t>
  </si>
  <si>
    <t>5916-102</t>
  </si>
  <si>
    <t>5916-103</t>
  </si>
  <si>
    <t>5877-1</t>
  </si>
  <si>
    <t>RBS55CI29005573</t>
  </si>
  <si>
    <t>5878-1</t>
  </si>
  <si>
    <t>TSAF100-SafeMUSE</t>
  </si>
  <si>
    <t>5884-1</t>
  </si>
  <si>
    <t>5885-1</t>
  </si>
  <si>
    <t>5751-1</t>
  </si>
  <si>
    <t>5749-1</t>
  </si>
  <si>
    <t>5866-1</t>
  </si>
  <si>
    <t>5867-1</t>
  </si>
  <si>
    <t>5868-1</t>
  </si>
  <si>
    <t>5869-1</t>
  </si>
  <si>
    <t>5873-1</t>
  </si>
  <si>
    <t>5874-1</t>
  </si>
  <si>
    <t>5876-1</t>
  </si>
  <si>
    <t>5880-1</t>
  </si>
  <si>
    <t>5893-1</t>
  </si>
  <si>
    <t>5894-1</t>
  </si>
  <si>
    <t>5910-1</t>
  </si>
  <si>
    <t>5911-1</t>
  </si>
  <si>
    <t>5912-1</t>
  </si>
  <si>
    <t>5913-1</t>
  </si>
  <si>
    <t>5917-1</t>
  </si>
  <si>
    <t>5919-1</t>
  </si>
  <si>
    <t>5920-1</t>
  </si>
  <si>
    <t>5921-1</t>
  </si>
  <si>
    <t>000000009045</t>
  </si>
  <si>
    <t>5935-1</t>
  </si>
  <si>
    <t>000000009046</t>
  </si>
  <si>
    <t>5936-1</t>
  </si>
  <si>
    <t>000000009115</t>
  </si>
  <si>
    <t>5958-1</t>
  </si>
  <si>
    <t>000000009151</t>
  </si>
  <si>
    <t>5972-1</t>
  </si>
  <si>
    <t>000000008953</t>
  </si>
  <si>
    <t>5890-1</t>
  </si>
  <si>
    <t>E1653-Alexander Blair</t>
  </si>
  <si>
    <t>000000008954</t>
  </si>
  <si>
    <t>5890-2</t>
  </si>
  <si>
    <t>000000008955</t>
  </si>
  <si>
    <t>5890-3</t>
  </si>
  <si>
    <t>000000008956</t>
  </si>
  <si>
    <t>5890-4</t>
  </si>
  <si>
    <t>TCLA113-Claire Hastings</t>
  </si>
  <si>
    <t>000000008958</t>
  </si>
  <si>
    <t>5890-5</t>
  </si>
  <si>
    <t>000000008959</t>
  </si>
  <si>
    <t>5890-6</t>
  </si>
  <si>
    <t>000000008962</t>
  </si>
  <si>
    <t>5890-7</t>
  </si>
  <si>
    <t>TOFF103-Office Care</t>
  </si>
  <si>
    <t>000000008964</t>
  </si>
  <si>
    <t>5890-8</t>
  </si>
  <si>
    <t>000000008965</t>
  </si>
  <si>
    <t>5890-9</t>
  </si>
  <si>
    <t>TPIP100-Piping Services Scotland</t>
  </si>
  <si>
    <t>000000008966</t>
  </si>
  <si>
    <t>5890-10</t>
  </si>
  <si>
    <t>TTHE112-The Creative Cell</t>
  </si>
  <si>
    <t>000000008967</t>
  </si>
  <si>
    <t>5892-1</t>
  </si>
  <si>
    <t>000000008968</t>
  </si>
  <si>
    <t>5892-2</t>
  </si>
  <si>
    <t>000000008969</t>
  </si>
  <si>
    <t>5892-3</t>
  </si>
  <si>
    <t>000000008970</t>
  </si>
  <si>
    <t>5892-4</t>
  </si>
  <si>
    <t>G100185-Vanishing Point Theatre Company</t>
  </si>
  <si>
    <t>000000008971</t>
  </si>
  <si>
    <t>5892-5</t>
  </si>
  <si>
    <t>IAIL002-Ailie Cohen Puppet Maker</t>
  </si>
  <si>
    <t>000000008972</t>
  </si>
  <si>
    <t>5892-6</t>
  </si>
  <si>
    <t>000000008974</t>
  </si>
  <si>
    <t>5892-7</t>
  </si>
  <si>
    <t>IBIR001-Birds of Paradise Theatre Company</t>
  </si>
  <si>
    <t>000000008975</t>
  </si>
  <si>
    <t>5892-8</t>
  </si>
  <si>
    <t>000000008976</t>
  </si>
  <si>
    <t>5892-9</t>
  </si>
  <si>
    <t>IDUN006-Dundee and Angus College</t>
  </si>
  <si>
    <t>000000008977</t>
  </si>
  <si>
    <t>5892-10</t>
  </si>
  <si>
    <t>IGAR006-Gary McNair</t>
  </si>
  <si>
    <t>000000008978</t>
  </si>
  <si>
    <t>5892-11</t>
  </si>
  <si>
    <t>000000008979</t>
  </si>
  <si>
    <t>5892-12</t>
  </si>
  <si>
    <t>000000008980</t>
  </si>
  <si>
    <t>5892-13</t>
  </si>
  <si>
    <t>IROB010-Robbie Synge</t>
  </si>
  <si>
    <t>000000008981</t>
  </si>
  <si>
    <t>5892-14</t>
  </si>
  <si>
    <t>000000008983</t>
  </si>
  <si>
    <t>5892-15</t>
  </si>
  <si>
    <t>000000008984</t>
  </si>
  <si>
    <t>5892-16</t>
  </si>
  <si>
    <t>000000008985</t>
  </si>
  <si>
    <t>5892-17</t>
  </si>
  <si>
    <t>ISTA002-Stammer Productions Ltd</t>
  </si>
  <si>
    <t>000000008986</t>
  </si>
  <si>
    <t>5892-18</t>
  </si>
  <si>
    <t>ITHE041-The Letter J</t>
  </si>
  <si>
    <t>000000008987</t>
  </si>
  <si>
    <t>5892-19</t>
  </si>
  <si>
    <t>000000008988</t>
  </si>
  <si>
    <t>5892-20</t>
  </si>
  <si>
    <t>000000008989</t>
  </si>
  <si>
    <t>5906-1</t>
  </si>
  <si>
    <t>000000008991</t>
  </si>
  <si>
    <t>5906-2</t>
  </si>
  <si>
    <t>000000008992</t>
  </si>
  <si>
    <t>5906-3</t>
  </si>
  <si>
    <t>E1911-Lois Marshall</t>
  </si>
  <si>
    <t>000000008993</t>
  </si>
  <si>
    <t>5906-4</t>
  </si>
  <si>
    <t>000000008994</t>
  </si>
  <si>
    <t>5906-5</t>
  </si>
  <si>
    <t>ICIT015-City of Edinburgh Council</t>
  </si>
  <si>
    <t>000000008995</t>
  </si>
  <si>
    <t>5906-6</t>
  </si>
  <si>
    <t>000000008996</t>
  </si>
  <si>
    <t>5906-7</t>
  </si>
  <si>
    <t>000000008997</t>
  </si>
  <si>
    <t>5906-8</t>
  </si>
  <si>
    <t>IEWA002-Ewan Morrison</t>
  </si>
  <si>
    <t>000000008998</t>
  </si>
  <si>
    <t>5906-9</t>
  </si>
  <si>
    <t>000000008999</t>
  </si>
  <si>
    <t>5906-10</t>
  </si>
  <si>
    <t>000000009000</t>
  </si>
  <si>
    <t>5906-11</t>
  </si>
  <si>
    <t>IPAU009-Pauline Goldsmith</t>
  </si>
  <si>
    <t>000000009001</t>
  </si>
  <si>
    <t>5906-12</t>
  </si>
  <si>
    <t>ISCO010-Scottish Jazz Federation</t>
  </si>
  <si>
    <t>000000009002</t>
  </si>
  <si>
    <t>5906-13</t>
  </si>
  <si>
    <t>ISKI002-MAKlab Limited ( ex-Skirmishes Limited)</t>
  </si>
  <si>
    <t>000000009003</t>
  </si>
  <si>
    <t>5906-14</t>
  </si>
  <si>
    <t>ISPR001-Spring Fling CIC (SFCIC)</t>
  </si>
  <si>
    <t>000000009004</t>
  </si>
  <si>
    <t>5906-15</t>
  </si>
  <si>
    <t>ITEM001-The Templar Arts and Leisure Centre Trust</t>
  </si>
  <si>
    <t>000000009005</t>
  </si>
  <si>
    <t>5906-16</t>
  </si>
  <si>
    <t>000000009006</t>
  </si>
  <si>
    <t>5906-17</t>
  </si>
  <si>
    <t>IWIL005-Wildbird Ltd</t>
  </si>
  <si>
    <t>000000009007</t>
  </si>
  <si>
    <t>5906-18</t>
  </si>
  <si>
    <t>000000009008</t>
  </si>
  <si>
    <t>5906-19</t>
  </si>
  <si>
    <t>IYOU008-Youth Highland</t>
  </si>
  <si>
    <t>000000009010</t>
  </si>
  <si>
    <t>5906-20</t>
  </si>
  <si>
    <t>000000009012</t>
  </si>
  <si>
    <t>5906-21</t>
  </si>
  <si>
    <t>000000009013</t>
  </si>
  <si>
    <t>5906-22</t>
  </si>
  <si>
    <t>000000009014</t>
  </si>
  <si>
    <t>5906-23</t>
  </si>
  <si>
    <t>000000009015</t>
  </si>
  <si>
    <t>5906-24</t>
  </si>
  <si>
    <t>000000009016</t>
  </si>
  <si>
    <t>5906-25</t>
  </si>
  <si>
    <t>000000009018</t>
  </si>
  <si>
    <t>5906-26</t>
  </si>
  <si>
    <t>000000009020</t>
  </si>
  <si>
    <t>5906-27</t>
  </si>
  <si>
    <t>000000009021</t>
  </si>
  <si>
    <t>5906-28</t>
  </si>
  <si>
    <t>000000009022</t>
  </si>
  <si>
    <t>5906-29</t>
  </si>
  <si>
    <t>000000009023</t>
  </si>
  <si>
    <t>5906-30</t>
  </si>
  <si>
    <t>000000009024</t>
  </si>
  <si>
    <t>5906-31</t>
  </si>
  <si>
    <t>000000009025</t>
  </si>
  <si>
    <t>5906-32</t>
  </si>
  <si>
    <t>000000009026</t>
  </si>
  <si>
    <t>5906-33</t>
  </si>
  <si>
    <t>000000009027</t>
  </si>
  <si>
    <t>5906-34</t>
  </si>
  <si>
    <t>000000009028</t>
  </si>
  <si>
    <t>5906-35</t>
  </si>
  <si>
    <t>000000009029</t>
  </si>
  <si>
    <t>5906-36</t>
  </si>
  <si>
    <t>000000009030</t>
  </si>
  <si>
    <t>5906-37</t>
  </si>
  <si>
    <t>000000009031</t>
  </si>
  <si>
    <t>5906-38</t>
  </si>
  <si>
    <t>000000009032</t>
  </si>
  <si>
    <t>5906-39</t>
  </si>
  <si>
    <t>000000009048</t>
  </si>
  <si>
    <t>5938-1</t>
  </si>
  <si>
    <t>000000009049</t>
  </si>
  <si>
    <t>5938-2</t>
  </si>
  <si>
    <t>000000009051</t>
  </si>
  <si>
    <t>5938-3</t>
  </si>
  <si>
    <t>000000009052</t>
  </si>
  <si>
    <t>5938-4</t>
  </si>
  <si>
    <t>000000009053</t>
  </si>
  <si>
    <t>5938-5</t>
  </si>
  <si>
    <t>TCHR107-Christoph Jankowski</t>
  </si>
  <si>
    <t>000000009056</t>
  </si>
  <si>
    <t>5938-6</t>
  </si>
  <si>
    <t>000000009057</t>
  </si>
  <si>
    <t>5938-7</t>
  </si>
  <si>
    <t>000000009058</t>
  </si>
  <si>
    <t>5938-8</t>
  </si>
  <si>
    <t>000000009059</t>
  </si>
  <si>
    <t>5938-9</t>
  </si>
  <si>
    <t>000000009060</t>
  </si>
  <si>
    <t>5938-10</t>
  </si>
  <si>
    <t>TGRA105-Graham Duff</t>
  </si>
  <si>
    <t>000000009061</t>
  </si>
  <si>
    <t>5938-11</t>
  </si>
  <si>
    <t>000000009063</t>
  </si>
  <si>
    <t>5938-12</t>
  </si>
  <si>
    <t>000000009065</t>
  </si>
  <si>
    <t>5938-13</t>
  </si>
  <si>
    <t>000000009066</t>
  </si>
  <si>
    <t>5938-14</t>
  </si>
  <si>
    <t>000000009067</t>
  </si>
  <si>
    <t>5938-15</t>
  </si>
  <si>
    <t>000000009068</t>
  </si>
  <si>
    <t>5938-16</t>
  </si>
  <si>
    <t>000000009069</t>
  </si>
  <si>
    <t>5938-17</t>
  </si>
  <si>
    <t>000000009070</t>
  </si>
  <si>
    <t>5948-1</t>
  </si>
  <si>
    <t>000000009071</t>
  </si>
  <si>
    <t>5948-2</t>
  </si>
  <si>
    <t>000000009072</t>
  </si>
  <si>
    <t>5948-3</t>
  </si>
  <si>
    <t>000000009073</t>
  </si>
  <si>
    <t>5948-4</t>
  </si>
  <si>
    <t>000000009074</t>
  </si>
  <si>
    <t>5948-5</t>
  </si>
  <si>
    <t>000000009075</t>
  </si>
  <si>
    <t>5948-6</t>
  </si>
  <si>
    <t>000000009076</t>
  </si>
  <si>
    <t>5948-7</t>
  </si>
  <si>
    <t>000000009077</t>
  </si>
  <si>
    <t>5948-8</t>
  </si>
  <si>
    <t>000000009078</t>
  </si>
  <si>
    <t>5948-9</t>
  </si>
  <si>
    <t>000000009079</t>
  </si>
  <si>
    <t>5948-10</t>
  </si>
  <si>
    <t>000000009080</t>
  </si>
  <si>
    <t>5948-11</t>
  </si>
  <si>
    <t>000000009081</t>
  </si>
  <si>
    <t>5948-12</t>
  </si>
  <si>
    <t>ISTA005-Starcatchers</t>
  </si>
  <si>
    <t>000000009082</t>
  </si>
  <si>
    <t>5948-13</t>
  </si>
  <si>
    <t>000000009083</t>
  </si>
  <si>
    <t>5948-14</t>
  </si>
  <si>
    <t>000000009084</t>
  </si>
  <si>
    <t>5948-15</t>
  </si>
  <si>
    <t>TADR102-Adrian Burns</t>
  </si>
  <si>
    <t>000000009086</t>
  </si>
  <si>
    <t>5948-16</t>
  </si>
  <si>
    <t>000000009087</t>
  </si>
  <si>
    <t>5948-17</t>
  </si>
  <si>
    <t>TANN101-Ann MacKinnon</t>
  </si>
  <si>
    <t>000000009088</t>
  </si>
  <si>
    <t>5948-18</t>
  </si>
  <si>
    <t>000000009089</t>
  </si>
  <si>
    <t>5948-19</t>
  </si>
  <si>
    <t>000000009093</t>
  </si>
  <si>
    <t>5948-20</t>
  </si>
  <si>
    <t>000000009094</t>
  </si>
  <si>
    <t>5948-21</t>
  </si>
  <si>
    <t>000000009096</t>
  </si>
  <si>
    <t>5948-22</t>
  </si>
  <si>
    <t>000000009097</t>
  </si>
  <si>
    <t>5948-23</t>
  </si>
  <si>
    <t>TCHR108-Christine De Luca</t>
  </si>
  <si>
    <t>000000009098</t>
  </si>
  <si>
    <t>5948-24</t>
  </si>
  <si>
    <t>000000009100</t>
  </si>
  <si>
    <t>5948-25</t>
  </si>
  <si>
    <t>000000009101</t>
  </si>
  <si>
    <t>5948-26</t>
  </si>
  <si>
    <t>TCPE100-CPE Lighting</t>
  </si>
  <si>
    <t>000000009102</t>
  </si>
  <si>
    <t>5948-27</t>
  </si>
  <si>
    <t>000000009103</t>
  </si>
  <si>
    <t>5948-28</t>
  </si>
  <si>
    <t>TEMM102-Emma Schad</t>
  </si>
  <si>
    <t>000000009104</t>
  </si>
  <si>
    <t>5948-29</t>
  </si>
  <si>
    <t>000000009105</t>
  </si>
  <si>
    <t>5948-30</t>
  </si>
  <si>
    <t>000000009106</t>
  </si>
  <si>
    <t>5948-31</t>
  </si>
  <si>
    <t>000000009108</t>
  </si>
  <si>
    <t>5948-32</t>
  </si>
  <si>
    <t>000000009109</t>
  </si>
  <si>
    <t>5948-33</t>
  </si>
  <si>
    <t>000000009110</t>
  </si>
  <si>
    <t>5948-34</t>
  </si>
  <si>
    <t>000000009112</t>
  </si>
  <si>
    <t>5948-35</t>
  </si>
  <si>
    <t>000000009113</t>
  </si>
  <si>
    <t>5948-36</t>
  </si>
  <si>
    <t>TTAM100-Tam Dean Burn</t>
  </si>
  <si>
    <t>000000009116</t>
  </si>
  <si>
    <t>5961-1</t>
  </si>
  <si>
    <t>000000009119</t>
  </si>
  <si>
    <t>5961-2</t>
  </si>
  <si>
    <t>000000009120</t>
  </si>
  <si>
    <t>5961-3</t>
  </si>
  <si>
    <t>000000009121</t>
  </si>
  <si>
    <t>5961-4</t>
  </si>
  <si>
    <t>TALL104-Allo Alloa (David Chapman)</t>
  </si>
  <si>
    <t>000000009123</t>
  </si>
  <si>
    <t>5961-5</t>
  </si>
  <si>
    <t>000000009124</t>
  </si>
  <si>
    <t>5961-6</t>
  </si>
  <si>
    <t>000000009125</t>
  </si>
  <si>
    <t>5961-7</t>
  </si>
  <si>
    <t>000000009138</t>
  </si>
  <si>
    <t>5961-8</t>
  </si>
  <si>
    <t>000000009139</t>
  </si>
  <si>
    <t>5961-9</t>
  </si>
  <si>
    <t>000000009140</t>
  </si>
  <si>
    <t>5961-10</t>
  </si>
  <si>
    <t>000000009141</t>
  </si>
  <si>
    <t>5961-11</t>
  </si>
  <si>
    <t>000000009142</t>
  </si>
  <si>
    <t>5961-12</t>
  </si>
  <si>
    <t>000000009143</t>
  </si>
  <si>
    <t>5961-13</t>
  </si>
  <si>
    <t>000000009144</t>
  </si>
  <si>
    <t>5961-14</t>
  </si>
  <si>
    <t>000000009145</t>
  </si>
  <si>
    <t>5961-15</t>
  </si>
  <si>
    <t>000000009146</t>
  </si>
  <si>
    <t>5961-16</t>
  </si>
  <si>
    <t>000000009147</t>
  </si>
  <si>
    <t>5961-17</t>
  </si>
  <si>
    <t>000000009148</t>
  </si>
  <si>
    <t>5961-18</t>
  </si>
  <si>
    <t>000000009149</t>
  </si>
  <si>
    <t>5961-19</t>
  </si>
  <si>
    <t>000000009150</t>
  </si>
  <si>
    <t>5961-20</t>
  </si>
  <si>
    <t>000000009152</t>
  </si>
  <si>
    <t>5976-1</t>
  </si>
  <si>
    <t>000000009153</t>
  </si>
  <si>
    <t>5976-2</t>
  </si>
  <si>
    <t>000000009154</t>
  </si>
  <si>
    <t>5976-3</t>
  </si>
  <si>
    <t>000000009155</t>
  </si>
  <si>
    <t>5976-4</t>
  </si>
  <si>
    <t>000000009156</t>
  </si>
  <si>
    <t>5976-5</t>
  </si>
  <si>
    <t>000000009157</t>
  </si>
  <si>
    <t>5976-6</t>
  </si>
  <si>
    <t>000000009158</t>
  </si>
  <si>
    <t>5976-7</t>
  </si>
  <si>
    <t>000000009159</t>
  </si>
  <si>
    <t>5976-8</t>
  </si>
  <si>
    <t>G100290-Atlas Contact BV</t>
  </si>
  <si>
    <t>000000009160</t>
  </si>
  <si>
    <t>5976-9</t>
  </si>
  <si>
    <t>000000009161</t>
  </si>
  <si>
    <t>5976-10</t>
  </si>
  <si>
    <t>000000009162</t>
  </si>
  <si>
    <t>5976-11</t>
  </si>
  <si>
    <t>IDAN008-Dance Ihayami</t>
  </si>
  <si>
    <t>000000009163</t>
  </si>
  <si>
    <t>5976-12</t>
  </si>
  <si>
    <t>000000009164</t>
  </si>
  <si>
    <t>5976-13</t>
  </si>
  <si>
    <t>IHOD001-Hoda Productions</t>
  </si>
  <si>
    <t>000000009165</t>
  </si>
  <si>
    <t>5976-14</t>
  </si>
  <si>
    <t>000000009166</t>
  </si>
  <si>
    <t>5976-15</t>
  </si>
  <si>
    <t>000000009167</t>
  </si>
  <si>
    <t>5976-16</t>
  </si>
  <si>
    <t>000000009168</t>
  </si>
  <si>
    <t>5976-17</t>
  </si>
  <si>
    <t>000000009169</t>
  </si>
  <si>
    <t>5976-18</t>
  </si>
  <si>
    <t>000000009170</t>
  </si>
  <si>
    <t>5976-19</t>
  </si>
  <si>
    <t>ISEO001-Seonaid Daly</t>
  </si>
  <si>
    <t>000000009171</t>
  </si>
  <si>
    <t>5976-20</t>
  </si>
  <si>
    <t>000000009172</t>
  </si>
  <si>
    <t>5976-21</t>
  </si>
  <si>
    <t>000000009173</t>
  </si>
  <si>
    <t>5976-22</t>
  </si>
  <si>
    <t>IUNI007-University of the West of Scotland  (Gayle McPherson</t>
  </si>
  <si>
    <t>000000009174</t>
  </si>
  <si>
    <t>5976-23</t>
  </si>
  <si>
    <t>000000009175</t>
  </si>
  <si>
    <t>5976-24</t>
  </si>
  <si>
    <t>IZAM001-Zam Salim</t>
  </si>
  <si>
    <t>000000009176</t>
  </si>
  <si>
    <t>5976-25</t>
  </si>
  <si>
    <t>000000009177</t>
  </si>
  <si>
    <t>5976-26</t>
  </si>
  <si>
    <t>000000009178</t>
  </si>
  <si>
    <t>5976-27</t>
  </si>
  <si>
    <t>TBOR100-The Boderline Theatre Company Ltd</t>
  </si>
  <si>
    <t>000000009182</t>
  </si>
  <si>
    <t>5976-28</t>
  </si>
  <si>
    <t>000000009183</t>
  </si>
  <si>
    <t>5976-29</t>
  </si>
  <si>
    <t>000000009184</t>
  </si>
  <si>
    <t>5976-30</t>
  </si>
  <si>
    <t>TFLE101-Fleet Collective</t>
  </si>
  <si>
    <t>000000009185</t>
  </si>
  <si>
    <t>5976-31</t>
  </si>
  <si>
    <t>000000009186</t>
  </si>
  <si>
    <t>5976-32</t>
  </si>
  <si>
    <t>000000009187</t>
  </si>
  <si>
    <t>5976-33</t>
  </si>
  <si>
    <t>000000009188</t>
  </si>
  <si>
    <t>5976-34</t>
  </si>
  <si>
    <t>000000009189</t>
  </si>
  <si>
    <t>5976-35</t>
  </si>
  <si>
    <t>000000009190</t>
  </si>
  <si>
    <t>5976-36</t>
  </si>
  <si>
    <t>000000009192</t>
  </si>
  <si>
    <t>5996-1</t>
  </si>
  <si>
    <t>000000009193</t>
  </si>
  <si>
    <t>5996-2</t>
  </si>
  <si>
    <t>000000009194</t>
  </si>
  <si>
    <t>5996-3</t>
  </si>
  <si>
    <t>000000009195</t>
  </si>
  <si>
    <t>5996-4</t>
  </si>
  <si>
    <t>G100306-Stephanie Green</t>
  </si>
  <si>
    <t>000000009196</t>
  </si>
  <si>
    <t>5996-5</t>
  </si>
  <si>
    <t>IART018-Artlink Central Ltd</t>
  </si>
  <si>
    <t>000000009197</t>
  </si>
  <si>
    <t>5996-6</t>
  </si>
  <si>
    <t>ICAT003-Catherine Street</t>
  </si>
  <si>
    <t>000000009198</t>
  </si>
  <si>
    <t>5996-7</t>
  </si>
  <si>
    <t>ICHR012-Christine Cooper</t>
  </si>
  <si>
    <t>000000009199</t>
  </si>
  <si>
    <t>5996-8</t>
  </si>
  <si>
    <t>IGOR003-Gordon Burnett</t>
  </si>
  <si>
    <t>000000009200</t>
  </si>
  <si>
    <t>5996-9</t>
  </si>
  <si>
    <t>000000009201</t>
  </si>
  <si>
    <t>5996-10</t>
  </si>
  <si>
    <t>000000009202</t>
  </si>
  <si>
    <t>5996-11</t>
  </si>
  <si>
    <t>IRIC006-Richard Craig</t>
  </si>
  <si>
    <t>000000009203</t>
  </si>
  <si>
    <t>5996-12</t>
  </si>
  <si>
    <t>000000009204</t>
  </si>
  <si>
    <t>5996-13</t>
  </si>
  <si>
    <t>000000009205</t>
  </si>
  <si>
    <t>5996-14</t>
  </si>
  <si>
    <t>IWIG002-Wigton Festival Company</t>
  </si>
  <si>
    <t>000000009206</t>
  </si>
  <si>
    <t>5996-15</t>
  </si>
  <si>
    <t>000000009210</t>
  </si>
  <si>
    <t>5996-16</t>
  </si>
  <si>
    <t>000000009212</t>
  </si>
  <si>
    <t>5996-17</t>
  </si>
  <si>
    <t>000000009213</t>
  </si>
  <si>
    <t>5996-18</t>
  </si>
  <si>
    <t>000000009214</t>
  </si>
  <si>
    <t>5996-19</t>
  </si>
  <si>
    <t>000000009215</t>
  </si>
  <si>
    <t>5996-20</t>
  </si>
  <si>
    <t>000000009216</t>
  </si>
  <si>
    <t>5996-21</t>
  </si>
  <si>
    <t>000000009217</t>
  </si>
  <si>
    <t>5996-22</t>
  </si>
  <si>
    <t>TSHA101-Sharon May</t>
  </si>
  <si>
    <t>000000009218</t>
  </si>
  <si>
    <t>5996-23</t>
  </si>
  <si>
    <t>000000009219</t>
  </si>
  <si>
    <t>6014-1</t>
  </si>
  <si>
    <t>000000009220</t>
  </si>
  <si>
    <t>6014-2</t>
  </si>
  <si>
    <t>000000009221</t>
  </si>
  <si>
    <t>6014-3</t>
  </si>
  <si>
    <t>000000009222</t>
  </si>
  <si>
    <t>6014-4</t>
  </si>
  <si>
    <t>000000009223</t>
  </si>
  <si>
    <t>6014-5</t>
  </si>
  <si>
    <t>TLAW103-The Law Society of Scotland (SLCC)</t>
  </si>
  <si>
    <t>000000009224</t>
  </si>
  <si>
    <t>6014-6</t>
  </si>
  <si>
    <t>TLEE100-Lee &amp; Thompson LLP</t>
  </si>
  <si>
    <t>000000009225</t>
  </si>
  <si>
    <t>6014-7</t>
  </si>
  <si>
    <t>000000009226</t>
  </si>
  <si>
    <t>6014-8</t>
  </si>
  <si>
    <t>TMHA101-Mhairi MacKenzie</t>
  </si>
  <si>
    <t>000000009227</t>
  </si>
  <si>
    <t>6014-9</t>
  </si>
  <si>
    <t>000000009228</t>
  </si>
  <si>
    <t>6014-10</t>
  </si>
  <si>
    <t>000000009229</t>
  </si>
  <si>
    <t>6014-11</t>
  </si>
  <si>
    <t>000000009230</t>
  </si>
  <si>
    <t>6014-12</t>
  </si>
  <si>
    <t>000000009231</t>
  </si>
  <si>
    <t>6014-13</t>
  </si>
  <si>
    <t>000000009232</t>
  </si>
  <si>
    <t>6016-1</t>
  </si>
  <si>
    <t>000000009233</t>
  </si>
  <si>
    <t>6019-1</t>
  </si>
  <si>
    <t>000000009234</t>
  </si>
  <si>
    <t>6019-2</t>
  </si>
  <si>
    <t>000000009235</t>
  </si>
  <si>
    <t>6019-3</t>
  </si>
  <si>
    <t>000000009236</t>
  </si>
  <si>
    <t>6019-4</t>
  </si>
  <si>
    <t>000000009237</t>
  </si>
  <si>
    <t>6019-5</t>
  </si>
  <si>
    <t>000000009238</t>
  </si>
  <si>
    <t>6019-6</t>
  </si>
  <si>
    <t>000000009239</t>
  </si>
  <si>
    <t>6028-1</t>
  </si>
  <si>
    <t>000000009240</t>
  </si>
  <si>
    <t>6028-2</t>
  </si>
  <si>
    <t>000000009241</t>
  </si>
  <si>
    <t>6028-3</t>
  </si>
  <si>
    <t>000000009242</t>
  </si>
  <si>
    <t>6028-4</t>
  </si>
  <si>
    <t>000000009243</t>
  </si>
  <si>
    <t>6028-5</t>
  </si>
  <si>
    <t>000000009244</t>
  </si>
  <si>
    <t>6028-6</t>
  </si>
  <si>
    <t>000000009245</t>
  </si>
  <si>
    <t>6028-7</t>
  </si>
  <si>
    <t>000000009297</t>
  </si>
  <si>
    <t>6058-1</t>
  </si>
  <si>
    <t>000000009298</t>
  </si>
  <si>
    <t>6058-2</t>
  </si>
  <si>
    <t>000000009373</t>
  </si>
  <si>
    <t>6114-1</t>
  </si>
  <si>
    <t>000000009374</t>
  </si>
  <si>
    <t>6114-2</t>
  </si>
  <si>
    <t>000000009375</t>
  </si>
  <si>
    <t>6114-3</t>
  </si>
  <si>
    <t>5939-1</t>
  </si>
  <si>
    <t>5977-1</t>
  </si>
  <si>
    <t>5978-1</t>
  </si>
  <si>
    <t>5979-1</t>
  </si>
  <si>
    <t>5980-1</t>
  </si>
  <si>
    <t>6063-1</t>
  </si>
  <si>
    <t>6064-1</t>
  </si>
  <si>
    <t>000000009248</t>
  </si>
  <si>
    <t>6055-1</t>
  </si>
  <si>
    <t>000000009249</t>
  </si>
  <si>
    <t>6055-2</t>
  </si>
  <si>
    <t>000000009251</t>
  </si>
  <si>
    <t>6055-3</t>
  </si>
  <si>
    <t>000000009252</t>
  </si>
  <si>
    <t>6055-4</t>
  </si>
  <si>
    <t>000000009254</t>
  </si>
  <si>
    <t>6055-5</t>
  </si>
  <si>
    <t>000000009256</t>
  </si>
  <si>
    <t>6055-6</t>
  </si>
  <si>
    <t>000000009257</t>
  </si>
  <si>
    <t>6055-7</t>
  </si>
  <si>
    <t>000000009258</t>
  </si>
  <si>
    <t>6055-8</t>
  </si>
  <si>
    <t>G100318-Ryan Van Winkle</t>
  </si>
  <si>
    <t>000000009259</t>
  </si>
  <si>
    <t>6055-9</t>
  </si>
  <si>
    <t>IBOR002-Born To Be Wide</t>
  </si>
  <si>
    <t>000000009260</t>
  </si>
  <si>
    <t>6055-10</t>
  </si>
  <si>
    <t>000000009261</t>
  </si>
  <si>
    <t>6055-11</t>
  </si>
  <si>
    <t>000000009262</t>
  </si>
  <si>
    <t>6055-12</t>
  </si>
  <si>
    <t>IFOR001-Forth Valley College</t>
  </si>
  <si>
    <t>000000009263</t>
  </si>
  <si>
    <t>6055-13</t>
  </si>
  <si>
    <t>000000009264</t>
  </si>
  <si>
    <t>6055-14</t>
  </si>
  <si>
    <t>000000009265</t>
  </si>
  <si>
    <t>6055-15</t>
  </si>
  <si>
    <t>000000009266</t>
  </si>
  <si>
    <t>6055-16</t>
  </si>
  <si>
    <t>000000009267</t>
  </si>
  <si>
    <t>6055-17</t>
  </si>
  <si>
    <t>000000009270</t>
  </si>
  <si>
    <t>6055-18</t>
  </si>
  <si>
    <t>000000009271</t>
  </si>
  <si>
    <t>6055-19</t>
  </si>
  <si>
    <t>000000009272</t>
  </si>
  <si>
    <t>6055-20</t>
  </si>
  <si>
    <t>000000009275</t>
  </si>
  <si>
    <t>6055-21</t>
  </si>
  <si>
    <t>000000009276</t>
  </si>
  <si>
    <t>6055-22</t>
  </si>
  <si>
    <t>000000009277</t>
  </si>
  <si>
    <t>6055-23</t>
  </si>
  <si>
    <t>000000009278</t>
  </si>
  <si>
    <t>6055-24</t>
  </si>
  <si>
    <t>TCLA114-Claire Squires</t>
  </si>
  <si>
    <t>000000009280</t>
  </si>
  <si>
    <t>6055-25</t>
  </si>
  <si>
    <t>000000009281</t>
  </si>
  <si>
    <t>6055-26</t>
  </si>
  <si>
    <t>000000009282</t>
  </si>
  <si>
    <t>6055-27</t>
  </si>
  <si>
    <t>000000009283</t>
  </si>
  <si>
    <t>6055-28</t>
  </si>
  <si>
    <t>000000009284</t>
  </si>
  <si>
    <t>6055-29</t>
  </si>
  <si>
    <t>000000009285</t>
  </si>
  <si>
    <t>6055-30</t>
  </si>
  <si>
    <t>000000009286</t>
  </si>
  <si>
    <t>6055-31</t>
  </si>
  <si>
    <t>000000009288</t>
  </si>
  <si>
    <t>6055-32</t>
  </si>
  <si>
    <t>TJAC100-J.Thomson Colour Printers</t>
  </si>
  <si>
    <t>000000009289</t>
  </si>
  <si>
    <t>6055-33</t>
  </si>
  <si>
    <t>000000009290</t>
  </si>
  <si>
    <t>6055-34</t>
  </si>
  <si>
    <t>000000009291</t>
  </si>
  <si>
    <t>6055-35</t>
  </si>
  <si>
    <t>000000009292</t>
  </si>
  <si>
    <t>6055-36</t>
  </si>
  <si>
    <t>000000009293</t>
  </si>
  <si>
    <t>6055-37</t>
  </si>
  <si>
    <t>000000009294</t>
  </si>
  <si>
    <t>6055-38</t>
  </si>
  <si>
    <t>000000009295</t>
  </si>
  <si>
    <t>6055-39</t>
  </si>
  <si>
    <t>000000009296</t>
  </si>
  <si>
    <t>6055-40</t>
  </si>
  <si>
    <t>000000009299</t>
  </si>
  <si>
    <t>6095-1</t>
  </si>
  <si>
    <t>000000009300</t>
  </si>
  <si>
    <t>6095-2</t>
  </si>
  <si>
    <t>000000009301</t>
  </si>
  <si>
    <t>6095-3</t>
  </si>
  <si>
    <t>000000009303</t>
  </si>
  <si>
    <t>6095-4</t>
  </si>
  <si>
    <t>000000009307</t>
  </si>
  <si>
    <t>6095-5</t>
  </si>
  <si>
    <t>000000009308</t>
  </si>
  <si>
    <t>6095-6</t>
  </si>
  <si>
    <t>000000009311</t>
  </si>
  <si>
    <t>6095-7</t>
  </si>
  <si>
    <t>000000009312</t>
  </si>
  <si>
    <t>6095-8</t>
  </si>
  <si>
    <t>000000009314</t>
  </si>
  <si>
    <t>6095-9</t>
  </si>
  <si>
    <t>000000009316</t>
  </si>
  <si>
    <t>6095-10</t>
  </si>
  <si>
    <t>000000009317</t>
  </si>
  <si>
    <t>6095-11</t>
  </si>
  <si>
    <t>000000009318</t>
  </si>
  <si>
    <t>6095-12</t>
  </si>
  <si>
    <t>000000009319</t>
  </si>
  <si>
    <t>6095-13</t>
  </si>
  <si>
    <t>000000009320</t>
  </si>
  <si>
    <t>6095-14</t>
  </si>
  <si>
    <t>000000009321</t>
  </si>
  <si>
    <t>6095-15</t>
  </si>
  <si>
    <t>G100328-Francisca Morton</t>
  </si>
  <si>
    <t>000000009322</t>
  </si>
  <si>
    <t>6095-16</t>
  </si>
  <si>
    <t>G100329-Rayo Verde Editorial</t>
  </si>
  <si>
    <t>000000009323</t>
  </si>
  <si>
    <t>6095-17</t>
  </si>
  <si>
    <t>G100330-Coryn Sworn and Tony Romano</t>
  </si>
  <si>
    <t>000000009324</t>
  </si>
  <si>
    <t>6095-18</t>
  </si>
  <si>
    <t>G100331-COOPER GALLERY /UNIVERSITY OF DUNDEE</t>
  </si>
  <si>
    <t>000000009325</t>
  </si>
  <si>
    <t>6095-19</t>
  </si>
  <si>
    <t>IDOU001-Douglas Irvine</t>
  </si>
  <si>
    <t>000000009326</t>
  </si>
  <si>
    <t>6095-20</t>
  </si>
  <si>
    <t>000000009327</t>
  </si>
  <si>
    <t>6095-21</t>
  </si>
  <si>
    <t>000000009328</t>
  </si>
  <si>
    <t>6095-22</t>
  </si>
  <si>
    <t>000000009329</t>
  </si>
  <si>
    <t>6095-23</t>
  </si>
  <si>
    <t>000000009330</t>
  </si>
  <si>
    <t>6095-24</t>
  </si>
  <si>
    <t>000000009331</t>
  </si>
  <si>
    <t>6095-25</t>
  </si>
  <si>
    <t>000000009332</t>
  </si>
  <si>
    <t>6095-26</t>
  </si>
  <si>
    <t>000000009333</t>
  </si>
  <si>
    <t>6095-27</t>
  </si>
  <si>
    <t>IMAT002-Matthew Sadowski (Holy Esque)</t>
  </si>
  <si>
    <t>000000009334</t>
  </si>
  <si>
    <t>6095-28</t>
  </si>
  <si>
    <t>000000009335</t>
  </si>
  <si>
    <t>6095-29</t>
  </si>
  <si>
    <t>000000009336</t>
  </si>
  <si>
    <t>6095-30</t>
  </si>
  <si>
    <t>000000009338</t>
  </si>
  <si>
    <t>6095-31</t>
  </si>
  <si>
    <t>000000009339</t>
  </si>
  <si>
    <t>6095-32</t>
  </si>
  <si>
    <t>000000009340</t>
  </si>
  <si>
    <t>6095-33</t>
  </si>
  <si>
    <t>000000009341</t>
  </si>
  <si>
    <t>6095-34</t>
  </si>
  <si>
    <t>000000009344</t>
  </si>
  <si>
    <t>6095-35</t>
  </si>
  <si>
    <t>000000009345</t>
  </si>
  <si>
    <t>6095-36</t>
  </si>
  <si>
    <t>000000009347</t>
  </si>
  <si>
    <t>6095-37</t>
  </si>
  <si>
    <t>000000009348</t>
  </si>
  <si>
    <t>6095-38</t>
  </si>
  <si>
    <t>000000009349</t>
  </si>
  <si>
    <t>6095-39</t>
  </si>
  <si>
    <t>TFEL101-FE Live Audio</t>
  </si>
  <si>
    <t>000000009350</t>
  </si>
  <si>
    <t>6095-40</t>
  </si>
  <si>
    <t>000000009351</t>
  </si>
  <si>
    <t>6095-41</t>
  </si>
  <si>
    <t>000000009352</t>
  </si>
  <si>
    <t>6095-42</t>
  </si>
  <si>
    <t>000000009353</t>
  </si>
  <si>
    <t>6095-43</t>
  </si>
  <si>
    <t>000000009354</t>
  </si>
  <si>
    <t>6095-44</t>
  </si>
  <si>
    <t>000000009355</t>
  </si>
  <si>
    <t>6095-45</t>
  </si>
  <si>
    <t>TLOV100-Lovecrumbs Ltd</t>
  </si>
  <si>
    <t>000000009356</t>
  </si>
  <si>
    <t>6095-46</t>
  </si>
  <si>
    <t>000000009357</t>
  </si>
  <si>
    <t>6095-47</t>
  </si>
  <si>
    <t>000000009358</t>
  </si>
  <si>
    <t>6095-48</t>
  </si>
  <si>
    <t>TMIC106-Micheal Steele</t>
  </si>
  <si>
    <t>000000009359</t>
  </si>
  <si>
    <t>6095-49</t>
  </si>
  <si>
    <t>000000009360</t>
  </si>
  <si>
    <t>6095-50</t>
  </si>
  <si>
    <t>000000009361</t>
  </si>
  <si>
    <t>6095-51</t>
  </si>
  <si>
    <t>000000009362</t>
  </si>
  <si>
    <t>6095-52</t>
  </si>
  <si>
    <t>000000009366</t>
  </si>
  <si>
    <t>6095-53</t>
  </si>
  <si>
    <t>000000009367</t>
  </si>
  <si>
    <t>6095-54</t>
  </si>
  <si>
    <t>000000009368</t>
  </si>
  <si>
    <t>6095-55</t>
  </si>
  <si>
    <t>000000009369</t>
  </si>
  <si>
    <t>6095-56</t>
  </si>
  <si>
    <t>000000009370</t>
  </si>
  <si>
    <t>6095-57</t>
  </si>
  <si>
    <t>000000009371</t>
  </si>
  <si>
    <t>6095-58</t>
  </si>
  <si>
    <t>000000009372</t>
  </si>
  <si>
    <t>6095-59</t>
  </si>
  <si>
    <t>000000009376</t>
  </si>
  <si>
    <t>6116-1</t>
  </si>
  <si>
    <t>000000009377</t>
  </si>
  <si>
    <t>6116-2</t>
  </si>
  <si>
    <t>000000009378</t>
  </si>
  <si>
    <t>6116-3</t>
  </si>
  <si>
    <t>000000009379</t>
  </si>
  <si>
    <t>6116-4</t>
  </si>
  <si>
    <t>000000009380</t>
  </si>
  <si>
    <t>6116-5</t>
  </si>
  <si>
    <t>000000009381</t>
  </si>
  <si>
    <t>6116-6</t>
  </si>
  <si>
    <t>000000009382</t>
  </si>
  <si>
    <t>6122-1</t>
  </si>
  <si>
    <t>000000009383</t>
  </si>
  <si>
    <t>6122-2</t>
  </si>
  <si>
    <t>000000009384</t>
  </si>
  <si>
    <t>6122-3</t>
  </si>
  <si>
    <t>000000009385</t>
  </si>
  <si>
    <t>6122-4</t>
  </si>
  <si>
    <t>000000009386</t>
  </si>
  <si>
    <t>6122-5</t>
  </si>
  <si>
    <t>000000009387</t>
  </si>
  <si>
    <t>6122-6</t>
  </si>
  <si>
    <t>000000009388</t>
  </si>
  <si>
    <t>6122-7</t>
  </si>
  <si>
    <t>000000009389</t>
  </si>
  <si>
    <t>6122-8</t>
  </si>
  <si>
    <t>000000009390</t>
  </si>
  <si>
    <t>6122-9</t>
  </si>
  <si>
    <t>000000009396</t>
  </si>
  <si>
    <t>6122-10</t>
  </si>
  <si>
    <t>000000009397</t>
  </si>
  <si>
    <t>6122-11</t>
  </si>
  <si>
    <t>000000009399</t>
  </si>
  <si>
    <t>6122-12</t>
  </si>
  <si>
    <t>000000009400</t>
  </si>
  <si>
    <t>6122-13</t>
  </si>
  <si>
    <t>000000009401</t>
  </si>
  <si>
    <t>6122-14</t>
  </si>
  <si>
    <t>000000009402</t>
  </si>
  <si>
    <t>6122-15</t>
  </si>
  <si>
    <t>TLIZ101-Liz Niven</t>
  </si>
  <si>
    <t>000000009403</t>
  </si>
  <si>
    <t>6122-16</t>
  </si>
  <si>
    <t>000000009404</t>
  </si>
  <si>
    <t>6122-17</t>
  </si>
  <si>
    <t>000000009405</t>
  </si>
  <si>
    <t>6122-18</t>
  </si>
  <si>
    <t>000000009406</t>
  </si>
  <si>
    <t>6122-19</t>
  </si>
  <si>
    <t>000000009411</t>
  </si>
  <si>
    <t>6137-1</t>
  </si>
  <si>
    <t>000000009412</t>
  </si>
  <si>
    <t>6137-2</t>
  </si>
  <si>
    <t>000000009413</t>
  </si>
  <si>
    <t>6137-3</t>
  </si>
  <si>
    <t>000000009414</t>
  </si>
  <si>
    <t>6137-4</t>
  </si>
  <si>
    <t>000000009415</t>
  </si>
  <si>
    <t>6137-5</t>
  </si>
  <si>
    <t>000000009416</t>
  </si>
  <si>
    <t>6137-6</t>
  </si>
  <si>
    <t>000000009417</t>
  </si>
  <si>
    <t>6137-7</t>
  </si>
  <si>
    <t>000000009418</t>
  </si>
  <si>
    <t>6137-8</t>
  </si>
  <si>
    <t>IEAS010-East Lothian Youth Music Forum</t>
  </si>
  <si>
    <t>000000009419</t>
  </si>
  <si>
    <t>6137-9</t>
  </si>
  <si>
    <t>000000009420</t>
  </si>
  <si>
    <t>6137-10</t>
  </si>
  <si>
    <t>000000009422</t>
  </si>
  <si>
    <t>6137-11</t>
  </si>
  <si>
    <t>000000009423</t>
  </si>
  <si>
    <t>6137-12</t>
  </si>
  <si>
    <t>000000009424</t>
  </si>
  <si>
    <t>6137-13</t>
  </si>
  <si>
    <t>000000009425</t>
  </si>
  <si>
    <t>6137-14</t>
  </si>
  <si>
    <t>000000009426</t>
  </si>
  <si>
    <t>6137-15</t>
  </si>
  <si>
    <t>000000009427</t>
  </si>
  <si>
    <t>6137-16</t>
  </si>
  <si>
    <t>000000009428</t>
  </si>
  <si>
    <t>6137-17</t>
  </si>
  <si>
    <t>000000009429</t>
  </si>
  <si>
    <t>6137-18</t>
  </si>
  <si>
    <t>000000009430</t>
  </si>
  <si>
    <t>6137-19</t>
  </si>
  <si>
    <t>000000009431</t>
  </si>
  <si>
    <t>6137-20</t>
  </si>
  <si>
    <t>000000009432</t>
  </si>
  <si>
    <t>6137-21</t>
  </si>
  <si>
    <t>000000009433</t>
  </si>
  <si>
    <t>6137-22</t>
  </si>
  <si>
    <t>000000009434</t>
  </si>
  <si>
    <t>6137-23</t>
  </si>
  <si>
    <t>000000009435</t>
  </si>
  <si>
    <t>6137-24</t>
  </si>
  <si>
    <t>000000009436</t>
  </si>
  <si>
    <t>6137-25</t>
  </si>
  <si>
    <t>000000009437</t>
  </si>
  <si>
    <t>6137-26</t>
  </si>
  <si>
    <t>000000009438</t>
  </si>
  <si>
    <t>6137-27</t>
  </si>
  <si>
    <t>000000009439</t>
  </si>
  <si>
    <t>6137-28</t>
  </si>
  <si>
    <t>000000009440</t>
  </si>
  <si>
    <t>6137-29</t>
  </si>
  <si>
    <t>000000009441</t>
  </si>
  <si>
    <t>6137-30</t>
  </si>
  <si>
    <t>TNAT106-Natalie MacDonald</t>
  </si>
  <si>
    <t>000000009442</t>
  </si>
  <si>
    <t>6137-31</t>
  </si>
  <si>
    <t>000000009444</t>
  </si>
  <si>
    <t>6137-32</t>
  </si>
  <si>
    <t>000000009445</t>
  </si>
  <si>
    <t>6137-33</t>
  </si>
  <si>
    <t>000000009446</t>
  </si>
  <si>
    <t>6137-34</t>
  </si>
  <si>
    <t>000000009447</t>
  </si>
  <si>
    <t>6137-35</t>
  </si>
  <si>
    <t>000000009448</t>
  </si>
  <si>
    <t>6137-36</t>
  </si>
  <si>
    <t>000000009449</t>
  </si>
  <si>
    <t>6146-1</t>
  </si>
  <si>
    <t>000000009450</t>
  </si>
  <si>
    <t>6146-2</t>
  </si>
  <si>
    <t>000000009451</t>
  </si>
  <si>
    <t>6146-3</t>
  </si>
  <si>
    <t>000000009453</t>
  </si>
  <si>
    <t>6146-4</t>
  </si>
  <si>
    <t>000000009455</t>
  </si>
  <si>
    <t>6156-1</t>
  </si>
  <si>
    <t>000000009456</t>
  </si>
  <si>
    <t>6156-2</t>
  </si>
  <si>
    <t>000000009457</t>
  </si>
  <si>
    <t>6156-3</t>
  </si>
  <si>
    <t>000000009459</t>
  </si>
  <si>
    <t>6156-4</t>
  </si>
  <si>
    <t>000000009461</t>
  </si>
  <si>
    <t>6156-5</t>
  </si>
  <si>
    <t>000000009462</t>
  </si>
  <si>
    <t>6156-6</t>
  </si>
  <si>
    <t>000000009463</t>
  </si>
  <si>
    <t>6156-7</t>
  </si>
  <si>
    <t>000000009464</t>
  </si>
  <si>
    <t>6156-8</t>
  </si>
  <si>
    <t>000000009465</t>
  </si>
  <si>
    <t>6156-9</t>
  </si>
  <si>
    <t>000000009466</t>
  </si>
  <si>
    <t>6156-10</t>
  </si>
  <si>
    <t>TCLA102-Claire Dow</t>
  </si>
  <si>
    <t>000000009468</t>
  </si>
  <si>
    <t>6156-11</t>
  </si>
  <si>
    <t>000000009469</t>
  </si>
  <si>
    <t>6156-12</t>
  </si>
  <si>
    <t>000000009470</t>
  </si>
  <si>
    <t>6156-13</t>
  </si>
  <si>
    <t>000000009471</t>
  </si>
  <si>
    <t>6156-14</t>
  </si>
  <si>
    <t>000000009472</t>
  </si>
  <si>
    <t>6156-15</t>
  </si>
  <si>
    <t>TKAT108-Kathleen Lambie</t>
  </si>
  <si>
    <t>000000009475</t>
  </si>
  <si>
    <t>6156-16</t>
  </si>
  <si>
    <t>TMMD100-Misco</t>
  </si>
  <si>
    <t>000000009477</t>
  </si>
  <si>
    <t>6156-17</t>
  </si>
  <si>
    <t>000000009478</t>
  </si>
  <si>
    <t>6156-18</t>
  </si>
  <si>
    <t>000000009479</t>
  </si>
  <si>
    <t>6156-19</t>
  </si>
  <si>
    <t>TSTO100-Stirling Council</t>
  </si>
  <si>
    <t>000000009480</t>
  </si>
  <si>
    <t>6156-20</t>
  </si>
  <si>
    <t>000000009481</t>
  </si>
  <si>
    <t>6170-1</t>
  </si>
  <si>
    <t>000000009482</t>
  </si>
  <si>
    <t>6170-2</t>
  </si>
  <si>
    <t>000000009483</t>
  </si>
  <si>
    <t>6170-3</t>
  </si>
  <si>
    <t>000000009484</t>
  </si>
  <si>
    <t>6170-4</t>
  </si>
  <si>
    <t>000000009485</t>
  </si>
  <si>
    <t>6170-5</t>
  </si>
  <si>
    <t>000000009486</t>
  </si>
  <si>
    <t>6170-6</t>
  </si>
  <si>
    <t>G100357-Scottish Jazz Federation</t>
  </si>
  <si>
    <t>000000009487</t>
  </si>
  <si>
    <t>6170-7</t>
  </si>
  <si>
    <t>000000009488</t>
  </si>
  <si>
    <t>6170-8</t>
  </si>
  <si>
    <t>000000009490</t>
  </si>
  <si>
    <t>6170-9</t>
  </si>
  <si>
    <t>000000009491</t>
  </si>
  <si>
    <t>6170-10</t>
  </si>
  <si>
    <t>IEAS009-East Lothian Council</t>
  </si>
  <si>
    <t>000000009492</t>
  </si>
  <si>
    <t>6170-11</t>
  </si>
  <si>
    <t>000000009493</t>
  </si>
  <si>
    <t>6170-12</t>
  </si>
  <si>
    <t>000000009494</t>
  </si>
  <si>
    <t>6170-13</t>
  </si>
  <si>
    <t>000000009495</t>
  </si>
  <si>
    <t>6170-14</t>
  </si>
  <si>
    <t>000000009496</t>
  </si>
  <si>
    <t>6170-15</t>
  </si>
  <si>
    <t>IWAS001-WASPS Studios Ltd   (Alison Fullerton)</t>
  </si>
  <si>
    <t>000000009500</t>
  </si>
  <si>
    <t>6170-16</t>
  </si>
  <si>
    <t>000000009505</t>
  </si>
  <si>
    <t>6170-17</t>
  </si>
  <si>
    <t>000000009506</t>
  </si>
  <si>
    <t>6170-18</t>
  </si>
  <si>
    <t>TDAR102-Darren McGarvey</t>
  </si>
  <si>
    <t>000000009508</t>
  </si>
  <si>
    <t>6170-19</t>
  </si>
  <si>
    <t>000000009509</t>
  </si>
  <si>
    <t>6170-20</t>
  </si>
  <si>
    <t>000000009510</t>
  </si>
  <si>
    <t>6170-21</t>
  </si>
  <si>
    <t>000000009511</t>
  </si>
  <si>
    <t>6170-22</t>
  </si>
  <si>
    <t>000000009512</t>
  </si>
  <si>
    <t>6170-23</t>
  </si>
  <si>
    <t>TROB114-Robyn Stapleton</t>
  </si>
  <si>
    <t>000000009513</t>
  </si>
  <si>
    <t>6170-24</t>
  </si>
  <si>
    <t>000000009514</t>
  </si>
  <si>
    <t>6184-1</t>
  </si>
  <si>
    <t>000000009515</t>
  </si>
  <si>
    <t>6184-2</t>
  </si>
  <si>
    <t>000000009517</t>
  </si>
  <si>
    <t>6184-3</t>
  </si>
  <si>
    <t>000000009518</t>
  </si>
  <si>
    <t>6184-4</t>
  </si>
  <si>
    <t>000000009520</t>
  </si>
  <si>
    <t>6184-5</t>
  </si>
  <si>
    <t>000000009521</t>
  </si>
  <si>
    <t>6184-6</t>
  </si>
  <si>
    <t>000000009522</t>
  </si>
  <si>
    <t>6184-7</t>
  </si>
  <si>
    <t>TBRI114-The Bridge Cafe Bar</t>
  </si>
  <si>
    <t>000000009524</t>
  </si>
  <si>
    <t>6184-8</t>
  </si>
  <si>
    <t>000000009525</t>
  </si>
  <si>
    <t>6184-9</t>
  </si>
  <si>
    <t>TCRE101-Creative &amp; Cultural Skills</t>
  </si>
  <si>
    <t>000000009526</t>
  </si>
  <si>
    <t>6184-10</t>
  </si>
  <si>
    <t>000000009528</t>
  </si>
  <si>
    <t>6184-11</t>
  </si>
  <si>
    <t>000000009529</t>
  </si>
  <si>
    <t>6184-12</t>
  </si>
  <si>
    <t>000000009530</t>
  </si>
  <si>
    <t>6184-13</t>
  </si>
  <si>
    <t>000000009531</t>
  </si>
  <si>
    <t>6184-14</t>
  </si>
  <si>
    <t>000000009532</t>
  </si>
  <si>
    <t>6184-15</t>
  </si>
  <si>
    <t>000000009534</t>
  </si>
  <si>
    <t>6184-16</t>
  </si>
  <si>
    <t>000000009535</t>
  </si>
  <si>
    <t>6184-17</t>
  </si>
  <si>
    <t>000000009536</t>
  </si>
  <si>
    <t>6184-18</t>
  </si>
  <si>
    <t>TSLA101-Slanj Kilts</t>
  </si>
  <si>
    <t>000000009537</t>
  </si>
  <si>
    <t>6184-19</t>
  </si>
  <si>
    <t>000000009538</t>
  </si>
  <si>
    <t>6184-20</t>
  </si>
  <si>
    <t>TWHI101-The White Paper Conference Company</t>
  </si>
  <si>
    <t>000000009539</t>
  </si>
  <si>
    <t>6186-1</t>
  </si>
  <si>
    <t>000000009540</t>
  </si>
  <si>
    <t>6203-1</t>
  </si>
  <si>
    <t>000000009541</t>
  </si>
  <si>
    <t>6203-2</t>
  </si>
  <si>
    <t>000000009542</t>
  </si>
  <si>
    <t>6203-3</t>
  </si>
  <si>
    <t>G100363-Toby Christian</t>
  </si>
  <si>
    <t>000000009543</t>
  </si>
  <si>
    <t>6203-4</t>
  </si>
  <si>
    <t>000000009544</t>
  </si>
  <si>
    <t>6203-5</t>
  </si>
  <si>
    <t>000000009545</t>
  </si>
  <si>
    <t>6203-6</t>
  </si>
  <si>
    <t>000000009546</t>
  </si>
  <si>
    <t>6203-7</t>
  </si>
  <si>
    <t>IJQH001-JQH Productions</t>
  </si>
  <si>
    <t>000000009547</t>
  </si>
  <si>
    <t>6203-8</t>
  </si>
  <si>
    <t>000000009548</t>
  </si>
  <si>
    <t>6203-9</t>
  </si>
  <si>
    <t>000000009549</t>
  </si>
  <si>
    <t>6203-10</t>
  </si>
  <si>
    <t>000000009550</t>
  </si>
  <si>
    <t>6203-11</t>
  </si>
  <si>
    <t>IROD003-Roderick Buchanan</t>
  </si>
  <si>
    <t>000000009551</t>
  </si>
  <si>
    <t>6203-12</t>
  </si>
  <si>
    <t>000000009552</t>
  </si>
  <si>
    <t>6203-13</t>
  </si>
  <si>
    <t>ISCO051-Scottish Music Information Centre Ltd</t>
  </si>
  <si>
    <t>000000009553</t>
  </si>
  <si>
    <t>6203-14</t>
  </si>
  <si>
    <t>000000009554</t>
  </si>
  <si>
    <t>6203-15</t>
  </si>
  <si>
    <t>000000009555</t>
  </si>
  <si>
    <t>6203-16</t>
  </si>
  <si>
    <t>000000009556</t>
  </si>
  <si>
    <t>6203-17</t>
  </si>
  <si>
    <t>000000009557</t>
  </si>
  <si>
    <t>6203-18</t>
  </si>
  <si>
    <t>000000009558</t>
  </si>
  <si>
    <t>6203-19</t>
  </si>
  <si>
    <t>000000009559</t>
  </si>
  <si>
    <t>6203-20</t>
  </si>
  <si>
    <t>TFOC100-Focus Show Ltd</t>
  </si>
  <si>
    <t>000000009560</t>
  </si>
  <si>
    <t>6203-21</t>
  </si>
  <si>
    <t>000000009561</t>
  </si>
  <si>
    <t>6203-22</t>
  </si>
  <si>
    <t>000000009562</t>
  </si>
  <si>
    <t>6203-23</t>
  </si>
  <si>
    <t>000000009563</t>
  </si>
  <si>
    <t>6203-24</t>
  </si>
  <si>
    <t>000000009564</t>
  </si>
  <si>
    <t>6203-25</t>
  </si>
  <si>
    <t>000000009565</t>
  </si>
  <si>
    <t>6203-26</t>
  </si>
  <si>
    <t>000000009618</t>
  </si>
  <si>
    <t>6248-1</t>
  </si>
  <si>
    <t>TSAR104-Sarl Cannes Accommodation</t>
  </si>
  <si>
    <t>000000009619</t>
  </si>
  <si>
    <t>6250-1</t>
  </si>
  <si>
    <t>000000009620</t>
  </si>
  <si>
    <t>6250-2</t>
  </si>
  <si>
    <t>6195-1</t>
  </si>
  <si>
    <t>6196-1</t>
  </si>
  <si>
    <t>6197-1</t>
  </si>
  <si>
    <t>6198-1</t>
  </si>
  <si>
    <t>6207-1</t>
  </si>
  <si>
    <t>6208-1</t>
  </si>
  <si>
    <t>62175431862075000N</t>
  </si>
  <si>
    <t>6210-1</t>
  </si>
  <si>
    <t>TMON101-Monckton Chambers</t>
  </si>
  <si>
    <t>6108-1</t>
  </si>
  <si>
    <t>6109-1</t>
  </si>
  <si>
    <t>6110-1</t>
  </si>
  <si>
    <t>6159-1</t>
  </si>
  <si>
    <t>6204-1</t>
  </si>
  <si>
    <t>6219-1</t>
  </si>
  <si>
    <t>6221-1</t>
  </si>
  <si>
    <t>6271-1</t>
  </si>
  <si>
    <t>000000009616</t>
  </si>
  <si>
    <t>6243-1</t>
  </si>
  <si>
    <t>000000009566</t>
  </si>
  <si>
    <t>6220-1</t>
  </si>
  <si>
    <t>000000009567</t>
  </si>
  <si>
    <t>6220-2</t>
  </si>
  <si>
    <t>000000009568</t>
  </si>
  <si>
    <t>6220-3</t>
  </si>
  <si>
    <t>000000009570</t>
  </si>
  <si>
    <t>6220-4</t>
  </si>
  <si>
    <t>000000009571</t>
  </si>
  <si>
    <t>6220-5</t>
  </si>
  <si>
    <t>000000009572</t>
  </si>
  <si>
    <t>6220-6</t>
  </si>
  <si>
    <t>000000009573</t>
  </si>
  <si>
    <t>6220-7</t>
  </si>
  <si>
    <t>000000009574</t>
  </si>
  <si>
    <t>6220-8</t>
  </si>
  <si>
    <t>000000009575</t>
  </si>
  <si>
    <t>6220-9</t>
  </si>
  <si>
    <t>000000009576</t>
  </si>
  <si>
    <t>6241-1</t>
  </si>
  <si>
    <t>000000009577</t>
  </si>
  <si>
    <t>6241-2</t>
  </si>
  <si>
    <t>000000009578</t>
  </si>
  <si>
    <t>6241-3</t>
  </si>
  <si>
    <t>000000009579</t>
  </si>
  <si>
    <t>6241-4</t>
  </si>
  <si>
    <t>000000009580</t>
  </si>
  <si>
    <t>6241-5</t>
  </si>
  <si>
    <t>000000009581</t>
  </si>
  <si>
    <t>6241-6</t>
  </si>
  <si>
    <t>000000009583</t>
  </si>
  <si>
    <t>6241-7</t>
  </si>
  <si>
    <t>000000009584</t>
  </si>
  <si>
    <t>6241-8</t>
  </si>
  <si>
    <t>000000009585</t>
  </si>
  <si>
    <t>6241-9</t>
  </si>
  <si>
    <t>000000009586</t>
  </si>
  <si>
    <t>6241-10</t>
  </si>
  <si>
    <t>000000009587</t>
  </si>
  <si>
    <t>6241-11</t>
  </si>
  <si>
    <t>000000009588</t>
  </si>
  <si>
    <t>6241-12</t>
  </si>
  <si>
    <t>000000009589</t>
  </si>
  <si>
    <t>6241-13</t>
  </si>
  <si>
    <t>G100372-Lake of Stars Ltd</t>
  </si>
  <si>
    <t>000000009590</t>
  </si>
  <si>
    <t>6241-14</t>
  </si>
  <si>
    <t>G100387-Faction North Ltd</t>
  </si>
  <si>
    <t>000000009591</t>
  </si>
  <si>
    <t>6241-15</t>
  </si>
  <si>
    <t>000000009592</t>
  </si>
  <si>
    <t>6241-16</t>
  </si>
  <si>
    <t>ICRE012-Creative Sector Services CIC</t>
  </si>
  <si>
    <t>000000009593</t>
  </si>
  <si>
    <t>6241-17</t>
  </si>
  <si>
    <t>000000009594</t>
  </si>
  <si>
    <t>6241-18</t>
  </si>
  <si>
    <t>000000009595</t>
  </si>
  <si>
    <t>6241-19</t>
  </si>
  <si>
    <t>IZIG001-Ziggy Campbell</t>
  </si>
  <si>
    <t>000000009596</t>
  </si>
  <si>
    <t>6241-20</t>
  </si>
  <si>
    <t>000000009597</t>
  </si>
  <si>
    <t>6241-21</t>
  </si>
  <si>
    <t>000000009598</t>
  </si>
  <si>
    <t>6241-22</t>
  </si>
  <si>
    <t>000000009601</t>
  </si>
  <si>
    <t>6241-23</t>
  </si>
  <si>
    <t>000000009602</t>
  </si>
  <si>
    <t>6241-24</t>
  </si>
  <si>
    <t>000000009603</t>
  </si>
  <si>
    <t>6241-25</t>
  </si>
  <si>
    <t>000000009604</t>
  </si>
  <si>
    <t>6241-26</t>
  </si>
  <si>
    <t>000000009605</t>
  </si>
  <si>
    <t>6241-27</t>
  </si>
  <si>
    <t>000000009606</t>
  </si>
  <si>
    <t>6241-28</t>
  </si>
  <si>
    <t>000000009607</t>
  </si>
  <si>
    <t>6241-29</t>
  </si>
  <si>
    <t>000000009608</t>
  </si>
  <si>
    <t>6241-30</t>
  </si>
  <si>
    <t>000000009609</t>
  </si>
  <si>
    <t>6241-31</t>
  </si>
  <si>
    <t>000000009610</t>
  </si>
  <si>
    <t>6241-32</t>
  </si>
  <si>
    <t>000000009611</t>
  </si>
  <si>
    <t>6241-33</t>
  </si>
  <si>
    <t>000000009612</t>
  </si>
  <si>
    <t>6241-34</t>
  </si>
  <si>
    <t>000000009613</t>
  </si>
  <si>
    <t>6241-35</t>
  </si>
  <si>
    <t>000000009615</t>
  </si>
  <si>
    <t>6241-36</t>
  </si>
  <si>
    <t>000000009617</t>
  </si>
  <si>
    <t>6245-1</t>
  </si>
  <si>
    <t>G100152-Janice Parker Projects</t>
  </si>
  <si>
    <t>000000009621</t>
  </si>
  <si>
    <t>6254-1</t>
  </si>
  <si>
    <t>000000009622</t>
  </si>
  <si>
    <t>6254-2</t>
  </si>
  <si>
    <t>000000009623</t>
  </si>
  <si>
    <t>6254-3</t>
  </si>
  <si>
    <t>000000009624</t>
  </si>
  <si>
    <t>6254-4</t>
  </si>
  <si>
    <t>000000009625</t>
  </si>
  <si>
    <t>6254-5</t>
  </si>
  <si>
    <t>000000009626</t>
  </si>
  <si>
    <t>6254-6</t>
  </si>
  <si>
    <t>000000009627</t>
  </si>
  <si>
    <t>6254-7</t>
  </si>
  <si>
    <t>000000009628</t>
  </si>
  <si>
    <t>6254-8</t>
  </si>
  <si>
    <t>000000009629</t>
  </si>
  <si>
    <t>6254-9</t>
  </si>
  <si>
    <t>000000009630</t>
  </si>
  <si>
    <t>6254-10</t>
  </si>
  <si>
    <t>000000009631</t>
  </si>
  <si>
    <t>6254-11</t>
  </si>
  <si>
    <t>000000009632</t>
  </si>
  <si>
    <t>6254-12</t>
  </si>
  <si>
    <t>000000009633</t>
  </si>
  <si>
    <t>6254-13</t>
  </si>
  <si>
    <t>000000009634</t>
  </si>
  <si>
    <t>6254-14</t>
  </si>
  <si>
    <t>000000009635</t>
  </si>
  <si>
    <t>6254-15</t>
  </si>
  <si>
    <t>000000009636</t>
  </si>
  <si>
    <t>6254-16</t>
  </si>
  <si>
    <t>000000009637</t>
  </si>
  <si>
    <t>6254-17</t>
  </si>
  <si>
    <t>000000009638</t>
  </si>
  <si>
    <t>6254-18</t>
  </si>
  <si>
    <t>000000009639</t>
  </si>
  <si>
    <t>6254-19</t>
  </si>
  <si>
    <t>000000009640</t>
  </si>
  <si>
    <t>6254-20</t>
  </si>
  <si>
    <t>000000009641</t>
  </si>
  <si>
    <t>6254-21</t>
  </si>
  <si>
    <t>000000009642</t>
  </si>
  <si>
    <t>6254-22</t>
  </si>
  <si>
    <t>000000009643</t>
  </si>
  <si>
    <t>6254-23</t>
  </si>
  <si>
    <t>000000009644</t>
  </si>
  <si>
    <t>6254-24</t>
  </si>
  <si>
    <t>000000009645</t>
  </si>
  <si>
    <t>6254-25</t>
  </si>
  <si>
    <t>000000009646</t>
  </si>
  <si>
    <t>6254-26</t>
  </si>
  <si>
    <t>000000009647</t>
  </si>
  <si>
    <t>6254-27</t>
  </si>
  <si>
    <t>000000009648</t>
  </si>
  <si>
    <t>6254-28</t>
  </si>
  <si>
    <t>000000009649</t>
  </si>
  <si>
    <t>6254-29</t>
  </si>
  <si>
    <t>000000009650</t>
  </si>
  <si>
    <t>6254-30</t>
  </si>
  <si>
    <t>000000009651</t>
  </si>
  <si>
    <t>6254-31</t>
  </si>
  <si>
    <t>000000009652</t>
  </si>
  <si>
    <t>6254-32</t>
  </si>
  <si>
    <t>000000009653</t>
  </si>
  <si>
    <t>6254-33</t>
  </si>
  <si>
    <t>000000009654</t>
  </si>
  <si>
    <t>6254-34</t>
  </si>
  <si>
    <t>000000009655</t>
  </si>
  <si>
    <t>6254-35</t>
  </si>
  <si>
    <t>000000009656</t>
  </si>
  <si>
    <t>6254-36</t>
  </si>
  <si>
    <t>000000009657</t>
  </si>
  <si>
    <t>6254-37</t>
  </si>
  <si>
    <t>000000009658</t>
  </si>
  <si>
    <t>6254-38</t>
  </si>
  <si>
    <t>000000009659</t>
  </si>
  <si>
    <t>6254-39</t>
  </si>
  <si>
    <t>000000009660</t>
  </si>
  <si>
    <t>6254-40</t>
  </si>
  <si>
    <t>000000009661</t>
  </si>
  <si>
    <t>6254-41</t>
  </si>
  <si>
    <t>000000009662</t>
  </si>
  <si>
    <t>6254-42</t>
  </si>
  <si>
    <t>000000009663</t>
  </si>
  <si>
    <t>6254-43</t>
  </si>
  <si>
    <t>000000009664</t>
  </si>
  <si>
    <t>6254-44</t>
  </si>
  <si>
    <t>000000009665</t>
  </si>
  <si>
    <t>6254-45</t>
  </si>
  <si>
    <t>000000009666</t>
  </si>
  <si>
    <t>6254-46</t>
  </si>
  <si>
    <t>000000009667</t>
  </si>
  <si>
    <t>6254-47</t>
  </si>
  <si>
    <t>000000009668</t>
  </si>
  <si>
    <t>6254-48</t>
  </si>
  <si>
    <t>000000009669</t>
  </si>
  <si>
    <t>6254-49</t>
  </si>
  <si>
    <t>000000009670</t>
  </si>
  <si>
    <t>6254-50</t>
  </si>
  <si>
    <t>000000009671</t>
  </si>
  <si>
    <t>6254-51</t>
  </si>
  <si>
    <t>000000009672</t>
  </si>
  <si>
    <t>6254-52</t>
  </si>
  <si>
    <t>000000009673</t>
  </si>
  <si>
    <t>6254-53</t>
  </si>
  <si>
    <t>000000009674</t>
  </si>
  <si>
    <t>6254-54</t>
  </si>
  <si>
    <t>000000009675</t>
  </si>
  <si>
    <t>6254-55</t>
  </si>
  <si>
    <t>000000009676</t>
  </si>
  <si>
    <t>6254-56</t>
  </si>
  <si>
    <t>000000009677</t>
  </si>
  <si>
    <t>6254-57</t>
  </si>
  <si>
    <t>000000009678</t>
  </si>
  <si>
    <t>6254-58</t>
  </si>
  <si>
    <t>000000009679</t>
  </si>
  <si>
    <t>6254-59</t>
  </si>
  <si>
    <t>000000009680</t>
  </si>
  <si>
    <t>6254-60</t>
  </si>
  <si>
    <t>000000009681</t>
  </si>
  <si>
    <t>6254-61</t>
  </si>
  <si>
    <t>000000009682</t>
  </si>
  <si>
    <t>6254-62</t>
  </si>
  <si>
    <t>000000009683</t>
  </si>
  <si>
    <t>6254-63</t>
  </si>
  <si>
    <t>000000009684</t>
  </si>
  <si>
    <t>6254-64</t>
  </si>
  <si>
    <t>000000009685</t>
  </si>
  <si>
    <t>6254-65</t>
  </si>
  <si>
    <t>G100172-Scottish Sculpture Workshop</t>
  </si>
  <si>
    <t>000000009686</t>
  </si>
  <si>
    <t>6254-66</t>
  </si>
  <si>
    <t>000000009687</t>
  </si>
  <si>
    <t>6254-67</t>
  </si>
  <si>
    <t>000000009688</t>
  </si>
  <si>
    <t>6254-68</t>
  </si>
  <si>
    <t>000000009689</t>
  </si>
  <si>
    <t>6254-69</t>
  </si>
  <si>
    <t>000000009690</t>
  </si>
  <si>
    <t>6254-70</t>
  </si>
  <si>
    <t>000000009691</t>
  </si>
  <si>
    <t>6254-71</t>
  </si>
  <si>
    <t>000000009692</t>
  </si>
  <si>
    <t>6254-72</t>
  </si>
  <si>
    <t>000000009693</t>
  </si>
  <si>
    <t>6254-73</t>
  </si>
  <si>
    <t>000000009694</t>
  </si>
  <si>
    <t>6254-74</t>
  </si>
  <si>
    <t>000000009695</t>
  </si>
  <si>
    <t>6254-75</t>
  </si>
  <si>
    <t>000000009696</t>
  </si>
  <si>
    <t>6254-76</t>
  </si>
  <si>
    <t>000000009697</t>
  </si>
  <si>
    <t>6254-77</t>
  </si>
  <si>
    <t>000000009698</t>
  </si>
  <si>
    <t>6254-78</t>
  </si>
  <si>
    <t>000000009700</t>
  </si>
  <si>
    <t>6270-1</t>
  </si>
  <si>
    <t>000000009701</t>
  </si>
  <si>
    <t>6270-2</t>
  </si>
  <si>
    <t>000000009702</t>
  </si>
  <si>
    <t>6270-3</t>
  </si>
  <si>
    <t>000000009704</t>
  </si>
  <si>
    <t>6270-4</t>
  </si>
  <si>
    <t>000000009705</t>
  </si>
  <si>
    <t>6270-5</t>
  </si>
  <si>
    <t>000000009706</t>
  </si>
  <si>
    <t>6270-6</t>
  </si>
  <si>
    <t>000000009707</t>
  </si>
  <si>
    <t>6270-7</t>
  </si>
  <si>
    <t>000000009708</t>
  </si>
  <si>
    <t>6270-8</t>
  </si>
  <si>
    <t>000000009709</t>
  </si>
  <si>
    <t>6270-9</t>
  </si>
  <si>
    <t>000000009710</t>
  </si>
  <si>
    <t>6270-10</t>
  </si>
  <si>
    <t>000000009711</t>
  </si>
  <si>
    <t>6270-11</t>
  </si>
  <si>
    <t>000000009712</t>
  </si>
  <si>
    <t>6270-12</t>
  </si>
  <si>
    <t>000000009713</t>
  </si>
  <si>
    <t>6270-13</t>
  </si>
  <si>
    <t>000000009714</t>
  </si>
  <si>
    <t>6270-14</t>
  </si>
  <si>
    <t>000000009716</t>
  </si>
  <si>
    <t>6270-15</t>
  </si>
  <si>
    <t>000000009717</t>
  </si>
  <si>
    <t>6270-16</t>
  </si>
  <si>
    <t>000000009718</t>
  </si>
  <si>
    <t>6270-17</t>
  </si>
  <si>
    <t>000000009719</t>
  </si>
  <si>
    <t>6270-18</t>
  </si>
  <si>
    <t>000000009720</t>
  </si>
  <si>
    <t>6270-19</t>
  </si>
  <si>
    <t>000000009721</t>
  </si>
  <si>
    <t>6270-20</t>
  </si>
  <si>
    <t>000000009722</t>
  </si>
  <si>
    <t>6270-21</t>
  </si>
  <si>
    <t>000000009723</t>
  </si>
  <si>
    <t>6270-22</t>
  </si>
  <si>
    <t>000000009724</t>
  </si>
  <si>
    <t>6270-23</t>
  </si>
  <si>
    <t>000000009725</t>
  </si>
  <si>
    <t>6270-24</t>
  </si>
  <si>
    <t>000000009726</t>
  </si>
  <si>
    <t>6270-25</t>
  </si>
  <si>
    <t>000000009727</t>
  </si>
  <si>
    <t>6270-26</t>
  </si>
  <si>
    <t>TPAT101-Pathhead Music Collective</t>
  </si>
  <si>
    <t>000000009728</t>
  </si>
  <si>
    <t>6270-27</t>
  </si>
  <si>
    <t>000000009730</t>
  </si>
  <si>
    <t>6270-28</t>
  </si>
  <si>
    <t>000000009731</t>
  </si>
  <si>
    <t>6270-29</t>
  </si>
  <si>
    <t>000000009732</t>
  </si>
  <si>
    <t>6270-30</t>
  </si>
  <si>
    <t>000000009733</t>
  </si>
  <si>
    <t>6270-31</t>
  </si>
  <si>
    <t>000000009734</t>
  </si>
  <si>
    <t>6270-32</t>
  </si>
  <si>
    <t>TRUB100-RSE Scotland Foundation</t>
  </si>
  <si>
    <t>000000009735</t>
  </si>
  <si>
    <t>6270-33</t>
  </si>
  <si>
    <t>000000009736</t>
  </si>
  <si>
    <t>6270-34</t>
  </si>
  <si>
    <t>000000009737</t>
  </si>
  <si>
    <t>6270-35</t>
  </si>
  <si>
    <t>000000009738</t>
  </si>
  <si>
    <t>6293-1</t>
  </si>
  <si>
    <t>000000009739</t>
  </si>
  <si>
    <t>6293-2</t>
  </si>
  <si>
    <t>000000009740</t>
  </si>
  <si>
    <t>6293-3</t>
  </si>
  <si>
    <t>000000009741</t>
  </si>
  <si>
    <t>6293-4</t>
  </si>
  <si>
    <t>000000009743</t>
  </si>
  <si>
    <t>6293-5</t>
  </si>
  <si>
    <t>000000009744</t>
  </si>
  <si>
    <t>6293-6</t>
  </si>
  <si>
    <t>000000009745</t>
  </si>
  <si>
    <t>6293-7</t>
  </si>
  <si>
    <t>000000009746</t>
  </si>
  <si>
    <t>6293-8</t>
  </si>
  <si>
    <t>000000009747</t>
  </si>
  <si>
    <t>6293-9</t>
  </si>
  <si>
    <t>000000009748</t>
  </si>
  <si>
    <t>6293-10</t>
  </si>
  <si>
    <t>000000009749</t>
  </si>
  <si>
    <t>6293-11</t>
  </si>
  <si>
    <t>000000009750</t>
  </si>
  <si>
    <t>6293-12</t>
  </si>
  <si>
    <t>G100390-Lorna Reid</t>
  </si>
  <si>
    <t>000000009751</t>
  </si>
  <si>
    <t>6293-13</t>
  </si>
  <si>
    <t>G100391-Sybren Renema</t>
  </si>
  <si>
    <t>000000009753</t>
  </si>
  <si>
    <t>6293-14</t>
  </si>
  <si>
    <t>000000009754</t>
  </si>
  <si>
    <t>6293-15</t>
  </si>
  <si>
    <t>IALE009-Alec Frank-Gemmil</t>
  </si>
  <si>
    <t>000000009755</t>
  </si>
  <si>
    <t>6293-16</t>
  </si>
  <si>
    <t>000000009756</t>
  </si>
  <si>
    <t>6293-17</t>
  </si>
  <si>
    <t>000000009757</t>
  </si>
  <si>
    <t>6293-18</t>
  </si>
  <si>
    <t>000000009758</t>
  </si>
  <si>
    <t>6293-19</t>
  </si>
  <si>
    <t>ICUL009-Cultural Enterprise Office</t>
  </si>
  <si>
    <t>000000009759</t>
  </si>
  <si>
    <t>6293-20</t>
  </si>
  <si>
    <t>000000009760</t>
  </si>
  <si>
    <t>6293-21</t>
  </si>
  <si>
    <t>000000009761</t>
  </si>
  <si>
    <t>6293-22</t>
  </si>
  <si>
    <t>000000009762</t>
  </si>
  <si>
    <t>6293-23</t>
  </si>
  <si>
    <t>000000009763</t>
  </si>
  <si>
    <t>6293-24</t>
  </si>
  <si>
    <t>000000009764</t>
  </si>
  <si>
    <t>6293-25</t>
  </si>
  <si>
    <t>000000009765</t>
  </si>
  <si>
    <t>6293-26</t>
  </si>
  <si>
    <t>000000009766</t>
  </si>
  <si>
    <t>6293-27</t>
  </si>
  <si>
    <t>000000009767</t>
  </si>
  <si>
    <t>6293-28</t>
  </si>
  <si>
    <t>000000009768</t>
  </si>
  <si>
    <t>6293-29</t>
  </si>
  <si>
    <t>000000009769</t>
  </si>
  <si>
    <t>6293-30</t>
  </si>
  <si>
    <t>000000009770</t>
  </si>
  <si>
    <t>6293-31</t>
  </si>
  <si>
    <t>000000009771</t>
  </si>
  <si>
    <t>6293-32</t>
  </si>
  <si>
    <t>000000009772</t>
  </si>
  <si>
    <t>6293-33</t>
  </si>
  <si>
    <t>000000009773</t>
  </si>
  <si>
    <t>6293-34</t>
  </si>
  <si>
    <t>000000009774</t>
  </si>
  <si>
    <t>6293-35</t>
  </si>
  <si>
    <t>000000009775</t>
  </si>
  <si>
    <t>6293-36</t>
  </si>
  <si>
    <t>000000009776</t>
  </si>
  <si>
    <t>6293-37</t>
  </si>
  <si>
    <t>IWHI001-Whitburn Youth Band</t>
  </si>
  <si>
    <t>000000009777</t>
  </si>
  <si>
    <t>6293-38</t>
  </si>
  <si>
    <t>000000009778</t>
  </si>
  <si>
    <t>6293-39</t>
  </si>
  <si>
    <t>000000009781</t>
  </si>
  <si>
    <t>6293-40</t>
  </si>
  <si>
    <t>000000009782</t>
  </si>
  <si>
    <t>6293-41</t>
  </si>
  <si>
    <t>000000009784</t>
  </si>
  <si>
    <t>6293-42</t>
  </si>
  <si>
    <t>000000009785</t>
  </si>
  <si>
    <t>6293-43</t>
  </si>
  <si>
    <t>000000009786</t>
  </si>
  <si>
    <t>6293-44</t>
  </si>
  <si>
    <t>000000009787</t>
  </si>
  <si>
    <t>6293-45</t>
  </si>
  <si>
    <t>TMCG100-McAteer Photography Ltd</t>
  </si>
  <si>
    <t>000000009788</t>
  </si>
  <si>
    <t>6293-46</t>
  </si>
  <si>
    <t>000000009789</t>
  </si>
  <si>
    <t>6293-47</t>
  </si>
  <si>
    <t>000000009790</t>
  </si>
  <si>
    <t>6315-1</t>
  </si>
  <si>
    <t>000000009791</t>
  </si>
  <si>
    <t>6315-2</t>
  </si>
  <si>
    <t>000000009792</t>
  </si>
  <si>
    <t>6315-3</t>
  </si>
  <si>
    <t>000000009793</t>
  </si>
  <si>
    <t>6315-4</t>
  </si>
  <si>
    <t>000000009794</t>
  </si>
  <si>
    <t>6315-5</t>
  </si>
  <si>
    <t>000000009795</t>
  </si>
  <si>
    <t>6315-6</t>
  </si>
  <si>
    <t>000000009796</t>
  </si>
  <si>
    <t>6315-7</t>
  </si>
  <si>
    <t>000000009797</t>
  </si>
  <si>
    <t>6315-8</t>
  </si>
  <si>
    <t>IFRO003-Frozen Charlotte Productions</t>
  </si>
  <si>
    <t>000000009798</t>
  </si>
  <si>
    <t>6315-9</t>
  </si>
  <si>
    <t>IGUR001-Gurcharan Singh</t>
  </si>
  <si>
    <t>000000009799</t>
  </si>
  <si>
    <t>6315-10</t>
  </si>
  <si>
    <t>000000009800</t>
  </si>
  <si>
    <t>6315-11</t>
  </si>
  <si>
    <t>000000009801</t>
  </si>
  <si>
    <t>6315-12</t>
  </si>
  <si>
    <t>000000009802</t>
  </si>
  <si>
    <t>6315-13</t>
  </si>
  <si>
    <t>000000009803</t>
  </si>
  <si>
    <t>6315-14</t>
  </si>
  <si>
    <t>IVOX001-Vox Motus</t>
  </si>
  <si>
    <t>000000009804</t>
  </si>
  <si>
    <t>6315-15</t>
  </si>
  <si>
    <t>000000009805</t>
  </si>
  <si>
    <t>6315-16</t>
  </si>
  <si>
    <t>000000009806</t>
  </si>
  <si>
    <t>6315-17</t>
  </si>
  <si>
    <t>TEDI117-Edinburgh Arts &amp; Picture Framers</t>
  </si>
  <si>
    <t>000000009807</t>
  </si>
  <si>
    <t>6315-18</t>
  </si>
  <si>
    <t>000000009808</t>
  </si>
  <si>
    <t>6315-19</t>
  </si>
  <si>
    <t>000000009810</t>
  </si>
  <si>
    <t>6315-20</t>
  </si>
  <si>
    <t>000000009812</t>
  </si>
  <si>
    <t>6315-21</t>
  </si>
  <si>
    <t>000000009814</t>
  </si>
  <si>
    <t>6315-22</t>
  </si>
  <si>
    <t>000000009815</t>
  </si>
  <si>
    <t>6323-1</t>
  </si>
  <si>
    <t>000000009816</t>
  </si>
  <si>
    <t>6323-2</t>
  </si>
  <si>
    <t>000000009817</t>
  </si>
  <si>
    <t>6323-3</t>
  </si>
  <si>
    <t>TANA101-A N ARTISTS INFORMATION COMPANY</t>
  </si>
  <si>
    <t>000000009818</t>
  </si>
  <si>
    <t>6377-1</t>
  </si>
  <si>
    <t>000000009819</t>
  </si>
  <si>
    <t>6377-2</t>
  </si>
  <si>
    <t>000000009820</t>
  </si>
  <si>
    <t>6377-3</t>
  </si>
  <si>
    <t>000000009821</t>
  </si>
  <si>
    <t>6377-4</t>
  </si>
  <si>
    <t>000000009822</t>
  </si>
  <si>
    <t>6377-5</t>
  </si>
  <si>
    <t>000000009823</t>
  </si>
  <si>
    <t>6377-6</t>
  </si>
  <si>
    <t>000000009824</t>
  </si>
  <si>
    <t>6377-7</t>
  </si>
  <si>
    <t>000000009825</t>
  </si>
  <si>
    <t>6377-8</t>
  </si>
  <si>
    <t>000000009826</t>
  </si>
  <si>
    <t>6377-9</t>
  </si>
  <si>
    <t>000000009827</t>
  </si>
  <si>
    <t>6377-10</t>
  </si>
  <si>
    <t>000000009828</t>
  </si>
  <si>
    <t>6377-11</t>
  </si>
  <si>
    <t>000000009829</t>
  </si>
  <si>
    <t>6377-12</t>
  </si>
  <si>
    <t>000000009830</t>
  </si>
  <si>
    <t>6377-13</t>
  </si>
  <si>
    <t>000000009831</t>
  </si>
  <si>
    <t>6377-14</t>
  </si>
  <si>
    <t>000000009832</t>
  </si>
  <si>
    <t>6377-15</t>
  </si>
  <si>
    <t>000000009833</t>
  </si>
  <si>
    <t>6377-16</t>
  </si>
  <si>
    <t>000000009834</t>
  </si>
  <si>
    <t>6377-17</t>
  </si>
  <si>
    <t>000000009835</t>
  </si>
  <si>
    <t>6377-18</t>
  </si>
  <si>
    <t>G100415-Giuliano Ladolfi Editore</t>
  </si>
  <si>
    <t>000000009836</t>
  </si>
  <si>
    <t>6377-19</t>
  </si>
  <si>
    <t>000000009837</t>
  </si>
  <si>
    <t>6377-20</t>
  </si>
  <si>
    <t>IBEV002-Beverley Hood</t>
  </si>
  <si>
    <t>000000009838</t>
  </si>
  <si>
    <t>6377-21</t>
  </si>
  <si>
    <t>000000009839</t>
  </si>
  <si>
    <t>6377-22</t>
  </si>
  <si>
    <t>ICHR004-Christine Borland</t>
  </si>
  <si>
    <t>000000009840</t>
  </si>
  <si>
    <t>6377-23</t>
  </si>
  <si>
    <t>000000009841</t>
  </si>
  <si>
    <t>6377-24</t>
  </si>
  <si>
    <t>IFIF003-Fife Cultural Trust Ltd-ON at Fife</t>
  </si>
  <si>
    <t>000000009843</t>
  </si>
  <si>
    <t>6377-25</t>
  </si>
  <si>
    <t>000000009844</t>
  </si>
  <si>
    <t>6377-26</t>
  </si>
  <si>
    <t>IMAR025-Mark Vernon</t>
  </si>
  <si>
    <t>000000009845</t>
  </si>
  <si>
    <t>6377-27</t>
  </si>
  <si>
    <t>000000009846</t>
  </si>
  <si>
    <t>6377-28</t>
  </si>
  <si>
    <t>000000009847</t>
  </si>
  <si>
    <t>6377-29</t>
  </si>
  <si>
    <t>000000009848</t>
  </si>
  <si>
    <t>6377-30</t>
  </si>
  <si>
    <t>000000009849</t>
  </si>
  <si>
    <t>6377-31</t>
  </si>
  <si>
    <t>000000009854</t>
  </si>
  <si>
    <t>6377-32</t>
  </si>
  <si>
    <t>000000009855</t>
  </si>
  <si>
    <t>6377-33</t>
  </si>
  <si>
    <t>TCUL101-Cultural Enterprise Office</t>
  </si>
  <si>
    <t>000000009856</t>
  </si>
  <si>
    <t>6377-34</t>
  </si>
  <si>
    <t>000000009861</t>
  </si>
  <si>
    <t>6377-35</t>
  </si>
  <si>
    <t>000000009862</t>
  </si>
  <si>
    <t>6377-36</t>
  </si>
  <si>
    <t>TGHI101-Ghillie Dhu</t>
  </si>
  <si>
    <t>000000009863</t>
  </si>
  <si>
    <t>6377-37</t>
  </si>
  <si>
    <t>TGOV102-Government Knowledge Training Ltd</t>
  </si>
  <si>
    <t>000000009868</t>
  </si>
  <si>
    <t>6377-38</t>
  </si>
  <si>
    <t>000000009869</t>
  </si>
  <si>
    <t>6377-39</t>
  </si>
  <si>
    <t>TJEN106-Jenny Brown</t>
  </si>
  <si>
    <t>000000009870</t>
  </si>
  <si>
    <t>6377-40</t>
  </si>
  <si>
    <t>000000009871</t>
  </si>
  <si>
    <t>6377-41</t>
  </si>
  <si>
    <t>000000009872</t>
  </si>
  <si>
    <t>6377-42</t>
  </si>
  <si>
    <t>000000009874</t>
  </si>
  <si>
    <t>6377-43</t>
  </si>
  <si>
    <t>000000009876</t>
  </si>
  <si>
    <t>6377-44</t>
  </si>
  <si>
    <t>000000009878</t>
  </si>
  <si>
    <t>6377-45</t>
  </si>
  <si>
    <t>000000009879</t>
  </si>
  <si>
    <t>6377-46</t>
  </si>
  <si>
    <t>000000009880</t>
  </si>
  <si>
    <t>6377-47</t>
  </si>
  <si>
    <t>000000009881</t>
  </si>
  <si>
    <t>6377-48</t>
  </si>
  <si>
    <t>000000009883</t>
  </si>
  <si>
    <t>6377-49</t>
  </si>
  <si>
    <t>000000009884</t>
  </si>
  <si>
    <t>6377-50</t>
  </si>
  <si>
    <t>000000009885</t>
  </si>
  <si>
    <t>6377-51</t>
  </si>
  <si>
    <t>TTOM103-Tom Pow</t>
  </si>
  <si>
    <t>000000009887</t>
  </si>
  <si>
    <t>6379-1</t>
  </si>
  <si>
    <t>000000009888</t>
  </si>
  <si>
    <t>6379-2</t>
  </si>
  <si>
    <t>000000009889</t>
  </si>
  <si>
    <t>6379-3</t>
  </si>
  <si>
    <t>000000009890</t>
  </si>
  <si>
    <t>6392-1</t>
  </si>
  <si>
    <t>000000009891</t>
  </si>
  <si>
    <t>6392-2</t>
  </si>
  <si>
    <t>000000009892</t>
  </si>
  <si>
    <t>6392-3</t>
  </si>
  <si>
    <t>000000009893</t>
  </si>
  <si>
    <t>6392-4</t>
  </si>
  <si>
    <t>000000009894</t>
  </si>
  <si>
    <t>6392-5</t>
  </si>
  <si>
    <t>000000009895</t>
  </si>
  <si>
    <t>6392-6</t>
  </si>
  <si>
    <t>000000009896</t>
  </si>
  <si>
    <t>6392-7</t>
  </si>
  <si>
    <t>000000009897</t>
  </si>
  <si>
    <t>6392-8</t>
  </si>
  <si>
    <t>000000009898</t>
  </si>
  <si>
    <t>6392-9</t>
  </si>
  <si>
    <t>000000009899</t>
  </si>
  <si>
    <t>6392-10</t>
  </si>
  <si>
    <t>000000009900</t>
  </si>
  <si>
    <t>6395-1</t>
  </si>
  <si>
    <t>000000009901</t>
  </si>
  <si>
    <t>6395-2</t>
  </si>
  <si>
    <t>000000009902</t>
  </si>
  <si>
    <t>6395-3</t>
  </si>
  <si>
    <t>000000009903</t>
  </si>
  <si>
    <t>6395-4</t>
  </si>
  <si>
    <t>000000009904</t>
  </si>
  <si>
    <t>6395-5</t>
  </si>
  <si>
    <t>TEDI118-Edinburgh International Film Festival</t>
  </si>
  <si>
    <t>000000009905</t>
  </si>
  <si>
    <t>6395-6</t>
  </si>
  <si>
    <t>TGSA100-The Glasgow School of Art</t>
  </si>
  <si>
    <t>000000009906</t>
  </si>
  <si>
    <t>6395-7</t>
  </si>
  <si>
    <t>000000009907</t>
  </si>
  <si>
    <t>6395-8</t>
  </si>
  <si>
    <t>000000009911</t>
  </si>
  <si>
    <t>6395-9</t>
  </si>
  <si>
    <t>000000009912</t>
  </si>
  <si>
    <t>6395-10</t>
  </si>
  <si>
    <t>TSAR106-Sarah Cook</t>
  </si>
  <si>
    <t>000000009959</t>
  </si>
  <si>
    <t>6423-1</t>
  </si>
  <si>
    <t>000000009960</t>
  </si>
  <si>
    <t>6423-2</t>
  </si>
  <si>
    <t>000000009961</t>
  </si>
  <si>
    <t>6423-3</t>
  </si>
  <si>
    <t>000000009962</t>
  </si>
  <si>
    <t>6423-4</t>
  </si>
  <si>
    <t>000000009964</t>
  </si>
  <si>
    <t>6423-5</t>
  </si>
  <si>
    <t>000000009965</t>
  </si>
  <si>
    <t>6423-6</t>
  </si>
  <si>
    <t>000000009966</t>
  </si>
  <si>
    <t>6423-7</t>
  </si>
  <si>
    <t>000000009967</t>
  </si>
  <si>
    <t>6423-8</t>
  </si>
  <si>
    <t>000000009968</t>
  </si>
  <si>
    <t>6423-9</t>
  </si>
  <si>
    <t>000000009969</t>
  </si>
  <si>
    <t>6423-10</t>
  </si>
  <si>
    <t>NATIONAL YOUTH ORC</t>
  </si>
  <si>
    <t>6235-1</t>
  </si>
  <si>
    <t>TNAT102-The National Youth Orchestras of Scotland</t>
  </si>
  <si>
    <t>6236-1</t>
  </si>
  <si>
    <t>11719735 1</t>
  </si>
  <si>
    <t>6237-1</t>
  </si>
  <si>
    <t>TUNI101-University of Glasgow</t>
  </si>
  <si>
    <t>000218 830050</t>
  </si>
  <si>
    <t>6306-1</t>
  </si>
  <si>
    <t>TNOR101-North Edinburgh Arts</t>
  </si>
  <si>
    <t>6336-1</t>
  </si>
  <si>
    <t>6337-1</t>
  </si>
  <si>
    <t>6338-1</t>
  </si>
  <si>
    <t>6339-1</t>
  </si>
  <si>
    <t>TSCO101-Scottish Government</t>
  </si>
  <si>
    <t>CCA 125118</t>
  </si>
  <si>
    <t>6340-1</t>
  </si>
  <si>
    <t>TCIT102-City Moves</t>
  </si>
  <si>
    <t>6396-1</t>
  </si>
  <si>
    <t>6251-1</t>
  </si>
  <si>
    <t>6272-1</t>
  </si>
  <si>
    <t>6297-1</t>
  </si>
  <si>
    <t>6299-1</t>
  </si>
  <si>
    <t>6341-1</t>
  </si>
  <si>
    <t>6342-1</t>
  </si>
  <si>
    <t>6368-1</t>
  </si>
  <si>
    <t>6369-1</t>
  </si>
  <si>
    <t>6381-1</t>
  </si>
  <si>
    <t>000000009914</t>
  </si>
  <si>
    <t>6414-1</t>
  </si>
  <si>
    <t>000000009916</t>
  </si>
  <si>
    <t>6414-2</t>
  </si>
  <si>
    <t>000000009917</t>
  </si>
  <si>
    <t>6414-3</t>
  </si>
  <si>
    <t>000000009918</t>
  </si>
  <si>
    <t>6414-4</t>
  </si>
  <si>
    <t>000000009919</t>
  </si>
  <si>
    <t>6414-5</t>
  </si>
  <si>
    <t>G100427-Calum MacCrimmon ( Breabach)</t>
  </si>
  <si>
    <t>000000009920</t>
  </si>
  <si>
    <t>6414-6</t>
  </si>
  <si>
    <t>IALC001-Alchemy Arts</t>
  </si>
  <si>
    <t>000000009921</t>
  </si>
  <si>
    <t>6414-7</t>
  </si>
  <si>
    <t>IALL004-Allan MacDonald</t>
  </si>
  <si>
    <t>000000009922</t>
  </si>
  <si>
    <t>6414-8</t>
  </si>
  <si>
    <t>IGRO001-Groove Tunnel</t>
  </si>
  <si>
    <t>000000009923</t>
  </si>
  <si>
    <t>6414-9</t>
  </si>
  <si>
    <t>000000009924</t>
  </si>
  <si>
    <t>6414-10</t>
  </si>
  <si>
    <t>000000009925</t>
  </si>
  <si>
    <t>6414-11</t>
  </si>
  <si>
    <t>000000009927</t>
  </si>
  <si>
    <t>6414-12</t>
  </si>
  <si>
    <t>000000009928</t>
  </si>
  <si>
    <t>6414-13</t>
  </si>
  <si>
    <t>000000009929</t>
  </si>
  <si>
    <t>6414-14</t>
  </si>
  <si>
    <t>000000009930</t>
  </si>
  <si>
    <t>6414-15</t>
  </si>
  <si>
    <t>000000009931</t>
  </si>
  <si>
    <t>6414-16</t>
  </si>
  <si>
    <t>000000009932</t>
  </si>
  <si>
    <t>6414-17</t>
  </si>
  <si>
    <t>000000009933</t>
  </si>
  <si>
    <t>6414-18</t>
  </si>
  <si>
    <t>000000009934</t>
  </si>
  <si>
    <t>6414-19</t>
  </si>
  <si>
    <t>TJAM109-Jamhot</t>
  </si>
  <si>
    <t>000000009935</t>
  </si>
  <si>
    <t>6414-20</t>
  </si>
  <si>
    <t>000000009936</t>
  </si>
  <si>
    <t>6414-21</t>
  </si>
  <si>
    <t>000000009938</t>
  </si>
  <si>
    <t>6414-22</t>
  </si>
  <si>
    <t>000000009939</t>
  </si>
  <si>
    <t>6414-23</t>
  </si>
  <si>
    <t>TRES100-Research Scotland</t>
  </si>
  <si>
    <t>000000009940</t>
  </si>
  <si>
    <t>6414-24</t>
  </si>
  <si>
    <t>000000009941</t>
  </si>
  <si>
    <t>6421-1</t>
  </si>
  <si>
    <t>000000009942</t>
  </si>
  <si>
    <t>6421-2</t>
  </si>
  <si>
    <t>000000009943</t>
  </si>
  <si>
    <t>6421-3</t>
  </si>
  <si>
    <t>000000009944</t>
  </si>
  <si>
    <t>6421-4</t>
  </si>
  <si>
    <t>000000009945</t>
  </si>
  <si>
    <t>6421-5</t>
  </si>
  <si>
    <t>000000009946</t>
  </si>
  <si>
    <t>6421-6</t>
  </si>
  <si>
    <t>000000009947</t>
  </si>
  <si>
    <t>6421-7</t>
  </si>
  <si>
    <t>TJOH107-John Brown Caterhire Ltd</t>
  </si>
  <si>
    <t>000000009948</t>
  </si>
  <si>
    <t>6421-8</t>
  </si>
  <si>
    <t>000000009949</t>
  </si>
  <si>
    <t>6421-9</t>
  </si>
  <si>
    <t>TLAU104-Laura Cameron Lewis</t>
  </si>
  <si>
    <t>000000009950</t>
  </si>
  <si>
    <t>6421-10</t>
  </si>
  <si>
    <t>000000009951</t>
  </si>
  <si>
    <t>6421-11</t>
  </si>
  <si>
    <t>TMLD100-Made in Leith Digital</t>
  </si>
  <si>
    <t>000000009952</t>
  </si>
  <si>
    <t>6421-12</t>
  </si>
  <si>
    <t>000000009956</t>
  </si>
  <si>
    <t>6421-13</t>
  </si>
  <si>
    <t>000000009957</t>
  </si>
  <si>
    <t>6421-14</t>
  </si>
  <si>
    <t>000000009958</t>
  </si>
  <si>
    <t>6421-15</t>
  </si>
  <si>
    <t>000000009970</t>
  </si>
  <si>
    <t>6431-1</t>
  </si>
  <si>
    <t>000000009971</t>
  </si>
  <si>
    <t>6431-2</t>
  </si>
  <si>
    <t>000000009972</t>
  </si>
  <si>
    <t>6431-3</t>
  </si>
  <si>
    <t>000000009973</t>
  </si>
  <si>
    <t>6431-4</t>
  </si>
  <si>
    <t>000000009974</t>
  </si>
  <si>
    <t>6431-5</t>
  </si>
  <si>
    <t>000000009975</t>
  </si>
  <si>
    <t>6431-6</t>
  </si>
  <si>
    <t>000000009977</t>
  </si>
  <si>
    <t>6431-7</t>
  </si>
  <si>
    <t>IINS004-Summerhall TV (Institute of Local Television)</t>
  </si>
  <si>
    <t>000000009978</t>
  </si>
  <si>
    <t>6431-8</t>
  </si>
  <si>
    <t>ISTE008-Stephen Sutcliffe</t>
  </si>
  <si>
    <t>000000009979</t>
  </si>
  <si>
    <t>6431-9</t>
  </si>
  <si>
    <t>000000009980</t>
  </si>
  <si>
    <t>6431-10</t>
  </si>
  <si>
    <t>000000009981</t>
  </si>
  <si>
    <t>6431-11</t>
  </si>
  <si>
    <t>000000009982</t>
  </si>
  <si>
    <t>6431-12</t>
  </si>
  <si>
    <t>000000009983</t>
  </si>
  <si>
    <t>6431-13</t>
  </si>
  <si>
    <t>000000009984</t>
  </si>
  <si>
    <t>6431-14</t>
  </si>
  <si>
    <t>000000009985</t>
  </si>
  <si>
    <t>6431-15</t>
  </si>
  <si>
    <t>000000009987</t>
  </si>
  <si>
    <t>6431-16</t>
  </si>
  <si>
    <t>000000009988</t>
  </si>
  <si>
    <t>6431-17</t>
  </si>
  <si>
    <t>TDAV106-David Levene Limited</t>
  </si>
  <si>
    <t>000000009989</t>
  </si>
  <si>
    <t>6431-18</t>
  </si>
  <si>
    <t>000000009990</t>
  </si>
  <si>
    <t>6431-19</t>
  </si>
  <si>
    <t>000000009991</t>
  </si>
  <si>
    <t>6431-20</t>
  </si>
  <si>
    <t>000000009992</t>
  </si>
  <si>
    <t>6431-21</t>
  </si>
  <si>
    <t>TMAR113-Marauder Pictures Limited</t>
  </si>
  <si>
    <t>000000009993</t>
  </si>
  <si>
    <t>6431-22</t>
  </si>
  <si>
    <t>000000009994</t>
  </si>
  <si>
    <t>6431-23</t>
  </si>
  <si>
    <t>000000009995</t>
  </si>
  <si>
    <t>6431-24</t>
  </si>
  <si>
    <t>000000009996</t>
  </si>
  <si>
    <t>6431-25</t>
  </si>
  <si>
    <t>000000009997</t>
  </si>
  <si>
    <t>6431-26</t>
  </si>
  <si>
    <t>TSAM100-Sambrooke Scott</t>
  </si>
  <si>
    <t>000000009998</t>
  </si>
  <si>
    <t>6431-27</t>
  </si>
  <si>
    <t>000000010000</t>
  </si>
  <si>
    <t>6431-28</t>
  </si>
  <si>
    <t>000000010001</t>
  </si>
  <si>
    <t>6431-29</t>
  </si>
  <si>
    <t>000000010002</t>
  </si>
  <si>
    <t>6431-30</t>
  </si>
  <si>
    <t>000000010003</t>
  </si>
  <si>
    <t>6441-1</t>
  </si>
  <si>
    <t>000000010005</t>
  </si>
  <si>
    <t>6441-2</t>
  </si>
  <si>
    <t>000000010006</t>
  </si>
  <si>
    <t>6441-3</t>
  </si>
  <si>
    <t>TBON100-Bonnie Brae Productions</t>
  </si>
  <si>
    <t>000000010007</t>
  </si>
  <si>
    <t>6441-4</t>
  </si>
  <si>
    <t>TBOO102-Bookseller Media Limited</t>
  </si>
  <si>
    <t>000000010008</t>
  </si>
  <si>
    <t>6441-5</t>
  </si>
  <si>
    <t>000000010015</t>
  </si>
  <si>
    <t>6441-6</t>
  </si>
  <si>
    <t>000000010017</t>
  </si>
  <si>
    <t>6441-7</t>
  </si>
  <si>
    <t>000000010018</t>
  </si>
  <si>
    <t>6441-8</t>
  </si>
  <si>
    <t>000000010019</t>
  </si>
  <si>
    <t>6441-9</t>
  </si>
  <si>
    <t>000000010020</t>
  </si>
  <si>
    <t>6441-10</t>
  </si>
  <si>
    <t>000000010021</t>
  </si>
  <si>
    <t>6441-11</t>
  </si>
  <si>
    <t>000000010022</t>
  </si>
  <si>
    <t>6441-12</t>
  </si>
  <si>
    <t>000000010023</t>
  </si>
  <si>
    <t>6441-13</t>
  </si>
  <si>
    <t>000000010024</t>
  </si>
  <si>
    <t>6441-14</t>
  </si>
  <si>
    <t>TKAT109-Kathryn Joseph</t>
  </si>
  <si>
    <t>000000010025</t>
  </si>
  <si>
    <t>6441-15</t>
  </si>
  <si>
    <t>000000010028</t>
  </si>
  <si>
    <t>6441-16</t>
  </si>
  <si>
    <t>000000010029</t>
  </si>
  <si>
    <t>6441-17</t>
  </si>
  <si>
    <t>000000010030</t>
  </si>
  <si>
    <t>6441-18</t>
  </si>
  <si>
    <t>000000010031</t>
  </si>
  <si>
    <t>6441-19</t>
  </si>
  <si>
    <t>000000010032</t>
  </si>
  <si>
    <t>6466-1</t>
  </si>
  <si>
    <t>000000010033</t>
  </si>
  <si>
    <t>6466-2</t>
  </si>
  <si>
    <t>000000010034</t>
  </si>
  <si>
    <t>6466-3</t>
  </si>
  <si>
    <t>000000010035</t>
  </si>
  <si>
    <t>6466-4</t>
  </si>
  <si>
    <t>000000010036</t>
  </si>
  <si>
    <t>6466-5</t>
  </si>
  <si>
    <t>G100441-Nick Fells</t>
  </si>
  <si>
    <t>000000010037</t>
  </si>
  <si>
    <t>6466-6</t>
  </si>
  <si>
    <t>000000010038</t>
  </si>
  <si>
    <t>6466-7</t>
  </si>
  <si>
    <t>000000010039</t>
  </si>
  <si>
    <t>6466-8</t>
  </si>
  <si>
    <t>IGRA004-Grays School of Art</t>
  </si>
  <si>
    <t>000000010040</t>
  </si>
  <si>
    <t>6466-9</t>
  </si>
  <si>
    <t>000000010041</t>
  </si>
  <si>
    <t>6466-10</t>
  </si>
  <si>
    <t>000000010042</t>
  </si>
  <si>
    <t>6466-11</t>
  </si>
  <si>
    <t>000000010043</t>
  </si>
  <si>
    <t>6466-12</t>
  </si>
  <si>
    <t>000000010044</t>
  </si>
  <si>
    <t>6466-13</t>
  </si>
  <si>
    <t>000000010045</t>
  </si>
  <si>
    <t>6466-14</t>
  </si>
  <si>
    <t>000000010046</t>
  </si>
  <si>
    <t>6466-15</t>
  </si>
  <si>
    <t>000000010047</t>
  </si>
  <si>
    <t>6466-16</t>
  </si>
  <si>
    <t>000000010048</t>
  </si>
  <si>
    <t>6466-17</t>
  </si>
  <si>
    <t>ISTR001-Strachur &amp; District Piping Association</t>
  </si>
  <si>
    <t>000000010049</t>
  </si>
  <si>
    <t>6466-18</t>
  </si>
  <si>
    <t>000000010050</t>
  </si>
  <si>
    <t>6466-19</t>
  </si>
  <si>
    <t>000000010051</t>
  </si>
  <si>
    <t>6466-20</t>
  </si>
  <si>
    <t>000000010052</t>
  </si>
  <si>
    <t>6466-21</t>
  </si>
  <si>
    <t>000000010053</t>
  </si>
  <si>
    <t>6466-22</t>
  </si>
  <si>
    <t>000000010054</t>
  </si>
  <si>
    <t>6466-23</t>
  </si>
  <si>
    <t>000000010055</t>
  </si>
  <si>
    <t>6466-24</t>
  </si>
  <si>
    <t>000000010056</t>
  </si>
  <si>
    <t>6466-25</t>
  </si>
  <si>
    <t>000000010057</t>
  </si>
  <si>
    <t>6466-26</t>
  </si>
  <si>
    <t>000000010058</t>
  </si>
  <si>
    <t>6466-27</t>
  </si>
  <si>
    <t>000000010059</t>
  </si>
  <si>
    <t>6466-28</t>
  </si>
  <si>
    <t>000000010060</t>
  </si>
  <si>
    <t>6466-29</t>
  </si>
  <si>
    <t>TORK100-Orkney Islands Council</t>
  </si>
  <si>
    <t>000000010061</t>
  </si>
  <si>
    <t>6466-30</t>
  </si>
  <si>
    <t>TTHE155-The Western Isles Hotel</t>
  </si>
  <si>
    <t>000000010063</t>
  </si>
  <si>
    <t>6486-1</t>
  </si>
  <si>
    <t>000000010064</t>
  </si>
  <si>
    <t>6486-2</t>
  </si>
  <si>
    <t>000000010065</t>
  </si>
  <si>
    <t>6486-3</t>
  </si>
  <si>
    <t>000000010066</t>
  </si>
  <si>
    <t>6486-4</t>
  </si>
  <si>
    <t>000000010067</t>
  </si>
  <si>
    <t>6486-5</t>
  </si>
  <si>
    <t>000000010069</t>
  </si>
  <si>
    <t>6486-6</t>
  </si>
  <si>
    <t>000000010070</t>
  </si>
  <si>
    <t>6486-7</t>
  </si>
  <si>
    <t>000000010071</t>
  </si>
  <si>
    <t>6486-8</t>
  </si>
  <si>
    <t>000000010073</t>
  </si>
  <si>
    <t>6486-9</t>
  </si>
  <si>
    <t>000000010074</t>
  </si>
  <si>
    <t>6486-10</t>
  </si>
  <si>
    <t>000000010075</t>
  </si>
  <si>
    <t>6486-11</t>
  </si>
  <si>
    <t>TLOC102-locations 365</t>
  </si>
  <si>
    <t>000000010076</t>
  </si>
  <si>
    <t>6486-12</t>
  </si>
  <si>
    <t>000000010077</t>
  </si>
  <si>
    <t>6493-1</t>
  </si>
  <si>
    <t>000000010078</t>
  </si>
  <si>
    <t>6493-2</t>
  </si>
  <si>
    <t>000000010079</t>
  </si>
  <si>
    <t>6493-3</t>
  </si>
  <si>
    <t>000000010080</t>
  </si>
  <si>
    <t>6493-4</t>
  </si>
  <si>
    <t>000000010081</t>
  </si>
  <si>
    <t>6493-5</t>
  </si>
  <si>
    <t>G100276-Caroline Bowditch</t>
  </si>
  <si>
    <t>000000010082</t>
  </si>
  <si>
    <t>6493-6</t>
  </si>
  <si>
    <t>G100450-Jan Savrda - dybbuk publishing house</t>
  </si>
  <si>
    <t>000000010083</t>
  </si>
  <si>
    <t>6493-7</t>
  </si>
  <si>
    <t>G100451-Tigerstyle Ltd</t>
  </si>
  <si>
    <t>000000010084</t>
  </si>
  <si>
    <t>6493-8</t>
  </si>
  <si>
    <t>G100452-Nick Holdstock</t>
  </si>
  <si>
    <t>000000010085</t>
  </si>
  <si>
    <t>6493-9</t>
  </si>
  <si>
    <t>000000010086</t>
  </si>
  <si>
    <t>6493-10</t>
  </si>
  <si>
    <t>000000010087</t>
  </si>
  <si>
    <t>6493-11</t>
  </si>
  <si>
    <t>000000010088</t>
  </si>
  <si>
    <t>6493-12</t>
  </si>
  <si>
    <t>000000010089</t>
  </si>
  <si>
    <t>6493-13</t>
  </si>
  <si>
    <t>000000010090</t>
  </si>
  <si>
    <t>6493-14</t>
  </si>
  <si>
    <t>IIAN001-Ian Spink</t>
  </si>
  <si>
    <t>000000010091</t>
  </si>
  <si>
    <t>6493-15</t>
  </si>
  <si>
    <t>IKIN001-King's Park Brass</t>
  </si>
  <si>
    <t>000000010092</t>
  </si>
  <si>
    <t>6493-16</t>
  </si>
  <si>
    <t>IMAN001-Mandy McIntosh</t>
  </si>
  <si>
    <t>000000010093</t>
  </si>
  <si>
    <t>6493-17</t>
  </si>
  <si>
    <t>000000010094</t>
  </si>
  <si>
    <t>6493-18</t>
  </si>
  <si>
    <t>000000010095</t>
  </si>
  <si>
    <t>6493-19</t>
  </si>
  <si>
    <t>IMUI001-Muirhouse Youth Development Group</t>
  </si>
  <si>
    <t>000000010096</t>
  </si>
  <si>
    <t>6493-20</t>
  </si>
  <si>
    <t>000000010097</t>
  </si>
  <si>
    <t>6493-21</t>
  </si>
  <si>
    <t>IROT001-Rothesay District Pipe Band</t>
  </si>
  <si>
    <t>000000010098</t>
  </si>
  <si>
    <t>6493-22</t>
  </si>
  <si>
    <t>000000010099</t>
  </si>
  <si>
    <t>6493-23</t>
  </si>
  <si>
    <t>000000010100</t>
  </si>
  <si>
    <t>6493-24</t>
  </si>
  <si>
    <t>000000010101</t>
  </si>
  <si>
    <t>6493-25</t>
  </si>
  <si>
    <t>000000010102</t>
  </si>
  <si>
    <t>6493-26</t>
  </si>
  <si>
    <t>000000010103</t>
  </si>
  <si>
    <t>6493-27</t>
  </si>
  <si>
    <t>000000010104</t>
  </si>
  <si>
    <t>6493-28</t>
  </si>
  <si>
    <t>000000010105</t>
  </si>
  <si>
    <t>6493-29</t>
  </si>
  <si>
    <t>000000010106</t>
  </si>
  <si>
    <t>6493-30</t>
  </si>
  <si>
    <t>000000010107</t>
  </si>
  <si>
    <t>6493-31</t>
  </si>
  <si>
    <t>000000010108</t>
  </si>
  <si>
    <t>6493-32</t>
  </si>
  <si>
    <t>000000010109</t>
  </si>
  <si>
    <t>6493-33</t>
  </si>
  <si>
    <t>000000010110</t>
  </si>
  <si>
    <t>6493-34</t>
  </si>
  <si>
    <t>000000010113</t>
  </si>
  <si>
    <t>6493-35</t>
  </si>
  <si>
    <t>000000010114</t>
  </si>
  <si>
    <t>6493-36</t>
  </si>
  <si>
    <t>000000010115</t>
  </si>
  <si>
    <t>6494-1</t>
  </si>
  <si>
    <t>000000010116</t>
  </si>
  <si>
    <t>6520-1</t>
  </si>
  <si>
    <t>000000010118</t>
  </si>
  <si>
    <t>6520-2</t>
  </si>
  <si>
    <t>000000010119</t>
  </si>
  <si>
    <t>6520-3</t>
  </si>
  <si>
    <t>000000010120</t>
  </si>
  <si>
    <t>6520-4</t>
  </si>
  <si>
    <t>000000010121</t>
  </si>
  <si>
    <t>6520-5</t>
  </si>
  <si>
    <t>000000010122</t>
  </si>
  <si>
    <t>6520-6</t>
  </si>
  <si>
    <t>000000010124</t>
  </si>
  <si>
    <t>6520-7</t>
  </si>
  <si>
    <t>000000010126</t>
  </si>
  <si>
    <t>6520-8</t>
  </si>
  <si>
    <t>000000010127</t>
  </si>
  <si>
    <t>6520-9</t>
  </si>
  <si>
    <t>000000010130</t>
  </si>
  <si>
    <t>6520-10</t>
  </si>
  <si>
    <t>000000010131</t>
  </si>
  <si>
    <t>6520-11</t>
  </si>
  <si>
    <t>000000010132</t>
  </si>
  <si>
    <t>6520-12</t>
  </si>
  <si>
    <t>000000010133</t>
  </si>
  <si>
    <t>6520-13</t>
  </si>
  <si>
    <t>000000010134</t>
  </si>
  <si>
    <t>6520-14</t>
  </si>
  <si>
    <t>000000010135</t>
  </si>
  <si>
    <t>6520-15</t>
  </si>
  <si>
    <t>000000010136</t>
  </si>
  <si>
    <t>6520-16</t>
  </si>
  <si>
    <t>000000010137</t>
  </si>
  <si>
    <t>6520-17</t>
  </si>
  <si>
    <t>TJOH111-John-Paul Mason</t>
  </si>
  <si>
    <t>000000010139</t>
  </si>
  <si>
    <t>6520-18</t>
  </si>
  <si>
    <t>000000010141</t>
  </si>
  <si>
    <t>6520-19</t>
  </si>
  <si>
    <t>TMAL100-Malcolm MacLean Consultancy Services</t>
  </si>
  <si>
    <t>000000010142</t>
  </si>
  <si>
    <t>6520-20</t>
  </si>
  <si>
    <t>000000010144</t>
  </si>
  <si>
    <t>6535-1</t>
  </si>
  <si>
    <t>ICBF100-Clydebank Films</t>
  </si>
  <si>
    <t>000000010175</t>
  </si>
  <si>
    <t>6556-1</t>
  </si>
  <si>
    <t>000000010176</t>
  </si>
  <si>
    <t>6556-2</t>
  </si>
  <si>
    <t>000000010177</t>
  </si>
  <si>
    <t>6556-3</t>
  </si>
  <si>
    <t>000000010178</t>
  </si>
  <si>
    <t>6556-4</t>
  </si>
  <si>
    <t>000000010179</t>
  </si>
  <si>
    <t>6556-5</t>
  </si>
  <si>
    <t>000000010180</t>
  </si>
  <si>
    <t>6556-6</t>
  </si>
  <si>
    <t>000000010181</t>
  </si>
  <si>
    <t>6556-7</t>
  </si>
  <si>
    <t>000000010182</t>
  </si>
  <si>
    <t>6556-8</t>
  </si>
  <si>
    <t>000000010183</t>
  </si>
  <si>
    <t>6556-9</t>
  </si>
  <si>
    <t>000000010184</t>
  </si>
  <si>
    <t>6556-10</t>
  </si>
  <si>
    <t>000000010185</t>
  </si>
  <si>
    <t>6557-1</t>
  </si>
  <si>
    <t>000000010186</t>
  </si>
  <si>
    <t>6557-2</t>
  </si>
  <si>
    <t>000000010188</t>
  </si>
  <si>
    <t>6557-3</t>
  </si>
  <si>
    <t>000000010189</t>
  </si>
  <si>
    <t>6557-4</t>
  </si>
  <si>
    <t>000000010190</t>
  </si>
  <si>
    <t>6557-5</t>
  </si>
  <si>
    <t>000000010191</t>
  </si>
  <si>
    <t>6557-6</t>
  </si>
  <si>
    <t>000000010192</t>
  </si>
  <si>
    <t>6557-7</t>
  </si>
  <si>
    <t>000000010193</t>
  </si>
  <si>
    <t>6557-8</t>
  </si>
  <si>
    <t>11030606159160000R</t>
  </si>
  <si>
    <t>6459-1</t>
  </si>
  <si>
    <t>TYOU101-Young Scot</t>
  </si>
  <si>
    <t>IN000200</t>
  </si>
  <si>
    <t>6467-1</t>
  </si>
  <si>
    <t>TJAC100-Jack Webb</t>
  </si>
  <si>
    <t>6471-1</t>
  </si>
  <si>
    <t>6500-1</t>
  </si>
  <si>
    <t>6436-1</t>
  </si>
  <si>
    <t>6437-1</t>
  </si>
  <si>
    <t>6469-1</t>
  </si>
  <si>
    <t>6501-1</t>
  </si>
  <si>
    <t>6518-1</t>
  </si>
  <si>
    <t>Correction Trinity Mirrors duplicate payment</t>
  </si>
  <si>
    <t>6438-1</t>
  </si>
  <si>
    <t>Invoice 2182496</t>
  </si>
  <si>
    <t>000000010371</t>
  </si>
  <si>
    <t>6669-1</t>
  </si>
  <si>
    <t>000000010146</t>
  </si>
  <si>
    <t>6544-1</t>
  </si>
  <si>
    <t>000000010147</t>
  </si>
  <si>
    <t>6544-2</t>
  </si>
  <si>
    <t>000000010148</t>
  </si>
  <si>
    <t>6544-3</t>
  </si>
  <si>
    <t>000000010149</t>
  </si>
  <si>
    <t>6544-4</t>
  </si>
  <si>
    <t>000000010150</t>
  </si>
  <si>
    <t>6544-5</t>
  </si>
  <si>
    <t>000000010151</t>
  </si>
  <si>
    <t>6544-6</t>
  </si>
  <si>
    <t>000000010152</t>
  </si>
  <si>
    <t>6544-7</t>
  </si>
  <si>
    <t>IANN012-Anne Petters</t>
  </si>
  <si>
    <t>000000010153</t>
  </si>
  <si>
    <t>6544-8</t>
  </si>
  <si>
    <t>000000010154</t>
  </si>
  <si>
    <t>6544-9</t>
  </si>
  <si>
    <t>000000010155</t>
  </si>
  <si>
    <t>6544-10</t>
  </si>
  <si>
    <t>000000010156</t>
  </si>
  <si>
    <t>6544-11</t>
  </si>
  <si>
    <t>000000010157</t>
  </si>
  <si>
    <t>6544-12</t>
  </si>
  <si>
    <t>000000010158</t>
  </si>
  <si>
    <t>6544-13</t>
  </si>
  <si>
    <t>ISOP003-Sophie Macpherson</t>
  </si>
  <si>
    <t>000000010159</t>
  </si>
  <si>
    <t>6544-14</t>
  </si>
  <si>
    <t>000000010160</t>
  </si>
  <si>
    <t>6544-15</t>
  </si>
  <si>
    <t>000000010161</t>
  </si>
  <si>
    <t>6544-16</t>
  </si>
  <si>
    <t>IVOC001-Vocali3e</t>
  </si>
  <si>
    <t>000000010162</t>
  </si>
  <si>
    <t>6544-17</t>
  </si>
  <si>
    <t>000000010163</t>
  </si>
  <si>
    <t>6544-18</t>
  </si>
  <si>
    <t>000000010164</t>
  </si>
  <si>
    <t>6544-19</t>
  </si>
  <si>
    <t>000000010165</t>
  </si>
  <si>
    <t>6544-20</t>
  </si>
  <si>
    <t>TDUN102-Dundee Rep Theatre</t>
  </si>
  <si>
    <t>000000010166</t>
  </si>
  <si>
    <t>6544-21</t>
  </si>
  <si>
    <t>TELE100-EKOS LTD</t>
  </si>
  <si>
    <t>000000010171</t>
  </si>
  <si>
    <t>6544-22</t>
  </si>
  <si>
    <t>000000010172</t>
  </si>
  <si>
    <t>6544-23</t>
  </si>
  <si>
    <t>000000010173</t>
  </si>
  <si>
    <t>6544-24</t>
  </si>
  <si>
    <t>000000010174</t>
  </si>
  <si>
    <t>6544-25</t>
  </si>
  <si>
    <t>000000010194</t>
  </si>
  <si>
    <t>6567-1</t>
  </si>
  <si>
    <t>000000010195</t>
  </si>
  <si>
    <t>6567-2</t>
  </si>
  <si>
    <t>000000010198</t>
  </si>
  <si>
    <t>6567-3</t>
  </si>
  <si>
    <t>000000010199</t>
  </si>
  <si>
    <t>6567-4</t>
  </si>
  <si>
    <t>000000010201</t>
  </si>
  <si>
    <t>6567-5</t>
  </si>
  <si>
    <t>000000010202</t>
  </si>
  <si>
    <t>6567-6</t>
  </si>
  <si>
    <t>000000010203</t>
  </si>
  <si>
    <t>6567-7</t>
  </si>
  <si>
    <t>TAST102-Astrid Flowers Limited</t>
  </si>
  <si>
    <t>000000010210</t>
  </si>
  <si>
    <t>6567-8</t>
  </si>
  <si>
    <t>000000010211</t>
  </si>
  <si>
    <t>6567-9</t>
  </si>
  <si>
    <t>000000010212</t>
  </si>
  <si>
    <t>6567-10</t>
  </si>
  <si>
    <t>000000010213</t>
  </si>
  <si>
    <t>6567-11</t>
  </si>
  <si>
    <t>000000010214</t>
  </si>
  <si>
    <t>6567-12</t>
  </si>
  <si>
    <t>000000010215</t>
  </si>
  <si>
    <t>6567-13</t>
  </si>
  <si>
    <t>TFAB100-Fable Pictures Ltd</t>
  </si>
  <si>
    <t>000000010216</t>
  </si>
  <si>
    <t>6567-14</t>
  </si>
  <si>
    <t>000000010217</t>
  </si>
  <si>
    <t>6567-15</t>
  </si>
  <si>
    <t>000000010219</t>
  </si>
  <si>
    <t>6567-16</t>
  </si>
  <si>
    <t>000000010220</t>
  </si>
  <si>
    <t>6567-17</t>
  </si>
  <si>
    <t>000000010221</t>
  </si>
  <si>
    <t>6567-18</t>
  </si>
  <si>
    <t>000000010222</t>
  </si>
  <si>
    <t>6567-19</t>
  </si>
  <si>
    <t>000000010223</t>
  </si>
  <si>
    <t>6567-20</t>
  </si>
  <si>
    <t>000000010224</t>
  </si>
  <si>
    <t>6580-1</t>
  </si>
  <si>
    <t>000000010225</t>
  </si>
  <si>
    <t>6580-2</t>
  </si>
  <si>
    <t>000000010226</t>
  </si>
  <si>
    <t>6580-3</t>
  </si>
  <si>
    <t>000000010227</t>
  </si>
  <si>
    <t>6580-4</t>
  </si>
  <si>
    <t>000000010228</t>
  </si>
  <si>
    <t>6580-5</t>
  </si>
  <si>
    <t>000000010229</t>
  </si>
  <si>
    <t>6580-6</t>
  </si>
  <si>
    <t>000000010230</t>
  </si>
  <si>
    <t>6580-7</t>
  </si>
  <si>
    <t>000000010231</t>
  </si>
  <si>
    <t>6580-8</t>
  </si>
  <si>
    <t>000000010232</t>
  </si>
  <si>
    <t>6580-9</t>
  </si>
  <si>
    <t>G100471-Juana Adcock</t>
  </si>
  <si>
    <t>000000010233</t>
  </si>
  <si>
    <t>6580-10</t>
  </si>
  <si>
    <t>000000010234</t>
  </si>
  <si>
    <t>6580-11</t>
  </si>
  <si>
    <t>000000010235</t>
  </si>
  <si>
    <t>6580-12</t>
  </si>
  <si>
    <t>000000010236</t>
  </si>
  <si>
    <t>6580-13</t>
  </si>
  <si>
    <t>IGLA027-Glasgow Improvisers Orchestra</t>
  </si>
  <si>
    <t>000000010237</t>
  </si>
  <si>
    <t>6580-14</t>
  </si>
  <si>
    <t>000000010238</t>
  </si>
  <si>
    <t>6580-15</t>
  </si>
  <si>
    <t>000000010239</t>
  </si>
  <si>
    <t>6580-16</t>
  </si>
  <si>
    <t>IJUN001-The Junction</t>
  </si>
  <si>
    <t>000000010240</t>
  </si>
  <si>
    <t>6580-17</t>
  </si>
  <si>
    <t>000000010241</t>
  </si>
  <si>
    <t>6580-18</t>
  </si>
  <si>
    <t>000000010242</t>
  </si>
  <si>
    <t>6580-19</t>
  </si>
  <si>
    <t>000000010243</t>
  </si>
  <si>
    <t>6580-20</t>
  </si>
  <si>
    <t>000000010244</t>
  </si>
  <si>
    <t>6580-21</t>
  </si>
  <si>
    <t>ISCO098-Scotch Bonnet Records ltd</t>
  </si>
  <si>
    <t>000000010245</t>
  </si>
  <si>
    <t>6580-22</t>
  </si>
  <si>
    <t>000000010246</t>
  </si>
  <si>
    <t>6580-23</t>
  </si>
  <si>
    <t>000000010247</t>
  </si>
  <si>
    <t>6580-24</t>
  </si>
  <si>
    <t>000000010248</t>
  </si>
  <si>
    <t>6580-25</t>
  </si>
  <si>
    <t>000000010249</t>
  </si>
  <si>
    <t>6580-26</t>
  </si>
  <si>
    <t>000000010250</t>
  </si>
  <si>
    <t>6580-27</t>
  </si>
  <si>
    <t>000000010251</t>
  </si>
  <si>
    <t>6580-28</t>
  </si>
  <si>
    <t>000000010252</t>
  </si>
  <si>
    <t>6580-29</t>
  </si>
  <si>
    <t>000000010266</t>
  </si>
  <si>
    <t>6580-30</t>
  </si>
  <si>
    <t>000000010267</t>
  </si>
  <si>
    <t>6580-31</t>
  </si>
  <si>
    <t>000000010268</t>
  </si>
  <si>
    <t>6580-32</t>
  </si>
  <si>
    <t>000000010269</t>
  </si>
  <si>
    <t>6612-1</t>
  </si>
  <si>
    <t>000000010270</t>
  </si>
  <si>
    <t>6612-2</t>
  </si>
  <si>
    <t>000000010271</t>
  </si>
  <si>
    <t>6612-3</t>
  </si>
  <si>
    <t>000000010272</t>
  </si>
  <si>
    <t>6612-4</t>
  </si>
  <si>
    <t>000000010275</t>
  </si>
  <si>
    <t>6612-5</t>
  </si>
  <si>
    <t>000000010276</t>
  </si>
  <si>
    <t>6612-6</t>
  </si>
  <si>
    <t>000000010277</t>
  </si>
  <si>
    <t>6612-7</t>
  </si>
  <si>
    <t>000000010278</t>
  </si>
  <si>
    <t>6612-8</t>
  </si>
  <si>
    <t>000000010279</t>
  </si>
  <si>
    <t>6612-9</t>
  </si>
  <si>
    <t>000000010280</t>
  </si>
  <si>
    <t>6612-10</t>
  </si>
  <si>
    <t>TASH101-Ashrafunneesa Hussain</t>
  </si>
  <si>
    <t>000000010281</t>
  </si>
  <si>
    <t>6612-11</t>
  </si>
  <si>
    <t>000000010288</t>
  </si>
  <si>
    <t>6612-12</t>
  </si>
  <si>
    <t>000000010289</t>
  </si>
  <si>
    <t>6612-13</t>
  </si>
  <si>
    <t>000000010290</t>
  </si>
  <si>
    <t>6612-14</t>
  </si>
  <si>
    <t>000000010293</t>
  </si>
  <si>
    <t>6612-15</t>
  </si>
  <si>
    <t>000000010294</t>
  </si>
  <si>
    <t>6612-16</t>
  </si>
  <si>
    <t>000000010295</t>
  </si>
  <si>
    <t>6612-17</t>
  </si>
  <si>
    <t>000000010296</t>
  </si>
  <si>
    <t>6612-18</t>
  </si>
  <si>
    <t>000000010297</t>
  </si>
  <si>
    <t>6612-19</t>
  </si>
  <si>
    <t>000000010298</t>
  </si>
  <si>
    <t>6612-20</t>
  </si>
  <si>
    <t>000000010299</t>
  </si>
  <si>
    <t>6612-21</t>
  </si>
  <si>
    <t>000000010300</t>
  </si>
  <si>
    <t>6612-22</t>
  </si>
  <si>
    <t>000000010301</t>
  </si>
  <si>
    <t>6612-23</t>
  </si>
  <si>
    <t>000000010302</t>
  </si>
  <si>
    <t>6612-24</t>
  </si>
  <si>
    <t>000000010306</t>
  </si>
  <si>
    <t>6612-25</t>
  </si>
  <si>
    <t>000000010307</t>
  </si>
  <si>
    <t>6612-26</t>
  </si>
  <si>
    <t>000000010308</t>
  </si>
  <si>
    <t>6612-27</t>
  </si>
  <si>
    <t>TSTE116-Stephen Green</t>
  </si>
  <si>
    <t>000000010309</t>
  </si>
  <si>
    <t>6612-28</t>
  </si>
  <si>
    <t>000000010310</t>
  </si>
  <si>
    <t>6612-29</t>
  </si>
  <si>
    <t>000000010311</t>
  </si>
  <si>
    <t>6612-30</t>
  </si>
  <si>
    <t>000000010312</t>
  </si>
  <si>
    <t>6612-31</t>
  </si>
  <si>
    <t>000000010313</t>
  </si>
  <si>
    <t>6630-1</t>
  </si>
  <si>
    <t>000000010314</t>
  </si>
  <si>
    <t>6630-2</t>
  </si>
  <si>
    <t>000000010315</t>
  </si>
  <si>
    <t>6630-3</t>
  </si>
  <si>
    <t>000000010316</t>
  </si>
  <si>
    <t>6630-4</t>
  </si>
  <si>
    <t>000000010317</t>
  </si>
  <si>
    <t>6630-5</t>
  </si>
  <si>
    <t>G100479-Robbie Synge</t>
  </si>
  <si>
    <t>000000010318</t>
  </si>
  <si>
    <t>6630-6</t>
  </si>
  <si>
    <t>000000010319</t>
  </si>
  <si>
    <t>6630-7</t>
  </si>
  <si>
    <t>ICAR018-Caroline McCluskey</t>
  </si>
  <si>
    <t>000000010320</t>
  </si>
  <si>
    <t>6630-8</t>
  </si>
  <si>
    <t>IDAN010-Danuta Ramos</t>
  </si>
  <si>
    <t>000000010321</t>
  </si>
  <si>
    <t>6630-9</t>
  </si>
  <si>
    <t>IEAS003-East Dunbartonshire Leisure and Culture Trust</t>
  </si>
  <si>
    <t>000000010322</t>
  </si>
  <si>
    <t>6630-10</t>
  </si>
  <si>
    <t>000000010323</t>
  </si>
  <si>
    <t>6630-11</t>
  </si>
  <si>
    <t>IFIL002-Film Access Network Scotland (FANS)</t>
  </si>
  <si>
    <t>000000010324</t>
  </si>
  <si>
    <t>6630-12</t>
  </si>
  <si>
    <t>000000010325</t>
  </si>
  <si>
    <t>6630-13</t>
  </si>
  <si>
    <t>000000010326</t>
  </si>
  <si>
    <t>6630-14</t>
  </si>
  <si>
    <t>000000010327</t>
  </si>
  <si>
    <t>6630-15</t>
  </si>
  <si>
    <t>TCAL105-Call Print Group Limited</t>
  </si>
  <si>
    <t>000000010328</t>
  </si>
  <si>
    <t>6630-16</t>
  </si>
  <si>
    <t>000000010329</t>
  </si>
  <si>
    <t>6630-17</t>
  </si>
  <si>
    <t>000000010331</t>
  </si>
  <si>
    <t>6630-18</t>
  </si>
  <si>
    <t>TEDI119-Edinburgh Computer Services ( Scotland ) Ltd</t>
  </si>
  <si>
    <t>000000010332</t>
  </si>
  <si>
    <t>6630-19</t>
  </si>
  <si>
    <t>000000010333</t>
  </si>
  <si>
    <t>6630-20</t>
  </si>
  <si>
    <t>000000010334</t>
  </si>
  <si>
    <t>6630-21</t>
  </si>
  <si>
    <t>000000010335</t>
  </si>
  <si>
    <t>6630-22</t>
  </si>
  <si>
    <t>TTHE156-The Melting Pot</t>
  </si>
  <si>
    <t>000000010336</t>
  </si>
  <si>
    <t>6631-1</t>
  </si>
  <si>
    <t>000000010338</t>
  </si>
  <si>
    <t>6666-1</t>
  </si>
  <si>
    <t>000000010339</t>
  </si>
  <si>
    <t>6666-2</t>
  </si>
  <si>
    <t>000000010340</t>
  </si>
  <si>
    <t>6666-3</t>
  </si>
  <si>
    <t>000000010341</t>
  </si>
  <si>
    <t>6666-4</t>
  </si>
  <si>
    <t>000000010343</t>
  </si>
  <si>
    <t>6666-5</t>
  </si>
  <si>
    <t>000000010344</t>
  </si>
  <si>
    <t>6667-1</t>
  </si>
  <si>
    <t>000000010345</t>
  </si>
  <si>
    <t>6667-2</t>
  </si>
  <si>
    <t>000000010347</t>
  </si>
  <si>
    <t>6667-3</t>
  </si>
  <si>
    <t>000000010349</t>
  </si>
  <si>
    <t>6667-4</t>
  </si>
  <si>
    <t>000000010350</t>
  </si>
  <si>
    <t>6667-5</t>
  </si>
  <si>
    <t>E1916-Laura Black</t>
  </si>
  <si>
    <t>000000010351</t>
  </si>
  <si>
    <t>6667-6</t>
  </si>
  <si>
    <t>000000010352</t>
  </si>
  <si>
    <t>6667-7</t>
  </si>
  <si>
    <t>000000010353</t>
  </si>
  <si>
    <t>6667-8</t>
  </si>
  <si>
    <t>000000010355</t>
  </si>
  <si>
    <t>6667-9</t>
  </si>
  <si>
    <t>000000010356</t>
  </si>
  <si>
    <t>6667-10</t>
  </si>
  <si>
    <t>000000010357</t>
  </si>
  <si>
    <t>6667-11</t>
  </si>
  <si>
    <t>TELE101-Elean Goodman</t>
  </si>
  <si>
    <t>000000010358</t>
  </si>
  <si>
    <t>6667-12</t>
  </si>
  <si>
    <t>THAR102-Harper Macleod LLP</t>
  </si>
  <si>
    <t>000000010359</t>
  </si>
  <si>
    <t>6667-13</t>
  </si>
  <si>
    <t>000000010361</t>
  </si>
  <si>
    <t>6667-14</t>
  </si>
  <si>
    <t>000000010362</t>
  </si>
  <si>
    <t>6667-15</t>
  </si>
  <si>
    <t>000000010363</t>
  </si>
  <si>
    <t>6667-16</t>
  </si>
  <si>
    <t>TMAR114-Mary Blance</t>
  </si>
  <si>
    <t>000000010365</t>
  </si>
  <si>
    <t>6667-17</t>
  </si>
  <si>
    <t>000000010367</t>
  </si>
  <si>
    <t>6667-18</t>
  </si>
  <si>
    <t>000000010368</t>
  </si>
  <si>
    <t>6667-19</t>
  </si>
  <si>
    <t>000000010369</t>
  </si>
  <si>
    <t>6667-20</t>
  </si>
  <si>
    <t>000000010370</t>
  </si>
  <si>
    <t>6667-21</t>
  </si>
  <si>
    <t>000000010372</t>
  </si>
  <si>
    <t>6676-1</t>
  </si>
  <si>
    <t>000000010373</t>
  </si>
  <si>
    <t>6676-2</t>
  </si>
  <si>
    <t>000000010374</t>
  </si>
  <si>
    <t>6676-3</t>
  </si>
  <si>
    <t>000000010375</t>
  </si>
  <si>
    <t>6676-4</t>
  </si>
  <si>
    <t>000000010376</t>
  </si>
  <si>
    <t>6676-5</t>
  </si>
  <si>
    <t>000000010377</t>
  </si>
  <si>
    <t>6676-6</t>
  </si>
  <si>
    <t>ICAN004-Canongate Youth</t>
  </si>
  <si>
    <t>000000010378</t>
  </si>
  <si>
    <t>6676-7</t>
  </si>
  <si>
    <t>000000010379</t>
  </si>
  <si>
    <t>6676-8</t>
  </si>
  <si>
    <t>000000010380</t>
  </si>
  <si>
    <t>6676-9</t>
  </si>
  <si>
    <t>000000010381</t>
  </si>
  <si>
    <t>6676-10</t>
  </si>
  <si>
    <t>000000010382</t>
  </si>
  <si>
    <t>6676-11</t>
  </si>
  <si>
    <t>000000010383</t>
  </si>
  <si>
    <t>6676-12</t>
  </si>
  <si>
    <t>000000010384</t>
  </si>
  <si>
    <t>6676-13</t>
  </si>
  <si>
    <t>000000010385</t>
  </si>
  <si>
    <t>6676-14</t>
  </si>
  <si>
    <t>000000010386</t>
  </si>
  <si>
    <t>6676-15</t>
  </si>
  <si>
    <t>000000010387</t>
  </si>
  <si>
    <t>6676-16</t>
  </si>
  <si>
    <t>000000010388</t>
  </si>
  <si>
    <t>6676-17</t>
  </si>
  <si>
    <t>000000010389</t>
  </si>
  <si>
    <t>6676-18</t>
  </si>
  <si>
    <t>000000010390</t>
  </si>
  <si>
    <t>6676-19</t>
  </si>
  <si>
    <t>000000010391</t>
  </si>
  <si>
    <t>6676-20</t>
  </si>
  <si>
    <t>000000010393</t>
  </si>
  <si>
    <t>6676-21</t>
  </si>
  <si>
    <t>000000010394</t>
  </si>
  <si>
    <t>6676-22</t>
  </si>
  <si>
    <t>IWIT001-Withered Hand</t>
  </si>
  <si>
    <t>000000010397</t>
  </si>
  <si>
    <t>6676-23</t>
  </si>
  <si>
    <t>000000010398</t>
  </si>
  <si>
    <t>6676-24</t>
  </si>
  <si>
    <t>000000010399</t>
  </si>
  <si>
    <t>6676-25</t>
  </si>
  <si>
    <t>TJAM110-James Robertson</t>
  </si>
  <si>
    <t>000000010400</t>
  </si>
  <si>
    <t>6676-26</t>
  </si>
  <si>
    <t>000000010401</t>
  </si>
  <si>
    <t>6678-1</t>
  </si>
  <si>
    <t>IMEN001-Sound Waves SCIO</t>
  </si>
  <si>
    <t>000000010402</t>
  </si>
  <si>
    <t>6695-1</t>
  </si>
  <si>
    <t>000000010403</t>
  </si>
  <si>
    <t>6695-2</t>
  </si>
  <si>
    <t>000000010404</t>
  </si>
  <si>
    <t>6695-3</t>
  </si>
  <si>
    <t>000000010405</t>
  </si>
  <si>
    <t>6695-4</t>
  </si>
  <si>
    <t>000000010406</t>
  </si>
  <si>
    <t>6695-5</t>
  </si>
  <si>
    <t>000000010407</t>
  </si>
  <si>
    <t>6695-6</t>
  </si>
  <si>
    <t>000000010408</t>
  </si>
  <si>
    <t>6695-7</t>
  </si>
  <si>
    <t>000000010409</t>
  </si>
  <si>
    <t>6695-8</t>
  </si>
  <si>
    <t>000000010410</t>
  </si>
  <si>
    <t>6695-9</t>
  </si>
  <si>
    <t>000000010411</t>
  </si>
  <si>
    <t>6695-10</t>
  </si>
  <si>
    <t>000000010412</t>
  </si>
  <si>
    <t>6695-11</t>
  </si>
  <si>
    <t>TGOW100-Gowin Services Ltd T/A Dyno-Rod</t>
  </si>
  <si>
    <t>000000010413</t>
  </si>
  <si>
    <t>6695-12</t>
  </si>
  <si>
    <t>000000010414</t>
  </si>
  <si>
    <t>6695-13</t>
  </si>
  <si>
    <t>000000010415</t>
  </si>
  <si>
    <t>6695-14</t>
  </si>
  <si>
    <t>000000010416</t>
  </si>
  <si>
    <t>6695-15</t>
  </si>
  <si>
    <t>000000010419</t>
  </si>
  <si>
    <t>6695-16</t>
  </si>
  <si>
    <t>000000010420</t>
  </si>
  <si>
    <t>6695-17</t>
  </si>
  <si>
    <t>TSPA100-Space Strategies Ltd</t>
  </si>
  <si>
    <t>000000010421</t>
  </si>
  <si>
    <t>6695-18</t>
  </si>
  <si>
    <t>000000010422</t>
  </si>
  <si>
    <t>6695-19</t>
  </si>
  <si>
    <t>TWIG100-Wiggin</t>
  </si>
  <si>
    <t>000000010426</t>
  </si>
  <si>
    <t>6695-20</t>
  </si>
  <si>
    <t>000000010427</t>
  </si>
  <si>
    <t>6713-1</t>
  </si>
  <si>
    <t>000000010428</t>
  </si>
  <si>
    <t>6713-2</t>
  </si>
  <si>
    <t>000000010429</t>
  </si>
  <si>
    <t>6713-3</t>
  </si>
  <si>
    <t>000000010430</t>
  </si>
  <si>
    <t>6713-4</t>
  </si>
  <si>
    <t>000000010432</t>
  </si>
  <si>
    <t>6713-5</t>
  </si>
  <si>
    <t>E1921-James Coltham</t>
  </si>
  <si>
    <t>000000010433</t>
  </si>
  <si>
    <t>6713-6</t>
  </si>
  <si>
    <t>000000010434</t>
  </si>
  <si>
    <t>6713-7</t>
  </si>
  <si>
    <t>000000010435</t>
  </si>
  <si>
    <t>6713-8</t>
  </si>
  <si>
    <t>000000010436</t>
  </si>
  <si>
    <t>6713-9</t>
  </si>
  <si>
    <t>000000010437</t>
  </si>
  <si>
    <t>6713-10</t>
  </si>
  <si>
    <t>000000010438</t>
  </si>
  <si>
    <t>6713-11</t>
  </si>
  <si>
    <t>000000010439</t>
  </si>
  <si>
    <t>6713-12</t>
  </si>
  <si>
    <t>000000010440</t>
  </si>
  <si>
    <t>6713-13</t>
  </si>
  <si>
    <t>IRSD001-RSD Recording Studios</t>
  </si>
  <si>
    <t>000000010441</t>
  </si>
  <si>
    <t>6713-14</t>
  </si>
  <si>
    <t>000000010442</t>
  </si>
  <si>
    <t>6713-15</t>
  </si>
  <si>
    <t>000000010443</t>
  </si>
  <si>
    <t>6713-16</t>
  </si>
  <si>
    <t>000000010445</t>
  </si>
  <si>
    <t>6713-17</t>
  </si>
  <si>
    <t>000000010446</t>
  </si>
  <si>
    <t>6713-18</t>
  </si>
  <si>
    <t>000000010447</t>
  </si>
  <si>
    <t>6713-19</t>
  </si>
  <si>
    <t>000000010448</t>
  </si>
  <si>
    <t>6713-20</t>
  </si>
  <si>
    <t>TGOV103-GovNet Communications</t>
  </si>
  <si>
    <t>000000010449</t>
  </si>
  <si>
    <t>6713-21</t>
  </si>
  <si>
    <t>000000010450</t>
  </si>
  <si>
    <t>6713-22</t>
  </si>
  <si>
    <t>000000010451</t>
  </si>
  <si>
    <t>6713-23</t>
  </si>
  <si>
    <t>000000010452</t>
  </si>
  <si>
    <t>6713-24</t>
  </si>
  <si>
    <t>TMCA102-McAllister Litho Glasgow Ltd</t>
  </si>
  <si>
    <t>000000010453</t>
  </si>
  <si>
    <t>6713-25</t>
  </si>
  <si>
    <t>000000010454</t>
  </si>
  <si>
    <t>6713-26</t>
  </si>
  <si>
    <t>000000010455</t>
  </si>
  <si>
    <t>6713-27</t>
  </si>
  <si>
    <t>000000010456</t>
  </si>
  <si>
    <t>6713-28</t>
  </si>
  <si>
    <t>000000010457</t>
  </si>
  <si>
    <t>6713-29</t>
  </si>
  <si>
    <t>000000010469</t>
  </si>
  <si>
    <t>6725-1</t>
  </si>
  <si>
    <t>000000010470</t>
  </si>
  <si>
    <t>6725-2</t>
  </si>
  <si>
    <t>000000010472</t>
  </si>
  <si>
    <t>6725-3</t>
  </si>
  <si>
    <t>000000010473</t>
  </si>
  <si>
    <t>6725-4</t>
  </si>
  <si>
    <t>000000010474</t>
  </si>
  <si>
    <t>6725-5</t>
  </si>
  <si>
    <t>000000010475</t>
  </si>
  <si>
    <t>6725-6</t>
  </si>
  <si>
    <t>000000010476</t>
  </si>
  <si>
    <t>6725-7</t>
  </si>
  <si>
    <t>000000010477</t>
  </si>
  <si>
    <t>6725-8</t>
  </si>
  <si>
    <t>000000010458</t>
  </si>
  <si>
    <t>6721-1</t>
  </si>
  <si>
    <t>000000010459</t>
  </si>
  <si>
    <t>6721-2</t>
  </si>
  <si>
    <t>ECGCC-Clive Gilman (CC)</t>
  </si>
  <si>
    <t>000000010460</t>
  </si>
  <si>
    <t>6721-3</t>
  </si>
  <si>
    <t>000000010461</t>
  </si>
  <si>
    <t>6721-4</t>
  </si>
  <si>
    <t>000000010462</t>
  </si>
  <si>
    <t>6721-5</t>
  </si>
  <si>
    <t>000000010463</t>
  </si>
  <si>
    <t>6721-6</t>
  </si>
  <si>
    <t>000000010464</t>
  </si>
  <si>
    <t>6721-7</t>
  </si>
  <si>
    <t>000000010465</t>
  </si>
  <si>
    <t>6721-8</t>
  </si>
  <si>
    <t>000000010466</t>
  </si>
  <si>
    <t>6721-9</t>
  </si>
  <si>
    <t>000000010467</t>
  </si>
  <si>
    <t>6721-10</t>
  </si>
  <si>
    <t>000000010468</t>
  </si>
  <si>
    <t>6721-11</t>
  </si>
  <si>
    <t>6569-1</t>
  </si>
  <si>
    <t>TNHS100-NHS Lothian</t>
  </si>
  <si>
    <t>J B CATERHIRE LTD</t>
  </si>
  <si>
    <t>6594-1</t>
  </si>
  <si>
    <t>TJOH100-John Brown Caterhire Ltd</t>
  </si>
  <si>
    <t>6633-1</t>
  </si>
  <si>
    <t>IN000312</t>
  </si>
  <si>
    <t>6679-1</t>
  </si>
  <si>
    <t>TCAP100-Capita Travel and Events</t>
  </si>
  <si>
    <t>RBS55CI30118325</t>
  </si>
  <si>
    <t>6681-1</t>
  </si>
  <si>
    <t>TCIN100-Cinekid</t>
  </si>
  <si>
    <t>6696-1</t>
  </si>
  <si>
    <t>6545-1</t>
  </si>
  <si>
    <t>6546-1</t>
  </si>
  <si>
    <t>6548-1</t>
  </si>
  <si>
    <t>6705-1</t>
  </si>
  <si>
    <t>6715-1</t>
  </si>
  <si>
    <t>6716-1</t>
  </si>
  <si>
    <t>6720-1</t>
  </si>
  <si>
    <t>6726-1</t>
  </si>
  <si>
    <t>Cinekid payment recharge IN000143</t>
  </si>
  <si>
    <t>6717-1</t>
  </si>
  <si>
    <t>(Cr G-500-0695)</t>
  </si>
  <si>
    <t>6717-2</t>
  </si>
  <si>
    <t>(Dr G-500-0695)</t>
  </si>
  <si>
    <t>000000010726</t>
  </si>
  <si>
    <t>6838-1</t>
  </si>
  <si>
    <t>000000010478</t>
  </si>
  <si>
    <t>6739-1</t>
  </si>
  <si>
    <t>000000010479</t>
  </si>
  <si>
    <t>6739-2</t>
  </si>
  <si>
    <t>000000010480</t>
  </si>
  <si>
    <t>6739-3</t>
  </si>
  <si>
    <t>000000010481</t>
  </si>
  <si>
    <t>6739-4</t>
  </si>
  <si>
    <t>000000010482</t>
  </si>
  <si>
    <t>6739-5</t>
  </si>
  <si>
    <t>000000010483</t>
  </si>
  <si>
    <t>6739-6</t>
  </si>
  <si>
    <t>000000010484</t>
  </si>
  <si>
    <t>6739-7</t>
  </si>
  <si>
    <t>000000010485</t>
  </si>
  <si>
    <t>6739-8</t>
  </si>
  <si>
    <t>000000010486</t>
  </si>
  <si>
    <t>6739-9</t>
  </si>
  <si>
    <t>000000010487</t>
  </si>
  <si>
    <t>6739-10</t>
  </si>
  <si>
    <t>000000010488</t>
  </si>
  <si>
    <t>6739-11</t>
  </si>
  <si>
    <t>000000010489</t>
  </si>
  <si>
    <t>6739-12</t>
  </si>
  <si>
    <t>TAID100-Aidan Moesby</t>
  </si>
  <si>
    <t>000000010491</t>
  </si>
  <si>
    <t>6739-13</t>
  </si>
  <si>
    <t>000000010499</t>
  </si>
  <si>
    <t>6739-14</t>
  </si>
  <si>
    <t>000000010500</t>
  </si>
  <si>
    <t>6739-15</t>
  </si>
  <si>
    <t>000000010501</t>
  </si>
  <si>
    <t>6739-16</t>
  </si>
  <si>
    <t>000000010502</t>
  </si>
  <si>
    <t>6739-17</t>
  </si>
  <si>
    <t>000000010505</t>
  </si>
  <si>
    <t>6739-18</t>
  </si>
  <si>
    <t>000000010506</t>
  </si>
  <si>
    <t>6739-19</t>
  </si>
  <si>
    <t>000000010507</t>
  </si>
  <si>
    <t>6739-20</t>
  </si>
  <si>
    <t>000000010508</t>
  </si>
  <si>
    <t>6739-21</t>
  </si>
  <si>
    <t>TFRU100-Fruits in The City Ltd</t>
  </si>
  <si>
    <t>000000010509</t>
  </si>
  <si>
    <t>6739-22</t>
  </si>
  <si>
    <t>000000010510</t>
  </si>
  <si>
    <t>6739-23</t>
  </si>
  <si>
    <t>000000010512</t>
  </si>
  <si>
    <t>6739-24</t>
  </si>
  <si>
    <t>THAZ100-Hays Accountancy &amp; Finance</t>
  </si>
  <si>
    <t>000000010513</t>
  </si>
  <si>
    <t>6739-25</t>
  </si>
  <si>
    <t>000000010514</t>
  </si>
  <si>
    <t>6739-26</t>
  </si>
  <si>
    <t>000000010515</t>
  </si>
  <si>
    <t>6739-27</t>
  </si>
  <si>
    <t>000000010516</t>
  </si>
  <si>
    <t>6739-28</t>
  </si>
  <si>
    <t>000000010517</t>
  </si>
  <si>
    <t>6739-29</t>
  </si>
  <si>
    <t>000000010518</t>
  </si>
  <si>
    <t>6739-30</t>
  </si>
  <si>
    <t>000000010519</t>
  </si>
  <si>
    <t>6739-31</t>
  </si>
  <si>
    <t>000000010520</t>
  </si>
  <si>
    <t>6739-32</t>
  </si>
  <si>
    <t>TREM100-Remix Summits Ltd</t>
  </si>
  <si>
    <t>000000010521</t>
  </si>
  <si>
    <t>6739-33</t>
  </si>
  <si>
    <t>000000010522</t>
  </si>
  <si>
    <t>6739-34</t>
  </si>
  <si>
    <t>000000010523</t>
  </si>
  <si>
    <t>6739-35</t>
  </si>
  <si>
    <t>000000010524</t>
  </si>
  <si>
    <t>6739-36</t>
  </si>
  <si>
    <t>000000010525</t>
  </si>
  <si>
    <t>6739-37</t>
  </si>
  <si>
    <t>000000010526</t>
  </si>
  <si>
    <t>6739-38</t>
  </si>
  <si>
    <t>000000010527</t>
  </si>
  <si>
    <t>6744-1</t>
  </si>
  <si>
    <t>000000010528</t>
  </si>
  <si>
    <t>6744-2</t>
  </si>
  <si>
    <t>000000010529</t>
  </si>
  <si>
    <t>6744-3</t>
  </si>
  <si>
    <t>000000010530</t>
  </si>
  <si>
    <t>6744-4</t>
  </si>
  <si>
    <t>000000010531</t>
  </si>
  <si>
    <t>6744-5</t>
  </si>
  <si>
    <t>000000010532</t>
  </si>
  <si>
    <t>6744-6</t>
  </si>
  <si>
    <t>000000010533</t>
  </si>
  <si>
    <t>6744-7</t>
  </si>
  <si>
    <t>000000010534</t>
  </si>
  <si>
    <t>6744-8</t>
  </si>
  <si>
    <t>000000010535</t>
  </si>
  <si>
    <t>6744-9</t>
  </si>
  <si>
    <t>000000010536</t>
  </si>
  <si>
    <t>6744-10</t>
  </si>
  <si>
    <t>000000010537</t>
  </si>
  <si>
    <t>6744-11</t>
  </si>
  <si>
    <t>000000010538</t>
  </si>
  <si>
    <t>6744-12</t>
  </si>
  <si>
    <t>000000010539</t>
  </si>
  <si>
    <t>6744-13</t>
  </si>
  <si>
    <t>000000010540</t>
  </si>
  <si>
    <t>6744-14</t>
  </si>
  <si>
    <t>000000010541</t>
  </si>
  <si>
    <t>6744-15</t>
  </si>
  <si>
    <t>000000010542</t>
  </si>
  <si>
    <t>6744-16</t>
  </si>
  <si>
    <t>000000010543</t>
  </si>
  <si>
    <t>6744-17</t>
  </si>
  <si>
    <t>000000010544</t>
  </si>
  <si>
    <t>6744-18</t>
  </si>
  <si>
    <t>000000010545</t>
  </si>
  <si>
    <t>6744-19</t>
  </si>
  <si>
    <t>000000010546</t>
  </si>
  <si>
    <t>6744-20</t>
  </si>
  <si>
    <t>000000010547</t>
  </si>
  <si>
    <t>6744-21</t>
  </si>
  <si>
    <t>000000010548</t>
  </si>
  <si>
    <t>6744-22</t>
  </si>
  <si>
    <t>000000010549</t>
  </si>
  <si>
    <t>6744-23</t>
  </si>
  <si>
    <t>000000010550</t>
  </si>
  <si>
    <t>6744-24</t>
  </si>
  <si>
    <t>000000010551</t>
  </si>
  <si>
    <t>6744-25</t>
  </si>
  <si>
    <t>000000010552</t>
  </si>
  <si>
    <t>6744-26</t>
  </si>
  <si>
    <t>000000010553</t>
  </si>
  <si>
    <t>6744-27</t>
  </si>
  <si>
    <t>000000010554</t>
  </si>
  <si>
    <t>6744-28</t>
  </si>
  <si>
    <t>000000010555</t>
  </si>
  <si>
    <t>6744-29</t>
  </si>
  <si>
    <t>000000010556</t>
  </si>
  <si>
    <t>6744-30</t>
  </si>
  <si>
    <t>000000010557</t>
  </si>
  <si>
    <t>6744-31</t>
  </si>
  <si>
    <t>000000010558</t>
  </si>
  <si>
    <t>6744-32</t>
  </si>
  <si>
    <t>000000010559</t>
  </si>
  <si>
    <t>6744-33</t>
  </si>
  <si>
    <t>000000010560</t>
  </si>
  <si>
    <t>6744-34</t>
  </si>
  <si>
    <t>000000010561</t>
  </si>
  <si>
    <t>6744-35</t>
  </si>
  <si>
    <t>000000010562</t>
  </si>
  <si>
    <t>6744-36</t>
  </si>
  <si>
    <t>000000010563</t>
  </si>
  <si>
    <t>6744-37</t>
  </si>
  <si>
    <t>000000010564</t>
  </si>
  <si>
    <t>6744-38</t>
  </si>
  <si>
    <t>000000010565</t>
  </si>
  <si>
    <t>6744-39</t>
  </si>
  <si>
    <t>000000010566</t>
  </si>
  <si>
    <t>6744-40</t>
  </si>
  <si>
    <t>000000010567</t>
  </si>
  <si>
    <t>6744-41</t>
  </si>
  <si>
    <t>000000010568</t>
  </si>
  <si>
    <t>6744-42</t>
  </si>
  <si>
    <t>000000010569</t>
  </si>
  <si>
    <t>6744-43</t>
  </si>
  <si>
    <t>000000010570</t>
  </si>
  <si>
    <t>6744-44</t>
  </si>
  <si>
    <t>000000010571</t>
  </si>
  <si>
    <t>6744-45</t>
  </si>
  <si>
    <t>000000010572</t>
  </si>
  <si>
    <t>6744-46</t>
  </si>
  <si>
    <t>000000010573</t>
  </si>
  <si>
    <t>6744-47</t>
  </si>
  <si>
    <t>000000010574</t>
  </si>
  <si>
    <t>6744-48</t>
  </si>
  <si>
    <t>000000010575</t>
  </si>
  <si>
    <t>6744-49</t>
  </si>
  <si>
    <t>000000010576</t>
  </si>
  <si>
    <t>6744-50</t>
  </si>
  <si>
    <t>000000010577</t>
  </si>
  <si>
    <t>6744-51</t>
  </si>
  <si>
    <t>000000010578</t>
  </si>
  <si>
    <t>6744-52</t>
  </si>
  <si>
    <t>000000010579</t>
  </si>
  <si>
    <t>6744-53</t>
  </si>
  <si>
    <t>000000010580</t>
  </si>
  <si>
    <t>6744-54</t>
  </si>
  <si>
    <t>000000010581</t>
  </si>
  <si>
    <t>6744-55</t>
  </si>
  <si>
    <t>000000010582</t>
  </si>
  <si>
    <t>6744-56</t>
  </si>
  <si>
    <t>000000010583</t>
  </si>
  <si>
    <t>6744-57</t>
  </si>
  <si>
    <t>000000010584</t>
  </si>
  <si>
    <t>6744-58</t>
  </si>
  <si>
    <t>000000010585</t>
  </si>
  <si>
    <t>6744-59</t>
  </si>
  <si>
    <t>000000010586</t>
  </si>
  <si>
    <t>6744-60</t>
  </si>
  <si>
    <t>000000010587</t>
  </si>
  <si>
    <t>6744-61</t>
  </si>
  <si>
    <t>000000010588</t>
  </si>
  <si>
    <t>6744-62</t>
  </si>
  <si>
    <t>000000010589</t>
  </si>
  <si>
    <t>6744-63</t>
  </si>
  <si>
    <t>000000010590</t>
  </si>
  <si>
    <t>6744-64</t>
  </si>
  <si>
    <t>000000010591</t>
  </si>
  <si>
    <t>6744-65</t>
  </si>
  <si>
    <t>000000010592</t>
  </si>
  <si>
    <t>6744-66</t>
  </si>
  <si>
    <t>000000010593</t>
  </si>
  <si>
    <t>6744-67</t>
  </si>
  <si>
    <t>000000010594</t>
  </si>
  <si>
    <t>6744-68</t>
  </si>
  <si>
    <t>000000010595</t>
  </si>
  <si>
    <t>6744-69</t>
  </si>
  <si>
    <t>000000010596</t>
  </si>
  <si>
    <t>6744-70</t>
  </si>
  <si>
    <t>000000010597</t>
  </si>
  <si>
    <t>6744-71</t>
  </si>
  <si>
    <t>000000010598</t>
  </si>
  <si>
    <t>6744-72</t>
  </si>
  <si>
    <t>000000010599</t>
  </si>
  <si>
    <t>6744-73</t>
  </si>
  <si>
    <t>000000010600</t>
  </si>
  <si>
    <t>6744-74</t>
  </si>
  <si>
    <t>000000010601</t>
  </si>
  <si>
    <t>6744-75</t>
  </si>
  <si>
    <t>000000010602</t>
  </si>
  <si>
    <t>6744-76</t>
  </si>
  <si>
    <t>000000010603</t>
  </si>
  <si>
    <t>6744-77</t>
  </si>
  <si>
    <t>000000010604</t>
  </si>
  <si>
    <t>6744-78</t>
  </si>
  <si>
    <t>000000010605</t>
  </si>
  <si>
    <t>6760-1</t>
  </si>
  <si>
    <t>000000010606</t>
  </si>
  <si>
    <t>6760-2</t>
  </si>
  <si>
    <t>000000010608</t>
  </si>
  <si>
    <t>6760-3</t>
  </si>
  <si>
    <t>000000010609</t>
  </si>
  <si>
    <t>6760-4</t>
  </si>
  <si>
    <t>000000010611</t>
  </si>
  <si>
    <t>6760-5</t>
  </si>
  <si>
    <t>000000010612</t>
  </si>
  <si>
    <t>6760-6</t>
  </si>
  <si>
    <t>000000010613</t>
  </si>
  <si>
    <t>6760-7</t>
  </si>
  <si>
    <t>000000010614</t>
  </si>
  <si>
    <t>6760-8</t>
  </si>
  <si>
    <t>000000010615</t>
  </si>
  <si>
    <t>6760-9</t>
  </si>
  <si>
    <t>000000010616</t>
  </si>
  <si>
    <t>6760-10</t>
  </si>
  <si>
    <t>000000010617</t>
  </si>
  <si>
    <t>6760-11</t>
  </si>
  <si>
    <t>000000010619</t>
  </si>
  <si>
    <t>6760-12</t>
  </si>
  <si>
    <t>000000010620</t>
  </si>
  <si>
    <t>6760-13</t>
  </si>
  <si>
    <t>000000010621</t>
  </si>
  <si>
    <t>6760-14</t>
  </si>
  <si>
    <t>000000010622</t>
  </si>
  <si>
    <t>6760-15</t>
  </si>
  <si>
    <t>000000010623</t>
  </si>
  <si>
    <t>6760-16</t>
  </si>
  <si>
    <t>000000010624</t>
  </si>
  <si>
    <t>6760-17</t>
  </si>
  <si>
    <t>000000010625</t>
  </si>
  <si>
    <t>6760-18</t>
  </si>
  <si>
    <t>000000010626</t>
  </si>
  <si>
    <t>6760-19</t>
  </si>
  <si>
    <t>000000010627</t>
  </si>
  <si>
    <t>6760-20</t>
  </si>
  <si>
    <t>000000010630</t>
  </si>
  <si>
    <t>6760-21</t>
  </si>
  <si>
    <t>000000010631</t>
  </si>
  <si>
    <t>6760-22</t>
  </si>
  <si>
    <t>000000010633</t>
  </si>
  <si>
    <t>6760-23</t>
  </si>
  <si>
    <t>TSOD100-Social Research Association</t>
  </si>
  <si>
    <t>000000010634</t>
  </si>
  <si>
    <t>6760-24</t>
  </si>
  <si>
    <t>000000010635</t>
  </si>
  <si>
    <t>6762-1</t>
  </si>
  <si>
    <t>000000010636</t>
  </si>
  <si>
    <t>6762-2</t>
  </si>
  <si>
    <t>000000010637</t>
  </si>
  <si>
    <t>6762-3</t>
  </si>
  <si>
    <t>000000010638</t>
  </si>
  <si>
    <t>6762-4</t>
  </si>
  <si>
    <t>000000010639</t>
  </si>
  <si>
    <t>6762-5</t>
  </si>
  <si>
    <t>000000010640</t>
  </si>
  <si>
    <t>6762-6</t>
  </si>
  <si>
    <t>000000010641</t>
  </si>
  <si>
    <t>6762-7</t>
  </si>
  <si>
    <t>000000010642</t>
  </si>
  <si>
    <t>6762-8</t>
  </si>
  <si>
    <t>000000010643</t>
  </si>
  <si>
    <t>6766-1</t>
  </si>
  <si>
    <t>000000010644</t>
  </si>
  <si>
    <t>6766-2</t>
  </si>
  <si>
    <t>000000010645</t>
  </si>
  <si>
    <t>6766-3</t>
  </si>
  <si>
    <t>000000010646</t>
  </si>
  <si>
    <t>6766-4</t>
  </si>
  <si>
    <t>000000010647</t>
  </si>
  <si>
    <t>6766-5</t>
  </si>
  <si>
    <t>000000010648</t>
  </si>
  <si>
    <t>6766-6</t>
  </si>
  <si>
    <t>IFES005-Festival Park Day Nursery Glasgow City Council</t>
  </si>
  <si>
    <t>000000010649</t>
  </si>
  <si>
    <t>6766-7</t>
  </si>
  <si>
    <t>000000010650</t>
  </si>
  <si>
    <t>6766-8</t>
  </si>
  <si>
    <t>000000010651</t>
  </si>
  <si>
    <t>6766-9</t>
  </si>
  <si>
    <t>000000010652</t>
  </si>
  <si>
    <t>6766-10</t>
  </si>
  <si>
    <t>000000010653</t>
  </si>
  <si>
    <t>6794-1</t>
  </si>
  <si>
    <t>000000010654</t>
  </si>
  <si>
    <t>6794-2</t>
  </si>
  <si>
    <t>000000010655</t>
  </si>
  <si>
    <t>6794-3</t>
  </si>
  <si>
    <t>000000010661</t>
  </si>
  <si>
    <t>6794-4</t>
  </si>
  <si>
    <t>000000010662</t>
  </si>
  <si>
    <t>6794-5</t>
  </si>
  <si>
    <t>000000010663</t>
  </si>
  <si>
    <t>6794-6</t>
  </si>
  <si>
    <t>000000010664</t>
  </si>
  <si>
    <t>6794-7</t>
  </si>
  <si>
    <t>000000010665</t>
  </si>
  <si>
    <t>6794-8</t>
  </si>
  <si>
    <t>000000010666</t>
  </si>
  <si>
    <t>6794-9</t>
  </si>
  <si>
    <t>000000010667</t>
  </si>
  <si>
    <t>6794-10</t>
  </si>
  <si>
    <t>000000010668</t>
  </si>
  <si>
    <t>6794-11</t>
  </si>
  <si>
    <t>000000010670</t>
  </si>
  <si>
    <t>6794-12</t>
  </si>
  <si>
    <t>000000010671</t>
  </si>
  <si>
    <t>6794-13</t>
  </si>
  <si>
    <t>TBAR103-Barry Laird</t>
  </si>
  <si>
    <t>000000010672</t>
  </si>
  <si>
    <t>6794-14</t>
  </si>
  <si>
    <t>000000010673</t>
  </si>
  <si>
    <t>6794-15</t>
  </si>
  <si>
    <t>000000010674</t>
  </si>
  <si>
    <t>6794-16</t>
  </si>
  <si>
    <t>000000010675</t>
  </si>
  <si>
    <t>6794-17</t>
  </si>
  <si>
    <t>000000010676</t>
  </si>
  <si>
    <t>6794-18</t>
  </si>
  <si>
    <t>000000010678</t>
  </si>
  <si>
    <t>6794-19</t>
  </si>
  <si>
    <t>000000010680</t>
  </si>
  <si>
    <t>6794-20</t>
  </si>
  <si>
    <t>000000010681</t>
  </si>
  <si>
    <t>6794-21</t>
  </si>
  <si>
    <t>000000010682</t>
  </si>
  <si>
    <t>6794-22</t>
  </si>
  <si>
    <t>000000010684</t>
  </si>
  <si>
    <t>6794-23</t>
  </si>
  <si>
    <t>000000010686</t>
  </si>
  <si>
    <t>6794-24</t>
  </si>
  <si>
    <t>000000010687</t>
  </si>
  <si>
    <t>6794-25</t>
  </si>
  <si>
    <t>TIND106-independent Street Arts Network</t>
  </si>
  <si>
    <t>000000010688</t>
  </si>
  <si>
    <t>6794-26</t>
  </si>
  <si>
    <t>000000010689</t>
  </si>
  <si>
    <t>6794-27</t>
  </si>
  <si>
    <t>TMAT106-Matt's Gallery</t>
  </si>
  <si>
    <t>000000010690</t>
  </si>
  <si>
    <t>6794-28</t>
  </si>
  <si>
    <t>000000010692</t>
  </si>
  <si>
    <t>6794-29</t>
  </si>
  <si>
    <t>000000010693</t>
  </si>
  <si>
    <t>6794-30</t>
  </si>
  <si>
    <t>000000010694</t>
  </si>
  <si>
    <t>6794-31</t>
  </si>
  <si>
    <t>000000010695</t>
  </si>
  <si>
    <t>6812-1</t>
  </si>
  <si>
    <t>000000010696</t>
  </si>
  <si>
    <t>6812-2</t>
  </si>
  <si>
    <t>000000010697</t>
  </si>
  <si>
    <t>6812-3</t>
  </si>
  <si>
    <t>000000010698</t>
  </si>
  <si>
    <t>6812-4</t>
  </si>
  <si>
    <t>000000010699</t>
  </si>
  <si>
    <t>6812-5</t>
  </si>
  <si>
    <t>000000010700</t>
  </si>
  <si>
    <t>6812-6</t>
  </si>
  <si>
    <t>000000010701</t>
  </si>
  <si>
    <t>6812-7</t>
  </si>
  <si>
    <t>000000010702</t>
  </si>
  <si>
    <t>6812-8</t>
  </si>
  <si>
    <t>000000010703</t>
  </si>
  <si>
    <t>6812-9</t>
  </si>
  <si>
    <t>000000010704</t>
  </si>
  <si>
    <t>6812-10</t>
  </si>
  <si>
    <t>000000010705</t>
  </si>
  <si>
    <t>6812-11</t>
  </si>
  <si>
    <t>000000010706</t>
  </si>
  <si>
    <t>6812-12</t>
  </si>
  <si>
    <t>IFIX001-Fix Visual Effects Ltd</t>
  </si>
  <si>
    <t>000000010707</t>
  </si>
  <si>
    <t>6812-13</t>
  </si>
  <si>
    <t>IGAL002-Galashiels Town Band</t>
  </si>
  <si>
    <t>000000010708</t>
  </si>
  <si>
    <t>6812-14</t>
  </si>
  <si>
    <t>000000010709</t>
  </si>
  <si>
    <t>6812-15</t>
  </si>
  <si>
    <t>000000010710</t>
  </si>
  <si>
    <t>6812-16</t>
  </si>
  <si>
    <t>000000010711</t>
  </si>
  <si>
    <t>6812-17</t>
  </si>
  <si>
    <t>000000010712</t>
  </si>
  <si>
    <t>6812-18</t>
  </si>
  <si>
    <t>000000010713</t>
  </si>
  <si>
    <t>6812-19</t>
  </si>
  <si>
    <t>ISCO035-Scottish Documentary Institute (SDI)</t>
  </si>
  <si>
    <t>000000010714</t>
  </si>
  <si>
    <t>6812-20</t>
  </si>
  <si>
    <t>000000010715</t>
  </si>
  <si>
    <t>6812-21</t>
  </si>
  <si>
    <t>000000010716</t>
  </si>
  <si>
    <t>6812-22</t>
  </si>
  <si>
    <t>000000010719</t>
  </si>
  <si>
    <t>6812-23</t>
  </si>
  <si>
    <t>000000010720</t>
  </si>
  <si>
    <t>6812-24</t>
  </si>
  <si>
    <t>TIBI100-Ibis Edinburgh</t>
  </si>
  <si>
    <t>000000010721</t>
  </si>
  <si>
    <t>6812-25</t>
  </si>
  <si>
    <t>000000010722</t>
  </si>
  <si>
    <t>6812-26</t>
  </si>
  <si>
    <t>000000010724</t>
  </si>
  <si>
    <t>6812-27</t>
  </si>
  <si>
    <t>000000010725</t>
  </si>
  <si>
    <t>6812-28</t>
  </si>
  <si>
    <t>000000010728</t>
  </si>
  <si>
    <t>6844-1</t>
  </si>
  <si>
    <t>000000010729</t>
  </si>
  <si>
    <t>6844-2</t>
  </si>
  <si>
    <t>000000010730</t>
  </si>
  <si>
    <t>6844-3</t>
  </si>
  <si>
    <t>E1142-Linzi Nelson</t>
  </si>
  <si>
    <t>000000010731</t>
  </si>
  <si>
    <t>6844-4</t>
  </si>
  <si>
    <t>000000010732</t>
  </si>
  <si>
    <t>6844-5</t>
  </si>
  <si>
    <t>000000010733</t>
  </si>
  <si>
    <t>6844-6</t>
  </si>
  <si>
    <t>000000010734</t>
  </si>
  <si>
    <t>6844-7</t>
  </si>
  <si>
    <t>000000010735</t>
  </si>
  <si>
    <t>6844-8</t>
  </si>
  <si>
    <t>000000010738</t>
  </si>
  <si>
    <t>6844-9</t>
  </si>
  <si>
    <t>000000010739</t>
  </si>
  <si>
    <t>6844-10</t>
  </si>
  <si>
    <t>000000010740</t>
  </si>
  <si>
    <t>6844-11</t>
  </si>
  <si>
    <t>000000010741</t>
  </si>
  <si>
    <t>6844-12</t>
  </si>
  <si>
    <t>000000010742</t>
  </si>
  <si>
    <t>6844-13</t>
  </si>
  <si>
    <t>000000010743</t>
  </si>
  <si>
    <t>6844-14</t>
  </si>
  <si>
    <t>000000010744</t>
  </si>
  <si>
    <t>6844-15</t>
  </si>
  <si>
    <t>000000010745</t>
  </si>
  <si>
    <t>6844-16</t>
  </si>
  <si>
    <t>000000010746</t>
  </si>
  <si>
    <t>6844-17</t>
  </si>
  <si>
    <t>000000010747</t>
  </si>
  <si>
    <t>6844-18</t>
  </si>
  <si>
    <t>000000010748</t>
  </si>
  <si>
    <t>6844-19</t>
  </si>
  <si>
    <t>000000010752</t>
  </si>
  <si>
    <t>6844-20</t>
  </si>
  <si>
    <t>000000010753</t>
  </si>
  <si>
    <t>6844-21</t>
  </si>
  <si>
    <t>000000010758</t>
  </si>
  <si>
    <t>6844-22</t>
  </si>
  <si>
    <t>000000010759</t>
  </si>
  <si>
    <t>6844-23</t>
  </si>
  <si>
    <t>000000010761</t>
  </si>
  <si>
    <t>6844-24</t>
  </si>
  <si>
    <t>000000010762</t>
  </si>
  <si>
    <t>6844-25</t>
  </si>
  <si>
    <t>TCUL106-Culture Republic</t>
  </si>
  <si>
    <t>000000010763</t>
  </si>
  <si>
    <t>6844-26</t>
  </si>
  <si>
    <t>000000010764</t>
  </si>
  <si>
    <t>6844-27</t>
  </si>
  <si>
    <t>000000010765</t>
  </si>
  <si>
    <t>6844-28</t>
  </si>
  <si>
    <t>000000010767</t>
  </si>
  <si>
    <t>6844-29</t>
  </si>
  <si>
    <t>000000010768</t>
  </si>
  <si>
    <t>6844-30</t>
  </si>
  <si>
    <t>000000010769</t>
  </si>
  <si>
    <t>6844-31</t>
  </si>
  <si>
    <t>TUNI106-University of Stratchlyde</t>
  </si>
  <si>
    <t>000000010772</t>
  </si>
  <si>
    <t>6844-32</t>
  </si>
  <si>
    <t>000000010773</t>
  </si>
  <si>
    <t>6845-1</t>
  </si>
  <si>
    <t>000000010774</t>
  </si>
  <si>
    <t>6845-2</t>
  </si>
  <si>
    <t>000000010775</t>
  </si>
  <si>
    <t>6853-1</t>
  </si>
  <si>
    <t>000000010776</t>
  </si>
  <si>
    <t>6853-2</t>
  </si>
  <si>
    <t>000000010777</t>
  </si>
  <si>
    <t>6853-3</t>
  </si>
  <si>
    <t>000000010778</t>
  </si>
  <si>
    <t>6853-4</t>
  </si>
  <si>
    <t>000000010780</t>
  </si>
  <si>
    <t>6853-5</t>
  </si>
  <si>
    <t>000000010781</t>
  </si>
  <si>
    <t>6853-6</t>
  </si>
  <si>
    <t>000000010782</t>
  </si>
  <si>
    <t>6853-7</t>
  </si>
  <si>
    <t>000000010783</t>
  </si>
  <si>
    <t>6853-8</t>
  </si>
  <si>
    <t>000000010784</t>
  </si>
  <si>
    <t>6853-9</t>
  </si>
  <si>
    <t>000000010785</t>
  </si>
  <si>
    <t>6853-10</t>
  </si>
  <si>
    <t>000000010902</t>
  </si>
  <si>
    <t>6916-1</t>
  </si>
  <si>
    <t>000000010903</t>
  </si>
  <si>
    <t>6916-2</t>
  </si>
  <si>
    <t>000000010904</t>
  </si>
  <si>
    <t>6916-3</t>
  </si>
  <si>
    <t>000000010905</t>
  </si>
  <si>
    <t>6916-4</t>
  </si>
  <si>
    <t>000000010906</t>
  </si>
  <si>
    <t>6916-5</t>
  </si>
  <si>
    <t>000000010907</t>
  </si>
  <si>
    <t>6916-6</t>
  </si>
  <si>
    <t>000000010908</t>
  </si>
  <si>
    <t>6916-7</t>
  </si>
  <si>
    <t>000000010909</t>
  </si>
  <si>
    <t>6916-8</t>
  </si>
  <si>
    <t>000000010910</t>
  </si>
  <si>
    <t>6916-9</t>
  </si>
  <si>
    <t>000000010911</t>
  </si>
  <si>
    <t>6916-10</t>
  </si>
  <si>
    <t>STATIONERY OFFICE</t>
  </si>
  <si>
    <t>6796-1</t>
  </si>
  <si>
    <t>HOBRACO00121706</t>
  </si>
  <si>
    <t>6797-1</t>
  </si>
  <si>
    <t>TRBS100-RBS (Transaction Services UK)</t>
  </si>
  <si>
    <t>IN000300-THPU100</t>
  </si>
  <si>
    <t>6808-1</t>
  </si>
  <si>
    <t>THPU100-Hannah Putsey</t>
  </si>
  <si>
    <t>6818-1</t>
  </si>
  <si>
    <t>MISPIANOPIANO</t>
  </si>
  <si>
    <t>6828-1</t>
  </si>
  <si>
    <t>TPIA001-PianoPiano</t>
  </si>
  <si>
    <t>6745-1</t>
  </si>
  <si>
    <t>6746-1</t>
  </si>
  <si>
    <t>6747-1</t>
  </si>
  <si>
    <t>6748-1</t>
  </si>
  <si>
    <t>6811-1</t>
  </si>
  <si>
    <t>6813-1</t>
  </si>
  <si>
    <t>000000010786</t>
  </si>
  <si>
    <t>6860-1</t>
  </si>
  <si>
    <t>000000010787</t>
  </si>
  <si>
    <t>6860-2</t>
  </si>
  <si>
    <t>000000010788</t>
  </si>
  <si>
    <t>6860-3</t>
  </si>
  <si>
    <t>000000010789</t>
  </si>
  <si>
    <t>6860-4</t>
  </si>
  <si>
    <t>000000010790</t>
  </si>
  <si>
    <t>6860-5</t>
  </si>
  <si>
    <t>000000010791</t>
  </si>
  <si>
    <t>6860-6</t>
  </si>
  <si>
    <t>G100538-Kieran Campbell Murray</t>
  </si>
  <si>
    <t>000000010792</t>
  </si>
  <si>
    <t>6860-7</t>
  </si>
  <si>
    <t>G100549-MungoÔÇÖs Hi Fi</t>
  </si>
  <si>
    <t>000000010793</t>
  </si>
  <si>
    <t>6860-8</t>
  </si>
  <si>
    <t>000000010794</t>
  </si>
  <si>
    <t>6860-9</t>
  </si>
  <si>
    <t>ISCR003-Edinburgh Napier University (Screen Academy Scotland</t>
  </si>
  <si>
    <t>000000010795</t>
  </si>
  <si>
    <t>6860-10</t>
  </si>
  <si>
    <t>000000010797</t>
  </si>
  <si>
    <t>6860-11</t>
  </si>
  <si>
    <t>000000010798</t>
  </si>
  <si>
    <t>6860-12</t>
  </si>
  <si>
    <t>000000010799</t>
  </si>
  <si>
    <t>6860-13</t>
  </si>
  <si>
    <t>000000010800</t>
  </si>
  <si>
    <t>6860-14</t>
  </si>
  <si>
    <t>000000010801</t>
  </si>
  <si>
    <t>6860-15</t>
  </si>
  <si>
    <t>000000010802</t>
  </si>
  <si>
    <t>6860-16</t>
  </si>
  <si>
    <t>000000010803</t>
  </si>
  <si>
    <t>6860-17</t>
  </si>
  <si>
    <t>000000010804</t>
  </si>
  <si>
    <t>6860-18</t>
  </si>
  <si>
    <t>000000010805</t>
  </si>
  <si>
    <t>6860-19</t>
  </si>
  <si>
    <t>000000010806</t>
  </si>
  <si>
    <t>6860-20</t>
  </si>
  <si>
    <t>TCOM107-Comar</t>
  </si>
  <si>
    <t>000000010807</t>
  </si>
  <si>
    <t>6860-21</t>
  </si>
  <si>
    <t>000000010808</t>
  </si>
  <si>
    <t>6860-22</t>
  </si>
  <si>
    <t>000000010810</t>
  </si>
  <si>
    <t>6860-23</t>
  </si>
  <si>
    <t>000000010812</t>
  </si>
  <si>
    <t>6860-24</t>
  </si>
  <si>
    <t>000000010813</t>
  </si>
  <si>
    <t>6860-25</t>
  </si>
  <si>
    <t>000000010814</t>
  </si>
  <si>
    <t>6860-26</t>
  </si>
  <si>
    <t>000000010815</t>
  </si>
  <si>
    <t>6860-27</t>
  </si>
  <si>
    <t>000000010816</t>
  </si>
  <si>
    <t>6860-28</t>
  </si>
  <si>
    <t>000000010817</t>
  </si>
  <si>
    <t>6860-29</t>
  </si>
  <si>
    <t>000000010818</t>
  </si>
  <si>
    <t>6860-30</t>
  </si>
  <si>
    <t>000000010819</t>
  </si>
  <si>
    <t>6860-31</t>
  </si>
  <si>
    <t>000000010820</t>
  </si>
  <si>
    <t>6860-32</t>
  </si>
  <si>
    <t>000000010821</t>
  </si>
  <si>
    <t>6860-33</t>
  </si>
  <si>
    <t>000000010822</t>
  </si>
  <si>
    <t>6860-34</t>
  </si>
  <si>
    <t>000000010824</t>
  </si>
  <si>
    <t>6860-35</t>
  </si>
  <si>
    <t>000000010825</t>
  </si>
  <si>
    <t>6860-36</t>
  </si>
  <si>
    <t>000000010827</t>
  </si>
  <si>
    <t>6860-37</t>
  </si>
  <si>
    <t>000000010828</t>
  </si>
  <si>
    <t>6860-38</t>
  </si>
  <si>
    <t>000000010829</t>
  </si>
  <si>
    <t>6860-39</t>
  </si>
  <si>
    <t>000000010830</t>
  </si>
  <si>
    <t>6860-40</t>
  </si>
  <si>
    <t>000000010831</t>
  </si>
  <si>
    <t>6860-41</t>
  </si>
  <si>
    <t>000000010833</t>
  </si>
  <si>
    <t>6878-1</t>
  </si>
  <si>
    <t>000000010834</t>
  </si>
  <si>
    <t>6878-2</t>
  </si>
  <si>
    <t>000000010836</t>
  </si>
  <si>
    <t>6878-3</t>
  </si>
  <si>
    <t>000000010837</t>
  </si>
  <si>
    <t>6878-4</t>
  </si>
  <si>
    <t>E1918-Katherine Deans</t>
  </si>
  <si>
    <t>000000010838</t>
  </si>
  <si>
    <t>6878-5</t>
  </si>
  <si>
    <t>000000010842</t>
  </si>
  <si>
    <t>6878-6</t>
  </si>
  <si>
    <t>000000010843</t>
  </si>
  <si>
    <t>6878-7</t>
  </si>
  <si>
    <t>000000010844</t>
  </si>
  <si>
    <t>6878-8</t>
  </si>
  <si>
    <t>000000010845</t>
  </si>
  <si>
    <t>6878-9</t>
  </si>
  <si>
    <t>000000010846</t>
  </si>
  <si>
    <t>6878-10</t>
  </si>
  <si>
    <t>000000010847</t>
  </si>
  <si>
    <t>6878-11</t>
  </si>
  <si>
    <t>000000010848</t>
  </si>
  <si>
    <t>6878-12</t>
  </si>
  <si>
    <t>000000010849</t>
  </si>
  <si>
    <t>6878-13</t>
  </si>
  <si>
    <t>000000010850</t>
  </si>
  <si>
    <t>6878-14</t>
  </si>
  <si>
    <t>000000010851</t>
  </si>
  <si>
    <t>6878-15</t>
  </si>
  <si>
    <t>TNEI101-Neil Henderson</t>
  </si>
  <si>
    <t>000000010852</t>
  </si>
  <si>
    <t>6878-16</t>
  </si>
  <si>
    <t>000000010855</t>
  </si>
  <si>
    <t>6878-17</t>
  </si>
  <si>
    <t>000000010856</t>
  </si>
  <si>
    <t>6878-18</t>
  </si>
  <si>
    <t>000000010857</t>
  </si>
  <si>
    <t>6878-19</t>
  </si>
  <si>
    <t>000000010858</t>
  </si>
  <si>
    <t>6894-1</t>
  </si>
  <si>
    <t>000000010859</t>
  </si>
  <si>
    <t>6894-2</t>
  </si>
  <si>
    <t>000000010860</t>
  </si>
  <si>
    <t>6894-3</t>
  </si>
  <si>
    <t>000000010862</t>
  </si>
  <si>
    <t>6894-4</t>
  </si>
  <si>
    <t>000000010863</t>
  </si>
  <si>
    <t>6894-5</t>
  </si>
  <si>
    <t>000000010864</t>
  </si>
  <si>
    <t>6894-6</t>
  </si>
  <si>
    <t>000000010865</t>
  </si>
  <si>
    <t>6894-7</t>
  </si>
  <si>
    <t>000000010866</t>
  </si>
  <si>
    <t>6894-8</t>
  </si>
  <si>
    <t>G100556-Emily Kelly</t>
  </si>
  <si>
    <t>000000010867</t>
  </si>
  <si>
    <t>6894-9</t>
  </si>
  <si>
    <t>000000010868</t>
  </si>
  <si>
    <t>6894-10</t>
  </si>
  <si>
    <t>000000010869</t>
  </si>
  <si>
    <t>6894-11</t>
  </si>
  <si>
    <t>000000010870</t>
  </si>
  <si>
    <t>6894-12</t>
  </si>
  <si>
    <t>000000010871</t>
  </si>
  <si>
    <t>6894-13</t>
  </si>
  <si>
    <t>000000010872</t>
  </si>
  <si>
    <t>6894-14</t>
  </si>
  <si>
    <t>000000010873</t>
  </si>
  <si>
    <t>6894-15</t>
  </si>
  <si>
    <t>000000010874</t>
  </si>
  <si>
    <t>6894-16</t>
  </si>
  <si>
    <t>000000010875</t>
  </si>
  <si>
    <t>6894-17</t>
  </si>
  <si>
    <t>000000010876</t>
  </si>
  <si>
    <t>6894-18</t>
  </si>
  <si>
    <t>000000010877</t>
  </si>
  <si>
    <t>6894-19</t>
  </si>
  <si>
    <t>000000010878</t>
  </si>
  <si>
    <t>6894-20</t>
  </si>
  <si>
    <t>000000010879</t>
  </si>
  <si>
    <t>6894-21</t>
  </si>
  <si>
    <t>000000010880</t>
  </si>
  <si>
    <t>6894-22</t>
  </si>
  <si>
    <t>000000010883</t>
  </si>
  <si>
    <t>6894-23</t>
  </si>
  <si>
    <t>000000010884</t>
  </si>
  <si>
    <t>6894-24</t>
  </si>
  <si>
    <t>000000010885</t>
  </si>
  <si>
    <t>6894-25</t>
  </si>
  <si>
    <t>000000010887</t>
  </si>
  <si>
    <t>6894-26</t>
  </si>
  <si>
    <t>000000010888</t>
  </si>
  <si>
    <t>6894-27</t>
  </si>
  <si>
    <t>000000010890</t>
  </si>
  <si>
    <t>6894-28</t>
  </si>
  <si>
    <t>000000010891</t>
  </si>
  <si>
    <t>6894-29</t>
  </si>
  <si>
    <t>000000010892</t>
  </si>
  <si>
    <t>6894-30</t>
  </si>
  <si>
    <t>000000010893</t>
  </si>
  <si>
    <t>6894-31</t>
  </si>
  <si>
    <t>TPAM100-Pam Roberts</t>
  </si>
  <si>
    <t>000000010894</t>
  </si>
  <si>
    <t>6894-32</t>
  </si>
  <si>
    <t>000000010895</t>
  </si>
  <si>
    <t>6894-33</t>
  </si>
  <si>
    <t>000000010897</t>
  </si>
  <si>
    <t>6894-34</t>
  </si>
  <si>
    <t>TREE102-Reed Specialist Recruitment Ltd</t>
  </si>
  <si>
    <t>000000010898</t>
  </si>
  <si>
    <t>6894-35</t>
  </si>
  <si>
    <t>000000010899</t>
  </si>
  <si>
    <t>6894-36</t>
  </si>
  <si>
    <t>000000010900</t>
  </si>
  <si>
    <t>6894-37</t>
  </si>
  <si>
    <t>000000010901</t>
  </si>
  <si>
    <t>6894-38</t>
  </si>
  <si>
    <t>000000010912</t>
  </si>
  <si>
    <t>6926-1</t>
  </si>
  <si>
    <t>000000010913</t>
  </si>
  <si>
    <t>6926-2</t>
  </si>
  <si>
    <t>000000010914</t>
  </si>
  <si>
    <t>6926-3</t>
  </si>
  <si>
    <t>000000010915</t>
  </si>
  <si>
    <t>6926-4</t>
  </si>
  <si>
    <t>000000010916</t>
  </si>
  <si>
    <t>6926-5</t>
  </si>
  <si>
    <t>000000010917</t>
  </si>
  <si>
    <t>6926-6</t>
  </si>
  <si>
    <t>E1858-Harriet Baker</t>
  </si>
  <si>
    <t>000000010918</t>
  </si>
  <si>
    <t>6926-7</t>
  </si>
  <si>
    <t>000000010919</t>
  </si>
  <si>
    <t>6926-8</t>
  </si>
  <si>
    <t>000000010920</t>
  </si>
  <si>
    <t>6926-9</t>
  </si>
  <si>
    <t>000000010921</t>
  </si>
  <si>
    <t>6926-10</t>
  </si>
  <si>
    <t>000000010922</t>
  </si>
  <si>
    <t>6926-11</t>
  </si>
  <si>
    <t>000000010926</t>
  </si>
  <si>
    <t>6926-12</t>
  </si>
  <si>
    <t>000000010928</t>
  </si>
  <si>
    <t>6926-13</t>
  </si>
  <si>
    <t>000000010929</t>
  </si>
  <si>
    <t>6926-14</t>
  </si>
  <si>
    <t>000000010935</t>
  </si>
  <si>
    <t>6926-15</t>
  </si>
  <si>
    <t>000000010936</t>
  </si>
  <si>
    <t>6926-16</t>
  </si>
  <si>
    <t>000000010937</t>
  </si>
  <si>
    <t>6926-17</t>
  </si>
  <si>
    <t>000000010938</t>
  </si>
  <si>
    <t>6926-18</t>
  </si>
  <si>
    <t>000000010939</t>
  </si>
  <si>
    <t>6926-19</t>
  </si>
  <si>
    <t>000000010941</t>
  </si>
  <si>
    <t>6926-20</t>
  </si>
  <si>
    <t>000000010942</t>
  </si>
  <si>
    <t>6926-21</t>
  </si>
  <si>
    <t>000000010943</t>
  </si>
  <si>
    <t>6926-22</t>
  </si>
  <si>
    <t>TPUL100-Publishing Scotland</t>
  </si>
  <si>
    <t>000000010944</t>
  </si>
  <si>
    <t>6926-23</t>
  </si>
  <si>
    <t>000000010945</t>
  </si>
  <si>
    <t>6926-24</t>
  </si>
  <si>
    <t>000000010946</t>
  </si>
  <si>
    <t>6926-25</t>
  </si>
  <si>
    <t>000000010947</t>
  </si>
  <si>
    <t>6940-1</t>
  </si>
  <si>
    <t>000000010948</t>
  </si>
  <si>
    <t>6940-2</t>
  </si>
  <si>
    <t>000000010949</t>
  </si>
  <si>
    <t>6940-3</t>
  </si>
  <si>
    <t>000000010950</t>
  </si>
  <si>
    <t>6940-4</t>
  </si>
  <si>
    <t>000000010951</t>
  </si>
  <si>
    <t>6940-5</t>
  </si>
  <si>
    <t>000000010952</t>
  </si>
  <si>
    <t>6940-6</t>
  </si>
  <si>
    <t>G100119-Citymoves [Aberdeen City Council)</t>
  </si>
  <si>
    <t>000000010954</t>
  </si>
  <si>
    <t>6940-7</t>
  </si>
  <si>
    <t>000000010955</t>
  </si>
  <si>
    <t>6940-8</t>
  </si>
  <si>
    <t>000000010956</t>
  </si>
  <si>
    <t>6940-9</t>
  </si>
  <si>
    <t>000000010957</t>
  </si>
  <si>
    <t>6940-10</t>
  </si>
  <si>
    <t>000000010958</t>
  </si>
  <si>
    <t>6940-11</t>
  </si>
  <si>
    <t>000000010959</t>
  </si>
  <si>
    <t>6940-12</t>
  </si>
  <si>
    <t>000000010960</t>
  </si>
  <si>
    <t>6940-13</t>
  </si>
  <si>
    <t>000000010961</t>
  </si>
  <si>
    <t>6940-14</t>
  </si>
  <si>
    <t>000000010962</t>
  </si>
  <si>
    <t>6940-15</t>
  </si>
  <si>
    <t>IRUR001-Rural Nations Limited</t>
  </si>
  <si>
    <t>000000010963</t>
  </si>
  <si>
    <t>6940-16</t>
  </si>
  <si>
    <t>000000010964</t>
  </si>
  <si>
    <t>6940-17</t>
  </si>
  <si>
    <t>000000010965</t>
  </si>
  <si>
    <t>6940-18</t>
  </si>
  <si>
    <t>000000010966</t>
  </si>
  <si>
    <t>6940-19</t>
  </si>
  <si>
    <t>000000010968</t>
  </si>
  <si>
    <t>6940-20</t>
  </si>
  <si>
    <t>000000010969</t>
  </si>
  <si>
    <t>6940-21</t>
  </si>
  <si>
    <t>000000010970</t>
  </si>
  <si>
    <t>6955-1</t>
  </si>
  <si>
    <t>000000010971</t>
  </si>
  <si>
    <t>6955-2</t>
  </si>
  <si>
    <t>000000010972</t>
  </si>
  <si>
    <t>6955-3</t>
  </si>
  <si>
    <t>000000010973</t>
  </si>
  <si>
    <t>6955-4</t>
  </si>
  <si>
    <t>000000010974</t>
  </si>
  <si>
    <t>6955-5</t>
  </si>
  <si>
    <t>000000010975</t>
  </si>
  <si>
    <t>6955-6</t>
  </si>
  <si>
    <t>000000010976</t>
  </si>
  <si>
    <t>6955-7</t>
  </si>
  <si>
    <t>000000010978</t>
  </si>
  <si>
    <t>6955-8</t>
  </si>
  <si>
    <t>000000010980</t>
  </si>
  <si>
    <t>6955-9</t>
  </si>
  <si>
    <t>000000010981</t>
  </si>
  <si>
    <t>6955-10</t>
  </si>
  <si>
    <t>TCOM108-Complete IT Systems Ltd</t>
  </si>
  <si>
    <t>000000010982</t>
  </si>
  <si>
    <t>6955-11</t>
  </si>
  <si>
    <t>TFIG100-Figment Films Ltd</t>
  </si>
  <si>
    <t>000000010983</t>
  </si>
  <si>
    <t>6955-12</t>
  </si>
  <si>
    <t>000000010984</t>
  </si>
  <si>
    <t>6955-13</t>
  </si>
  <si>
    <t>000000010985</t>
  </si>
  <si>
    <t>6955-14</t>
  </si>
  <si>
    <t>000000010986</t>
  </si>
  <si>
    <t>6955-15</t>
  </si>
  <si>
    <t>000000010987</t>
  </si>
  <si>
    <t>6955-16</t>
  </si>
  <si>
    <t>TLIZ102-Liz Lochhead</t>
  </si>
  <si>
    <t>000000010988</t>
  </si>
  <si>
    <t>6955-17</t>
  </si>
  <si>
    <t>000000010989</t>
  </si>
  <si>
    <t>6955-18</t>
  </si>
  <si>
    <t>000000010991</t>
  </si>
  <si>
    <t>6955-19</t>
  </si>
  <si>
    <t>000000010994</t>
  </si>
  <si>
    <t>6955-20</t>
  </si>
  <si>
    <t>000000010995</t>
  </si>
  <si>
    <t>6955-21</t>
  </si>
  <si>
    <t>TROY107-Royal National Theatre</t>
  </si>
  <si>
    <t>000000010996</t>
  </si>
  <si>
    <t>6955-22</t>
  </si>
  <si>
    <t>000000010997</t>
  </si>
  <si>
    <t>6977-1</t>
  </si>
  <si>
    <t>000000010998</t>
  </si>
  <si>
    <t>6977-2</t>
  </si>
  <si>
    <t>000000010999</t>
  </si>
  <si>
    <t>6977-3</t>
  </si>
  <si>
    <t>000000011000</t>
  </si>
  <si>
    <t>6977-4</t>
  </si>
  <si>
    <t>000000011001</t>
  </si>
  <si>
    <t>6977-5</t>
  </si>
  <si>
    <t>000000011002</t>
  </si>
  <si>
    <t>6977-6</t>
  </si>
  <si>
    <t>000000011003</t>
  </si>
  <si>
    <t>6977-7</t>
  </si>
  <si>
    <t>000000011004</t>
  </si>
  <si>
    <t>6977-8</t>
  </si>
  <si>
    <t>000000011005</t>
  </si>
  <si>
    <t>6977-9</t>
  </si>
  <si>
    <t>000000011006</t>
  </si>
  <si>
    <t>6977-10</t>
  </si>
  <si>
    <t>G100568-Celtic Colours International Festival</t>
  </si>
  <si>
    <t>000000011007</t>
  </si>
  <si>
    <t>6977-11</t>
  </si>
  <si>
    <t>G100569-Mick Peter</t>
  </si>
  <si>
    <t>000000011008</t>
  </si>
  <si>
    <t>6977-12</t>
  </si>
  <si>
    <t>000000011009</t>
  </si>
  <si>
    <t>6977-13</t>
  </si>
  <si>
    <t>000000011010</t>
  </si>
  <si>
    <t>6977-14</t>
  </si>
  <si>
    <t>IBRI014-British Federation of Film Societies</t>
  </si>
  <si>
    <t>000000011011</t>
  </si>
  <si>
    <t>6977-15</t>
  </si>
  <si>
    <t>000000011012</t>
  </si>
  <si>
    <t>6977-16</t>
  </si>
  <si>
    <t>000000011013</t>
  </si>
  <si>
    <t>6977-17</t>
  </si>
  <si>
    <t>000000011014</t>
  </si>
  <si>
    <t>6977-18</t>
  </si>
  <si>
    <t>000000011015</t>
  </si>
  <si>
    <t>6977-19</t>
  </si>
  <si>
    <t>000000011016</t>
  </si>
  <si>
    <t>6977-20</t>
  </si>
  <si>
    <t>000000011017</t>
  </si>
  <si>
    <t>6977-21</t>
  </si>
  <si>
    <t>000000011018</t>
  </si>
  <si>
    <t>6977-22</t>
  </si>
  <si>
    <t>ISHA002-Shaper Caper Limited</t>
  </si>
  <si>
    <t>000000011019</t>
  </si>
  <si>
    <t>6977-23</t>
  </si>
  <si>
    <t>000000011020</t>
  </si>
  <si>
    <t>6977-24</t>
  </si>
  <si>
    <t>000000011023</t>
  </si>
  <si>
    <t>6977-25</t>
  </si>
  <si>
    <t>000000011024</t>
  </si>
  <si>
    <t>6977-26</t>
  </si>
  <si>
    <t>000000011025</t>
  </si>
  <si>
    <t>6977-27</t>
  </si>
  <si>
    <t>000000011026</t>
  </si>
  <si>
    <t>6977-28</t>
  </si>
  <si>
    <t>000000011027</t>
  </si>
  <si>
    <t>6985-1</t>
  </si>
  <si>
    <t>000000011028</t>
  </si>
  <si>
    <t>6985-2</t>
  </si>
  <si>
    <t>000000011029</t>
  </si>
  <si>
    <t>6985-3</t>
  </si>
  <si>
    <t>000000011030</t>
  </si>
  <si>
    <t>6985-4</t>
  </si>
  <si>
    <t>000000011031</t>
  </si>
  <si>
    <t>6985-5</t>
  </si>
  <si>
    <t>000000011032</t>
  </si>
  <si>
    <t>6985-6</t>
  </si>
  <si>
    <t>000000011033</t>
  </si>
  <si>
    <t>6985-7</t>
  </si>
  <si>
    <t>000000011034</t>
  </si>
  <si>
    <t>6985-8</t>
  </si>
  <si>
    <t>000000011035</t>
  </si>
  <si>
    <t>6985-9</t>
  </si>
  <si>
    <t>000000011036</t>
  </si>
  <si>
    <t>6985-10</t>
  </si>
  <si>
    <t>000000011037</t>
  </si>
  <si>
    <t>6985-11</t>
  </si>
  <si>
    <t>TJUD100-Judy Moir Agency</t>
  </si>
  <si>
    <t>000000011038</t>
  </si>
  <si>
    <t>6985-12</t>
  </si>
  <si>
    <t>000000011039</t>
  </si>
  <si>
    <t>6985-13</t>
  </si>
  <si>
    <t>000000011041</t>
  </si>
  <si>
    <t>6985-14</t>
  </si>
  <si>
    <t>000000011042</t>
  </si>
  <si>
    <t>6985-15</t>
  </si>
  <si>
    <t>TRED102-Redfern Travel Ltd</t>
  </si>
  <si>
    <t>000000011043</t>
  </si>
  <si>
    <t>6985-16</t>
  </si>
  <si>
    <t>000000011044</t>
  </si>
  <si>
    <t>6985-17</t>
  </si>
  <si>
    <t>000000011045</t>
  </si>
  <si>
    <t>6985-18</t>
  </si>
  <si>
    <t>000000011046</t>
  </si>
  <si>
    <t>6985-19</t>
  </si>
  <si>
    <t>000000011062</t>
  </si>
  <si>
    <t>7007-1</t>
  </si>
  <si>
    <t>000000011063</t>
  </si>
  <si>
    <t>7007-2</t>
  </si>
  <si>
    <t>000000011065</t>
  </si>
  <si>
    <t>7007-3</t>
  </si>
  <si>
    <t>000000011066</t>
  </si>
  <si>
    <t>7007-4</t>
  </si>
  <si>
    <t>000000011067</t>
  </si>
  <si>
    <t>7007-5</t>
  </si>
  <si>
    <t>000000011068</t>
  </si>
  <si>
    <t>7007-6</t>
  </si>
  <si>
    <t>000000011069</t>
  </si>
  <si>
    <t>7007-7</t>
  </si>
  <si>
    <t>000000011070</t>
  </si>
  <si>
    <t>7007-8</t>
  </si>
  <si>
    <t>000000011072</t>
  </si>
  <si>
    <t>7013-1</t>
  </si>
  <si>
    <t>000000011073</t>
  </si>
  <si>
    <t>7013-2</t>
  </si>
  <si>
    <t>000000011074</t>
  </si>
  <si>
    <t>7013-3</t>
  </si>
  <si>
    <t>000000011075</t>
  </si>
  <si>
    <t>7013-4</t>
  </si>
  <si>
    <t>000000011076</t>
  </si>
  <si>
    <t>7013-5</t>
  </si>
  <si>
    <t>000000011077</t>
  </si>
  <si>
    <t>7013-6</t>
  </si>
  <si>
    <t>000000011078</t>
  </si>
  <si>
    <t>7013-7</t>
  </si>
  <si>
    <t>000000011079</t>
  </si>
  <si>
    <t>7013-8</t>
  </si>
  <si>
    <t>000000011080</t>
  </si>
  <si>
    <t>7013-9</t>
  </si>
  <si>
    <t>000000011081</t>
  </si>
  <si>
    <t>7013-10</t>
  </si>
  <si>
    <t>000000011082</t>
  </si>
  <si>
    <t>7013-11</t>
  </si>
  <si>
    <t>000000011083</t>
  </si>
  <si>
    <t>7013-12</t>
  </si>
  <si>
    <t>C1CSC</t>
  </si>
  <si>
    <t>6934-1</t>
  </si>
  <si>
    <t>TSCO105-Scottish Funding Council</t>
  </si>
  <si>
    <t>LIVCSCO01748331</t>
  </si>
  <si>
    <t>7014-1</t>
  </si>
  <si>
    <t>TCLY100-Clydebank Films</t>
  </si>
  <si>
    <t>6873-1</t>
  </si>
  <si>
    <t>6978-1</t>
  </si>
  <si>
    <t>Cinekid payment recharge</t>
  </si>
  <si>
    <t>6856-1</t>
  </si>
  <si>
    <t>6856-2</t>
  </si>
  <si>
    <t>000000011047</t>
  </si>
  <si>
    <t>7005-1</t>
  </si>
  <si>
    <t>000000011048</t>
  </si>
  <si>
    <t>7005-2</t>
  </si>
  <si>
    <t>000000011049</t>
  </si>
  <si>
    <t>7005-3</t>
  </si>
  <si>
    <t>000000011050</t>
  </si>
  <si>
    <t>7005-4</t>
  </si>
  <si>
    <t>000000011051</t>
  </si>
  <si>
    <t>7005-5</t>
  </si>
  <si>
    <t>000000011052</t>
  </si>
  <si>
    <t>7005-6</t>
  </si>
  <si>
    <t>000000011054</t>
  </si>
  <si>
    <t>7005-7</t>
  </si>
  <si>
    <t>000000011055</t>
  </si>
  <si>
    <t>7005-8</t>
  </si>
  <si>
    <t>000000011056</t>
  </si>
  <si>
    <t>7005-9</t>
  </si>
  <si>
    <t>000000011057</t>
  </si>
  <si>
    <t>7005-10</t>
  </si>
  <si>
    <t>000000011058</t>
  </si>
  <si>
    <t>7005-11</t>
  </si>
  <si>
    <t>000000011059</t>
  </si>
  <si>
    <t>7005-12</t>
  </si>
  <si>
    <t>000000011060</t>
  </si>
  <si>
    <t>7005-13</t>
  </si>
  <si>
    <t>TSHO102-Showcase Scotland</t>
  </si>
  <si>
    <t>000000011061</t>
  </si>
  <si>
    <t>7005-14</t>
  </si>
  <si>
    <t>000000011071</t>
  </si>
  <si>
    <t>7010-1</t>
  </si>
  <si>
    <t>TMET100-Messagelabs Ltd</t>
  </si>
  <si>
    <t>000000011084</t>
  </si>
  <si>
    <t>7023-1</t>
  </si>
  <si>
    <t>000000011085</t>
  </si>
  <si>
    <t>7023-2</t>
  </si>
  <si>
    <t>000000011086</t>
  </si>
  <si>
    <t>7023-3</t>
  </si>
  <si>
    <t>000000011088</t>
  </si>
  <si>
    <t>7023-4</t>
  </si>
  <si>
    <t>000000011090</t>
  </si>
  <si>
    <t>7023-5</t>
  </si>
  <si>
    <t>000000011091</t>
  </si>
  <si>
    <t>7023-6</t>
  </si>
  <si>
    <t>000000011092</t>
  </si>
  <si>
    <t>7023-7</t>
  </si>
  <si>
    <t>000000011093</t>
  </si>
  <si>
    <t>7023-8</t>
  </si>
  <si>
    <t>000000011094</t>
  </si>
  <si>
    <t>7023-9</t>
  </si>
  <si>
    <t>000000011095</t>
  </si>
  <si>
    <t>7023-10</t>
  </si>
  <si>
    <t>000000011096</t>
  </si>
  <si>
    <t>7023-11</t>
  </si>
  <si>
    <t>000000011097</t>
  </si>
  <si>
    <t>7023-12</t>
  </si>
  <si>
    <t>000000011098</t>
  </si>
  <si>
    <t>7023-13</t>
  </si>
  <si>
    <t>000000011099</t>
  </si>
  <si>
    <t>7023-14</t>
  </si>
  <si>
    <t>TFUS100-Fusion Electrical &amp; Civils Ltd</t>
  </si>
  <si>
    <t>000000011100</t>
  </si>
  <si>
    <t>7023-15</t>
  </si>
  <si>
    <t>000000011101</t>
  </si>
  <si>
    <t>7023-16</t>
  </si>
  <si>
    <t>000000011102</t>
  </si>
  <si>
    <t>7023-17</t>
  </si>
  <si>
    <t>000000011103</t>
  </si>
  <si>
    <t>7023-18</t>
  </si>
  <si>
    <t>000000011104</t>
  </si>
  <si>
    <t>7023-19</t>
  </si>
  <si>
    <t>000000011105</t>
  </si>
  <si>
    <t>7023-20</t>
  </si>
  <si>
    <t>000000011106</t>
  </si>
  <si>
    <t>7023-21</t>
  </si>
  <si>
    <t>000000011108</t>
  </si>
  <si>
    <t>7023-22</t>
  </si>
  <si>
    <t>000000011109</t>
  </si>
  <si>
    <t>7023-23</t>
  </si>
  <si>
    <t>000000011110</t>
  </si>
  <si>
    <t>7023-24</t>
  </si>
  <si>
    <t>TSHE100-SG Development Solutions Ltd</t>
  </si>
  <si>
    <t>000000011111</t>
  </si>
  <si>
    <t>7023-25</t>
  </si>
  <si>
    <t>000000011112</t>
  </si>
  <si>
    <t>7023-26</t>
  </si>
  <si>
    <t>000000011113</t>
  </si>
  <si>
    <t>7023-27</t>
  </si>
  <si>
    <t>TVOD100-Vodafone Limited</t>
  </si>
  <si>
    <t>000000011114</t>
  </si>
  <si>
    <t>7023-28</t>
  </si>
  <si>
    <t>000000011115</t>
  </si>
  <si>
    <t>7026-1</t>
  </si>
  <si>
    <t>000000011116</t>
  </si>
  <si>
    <t>7026-2</t>
  </si>
  <si>
    <t>000000011117</t>
  </si>
  <si>
    <t>7026-3</t>
  </si>
  <si>
    <t>IEAS011-East Neuk festival</t>
  </si>
  <si>
    <t>000000011118</t>
  </si>
  <si>
    <t>7026-4</t>
  </si>
  <si>
    <t>000000011119</t>
  </si>
  <si>
    <t>7026-5</t>
  </si>
  <si>
    <t>000000011120</t>
  </si>
  <si>
    <t>7026-6</t>
  </si>
  <si>
    <t>000000011121</t>
  </si>
  <si>
    <t>7026-7</t>
  </si>
  <si>
    <t>IIMA002-Imaginate</t>
  </si>
  <si>
    <t>000000011122</t>
  </si>
  <si>
    <t>7026-8</t>
  </si>
  <si>
    <t>000000011123</t>
  </si>
  <si>
    <t>7026-9</t>
  </si>
  <si>
    <t>000000011124</t>
  </si>
  <si>
    <t>7026-10</t>
  </si>
  <si>
    <t>000000011125</t>
  </si>
  <si>
    <t>7026-11</t>
  </si>
  <si>
    <t>000000011126</t>
  </si>
  <si>
    <t>7026-12</t>
  </si>
  <si>
    <t>000000011127</t>
  </si>
  <si>
    <t>7026-13</t>
  </si>
  <si>
    <t>000000011128</t>
  </si>
  <si>
    <t>7026-14</t>
  </si>
  <si>
    <t>000000011130</t>
  </si>
  <si>
    <t>7026-15</t>
  </si>
  <si>
    <t>000000011132</t>
  </si>
  <si>
    <t>7026-16</t>
  </si>
  <si>
    <t>000000011133</t>
  </si>
  <si>
    <t>7026-17</t>
  </si>
  <si>
    <t>TGOV104-Govknow Events Ltd</t>
  </si>
  <si>
    <t>000000011135</t>
  </si>
  <si>
    <t>7026-18</t>
  </si>
  <si>
    <t>000000011136</t>
  </si>
  <si>
    <t>7026-19</t>
  </si>
  <si>
    <t>000000011137</t>
  </si>
  <si>
    <t>7026-20</t>
  </si>
  <si>
    <t>TSCO126-Scott Graham</t>
  </si>
  <si>
    <t>000000011138</t>
  </si>
  <si>
    <t>7041-1</t>
  </si>
  <si>
    <t>000000011139</t>
  </si>
  <si>
    <t>7041-2</t>
  </si>
  <si>
    <t>000000011140</t>
  </si>
  <si>
    <t>7041-3</t>
  </si>
  <si>
    <t>000000011141</t>
  </si>
  <si>
    <t>7041-4</t>
  </si>
  <si>
    <t>000000011142</t>
  </si>
  <si>
    <t>7041-5</t>
  </si>
  <si>
    <t>000000011143</t>
  </si>
  <si>
    <t>7041-6</t>
  </si>
  <si>
    <t>000000011144</t>
  </si>
  <si>
    <t>7041-7</t>
  </si>
  <si>
    <t>000000011145</t>
  </si>
  <si>
    <t>7041-8</t>
  </si>
  <si>
    <t>000000011146</t>
  </si>
  <si>
    <t>7041-9</t>
  </si>
  <si>
    <t>000000011147</t>
  </si>
  <si>
    <t>7041-10</t>
  </si>
  <si>
    <t>000000011149</t>
  </si>
  <si>
    <t>7041-11</t>
  </si>
  <si>
    <t>000000011150</t>
  </si>
  <si>
    <t>7041-12</t>
  </si>
  <si>
    <t>000000011151</t>
  </si>
  <si>
    <t>7041-13</t>
  </si>
  <si>
    <t>000000011152</t>
  </si>
  <si>
    <t>7041-14</t>
  </si>
  <si>
    <t>000000011153</t>
  </si>
  <si>
    <t>7041-15</t>
  </si>
  <si>
    <t>000000011154</t>
  </si>
  <si>
    <t>7041-16</t>
  </si>
  <si>
    <t>000000011155</t>
  </si>
  <si>
    <t>7041-17</t>
  </si>
  <si>
    <t>000000011156</t>
  </si>
  <si>
    <t>7041-18</t>
  </si>
  <si>
    <t>000000011158</t>
  </si>
  <si>
    <t>7041-19</t>
  </si>
  <si>
    <t>000000011159</t>
  </si>
  <si>
    <t>7041-20</t>
  </si>
  <si>
    <t>000000011160</t>
  </si>
  <si>
    <t>7041-21</t>
  </si>
  <si>
    <t>TPAR103-Park's of Hamilton (Coach Hirers) Ltd</t>
  </si>
  <si>
    <t>000000011161</t>
  </si>
  <si>
    <t>7041-22</t>
  </si>
  <si>
    <t>000000011162</t>
  </si>
  <si>
    <t>7041-23</t>
  </si>
  <si>
    <t>000000011163</t>
  </si>
  <si>
    <t>7041-24</t>
  </si>
  <si>
    <t>000000011164</t>
  </si>
  <si>
    <t>7041-25</t>
  </si>
  <si>
    <t>000000011165</t>
  </si>
  <si>
    <t>7041-26</t>
  </si>
  <si>
    <t>000000011166</t>
  </si>
  <si>
    <t>7041-27</t>
  </si>
  <si>
    <t>000000011167</t>
  </si>
  <si>
    <t>7041-28</t>
  </si>
  <si>
    <t>000000011168</t>
  </si>
  <si>
    <t>7041-29</t>
  </si>
  <si>
    <t>TTHE153-The British Council</t>
  </si>
  <si>
    <t>000000011169</t>
  </si>
  <si>
    <t>7046-1</t>
  </si>
  <si>
    <t>000000011170</t>
  </si>
  <si>
    <t>7046-2</t>
  </si>
  <si>
    <t>000000011171</t>
  </si>
  <si>
    <t>7046-3</t>
  </si>
  <si>
    <t>000000011172</t>
  </si>
  <si>
    <t>7046-4</t>
  </si>
  <si>
    <t>IASS004-Assembly Theatre</t>
  </si>
  <si>
    <t>000000011173</t>
  </si>
  <si>
    <t>7046-5</t>
  </si>
  <si>
    <t>000000011174</t>
  </si>
  <si>
    <t>7046-6</t>
  </si>
  <si>
    <t>000000011175</t>
  </si>
  <si>
    <t>7046-7</t>
  </si>
  <si>
    <t>000000011176</t>
  </si>
  <si>
    <t>7046-8</t>
  </si>
  <si>
    <t>000000011177</t>
  </si>
  <si>
    <t>7046-9</t>
  </si>
  <si>
    <t>000000011178</t>
  </si>
  <si>
    <t>7046-10</t>
  </si>
  <si>
    <t>IHOP002-Hope United</t>
  </si>
  <si>
    <t>000000011179</t>
  </si>
  <si>
    <t>7046-11</t>
  </si>
  <si>
    <t>000000011180</t>
  </si>
  <si>
    <t>7046-12</t>
  </si>
  <si>
    <t>ISAM003-SambaYaBamba</t>
  </si>
  <si>
    <t>000000011181</t>
  </si>
  <si>
    <t>7046-13</t>
  </si>
  <si>
    <t>000000011182</t>
  </si>
  <si>
    <t>7046-14</t>
  </si>
  <si>
    <t>000000011183</t>
  </si>
  <si>
    <t>7046-15</t>
  </si>
  <si>
    <t>000000011184</t>
  </si>
  <si>
    <t>7046-16</t>
  </si>
  <si>
    <t>000000011186</t>
  </si>
  <si>
    <t>7046-17</t>
  </si>
  <si>
    <t>000000011187</t>
  </si>
  <si>
    <t>7046-18</t>
  </si>
  <si>
    <t>000000011188</t>
  </si>
  <si>
    <t>7046-19</t>
  </si>
  <si>
    <t>000000011189</t>
  </si>
  <si>
    <t>7046-20</t>
  </si>
  <si>
    <t>000000011190</t>
  </si>
  <si>
    <t>7046-21</t>
  </si>
  <si>
    <t>000000011191</t>
  </si>
  <si>
    <t>7094-1</t>
  </si>
  <si>
    <t>000000011192</t>
  </si>
  <si>
    <t>7094-2</t>
  </si>
  <si>
    <t>000000011193</t>
  </si>
  <si>
    <t>7094-3</t>
  </si>
  <si>
    <t>000000011195</t>
  </si>
  <si>
    <t>7094-4</t>
  </si>
  <si>
    <t>000000011196</t>
  </si>
  <si>
    <t>7094-5</t>
  </si>
  <si>
    <t>000000011198</t>
  </si>
  <si>
    <t>7094-6</t>
  </si>
  <si>
    <t>000000011199</t>
  </si>
  <si>
    <t>7094-7</t>
  </si>
  <si>
    <t>000000011201</t>
  </si>
  <si>
    <t>7094-8</t>
  </si>
  <si>
    <t>000000011202</t>
  </si>
  <si>
    <t>7094-9</t>
  </si>
  <si>
    <t>000000011203</t>
  </si>
  <si>
    <t>7094-10</t>
  </si>
  <si>
    <t>000000011204</t>
  </si>
  <si>
    <t>7094-11</t>
  </si>
  <si>
    <t>000000011205</t>
  </si>
  <si>
    <t>7094-12</t>
  </si>
  <si>
    <t>000000011206</t>
  </si>
  <si>
    <t>7094-13</t>
  </si>
  <si>
    <t>000000011207</t>
  </si>
  <si>
    <t>7094-14</t>
  </si>
  <si>
    <t>000000011210</t>
  </si>
  <si>
    <t>7094-15</t>
  </si>
  <si>
    <t>000000011211</t>
  </si>
  <si>
    <t>7094-16</t>
  </si>
  <si>
    <t>000000011213</t>
  </si>
  <si>
    <t>7094-17</t>
  </si>
  <si>
    <t>000000011214</t>
  </si>
  <si>
    <t>7094-18</t>
  </si>
  <si>
    <t>000000011215</t>
  </si>
  <si>
    <t>7094-19</t>
  </si>
  <si>
    <t>000000011216</t>
  </si>
  <si>
    <t>7094-20</t>
  </si>
  <si>
    <t>000000011217</t>
  </si>
  <si>
    <t>7094-21</t>
  </si>
  <si>
    <t>TJEN107-Jenna Main</t>
  </si>
  <si>
    <t>000000011218</t>
  </si>
  <si>
    <t>7094-22</t>
  </si>
  <si>
    <t>TLIN103-Linda Strachan</t>
  </si>
  <si>
    <t>000000011220</t>
  </si>
  <si>
    <t>7094-23</t>
  </si>
  <si>
    <t>TMIC103-Michael Higson</t>
  </si>
  <si>
    <t>000000011221</t>
  </si>
  <si>
    <t>7094-24</t>
  </si>
  <si>
    <t>000000011222</t>
  </si>
  <si>
    <t>7129-1</t>
  </si>
  <si>
    <t>000000011223</t>
  </si>
  <si>
    <t>7129-2</t>
  </si>
  <si>
    <t>000000011224</t>
  </si>
  <si>
    <t>7129-3</t>
  </si>
  <si>
    <t>000000011225</t>
  </si>
  <si>
    <t>7129-4</t>
  </si>
  <si>
    <t>000000011226</t>
  </si>
  <si>
    <t>7129-5</t>
  </si>
  <si>
    <t>000000011227</t>
  </si>
  <si>
    <t>7129-6</t>
  </si>
  <si>
    <t>000000011228</t>
  </si>
  <si>
    <t>7129-7</t>
  </si>
  <si>
    <t>000000011229</t>
  </si>
  <si>
    <t>7129-8</t>
  </si>
  <si>
    <t>000000011230</t>
  </si>
  <si>
    <t>7129-9</t>
  </si>
  <si>
    <t>000000011231</t>
  </si>
  <si>
    <t>7129-10</t>
  </si>
  <si>
    <t>000000011232</t>
  </si>
  <si>
    <t>7129-11</t>
  </si>
  <si>
    <t>000000011233</t>
  </si>
  <si>
    <t>7129-12</t>
  </si>
  <si>
    <t>000000011234</t>
  </si>
  <si>
    <t>7129-13</t>
  </si>
  <si>
    <t>E1924-Claire Adams</t>
  </si>
  <si>
    <t>000000011235</t>
  </si>
  <si>
    <t>7129-14</t>
  </si>
  <si>
    <t>000000011236</t>
  </si>
  <si>
    <t>7129-15</t>
  </si>
  <si>
    <t>000000011237</t>
  </si>
  <si>
    <t>7129-16</t>
  </si>
  <si>
    <t>000000011238</t>
  </si>
  <si>
    <t>7129-17</t>
  </si>
  <si>
    <t>000000011239</t>
  </si>
  <si>
    <t>7129-18</t>
  </si>
  <si>
    <t>IBAU001-Radio Forth (Bauer Academy)</t>
  </si>
  <si>
    <t>000000011240</t>
  </si>
  <si>
    <t>7129-19</t>
  </si>
  <si>
    <t>ICOL006-Colston Milton Parish Church</t>
  </si>
  <si>
    <t>000000011241</t>
  </si>
  <si>
    <t>7129-20</t>
  </si>
  <si>
    <t>ICOM007-Comhairle nan Eilean Siar</t>
  </si>
  <si>
    <t>000000011242</t>
  </si>
  <si>
    <t>7129-21</t>
  </si>
  <si>
    <t>000000011243</t>
  </si>
  <si>
    <t>7129-22</t>
  </si>
  <si>
    <t>000000011244</t>
  </si>
  <si>
    <t>7129-23</t>
  </si>
  <si>
    <t>000000011245</t>
  </si>
  <si>
    <t>7129-24</t>
  </si>
  <si>
    <t>IGRE001-The Green Door Studio Community Interest Company</t>
  </si>
  <si>
    <t>000000011246</t>
  </si>
  <si>
    <t>7129-25</t>
  </si>
  <si>
    <t>000000011247</t>
  </si>
  <si>
    <t>7129-26</t>
  </si>
  <si>
    <t>000000011248</t>
  </si>
  <si>
    <t>7129-27</t>
  </si>
  <si>
    <t>000000011250</t>
  </si>
  <si>
    <t>7129-28</t>
  </si>
  <si>
    <t>000000011251</t>
  </si>
  <si>
    <t>7129-29</t>
  </si>
  <si>
    <t>000000011252</t>
  </si>
  <si>
    <t>7129-30</t>
  </si>
  <si>
    <t>000000011253</t>
  </si>
  <si>
    <t>7129-31</t>
  </si>
  <si>
    <t>000000011254</t>
  </si>
  <si>
    <t>7129-32</t>
  </si>
  <si>
    <t>000000011255</t>
  </si>
  <si>
    <t>7129-33</t>
  </si>
  <si>
    <t>000000011256</t>
  </si>
  <si>
    <t>7129-34</t>
  </si>
  <si>
    <t>000000011257</t>
  </si>
  <si>
    <t>7129-35</t>
  </si>
  <si>
    <t>000000011258</t>
  </si>
  <si>
    <t>7129-36</t>
  </si>
  <si>
    <t>000000011259</t>
  </si>
  <si>
    <t>7129-37</t>
  </si>
  <si>
    <t>000000011260</t>
  </si>
  <si>
    <t>7129-38</t>
  </si>
  <si>
    <t>000000011261</t>
  </si>
  <si>
    <t>7129-39</t>
  </si>
  <si>
    <t>TMUS101-Museums Galleries Scotland (MGS)</t>
  </si>
  <si>
    <t>000000011262</t>
  </si>
  <si>
    <t>7129-40</t>
  </si>
  <si>
    <t>000000011263</t>
  </si>
  <si>
    <t>7129-41</t>
  </si>
  <si>
    <t>000000011264</t>
  </si>
  <si>
    <t>7129-42</t>
  </si>
  <si>
    <t>000000011265</t>
  </si>
  <si>
    <t>7129-43</t>
  </si>
  <si>
    <t>000000011266</t>
  </si>
  <si>
    <t>7129-44</t>
  </si>
  <si>
    <t>000000011267</t>
  </si>
  <si>
    <t>7129-45</t>
  </si>
  <si>
    <t>000000011268</t>
  </si>
  <si>
    <t>7129-46</t>
  </si>
  <si>
    <t>000000011269</t>
  </si>
  <si>
    <t>7131-1</t>
  </si>
  <si>
    <t>000000011270</t>
  </si>
  <si>
    <t>7131-2</t>
  </si>
  <si>
    <t>000000011271</t>
  </si>
  <si>
    <t>7131-3</t>
  </si>
  <si>
    <t>000000011272</t>
  </si>
  <si>
    <t>7131-4</t>
  </si>
  <si>
    <t>000000011408</t>
  </si>
  <si>
    <t>7170-1</t>
  </si>
  <si>
    <t>000000011409</t>
  </si>
  <si>
    <t>7170-2</t>
  </si>
  <si>
    <t>000000011410</t>
  </si>
  <si>
    <t>7170-3</t>
  </si>
  <si>
    <t>000000011411</t>
  </si>
  <si>
    <t>7170-4</t>
  </si>
  <si>
    <t>000000011412</t>
  </si>
  <si>
    <t>7170-5</t>
  </si>
  <si>
    <t>000000011413</t>
  </si>
  <si>
    <t>7170-6</t>
  </si>
  <si>
    <t>000000011414</t>
  </si>
  <si>
    <t>7170-7</t>
  </si>
  <si>
    <t>000000011415</t>
  </si>
  <si>
    <t>7170-8</t>
  </si>
  <si>
    <t>000000011416</t>
  </si>
  <si>
    <t>7170-9</t>
  </si>
  <si>
    <t>000000011417</t>
  </si>
  <si>
    <t>7170-10</t>
  </si>
  <si>
    <t>000000011418</t>
  </si>
  <si>
    <t>7170-11</t>
  </si>
  <si>
    <t>000000011419</t>
  </si>
  <si>
    <t>7173-1</t>
  </si>
  <si>
    <t>000000011420</t>
  </si>
  <si>
    <t>7173-2</t>
  </si>
  <si>
    <t>000000011422</t>
  </si>
  <si>
    <t>7173-3</t>
  </si>
  <si>
    <t>000000011423</t>
  </si>
  <si>
    <t>7173-4</t>
  </si>
  <si>
    <t>000000011424</t>
  </si>
  <si>
    <t>7173-5</t>
  </si>
  <si>
    <t>000000011425</t>
  </si>
  <si>
    <t>7173-6</t>
  </si>
  <si>
    <t>000000011426</t>
  </si>
  <si>
    <t>7173-7</t>
  </si>
  <si>
    <t>000000011427</t>
  </si>
  <si>
    <t>7173-8</t>
  </si>
  <si>
    <t>7100-1</t>
  </si>
  <si>
    <t>7135-1</t>
  </si>
  <si>
    <t>TTAY100-Tayscreen</t>
  </si>
  <si>
    <t>7136-1</t>
  </si>
  <si>
    <t>IN000319</t>
  </si>
  <si>
    <t>7137-1</t>
  </si>
  <si>
    <t>TGAR100-Gary McNair</t>
  </si>
  <si>
    <t>7132-1</t>
  </si>
  <si>
    <t>7133-1</t>
  </si>
  <si>
    <t>7134-1</t>
  </si>
  <si>
    <t>7142-1</t>
  </si>
  <si>
    <t>000000011273</t>
  </si>
  <si>
    <t>7144-1</t>
  </si>
  <si>
    <t>000000011274</t>
  </si>
  <si>
    <t>7144-2</t>
  </si>
  <si>
    <t>000000011275</t>
  </si>
  <si>
    <t>7144-3</t>
  </si>
  <si>
    <t>000000011276</t>
  </si>
  <si>
    <t>7144-4</t>
  </si>
  <si>
    <t>000000011277</t>
  </si>
  <si>
    <t>7144-5</t>
  </si>
  <si>
    <t>000000011278</t>
  </si>
  <si>
    <t>7144-6</t>
  </si>
  <si>
    <t>000000011279</t>
  </si>
  <si>
    <t>7144-7</t>
  </si>
  <si>
    <t>000000011280</t>
  </si>
  <si>
    <t>7144-8</t>
  </si>
  <si>
    <t>000000011281</t>
  </si>
  <si>
    <t>7144-9</t>
  </si>
  <si>
    <t>000000011282</t>
  </si>
  <si>
    <t>7144-10</t>
  </si>
  <si>
    <t>000000011283</t>
  </si>
  <si>
    <t>7144-11</t>
  </si>
  <si>
    <t>000000011284</t>
  </si>
  <si>
    <t>7144-12</t>
  </si>
  <si>
    <t>000000011285</t>
  </si>
  <si>
    <t>7144-13</t>
  </si>
  <si>
    <t>000000011286</t>
  </si>
  <si>
    <t>7144-14</t>
  </si>
  <si>
    <t>000000011287</t>
  </si>
  <si>
    <t>7144-15</t>
  </si>
  <si>
    <t>000000011288</t>
  </si>
  <si>
    <t>7144-16</t>
  </si>
  <si>
    <t>000000011289</t>
  </si>
  <si>
    <t>7144-17</t>
  </si>
  <si>
    <t>000000011290</t>
  </si>
  <si>
    <t>7144-18</t>
  </si>
  <si>
    <t>000000011291</t>
  </si>
  <si>
    <t>7144-19</t>
  </si>
  <si>
    <t>000000011292</t>
  </si>
  <si>
    <t>7144-20</t>
  </si>
  <si>
    <t>000000011293</t>
  </si>
  <si>
    <t>7144-21</t>
  </si>
  <si>
    <t>000000011294</t>
  </si>
  <si>
    <t>7144-22</t>
  </si>
  <si>
    <t>000000011295</t>
  </si>
  <si>
    <t>7144-23</t>
  </si>
  <si>
    <t>000000011296</t>
  </si>
  <si>
    <t>7144-24</t>
  </si>
  <si>
    <t>000000011297</t>
  </si>
  <si>
    <t>7144-25</t>
  </si>
  <si>
    <t>000000011298</t>
  </si>
  <si>
    <t>7144-26</t>
  </si>
  <si>
    <t>000000011299</t>
  </si>
  <si>
    <t>7144-27</t>
  </si>
  <si>
    <t>000000011300</t>
  </si>
  <si>
    <t>7144-28</t>
  </si>
  <si>
    <t>000000011301</t>
  </si>
  <si>
    <t>7144-29</t>
  </si>
  <si>
    <t>000000011302</t>
  </si>
  <si>
    <t>7144-30</t>
  </si>
  <si>
    <t>000000011303</t>
  </si>
  <si>
    <t>7144-31</t>
  </si>
  <si>
    <t>000000011304</t>
  </si>
  <si>
    <t>7144-32</t>
  </si>
  <si>
    <t>000000011305</t>
  </si>
  <si>
    <t>7144-33</t>
  </si>
  <si>
    <t>000000011306</t>
  </si>
  <si>
    <t>7144-34</t>
  </si>
  <si>
    <t>000000011307</t>
  </si>
  <si>
    <t>7144-35</t>
  </si>
  <si>
    <t>000000011308</t>
  </si>
  <si>
    <t>7144-36</t>
  </si>
  <si>
    <t>000000011309</t>
  </si>
  <si>
    <t>7144-37</t>
  </si>
  <si>
    <t>000000011310</t>
  </si>
  <si>
    <t>7144-38</t>
  </si>
  <si>
    <t>000000011311</t>
  </si>
  <si>
    <t>7144-39</t>
  </si>
  <si>
    <t>000000011312</t>
  </si>
  <si>
    <t>7144-40</t>
  </si>
  <si>
    <t>000000011313</t>
  </si>
  <si>
    <t>7144-41</t>
  </si>
  <si>
    <t>000000011314</t>
  </si>
  <si>
    <t>7144-42</t>
  </si>
  <si>
    <t>000000011315</t>
  </si>
  <si>
    <t>7144-43</t>
  </si>
  <si>
    <t>000000011316</t>
  </si>
  <si>
    <t>7144-44</t>
  </si>
  <si>
    <t>000000011317</t>
  </si>
  <si>
    <t>7144-45</t>
  </si>
  <si>
    <t>000000011318</t>
  </si>
  <si>
    <t>7144-46</t>
  </si>
  <si>
    <t>000000011319</t>
  </si>
  <si>
    <t>7144-47</t>
  </si>
  <si>
    <t>000000011320</t>
  </si>
  <si>
    <t>7144-48</t>
  </si>
  <si>
    <t>000000011321</t>
  </si>
  <si>
    <t>7144-49</t>
  </si>
  <si>
    <t>000000011322</t>
  </si>
  <si>
    <t>7144-50</t>
  </si>
  <si>
    <t>000000011323</t>
  </si>
  <si>
    <t>7144-51</t>
  </si>
  <si>
    <t>000000011324</t>
  </si>
  <si>
    <t>7144-52</t>
  </si>
  <si>
    <t>000000011325</t>
  </si>
  <si>
    <t>7144-53</t>
  </si>
  <si>
    <t>000000011326</t>
  </si>
  <si>
    <t>7144-54</t>
  </si>
  <si>
    <t>000000011327</t>
  </si>
  <si>
    <t>7144-55</t>
  </si>
  <si>
    <t>000000011328</t>
  </si>
  <si>
    <t>7144-56</t>
  </si>
  <si>
    <t>000000011329</t>
  </si>
  <si>
    <t>7144-57</t>
  </si>
  <si>
    <t>000000011330</t>
  </si>
  <si>
    <t>7144-58</t>
  </si>
  <si>
    <t>000000011331</t>
  </si>
  <si>
    <t>7144-59</t>
  </si>
  <si>
    <t>000000011332</t>
  </si>
  <si>
    <t>7144-60</t>
  </si>
  <si>
    <t>000000011333</t>
  </si>
  <si>
    <t>7144-61</t>
  </si>
  <si>
    <t>000000011334</t>
  </si>
  <si>
    <t>7144-62</t>
  </si>
  <si>
    <t>000000011335</t>
  </si>
  <si>
    <t>7144-63</t>
  </si>
  <si>
    <t>000000011336</t>
  </si>
  <si>
    <t>7144-64</t>
  </si>
  <si>
    <t>000000011337</t>
  </si>
  <si>
    <t>7144-65</t>
  </si>
  <si>
    <t>000000011338</t>
  </si>
  <si>
    <t>7144-66</t>
  </si>
  <si>
    <t>000000011339</t>
  </si>
  <si>
    <t>7144-67</t>
  </si>
  <si>
    <t>000000011340</t>
  </si>
  <si>
    <t>7144-68</t>
  </si>
  <si>
    <t>000000011341</t>
  </si>
  <si>
    <t>7144-69</t>
  </si>
  <si>
    <t>000000011342</t>
  </si>
  <si>
    <t>7144-70</t>
  </si>
  <si>
    <t>000000011343</t>
  </si>
  <si>
    <t>7144-71</t>
  </si>
  <si>
    <t>000000011344</t>
  </si>
  <si>
    <t>7144-72</t>
  </si>
  <si>
    <t>000000011345</t>
  </si>
  <si>
    <t>7144-73</t>
  </si>
  <si>
    <t>000000011346</t>
  </si>
  <si>
    <t>7144-74</t>
  </si>
  <si>
    <t>000000011347</t>
  </si>
  <si>
    <t>7144-75</t>
  </si>
  <si>
    <t>000000011348</t>
  </si>
  <si>
    <t>7162-1</t>
  </si>
  <si>
    <t>000000011350</t>
  </si>
  <si>
    <t>7162-2</t>
  </si>
  <si>
    <t>000000011351</t>
  </si>
  <si>
    <t>7162-3</t>
  </si>
  <si>
    <t>000000011353</t>
  </si>
  <si>
    <t>7162-4</t>
  </si>
  <si>
    <t>000000011354</t>
  </si>
  <si>
    <t>7162-5</t>
  </si>
  <si>
    <t>000000011355</t>
  </si>
  <si>
    <t>7162-6</t>
  </si>
  <si>
    <t>E1919-Clive Gilman</t>
  </si>
  <si>
    <t>000000011356</t>
  </si>
  <si>
    <t>7162-7</t>
  </si>
  <si>
    <t>E1926-Madeleine McNaught</t>
  </si>
  <si>
    <t>000000011357</t>
  </si>
  <si>
    <t>7162-8</t>
  </si>
  <si>
    <t>000000011358</t>
  </si>
  <si>
    <t>7162-9</t>
  </si>
  <si>
    <t>000000011359</t>
  </si>
  <si>
    <t>7162-10</t>
  </si>
  <si>
    <t>000000011361</t>
  </si>
  <si>
    <t>7162-11</t>
  </si>
  <si>
    <t>000000011364</t>
  </si>
  <si>
    <t>7162-12</t>
  </si>
  <si>
    <t>000000011365</t>
  </si>
  <si>
    <t>7162-13</t>
  </si>
  <si>
    <t>000000011366</t>
  </si>
  <si>
    <t>7162-14</t>
  </si>
  <si>
    <t>000000011367</t>
  </si>
  <si>
    <t>7162-15</t>
  </si>
  <si>
    <t>000000011370</t>
  </si>
  <si>
    <t>7162-16</t>
  </si>
  <si>
    <t>000000011371</t>
  </si>
  <si>
    <t>7162-17</t>
  </si>
  <si>
    <t>000000011373</t>
  </si>
  <si>
    <t>7162-18</t>
  </si>
  <si>
    <t>000000011374</t>
  </si>
  <si>
    <t>7162-19</t>
  </si>
  <si>
    <t>000000011375</t>
  </si>
  <si>
    <t>7162-20</t>
  </si>
  <si>
    <t>000000011376</t>
  </si>
  <si>
    <t>7162-21</t>
  </si>
  <si>
    <t>000000011377</t>
  </si>
  <si>
    <t>7162-22</t>
  </si>
  <si>
    <t>000000011378</t>
  </si>
  <si>
    <t>7162-23</t>
  </si>
  <si>
    <t>TKEO100-Keo North Ltd</t>
  </si>
  <si>
    <t>000000011380</t>
  </si>
  <si>
    <t>7162-24</t>
  </si>
  <si>
    <t>TMAT104-M&amp;F Location Services   (Matt Jones)</t>
  </si>
  <si>
    <t>000000011381</t>
  </si>
  <si>
    <t>7162-25</t>
  </si>
  <si>
    <t>000000011382</t>
  </si>
  <si>
    <t>7162-26</t>
  </si>
  <si>
    <t>000000011383</t>
  </si>
  <si>
    <t>7162-27</t>
  </si>
  <si>
    <t>000000011384</t>
  </si>
  <si>
    <t>7162-28</t>
  </si>
  <si>
    <t>000000011385</t>
  </si>
  <si>
    <t>7162-29</t>
  </si>
  <si>
    <t>000000011386</t>
  </si>
  <si>
    <t>7162-30</t>
  </si>
  <si>
    <t>000000011387</t>
  </si>
  <si>
    <t>7162-31</t>
  </si>
  <si>
    <t>TREI100-Reigart Contracts Ltd</t>
  </si>
  <si>
    <t>000000011388</t>
  </si>
  <si>
    <t>7162-32</t>
  </si>
  <si>
    <t>000000011389</t>
  </si>
  <si>
    <t>7162-33</t>
  </si>
  <si>
    <t>000000011390</t>
  </si>
  <si>
    <t>7162-34</t>
  </si>
  <si>
    <t>000000011391</t>
  </si>
  <si>
    <t>7162-35</t>
  </si>
  <si>
    <t>000000011392</t>
  </si>
  <si>
    <t>7162-36</t>
  </si>
  <si>
    <t>000000011393</t>
  </si>
  <si>
    <t>7162-37</t>
  </si>
  <si>
    <t>000000011394</t>
  </si>
  <si>
    <t>7162-38</t>
  </si>
  <si>
    <t>TWES102-West Lothian Council</t>
  </si>
  <si>
    <t>000000011395</t>
  </si>
  <si>
    <t>7166-1</t>
  </si>
  <si>
    <t>000000011396</t>
  </si>
  <si>
    <t>7166-2</t>
  </si>
  <si>
    <t>G100615-Gerrie Fellows</t>
  </si>
  <si>
    <t>000000011397</t>
  </si>
  <si>
    <t>7166-3</t>
  </si>
  <si>
    <t>G100616-Stillmotion Productions Ltd</t>
  </si>
  <si>
    <t>000000011398</t>
  </si>
  <si>
    <t>7166-4</t>
  </si>
  <si>
    <t>IBEA004-Beatroute Arts</t>
  </si>
  <si>
    <t>000000011399</t>
  </si>
  <si>
    <t>7166-5</t>
  </si>
  <si>
    <t>ICLO001-Clore Leadership Programme</t>
  </si>
  <si>
    <t>000000011400</t>
  </si>
  <si>
    <t>7166-6</t>
  </si>
  <si>
    <t>000000011401</t>
  </si>
  <si>
    <t>7166-7</t>
  </si>
  <si>
    <t>000000011402</t>
  </si>
  <si>
    <t>7166-8</t>
  </si>
  <si>
    <t>TGLI100-Glenfinlas</t>
  </si>
  <si>
    <t>000000011403</t>
  </si>
  <si>
    <t>7166-9</t>
  </si>
  <si>
    <t>000000011404</t>
  </si>
  <si>
    <t>7166-10</t>
  </si>
  <si>
    <t>000000011405</t>
  </si>
  <si>
    <t>7166-11</t>
  </si>
  <si>
    <t>000000011406</t>
  </si>
  <si>
    <t>7166-12</t>
  </si>
  <si>
    <t>000000011407</t>
  </si>
  <si>
    <t>7166-13</t>
  </si>
  <si>
    <t>000000011428</t>
  </si>
  <si>
    <t>7190-1</t>
  </si>
  <si>
    <t>000000011429</t>
  </si>
  <si>
    <t>7190-2</t>
  </si>
  <si>
    <t>000000011430</t>
  </si>
  <si>
    <t>7190-3</t>
  </si>
  <si>
    <t>000000011431</t>
  </si>
  <si>
    <t>7190-4</t>
  </si>
  <si>
    <t>000000011432</t>
  </si>
  <si>
    <t>7190-5</t>
  </si>
  <si>
    <t>000000011434</t>
  </si>
  <si>
    <t>7190-6</t>
  </si>
  <si>
    <t>000000011435</t>
  </si>
  <si>
    <t>7190-7</t>
  </si>
  <si>
    <t>000000011436</t>
  </si>
  <si>
    <t>7190-8</t>
  </si>
  <si>
    <t>000000011437</t>
  </si>
  <si>
    <t>7190-9</t>
  </si>
  <si>
    <t>000000011438</t>
  </si>
  <si>
    <t>7190-10</t>
  </si>
  <si>
    <t>THIT101-Heads of Instrumental Teaching Scotland (HITS)</t>
  </si>
  <si>
    <t>000000011439</t>
  </si>
  <si>
    <t>7190-11</t>
  </si>
  <si>
    <t>000000011440</t>
  </si>
  <si>
    <t>7190-12</t>
  </si>
  <si>
    <t>TLYN107-Lynda Graham</t>
  </si>
  <si>
    <t>000000011441</t>
  </si>
  <si>
    <t>7190-13</t>
  </si>
  <si>
    <t>000000011442</t>
  </si>
  <si>
    <t>7190-14</t>
  </si>
  <si>
    <t>000000011443</t>
  </si>
  <si>
    <t>7190-15</t>
  </si>
  <si>
    <t>TREA100-Really Interesting Objects (RIO)</t>
  </si>
  <si>
    <t>000000011444</t>
  </si>
  <si>
    <t>7190-16</t>
  </si>
  <si>
    <t>000000011445</t>
  </si>
  <si>
    <t>7190-17</t>
  </si>
  <si>
    <t>000000011446</t>
  </si>
  <si>
    <t>7190-18</t>
  </si>
  <si>
    <t>000000011447</t>
  </si>
  <si>
    <t>7190-19</t>
  </si>
  <si>
    <t>000000011448</t>
  </si>
  <si>
    <t>7201-1</t>
  </si>
  <si>
    <t>000000011449</t>
  </si>
  <si>
    <t>7201-2</t>
  </si>
  <si>
    <t>000000011450</t>
  </si>
  <si>
    <t>7201-3</t>
  </si>
  <si>
    <t>000000011451</t>
  </si>
  <si>
    <t>7201-4</t>
  </si>
  <si>
    <t>000000011452</t>
  </si>
  <si>
    <t>7201-5</t>
  </si>
  <si>
    <t>000000011453</t>
  </si>
  <si>
    <t>7201-6</t>
  </si>
  <si>
    <t>000000011454</t>
  </si>
  <si>
    <t>7201-7</t>
  </si>
  <si>
    <t>IEAV001-EAVE</t>
  </si>
  <si>
    <t>000000011455</t>
  </si>
  <si>
    <t>7201-8</t>
  </si>
  <si>
    <t>000000011456</t>
  </si>
  <si>
    <t>7201-9</t>
  </si>
  <si>
    <t>000000011457</t>
  </si>
  <si>
    <t>7201-10</t>
  </si>
  <si>
    <t>000000011458</t>
  </si>
  <si>
    <t>7201-11</t>
  </si>
  <si>
    <t>IHOB001-Hobbes &amp; Viking</t>
  </si>
  <si>
    <t>000000011459</t>
  </si>
  <si>
    <t>7201-12</t>
  </si>
  <si>
    <t>000000011460</t>
  </si>
  <si>
    <t>7201-13</t>
  </si>
  <si>
    <t>000000011461</t>
  </si>
  <si>
    <t>7201-14</t>
  </si>
  <si>
    <t>000000011462</t>
  </si>
  <si>
    <t>7201-15</t>
  </si>
  <si>
    <t>000000011463</t>
  </si>
  <si>
    <t>7201-16</t>
  </si>
  <si>
    <t>IROO001-Room 2 Manouevre</t>
  </si>
  <si>
    <t>000000011464</t>
  </si>
  <si>
    <t>7201-17</t>
  </si>
  <si>
    <t>IUNI011-University of Glasgow</t>
  </si>
  <si>
    <t>000000011465</t>
  </si>
  <si>
    <t>7201-18</t>
  </si>
  <si>
    <t>000000011466</t>
  </si>
  <si>
    <t>7204-1</t>
  </si>
  <si>
    <t>000000011467</t>
  </si>
  <si>
    <t>7204-2</t>
  </si>
  <si>
    <t>000000011468</t>
  </si>
  <si>
    <t>7204-3</t>
  </si>
  <si>
    <t>TART107-Arts Professional</t>
  </si>
  <si>
    <t>000000011469</t>
  </si>
  <si>
    <t>7204-4</t>
  </si>
  <si>
    <t>000000011470</t>
  </si>
  <si>
    <t>7204-5</t>
  </si>
  <si>
    <t>TCHA109-Chapter (Cardiff) Ltd</t>
  </si>
  <si>
    <t>000000011472</t>
  </si>
  <si>
    <t>7204-6</t>
  </si>
  <si>
    <t>000000011473</t>
  </si>
  <si>
    <t>7204-7</t>
  </si>
  <si>
    <t>000000011474</t>
  </si>
  <si>
    <t>7204-8</t>
  </si>
  <si>
    <t>TEVA100-Euclid</t>
  </si>
  <si>
    <t>000000011475</t>
  </si>
  <si>
    <t>7204-9</t>
  </si>
  <si>
    <t>000000011476</t>
  </si>
  <si>
    <t>7204-10</t>
  </si>
  <si>
    <t>TNOR109-North Edinburgh Arts Centre</t>
  </si>
  <si>
    <t>000000011477</t>
  </si>
  <si>
    <t>7204-11</t>
  </si>
  <si>
    <t>000000011478</t>
  </si>
  <si>
    <t>7204-12</t>
  </si>
  <si>
    <t>TPTC100-The Publishing Training Centre (PTC)</t>
  </si>
  <si>
    <t>000000011479</t>
  </si>
  <si>
    <t>7204-13</t>
  </si>
  <si>
    <t>000000011480</t>
  </si>
  <si>
    <t>7204-14</t>
  </si>
  <si>
    <t>TSCO133-Scottish Futures Trust Ltd</t>
  </si>
  <si>
    <t>000000011481</t>
  </si>
  <si>
    <t>7204-15</t>
  </si>
  <si>
    <t>000000011482</t>
  </si>
  <si>
    <t>7204-16</t>
  </si>
  <si>
    <t>TSPR101-Springer Nature</t>
  </si>
  <si>
    <t>000000011483</t>
  </si>
  <si>
    <t>7204-17</t>
  </si>
  <si>
    <t>000000011486</t>
  </si>
  <si>
    <t>7204-18</t>
  </si>
  <si>
    <t>TTHE106-The Ceilidh Place Ltd</t>
  </si>
  <si>
    <t>000000011487</t>
  </si>
  <si>
    <t>7204-19</t>
  </si>
  <si>
    <t>000000011488</t>
  </si>
  <si>
    <t>7204-20</t>
  </si>
  <si>
    <t>TTRA105-The Trades Hall of Glasgow</t>
  </si>
  <si>
    <t>000000011489</t>
  </si>
  <si>
    <t>7214-1</t>
  </si>
  <si>
    <t>000000011490</t>
  </si>
  <si>
    <t>7214-2</t>
  </si>
  <si>
    <t>000000011491</t>
  </si>
  <si>
    <t>7214-3</t>
  </si>
  <si>
    <t>G100637-The Outside Track</t>
  </si>
  <si>
    <t>000000011492</t>
  </si>
  <si>
    <t>7214-4</t>
  </si>
  <si>
    <t>000000011493</t>
  </si>
  <si>
    <t>7214-5</t>
  </si>
  <si>
    <t>000000011494</t>
  </si>
  <si>
    <t>7214-6</t>
  </si>
  <si>
    <t>000000011495</t>
  </si>
  <si>
    <t>7214-7</t>
  </si>
  <si>
    <t>IEIL002-Eilidh Firth</t>
  </si>
  <si>
    <t>000000011496</t>
  </si>
  <si>
    <t>7214-8</t>
  </si>
  <si>
    <t>000000011497</t>
  </si>
  <si>
    <t>7214-9</t>
  </si>
  <si>
    <t>000000011498</t>
  </si>
  <si>
    <t>7214-10</t>
  </si>
  <si>
    <t>000000011499</t>
  </si>
  <si>
    <t>7214-11</t>
  </si>
  <si>
    <t>IJOH012-John Aberdein</t>
  </si>
  <si>
    <t>000000011500</t>
  </si>
  <si>
    <t>7214-12</t>
  </si>
  <si>
    <t>IMUS007-Museum and Galleries Scotland</t>
  </si>
  <si>
    <t>000000011501</t>
  </si>
  <si>
    <t>7214-13</t>
  </si>
  <si>
    <t>IPOL001-Polly Clark</t>
  </si>
  <si>
    <t>000000011502</t>
  </si>
  <si>
    <t>7214-14</t>
  </si>
  <si>
    <t>ISCO033-Scottish PEN</t>
  </si>
  <si>
    <t>000000011503</t>
  </si>
  <si>
    <t>7214-15</t>
  </si>
  <si>
    <t>000000011504</t>
  </si>
  <si>
    <t>7214-16</t>
  </si>
  <si>
    <t>000000011509</t>
  </si>
  <si>
    <t>7214-17</t>
  </si>
  <si>
    <t>000000011513</t>
  </si>
  <si>
    <t>7214-18</t>
  </si>
  <si>
    <t>000000011514</t>
  </si>
  <si>
    <t>7214-19</t>
  </si>
  <si>
    <t>000000011515</t>
  </si>
  <si>
    <t>7214-20</t>
  </si>
  <si>
    <t>000000011516</t>
  </si>
  <si>
    <t>7214-21</t>
  </si>
  <si>
    <t>000000011517</t>
  </si>
  <si>
    <t>7214-22</t>
  </si>
  <si>
    <t>000000011518</t>
  </si>
  <si>
    <t>7214-23</t>
  </si>
  <si>
    <t>000000011519</t>
  </si>
  <si>
    <t>7214-24</t>
  </si>
  <si>
    <t>000000011520</t>
  </si>
  <si>
    <t>7214-25</t>
  </si>
  <si>
    <t>000000011521</t>
  </si>
  <si>
    <t>7214-26</t>
  </si>
  <si>
    <t>000000011522</t>
  </si>
  <si>
    <t>7214-27</t>
  </si>
  <si>
    <t>000000011523</t>
  </si>
  <si>
    <t>7214-28</t>
  </si>
  <si>
    <t>000000011524</t>
  </si>
  <si>
    <t>7214-29</t>
  </si>
  <si>
    <t>000000011557</t>
  </si>
  <si>
    <t>7241-1</t>
  </si>
  <si>
    <t>000000011558</t>
  </si>
  <si>
    <t>7241-2</t>
  </si>
  <si>
    <t>000000011559</t>
  </si>
  <si>
    <t>7241-3</t>
  </si>
  <si>
    <t>000000011560</t>
  </si>
  <si>
    <t>7241-4</t>
  </si>
  <si>
    <t>000000011562</t>
  </si>
  <si>
    <t>7241-5</t>
  </si>
  <si>
    <t>000000011563</t>
  </si>
  <si>
    <t>7241-6</t>
  </si>
  <si>
    <t>000000011564</t>
  </si>
  <si>
    <t>7241-7</t>
  </si>
  <si>
    <t>000000011566</t>
  </si>
  <si>
    <t>7241-8</t>
  </si>
  <si>
    <t>000000011568</t>
  </si>
  <si>
    <t>7241-9</t>
  </si>
  <si>
    <t>000000011569</t>
  </si>
  <si>
    <t>7241-10</t>
  </si>
  <si>
    <t>000000011570</t>
  </si>
  <si>
    <t>7245-1</t>
  </si>
  <si>
    <t>000000011571</t>
  </si>
  <si>
    <t>7245-2</t>
  </si>
  <si>
    <t>000000011572</t>
  </si>
  <si>
    <t>7245-3</t>
  </si>
  <si>
    <t>000000011573</t>
  </si>
  <si>
    <t>7245-4</t>
  </si>
  <si>
    <t>000000011574</t>
  </si>
  <si>
    <t>7245-5</t>
  </si>
  <si>
    <t>000000011575</t>
  </si>
  <si>
    <t>7245-6</t>
  </si>
  <si>
    <t>000000011576</t>
  </si>
  <si>
    <t>7245-7</t>
  </si>
  <si>
    <t>000000011577</t>
  </si>
  <si>
    <t>7245-8</t>
  </si>
  <si>
    <t>000000011578</t>
  </si>
  <si>
    <t>7245-9</t>
  </si>
  <si>
    <t>7171-1</t>
  </si>
  <si>
    <t>7178-1</t>
  </si>
  <si>
    <t>7205-1</t>
  </si>
  <si>
    <t>7218-1</t>
  </si>
  <si>
    <t>7235-1</t>
  </si>
  <si>
    <t>7237-1</t>
  </si>
  <si>
    <t>7271-1</t>
  </si>
  <si>
    <t>000000011525</t>
  </si>
  <si>
    <t>7229-1</t>
  </si>
  <si>
    <t>000000011526</t>
  </si>
  <si>
    <t>7229-2</t>
  </si>
  <si>
    <t>000000011527</t>
  </si>
  <si>
    <t>7229-3</t>
  </si>
  <si>
    <t>000000011528</t>
  </si>
  <si>
    <t>7229-4</t>
  </si>
  <si>
    <t>000000011529</t>
  </si>
  <si>
    <t>7229-5</t>
  </si>
  <si>
    <t>000000011530</t>
  </si>
  <si>
    <t>7229-6</t>
  </si>
  <si>
    <t>000000011531</t>
  </si>
  <si>
    <t>7229-7</t>
  </si>
  <si>
    <t>000000011532</t>
  </si>
  <si>
    <t>7229-8</t>
  </si>
  <si>
    <t>000000011533</t>
  </si>
  <si>
    <t>7236-1</t>
  </si>
  <si>
    <t>000000011534</t>
  </si>
  <si>
    <t>7236-2</t>
  </si>
  <si>
    <t>000000011535</t>
  </si>
  <si>
    <t>7236-3</t>
  </si>
  <si>
    <t>000000011536</t>
  </si>
  <si>
    <t>7236-4</t>
  </si>
  <si>
    <t>000000011537</t>
  </si>
  <si>
    <t>7236-5</t>
  </si>
  <si>
    <t>G100638-Queensland Folk Federation Incorporated</t>
  </si>
  <si>
    <t>000000011538</t>
  </si>
  <si>
    <t>7236-6</t>
  </si>
  <si>
    <t>000000011539</t>
  </si>
  <si>
    <t>7236-7</t>
  </si>
  <si>
    <t>000000011540</t>
  </si>
  <si>
    <t>7236-8</t>
  </si>
  <si>
    <t>000000011541</t>
  </si>
  <si>
    <t>7236-9</t>
  </si>
  <si>
    <t>000000011549</t>
  </si>
  <si>
    <t>7236-10</t>
  </si>
  <si>
    <t>000000011550</t>
  </si>
  <si>
    <t>7236-11</t>
  </si>
  <si>
    <t>000000011551</t>
  </si>
  <si>
    <t>7236-12</t>
  </si>
  <si>
    <t>000000011552</t>
  </si>
  <si>
    <t>7236-13</t>
  </si>
  <si>
    <t>000000011554</t>
  </si>
  <si>
    <t>7236-14</t>
  </si>
  <si>
    <t>000000011555</t>
  </si>
  <si>
    <t>7236-15</t>
  </si>
  <si>
    <t>000000011556</t>
  </si>
  <si>
    <t>7236-16</t>
  </si>
  <si>
    <t>000000011579</t>
  </si>
  <si>
    <t>7262-1</t>
  </si>
  <si>
    <t>000000011580</t>
  </si>
  <si>
    <t>7262-2</t>
  </si>
  <si>
    <t>000000011581</t>
  </si>
  <si>
    <t>7262-3</t>
  </si>
  <si>
    <t>000000011583</t>
  </si>
  <si>
    <t>7262-4</t>
  </si>
  <si>
    <t>000000011585</t>
  </si>
  <si>
    <t>7262-5</t>
  </si>
  <si>
    <t>000000011586</t>
  </si>
  <si>
    <t>7262-6</t>
  </si>
  <si>
    <t>000000011588</t>
  </si>
  <si>
    <t>7262-7</t>
  </si>
  <si>
    <t>000000011589</t>
  </si>
  <si>
    <t>7262-8</t>
  </si>
  <si>
    <t>000000011590</t>
  </si>
  <si>
    <t>7262-9</t>
  </si>
  <si>
    <t>000000011591</t>
  </si>
  <si>
    <t>7262-10</t>
  </si>
  <si>
    <t>TCOO101-Cooler Kings Film</t>
  </si>
  <si>
    <t>000000011592</t>
  </si>
  <si>
    <t>7262-11</t>
  </si>
  <si>
    <t>000000011593</t>
  </si>
  <si>
    <t>7262-12</t>
  </si>
  <si>
    <t>000000011594</t>
  </si>
  <si>
    <t>7262-13</t>
  </si>
  <si>
    <t>000000011595</t>
  </si>
  <si>
    <t>7262-14</t>
  </si>
  <si>
    <t>000000011596</t>
  </si>
  <si>
    <t>7262-15</t>
  </si>
  <si>
    <t>000000011597</t>
  </si>
  <si>
    <t>7262-16</t>
  </si>
  <si>
    <t>000000011598</t>
  </si>
  <si>
    <t>7262-17</t>
  </si>
  <si>
    <t>000000011599</t>
  </si>
  <si>
    <t>7262-18</t>
  </si>
  <si>
    <t>TKAT110-Kathleen Bolt Mediation Services Ltd</t>
  </si>
  <si>
    <t>000000011600</t>
  </si>
  <si>
    <t>7262-19</t>
  </si>
  <si>
    <t>000000011601</t>
  </si>
  <si>
    <t>7262-20</t>
  </si>
  <si>
    <t>TLEG100-Legal and General Assurance Society</t>
  </si>
  <si>
    <t>000000011602</t>
  </si>
  <si>
    <t>7262-21</t>
  </si>
  <si>
    <t>000000011604</t>
  </si>
  <si>
    <t>7262-22</t>
  </si>
  <si>
    <t>000000011605</t>
  </si>
  <si>
    <t>7262-23</t>
  </si>
  <si>
    <t>000000011606</t>
  </si>
  <si>
    <t>7262-24</t>
  </si>
  <si>
    <t>000000011607</t>
  </si>
  <si>
    <t>7262-25</t>
  </si>
  <si>
    <t>000000011608</t>
  </si>
  <si>
    <t>7268-1</t>
  </si>
  <si>
    <t>000000011609</t>
  </si>
  <si>
    <t>7268-2</t>
  </si>
  <si>
    <t>000000011610</t>
  </si>
  <si>
    <t>7268-3</t>
  </si>
  <si>
    <t>000000011611</t>
  </si>
  <si>
    <t>7268-4</t>
  </si>
  <si>
    <t>000000011612</t>
  </si>
  <si>
    <t>7268-5</t>
  </si>
  <si>
    <t>000000011613</t>
  </si>
  <si>
    <t>7268-6</t>
  </si>
  <si>
    <t>000000011614</t>
  </si>
  <si>
    <t>7268-7</t>
  </si>
  <si>
    <t>000000011615</t>
  </si>
  <si>
    <t>7268-8</t>
  </si>
  <si>
    <t>000000011616</t>
  </si>
  <si>
    <t>7268-9</t>
  </si>
  <si>
    <t>ISOU009-Sound Station</t>
  </si>
  <si>
    <t>000000011617</t>
  </si>
  <si>
    <t>7268-10</t>
  </si>
  <si>
    <t>000000011618</t>
  </si>
  <si>
    <t>7268-11</t>
  </si>
  <si>
    <t>000000011624</t>
  </si>
  <si>
    <t>7268-12</t>
  </si>
  <si>
    <t>000000011626</t>
  </si>
  <si>
    <t>7268-13</t>
  </si>
  <si>
    <t>000000011628</t>
  </si>
  <si>
    <t>7268-14</t>
  </si>
  <si>
    <t>000000011631</t>
  </si>
  <si>
    <t>7268-15</t>
  </si>
  <si>
    <t>000000011633</t>
  </si>
  <si>
    <t>7268-16</t>
  </si>
  <si>
    <t>000000011634</t>
  </si>
  <si>
    <t>7268-17</t>
  </si>
  <si>
    <t>000000011635</t>
  </si>
  <si>
    <t>7268-18</t>
  </si>
  <si>
    <t>TMON102-Moniack Mhor</t>
  </si>
  <si>
    <t>000000011636</t>
  </si>
  <si>
    <t>7268-19</t>
  </si>
  <si>
    <t>000000011637</t>
  </si>
  <si>
    <t>7268-20</t>
  </si>
  <si>
    <t>TPLA103-Plan B</t>
  </si>
  <si>
    <t>000000011638</t>
  </si>
  <si>
    <t>7268-21</t>
  </si>
  <si>
    <t>TPMK100-Mr PM Kane</t>
  </si>
  <si>
    <t>000000011639</t>
  </si>
  <si>
    <t>7268-22</t>
  </si>
  <si>
    <t>000000011640</t>
  </si>
  <si>
    <t>7268-23</t>
  </si>
  <si>
    <t>000000011641</t>
  </si>
  <si>
    <t>7268-24</t>
  </si>
  <si>
    <t>TSYS100-SysAid Technologies Ltd</t>
  </si>
  <si>
    <t>000000011642</t>
  </si>
  <si>
    <t>7273-1</t>
  </si>
  <si>
    <t>000000011643</t>
  </si>
  <si>
    <t>7273-2</t>
  </si>
  <si>
    <t>000000011644</t>
  </si>
  <si>
    <t>7273-3</t>
  </si>
  <si>
    <t>000000011645</t>
  </si>
  <si>
    <t>7273-4</t>
  </si>
  <si>
    <t>000000011646</t>
  </si>
  <si>
    <t>7273-5</t>
  </si>
  <si>
    <t>000000011647</t>
  </si>
  <si>
    <t>7273-6</t>
  </si>
  <si>
    <t>TBLA101-Blanche Policy Services</t>
  </si>
  <si>
    <t>000000011649</t>
  </si>
  <si>
    <t>7273-7</t>
  </si>
  <si>
    <t>000000011650</t>
  </si>
  <si>
    <t>7273-8</t>
  </si>
  <si>
    <t>000000011651</t>
  </si>
  <si>
    <t>7273-9</t>
  </si>
  <si>
    <t>TCRE104-Creative Stirling CIC</t>
  </si>
  <si>
    <t>000000011652</t>
  </si>
  <si>
    <t>7273-10</t>
  </si>
  <si>
    <t>000000011653</t>
  </si>
  <si>
    <t>7273-11</t>
  </si>
  <si>
    <t>TELL101-Ellie Royle</t>
  </si>
  <si>
    <t>000000011654</t>
  </si>
  <si>
    <t>7273-12</t>
  </si>
  <si>
    <t>TENG101-Engaging Digital Comms</t>
  </si>
  <si>
    <t>000000011655</t>
  </si>
  <si>
    <t>7273-13</t>
  </si>
  <si>
    <t>000000011656</t>
  </si>
  <si>
    <t>7273-14</t>
  </si>
  <si>
    <t>TGILL100-Gillebride MacMillan</t>
  </si>
  <si>
    <t>000000011657</t>
  </si>
  <si>
    <t>7273-15</t>
  </si>
  <si>
    <t>000000011658</t>
  </si>
  <si>
    <t>7273-16</t>
  </si>
  <si>
    <t>000000011659</t>
  </si>
  <si>
    <t>7273-17</t>
  </si>
  <si>
    <t>000000011660</t>
  </si>
  <si>
    <t>7273-18</t>
  </si>
  <si>
    <t>000000011661</t>
  </si>
  <si>
    <t>7273-19</t>
  </si>
  <si>
    <t>000000011662</t>
  </si>
  <si>
    <t>7273-20</t>
  </si>
  <si>
    <t>000000011663</t>
  </si>
  <si>
    <t>7273-21</t>
  </si>
  <si>
    <t>TRAI100-Raisah Ahmed</t>
  </si>
  <si>
    <t>000000011664</t>
  </si>
  <si>
    <t>7273-22</t>
  </si>
  <si>
    <t>TRAY101-Raymond MacDonald</t>
  </si>
  <si>
    <t>000000011665</t>
  </si>
  <si>
    <t>7273-23</t>
  </si>
  <si>
    <t>000000011666</t>
  </si>
  <si>
    <t>7273-24</t>
  </si>
  <si>
    <t>000000011667</t>
  </si>
  <si>
    <t>7273-25</t>
  </si>
  <si>
    <t>000000011668</t>
  </si>
  <si>
    <t>7273-26</t>
  </si>
  <si>
    <t>000000011669</t>
  </si>
  <si>
    <t>7273-27</t>
  </si>
  <si>
    <t>000000011670</t>
  </si>
  <si>
    <t>7273-28</t>
  </si>
  <si>
    <t>000000011671</t>
  </si>
  <si>
    <t>7273-29</t>
  </si>
  <si>
    <t>000000011672</t>
  </si>
  <si>
    <t>7273-30</t>
  </si>
  <si>
    <t>TWIN100-Winifred Jamieson</t>
  </si>
  <si>
    <t>000000011673</t>
  </si>
  <si>
    <t>7309-1</t>
  </si>
  <si>
    <t>000000011674</t>
  </si>
  <si>
    <t>7309-2</t>
  </si>
  <si>
    <t>000000011675</t>
  </si>
  <si>
    <t>7309-3</t>
  </si>
  <si>
    <t>000000011676</t>
  </si>
  <si>
    <t>7309-4</t>
  </si>
  <si>
    <t>000000011677</t>
  </si>
  <si>
    <t>7309-5</t>
  </si>
  <si>
    <t>000000011678</t>
  </si>
  <si>
    <t>7309-6</t>
  </si>
  <si>
    <t>000000011679</t>
  </si>
  <si>
    <t>7309-7</t>
  </si>
  <si>
    <t>000000011680</t>
  </si>
  <si>
    <t>7309-8</t>
  </si>
  <si>
    <t>000000011681</t>
  </si>
  <si>
    <t>7309-9</t>
  </si>
  <si>
    <t>000000011682</t>
  </si>
  <si>
    <t>7309-10</t>
  </si>
  <si>
    <t>000000011683</t>
  </si>
  <si>
    <t>7309-11</t>
  </si>
  <si>
    <t>000000011684</t>
  </si>
  <si>
    <t>7309-12</t>
  </si>
  <si>
    <t>000000011685</t>
  </si>
  <si>
    <t>7309-13</t>
  </si>
  <si>
    <t>G100019-Scottish Universities International Summer School</t>
  </si>
  <si>
    <t>000000011686</t>
  </si>
  <si>
    <t>7309-14</t>
  </si>
  <si>
    <t>000000011687</t>
  </si>
  <si>
    <t>7309-15</t>
  </si>
  <si>
    <t>000000011688</t>
  </si>
  <si>
    <t>7309-16</t>
  </si>
  <si>
    <t>G100653-Allan MacDonald</t>
  </si>
  <si>
    <t>000000011689</t>
  </si>
  <si>
    <t>7309-17</t>
  </si>
  <si>
    <t>000000011690</t>
  </si>
  <si>
    <t>7309-18</t>
  </si>
  <si>
    <t>000000011692</t>
  </si>
  <si>
    <t>7309-19</t>
  </si>
  <si>
    <t>000000011693</t>
  </si>
  <si>
    <t>7309-20</t>
  </si>
  <si>
    <t>000000011694</t>
  </si>
  <si>
    <t>7309-21</t>
  </si>
  <si>
    <t>ILBP001-LBP Outlander Series 2 Ltd</t>
  </si>
  <si>
    <t>000000011695</t>
  </si>
  <si>
    <t>7309-22</t>
  </si>
  <si>
    <t>TAIL100-Ailie Rutherford</t>
  </si>
  <si>
    <t>000000011696</t>
  </si>
  <si>
    <t>7309-23</t>
  </si>
  <si>
    <t>000000011697</t>
  </si>
  <si>
    <t>7309-24</t>
  </si>
  <si>
    <t>000000011698</t>
  </si>
  <si>
    <t>7309-25</t>
  </si>
  <si>
    <t>000000011699</t>
  </si>
  <si>
    <t>7309-26</t>
  </si>
  <si>
    <t>TCON106-Conor Baird</t>
  </si>
  <si>
    <t>000000011700</t>
  </si>
  <si>
    <t>7309-27</t>
  </si>
  <si>
    <t>000000011701</t>
  </si>
  <si>
    <t>7309-28</t>
  </si>
  <si>
    <t>000000011702</t>
  </si>
  <si>
    <t>7309-29</t>
  </si>
  <si>
    <t>000000011703</t>
  </si>
  <si>
    <t>7309-30</t>
  </si>
  <si>
    <t>000000011704</t>
  </si>
  <si>
    <t>7309-31</t>
  </si>
  <si>
    <t>TPEN102-Penny Anderson</t>
  </si>
  <si>
    <t>000000011705</t>
  </si>
  <si>
    <t>7309-32</t>
  </si>
  <si>
    <t>000000011706</t>
  </si>
  <si>
    <t>7309-33</t>
  </si>
  <si>
    <t>TPOL101-Politics First</t>
  </si>
  <si>
    <t>000000011707</t>
  </si>
  <si>
    <t>7309-34</t>
  </si>
  <si>
    <t>000000011708</t>
  </si>
  <si>
    <t>7309-35</t>
  </si>
  <si>
    <t>000000011709</t>
  </si>
  <si>
    <t>7309-36</t>
  </si>
  <si>
    <t>TSAL103-Saltire Hospitality Ltd</t>
  </si>
  <si>
    <t>000000011710</t>
  </si>
  <si>
    <t>7309-37</t>
  </si>
  <si>
    <t>TSCO134-Scottish Council on Archives</t>
  </si>
  <si>
    <t>000000011711</t>
  </si>
  <si>
    <t>7309-38</t>
  </si>
  <si>
    <t>000000011714</t>
  </si>
  <si>
    <t>7309-39</t>
  </si>
  <si>
    <t>000000011715</t>
  </si>
  <si>
    <t>7309-40</t>
  </si>
  <si>
    <t>000000011716</t>
  </si>
  <si>
    <t>7321-1</t>
  </si>
  <si>
    <t>000000011717</t>
  </si>
  <si>
    <t>7321-2</t>
  </si>
  <si>
    <t>000000011718</t>
  </si>
  <si>
    <t>7321-3</t>
  </si>
  <si>
    <t>000000011719</t>
  </si>
  <si>
    <t>7321-4</t>
  </si>
  <si>
    <t>000000011720</t>
  </si>
  <si>
    <t>7321-5</t>
  </si>
  <si>
    <t>TDUN105-Duncan Bremnar</t>
  </si>
  <si>
    <t>000000011721</t>
  </si>
  <si>
    <t>7321-6</t>
  </si>
  <si>
    <t>000000011722</t>
  </si>
  <si>
    <t>7321-7</t>
  </si>
  <si>
    <t>000000011723</t>
  </si>
  <si>
    <t>7321-8</t>
  </si>
  <si>
    <t>000000011724</t>
  </si>
  <si>
    <t>7321-9</t>
  </si>
  <si>
    <t>TSMA102-SMART</t>
  </si>
  <si>
    <t>000000011725</t>
  </si>
  <si>
    <t>7321-10</t>
  </si>
  <si>
    <t>000000011726</t>
  </si>
  <si>
    <t>7321-11</t>
  </si>
  <si>
    <t>TTOM104-Tom Nolan</t>
  </si>
  <si>
    <t>000000011727</t>
  </si>
  <si>
    <t>7323-1</t>
  </si>
  <si>
    <t>000000011729</t>
  </si>
  <si>
    <t>7323-2</t>
  </si>
  <si>
    <t>000000011731</t>
  </si>
  <si>
    <t>7323-3</t>
  </si>
  <si>
    <t>000000011732</t>
  </si>
  <si>
    <t>7323-4</t>
  </si>
  <si>
    <t>000000011733</t>
  </si>
  <si>
    <t>7323-5</t>
  </si>
  <si>
    <t>000000011734</t>
  </si>
  <si>
    <t>7323-6</t>
  </si>
  <si>
    <t>ISOL001-Solar Bear Limited</t>
  </si>
  <si>
    <t>000000011735</t>
  </si>
  <si>
    <t>7323-7</t>
  </si>
  <si>
    <t>000000011749</t>
  </si>
  <si>
    <t>7336-1</t>
  </si>
  <si>
    <t>000000011750</t>
  </si>
  <si>
    <t>7336-2</t>
  </si>
  <si>
    <t>000000011751</t>
  </si>
  <si>
    <t>7336-3</t>
  </si>
  <si>
    <t>000000011752</t>
  </si>
  <si>
    <t>7336-4</t>
  </si>
  <si>
    <t>000000011753</t>
  </si>
  <si>
    <t>7336-5</t>
  </si>
  <si>
    <t>000000011754</t>
  </si>
  <si>
    <t>7336-6</t>
  </si>
  <si>
    <t>000000011756</t>
  </si>
  <si>
    <t>7336-7</t>
  </si>
  <si>
    <t>000000011757</t>
  </si>
  <si>
    <t>7336-8</t>
  </si>
  <si>
    <t>THKSD100-HK Surveying and Design</t>
  </si>
  <si>
    <t>000000011758</t>
  </si>
  <si>
    <t>7336-9</t>
  </si>
  <si>
    <t>000000011759</t>
  </si>
  <si>
    <t>7336-10</t>
  </si>
  <si>
    <t>000000011760</t>
  </si>
  <si>
    <t>7336-11</t>
  </si>
  <si>
    <t>TTIM103-Timespan</t>
  </si>
  <si>
    <t>000000011761</t>
  </si>
  <si>
    <t>7360-1</t>
  </si>
  <si>
    <t>000000011763</t>
  </si>
  <si>
    <t>7360-2</t>
  </si>
  <si>
    <t>000000011764</t>
  </si>
  <si>
    <t>7360-3</t>
  </si>
  <si>
    <t>000000011765</t>
  </si>
  <si>
    <t>7360-4</t>
  </si>
  <si>
    <t>000000011766</t>
  </si>
  <si>
    <t>7360-5</t>
  </si>
  <si>
    <t>000000011767</t>
  </si>
  <si>
    <t>7360-6</t>
  </si>
  <si>
    <t>000000011768</t>
  </si>
  <si>
    <t>7360-7</t>
  </si>
  <si>
    <t>000000011769</t>
  </si>
  <si>
    <t>7360-8</t>
  </si>
  <si>
    <t>000000011770</t>
  </si>
  <si>
    <t>7360-9</t>
  </si>
  <si>
    <t>000000011771</t>
  </si>
  <si>
    <t>7360-10</t>
  </si>
  <si>
    <t>000000011772</t>
  </si>
  <si>
    <t>7360-11</t>
  </si>
  <si>
    <t>000000011773</t>
  </si>
  <si>
    <t>7360-12</t>
  </si>
  <si>
    <t>000000011774</t>
  </si>
  <si>
    <t>7360-13</t>
  </si>
  <si>
    <t>000000011775</t>
  </si>
  <si>
    <t>7360-14</t>
  </si>
  <si>
    <t>000000011777</t>
  </si>
  <si>
    <t>7360-15</t>
  </si>
  <si>
    <t>000000011778</t>
  </si>
  <si>
    <t>7360-16</t>
  </si>
  <si>
    <t>000000011780</t>
  </si>
  <si>
    <t>7360-17</t>
  </si>
  <si>
    <t>TNEW109-New Bay Media</t>
  </si>
  <si>
    <t>000000011781</t>
  </si>
  <si>
    <t>7360-18</t>
  </si>
  <si>
    <t>000000011782</t>
  </si>
  <si>
    <t>7360-19</t>
  </si>
  <si>
    <t>TSAN105-Sanjay Lago</t>
  </si>
  <si>
    <t>000000011783</t>
  </si>
  <si>
    <t>7360-20</t>
  </si>
  <si>
    <t>000000011784</t>
  </si>
  <si>
    <t>7360-21</t>
  </si>
  <si>
    <t>000000011786</t>
  </si>
  <si>
    <t>7360-22</t>
  </si>
  <si>
    <t>000000011788</t>
  </si>
  <si>
    <t>7363-1</t>
  </si>
  <si>
    <t>000000011824</t>
  </si>
  <si>
    <t>7378-1</t>
  </si>
  <si>
    <t>000000011825</t>
  </si>
  <si>
    <t>7378-2</t>
  </si>
  <si>
    <t>000000011826</t>
  </si>
  <si>
    <t>7378-3</t>
  </si>
  <si>
    <t>000000011827</t>
  </si>
  <si>
    <t>7378-4</t>
  </si>
  <si>
    <t>000000011828</t>
  </si>
  <si>
    <t>7378-5</t>
  </si>
  <si>
    <t>000000011829</t>
  </si>
  <si>
    <t>7378-6</t>
  </si>
  <si>
    <t>000000011830</t>
  </si>
  <si>
    <t>7378-7</t>
  </si>
  <si>
    <t>000000011831</t>
  </si>
  <si>
    <t>7378-8</t>
  </si>
  <si>
    <t>000000011832</t>
  </si>
  <si>
    <t>7378-9</t>
  </si>
  <si>
    <t>000000011833</t>
  </si>
  <si>
    <t>7378-10</t>
  </si>
  <si>
    <t>000000011834</t>
  </si>
  <si>
    <t>7381-1</t>
  </si>
  <si>
    <t>000000011835</t>
  </si>
  <si>
    <t>7381-2</t>
  </si>
  <si>
    <t>000000011837</t>
  </si>
  <si>
    <t>7381-3</t>
  </si>
  <si>
    <t>000000011838</t>
  </si>
  <si>
    <t>7381-4</t>
  </si>
  <si>
    <t>000000011839</t>
  </si>
  <si>
    <t>7381-5</t>
  </si>
  <si>
    <t>000000011840</t>
  </si>
  <si>
    <t>7381-6</t>
  </si>
  <si>
    <t>000000011841</t>
  </si>
  <si>
    <t>7381-7</t>
  </si>
  <si>
    <t>7315-1</t>
  </si>
  <si>
    <t>7238-1</t>
  </si>
  <si>
    <t>7274-1</t>
  </si>
  <si>
    <t>7311-1</t>
  </si>
  <si>
    <t>7316-1</t>
  </si>
  <si>
    <t>7337-1</t>
  </si>
  <si>
    <t>7374-1</t>
  </si>
  <si>
    <t>7437-1</t>
  </si>
  <si>
    <t>7438-1</t>
  </si>
  <si>
    <t>000000011789</t>
  </si>
  <si>
    <t>7373-1</t>
  </si>
  <si>
    <t>000000011790</t>
  </si>
  <si>
    <t>7373-2</t>
  </si>
  <si>
    <t>000000011791</t>
  </si>
  <si>
    <t>7373-3</t>
  </si>
  <si>
    <t>E1923-Stephanie Saint</t>
  </si>
  <si>
    <t>000000011792</t>
  </si>
  <si>
    <t>7373-4</t>
  </si>
  <si>
    <t>000000011793</t>
  </si>
  <si>
    <t>7373-5</t>
  </si>
  <si>
    <t>G100664-Manran     (Gary Innes)</t>
  </si>
  <si>
    <t>000000011794</t>
  </si>
  <si>
    <t>7373-6</t>
  </si>
  <si>
    <t>G100665-Grainne Morton</t>
  </si>
  <si>
    <t>000000011795</t>
  </si>
  <si>
    <t>7373-7</t>
  </si>
  <si>
    <t>G100666-WOMPS</t>
  </si>
  <si>
    <t>000000011796</t>
  </si>
  <si>
    <t>7373-8</t>
  </si>
  <si>
    <t>TAND113-Andrea Geile</t>
  </si>
  <si>
    <t>000000011797</t>
  </si>
  <si>
    <t>7373-9</t>
  </si>
  <si>
    <t>TANT101-Anthony Scrag</t>
  </si>
  <si>
    <t>000000011798</t>
  </si>
  <si>
    <t>7373-10</t>
  </si>
  <si>
    <t>TEMM103-Emma Drye</t>
  </si>
  <si>
    <t>000000011799</t>
  </si>
  <si>
    <t>7373-11</t>
  </si>
  <si>
    <t>TEMM104-Emma Nicolson</t>
  </si>
  <si>
    <t>000000011800</t>
  </si>
  <si>
    <t>7373-12</t>
  </si>
  <si>
    <t>TFIN101-Fintan Ryan</t>
  </si>
  <si>
    <t>000000011801</t>
  </si>
  <si>
    <t>7373-13</t>
  </si>
  <si>
    <t>THAN101-Hannah Rose Whittle</t>
  </si>
  <si>
    <t>000000011802</t>
  </si>
  <si>
    <t>7373-14</t>
  </si>
  <si>
    <t>000000011803</t>
  </si>
  <si>
    <t>7373-15</t>
  </si>
  <si>
    <t>TJOL100-Jolanta Dolewska</t>
  </si>
  <si>
    <t>000000011804</t>
  </si>
  <si>
    <t>7373-16</t>
  </si>
  <si>
    <t>TKEV100-Kevin McPhee</t>
  </si>
  <si>
    <t>000000011805</t>
  </si>
  <si>
    <t>7373-17</t>
  </si>
  <si>
    <t>000000011806</t>
  </si>
  <si>
    <t>7373-18</t>
  </si>
  <si>
    <t>000000011807</t>
  </si>
  <si>
    <t>7373-19</t>
  </si>
  <si>
    <t>TLOT100-Lotte Hardie Kravitz</t>
  </si>
  <si>
    <t>000000011808</t>
  </si>
  <si>
    <t>7373-20</t>
  </si>
  <si>
    <t>TMAE100-Maeve Redmond</t>
  </si>
  <si>
    <t>000000011809</t>
  </si>
  <si>
    <t>7373-21</t>
  </si>
  <si>
    <t>TMAT105-Matt Baker</t>
  </si>
  <si>
    <t>000000011810</t>
  </si>
  <si>
    <t>7373-22</t>
  </si>
  <si>
    <t>TMOR105-Morvern Cunningham</t>
  </si>
  <si>
    <t>000000011811</t>
  </si>
  <si>
    <t>7373-23</t>
  </si>
  <si>
    <t>TPAT102-Patricia Fleming Projects</t>
  </si>
  <si>
    <t>000000011812</t>
  </si>
  <si>
    <t>7373-24</t>
  </si>
  <si>
    <t>TRAC105-Rachel MacLean</t>
  </si>
  <si>
    <t>000000011813</t>
  </si>
  <si>
    <t>7373-25</t>
  </si>
  <si>
    <t>TSAM101-Samantha Clark</t>
  </si>
  <si>
    <t>000000011814</t>
  </si>
  <si>
    <t>7373-26</t>
  </si>
  <si>
    <t>TSAR107-SCMC Projects</t>
  </si>
  <si>
    <t>000000011815</t>
  </si>
  <si>
    <t>7373-27</t>
  </si>
  <si>
    <t>000000011816</t>
  </si>
  <si>
    <t>7373-28</t>
  </si>
  <si>
    <t>TSCO135-Scott Hunter</t>
  </si>
  <si>
    <t>000000011817</t>
  </si>
  <si>
    <t>7373-29</t>
  </si>
  <si>
    <t>000000011818</t>
  </si>
  <si>
    <t>7373-30</t>
  </si>
  <si>
    <t>TSTE128-Stephanie Vandemeulebroucke</t>
  </si>
  <si>
    <t>000000011819</t>
  </si>
  <si>
    <t>7373-31</t>
  </si>
  <si>
    <t>000000011820</t>
  </si>
  <si>
    <t>7373-32</t>
  </si>
  <si>
    <t>TTHO101-Thomas Whittle</t>
  </si>
  <si>
    <t>000000011821</t>
  </si>
  <si>
    <t>7373-33</t>
  </si>
  <si>
    <t>TTIF100-Tiffany Boyle</t>
  </si>
  <si>
    <t>000000011822</t>
  </si>
  <si>
    <t>7373-34</t>
  </si>
  <si>
    <t>000000011823</t>
  </si>
  <si>
    <t>7373-35</t>
  </si>
  <si>
    <t>000000011842</t>
  </si>
  <si>
    <t>7392-1</t>
  </si>
  <si>
    <t>000000011843</t>
  </si>
  <si>
    <t>7392-2</t>
  </si>
  <si>
    <t>000000011844</t>
  </si>
  <si>
    <t>7392-3</t>
  </si>
  <si>
    <t>000000011845</t>
  </si>
  <si>
    <t>7392-4</t>
  </si>
  <si>
    <t>000000011846</t>
  </si>
  <si>
    <t>7392-5</t>
  </si>
  <si>
    <t>000000011847</t>
  </si>
  <si>
    <t>7392-6</t>
  </si>
  <si>
    <t>000000011848</t>
  </si>
  <si>
    <t>7392-7</t>
  </si>
  <si>
    <t>000000011849</t>
  </si>
  <si>
    <t>7392-8</t>
  </si>
  <si>
    <t>TCLA112-Claire Hastings</t>
  </si>
  <si>
    <t>000000011850</t>
  </si>
  <si>
    <t>7392-9</t>
  </si>
  <si>
    <t>TCOL106-Collins &amp; Grotto Studio</t>
  </si>
  <si>
    <t>000000011851</t>
  </si>
  <si>
    <t>7392-10</t>
  </si>
  <si>
    <t>TCRE111-Creative Branch Scotland</t>
  </si>
  <si>
    <t>000000011852</t>
  </si>
  <si>
    <t>7392-11</t>
  </si>
  <si>
    <t>000000011853</t>
  </si>
  <si>
    <t>7392-12</t>
  </si>
  <si>
    <t>TEDI101-Edinburgh Arts Festival</t>
  </si>
  <si>
    <t>000000011854</t>
  </si>
  <si>
    <t>7392-13</t>
  </si>
  <si>
    <t>000000011855</t>
  </si>
  <si>
    <t>7392-14</t>
  </si>
  <si>
    <t>000000011856</t>
  </si>
  <si>
    <t>7392-15</t>
  </si>
  <si>
    <t>TLAU105-Laura Robertson</t>
  </si>
  <si>
    <t>000000011857</t>
  </si>
  <si>
    <t>7392-16</t>
  </si>
  <si>
    <t>000000011858</t>
  </si>
  <si>
    <t>7392-17</t>
  </si>
  <si>
    <t>000000011859</t>
  </si>
  <si>
    <t>7392-18</t>
  </si>
  <si>
    <t>TMOI100-Moira Innes</t>
  </si>
  <si>
    <t>000000011860</t>
  </si>
  <si>
    <t>7392-19</t>
  </si>
  <si>
    <t>000000011861</t>
  </si>
  <si>
    <t>7392-20</t>
  </si>
  <si>
    <t>000000011862</t>
  </si>
  <si>
    <t>7392-21</t>
  </si>
  <si>
    <t>000000011863</t>
  </si>
  <si>
    <t>7392-22</t>
  </si>
  <si>
    <t>TSAR108-Sarah Strang</t>
  </si>
  <si>
    <t>000000011865</t>
  </si>
  <si>
    <t>7392-23</t>
  </si>
  <si>
    <t>000000011866</t>
  </si>
  <si>
    <t>7392-24</t>
  </si>
  <si>
    <t>000000011867</t>
  </si>
  <si>
    <t>7392-25</t>
  </si>
  <si>
    <t>000000011868</t>
  </si>
  <si>
    <t>7392-26</t>
  </si>
  <si>
    <t>TVIR101-Virginia Hutchison</t>
  </si>
  <si>
    <t>000000011869</t>
  </si>
  <si>
    <t>7392-27</t>
  </si>
  <si>
    <t>000000011870</t>
  </si>
  <si>
    <t>7392-28</t>
  </si>
  <si>
    <t>TWAA100-WHALE Arts Agency</t>
  </si>
  <si>
    <t>000000011871</t>
  </si>
  <si>
    <t>7413-1</t>
  </si>
  <si>
    <t>000000011872</t>
  </si>
  <si>
    <t>7413-2</t>
  </si>
  <si>
    <t>000000011873</t>
  </si>
  <si>
    <t>7413-3</t>
  </si>
  <si>
    <t>000000011874</t>
  </si>
  <si>
    <t>7413-4</t>
  </si>
  <si>
    <t>E1912-Janice McCready</t>
  </si>
  <si>
    <t>000000011875</t>
  </si>
  <si>
    <t>7413-5</t>
  </si>
  <si>
    <t>G100051-UZ Arts</t>
  </si>
  <si>
    <t>000000011876</t>
  </si>
  <si>
    <t>7413-6</t>
  </si>
  <si>
    <t>000000011877</t>
  </si>
  <si>
    <t>7413-7</t>
  </si>
  <si>
    <t>000000011878</t>
  </si>
  <si>
    <t>7413-8</t>
  </si>
  <si>
    <t>G100316-Cultural Enterprise Office</t>
  </si>
  <si>
    <t>000000011879</t>
  </si>
  <si>
    <t>7413-9</t>
  </si>
  <si>
    <t>G100327-Arts and Business</t>
  </si>
  <si>
    <t>000000011880</t>
  </si>
  <si>
    <t>7413-10</t>
  </si>
  <si>
    <t>000000011881</t>
  </si>
  <si>
    <t>7413-11</t>
  </si>
  <si>
    <t>G100680-Red Bridge Arts CIC</t>
  </si>
  <si>
    <t>000000011882</t>
  </si>
  <si>
    <t>7413-12</t>
  </si>
  <si>
    <t>G100681-Ramesh Meyyappan Productions</t>
  </si>
  <si>
    <t>000000011883</t>
  </si>
  <si>
    <t>7413-13</t>
  </si>
  <si>
    <t>ICAT002-Cathie Boyd</t>
  </si>
  <si>
    <t>000000011884</t>
  </si>
  <si>
    <t>7413-14</t>
  </si>
  <si>
    <t>000000011885</t>
  </si>
  <si>
    <t>7413-15</t>
  </si>
  <si>
    <t>ICIA002-Ciara Barry</t>
  </si>
  <si>
    <t>000000011886</t>
  </si>
  <si>
    <t>7413-16</t>
  </si>
  <si>
    <t>000000011887</t>
  </si>
  <si>
    <t>7413-17</t>
  </si>
  <si>
    <t>000000011888</t>
  </si>
  <si>
    <t>7413-18</t>
  </si>
  <si>
    <t>000000011889</t>
  </si>
  <si>
    <t>7413-19</t>
  </si>
  <si>
    <t>000000011890</t>
  </si>
  <si>
    <t>7413-20</t>
  </si>
  <si>
    <t>000000011891</t>
  </si>
  <si>
    <t>7413-21</t>
  </si>
  <si>
    <t>000000011892</t>
  </si>
  <si>
    <t>7413-22</t>
  </si>
  <si>
    <t>000000011893</t>
  </si>
  <si>
    <t>7413-23</t>
  </si>
  <si>
    <t>000000011894</t>
  </si>
  <si>
    <t>7413-24</t>
  </si>
  <si>
    <t>000000011895</t>
  </si>
  <si>
    <t>7413-25</t>
  </si>
  <si>
    <t>IRIC013-Richard Warden</t>
  </si>
  <si>
    <t>000000011896</t>
  </si>
  <si>
    <t>7413-26</t>
  </si>
  <si>
    <t>000000011897</t>
  </si>
  <si>
    <t>7413-27</t>
  </si>
  <si>
    <t>000000011898</t>
  </si>
  <si>
    <t>7413-28</t>
  </si>
  <si>
    <t>000000011899</t>
  </si>
  <si>
    <t>7413-29</t>
  </si>
  <si>
    <t>000000011900</t>
  </si>
  <si>
    <t>7413-30</t>
  </si>
  <si>
    <t>000000011901</t>
  </si>
  <si>
    <t>7413-31</t>
  </si>
  <si>
    <t>000000011902</t>
  </si>
  <si>
    <t>7413-32</t>
  </si>
  <si>
    <t>000000011905</t>
  </si>
  <si>
    <t>7413-33</t>
  </si>
  <si>
    <t>TCOR102-The Corner Shop Public Relations (Scotland) Ltd</t>
  </si>
  <si>
    <t>000000011906</t>
  </si>
  <si>
    <t>7413-34</t>
  </si>
  <si>
    <t>000000011907</t>
  </si>
  <si>
    <t>7413-35</t>
  </si>
  <si>
    <t>THEL103-Helen Voce</t>
  </si>
  <si>
    <t>000000011908</t>
  </si>
  <si>
    <t>7413-36</t>
  </si>
  <si>
    <t>000000011909</t>
  </si>
  <si>
    <t>7413-37</t>
  </si>
  <si>
    <t>TJEN108-Jenny Smith</t>
  </si>
  <si>
    <t>000000011910</t>
  </si>
  <si>
    <t>7413-38</t>
  </si>
  <si>
    <t>TMAR109-Martel Ollerenshaw</t>
  </si>
  <si>
    <t>000000011911</t>
  </si>
  <si>
    <t>7413-39</t>
  </si>
  <si>
    <t>000000011912</t>
  </si>
  <si>
    <t>7413-40</t>
  </si>
  <si>
    <t>000000011913</t>
  </si>
  <si>
    <t>7413-41</t>
  </si>
  <si>
    <t>000000011914</t>
  </si>
  <si>
    <t>7413-42</t>
  </si>
  <si>
    <t>000000011915</t>
  </si>
  <si>
    <t>7413-43</t>
  </si>
  <si>
    <t>000000011916</t>
  </si>
  <si>
    <t>7413-44</t>
  </si>
  <si>
    <t>000000011917</t>
  </si>
  <si>
    <t>7413-45</t>
  </si>
  <si>
    <t>000000011918</t>
  </si>
  <si>
    <t>7432-1</t>
  </si>
  <si>
    <t>000000011919</t>
  </si>
  <si>
    <t>7432-2</t>
  </si>
  <si>
    <t>000000011920</t>
  </si>
  <si>
    <t>7432-3</t>
  </si>
  <si>
    <t>000000011921</t>
  </si>
  <si>
    <t>7432-4</t>
  </si>
  <si>
    <t>000000011922</t>
  </si>
  <si>
    <t>7432-5</t>
  </si>
  <si>
    <t>000000011923</t>
  </si>
  <si>
    <t>7432-6</t>
  </si>
  <si>
    <t>000000011924</t>
  </si>
  <si>
    <t>7432-7</t>
  </si>
  <si>
    <t>000000011925</t>
  </si>
  <si>
    <t>7432-8</t>
  </si>
  <si>
    <t>000000011935</t>
  </si>
  <si>
    <t>7432-9</t>
  </si>
  <si>
    <t>000000011936</t>
  </si>
  <si>
    <t>7432-10</t>
  </si>
  <si>
    <t>000000011938</t>
  </si>
  <si>
    <t>7432-11</t>
  </si>
  <si>
    <t>000000011939</t>
  </si>
  <si>
    <t>7432-12</t>
  </si>
  <si>
    <t>000000011940</t>
  </si>
  <si>
    <t>7432-13</t>
  </si>
  <si>
    <t>000000011941</t>
  </si>
  <si>
    <t>7432-14</t>
  </si>
  <si>
    <t>000000011944</t>
  </si>
  <si>
    <t>7432-15</t>
  </si>
  <si>
    <t>000000011945</t>
  </si>
  <si>
    <t>7432-16</t>
  </si>
  <si>
    <t>000000011946</t>
  </si>
  <si>
    <t>7432-17</t>
  </si>
  <si>
    <t>000000011947</t>
  </si>
  <si>
    <t>7432-18</t>
  </si>
  <si>
    <t>000000011948</t>
  </si>
  <si>
    <t>7432-19</t>
  </si>
  <si>
    <t>000000011949</t>
  </si>
  <si>
    <t>7432-20</t>
  </si>
  <si>
    <t>000000011950</t>
  </si>
  <si>
    <t>7432-21</t>
  </si>
  <si>
    <t>000000011951</t>
  </si>
  <si>
    <t>7432-22</t>
  </si>
  <si>
    <t>000000011952</t>
  </si>
  <si>
    <t>7432-23</t>
  </si>
  <si>
    <t>000000011953</t>
  </si>
  <si>
    <t>7432-24</t>
  </si>
  <si>
    <t>000000011954</t>
  </si>
  <si>
    <t>7432-25</t>
  </si>
  <si>
    <t>000000011955</t>
  </si>
  <si>
    <t>7432-26</t>
  </si>
  <si>
    <t>000000011956</t>
  </si>
  <si>
    <t>7432-27</t>
  </si>
  <si>
    <t>000000011957</t>
  </si>
  <si>
    <t>7432-28</t>
  </si>
  <si>
    <t>000000011958</t>
  </si>
  <si>
    <t>7432-29</t>
  </si>
  <si>
    <t>TVAL102-Val McDermid</t>
  </si>
  <si>
    <t>000000011959</t>
  </si>
  <si>
    <t>7456-1</t>
  </si>
  <si>
    <t>000000011960</t>
  </si>
  <si>
    <t>7456-2</t>
  </si>
  <si>
    <t>000000011961</t>
  </si>
  <si>
    <t>7456-3</t>
  </si>
  <si>
    <t>000000011962</t>
  </si>
  <si>
    <t>7456-4</t>
  </si>
  <si>
    <t>000000011963</t>
  </si>
  <si>
    <t>7456-5</t>
  </si>
  <si>
    <t>000000011964</t>
  </si>
  <si>
    <t>7456-6</t>
  </si>
  <si>
    <t>000000011965</t>
  </si>
  <si>
    <t>7456-7</t>
  </si>
  <si>
    <t>000000011966</t>
  </si>
  <si>
    <t>7456-8</t>
  </si>
  <si>
    <t>000000011967</t>
  </si>
  <si>
    <t>7456-9</t>
  </si>
  <si>
    <t>000000011968</t>
  </si>
  <si>
    <t>7456-10</t>
  </si>
  <si>
    <t>000000011969</t>
  </si>
  <si>
    <t>7456-11</t>
  </si>
  <si>
    <t>G100694-KLOE</t>
  </si>
  <si>
    <t>000000011970</t>
  </si>
  <si>
    <t>7456-12</t>
  </si>
  <si>
    <t>G100695-Pinact</t>
  </si>
  <si>
    <t>000000011971</t>
  </si>
  <si>
    <t>7456-13</t>
  </si>
  <si>
    <t>000000011972</t>
  </si>
  <si>
    <t>7456-14</t>
  </si>
  <si>
    <t>000000011973</t>
  </si>
  <si>
    <t>7456-15</t>
  </si>
  <si>
    <t>000000011974</t>
  </si>
  <si>
    <t>7456-16</t>
  </si>
  <si>
    <t>000000011975</t>
  </si>
  <si>
    <t>7456-17</t>
  </si>
  <si>
    <t>IIAI002-Iain Heggie</t>
  </si>
  <si>
    <t>000000011976</t>
  </si>
  <si>
    <t>7456-18</t>
  </si>
  <si>
    <t>000000011978</t>
  </si>
  <si>
    <t>7456-19</t>
  </si>
  <si>
    <t>000000011979</t>
  </si>
  <si>
    <t>7456-20</t>
  </si>
  <si>
    <t>000000011980</t>
  </si>
  <si>
    <t>7456-21</t>
  </si>
  <si>
    <t>000000011981</t>
  </si>
  <si>
    <t>7456-22</t>
  </si>
  <si>
    <t>000000011982</t>
  </si>
  <si>
    <t>7456-23</t>
  </si>
  <si>
    <t>000000011983</t>
  </si>
  <si>
    <t>7456-24</t>
  </si>
  <si>
    <t>000000011984</t>
  </si>
  <si>
    <t>7456-25</t>
  </si>
  <si>
    <t>000000011985</t>
  </si>
  <si>
    <t>7456-26</t>
  </si>
  <si>
    <t>TJOA100-Joanna Baxter Wilson</t>
  </si>
  <si>
    <t>000000011986</t>
  </si>
  <si>
    <t>7456-27</t>
  </si>
  <si>
    <t>TMAR115-Mary Morrison</t>
  </si>
  <si>
    <t>000000011987</t>
  </si>
  <si>
    <t>7456-28</t>
  </si>
  <si>
    <t>000000011988</t>
  </si>
  <si>
    <t>7456-29</t>
  </si>
  <si>
    <t>000000011989</t>
  </si>
  <si>
    <t>7456-30</t>
  </si>
  <si>
    <t>TSCO114-Scottish Poetry Library</t>
  </si>
  <si>
    <t>000000011990</t>
  </si>
  <si>
    <t>7456-31</t>
  </si>
  <si>
    <t>TSIO101-Sion Parkinson</t>
  </si>
  <si>
    <t>000000011991</t>
  </si>
  <si>
    <t>7482-1</t>
  </si>
  <si>
    <t>000000011992</t>
  </si>
  <si>
    <t>7482-2</t>
  </si>
  <si>
    <t>000000011994</t>
  </si>
  <si>
    <t>7482-3</t>
  </si>
  <si>
    <t>000000011995</t>
  </si>
  <si>
    <t>7482-4</t>
  </si>
  <si>
    <t>000000011996</t>
  </si>
  <si>
    <t>7482-5</t>
  </si>
  <si>
    <t>000000011998</t>
  </si>
  <si>
    <t>7482-6</t>
  </si>
  <si>
    <t>000000011999</t>
  </si>
  <si>
    <t>7482-7</t>
  </si>
  <si>
    <t>G100466-St Andrews Voices</t>
  </si>
  <si>
    <t>000000012000</t>
  </si>
  <si>
    <t>7482-8</t>
  </si>
  <si>
    <t>000000012001</t>
  </si>
  <si>
    <t>7482-9</t>
  </si>
  <si>
    <t>000000012002</t>
  </si>
  <si>
    <t>7482-10</t>
  </si>
  <si>
    <t>IEYS001-Escape Youth Services</t>
  </si>
  <si>
    <t>000000012003</t>
  </si>
  <si>
    <t>7482-11</t>
  </si>
  <si>
    <t>000000012004</t>
  </si>
  <si>
    <t>7482-12</t>
  </si>
  <si>
    <t>000000012005</t>
  </si>
  <si>
    <t>7482-13</t>
  </si>
  <si>
    <t>000000012006</t>
  </si>
  <si>
    <t>7482-14</t>
  </si>
  <si>
    <t>TALE101-Alexia Holt</t>
  </si>
  <si>
    <t>000000012007</t>
  </si>
  <si>
    <t>7482-15</t>
  </si>
  <si>
    <t>000000012008</t>
  </si>
  <si>
    <t>7482-16</t>
  </si>
  <si>
    <t>000000012010</t>
  </si>
  <si>
    <t>7482-17</t>
  </si>
  <si>
    <t>000000012011</t>
  </si>
  <si>
    <t>7482-18</t>
  </si>
  <si>
    <t>000000012012</t>
  </si>
  <si>
    <t>7482-19</t>
  </si>
  <si>
    <t>TDTP100-Double Take Projections</t>
  </si>
  <si>
    <t>000000012013</t>
  </si>
  <si>
    <t>7482-20</t>
  </si>
  <si>
    <t>000000012014</t>
  </si>
  <si>
    <t>7482-21</t>
  </si>
  <si>
    <t>000000012016</t>
  </si>
  <si>
    <t>7482-22</t>
  </si>
  <si>
    <t>000000012017</t>
  </si>
  <si>
    <t>7482-23</t>
  </si>
  <si>
    <t>TFRA107-Francesca Zappia</t>
  </si>
  <si>
    <t>000000012018</t>
  </si>
  <si>
    <t>7482-24</t>
  </si>
  <si>
    <t>TINL100-Inge Panneels</t>
  </si>
  <si>
    <t>000000012019</t>
  </si>
  <si>
    <t>7482-25</t>
  </si>
  <si>
    <t>TJAC106-Jacqueline Donachie</t>
  </si>
  <si>
    <t>000000012020</t>
  </si>
  <si>
    <t>7482-26</t>
  </si>
  <si>
    <t>000000012021</t>
  </si>
  <si>
    <t>7482-27</t>
  </si>
  <si>
    <t>000000012022</t>
  </si>
  <si>
    <t>7482-28</t>
  </si>
  <si>
    <t>TMAR116-Marigold Multimedia Ltd</t>
  </si>
  <si>
    <t>000000012023</t>
  </si>
  <si>
    <t>7482-29</t>
  </si>
  <si>
    <t>000000012024</t>
  </si>
  <si>
    <t>7482-30</t>
  </si>
  <si>
    <t>000000012025</t>
  </si>
  <si>
    <t>7482-31</t>
  </si>
  <si>
    <t>000000012026</t>
  </si>
  <si>
    <t>7482-32</t>
  </si>
  <si>
    <t>000000012027</t>
  </si>
  <si>
    <t>7482-33</t>
  </si>
  <si>
    <t>000000012028</t>
  </si>
  <si>
    <t>7484-1</t>
  </si>
  <si>
    <t>000000012029</t>
  </si>
  <si>
    <t>7484-2</t>
  </si>
  <si>
    <t>G100704-Alice Cooper</t>
  </si>
  <si>
    <t>000000012030</t>
  </si>
  <si>
    <t>7484-3</t>
  </si>
  <si>
    <t>G100705-Love That Will Not Die Ltd</t>
  </si>
  <si>
    <t>000000012031</t>
  </si>
  <si>
    <t>7484-4</t>
  </si>
  <si>
    <t>G100706-Catriona Price</t>
  </si>
  <si>
    <t>000000012032</t>
  </si>
  <si>
    <t>7488-1</t>
  </si>
  <si>
    <t>000000012033</t>
  </si>
  <si>
    <t>7488-2</t>
  </si>
  <si>
    <t>ITS2001-TS2 Productions Limited</t>
  </si>
  <si>
    <t>000000012035</t>
  </si>
  <si>
    <t>7499-1</t>
  </si>
  <si>
    <t>000000012036</t>
  </si>
  <si>
    <t>7499-2</t>
  </si>
  <si>
    <t>000000012037</t>
  </si>
  <si>
    <t>7499-3</t>
  </si>
  <si>
    <t>000000012038</t>
  </si>
  <si>
    <t>7499-4</t>
  </si>
  <si>
    <t>000000012039</t>
  </si>
  <si>
    <t>7499-5</t>
  </si>
  <si>
    <t>000000012040</t>
  </si>
  <si>
    <t>7499-6</t>
  </si>
  <si>
    <t>000000012041</t>
  </si>
  <si>
    <t>7499-7</t>
  </si>
  <si>
    <t>000000012042</t>
  </si>
  <si>
    <t>7499-8</t>
  </si>
  <si>
    <t>000000012043</t>
  </si>
  <si>
    <t>7499-9</t>
  </si>
  <si>
    <t>000000012046</t>
  </si>
  <si>
    <t>7499-10</t>
  </si>
  <si>
    <t>000000012048</t>
  </si>
  <si>
    <t>7499-11</t>
  </si>
  <si>
    <t>000000012049</t>
  </si>
  <si>
    <t>7499-12</t>
  </si>
  <si>
    <t>000000012053</t>
  </si>
  <si>
    <t>7499-13</t>
  </si>
  <si>
    <t>000000012054</t>
  </si>
  <si>
    <t>7499-14</t>
  </si>
  <si>
    <t>000000012057</t>
  </si>
  <si>
    <t>7499-15</t>
  </si>
  <si>
    <t>000000012058</t>
  </si>
  <si>
    <t>7499-16</t>
  </si>
  <si>
    <t>000000012059</t>
  </si>
  <si>
    <t>7499-17</t>
  </si>
  <si>
    <t>000000012060</t>
  </si>
  <si>
    <t>7499-18</t>
  </si>
  <si>
    <t>000000012067</t>
  </si>
  <si>
    <t>7499-19</t>
  </si>
  <si>
    <t>000000012068</t>
  </si>
  <si>
    <t>7499-20</t>
  </si>
  <si>
    <t>000000012069</t>
  </si>
  <si>
    <t>7499-21</t>
  </si>
  <si>
    <t>000000012071</t>
  </si>
  <si>
    <t>7499-22</t>
  </si>
  <si>
    <t>IEAS004-East Lothian Council</t>
  </si>
  <si>
    <t>000000012072</t>
  </si>
  <si>
    <t>7499-23</t>
  </si>
  <si>
    <t>000000012075</t>
  </si>
  <si>
    <t>7499-24</t>
  </si>
  <si>
    <t>000000012077</t>
  </si>
  <si>
    <t>7499-25</t>
  </si>
  <si>
    <t>000000012080</t>
  </si>
  <si>
    <t>7499-26</t>
  </si>
  <si>
    <t>000000012081</t>
  </si>
  <si>
    <t>7499-27</t>
  </si>
  <si>
    <t>000000012082</t>
  </si>
  <si>
    <t>7499-28</t>
  </si>
  <si>
    <t>000000012083</t>
  </si>
  <si>
    <t>7499-29</t>
  </si>
  <si>
    <t>000000012084</t>
  </si>
  <si>
    <t>7499-30</t>
  </si>
  <si>
    <t>000000012085</t>
  </si>
  <si>
    <t>7499-31</t>
  </si>
  <si>
    <t>000000012086</t>
  </si>
  <si>
    <t>7499-32</t>
  </si>
  <si>
    <t>000000012087</t>
  </si>
  <si>
    <t>7499-33</t>
  </si>
  <si>
    <t>000000012088</t>
  </si>
  <si>
    <t>7499-34</t>
  </si>
  <si>
    <t>000000012089</t>
  </si>
  <si>
    <t>7499-35</t>
  </si>
  <si>
    <t>000000012091</t>
  </si>
  <si>
    <t>7499-36</t>
  </si>
  <si>
    <t>000000012092</t>
  </si>
  <si>
    <t>7499-37</t>
  </si>
  <si>
    <t>000000012093</t>
  </si>
  <si>
    <t>7499-38</t>
  </si>
  <si>
    <t>000000012096</t>
  </si>
  <si>
    <t>7499-39</t>
  </si>
  <si>
    <t>000000012098</t>
  </si>
  <si>
    <t>7499-40</t>
  </si>
  <si>
    <t>000000012101</t>
  </si>
  <si>
    <t>7499-41</t>
  </si>
  <si>
    <t>000000012102</t>
  </si>
  <si>
    <t>7499-42</t>
  </si>
  <si>
    <t>000000012103</t>
  </si>
  <si>
    <t>7499-43</t>
  </si>
  <si>
    <t>000000012104</t>
  </si>
  <si>
    <t>7499-44</t>
  </si>
  <si>
    <t>000000012106</t>
  </si>
  <si>
    <t>7499-45</t>
  </si>
  <si>
    <t>000000012108</t>
  </si>
  <si>
    <t>7499-46</t>
  </si>
  <si>
    <t>000000012109</t>
  </si>
  <si>
    <t>7499-47</t>
  </si>
  <si>
    <t>IRAY003-Raydale Dower</t>
  </si>
  <si>
    <t>000000012110</t>
  </si>
  <si>
    <t>7499-48</t>
  </si>
  <si>
    <t>000000012111</t>
  </si>
  <si>
    <t>7499-49</t>
  </si>
  <si>
    <t>000000012112</t>
  </si>
  <si>
    <t>7499-50</t>
  </si>
  <si>
    <t>000000012113</t>
  </si>
  <si>
    <t>7499-51</t>
  </si>
  <si>
    <t>000000012114</t>
  </si>
  <si>
    <t>7499-52</t>
  </si>
  <si>
    <t>000000012115</t>
  </si>
  <si>
    <t>7499-53</t>
  </si>
  <si>
    <t>000000012117</t>
  </si>
  <si>
    <t>7499-54</t>
  </si>
  <si>
    <t>000000012118</t>
  </si>
  <si>
    <t>7499-55</t>
  </si>
  <si>
    <t>000000012119</t>
  </si>
  <si>
    <t>7499-56</t>
  </si>
  <si>
    <t>000000012122</t>
  </si>
  <si>
    <t>7499-57</t>
  </si>
  <si>
    <t>000000012123</t>
  </si>
  <si>
    <t>7499-58</t>
  </si>
  <si>
    <t>000000012124</t>
  </si>
  <si>
    <t>7499-59</t>
  </si>
  <si>
    <t>000000012125</t>
  </si>
  <si>
    <t>7499-60</t>
  </si>
  <si>
    <t>000000012126</t>
  </si>
  <si>
    <t>7499-61</t>
  </si>
  <si>
    <t>000000012127</t>
  </si>
  <si>
    <t>7500-1</t>
  </si>
  <si>
    <t>000000012128</t>
  </si>
  <si>
    <t>7500-2</t>
  </si>
  <si>
    <t>000000012129</t>
  </si>
  <si>
    <t>7506-1</t>
  </si>
  <si>
    <t>000000012130</t>
  </si>
  <si>
    <t>7506-2</t>
  </si>
  <si>
    <t>000000012131</t>
  </si>
  <si>
    <t>7506-3</t>
  </si>
  <si>
    <t>000000012132</t>
  </si>
  <si>
    <t>7506-4</t>
  </si>
  <si>
    <t>000000012133</t>
  </si>
  <si>
    <t>7506-5</t>
  </si>
  <si>
    <t>000000012134</t>
  </si>
  <si>
    <t>7506-6</t>
  </si>
  <si>
    <t>000000012136</t>
  </si>
  <si>
    <t>7506-7</t>
  </si>
  <si>
    <t>000000012137</t>
  </si>
  <si>
    <t>7506-8</t>
  </si>
  <si>
    <t>000000012138</t>
  </si>
  <si>
    <t>7506-9</t>
  </si>
  <si>
    <t>000000012139</t>
  </si>
  <si>
    <t>7506-10</t>
  </si>
  <si>
    <t>000000012140</t>
  </si>
  <si>
    <t>7506-11</t>
  </si>
  <si>
    <t>000000012141</t>
  </si>
  <si>
    <t>7506-12</t>
  </si>
  <si>
    <t>IMCF001-Mr McFallÔÇÖs Chamber</t>
  </si>
  <si>
    <t>000000012142</t>
  </si>
  <si>
    <t>7506-13</t>
  </si>
  <si>
    <t>000000012143</t>
  </si>
  <si>
    <t>7506-14</t>
  </si>
  <si>
    <t>IREE002-Reel Kids Music Club</t>
  </si>
  <si>
    <t>000000012144</t>
  </si>
  <si>
    <t>7506-15</t>
  </si>
  <si>
    <t>000000012145</t>
  </si>
  <si>
    <t>7506-16</t>
  </si>
  <si>
    <t>000000012146</t>
  </si>
  <si>
    <t>7506-17</t>
  </si>
  <si>
    <t>000000012147</t>
  </si>
  <si>
    <t>7506-18</t>
  </si>
  <si>
    <t>000000012148</t>
  </si>
  <si>
    <t>7506-19</t>
  </si>
  <si>
    <t>000000012149</t>
  </si>
  <si>
    <t>7547-1</t>
  </si>
  <si>
    <t>000000012150</t>
  </si>
  <si>
    <t>7547-2</t>
  </si>
  <si>
    <t>000000012151</t>
  </si>
  <si>
    <t>7547-3</t>
  </si>
  <si>
    <t>000000012152</t>
  </si>
  <si>
    <t>7547-4</t>
  </si>
  <si>
    <t>000000012154</t>
  </si>
  <si>
    <t>7547-5</t>
  </si>
  <si>
    <t>000000012156</t>
  </si>
  <si>
    <t>7547-6</t>
  </si>
  <si>
    <t>000000012159</t>
  </si>
  <si>
    <t>7547-7</t>
  </si>
  <si>
    <t>000000012160</t>
  </si>
  <si>
    <t>7547-8</t>
  </si>
  <si>
    <t>000000012161</t>
  </si>
  <si>
    <t>7547-9</t>
  </si>
  <si>
    <t>000000012162</t>
  </si>
  <si>
    <t>7547-10</t>
  </si>
  <si>
    <t>000000012163</t>
  </si>
  <si>
    <t>7547-11</t>
  </si>
  <si>
    <t>000000012165</t>
  </si>
  <si>
    <t>7547-12</t>
  </si>
  <si>
    <t>000000012166</t>
  </si>
  <si>
    <t>7547-13</t>
  </si>
  <si>
    <t>000000012167</t>
  </si>
  <si>
    <t>7547-14</t>
  </si>
  <si>
    <t>IKOR001-KOR! Records CIC</t>
  </si>
  <si>
    <t>000000012168</t>
  </si>
  <si>
    <t>7547-15</t>
  </si>
  <si>
    <t>IPET007-Peter Pan Moat Brae Trust</t>
  </si>
  <si>
    <t>000000012170</t>
  </si>
  <si>
    <t>7547-16</t>
  </si>
  <si>
    <t>000000012171</t>
  </si>
  <si>
    <t>7547-17</t>
  </si>
  <si>
    <t>TATL002-Atlas Arts</t>
  </si>
  <si>
    <t>000000012172</t>
  </si>
  <si>
    <t>7547-18</t>
  </si>
  <si>
    <t>000000012174</t>
  </si>
  <si>
    <t>7547-19</t>
  </si>
  <si>
    <t>TBAR104-Barrowland Ballet</t>
  </si>
  <si>
    <t>000000012175</t>
  </si>
  <si>
    <t>7547-20</t>
  </si>
  <si>
    <t>000000012176</t>
  </si>
  <si>
    <t>7547-21</t>
  </si>
  <si>
    <t>TBEY100-Beverley Syme</t>
  </si>
  <si>
    <t>000000012177</t>
  </si>
  <si>
    <t>7547-22</t>
  </si>
  <si>
    <t>000000012178</t>
  </si>
  <si>
    <t>7547-23</t>
  </si>
  <si>
    <t>000000012179</t>
  </si>
  <si>
    <t>7547-24</t>
  </si>
  <si>
    <t>TCLO101-Cloud Eight Films Ltd</t>
  </si>
  <si>
    <t>000000012180</t>
  </si>
  <si>
    <t>7547-25</t>
  </si>
  <si>
    <t>000000012182</t>
  </si>
  <si>
    <t>7547-26</t>
  </si>
  <si>
    <t>TDAV125-David Brew</t>
  </si>
  <si>
    <t>000000012183</t>
  </si>
  <si>
    <t>7547-27</t>
  </si>
  <si>
    <t>000000012184</t>
  </si>
  <si>
    <t>7547-28</t>
  </si>
  <si>
    <t>000000012185</t>
  </si>
  <si>
    <t>7547-29</t>
  </si>
  <si>
    <t>000000012186</t>
  </si>
  <si>
    <t>7547-30</t>
  </si>
  <si>
    <t>000000012187</t>
  </si>
  <si>
    <t>7547-31</t>
  </si>
  <si>
    <t>TMAG101-Maggie Kinloch</t>
  </si>
  <si>
    <t>000000012188</t>
  </si>
  <si>
    <t>7547-32</t>
  </si>
  <si>
    <t>TMCK100-Archibald McKellar Ltd</t>
  </si>
  <si>
    <t>000000012189</t>
  </si>
  <si>
    <t>7547-33</t>
  </si>
  <si>
    <t>000000012190</t>
  </si>
  <si>
    <t>7547-34</t>
  </si>
  <si>
    <t>000000012191</t>
  </si>
  <si>
    <t>7547-35</t>
  </si>
  <si>
    <t>000000012192</t>
  </si>
  <si>
    <t>7547-36</t>
  </si>
  <si>
    <t>000000012193</t>
  </si>
  <si>
    <t>7547-37</t>
  </si>
  <si>
    <t>TSAR109-Sarah Jauncey</t>
  </si>
  <si>
    <t>000000012194</t>
  </si>
  <si>
    <t>7547-38</t>
  </si>
  <si>
    <t>TSHE101-Sheila Murray</t>
  </si>
  <si>
    <t>000000012195</t>
  </si>
  <si>
    <t>7547-39</t>
  </si>
  <si>
    <t>000000012196</t>
  </si>
  <si>
    <t>7547-40</t>
  </si>
  <si>
    <t>000000012197</t>
  </si>
  <si>
    <t>7547-41</t>
  </si>
  <si>
    <t>000000012198</t>
  </si>
  <si>
    <t>7547-42</t>
  </si>
  <si>
    <t>TTAK100-Taigh Chearsabhagh Trading Co</t>
  </si>
  <si>
    <t>000000012199</t>
  </si>
  <si>
    <t>7547-43</t>
  </si>
  <si>
    <t>000000012200</t>
  </si>
  <si>
    <t>7547-44</t>
  </si>
  <si>
    <t>TVIS102-Vision Sign &amp; Digital Ltd</t>
  </si>
  <si>
    <t>000000012201</t>
  </si>
  <si>
    <t>7552-1</t>
  </si>
  <si>
    <t>000000012202</t>
  </si>
  <si>
    <t>7552-2</t>
  </si>
  <si>
    <t>000000012204</t>
  </si>
  <si>
    <t>7552-3</t>
  </si>
  <si>
    <t>000000012205</t>
  </si>
  <si>
    <t>7552-4</t>
  </si>
  <si>
    <t>000000012206</t>
  </si>
  <si>
    <t>7552-5</t>
  </si>
  <si>
    <t>000000012207</t>
  </si>
  <si>
    <t>7552-6</t>
  </si>
  <si>
    <t>000000012208</t>
  </si>
  <si>
    <t>7552-7</t>
  </si>
  <si>
    <t>000000012209</t>
  </si>
  <si>
    <t>7568-1</t>
  </si>
  <si>
    <t>000000012210</t>
  </si>
  <si>
    <t>7568-2</t>
  </si>
  <si>
    <t>000000012211</t>
  </si>
  <si>
    <t>7568-3</t>
  </si>
  <si>
    <t>000000012212</t>
  </si>
  <si>
    <t>7568-4</t>
  </si>
  <si>
    <t>000000012213</t>
  </si>
  <si>
    <t>7568-5</t>
  </si>
  <si>
    <t>000000012214</t>
  </si>
  <si>
    <t>7568-6</t>
  </si>
  <si>
    <t>000000012215</t>
  </si>
  <si>
    <t>7568-7</t>
  </si>
  <si>
    <t>000000012216</t>
  </si>
  <si>
    <t>7568-8</t>
  </si>
  <si>
    <t>000000012217</t>
  </si>
  <si>
    <t>7568-9</t>
  </si>
  <si>
    <t>RSS TREG100</t>
  </si>
  <si>
    <t>7377-1</t>
  </si>
  <si>
    <t>TREG100-Regional Screen Scotland</t>
  </si>
  <si>
    <t>7468-1</t>
  </si>
  <si>
    <t>7469-1</t>
  </si>
  <si>
    <t>7533-1</t>
  </si>
  <si>
    <t>47150147317672000N</t>
  </si>
  <si>
    <t>7534-1</t>
  </si>
  <si>
    <t>TTS2100-TS2 Productions</t>
  </si>
  <si>
    <t>7551-1</t>
  </si>
  <si>
    <t>7502-1</t>
  </si>
  <si>
    <t>7549-1</t>
  </si>
  <si>
    <t>7554-1</t>
  </si>
  <si>
    <t>7555-1</t>
  </si>
  <si>
    <t>7556-1</t>
  </si>
  <si>
    <t>7557-1</t>
  </si>
  <si>
    <t>7651-1</t>
  </si>
  <si>
    <t>7652-1</t>
  </si>
  <si>
    <t>5375-28</t>
  </si>
  <si>
    <t>G100214-Solar Bear</t>
  </si>
  <si>
    <t>5375-29</t>
  </si>
  <si>
    <t>G100225-TACTICAL A. U. LIMITED</t>
  </si>
  <si>
    <t>5375-30</t>
  </si>
  <si>
    <t>G100226-Boswell Book Festival</t>
  </si>
  <si>
    <t>5375-31</t>
  </si>
  <si>
    <t>G100227-Alex Neilson</t>
  </si>
  <si>
    <t>5375-32</t>
  </si>
  <si>
    <t>G100228-1 Royal Terrace</t>
  </si>
  <si>
    <t>5375-33</t>
  </si>
  <si>
    <t>G100229-Lin Li</t>
  </si>
  <si>
    <t>5375-34</t>
  </si>
  <si>
    <t>G100230-University of Aberdeen</t>
  </si>
  <si>
    <t>5375-35</t>
  </si>
  <si>
    <t>G100231-Eilean Eisdeal</t>
  </si>
  <si>
    <t>5375-36</t>
  </si>
  <si>
    <t>G100232-Rosemary Hogarth</t>
  </si>
  <si>
    <t>5375-37</t>
  </si>
  <si>
    <t>G100233-Dance UK</t>
  </si>
  <si>
    <t>5375-38</t>
  </si>
  <si>
    <t>G100234-A Moment's Peace Theatre Company</t>
  </si>
  <si>
    <t>5375-39</t>
  </si>
  <si>
    <t>5375-40</t>
  </si>
  <si>
    <t>5375-41</t>
  </si>
  <si>
    <t>5375-42</t>
  </si>
  <si>
    <t>5375-43</t>
  </si>
  <si>
    <t>IGLA011-Glasgow Lunchtime Theatre Limited</t>
  </si>
  <si>
    <t>000000005343</t>
  </si>
  <si>
    <t>5375-44</t>
  </si>
  <si>
    <t>000000005344</t>
  </si>
  <si>
    <t>5375-45</t>
  </si>
  <si>
    <t>000000005345</t>
  </si>
  <si>
    <t>5375-46</t>
  </si>
  <si>
    <t>ILOU002-LouMcLou Films Ltd</t>
  </si>
  <si>
    <t>000000005346</t>
  </si>
  <si>
    <t>5375-47</t>
  </si>
  <si>
    <t>INTC002-NTC Touring Theatre Company Ltd</t>
  </si>
  <si>
    <t>5375-48</t>
  </si>
  <si>
    <t>5375-49</t>
  </si>
  <si>
    <t>IROG001-Roger Palmer</t>
  </si>
  <si>
    <t>000000005349</t>
  </si>
  <si>
    <t>5375-50</t>
  </si>
  <si>
    <t>000000005350</t>
  </si>
  <si>
    <t>5375-51</t>
  </si>
  <si>
    <t>000000005351</t>
  </si>
  <si>
    <t>5375-52</t>
  </si>
  <si>
    <t>ITHE008-The Duchy</t>
  </si>
  <si>
    <t>5375-53</t>
  </si>
  <si>
    <t>5375-54</t>
  </si>
  <si>
    <t>IYOU007-Young Films Ltd (Bannan Series 2)</t>
  </si>
  <si>
    <t>000000005354</t>
  </si>
  <si>
    <t>5375-94</t>
  </si>
  <si>
    <t>G100052-Hands up for Trad</t>
  </si>
  <si>
    <t>5375-95</t>
  </si>
  <si>
    <t>G100187-Ayr Gaiety Partnership Ltd</t>
  </si>
  <si>
    <t>5375-96</t>
  </si>
  <si>
    <t>G100188-Birds of Paradise Theatre</t>
  </si>
  <si>
    <t>5375-97</t>
  </si>
  <si>
    <t>G100189-Catherine Wheels Theatre Company</t>
  </si>
  <si>
    <t>000000005358</t>
  </si>
  <si>
    <t>5375-98</t>
  </si>
  <si>
    <t>G100190-Dance House</t>
  </si>
  <si>
    <t>5375-99</t>
  </si>
  <si>
    <t>G100191-Deveron Arts</t>
  </si>
  <si>
    <t>5375-100</t>
  </si>
  <si>
    <t>G100192-Drake Music Scotland</t>
  </si>
  <si>
    <t>5375-101</t>
  </si>
  <si>
    <t>G100193-Edinburgh UNESCO City of Literature Trust</t>
  </si>
  <si>
    <t>5375-102</t>
  </si>
  <si>
    <t>G100194-Enterprise Music Scotland</t>
  </si>
  <si>
    <t>5375-103</t>
  </si>
  <si>
    <t>G100195-Feis Rois Ltd</t>
  </si>
  <si>
    <t>5375-104</t>
  </si>
  <si>
    <t>G100196-Feisean nan Gaidheal</t>
  </si>
  <si>
    <t>5375-105</t>
  </si>
  <si>
    <t>G100197-Festival City Theatre Trust</t>
  </si>
  <si>
    <t>5375-106</t>
  </si>
  <si>
    <t>G100198-Glasgow East Arts Co Ltd</t>
  </si>
  <si>
    <t>5375-107</t>
  </si>
  <si>
    <t>G100199-Glasgow Women's Library</t>
  </si>
  <si>
    <t>5375-108</t>
  </si>
  <si>
    <t>G100201-Imaginate</t>
  </si>
  <si>
    <t>5375-109</t>
  </si>
  <si>
    <t>G100202-Indepen-dance</t>
  </si>
  <si>
    <t>5375-110</t>
  </si>
  <si>
    <t>G100203-Luminate</t>
  </si>
  <si>
    <t>5375-111</t>
  </si>
  <si>
    <t>G100204-Lung Ha's Theatre Company</t>
  </si>
  <si>
    <t>5375-112</t>
  </si>
  <si>
    <t>G100205-National Youth Choir of Scotland</t>
  </si>
  <si>
    <t>5375-113</t>
  </si>
  <si>
    <t>G100206-The National Youth Orchestra of Scotland</t>
  </si>
  <si>
    <t>5375-114</t>
  </si>
  <si>
    <t>G100207-North East Arts Touring</t>
  </si>
  <si>
    <t>5375-115</t>
  </si>
  <si>
    <t>G100208-Project Ability</t>
  </si>
  <si>
    <t>000000005376</t>
  </si>
  <si>
    <t>5375-116</t>
  </si>
  <si>
    <t>G100209-Rapture Theatre Company</t>
  </si>
  <si>
    <t>5375-117</t>
  </si>
  <si>
    <t>G100210-Regional Screen Scotland</t>
  </si>
  <si>
    <t>5375-118</t>
  </si>
  <si>
    <t>G100211-Scottish Film Limited ( Film Hub Scotland )</t>
  </si>
  <si>
    <t>5375-119</t>
  </si>
  <si>
    <t>G100212-Scottish National Jazz Orchestra</t>
  </si>
  <si>
    <t>000000005380</t>
  </si>
  <si>
    <t>5375-120</t>
  </si>
  <si>
    <t>G100213-Scottish Youth Dance (Y Dance)</t>
  </si>
  <si>
    <t>5375-121</t>
  </si>
  <si>
    <t>5375-122</t>
  </si>
  <si>
    <t>G100215-Stellar Quines Ltd</t>
  </si>
  <si>
    <t>5375-123</t>
  </si>
  <si>
    <t>G100216-The National Piping Centre</t>
  </si>
  <si>
    <t>5375-124</t>
  </si>
  <si>
    <t>G100217-The Stove Network Ltd</t>
  </si>
  <si>
    <t>5375-125</t>
  </si>
  <si>
    <t>G100218-The Touring Network (Highlands &amp; Islands)</t>
  </si>
  <si>
    <t>5375-126</t>
  </si>
  <si>
    <t>G100219-City of Edinburgh Council (Travelling Gallery)</t>
  </si>
  <si>
    <t>5375-127</t>
  </si>
  <si>
    <t>G100220-Voluntary Arts Scotland</t>
  </si>
  <si>
    <t>5375-128</t>
  </si>
  <si>
    <t>G100221-Wigtown Festival Company</t>
  </si>
  <si>
    <t>5375-129</t>
  </si>
  <si>
    <t>G100222-Woodend Arts Ltd</t>
  </si>
  <si>
    <t>5375-130</t>
  </si>
  <si>
    <t>G100223-Youth Theatre Arts Scotland</t>
  </si>
  <si>
    <t>5375-131</t>
  </si>
  <si>
    <t>5375-132</t>
  </si>
  <si>
    <t>5375-134</t>
  </si>
  <si>
    <t>G100235-Aros (Isle of Skye) Ltd</t>
  </si>
  <si>
    <t>5375-178</t>
  </si>
  <si>
    <t>000000005395</t>
  </si>
  <si>
    <t>5375-179</t>
  </si>
  <si>
    <t>5375-180</t>
  </si>
  <si>
    <t>5375-181</t>
  </si>
  <si>
    <t>5375-182</t>
  </si>
  <si>
    <t>5375-183</t>
  </si>
  <si>
    <t>G100236-Karen Cunningham</t>
  </si>
  <si>
    <t>5375-184</t>
  </si>
  <si>
    <t>G100237-Dr Kirsten Norrie</t>
  </si>
  <si>
    <t>5375-185</t>
  </si>
  <si>
    <t>G100238-Neu Reekie Limited</t>
  </si>
  <si>
    <t>5375-186</t>
  </si>
  <si>
    <t>G100239-Edinburgh Mela</t>
  </si>
  <si>
    <t>5375-187</t>
  </si>
  <si>
    <t>5375-188</t>
  </si>
  <si>
    <t>5375-189</t>
  </si>
  <si>
    <t>5375-190</t>
  </si>
  <si>
    <t>5375-191</t>
  </si>
  <si>
    <t>5375-192</t>
  </si>
  <si>
    <t>5375-193</t>
  </si>
  <si>
    <t>5375-194</t>
  </si>
  <si>
    <t>IEDI016-The Edinburgh Greek Festival Trust (Kevin Anderson)</t>
  </si>
  <si>
    <t>5375-195</t>
  </si>
  <si>
    <t>5375-196</t>
  </si>
  <si>
    <t>5375-197</t>
  </si>
  <si>
    <t>5375-198</t>
  </si>
  <si>
    <t>5375-199</t>
  </si>
  <si>
    <t>5375-200</t>
  </si>
  <si>
    <t>5375-201</t>
  </si>
  <si>
    <t>000000005419</t>
  </si>
  <si>
    <t>5375-202</t>
  </si>
  <si>
    <t>5375-203</t>
  </si>
  <si>
    <t>5375-204</t>
  </si>
  <si>
    <t>5375-205</t>
  </si>
  <si>
    <t>IMAX001-Max Taylor</t>
  </si>
  <si>
    <t>5375-206</t>
  </si>
  <si>
    <t>000000005424</t>
  </si>
  <si>
    <t>5375-207</t>
  </si>
  <si>
    <t>5375-208</t>
  </si>
  <si>
    <t>5375-209</t>
  </si>
  <si>
    <t>IPRI001-Primary School Musical</t>
  </si>
  <si>
    <t>5375-210</t>
  </si>
  <si>
    <t>5375-211</t>
  </si>
  <si>
    <t>5375-212</t>
  </si>
  <si>
    <t>ISDI005-SDI Productions Ltd</t>
  </si>
  <si>
    <t>5375-213</t>
  </si>
  <si>
    <t>5375-214</t>
  </si>
  <si>
    <t>5375-215</t>
  </si>
  <si>
    <t>ISLA004-Slate North Ltd  (Stonemouth)</t>
  </si>
  <si>
    <t>5375-216</t>
  </si>
  <si>
    <t>5375-217</t>
  </si>
  <si>
    <t>ISTI101-Stills Gallery</t>
  </si>
  <si>
    <t>5375-218</t>
  </si>
  <si>
    <t>5375-219</t>
  </si>
  <si>
    <t>000000005437</t>
  </si>
  <si>
    <t>5375-273</t>
  </si>
  <si>
    <t>5375-274</t>
  </si>
  <si>
    <t>5375-275</t>
  </si>
  <si>
    <t>5375-276</t>
  </si>
  <si>
    <t>G100240-West Dunbartonshire Council</t>
  </si>
  <si>
    <t>000000005441</t>
  </si>
  <si>
    <t>5375-277</t>
  </si>
  <si>
    <t>G100241-Rebecca Cameron</t>
  </si>
  <si>
    <t>5375-278</t>
  </si>
  <si>
    <t>G100242-Saffy Setohy</t>
  </si>
  <si>
    <t>000000005443</t>
  </si>
  <si>
    <t>5375-279</t>
  </si>
  <si>
    <t>G100243-Hans Kok</t>
  </si>
  <si>
    <t>5375-280</t>
  </si>
  <si>
    <t>G100244-Claire Willoughby</t>
  </si>
  <si>
    <t>5375-281</t>
  </si>
  <si>
    <t>G100245-Paraig MacNeill</t>
  </si>
  <si>
    <t>5375-282</t>
  </si>
  <si>
    <t>G100246-Deirdre Heddon</t>
  </si>
  <si>
    <t>5375-283</t>
  </si>
  <si>
    <t>G100247-Caroline Finlay</t>
  </si>
  <si>
    <t>000000005448</t>
  </si>
  <si>
    <t>5375-284</t>
  </si>
  <si>
    <t>G100248-Peebles Orchestra</t>
  </si>
  <si>
    <t>5375-285</t>
  </si>
  <si>
    <t>G100249-Robert Rae</t>
  </si>
  <si>
    <t>5375-286</t>
  </si>
  <si>
    <t>G100250-Northwoods Ltd</t>
  </si>
  <si>
    <t>000000005451</t>
  </si>
  <si>
    <t>5375-287</t>
  </si>
  <si>
    <t>G100251-Craignish Village Hall</t>
  </si>
  <si>
    <t>5375-288</t>
  </si>
  <si>
    <t>G100252-Scottish Prison Arts Network</t>
  </si>
  <si>
    <t>000000005453</t>
  </si>
  <si>
    <t>5375-289</t>
  </si>
  <si>
    <t>G100253-Cardboard Citizens</t>
  </si>
  <si>
    <t>5375-290</t>
  </si>
  <si>
    <t>G100254-Robert Kenyon</t>
  </si>
  <si>
    <t>5375-291</t>
  </si>
  <si>
    <t>G100255-Jessica Harrison</t>
  </si>
  <si>
    <t>5375-292</t>
  </si>
  <si>
    <t>5375-293</t>
  </si>
  <si>
    <t>5375-294</t>
  </si>
  <si>
    <t>IBRO002-Brocken Spectre</t>
  </si>
  <si>
    <t>000000005459</t>
  </si>
  <si>
    <t>5375-295</t>
  </si>
  <si>
    <t>5375-296</t>
  </si>
  <si>
    <t>ICIN002-Cinekid</t>
  </si>
  <si>
    <t>5375-297</t>
  </si>
  <si>
    <t>5375-298</t>
  </si>
  <si>
    <t>5375-299</t>
  </si>
  <si>
    <t>5375-300</t>
  </si>
  <si>
    <t>5375-301</t>
  </si>
  <si>
    <t>5375-302</t>
  </si>
  <si>
    <t>5375-303</t>
  </si>
  <si>
    <t>5375-304</t>
  </si>
  <si>
    <t>5375-305</t>
  </si>
  <si>
    <t>5375-306</t>
  </si>
  <si>
    <t>5375-307</t>
  </si>
  <si>
    <t>IGRE006-Greyscale Theatre Company</t>
  </si>
  <si>
    <t>5375-308</t>
  </si>
  <si>
    <t>5375-309</t>
  </si>
  <si>
    <t>5375-310</t>
  </si>
  <si>
    <t>5375-311</t>
  </si>
  <si>
    <t>IMET002-Met Film Production Ltd</t>
  </si>
  <si>
    <t>5375-312</t>
  </si>
  <si>
    <t>000000005479</t>
  </si>
  <si>
    <t>5375-313</t>
  </si>
  <si>
    <t>5375-314</t>
  </si>
  <si>
    <t>5375-315</t>
  </si>
  <si>
    <t>ISCO074-Scottish PEN</t>
  </si>
  <si>
    <t>5375-316</t>
  </si>
  <si>
    <t>5375-317</t>
  </si>
  <si>
    <t>5375-318</t>
  </si>
  <si>
    <t>5375-319</t>
  </si>
  <si>
    <t>5375-320</t>
  </si>
  <si>
    <t>5375-321</t>
  </si>
  <si>
    <t>5375-322</t>
  </si>
  <si>
    <t>5375-323</t>
  </si>
  <si>
    <t>5414-6</t>
  </si>
  <si>
    <t>5414-54</t>
  </si>
  <si>
    <t>5414-55</t>
  </si>
  <si>
    <t>5414-56</t>
  </si>
  <si>
    <t>G100259-Felipe Bustos Sierra</t>
  </si>
  <si>
    <t>5414-57</t>
  </si>
  <si>
    <t>G100260-Linda Williamson</t>
  </si>
  <si>
    <t>5414-58</t>
  </si>
  <si>
    <t>G100261-Lowland and Border PipersÔÇÖ Society</t>
  </si>
  <si>
    <t>5414-59</t>
  </si>
  <si>
    <t>G100262-Mull of Kintyre Music and Arts Association</t>
  </si>
  <si>
    <t>000000005501</t>
  </si>
  <si>
    <t>5414-60</t>
  </si>
  <si>
    <t>G100263-Scottish Music Industry Association</t>
  </si>
  <si>
    <t>5414-61</t>
  </si>
  <si>
    <t>G100264-Ceolas Uibhist</t>
  </si>
  <si>
    <t>5414-62</t>
  </si>
  <si>
    <t>G100265-Africa in Motion</t>
  </si>
  <si>
    <t>5414-63</t>
  </si>
  <si>
    <t>G100266-Freight Books</t>
  </si>
  <si>
    <t>5414-64</t>
  </si>
  <si>
    <t>G100267-Common Purpose UK</t>
  </si>
  <si>
    <t>5414-65</t>
  </si>
  <si>
    <t>G100268-Lammermuir Festival</t>
  </si>
  <si>
    <t>5414-66</t>
  </si>
  <si>
    <t>G100269-Music at Paxton Ltd   (Helen Jamieson)</t>
  </si>
  <si>
    <t>5414-67</t>
  </si>
  <si>
    <t>G100270-Flore Cosquer</t>
  </si>
  <si>
    <t>5414-68</t>
  </si>
  <si>
    <t>G100271-Sally Owen</t>
  </si>
  <si>
    <t>5414-69</t>
  </si>
  <si>
    <t>G100272-Hannah Venet</t>
  </si>
  <si>
    <t>5414-70</t>
  </si>
  <si>
    <t>5414-71</t>
  </si>
  <si>
    <t>5414-72</t>
  </si>
  <si>
    <t>IBAF002-BAFTA Scotland</t>
  </si>
  <si>
    <t>5414-73</t>
  </si>
  <si>
    <t>5414-74</t>
  </si>
  <si>
    <t>000000005516</t>
  </si>
  <si>
    <t>5414-75</t>
  </si>
  <si>
    <t>5414-76</t>
  </si>
  <si>
    <t>5414-77</t>
  </si>
  <si>
    <t>IDAV014-David M Hughes</t>
  </si>
  <si>
    <t>5414-78</t>
  </si>
  <si>
    <t>5414-79</t>
  </si>
  <si>
    <t>5414-80</t>
  </si>
  <si>
    <t>5414-81</t>
  </si>
  <si>
    <t>5414-82</t>
  </si>
  <si>
    <t>5414-83</t>
  </si>
  <si>
    <t>5414-84</t>
  </si>
  <si>
    <t>ILIC001-Lichen Films Ltd</t>
  </si>
  <si>
    <t>5414-85</t>
  </si>
  <si>
    <t>5414-86</t>
  </si>
  <si>
    <t>5414-87</t>
  </si>
  <si>
    <t>5414-88</t>
  </si>
  <si>
    <t>INEP001-NEPAN</t>
  </si>
  <si>
    <t>5414-89</t>
  </si>
  <si>
    <t>000000005531</t>
  </si>
  <si>
    <t>5414-90</t>
  </si>
  <si>
    <t>5414-91</t>
  </si>
  <si>
    <t>5414-92</t>
  </si>
  <si>
    <t>5414-93</t>
  </si>
  <si>
    <t>5414-94</t>
  </si>
  <si>
    <t>5414-95</t>
  </si>
  <si>
    <t>5414-96</t>
  </si>
  <si>
    <t>5414-97</t>
  </si>
  <si>
    <t>5414-98</t>
  </si>
  <si>
    <t>5414-99</t>
  </si>
  <si>
    <t>5414-100</t>
  </si>
  <si>
    <t>000022 830050</t>
  </si>
  <si>
    <t>5385-1</t>
  </si>
  <si>
    <t>TSOR100-Sorbier Productions Ltd</t>
  </si>
  <si>
    <t>100000000171191867</t>
  </si>
  <si>
    <t>5386-1</t>
  </si>
  <si>
    <t>RBSDM2I16025730</t>
  </si>
  <si>
    <t>5400-1</t>
  </si>
  <si>
    <t>RBS55CI28966177</t>
  </si>
  <si>
    <t>5401-1</t>
  </si>
  <si>
    <t>000023 830050</t>
  </si>
  <si>
    <t>5402-1</t>
  </si>
  <si>
    <t>TSHE100-Shetland Moving Image Archive</t>
  </si>
  <si>
    <t>VISIT SCOTLAND GBS</t>
  </si>
  <si>
    <t>5411-1</t>
  </si>
  <si>
    <t>5387-1</t>
  </si>
  <si>
    <t>5389-1</t>
  </si>
  <si>
    <t>5390-1</t>
  </si>
  <si>
    <t>5391-1</t>
  </si>
  <si>
    <t>5403-1</t>
  </si>
  <si>
    <t>5404-1</t>
  </si>
  <si>
    <t>5406-1</t>
  </si>
  <si>
    <t>5407-1</t>
  </si>
  <si>
    <t>5408-1</t>
  </si>
  <si>
    <t>5409-1</t>
  </si>
  <si>
    <t>5413-1</t>
  </si>
  <si>
    <t>5414-117</t>
  </si>
  <si>
    <t>5414-118</t>
  </si>
  <si>
    <t>IAIL004-Ailie Robertson</t>
  </si>
  <si>
    <t>5414-119</t>
  </si>
  <si>
    <t>IALA005-Alasdair MacCuish</t>
  </si>
  <si>
    <t>5414-120</t>
  </si>
  <si>
    <t>5414-121</t>
  </si>
  <si>
    <t>5414-122</t>
  </si>
  <si>
    <t>ICRE004-Creative Stirling CIC</t>
  </si>
  <si>
    <t>5414-123</t>
  </si>
  <si>
    <t>5414-124</t>
  </si>
  <si>
    <t>5414-125</t>
  </si>
  <si>
    <t>5414-126</t>
  </si>
  <si>
    <t>5414-127</t>
  </si>
  <si>
    <t>IROY002-Royal National Institue of Blind (RNIB's) People's I</t>
  </si>
  <si>
    <t>5414-128</t>
  </si>
  <si>
    <t>5414-129</t>
  </si>
  <si>
    <t>ISIN005-Singer Films</t>
  </si>
  <si>
    <t>5414-130</t>
  </si>
  <si>
    <t>5414-131</t>
  </si>
  <si>
    <t>5414-132</t>
  </si>
  <si>
    <t>TSUS104-Susan T Grant</t>
  </si>
  <si>
    <t>5414-159</t>
  </si>
  <si>
    <t>5414-160</t>
  </si>
  <si>
    <t>G100273-Wide Open (South Scotland)</t>
  </si>
  <si>
    <t>5414-161</t>
  </si>
  <si>
    <t>G100274-Mr McFall's Chamber</t>
  </si>
  <si>
    <t>5414-162</t>
  </si>
  <si>
    <t>G100275-Cyan Clayworks cic</t>
  </si>
  <si>
    <t>5414-163</t>
  </si>
  <si>
    <t>5414-164</t>
  </si>
  <si>
    <t>G100277-Stoirm Og    (Elspeth Turner)</t>
  </si>
  <si>
    <t>5414-165</t>
  </si>
  <si>
    <t>G100278-Malachy Tallack</t>
  </si>
  <si>
    <t>5414-166</t>
  </si>
  <si>
    <t>G100279-Su-a Lee</t>
  </si>
  <si>
    <t>5414-167</t>
  </si>
  <si>
    <t>G100280-Pinkie Maclure</t>
  </si>
  <si>
    <t>5414-168</t>
  </si>
  <si>
    <t>G100281-Anthony Schrag</t>
  </si>
  <si>
    <t>5414-169</t>
  </si>
  <si>
    <t>G100282-Stewart Ennis</t>
  </si>
  <si>
    <t>5414-170</t>
  </si>
  <si>
    <t>G100283-The Forest SCIO</t>
  </si>
  <si>
    <t>5414-171</t>
  </si>
  <si>
    <t>000000005571</t>
  </si>
  <si>
    <t>5414-172</t>
  </si>
  <si>
    <t>5414-173</t>
  </si>
  <si>
    <t>5414-174</t>
  </si>
  <si>
    <t>IGLU003-The Glue Factory CIC,</t>
  </si>
  <si>
    <t>000000005574</t>
  </si>
  <si>
    <t>5414-175</t>
  </si>
  <si>
    <t>000000005575</t>
  </si>
  <si>
    <t>5414-176</t>
  </si>
  <si>
    <t>IOUT003-Outset Scotland</t>
  </si>
  <si>
    <t>5414-177</t>
  </si>
  <si>
    <t>5414-178</t>
  </si>
  <si>
    <t>000000005578</t>
  </si>
  <si>
    <t>5414-179</t>
  </si>
  <si>
    <t>5414-180</t>
  </si>
  <si>
    <t>5414-181</t>
  </si>
  <si>
    <t>ITHE007-The Drouth</t>
  </si>
  <si>
    <t>5414-182</t>
  </si>
  <si>
    <t>5414-183</t>
  </si>
  <si>
    <t>5414-184</t>
  </si>
  <si>
    <t>5414-187</t>
  </si>
  <si>
    <t>000000005585</t>
  </si>
  <si>
    <t>5414-188</t>
  </si>
  <si>
    <t>TPET102-Pete Stollery</t>
  </si>
  <si>
    <t>000000005586</t>
  </si>
  <si>
    <t>G100284-Terra Incognita</t>
  </si>
  <si>
    <t>G100285-Borders Book Festival</t>
  </si>
  <si>
    <t>G100286-Charlotte Hathaway</t>
  </si>
  <si>
    <t>000000005590</t>
  </si>
  <si>
    <t>G100287-Erlend Tait</t>
  </si>
  <si>
    <t>000000005591</t>
  </si>
  <si>
    <t>G100288-Associazione Pisa Book Festival</t>
  </si>
  <si>
    <t>G100289-BOOK GROUP</t>
  </si>
  <si>
    <t>000000005594</t>
  </si>
  <si>
    <t>000000005596</t>
  </si>
  <si>
    <t>IHOL001-Holdings Ecosse Ltd</t>
  </si>
  <si>
    <t>ISCO096-Scottish Borders Council</t>
  </si>
  <si>
    <t>5415-36</t>
  </si>
  <si>
    <t>5415-37</t>
  </si>
  <si>
    <t>5415-38</t>
  </si>
  <si>
    <t>5421-53</t>
  </si>
  <si>
    <t>5421-54</t>
  </si>
  <si>
    <t>000000005607</t>
  </si>
  <si>
    <t>5421-55</t>
  </si>
  <si>
    <t>5421-56</t>
  </si>
  <si>
    <t>5421-57</t>
  </si>
  <si>
    <t>5421-58</t>
  </si>
  <si>
    <t>G100291-Edinburgh Jazz and Blues Festival Limited</t>
  </si>
  <si>
    <t>5421-59</t>
  </si>
  <si>
    <t>G100292-Dallahan</t>
  </si>
  <si>
    <t>5421-60</t>
  </si>
  <si>
    <t>G100293-Sophie Ferguson</t>
  </si>
  <si>
    <t>5421-61</t>
  </si>
  <si>
    <t>G100294-Live Music Now</t>
  </si>
  <si>
    <t>5421-62</t>
  </si>
  <si>
    <t>G100295-Chris Dyson</t>
  </si>
  <si>
    <t>5421-63</t>
  </si>
  <si>
    <t>G100296-Toonspeak Young PeopleÔÇÖs Theatre</t>
  </si>
  <si>
    <t>5421-64</t>
  </si>
  <si>
    <t>G100297-Ursula Hunter</t>
  </si>
  <si>
    <t>5421-65</t>
  </si>
  <si>
    <t>G100299-Carla Novi</t>
  </si>
  <si>
    <t>5421-66</t>
  </si>
  <si>
    <t>G100300-Juli Bola├▒os-Durman</t>
  </si>
  <si>
    <t>5421-67</t>
  </si>
  <si>
    <t>G100301-Michael James Hunter</t>
  </si>
  <si>
    <t>5421-68</t>
  </si>
  <si>
    <t>G100302-Dunbar Festival of Words</t>
  </si>
  <si>
    <t>5421-69</t>
  </si>
  <si>
    <t>G100303-Clare Hunter</t>
  </si>
  <si>
    <t>5421-70</t>
  </si>
  <si>
    <t>G100304-Decade Events</t>
  </si>
  <si>
    <t>5421-71</t>
  </si>
  <si>
    <t>G100305-Sarah Lowndes</t>
  </si>
  <si>
    <t>5421-72</t>
  </si>
  <si>
    <t>IABE011-Aberdeenshire Council</t>
  </si>
  <si>
    <t>5421-73</t>
  </si>
  <si>
    <t>5421-74</t>
  </si>
  <si>
    <t>5421-75</t>
  </si>
  <si>
    <t>IAYR003-Ayr Gaiety Partnership Ltd</t>
  </si>
  <si>
    <t>5421-76</t>
  </si>
  <si>
    <t>IBAL001-Ballet Lorent Limited</t>
  </si>
  <si>
    <t>5421-77</t>
  </si>
  <si>
    <t>IBLA008-Blazing Griffin Limited</t>
  </si>
  <si>
    <t>5421-78</t>
  </si>
  <si>
    <t>5421-79</t>
  </si>
  <si>
    <t>IBUR001-Burnsong Limited</t>
  </si>
  <si>
    <t>5421-80</t>
  </si>
  <si>
    <t>ICAR012-Care Inspectorate</t>
  </si>
  <si>
    <t>5421-81</t>
  </si>
  <si>
    <t>5421-82</t>
  </si>
  <si>
    <t>5421-83</t>
  </si>
  <si>
    <t>5421-84</t>
  </si>
  <si>
    <t>IEIL001-Eileen Gatt</t>
  </si>
  <si>
    <t>5421-85</t>
  </si>
  <si>
    <t>000000005638</t>
  </si>
  <si>
    <t>5421-86</t>
  </si>
  <si>
    <t>000000005639</t>
  </si>
  <si>
    <t>5421-87</t>
  </si>
  <si>
    <t>IIAI002-Iain Morrison</t>
  </si>
  <si>
    <t>5421-88</t>
  </si>
  <si>
    <t>5421-89</t>
  </si>
  <si>
    <t>IJOU001-Journey Pictures Ltd</t>
  </si>
  <si>
    <t>000000005642</t>
  </si>
  <si>
    <t>5421-90</t>
  </si>
  <si>
    <t>5421-91</t>
  </si>
  <si>
    <t>IMAG004-Magic Monkey Films</t>
  </si>
  <si>
    <t>5421-92</t>
  </si>
  <si>
    <t>5421-93</t>
  </si>
  <si>
    <t>5421-94</t>
  </si>
  <si>
    <t>5421-95</t>
  </si>
  <si>
    <t>5421-96</t>
  </si>
  <si>
    <t>INUT001-Nutshell Productions Association</t>
  </si>
  <si>
    <t>5421-97</t>
  </si>
  <si>
    <t>5421-98</t>
  </si>
  <si>
    <t>5421-99</t>
  </si>
  <si>
    <t>5421-100</t>
  </si>
  <si>
    <t>000000005653</t>
  </si>
  <si>
    <t>5421-101</t>
  </si>
  <si>
    <t>ITHE020-The Stove Network Ltd</t>
  </si>
  <si>
    <t>5421-102</t>
  </si>
  <si>
    <t>ITHE032-Theatre Nemo                  (Hugh McCue)</t>
  </si>
  <si>
    <t>5421-103</t>
  </si>
  <si>
    <t>5421-104</t>
  </si>
  <si>
    <t>5421-106</t>
  </si>
  <si>
    <t>G100298-Amy Conway</t>
  </si>
  <si>
    <t>5428-26</t>
  </si>
  <si>
    <t>5428-27</t>
  </si>
  <si>
    <t>000000005660</t>
  </si>
  <si>
    <t>5428-28</t>
  </si>
  <si>
    <t>000000005661</t>
  </si>
  <si>
    <t>5428-29</t>
  </si>
  <si>
    <t>G100307-Skye Reynolds</t>
  </si>
  <si>
    <t>000000005662</t>
  </si>
  <si>
    <t>5428-30</t>
  </si>
  <si>
    <t>G100308-Beth Shapeero</t>
  </si>
  <si>
    <t>000000005663</t>
  </si>
  <si>
    <t>5428-31</t>
  </si>
  <si>
    <t>G100309-Jennifer R Wicks</t>
  </si>
  <si>
    <t>5428-32</t>
  </si>
  <si>
    <t>G100310-Elaine Thomson diRollo</t>
  </si>
  <si>
    <t>5428-33</t>
  </si>
  <si>
    <t>G100311-Tony Cownie and Liz Lochhead (Sarah Gray)</t>
  </si>
  <si>
    <t>5428-34</t>
  </si>
  <si>
    <t>G100312-Sidmouth Folk Week Productions Ltd</t>
  </si>
  <si>
    <t>000000005668</t>
  </si>
  <si>
    <t>5428-35</t>
  </si>
  <si>
    <t>G100313-Black &amp; White Publishing Ltd</t>
  </si>
  <si>
    <t>5428-36</t>
  </si>
  <si>
    <t>G100314-Take One Action Films</t>
  </si>
  <si>
    <t>5428-37</t>
  </si>
  <si>
    <t>G100315-Glasgow Life</t>
  </si>
  <si>
    <t>5428-38</t>
  </si>
  <si>
    <t>000000005672</t>
  </si>
  <si>
    <t>5428-39</t>
  </si>
  <si>
    <t>IARO002-Aros</t>
  </si>
  <si>
    <t>5428-40</t>
  </si>
  <si>
    <t>5428-41</t>
  </si>
  <si>
    <t>5428-42</t>
  </si>
  <si>
    <t>5428-43</t>
  </si>
  <si>
    <t>5428-44</t>
  </si>
  <si>
    <t>000000005678</t>
  </si>
  <si>
    <t>5428-45</t>
  </si>
  <si>
    <t>IGRA002-Grays School of Art</t>
  </si>
  <si>
    <t>5428-46</t>
  </si>
  <si>
    <t>5428-47</t>
  </si>
  <si>
    <t>ILIN001-Lindsay Dunbar</t>
  </si>
  <si>
    <t>5428-48</t>
  </si>
  <si>
    <t>5428-49</t>
  </si>
  <si>
    <t>5428-51</t>
  </si>
  <si>
    <t>5433-3</t>
  </si>
  <si>
    <t>5433-4</t>
  </si>
  <si>
    <t>000000005722</t>
  </si>
  <si>
    <t>5446-2</t>
  </si>
  <si>
    <t>TTRI101-Trinity Mirror Publishing Ltd</t>
  </si>
  <si>
    <t>BFI DRAWDOWN</t>
  </si>
  <si>
    <t>5429-1</t>
  </si>
  <si>
    <t>RBS55CI29117303</t>
  </si>
  <si>
    <t>5430-1</t>
  </si>
  <si>
    <t>5431-1</t>
  </si>
  <si>
    <t>RBS55CI29172575</t>
  </si>
  <si>
    <t>5441-1</t>
  </si>
  <si>
    <t>5410-1</t>
  </si>
  <si>
    <t>5412-1</t>
  </si>
  <si>
    <t>5422-1</t>
  </si>
  <si>
    <t>5423-1</t>
  </si>
  <si>
    <t>5444-1</t>
  </si>
  <si>
    <t>5445-1</t>
  </si>
  <si>
    <t>5448-1</t>
  </si>
  <si>
    <t>5450-1</t>
  </si>
  <si>
    <t>Trinity Mirror duplicate payment invoice 2182496</t>
  </si>
  <si>
    <t>5447-1</t>
  </si>
  <si>
    <t>5437-37</t>
  </si>
  <si>
    <t>5437-38</t>
  </si>
  <si>
    <t>5437-39</t>
  </si>
  <si>
    <t>5437-40</t>
  </si>
  <si>
    <t>5437-41</t>
  </si>
  <si>
    <t>5437-42</t>
  </si>
  <si>
    <t>G100317-Federation of Scottish Theatre</t>
  </si>
  <si>
    <t>5437-43</t>
  </si>
  <si>
    <t>G100319-The Hunt Collective</t>
  </si>
  <si>
    <t>5437-44</t>
  </si>
  <si>
    <t>G100320-Dalen Alba</t>
  </si>
  <si>
    <t>5437-45</t>
  </si>
  <si>
    <t>G100321-Stanza Scotlands' Poetry Festival</t>
  </si>
  <si>
    <t>5437-46</t>
  </si>
  <si>
    <t>G100322-Stephen Hurrel</t>
  </si>
  <si>
    <t>5437-47</t>
  </si>
  <si>
    <t>G100323-Katrina McPherson</t>
  </si>
  <si>
    <t>5437-48</t>
  </si>
  <si>
    <t>G100324-Rhubaba Gallery and Studios</t>
  </si>
  <si>
    <t>5437-49</t>
  </si>
  <si>
    <t>G100325-Birnam Arts Centre</t>
  </si>
  <si>
    <t>5437-50</t>
  </si>
  <si>
    <t>G100326-Cromarty and Resolis Film Society</t>
  </si>
  <si>
    <t>5437-51</t>
  </si>
  <si>
    <t>G100327-Arts &amp; Business Scotland</t>
  </si>
  <si>
    <t>5437-52</t>
  </si>
  <si>
    <t>000000005702</t>
  </si>
  <si>
    <t>5437-53</t>
  </si>
  <si>
    <t>5437-54</t>
  </si>
  <si>
    <t>5437-55</t>
  </si>
  <si>
    <t>IDIG003-Digicult</t>
  </si>
  <si>
    <t>5437-56</t>
  </si>
  <si>
    <t>5437-57</t>
  </si>
  <si>
    <t>5437-58</t>
  </si>
  <si>
    <t>5437-59</t>
  </si>
  <si>
    <t>IEDI013-Edinburgh Review        (Alan Gillis)</t>
  </si>
  <si>
    <t>5437-60</t>
  </si>
  <si>
    <t>5437-61</t>
  </si>
  <si>
    <t>5437-62</t>
  </si>
  <si>
    <t>5437-63</t>
  </si>
  <si>
    <t>5437-64</t>
  </si>
  <si>
    <t>5437-65</t>
  </si>
  <si>
    <t>5437-66</t>
  </si>
  <si>
    <t>5437-67</t>
  </si>
  <si>
    <t>5437-68</t>
  </si>
  <si>
    <t>000000005719</t>
  </si>
  <si>
    <t>5437-69</t>
  </si>
  <si>
    <t>000000005720</t>
  </si>
  <si>
    <t>5437-70</t>
  </si>
  <si>
    <t>000000005721</t>
  </si>
  <si>
    <t>5437-71</t>
  </si>
  <si>
    <t>000000005723</t>
  </si>
  <si>
    <t>5449-2</t>
  </si>
  <si>
    <t>IWES007-WestEnd Films Production Limited (Blackbird)</t>
  </si>
  <si>
    <t>000000005724</t>
  </si>
  <si>
    <t>5454-49</t>
  </si>
  <si>
    <t>000000005725</t>
  </si>
  <si>
    <t>5454-50</t>
  </si>
  <si>
    <t>000000005726</t>
  </si>
  <si>
    <t>5454-51</t>
  </si>
  <si>
    <t>5454-52</t>
  </si>
  <si>
    <t>5454-53</t>
  </si>
  <si>
    <t>000000005729</t>
  </si>
  <si>
    <t>5454-54</t>
  </si>
  <si>
    <t>5454-55</t>
  </si>
  <si>
    <t>5454-56</t>
  </si>
  <si>
    <t>5454-57</t>
  </si>
  <si>
    <t>G100332-Active events</t>
  </si>
  <si>
    <t>5454-58</t>
  </si>
  <si>
    <t>G100333-Artlink Edinburgh &amp; the Lothians</t>
  </si>
  <si>
    <t>5454-59</t>
  </si>
  <si>
    <t>G100334-Maria Fusco</t>
  </si>
  <si>
    <t>5454-60</t>
  </si>
  <si>
    <t>G100335-Gavin Prentice</t>
  </si>
  <si>
    <t>5454-61</t>
  </si>
  <si>
    <t>G100336-The Cottier Projects</t>
  </si>
  <si>
    <t>5454-62</t>
  </si>
  <si>
    <t>G100337-Starcatchers Productions Ltd</t>
  </si>
  <si>
    <t>000000005739</t>
  </si>
  <si>
    <t>5454-63</t>
  </si>
  <si>
    <t>G100338-Pulteneytown PeoplesÔÇÖ Project</t>
  </si>
  <si>
    <t>5454-64</t>
  </si>
  <si>
    <t>G100339-LeithLate</t>
  </si>
  <si>
    <t>5454-65</t>
  </si>
  <si>
    <t>G100340-Beyond Borders Scotland</t>
  </si>
  <si>
    <t>5454-66</t>
  </si>
  <si>
    <t>G100341-Scottish Saxophone Ensemble</t>
  </si>
  <si>
    <t>5454-67</t>
  </si>
  <si>
    <t>G100342-French Film Festival</t>
  </si>
  <si>
    <t>5454-68</t>
  </si>
  <si>
    <t>G100343-Garvald Edinburgh</t>
  </si>
  <si>
    <t>5454-69</t>
  </si>
  <si>
    <t>G100344-Lyth Arts Centre</t>
  </si>
  <si>
    <t>5454-70</t>
  </si>
  <si>
    <t>G100345-Belle Jones</t>
  </si>
  <si>
    <t>5454-71</t>
  </si>
  <si>
    <t>G100346-Ross Cooper</t>
  </si>
  <si>
    <t>5454-72</t>
  </si>
  <si>
    <t>G100347-The University Court of the University of Edinburgh</t>
  </si>
  <si>
    <t>5454-73</t>
  </si>
  <si>
    <t>G100348-Rachael Bradley</t>
  </si>
  <si>
    <t>5454-74</t>
  </si>
  <si>
    <t>5454-75</t>
  </si>
  <si>
    <t>5454-76</t>
  </si>
  <si>
    <t>IBRI008-British School at Rome</t>
  </si>
  <si>
    <t>5454-77</t>
  </si>
  <si>
    <t>5454-78</t>
  </si>
  <si>
    <t>5454-79</t>
  </si>
  <si>
    <t>5454-80</t>
  </si>
  <si>
    <t>IGAB002-Gabriel Robertson</t>
  </si>
  <si>
    <t>5454-81</t>
  </si>
  <si>
    <t>5454-82</t>
  </si>
  <si>
    <t>IIMP001-Impact Arts (Projects) Ltd</t>
  </si>
  <si>
    <t>5454-83</t>
  </si>
  <si>
    <t>IJAN009-Jane Topping</t>
  </si>
  <si>
    <t>5454-84</t>
  </si>
  <si>
    <t>IKEN003-Ken Petrie</t>
  </si>
  <si>
    <t>000000005761</t>
  </si>
  <si>
    <t>5454-85</t>
  </si>
  <si>
    <t>5454-86</t>
  </si>
  <si>
    <t>5454-87</t>
  </si>
  <si>
    <t>5454-88</t>
  </si>
  <si>
    <t>5454-89</t>
  </si>
  <si>
    <t>5454-90</t>
  </si>
  <si>
    <t>5454-91</t>
  </si>
  <si>
    <t>5454-92</t>
  </si>
  <si>
    <t>000000005769</t>
  </si>
  <si>
    <t>5454-93</t>
  </si>
  <si>
    <t>5454-94</t>
  </si>
  <si>
    <t>5454-95</t>
  </si>
  <si>
    <t>5456-32</t>
  </si>
  <si>
    <t>5456-33</t>
  </si>
  <si>
    <t>5456-34</t>
  </si>
  <si>
    <t>G100200-Greenock Arts Guild</t>
  </si>
  <si>
    <t>5456-35</t>
  </si>
  <si>
    <t>5456-36</t>
  </si>
  <si>
    <t>G100349-Tuff Love</t>
  </si>
  <si>
    <t>5456-37</t>
  </si>
  <si>
    <t>G100350-Julia Taudevin</t>
  </si>
  <si>
    <t>5456-38</t>
  </si>
  <si>
    <t>G100351-Doune the Rabbit Hole CIC</t>
  </si>
  <si>
    <t>5456-39</t>
  </si>
  <si>
    <t>G100352-Ciara MacLaverty</t>
  </si>
  <si>
    <t>5456-40</t>
  </si>
  <si>
    <t>G100353-Al Seed</t>
  </si>
  <si>
    <t>5456-41</t>
  </si>
  <si>
    <t>G100354-Haftor Medboe</t>
  </si>
  <si>
    <t>5456-42</t>
  </si>
  <si>
    <t>G100355-Rachel Maclean</t>
  </si>
  <si>
    <t>5456-43</t>
  </si>
  <si>
    <t>G100356-Susan OÔÇÖByrne</t>
  </si>
  <si>
    <t>5456-44</t>
  </si>
  <si>
    <t>5456-45</t>
  </si>
  <si>
    <t>5456-46</t>
  </si>
  <si>
    <t>5456-47</t>
  </si>
  <si>
    <t>ICRA002-Crab Apple Films Ltd</t>
  </si>
  <si>
    <t>5456-48</t>
  </si>
  <si>
    <t>5456-49</t>
  </si>
  <si>
    <t>IGLA063-Glasgow Film Productions Ltd</t>
  </si>
  <si>
    <t>5456-50</t>
  </si>
  <si>
    <t>5456-51</t>
  </si>
  <si>
    <t>5456-52</t>
  </si>
  <si>
    <t>5456-53</t>
  </si>
  <si>
    <t>5456-54</t>
  </si>
  <si>
    <t>ISYN003-Synchronicity Films Ltd - KILL</t>
  </si>
  <si>
    <t>5456-55</t>
  </si>
  <si>
    <t>5456-56</t>
  </si>
  <si>
    <t>TJUL106-Julie Fowlis</t>
  </si>
  <si>
    <t>5456-57</t>
  </si>
  <si>
    <t>5456-58</t>
  </si>
  <si>
    <t>5463-5</t>
  </si>
  <si>
    <t>5463-6</t>
  </si>
  <si>
    <t>5463-7</t>
  </si>
  <si>
    <t>TJIM102-Jim Tough Coaching and Consultancy</t>
  </si>
  <si>
    <t>5463-8</t>
  </si>
  <si>
    <t>G100358-Filipa Oliveira</t>
  </si>
  <si>
    <t>G100359-Really Interesting Objects (RIO) ltd</t>
  </si>
  <si>
    <t>G100360-Lucy Boyes</t>
  </si>
  <si>
    <t>G100361-Stills Gallery</t>
  </si>
  <si>
    <t>G100362-Katrina Valle</t>
  </si>
  <si>
    <t>IFAB001-Fable Pictures</t>
  </si>
  <si>
    <t>5467-54</t>
  </si>
  <si>
    <t>5467-55</t>
  </si>
  <si>
    <t>5467-56</t>
  </si>
  <si>
    <t>5467-57</t>
  </si>
  <si>
    <t>5467-58</t>
  </si>
  <si>
    <t>5467-59</t>
  </si>
  <si>
    <t>5467-60</t>
  </si>
  <si>
    <t>ISIO003-Siobhan Wilson</t>
  </si>
  <si>
    <t>5467-61</t>
  </si>
  <si>
    <t>ITAI002-Taigh Na Teud Music Publishers</t>
  </si>
  <si>
    <t>5467-62</t>
  </si>
  <si>
    <t>5471-2</t>
  </si>
  <si>
    <t>ITOM005-Tommy's Honor Productions Ltd</t>
  </si>
  <si>
    <t>5472-29</t>
  </si>
  <si>
    <t>5472-30</t>
  </si>
  <si>
    <t>5472-31</t>
  </si>
  <si>
    <t>5472-32</t>
  </si>
  <si>
    <t>5472-33</t>
  </si>
  <si>
    <t>5472-34</t>
  </si>
  <si>
    <t>5472-35</t>
  </si>
  <si>
    <t>G100364-Su Grierson</t>
  </si>
  <si>
    <t>5472-36</t>
  </si>
  <si>
    <t>G100365-Tamasha Theatre Company</t>
  </si>
  <si>
    <t>5472-37</t>
  </si>
  <si>
    <t>G100366-Edinburgh Quartet Trust</t>
  </si>
  <si>
    <t>5472-38</t>
  </si>
  <si>
    <t>G100367-Wee Stories Theatre for Children</t>
  </si>
  <si>
    <t>5472-39</t>
  </si>
  <si>
    <t>G100368-Ewan Morrison</t>
  </si>
  <si>
    <t>5472-40</t>
  </si>
  <si>
    <t>G100369-Eastgate Theatre (Peebles) &amp; Arts Centre Ltd</t>
  </si>
  <si>
    <t>5472-41</t>
  </si>
  <si>
    <t>5472-42</t>
  </si>
  <si>
    <t>5472-43</t>
  </si>
  <si>
    <t>5472-44</t>
  </si>
  <si>
    <t>ICRO001-Cromarty Arts Trust</t>
  </si>
  <si>
    <t>5472-45</t>
  </si>
  <si>
    <t>5472-46</t>
  </si>
  <si>
    <t>5472-47</t>
  </si>
  <si>
    <t>5472-48</t>
  </si>
  <si>
    <t>5472-49</t>
  </si>
  <si>
    <t>IROY008-Royal Botanic Garden</t>
  </si>
  <si>
    <t>5472-50</t>
  </si>
  <si>
    <t>5472-51</t>
  </si>
  <si>
    <t>5472-52</t>
  </si>
  <si>
    <t>5472-53</t>
  </si>
  <si>
    <t>TBEA101-The Beacon</t>
  </si>
  <si>
    <t>5472-54</t>
  </si>
  <si>
    <t>5472-55</t>
  </si>
  <si>
    <t>5472-57</t>
  </si>
  <si>
    <t>G100370-PAWS (Phillip Taylor)</t>
  </si>
  <si>
    <t>RE 71 CREATIVESC</t>
  </si>
  <si>
    <t>5442-1</t>
  </si>
  <si>
    <t>5459-1</t>
  </si>
  <si>
    <t>RBS55CI29377515</t>
  </si>
  <si>
    <t>5462-1</t>
  </si>
  <si>
    <t>000024 830050</t>
  </si>
  <si>
    <t>5516-1</t>
  </si>
  <si>
    <t>TVIS100-Visit Scotland</t>
  </si>
  <si>
    <t>5455-1</t>
  </si>
  <si>
    <t>5460-1</t>
  </si>
  <si>
    <t>5468-1</t>
  </si>
  <si>
    <t>5480-1</t>
  </si>
  <si>
    <t>5475-31</t>
  </si>
  <si>
    <t>5475-32</t>
  </si>
  <si>
    <t>5475-33</t>
  </si>
  <si>
    <t>5475-34</t>
  </si>
  <si>
    <t>5475-35</t>
  </si>
  <si>
    <t>G100371-Culture Republic</t>
  </si>
  <si>
    <t>5475-36</t>
  </si>
  <si>
    <t>G100373-The Number Shop - Gallery and Studios</t>
  </si>
  <si>
    <t>5475-37</t>
  </si>
  <si>
    <t>G100374-Matthew Whiteside</t>
  </si>
  <si>
    <t>5475-38</t>
  </si>
  <si>
    <t>G100375-Lapidus Scotland</t>
  </si>
  <si>
    <t>5475-39</t>
  </si>
  <si>
    <t>G100376-New Media Scotland</t>
  </si>
  <si>
    <t>5475-40</t>
  </si>
  <si>
    <t>G100377-Once Were Farmers Ltd</t>
  </si>
  <si>
    <t>5475-41</t>
  </si>
  <si>
    <t>G100378-Metaphrog   (John Chalmers)</t>
  </si>
  <si>
    <t>5475-42</t>
  </si>
  <si>
    <t>G100379-Karen Elizabeth Donovan</t>
  </si>
  <si>
    <t>5475-43</t>
  </si>
  <si>
    <t>G100380-Music Co-OPERAtive Scotland</t>
  </si>
  <si>
    <t>5475-44</t>
  </si>
  <si>
    <t>G100381-Scottish Queer International Film Festival</t>
  </si>
  <si>
    <t>5475-45</t>
  </si>
  <si>
    <t>G100382-Mhairi Killin</t>
  </si>
  <si>
    <t>5475-46</t>
  </si>
  <si>
    <t>G100383-Elspeth Lamb</t>
  </si>
  <si>
    <t>5475-47</t>
  </si>
  <si>
    <t>G100384-Dogstar Theatre Company Limited  (Factor 8)</t>
  </si>
  <si>
    <t>5475-48</t>
  </si>
  <si>
    <t>G100385-Fanny Lam Christie</t>
  </si>
  <si>
    <t>5475-49</t>
  </si>
  <si>
    <t>G100386-Laura Spring</t>
  </si>
  <si>
    <t>5475-50</t>
  </si>
  <si>
    <t>G100388-Tania Czajka</t>
  </si>
  <si>
    <t>5475-51</t>
  </si>
  <si>
    <t>G100389-Suzanne Briggs</t>
  </si>
  <si>
    <t>5475-52</t>
  </si>
  <si>
    <t>5475-53</t>
  </si>
  <si>
    <t>5475-54</t>
  </si>
  <si>
    <t>5475-55</t>
  </si>
  <si>
    <t>ISCR002-Scrumptious Productions Ltd</t>
  </si>
  <si>
    <t>5475-56</t>
  </si>
  <si>
    <t>5475-57</t>
  </si>
  <si>
    <t>5475-58</t>
  </si>
  <si>
    <t>5475-59</t>
  </si>
  <si>
    <t>5475-60</t>
  </si>
  <si>
    <t>5475-62</t>
  </si>
  <si>
    <t>5478-40</t>
  </si>
  <si>
    <t>5478-41</t>
  </si>
  <si>
    <t>5478-42</t>
  </si>
  <si>
    <t>5478-43</t>
  </si>
  <si>
    <t>5478-44</t>
  </si>
  <si>
    <t>5478-45</t>
  </si>
  <si>
    <t>5478-46</t>
  </si>
  <si>
    <t>5478-47</t>
  </si>
  <si>
    <t>5478-48</t>
  </si>
  <si>
    <t>5478-49</t>
  </si>
  <si>
    <t>5478-50</t>
  </si>
  <si>
    <t>5478-51</t>
  </si>
  <si>
    <t>5478-52</t>
  </si>
  <si>
    <t>5478-53</t>
  </si>
  <si>
    <t>5478-54</t>
  </si>
  <si>
    <t>5478-55</t>
  </si>
  <si>
    <t>5478-56</t>
  </si>
  <si>
    <t>5478-57</t>
  </si>
  <si>
    <t>5478-58</t>
  </si>
  <si>
    <t>5478-59</t>
  </si>
  <si>
    <t>5478-60</t>
  </si>
  <si>
    <t>5478-61</t>
  </si>
  <si>
    <t>5478-62</t>
  </si>
  <si>
    <t>5478-63</t>
  </si>
  <si>
    <t>5478-64</t>
  </si>
  <si>
    <t>5478-65</t>
  </si>
  <si>
    <t>5478-66</t>
  </si>
  <si>
    <t>5478-67</t>
  </si>
  <si>
    <t>5478-68</t>
  </si>
  <si>
    <t>5478-69</t>
  </si>
  <si>
    <t>5478-70</t>
  </si>
  <si>
    <t>5478-71</t>
  </si>
  <si>
    <t>5478-72</t>
  </si>
  <si>
    <t>5478-73</t>
  </si>
  <si>
    <t>5478-74</t>
  </si>
  <si>
    <t>5478-75</t>
  </si>
  <si>
    <t>5478-76</t>
  </si>
  <si>
    <t>5478-77</t>
  </si>
  <si>
    <t>5478-78</t>
  </si>
  <si>
    <t>5482-33</t>
  </si>
  <si>
    <t>5482-34</t>
  </si>
  <si>
    <t>5482-35</t>
  </si>
  <si>
    <t>G100055-Proiseact nan Ealan</t>
  </si>
  <si>
    <t>5482-36</t>
  </si>
  <si>
    <t>5482-37</t>
  </si>
  <si>
    <t>5482-38</t>
  </si>
  <si>
    <t>5482-39</t>
  </si>
  <si>
    <t>5482-40</t>
  </si>
  <si>
    <t>5482-41</t>
  </si>
  <si>
    <t>5482-42</t>
  </si>
  <si>
    <t>G100392-Shooglenifty Ltd</t>
  </si>
  <si>
    <t>5482-43</t>
  </si>
  <si>
    <t>G100393-New Music Scotland</t>
  </si>
  <si>
    <t>5482-44</t>
  </si>
  <si>
    <t>G100394-Mairi Lafferty</t>
  </si>
  <si>
    <t>5482-45</t>
  </si>
  <si>
    <t>G100395-Saltire Society    (Jim Tough)</t>
  </si>
  <si>
    <t>5482-46</t>
  </si>
  <si>
    <t>G100396-The Glad Cafe</t>
  </si>
  <si>
    <t>5482-47</t>
  </si>
  <si>
    <t>G100397-PRSF (PRS for Music Foundation)</t>
  </si>
  <si>
    <t>5482-48</t>
  </si>
  <si>
    <t>G100398-Jazz Scotland Ltd</t>
  </si>
  <si>
    <t>5482-49</t>
  </si>
  <si>
    <t>G100399-Julie Johnstone</t>
  </si>
  <si>
    <t>5482-50</t>
  </si>
  <si>
    <t>G100400-Gemma Williams</t>
  </si>
  <si>
    <t>5482-51</t>
  </si>
  <si>
    <t>G100401-Dennis and Debbie Club (Dennis Reinmuller and Debbie</t>
  </si>
  <si>
    <t>5482-52</t>
  </si>
  <si>
    <t>5482-53</t>
  </si>
  <si>
    <t>5482-54</t>
  </si>
  <si>
    <t>5482-55</t>
  </si>
  <si>
    <t>IEDI026-Edinburgh University</t>
  </si>
  <si>
    <t>000000005961</t>
  </si>
  <si>
    <t>5482-56</t>
  </si>
  <si>
    <t>5482-57</t>
  </si>
  <si>
    <t>5482-58</t>
  </si>
  <si>
    <t>5482-59</t>
  </si>
  <si>
    <t>ILAU005-Lau-Land (Aidan OÔÇÖRourke)</t>
  </si>
  <si>
    <t>5482-60</t>
  </si>
  <si>
    <t>5482-61</t>
  </si>
  <si>
    <t>5482-62</t>
  </si>
  <si>
    <t>5482-63</t>
  </si>
  <si>
    <t>5482-64</t>
  </si>
  <si>
    <t>000000005970</t>
  </si>
  <si>
    <t>ICUL006-Culture NL Ltd</t>
  </si>
  <si>
    <t>000000005973</t>
  </si>
  <si>
    <t>000000005976</t>
  </si>
  <si>
    <t>000000005977</t>
  </si>
  <si>
    <t>5486-21</t>
  </si>
  <si>
    <t>IUPH003-Up Helly Aa Ltd</t>
  </si>
  <si>
    <t>5486-36</t>
  </si>
  <si>
    <t>G100089-The Victoria Hall Trust Management Committee</t>
  </si>
  <si>
    <t>5486-37</t>
  </si>
  <si>
    <t>5486-38</t>
  </si>
  <si>
    <t>5486-39</t>
  </si>
  <si>
    <t>G100402-Adrian Wiszniewski</t>
  </si>
  <si>
    <t>5486-40</t>
  </si>
  <si>
    <t>G100403-SCAN (Scotland's Contemporary Arts Network)</t>
  </si>
  <si>
    <t>5486-41</t>
  </si>
  <si>
    <t>G100404-LUX</t>
  </si>
  <si>
    <t>5486-42</t>
  </si>
  <si>
    <t>G100405-Culture NL Ltd</t>
  </si>
  <si>
    <t>5486-43</t>
  </si>
  <si>
    <t>G100406-Nicola White</t>
  </si>
  <si>
    <t>000000005989</t>
  </si>
  <si>
    <t>5486-44</t>
  </si>
  <si>
    <t>G100407-Leighton Jones</t>
  </si>
  <si>
    <t>5486-45</t>
  </si>
  <si>
    <t>G100408-Scott McCracken</t>
  </si>
  <si>
    <t>5486-46</t>
  </si>
  <si>
    <t>G100409-Art In Hospital</t>
  </si>
  <si>
    <t>5486-47</t>
  </si>
  <si>
    <t>G100410-Active Inquiry Community Interest Company</t>
  </si>
  <si>
    <t>000000005993</t>
  </si>
  <si>
    <t>5486-48</t>
  </si>
  <si>
    <t>ISAV002-Savalas</t>
  </si>
  <si>
    <t>000000005994</t>
  </si>
  <si>
    <t>5486-49</t>
  </si>
  <si>
    <t>000000005995</t>
  </si>
  <si>
    <t>5486-51</t>
  </si>
  <si>
    <t>G100411-Gill White</t>
  </si>
  <si>
    <t>000000005996</t>
  </si>
  <si>
    <t>5486-53</t>
  </si>
  <si>
    <t>000000005997</t>
  </si>
  <si>
    <t>5486-83</t>
  </si>
  <si>
    <t>5486-84</t>
  </si>
  <si>
    <t>000000005999</t>
  </si>
  <si>
    <t>5486-85</t>
  </si>
  <si>
    <t>G100412-Small is Beautiful</t>
  </si>
  <si>
    <t>000000006000</t>
  </si>
  <si>
    <t>5486-86</t>
  </si>
  <si>
    <t>G100413-Sam Rowe</t>
  </si>
  <si>
    <t>5486-87</t>
  </si>
  <si>
    <t>G100414-Karen L Vaughan</t>
  </si>
  <si>
    <t>000000006002</t>
  </si>
  <si>
    <t>5486-88</t>
  </si>
  <si>
    <t>G100416-Dionysia Press</t>
  </si>
  <si>
    <t>5486-89</t>
  </si>
  <si>
    <t>G100417-Donna Rutherford</t>
  </si>
  <si>
    <t>5486-90</t>
  </si>
  <si>
    <t>G100418-Traquair Enterprise</t>
  </si>
  <si>
    <t>5486-91</t>
  </si>
  <si>
    <t>G100419-Jamie Harrison, Guy Bishop, Simon Wilkinson</t>
  </si>
  <si>
    <t>5486-92</t>
  </si>
  <si>
    <t>G100420-Laura Wooff</t>
  </si>
  <si>
    <t>5486-93</t>
  </si>
  <si>
    <t>G100421-East Ayrshire Council  (East Ayrshire Leisure Trust)</t>
  </si>
  <si>
    <t>5486-94</t>
  </si>
  <si>
    <t>G100422-Edinburgh International Fashion Festival</t>
  </si>
  <si>
    <t>5486-95</t>
  </si>
  <si>
    <t>G100423-Marc Brew Company</t>
  </si>
  <si>
    <t>5486-96</t>
  </si>
  <si>
    <t>G100424-Scottish Mental Health Arts &amp; Film Festival (SMHAFF)</t>
  </si>
  <si>
    <t>5486-97</t>
  </si>
  <si>
    <t>G100425-National Theatre of Scotland</t>
  </si>
  <si>
    <t>5486-98</t>
  </si>
  <si>
    <t>5486-99</t>
  </si>
  <si>
    <t>5486-100</t>
  </si>
  <si>
    <t>5486-101</t>
  </si>
  <si>
    <t>5486-102</t>
  </si>
  <si>
    <t>IICO001-Icon Film Distribution</t>
  </si>
  <si>
    <t>5486-103</t>
  </si>
  <si>
    <t>IJAZ004-Jazz at the Blue Lamp</t>
  </si>
  <si>
    <t>5486-104</t>
  </si>
  <si>
    <t>000000006019</t>
  </si>
  <si>
    <t>5486-105</t>
  </si>
  <si>
    <t>5486-106</t>
  </si>
  <si>
    <t>5486-107</t>
  </si>
  <si>
    <t>5486-108</t>
  </si>
  <si>
    <t>5486-109</t>
  </si>
  <si>
    <t>000000006025</t>
  </si>
  <si>
    <t>5486-110</t>
  </si>
  <si>
    <t>5501-2</t>
  </si>
  <si>
    <t>5501-7</t>
  </si>
  <si>
    <t>TAGE100-The Agency Ltd</t>
  </si>
  <si>
    <t>000000006028</t>
  </si>
  <si>
    <t>5501-8</t>
  </si>
  <si>
    <t>TCON111-Connect Solutions PTY Ltd</t>
  </si>
  <si>
    <t>000000006029</t>
  </si>
  <si>
    <t>5501-9</t>
  </si>
  <si>
    <t>THPS100-Highland Print Studio</t>
  </si>
  <si>
    <t>000000006030</t>
  </si>
  <si>
    <t>5501-10</t>
  </si>
  <si>
    <t>TNAT110-National Library of Scotland</t>
  </si>
  <si>
    <t>5479-1</t>
  </si>
  <si>
    <t>TEDI100-Edinburgh College of Art</t>
  </si>
  <si>
    <t>5481-1</t>
  </si>
  <si>
    <t>RBS55CI29587390</t>
  </si>
  <si>
    <t>4205095196781500N</t>
  </si>
  <si>
    <t>5498-1</t>
  </si>
  <si>
    <t>RBSDM2I16568008</t>
  </si>
  <si>
    <t>5510-1</t>
  </si>
  <si>
    <t>5477-1</t>
  </si>
  <si>
    <t>5489-1</t>
  </si>
  <si>
    <t>5495-1</t>
  </si>
  <si>
    <t>5508-1</t>
  </si>
  <si>
    <t>5511-1</t>
  </si>
  <si>
    <t>000000006031</t>
  </si>
  <si>
    <t>5501-39</t>
  </si>
  <si>
    <t>000000006032</t>
  </si>
  <si>
    <t>5501-40</t>
  </si>
  <si>
    <t>000000006033</t>
  </si>
  <si>
    <t>5501-41</t>
  </si>
  <si>
    <t>000000006034</t>
  </si>
  <si>
    <t>5501-42</t>
  </si>
  <si>
    <t>000000006035</t>
  </si>
  <si>
    <t>5501-43</t>
  </si>
  <si>
    <t>000000006036</t>
  </si>
  <si>
    <t>5501-44</t>
  </si>
  <si>
    <t>5501-45</t>
  </si>
  <si>
    <t>5501-46</t>
  </si>
  <si>
    <t>5501-47</t>
  </si>
  <si>
    <t>5501-48</t>
  </si>
  <si>
    <t>G100426-Glasgow Improvisers Orchestra</t>
  </si>
  <si>
    <t>5501-49</t>
  </si>
  <si>
    <t>G100428-Poorboy Ltd</t>
  </si>
  <si>
    <t>5501-50</t>
  </si>
  <si>
    <t>G100429-Collect Scotland CIC</t>
  </si>
  <si>
    <t>5501-51</t>
  </si>
  <si>
    <t>G100430-Ailie Rutherford</t>
  </si>
  <si>
    <t>000000006044</t>
  </si>
  <si>
    <t>5501-52</t>
  </si>
  <si>
    <t>G100431-Pirate Productions Limited</t>
  </si>
  <si>
    <t>000000006045</t>
  </si>
  <si>
    <t>5501-53</t>
  </si>
  <si>
    <t>G100432-Laura Hamilton</t>
  </si>
  <si>
    <t>000000006046</t>
  </si>
  <si>
    <t>5501-54</t>
  </si>
  <si>
    <t>5501-55</t>
  </si>
  <si>
    <t>5501-56</t>
  </si>
  <si>
    <t>5501-57</t>
  </si>
  <si>
    <t>000000006050</t>
  </si>
  <si>
    <t>5501-58</t>
  </si>
  <si>
    <t>5501-59</t>
  </si>
  <si>
    <t>ILOR004-Boreas</t>
  </si>
  <si>
    <t>000000006052</t>
  </si>
  <si>
    <t>5501-60</t>
  </si>
  <si>
    <t>5501-61</t>
  </si>
  <si>
    <t>5501-62</t>
  </si>
  <si>
    <t>5501-63</t>
  </si>
  <si>
    <t>5501-64</t>
  </si>
  <si>
    <t>5501-65</t>
  </si>
  <si>
    <t>5501-66</t>
  </si>
  <si>
    <t>000000006059</t>
  </si>
  <si>
    <t>5501-69</t>
  </si>
  <si>
    <t>000000006060</t>
  </si>
  <si>
    <t>5501-70</t>
  </si>
  <si>
    <t>5501-99</t>
  </si>
  <si>
    <t>000000006062</t>
  </si>
  <si>
    <t>5501-100</t>
  </si>
  <si>
    <t>5501-101</t>
  </si>
  <si>
    <t>5501-102</t>
  </si>
  <si>
    <t>000000006065</t>
  </si>
  <si>
    <t>5501-103</t>
  </si>
  <si>
    <t>G100433-Word Power Arts</t>
  </si>
  <si>
    <t>5501-104</t>
  </si>
  <si>
    <t>G100434-Vision Mechanics Ltd</t>
  </si>
  <si>
    <t>5501-105</t>
  </si>
  <si>
    <t>G100435-Company of Wolves</t>
  </si>
  <si>
    <t>5501-106</t>
  </si>
  <si>
    <t>G100436-Gair Dunlop</t>
  </si>
  <si>
    <t>5501-107</t>
  </si>
  <si>
    <t>G100437-NHS Greater Glasgow and Clyde - Community Health Par</t>
  </si>
  <si>
    <t>5501-108</t>
  </si>
  <si>
    <t>G100438-J. David Simons</t>
  </si>
  <si>
    <t>5501-109</t>
  </si>
  <si>
    <t>G100439-Garioch Jazz Club</t>
  </si>
  <si>
    <t>5501-110</t>
  </si>
  <si>
    <t>G100440-Kirstin McLean</t>
  </si>
  <si>
    <t>5501-111</t>
  </si>
  <si>
    <t>5501-112</t>
  </si>
  <si>
    <t>5501-113</t>
  </si>
  <si>
    <t>5501-114</t>
  </si>
  <si>
    <t>5501-115</t>
  </si>
  <si>
    <t>5501-116</t>
  </si>
  <si>
    <t>5501-117</t>
  </si>
  <si>
    <t>IHIG012-High Life Highland</t>
  </si>
  <si>
    <t>5501-118</t>
  </si>
  <si>
    <t>5501-119</t>
  </si>
  <si>
    <t>5501-120</t>
  </si>
  <si>
    <t>IPAR001-Paradiso Films Documentaries Ltd</t>
  </si>
  <si>
    <t>5501-121</t>
  </si>
  <si>
    <t>5501-122</t>
  </si>
  <si>
    <t>5501-123</t>
  </si>
  <si>
    <t>5501-124</t>
  </si>
  <si>
    <t>5501-125</t>
  </si>
  <si>
    <t>ITHE023-The Work Room</t>
  </si>
  <si>
    <t>5501-126</t>
  </si>
  <si>
    <t>THOT100-Hotel du Vin Trading Ltd (Malmaison)</t>
  </si>
  <si>
    <t>5514-3</t>
  </si>
  <si>
    <t>5514-4</t>
  </si>
  <si>
    <t>TTHE151-the stove network</t>
  </si>
  <si>
    <t>5514-35</t>
  </si>
  <si>
    <t>5514-36</t>
  </si>
  <si>
    <t>5514-37</t>
  </si>
  <si>
    <t>5514-38</t>
  </si>
  <si>
    <t>000000006095</t>
  </si>
  <si>
    <t>5514-39</t>
  </si>
  <si>
    <t>5514-40</t>
  </si>
  <si>
    <t>000000006097</t>
  </si>
  <si>
    <t>5514-41</t>
  </si>
  <si>
    <t>000000006098</t>
  </si>
  <si>
    <t>5514-42</t>
  </si>
  <si>
    <t>G100442-Claire Halleran &amp; Lisa Sangster</t>
  </si>
  <si>
    <t>5514-43</t>
  </si>
  <si>
    <t>G100443-Make Works Ltd</t>
  </si>
  <si>
    <t>5514-44</t>
  </si>
  <si>
    <t>G100444-NEoN (North East of North)</t>
  </si>
  <si>
    <t>5514-45</t>
  </si>
  <si>
    <t>G100445-Scots Music Group</t>
  </si>
  <si>
    <t>000000006102</t>
  </si>
  <si>
    <t>5514-46</t>
  </si>
  <si>
    <t>G100446-Koestler Trust</t>
  </si>
  <si>
    <t>5514-47</t>
  </si>
  <si>
    <t>G100447-David Ian Warner</t>
  </si>
  <si>
    <t>5514-48</t>
  </si>
  <si>
    <t>G100448-John Glenday</t>
  </si>
  <si>
    <t>5514-49</t>
  </si>
  <si>
    <t>G100449-Richard Ashrowan</t>
  </si>
  <si>
    <t>5514-50</t>
  </si>
  <si>
    <t>IART013-Articulation Arts</t>
  </si>
  <si>
    <t>5514-51</t>
  </si>
  <si>
    <t>5514-52</t>
  </si>
  <si>
    <t>5514-53</t>
  </si>
  <si>
    <t>000000006111</t>
  </si>
  <si>
    <t>5514-54</t>
  </si>
  <si>
    <t>5514-55</t>
  </si>
  <si>
    <t>ILBP001-LBP OUTLANDER LTD</t>
  </si>
  <si>
    <t>000000006113</t>
  </si>
  <si>
    <t>5514-56</t>
  </si>
  <si>
    <t>IMAG001-Maggie's Cancer Caring Centres</t>
  </si>
  <si>
    <t>5514-57</t>
  </si>
  <si>
    <t>5514-58</t>
  </si>
  <si>
    <t>IMCK001-McKenzie Sawers Duo</t>
  </si>
  <si>
    <t>5514-59</t>
  </si>
  <si>
    <t>INEI003-Neil Rolland</t>
  </si>
  <si>
    <t>000000006117</t>
  </si>
  <si>
    <t>5514-60</t>
  </si>
  <si>
    <t>5514-61</t>
  </si>
  <si>
    <t>5514-62</t>
  </si>
  <si>
    <t>IUNI005-University of the Highlands &amp; Islands   (Moray Colle</t>
  </si>
  <si>
    <t>5514-63</t>
  </si>
  <si>
    <t>5523-7</t>
  </si>
  <si>
    <t>5523-8</t>
  </si>
  <si>
    <t>5523-9</t>
  </si>
  <si>
    <t>5534-51</t>
  </si>
  <si>
    <t>5534-52</t>
  </si>
  <si>
    <t>5534-53</t>
  </si>
  <si>
    <t>5534-54</t>
  </si>
  <si>
    <t>5534-55</t>
  </si>
  <si>
    <t>5534-56</t>
  </si>
  <si>
    <t>5534-57</t>
  </si>
  <si>
    <t>5534-58</t>
  </si>
  <si>
    <t>5534-59</t>
  </si>
  <si>
    <t>5534-60</t>
  </si>
  <si>
    <t>5534-61</t>
  </si>
  <si>
    <t>G100453-Glenkens Community  and Arts Trust</t>
  </si>
  <si>
    <t>5534-62</t>
  </si>
  <si>
    <t>G100454-Cambridge Live</t>
  </si>
  <si>
    <t>5534-63</t>
  </si>
  <si>
    <t>G100455-Art Angel (Scotland) LTD</t>
  </si>
  <si>
    <t>5534-64</t>
  </si>
  <si>
    <t>G100456-Luci Holland</t>
  </si>
  <si>
    <t>5534-65</t>
  </si>
  <si>
    <t>G100457-East Ross Writers</t>
  </si>
  <si>
    <t>5534-66</t>
  </si>
  <si>
    <t>G100458-Shane Connolly</t>
  </si>
  <si>
    <t>5534-67</t>
  </si>
  <si>
    <t>G100459-Chris Hutchings</t>
  </si>
  <si>
    <t>5534-68</t>
  </si>
  <si>
    <t>G100460-Nick Turner</t>
  </si>
  <si>
    <t>5534-69</t>
  </si>
  <si>
    <t>G100461-Alice McGrath</t>
  </si>
  <si>
    <t>000000006146</t>
  </si>
  <si>
    <t>5534-70</t>
  </si>
  <si>
    <t>G100462-Luke Pell</t>
  </si>
  <si>
    <t>000000006147</t>
  </si>
  <si>
    <t>5534-71</t>
  </si>
  <si>
    <t>000000006148</t>
  </si>
  <si>
    <t>5534-72</t>
  </si>
  <si>
    <t>000000006149</t>
  </si>
  <si>
    <t>5534-73</t>
  </si>
  <si>
    <t>000000006150</t>
  </si>
  <si>
    <t>5534-74</t>
  </si>
  <si>
    <t>5534-75</t>
  </si>
  <si>
    <t>5534-76</t>
  </si>
  <si>
    <t>5534-77</t>
  </si>
  <si>
    <t>5534-78</t>
  </si>
  <si>
    <t>5534-79</t>
  </si>
  <si>
    <t>IHOP004-Hopscotch Films Ltd</t>
  </si>
  <si>
    <t>5534-80</t>
  </si>
  <si>
    <t>5534-81</t>
  </si>
  <si>
    <t>000000006158</t>
  </si>
  <si>
    <t>5534-82</t>
  </si>
  <si>
    <t>000000006159</t>
  </si>
  <si>
    <t>5534-83</t>
  </si>
  <si>
    <t>5534-84</t>
  </si>
  <si>
    <t>000000006161</t>
  </si>
  <si>
    <t>5534-85</t>
  </si>
  <si>
    <t>000000006162</t>
  </si>
  <si>
    <t>5534-86</t>
  </si>
  <si>
    <t>5534-87</t>
  </si>
  <si>
    <t>5534-88</t>
  </si>
  <si>
    <t>5534-89</t>
  </si>
  <si>
    <t>5534-90</t>
  </si>
  <si>
    <t>5534-91</t>
  </si>
  <si>
    <t>000000006168</t>
  </si>
  <si>
    <t>5534-92</t>
  </si>
  <si>
    <t>ITAT002-Tattiemoon Ltd</t>
  </si>
  <si>
    <t>5534-93</t>
  </si>
  <si>
    <t>5534-94</t>
  </si>
  <si>
    <t>5534-95</t>
  </si>
  <si>
    <t>5534-96</t>
  </si>
  <si>
    <t>5534-97</t>
  </si>
  <si>
    <t>TCOS100-Cordia(Services) LLP</t>
  </si>
  <si>
    <t>5534-98</t>
  </si>
  <si>
    <t>000000006175</t>
  </si>
  <si>
    <t>5534-99</t>
  </si>
  <si>
    <t>TEDI112-Edinburgh Festival Centre</t>
  </si>
  <si>
    <t>5534-100</t>
  </si>
  <si>
    <t>TPAU105-Paul Gorman</t>
  </si>
  <si>
    <t>RBS55CI29846071</t>
  </si>
  <si>
    <t>5517-1</t>
  </si>
  <si>
    <t>60133505553494000N</t>
  </si>
  <si>
    <t>5531-1</t>
  </si>
  <si>
    <t>TTHP100-Tommy's Honor Productions Ltd</t>
  </si>
  <si>
    <t>RBSSE2I05338560</t>
  </si>
  <si>
    <t>5533-1</t>
  </si>
  <si>
    <t>5512-1</t>
  </si>
  <si>
    <t>5520-1</t>
  </si>
  <si>
    <t>5521-1</t>
  </si>
  <si>
    <t>5522-1</t>
  </si>
  <si>
    <t>5536-1</t>
  </si>
  <si>
    <t>5538-1</t>
  </si>
  <si>
    <t>Trinity Mirror duplicate payment</t>
  </si>
  <si>
    <t>5513-1</t>
  </si>
  <si>
    <t>5543-38</t>
  </si>
  <si>
    <t>5543-39</t>
  </si>
  <si>
    <t>5543-40</t>
  </si>
  <si>
    <t>5543-41</t>
  </si>
  <si>
    <t>000000006181</t>
  </si>
  <si>
    <t>5543-42</t>
  </si>
  <si>
    <t>000000006182</t>
  </si>
  <si>
    <t>5543-43</t>
  </si>
  <si>
    <t>5543-44</t>
  </si>
  <si>
    <t>5543-45</t>
  </si>
  <si>
    <t>5543-46</t>
  </si>
  <si>
    <t>5543-47</t>
  </si>
  <si>
    <t>G100463-Jo Pudelko</t>
  </si>
  <si>
    <t>5543-48</t>
  </si>
  <si>
    <t>G100464-The Cumnock Tryst</t>
  </si>
  <si>
    <t>5543-49</t>
  </si>
  <si>
    <t>G100465-Gillian Frame</t>
  </si>
  <si>
    <t>5543-50</t>
  </si>
  <si>
    <t>5543-51</t>
  </si>
  <si>
    <t>G100467-Annie George</t>
  </si>
  <si>
    <t>5543-52</t>
  </si>
  <si>
    <t>G100468-Kirsten Easdale</t>
  </si>
  <si>
    <t>5543-53</t>
  </si>
  <si>
    <t>G100469-Capital Arts</t>
  </si>
  <si>
    <t>5543-54</t>
  </si>
  <si>
    <t>G100470-Tricky Hat Productions</t>
  </si>
  <si>
    <t>000000006194</t>
  </si>
  <si>
    <t>5543-55</t>
  </si>
  <si>
    <t>000000006195</t>
  </si>
  <si>
    <t>5543-56</t>
  </si>
  <si>
    <t>5543-57</t>
  </si>
  <si>
    <t>5543-58</t>
  </si>
  <si>
    <t>ICAM003-Cambo Heritage Trust</t>
  </si>
  <si>
    <t>5543-59</t>
  </si>
  <si>
    <t>IDEM002-The Demarco Archive Trust Limited</t>
  </si>
  <si>
    <t>5543-60</t>
  </si>
  <si>
    <t>5543-61</t>
  </si>
  <si>
    <t>000000006201</t>
  </si>
  <si>
    <t>5543-62</t>
  </si>
  <si>
    <t>5543-63</t>
  </si>
  <si>
    <t>5543-64</t>
  </si>
  <si>
    <t>5543-65</t>
  </si>
  <si>
    <t>5543-66</t>
  </si>
  <si>
    <t>5543-67</t>
  </si>
  <si>
    <t>ISOU008-The Sound of Young Scotland Ltd</t>
  </si>
  <si>
    <t>000000006207</t>
  </si>
  <si>
    <t>5543-68</t>
  </si>
  <si>
    <t>5543-69</t>
  </si>
  <si>
    <t>IZAM002-Zam Salim</t>
  </si>
  <si>
    <t>000000006210</t>
  </si>
  <si>
    <t>5543-70</t>
  </si>
  <si>
    <t>5543-71</t>
  </si>
  <si>
    <t>TGES100-GES and Event Services Ltd</t>
  </si>
  <si>
    <t>5543-72</t>
  </si>
  <si>
    <t>TMAT106-Matthew Sowerby</t>
  </si>
  <si>
    <t>5543-73</t>
  </si>
  <si>
    <t>TMOI100-Moira H Thorburn</t>
  </si>
  <si>
    <t>5553-24</t>
  </si>
  <si>
    <t>000000006215</t>
  </si>
  <si>
    <t>5553-25</t>
  </si>
  <si>
    <t>5553-26</t>
  </si>
  <si>
    <t>5553-27</t>
  </si>
  <si>
    <t>5553-28</t>
  </si>
  <si>
    <t>5553-29</t>
  </si>
  <si>
    <t>5553-30</t>
  </si>
  <si>
    <t>5553-31</t>
  </si>
  <si>
    <t>G100472-David Dale Gallery &amp; Studios</t>
  </si>
  <si>
    <t>5553-32</t>
  </si>
  <si>
    <t>G100473-Martin OÔÇÖ Connor</t>
  </si>
  <si>
    <t>5553-33</t>
  </si>
  <si>
    <t>G100474-Errol White Company</t>
  </si>
  <si>
    <t>5553-34</t>
  </si>
  <si>
    <t>G100475-Visiting Arts</t>
  </si>
  <si>
    <t>5553-35</t>
  </si>
  <si>
    <t>G100476-Katie Milroy (KaSt Dance Company)</t>
  </si>
  <si>
    <t>5553-36</t>
  </si>
  <si>
    <t>G100477-Kathryn Briggs</t>
  </si>
  <si>
    <t>5553-37</t>
  </si>
  <si>
    <t>G100478-Lauren MacColl</t>
  </si>
  <si>
    <t>000000006228</t>
  </si>
  <si>
    <t>5553-38</t>
  </si>
  <si>
    <t>5553-39</t>
  </si>
  <si>
    <t>5553-40</t>
  </si>
  <si>
    <t>5553-41</t>
  </si>
  <si>
    <t>5553-42</t>
  </si>
  <si>
    <t>5553-43</t>
  </si>
  <si>
    <t>ISIN001-Sinner Films Ltd</t>
  </si>
  <si>
    <t>5553-44</t>
  </si>
  <si>
    <t>5553-45</t>
  </si>
  <si>
    <t>000000006236</t>
  </si>
  <si>
    <t>5553-46</t>
  </si>
  <si>
    <t>TLIG100-Light Bulb Arts Ltd</t>
  </si>
  <si>
    <t>5553-48</t>
  </si>
  <si>
    <t>IHOP006-Hopscotch Films Ltd</t>
  </si>
  <si>
    <t>000000006238</t>
  </si>
  <si>
    <t>5565-38</t>
  </si>
  <si>
    <t>000000006239</t>
  </si>
  <si>
    <t>5565-39</t>
  </si>
  <si>
    <t>000000006240</t>
  </si>
  <si>
    <t>5565-40</t>
  </si>
  <si>
    <t>000000006241</t>
  </si>
  <si>
    <t>5565-41</t>
  </si>
  <si>
    <t>5565-42</t>
  </si>
  <si>
    <t>5565-43</t>
  </si>
  <si>
    <t>5565-44</t>
  </si>
  <si>
    <t>5565-45</t>
  </si>
  <si>
    <t>000000006246</t>
  </si>
  <si>
    <t>5565-46</t>
  </si>
  <si>
    <t>5565-47</t>
  </si>
  <si>
    <t>000000006248</t>
  </si>
  <si>
    <t>5565-48</t>
  </si>
  <si>
    <t>G100480-Scottish Review of Books</t>
  </si>
  <si>
    <t>5565-49</t>
  </si>
  <si>
    <t>G100481-Dudendance Theatre</t>
  </si>
  <si>
    <t>5565-50</t>
  </si>
  <si>
    <t>G100482-Rebecca Wilcox</t>
  </si>
  <si>
    <t>5565-51</t>
  </si>
  <si>
    <t>G100483-The Glad Foundation</t>
  </si>
  <si>
    <t>000000006252</t>
  </si>
  <si>
    <t>5565-52</t>
  </si>
  <si>
    <t>G100484-Rally &amp; Broad  (McCrum &amp; Lindsay)</t>
  </si>
  <si>
    <t>5565-53</t>
  </si>
  <si>
    <t>G100485-Talbot Rice Gallery</t>
  </si>
  <si>
    <t>5565-54</t>
  </si>
  <si>
    <t>G100486-Malath Abbas</t>
  </si>
  <si>
    <t>5565-55</t>
  </si>
  <si>
    <t>G100487-Emma Jayne Park</t>
  </si>
  <si>
    <t>000000006256</t>
  </si>
  <si>
    <t>5565-56</t>
  </si>
  <si>
    <t>G100488-Dave Young</t>
  </si>
  <si>
    <t>5565-57</t>
  </si>
  <si>
    <t>G100489-Carrie Fertig</t>
  </si>
  <si>
    <t>5565-58</t>
  </si>
  <si>
    <t>5565-59</t>
  </si>
  <si>
    <t>ICAR019-Caravan Cinema Ltd</t>
  </si>
  <si>
    <t>5565-60</t>
  </si>
  <si>
    <t>5565-61</t>
  </si>
  <si>
    <t>5565-62</t>
  </si>
  <si>
    <t>IEVA001-EVA RILEY</t>
  </si>
  <si>
    <t>5565-63</t>
  </si>
  <si>
    <t>5565-64</t>
  </si>
  <si>
    <t>5565-65</t>
  </si>
  <si>
    <t>5565-66</t>
  </si>
  <si>
    <t>5565-67</t>
  </si>
  <si>
    <t>IHOR001-Horse + Bamboo Theatre</t>
  </si>
  <si>
    <t>5565-68</t>
  </si>
  <si>
    <t>5565-69</t>
  </si>
  <si>
    <t>5565-70</t>
  </si>
  <si>
    <t>IPUP002-Puppet State Theatre Company</t>
  </si>
  <si>
    <t>5565-71</t>
  </si>
  <si>
    <t>5565-72</t>
  </si>
  <si>
    <t>5565-73</t>
  </si>
  <si>
    <t>5565-74</t>
  </si>
  <si>
    <t>5570-8</t>
  </si>
  <si>
    <t>5570-9</t>
  </si>
  <si>
    <t>5570-10</t>
  </si>
  <si>
    <t>5570-12</t>
  </si>
  <si>
    <t>IYOU006-Young Films Ltd (Bannan Series 3)</t>
  </si>
  <si>
    <t>5570-51</t>
  </si>
  <si>
    <t>5570-52</t>
  </si>
  <si>
    <t>5570-53</t>
  </si>
  <si>
    <t>5570-54</t>
  </si>
  <si>
    <t>G100048-Hebridean Celtic Festival Trust</t>
  </si>
  <si>
    <t>000000006287</t>
  </si>
  <si>
    <t>5570-55</t>
  </si>
  <si>
    <t>5570-56</t>
  </si>
  <si>
    <t>5570-57</t>
  </si>
  <si>
    <t>000000006290</t>
  </si>
  <si>
    <t>5570-58</t>
  </si>
  <si>
    <t>G100490-Daniel Allison</t>
  </si>
  <si>
    <t>000000006291</t>
  </si>
  <si>
    <t>5570-59</t>
  </si>
  <si>
    <t>G100491-Naoko Mabon</t>
  </si>
  <si>
    <t>5570-60</t>
  </si>
  <si>
    <t>G100492-Scott Paterson</t>
  </si>
  <si>
    <t>000000006293</t>
  </si>
  <si>
    <t>5570-61</t>
  </si>
  <si>
    <t>G100493-Charlotte Prodger</t>
  </si>
  <si>
    <t>5570-62</t>
  </si>
  <si>
    <t>G100494-Scotland Loves Animation</t>
  </si>
  <si>
    <t>000000006296</t>
  </si>
  <si>
    <t>5570-63</t>
  </si>
  <si>
    <t>G100495-Falkirk Community Trust</t>
  </si>
  <si>
    <t>5570-64</t>
  </si>
  <si>
    <t>G100496-iota</t>
  </si>
  <si>
    <t>5570-65</t>
  </si>
  <si>
    <t>G100497-Penny Anderson</t>
  </si>
  <si>
    <t>5570-66</t>
  </si>
  <si>
    <t>G100498-Karen Mabon</t>
  </si>
  <si>
    <t>5570-67</t>
  </si>
  <si>
    <t>G100499-Ceol's Craic</t>
  </si>
  <si>
    <t>000000006301</t>
  </si>
  <si>
    <t>5570-68</t>
  </si>
  <si>
    <t>G100500-Fish and Game  (Eilidh MacAskil)</t>
  </si>
  <si>
    <t>5570-69</t>
  </si>
  <si>
    <t>5570-70</t>
  </si>
  <si>
    <t>5570-71</t>
  </si>
  <si>
    <t>5570-72</t>
  </si>
  <si>
    <t>5570-73</t>
  </si>
  <si>
    <t>5570-74</t>
  </si>
  <si>
    <t>IJAC002-Jackie Wylie</t>
  </si>
  <si>
    <t>000000006309</t>
  </si>
  <si>
    <t>5570-75</t>
  </si>
  <si>
    <t>IKOL002-Ko Lik Films Ltd</t>
  </si>
  <si>
    <t>5570-76</t>
  </si>
  <si>
    <t>IMON005-Moniaive Festival Village</t>
  </si>
  <si>
    <t>5570-77</t>
  </si>
  <si>
    <t>5570-78</t>
  </si>
  <si>
    <t>IREG003-Regal Community Theatre (Bathgate) Ltd</t>
  </si>
  <si>
    <t>5570-79</t>
  </si>
  <si>
    <t>5570-80</t>
  </si>
  <si>
    <t>5570-81</t>
  </si>
  <si>
    <t>5570-82</t>
  </si>
  <si>
    <t>5570-83</t>
  </si>
  <si>
    <t>ITRC001-The Research Centre (TRC Media)</t>
  </si>
  <si>
    <t>5570-84</t>
  </si>
  <si>
    <t>IWEL002-Wellpark Scotland Ltd</t>
  </si>
  <si>
    <t>5570-85</t>
  </si>
  <si>
    <t>5570-86</t>
  </si>
  <si>
    <t>5572-5</t>
  </si>
  <si>
    <t>5572-6</t>
  </si>
  <si>
    <t>5572-7</t>
  </si>
  <si>
    <t>TGLE102-Glenfinlas Ltd</t>
  </si>
  <si>
    <t>5572-8</t>
  </si>
  <si>
    <t>5573-2</t>
  </si>
  <si>
    <t>IBEE002-Beechwood Productions</t>
  </si>
  <si>
    <t>5573-42</t>
  </si>
  <si>
    <t>5573-43</t>
  </si>
  <si>
    <t>5573-44</t>
  </si>
  <si>
    <t>5573-45</t>
  </si>
  <si>
    <t>5573-46</t>
  </si>
  <si>
    <t>5573-47</t>
  </si>
  <si>
    <t>5573-48</t>
  </si>
  <si>
    <t>5573-49</t>
  </si>
  <si>
    <t>5573-50</t>
  </si>
  <si>
    <t>5573-51</t>
  </si>
  <si>
    <t>G100501-Children's Classic Concerts</t>
  </si>
  <si>
    <t>5573-52</t>
  </si>
  <si>
    <t>G100502-Bjorn Sandberg</t>
  </si>
  <si>
    <t>5573-53</t>
  </si>
  <si>
    <t>G100503-The Drouth</t>
  </si>
  <si>
    <t>5573-54</t>
  </si>
  <si>
    <t>G100504-Birlinn Ltd</t>
  </si>
  <si>
    <t>5573-55</t>
  </si>
  <si>
    <t>G100505-Aros (Isle of Skye) Ltd</t>
  </si>
  <si>
    <t>5573-56</t>
  </si>
  <si>
    <t>G100506-Kilmahew / St PeterÔÇÖs Limited</t>
  </si>
  <si>
    <t>5573-57</t>
  </si>
  <si>
    <t>G100507-Friends of Sharmanka (Sharmanka Kinetic Theatre)</t>
  </si>
  <si>
    <t>5573-58</t>
  </si>
  <si>
    <t>G100508-Sara Shaarawi</t>
  </si>
  <si>
    <t>5573-59</t>
  </si>
  <si>
    <t>G100509-Ken Mathieson</t>
  </si>
  <si>
    <t>5573-60</t>
  </si>
  <si>
    <t>G100510-Document Festival Ltd</t>
  </si>
  <si>
    <t>5573-61</t>
  </si>
  <si>
    <t>G100511-Tortoise in a Nutshell</t>
  </si>
  <si>
    <t>5573-62</t>
  </si>
  <si>
    <t>G100512-sonADA</t>
  </si>
  <si>
    <t>000000006347</t>
  </si>
  <si>
    <t>5573-63</t>
  </si>
  <si>
    <t>000000006348</t>
  </si>
  <si>
    <t>5573-64</t>
  </si>
  <si>
    <t>5573-65</t>
  </si>
  <si>
    <t>000000006350</t>
  </si>
  <si>
    <t>5573-66</t>
  </si>
  <si>
    <t>5573-67</t>
  </si>
  <si>
    <t>IGUI001-Guild of Players Dumfries</t>
  </si>
  <si>
    <t>5573-68</t>
  </si>
  <si>
    <t>5573-69</t>
  </si>
  <si>
    <t>5573-70</t>
  </si>
  <si>
    <t>000000006355</t>
  </si>
  <si>
    <t>5573-71</t>
  </si>
  <si>
    <t>IROB013-Rob Roy Films</t>
  </si>
  <si>
    <t>5573-72</t>
  </si>
  <si>
    <t>5573-73</t>
  </si>
  <si>
    <t>000000006358</t>
  </si>
  <si>
    <t>5573-74</t>
  </si>
  <si>
    <t>ISOM001-Somewhere</t>
  </si>
  <si>
    <t>5573-75</t>
  </si>
  <si>
    <t>5573-76</t>
  </si>
  <si>
    <t>5573-77</t>
  </si>
  <si>
    <t>5573-78</t>
  </si>
  <si>
    <t>IURR001-Urr Collective, The</t>
  </si>
  <si>
    <t>5573-79</t>
  </si>
  <si>
    <t>5573-80</t>
  </si>
  <si>
    <t>TTHE152-The Too Much Fun Club</t>
  </si>
  <si>
    <t>IN000140</t>
  </si>
  <si>
    <t>5548-1</t>
  </si>
  <si>
    <t>SCOTTISH FILM LTD</t>
  </si>
  <si>
    <t>5556-1</t>
  </si>
  <si>
    <t>TSCO102-Scottish Film</t>
  </si>
  <si>
    <t>CS-1402-1267</t>
  </si>
  <si>
    <t>5558-1</t>
  </si>
  <si>
    <t>RBS55CI30041488</t>
  </si>
  <si>
    <t>5569-1</t>
  </si>
  <si>
    <t>RBS55CI30118367</t>
  </si>
  <si>
    <t>5580-1</t>
  </si>
  <si>
    <t>5560-1</t>
  </si>
  <si>
    <t>5561-1</t>
  </si>
  <si>
    <t>5566-1</t>
  </si>
  <si>
    <t>5571-1</t>
  </si>
  <si>
    <t>5574-1</t>
  </si>
  <si>
    <t>5581-1</t>
  </si>
  <si>
    <t>5575-1</t>
  </si>
  <si>
    <t>5575-2</t>
  </si>
  <si>
    <t>000000006365</t>
  </si>
  <si>
    <t>5583-20</t>
  </si>
  <si>
    <t>5583-21</t>
  </si>
  <si>
    <t>000000006367</t>
  </si>
  <si>
    <t>5583-22</t>
  </si>
  <si>
    <t>5583-23</t>
  </si>
  <si>
    <t>5583-24</t>
  </si>
  <si>
    <t>000000006370</t>
  </si>
  <si>
    <t>5583-25</t>
  </si>
  <si>
    <t>000000006371</t>
  </si>
  <si>
    <t>5583-26</t>
  </si>
  <si>
    <t>000000006372</t>
  </si>
  <si>
    <t>5583-27</t>
  </si>
  <si>
    <t>G100513-Embassy Gallery Ltd</t>
  </si>
  <si>
    <t>000000006373</t>
  </si>
  <si>
    <t>5583-28</t>
  </si>
  <si>
    <t>G100514-Oceanallover Ltd</t>
  </si>
  <si>
    <t>000000006374</t>
  </si>
  <si>
    <t>5583-29</t>
  </si>
  <si>
    <t>G100515-Linda Cracknell</t>
  </si>
  <si>
    <t>000000006375</t>
  </si>
  <si>
    <t>5583-30</t>
  </si>
  <si>
    <t>G100516-Arainn Shuaineirt Management Committee   (The Sunart</t>
  </si>
  <si>
    <t>000000006376</t>
  </si>
  <si>
    <t>5583-31</t>
  </si>
  <si>
    <t>000000006377</t>
  </si>
  <si>
    <t>5583-32</t>
  </si>
  <si>
    <t>IBAR001-Bard Entertainments Ltd</t>
  </si>
  <si>
    <t>000000006378</t>
  </si>
  <si>
    <t>5583-33</t>
  </si>
  <si>
    <t>IFAL005-Falkirk Council</t>
  </si>
  <si>
    <t>5583-34</t>
  </si>
  <si>
    <t>5583-35</t>
  </si>
  <si>
    <t>000000006381</t>
  </si>
  <si>
    <t>5583-36</t>
  </si>
  <si>
    <t>5583-37</t>
  </si>
  <si>
    <t>ITAI001-Taigh Chearsabhagh Trust Ltd</t>
  </si>
  <si>
    <t>5583-38</t>
  </si>
  <si>
    <t>000000006384</t>
  </si>
  <si>
    <t>5586-36</t>
  </si>
  <si>
    <t>000000006385</t>
  </si>
  <si>
    <t>5586-37</t>
  </si>
  <si>
    <t>000000006386</t>
  </si>
  <si>
    <t>5586-38</t>
  </si>
  <si>
    <t>5586-39</t>
  </si>
  <si>
    <t>5586-40</t>
  </si>
  <si>
    <t>5586-41</t>
  </si>
  <si>
    <t>5586-42</t>
  </si>
  <si>
    <t>5586-43</t>
  </si>
  <si>
    <t>5586-44</t>
  </si>
  <si>
    <t>5586-45</t>
  </si>
  <si>
    <t>5586-46</t>
  </si>
  <si>
    <t>000000006395</t>
  </si>
  <si>
    <t>5586-47</t>
  </si>
  <si>
    <t>000000006396</t>
  </si>
  <si>
    <t>5586-48</t>
  </si>
  <si>
    <t>5586-49</t>
  </si>
  <si>
    <t>5586-50</t>
  </si>
  <si>
    <t>5586-51</t>
  </si>
  <si>
    <t>5586-52</t>
  </si>
  <si>
    <t>5586-53</t>
  </si>
  <si>
    <t>5586-54</t>
  </si>
  <si>
    <t>5586-55</t>
  </si>
  <si>
    <t>5586-56</t>
  </si>
  <si>
    <t>5586-57</t>
  </si>
  <si>
    <t>5586-58</t>
  </si>
  <si>
    <t>5586-59</t>
  </si>
  <si>
    <t>5586-60</t>
  </si>
  <si>
    <t>5586-61</t>
  </si>
  <si>
    <t>5586-62</t>
  </si>
  <si>
    <t>5586-63</t>
  </si>
  <si>
    <t>5586-64</t>
  </si>
  <si>
    <t>5586-65</t>
  </si>
  <si>
    <t>5586-66</t>
  </si>
  <si>
    <t>000000006415</t>
  </si>
  <si>
    <t>5586-67</t>
  </si>
  <si>
    <t>5586-68</t>
  </si>
  <si>
    <t>5586-69</t>
  </si>
  <si>
    <t>5586-70</t>
  </si>
  <si>
    <t>5588-2</t>
  </si>
  <si>
    <t>TRED102-Red Bridge Arts cic</t>
  </si>
  <si>
    <t>5590-31</t>
  </si>
  <si>
    <t>5590-32</t>
  </si>
  <si>
    <t>5590-33</t>
  </si>
  <si>
    <t>5590-34</t>
  </si>
  <si>
    <t>000000006424</t>
  </si>
  <si>
    <t>5590-35</t>
  </si>
  <si>
    <t>000000006425</t>
  </si>
  <si>
    <t>5590-36</t>
  </si>
  <si>
    <t>000000006426</t>
  </si>
  <si>
    <t>5590-37</t>
  </si>
  <si>
    <t>000000006427</t>
  </si>
  <si>
    <t>5590-38</t>
  </si>
  <si>
    <t>G100518-Tromolo Productions Ltd</t>
  </si>
  <si>
    <t>5590-39</t>
  </si>
  <si>
    <t>G100519-Oliver Braid</t>
  </si>
  <si>
    <t>5590-40</t>
  </si>
  <si>
    <t>G100520-Deniz Uster and Alberta Whittle</t>
  </si>
  <si>
    <t>5590-41</t>
  </si>
  <si>
    <t>G100521-Puppet State Theatre Company</t>
  </si>
  <si>
    <t>5590-42</t>
  </si>
  <si>
    <t>G100522-Butterstone Management and Eve</t>
  </si>
  <si>
    <t>5590-43</t>
  </si>
  <si>
    <t>G100523-Rachel Levine</t>
  </si>
  <si>
    <t>5590-44</t>
  </si>
  <si>
    <t>G100524-Ned Bigham (Ocean Bloem Productions)</t>
  </si>
  <si>
    <t>5590-45</t>
  </si>
  <si>
    <t>5590-46</t>
  </si>
  <si>
    <t>ICEL002-Celtic Neighbours</t>
  </si>
  <si>
    <t>5590-47</t>
  </si>
  <si>
    <t>5590-48</t>
  </si>
  <si>
    <t>5590-49</t>
  </si>
  <si>
    <t>5590-50</t>
  </si>
  <si>
    <t>5590-51</t>
  </si>
  <si>
    <t>5590-52</t>
  </si>
  <si>
    <t>IMAT006-Matthew Kennedy</t>
  </si>
  <si>
    <t>5590-53</t>
  </si>
  <si>
    <t>5590-54</t>
  </si>
  <si>
    <t>5590-55</t>
  </si>
  <si>
    <t>5590-56</t>
  </si>
  <si>
    <t>IROS007-Rosetta Productions Ltd</t>
  </si>
  <si>
    <t>5590-57</t>
  </si>
  <si>
    <t>5590-58</t>
  </si>
  <si>
    <t>5590-59</t>
  </si>
  <si>
    <t>IWEL001-Wellington Films Ltd</t>
  </si>
  <si>
    <t>5590-60</t>
  </si>
  <si>
    <t>5591-4</t>
  </si>
  <si>
    <t>5591-5</t>
  </si>
  <si>
    <t>5591-6</t>
  </si>
  <si>
    <t>TWIG100-Wiggin LLP</t>
  </si>
  <si>
    <t>5591-34</t>
  </si>
  <si>
    <t>5591-35</t>
  </si>
  <si>
    <t>G100259-Felipe Bustos Sierra [Debasers Filums]</t>
  </si>
  <si>
    <t>5591-36</t>
  </si>
  <si>
    <t>5591-37</t>
  </si>
  <si>
    <t>000000006458</t>
  </si>
  <si>
    <t>5591-38</t>
  </si>
  <si>
    <t>000000006459</t>
  </si>
  <si>
    <t>5591-39</t>
  </si>
  <si>
    <t>000000006460</t>
  </si>
  <si>
    <t>5591-40</t>
  </si>
  <si>
    <t>G100525-Strathpeffer Pavilion Association</t>
  </si>
  <si>
    <t>5591-41</t>
  </si>
  <si>
    <t>G100526-Creative Carbon Scotland</t>
  </si>
  <si>
    <t>5591-42</t>
  </si>
  <si>
    <t>G100527-Kate Tough</t>
  </si>
  <si>
    <t>5591-43</t>
  </si>
  <si>
    <t>G100528-Amy Liptrot</t>
  </si>
  <si>
    <t>5591-44</t>
  </si>
  <si>
    <t>G100529-Morag Mckinnon</t>
  </si>
  <si>
    <t>5591-45</t>
  </si>
  <si>
    <t>G100530-Julia Barton</t>
  </si>
  <si>
    <t>5591-46</t>
  </si>
  <si>
    <t>IBLA009-Black Camel Pictures Limited</t>
  </si>
  <si>
    <t>000000006467</t>
  </si>
  <si>
    <t>5591-47</t>
  </si>
  <si>
    <t>000000006468</t>
  </si>
  <si>
    <t>5591-48</t>
  </si>
  <si>
    <t>5591-49</t>
  </si>
  <si>
    <t>5591-50</t>
  </si>
  <si>
    <t>000000006471</t>
  </si>
  <si>
    <t>5591-51</t>
  </si>
  <si>
    <t>INAT013-National Film and Television School</t>
  </si>
  <si>
    <t>000000006472</t>
  </si>
  <si>
    <t>5591-52</t>
  </si>
  <si>
    <t>IPLU001-Plum Films Limited</t>
  </si>
  <si>
    <t>000000006473</t>
  </si>
  <si>
    <t>5591-53</t>
  </si>
  <si>
    <t>000000006474</t>
  </si>
  <si>
    <t>5591-54</t>
  </si>
  <si>
    <t>000000006475</t>
  </si>
  <si>
    <t>5591-55</t>
  </si>
  <si>
    <t>000000006476</t>
  </si>
  <si>
    <t>5591-56</t>
  </si>
  <si>
    <t>ISDI006-SDI Productions Ltd</t>
  </si>
  <si>
    <t>000000006477</t>
  </si>
  <si>
    <t>5591-57</t>
  </si>
  <si>
    <t>5591-58</t>
  </si>
  <si>
    <t>ITIM003-Timelock Media Ltd</t>
  </si>
  <si>
    <t>5591-59</t>
  </si>
  <si>
    <t>5610-33</t>
  </si>
  <si>
    <t>5610-34</t>
  </si>
  <si>
    <t>5610-35</t>
  </si>
  <si>
    <t>000000006483</t>
  </si>
  <si>
    <t>5610-36</t>
  </si>
  <si>
    <t>5610-37</t>
  </si>
  <si>
    <t>5610-38</t>
  </si>
  <si>
    <t>5610-39</t>
  </si>
  <si>
    <t>5610-40</t>
  </si>
  <si>
    <t>G100532-Creative Edinburgh Ltd</t>
  </si>
  <si>
    <t>000000006488</t>
  </si>
  <si>
    <t>5610-41</t>
  </si>
  <si>
    <t>G100533-Emma Finn</t>
  </si>
  <si>
    <t>5610-42</t>
  </si>
  <si>
    <t>G100534-Janis Claxton Dance</t>
  </si>
  <si>
    <t>5610-43</t>
  </si>
  <si>
    <t>G100535-Lotte Gertz</t>
  </si>
  <si>
    <t>5610-44</t>
  </si>
  <si>
    <t>G100536-Melanie Forbes-Broomes</t>
  </si>
  <si>
    <t>000000006492</t>
  </si>
  <si>
    <t>5610-45</t>
  </si>
  <si>
    <t>G100537-The Bothy Project</t>
  </si>
  <si>
    <t>5610-46</t>
  </si>
  <si>
    <t>5610-47</t>
  </si>
  <si>
    <t>IAMM001-ammfilm</t>
  </si>
  <si>
    <t>5610-48</t>
  </si>
  <si>
    <t>5610-49</t>
  </si>
  <si>
    <t>5610-50</t>
  </si>
  <si>
    <t>5610-51</t>
  </si>
  <si>
    <t>IFRA006-Fraser MacLean</t>
  </si>
  <si>
    <t>5610-52</t>
  </si>
  <si>
    <t>5610-53</t>
  </si>
  <si>
    <t>5610-54</t>
  </si>
  <si>
    <t>5610-55</t>
  </si>
  <si>
    <t>5610-56</t>
  </si>
  <si>
    <t>5610-57</t>
  </si>
  <si>
    <t>IPUR003-Pure Magic Films Ltd (Muirhouse)</t>
  </si>
  <si>
    <t>5610-58</t>
  </si>
  <si>
    <t>5610-59</t>
  </si>
  <si>
    <t>000000006507</t>
  </si>
  <si>
    <t>5610-60</t>
  </si>
  <si>
    <t>000000006508</t>
  </si>
  <si>
    <t>5610-61</t>
  </si>
  <si>
    <t>TCRE102-Creative Stirling CIC</t>
  </si>
  <si>
    <t>000000006509</t>
  </si>
  <si>
    <t>5610-62</t>
  </si>
  <si>
    <t>TGRA108-Grassmarket Community Project</t>
  </si>
  <si>
    <t>000000006510</t>
  </si>
  <si>
    <t>5610-63</t>
  </si>
  <si>
    <t>000000006511</t>
  </si>
  <si>
    <t>5610-64</t>
  </si>
  <si>
    <t>G100531-Jenna Watt</t>
  </si>
  <si>
    <t>000000006512</t>
  </si>
  <si>
    <t>5610-66</t>
  </si>
  <si>
    <t>RBS55CI30288259</t>
  </si>
  <si>
    <t>5603-1</t>
  </si>
  <si>
    <t>RBSSE2I05408737</t>
  </si>
  <si>
    <t>5604-1</t>
  </si>
  <si>
    <t>RBSSE2I05406679</t>
  </si>
  <si>
    <t>5605-1</t>
  </si>
  <si>
    <t>RBSSE2I05414569</t>
  </si>
  <si>
    <t>5609-1</t>
  </si>
  <si>
    <t>IN000139</t>
  </si>
  <si>
    <t>5614-1</t>
  </si>
  <si>
    <t>TWES100-WestEnd Blackbird Ltd</t>
  </si>
  <si>
    <t>5587-1</t>
  </si>
  <si>
    <t>5594-1</t>
  </si>
  <si>
    <t>5595-1</t>
  </si>
  <si>
    <t>5599-1</t>
  </si>
  <si>
    <t>5600-1</t>
  </si>
  <si>
    <t>5620-1</t>
  </si>
  <si>
    <t>000000006513</t>
  </si>
  <si>
    <t>5615-2</t>
  </si>
  <si>
    <t>5615-4</t>
  </si>
  <si>
    <t>IACO006-Aconite Productions</t>
  </si>
  <si>
    <t>5621-28</t>
  </si>
  <si>
    <t>5621-29</t>
  </si>
  <si>
    <t>5621-30</t>
  </si>
  <si>
    <t>5621-31</t>
  </si>
  <si>
    <t>5621-32</t>
  </si>
  <si>
    <t>5621-33</t>
  </si>
  <si>
    <t>5621-34</t>
  </si>
  <si>
    <t>000000006522</t>
  </si>
  <si>
    <t>5621-35</t>
  </si>
  <si>
    <t>000000006523</t>
  </si>
  <si>
    <t>5621-36</t>
  </si>
  <si>
    <t>000000006524</t>
  </si>
  <si>
    <t>5621-37</t>
  </si>
  <si>
    <t>000000006525</t>
  </si>
  <si>
    <t>5621-38</t>
  </si>
  <si>
    <t>G100539-George Ridgway</t>
  </si>
  <si>
    <t>000000006526</t>
  </si>
  <si>
    <t>5621-39</t>
  </si>
  <si>
    <t>G100540-Nikki Kalkman</t>
  </si>
  <si>
    <t>000000006527</t>
  </si>
  <si>
    <t>5621-40</t>
  </si>
  <si>
    <t>G100541-Association of Scottish Literary Agents-ASLA</t>
  </si>
  <si>
    <t>000000006528</t>
  </si>
  <si>
    <t>5621-41</t>
  </si>
  <si>
    <t>G100542-Helen Milne</t>
  </si>
  <si>
    <t>000000006530</t>
  </si>
  <si>
    <t>5621-42</t>
  </si>
  <si>
    <t>G100543-Floris Books Trust Ltd</t>
  </si>
  <si>
    <t>000000006531</t>
  </si>
  <si>
    <t>5621-43</t>
  </si>
  <si>
    <t>G100544-Chapter (Cardiff) Ltd (Chapter Arts Centre)</t>
  </si>
  <si>
    <t>000000006532</t>
  </si>
  <si>
    <t>5621-44</t>
  </si>
  <si>
    <t>G100545-Dumfries and Galloway Arts Festival</t>
  </si>
  <si>
    <t>000000006533</t>
  </si>
  <si>
    <t>5621-45</t>
  </si>
  <si>
    <t>G100546-Alchemy Film and Arts</t>
  </si>
  <si>
    <t>000000006534</t>
  </si>
  <si>
    <t>5621-46</t>
  </si>
  <si>
    <t>G100547-Paper Doll Militia Limited</t>
  </si>
  <si>
    <t>000000006535</t>
  </si>
  <si>
    <t>5621-47</t>
  </si>
  <si>
    <t>G100548-Claire Cunningham</t>
  </si>
  <si>
    <t>000000006536</t>
  </si>
  <si>
    <t>5621-48</t>
  </si>
  <si>
    <t>000000006537</t>
  </si>
  <si>
    <t>5621-49</t>
  </si>
  <si>
    <t>000000006538</t>
  </si>
  <si>
    <t>5621-50</t>
  </si>
  <si>
    <t>IPAR004-PARADISO FILMS DOCUMENTARIES LTD (Samir Mehanovic)</t>
  </si>
  <si>
    <t>000000006539</t>
  </si>
  <si>
    <t>5621-51</t>
  </si>
  <si>
    <t>000000006540</t>
  </si>
  <si>
    <t>5621-52</t>
  </si>
  <si>
    <t>IROA001-Roanne Dods</t>
  </si>
  <si>
    <t>000000006541</t>
  </si>
  <si>
    <t>5621-53</t>
  </si>
  <si>
    <t>000000006542</t>
  </si>
  <si>
    <t>5621-55</t>
  </si>
  <si>
    <t>000000006543</t>
  </si>
  <si>
    <t>5626-25</t>
  </si>
  <si>
    <t>000000006544</t>
  </si>
  <si>
    <t>5626-26</t>
  </si>
  <si>
    <t>000000006545</t>
  </si>
  <si>
    <t>5626-27</t>
  </si>
  <si>
    <t>000000006546</t>
  </si>
  <si>
    <t>5626-28</t>
  </si>
  <si>
    <t>000000006547</t>
  </si>
  <si>
    <t>5626-29</t>
  </si>
  <si>
    <t>G100235-Aros Community Theatre Ltd</t>
  </si>
  <si>
    <t>000000006548</t>
  </si>
  <si>
    <t>5626-30</t>
  </si>
  <si>
    <t>000000006549</t>
  </si>
  <si>
    <t>5626-31</t>
  </si>
  <si>
    <t>5626-32</t>
  </si>
  <si>
    <t>5626-33</t>
  </si>
  <si>
    <t>G100550-Brunton Theatre Trust</t>
  </si>
  <si>
    <t>5626-34</t>
  </si>
  <si>
    <t>G100551-Aros/Skyedance</t>
  </si>
  <si>
    <t>5626-35</t>
  </si>
  <si>
    <t>G100552-Stephanie Mann</t>
  </si>
  <si>
    <t>5626-36</t>
  </si>
  <si>
    <t>G100553-Rachel Newton</t>
  </si>
  <si>
    <t>5626-37</t>
  </si>
  <si>
    <t>G100554-Generator Projects</t>
  </si>
  <si>
    <t>5626-38</t>
  </si>
  <si>
    <t>G100555-Dance Ihayami</t>
  </si>
  <si>
    <t>5626-39</t>
  </si>
  <si>
    <t>5626-40</t>
  </si>
  <si>
    <t>5626-41</t>
  </si>
  <si>
    <t>ICAR019-Caravan Cinema Ltd (Pikadero)</t>
  </si>
  <si>
    <t>5626-42</t>
  </si>
  <si>
    <t>IDIG004-Digital Desperados</t>
  </si>
  <si>
    <t>5626-43</t>
  </si>
  <si>
    <t>5626-44</t>
  </si>
  <si>
    <t>5626-45</t>
  </si>
  <si>
    <t>5626-46</t>
  </si>
  <si>
    <t>5626-47</t>
  </si>
  <si>
    <t>000000006566</t>
  </si>
  <si>
    <t>5626-48</t>
  </si>
  <si>
    <t>5633-2</t>
  </si>
  <si>
    <t>5638-42</t>
  </si>
  <si>
    <t>5638-43</t>
  </si>
  <si>
    <t>5638-44</t>
  </si>
  <si>
    <t>G100224-Rachael Macintyre</t>
  </si>
  <si>
    <t>5638-45</t>
  </si>
  <si>
    <t>5638-46</t>
  </si>
  <si>
    <t>5638-47</t>
  </si>
  <si>
    <t>5638-48</t>
  </si>
  <si>
    <t>5638-49</t>
  </si>
  <si>
    <t>5638-50</t>
  </si>
  <si>
    <t>5638-51</t>
  </si>
  <si>
    <t>5638-52</t>
  </si>
  <si>
    <t>5638-53</t>
  </si>
  <si>
    <t>000000006580</t>
  </si>
  <si>
    <t>5638-54</t>
  </si>
  <si>
    <t>5638-55</t>
  </si>
  <si>
    <t>G100557-The Paul McKenna Band</t>
  </si>
  <si>
    <t>5638-56</t>
  </si>
  <si>
    <t>G100558-Soisgeul (The Gaelic Gospel Choir)</t>
  </si>
  <si>
    <t>000000006583</t>
  </si>
  <si>
    <t>5638-57</t>
  </si>
  <si>
    <t>G100559-Marion Ferguson</t>
  </si>
  <si>
    <t>5638-58</t>
  </si>
  <si>
    <t>G100560-Robert Gordon University - Aberdeen</t>
  </si>
  <si>
    <t>000000006585</t>
  </si>
  <si>
    <t>5638-59</t>
  </si>
  <si>
    <t>G100561-Embodied Theatre</t>
  </si>
  <si>
    <t>000000006586</t>
  </si>
  <si>
    <t>5638-60</t>
  </si>
  <si>
    <t>G100562-Allie Butler</t>
  </si>
  <si>
    <t>5638-61</t>
  </si>
  <si>
    <t>G100563-James Donald</t>
  </si>
  <si>
    <t>5638-62</t>
  </si>
  <si>
    <t>G100564-Jenny Sturgeon</t>
  </si>
  <si>
    <t>5638-63</t>
  </si>
  <si>
    <t>G100565-Claire Anderson</t>
  </si>
  <si>
    <t>000000006590</t>
  </si>
  <si>
    <t>5638-64</t>
  </si>
  <si>
    <t>G100566-Nick Anderson</t>
  </si>
  <si>
    <t>5638-65</t>
  </si>
  <si>
    <t>G100567-Elizabeth Wewiora</t>
  </si>
  <si>
    <t>5638-66</t>
  </si>
  <si>
    <t>5638-67</t>
  </si>
  <si>
    <t>000000006594</t>
  </si>
  <si>
    <t>5638-68</t>
  </si>
  <si>
    <t>ICON008-CONNECTfilm Ltd</t>
  </si>
  <si>
    <t>5638-69</t>
  </si>
  <si>
    <t>000000006596</t>
  </si>
  <si>
    <t>5638-70</t>
  </si>
  <si>
    <t>IDEB001-Debasers Filums</t>
  </si>
  <si>
    <t>000000006597</t>
  </si>
  <si>
    <t>5638-71</t>
  </si>
  <si>
    <t>5638-72</t>
  </si>
  <si>
    <t>000000006599</t>
  </si>
  <si>
    <t>5638-73</t>
  </si>
  <si>
    <t>000000006600</t>
  </si>
  <si>
    <t>5638-74</t>
  </si>
  <si>
    <t>000000006601</t>
  </si>
  <si>
    <t>5638-75</t>
  </si>
  <si>
    <t>INAT014-National Library of Scotland</t>
  </si>
  <si>
    <t>5638-76</t>
  </si>
  <si>
    <t>000000006603</t>
  </si>
  <si>
    <t>5638-77</t>
  </si>
  <si>
    <t>IROB004-Robhanis</t>
  </si>
  <si>
    <t>000000006604</t>
  </si>
  <si>
    <t>5638-78</t>
  </si>
  <si>
    <t>5638-79</t>
  </si>
  <si>
    <t>5638-80</t>
  </si>
  <si>
    <t>ITRA008-Transmission Gallery</t>
  </si>
  <si>
    <t>000000006607</t>
  </si>
  <si>
    <t>5638-81</t>
  </si>
  <si>
    <t>000000006608</t>
  </si>
  <si>
    <t>5638-82</t>
  </si>
  <si>
    <t>5643-45</t>
  </si>
  <si>
    <t>5643-46</t>
  </si>
  <si>
    <t>5643-47</t>
  </si>
  <si>
    <t>000000006612</t>
  </si>
  <si>
    <t>5643-48</t>
  </si>
  <si>
    <t>5643-49</t>
  </si>
  <si>
    <t>5643-50</t>
  </si>
  <si>
    <t>5643-51</t>
  </si>
  <si>
    <t>5643-52</t>
  </si>
  <si>
    <t>5643-53</t>
  </si>
  <si>
    <t>5643-54</t>
  </si>
  <si>
    <t>5643-55</t>
  </si>
  <si>
    <t>G100570-Joanna Nicholson</t>
  </si>
  <si>
    <t>5643-56</t>
  </si>
  <si>
    <t>G100571-Glasgow School of Art Choir (GSA - Kate Hollands)</t>
  </si>
  <si>
    <t>5643-57</t>
  </si>
  <si>
    <t>G100572-Sara Brennan</t>
  </si>
  <si>
    <t>5643-58</t>
  </si>
  <si>
    <t>G100573-Swansea City Opera</t>
  </si>
  <si>
    <t>5643-59</t>
  </si>
  <si>
    <t>G100574-Museum of Childhood</t>
  </si>
  <si>
    <t>5643-60</t>
  </si>
  <si>
    <t>G100575-Chloe Reith and Kirsty White</t>
  </si>
  <si>
    <t>5643-61</t>
  </si>
  <si>
    <t>G100576-Mark Jeary</t>
  </si>
  <si>
    <t>5643-62</t>
  </si>
  <si>
    <t>G100577-Traditional Music &amp; Song Association Scotland  (TMSA</t>
  </si>
  <si>
    <t>5643-63</t>
  </si>
  <si>
    <t>G100578-Claricia Kruithof</t>
  </si>
  <si>
    <t>5643-64</t>
  </si>
  <si>
    <t>G100579-Gordon Meade</t>
  </si>
  <si>
    <t>5643-65</t>
  </si>
  <si>
    <t>G100580-Firebrand Theatre Company</t>
  </si>
  <si>
    <t>5643-66</t>
  </si>
  <si>
    <t>G100581-Kate Anians</t>
  </si>
  <si>
    <t>5643-67</t>
  </si>
  <si>
    <t>G100582-ConFAB</t>
  </si>
  <si>
    <t>5643-68</t>
  </si>
  <si>
    <t>G100583-Ellie Harrison</t>
  </si>
  <si>
    <t>5643-69</t>
  </si>
  <si>
    <t>5643-70</t>
  </si>
  <si>
    <t>5643-71</t>
  </si>
  <si>
    <t>000000006636</t>
  </si>
  <si>
    <t>5643-72</t>
  </si>
  <si>
    <t>5643-73</t>
  </si>
  <si>
    <t>5643-74</t>
  </si>
  <si>
    <t>IHER002-Heriot Watt University</t>
  </si>
  <si>
    <t>5643-75</t>
  </si>
  <si>
    <t>ILEI003-Leisure and Culture Dundee</t>
  </si>
  <si>
    <t>000000006640</t>
  </si>
  <si>
    <t>5643-76</t>
  </si>
  <si>
    <t>000000006641</t>
  </si>
  <si>
    <t>5643-77</t>
  </si>
  <si>
    <t>5643-78</t>
  </si>
  <si>
    <t>5643-79</t>
  </si>
  <si>
    <t>5643-80</t>
  </si>
  <si>
    <t>5643-81</t>
  </si>
  <si>
    <t>5643-82</t>
  </si>
  <si>
    <t>IWIL006-Wilma Smith</t>
  </si>
  <si>
    <t>5643-83</t>
  </si>
  <si>
    <t>THUD100-Hub Events Ltd</t>
  </si>
  <si>
    <t>5643-84</t>
  </si>
  <si>
    <t>5643-85</t>
  </si>
  <si>
    <t>TNAT105-National Heritage Memorial fund</t>
  </si>
  <si>
    <t>5643-86</t>
  </si>
  <si>
    <t>5627-1</t>
  </si>
  <si>
    <t>RBSSE2I05444790</t>
  </si>
  <si>
    <t>5646-1</t>
  </si>
  <si>
    <t>RBS55CI30493338</t>
  </si>
  <si>
    <t>5647-1</t>
  </si>
  <si>
    <t>RBSSE2105459879</t>
  </si>
  <si>
    <t>000026</t>
  </si>
  <si>
    <t>TANT100-An Talla Solais</t>
  </si>
  <si>
    <t>5617-1</t>
  </si>
  <si>
    <t>5618-1</t>
  </si>
  <si>
    <t>5642-1</t>
  </si>
  <si>
    <t>5649-1</t>
  </si>
  <si>
    <t>5619-1</t>
  </si>
  <si>
    <t>(Dr L-500-0695)</t>
  </si>
  <si>
    <t>5619-2</t>
  </si>
  <si>
    <t>(Cr L-500-0695)</t>
  </si>
  <si>
    <t>5619-3</t>
  </si>
  <si>
    <t>(Cr L-098-9244)</t>
  </si>
  <si>
    <t>5653-38</t>
  </si>
  <si>
    <t>G100012-Shetland Folk Festival Society</t>
  </si>
  <si>
    <t>5653-39</t>
  </si>
  <si>
    <t>5653-40</t>
  </si>
  <si>
    <t>000000006655</t>
  </si>
  <si>
    <t>5653-41</t>
  </si>
  <si>
    <t>5653-42</t>
  </si>
  <si>
    <t>5653-43</t>
  </si>
  <si>
    <t>000000006658</t>
  </si>
  <si>
    <t>5653-44</t>
  </si>
  <si>
    <t>000000006659</t>
  </si>
  <si>
    <t>5653-45</t>
  </si>
  <si>
    <t>5653-46</t>
  </si>
  <si>
    <t>5653-47</t>
  </si>
  <si>
    <t>5653-48</t>
  </si>
  <si>
    <t>5653-49</t>
  </si>
  <si>
    <t>5653-50</t>
  </si>
  <si>
    <t>G100584-Matt Regan</t>
  </si>
  <si>
    <t>000000006665</t>
  </si>
  <si>
    <t>5653-51</t>
  </si>
  <si>
    <t>G100585-Robert Hubbert</t>
  </si>
  <si>
    <t>5653-52</t>
  </si>
  <si>
    <t>G100586-Icarus Theatre Collective</t>
  </si>
  <si>
    <t>5653-53</t>
  </si>
  <si>
    <t>G100587-North Edinburgh Arts Ltd</t>
  </si>
  <si>
    <t>5653-54</t>
  </si>
  <si>
    <t>G100588-Craig Ward</t>
  </si>
  <si>
    <t>5653-55</t>
  </si>
  <si>
    <t>5653-56</t>
  </si>
  <si>
    <t>5653-57</t>
  </si>
  <si>
    <t>5653-58</t>
  </si>
  <si>
    <t>5653-59</t>
  </si>
  <si>
    <t>5653-60</t>
  </si>
  <si>
    <t>IMAT007-Matt Hulse</t>
  </si>
  <si>
    <t>5653-61</t>
  </si>
  <si>
    <t>IPEO001-People Dancing (ArtWorks Alliance)</t>
  </si>
  <si>
    <t>5653-62</t>
  </si>
  <si>
    <t>IRED002-Red Kite Animation Limited     (Bradley &amp; Bee)</t>
  </si>
  <si>
    <t>5653-63</t>
  </si>
  <si>
    <t>5653-64</t>
  </si>
  <si>
    <t>ISIG019-Sigma Films</t>
  </si>
  <si>
    <t>5653-65</t>
  </si>
  <si>
    <t>5653-66</t>
  </si>
  <si>
    <t>000000006682</t>
  </si>
  <si>
    <t>5653-67</t>
  </si>
  <si>
    <t>TCRE104-creative england</t>
  </si>
  <si>
    <t>5653-68</t>
  </si>
  <si>
    <t>5653-69</t>
  </si>
  <si>
    <t>000000006687</t>
  </si>
  <si>
    <t>5653-70</t>
  </si>
  <si>
    <t>5653-71</t>
  </si>
  <si>
    <t>000000006689</t>
  </si>
  <si>
    <t>5663-37</t>
  </si>
  <si>
    <t>5663-38</t>
  </si>
  <si>
    <t>5663-39</t>
  </si>
  <si>
    <t>5663-40</t>
  </si>
  <si>
    <t>G100102-An Talla Solais</t>
  </si>
  <si>
    <t>5663-41</t>
  </si>
  <si>
    <t>5663-42</t>
  </si>
  <si>
    <t>5663-43</t>
  </si>
  <si>
    <t>5663-44</t>
  </si>
  <si>
    <t>5663-45</t>
  </si>
  <si>
    <t>5663-46</t>
  </si>
  <si>
    <t>5663-47</t>
  </si>
  <si>
    <t>5663-48</t>
  </si>
  <si>
    <t>5663-49</t>
  </si>
  <si>
    <t>5663-50</t>
  </si>
  <si>
    <t>G100589-John Wallace</t>
  </si>
  <si>
    <t>5663-51</t>
  </si>
  <si>
    <t>G100590-Right Lines Production</t>
  </si>
  <si>
    <t>5663-52</t>
  </si>
  <si>
    <t>G100591-Erica Eyres</t>
  </si>
  <si>
    <t>000000006705</t>
  </si>
  <si>
    <t>5663-53</t>
  </si>
  <si>
    <t>G100592-Andrew Truscott</t>
  </si>
  <si>
    <t>000000006706</t>
  </si>
  <si>
    <t>5663-54</t>
  </si>
  <si>
    <t>G100593-Gary McNair</t>
  </si>
  <si>
    <t>000000006707</t>
  </si>
  <si>
    <t>5663-55</t>
  </si>
  <si>
    <t>5663-56</t>
  </si>
  <si>
    <t>5663-57</t>
  </si>
  <si>
    <t>5663-58</t>
  </si>
  <si>
    <t>5663-59</t>
  </si>
  <si>
    <t>5663-60</t>
  </si>
  <si>
    <t>5663-61</t>
  </si>
  <si>
    <t>5663-62</t>
  </si>
  <si>
    <t>5663-63</t>
  </si>
  <si>
    <t>5663-64</t>
  </si>
  <si>
    <t>5663-65</t>
  </si>
  <si>
    <t>TBLA101-Blanches Policy Solutions</t>
  </si>
  <si>
    <t>5663-66</t>
  </si>
  <si>
    <t>5663-67</t>
  </si>
  <si>
    <t>5663-68</t>
  </si>
  <si>
    <t>TPUB102-Publicity &amp; The Printed Word (T/A Rutherfordinc Ltd)</t>
  </si>
  <si>
    <t>5663-69</t>
  </si>
  <si>
    <t>TSTR108-St Ronan's Primary School</t>
  </si>
  <si>
    <t>5663-70</t>
  </si>
  <si>
    <t>TUOE100-UOE Accommodation t/a Edinburgh First</t>
  </si>
  <si>
    <t>5663-71</t>
  </si>
  <si>
    <t>TVAL100-Valerie Reid</t>
  </si>
  <si>
    <t>5663-73</t>
  </si>
  <si>
    <t>5663-116</t>
  </si>
  <si>
    <t>5663-117</t>
  </si>
  <si>
    <t>5663-118</t>
  </si>
  <si>
    <t>5663-119</t>
  </si>
  <si>
    <t>5663-120</t>
  </si>
  <si>
    <t>5663-121</t>
  </si>
  <si>
    <t>5663-122</t>
  </si>
  <si>
    <t>5663-123</t>
  </si>
  <si>
    <t>5663-124</t>
  </si>
  <si>
    <t>5663-125</t>
  </si>
  <si>
    <t>5663-126</t>
  </si>
  <si>
    <t>5663-127</t>
  </si>
  <si>
    <t>000000006738</t>
  </si>
  <si>
    <t>5663-128</t>
  </si>
  <si>
    <t>5663-129</t>
  </si>
  <si>
    <t>5663-130</t>
  </si>
  <si>
    <t>5663-131</t>
  </si>
  <si>
    <t>5663-132</t>
  </si>
  <si>
    <t>G100594-Seall</t>
  </si>
  <si>
    <t>5663-133</t>
  </si>
  <si>
    <t>G100595-Universal Hall</t>
  </si>
  <si>
    <t>5663-134</t>
  </si>
  <si>
    <t>G100596-Theatre Gu Le├▓r</t>
  </si>
  <si>
    <t>5663-135</t>
  </si>
  <si>
    <t>G100597-Emma Ewan</t>
  </si>
  <si>
    <t>5663-136</t>
  </si>
  <si>
    <t>G100598-Random Accomplice</t>
  </si>
  <si>
    <t>5663-137</t>
  </si>
  <si>
    <t>G100599-Simon Thoumire [and Ian Carr]</t>
  </si>
  <si>
    <t>5663-138</t>
  </si>
  <si>
    <t>G100600-Lesley Banks</t>
  </si>
  <si>
    <t>5663-139</t>
  </si>
  <si>
    <t>G100601-Christina Tweedale</t>
  </si>
  <si>
    <t>5663-140</t>
  </si>
  <si>
    <t>G100602-Giulia Montalbano</t>
  </si>
  <si>
    <t>5663-141</t>
  </si>
  <si>
    <t>G100603-Chris Leslie</t>
  </si>
  <si>
    <t>5663-142</t>
  </si>
  <si>
    <t>G100604-Claire Hastings</t>
  </si>
  <si>
    <t>000000006753</t>
  </si>
  <si>
    <t>5663-143</t>
  </si>
  <si>
    <t>G100605-Sara Barker</t>
  </si>
  <si>
    <t>5663-144</t>
  </si>
  <si>
    <t>G100606-Lucy Gaizely, Gary Gardiner and Ian Johnston</t>
  </si>
  <si>
    <t>5663-145</t>
  </si>
  <si>
    <t>G100607-Edward Ross</t>
  </si>
  <si>
    <t>5663-146</t>
  </si>
  <si>
    <t>G100608-MAP</t>
  </si>
  <si>
    <t>5663-147</t>
  </si>
  <si>
    <t>5663-148</t>
  </si>
  <si>
    <t>5663-149</t>
  </si>
  <si>
    <t>5663-150</t>
  </si>
  <si>
    <t>5663-151</t>
  </si>
  <si>
    <t>5663-152</t>
  </si>
  <si>
    <t>5663-153</t>
  </si>
  <si>
    <t>5663-154</t>
  </si>
  <si>
    <t>5663-155</t>
  </si>
  <si>
    <t>5663-156</t>
  </si>
  <si>
    <t>5663-157</t>
  </si>
  <si>
    <t>5673-39</t>
  </si>
  <si>
    <t>5673-40</t>
  </si>
  <si>
    <t>5673-41</t>
  </si>
  <si>
    <t>5673-42</t>
  </si>
  <si>
    <t>5673-43</t>
  </si>
  <si>
    <t>5673-44</t>
  </si>
  <si>
    <t>5673-45</t>
  </si>
  <si>
    <t>5673-46</t>
  </si>
  <si>
    <t>5673-47</t>
  </si>
  <si>
    <t>5673-48</t>
  </si>
  <si>
    <t>5673-49</t>
  </si>
  <si>
    <t>G100609-Deaf Connections</t>
  </si>
  <si>
    <t>5673-50</t>
  </si>
  <si>
    <t>G100610-Anatomy</t>
  </si>
  <si>
    <t>5673-51</t>
  </si>
  <si>
    <t>G100611-Rick Conte</t>
  </si>
  <si>
    <t>5673-52</t>
  </si>
  <si>
    <t>G100614-Marram</t>
  </si>
  <si>
    <t>5673-53</t>
  </si>
  <si>
    <t>5673-54</t>
  </si>
  <si>
    <t>IBOF003-Bofa Productions Limited</t>
  </si>
  <si>
    <t>5673-55</t>
  </si>
  <si>
    <t>ICOA001-The Coaltown Daisies</t>
  </si>
  <si>
    <t>000000006786</t>
  </si>
  <si>
    <t>5673-56</t>
  </si>
  <si>
    <t>000000006787</t>
  </si>
  <si>
    <t>5673-57</t>
  </si>
  <si>
    <t>5673-58</t>
  </si>
  <si>
    <t>5673-59</t>
  </si>
  <si>
    <t>IILO002-Ilona Kacieja</t>
  </si>
  <si>
    <t>000000006790</t>
  </si>
  <si>
    <t>5673-60</t>
  </si>
  <si>
    <t>5673-61</t>
  </si>
  <si>
    <t>5673-62</t>
  </si>
  <si>
    <t>5673-63</t>
  </si>
  <si>
    <t>5673-64</t>
  </si>
  <si>
    <t>5673-65</t>
  </si>
  <si>
    <t>5673-66</t>
  </si>
  <si>
    <t>5673-67</t>
  </si>
  <si>
    <t>5673-68</t>
  </si>
  <si>
    <t>ISCO099-Scottish Library and Information Council (SLIC)</t>
  </si>
  <si>
    <t>5673-69</t>
  </si>
  <si>
    <t>ISTU005-Stuart Elliott</t>
  </si>
  <si>
    <t>5673-70</t>
  </si>
  <si>
    <t>5673-71</t>
  </si>
  <si>
    <t>5673-72</t>
  </si>
  <si>
    <t>5673-73</t>
  </si>
  <si>
    <t>TCLA110-Claire McNicol</t>
  </si>
  <si>
    <t>5673-74</t>
  </si>
  <si>
    <t>5673-75</t>
  </si>
  <si>
    <t>BFI PMT REQ 4</t>
  </si>
  <si>
    <t>5670-1</t>
  </si>
  <si>
    <t>IN000157</t>
  </si>
  <si>
    <t>5674-1</t>
  </si>
  <si>
    <t>TBOF100-Bofa Stockholm Limited</t>
  </si>
  <si>
    <t>RBSDMCR17197852</t>
  </si>
  <si>
    <t>5675-1</t>
  </si>
  <si>
    <t>RBS55CI30697458</t>
  </si>
  <si>
    <t>5676-1</t>
  </si>
  <si>
    <t>RBSDM2I17253185</t>
  </si>
  <si>
    <t>5677-1</t>
  </si>
  <si>
    <t>SCRE31</t>
  </si>
  <si>
    <t>TBIG101-BIG Lottery Fund</t>
  </si>
  <si>
    <t>FREEWAY CAM UK L</t>
  </si>
  <si>
    <t>5691-1</t>
  </si>
  <si>
    <t>RBSSE2I05504041</t>
  </si>
  <si>
    <t>5659-1</t>
  </si>
  <si>
    <t>5668-1</t>
  </si>
  <si>
    <t>5671-1</t>
  </si>
  <si>
    <t>5680-1</t>
  </si>
  <si>
    <t>5682-37</t>
  </si>
  <si>
    <t>5682-38</t>
  </si>
  <si>
    <t>G100187-Ayr Gaiety Partnership</t>
  </si>
  <si>
    <t>5682-39</t>
  </si>
  <si>
    <t>5682-40</t>
  </si>
  <si>
    <t>5682-41</t>
  </si>
  <si>
    <t>5682-42</t>
  </si>
  <si>
    <t>5682-43</t>
  </si>
  <si>
    <t>5682-44</t>
  </si>
  <si>
    <t>5682-45</t>
  </si>
  <si>
    <t>5682-46</t>
  </si>
  <si>
    <t>5682-47</t>
  </si>
  <si>
    <t>5682-48</t>
  </si>
  <si>
    <t>5682-49</t>
  </si>
  <si>
    <t>5682-50</t>
  </si>
  <si>
    <t>5682-51</t>
  </si>
  <si>
    <t>000000006821</t>
  </si>
  <si>
    <t>5682-52</t>
  </si>
  <si>
    <t>5682-53</t>
  </si>
  <si>
    <t>5682-54</t>
  </si>
  <si>
    <t>5682-55</t>
  </si>
  <si>
    <t>5682-56</t>
  </si>
  <si>
    <t>5682-57</t>
  </si>
  <si>
    <t>5682-58</t>
  </si>
  <si>
    <t>5682-59</t>
  </si>
  <si>
    <t>5682-60</t>
  </si>
  <si>
    <t>5682-61</t>
  </si>
  <si>
    <t>000000006831</t>
  </si>
  <si>
    <t>5682-62</t>
  </si>
  <si>
    <t>5682-63</t>
  </si>
  <si>
    <t>5682-64</t>
  </si>
  <si>
    <t>5682-65</t>
  </si>
  <si>
    <t>5682-66</t>
  </si>
  <si>
    <t>5682-67</t>
  </si>
  <si>
    <t>5682-68</t>
  </si>
  <si>
    <t>5682-69</t>
  </si>
  <si>
    <t>5682-70</t>
  </si>
  <si>
    <t>5682-71</t>
  </si>
  <si>
    <t>5682-72</t>
  </si>
  <si>
    <t>5682-77</t>
  </si>
  <si>
    <t>5682-78</t>
  </si>
  <si>
    <t>5682-79</t>
  </si>
  <si>
    <t>5685-46</t>
  </si>
  <si>
    <t>5685-47</t>
  </si>
  <si>
    <t>5685-48</t>
  </si>
  <si>
    <t>5685-49</t>
  </si>
  <si>
    <t>5685-50</t>
  </si>
  <si>
    <t>5685-51</t>
  </si>
  <si>
    <t>5685-52</t>
  </si>
  <si>
    <t>5685-53</t>
  </si>
  <si>
    <t>5685-54</t>
  </si>
  <si>
    <t>5685-55</t>
  </si>
  <si>
    <t>5685-56</t>
  </si>
  <si>
    <t>5685-57</t>
  </si>
  <si>
    <t>5685-58</t>
  </si>
  <si>
    <t>5685-59</t>
  </si>
  <si>
    <t>5685-60</t>
  </si>
  <si>
    <t>5685-61</t>
  </si>
  <si>
    <t>5685-62</t>
  </si>
  <si>
    <t>5685-63</t>
  </si>
  <si>
    <t>5685-64</t>
  </si>
  <si>
    <t>G100617-Nalini Paul</t>
  </si>
  <si>
    <t>5685-65</t>
  </si>
  <si>
    <t>G100618-Rachel Colles</t>
  </si>
  <si>
    <t>5685-66</t>
  </si>
  <si>
    <t>G100619-Elizabeth Humble</t>
  </si>
  <si>
    <t>5685-67</t>
  </si>
  <si>
    <t>G100620-Karen Dufour</t>
  </si>
  <si>
    <t>5685-68</t>
  </si>
  <si>
    <t>G100621-Kate V Robertson</t>
  </si>
  <si>
    <t>5685-69</t>
  </si>
  <si>
    <t>G100622-Richard Kass</t>
  </si>
  <si>
    <t>5685-70</t>
  </si>
  <si>
    <t>G100623-Stoneyport Associates</t>
  </si>
  <si>
    <t>5685-71</t>
  </si>
  <si>
    <t>G100624-Ellie Dubois</t>
  </si>
  <si>
    <t>5685-72</t>
  </si>
  <si>
    <t>G100625-Eleanor Logan</t>
  </si>
  <si>
    <t>5685-73</t>
  </si>
  <si>
    <t>G100626-Anna Krzystek</t>
  </si>
  <si>
    <t>5685-74</t>
  </si>
  <si>
    <t>G100627-Helen de Main</t>
  </si>
  <si>
    <t>5685-75</t>
  </si>
  <si>
    <t>5685-76</t>
  </si>
  <si>
    <t>5685-77</t>
  </si>
  <si>
    <t>5685-78</t>
  </si>
  <si>
    <t>ICON009-Conxi Fornieles</t>
  </si>
  <si>
    <t>5685-79</t>
  </si>
  <si>
    <t>5685-80</t>
  </si>
  <si>
    <t>5685-81</t>
  </si>
  <si>
    <t>5685-82</t>
  </si>
  <si>
    <t>IJOE002-Joern Utkilen</t>
  </si>
  <si>
    <t>5685-83</t>
  </si>
  <si>
    <t>5685-84</t>
  </si>
  <si>
    <t>5685-85</t>
  </si>
  <si>
    <t>IRAI003-Raising Films</t>
  </si>
  <si>
    <t>5685-86</t>
  </si>
  <si>
    <t>5685-87</t>
  </si>
  <si>
    <t>ISUM001-Summerhall TV</t>
  </si>
  <si>
    <t>5685-88</t>
  </si>
  <si>
    <t>5685-89</t>
  </si>
  <si>
    <t>5685-90</t>
  </si>
  <si>
    <t>5693-3</t>
  </si>
  <si>
    <t>5693-4</t>
  </si>
  <si>
    <t>5699-43</t>
  </si>
  <si>
    <t>5699-44</t>
  </si>
  <si>
    <t>5699-45</t>
  </si>
  <si>
    <t>5699-46</t>
  </si>
  <si>
    <t>5699-47</t>
  </si>
  <si>
    <t>5699-48</t>
  </si>
  <si>
    <t>5699-49</t>
  </si>
  <si>
    <t>5699-50</t>
  </si>
  <si>
    <t>5699-51</t>
  </si>
  <si>
    <t>5699-52</t>
  </si>
  <si>
    <t>5699-53</t>
  </si>
  <si>
    <t>5699-54</t>
  </si>
  <si>
    <t>5699-55</t>
  </si>
  <si>
    <t>5699-56</t>
  </si>
  <si>
    <t>5699-57</t>
  </si>
  <si>
    <t>G100628-Gerry Cambridge</t>
  </si>
  <si>
    <t>5699-58</t>
  </si>
  <si>
    <t>G100629-All In Ideas</t>
  </si>
  <si>
    <t>5699-59</t>
  </si>
  <si>
    <t>G100630-Dalcroze UK</t>
  </si>
  <si>
    <t>5699-60</t>
  </si>
  <si>
    <t>G100631-Sean McLaughlin</t>
  </si>
  <si>
    <t>5699-61</t>
  </si>
  <si>
    <t>G100632-Alex Fthenakis</t>
  </si>
  <si>
    <t>5699-62</t>
  </si>
  <si>
    <t>G100633-Dialects</t>
  </si>
  <si>
    <t>5699-63</t>
  </si>
  <si>
    <t>IAMW001-Grant Dickson ÔÇô manager of AMWWF</t>
  </si>
  <si>
    <t>5699-64</t>
  </si>
  <si>
    <t>5699-65</t>
  </si>
  <si>
    <t>5699-66</t>
  </si>
  <si>
    <t>ICAN002-C├ánan</t>
  </si>
  <si>
    <t>5699-67</t>
  </si>
  <si>
    <t>5699-68</t>
  </si>
  <si>
    <t>ICRE013-Creativity, Culture and Education</t>
  </si>
  <si>
    <t>5699-69</t>
  </si>
  <si>
    <t>IFRA002-Fraya Thomsen</t>
  </si>
  <si>
    <t>5699-70</t>
  </si>
  <si>
    <t>5699-71</t>
  </si>
  <si>
    <t>IGAL002-Outspoken Arts Scotland Ltd</t>
  </si>
  <si>
    <t>5699-72</t>
  </si>
  <si>
    <t>5699-73</t>
  </si>
  <si>
    <t>IGRA010-Graphic Design Festival Scotland</t>
  </si>
  <si>
    <t>5699-74</t>
  </si>
  <si>
    <t>5699-75</t>
  </si>
  <si>
    <t>5699-76</t>
  </si>
  <si>
    <t>5699-77</t>
  </si>
  <si>
    <t>IMET003-Metrodome Distribution Ltd</t>
  </si>
  <si>
    <t>5699-78</t>
  </si>
  <si>
    <t>5699-79</t>
  </si>
  <si>
    <t>IPER008-Perth and Kinross Council [Horsecross Arts Limited]</t>
  </si>
  <si>
    <t>5699-80</t>
  </si>
  <si>
    <t>ISPA001-Space Unlimited  (You Decide Ltd)</t>
  </si>
  <si>
    <t>5699-81</t>
  </si>
  <si>
    <t>5699-82</t>
  </si>
  <si>
    <t>ITUM001-Tumult In The Clouds  (Lalitha Rajan)</t>
  </si>
  <si>
    <t>5699-83</t>
  </si>
  <si>
    <t>IUNI008-Universal Comedy</t>
  </si>
  <si>
    <t>5699-84</t>
  </si>
  <si>
    <t>5701-2</t>
  </si>
  <si>
    <t>5701-5</t>
  </si>
  <si>
    <t>5701-6</t>
  </si>
  <si>
    <t>5708-22</t>
  </si>
  <si>
    <t>5708-23</t>
  </si>
  <si>
    <t>5708-24</t>
  </si>
  <si>
    <t>5708-25</t>
  </si>
  <si>
    <t>5708-26</t>
  </si>
  <si>
    <t>5708-27</t>
  </si>
  <si>
    <t>000000006943</t>
  </si>
  <si>
    <t>5708-28</t>
  </si>
  <si>
    <t>000000006944</t>
  </si>
  <si>
    <t>5708-29</t>
  </si>
  <si>
    <t>000000006945</t>
  </si>
  <si>
    <t>5708-30</t>
  </si>
  <si>
    <t>G100634-Florrie James</t>
  </si>
  <si>
    <t>5708-31</t>
  </si>
  <si>
    <t>G100635-Candice Edmunds</t>
  </si>
  <si>
    <t>5708-32</t>
  </si>
  <si>
    <t>G100636-Andrew Miller</t>
  </si>
  <si>
    <t>5708-33</t>
  </si>
  <si>
    <t>ICAL005-Callum Rice</t>
  </si>
  <si>
    <t>5708-34</t>
  </si>
  <si>
    <t>000000006950</t>
  </si>
  <si>
    <t>5708-35</t>
  </si>
  <si>
    <t>5708-36</t>
  </si>
  <si>
    <t>5708-37</t>
  </si>
  <si>
    <t>5708-38</t>
  </si>
  <si>
    <t>ILOR002-Lorna Macintyre</t>
  </si>
  <si>
    <t>5708-39</t>
  </si>
  <si>
    <t>000000006955</t>
  </si>
  <si>
    <t>5708-40</t>
  </si>
  <si>
    <t>000000006956</t>
  </si>
  <si>
    <t>5708-41</t>
  </si>
  <si>
    <t>000000006957</t>
  </si>
  <si>
    <t>5708-42</t>
  </si>
  <si>
    <t>5710-2</t>
  </si>
  <si>
    <t>IBUR003-The Bureau Film Company</t>
  </si>
  <si>
    <t>63023033749418000R</t>
  </si>
  <si>
    <t>5705-1</t>
  </si>
  <si>
    <t>TEDI101-Edinburgh Festival Centre (The Hub)</t>
  </si>
  <si>
    <t>5706-1</t>
  </si>
  <si>
    <t>COMPACT CAM LTD</t>
  </si>
  <si>
    <t>TCOM101-Compact Cam Ltd</t>
  </si>
  <si>
    <t>000027 830050</t>
  </si>
  <si>
    <t>5711-1</t>
  </si>
  <si>
    <t>TEAS101-East Ross Writers</t>
  </si>
  <si>
    <t>CS-1405-13517</t>
  </si>
  <si>
    <t>TEDG100-Edge City Films</t>
  </si>
  <si>
    <t>RBSDM2I17407219</t>
  </si>
  <si>
    <t>5727-1</t>
  </si>
  <si>
    <t>RBS55CI30919859</t>
  </si>
  <si>
    <t>5728-1</t>
  </si>
  <si>
    <t>RBSSE2I05549258</t>
  </si>
  <si>
    <t>5729-1</t>
  </si>
  <si>
    <t>41052803922930000N</t>
  </si>
  <si>
    <t>5716-1</t>
  </si>
  <si>
    <t>5719-39</t>
  </si>
  <si>
    <t>5719-40</t>
  </si>
  <si>
    <t>5719-41</t>
  </si>
  <si>
    <t>5719-42</t>
  </si>
  <si>
    <t>5719-43</t>
  </si>
  <si>
    <t>5719-44</t>
  </si>
  <si>
    <t>5719-45</t>
  </si>
  <si>
    <t>000000006966</t>
  </si>
  <si>
    <t>5719-46</t>
  </si>
  <si>
    <t>5719-47</t>
  </si>
  <si>
    <t>5719-48</t>
  </si>
  <si>
    <t>5719-49</t>
  </si>
  <si>
    <t>5719-50</t>
  </si>
  <si>
    <t>5719-51</t>
  </si>
  <si>
    <t>G100639-Lynda Radley</t>
  </si>
  <si>
    <t>5719-52</t>
  </si>
  <si>
    <t>G100640-Lamp of Lothian Trust</t>
  </si>
  <si>
    <t>5719-53</t>
  </si>
  <si>
    <t>G100641-Fraser Langton</t>
  </si>
  <si>
    <t>5719-54</t>
  </si>
  <si>
    <t>G100642-Stammer Productions  (Colette Sadler)</t>
  </si>
  <si>
    <t>5719-55</t>
  </si>
  <si>
    <t>G100643-Grampian Hospital Arts Trust   (Aberdeen Royal Infir</t>
  </si>
  <si>
    <t>5719-56</t>
  </si>
  <si>
    <t>G100644-University of Glasgow</t>
  </si>
  <si>
    <t>5719-57</t>
  </si>
  <si>
    <t>G100645-The Occassional Cabaret</t>
  </si>
  <si>
    <t>5719-58</t>
  </si>
  <si>
    <t>G100646-Michelle Rolfe and Alyson Woodhouse</t>
  </si>
  <si>
    <t>5719-59</t>
  </si>
  <si>
    <t>G100647-Banff Centre, The</t>
  </si>
  <si>
    <t>5719-60</t>
  </si>
  <si>
    <t>IACT001-Acitve Events</t>
  </si>
  <si>
    <t>5719-61</t>
  </si>
  <si>
    <t>5719-62</t>
  </si>
  <si>
    <t>IARP002-Arpeggio Pictures</t>
  </si>
  <si>
    <t>5719-63</t>
  </si>
  <si>
    <t>5719-64</t>
  </si>
  <si>
    <t>5719-65</t>
  </si>
  <si>
    <t>5719-66</t>
  </si>
  <si>
    <t>IEDW002-Ed Littlewood Productions Ltd</t>
  </si>
  <si>
    <t>5719-67</t>
  </si>
  <si>
    <t>5719-68</t>
  </si>
  <si>
    <t>5719-69</t>
  </si>
  <si>
    <t>IHIG009-Highlands &amp; Islands Enterprise</t>
  </si>
  <si>
    <t>5719-70</t>
  </si>
  <si>
    <t>000000006991</t>
  </si>
  <si>
    <t>5719-71</t>
  </si>
  <si>
    <t>5719-72</t>
  </si>
  <si>
    <t>5719-73</t>
  </si>
  <si>
    <t>5719-74</t>
  </si>
  <si>
    <t>5719-75</t>
  </si>
  <si>
    <t>5719-76</t>
  </si>
  <si>
    <t>5719-78</t>
  </si>
  <si>
    <t>5737-8</t>
  </si>
  <si>
    <t>5737-9</t>
  </si>
  <si>
    <t>TCRE111-Create a Space (Simone Russell)</t>
  </si>
  <si>
    <t>5737-10</t>
  </si>
  <si>
    <t>TFEI101-Festivals and Events International Ltd (FEI)</t>
  </si>
  <si>
    <t>5737-11</t>
  </si>
  <si>
    <t>5737-12</t>
  </si>
  <si>
    <t>TRES100-Research for Real</t>
  </si>
  <si>
    <t>5737-13</t>
  </si>
  <si>
    <t>5737-14</t>
  </si>
  <si>
    <t>5737-54</t>
  </si>
  <si>
    <t>5737-55</t>
  </si>
  <si>
    <t>5737-56</t>
  </si>
  <si>
    <t>5737-57</t>
  </si>
  <si>
    <t>5737-58</t>
  </si>
  <si>
    <t>5737-59</t>
  </si>
  <si>
    <t>5737-60</t>
  </si>
  <si>
    <t>5737-61</t>
  </si>
  <si>
    <t>5737-62</t>
  </si>
  <si>
    <t>5737-63</t>
  </si>
  <si>
    <t>5737-64</t>
  </si>
  <si>
    <t>5737-65</t>
  </si>
  <si>
    <t>5737-66</t>
  </si>
  <si>
    <t>5737-67</t>
  </si>
  <si>
    <t>G100648-Andy Cannon</t>
  </si>
  <si>
    <t>5737-68</t>
  </si>
  <si>
    <t>G100649-Charioteer Theatre</t>
  </si>
  <si>
    <t>5737-69</t>
  </si>
  <si>
    <t>G100650-Peter Lannon</t>
  </si>
  <si>
    <t>5737-70</t>
  </si>
  <si>
    <t>G100651-Ailie Robertson</t>
  </si>
  <si>
    <t>5737-71</t>
  </si>
  <si>
    <t>G100652-Rosie Kay Dance Company</t>
  </si>
  <si>
    <t>5737-72</t>
  </si>
  <si>
    <t>5737-73</t>
  </si>
  <si>
    <t>5737-74</t>
  </si>
  <si>
    <t>5737-75</t>
  </si>
  <si>
    <t>000000007028</t>
  </si>
  <si>
    <t>5737-76</t>
  </si>
  <si>
    <t>5737-77</t>
  </si>
  <si>
    <t>5737-78</t>
  </si>
  <si>
    <t>5737-79</t>
  </si>
  <si>
    <t>5737-80</t>
  </si>
  <si>
    <t>5737-81</t>
  </si>
  <si>
    <t>5737-82</t>
  </si>
  <si>
    <t>5737-83</t>
  </si>
  <si>
    <t>IRED003-Red Bridge Arts cic</t>
  </si>
  <si>
    <t>5737-84</t>
  </si>
  <si>
    <t>5737-85</t>
  </si>
  <si>
    <t>000000007039</t>
  </si>
  <si>
    <t>5737-86</t>
  </si>
  <si>
    <t>000000007040</t>
  </si>
  <si>
    <t>5737-87</t>
  </si>
  <si>
    <t>5737-88</t>
  </si>
  <si>
    <t>5737-89</t>
  </si>
  <si>
    <t>5737-91</t>
  </si>
  <si>
    <t>5749-21</t>
  </si>
  <si>
    <t>5749-22</t>
  </si>
  <si>
    <t>5749-23</t>
  </si>
  <si>
    <t>5749-24</t>
  </si>
  <si>
    <t>5749-25</t>
  </si>
  <si>
    <t>5749-26</t>
  </si>
  <si>
    <t>5749-27</t>
  </si>
  <si>
    <t>5749-28</t>
  </si>
  <si>
    <t>G100654-Donald S Murray</t>
  </si>
  <si>
    <t>5749-29</t>
  </si>
  <si>
    <t>G100655-Merryn Glover</t>
  </si>
  <si>
    <t>5749-30</t>
  </si>
  <si>
    <t>G100656-Kathryn Elkin</t>
  </si>
  <si>
    <t>5749-31</t>
  </si>
  <si>
    <t>5749-32</t>
  </si>
  <si>
    <t>5749-33</t>
  </si>
  <si>
    <t>5749-34</t>
  </si>
  <si>
    <t>5749-35</t>
  </si>
  <si>
    <t>5749-36</t>
  </si>
  <si>
    <t>5749-37</t>
  </si>
  <si>
    <t>ISUP002-Super Umami</t>
  </si>
  <si>
    <t>5749-38</t>
  </si>
  <si>
    <t>IWEL003-Wellington Films Ltd</t>
  </si>
  <si>
    <t>5749-39</t>
  </si>
  <si>
    <t>5749-40</t>
  </si>
  <si>
    <t>TSAF100-Saffery Champness</t>
  </si>
  <si>
    <t>5750-1</t>
  </si>
  <si>
    <t>5759-22</t>
  </si>
  <si>
    <t>5759-23</t>
  </si>
  <si>
    <t>5759-24</t>
  </si>
  <si>
    <t>5759-25</t>
  </si>
  <si>
    <t>5759-26</t>
  </si>
  <si>
    <t>5759-27</t>
  </si>
  <si>
    <t>5759-28</t>
  </si>
  <si>
    <t>5759-29</t>
  </si>
  <si>
    <t>G100657-Donald Shaw</t>
  </si>
  <si>
    <t>5759-30</t>
  </si>
  <si>
    <t>G100658-James Ley</t>
  </si>
  <si>
    <t>5759-31</t>
  </si>
  <si>
    <t>G100659-Craig Corse</t>
  </si>
  <si>
    <t>5759-32</t>
  </si>
  <si>
    <t>G100660-Lewie Watson</t>
  </si>
  <si>
    <t>5759-33</t>
  </si>
  <si>
    <t>G100661-The WomenÔÇÖs Creative Company</t>
  </si>
  <si>
    <t>000000007078</t>
  </si>
  <si>
    <t>5759-34</t>
  </si>
  <si>
    <t>G100662-Sianna Bruce</t>
  </si>
  <si>
    <t>5759-35</t>
  </si>
  <si>
    <t>G100663-Adam Quinn</t>
  </si>
  <si>
    <t>5759-36</t>
  </si>
  <si>
    <t>5759-37</t>
  </si>
  <si>
    <t>5759-38</t>
  </si>
  <si>
    <t>000000007083</t>
  </si>
  <si>
    <t>5759-39</t>
  </si>
  <si>
    <t>000000007084</t>
  </si>
  <si>
    <t>5759-40</t>
  </si>
  <si>
    <t>IMAR007-Martin Clark</t>
  </si>
  <si>
    <t>000000007085</t>
  </si>
  <si>
    <t>5759-41</t>
  </si>
  <si>
    <t>000000007086</t>
  </si>
  <si>
    <t>5759-42</t>
  </si>
  <si>
    <t>TWHE100-WFTV</t>
  </si>
  <si>
    <t>000000007087</t>
  </si>
  <si>
    <t>5762-2</t>
  </si>
  <si>
    <t>IBEE003-Bees Nees Media Ltd</t>
  </si>
  <si>
    <t>000000007088</t>
  </si>
  <si>
    <t>5762-16</t>
  </si>
  <si>
    <t>5762-17</t>
  </si>
  <si>
    <t>5762-18</t>
  </si>
  <si>
    <t>5762-19</t>
  </si>
  <si>
    <t>5762-20</t>
  </si>
  <si>
    <t>5762-21</t>
  </si>
  <si>
    <t>000000007094</t>
  </si>
  <si>
    <t>5762-22</t>
  </si>
  <si>
    <t>000000007095</t>
  </si>
  <si>
    <t>5762-23</t>
  </si>
  <si>
    <t>5762-24</t>
  </si>
  <si>
    <t>5762-25</t>
  </si>
  <si>
    <t>5762-26</t>
  </si>
  <si>
    <t>5762-27</t>
  </si>
  <si>
    <t>5762-28</t>
  </si>
  <si>
    <t>TYOU102-YouthLink Scotland</t>
  </si>
  <si>
    <t>RBSSE2I05549712</t>
  </si>
  <si>
    <t>5745-1</t>
  </si>
  <si>
    <t>RBSDM2I17476400</t>
  </si>
  <si>
    <t>5747-1</t>
  </si>
  <si>
    <t>RBS55CI31117631</t>
  </si>
  <si>
    <t>5753-1</t>
  </si>
  <si>
    <t>61174706423313000N</t>
  </si>
  <si>
    <t>5763-1</t>
  </si>
  <si>
    <t>UNIVERSITY OF STIR</t>
  </si>
  <si>
    <t>5769-1</t>
  </si>
  <si>
    <t>TUNI100-University of Stirling</t>
  </si>
  <si>
    <t>RBSSE2I05560922</t>
  </si>
  <si>
    <t>5773-1</t>
  </si>
  <si>
    <t>RBSSE2I05587140</t>
  </si>
  <si>
    <t>5774-1</t>
  </si>
  <si>
    <t>05131648121174000N</t>
  </si>
  <si>
    <t>5775-1</t>
  </si>
  <si>
    <t>5731-1</t>
  </si>
  <si>
    <t>5758-1</t>
  </si>
  <si>
    <t>5766-1</t>
  </si>
  <si>
    <t>000000007101</t>
  </si>
  <si>
    <t>5767-26</t>
  </si>
  <si>
    <t>5767-27</t>
  </si>
  <si>
    <t>000000007103</t>
  </si>
  <si>
    <t>5767-28</t>
  </si>
  <si>
    <t>5767-29</t>
  </si>
  <si>
    <t>5767-30</t>
  </si>
  <si>
    <t>5767-31</t>
  </si>
  <si>
    <t>5767-32</t>
  </si>
  <si>
    <t>5767-33</t>
  </si>
  <si>
    <t>5767-34</t>
  </si>
  <si>
    <t>5767-35</t>
  </si>
  <si>
    <t>G100667-Jacqueline Donachie</t>
  </si>
  <si>
    <t>5767-36</t>
  </si>
  <si>
    <t>G100668-Cupar Arts</t>
  </si>
  <si>
    <t>000000007112</t>
  </si>
  <si>
    <t>5767-37</t>
  </si>
  <si>
    <t>G100669-Little Sparta Trust</t>
  </si>
  <si>
    <t>5767-38</t>
  </si>
  <si>
    <t>G100670-Heather Lander</t>
  </si>
  <si>
    <t>5767-39</t>
  </si>
  <si>
    <t>G100671-Glass Performance Ltd</t>
  </si>
  <si>
    <t>5767-40</t>
  </si>
  <si>
    <t>G100672-International Association of Margaret Morris Movemen</t>
  </si>
  <si>
    <t>5767-41</t>
  </si>
  <si>
    <t>G100673-Wendy Stewart</t>
  </si>
  <si>
    <t>5767-42</t>
  </si>
  <si>
    <t>G100674-Siobhan Miller</t>
  </si>
  <si>
    <t>5767-43</t>
  </si>
  <si>
    <t>G100675-Morna Young</t>
  </si>
  <si>
    <t>000000007119</t>
  </si>
  <si>
    <t>5767-44</t>
  </si>
  <si>
    <t>G100676-Ewan Gwyn MacPherson</t>
  </si>
  <si>
    <t>5767-45</t>
  </si>
  <si>
    <t>G100677-Benjamin Seal</t>
  </si>
  <si>
    <t>5767-46</t>
  </si>
  <si>
    <t>G100678-Katie Paterson &amp; Locus+</t>
  </si>
  <si>
    <t>5767-47</t>
  </si>
  <si>
    <t>G100679-Andante Chamber Choir</t>
  </si>
  <si>
    <t>000000007123</t>
  </si>
  <si>
    <t>5767-48</t>
  </si>
  <si>
    <t>IOSC001-Oscar Films Limited</t>
  </si>
  <si>
    <t>5767-49</t>
  </si>
  <si>
    <t>THID101-Hidden Giants Limited</t>
  </si>
  <si>
    <t>5767-50</t>
  </si>
  <si>
    <t>TTHE151-The Stove Network Ltd</t>
  </si>
  <si>
    <t>5780-36</t>
  </si>
  <si>
    <t>5780-37</t>
  </si>
  <si>
    <t>5780-38</t>
  </si>
  <si>
    <t>5780-39</t>
  </si>
  <si>
    <t>5780-40</t>
  </si>
  <si>
    <t>5780-41</t>
  </si>
  <si>
    <t>G100418-Traquair Enterprises</t>
  </si>
  <si>
    <t>5780-42</t>
  </si>
  <si>
    <t>000000007133</t>
  </si>
  <si>
    <t>5780-43</t>
  </si>
  <si>
    <t>5780-44</t>
  </si>
  <si>
    <t>5780-45</t>
  </si>
  <si>
    <t>5780-46</t>
  </si>
  <si>
    <t>5780-47</t>
  </si>
  <si>
    <t>5780-48</t>
  </si>
  <si>
    <t>5780-49</t>
  </si>
  <si>
    <t>G100680-Red Bridge Arts cic</t>
  </si>
  <si>
    <t>000000007140</t>
  </si>
  <si>
    <t>5780-50</t>
  </si>
  <si>
    <t>G100682-UNESCO City of Design Dundee</t>
  </si>
  <si>
    <t>5780-51</t>
  </si>
  <si>
    <t>G100683-Fiona Soe Paing</t>
  </si>
  <si>
    <t>5780-52</t>
  </si>
  <si>
    <t>G100684-WMIB Productions Ltd</t>
  </si>
  <si>
    <t>000000007143</t>
  </si>
  <si>
    <t>5780-53</t>
  </si>
  <si>
    <t>G100685-Frances Higson</t>
  </si>
  <si>
    <t>5780-54</t>
  </si>
  <si>
    <t>G100686-Ishbel McFarlane</t>
  </si>
  <si>
    <t>000000007145</t>
  </si>
  <si>
    <t>5780-55</t>
  </si>
  <si>
    <t>5780-56</t>
  </si>
  <si>
    <t>5780-57</t>
  </si>
  <si>
    <t>000000007148</t>
  </si>
  <si>
    <t>5780-58</t>
  </si>
  <si>
    <t>5780-59</t>
  </si>
  <si>
    <t>IGLA023-Glasgow Urban Sports (GUS) RaydaleDower/Toby Paterso</t>
  </si>
  <si>
    <t>5780-60</t>
  </si>
  <si>
    <t>5780-61</t>
  </si>
  <si>
    <t>5780-62</t>
  </si>
  <si>
    <t>5780-63</t>
  </si>
  <si>
    <t>5780-64</t>
  </si>
  <si>
    <t>5780-65</t>
  </si>
  <si>
    <t>5780-66</t>
  </si>
  <si>
    <t>5780-67</t>
  </si>
  <si>
    <t>TDEB100-Debbie Watson</t>
  </si>
  <si>
    <t>5780-68</t>
  </si>
  <si>
    <t>5780-69</t>
  </si>
  <si>
    <t>5780-70</t>
  </si>
  <si>
    <t>ILAB005-La Belle Allee Productions Ltd</t>
  </si>
  <si>
    <t>5784-36</t>
  </si>
  <si>
    <t>5784-37</t>
  </si>
  <si>
    <t>5784-38</t>
  </si>
  <si>
    <t>5784-39</t>
  </si>
  <si>
    <t>5784-40</t>
  </si>
  <si>
    <t>5784-41</t>
  </si>
  <si>
    <t>5784-42</t>
  </si>
  <si>
    <t>5784-43</t>
  </si>
  <si>
    <t>5784-44</t>
  </si>
  <si>
    <t>5784-45</t>
  </si>
  <si>
    <t>5784-46</t>
  </si>
  <si>
    <t>5784-47</t>
  </si>
  <si>
    <t>5784-48</t>
  </si>
  <si>
    <t>G100687-An Comunn Gaidhealach  Ltd</t>
  </si>
  <si>
    <t>5784-49</t>
  </si>
  <si>
    <t>G100688-Thomas Small</t>
  </si>
  <si>
    <t>5784-50</t>
  </si>
  <si>
    <t>G100689- Stirling Council</t>
  </si>
  <si>
    <t>000000007179</t>
  </si>
  <si>
    <t>5784-51</t>
  </si>
  <si>
    <t>G100690-Northwords</t>
  </si>
  <si>
    <t>5784-52</t>
  </si>
  <si>
    <t>G100691-Book Works</t>
  </si>
  <si>
    <t>5784-53</t>
  </si>
  <si>
    <t>G100692-Graham L Mackenzie</t>
  </si>
  <si>
    <t>5784-54</t>
  </si>
  <si>
    <t>G100693-Royal Botanic Garden</t>
  </si>
  <si>
    <t>5784-55</t>
  </si>
  <si>
    <t>5784-56</t>
  </si>
  <si>
    <t>000000007185</t>
  </si>
  <si>
    <t>5784-57</t>
  </si>
  <si>
    <t>000000007186</t>
  </si>
  <si>
    <t>5784-58</t>
  </si>
  <si>
    <t>5784-59</t>
  </si>
  <si>
    <t>5784-60</t>
  </si>
  <si>
    <t>5784-61</t>
  </si>
  <si>
    <t>ISIM007-Simone Russell</t>
  </si>
  <si>
    <t>5784-62</t>
  </si>
  <si>
    <t>5784-63</t>
  </si>
  <si>
    <t>IURB001-URBANCROFT FILMS</t>
  </si>
  <si>
    <t>5784-64</t>
  </si>
  <si>
    <t>IWES004-West Coast Arts (SCIO)</t>
  </si>
  <si>
    <t>5784-66</t>
  </si>
  <si>
    <t>5799-16</t>
  </si>
  <si>
    <t>5799-17</t>
  </si>
  <si>
    <t>5799-18</t>
  </si>
  <si>
    <t>5799-19</t>
  </si>
  <si>
    <t>5799-20</t>
  </si>
  <si>
    <t>5799-21</t>
  </si>
  <si>
    <t>5799-22</t>
  </si>
  <si>
    <t>5799-23</t>
  </si>
  <si>
    <t>5799-24</t>
  </si>
  <si>
    <t>5799-25</t>
  </si>
  <si>
    <t>ISHI002-Ship 534 Limited</t>
  </si>
  <si>
    <t>5799-26</t>
  </si>
  <si>
    <t>5799-27</t>
  </si>
  <si>
    <t>5799-28</t>
  </si>
  <si>
    <t>IUNL002-Unlimited</t>
  </si>
  <si>
    <t>5799-29</t>
  </si>
  <si>
    <t>TFIF102-Fife Cultural Trust Ltd</t>
  </si>
  <si>
    <t>5799-30</t>
  </si>
  <si>
    <t>5799-43</t>
  </si>
  <si>
    <t>5799-44</t>
  </si>
  <si>
    <t>5799-45</t>
  </si>
  <si>
    <t>5799-46</t>
  </si>
  <si>
    <t>5799-47</t>
  </si>
  <si>
    <t>G100696-Saraband (Scotland) Ltd</t>
  </si>
  <si>
    <t>5799-48</t>
  </si>
  <si>
    <t>G100697-Adverse Camber Productions</t>
  </si>
  <si>
    <t>5799-49</t>
  </si>
  <si>
    <t>G100698-Claire Dow</t>
  </si>
  <si>
    <t>000000007216</t>
  </si>
  <si>
    <t>5799-50</t>
  </si>
  <si>
    <t>G100699-Good Vibrations</t>
  </si>
  <si>
    <t>5799-51</t>
  </si>
  <si>
    <t>G100700-Birmingham Rep</t>
  </si>
  <si>
    <t>5799-52</t>
  </si>
  <si>
    <t>G100701-Robert Powell</t>
  </si>
  <si>
    <t>5799-53</t>
  </si>
  <si>
    <t>G100702-Kai Fischer</t>
  </si>
  <si>
    <t>5799-54</t>
  </si>
  <si>
    <t>G100703-High Heart Dance Company (Freya Jeffs)</t>
  </si>
  <si>
    <t>5804-27</t>
  </si>
  <si>
    <t>5804-28</t>
  </si>
  <si>
    <t>5804-29</t>
  </si>
  <si>
    <t>5804-30</t>
  </si>
  <si>
    <t>5804-31</t>
  </si>
  <si>
    <t>5804-32</t>
  </si>
  <si>
    <t>5804-33</t>
  </si>
  <si>
    <t>5804-34</t>
  </si>
  <si>
    <t>5804-35</t>
  </si>
  <si>
    <t>5804-36</t>
  </si>
  <si>
    <t>G100612-Sandstone Press Limited</t>
  </si>
  <si>
    <t>5804-37</t>
  </si>
  <si>
    <t>G100707-Loch Shiel Spring Festival Association</t>
  </si>
  <si>
    <t>5804-38</t>
  </si>
  <si>
    <t>G100708-Alice Myers</t>
  </si>
  <si>
    <t>5804-39</t>
  </si>
  <si>
    <t>G100709-Kim Edgar</t>
  </si>
  <si>
    <t>5804-40</t>
  </si>
  <si>
    <t>G100710-An Cuilean Craicte CIC</t>
  </si>
  <si>
    <t>5804-41</t>
  </si>
  <si>
    <t>5804-42</t>
  </si>
  <si>
    <t>5804-43</t>
  </si>
  <si>
    <t>5804-44</t>
  </si>
  <si>
    <t>5804-45</t>
  </si>
  <si>
    <t>5804-46</t>
  </si>
  <si>
    <t>IEDI027-Edinburgh &amp; Lothians Health Foundation</t>
  </si>
  <si>
    <t>5804-47</t>
  </si>
  <si>
    <t>000000007242</t>
  </si>
  <si>
    <t>5804-48</t>
  </si>
  <si>
    <t>000000007243</t>
  </si>
  <si>
    <t>5804-49</t>
  </si>
  <si>
    <t>000000007244</t>
  </si>
  <si>
    <t>5804-50</t>
  </si>
  <si>
    <t>000000007245</t>
  </si>
  <si>
    <t>5804-51</t>
  </si>
  <si>
    <t>5804-52</t>
  </si>
  <si>
    <t>ITHE035-Theatre Workshop Scotland</t>
  </si>
  <si>
    <t>000000007247</t>
  </si>
  <si>
    <t>5813-15</t>
  </si>
  <si>
    <t>5813-16</t>
  </si>
  <si>
    <t>5813-17</t>
  </si>
  <si>
    <t>5813-18</t>
  </si>
  <si>
    <t>5813-19</t>
  </si>
  <si>
    <t>G100711-Hidden Door</t>
  </si>
  <si>
    <t>5813-20</t>
  </si>
  <si>
    <t>5813-21</t>
  </si>
  <si>
    <t>5813-22</t>
  </si>
  <si>
    <t>5813-23</t>
  </si>
  <si>
    <t>5813-24</t>
  </si>
  <si>
    <t>5813-25</t>
  </si>
  <si>
    <t>5813-26</t>
  </si>
  <si>
    <t>5813-27</t>
  </si>
  <si>
    <t>THOT101-The Stirling Highland Hotel (The Hotel Collection)</t>
  </si>
  <si>
    <t>5813-28</t>
  </si>
  <si>
    <t>60023116522802000R</t>
  </si>
  <si>
    <t>5792-1</t>
  </si>
  <si>
    <t>TIMP100-Impact Arts Projects Ltd</t>
  </si>
  <si>
    <t>RBS55CI31286473</t>
  </si>
  <si>
    <t>5793-1</t>
  </si>
  <si>
    <t>09100724111287000N</t>
  </si>
  <si>
    <t>5798-1</t>
  </si>
  <si>
    <t>RBS55CI31316673</t>
  </si>
  <si>
    <t>5810-1</t>
  </si>
  <si>
    <t>000000169-00001</t>
  </si>
  <si>
    <t>5815-1</t>
  </si>
  <si>
    <t>000028 830050</t>
  </si>
  <si>
    <t>5816-1</t>
  </si>
  <si>
    <t>TPRO100-Proiseact nan Ealan</t>
  </si>
  <si>
    <t>5800-1</t>
  </si>
  <si>
    <t>5817-1</t>
  </si>
  <si>
    <t>5819-1</t>
  </si>
  <si>
    <t>I - Mevi Limited</t>
  </si>
  <si>
    <t>I - PianoPiano</t>
  </si>
  <si>
    <t>I - The Touring Network</t>
  </si>
  <si>
    <t>T - FAIR LTD</t>
  </si>
  <si>
    <t>T - JS McColl Limited</t>
  </si>
  <si>
    <t>T - The Touring Network (business name of PAN)</t>
  </si>
  <si>
    <t>I - The Space</t>
  </si>
  <si>
    <t>T - THE GUARDIAN NEWS &amp; MEDIA LTD</t>
  </si>
  <si>
    <t>T - Norman Howie</t>
  </si>
  <si>
    <t>T - Trinity Domestic Applicances</t>
  </si>
  <si>
    <t>G - The Highland Institute for Contemporary Art (HICA)</t>
  </si>
  <si>
    <t>G - Bodysurf Scotland</t>
  </si>
  <si>
    <t>G - AC Projects/Alternative Currents Ltd</t>
  </si>
  <si>
    <t>I - British Underground</t>
  </si>
  <si>
    <t>I - Carol Brown</t>
  </si>
  <si>
    <t>I - National Library of Scotland</t>
  </si>
  <si>
    <t>I - Electric Bookshop</t>
  </si>
  <si>
    <t>T - Artupdate</t>
  </si>
  <si>
    <t>T - Tenement Television Ltd</t>
  </si>
  <si>
    <t>T - SafeMUSE</t>
  </si>
  <si>
    <t>T - Claire Hastings</t>
  </si>
  <si>
    <t>T - Office Care</t>
  </si>
  <si>
    <t>T - Piping Services Scotland</t>
  </si>
  <si>
    <t>G - Vanishing Point Theatre Company</t>
  </si>
  <si>
    <t>I - Ailie Cohen Puppet Maker</t>
  </si>
  <si>
    <t>I - Dundee and Angus College</t>
  </si>
  <si>
    <t>I - Gary McNair</t>
  </si>
  <si>
    <t>I - Stammer Productions Ltd</t>
  </si>
  <si>
    <t>I - The Letter J</t>
  </si>
  <si>
    <t>I - Ewan Morrison</t>
  </si>
  <si>
    <t>I - Pauline Goldsmith</t>
  </si>
  <si>
    <t>I - MAKlab Limited ( ex-Skirmishes Limited)</t>
  </si>
  <si>
    <t>I - Spring Fling CIC (SFCIC)</t>
  </si>
  <si>
    <t>I - The Templar Arts and Leisure Centre Trust</t>
  </si>
  <si>
    <t>I - Youth Highland</t>
  </si>
  <si>
    <t>T - Christoph Jankowski</t>
  </si>
  <si>
    <t>T - Graham Duff</t>
  </si>
  <si>
    <t>I - Starcatchers</t>
  </si>
  <si>
    <t>T - Adrian Burns</t>
  </si>
  <si>
    <t>T - Ann MacKinnon</t>
  </si>
  <si>
    <t>T - Christine De Luca</t>
  </si>
  <si>
    <t>T - CPE Lighting</t>
  </si>
  <si>
    <t>T - Emma Schad</t>
  </si>
  <si>
    <t>T - Tam Dean Burn</t>
  </si>
  <si>
    <t>T - Allo Alloa (David Chapman)</t>
  </si>
  <si>
    <t>G - Atlas Contact BV</t>
  </si>
  <si>
    <t>I - Hoda Productions</t>
  </si>
  <si>
    <t>T - The Boderline Theatre Company Ltd</t>
  </si>
  <si>
    <t>T - Fleet Collective</t>
  </si>
  <si>
    <t>G - Stephanie Green</t>
  </si>
  <si>
    <t>I - Artlink Central Ltd</t>
  </si>
  <si>
    <t>I - Christine Cooper</t>
  </si>
  <si>
    <t>I - Wigton Festival Company</t>
  </si>
  <si>
    <t>T - Sharon May</t>
  </si>
  <si>
    <t>T - The Law Society of Scotland (SLCC)</t>
  </si>
  <si>
    <t>T - Lee &amp; Thompson LLP</t>
  </si>
  <si>
    <t>T - Mhairi MacKenzie</t>
  </si>
  <si>
    <t>G - Ryan Van Winkle</t>
  </si>
  <si>
    <t>I - Forth Valley College</t>
  </si>
  <si>
    <t>T - Claire Squires</t>
  </si>
  <si>
    <t>G - Francisca Morton</t>
  </si>
  <si>
    <t>G - Rayo Verde Editorial</t>
  </si>
  <si>
    <t>G - Coryn Sworn and Tony Romano</t>
  </si>
  <si>
    <t>G - COOPER GALLERY /UNIVERSITY OF DUNDEE</t>
  </si>
  <si>
    <t>I - Douglas Irvine</t>
  </si>
  <si>
    <t>I - Matthew Sadowski (Holy Esque)</t>
  </si>
  <si>
    <t>T - FE Live Audio</t>
  </si>
  <si>
    <t>T - Lovecrumbs Ltd</t>
  </si>
  <si>
    <t>T - Micheal Steele</t>
  </si>
  <si>
    <t>T - Liz Niven</t>
  </si>
  <si>
    <t>I - East Lothian Youth Music Forum</t>
  </si>
  <si>
    <t>T - Claire Dow</t>
  </si>
  <si>
    <t>T - Kathleen Lambie</t>
  </si>
  <si>
    <t>T - Misco</t>
  </si>
  <si>
    <t>T - Stirling Council</t>
  </si>
  <si>
    <t>G - Scottish Jazz Federation</t>
  </si>
  <si>
    <t>T - Darren McGarvey</t>
  </si>
  <si>
    <t>T - Robyn Stapleton</t>
  </si>
  <si>
    <t>T - The Bridge Cafe Bar</t>
  </si>
  <si>
    <t>T - Slanj Kilts</t>
  </si>
  <si>
    <t>T - The White Paper Conference Company</t>
  </si>
  <si>
    <t>G - Toby Christian</t>
  </si>
  <si>
    <t>I - JQH Productions</t>
  </si>
  <si>
    <t>T - Focus Show Ltd</t>
  </si>
  <si>
    <t>T - Sarl Cannes Accommodation</t>
  </si>
  <si>
    <t>T - Monckton Chambers</t>
  </si>
  <si>
    <t>G - Lake of Stars Ltd</t>
  </si>
  <si>
    <t>G - Faction North Ltd</t>
  </si>
  <si>
    <t>I - Creative Sector Services CIC</t>
  </si>
  <si>
    <t>G - Janice Parker Projects</t>
  </si>
  <si>
    <t>G - Scottish Sculpture Workshop</t>
  </si>
  <si>
    <t>G - Lorna Reid</t>
  </si>
  <si>
    <t>G - Sybren Renema</t>
  </si>
  <si>
    <t>I - Whitburn Youth Band</t>
  </si>
  <si>
    <t>T - McAteer Photography Ltd</t>
  </si>
  <si>
    <t>I - Gurcharan Singh</t>
  </si>
  <si>
    <t>T - Edinburgh Arts &amp; Picture Framers</t>
  </si>
  <si>
    <t>G - Giuliano Ladolfi Editore</t>
  </si>
  <si>
    <t>I - Fife Cultural Trust Ltd-ON at Fife</t>
  </si>
  <si>
    <t>T - Cultural Enterprise Office</t>
  </si>
  <si>
    <t>T - Ghillie Dhu</t>
  </si>
  <si>
    <t>T - Government Knowledge Training Ltd</t>
  </si>
  <si>
    <t>T - Jenny Brown</t>
  </si>
  <si>
    <t>T - Edinburgh International Film Festival</t>
  </si>
  <si>
    <t>T - The Glasgow School of Art</t>
  </si>
  <si>
    <t>T - Sarah Cook</t>
  </si>
  <si>
    <t>T - The National Youth Orchestras of Scotland</t>
  </si>
  <si>
    <t>T - North Edinburgh Arts</t>
  </si>
  <si>
    <t>T - City Moves</t>
  </si>
  <si>
    <t>G - Calum MacCrimmon ( Breabach)</t>
  </si>
  <si>
    <t>I - Alchemy Arts</t>
  </si>
  <si>
    <t>T - Jamhot</t>
  </si>
  <si>
    <t>T - Research Scotland</t>
  </si>
  <si>
    <t>T - Laura Cameron Lewis</t>
  </si>
  <si>
    <t>T - Made in Leith Digital</t>
  </si>
  <si>
    <t>I - Summerhall TV (Institute of Local Television)</t>
  </si>
  <si>
    <t>T - David Levene Limited</t>
  </si>
  <si>
    <t>T - Marauder Pictures Limited</t>
  </si>
  <si>
    <t>T - Sambrooke Scott</t>
  </si>
  <si>
    <t>T - Bonnie Brae Productions</t>
  </si>
  <si>
    <t>T - Bookseller Media Limited</t>
  </si>
  <si>
    <t>T - Kathryn Joseph</t>
  </si>
  <si>
    <t>G - Nick Fells</t>
  </si>
  <si>
    <t>T - Orkney Islands Council</t>
  </si>
  <si>
    <t>T - The Western Isles Hotel</t>
  </si>
  <si>
    <t>T - locations 365</t>
  </si>
  <si>
    <t>G - Caroline Bowditch</t>
  </si>
  <si>
    <t>G - Jan Savrda - dybbuk publishing house</t>
  </si>
  <si>
    <t>G - Tigerstyle Ltd</t>
  </si>
  <si>
    <t>G - Nick Holdstock</t>
  </si>
  <si>
    <t>I - King's Park Brass</t>
  </si>
  <si>
    <t>I - Rothesay District Pipe Band</t>
  </si>
  <si>
    <t>T - John-Paul Mason</t>
  </si>
  <si>
    <t>T - Malcolm MacLean Consultancy Services</t>
  </si>
  <si>
    <t>I - Clydebank Films</t>
  </si>
  <si>
    <t>T - Young Scot</t>
  </si>
  <si>
    <t>T - Jack Webb</t>
  </si>
  <si>
    <t>I - Anne Petters</t>
  </si>
  <si>
    <t>T - Astrid Flowers Limited</t>
  </si>
  <si>
    <t>T - Fable Pictures Ltd</t>
  </si>
  <si>
    <t>G - Juana Adcock</t>
  </si>
  <si>
    <t>I - The Junction</t>
  </si>
  <si>
    <t>I - Scotch Bonnet Records ltd</t>
  </si>
  <si>
    <t>T - Ashrafunneesa Hussain</t>
  </si>
  <si>
    <t>T - Stephen Green</t>
  </si>
  <si>
    <t>G - Robbie Synge</t>
  </si>
  <si>
    <t>I - Caroline McCluskey</t>
  </si>
  <si>
    <t>I - Film Access Network Scotland (FANS)</t>
  </si>
  <si>
    <t>T - Call Print Group Limited</t>
  </si>
  <si>
    <t>T - Edinburgh Computer Services ( Scotland ) Ltd</t>
  </si>
  <si>
    <t>T - Elean Goodman</t>
  </si>
  <si>
    <t>T - Harper Macleod LLP</t>
  </si>
  <si>
    <t>T - Mary Blance</t>
  </si>
  <si>
    <t>I - Canongate Youth</t>
  </si>
  <si>
    <t>T - James Robertson</t>
  </si>
  <si>
    <t>I - Sound Waves SCIO</t>
  </si>
  <si>
    <t>T - Gowin Services Ltd T/A Dyno-Rod</t>
  </si>
  <si>
    <t>T - Space Strategies Ltd</t>
  </si>
  <si>
    <t>T - Wiggin</t>
  </si>
  <si>
    <t>I - RSD Recording Studios</t>
  </si>
  <si>
    <t>T - Cinekid</t>
  </si>
  <si>
    <t>T - Aidan Moesby</t>
  </si>
  <si>
    <t>T - Fruits in The City Ltd</t>
  </si>
  <si>
    <t>T - Hays Accountancy &amp; Finance</t>
  </si>
  <si>
    <t>T - Remix Summits Ltd</t>
  </si>
  <si>
    <t>I - Festival Park Day Nursery Glasgow City Council</t>
  </si>
  <si>
    <t>T - Barry Laird</t>
  </si>
  <si>
    <t>T - independent Street Arts Network</t>
  </si>
  <si>
    <t>T - Matt's Gallery</t>
  </si>
  <si>
    <t>I - Fix Visual Effects Ltd</t>
  </si>
  <si>
    <t>I - Galashiels Town Band</t>
  </si>
  <si>
    <t>I - Scottish Documentary Institute (SDI)</t>
  </si>
  <si>
    <t>T - Ibis Edinburgh</t>
  </si>
  <si>
    <t>T - Culture Republic</t>
  </si>
  <si>
    <t>T - University of Stratchlyde</t>
  </si>
  <si>
    <t>T - RBS (Transaction Services UK)</t>
  </si>
  <si>
    <t>T - Hannah Putsey</t>
  </si>
  <si>
    <t>T - PianoPiano</t>
  </si>
  <si>
    <t>G - Kieran Campbell Murray</t>
  </si>
  <si>
    <t>G - MungoÔÇÖs Hi Fi</t>
  </si>
  <si>
    <t>I - Edinburgh Napier University (Screen Academy Scotland</t>
  </si>
  <si>
    <t>T - Comar</t>
  </si>
  <si>
    <t>T - Neil Henderson</t>
  </si>
  <si>
    <t>G - Emily Kelly</t>
  </si>
  <si>
    <t>T - Pam Roberts</t>
  </si>
  <si>
    <t>T - Reed Specialist Recruitment Ltd</t>
  </si>
  <si>
    <t>T - Publishing Scotland</t>
  </si>
  <si>
    <t>G - Citymoves [Aberdeen City Council)</t>
  </si>
  <si>
    <t>T - Complete IT Systems Ltd</t>
  </si>
  <si>
    <t>T - Figment Films Ltd</t>
  </si>
  <si>
    <t>T - Royal National Theatre</t>
  </si>
  <si>
    <t>G - Celtic Colours International Festival</t>
  </si>
  <si>
    <t>G - Mick Peter</t>
  </si>
  <si>
    <t>I - British Federation of Film Societies</t>
  </si>
  <si>
    <t>I - Shaper Caper Limited</t>
  </si>
  <si>
    <t>T - Judy Moir Agency</t>
  </si>
  <si>
    <t>T - Redfern Travel Ltd</t>
  </si>
  <si>
    <t>T - Scottish Funding Council</t>
  </si>
  <si>
    <t>T - Clydebank Films</t>
  </si>
  <si>
    <t>T - Showcase Scotland</t>
  </si>
  <si>
    <t>T - Fusion Electrical &amp; Civils Ltd</t>
  </si>
  <si>
    <t>T - Vodafone Limited</t>
  </si>
  <si>
    <t>T - Govknow Events Ltd</t>
  </si>
  <si>
    <t>T - Scott Graham</t>
  </si>
  <si>
    <t>T - Park's of Hamilton (Coach Hirers) Ltd</t>
  </si>
  <si>
    <t>I - Assembly Theatre</t>
  </si>
  <si>
    <t>I - Hope United</t>
  </si>
  <si>
    <t>I - SambaYaBamba</t>
  </si>
  <si>
    <t>T - Jenna Main</t>
  </si>
  <si>
    <t>T - Linda Strachan</t>
  </si>
  <si>
    <t>I - Radio Forth (Bauer Academy)</t>
  </si>
  <si>
    <t>I - Colston Milton Parish Church</t>
  </si>
  <si>
    <t>I - The Green Door Studio Community Interest Company</t>
  </si>
  <si>
    <t>T - Museums Galleries Scotland (MGS)</t>
  </si>
  <si>
    <t>T - Gary McNair</t>
  </si>
  <si>
    <t>T - Keo North Ltd</t>
  </si>
  <si>
    <t>T - Reigart Contracts Ltd</t>
  </si>
  <si>
    <t>T - West Lothian Council</t>
  </si>
  <si>
    <t>G - Gerrie Fellows</t>
  </si>
  <si>
    <t>G - Stillmotion Productions Ltd</t>
  </si>
  <si>
    <t>I - Beatroute Arts</t>
  </si>
  <si>
    <t>T - Glenfinlas</t>
  </si>
  <si>
    <t>T - Heads of Instrumental Teaching Scotland (HITS)</t>
  </si>
  <si>
    <t>T - Lynda Graham</t>
  </si>
  <si>
    <t>I - EAVE</t>
  </si>
  <si>
    <t>I - Hobbes &amp; Viking</t>
  </si>
  <si>
    <t>T - Arts Professional</t>
  </si>
  <si>
    <t>T - Chapter (Cardiff) Ltd</t>
  </si>
  <si>
    <t>T - Euclid</t>
  </si>
  <si>
    <t>T - North Edinburgh Arts Centre</t>
  </si>
  <si>
    <t>T - The Publishing Training Centre (PTC)</t>
  </si>
  <si>
    <t>T - Scottish Futures Trust Ltd</t>
  </si>
  <si>
    <t>T - Springer Nature</t>
  </si>
  <si>
    <t>T - The Trades Hall of Glasgow</t>
  </si>
  <si>
    <t>G - The Outside Track</t>
  </si>
  <si>
    <t>I - Eilidh Firth</t>
  </si>
  <si>
    <t>I - Museum and Galleries Scotland</t>
  </si>
  <si>
    <t>G - Queensland Folk Federation Incorporated</t>
  </si>
  <si>
    <t>T - Cooler Kings Film</t>
  </si>
  <si>
    <t>T - Kathleen Bolt Mediation Services Ltd</t>
  </si>
  <si>
    <t>T - Legal and General Assurance Society</t>
  </si>
  <si>
    <t>I - Sound Station</t>
  </si>
  <si>
    <t>T - Moniack Mhor</t>
  </si>
  <si>
    <t>T - Plan B</t>
  </si>
  <si>
    <t>T - SysAid Technologies Ltd</t>
  </si>
  <si>
    <t>T - Blanche Policy Services</t>
  </si>
  <si>
    <t>T - Ellie Royle</t>
  </si>
  <si>
    <t>T - Engaging Digital Comms</t>
  </si>
  <si>
    <t>T - Gillebride MacMillan</t>
  </si>
  <si>
    <t>T - Raisah Ahmed</t>
  </si>
  <si>
    <t>T - Raymond MacDonald</t>
  </si>
  <si>
    <t>T - Winifred Jamieson</t>
  </si>
  <si>
    <t>G - Scottish Universities International Summer School</t>
  </si>
  <si>
    <t>G - Allan MacDonald</t>
  </si>
  <si>
    <t>I - LBP Outlander Series 2 Ltd</t>
  </si>
  <si>
    <t>T - Ailie Rutherford</t>
  </si>
  <si>
    <t>T - Conor Baird</t>
  </si>
  <si>
    <t>T - Penny Anderson</t>
  </si>
  <si>
    <t>T - Politics First</t>
  </si>
  <si>
    <t>T - Saltire Hospitality Ltd</t>
  </si>
  <si>
    <t>T - Scottish Council on Archives</t>
  </si>
  <si>
    <t>T - Duncan Bremnar</t>
  </si>
  <si>
    <t>T - SMART</t>
  </si>
  <si>
    <t>T - Tom Nolan</t>
  </si>
  <si>
    <t>T - HK Surveying and Design</t>
  </si>
  <si>
    <t>T - Timespan</t>
  </si>
  <si>
    <t>T - New Bay Media</t>
  </si>
  <si>
    <t>T - Sanjay Lago</t>
  </si>
  <si>
    <t>G - Manran (Gary Innes)</t>
  </si>
  <si>
    <t>G - Grainne Morton</t>
  </si>
  <si>
    <t>G - WOMPS</t>
  </si>
  <si>
    <t>T - Andrea Geile</t>
  </si>
  <si>
    <t>T - Anthony Scrag</t>
  </si>
  <si>
    <t>T - Emma Drye</t>
  </si>
  <si>
    <t>T - Emma Nicolson</t>
  </si>
  <si>
    <t>T - Fintan Ryan</t>
  </si>
  <si>
    <t>T - Hannah Rose Whittle</t>
  </si>
  <si>
    <t>T - Jolanta Dolewska</t>
  </si>
  <si>
    <t>T - Kevin McPhee</t>
  </si>
  <si>
    <t>T - Lotte Hardie Kravitz</t>
  </si>
  <si>
    <t>T - Maeve Redmond</t>
  </si>
  <si>
    <t>T - Morvern Cunningham</t>
  </si>
  <si>
    <t>T - Patricia Fleming Projects</t>
  </si>
  <si>
    <t>T - Rachel MacLean</t>
  </si>
  <si>
    <t>T - Samantha Clark</t>
  </si>
  <si>
    <t>T - SCMC Projects</t>
  </si>
  <si>
    <t>T - Scott Hunter</t>
  </si>
  <si>
    <t>T - Stephanie Vandemeulebroucke</t>
  </si>
  <si>
    <t>T - Thomas Whittle</t>
  </si>
  <si>
    <t>T - Tiffany Boyle</t>
  </si>
  <si>
    <t>T - Collins &amp; Grotto Studio</t>
  </si>
  <si>
    <t>T - Creative Branch Scotland</t>
  </si>
  <si>
    <t>T - Laura Robertson</t>
  </si>
  <si>
    <t>T - Moira Innes</t>
  </si>
  <si>
    <t>T - Sarah Strang</t>
  </si>
  <si>
    <t>T - Virginia Hutchison</t>
  </si>
  <si>
    <t>G - UZ Arts</t>
  </si>
  <si>
    <t>G - Cultural Enterprise Office</t>
  </si>
  <si>
    <t>G - Arts and Business</t>
  </si>
  <si>
    <t>G - Red Bridge Arts CIC</t>
  </si>
  <si>
    <t>G - Ramesh Meyyappan Productions</t>
  </si>
  <si>
    <t>I - Ciara Barry</t>
  </si>
  <si>
    <t>I - Richard Warden</t>
  </si>
  <si>
    <t>T - The Corner Shop Public Relations (Scotland) Ltd</t>
  </si>
  <si>
    <t>T - Helen Voce</t>
  </si>
  <si>
    <t>T - Jenny Smith</t>
  </si>
  <si>
    <t>T - Val McDermid</t>
  </si>
  <si>
    <t>G - KLOE</t>
  </si>
  <si>
    <t>G - Pinact</t>
  </si>
  <si>
    <t>T - Joanna Baxter Wilson</t>
  </si>
  <si>
    <t>T - Mary Morrison</t>
  </si>
  <si>
    <t>T - Scottish Poetry Library</t>
  </si>
  <si>
    <t>T - Sion Parkinson</t>
  </si>
  <si>
    <t>G - St Andrews Voices</t>
  </si>
  <si>
    <t>I - Escape Youth Services</t>
  </si>
  <si>
    <t>T - Alexia Holt</t>
  </si>
  <si>
    <t>T - Double Take Projections</t>
  </si>
  <si>
    <t>T - Francesca Zappia</t>
  </si>
  <si>
    <t>T - Inge Panneels</t>
  </si>
  <si>
    <t>T - Jacqueline Donachie</t>
  </si>
  <si>
    <t>T - Marigold Multimedia Ltd</t>
  </si>
  <si>
    <t>G - Alice Cooper</t>
  </si>
  <si>
    <t>G - Love That Will Not Die Ltd</t>
  </si>
  <si>
    <t>G - Catriona Price</t>
  </si>
  <si>
    <t>I - TS2 Productions Limited</t>
  </si>
  <si>
    <t>I - Raydale Dower</t>
  </si>
  <si>
    <t>I - Mr McFallÔÇÖs Chamber</t>
  </si>
  <si>
    <t>I - Reel Kids Music Club</t>
  </si>
  <si>
    <t>I - KOR! Records CIC</t>
  </si>
  <si>
    <t>T - Barrowland Ballet</t>
  </si>
  <si>
    <t>T - Beverley Syme</t>
  </si>
  <si>
    <t>T - Cloud Eight Films Ltd</t>
  </si>
  <si>
    <t>T - David Brew</t>
  </si>
  <si>
    <t>T - Maggie Kinloch</t>
  </si>
  <si>
    <t>T - Archibald McKellar Ltd</t>
  </si>
  <si>
    <t>T - Sarah Jauncey</t>
  </si>
  <si>
    <t>T - Sheila Murray</t>
  </si>
  <si>
    <t>T - TS2 Productions</t>
  </si>
  <si>
    <t>G - Solar Bear</t>
  </si>
  <si>
    <t>G - TACTICAL A. U. LIMITED</t>
  </si>
  <si>
    <t>G - Boswell Book Festival</t>
  </si>
  <si>
    <t>G - Alex Neilson</t>
  </si>
  <si>
    <t>G - 1 Royal Terrace</t>
  </si>
  <si>
    <t>G - Lin Li</t>
  </si>
  <si>
    <t>G - University of Aberdeen</t>
  </si>
  <si>
    <t>G - Eilean Eisdeal</t>
  </si>
  <si>
    <t>G - Rosemary Hogarth</t>
  </si>
  <si>
    <t>G - Dance UK</t>
  </si>
  <si>
    <t>G - A Moment's Peace Theatre Company</t>
  </si>
  <si>
    <t>I - NTC Touring Theatre Company Ltd</t>
  </si>
  <si>
    <t>I - Young Films Ltd (Bannan Series 2)</t>
  </si>
  <si>
    <t>G - Ayr Gaiety Partnership Ltd</t>
  </si>
  <si>
    <t>G - Birds of Paradise Theatre</t>
  </si>
  <si>
    <t>G - Catherine Wheels Theatre Company</t>
  </si>
  <si>
    <t>G - Dance House</t>
  </si>
  <si>
    <t>G - Deveron Arts</t>
  </si>
  <si>
    <t>G - Drake Music Scotland</t>
  </si>
  <si>
    <t>G - Edinburgh UNESCO City of Literature Trust</t>
  </si>
  <si>
    <t>G - Enterprise Music Scotland</t>
  </si>
  <si>
    <t>G - Feis Rois Ltd</t>
  </si>
  <si>
    <t>G - Feisean nan Gaidheal</t>
  </si>
  <si>
    <t>G - Festival City Theatre Trust</t>
  </si>
  <si>
    <t>G - Glasgow East Arts Co Ltd</t>
  </si>
  <si>
    <t>G - Glasgow Women's Library</t>
  </si>
  <si>
    <t>G - Imaginate</t>
  </si>
  <si>
    <t>G - Indepen-dance</t>
  </si>
  <si>
    <t>G - Luminate</t>
  </si>
  <si>
    <t>G - Lung Ha's Theatre Company</t>
  </si>
  <si>
    <t>G - National Youth Choir of Scotland</t>
  </si>
  <si>
    <t>G - The National Youth Orchestra of Scotland</t>
  </si>
  <si>
    <t>G - North East Arts Touring</t>
  </si>
  <si>
    <t>G - Project Ability</t>
  </si>
  <si>
    <t>G - Rapture Theatre Company</t>
  </si>
  <si>
    <t>G - Regional Screen Scotland</t>
  </si>
  <si>
    <t>G - Scottish Film Limited ( Film Hub Scotland )</t>
  </si>
  <si>
    <t>G - Scottish National Jazz Orchestra</t>
  </si>
  <si>
    <t>G - Scottish Youth Dance (Y Dance)</t>
  </si>
  <si>
    <t>G - Stellar Quines Ltd</t>
  </si>
  <si>
    <t>G - The National Piping Centre</t>
  </si>
  <si>
    <t>G - The Stove Network Ltd</t>
  </si>
  <si>
    <t>G - The Touring Network (Highlands &amp; Islands)</t>
  </si>
  <si>
    <t>G - City of Edinburgh Council (Travelling Gallery)</t>
  </si>
  <si>
    <t>G - Voluntary Arts Scotland</t>
  </si>
  <si>
    <t>G - Wigtown Festival Company</t>
  </si>
  <si>
    <t>G - Woodend Arts Ltd</t>
  </si>
  <si>
    <t>G - Youth Theatre Arts Scotland</t>
  </si>
  <si>
    <t>G - Aros (Isle of Skye) Ltd</t>
  </si>
  <si>
    <t>G - Karen Cunningham</t>
  </si>
  <si>
    <t>G - Dr Kirsten Norrie</t>
  </si>
  <si>
    <t>G - Neu Reekie Limited</t>
  </si>
  <si>
    <t>G - Edinburgh Mela</t>
  </si>
  <si>
    <t>I - Slate North Ltd (Stonemouth)</t>
  </si>
  <si>
    <t>I - Stills Gallery</t>
  </si>
  <si>
    <t>G - West Dunbartonshire Council</t>
  </si>
  <si>
    <t>G - Rebecca Cameron</t>
  </si>
  <si>
    <t>G - Saffy Setohy</t>
  </si>
  <si>
    <t>G - Hans Kok</t>
  </si>
  <si>
    <t>G - Claire Willoughby</t>
  </si>
  <si>
    <t>G - Paraig MacNeill</t>
  </si>
  <si>
    <t>G - Deirdre Heddon</t>
  </si>
  <si>
    <t>G - Caroline Finlay</t>
  </si>
  <si>
    <t>G - Peebles Orchestra</t>
  </si>
  <si>
    <t>G - Robert Rae</t>
  </si>
  <si>
    <t>G - Northwoods Ltd</t>
  </si>
  <si>
    <t>G - Craignish Village Hall</t>
  </si>
  <si>
    <t>G - Scottish Prison Arts Network</t>
  </si>
  <si>
    <t>G - Cardboard Citizens</t>
  </si>
  <si>
    <t>G - Robert Kenyon</t>
  </si>
  <si>
    <t>G - Jessica Harrison</t>
  </si>
  <si>
    <t>I - Cinekid</t>
  </si>
  <si>
    <t>I - Met Film Production Ltd</t>
  </si>
  <si>
    <t>G - Felipe Bustos Sierra</t>
  </si>
  <si>
    <t>G - Linda Williamson</t>
  </si>
  <si>
    <t>G - Lowland and Border PipersÔÇÖ Society</t>
  </si>
  <si>
    <t>G - Mull of Kintyre Music and Arts Association</t>
  </si>
  <si>
    <t>G - Scottish Music Industry Association</t>
  </si>
  <si>
    <t>G - Ceolas Uibhist</t>
  </si>
  <si>
    <t>G - Africa in Motion</t>
  </si>
  <si>
    <t>G - Freight Books</t>
  </si>
  <si>
    <t>G - Common Purpose UK</t>
  </si>
  <si>
    <t>G - Lammermuir Festival</t>
  </si>
  <si>
    <t>G - Music at Paxton Ltd (Helen Jamieson)</t>
  </si>
  <si>
    <t>G - Flore Cosquer</t>
  </si>
  <si>
    <t>G - Sally Owen</t>
  </si>
  <si>
    <t>G - Hannah Venet</t>
  </si>
  <si>
    <t>I - David M Hughes</t>
  </si>
  <si>
    <t>I - Lichen Films Ltd</t>
  </si>
  <si>
    <t>I - NEPAN</t>
  </si>
  <si>
    <t>T - Sorbier Productions Ltd</t>
  </si>
  <si>
    <t>T - Shetland Moving Image Archive</t>
  </si>
  <si>
    <t>I - Royal National Institue of Blind (RNIB's) People's I</t>
  </si>
  <si>
    <t>T - Susan T Grant</t>
  </si>
  <si>
    <t>G - Wide Open (South Scotland)</t>
  </si>
  <si>
    <t>G - Mr McFall's Chamber</t>
  </si>
  <si>
    <t>G - Cyan Clayworks cic</t>
  </si>
  <si>
    <t>G - Stoirm Og (Elspeth Turner)</t>
  </si>
  <si>
    <t>G - Malachy Tallack</t>
  </si>
  <si>
    <t>G - Su-a Lee</t>
  </si>
  <si>
    <t>G - Pinkie Maclure</t>
  </si>
  <si>
    <t>G - Anthony Schrag</t>
  </si>
  <si>
    <t>G - Stewart Ennis</t>
  </si>
  <si>
    <t>G - The Forest SCIO</t>
  </si>
  <si>
    <t>T - Pete Stollery</t>
  </si>
  <si>
    <t>G - Terra Incognita</t>
  </si>
  <si>
    <t>G - Borders Book Festival</t>
  </si>
  <si>
    <t>G - Charlotte Hathaway</t>
  </si>
  <si>
    <t>G - Erlend Tait</t>
  </si>
  <si>
    <t>G - Associazione Pisa Book Festival</t>
  </si>
  <si>
    <t>G - BOOK GROUP</t>
  </si>
  <si>
    <t>I - Holdings Ecosse Ltd</t>
  </si>
  <si>
    <t>G - Edinburgh Jazz and Blues Festival Limited</t>
  </si>
  <si>
    <t>G - Dallahan</t>
  </si>
  <si>
    <t>G - Sophie Ferguson</t>
  </si>
  <si>
    <t>G - Live Music Now</t>
  </si>
  <si>
    <t>G - Chris Dyson</t>
  </si>
  <si>
    <t>G - Toonspeak Young PeopleÔÇÖs Theatre</t>
  </si>
  <si>
    <t>G - Ursula Hunter</t>
  </si>
  <si>
    <t>G - Carla Novi</t>
  </si>
  <si>
    <t>G - Juli Bola├▒os-Durman</t>
  </si>
  <si>
    <t>G - Michael James Hunter</t>
  </si>
  <si>
    <t>G - Dunbar Festival of Words</t>
  </si>
  <si>
    <t>G - Clare Hunter</t>
  </si>
  <si>
    <t>G - Decade Events</t>
  </si>
  <si>
    <t>G - Sarah Lowndes</t>
  </si>
  <si>
    <t>I - Care Inspectorate</t>
  </si>
  <si>
    <t>I - Eileen Gatt</t>
  </si>
  <si>
    <t>I - Journey Pictures Ltd</t>
  </si>
  <si>
    <t>I - Magic Monkey Films</t>
  </si>
  <si>
    <t>G - Amy Conway</t>
  </si>
  <si>
    <t>G - Skye Reynolds</t>
  </si>
  <si>
    <t>G - Beth Shapeero</t>
  </si>
  <si>
    <t>G - Jennifer R Wicks</t>
  </si>
  <si>
    <t>G - Elaine Thomson diRollo</t>
  </si>
  <si>
    <t>G - Tony Cownie and Liz Lochhead (Sarah Gray)</t>
  </si>
  <si>
    <t>G - Sidmouth Folk Week Productions Ltd</t>
  </si>
  <si>
    <t>G - Black &amp; White Publishing Ltd</t>
  </si>
  <si>
    <t>G - Take One Action Films</t>
  </si>
  <si>
    <t>G - Glasgow Life</t>
  </si>
  <si>
    <t>G - Federation of Scottish Theatre</t>
  </si>
  <si>
    <t>G - The Hunt Collective</t>
  </si>
  <si>
    <t>G - Dalen Alba</t>
  </si>
  <si>
    <t>G - Stanza Scotlands' Poetry Festival</t>
  </si>
  <si>
    <t>G - Stephen Hurrel</t>
  </si>
  <si>
    <t>G - Katrina McPherson</t>
  </si>
  <si>
    <t>G - Rhubaba Gallery and Studios</t>
  </si>
  <si>
    <t>G - Birnam Arts Centre</t>
  </si>
  <si>
    <t>G - Cromarty and Resolis Film Society</t>
  </si>
  <si>
    <t>G - Arts &amp; Business Scotland</t>
  </si>
  <si>
    <t>I - WestEnd Films Production Limited (Blackbird)</t>
  </si>
  <si>
    <t>G - Active events</t>
  </si>
  <si>
    <t>G - Artlink Edinburgh &amp; the Lothians</t>
  </si>
  <si>
    <t>G - Maria Fusco</t>
  </si>
  <si>
    <t>G - Gavin Prentice</t>
  </si>
  <si>
    <t>G - The Cottier Projects</t>
  </si>
  <si>
    <t>G - Starcatchers Productions Ltd</t>
  </si>
  <si>
    <t>G - Pulteneytown PeoplesÔÇÖ Project</t>
  </si>
  <si>
    <t>G - LeithLate</t>
  </si>
  <si>
    <t>G - Beyond Borders Scotland</t>
  </si>
  <si>
    <t>G - Scottish Saxophone Ensemble</t>
  </si>
  <si>
    <t>G - French Film Festival</t>
  </si>
  <si>
    <t>G - Garvald Edinburgh</t>
  </si>
  <si>
    <t>G - Lyth Arts Centre</t>
  </si>
  <si>
    <t>G - Belle Jones</t>
  </si>
  <si>
    <t>G - Ross Cooper</t>
  </si>
  <si>
    <t>G - The University Court of the University of Edinburgh</t>
  </si>
  <si>
    <t>G - Rachael Bradley</t>
  </si>
  <si>
    <t>I - Gabriel Robertson</t>
  </si>
  <si>
    <t>I - Jane Topping</t>
  </si>
  <si>
    <t>I - Ken Petrie</t>
  </si>
  <si>
    <t>G - Greenock Arts Guild</t>
  </si>
  <si>
    <t>G - Tuff Love</t>
  </si>
  <si>
    <t>G - Julia Taudevin</t>
  </si>
  <si>
    <t>G - Doune the Rabbit Hole CIC</t>
  </si>
  <si>
    <t>G - Ciara MacLaverty</t>
  </si>
  <si>
    <t>G - Al Seed</t>
  </si>
  <si>
    <t>G - Haftor Medboe</t>
  </si>
  <si>
    <t>G - Rachel Maclean</t>
  </si>
  <si>
    <t>G - Susan OÔÇÖByrne</t>
  </si>
  <si>
    <t>I - Synchronicity Films Ltd - KILL</t>
  </si>
  <si>
    <t>T - Julie Fowlis</t>
  </si>
  <si>
    <t>T - Jim Tough Coaching and Consultancy</t>
  </si>
  <si>
    <t>G - Filipa Oliveira</t>
  </si>
  <si>
    <t>G - Really Interesting Objects (RIO) ltd</t>
  </si>
  <si>
    <t>G - Lucy Boyes</t>
  </si>
  <si>
    <t>G - Stills Gallery</t>
  </si>
  <si>
    <t>G - Katrina Valle</t>
  </si>
  <si>
    <t>I - Fable Pictures</t>
  </si>
  <si>
    <t>I - Tommy's Honor Productions Ltd</t>
  </si>
  <si>
    <t>G - Su Grierson</t>
  </si>
  <si>
    <t>G - Tamasha Theatre Company</t>
  </si>
  <si>
    <t>G - Edinburgh Quartet Trust</t>
  </si>
  <si>
    <t>G - Wee Stories Theatre for Children</t>
  </si>
  <si>
    <t>G - Ewan Morrison</t>
  </si>
  <si>
    <t>G - Eastgate Theatre (Peebles) &amp; Arts Centre Ltd</t>
  </si>
  <si>
    <t>G - PAWS (Phillip Taylor)</t>
  </si>
  <si>
    <t>G - Culture Republic</t>
  </si>
  <si>
    <t>G - The Number Shop - Gallery and Studios</t>
  </si>
  <si>
    <t>G - Matthew Whiteside</t>
  </si>
  <si>
    <t>G - Lapidus Scotland</t>
  </si>
  <si>
    <t>G - New Media Scotland</t>
  </si>
  <si>
    <t>G - Once Were Farmers Ltd</t>
  </si>
  <si>
    <t>G - Metaphrog (John Chalmers)</t>
  </si>
  <si>
    <t>G - Karen Elizabeth Donovan</t>
  </si>
  <si>
    <t>G - Music Co-OPERAtive Scotland</t>
  </si>
  <si>
    <t>G - Scottish Queer International Film Festival</t>
  </si>
  <si>
    <t>G - Mhairi Killin</t>
  </si>
  <si>
    <t>G - Elspeth Lamb</t>
  </si>
  <si>
    <t>G - Dogstar Theatre Company Limited (Factor 8)</t>
  </si>
  <si>
    <t>G - Fanny Lam Christie</t>
  </si>
  <si>
    <t>G - Laura Spring</t>
  </si>
  <si>
    <t>G - Tania Czajka</t>
  </si>
  <si>
    <t>G - Suzanne Briggs</t>
  </si>
  <si>
    <t>I - Scrumptious Productions Ltd</t>
  </si>
  <si>
    <t>G - Proiseact nan Ealan</t>
  </si>
  <si>
    <t>G - Shooglenifty Ltd</t>
  </si>
  <si>
    <t>G - New Music Scotland</t>
  </si>
  <si>
    <t>G - Mairi Lafferty</t>
  </si>
  <si>
    <t>G - Saltire Society (Jim Tough)</t>
  </si>
  <si>
    <t>G - The Glad Cafe</t>
  </si>
  <si>
    <t>G - PRSF (PRS for Music Foundation)</t>
  </si>
  <si>
    <t>G - Jazz Scotland Ltd</t>
  </si>
  <si>
    <t>G - Julie Johnstone</t>
  </si>
  <si>
    <t>G - Gemma Williams</t>
  </si>
  <si>
    <t>G - Dennis and Debbie Club (Dennis Reinmuller and Debbie</t>
  </si>
  <si>
    <t>I - Edinburgh University</t>
  </si>
  <si>
    <t>I - Culture NL Ltd</t>
  </si>
  <si>
    <t>G - The Victoria Hall Trust Management Committee</t>
  </si>
  <si>
    <t>G - Adrian Wiszniewski</t>
  </si>
  <si>
    <t>G - SCAN (Scotland's Contemporary Arts Network)</t>
  </si>
  <si>
    <t>G - LUX</t>
  </si>
  <si>
    <t>G - Culture NL Ltd</t>
  </si>
  <si>
    <t>G - Nicola White</t>
  </si>
  <si>
    <t>G - Leighton Jones</t>
  </si>
  <si>
    <t>G - Scott McCracken</t>
  </si>
  <si>
    <t>G - Art In Hospital</t>
  </si>
  <si>
    <t>G - Active Inquiry Community Interest Company</t>
  </si>
  <si>
    <t>I - Savalas</t>
  </si>
  <si>
    <t>G - Gill White</t>
  </si>
  <si>
    <t>G - Small is Beautiful</t>
  </si>
  <si>
    <t>G - Sam Rowe</t>
  </si>
  <si>
    <t>G - Karen L Vaughan</t>
  </si>
  <si>
    <t>G - Dionysia Press</t>
  </si>
  <si>
    <t>G - Donna Rutherford</t>
  </si>
  <si>
    <t>G - Traquair Enterprise</t>
  </si>
  <si>
    <t>G - Jamie Harrison, Guy Bishop, Simon Wilkinson</t>
  </si>
  <si>
    <t>G - Laura Wooff</t>
  </si>
  <si>
    <t>G - East Ayrshire Council (East Ayrshire Leisure Trust)</t>
  </si>
  <si>
    <t>G - Edinburgh International Fashion Festival</t>
  </si>
  <si>
    <t>G - Marc Brew Company</t>
  </si>
  <si>
    <t>G - Scottish Mental Health Arts &amp; Film Festival (SMHAFF)</t>
  </si>
  <si>
    <t>G - National Theatre of Scotland</t>
  </si>
  <si>
    <t>I - Icon Film Distribution</t>
  </si>
  <si>
    <t>T - The Agency Ltd</t>
  </si>
  <si>
    <t>T - Connect Solutions PTY Ltd</t>
  </si>
  <si>
    <t>T - Highland Print Studio</t>
  </si>
  <si>
    <t>T - Edinburgh College of Art</t>
  </si>
  <si>
    <t>G - Glasgow Improvisers Orchestra</t>
  </si>
  <si>
    <t>G - Poorboy Ltd</t>
  </si>
  <si>
    <t>G - Collect Scotland CIC</t>
  </si>
  <si>
    <t>G - Ailie Rutherford</t>
  </si>
  <si>
    <t>G - Pirate Productions Limited</t>
  </si>
  <si>
    <t>G - Laura Hamilton</t>
  </si>
  <si>
    <t>I - Boreas</t>
  </si>
  <si>
    <t>G - Word Power Arts</t>
  </si>
  <si>
    <t>G - Vision Mechanics Ltd</t>
  </si>
  <si>
    <t>G - Company of Wolves</t>
  </si>
  <si>
    <t>G - Gair Dunlop</t>
  </si>
  <si>
    <t>G - NHS Greater Glasgow and Clyde - Community Health Par</t>
  </si>
  <si>
    <t>G - J. David Simons</t>
  </si>
  <si>
    <t>G - Garioch Jazz Club</t>
  </si>
  <si>
    <t>G - Kirstin McLean</t>
  </si>
  <si>
    <t>I - High Life Highland</t>
  </si>
  <si>
    <t>I - Paradiso Films Documentaries Ltd</t>
  </si>
  <si>
    <t>T - Hotel du Vin Trading Ltd (Malmaison)</t>
  </si>
  <si>
    <t>T - the stove network</t>
  </si>
  <si>
    <t>G - Claire Halleran &amp; Lisa Sangster</t>
  </si>
  <si>
    <t>G - Make Works Ltd</t>
  </si>
  <si>
    <t>G - NEoN (North East of North)</t>
  </si>
  <si>
    <t>G - Scots Music Group</t>
  </si>
  <si>
    <t>G - Koestler Trust</t>
  </si>
  <si>
    <t>G - David Ian Warner</t>
  </si>
  <si>
    <t>G - John Glenday</t>
  </si>
  <si>
    <t>G - Richard Ashrowan</t>
  </si>
  <si>
    <t>I - Neil Rolland</t>
  </si>
  <si>
    <t>G - Glenkens Community and Arts Trust</t>
  </si>
  <si>
    <t>G - Cambridge Live</t>
  </si>
  <si>
    <t>G - Art Angel (Scotland) LTD</t>
  </si>
  <si>
    <t>G - Luci Holland</t>
  </si>
  <si>
    <t>G - East Ross Writers</t>
  </si>
  <si>
    <t>G - Shane Connolly</t>
  </si>
  <si>
    <t>G - Chris Hutchings</t>
  </si>
  <si>
    <t>G - Nick Turner</t>
  </si>
  <si>
    <t>G - Alice McGrath</t>
  </si>
  <si>
    <t>G - Luke Pell</t>
  </si>
  <si>
    <t>T - Cordia(Services) LLP</t>
  </si>
  <si>
    <t>T - Tommy's Honor Productions Ltd</t>
  </si>
  <si>
    <t>G - Jo Pudelko</t>
  </si>
  <si>
    <t>G - The Cumnock Tryst</t>
  </si>
  <si>
    <t>G - Gillian Frame</t>
  </si>
  <si>
    <t>G - Annie George</t>
  </si>
  <si>
    <t>G - Kirsten Easdale</t>
  </si>
  <si>
    <t>G - Capital Arts</t>
  </si>
  <si>
    <t>G - Tricky Hat Productions</t>
  </si>
  <si>
    <t>I - Cambo Heritage Trust</t>
  </si>
  <si>
    <t>I - The Sound of Young Scotland Ltd</t>
  </si>
  <si>
    <t>T - Matthew Sowerby</t>
  </si>
  <si>
    <t>T - Moira H Thorburn</t>
  </si>
  <si>
    <t>G - David Dale Gallery &amp; Studios</t>
  </si>
  <si>
    <t>G - Martin OÔÇÖ Connor</t>
  </si>
  <si>
    <t>G - Errol White Company</t>
  </si>
  <si>
    <t>G - Visiting Arts</t>
  </si>
  <si>
    <t>G - Katie Milroy (KaSt Dance Company)</t>
  </si>
  <si>
    <t>G - Kathryn Briggs</t>
  </si>
  <si>
    <t>G - Lauren MacColl</t>
  </si>
  <si>
    <t>T - Light Bulb Arts Ltd</t>
  </si>
  <si>
    <t>G - Scottish Review of Books</t>
  </si>
  <si>
    <t>G - Dudendance Theatre</t>
  </si>
  <si>
    <t>G - Rebecca Wilcox</t>
  </si>
  <si>
    <t>G - The Glad Foundation</t>
  </si>
  <si>
    <t>G - Rally &amp; Broad (McCrum &amp; Lindsay)</t>
  </si>
  <si>
    <t>G - Talbot Rice Gallery</t>
  </si>
  <si>
    <t>G - Malath Abbas</t>
  </si>
  <si>
    <t>G - Emma Jayne Park</t>
  </si>
  <si>
    <t>G - Dave Young</t>
  </si>
  <si>
    <t>G - Carrie Fertig</t>
  </si>
  <si>
    <t>I - Caravan Cinema Ltd</t>
  </si>
  <si>
    <t>I - EVA RILEY</t>
  </si>
  <si>
    <t>I - Young Films Ltd (Bannan Series 3)</t>
  </si>
  <si>
    <t>G - Hebridean Celtic Festival Trust</t>
  </si>
  <si>
    <t>G - Daniel Allison</t>
  </si>
  <si>
    <t>G - Naoko Mabon</t>
  </si>
  <si>
    <t>G - Scott Paterson</t>
  </si>
  <si>
    <t>G - Charlotte Prodger</t>
  </si>
  <si>
    <t>G - Scotland Loves Animation</t>
  </si>
  <si>
    <t>G - Falkirk Community Trust</t>
  </si>
  <si>
    <t>G - iota</t>
  </si>
  <si>
    <t>G - Penny Anderson</t>
  </si>
  <si>
    <t>G - Karen Mabon</t>
  </si>
  <si>
    <t>G - Ceol's Craic</t>
  </si>
  <si>
    <t>G - Fish and Game (Eilidh MacAskil)</t>
  </si>
  <si>
    <t>I - Jackie Wylie</t>
  </si>
  <si>
    <t>I - Moniaive Festival Village</t>
  </si>
  <si>
    <t>I - Regal Community Theatre (Bathgate) Ltd</t>
  </si>
  <si>
    <t>I - The Research Centre (TRC Media)</t>
  </si>
  <si>
    <t>I - Wellpark Scotland Ltd</t>
  </si>
  <si>
    <t>G - Children's Classic Concerts</t>
  </si>
  <si>
    <t>G - Bjorn Sandberg</t>
  </si>
  <si>
    <t>G - The Drouth</t>
  </si>
  <si>
    <t>G - Birlinn Ltd</t>
  </si>
  <si>
    <t>G - Kilmahew / St PeterÔÇÖs Limited</t>
  </si>
  <si>
    <t>G - Friends of Sharmanka (Sharmanka Kinetic Theatre)</t>
  </si>
  <si>
    <t>G - Sara Shaarawi</t>
  </si>
  <si>
    <t>G - Ken Mathieson</t>
  </si>
  <si>
    <t>G - Document Festival Ltd</t>
  </si>
  <si>
    <t>G - Tortoise in a Nutshell</t>
  </si>
  <si>
    <t>G - sonADA</t>
  </si>
  <si>
    <t>I - Guild of Players Dumfries</t>
  </si>
  <si>
    <t>I - Rob Roy Films</t>
  </si>
  <si>
    <t>I - Somewhere</t>
  </si>
  <si>
    <t>T - The Too Much Fun Club</t>
  </si>
  <si>
    <t>T - Scottish Film</t>
  </si>
  <si>
    <t>G - Embassy Gallery Ltd</t>
  </si>
  <si>
    <t>G - Oceanallover Ltd</t>
  </si>
  <si>
    <t>G - Linda Cracknell</t>
  </si>
  <si>
    <t>G - Arainn Shuaineirt Management Committee (The Sunart</t>
  </si>
  <si>
    <t>T - Red Bridge Arts cic</t>
  </si>
  <si>
    <t>G - Tromolo Productions Ltd</t>
  </si>
  <si>
    <t>G - Oliver Braid</t>
  </si>
  <si>
    <t>G - Deniz Uster and Alberta Whittle</t>
  </si>
  <si>
    <t>G - Puppet State Theatre Company</t>
  </si>
  <si>
    <t>G - Butterstone Management and Eve</t>
  </si>
  <si>
    <t>G - Rachel Levine</t>
  </si>
  <si>
    <t>G - Ned Bigham (Ocean Bloem Productions)</t>
  </si>
  <si>
    <t>I - Matthew Kennedy</t>
  </si>
  <si>
    <t>I - Rosetta Productions Ltd</t>
  </si>
  <si>
    <t>I - Wellington Films Ltd</t>
  </si>
  <si>
    <t>T - Wiggin LLP</t>
  </si>
  <si>
    <t>G - Felipe Bustos Sierra [Debasers Filums]</t>
  </si>
  <si>
    <t>G - Strathpeffer Pavilion Association</t>
  </si>
  <si>
    <t>G - Creative Carbon Scotland</t>
  </si>
  <si>
    <t>G - Kate Tough</t>
  </si>
  <si>
    <t>G - Amy Liptrot</t>
  </si>
  <si>
    <t>G - Morag Mckinnon</t>
  </si>
  <si>
    <t>G - Julia Barton</t>
  </si>
  <si>
    <t>I - Plum Films Limited</t>
  </si>
  <si>
    <t>I - Timelock Media Ltd</t>
  </si>
  <si>
    <t>G - Creative Edinburgh Ltd</t>
  </si>
  <si>
    <t>G - Emma Finn</t>
  </si>
  <si>
    <t>G - Janis Claxton Dance</t>
  </si>
  <si>
    <t>G - Lotte Gertz</t>
  </si>
  <si>
    <t>G - Melanie Forbes-Broomes</t>
  </si>
  <si>
    <t>G - The Bothy Project</t>
  </si>
  <si>
    <t>I - ammfilm</t>
  </si>
  <si>
    <t>I - Fraser MacLean</t>
  </si>
  <si>
    <t>I - Pure Magic Films Ltd (Muirhouse)</t>
  </si>
  <si>
    <t>T - Grassmarket Community Project</t>
  </si>
  <si>
    <t>G - Jenna Watt</t>
  </si>
  <si>
    <t>T - WestEnd Blackbird Ltd</t>
  </si>
  <si>
    <t>G - George Ridgway</t>
  </si>
  <si>
    <t>G - Nikki Kalkman</t>
  </si>
  <si>
    <t>G - Association of Scottish Literary Agents-ASLA</t>
  </si>
  <si>
    <t>G - Helen Milne</t>
  </si>
  <si>
    <t>G - Floris Books Trust Ltd</t>
  </si>
  <si>
    <t>G - Chapter (Cardiff) Ltd (Chapter Arts Centre)</t>
  </si>
  <si>
    <t>G - Dumfries and Galloway Arts Festival</t>
  </si>
  <si>
    <t>G - Alchemy Film and Arts</t>
  </si>
  <si>
    <t>G - Paper Doll Militia Limited</t>
  </si>
  <si>
    <t>G - Claire Cunningham</t>
  </si>
  <si>
    <t>I - PARADISO FILMS DOCUMENTARIES LTD (Samir Mehanovic)</t>
  </si>
  <si>
    <t>I - Roanne Dods</t>
  </si>
  <si>
    <t>G - Aros Community Theatre Ltd</t>
  </si>
  <si>
    <t>G - Brunton Theatre Trust</t>
  </si>
  <si>
    <t>G - Aros/Skyedance</t>
  </si>
  <si>
    <t>G - Stephanie Mann</t>
  </si>
  <si>
    <t>G - Rachel Newton</t>
  </si>
  <si>
    <t>G - Generator Projects</t>
  </si>
  <si>
    <t>G - Dance Ihayami</t>
  </si>
  <si>
    <t>I - Caravan Cinema Ltd (Pikadero)</t>
  </si>
  <si>
    <t>I - Digital Desperados</t>
  </si>
  <si>
    <t>G - The Paul McKenna Band</t>
  </si>
  <si>
    <t>G - Soisgeul (The Gaelic Gospel Choir)</t>
  </si>
  <si>
    <t>G - Marion Ferguson</t>
  </si>
  <si>
    <t>G - Robert Gordon University - Aberdeen</t>
  </si>
  <si>
    <t>G - Embodied Theatre</t>
  </si>
  <si>
    <t>G - James Donald</t>
  </si>
  <si>
    <t>G - Jenny Sturgeon</t>
  </si>
  <si>
    <t>G - Claire Anderson</t>
  </si>
  <si>
    <t>G - Nick Anderson</t>
  </si>
  <si>
    <t>G - Elizabeth Wewiora</t>
  </si>
  <si>
    <t>I - Debasers Filums</t>
  </si>
  <si>
    <t>G - Joanna Nicholson</t>
  </si>
  <si>
    <t>G - Glasgow School of Art Choir (GSA - Kate Hollands)</t>
  </si>
  <si>
    <t>G - Sara Brennan</t>
  </si>
  <si>
    <t>G - Swansea City Opera</t>
  </si>
  <si>
    <t>G - Museum of Childhood</t>
  </si>
  <si>
    <t>G - Chloe Reith and Kirsty White</t>
  </si>
  <si>
    <t>G - Mark Jeary</t>
  </si>
  <si>
    <t>G - Traditional Music &amp; Song Association Scotland (TMSA</t>
  </si>
  <si>
    <t>G - Claricia Kruithof</t>
  </si>
  <si>
    <t>G - Gordon Meade</t>
  </si>
  <si>
    <t>G - Firebrand Theatre Company</t>
  </si>
  <si>
    <t>G - Kate Anians</t>
  </si>
  <si>
    <t>G - ConFAB</t>
  </si>
  <si>
    <t>G - Ellie Harrison</t>
  </si>
  <si>
    <t>I - Wilma Smith</t>
  </si>
  <si>
    <t>T - Hub Events Ltd</t>
  </si>
  <si>
    <t>T - National Heritage Memorial fund</t>
  </si>
  <si>
    <t>T - An Talla Solais</t>
  </si>
  <si>
    <t>G - Shetland Folk Festival Society</t>
  </si>
  <si>
    <t>G - Matt Regan</t>
  </si>
  <si>
    <t>G - Robert Hubbert</t>
  </si>
  <si>
    <t>G - Icarus Theatre Collective</t>
  </si>
  <si>
    <t>G - North Edinburgh Arts Ltd</t>
  </si>
  <si>
    <t>G - Craig Ward</t>
  </si>
  <si>
    <t>I - Matt Hulse</t>
  </si>
  <si>
    <t>I - People Dancing (ArtWorks Alliance)</t>
  </si>
  <si>
    <t>T - creative england</t>
  </si>
  <si>
    <t>G - An Talla Solais</t>
  </si>
  <si>
    <t>G - John Wallace</t>
  </si>
  <si>
    <t>G - Right Lines Production</t>
  </si>
  <si>
    <t>G - Erica Eyres</t>
  </si>
  <si>
    <t>G - Andrew Truscott</t>
  </si>
  <si>
    <t>G - Gary McNair</t>
  </si>
  <si>
    <t>T - Publicity &amp; The Printed Word (T/A Rutherfordinc Ltd)</t>
  </si>
  <si>
    <t>T - St Ronan's Primary School</t>
  </si>
  <si>
    <t>T - UOE Accommodation t/a Edinburgh First</t>
  </si>
  <si>
    <t>T - Valerie Reid</t>
  </si>
  <si>
    <t>G - Seall</t>
  </si>
  <si>
    <t>G - Universal Hall</t>
  </si>
  <si>
    <t>G - Theatre Gu Le├▓r</t>
  </si>
  <si>
    <t>G - Emma Ewan</t>
  </si>
  <si>
    <t>G - Random Accomplice</t>
  </si>
  <si>
    <t>G - Simon Thoumire [and Ian Carr]</t>
  </si>
  <si>
    <t>G - Lesley Banks</t>
  </si>
  <si>
    <t>G - Christina Tweedale</t>
  </si>
  <si>
    <t>G - Giulia Montalbano</t>
  </si>
  <si>
    <t>G - Chris Leslie</t>
  </si>
  <si>
    <t>G - Claire Hastings</t>
  </si>
  <si>
    <t>G - Sara Barker</t>
  </si>
  <si>
    <t>G - Lucy Gaizely, Gary Gardiner and Ian Johnston</t>
  </si>
  <si>
    <t>G - Edward Ross</t>
  </si>
  <si>
    <t>G - MAP</t>
  </si>
  <si>
    <t>G - Deaf Connections</t>
  </si>
  <si>
    <t>G - Anatomy</t>
  </si>
  <si>
    <t>G - Rick Conte</t>
  </si>
  <si>
    <t>G - Marram</t>
  </si>
  <si>
    <t>I - Scottish Library and Information Council (SLIC)</t>
  </si>
  <si>
    <t>T - Claire McNicol</t>
  </si>
  <si>
    <t>T - Bofa Stockholm Limited</t>
  </si>
  <si>
    <t>G - Ayr Gaiety Partnership</t>
  </si>
  <si>
    <t>G - Nalini Paul</t>
  </si>
  <si>
    <t>G - Rachel Colles</t>
  </si>
  <si>
    <t>G - Elizabeth Humble</t>
  </si>
  <si>
    <t>G - Karen Dufour</t>
  </si>
  <si>
    <t>G - Kate V Robertson</t>
  </si>
  <si>
    <t>G - Richard Kass</t>
  </si>
  <si>
    <t>G - Stoneyport Associates</t>
  </si>
  <si>
    <t>G - Ellie Dubois</t>
  </si>
  <si>
    <t>G - Eleanor Logan</t>
  </si>
  <si>
    <t>G - Anna Krzystek</t>
  </si>
  <si>
    <t>G - Helen de Main</t>
  </si>
  <si>
    <t>I - Conxi Fornieles</t>
  </si>
  <si>
    <t>I - Joern Utkilen</t>
  </si>
  <si>
    <t>I - Raising Films</t>
  </si>
  <si>
    <t>I - Summerhall TV</t>
  </si>
  <si>
    <t>G - Gerry Cambridge</t>
  </si>
  <si>
    <t>G - All In Ideas</t>
  </si>
  <si>
    <t>G - Dalcroze UK</t>
  </si>
  <si>
    <t>G - Sean McLaughlin</t>
  </si>
  <si>
    <t>G - Alex Fthenakis</t>
  </si>
  <si>
    <t>G - Dialects</t>
  </si>
  <si>
    <t>I - C├ánan</t>
  </si>
  <si>
    <t>I - Creativity, Culture and Education</t>
  </si>
  <si>
    <t>I - Outspoken Arts Scotland Ltd</t>
  </si>
  <si>
    <t>I - Graphic Design Festival Scotland</t>
  </si>
  <si>
    <t>I - Metrodome Distribution Ltd</t>
  </si>
  <si>
    <t>I - Perth and Kinross Council [Horsecross Arts Limited]</t>
  </si>
  <si>
    <t>G - Florrie James</t>
  </si>
  <si>
    <t>G - Candice Edmunds</t>
  </si>
  <si>
    <t>G - Andrew Miller</t>
  </si>
  <si>
    <t>I - Callum Rice</t>
  </si>
  <si>
    <t>I - The Bureau Film Company</t>
  </si>
  <si>
    <t>T - Edinburgh Festival Centre (The Hub)</t>
  </si>
  <si>
    <t>T - Compact Cam Ltd</t>
  </si>
  <si>
    <t>T - East Ross Writers</t>
  </si>
  <si>
    <t>T - Edge City Films</t>
  </si>
  <si>
    <t>G - Lynda Radley</t>
  </si>
  <si>
    <t>G - Lamp of Lothian Trust</t>
  </si>
  <si>
    <t>G - Fraser Langton</t>
  </si>
  <si>
    <t>G - Stammer Productions (Colette Sadler)</t>
  </si>
  <si>
    <t>G - Grampian Hospital Arts Trust (Aberdeen Royal Infir</t>
  </si>
  <si>
    <t>G - University of Glasgow</t>
  </si>
  <si>
    <t>G - The Occassional Cabaret</t>
  </si>
  <si>
    <t>G - Michelle Rolfe and Alyson Woodhouse</t>
  </si>
  <si>
    <t>G - Banff Centre, The</t>
  </si>
  <si>
    <t>I - Acitve Events</t>
  </si>
  <si>
    <t>I - Arpeggio Pictures</t>
  </si>
  <si>
    <t>I - Ed Littlewood Productions Ltd</t>
  </si>
  <si>
    <t>I - Highlands &amp; Islands Enterprise</t>
  </si>
  <si>
    <t>T - Create a Space (Simone Russell)</t>
  </si>
  <si>
    <t>T - Festivals and Events International Ltd (FEI)</t>
  </si>
  <si>
    <t>T - Research for Real</t>
  </si>
  <si>
    <t>G - Andy Cannon</t>
  </si>
  <si>
    <t>G - Charioteer Theatre</t>
  </si>
  <si>
    <t>G - Peter Lannon</t>
  </si>
  <si>
    <t>G - Ailie Robertson</t>
  </si>
  <si>
    <t>G - Rosie Kay Dance Company</t>
  </si>
  <si>
    <t>I - Red Bridge Arts cic</t>
  </si>
  <si>
    <t>G - Donald S Murray</t>
  </si>
  <si>
    <t>G - Merryn Glover</t>
  </si>
  <si>
    <t>G - Kathryn Elkin</t>
  </si>
  <si>
    <t>I - Super Umami</t>
  </si>
  <si>
    <t>T - Saffery Champness</t>
  </si>
  <si>
    <t>G - Donald Shaw</t>
  </si>
  <si>
    <t>G - James Ley</t>
  </si>
  <si>
    <t>G - Craig Corse</t>
  </si>
  <si>
    <t>G - Lewie Watson</t>
  </si>
  <si>
    <t>G - The WomenÔÇÖs Creative Company</t>
  </si>
  <si>
    <t>G - Sianna Bruce</t>
  </si>
  <si>
    <t>G - Adam Quinn</t>
  </si>
  <si>
    <t>I - Martin Clark</t>
  </si>
  <si>
    <t>T - WFTV</t>
  </si>
  <si>
    <t>I - Bees Nees Media Ltd</t>
  </si>
  <si>
    <t>T - University of Stirling</t>
  </si>
  <si>
    <t>G - Jacqueline Donachie</t>
  </si>
  <si>
    <t>G - Cupar Arts</t>
  </si>
  <si>
    <t>G - Little Sparta Trust</t>
  </si>
  <si>
    <t>G - Heather Lander</t>
  </si>
  <si>
    <t>G - Glass Performance Ltd</t>
  </si>
  <si>
    <t>G - International Association of Margaret Morris Movemen</t>
  </si>
  <si>
    <t>G - Wendy Stewart</t>
  </si>
  <si>
    <t>G - Siobhan Miller</t>
  </si>
  <si>
    <t>G - Morna Young</t>
  </si>
  <si>
    <t>G - Ewan Gwyn MacPherson</t>
  </si>
  <si>
    <t>G - Benjamin Seal</t>
  </si>
  <si>
    <t>G - Katie Paterson &amp; Locus+</t>
  </si>
  <si>
    <t>G - Andante Chamber Choir</t>
  </si>
  <si>
    <t>T - Hidden Giants Limited</t>
  </si>
  <si>
    <t>G - Traquair Enterprises</t>
  </si>
  <si>
    <t>G - UNESCO City of Design Dundee</t>
  </si>
  <si>
    <t>G - Fiona Soe Paing</t>
  </si>
  <si>
    <t>G - WMIB Productions Ltd</t>
  </si>
  <si>
    <t>G - Frances Higson</t>
  </si>
  <si>
    <t>G - Ishbel McFarlane</t>
  </si>
  <si>
    <t>T - Debbie Watson</t>
  </si>
  <si>
    <t>I - La Belle Allee Productions Ltd</t>
  </si>
  <si>
    <t>G - An Comunn Gaidhealach Ltd</t>
  </si>
  <si>
    <t>G - Thomas Small</t>
  </si>
  <si>
    <t>G -  Stirling Council</t>
  </si>
  <si>
    <t>G - Northwords</t>
  </si>
  <si>
    <t>G - Book Works</t>
  </si>
  <si>
    <t>G - Graham L Mackenzie</t>
  </si>
  <si>
    <t>G - Royal Botanic Garden</t>
  </si>
  <si>
    <t>I - Simone Russell</t>
  </si>
  <si>
    <t>I - URBANCROFT FILMS</t>
  </si>
  <si>
    <t>I - West Coast Arts (SCIO)</t>
  </si>
  <si>
    <t>I - Ship 534 Limited</t>
  </si>
  <si>
    <t>I - Unlimited</t>
  </si>
  <si>
    <t>T - Fife Cultural Trust Ltd</t>
  </si>
  <si>
    <t>G - Saraband (Scotland) Ltd</t>
  </si>
  <si>
    <t>G - Adverse Camber Productions</t>
  </si>
  <si>
    <t>G - Claire Dow</t>
  </si>
  <si>
    <t>G - Good Vibrations</t>
  </si>
  <si>
    <t>G - Birmingham Rep</t>
  </si>
  <si>
    <t>G - Robert Powell</t>
  </si>
  <si>
    <t>G - Kai Fischer</t>
  </si>
  <si>
    <t>G - High Heart Dance Company (Freya Jeffs)</t>
  </si>
  <si>
    <t>G - Sandstone Press Limited</t>
  </si>
  <si>
    <t>G - Loch Shiel Spring Festival Association</t>
  </si>
  <si>
    <t>G - Alice Myers</t>
  </si>
  <si>
    <t>G - Kim Edgar</t>
  </si>
  <si>
    <t>G - An Cuilean Craicte CIC</t>
  </si>
  <si>
    <t>I - Edinburgh &amp; Lothians Health Foundation</t>
  </si>
  <si>
    <t>G - Hidden Door</t>
  </si>
  <si>
    <t>T - The Stirling Highland Hotel (The Hotel Collection)</t>
  </si>
  <si>
    <t>T - Impact Arts Projects Ltd</t>
  </si>
  <si>
    <t>T - Proiseact nan Ealan</t>
  </si>
  <si>
    <t xml:space="preserve"> </t>
  </si>
  <si>
    <t>T - Stove Network Ltd, The</t>
  </si>
  <si>
    <t>Payroll costs</t>
  </si>
  <si>
    <t>Mobile phones &amp; iPads</t>
  </si>
  <si>
    <t xml:space="preserve">External consultancy </t>
  </si>
  <si>
    <t>External consultancy</t>
  </si>
  <si>
    <t xml:space="preserve">  </t>
  </si>
  <si>
    <t xml:space="preserve">TTS Youth Arts Website development </t>
  </si>
  <si>
    <t>Participatory Art Practice Films</t>
  </si>
  <si>
    <t>HR Consultancy</t>
  </si>
  <si>
    <t>Evaluation of YMI</t>
  </si>
  <si>
    <t>External consultancy — YMI project evaluation</t>
  </si>
  <si>
    <t>External consultancy - YMI evaluation</t>
  </si>
  <si>
    <t>Rent and Service charges for 249 West George Street</t>
  </si>
  <si>
    <t>Cleaing for Edinburgh Office</t>
  </si>
  <si>
    <t>Grants paid via Big Lottery Fund</t>
  </si>
  <si>
    <t>Non-domestic rates and services — 249 West George Street</t>
  </si>
  <si>
    <t xml:space="preserve">T - HM Revenue &amp; Customs Only </t>
  </si>
  <si>
    <t>T - HMRC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</si>
</sst>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64" formatCode="_-* #,##0.00_-;\-#,##0.00_-;_-* &quot;-&quot;??_-;_-@_-"/>
    <numFmt numFmtId="165" formatCode="_-* #,##0.00_-;\(#,##0.00\);_-* &quot;-&quot;??_-;_-@_-"/>
  </numFmts>
  <fonts count="20" x14ac:knownFonts="1">
    <font>
      <sz val="11"/>
      <color theme="1"/>
      <name val="Courier New"/>
      <family val="2"/>
    </font>
    <font>
      <b/>
      <i/>
      <sz val="11"/>
      <color theme="0"/>
      <name val="Courier New"/>
      <family val="3"/>
    </font>
    <font>
      <i/>
      <sz val="11"/>
      <color theme="1"/>
      <name val="Courier New"/>
      <family val="3"/>
    </font>
    <font>
      <sz val="11"/>
      <color rgb="FFC00000"/>
      <name val="Courier New"/>
      <family val="3"/>
    </font>
    <font>
      <b/>
      <sz val="11"/>
      <color theme="0"/>
      <name val="Courier New"/>
      <family val="3"/>
    </font>
    <font>
      <sz val="11"/>
      <color rgb="FF7030A0"/>
      <name val="Courier New"/>
      <family val="2"/>
    </font>
    <font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sz val="11"/>
      <color rgb="FF7030A0"/>
      <name val="Courier New"/>
      <family val="3"/>
    </font>
    <font>
      <b/>
      <i/>
      <sz val="11"/>
      <color theme="1"/>
      <name val="Courier New"/>
      <family val="3"/>
    </font>
    <font>
      <i/>
      <sz val="11"/>
      <color rgb="FF002060"/>
      <name val="Courier New"/>
      <family val="3"/>
    </font>
    <font>
      <i/>
      <sz val="11"/>
      <color rgb="FF7030A0"/>
      <name val="Courier New"/>
      <family val="3"/>
    </font>
    <font>
      <i/>
      <sz val="11"/>
      <color rgb="FFC00000"/>
      <name val="Courier New"/>
      <family val="3"/>
    </font>
    <font>
      <i/>
      <sz val="11"/>
      <color rgb="FF0070C0"/>
      <name val="Courier New"/>
      <family val="3"/>
    </font>
    <font>
      <b/>
      <sz val="11"/>
      <color rgb="FFC00000"/>
      <name val="Courier New"/>
      <family val="3"/>
    </font>
    <font>
      <i/>
      <sz val="11"/>
      <color theme="8" tint="-0.249977111117893"/>
      <name val="Courier New"/>
      <family val="3"/>
    </font>
    <font>
      <sz val="11"/>
      <color theme="6" tint="-0.249977111117893"/>
      <name val="Courier New"/>
      <family val="2"/>
    </font>
    <font>
      <i/>
      <sz val="11"/>
      <color theme="6" tint="-0.249977111117893"/>
      <name val="Courier New"/>
      <family val="2"/>
    </font>
    <font>
      <b/>
      <sz val="11"/>
      <color theme="1"/>
      <name val="Courier New"/>
      <family val="2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n">
        <color rgb="FF7030A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0" fontId="6" fillId="0" borderId="0"/>
  </cellStyleXfs>
  <cellXfs count="62">
    <xf numFmtId="0" fontId="0" fillId="0" borderId="0" xfId="0"/>
    <xf numFmtId="14" fontId="0" fillId="0" borderId="0" xfId="0" applyNumberFormat="1"/>
    <xf numFmtId="0" fontId="1" fillId="4" borderId="0" xfId="0" applyFont="1" applyFill="1"/>
    <xf numFmtId="0" fontId="0" fillId="0" borderId="0" xfId="0" pivotButton="1"/>
    <xf numFmtId="41" fontId="0" fillId="0" borderId="0" xfId="0" applyNumberFormat="1"/>
    <xf numFmtId="0" fontId="2" fillId="0" borderId="0" xfId="0" applyFont="1"/>
    <xf numFmtId="165" fontId="2" fillId="0" borderId="0" xfId="0" applyNumberFormat="1" applyFont="1"/>
    <xf numFmtId="0" fontId="3" fillId="0" borderId="0" xfId="0" applyFont="1"/>
    <xf numFmtId="165" fontId="1" fillId="6" borderId="0" xfId="0" applyNumberFormat="1" applyFont="1" applyFill="1"/>
    <xf numFmtId="165" fontId="2" fillId="0" borderId="0" xfId="0" applyNumberFormat="1" applyFont="1" applyFill="1"/>
    <xf numFmtId="0" fontId="5" fillId="0" borderId="0" xfId="0" applyFont="1"/>
    <xf numFmtId="0" fontId="4" fillId="3" borderId="0" xfId="0" applyFont="1" applyFill="1"/>
    <xf numFmtId="0" fontId="4" fillId="5" borderId="0" xfId="0" applyFont="1" applyFill="1" applyAlignment="1">
      <alignment horizontal="center"/>
    </xf>
    <xf numFmtId="0" fontId="7" fillId="0" borderId="0" xfId="1" applyFont="1"/>
    <xf numFmtId="0" fontId="8" fillId="0" borderId="0" xfId="1" applyFont="1"/>
    <xf numFmtId="165" fontId="10" fillId="0" borderId="0" xfId="0" applyNumberFormat="1" applyFont="1"/>
    <xf numFmtId="0" fontId="10" fillId="0" borderId="0" xfId="0" applyFont="1"/>
    <xf numFmtId="0" fontId="3" fillId="0" borderId="2" xfId="0" applyFont="1" applyBorder="1"/>
    <xf numFmtId="0" fontId="3" fillId="0" borderId="1" xfId="0" applyFont="1" applyBorder="1"/>
    <xf numFmtId="0" fontId="4" fillId="5" borderId="2" xfId="0" applyFont="1" applyFill="1" applyBorder="1" applyAlignment="1">
      <alignment horizontal="center"/>
    </xf>
    <xf numFmtId="0" fontId="4" fillId="4" borderId="0" xfId="0" applyFont="1" applyFill="1"/>
    <xf numFmtId="164" fontId="4" fillId="4" borderId="0" xfId="0" applyNumberFormat="1" applyFont="1" applyFill="1"/>
    <xf numFmtId="165" fontId="1" fillId="2" borderId="0" xfId="0" applyNumberFormat="1" applyFont="1" applyFill="1"/>
    <xf numFmtId="165" fontId="1" fillId="3" borderId="0" xfId="0" applyNumberFormat="1" applyFont="1" applyFill="1"/>
    <xf numFmtId="165" fontId="4" fillId="5" borderId="0" xfId="0" applyNumberFormat="1" applyFont="1" applyFill="1"/>
    <xf numFmtId="165" fontId="1" fillId="5" borderId="0" xfId="0" applyNumberFormat="1" applyFont="1" applyFill="1"/>
    <xf numFmtId="0" fontId="1" fillId="2" borderId="0" xfId="0" applyFont="1" applyFill="1" applyAlignment="1">
      <alignment horizontal="left"/>
    </xf>
    <xf numFmtId="0" fontId="7" fillId="0" borderId="0" xfId="0" applyFont="1"/>
    <xf numFmtId="49" fontId="8" fillId="0" borderId="0" xfId="0" applyNumberFormat="1" applyFont="1"/>
    <xf numFmtId="14" fontId="8" fillId="0" borderId="0" xfId="0" applyNumberFormat="1" applyFont="1"/>
    <xf numFmtId="0" fontId="8" fillId="0" borderId="0" xfId="0" applyFont="1"/>
    <xf numFmtId="164" fontId="8" fillId="0" borderId="0" xfId="0" applyNumberFormat="1" applyFont="1"/>
    <xf numFmtId="165" fontId="11" fillId="0" borderId="0" xfId="0" applyNumberFormat="1" applyFont="1"/>
    <xf numFmtId="165" fontId="12" fillId="0" borderId="0" xfId="0" applyNumberFormat="1" applyFont="1"/>
    <xf numFmtId="165" fontId="3" fillId="0" borderId="0" xfId="0" applyNumberFormat="1" applyFont="1"/>
    <xf numFmtId="165" fontId="13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/>
    <xf numFmtId="0" fontId="14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 applyFill="1"/>
    <xf numFmtId="0" fontId="9" fillId="0" borderId="0" xfId="0" applyNumberFormat="1" applyFont="1" applyAlignment="1">
      <alignment horizontal="left"/>
    </xf>
    <xf numFmtId="0" fontId="4" fillId="3" borderId="0" xfId="0" applyNumberFormat="1" applyFont="1" applyFill="1" applyAlignment="1">
      <alignment horizontal="left"/>
    </xf>
    <xf numFmtId="49" fontId="8" fillId="0" borderId="0" xfId="0" applyNumberFormat="1" applyFont="1" applyFill="1"/>
    <xf numFmtId="14" fontId="8" fillId="0" borderId="0" xfId="0" applyNumberFormat="1" applyFont="1" applyFill="1"/>
    <xf numFmtId="0" fontId="8" fillId="0" borderId="0" xfId="0" applyFont="1" applyFill="1"/>
    <xf numFmtId="164" fontId="8" fillId="0" borderId="0" xfId="0" applyNumberFormat="1" applyFont="1" applyFill="1"/>
    <xf numFmtId="164" fontId="15" fillId="0" borderId="0" xfId="0" applyNumberFormat="1" applyFont="1" applyFill="1"/>
    <xf numFmtId="165" fontId="16" fillId="0" borderId="0" xfId="0" applyNumberFormat="1" applyFont="1" applyFill="1"/>
    <xf numFmtId="0" fontId="17" fillId="0" borderId="0" xfId="0" applyFont="1"/>
    <xf numFmtId="165" fontId="18" fillId="0" borderId="0" xfId="0" applyNumberFormat="1" applyFont="1" applyFill="1"/>
    <xf numFmtId="0" fontId="19" fillId="7" borderId="3" xfId="0" applyFont="1" applyFill="1" applyBorder="1"/>
    <xf numFmtId="14" fontId="19" fillId="0" borderId="0" xfId="0" applyNumberFormat="1" applyFont="1"/>
    <xf numFmtId="0" fontId="19" fillId="0" borderId="0" xfId="0" applyFont="1"/>
    <xf numFmtId="14" fontId="19" fillId="0" borderId="3" xfId="0" applyNumberFormat="1" applyFont="1" applyBorder="1"/>
    <xf numFmtId="14" fontId="19" fillId="0" borderId="0" xfId="0" applyNumberFormat="1" applyFont="1" applyBorder="1"/>
    <xf numFmtId="14" fontId="19" fillId="7" borderId="4" xfId="0" applyNumberFormat="1" applyFont="1" applyFill="1" applyBorder="1"/>
    <xf numFmtId="0" fontId="19" fillId="7" borderId="4" xfId="0" applyFont="1" applyFill="1" applyBorder="1"/>
    <xf numFmtId="41" fontId="19" fillId="7" borderId="4" xfId="0" applyNumberFormat="1" applyFont="1" applyFill="1" applyBorder="1"/>
    <xf numFmtId="0" fontId="19" fillId="0" borderId="3" xfId="0" applyFont="1" applyBorder="1"/>
    <xf numFmtId="14" fontId="19" fillId="7" borderId="3" xfId="0" applyNumberFormat="1" applyFont="1" applyFill="1" applyBorder="1"/>
    <xf numFmtId="0" fontId="19" fillId="0" borderId="0" xfId="0" applyFont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pivotCacheDefinition" Target="pivotCache/pivotCacheDefinition1.xml"/><Relationship Id="rId1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304800</xdr:colOff>
      <xdr:row>10</xdr:row>
      <xdr:rowOff>0</xdr:rowOff>
    </xdr:to>
    <xdr:pic>
      <xdr:nvPicPr>
        <xdr:cNvPr id="2" name="Picture 1" descr="Description: Description: CS_GAELIC_V1_100K_LORES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03600" cy="20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0</xdr:rowOff>
    </xdr:from>
    <xdr:to>
      <xdr:col>10</xdr:col>
      <xdr:colOff>400050</xdr:colOff>
      <xdr:row>36</xdr:row>
      <xdr:rowOff>85725</xdr:rowOff>
    </xdr:to>
    <xdr:sp macro="" textlink="">
      <xdr:nvSpPr>
        <xdr:cNvPr id="3" name="TextBox 2"/>
        <xdr:cNvSpPr txBox="1"/>
      </xdr:nvSpPr>
      <xdr:spPr>
        <a:xfrm>
          <a:off x="314325" y="2857500"/>
          <a:ext cx="6181725" cy="408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00">
              <a:solidFill>
                <a:schemeClr val="dk1"/>
              </a:solidFill>
              <a:effectLst/>
              <a:latin typeface="Courier New" panose="02070309020205020404" pitchFamily="49" charset="0"/>
              <a:ea typeface="+mn-ea"/>
              <a:cs typeface="Courier New" panose="02070309020205020404" pitchFamily="49" charset="0"/>
            </a:rPr>
            <a:t>The </a:t>
          </a:r>
          <a:r>
            <a:rPr lang="en-GB" sz="1000" baseline="0">
              <a:solidFill>
                <a:schemeClr val="dk1"/>
              </a:solidFill>
              <a:effectLst/>
              <a:latin typeface="Courier New" panose="02070309020205020404" pitchFamily="49" charset="0"/>
              <a:ea typeface="+mn-ea"/>
              <a:cs typeface="Courier New" panose="02070309020205020404" pitchFamily="49" charset="0"/>
            </a:rPr>
            <a:t> spreadsheet is sorted into months, and the information is presented for Creative Scotland (GIA) and the National Lottery Distribution Fund (NLDF). </a:t>
          </a:r>
        </a:p>
        <a:p>
          <a:endParaRPr lang="en-GB" sz="1000" baseline="0">
            <a:solidFill>
              <a:schemeClr val="dk1"/>
            </a:solidFill>
            <a:effectLst/>
            <a:latin typeface="Courier New" panose="02070309020205020404" pitchFamily="49" charset="0"/>
            <a:ea typeface="+mn-ea"/>
            <a:cs typeface="Courier New" panose="02070309020205020404" pitchFamily="49" charset="0"/>
          </a:endParaRPr>
        </a:p>
        <a:p>
          <a:r>
            <a:rPr lang="en-GB" sz="1000" baseline="0">
              <a:solidFill>
                <a:schemeClr val="dk1"/>
              </a:solidFill>
              <a:effectLst/>
              <a:latin typeface="Courier New" panose="02070309020205020404" pitchFamily="49" charset="0"/>
              <a:ea typeface="+mn-ea"/>
              <a:cs typeface="Courier New" panose="02070309020205020404" pitchFamily="49" charset="0"/>
            </a:rPr>
            <a:t>Payments have been disclosed in line with Scottish Government guidance:</a:t>
          </a:r>
          <a:endParaRPr lang="en-GB" sz="1000">
            <a:effectLst/>
            <a:latin typeface="Courier New" panose="02070309020205020404" pitchFamily="49" charset="0"/>
            <a:cs typeface="Courier New" panose="02070309020205020404" pitchFamily="49" charset="0"/>
          </a:endParaRPr>
        </a:p>
        <a:p>
          <a:endParaRPr lang="en-GB" sz="1000" baseline="0">
            <a:solidFill>
              <a:schemeClr val="dk1"/>
            </a:solidFill>
            <a:effectLst/>
            <a:latin typeface="Courier New" panose="02070309020205020404" pitchFamily="49" charset="0"/>
            <a:ea typeface="+mn-ea"/>
            <a:cs typeface="Courier New" panose="02070309020205020404" pitchFamily="49" charset="0"/>
          </a:endParaRPr>
        </a:p>
        <a:p>
          <a:r>
            <a:rPr lang="en-GB" sz="1000" i="1" baseline="0">
              <a:solidFill>
                <a:schemeClr val="dk1"/>
              </a:solidFill>
              <a:effectLst/>
              <a:latin typeface="Courier New" panose="02070309020205020404" pitchFamily="49" charset="0"/>
              <a:ea typeface="+mn-ea"/>
              <a:cs typeface="Courier New" panose="02070309020205020404" pitchFamily="49" charset="0"/>
            </a:rPr>
            <a:t>" 'Payments' include all individual payment transactions, including payments for goods and services, grants or grant-in-aid to third parties and transactions with government departments or other public bodies.  The reporting requirement relates to cash payments, not accruals or invoices; and includes relevant payments made by a listed body on behalf of third parties.  It does not include information relating to remuneration or other payments made to an individual in respect of their service as a member or employee of a public body (including office-holders and company directors or secretaries), such as salary, bonuses, allowances, fees, receipt of pension, voluntary severance, compromise agreements or redundancy payments."</a:t>
          </a:r>
        </a:p>
        <a:p>
          <a:endParaRPr lang="en-GB" sz="1000">
            <a:effectLst/>
            <a:latin typeface="Courier New" panose="02070309020205020404" pitchFamily="49" charset="0"/>
            <a:cs typeface="Courier New" panose="02070309020205020404" pitchFamily="49" charset="0"/>
          </a:endParaRPr>
        </a:p>
        <a:p>
          <a:r>
            <a:rPr lang="en-GB" sz="1000">
              <a:solidFill>
                <a:schemeClr val="dk1"/>
              </a:solidFill>
              <a:effectLst/>
              <a:latin typeface="Courier New" panose="02070309020205020404" pitchFamily="49" charset="0"/>
              <a:ea typeface="+mn-ea"/>
              <a:cs typeface="Courier New" panose="02070309020205020404" pitchFamily="49" charset="0"/>
            </a:rPr>
            <a:t>Our payments</a:t>
          </a:r>
          <a:r>
            <a:rPr lang="en-GB" sz="1000" baseline="0">
              <a:solidFill>
                <a:schemeClr val="dk1"/>
              </a:solidFill>
              <a:effectLst/>
              <a:latin typeface="Courier New" panose="02070309020205020404" pitchFamily="49" charset="0"/>
              <a:ea typeface="+mn-ea"/>
              <a:cs typeface="Courier New" panose="02070309020205020404" pitchFamily="49" charset="0"/>
            </a:rPr>
            <a:t> are categorised as follows:</a:t>
          </a:r>
        </a:p>
        <a:p>
          <a:endParaRPr lang="en-GB" sz="1000">
            <a:effectLst/>
            <a:latin typeface="Courier New" panose="02070309020205020404" pitchFamily="49" charset="0"/>
            <a:cs typeface="Courier New" panose="02070309020205020404" pitchFamily="49" charset="0"/>
          </a:endParaRPr>
        </a:p>
        <a:p>
          <a:r>
            <a:rPr lang="en-GB" sz="1000" baseline="0">
              <a:solidFill>
                <a:schemeClr val="dk1"/>
              </a:solidFill>
              <a:effectLst/>
              <a:latin typeface="Courier New" panose="02070309020205020404" pitchFamily="49" charset="0"/>
              <a:ea typeface="+mn-ea"/>
              <a:cs typeface="Courier New" panose="02070309020205020404" pitchFamily="49" charset="0"/>
            </a:rPr>
            <a:t>1. Supplier payments of £25K and over — payments to suppliers and to other third parties for goods and services, or for the settlement of liabilities;</a:t>
          </a:r>
        </a:p>
        <a:p>
          <a:endParaRPr lang="en-GB" sz="1000" baseline="0">
            <a:solidFill>
              <a:schemeClr val="dk1"/>
            </a:solidFill>
            <a:effectLst/>
            <a:latin typeface="Courier New" panose="02070309020205020404" pitchFamily="49" charset="0"/>
            <a:ea typeface="+mn-ea"/>
            <a:cs typeface="Courier New" panose="02070309020205020404" pitchFamily="49" charset="0"/>
          </a:endParaRPr>
        </a:p>
        <a:p>
          <a:r>
            <a:rPr lang="en-GB" sz="1000" baseline="0">
              <a:solidFill>
                <a:schemeClr val="dk1"/>
              </a:solidFill>
              <a:effectLst/>
              <a:latin typeface="Courier New" panose="02070309020205020404" pitchFamily="49" charset="0"/>
              <a:ea typeface="+mn-ea"/>
              <a:cs typeface="Courier New" panose="02070309020205020404" pitchFamily="49" charset="0"/>
            </a:rPr>
            <a:t>2. Suppliers — payments made to suppliers during 2013-14 where the cumulative value of payments made to a supplier equals or exceeds £25K (GIA and NLDF combined);</a:t>
          </a:r>
          <a:endParaRPr lang="en-GB" sz="1000">
            <a:effectLst/>
            <a:latin typeface="Courier New" panose="02070309020205020404" pitchFamily="49" charset="0"/>
            <a:cs typeface="Courier New" panose="02070309020205020404" pitchFamily="49" charset="0"/>
          </a:endParaRPr>
        </a:p>
        <a:p>
          <a:endParaRPr lang="en-GB" sz="1000">
            <a:latin typeface="Courier New" panose="02070309020205020404" pitchFamily="49" charset="0"/>
            <a:cs typeface="Courier New" panose="02070309020205020404" pitchFamily="49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baseline="0">
              <a:solidFill>
                <a:schemeClr val="dk1"/>
              </a:solidFill>
              <a:effectLst/>
              <a:latin typeface="Courier New" panose="02070309020205020404" pitchFamily="49" charset="0"/>
              <a:ea typeface="+mn-ea"/>
              <a:cs typeface="Courier New" panose="02070309020205020404" pitchFamily="49" charset="0"/>
            </a:rPr>
            <a:t>3. Award payments of £25K and over — payments relating to awards and grants;</a:t>
          </a:r>
          <a:endParaRPr lang="en-GB" sz="1000">
            <a:effectLst/>
            <a:latin typeface="Courier New" panose="02070309020205020404" pitchFamily="49" charset="0"/>
            <a:cs typeface="Courier New" panose="02070309020205020404" pitchFamily="49" charset="0"/>
          </a:endParaRPr>
        </a:p>
        <a:p>
          <a:endParaRPr lang="en-GB" sz="1000">
            <a:latin typeface="Courier New" panose="02070309020205020404" pitchFamily="49" charset="0"/>
            <a:cs typeface="Courier New" panose="02070309020205020404" pitchFamily="49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ison White" refreshedDate="42660.645009027779" createdVersion="4" refreshedVersion="4" minRefreshableVersion="3" recordCount="5280">
  <cacheSource type="worksheet">
    <worksheetSource name="Combined_Bank_Accounts_GROUPED"/>
  </cacheSource>
  <cacheFields count="25">
    <cacheField name="Account Number" numFmtId="49">
      <sharedItems/>
    </cacheField>
    <cacheField name="Account Description" numFmtId="49">
      <sharedItems/>
    </cacheField>
    <cacheField name="Period" numFmtId="49">
      <sharedItems/>
    </cacheField>
    <cacheField name="Source" numFmtId="49">
      <sharedItems/>
    </cacheField>
    <cacheField name="Date" numFmtId="14">
      <sharedItems containsSemiMixedTypes="0" containsNonDate="0" containsDate="1" containsString="0" minDate="2015-04-01T00:00:00" maxDate="2016-04-01T00:00:00" count="196">
        <d v="2015-04-16T00:00:00"/>
        <d v="2015-04-27T00:00:00"/>
        <d v="2015-04-28T00:00:00"/>
        <d v="2015-04-21T00:00:00"/>
        <d v="2015-04-17T00:00:00"/>
        <d v="2015-04-14T00:00:00"/>
        <d v="2015-04-24T00:00:00"/>
        <d v="2015-04-10T00:00:00"/>
        <d v="2015-04-07T00:00:00"/>
        <d v="2015-04-30T00:00:00"/>
        <d v="2015-04-02T00:00:00"/>
        <d v="2015-04-15T00:00:00"/>
        <d v="2015-04-01T00:00:00"/>
        <d v="2015-04-08T00:00:00"/>
        <d v="2015-04-22T00:00:00"/>
        <d v="2015-04-23T00:00:00"/>
        <d v="2015-04-20T00:00:00"/>
        <d v="2015-04-09T00:00:00"/>
        <d v="2015-04-29T00:00:00"/>
        <d v="2015-05-01T00:00:00"/>
        <d v="2015-05-07T00:00:00"/>
        <d v="2015-05-18T00:00:00"/>
        <d v="2015-05-06T00:00:00"/>
        <d v="2015-05-08T00:00:00"/>
        <d v="2015-05-12T00:00:00"/>
        <d v="2015-05-15T00:00:00"/>
        <d v="2015-05-19T00:00:00"/>
        <d v="2015-05-25T00:00:00"/>
        <d v="2015-05-27T00:00:00"/>
        <d v="2015-05-14T00:00:00"/>
        <d v="2015-05-31T00:00:00"/>
        <d v="2015-05-05T00:00:00"/>
        <d v="2015-06-02T00:00:00"/>
        <d v="2015-06-09T00:00:00"/>
        <d v="2015-06-11T00:00:00"/>
        <d v="2015-06-12T00:00:00"/>
        <d v="2015-06-15T00:00:00"/>
        <d v="2015-06-19T00:00:00"/>
        <d v="2015-06-23T00:00:00"/>
        <d v="2015-06-26T00:00:00"/>
        <d v="2015-06-30T00:00:00"/>
        <d v="2015-06-05T00:00:00"/>
        <d v="2015-06-10T00:00:00"/>
        <d v="2015-06-29T00:00:00"/>
        <d v="2015-06-04T00:00:00"/>
        <d v="2015-07-07T00:00:00"/>
        <d v="2015-07-02T00:00:00"/>
        <d v="2015-07-09T00:00:00"/>
        <d v="2015-07-10T00:00:00"/>
        <d v="2015-07-14T00:00:00"/>
        <d v="2015-07-17T00:00:00"/>
        <d v="2015-07-21T00:00:00"/>
        <d v="2015-07-28T00:00:00"/>
        <d v="2015-07-13T00:00:00"/>
        <d v="2015-07-31T00:00:00"/>
        <d v="2015-07-03T00:00:00"/>
        <d v="2015-07-06T00:00:00"/>
        <d v="2015-07-08T00:00:00"/>
        <d v="2015-07-20T00:00:00"/>
        <d v="2015-07-22T00:00:00"/>
        <d v="2015-08-04T00:00:00"/>
        <d v="2015-08-07T00:00:00"/>
        <d v="2015-08-11T00:00:00"/>
        <d v="2015-08-14T00:00:00"/>
        <d v="2015-08-18T00:00:00"/>
        <d v="2015-08-21T00:00:00"/>
        <d v="2015-08-25T00:00:00"/>
        <d v="2015-08-28T00:00:00"/>
        <d v="2015-08-31T00:00:00"/>
        <d v="2015-08-03T00:00:00"/>
        <d v="2015-08-17T00:00:00"/>
        <d v="2015-08-12T00:00:00"/>
        <d v="2015-08-19T00:00:00"/>
        <d v="2015-08-26T00:00:00"/>
        <d v="2015-09-17T00:00:00"/>
        <d v="2015-09-01T00:00:00"/>
        <d v="2015-09-04T00:00:00"/>
        <d v="2015-09-07T00:00:00"/>
        <d v="2015-09-11T00:00:00"/>
        <d v="2015-09-15T00:00:00"/>
        <d v="2015-09-18T00:00:00"/>
        <d v="2015-09-21T00:00:00"/>
        <d v="2015-09-25T00:00:00"/>
        <d v="2015-09-29T00:00:00"/>
        <d v="2015-09-30T00:00:00"/>
        <d v="2015-09-08T00:00:00"/>
        <d v="2015-09-22T00:00:00"/>
        <d v="2015-09-24T00:00:00"/>
        <d v="2015-09-02T00:00:00"/>
        <d v="2015-10-20T00:00:00"/>
        <d v="2015-10-06T00:00:00"/>
        <d v="2015-10-08T00:00:00"/>
        <d v="2015-10-09T00:00:00"/>
        <d v="2015-10-13T00:00:00"/>
        <d v="2015-10-16T00:00:00"/>
        <d v="2015-10-27T00:00:00"/>
        <d v="2015-10-31T00:00:00"/>
        <d v="2015-10-12T00:00:00"/>
        <d v="2015-10-02T00:00:00"/>
        <d v="2015-10-07T00:00:00"/>
        <d v="2015-10-22T00:00:00"/>
        <d v="2015-11-03T00:00:00"/>
        <d v="2015-11-05T00:00:00"/>
        <d v="2015-11-10T00:00:00"/>
        <d v="2015-11-13T00:00:00"/>
        <d v="2015-11-17T00:00:00"/>
        <d v="2015-11-20T00:00:00"/>
        <d v="2015-11-24T00:00:00"/>
        <d v="2015-11-27T00:00:00"/>
        <d v="2015-11-30T00:00:00"/>
        <d v="2015-11-11T00:00:00"/>
        <d v="2015-11-16T00:00:00"/>
        <d v="2015-11-19T00:00:00"/>
        <d v="2015-11-02T00:00:00"/>
        <d v="2015-12-01T00:00:00"/>
        <d v="2015-12-02T00:00:00"/>
        <d v="2015-12-03T00:00:00"/>
        <d v="2015-12-08T00:00:00"/>
        <d v="2015-12-11T00:00:00"/>
        <d v="2015-12-15T00:00:00"/>
        <d v="2015-12-18T00:00:00"/>
        <d v="2015-12-22T00:00:00"/>
        <d v="2015-12-14T00:00:00"/>
        <d v="2015-12-31T00:00:00"/>
        <d v="2015-12-30T00:00:00"/>
        <d v="2016-01-08T00:00:00"/>
        <d v="2016-01-12T00:00:00"/>
        <d v="2016-01-15T00:00:00"/>
        <d v="2016-01-19T00:00:00"/>
        <d v="2016-01-22T00:00:00"/>
        <d v="2016-01-26T00:00:00"/>
        <d v="2016-01-31T00:00:00"/>
        <d v="2016-01-11T00:00:00"/>
        <d v="2016-01-14T00:00:00"/>
        <d v="2016-01-21T00:00:00"/>
        <d v="2016-01-20T00:00:00"/>
        <d v="2016-01-29T00:00:00"/>
        <d v="2016-02-01T00:00:00"/>
        <d v="2016-02-02T00:00:00"/>
        <d v="2016-02-05T00:00:00"/>
        <d v="2016-02-09T00:00:00"/>
        <d v="2016-02-12T00:00:00"/>
        <d v="2016-02-16T00:00:00"/>
        <d v="2016-02-19T00:00:00"/>
        <d v="2016-02-23T00:00:00"/>
        <d v="2016-02-26T00:00:00"/>
        <d v="2016-02-29T00:00:00"/>
        <d v="2016-02-11T00:00:00"/>
        <d v="2016-02-15T00:00:00"/>
        <d v="2016-02-10T00:00:00"/>
        <d v="2016-02-24T00:00:00"/>
        <d v="2016-03-01T00:00:00"/>
        <d v="2016-03-04T00:00:00"/>
        <d v="2016-03-08T00:00:00"/>
        <d v="2016-03-11T00:00:00"/>
        <d v="2016-03-15T00:00:00"/>
        <d v="2016-03-18T00:00:00"/>
        <d v="2016-03-21T00:00:00"/>
        <d v="2016-03-24T00:00:00"/>
        <d v="2016-03-29T00:00:00"/>
        <d v="2016-03-31T00:00:00"/>
        <d v="2016-03-14T00:00:00"/>
        <d v="2016-03-02T00:00:00"/>
        <d v="2016-03-07T00:00:00"/>
        <d v="2016-03-22T00:00:00"/>
        <d v="2016-03-23T00:00:00"/>
        <d v="2016-03-30T00:00:00"/>
        <d v="2015-05-26T00:00:00"/>
        <d v="2015-05-13T00:00:00"/>
        <d v="2015-06-08T00:00:00"/>
        <d v="2015-06-01T00:00:00"/>
        <d v="2015-06-16T00:00:00"/>
        <d v="2015-07-23T00:00:00"/>
        <d v="2015-07-27T00:00:00"/>
        <d v="2015-09-28T00:00:00"/>
        <d v="2015-09-09T00:00:00"/>
        <d v="2015-10-14T00:00:00"/>
        <d v="2015-10-15T00:00:00"/>
        <d v="2015-10-30T00:00:00"/>
        <d v="2015-10-19T00:00:00"/>
        <d v="2015-11-12T00:00:00"/>
        <d v="2015-11-25T00:00:00"/>
        <d v="2015-11-26T00:00:00"/>
        <d v="2015-12-09T00:00:00"/>
        <d v="2015-12-17T00:00:00"/>
        <d v="2015-12-24T00:00:00"/>
        <d v="2015-12-23T00:00:00"/>
        <d v="2015-12-21T00:00:00"/>
        <d v="2016-01-27T00:00:00"/>
        <d v="2016-01-25T00:00:00"/>
        <d v="2016-01-13T00:00:00"/>
        <d v="2016-02-17T00:00:00"/>
        <d v="2016-02-22T00:00:00"/>
        <d v="2016-02-03T00:00:00"/>
        <d v="2016-03-09T00:00:00"/>
        <d v="2016-03-10T00:00:00"/>
      </sharedItems>
      <fieldGroup base="4">
        <rangePr groupBy="months" startDate="2015-04-01T00:00:00" endDate="2016-04-01T00:00:00"/>
        <groupItems count="14">
          <s v="&lt;01/04/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/04/2016"/>
        </groupItems>
      </fieldGroup>
    </cacheField>
    <cacheField name="Reference 1" numFmtId="49">
      <sharedItems containsBlank="1"/>
    </cacheField>
    <cacheField name="Posting Seq" numFmtId="0">
      <sharedItems containsSemiMixedTypes="0" containsString="0" containsNumber="1" containsInteger="1" minValue="1158" maxValue="5750"/>
    </cacheField>
    <cacheField name="Batch-Entry" numFmtId="49">
      <sharedItems/>
    </cacheField>
    <cacheField name="Debits" numFmtId="164">
      <sharedItems containsSemiMixedTypes="0" containsString="0" containsNumber="1" minValue="0" maxValue="10631069"/>
    </cacheField>
    <cacheField name="Credits" numFmtId="164">
      <sharedItems containsSemiMixedTypes="0" containsString="0" containsNumber="1" minValue="0" maxValue="3098292"/>
    </cacheField>
    <cacheField name="Reference 2" numFmtId="49">
      <sharedItems containsBlank="1"/>
    </cacheField>
    <cacheField name="Net Dr/Cr" numFmtId="165">
      <sharedItems containsSemiMixedTypes="0" containsString="0" containsNumber="1" minValue="-3098292" maxValue="10631069"/>
    </cacheField>
    <cacheField name="ABS" numFmtId="165">
      <sharedItems containsSemiMixedTypes="0" containsString="0" containsNumber="1" minValue="0.14000000000000001" maxValue="10631069"/>
    </cacheField>
    <cacheField name="Vendor Payment" numFmtId="165">
      <sharedItems count="2">
        <b v="0"/>
        <b v="1"/>
      </sharedItems>
    </cacheField>
    <cacheField name="Payment_Value" numFmtId="165">
      <sharedItems containsSemiMixedTypes="0" containsString="0" containsNumber="1" minValue="0" maxValue="2317000"/>
    </cacheField>
    <cacheField name="Code" numFmtId="0">
      <sharedItems/>
    </cacheField>
    <cacheField name="Vendor" numFmtId="0">
      <sharedItems/>
    </cacheField>
    <cacheField name="Pre-payee" numFmtId="165">
      <sharedItems/>
    </cacheField>
    <cacheField name="Payee" numFmtId="165">
      <sharedItems count="4435">
        <s v=""/>
        <s v="I - Brian Molley"/>
        <s v="I - Cultural Enterprise Office"/>
        <s v="I - Mevi Limited"/>
        <s v="I - New Media Scotland"/>
        <s v="I - PianoPiano"/>
        <s v="I - Shona Reppe Puppets"/>
        <s v="I - Sistema Scotland"/>
        <s v="I - Susanne Lund Pangrazio"/>
        <s v="I - The Touring Network"/>
        <s v="I - Unique Events (EdinburghÔÇÖs Hogmanay)"/>
        <s v="T - Computershare Voucher Services"/>
        <s v="T - Hays Accountacy &amp; Finance"/>
        <s v="T - Alba Facilities Services Ltd"/>
        <s v="T - An Lanntair"/>
        <s v="T - Caledonian Colour Printers"/>
        <s v="T - Capital Document Solutions Limited"/>
        <s v="T - Cascade Human Resources Ltd"/>
        <s v="T - City Building (Contracts) LLP"/>
        <s v="T - Drew Farrell Photography"/>
        <s v="T - FAIR LTD"/>
        <s v="T - GP PLANTSCAPE"/>
        <s v="T - Green Clean Health and Safety"/>
        <s v="T - Iron Mountain"/>
        <s v="T - JS McColl Limited"/>
        <s v="T - Pertemps Recruitment Partnership Limited"/>
        <s v="T - Robert Wiseman Dairies Ltd"/>
        <s v="T - Sabhal Mor Ostaig"/>
        <s v="T - Spotless Commercial Cleaning Ltd"/>
        <s v="T - Scottish Storytelling Centre"/>
        <s v="T - Team Air Express"/>
        <s v="T - Touring Network (business name of PAN), The"/>
        <s v="G - Bigmouth Audio Ltd"/>
        <s v="G - Artists Collective Gallery"/>
        <s v="I - Amy Macilraith"/>
        <s v="I - Andrea McAlonan"/>
        <s v="I - Anna Fraga McLucas"/>
        <s v="I - Bothy Community Studio"/>
        <s v="I - CP Productions"/>
        <s v="I - Craft Scotland"/>
        <s v="I - Danilo Cataldo"/>
        <s v="I - East Dunbartonshire Council"/>
        <s v="I - Hazel Borthwick"/>
        <s v="I - Highland Council"/>
        <s v="I - James Ross"/>
        <s v="I - Jennifer Paterson"/>
        <s v="I - Laura Yuile"/>
        <s v="I - Lung Ha's Theatre Company"/>
        <s v="I - Poorboy Ltd"/>
        <s v="I - Ramesh Meyyappan Productions"/>
        <s v="I - Reeltime Music"/>
        <s v="I - Sarah Hector"/>
        <s v="I - Sound Festival"/>
        <s v="I - The Space"/>
        <s v="I - National Piping Centre, The"/>
        <s v="I - Tortoise in a Nutshell"/>
        <s v="I - William Lancashire"/>
        <s v="I - Young Scot"/>
        <s v="T - Arnold Clark Finance Ltd"/>
        <s v="T - Association of British Orchestras"/>
        <s v="T - Bupa Travel Services"/>
        <s v="T - Changeworks Recycling Ltd"/>
        <s v="T - CITY MILK"/>
        <s v="T - COMMSWORLD LTD"/>
        <s v="T - Eagle Couriers (Scotland) Ltd"/>
        <s v="T - Hitachi Capital UK PLC"/>
        <s v="T - Office Depot (UK) Ltd"/>
        <s v="T - Pete Murphy Locations Ltd"/>
        <s v="T - Pinpoint Scotland"/>
        <s v="T - Planet Numbers Ltd"/>
        <s v="T - Synchroncity Films"/>
        <s v="T - THE GUARDIAN NEWS &amp; MEDIA LTD, The"/>
        <s v="T - Scottish Parliament, The"/>
        <s v="I - Arts &amp; Business Scotland"/>
        <s v="T - Blonde Digital Ltd"/>
        <s v="T - Capita Business Services Ltd"/>
        <s v="T - Employee Counselling Service"/>
        <s v="T - Glasgow City Council"/>
        <s v="T - Global Design &amp; Source Ltd"/>
        <s v="T - Hymans Robertson LLP"/>
        <s v="T - James F Kidd &amp; Son Ltd"/>
        <s v="T - Jules Cafe Ltd"/>
        <s v="T - Caffia Coffee Group"/>
        <s v="T - Newsquest (Herald &amp; Times) Ltd"/>
        <s v="T - Norman Howie"/>
        <s v="T - PDG Helicopters"/>
        <s v="T - Shred-It Limited"/>
        <s v="T - Trinity Domestic Applicances"/>
        <s v="T - City of Edinburgh Council, The"/>
        <s v="T - Press Data Bureau, The"/>
        <s v="T - Virgin Media"/>
        <s v="T - Pulsant"/>
        <s v="T - Ryden LLP"/>
        <s v="G - Hospitalfield Arts"/>
        <s v="G - Playwrights Studio CCS"/>
        <s v="G - The Work Room"/>
        <s v="G - The Highland Institute for Contemporary Art (HICA)"/>
        <s v="G - Bodysurf Scotland"/>
        <s v="G - AC Projects/Alternative Currents Ltd"/>
        <s v="I - Bengali Performing Arts"/>
        <s v="I - British Underground"/>
        <s v="I - Carol Brown"/>
        <s v="I - Creative Dundee"/>
        <s v="I - Creative Carbon Scotland"/>
        <s v="I - Fiona Soe Paing"/>
        <s v="I - Matthew Collings"/>
        <s v="I - National Library of Scotland"/>
        <s v="I - Rick Anthony"/>
        <s v="I - Ross Collins"/>
        <s v="I - Shape"/>
        <s v="I - Shetland Islands Council"/>
        <s v="I - National Galleries of Scotland"/>
        <s v="I - Electric Bookshop"/>
        <s v="I - Tom Fleming Creative Consultancy"/>
        <s v="I - The Twilight Sad"/>
        <s v="I - University of Dundee"/>
        <s v="T - Artupdate"/>
        <s v="T - Dovecot Studios Limited"/>
        <s v="T - Stonewall Equality Ltd"/>
        <s v="T - Tenement Television Ltd"/>
        <s v="G - Plan B Collaborative Theatre Ltd"/>
        <s v="G - Scottish Dance Theatre"/>
        <s v="G - Rachael MacIntyre"/>
        <s v="I - Caroline Bowditch"/>
        <s v="I - Celtic Neighbours"/>
        <s v="I - Contemporary Arts Society"/>
        <s v="I - The Demarco Archive Trust Limited"/>
        <s v="I - Fire Station Creative"/>
        <s v="I - Glenkens Community and Arts Trust"/>
        <s v="I - IETM"/>
        <s v="I - International Society for the Performing Arts (ISPA)"/>
        <s v="I - Inverclyde Community Development Trust"/>
        <s v="I - Mike Vass"/>
        <s v="I - Puppet State Theatre Company"/>
        <s v="I - Rick Hughes"/>
        <s v="I - Sgoil Lionacleit Pipe Band Association"/>
        <s v="I - Stellar Quines Theatre Company"/>
        <s v="I - Stuart MacRae"/>
        <s v="I - University Of The Arts London"/>
        <s v="I - Voice of My Own"/>
        <s v="T - Arts Council Retirement Plan (1994)"/>
        <s v="T - City of Edinburgh Methodist Church"/>
        <s v="T - Child Support Agency"/>
        <s v="T - Extra Veg Crews Scotland (Cindy Thomson)"/>
        <s v="T - GAYE"/>
        <s v="T - HM Revenue &amp; Customs Only - 961PP10305354"/>
        <s v="T - John Sampson"/>
        <s v="T - MSF Union Dues - Ref 38190751"/>
        <s v="T - PCS"/>
        <s v="T - Strathclyde Pension Fund"/>
        <s v="T - Terry Anderson Cartoons"/>
        <s v="D - BNP Paribas (Direct Debit)"/>
        <s v="D - CF Corporate Finance Ltd (DD)"/>
        <s v="D - Glasgow Taxis Ltd (Direct Debit)"/>
        <s v="D - Law at Work (DD)"/>
        <s v="D - Moorepay (Direct Debit)"/>
        <s v="D - Orange Mobile (Direct Debit)"/>
        <s v="D - Postage By Phone-Pitney Bowes Ltd (DD)"/>
        <s v="D - Rail Settlement Plan"/>
        <s v="D - Scottish Equitable (DD)"/>
        <s v="D - Vodafone (Direct Debit)"/>
        <s v="T - Alison Young"/>
        <s v="T - Badenoch &amp; Clark Limited"/>
        <s v="T - Brian Maycock"/>
        <s v="T - British Film Institute"/>
        <s v="T - CIPFA"/>
        <s v="T - City Cabs (Edinburgh) Ltd"/>
        <s v="T - Claire Barber Consulting"/>
        <s v="T - GTW Storage Services Ltd"/>
        <s v="T - Morven MacPherson"/>
        <s v="T - Scottish Government"/>
        <s v="G - Paragon Ensemble"/>
        <s v="G - Glasgow Sculpture Studios Limited"/>
        <s v="G - Dundee Repertory Theatre Limited"/>
        <s v="G - Aberdeen Performing Arts"/>
        <s v="G - An Lanntair Limited"/>
        <s v="G - Arika Heavy Industries"/>
        <s v="G - Atlas Arts"/>
        <s v="G - Barrowland Ballet"/>
        <s v="G - Celtic Connections"/>
        <s v="G - Centre for Contemporary Arts"/>
        <s v="G - Centre for the Moving Image"/>
        <s v="G - Citizens Theatre"/>
        <s v="G - Citymoves [Aberdeen City Council)"/>
        <s v="G - Conflux Scotland Ltd"/>
        <s v="G - Cove Park Ltd"/>
        <s v="G - Craft Scotland"/>
        <s v="G - Theatre Cryptic"/>
        <s v="G - Tramway [Culture And Sport Glasgow]"/>
        <s v="G - Cumbernauld Theatre Trust"/>
        <s v="G - Curious Seed"/>
        <s v="G - Dance Base"/>
        <s v="G - Dovecot Foundation"/>
        <s v="G - Dundee Contemporary Arts Ltd"/>
        <s v="G - Dunedin Consort"/>
        <s v="G - Eden Court Highlands Ltd"/>
        <s v="G - Edinburgh Art Festival"/>
        <s v="G - Edinburgh Festival Fringe Society Ltd"/>
        <s v="G - Edinburgh International Book Festival"/>
        <s v="G - Edinburgh International Festival"/>
        <s v="G - Edinburgh Printmakers Ltd"/>
        <s v="G - Edinburgh Sculpture Workshop"/>
        <s v="G - Fife Contemporary Art And Craft (St Andrews) Limited"/>
        <s v="G - Fire Exit Ltd"/>
        <s v="G - Fruitmarket Gallery Limited"/>
        <s v="G - Glasgow Film Theatre Ltd"/>
        <s v="G - Glasgow International (Culture and Sport Glasgow)"/>
        <s v="G - Glasgow Lunchtime Theatres"/>
        <s v="G - Glasgow Photography Group Ltd - Street Level"/>
        <s v="G - Glasgow Print Studios"/>
        <s v="G - Grid Iron Theatre Company"/>
        <s v="G - Hebrides Ensemble"/>
        <s v="G - Highland Print Studio"/>
        <s v="G - Horsecross Arts Ltd"/>
        <s v="G - MacRobert Arts Centre"/>
        <s v="G - Mischief La-Bas"/>
        <s v="G - Moniack Mhor Ltd"/>
        <s v="G - North Lands Creative Glass"/>
        <s v="G - NVA (Europe) Limited"/>
        <s v="G - Peacock Visual Arts Limited"/>
        <s v="G - Pier Arts Centre"/>
        <s v="G - Pitlochry Festival Theatre"/>
        <s v="G - Publishing Scotland"/>
        <s v="G - Puppet Animation Scotland Limited"/>
        <s v="G - Red Note Ensemble"/>
        <s v="G - Royal Lyceum Theatre Company Limited"/>
        <s v="G - Scottish Book Trust"/>
        <s v="G - Scottish Ensemble"/>
        <s v="G - Scottish Music Information Cen"/>
        <s v="G - Scottish Poetry Library"/>
        <s v="G - Scottish Sculpture Workshop"/>
        <s v="G - Shetland Arts Development Agency"/>
        <s v="G - St Magnus Festival Ltd"/>
        <s v="G - Taigh Chearsabhagh Trust"/>
        <s v="G - The Arches Theatre"/>
        <s v="G - The Common Guild"/>
        <s v="G - The Gaelic Books Council"/>
        <s v="G - Timespan ÔÇô Helmsdale Heritage and Arts Society"/>
        <s v="G - TRACS"/>
        <s v="G - Transmission Gallery"/>
        <s v="G - Traverse Theatre (Scotland) Ltd"/>
        <s v="G - Tron Theatre Limited"/>
        <s v="G - Vanishing Point Theatre Company"/>
        <s v="G - Visible Fictions Theatre Company"/>
        <s v="T - City Laundry &amp; Ironing Services"/>
        <s v="T - Crichton Carbon Centre"/>
        <s v="T - DotMailer Ltd"/>
        <s v="T - Fergus Muir"/>
        <s v="T - Galway Gourmet"/>
        <s v="T - Harvey Nash UK Finance"/>
        <s v="T - Highland Network Ltd"/>
        <s v="T - Holdings Ecosse"/>
        <s v="T - My Web Application Limited"/>
        <s v="T - Nordicity UK"/>
        <s v="T - Palmaris Services Ltd.,"/>
        <s v="T - Robert Maitland"/>
        <s v="T - Stampers Grove"/>
        <s v="T - Straight Cut Media"/>
        <s v="T - Zack Moir Music"/>
        <s v="G - Comar"/>
        <s v="T - SafeMUSE"/>
        <s v="T - Arts Marketing Association"/>
        <s v="T - Claire Hastings"/>
        <s v="T - Embo Ltd"/>
        <s v="T - Office Care"/>
        <s v="T - Piping Services Scotland"/>
        <s v="T - Creative Cell, The"/>
        <s v="I - Ailie Cohen Puppet Maker"/>
        <s v="I - Arts Marketing Association"/>
        <s v="I - Birds of Paradise Theatre Company"/>
        <s v="I - Dundee and Angus College"/>
        <s v="I - Gary McNair"/>
        <s v="I - Hot Chocolate Trust"/>
        <s v="I - Rob Churm"/>
        <s v="I - Robbie Synge"/>
        <s v="I - Scottish Youth Theatre"/>
        <s v="I - Simon Thacker"/>
        <s v="I - Space Unlimited"/>
        <s v="I - Stammer Productions Ltd"/>
        <s v="I - The Letter J"/>
        <s v="I - Woodford Folk Festival"/>
        <s v="G - Lauren Gault"/>
        <s v="I - City of Edinburgh Council"/>
        <s v="I - Claire Cunningham"/>
        <s v="I - Dogstar Theatre Company"/>
        <s v="I - Ewan Morrison"/>
        <s v="I - Huntly Summer School"/>
        <s v="I - Music For Youth"/>
        <s v="I - Pauline Goldsmith"/>
        <s v="I - Scottish Jazz Federation"/>
        <s v="I - MAKlab Limited ( ex-Skirmishes Limited)"/>
        <s v="I - Spring Fling CIC (SFCIC)"/>
        <s v="I - The Templar Arts and Leisure Centre Trust"/>
        <s v="I - Wee Stories Theatre for Children"/>
        <s v="I - Wildbird Ltd"/>
        <s v="I - Woodend Arts Ltd"/>
        <s v="I - Youth Highland"/>
        <s v="T - HewLett-Packard Limited"/>
        <s v="T - Law At Work Ltd"/>
        <s v="T - Steve Grimmond"/>
        <s v="T - Christoph Jankowski"/>
        <s v="T - Digital Print Solutions"/>
        <s v="T - Graham Duff"/>
        <s v="T - Lloret Dunn"/>
        <s v="T - Media Business Insight Ltd"/>
        <s v="T - Scott-Moncrieff"/>
        <s v="G - Hands Up for Trad"/>
        <s v="I - Dave Arcari"/>
        <s v="I - Glasgow Life"/>
        <s v="I - Graeme Angus Stephen"/>
        <s v="I - Method Studio"/>
        <s v="I - Roddy Hart &amp; The Lonesome Fire"/>
        <s v="I - Scott Kirkwood"/>
        <s v="I - Sheridan Music Consultancy"/>
        <s v="I - Starcatchers"/>
        <s v="I - Stephen Morrison"/>
        <s v="I - United Fruit"/>
        <s v="T - Adrian Burns"/>
        <s v="T - Ann MacKinnon"/>
        <s v="T - Barclay Price"/>
        <s v="T - Business Stream"/>
        <s v="T - CBRE Ltd"/>
        <s v="T - Christine De Luca"/>
        <s v="T - CPE Lighting"/>
        <s v="T - Eden Springs UK Ltd"/>
        <s v="T - Emma Schad"/>
        <s v="T - Scottish Viewpoint"/>
        <s v="T - Sodexo Corporate Services"/>
        <s v="T - Tam Dean Burn"/>
        <s v="T - Allo Alloa (David Chapman)"/>
        <s v="T - Capita Travel and Events"/>
        <s v="T - Cavan Convery"/>
        <s v="T - Fire &amp; Security Technical Services Ltd"/>
        <s v="T - Monckton Chambers"/>
        <s v="T - Squiz (Scotland) Ltd"/>
        <s v="G - UZ Arts Ltd"/>
        <s v="G - Atlas Contact BV"/>
        <s v="I - Christine Devaney"/>
        <s v="I - Claire Forsyth"/>
        <s v="I - Dance Ihayami"/>
        <s v="I - Hoda Productions Ltd"/>
        <s v="I - Littlewhitehead"/>
        <s v="I - Martyn Flyn"/>
        <s v="I - Rachael Brown"/>
        <s v="I - Screen Education Edinburgh"/>
        <s v="I - Seonaid Daly"/>
        <s v="I - Soundsational Community Music Ltd"/>
        <s v="I - University of the West of Scotland"/>
        <s v="I - Visiting Arts"/>
        <s v="I - Zam Salim"/>
        <s v="T - Artworkers Alliance Limited"/>
        <s v="T - Boderline Theatre Company Ltd, The"/>
        <s v="T - CCS Media Ltd"/>
        <s v="T - Fleet Collective"/>
        <s v="T - Junk-It Ltd"/>
        <s v="T - MacKinnon Slater"/>
        <s v="T - Meltwater Group"/>
        <s v="G - Stephanie Green"/>
        <s v="I - Artlink Central"/>
        <s v="I - Catherine Street"/>
        <s v="I - Christine Cooper"/>
        <s v="I - Gordon Burnett"/>
        <s v="I - Louise Brodie"/>
        <s v="I - Make Works Ltd"/>
        <s v="I - Richard Craig"/>
        <s v="I - Watercolour Music"/>
        <s v="I - Wigton Festival Company"/>
        <s v="T - Alistair Salmond (Music in Schools)"/>
        <s v="T - EDF Energy Customers"/>
        <s v="T - Instant Publications Ltd"/>
        <s v="T - Mary McGookin"/>
        <s v="T - Rydo Ltd"/>
        <s v="T - Sharon May"/>
        <s v="T - Audit Scotland"/>
        <s v="T - Dundee Contemporary Arts"/>
        <s v="T - Law Society of Scotland (SLCC), The"/>
        <s v="T - Lee &amp; Thompson LLP"/>
        <s v="T - Mhairi MacKenzie"/>
        <s v="T - Spectrum Computer Supplies Ltd"/>
        <s v="T - Copyright Licensing Agency, The"/>
        <s v="T - WasteCare Ltd"/>
        <s v="G - Ryan Van Winkle"/>
        <s v="I - Born To Be Wide"/>
        <s v="I - Chem 19 Recording Limited"/>
        <s v="I - Firefly Arts Limited"/>
        <s v="I - Forth Valley College"/>
        <s v="I - Genuine PR - The Hunt Collective Ltd"/>
        <s v="I - Heriot Watt University"/>
        <s v="I - Imaginate"/>
        <s v="I - Sara Maitland"/>
        <s v="I - The Sound Station (Iain Beattie)"/>
        <s v="T - Brian OhEadhra"/>
        <s v="T - Claire Squires"/>
        <s v="T - Culture &amp; Sport Glasgow"/>
        <s v="T - Driven Scotland Limited"/>
        <s v="T - Glasgow East Arts Company Limited"/>
        <s v="T - GTG Training Ltd"/>
        <s v="T - J.Thomson Colour Printers"/>
        <s v="T - ODS Services Ltd"/>
        <s v="T - Ross Promotional Products Llimited"/>
        <s v="G - Francisca Morton"/>
        <s v="G - Rayo Verde Editorial"/>
        <s v="G - Coryn Sworn and Tony Romano"/>
        <s v="G - COOPER GALLERY /UNIVERSITY OF DUNDEE"/>
        <s v="I - Douglas Irvine"/>
        <s v="I - Edinburgh International Jazz &amp; Blues Festival"/>
        <s v="I - Emergents Community Interest Company"/>
        <s v="I - Fatherson"/>
        <s v="I - Isabel Mendes"/>
        <s v="I - Calum Martin (Leum Music)"/>
        <s v="I - Lotte Gertz"/>
        <s v="I - Matthew Sadowski (Holy Esque)"/>
        <s v="I - Neil Morton"/>
        <s v="I - The Secret Experiment"/>
        <s v="T - British Telecommunications Plc"/>
        <s v="T - Cake"/>
        <s v="T - Engage"/>
        <s v="T - FE Live Audio"/>
        <s v="T - LAMH Reycycle Ltd"/>
        <s v="T - Lovecrumbs Ltd"/>
        <s v="T - McAdam King Business Psychology Ltd"/>
        <s v="T - Micheal Steele"/>
        <s v="T - Fannan &amp; Scott Ltd t/a Northern Services"/>
        <s v="T - Sandra Gunn"/>
        <s v="T - Saramago Ltd"/>
        <s v="T - Zip Heaters (UK) Limited"/>
        <s v="T - Liz Niven"/>
        <s v="I - Claire Pencak"/>
        <s v="I - Drake Music Scotland"/>
        <s v="I - East Renfrewshire Council"/>
        <s v="I - East Lothian Youth Music Forum"/>
        <s v="I - Edinburgh Mela"/>
        <s v="I - Jordanhill School"/>
        <s v="I - Ludometrics Ltd"/>
        <s v="I - National Youth Orchestra of Scotland, The"/>
        <s v="I - Scottish Borders Council"/>
        <s v="I - South Ayrshire Council"/>
        <s v="I - Princes Trust, The"/>
        <s v="T - BOUTIQUE EDITIONS LTD"/>
        <s v="T - Daryl Willcox Publishing Ltd"/>
        <s v="T - Martin Baillie"/>
        <s v="T - Michael Campbell"/>
        <s v="T - Natalie MacDonald"/>
        <s v="T - Allander Print Limited"/>
        <s v="T - Celtic Media Festival Ltd"/>
        <s v="T - Claire Dow"/>
        <s v="T - Edward J Smith"/>
        <s v="T - Jigsaw Systems Ltd"/>
        <s v="T - Kathleen Lambie"/>
        <s v="T - Misco"/>
        <s v="T - Stirling Council"/>
        <s v="T - Touring Exhibitions Group"/>
        <s v="G - John Howard Niblock"/>
        <s v="G - Roy's Iron DNA"/>
        <s v="G - Scottish Jazz Federation"/>
        <s v="I - Aberdeenshire Council"/>
        <s v="I - British Council"/>
        <s v="I - Creative &amp; Cultural Skills Industries Ltd"/>
        <s v="I - East Lothian Council"/>
        <s v="I - Federation of Scottish Theatres"/>
        <s v="I - National Youth Choir of Scotland"/>
        <s v="I - Olivia Furness Music"/>
        <s v="I - UK Theatre Association"/>
        <s v="I - WASPS Artist's Studios Ltd"/>
        <s v="T - Darren McGarvey"/>
        <s v="T - Holyrood Communications Ltd"/>
        <s v="T - Jenni Douglas"/>
        <s v="T - Robyn Stapleton"/>
        <s v="T - Bridge Cafe Bar, The"/>
        <s v="T - Creative &amp; Cultural Skills"/>
        <s v="T - Slanj Kilts"/>
        <s v="T - White Paper Conference Company, The"/>
        <s v="I - YouthLink Scotland"/>
        <s v="G - Kat Healy"/>
        <s v="G - Toby Christian"/>
        <s v="I - Argyll &amp; Bute Council"/>
        <s v="I - Claremont Child Care"/>
        <s v="I - Depot Arts"/>
        <s v="I - JQH Productions"/>
        <s v="I - Mendelssohn on Mull Trust"/>
        <s v="I - Midlothian Council"/>
        <s v="I - Rico Capuano"/>
        <s v="I - Roderick Buchanan"/>
        <s v="I - Scottish Music Information Centre"/>
        <s v="I - South Lanarkshire Council"/>
        <s v="I - West Dunbartonshire Council"/>
        <s v="T - Focus Show Ltd"/>
        <s v="T - Rob McDougall"/>
        <s v="T - Sarl Cannes Accommodation"/>
        <s v="T - Paul Hamlyn Foundation, The"/>
        <s v="D - Informations Commissioner's Office (Direct Debit)"/>
        <s v="G - Lake of Stars Ltd"/>
        <s v="G - Faction North Ltd"/>
        <s v="I - Creative Sector Services CIC"/>
        <s v="I - Emelie Westerlund"/>
        <s v="I - Marta Mari Szypczynska"/>
        <s v="I - Ziggy Campbell"/>
        <s v="T - Evaluation Support Scotland Ltd"/>
        <s v="T - GVA Grimley Ltd"/>
        <s v="T - MediaCorp Online Ltd"/>
        <s v="T - Peebles Media Group Ltd"/>
        <s v="T - Sutton PR Ltd"/>
        <s v="G - Janice Parker Projects"/>
        <s v="T - 422.tv Media Limited"/>
        <s v="T - Liddell Thomson Ltd"/>
        <s v="T - Martin Henderson"/>
        <s v="T - Pathhead Music Collective"/>
        <s v="T - RSE Scotland Foundation"/>
        <s v="T - Skinny, The"/>
        <s v="G - Lorna Reid"/>
        <s v="G - Sybren Renema"/>
        <s v="I - Alec Frank-Gemmil"/>
        <s v="I - Hazelwood Vision"/>
        <s v="I - Michelle Burke"/>
        <s v="I - Tromolo Productions Ltd"/>
        <s v="I - Whitburn Youth Band"/>
        <s v="T - Gov Today Ltd"/>
        <s v="T - McAteer Photography Ltd"/>
        <s v="T - Screen Daily"/>
        <s v="I - Dumfries &amp; Galloway Council"/>
        <s v="I - Frozen Charlotte Productions"/>
        <s v="I - Gurcharan Singh"/>
        <s v="I - Jennifer Ba"/>
        <s v="I - Royal Edinburgh Military Tattoo (Charities) Limited"/>
        <s v="I - Software Traning Scotland"/>
        <s v="I - Vox Motus"/>
        <s v="T - Centre For Contemporary Arts"/>
        <s v="T - Edinburgh Arts &amp; Picture Framers"/>
        <s v="T - Hudson Global Resources"/>
        <s v="T - A N ARTISTS INFORMATION COMPANY"/>
        <s v="G - Giuliano Ladolfi Editore"/>
        <s v="I - Angus Council"/>
        <s v="I - Beverley Hood"/>
        <s v="I - Carla Scott Fullerton"/>
        <s v="I - Christine Borland"/>
        <s v="I - Comhairle nan Eilean Siar"/>
        <s v="I - Fife Cultural Trust Ltd-ON at Fife"/>
        <s v="I - Limielight"/>
        <s v="I - Mark Vernon"/>
        <s v="I - Scottish Youth Dance"/>
        <s v="I - Station House Media Unit"/>
        <s v="T - Cultural Enterprise Office"/>
        <s v="T - Ghillie Dhu"/>
        <s v="T - Government Knowledge Training Ltd"/>
        <s v="T - Jenny Brown"/>
        <s v="T - Tom Pow"/>
        <s v="T - Kays Mediacity Ltd"/>
        <s v="T - EDINBURGH INT. FILM FESTIVAL"/>
        <s v="T - Glasgow School of Art, The"/>
        <s v="T - NLA Media Access Limited"/>
        <s v="T - Sarah Cook"/>
        <s v="T - National Youth Orchestras of Scotland, The"/>
        <s v="T - University of Glasgow"/>
        <s v="T - North Edinburgh Arts"/>
        <s v="T - Transport Scotland"/>
        <s v="T - City Moves"/>
        <s v="G - Ross Ainslie &amp; Jarlath Henderson"/>
        <s v="G - Calum MacCrimmon ( Breabach)"/>
        <s v="I - Alchemy Arts"/>
        <s v="I - Allan MacDonald"/>
        <s v="I - Groove Tunnel"/>
        <s v="I - Inverclyde Council"/>
        <s v="I - Renfrewshire Council"/>
        <s v="I - West Lothian Council"/>
        <s v="T - Film Export UK LTD"/>
        <s v="T - Jamhot"/>
        <s v="T - Research Scotland"/>
        <s v="T - John Brown Caterhire Ltd"/>
        <s v="T - Laura Cameron Lewis"/>
        <s v="T - Made in Leith Digital"/>
        <s v="I - Bronwen Sleigh"/>
        <s v="I - East Ayrshire Council"/>
        <s v="I - GMAC"/>
        <s v="I - Summerhall TV"/>
        <s v="I - Stephen Sutcliffe"/>
        <s v="T - Cameron Presentations Ltd"/>
        <s v="T - David Levene Limited"/>
        <s v="T - Marauder Pictures Limited"/>
        <s v="T - Sambrooke Scott"/>
        <s v="T - Bonnie Brae Productions"/>
        <s v="T - Bookseller Media Limited"/>
        <s v="T - Flagship Newspapers"/>
        <s v="T - Kathryn Joseph"/>
        <s v="T - Where The Monkey Sleeps"/>
        <s v="G - Nick Fells"/>
        <s v="I - Edinburgh Youth Music Forum"/>
        <s v="I - Floris Books Trust Ltd"/>
        <s v="I - Grays School of Art"/>
        <s v="I - Paul Rous (Dudendance Theatre Company)"/>
        <s v="I - Perth &amp; Kinross Council"/>
        <s v="I - Scottish Chamber Orchestra"/>
        <s v="I - Scottish Storytelling Network"/>
        <s v="I - Strachur &amp; District Piping Association"/>
        <s v="I - University of the Highlands and Islands"/>
        <s v="T - Allmediascotland.com Ltd"/>
        <s v="T - Beathag Mhoireasdan"/>
        <s v="T - Creative Dundee"/>
        <s v="T - Orkney Islands Council"/>
        <s v="T - Western Isles Hotel, The"/>
        <s v="T - Drill Hall Arts Cafe"/>
        <s v="T - locations 365"/>
        <s v="T - Softcat Ltd"/>
        <s v="G - Caroline Bowditch"/>
        <s v="G - Jan Savrda - dybbuk publishing house"/>
        <s v="G - Tigerstyle Ltd"/>
        <s v="G - Nick Holdstock"/>
        <s v="I - Falkirk Community Trust"/>
        <s v="I - Festivals Edinburgh"/>
        <s v="I - Ian Spink"/>
        <s v="I - King's Park Brass"/>
        <s v="I - Mandy McIntosh"/>
        <s v="I - Misun Won"/>
        <s v="I - Muirhouse Youth Development Group"/>
        <s v="I - Rothesay District Pipe Band"/>
        <s v="I - The Glad Caf├® C.I.C."/>
        <s v="I - Scottish Brass Band Association, The"/>
        <s v="T - Taylor &amp; Francis"/>
        <s v="T - Edinburgh Larder, The"/>
        <s v="T - John-Paul Mason"/>
        <s v="T - Malcolm MacLean Consultancy Services"/>
        <s v="I - Clydebank Films"/>
        <s v="T - Young Scot"/>
        <s v="T - Jack Webb"/>
        <s v="G - Uitgeverij Nieuw Amsterdam"/>
        <s v="I - Anne Petters"/>
        <s v="I - Centre for the Moving Image"/>
        <s v="I - Gardyne Theatre Ltd"/>
        <s v="I - Glasgow Music Studios Ltd"/>
        <s v="I - Initialize Films (Scotland) Ltd"/>
        <s v="I - Laura Mandleberg"/>
        <s v="I - Sophie Macpherson"/>
        <s v="I - Vocali3e"/>
        <s v="T - Dundee Rep Theatre"/>
        <s v="T - EKOS LTD"/>
        <s v="T - Arrowsmith Design Limited"/>
        <s v="T - Astrid Flowers Limited"/>
        <s v="T - Fable Pictures Ltd"/>
        <s v="G - Sarah Kenchington"/>
        <s v="G - Juana Adcock"/>
        <s v="I - Association for Scottish Literary Studies, The"/>
        <s v="I - Dance House"/>
        <s v="I - Glasgow Improvisers Orchestra"/>
        <s v="I - Iain Finlay Macleod"/>
        <s v="I - The Junction"/>
        <s v="I - Melanie Jordan"/>
        <s v="I - Moray Council"/>
        <s v="I - Pinkie Maclure"/>
        <s v="I - Scotch Bonnet Records ltd"/>
        <s v="I - Youth Theatre Arts Scotland"/>
        <s v="T - Ashrafunneesa Hussain"/>
        <s v="T - Burness Paull LLP"/>
        <s v="T - Out Of The Blue"/>
        <s v="T - PHS Group Ltd"/>
        <s v="T - Stephen Green"/>
        <s v="T - TIGA Account"/>
        <s v="T - Tony Panayiotou"/>
        <s v="G - Robbie Synge"/>
        <s v="I - Caroline McCluskey"/>
        <s v="I - Danuta Ramos"/>
        <s v="I - East Dunbartonshire Leisure &amp; Culture Trust"/>
        <s v="I - Film Access Network Scotland (FANS)"/>
        <s v="T - Call Print Group Limited"/>
        <s v="T - Edinburgh Computer Services ( Scotland ) Ltd"/>
        <s v="T - Melting Pot, The"/>
        <s v="T - Elean Goodman"/>
        <s v="T - Harper Macleod LLP"/>
        <s v="T - Mary Blance"/>
        <s v="G - Andrea Walsh"/>
        <s v="I - Canongate Youth"/>
        <s v="I - Feis Rois"/>
        <s v="I - Findhorn Bay Arts Festival"/>
        <s v="I - Gica Loening"/>
        <s v="I - Glasgow CAN (Connected Arts Network)"/>
        <s v="I - The Hub"/>
        <s v="I - Lamp House Music"/>
        <s v="I - Orkney Islands Council"/>
        <s v="I - Out of the Blue"/>
        <s v="I - Saraband (Scotland) Ltd"/>
        <s v="I - Tinderbox Project"/>
        <s v="I - Withered Hand"/>
        <s v="T - James Robertson"/>
        <s v="I - Sound Waves SCIO"/>
        <s v="T - Gowin Services Ltd T/A Dyno-Rod"/>
        <s v="T - Space Strategies Ltd"/>
        <s v="T - TNS UK Ltd"/>
        <s v="T - Wiggin LLP"/>
        <s v="I - Artsplay Highland"/>
        <s v="I - Fife Council"/>
        <s v="I - Music Worx, The"/>
        <s v="I - RSD Recording Studios"/>
        <s v="T - GovNet Communications"/>
        <s v="T - McAllister Litho Glasgow Ltd"/>
        <s v="T - WESTMINSTER MEDIA FORUM"/>
        <s v="T - NHS Lothian"/>
        <s v="T - Cinekid"/>
        <s v="I - Edinburgh International Science Festival"/>
        <s v="I - Screen HI"/>
        <s v="I - Wee Studio"/>
        <s v="T - Aidan Moesby"/>
        <s v="T - Edinburgh International Television Festival L"/>
        <s v="T - Fruits in The City Ltd"/>
        <s v="T - Hays Accountancy &amp; Finance"/>
        <s v="T - Remix Summits Ltd"/>
        <s v="T - Fire Scotland Limited"/>
        <s v="T - Law Society of Scotland, The"/>
        <s v="T - Social Research Association Scotland"/>
        <s v="I - Festival Park Day Nursery Glasgow City Council"/>
        <s v="T - Aberdeen City Council"/>
        <s v="T - Barry Laird"/>
        <s v="T - Burns Owens Partnership Ltd (t/a BOP Consulting)"/>
        <s v="T - CIPR Public Relations Centre"/>
        <s v="T - independent Street Arts Network"/>
        <s v="T - Matt's Gallery"/>
        <s v="I - Composite Arts Association"/>
        <s v="I - Common Wheel"/>
        <s v="I - Emma Hamilton"/>
        <s v="I - Fix Visual Effects Ltd"/>
        <s v="I - Galashiels Town Band"/>
        <s v="I - Institute for Creative Industries"/>
        <s v="I - Roxane Permar"/>
        <s v="I - S9fifty"/>
        <s v="I - Scottish Documentary Institute (SDI)"/>
        <s v="I - Waterbaby Dance Limted"/>
        <s v="T - Ibis Edinburgh"/>
        <s v="I - University of Strathclyde"/>
        <s v="T - Chilli Services"/>
        <s v="T - Culture Republic"/>
        <s v="T - Film London Ltd"/>
        <s v="T - Marketing Edinburgh Ltd"/>
        <s v="T - University of Stratchlyde"/>
        <s v="T - Stationery Office Limited, The"/>
        <s v="T - RBS (Transaction Services UK)"/>
        <s v="T - Hannah Putsey"/>
        <s v="T - PianoPiano"/>
        <s v="G - Kieran Campbell Murray"/>
        <s v="G - MungoÔÇÖs Hi Fi"/>
        <s v="I - Edinburgh Napier University"/>
        <s v="T - CMYK DIGITAL SOLUTIONS"/>
        <s v="T - Comar"/>
        <s v="T - Heedi Graphic Design"/>
        <s v="T - Neil Henderson"/>
        <s v="G - The Fallen Angels Club Promotions"/>
        <s v="G - Emily Kelly"/>
        <s v="I - Ayr Gaiety Partnership Ltd"/>
        <s v="I - Media Education Ltd"/>
        <s v="I - North Ayrshire Council"/>
        <s v="I - Y Sort it"/>
        <s v="T - Pam Roberts"/>
        <s v="T - Reed Specialist Recruitment Ltd"/>
        <s v="T - Publishing Scotland"/>
        <s v="I - Clackmananshire Council"/>
        <s v="I - Edinburgh Contemporary Crafts"/>
        <s v="I - Lanua Movement &amp; Improvisation (Merav Israel)"/>
        <s v="I - Laura Spring"/>
        <s v="I - Rural Nations"/>
        <s v="T - Andy Wightman"/>
        <s v="T - Arrivo Consulting Limited"/>
        <s v="T - Complete IT Systems Ltd"/>
        <s v="T - Figment Films Ltd"/>
        <s v="T - Film Bang"/>
        <s v="T - Ipsos MORI"/>
        <s v="T - Liz Lochhead"/>
        <s v="T - Royal National Theatre"/>
        <s v="G - Celtic Colours International Festival"/>
        <s v="G - Mick Peter"/>
        <s v="I - British Federation of Film Societies"/>
        <s v="I - Donna Rutherford"/>
        <s v="I - Eildon West Youth Hub"/>
        <s v="I - Jenna Watt"/>
        <s v="I - Sarah Wright"/>
        <s v="I - Shaper Caper Limited"/>
        <s v="I - TalkSeePhotography"/>
        <s v="T - Production Guild limited, The"/>
        <s v="I - North Lanarkshire Council"/>
        <s v="I - Sense Scotland"/>
        <s v="T - Judy Moir Agency"/>
        <s v="T - Redfern Travel Ltd"/>
        <s v="T - Visit Scotland"/>
        <s v="T - Scottish Funding Council"/>
        <s v="T - Clydebank Films"/>
        <s v="T - Hands Up For Trad Ltd"/>
        <s v="T - Showcase Scotland"/>
        <s v="T - Messagelabs Ltd"/>
        <s v="T - Eden Court Trading Ltd"/>
        <s v="T - Festival City Theatres Trust"/>
        <s v="T - Fusion Electrical &amp; Civils Ltd"/>
        <s v="T - Janie Nicoll"/>
        <s v="T - SG Development Solutions Ltd"/>
        <s v="T - Tecnica Ltd"/>
        <s v="T - Vodafone Limited"/>
        <s v="T - Williams Lea Ltd"/>
        <s v="I - East Neuk Festival"/>
        <s v="I - Glasgow City Council"/>
        <s v="I - The Gresham Publishing Company Limited"/>
        <s v="I - Stirling Council"/>
        <s v="I - Verden Studios"/>
        <s v="T - Dell Products"/>
        <s v="T - Govknow Events Ltd"/>
        <s v="T - Scott Graham"/>
        <s v="T - Park's of Hamilton (Coach Hirers) Ltd"/>
        <s v="T - List Ltd, The"/>
        <s v="T - British Council, The"/>
        <s v="I - Architecture + Design Scotland"/>
        <s v="I - Assembly Theatre"/>
        <s v="I - Frances Priest"/>
        <s v="I - Hanna Tuulikki"/>
        <s v="I - Hope United"/>
        <s v="I - SambaYaBamba"/>
        <s v="T - Jenna Main"/>
        <s v="T - Linda Strachan"/>
        <s v="T - Michael Higson"/>
        <s v="I - Aberdeen City Council"/>
        <s v="I - Radio Forth (Bauer Academy)"/>
        <s v="I - Colston Milton Parish Church"/>
        <s v="I - The Green Door Studio Community Interest Company"/>
        <s v="I - Kibble Education and Care Centre"/>
        <s v="I - Leisure and Culture Dundee"/>
        <s v="I - Pilot Year - Jump Cut"/>
        <s v="T - Museums Galleries Scotland (MGS)"/>
        <s v="T - Royal Conservatoire of Scotland"/>
        <s v="T - Tayscreen"/>
        <s v="T - Gary McNair"/>
        <s v="T - BRITISH SCREEN ADVISORY COUNCIL"/>
        <s v="T - Keo North Ltd"/>
        <s v="T - M&amp;F Location Services (Matt Jones)"/>
        <s v="T - Reigart Contracts Ltd"/>
        <s v="T - West Lothian Council"/>
        <s v="G - Eszter Marsalko"/>
        <s v="G - Gerrie Fellows"/>
        <s v="G - Stillmotion Productions Ltd"/>
        <s v="I - Beatroute Arts"/>
        <s v="I - Clore Leadership Programme"/>
        <s v="I - Gael Music"/>
        <s v="T - Glenfinlas"/>
        <s v="T - Andrew Bendel"/>
        <s v="T - Heads of Instrumental Teaching Scotland (HITS)"/>
        <s v="T - Lynda Graham"/>
        <s v="T - Really Interesting Objects (RIO)"/>
        <s v="T - Sodexo Limited"/>
        <s v="I - EAVE"/>
        <s v="I - Gerry Cambridge"/>
        <s v="I - Hobbes &amp; Viking"/>
        <s v="I - Project Ability"/>
        <s v="I - Room 2 Manouevre"/>
        <s v="I - University of Glasgow"/>
        <s v="T - Aimera Limited"/>
        <s v="T - Arts Professional"/>
        <s v="T - Chapter (Cardiff) Ltd"/>
        <s v="T - Centaur Media Plc"/>
        <s v="T - Euclid"/>
        <s v="T - Publishing Training Centre (PTC), The"/>
        <s v="T - Scottish Futures Trust Ltd"/>
        <s v="T - Springer Nature"/>
        <s v="T - Ceilidh Place Ltd, The"/>
        <s v="T - Trades Hall of Glasgow, The"/>
        <s v="G - The Outside Track"/>
        <s v="I - Eilidh Firth"/>
        <s v="I - Highlands and Islands Enterprise"/>
        <s v="I - Inverleith House"/>
        <s v="I - Jane Rushton"/>
        <s v="I - John Aberdein"/>
        <s v="I - Museum and Galleries Scotland"/>
        <s v="I - Polly Clark"/>
        <s v="I - Scottish PEN"/>
        <s v="T - May Miller"/>
        <s v="G - Queensland Folk Federation Incorporated"/>
        <s v="T - Cooler Kings Film"/>
        <s v="T - Kathleen Bolt Mediation Services Ltd"/>
        <s v="T - Legal and General Assurance Society"/>
        <s v="T - Liliane Rebelo"/>
        <s v="I - Kevin Hutcheson"/>
        <s v="I - Scott Myles"/>
        <s v="I - Sound Station"/>
        <s v="T - Accord Consulting Ltd"/>
        <s v="T - Moniack Mhor"/>
        <s v="T - Plan B"/>
        <s v="T - Mr PM Kane"/>
        <s v="T - SysAid Technologies Ltd"/>
        <s v="T - Anna Stapleton"/>
        <s v="T - Blanche Policy Services"/>
        <s v="T - Creative Stirling CIC"/>
        <s v="T - Ellie Royle"/>
        <s v="T - Engaging Digital Comms"/>
        <s v="T - Gillebride MacMillan"/>
        <s v="T - Raisah Ahmed"/>
        <s v="T - Raymond MacDonald"/>
        <s v="T - Royal Faculty of Procurators"/>
        <s v="T - Winifred Jamieson"/>
        <s v="G - Scottish Universities International Summer School"/>
        <s v="G - Allan MacDonald"/>
        <s v="I - Aoife White"/>
        <s v="I - Dundee City Council"/>
        <s v="I - LBP Outlander Series 2 Ltd"/>
        <s v="T - Ailie Rutherford"/>
        <s v="T - Conor Baird"/>
        <s v="T - Katie Nicoll"/>
        <s v="T - Kirsteen MacDonald"/>
        <s v="T - Penny Anderson"/>
        <s v="T - Politics First"/>
        <s v="T - Rowena Comrie"/>
        <s v="T - Saltire Hospitality Ltd"/>
        <s v="T - Scottish Council on Archives"/>
        <s v="T - Pier Arts Centre, The"/>
        <s v="T - Duncan Bremner"/>
        <s v="T - Feis Rois Ltd"/>
        <s v="T - SMART"/>
        <s v="T - Tom Nolan"/>
        <s v="I - National Film and Television School"/>
        <s v="I - Solar Bear"/>
        <s v="T - HK Surveying and Design"/>
        <s v="T - Timespan"/>
        <s v="I - Coalburn Silver Band"/>
        <s v="T - Deveron Arts Ltd"/>
        <s v="T - New Bay Media"/>
        <s v="T - Sanjay Lago"/>
        <s v="T - Scottish Sculpture Workshop"/>
        <s v="G - Manran (Gary Innes)"/>
        <s v="G - Grainne Morton"/>
        <s v="G - WOMPS"/>
        <s v="T - Andrea Geile"/>
        <s v="T - Anthony Scrag"/>
        <s v="T - Emma Drye"/>
        <s v="T - Emma Nicolson"/>
        <s v="T - Fintan Ryan"/>
        <s v="T - Hannah Rose Whittle"/>
        <s v="T - Jason Nelson"/>
        <s v="T - Jolanta Dolewska"/>
        <s v="T - Kevin McPhee"/>
        <s v="T - Lotte Hardie Kravitz"/>
        <s v="T - Maeve Redmond"/>
        <s v="T - Matt Baker"/>
        <s v="T - Morvern Cunningham"/>
        <s v="T - Patricia Fleming Projects"/>
        <s v="T - Rachel MacLean"/>
        <s v="T - Samantha Clark"/>
        <s v="T - SCMC Projects"/>
        <s v="T - Scott Hunter"/>
        <s v="T - Stephanie Vandemeulebroucke"/>
        <s v="T - Thomas Whittle"/>
        <s v="T - Tiffany Boyle"/>
        <s v="T - Collins and Goto Studio"/>
        <s v="T - Creative Branch Scotland"/>
        <s v="T - Edinburgh Arts Festival"/>
        <s v="T - Foundation For Community Dance"/>
        <s v="T - Laura Robertson"/>
        <s v="T - Moira Innes"/>
        <s v="T - Sarah Strang"/>
        <s v="T - Torsten Lauschmann"/>
        <s v="T - Virginia Hutchison"/>
        <s v="T - Whale Arts Agency"/>
        <s v="G - Cultural Enterprise Office"/>
        <s v="G - Arts &amp; Business Scotland"/>
        <s v="G - Red Bridge Arts CIC"/>
        <s v="G - Ramesh Meyyappan Productions"/>
        <s v="I - Cathie Boyd"/>
        <s v="I - Ciara Barry"/>
        <s v="I - Glasgow Clyde College"/>
        <s v="I - Louise Schmid"/>
        <s v="I - Making Music Scotland"/>
        <s v="I - Richard Warden"/>
        <s v="T - Corner Shop Public Relations (Scotland) Ltd, The"/>
        <s v="T - Helen Voce"/>
        <s v="T - Hilary Nicoll"/>
        <s v="T - Jenny Smith"/>
        <s v="T - Martel Ollerenshaw"/>
        <s v="T - Stove Network Ltd, The"/>
        <s v="T - Susanna Beaumont"/>
        <s v="T - UOE Accommodation Ltd t/a Edinburgh First"/>
        <s v="T - Val McDermid"/>
        <s v="G - KLOE"/>
        <s v="G - Pinact"/>
        <s v="I - A.R.Ts"/>
        <s v="I - Fusion Music Recordings"/>
        <s v="I - Iain Heggie"/>
        <s v="T - Joanna Baxter Wilson"/>
        <s v="T - Mary Morrison"/>
        <s v="T - Scottish Poetry Library"/>
        <s v="T - Sion Parkinson"/>
        <s v="G - St Andrews Voices"/>
        <s v="I - Enterprise Music Scotland"/>
        <s v="I - Escape Youth Services"/>
        <s v="T - Alexia Holt"/>
        <s v="T - Double Take Projections"/>
        <s v="T - Francesca Zappia"/>
        <s v="T - Inge Panneels"/>
        <s v="T - Jacqueline Donachie"/>
        <s v="T - Marigold Multimedia Ltd"/>
        <s v="T - Location Guide Ltd, The"/>
        <s v="G - Alice Cooper"/>
        <s v="G - Love That Will Not Die Ltd"/>
        <s v="G - Catriona Price"/>
        <s v="I - TS2 Productions Limited"/>
        <s v="I - Impact Arts (Projects) Ltd"/>
        <s v="I - Raydale Dower"/>
        <s v="I - Bord na Gaidhlig"/>
        <s v="I - Mr McFall's Chamber"/>
        <s v="I - Reel Kids Music Club"/>
        <s v="I - The Boombox Glasgow"/>
        <s v="I - Catherine Wheels Theatre Company"/>
        <s v="I - KOR! Records CIC"/>
        <s v="I - Peter Pan Moat Brae Trust"/>
        <s v="T - ATLAS Arts"/>
        <s v="T - Barrowland Ballet"/>
        <s v="T - Beverley Syme"/>
        <s v="T - Cloud Eight Films Ltd"/>
        <s v="T - David Brew"/>
        <s v="T - Maggie Kinloch"/>
        <s v="T - Archibald McKellar Ltd"/>
        <s v="T - Sarah Jauncey"/>
        <s v="T - Sheila Murray"/>
        <s v="T - Taig Chearsbahagh"/>
        <s v="T - Vision Sign &amp; Digital Ltd"/>
        <s v="T - Regional Screen Scotland"/>
        <s v="T - TS2 Productions"/>
        <s v="G - Solar Bear"/>
        <s v="G - TACTICAL A. U. LIMITED"/>
        <s v="G - Boswell Book Festival"/>
        <s v="G - Alex Neilson"/>
        <s v="G - 1 Royal Terrace"/>
        <s v="G - Lin Li"/>
        <s v="G - University of Aberdeen"/>
        <s v="G - Eilean Eisdeal"/>
        <s v="G - Rosemary Hogarth"/>
        <s v="G - Dance UK"/>
        <s v="G - A Moment's Peace Theatre Company"/>
        <s v="I - Creative Skillset"/>
        <s v="I - Dundee Contemporary Arts"/>
        <s v="I - Glasgow Lunchtime Theatre"/>
        <s v="I - Kerieva McCormick"/>
        <s v="I - LouMcLou Films Ltd"/>
        <s v="I - NTC Touring Theatre Company Ltd"/>
        <s v="I - Plum Films Limited"/>
        <s v="I - Roger Palmer"/>
        <s v="I - Sabhal Mor Ostaig"/>
        <s v="I - Talbot Rice Gallery"/>
        <s v="I - Duchy, The"/>
        <s v="I - Timespan"/>
        <s v="I - Young Films Ltd"/>
        <s v="G - Ayr Gaiety Partnership Ltd"/>
        <s v="G - Birds of Paradise Theatre"/>
        <s v="G - Catherine Wheels Theatre Company"/>
        <s v="G - Dance House"/>
        <s v="G - Deveron Arts"/>
        <s v="G - Drake Music Scotland"/>
        <s v="G - Edinburgh UNESCO City of Literature Trust"/>
        <s v="G - Enterprise Music Scotland"/>
        <s v="G - Feis Rois Ltd"/>
        <s v="G - Feisean nan Gaidheal"/>
        <s v="G - Festival City Theatre Trust"/>
        <s v="G - Glasgow East Arts Co Ltd"/>
        <s v="G - Glasgow Women's Library"/>
        <s v="G - Imaginate"/>
        <s v="G - Indepen-dance"/>
        <s v="G - Luminate"/>
        <s v="G - Lung Ha's Theatre Company"/>
        <s v="G - National Youth Choir of Scotland"/>
        <s v="G - The National Youth Orchestra of Scotland"/>
        <s v="G - North East Arts Touring"/>
        <s v="G - Project Ability"/>
        <s v="G - Rapture Theatre Company"/>
        <s v="G - Regional Screen Scotland"/>
        <s v="G - Scottish Film Limited ( Film Hub Scotland )"/>
        <s v="G - Scottish National Jazz Orchestra"/>
        <s v="G - Scottish Youth Dance (Y Dance)"/>
        <s v="G - Stellar Quines Ltd"/>
        <s v="G - The National Piping Centre"/>
        <s v="G - The Stove Network Ltd"/>
        <s v="G - The Touring Network (Highlands &amp; Islands)"/>
        <s v="G - City of Edinburgh Council (Travelling Gallery)"/>
        <s v="G - Voluntary Arts Scotland"/>
        <s v="G - Wigtown Festival Company"/>
        <s v="G - Woodend Arts Ltd"/>
        <s v="G - Youth Theatre Arts Scotland"/>
        <s v="T - Big Lottery Fund (Overheads), The"/>
        <s v="G - Aros (Isle of Skye) Ltd"/>
        <s v="G - Alexander Hutchison"/>
        <s v="G - Karen Cunningham"/>
        <s v="G - Dr Kirsten Norrie"/>
        <s v="G - Neu Reekie Limited"/>
        <s v="G - Edinburgh Mela"/>
        <s v="I - Aconite Productions"/>
        <s v="I - Africa in Motion"/>
        <s v="I - Colin Fraser"/>
        <s v="I - Comar"/>
        <s v="I - Edinburgh Sculpture Workshop"/>
        <s v="I - Edinburgh Greek Festival Trust (Kevin Anderson), The"/>
        <s v="I - Education Scotland"/>
        <s v="I - Bard in the Botanics (Glasgow Rep Company)"/>
        <s v="I - NVA (Europe) Limited"/>
        <s v="I - Jonathan Baxter and Sarah Gittins"/>
        <s v="I - Laura Aldridge"/>
        <s v="I - Makar Productions"/>
        <s v="I - Max Taylor"/>
        <s v="I - Montrose Pictures Ltd"/>
        <s v="I - Pier Arts Centre"/>
        <s v="I - Primary School Musical"/>
        <s v="I - Pure Magic Films"/>
        <s v="I - SCAN (Scotland's Contemporary Arts Network)"/>
        <s v="I - Scottish Documentary Institute"/>
        <s v="I - Sigma Films"/>
        <s v="I - Slate North Ltd (Stonemouth)"/>
        <s v="I - Starcatchers Productions Ltd"/>
        <s v="I - Stills Ltd"/>
        <s v="I - Fruitmarket Gallery, The"/>
        <s v="I - TRACS (Traditional Arts &amp; Culture Scotland)"/>
        <s v="G - West Dunbartonshire Council"/>
        <s v="G - Rebecca Cameron"/>
        <s v="G - Saffy Setohy"/>
        <s v="G - Hans Kok"/>
        <s v="G - Claire Willoughby"/>
        <s v="G - Paraig MacNeill"/>
        <s v="G - Deirdre Heddon"/>
        <s v="G - Caroline Finlay"/>
        <s v="G - Peebles Orchestra"/>
        <s v="G - Robert Rae"/>
        <s v="G - Northwords"/>
        <s v="G - Craignish Village Hall"/>
        <s v="G - Scottish Prison Arts Network"/>
        <s v="G - Cardboard Citizens"/>
        <s v="G - Robert Kenyon"/>
        <s v="G - Jessica Harrison"/>
        <s v="I - Alice McGrath"/>
        <s v="I - An Lanntair Ltd"/>
        <s v="I - Brocken Spectre"/>
        <s v="I - Brunton Theatre Trust"/>
        <s v="I - Cinekid"/>
        <s v="I - Citizens Theatre"/>
        <s v="I - Dance Base"/>
        <s v="I - Document Festival Ltd"/>
        <s v="I - Edge City Films Ltd"/>
        <s v="I - Emma Davie"/>
        <s v="I - Glen Art"/>
        <s v="I - Greyscale Theatre Company"/>
        <s v="I - MAP"/>
        <s v="I - Marc Brew"/>
        <s v="I - Met Film Production Ltd"/>
        <s v="I - Oliver Braid"/>
        <s v="I - Rachel Duckhouse"/>
        <s v="I - Scottish Book Trust"/>
        <s v="I - SCOTTISH FILM TALENT NET.WORK (SFTN)"/>
        <s v="I - Screen Academy Scotland"/>
        <s v="I - Sean Martin"/>
        <s v="I - Sonic-a: Cryptic"/>
        <s v="I - Victoria Beesley"/>
        <s v="T - Big Lottery (Awards), The"/>
        <s v="T - Pinsent Masons LLP"/>
        <s v="G - Felipe Bustos Sierra"/>
        <s v="G - Linda Williamson"/>
        <s v="G - Lowland and Border PipersÔÇÖ Society"/>
        <s v="G - Mull of Kintyre Music and Arts Association"/>
        <s v="G - Scottish Music Industry Association"/>
        <s v="G - Ceolas Uibhist"/>
        <s v="G - Africa in Motion"/>
        <s v="G - Freight Books"/>
        <s v="G - Common Purpose UK"/>
        <s v="G - Lammermuir Festival"/>
        <s v="G - Music at Paxton Ltd (Helen Jamieson)"/>
        <s v="G - Flore Cosquer"/>
        <s v="G - Sally Owen"/>
        <s v="G - Hannah Venet"/>
        <s v="I - Artlink Edinburgh &amp; the Lothians"/>
        <s v="I - BAFTA Scotland"/>
        <s v="I - Barry Gordon"/>
        <s v="I - Black Camel Productions"/>
        <s v="I - Chris Bogle"/>
        <s v="I - David M Hughes"/>
        <s v="I - d├®irdre n├¡ mhath├║na"/>
        <s v="I - Edinburgh Art Festival"/>
        <s v="I - Fife Cultural Trust Ltd"/>
        <s v="I - Karen MacIver (PianoPiano)"/>
        <s v="I - Le Petit Monde"/>
        <s v="I - Lichen Films Ltd"/>
        <s v="I - Michael Lambert"/>
        <s v="I - NEPAN"/>
        <s v="I - Ross Hogg"/>
        <s v="I - Royal Conservatoire of Scotland"/>
        <s v="I - Scottish Poetry Library"/>
        <s v="I - Stammer Productions"/>
        <s v="I - Tom Orr"/>
        <s v="I - Tramway"/>
        <s v="I - Universal Hall"/>
        <s v="I - Up Helly Aa Ltd"/>
        <s v="T - Ali Jarvis"/>
        <s v="T - Sorbier Productions Ltd"/>
        <s v="T - British Film Institute, The"/>
        <s v="T - NFT Euro Collection CA"/>
        <s v="T - National Lottery Distribution Fund"/>
        <s v="T - Shetland Moving Image Archive"/>
        <s v="T - Event Scotland"/>
        <s v="I - Ailie Robertson"/>
        <s v="I - Alasdair MacCuish"/>
        <s v="I - Beechwood Productions"/>
        <s v="I - Creative Stirling CIC"/>
        <s v="I - Dovecot Foundation"/>
        <s v="I - Historic Scotland (Kit Reid)"/>
        <s v="I - Independent Producers Scotland"/>
        <s v="I - Janice Parker Projects"/>
        <s v="I - Royal National Institue of Blind (RNIB's) People's I"/>
        <s v="I - Singer Films Limited"/>
        <s v="I - Sixteen Films"/>
        <s v="T - Susan T Grant"/>
        <s v="G - Sound Festival"/>
        <s v="G - Wide Open (South Scotland)"/>
        <s v="G - Mr McFall's Chamber"/>
        <s v="G - Cyan Clayworks cic"/>
        <s v="G - Stoirm Og (Elspeth Turner)"/>
        <s v="G - Malachy Tallack"/>
        <s v="G - Su-a Lee"/>
        <s v="G - Pinkie Maclure"/>
        <s v="G - Anthony Schrag"/>
        <s v="G - Stewart Ennis"/>
        <s v="G - The Forest SCIO"/>
        <s v="I - Association of Scottish Literary Agents"/>
        <s v="I - Barrowland Ballet"/>
        <s v="I - Glue Factory CIC, The"/>
        <s v="I - Lyth Arts Centre"/>
        <s v="I - Outset Scotland"/>
        <s v="I - Rally &amp; Broad (McCrum &amp; Lindsay)"/>
        <s v="I - Royal Scottish National Orchestra"/>
        <s v="I - RURA"/>
        <s v="I - Drouth, The"/>
        <s v="T - Jess Abrams"/>
        <s v="T - Pete Stollery"/>
        <s v="G - Engage"/>
        <s v="G - Terra Incognita"/>
        <s v="G - Borders Book Festival"/>
        <s v="G - Charlotte Hathaway"/>
        <s v="G - Erlend Tait"/>
        <s v="G - Associazione Pisa Book Festival"/>
        <s v="G - BOOK GROUP"/>
        <s v="I - Edinburgh Printmakers"/>
        <s v="I - Holdings Ecosse Ltd"/>
        <s v="I - Horsecross Arts"/>
        <s v="I - Seall Arts Limited"/>
        <s v="I - Traditional Music &amp; Song Association (TMSA)"/>
        <s v="I - UZ Arts Ltd"/>
        <s v="G - Corinne Orton"/>
        <s v="G - Magnetic North Theatre Productions"/>
        <s v="G - Catriona Duff"/>
        <s v="G - Robert P Heaslip"/>
        <s v="G - Edinburgh Jazz and Blues Festival Limited"/>
        <s v="G - Dallahan"/>
        <s v="G - Sophie Ferguson"/>
        <s v="G - Live Music Now"/>
        <s v="G - Chris Dyson"/>
        <s v="G - Toonspeak Young PeopleÔÇÖs Theatre"/>
        <s v="G - Ursula Hunter"/>
        <s v="G - Carla Novi"/>
        <s v="G - Juli Bola├▒os-Durman"/>
        <s v="G - Michael James Hunter"/>
        <s v="G - Dunbar Festival of Words"/>
        <s v="G - Clare Hunter"/>
        <s v="G - Decade Events"/>
        <s v="G - Sarah Lowndes"/>
        <s v="I - AC Projects/Alternative Currents"/>
        <s v="I - All or Nothing Dance and Aerial Theatre"/>
        <s v="I - Ballet Lorent Limited"/>
        <s v="I - Blazing Griffin Limited"/>
        <s v="I - Alchemy Film and Arts"/>
        <s v="I - Burnsong Limited"/>
        <s v="I - Care Inspectorate"/>
        <s v="I - Claire Docherty"/>
        <s v="I - David Gallacher"/>
        <s v="I - David Paul Jones"/>
        <s v="I - Eileen Gatt"/>
        <s v="I - Faction North Ltd"/>
        <s v="I - Iain Morrison"/>
        <s v="I - Journey Pictures Ltd"/>
        <s v="I - La Banda Ltd"/>
        <s v="I - Magic Monkey Films"/>
        <s v="I - Mairi Orr"/>
        <s v="I - Nichola Scrutton"/>
        <s v="I - Northwords"/>
        <s v="I - Nutshell Productions Association"/>
        <s v="I - What We Did On Our Holiday"/>
        <s v="I - Right Lines Production"/>
        <s v="I - Shetland Arts Development Agency"/>
        <s v="I - Tattiemoon Ltd"/>
        <s v="I - Stove Network Ltd, The"/>
        <s v="I - Theatre Nemo (Hugh McCue)"/>
        <s v="I - University of St Andrews"/>
        <s v="I - Wellington Films"/>
        <s v="G - Amy Conway"/>
        <s v="G - Campbeltown Community Business Ltd"/>
        <s v="G - Absolute Classics"/>
        <s v="G - Skye Reynolds"/>
        <s v="G - Beth Shapeero"/>
        <s v="G - Jennifer R Wicks"/>
        <s v="G - Elaine Thomson diRollo"/>
        <s v="G - Tony Cownie and Liz Lochhead (Sarah Gray)"/>
        <s v="G - Sidmouth Folk Week Productions Ltd"/>
        <s v="G - Black &amp; White Publishing Ltd"/>
        <s v="G - Take One Action Films"/>
        <s v="G - Glasgow Life"/>
        <s v="I - Aberdeen Performing Arts"/>
        <s v="I - Aros"/>
        <s v="I - Birnam Arts Centre"/>
        <s v="I - Cambridge City Council"/>
        <s v="I - Cargo Publishing (UK) Ltd"/>
        <s v="I - Dundee Repertory Theatre"/>
        <s v="I - Julia McGhee"/>
        <s v="I - Lindsay Dunbar"/>
        <s v="I - Senscot"/>
        <s v="I - Tayside Healthcare Arts Trust (THAT)"/>
        <s v="T - Martin Clark"/>
        <s v="T - Trinity Mirror Publishing Ltd"/>
        <s v="T - Stichting Freeway Custody"/>
        <s v="T - Freeway Cam UK"/>
        <s v="G - Rosana Cade"/>
        <s v="G - Freya Jeffs"/>
        <s v="G - Federation of Scottish Theatre"/>
        <s v="G - The Hunt Collective"/>
        <s v="G - Dalen Alba"/>
        <s v="G - Stanza Scotlands' Poetry Festival"/>
        <s v="G - Stephen Hurrel"/>
        <s v="G - Katrina McPherson"/>
        <s v="G - Rhubaba Gallery and Studios"/>
        <s v="G - Birnam Arts Centre"/>
        <s v="G - Cromarty and Resolis Film Society"/>
        <s v="I - Ambassadors Theatre Group"/>
        <s v="I - Children's Classic Concerts"/>
        <s v="I - Digicult"/>
        <s v="I - Dumfries and Galloway Arts Festival Ltd"/>
        <s v="I - Eastgate Theatre (Peebles) &amp; Arts Centre Ltd"/>
        <s v="I - Edinburgh Review (Alan Gillis)"/>
        <s v="I - Jim Sutherland"/>
        <s v="I - Kai Fischer"/>
        <s v="I - Kenneth Davidson"/>
        <s v="I - NEoN (North East of North)"/>
        <s v="I - Outside Track, The"/>
        <s v="I - Touring Network, The"/>
        <s v="I - WestEnd Films Production Limited (Blackbird)"/>
        <s v="G - Joan Lopez-Cleville"/>
        <s v="G - LGBT Youth Scotland"/>
        <s v="G - Glasgow Sculpture Studios"/>
        <s v="G - Rebecca Anson"/>
        <s v="G - Glow Arts (Jennifer McGlone)"/>
        <s v="G - Active events"/>
        <s v="G - Artlink Edinburgh &amp; the Lothians"/>
        <s v="G - Maria Fusco"/>
        <s v="G - Gavin Prentice"/>
        <s v="G - The Cottier Projects"/>
        <s v="G - Starcatchers Productions Ltd"/>
        <s v="G - Pulteneytown PeoplesÔÇÖ Project"/>
        <s v="G - LeithLate"/>
        <s v="G - Beyond Borders Scotland"/>
        <s v="G - Scottish Saxophone Ensemble"/>
        <s v="G - French Film Festival"/>
        <s v="G - Garvald Edinburgh"/>
        <s v="G - Lyth Arts Centre"/>
        <s v="G - Belle Jones"/>
        <s v="G - Ross Cooper"/>
        <s v="G - The University Court of the University of Edinburgh"/>
        <s v="G - Rachael Bradley"/>
        <s v="I - Asparagus Piss Raindrop"/>
        <s v="I - British School at Rome"/>
        <s v="I - Caitlin Skinner"/>
        <s v="I - Firebrand Theatre Company Ltd"/>
        <s v="I - Gabriel Robertson"/>
        <s v="I - Patrick Allan-Fraser Hospitalfield Trust"/>
        <s v="I - Jane Topping"/>
        <s v="I - Ken Petrie"/>
        <s v="I - Richard Youngs"/>
        <s v="I - Sleeping Warrior Theatre Company"/>
        <s v="I - SURF (Scotland's Independent Regeneration Network)"/>
        <s v="I - Synchronicity Films Ltd"/>
        <s v="T - Gillian Steel"/>
        <s v="G - Spring Fling Open Studios CIC"/>
        <s v="G - Greenock Arts Guild"/>
        <s v="G - Tuff Love"/>
        <s v="G - Julia Taudevin"/>
        <s v="G - Doune the Rabbit Hole CIC"/>
        <s v="G - Ciara MacLaverty"/>
        <s v="G - Al Seed"/>
        <s v="G - Haftor Medboe"/>
        <s v="G - Rachel Maclean"/>
        <s v="G - Susan OÔÇÖByrne"/>
        <s v="I - Cove Park Ltd"/>
        <s v="I - Crab Apple Films"/>
        <s v="I - Fire Exit Ltd"/>
        <s v="I - Glasgow Film Productions Ltd"/>
        <s v="I - Jazz Scotland"/>
        <s v="I - Puppet Animation Scotland"/>
        <s v="I - Spotted Stripes Circus (Phil Hardie)"/>
        <s v="T - Julie Fowlis"/>
        <s v="T - ROXANE PERMAR"/>
        <s v="T - Impact Signs"/>
        <s v="T - Jim Tough Coaching and Consultancy"/>
        <s v="T - Vic Galloway"/>
        <s v="G - Bella Hardy"/>
        <s v="G - Louise Ahl"/>
        <s v="G - Allie Butler"/>
        <s v="G - Filipa Oliveira"/>
        <s v="G - Really Interesting Objects (RIO) ltd"/>
        <s v="G - Lucy Boyes"/>
        <s v="G - Stills Gallery"/>
        <s v="G - Katrina Valle"/>
        <s v="I - Alan Benzie"/>
        <s v="I - Citizen Curator"/>
        <s v="I - CONNECTfilm Ltd"/>
        <s v="I - Dunoon Burgh Hall Trust"/>
        <s v="I - Errol White Company"/>
        <s v="I - Fable Pictures"/>
        <s v="I - Iron Oxide"/>
        <s v="I - Jeremy Iain Carlisle"/>
        <s v="I - Kirsty Law"/>
        <s v="I - Raymond Raskowski Ross"/>
        <s v="I - Siobhan Wilson"/>
        <s v="I - Taigh Na Teud Music Publishers"/>
        <s v="I - Beacon, The"/>
        <s v="I - Tommy's Honor Productions Ltd"/>
        <s v="G - Joanne Thompson"/>
        <s v="G - Su Grierson"/>
        <s v="G - Tamasha Theatre Company"/>
        <s v="G - Edinburgh Quartet Trust"/>
        <s v="G - Wee Stories Theatre for Children"/>
        <s v="G - Ewan Morrison"/>
        <s v="G - Eastgate Theatre (Peebles) &amp; Arts Centre Ltd"/>
        <s v="I - Bridge Music Ltd"/>
        <s v="I - Ceol's Craic"/>
        <s v="I - Charioteer Theatre"/>
        <s v="I - Cromarty Arts Trust"/>
        <s v="I - Francisca Morton"/>
        <s v="I - Royal Botanic Garden Edinburgh (Inverleith House)"/>
        <s v="T - Beacon, The"/>
        <s v="G - PAWS (Phillip Taylor)"/>
        <s v="G - Paul Musgrove"/>
        <s v="G - Culture Republic"/>
        <s v="G - The Number Shop - Gallery and Studios"/>
        <s v="G - Matthew Whiteside"/>
        <s v="G - Lapidus Scotland"/>
        <s v="G - New Media Scotland"/>
        <s v="G - Once Were Farmers Ltd"/>
        <s v="G - Metaphrog (John Chalmers)"/>
        <s v="G - Karen Elizabeth Donovan"/>
        <s v="G - Music Co-OPERAtive Scotland"/>
        <s v="G - Scottish Queer International Film Festival"/>
        <s v="G - Mhairi Killin"/>
        <s v="G - Elspeth Lamb"/>
        <s v="G - Dogstar Theatre Company Limited (Factor 8)"/>
        <s v="G - Fanny Lam Christie"/>
        <s v="G - Laura Spring"/>
        <s v="G - Tania Czajka"/>
        <s v="G - Suzanne Briggs"/>
        <s v="I - Mitch Miller"/>
        <s v="I - Scrumptious Productions Ltd"/>
        <s v="I - Stuart Edwards"/>
        <s v="I - Vanilla Ink"/>
        <s v="G - Universal Arts Productions Ltd"/>
        <s v="G - Proiseact nan Ealan"/>
        <s v="G - Seraphim Trio"/>
        <s v="G - Ensemble Marsyas"/>
        <s v="G - Shooglenifty Ltd"/>
        <s v="G - New Music Scotland"/>
        <s v="G - Mairi Lafferty"/>
        <s v="G - Saltire Society (Jim Tough)"/>
        <s v="G - The Glad Cafe"/>
        <s v="G - PRSF (PRS for Music Foundation)"/>
        <s v="G - Jazz Scotland Ltd"/>
        <s v="G - Julie Johnstone"/>
        <s v="G - Gemma Williams"/>
        <s v="G - Dennis and Debbie Club (Dennis Reinmuller and Debbie"/>
        <s v="I - Chris Leslie"/>
        <s v="I - Edinburgh University"/>
        <s v="I - Hayley Tompkins"/>
        <s v="I - Isabel Rocamora"/>
        <s v="I - Lau-Land (Aidan OÔÇÖRourke)"/>
        <s v="I - Superact"/>
        <s v="I - University of Stirling"/>
        <s v="I - Culture NL Ltd"/>
        <s v="I - Genevieve Bicknell"/>
        <s v="I - Glasgow Film Theatre"/>
        <s v="I - MacRobert Arts Centre"/>
        <s v="G - The Victoria Hall Trust Management Committee"/>
        <s v="G - Chrissie Ardill"/>
        <s v="G - Adrian Wiszniewski"/>
        <s v="G - SCAN (Scotland's Contemporary Arts Network)"/>
        <s v="G - LUX"/>
        <s v="G - Culture NL Ltd"/>
        <s v="G - Nicola White"/>
        <s v="G - Leighton Jones"/>
        <s v="G - Scott McCracken"/>
        <s v="G - Art In Hospital"/>
        <s v="G - Active Inquiry Community Interest Company"/>
        <s v="I - Savalas"/>
        <s v="G - Gill White"/>
        <s v="G - Glasgow Open House"/>
        <s v="G - Small is Beautiful"/>
        <s v="G - Sam Rowe"/>
        <s v="G - Karen L Vaughan"/>
        <s v="G - Dionysia Press"/>
        <s v="G - Donna Rutherford"/>
        <s v="G - Traquair Enterprises"/>
        <s v="G - Jamie Harrison, Guy Bishop, Simon Wilkinson"/>
        <s v="G - Laura Wooff"/>
        <s v="G - East Ayrshire Council (East Ayrshire Leisure Trust)"/>
        <s v="G - Edinburgh International Fashion Festival"/>
        <s v="G - Marc Brew Company"/>
        <s v="G - Scottish Mental Health Arts &amp; Film Festival (SMHAFF)"/>
        <s v="G - National Theatre of Scotland"/>
        <s v="I - Christopher Rush"/>
        <s v="I - David Trouton"/>
        <s v="I - Greengold Projects"/>
        <s v="I - Icon Film Distribution"/>
        <s v="I - Jazz at the Blue Lamp"/>
        <s v="I - Scottish Review of Books"/>
        <s v="I - Tam Dean Burn"/>
        <s v="T - Agency Ltd, The"/>
        <s v="T - Connect Solutions PTY Ltd"/>
        <s v="T - Highland Print Studio"/>
        <s v="T - National Library of Scotland"/>
        <s v="T - Edinburgh College of Art"/>
        <s v="T - Fintage Collection Account"/>
        <s v="G - Mahler Players"/>
        <s v="G - Glasgow Improvisers Orchestra"/>
        <s v="G - Poorboy Ltd"/>
        <s v="G - Collect Scotland CIC"/>
        <s v="G - Ailie Rutherford"/>
        <s v="G - Pirate Productions Limited"/>
        <s v="G - Laura Hamilton"/>
        <s v="I - Amanda Game"/>
        <s v="I - BarnardoÔÇÖs"/>
        <s v="I - Boreas"/>
        <s v="I - Mick Peter"/>
        <s v="I - Opera Bohemia"/>
        <s v="I - Random Accomplice"/>
        <s v="I - Scots Language Centre"/>
        <s v="I - Whale Arts Agency"/>
        <s v="T - Arts Council England"/>
        <s v="G - THE KALA CHETHENA KATHAKALI TROUPE"/>
        <s v="G - Word Power Arts"/>
        <s v="G - Vision Mechanics Ltd"/>
        <s v="G - Company of Wolves"/>
        <s v="G - Gair Dunlop"/>
        <s v="G - NHS Greater Glasgow and Clyde - Community Health Par"/>
        <s v="G - J. David Simons"/>
        <s v="G - Garioch Jazz Club"/>
        <s v="G - Kirstin McLean"/>
        <s v="I - Clea Wallis"/>
        <s v="I - David Dale Gallery &amp; Studios"/>
        <s v="I - High Life Highland"/>
        <s v="I - Jenny Hill"/>
        <s v="I - Karl Jay-Lewin"/>
        <s v="I - Paradiso Films Documentaries Ltd"/>
        <s v="I - Work Room, The"/>
        <s v="T - Hotel du Vin Trading Ltd (Malmaison)"/>
        <s v="G - Claire Halleran &amp; Lisa Sangster"/>
        <s v="G - Make Works Ltd"/>
        <s v="G - NEoN (North East of North)"/>
        <s v="G - Scots Music Group"/>
        <s v="G - Koestler Trust"/>
        <s v="G - David Ian Warner"/>
        <s v="G - John Glenday"/>
        <s v="G - Richard Ashrowan"/>
        <s v="I - Articulation Arts"/>
        <s v="I - College Development Network"/>
        <s v="I - Gareth Dickson"/>
        <s v="I - Sheffield DocFest"/>
        <s v="I - LBP OUTLANDER LTD"/>
        <s v="I - Maggie's Cancer Caring Centres"/>
        <s v="I - McKenzie Sawers Duo"/>
        <s v="I - Neil Rolland"/>
        <s v="T - SURF ScotlandsIndependentRegeneration"/>
        <s v="G - Steven Fraser"/>
        <s v="G - Glenkens Community and Arts Trust"/>
        <s v="G - Cambridge Live"/>
        <s v="G - Art Angel (Scotland) LTD"/>
        <s v="G - Luci Holland"/>
        <s v="G - East Ross Writers"/>
        <s v="G - Shane Connolly"/>
        <s v="G - Chris Hutchings"/>
        <s v="G - Nick Turner"/>
        <s v="G - Alice McGrath"/>
        <s v="G - Luke Pell"/>
        <s v="I - Birlinn Ltd"/>
        <s v="I - City Moves Dance Agency"/>
        <s v="I - Fiona Karen Alexander"/>
        <s v="I - Hopscotch Films Ltd"/>
        <s v="I - Jane Dickson"/>
        <s v="I - Lateral Lab (Elizabeth Ogilvie)"/>
        <s v="I - Moniack Mhor Ltd"/>
        <s v="I - Paragon Ensemble"/>
        <s v="I - Tricky Hat Productions"/>
        <s v="T - Cordia(Services) LLP"/>
        <s v="T - Edinburgh Festival Centre"/>
        <s v="T - Paul Gorman"/>
        <s v="T - Tommy's Honor Productions Ltd"/>
        <s v="G - Film Mobile Scotland Ltd"/>
        <s v="G - @TheGlasgowJam"/>
        <s v="G - Jo Pudelko"/>
        <s v="G - The Cumnock Tryst"/>
        <s v="G - Gillian Frame"/>
        <s v="G - Annie George"/>
        <s v="G - Kirsten Easdale"/>
        <s v="G - Capital Arts"/>
        <s v="G - Tricky Hat Productions"/>
        <s v="I - Arts in Motion"/>
        <s v="I - Ben Skea"/>
        <s v="I - Cambo Heritage Trust"/>
        <s v="I - Lau Scotland Limited"/>
        <s v="I - Morna Young"/>
        <s v="I - National Trust for Scotland"/>
        <s v="I - The Sound of Young Scotland Ltd"/>
        <s v="T - GES and Event Services Ltd"/>
        <s v="T - Matthew Sowerby"/>
        <s v="T - Moira H Thorburn"/>
        <s v="G - Shetland Folk Festival"/>
        <s v="G - Transgressive North"/>
        <s v="G - David Dale Gallery &amp; Studios"/>
        <s v="G - Martin OÔÇÖ Connor"/>
        <s v="G - Errol White Company"/>
        <s v="G - Visiting Arts"/>
        <s v="G - Katie Milroy (KaSt Dance Company)"/>
        <s v="G - Kathryn Briggs"/>
        <s v="G - Lauren MacColl"/>
        <s v="I - David Sherry"/>
        <s v="I - John Beagles &amp; Graham Ramsay"/>
        <s v="I - Sinner Films Ltd"/>
        <s v="I - Stuart Brown"/>
        <s v="T - Light Bulb Arts Ltd"/>
        <s v="G - George Gunn"/>
        <s v="G - Tamsyn Russell"/>
        <s v="G - Gr├íinne Brady &amp; Tina Jordan Rees"/>
        <s v="G - Scottish Review of Books"/>
        <s v="G - Dudendance Theatre"/>
        <s v="G - Rebecca Wilcox"/>
        <s v="G - The Glad Foundation"/>
        <s v="G - Rally &amp; Broad (McCrum &amp; Lindsay)"/>
        <s v="G - Talbot Rice Gallery"/>
        <s v="G - Malath Abbas"/>
        <s v="G - Emma Jayne Park"/>
        <s v="G - Dave Young"/>
        <s v="G - Carrie Fertig"/>
        <s v="I - Caravan Cinema Ltd"/>
        <s v="I - EVA RILEY"/>
        <s v="I - Gavin Marwick"/>
        <s v="I - Grinagog Theatre Company"/>
        <s v="I - Horse and Bamboo Theatre"/>
        <s v="I - Giles Perring"/>
        <s v="I - Karen Matheson (Vertical Records)"/>
        <s v="I - Queen's Hall (Edinburgh) Ltd, The"/>
        <s v="G - Melanie Sims"/>
        <s v="G - Hebridean Celtic Festival Trust"/>
        <s v="G - Daniel Allison"/>
        <s v="G - Naoko Mabon"/>
        <s v="G - Scott Paterson"/>
        <s v="G - Charlotte Prodger"/>
        <s v="G - Scotland Loves Animation"/>
        <s v="G - Falkirk Community Trust"/>
        <s v="G - iota"/>
        <s v="G - Penny Anderson"/>
        <s v="G - Karen Mabon"/>
        <s v="G - Ceol's Craic"/>
        <s v="G - Fish and Game (Eilidh MacAskil)"/>
        <s v="I - Calman Trust ltd"/>
        <s v="I - Clydeside Initiative for Arts Ltd"/>
        <s v="I - Gala Scotland Limited - t/a Glasgay"/>
        <s v="I - Jackie Wylie"/>
        <s v="I - Ko Lik Films Ltd"/>
        <s v="I - Moniaive Festival Village"/>
        <s v="I - Regal Community Theatre (Bathgate) Ltd"/>
        <s v="I - Ross Ainslie"/>
        <s v="I - The Research Centre (TRC Media)"/>
        <s v="I - Wellpark Scotland Ltd"/>
        <s v="I - West Kilbride Community Inititive Ltd (Craft Town S"/>
        <s v="T - Glenfinlas Ltd"/>
        <s v="G - Compagnie Aniimotion"/>
        <s v="G - Children's Classic Concerts"/>
        <s v="G - Bjorn Sandberg"/>
        <s v="G - The Drouth"/>
        <s v="G - Birlinn Ltd"/>
        <s v="G - Kilmahew / St PeterÔÇÖs Limited"/>
        <s v="G - Friends of Sharmanka (Sharmanka Kinetic Theatre)"/>
        <s v="G - Sara Shaarawi"/>
        <s v="G - Ken Mathieson"/>
        <s v="G - Document Festival Ltd"/>
        <s v="G - Tortoise in a Nutshell"/>
        <s v="G - sonADA"/>
        <s v="I - Amble Skuse"/>
        <s v="I - Guild of Players Dumfries"/>
        <s v="I - Henry Coombes"/>
        <s v="I - Rob Roy Films Ltd"/>
        <s v="I - Somewhere"/>
        <s v="I - Strident Publishing"/>
        <s v="I - Suzy Glass Limited"/>
        <s v="I - Thomas Pritchard"/>
        <s v="I - Urr Collective, The"/>
        <s v="T - Too Much Fun Club, The"/>
        <s v="T - Young Films"/>
        <s v="T - Scottish Film"/>
        <s v="G - Embassy Gallery Ltd"/>
        <s v="G - Oceanallover Ltd"/>
        <s v="G - Linda Cracknell"/>
        <s v="G - Arainn Shuaineirt Management Committee (The Sunart"/>
        <s v="I - Arika Heavy Industries"/>
        <s v="I - Bard Entertainments Ltd"/>
        <s v="I - Falkirk Council"/>
        <s v="I - Orkney Folk Festival"/>
        <s v="I - Taigh Chearsabhagh Trust"/>
        <s v="T - Red Bridge Arts cic"/>
        <s v="G - Glasgow International Jazz Festival Limited"/>
        <s v="G - Tromolo Productions Ltd"/>
        <s v="G - Oliver Braid"/>
        <s v="G - Deniz Uster and Alberta Whittle"/>
        <s v="G - Puppet State Theatre Company"/>
        <s v="G - Butterstone Management and Eve"/>
        <s v="G - Rachel Levine"/>
        <s v="G - Ned Bigham (Ocean Bloem Productions)"/>
        <s v="I - Boudica Iona Limited"/>
        <s v="I - Janis Claxton Dance"/>
        <s v="I - Janis Mackay"/>
        <s v="I - Matthew Kennedy"/>
        <s v="I - Motherwell College"/>
        <s v="I - Plantation Productions (SCIO)"/>
        <s v="I - Reel Arts SCIO"/>
        <s v="I - Rosetta Productions Ltd"/>
        <s v="I - Wellington Films Ltd"/>
        <s v="T - Birnam CD Ltd"/>
        <s v="G - Felipe Bustos Sierra [Debasers Filums]"/>
        <s v="G - Strathpeffer Pavilion Association"/>
        <s v="G - Creative Carbon Scotland"/>
        <s v="G - Kate Tough"/>
        <s v="G - Amy Liptrot"/>
        <s v="G - Morag Mckinnon"/>
        <s v="G - Julia Barton"/>
        <s v="I - Craig Armstrong"/>
        <s v="I - Ed Littlewood"/>
        <s v="I - Julie Ellen"/>
        <s v="I - Samantha Joy Firth"/>
        <s v="I - Timelock Media Ltd"/>
        <s v="G - Stonehaven Folk Festival"/>
        <s v="G - Creative Edinburgh Ltd"/>
        <s v="G - Emma Finn"/>
        <s v="G - Janis Claxton Dance"/>
        <s v="G - Lotte Gertz"/>
        <s v="G - Melanie Forbes-Broomes"/>
        <s v="G - The Bothy Project"/>
        <s v="I - ammfilm"/>
        <s v="I - Fraser MacLean"/>
        <s v="I - Lorraine McCauley"/>
        <s v="I - NHS Forth Valley"/>
        <s v="I - Pure Magic Films Ltd (Muirhouse)"/>
        <s v="T - Grassmarket Community Project"/>
        <s v="G - Jenna Watt"/>
        <s v="T - Twentieth Century Fox Film Corporation"/>
        <s v="T - WestEnd Blackbird Ltd"/>
        <s v="G - Harry Giles"/>
        <s v="G - George Ridgway"/>
        <s v="G - Nikki Kalkman"/>
        <s v="G - Association of Scottish Literary Agents-ASLA"/>
        <s v="G - Helen Milne"/>
        <s v="G - Floris Books Trust Ltd"/>
        <s v="G - Chapter (Cardiff) Ltd (Chapter Arts Centre)"/>
        <s v="G - Dumfries and Galloway Arts Festival"/>
        <s v="G - Alchemy Film and Arts"/>
        <s v="G - Paper Doll Militia Limited"/>
        <s v="G - Claire Cunningham"/>
        <s v="I - Queen's Park Railway Club"/>
        <s v="I - Roanne Dods"/>
        <s v="G - Knockengorroch Community Interest Company"/>
        <s v="G - Brunton Theatre Trust"/>
        <s v="G - Stephanie Mann"/>
        <s v="G - Rachel Newton"/>
        <s v="G - Generator Projects"/>
        <s v="G - Dance Ihayami"/>
        <s v="I - Digital Desperados"/>
        <s v="I - Edinburgh Old Town Development Trust"/>
        <s v="I - St Magnus International Festival"/>
        <s v="I - Bofa Productions Limited"/>
        <s v="G - The Paul McKenna Band"/>
        <s v="G - Soisgeul (The Gaelic Gospel Choir)"/>
        <s v="G - Marion Ferguson"/>
        <s v="G - Robert Gordon University - Aberdeen"/>
        <s v="G - Embodied Theatre"/>
        <s v="G - James Donald"/>
        <s v="G - Jenny Sturgeon"/>
        <s v="G - Claire Anderson"/>
        <s v="G - Nick Anderson"/>
        <s v="G - Elizabeth Wewiora"/>
        <s v="I - Debasers Filums"/>
        <s v="I - Gordon Gunn"/>
        <s v="I - Ian Stephen"/>
        <s v="I - Pirate Productions Limited"/>
        <s v="I - Robhanis"/>
        <s v="I - Standpoint"/>
        <s v="I - Transmission Gallery"/>
        <s v="G - Joanna Nicholson"/>
        <s v="G - Glasgow School of Art Choir (GSA - Kate Hollands)"/>
        <s v="G - Sara Brennan"/>
        <s v="G - Swansea City Opera"/>
        <s v="G - Museum of Childhood"/>
        <s v="G - Chloe Reith and Kirsty White"/>
        <s v="G - Mark Jeary"/>
        <s v="G - Traditional Music &amp; Song Association Scotland (TMSA"/>
        <s v="G - Claricia Kruithof"/>
        <s v="G - Gordon Meade"/>
        <s v="G - Firebrand Theatre Company"/>
        <s v="G - Kate Anians"/>
        <s v="G - ConFAB"/>
        <s v="G - Ellie Harrison"/>
        <s v="I - Atlas Arts"/>
        <s v="I - Greg Sinclair"/>
        <s v="I - Lochalsh Arts Network (Mary McBeth)"/>
        <s v="I - Scottish Film Consortium (SFC)"/>
        <s v="I - Wilma Smith"/>
        <s v="T - Hub Events Ltd"/>
        <s v="T - National Heritage Memorial fund"/>
        <s v="T - Screenmedia Design Ltd"/>
        <s v="T - An Talla Solais"/>
        <s v="G - Shetland Folk Festival Society"/>
        <s v="G - Perth Festival of the Arts Ltd"/>
        <s v="G - Jim Pattison"/>
        <s v="G - Matt Regan"/>
        <s v="G - Robert Hubbert"/>
        <s v="G - Icarus Theatre Collective"/>
        <s v="G - North Edinburgh Arts Ltd"/>
        <s v="G - Craig Ward"/>
        <s v="I - Borderline Theatre Company"/>
        <s v="I - Mark Lyken"/>
        <s v="I - Matt Hulse"/>
        <s v="I - People Dancing (ArtWorks Alliance)"/>
        <s v="I - Red Kite Animation Limited (Bradley &amp; Bee)"/>
        <s v="I - Tron Theatre Ltd"/>
        <s v="T - creative england"/>
        <s v="G - South Lanarkshire Council"/>
        <s v="G - An Talla Solais"/>
        <s v="G - John Wallace"/>
        <s v="G - Right Lines Production"/>
        <s v="G - Erica Eyres"/>
        <s v="G - Andrew Truscott"/>
        <s v="G - Gary McNair"/>
        <s v="I - A Blank Canvas"/>
        <s v="I - Amy Duncan"/>
        <s v="I - Joe McAlinden/Linden"/>
        <s v="I - Kenneth Steven"/>
        <s v="T - Catch The Light (Ian McDonald)"/>
        <s v="T - Publicity &amp; The Printed Word (T/A Rutherfordinc Ltd)"/>
        <s v="T - St Ronan's Primary School"/>
        <s v="T - UOE Accommodation t/a Edinburgh First"/>
        <s v="T - Valerie Reid"/>
        <s v="G - Aberdeen International Youth Festival"/>
        <s v="G - Seall"/>
        <s v="G - Universal Hall"/>
        <s v="G - Theatre Gu Le├▓r"/>
        <s v="G - Emma Ewan"/>
        <s v="G - Random Accomplice"/>
        <s v="G - Simon Thoumire [and Ian Carr]"/>
        <s v="G - Lesley Banks"/>
        <s v="G - Christina Tweedale"/>
        <s v="G - Giulia Montalbano"/>
        <s v="G - Chris Leslie"/>
        <s v="G - Claire Hastings"/>
        <s v="G - Sara Barker"/>
        <s v="G - Lucy Gaizely, Gary Gardiner and Ian Johnston"/>
        <s v="G - Edward Ross"/>
        <s v="G - MAP"/>
        <s v="I - Magnetic North Theatre Productions"/>
        <s v="I - Sue Peebles"/>
        <s v="I - Sue Tompkins"/>
        <s v="I - Lucy McEachan"/>
        <s v="G - Deaf Connections"/>
        <s v="G - Anatomy"/>
        <s v="G - Rick Conte"/>
        <s v="G - Marram"/>
        <s v="I - Ainslie Henderson"/>
        <s v="I - Coaltown Daisies, The"/>
        <s v="I - Eden Court"/>
        <s v="I - Ilona Kacieja"/>
        <s v="I - Junction Films Ltd (Keep The Faith)"/>
        <s v="I - Katy West"/>
        <s v="I - Market Gallery"/>
        <s v="I - Paul Fegan"/>
        <s v="I - Paul McGeechan"/>
        <s v="I - Sandstone Press Limited"/>
        <s v="I - Scottish Library and Information Council (SLIC)"/>
        <s v="I - Stuart Elliott"/>
        <s v="I - Wendy McMurdo"/>
        <s v="T - Claire McNicol"/>
        <s v="T - Gica Loening"/>
        <s v="T - Skyline Productions"/>
        <s v="T - Bofa Stockholm Limited"/>
        <s v="T - Big Lottery Fund"/>
        <s v="T - Creative Services Scotland Ltd"/>
        <s v="G - Ullapool Book Festival"/>
        <s v="G - Shetland Jazz Club"/>
        <s v="G - 48 Hour Film Project"/>
        <s v="G - Bloody Scotland (The Caledonian Crime Wrinting Fest"/>
        <s v="G - Nalini Paul"/>
        <s v="G - Rachel Colles"/>
        <s v="G - Elizabeth Humble"/>
        <s v="G - Karen Dufour"/>
        <s v="G - Kate V Robertson"/>
        <s v="G - Richard Kass"/>
        <s v="G - Stoneyport Associates"/>
        <s v="G - Ellie Dubois"/>
        <s v="G - Eleanor Logan"/>
        <s v="G - Anna Krzystek"/>
        <s v="G - Helen de Main"/>
        <s v="I - Alison Strauss"/>
        <s v="I - Baby Cow Productions Ltd"/>
        <s v="I - Battlefield Band"/>
        <s v="I - Conxi Fornieles"/>
        <s v="I - Duncan of Jordanstone College of Art &amp; Design"/>
        <s v="I - Glasgow UNESCO city of Music"/>
        <s v="I - Joern Utkilen"/>
        <s v="I - Mairearad Green"/>
        <s v="I - Raising Films"/>
        <s v="T - Fraser Denholm"/>
        <s v="G - Gerry Cambridge"/>
        <s v="G - All In Ideas"/>
        <s v="G - Dalcroze UK"/>
        <s v="G - Sean McLaughlin"/>
        <s v="G - Alex Fthenakis"/>
        <s v="G - Dialects"/>
        <s v="I - Grant Dickson ÔÇô manager of AMWWF"/>
        <s v="I - C├ánan (Canan)"/>
        <s v="I - Catherine Czerkawska"/>
        <s v="I - Creativity, Culture and Education"/>
        <s v="I - Fraya Thomsen"/>
        <s v="I - Outspoken Arts Scotland Ltd"/>
        <s v="I - George Wyllie Foundation"/>
        <s v="I - Graphic Design Festival Scotland"/>
        <s v="I - Metrodome Distribution Ltd"/>
        <s v="I - Neil Bickerton"/>
        <s v="I - Perth and Kinross Council [Horsecross Arts Limited]"/>
        <s v="I - Tumult In The Clouds"/>
        <s v="I - Universal Comedy"/>
        <s v="I - Yann Seznec"/>
        <s v="T - Drew Wylie Ltd"/>
        <s v="G - Simon Fildes (Goat Media Limited)"/>
        <s v="G - Nairn Book and Arts Festival"/>
        <s v="G - Florrie James"/>
        <s v="G - Candice Edmunds"/>
        <s v="G - Andrew Miller"/>
        <s v="I - Callum Rice"/>
        <s v="I - Graeme Stephen"/>
        <s v="I - Lorna MacIntyre"/>
        <s v="I - NOISE - New Opera In Scotland Events"/>
        <s v="T - University Of Edinburgh"/>
        <s v="I - The Bureau Film Company"/>
        <s v="T - Edinburgh Festival Centre (The Hub)"/>
        <s v="T - Compact Cam Ltd"/>
        <s v="T - East Ross Writers"/>
        <s v="T - Edge City Films"/>
        <s v="G - Lynda Radley"/>
        <s v="G - Lamp of Lothian Trust"/>
        <s v="G - Fraser Langton"/>
        <s v="G - Stammer Productions (Colette Sadler)"/>
        <s v="G - Grampian Hospital Arts Trust (Aberdeen Royal Infir"/>
        <s v="G - University of Glasgow"/>
        <s v="G - The Occassional Cabaret"/>
        <s v="G - Michelle Rolfe and Alyson Woodhouse"/>
        <s v="G - Banff Centre, The"/>
        <s v="I - Acitve Events"/>
        <s v="I - Alan Lyddiard"/>
        <s v="I - Arpeggio Pictures"/>
        <s v="I - Duncan Marquiss"/>
        <s v="I - Ed Littlewood Productions Ltd"/>
        <s v="I - Highlands &amp; Islands Enterprise"/>
        <s v="I - Lucy Skaer"/>
        <s v="I - Patrick Jameson"/>
        <s v="I - Sunset Song Ltd"/>
        <s v="T - Create a Space (Simone Russell)"/>
        <s v="T - Festivals and Events International Ltd (FEI)"/>
        <s v="T - Research for Real"/>
        <s v="G - Ishbelle Bee"/>
        <s v="G - Cleas Ltd"/>
        <s v="G - Royal Incorporation of Architects in Scotland"/>
        <s v="G - Andy Cannon"/>
        <s v="G - Charioteer Theatre"/>
        <s v="G - Peter Lannon"/>
        <s v="G - Ailie Robertson"/>
        <s v="G - Rosie Kay Dance Company"/>
        <s v="I - Common Guild, The"/>
        <s v="I - Florencia Garcia Chafuen"/>
        <s v="I - Iona Kewney"/>
        <s v="I - Malinky"/>
        <s v="I - Red Bridge Arts cic"/>
        <s v="I - Simon Gowing"/>
        <s v="T - La Belle Allee Productions"/>
        <s v="G - Celtic Media Festival"/>
        <s v="G - Donald S Murray"/>
        <s v="G - Merryn Glover"/>
        <s v="G - Kathryn Elkin"/>
        <s v="I - Claire Barclay"/>
        <s v="I - Graham Eatough"/>
        <s v="I - Super Umami"/>
        <s v="T - Saffery Champness"/>
        <s v="G - Macphail Centre"/>
        <s v="G - Donald Shaw"/>
        <s v="G - James Ley"/>
        <s v="G - Craig Corse"/>
        <s v="G - Lewie Watson"/>
        <s v="G - The WomenÔÇÖs Creative Company"/>
        <s v="G - Sianna Bruce"/>
        <s v="G - Adam Quinn"/>
        <s v="I - Katriona Holmes"/>
        <s v="I - Martin Clark"/>
        <s v="T - WFTV"/>
        <s v="I - Bees Nees Media Ltd"/>
        <s v="I - Helmsdale Heritage Society"/>
        <s v="I - Johnny Gailey"/>
        <s v="I - Prestoungrange Arts Festival"/>
        <s v="I - mini50records"/>
        <s v="T - Youthlink Scotland"/>
        <s v="T - University of Stirling"/>
        <s v="G - Sally-Ann Provan"/>
        <s v="G - Whirlybird Theatre Company"/>
        <s v="G - Jacqueline Donachie"/>
        <s v="G - Cupar Arts"/>
        <s v="G - Little Sparta Trust"/>
        <s v="G - Heather Lander"/>
        <s v="G - Glass Performance Ltd"/>
        <s v="G - International Association of Margaret Morris Movemen"/>
        <s v="G - Wendy Stewart"/>
        <s v="G - Siobhan Miller"/>
        <s v="G - Morna Young"/>
        <s v="G - Ewan Gwyn MacPherson"/>
        <s v="G - Benjamin Seal"/>
        <s v="G - Katie Paterson &amp; Locus+"/>
        <s v="G - Andante Chamber Choir"/>
        <s v="I - Oscar Films Limited"/>
        <s v="T - Hidden Giants Limited"/>
        <s v="G - UNESCO City of Design Dundee"/>
        <s v="G - Fiona Soe Paing"/>
        <s v="G - WMIB Productions Ltd"/>
        <s v="G - Frances Higson"/>
        <s v="G - Ishbel McFarlane"/>
        <s v="I - Glasgow Urban Sports (GUS) RaydaleDower/Toby Paterso"/>
        <s v="T - Debbie Watson"/>
        <s v="I - La Belle Allee Productions Ltd"/>
        <s v="G - An Comunn Gaidhealach Ltd"/>
        <s v="G - Thomas Small"/>
        <s v="G - Stirling Council"/>
        <s v="G - Book Works"/>
        <s v="G - Graham L Mackenzie"/>
        <s v="G - Royal Botanic Garden"/>
        <s v="I - Elizabeth Meehan"/>
        <s v="I - National Association of Writers in Education (NAWE)"/>
        <s v="I - Rob Kennedy"/>
        <s v="I - Simone Russell"/>
        <s v="I - URBANCROFT FILMS"/>
        <s v="I - West Coast Arts (SCIO)"/>
        <s v="I - Mary Redmond"/>
        <s v="I - Rik Hammond"/>
        <s v="I - Ship 534 Limited"/>
        <s v="I - Thistle Films Ltd"/>
        <s v="I - Unlimited"/>
        <s v="T - Fife Cultural Trust Ltd"/>
        <s v="G - Saraband (Scotland) Ltd"/>
        <s v="G - Adverse Camber Productions"/>
        <s v="G - Claire Dow"/>
        <s v="G - Good Vibrations"/>
        <s v="G - Birmingham Rep"/>
        <s v="G - Robert Powell"/>
        <s v="G - Kai Fischer"/>
        <s v="G - High Heart Dance Company (Freya Jeffs)"/>
        <s v="G - Sandstone Press Limited"/>
        <s v="G - Loch Shiel Spring Festival Association"/>
        <s v="G - Alice Myers"/>
        <s v="G - Kim Edgar"/>
        <s v="G - An Cuilean Craicte CIC"/>
        <s v="I - Cara Connolly"/>
        <s v="I - Edinburgh &amp; Lothians Health Foundation"/>
        <s v="I - John McCusker"/>
        <s v="I - Theatre Workshop Scotland"/>
        <s v="G - Hidden Door"/>
        <s v="I - Dave Milligan"/>
        <s v="I - Katy Wilson"/>
        <s v="T - CREATIVE CARBON SCOTLAND"/>
        <s v="T - Stirling Highland Hotel (The Hotel Collection), The"/>
        <s v="T - Impact Arts Projects Ltd"/>
        <s v="T - Proiseact nan Ealan"/>
        <s v="I - Riccardo Michael Galgani" u="1"/>
        <s v="I - Jen Farmer" u="1"/>
        <s v="T - EXTRA VEGETABLES" u="1"/>
        <s v="T - Joan Louise Beattie" u="1"/>
        <s v="T - ASCUS Art Science Collaborative" u="1"/>
        <s v="I - Generator Projects" u="1"/>
        <s v="T - Jo Verrent" u="1"/>
        <s v="I - Concerto Caledonia" u="1"/>
        <s v="I - Rebecca Gerrard" u="1"/>
        <s v="T - Heather MacLeod" u="1"/>
        <s v="T - Graeae Theatre Company Ltd" u="1"/>
        <s v="T - Licketyspit Early Years Theatre Company" u="1"/>
        <s v="T - Creative Sector Services CIC" u="1"/>
        <s v="I - International Arts Federation Services Pty Ltd" u="1"/>
        <s v="T - Mr N R Pichard" u="1"/>
        <s v="I - Scottish Seabird Centre" u="1"/>
        <s v="T - MCPS - Mechanical Copyright Protection Society Ltd" u="1"/>
        <s v="I - Canongate Books Ltd." u="1"/>
        <s v="T - D8 Limited" u="1"/>
        <s v="I - IWC Media Ltd" u="1"/>
        <s v="I - MaraMedia Ltd" u="1"/>
        <s v="I - Rosina Bonsu" u="1"/>
        <s v="I - Quartet - (Jack Webb &amp; Rosalind Masson)" u="1"/>
        <s v="I - Embassy Gallery Ltd" u="1"/>
        <s v="I - Ingleby Gallery Ltd" u="1"/>
        <s v="I - Ullapool &amp; District Junior Pipe Band" u="1"/>
        <s v="T - Safe Tee Ltd" u="1"/>
        <s v="T - Elspeth Murray" u="1"/>
        <s v="I - Ryan Van Winkle" u="1"/>
        <s v="T - Glasgow Film Theatre" u="1"/>
        <s v="T - Private Function" u="1"/>
        <s v="T - Jethro Kinavuidi" u="1"/>
        <s v="T - David P Scott Photograhy" u="1"/>
        <s v="I - Murray Easton" u="1"/>
        <s v="I - Christopher P Maule" u="1"/>
        <s v="I - Grainne Braithwaite" u="1"/>
        <s v="I - Hunterian, The" u="1"/>
        <s v="I - Chemikal Underground Limited" u="1"/>
        <s v="I - Carnegie College Limited" u="1"/>
        <s v="I - Chrissie Ardill" u="1"/>
        <s v="I - Angela Coates" u="1"/>
        <s v="I - Goodd Limited" u="1"/>
        <s v="I - Peekabu Studios" u="1"/>
        <s v="T - Fugitivespaces" u="1"/>
        <s v="T - Bookseller, The" u="1"/>
        <s v="I - Scottish Universities International Summer School (S" u="1"/>
        <s v="T - National Theatre of Scotland (NTS)" u="1"/>
        <s v="I - Brian Johnstone" u="1"/>
        <s v="I - Hands On Studios Ltd" u="1"/>
        <s v="I - Smith/Stewart - Stephanie Smith" u="1"/>
        <s v="G - Suiss" u="1"/>
        <s v="I - Adam Stafford" u="1"/>
        <s v="I - Joanna Kessel" u="1"/>
        <s v="I - Claire McGarry" u="1"/>
        <s v="I - Scottish Government" u="1"/>
        <s v="I - Scarlet Shift" u="1"/>
        <s v="I - Hector MacInnes" u="1"/>
        <s v="I - Deveron Arts" u="1"/>
        <s v="I - Jessica Brettle" u="1"/>
        <s v="T - Scottish Music Centre" u="1"/>
        <s v="I - Loch Lomond &amp; The Trossachs National Park" u="1"/>
        <s v="I - Alison M Kinnaird" u="1"/>
        <s v="I - Simon Thoumire and Ian Carr" u="1"/>
        <s v="I - Headway Glasgow" u="1"/>
        <s v="I - Uninvited Guests" u="1"/>
        <s v="I - Orkney Arts Society" u="1"/>
        <s v="I - Kitty The Lion" u="1"/>
        <s v="I - Alan McKendrick" u="1"/>
        <s v="I - Raisah Ahmed - Iftekhar Gafar" u="1"/>
        <s v="I - Emma Lennox" u="1"/>
        <s v="I - Kari Corbett" u="1"/>
        <s v="T - Clyde Solutions Ltd" u="1"/>
        <s v="T - SDI Productions Ltd" u="1"/>
        <s v="I - Greater London Authority" u="1"/>
        <s v="T - Bafta" u="1"/>
        <s v="T - Pete Murphy" u="1"/>
        <s v="T - Eilean Iarmain Hotel" u="1"/>
        <s v="I - Meursault (Neil Pennycook)" u="1"/>
        <s v="I - Calum Stirling" u="1"/>
        <s v="I - Call to Mind" u="1"/>
        <s v="T - Allison Gardner" u="1"/>
        <s v="G - Svetlana Dimcovic" u="1"/>
        <s v="I - Romana Abercromby Cook" u="1"/>
        <s v="I - Kirstin Innes" u="1"/>
        <s v="T - Tim Wheeler Arts" u="1"/>
        <s v="I - Laura Hamilton" u="1"/>
        <s v="I - Music at Paxton Ltd (Helen Jamieson)" u="1"/>
        <s v="T - EMP Video" u="1"/>
        <s v="I - Dawn Taylor" u="1"/>
        <s v="I - Occasional Flickers, The" u="1"/>
        <s v="I - Rua Macmillan" u="1"/>
        <s v="I - New York Gift Show - Lynsey Walters" u="1"/>
        <s v="T - Eunice Olumide" u="1"/>
        <s v="T - Hunt Collective Ltd, The" u="1"/>
        <s v="T - Plum Films" u="1"/>
        <s v="T - Eduardo Alessandro Studios" u="1"/>
        <s v="I - Jaimini Jethwa" u="1"/>
        <s v="I - Ernesto Coro Moran" u="1"/>
        <s v="I - Suiss" u="1"/>
        <s v="I - Claire McCue" u="1"/>
        <s v="I - Alan Greig Dance Theatre &amp; Grant Smeaton" u="1"/>
        <s v="I - Borders Book Festival" u="1"/>
        <s v="I - Boswell Book Festival" u="1"/>
        <s v="I - Celtic Media Festival" u="1"/>
        <s v="I - Glasgow Film Festival" u="1"/>
        <s v="I - Scots Fiddle Festival" u="1"/>
        <s v="I - Doghouse Studios" u="1"/>
        <s v="I - Mischief La-Bas" u="1"/>
        <s v="T - Heather Fulton" u="1"/>
        <s v="I - Public Catalogue Foundation" u="1"/>
        <s v="I - Cairn String Quartet Ltd" u="1"/>
        <s v="I - Gregory Norminton" u="1"/>
        <s v="T - Matic Media Services Ltd" u="1"/>
        <s v="I - Feis Fhoirt" u="1"/>
        <s v="I - Natalie Toyne" u="1"/>
        <s v="I - Unit 7 Artists Studios CIC - Alexander Stevenson" u="1"/>
        <s v="T - Anthony Schrag" u="1"/>
        <s v="I - Shona MacNaughton" u="1"/>
        <s v="T - Macdonald Holyrood Hotel" u="1"/>
        <s v="I - Charmaine Gilbert" u="1"/>
        <s v="T - Elizabeth Oxborrow-Cowan Associates Ltd" u="1"/>
        <s v="T - Karen Dundas" u="1"/>
        <s v="I - Fish and Game" u="1"/>
        <s v="T - Wine and Dine" u="1"/>
        <s v="I - Really Interesting Objects (RIO) ltd" u="1"/>
        <s v="I - Edinburgh International Fashion Festival" u="1"/>
        <s v="I - mediaco-op" u="1"/>
        <s v="I - William Letford" u="1"/>
        <s v="T - Louise Hutson" u="1"/>
        <s v="T - Glover Lodges" u="1"/>
        <s v="I - Hail Eris Management" u="1"/>
        <s v="T - Rachel Graham" u="1"/>
        <s v="I - POLIS Publishers Ltd" u="1"/>
        <s v="I - Si├ón Robinson Davies" u="1"/>
        <s v="T - Baillie Gifford" u="1"/>
        <s v="I - Centre for Contemporary Arts" u="1"/>
        <s v="I - Thania Acaron Rios" u="1"/>
        <s v="I - National Funding Scheme (Paul Cutts)" u="1"/>
        <s v="T - Charlotte RR Murray" u="1"/>
        <s v="I - Glasgow Photography Group Ltd - Street Level" u="1"/>
        <s v="I - Conflux Scotland" u="1"/>
        <s v="I - Highlands and Islands Theatre Network" u="1"/>
        <s v="T - Carol Main" u="1"/>
        <s v="I - Isabelle Moore" u="1"/>
        <s v="I - Ronald Jose Oliveria" u="1"/>
        <s v="I - Fiona Scott (Make Works)" u="1"/>
        <s v="T - Mcm Fire Co, The" u="1"/>
        <s v="T - Postcode Anywhere" u="1"/>
        <s v="I - Jodie C Marshall" u="1"/>
        <s v="T - Dr. Lorna Dawson" u="1"/>
        <s v="T - Philip Turner" u="1"/>
        <s v="T - Redactive Events Ltd" u="1"/>
        <s v="I - An Talla Solais" u="1"/>
        <s v="T - Sorcha Carey" u="1"/>
        <s v="T - Jamie Gilmour," u="1"/>
        <s v="I - National Orchestra of Scotland" u="1"/>
        <s v="I - European Federation of Hospital Clowning/Hearts, The" u="1"/>
        <s v="I - Rob Heaslip" u="1"/>
        <s v="I - Catriona Price" u="1"/>
        <s v="I - Matthew Whiteside" u="1"/>
        <s v="I - Cardonald College Glasgow" u="1"/>
        <s v="I - Down the Rabbit Hole CIC" u="1"/>
        <s v="I - Traditional Music &amp; Song Association" u="1"/>
        <s v="I - Linsey Young" u="1"/>
        <s v="I - Kirsty Thomas" u="1"/>
        <s v="I - Ladyfest Glasgow" u="1"/>
        <s v="I - Siobhan Miller" u="1"/>
        <s v="I - Richard Ashrowan &amp; Pat Law" u="1"/>
        <s v="I - Gus Fisher" u="1"/>
        <s v="T - Stewart Henderon" u="1"/>
        <s v="I - Regional Screen Scotland" u="1"/>
        <s v="I - Beth Legg" u="1"/>
        <s v="G - Clive Andrews" u="1"/>
        <s v="I - Sarah Lowndes" u="1"/>
        <s v="T - Frank McConnell" u="1"/>
        <s v="I - Hunt Collective, The" u="1"/>
        <s v="T - Scoperta Limited" u="1"/>
        <s v="I - Scottish Further Education Unit (SFEU)" u="1"/>
        <s v="T - Simon Fildes" u="1"/>
        <s v="I - Rachel Mimiec" u="1"/>
        <s v="T - Charlotte Gilmore Research" u="1"/>
        <s v="I - Jo Hodges" u="1"/>
        <s v="I - James Winnett" u="1"/>
        <s v="I - Big Burns Supper Festival" u="1"/>
        <s v="I - Elspeth Lamb" u="1"/>
        <s v="I - We Are Panel" u="1"/>
        <s v="I - Caroline Dear" u="1"/>
        <s v="I - Mhairi McMullan" u="1"/>
        <s v="I - Polybius Games Ltd" u="1"/>
        <s v="I - Cape Farewell" u="1"/>
        <s v="I - British Film Institute (Stephen Street)" u="1"/>
        <s v="T - Commission Des Communautes" u="1"/>
        <s v="I - Gilbert MacMillan" u="1"/>
        <s v="I - Student Designers Ltd" u="1"/>
        <s v="I - Caralin Montgomery-Cichy" u="1"/>
        <s v="I - Sven Werner" u="1"/>
        <s v="T - William Hunter Ltd" u="1"/>
        <s v="I - Adrian Burns" u="1"/>
        <s v="I - Allison Gibbs" u="1"/>
        <s v="I - Tolbooth" u="1"/>
        <s v="I - David Cairns (NATAN)" u="1"/>
        <s v="I - Joy Dunlop" u="1"/>
        <s v="I - Popcorn Horror" u="1"/>
        <s v="I - Chris Hutchings" u="1"/>
        <s v="I - Royal Society Edinburgh" u="1"/>
        <s v="I - University of Edinburgh" u="1"/>
        <s v="T - Daniel I. Brown" u="1"/>
        <s v="G - Ewan Downie" u="1"/>
        <s v="I - Cherry Grove Music" u="1"/>
        <s v="T - Collective" u="1"/>
        <s v="I - Salsa Celtica Ltd" u="1"/>
        <s v="T - Johnston Publishing Ltd" u="1"/>
        <s v="T - Louisa Borg-Costanzi Potts" u="1"/>
        <s v="I - Stewart Ennis" u="1"/>
        <s v="I - Buckhaven Beehive" u="1"/>
        <s v="T - MACLAY MURRAY &amp; SPENS" u="1"/>
        <s v="T - GVA" u="1"/>
        <s v="T - Kate Burton" u="1"/>
        <s v="T - GEAC Trading Ltd" u="1"/>
        <s v="I - Joanna Monks and Rosie Shepley" u="1"/>
        <s v="I - Skye Loneragan" u="1"/>
        <s v="T - Sophia Yadong Hao" u="1"/>
        <s v="I - Haddington Bridge Centre, The" u="1"/>
        <s v="T - Angela Hogg" u="1"/>
        <s v="I - Ruth Paxton" u="1"/>
        <s v="I - Katri Walker" u="1"/>
        <s v="T - Charles M Stewart" u="1"/>
        <s v="I - Kieran Heath (Let's Talke About Space)" u="1"/>
        <s v="T - Penny King" u="1"/>
        <s v="I - Highland &amp; Island Arts Ltd" u="1"/>
        <s v="I - Thomas Healy" u="1"/>
        <s v="I - Celtic Colours International Festival Society" u="1"/>
        <s v="T - Infinite Eye Ltd" u="1"/>
        <s v="I - Tony Swain" u="1"/>
        <s v="I - Andrew Manley" u="1"/>
        <s v="I - Screen Bandita" u="1"/>
        <s v="T - Ogilvie Design Ltd" u="1"/>
        <s v="I - Pipe Factory, The" u="1"/>
        <s v="I - New Rythms For Glasgow" u="1"/>
        <s v="I - Jan Patience &amp; Louise Wyllie" u="1"/>
        <s v="T - SALFORD PROFESSIONALK DEVELOPMENT" u="1"/>
        <s v="I - Cula" u="1"/>
        <s v="I - Kelly Munro" u="1"/>
        <s v="I - Giles Conisbee" u="1"/>
        <s v="G - Scott Wood Band" u="1"/>
        <s v="I - Jonathan Thomson" u="1"/>
        <s v="T - Macphail Centre" u="1"/>
        <s v="T - Donald MacDonald" u="1"/>
        <s v="I - Ewan Downie" u="1"/>
        <s v="I - Nicole Heidtke" u="1"/>
        <s v="I - Teena Gould Ceramics" u="1"/>
        <s v="T - Morag Arnot" u="1"/>
        <s v="T - Devon Walshe" u="1"/>
        <s v="T - Susan Christie" u="1"/>
        <s v="I - Word Power Arts" u="1"/>
        <s v="I - Amelia Bywater (OaPaO Collective)" u="1"/>
        <s v="T - VSC Plus Ltd" u="1"/>
        <s v="I - Ben Harrison" u="1"/>
        <s v="T - Buccleuch Centre, The" u="1"/>
        <s v="T - Sound Sense" u="1"/>
        <s v="T - Ian Greenhill" u="1"/>
        <s v="I - Association of British Orchestras" u="1"/>
        <s v="I - Clare Duffy" u="1"/>
        <s v="T - Karen Campbell" u="1"/>
        <s v="I - Glasgow Open House Art Festival (GOHAF)" u="1"/>
        <s v="I - Conor OÔÇÖHara" u="1"/>
        <s v="T - AC Projects/Alternative Currents Ltd" u="1"/>
        <s v="T - Philip J Taylor" u="1"/>
        <s v="I - 104 Films (Film Nation)" u="1"/>
        <s v="T - Little Bay Catering Co." u="1"/>
        <s v="I - Richard Chater" u="1"/>
        <s v="I - Scottish Council of Jewish Communities" u="1"/>
        <s v="I - Hazel Darwin-Edwards" u="1"/>
        <s v="I - High Heels and Horse Hair" u="1"/>
        <s v="I - Prestwick World Festival of Flight" u="1"/>
        <s v="T - James Mackintosh" u="1"/>
        <s v="T - Kate Gray" u="1"/>
        <s v="I - Fake Major" u="1"/>
        <s v="I - PRS for Music Foundation" u="1"/>
        <s v="I - Dudendance Theatre" u="1"/>
        <s v="T - Frames Gallery" u="1"/>
        <s v="I - Hands Up for Trad" u="1"/>
        <s v="T - Culture Label" u="1"/>
        <s v="T - Arts and Business Scotland" u="1"/>
        <s v="T - Screen Facilities Scotland" u="1"/>
        <s v="I - Lee Holland" u="1"/>
        <s v="T - Children In Scotland" u="1"/>
        <s v="T - Drake Music Scotland" u="1"/>
        <s v="I - Jack Nissan" u="1"/>
        <s v="I - Jamie Cooper" u="1"/>
        <s v="I - Lauren Printy Currie" u="1"/>
        <s v="I - Richard McQuarrie" u="1"/>
        <s v="T - Venu Dhupa" u="1"/>
        <s v="I - Joan Lopez-Cleville" u="1"/>
        <s v="I - Donald S Murray" u="1"/>
        <s v="T - Fiona Miller" u="1"/>
        <s v="T - Up Helly AA Ltd" u="1"/>
        <s v="I - Michael Ferguson" u="1"/>
        <s v="I - Suzanna Ferguson" u="1"/>
        <s v="T - Murgitroyd &amp; Company" u="1"/>
        <s v="I - Stillmotion" u="1"/>
        <s v="T - Florian Nonnenmacher" u="1"/>
        <s v="T - Duddingston House Properties Ltd" u="1"/>
        <s v="T - Festivals Edinburgh" u="1"/>
        <s v="T - Russian Cafe-Gallery Cossachok" u="1"/>
        <s v="T - Emma Halliday, Architecture &amp; Design Scotland" u="1"/>
        <s v="I - Koestler Trust" u="1"/>
        <s v="T - QOA Entertainment LLC" u="1"/>
        <s v="T - McMc Arts" u="1"/>
        <s v="T - UR Studio" u="1"/>
        <s v="I - Louise Hopkins" u="1"/>
        <s v="I - Emilia Muller-Ginorio" u="1"/>
        <s v="I - Kate McLelland" u="1"/>
        <s v="I - Lanarkshire Guitar &amp; Mandolin Association" u="1"/>
        <s v="T - Colin Hattersley" u="1"/>
        <s v="G - East Neuk festival" u="1"/>
        <s v="T - Hub Events, The" u="1"/>
        <s v="T - Jupiter Artland Co Ltd" u="1"/>
        <s v="I - Art in Hospital" u="1"/>
        <s v="I - Source (MMM) Ltd" u="1"/>
        <s v="I - Maja Borg &amp; Gid Films Ltd (MAN)" u="1"/>
        <s v="T - Jan McTaggart" u="1"/>
        <s v="I - Julian Schwanitz" u="1"/>
        <s v="I - Tenants First Housing Co-Operative Ltd" u="1"/>
        <s v="I - Subway Theatre Company" u="1"/>
        <s v="T - Jemma Tweedie Music" u="1"/>
        <s v="T - Historic Scotland" u="1"/>
        <s v="T - JM Architects Ltd" u="1"/>
        <s v="T - North Lanarkshire Council" u="1"/>
        <s v="I - LUX" u="1"/>
        <s v="T - Rocket Science UK Ltd" u="1"/>
        <s v="I - Forestry Commission Scotland" u="1"/>
        <s v="I - National Museums of Scotland" u="1"/>
        <s v="I - National Theatre of Scotland" u="1"/>
        <s v="I - Playwrights' Studio Scotland" u="1"/>
        <s v="I - Joe Douglas - UTTER c/o Macrobert Arts Centre Ltd" u="1"/>
        <s v="T - Gordon &amp; French" u="1"/>
        <s v="T - Eathan Currie" u="1"/>
        <s v="I - Jupiter Artland Foundation" u="1"/>
        <s v="T - Daniel Mee" u="1"/>
        <s v="I - J David Simons" u="1"/>
        <s v="T - Graces Home Catering" u="1"/>
        <s v="T - DF Concerts Ltd" u="1"/>
        <s v="T - Safari Films Limited" u="1"/>
        <s v="I - Bethany Compson-Bradford" u="1"/>
        <s v="T - David Morgan" u="1"/>
        <s v="T - GHI Contracts Ltd" u="1"/>
        <s v="T - Events In Partnership (2006) Ltd" u="1"/>
        <s v="T - QA Ltd" u="1"/>
        <s v="I - Eve Thomson" u="1"/>
        <s v="I - Hayley Durward" u="1"/>
        <s v="T - My Web Application Ltd" u="1"/>
        <s v="I - National Youth Choir Of Scotland, The" u="1"/>
        <s v="T - Executive Function Ltd" u="1"/>
        <s v="T - Erica Morrison" u="1"/>
        <s v="T - Fergus McNeill" u="1"/>
        <s v="T - Dalziel+Scullion" u="1"/>
        <s v="I - Elena Piras" u="1"/>
        <s v="I - Sybren Renema" u="1"/>
        <s v="I - Take One Action Film Festival" u="1"/>
        <s v="I - Iraya Noble" u="1"/>
        <s v="I - Highland Print Studio" u="1"/>
        <s v="I - Paul McKenna Ltd" u="1"/>
        <s v="I - Aberystwyth University" u="1"/>
        <s v="I - Marc Ross" u="1"/>
        <s v="T - Ross Promotional limited" u="1"/>
        <s v="I - Active Inquiry Community Interest Company" u="1"/>
        <s v="I - Knockengorroch Community Interest Company" u="1"/>
        <s v="I - Fiona J Mackenzie" u="1"/>
        <s v="I - Olaf Furniss" u="1"/>
        <s v="G - Guggolz Verlag" u="1"/>
        <s v="I - Andy Cannon (Macroberts Arts Centre)" u="1"/>
        <s v="T - Active Events" u="1"/>
        <s v="T - Pitlochry Festival Theatre" u="1"/>
        <s v="I - Sidmouth Folk Week Productions Ltd" u="1"/>
        <s v="T - Rosita McKenzie - Disability Consultancy" u="1"/>
        <s v="I - Allan Cameron" u="1"/>
        <s v="T - Katriona Homes" u="1"/>
        <s v="T - Common Purpose UK" u="1"/>
        <s v="I - Aberdeen International Youth Festival" u="1"/>
        <s v="I - Edinburgh International Book Festival" u="1"/>
        <s v="I - Edinburgh International Harp Festival" u="1"/>
        <s v="I - Glasgow International Comedy Festival" u="1"/>
        <s v="I - Glasgow International Piping Festival" u="1"/>
        <s v="T - Josephine L.Miller" u="1"/>
        <s v="T - PRG Recruitment" u="1"/>
        <s v="I - Mhari McMullan" u="1"/>
        <s v="I - Jennifer McGlone / Glow Arts" u="1"/>
        <s v="I - Graeme Maley" u="1"/>
        <s v="I - Melanie Challenger" u="1"/>
        <s v="I - Gogobot" u="1"/>
        <s v="T - Producers Alliance for Cinema and Television Ltd" u="1"/>
        <s v="I - Greer Pester" u="1"/>
        <s v="T - SPD Media Group Ltd" u="1"/>
        <s v="T - Lever Photography" u="1"/>
        <s v="T - Gail McLintock" u="1"/>
        <s v="I - Alexander Stevenson" u="1"/>
        <s v="I - 71 Feature Film Production" u="1"/>
        <s v="I - Skillset Sector Skills Council Ltd" u="1"/>
        <s v="I - Arpita Shah" u="1"/>
        <s v="I - Andrew Green" u="1"/>
        <s v="I - Black Diamond Express, The" u="1"/>
        <s v="I - Emergents Creatives Community Interest Company" u="1"/>
        <s v="T - AVM Impact Ltd" u="1"/>
        <s v="I - Jim Crumley" u="1"/>
        <s v="I - Planning Aid for Scotland" u="1"/>
        <s v="T - Peter Cabrelli" u="1"/>
        <s v="T - Interactive Business Events Ltd" u="1"/>
        <s v="T - Dark Angels" u="1"/>
        <s v="T - Nicolaceramic" u="1"/>
        <s v="I - Alasdair Bayne" u="1"/>
        <s v="I - Occassional Cabaret, The" u="1"/>
        <s v="T - Component AV Services Ltd" u="1"/>
        <s v="I - Matthew Richardson" u="1"/>
        <s v="I - James Yorkston" u="1"/>
        <s v="I - Creative Edinburgh Ltd" u="1"/>
        <s v="T - Sally Magnusson" u="1"/>
        <s v="I - Jarlath Henderson" u="1"/>
        <s v="I - Stewart Henderson" u="1"/>
        <s v="I - Luminate" u="1"/>
        <s v="T - Persevere Private Hire" u="1"/>
        <s v="I - Malcolm Lindsay" u="1"/>
        <s v="I - Film London" u="1"/>
        <s v="I - Capella Nova" u="1"/>
        <s v="T - Royal Scottish Country Dance Society - Edin" u="1"/>
        <s v="T - Penny Dreadful Films Ltd" u="1"/>
        <s v="I - Anna Gibb" u="1"/>
        <s v="I - Arron Sands" u="1"/>
        <s v="T - Indicator Ltd." u="1"/>
        <s v="I - Wilson Macduff" u="1"/>
        <s v="I - Nina Bacos" u="1"/>
        <s v="T - Patrick Allan-Fraser of Hospitalfield Trust, The" u="1"/>
        <s v="I - Patsy Reid" u="1"/>
        <s v="I - Craig Ward" u="1"/>
        <s v="I - Reagh Dance" u="1"/>
        <s v="T - Andrea Turner" u="1"/>
        <s v="I - Storas Watercolour Music (SWM)" u="1"/>
        <s v="I - Lyra Theatre" u="1"/>
        <s v="I - Kim Simpson" u="1"/>
        <s v="I - Shetland College UHI" u="1"/>
        <s v="T - Derek Robertson" u="1"/>
        <s v="T - Fiona Robertson" u="1"/>
        <s v="I - Cherri Fosphate" u="1"/>
        <s v="I - Barry Gornell" u="1"/>
        <s v="T - Scottish Tourism Alliance, The" u="1"/>
        <s v="I - Carol Scorer" u="1"/>
        <s v="I - European Cultural Parliament" u="1"/>
        <s v="T - XMA Ltd" u="1"/>
        <s v="T - Cli Gaidhlig" u="1"/>
        <s v="T - A-Ha Marketing &amp; Media Ltd" u="1"/>
        <s v="I - Battle of Prestonpans (1745) Heritage Trust" u="1"/>
        <s v="T - Charlotte Allan" u="1"/>
        <s v="T - Julia Farrington" u="1"/>
        <s v="I - Perth Festival of the Arts Ltd" u="1"/>
        <s v="I - 6 Degrees West" u="1"/>
        <s v="I - Jane Irina McKie" u="1"/>
        <s v="T - David Griffith Writing Services" u="1"/>
        <s v="I - Blueflint" u="1"/>
        <s v="I - Fringe by the Sea" u="1"/>
        <s v="I - Village Storytelling Centre, The" u="1"/>
        <s v="T - Benjamin Twist" u="1"/>
        <s v="I - Forth &amp; District Millennium Wall Hanging" u="1"/>
        <s v="T - Summerhall" u="1"/>
        <s v="T - Maclay Murray &amp; Spens LLP" u="1"/>
        <s v="I - Bainbridge Music" u="1"/>
        <s v="I - Anneke Kampman" u="1"/>
        <s v="T - Voice Business" u="1"/>
        <s v="I - Selkie Productions Ltd" u="1"/>
        <s v="T - Red Onion" u="1"/>
        <s v="I - Tom Varley" u="1"/>
        <s v="T - Carnival Chaos Production Ltd" u="1"/>
        <s v="I - Sally Beamish" u="1"/>
        <s v="G - City Moves [Aberdeen City Coun" u="1"/>
        <s v="I - Peatbog Faeries" u="1"/>
        <s v="T - Genius Film Productions Limited" u="1"/>
        <s v="I - Arts in Healthcare" u="1"/>
        <s v="I - Theatre Cryptic" u="1"/>
        <s v="I - Forth Valley Giving" u="1"/>
        <s v="T - Larson Design t/a Intermedia" u="1"/>
        <s v="I - Zoe Fothergill" u="1"/>
        <s v="I - Lorraine Robson" u="1"/>
        <s v="I - Isla Quartet - Maureen Ross (Music Centeral)" u="1"/>
        <s v="I - Glasgow School of Art Choir (GSA - Kate Hollands)" u="1"/>
        <s v="I - Citadel Youth Centre" u="1"/>
        <s v="I - Martyn Bennett Trust" u="1"/>
        <s v="I - Johanna Basford Designs" u="1"/>
        <s v="T - James Martin" u="1"/>
        <s v="T - Total Gas &amp; Power Ltd" u="1"/>
        <s v="T - Luke Cooke-Yarborough" u="1"/>
        <s v="I - The Wasps Trust / Wasps ArtistsÔÇÖ Studios" u="1"/>
        <s v="T - Julie Gunn" u="1"/>
        <s v="T - Steven Cox" u="1"/>
        <s v="I - Sunny Moodie" u="1"/>
        <s v="I - Adam Sutherland" u="1"/>
        <s v="I - Scots Music Group" u="1"/>
        <s v="I - Eastern Surf" u="1"/>
        <s v="I - Phil Bancroft" u="1"/>
        <s v="I - Stephen Slater" u="1"/>
        <s v="I - Graham Fitzpatrick" u="1"/>
        <s v="I - Soda Pictures" u="1"/>
        <s v="I - Hi-Arts Ltd" u="1"/>
        <s v="I - Peter Jones" u="1"/>
        <s v="T - Coach People, The" u="1"/>
        <s v="I - Alexandria Patience" u="1"/>
        <s v="I - Duncan Campbell" u="1"/>
        <s v="T - Glow Arts (Jennifer McGlone)" u="1"/>
        <s v="I - Kenneth Cockburn" u="1"/>
        <s v="T - Flyin' Jalapenos" u="1"/>
        <s v="G - Finlay Pretsell/SDI Productions" u="1"/>
        <s v="I - Cathy Wilkes" u="1"/>
        <s v="I - Valentina Bonizzi" u="1"/>
        <s v="I - John de Simone" u="1"/>
        <s v="I - Guardians of Scotland Trust" u="1"/>
        <s v="I - Cupar Arts" u="1"/>
        <s v="I - Kim Walker" u="1"/>
        <s v="I - Carrie Ann Newman" u="1"/>
        <s v="T - Edinburgh Community Food" u="1"/>
        <s v="T - University of St Andrews" u="1"/>
        <s v="T - ProcessFlows (UK) Ltd" u="1"/>
        <s v="T - Scottish Natural Heritage" u="1"/>
        <s v="I - Ajay Close" u="1"/>
        <s v="I - Felix Davey" u="1"/>
        <s v="I - ISO Design (Damien Smith)" u="1"/>
        <s v="I - Social Change Productions Ltd" u="1"/>
        <s v="I - Thick-Skinned Productions Ltd" u="1"/>
        <s v="I - Simone Smith" u="1"/>
        <s v="T - Star Wheel Press" u="1"/>
        <s v="I - Music Making Empire (MME) Records Ltd (Courtney Ri" u="1"/>
        <s v="I - Lisa Sangster Claire Halleran" u="1"/>
        <s v="T - Graham Devlin" u="1"/>
        <s v="I - Hector McInnes" u="1"/>
        <s v="I - Janie Nicoll" u="1"/>
        <s v="I - Ruth Janssen" u="1"/>
        <s v="I - Elia Ballesteros and Kate Campbell" u="1"/>
        <s v="T - Judith Walsh" u="1"/>
        <s v="I - Butterstone Management and Eve" u="1"/>
        <s v="I - Ceolas Uibhist" u="1"/>
        <s v="T - Caledonian Lock &amp; Safe Co. Ltd" u="1"/>
        <s v="G - Hebridian Celtic Festival Trust" u="1"/>
        <s v="I - Edinburgh UNESCO City of Literature Trust" u="1"/>
        <s v="I - Scottish Consortium on Crime and Criminal Justic, The" u="1"/>
        <s v="I - James McLardy" u="1"/>
        <s v="T - Jo Verrent Limited" u="1"/>
        <s v="T - Gerry Hassan" u="1"/>
        <s v="G - Clydebuilt Puppet Theatre" u="1"/>
        <s v="T - Stephanie Knight" u="1"/>
        <s v="T - Murray J.Buchanan" u="1"/>
        <s v="I - Peter Arnott" u="1"/>
        <s v="T - Stress the Positive (Kim Macleod)" u="1"/>
        <s v="T - Impact Arts (Projects) Ltd" u="1"/>
        <s v="I - Lennoxlove Book Festival (Nicky Stonehill)" u="1"/>
        <s v="I - Nick Holdstock" u="1"/>
        <s v="T - Denny High School" u="1"/>
        <s v="I - Lesley Harrison" u="1"/>
        <s v="I - Lyndsay Mann" u="1"/>
        <s v="I - Tess Letham" u="1"/>
        <s v="T - Sara Ferrier" u="1"/>
        <s v="I - Stoirm Og (Elspeth Turner)" u="1"/>
        <s v="T - Horsecross Arts Limited" u="1"/>
        <s v="T - Struay Pictures Limited" u="1"/>
        <s v="T - War Productions Limited" u="1"/>
        <s v="I - Neil Jack" u="1"/>
        <s v="I - Momedia Ltd" u="1"/>
        <s v="T - James Allenby" u="1"/>
        <s v="T - Park Hotel, The" u="1"/>
        <s v="I - Pathhead Music Collective" u="1"/>
        <s v="T - Aubrey Manning" u="1"/>
        <s v="I - British BMG Federation, The" u="1"/>
        <s v="I - Public Image Communication Limited" u="1"/>
        <s v="T - Pegasus Sound &amp; Light" u="1"/>
        <s v="I - Scottish Refugee Council" u="1"/>
        <s v="I - Gerda Stevenson" u="1"/>
        <s v="I - Greentrax Recordings Limited" u="1"/>
        <s v="I - Susan Hay" u="1"/>
        <s v="T - Hope London" u="1"/>
        <s v="I - Tern Television" u="1"/>
        <s v="I - David Hepburn Watson" u="1"/>
        <s v="T - Record of the Day" u="1"/>
        <s v="T - New College Lanarkshire" u="1"/>
        <s v="T - Perth Theatre Catering Services Ltd" u="1"/>
        <s v="I - Hebridian Celtic Festival Trust" u="1"/>
        <s v="T - Raman Mundair" u="1"/>
        <s v="T - Karolina Mazur" u="1"/>
        <s v="I - Glasgow School Of Art" u="1"/>
        <s v="I - Glen Urquhart Public Hall Management Committee" u="1"/>
        <s v="T - Comrie Croft Ltd" u="1"/>
        <s v="I - Randy Klinger" u="1"/>
        <s v="I - LUMA3D Interactive" u="1"/>
        <s v="I - Scott Jarvie" u="1"/>
        <s v="I - Origin Pictures" u="1"/>
        <s v="T - Thistle Films Limited" u="1"/>
        <s v="I - Christopher Stout" u="1"/>
        <s v="I - Beatroute Music Group" u="1"/>
        <s v="I - Hearts and Minds (Ben Glencross)" u="1"/>
        <s v="T - Global Connections (Scotland) Ltd" u="1"/>
        <s v="I - Artists Collective Gallery" u="1"/>
        <s v="I - Iseult Timmermans" u="1"/>
        <s v="I - The Scottish Culture &amp; Traditions Association" u="1"/>
        <s v="T - Lucy Byatt" u="1"/>
        <s v="T - Nod Knowles" u="1"/>
        <s v="I - Creetown Initiative Ltd" u="1"/>
        <s v="I - Geri Loup Nolan" u="1"/>
        <s v="T - Ms Christina Jansen" u="1"/>
        <s v="T - Social Research Association" u="1"/>
        <s v="I - Cryptic" u="1"/>
        <s v="I - Jack Webb" u="1"/>
        <s v="I - Engage Scotland" u="1"/>
        <s v="I - Laura Lam" u="1"/>
        <s v="I - Moray House - (The University of Edinburgh)" u="1"/>
        <s v="I - Cinatura UK Limited" u="1"/>
        <s v="I - Swallows Foundation UK Ltd" u="1"/>
        <s v="T - Selkie Productions Limited" u="1"/>
        <s v="I - Sigga Bj├Ârg Sigur├░ard├│ttir" u="1"/>
        <s v="I - ABC Creative Music (Tom Bancroft)" u="1"/>
        <s v="I - Victoria Fleck" u="1"/>
        <s v="T - Time &amp; Tide" u="1"/>
        <s v="T - Suzy Glass Ltd" u="1"/>
        <s v="I - Scottish Streetnet" u="1"/>
        <s v="T - Plum Films Limited" u="1"/>
        <s v="I - Gavin Francis" u="1"/>
        <s v="T - Graham Hastings" u="1"/>
        <s v="I - Kan" u="1"/>
        <s v="T - A &amp; C Coaches Ltd" u="1"/>
        <s v="D - Francotyp-Postalia Ltd (Direct Debit)" u="1"/>
        <s v="I - Erica Eyres" u="1"/>
        <s v="T - Eskmills Outside Catering Ltd" u="1"/>
        <s v="I - Harry Giles" u="1"/>
        <s v="I - John McNaught" u="1"/>
        <s v="T - Nuno Sacramento" u="1"/>
        <s v="I - Fiona McIntosh T/A Tessuti" u="1"/>
        <s v="I - Visible Fictions Theatre Company" u="1"/>
        <s v="I - Kim Moore" u="1"/>
        <s v="I - Polly Collins" u="1"/>
        <s v="I - Katy Dove" u="1"/>
        <s v="I - Black Box Digital Media" u="1"/>
        <s v="T - Ellie Carr" u="1"/>
        <s v="I - Cruinn" u="1"/>
        <s v="I - Fractured West" u="1"/>
        <s v="T - Kirsten Body" u="1"/>
        <s v="T - Nicholas Bone" u="1"/>
        <s v="I - Isobel Ann Martin (Leum Music)" u="1"/>
        <s v="I - John Sikorski" u="1"/>
        <s v="T - Robert Reid" u="1"/>
        <s v="T - Sophie Cooke" u="1"/>
        <s v="T - Equality Network" u="1"/>
        <s v="I - Leigh French (Variant)" u="1"/>
        <s v="I - David Law" u="1"/>
        <s v="I - Jenni Fagan" u="1"/>
        <s v="T - CABN Arts Development (Scottish Borders)" u="1"/>
        <s v="T - MIGLET CRICHTON" u="1"/>
        <s v="I - Edinburgh Quartet Trust" u="1"/>
        <s v="I - Wild Biscuit" u="1"/>
        <s v="T - Adonis Media Ltd" u="1"/>
        <s v="T - Intent Media Ltd" u="1"/>
        <s v="T - Jools Cox" u="1"/>
        <s v="I - Edinburgh Grand Opera" u="1"/>
        <s v="T - SHETLAND ISLAND COUNCIL" u="1"/>
        <s v="I - NT Creative Arts Ltd" u="1"/>
        <s v="T - South Lanrkshire Leisure &amp; Culture Ltd" u="1"/>
        <s v="I - Edinburgh College of Art" u="1"/>
        <s v="I - Michael Hill Johnston" u="1"/>
        <s v="T - Stanley Alexander Bonnar" u="1"/>
        <s v="I - Kirkintiloch Band, The" u="1"/>
        <s v="T - Blipfoto Ltd" u="1"/>
        <s v="I - Iona Marshall" u="1"/>
        <s v="I - RCAHMS (Royal Comm.Ancient &amp; Historic Monuments of S" u="1"/>
        <s v="T - Cameron's Photography" u="1"/>
        <s v="T - Nick Wall Photography" u="1"/>
        <s v="I - TechCube Management Lltd (Jamie Coleman)" u="1"/>
        <s v="I - Plan B Collaborative Theatre Ltd" u="1"/>
        <s v="G - Solas Festival" u="1"/>
        <s v="I - Railway Man Limited" u="1"/>
        <s v="I - Robert Softley Gale" u="1"/>
        <s v="I - Astrid String Quartet" u="1"/>
        <s v="I - West Dunbartonshire Libraries" u="1"/>
        <s v="I - Hippotrix Ltd" u="1"/>
        <s v="T - Emma Quinn" u="1"/>
        <s v="I - Esther Woolfson" u="1"/>
        <s v="I - Paul Henry" u="1"/>
        <s v="T - Tecnica" u="1"/>
        <s v="I - Sarah Forrest" u="1"/>
        <s v="I - Orcadian Story Trust, The" u="1"/>
        <s v="I - NHS Lothian" u="1"/>
        <s v="I - Lewis Hetherington" u="1"/>
        <s v="I - Karen Cunningham" u="1"/>
        <s v="I - Melanie Forbes-Broomes" u="1"/>
        <s v="I - Karl Gunson" u="1"/>
        <s v="T - Live Music Now" u="1"/>
        <s v="T - Typemaker Limited" u="1"/>
        <s v="I - Catriona Duff" u="1"/>
        <s v="T - Scottish Public Services Ombudsman" u="1"/>
        <s v="I - Christine E Morrison" u="1"/>
        <s v="I - Crichton Carbon Centre" u="1"/>
        <s v="T - Gillian Shaw" u="1"/>
        <s v="I - Solas Festival" u="1"/>
        <s v="I - Felipe Bustos Sierra" u="1"/>
        <s v="I - Linda Green" u="1"/>
        <s v="I - Emma McIntyre" u="1"/>
        <s v="T - McGill Duncan Gallery" u="1"/>
        <s v="I - Ken Mathieson" u="1"/>
        <s v="T - Cryptic Glasgow Limited" u="1"/>
        <s v="I - Yorkhill Children's Charity" u="1"/>
        <s v="T - ROYAL COMMISSION ON THE ANCIENT &amp; HISTORICAL MONUMEN" u="1"/>
        <s v="T - Peter Urpeth" u="1"/>
        <s v="T - Blanches Policy Solutions" u="1"/>
        <s v="T - Treehouse Print Solutions" u="1"/>
        <s v="T - Exchange House Catering Ltd" u="1"/>
        <s v="T - David Burt" u="1"/>
        <s v="I - Luke Daniels" u="1"/>
        <s v="T - 1st architects" u="1"/>
        <s v="T - MIDNITE EXPRESS INTERNATIONAL" u="1"/>
        <s v="I - David Donaldson" u="1"/>
        <s v="I - Castles Film Ltd (Black Camel Pictures)" u="1"/>
        <s v="T - Allan Irvine" u="1"/>
        <s v="I - Gillian Steel" u="1"/>
        <s v="I - Association Arty Farty" u="1"/>
        <s v="I - Wide Open" u="1"/>
        <s v="I - Rachael MacIntyre" u="1"/>
        <s v="I - Riverside Inverclyde Urban Regenerartion Company" u="1"/>
        <s v="I - Independent Street Arts Network (ISAN)" u="1"/>
        <s v="I - Joe Black" u="1"/>
        <s v="I - Lalitha Rajan" u="1"/>
        <s v="I - Caledonian Crime Writing Festival" u="1"/>
        <s v="I - Edinburgh Jazz and Blues Festival" u="1"/>
        <s v="I - Stanza Scotlands' Poetry Festival" u="1"/>
        <s v="I - Ullapool Guitar Festival (Richard Lindsay)" u="1"/>
        <s v="T - John Dingwall" u="1"/>
        <s v="I - Jeremy Huw Williams" u="1"/>
        <s v="I - Skyline Productions Limited" u="1"/>
        <s v="T - Barbara Steveni" u="1"/>
        <s v="T - Haphazard Media Ltd" u="1"/>
        <s v="I - Wave Particle Ltd (Peter McCaughey)" u="1"/>
        <s v="I - Amy Liptrot" u="1"/>
        <s v="I - Treacherous Orchestra" u="1"/>
        <s v="I - Brigid McCarthy (BA Charlton)" u="1"/>
        <s v="I - Kathleen MacInnes and Fiona Hunter" u="1"/>
        <s v="I - Newtoy Ltd" u="1"/>
        <s v="I - Catriona McKay" u="1"/>
        <s v="I - Johan Sandborg" u="1"/>
        <s v="I - Gaelic Arts Agency" u="1"/>
        <s v="I - Glenuig Community Association" u="1"/>
        <s v="I - Sainted Media" u="1"/>
        <s v="I - Not Another Happy Ending Ltd (Synchronicity Films)" u="1"/>
        <s v="I - Karen Cargill" u="1"/>
        <s v="T - Steve Westbrook" u="1"/>
        <s v="T - Craft Town Scotland" u="1"/>
        <s v="I - Camilla Bray / Sixteen Films" u="1"/>
        <s v="T - Lizzie Farey Artist Designer Maker" u="1"/>
        <s v="T - Informa UK Ltd" u="1"/>
        <s v="I - Liam Baker" u="1"/>
        <s v="I - Vikki McCraw" u="1"/>
        <s v="I - Tamsyn Russell" u="1"/>
        <s v="I - Gallery of Modern Art" u="1"/>
        <s v="I - Crafts Council of Ireland" u="1"/>
        <s v="T - CREATIVE &amp; TECHNICAL MEDIA SERVICES LTD" u="1"/>
        <s v="I - Robert Louis Stevenson Fellowship 2013" u="1"/>
        <s v="T - Taleka Ltd" u="1"/>
        <s v="T - NYS Corporate" u="1"/>
        <s v="I - Lauren Gault" u="1"/>
        <s v="I - Stephanie Koenen" u="1"/>
        <s v="I - Hope Dickson Leach" u="1"/>
        <s v="I - Ionna Vanessa Anderson" u="1"/>
        <s v="T - Robert S Gale" u="1"/>
        <s v="I - Kingdom Brass" u="1"/>
        <s v="T - Re:Bourne Ltd" u="1"/>
        <s v="T - Barbican Centre" u="1"/>
        <s v="I - Joanne McDonald" u="1"/>
        <s v="I - Rachel Hair" u="1"/>
        <s v="I - Brown Films Limited" u="1"/>
        <s v="I - Cloud Atlas Limited" u="1"/>
        <s v="I - Park Circus Limited" u="1"/>
        <s v="T - Andrea Gibb" u="1"/>
        <s v="T - Flo-culture (UK) Ltd" u="1"/>
        <s v="I - St Brides Church (Dumfries)" u="1"/>
        <s v="T - Sophie Eastwood" u="1"/>
        <s v="T - Johnny Gailey" u="1"/>
        <s v="I - Katherine Grosset" u="1"/>
        <s v="T - Robert Hicks" u="1"/>
        <s v="I - TD Productions Ltd" u="1"/>
        <s v="T - ADT Fire and Security PLC" u="1"/>
        <s v="I - Kiss The Water Ltd" u="1"/>
        <s v="I - Scottish Saxophone Ensemble" u="1"/>
        <s v="T - Baseline Magazine" u="1"/>
        <s v="I - Ueno Masao" u="1"/>
        <s v="I - Leighton Jones" u="1"/>
        <s v="I - Julia Barton" u="1"/>
        <s v="T - Imaginate" u="1"/>
        <s v="T - Dundee College" u="1"/>
        <s v="I - THE LAFONTAINES" u="1"/>
        <s v="I - Fraser Fifield" u="1"/>
        <s v="T - David McCormack" u="1"/>
        <s v="I - Martin Smith &amp; Sarah Drummond" u="1"/>
        <s v="I - Vusal Arts" u="1"/>
        <s v="I - Yugen Puppet Company (Alison Monaghan)" u="1"/>
        <s v="T - QU Associates" u="1"/>
        <s v="I - Louisa Waugh" u="1"/>
        <s v="I - Rapture Theatre Company" u="1"/>
        <s v="I - Lloyd Meredith - Randolph's Leap" u="1"/>
        <s v="I - Leo Forde" u="1"/>
        <s v="I - Alexander Hetherington" u="1"/>
        <s v="I - Feargus A Hetherington" u="1"/>
        <s v="T - Natasha Gore" u="1"/>
        <s v="T - Gerry Cambridge" u="1"/>
        <s v="I - G15 Youth Project" u="1"/>
        <s v="I - David Hutchinson" u="1"/>
        <s v="I - Roger Hutchinson" u="1"/>
        <s v="I - Maurice OÔÇÖBrien" u="1"/>
        <s v="T - Performing Right Society Ltd" u="1"/>
        <s v="T - Castle Gallery" u="1"/>
        <s v="I - Miobabig Music Consultancy" u="1"/>
        <s v="I - Heart of Argyll Tourism Alliance" u="1"/>
        <s v="I - Bloody Scotland (The Caledonian Crime Wrinting Fest" u="1"/>
        <s v="T - Creative Skillset" u="1"/>
        <s v="I - Mull of Kintyre Music and Arts Association" u="1"/>
        <s v="T - IFF Praxis Ltd" u="1"/>
        <s v="T - Dr Emily Brady" u="1"/>
        <s v="I - Space Unlimited (You Decide Ltd)" u="1"/>
        <s v="I - Angus MacKenzie (Goat Island Music)" u="1"/>
        <s v="T - Inverness City Advertiser" u="1"/>
        <s v="I - Residency Exhibition - Liam Gillick / HICA" u="1"/>
        <s v="I - Friends of Wighton" u="1"/>
        <s v="I - Loic Galet-Lalande" u="1"/>
        <s v="I - Agnew McAllister Duo" u="1"/>
        <s v="T - J &amp; E Shepherd" u="1"/>
        <s v="I - Monika Smekot" u="1"/>
        <s v="I - Adam Holmes" u="1"/>
        <s v="T - Jennifer Sterling" u="1"/>
        <s v="T - Gate Films Ltd, The" u="1"/>
        <s v="I - Yvonne Young" u="1"/>
        <s v="I - Michael Sherin" u="1"/>
        <s v="T - Wendy Griffin" u="1"/>
        <s v="I - Dunedin Consort Trust" u="1"/>
        <s v="I - Rona Wilkie &amp; Marit Falt" u="1"/>
        <s v="I - Ailie Cohen" u="1"/>
        <s v="T - Bureau Film Company, The" u="1"/>
        <s v="I - Toto Tales" u="1"/>
        <s v="I - Vanishing Point Theatre Company" u="1"/>
        <s v="T - DNA Films Limited" u="1"/>
        <s v="T - Hotel Collection Ltd, The" u="1"/>
        <s v="T - ISO Organisation Ltd, The" u="1"/>
        <s v="T - Emma Dove Film" u="1"/>
        <s v="I - St ColumbaÔÇÖs Hospice" u="1"/>
        <s v="T - Lucy Conway" u="1"/>
        <s v="I - Saltire Society (Jim Tough)" u="1"/>
        <s v="I - Foundation for Community Dance" u="1"/>
        <s v="I - Susan Elena" u="1"/>
        <s v="I - Justyna Jablonska" u="1"/>
        <s v="I - National Rural Touring Forum" u="1"/>
        <s v="I - Lansdowne Productions" u="1"/>
        <s v="I - Scottish Contemporary Art Network (formerly VAGA)" u="1"/>
        <s v="I - Scottish Prison Artists Network" u="1"/>
        <s v="I - Minty Donald" u="1"/>
        <s v="I - Cumnock Tryst, The" u="1"/>
        <s v="T - Scottish Youth Theatre" u="1"/>
        <s v="I - Torsten Lauschmann" u="1"/>
        <s v="T - Grainne Rice" u="1"/>
        <s v="I - Steve Byrne" u="1"/>
        <s v="I - Andrew Paterson" u="1"/>
        <s v="I - Christina McBride" u="1"/>
        <s v="I - Keo Films Ltd" u="1"/>
        <s v="T - Vin Cafe Elm Row Productions" u="1"/>
        <s v="I - David Walker" u="1"/>
        <s v="I - Scottish Association for Marine Science (SAMS), The" u="1"/>
        <s v="I - Liz Niven" u="1"/>
        <s v="I - Feis Spe Ltd" u="1"/>
        <s v="I - ISO Organisation Ltd" u="1"/>
        <s v="I - Wigtown Festival Company" u="1"/>
        <s v="I - Sophie Bancroft" u="1"/>
        <s v="I - Thomas Bancroft" u="1"/>
        <s v="I - Glenrothes YMCA" u="1"/>
        <s v="I - Aiden Moffat and Paul Fegan" u="1"/>
        <s v="I - z" u="1"/>
        <s v="I - Richard Walker" u="1"/>
        <s v="I - Lucy Juckes" u="1"/>
        <s v="I - Lochandale" u="1"/>
        <s v="I - Horse McDonald" u="1"/>
        <s v="I - Largs Youth Theatre Ltd" u="1"/>
        <s v="T - Wezi Mhura" u="1"/>
        <s v="I - Graham Hair" u="1"/>
        <s v="I - Fergus Black" u="1"/>
        <s v="T - David Kerr" u="1"/>
        <s v="T - Scottish Ballet" u="1"/>
        <s v="I - Melting Pot, The" u="1"/>
        <s v="I - Glasgow Mackintosh" u="1"/>
        <s v="T - Edinburgh Copyshop" u="1"/>
        <s v="I - Festival City Theatre Trust" u="1"/>
        <s v="I - Forest Pitch" u="1"/>
        <s v="I - Culture Republic" u="1"/>
        <s v="I - Louise Marshall" u="1"/>
        <s v="I - Newtonmore Camanached Club" u="1"/>
        <s v="I - Kate Tough" u="1"/>
        <s v="I - Roxana Vilk" u="1"/>
        <s v="T - Inge Sorensen" u="1"/>
        <s v="T - Crab Apple Films Ltd" u="1"/>
        <s v="T - Wellington Films Ltd" u="1"/>
        <s v="I - Reidvale Adventure Play Association Ltd" u="1"/>
        <s v="I - Gracefield Arts Centre" u="1"/>
        <s v="T - Andrew Wilson &amp; Sons Ltd" u="1"/>
        <s v="I - Freya Jeffs" u="1"/>
        <s v="T - Inner Ear Ltd" u="1"/>
        <s v="I - Edward Caswell" u="1"/>
        <s v="T - Alison Hutcheson" u="1"/>
        <s v="T - J &amp; D S Halcrow" u="1"/>
        <s v="T - Jamie Jauncey" u="1"/>
        <s v="T - Dunedin Media" u="1"/>
        <s v="T - Allan Shedlock Photography" u="1"/>
        <s v="T - Euan Robertson Photography" u="1"/>
        <s v="T - Maria Falconer Photography" u="1"/>
        <s v="I - Francis McKee" u="1"/>
        <s v="I - Elizabeth van Zwet" u="1"/>
        <s v="I - Rab Noakes (Neon Productions Ltd)" u="1"/>
        <s v="T - Nicolai" u="1"/>
        <s v="I - Stasi Schaeffer" u="1"/>
        <s v="I - Celtic Connections" u="1"/>
        <s v="T - Cintas Document Management UK Ltd" u="1"/>
        <s v="I - Atelier Fraser Ross" u="1"/>
        <s v="I - Debra Salem" u="1"/>
        <s v="I - John Allan" u="1"/>
        <s v="I - Matt Addicott" u="1"/>
        <s v="I - Ecosse Films Ltd" u="1"/>
        <s v="T - SOLUS PRODUCTIONS LTD" u="1"/>
        <s v="I - True TV and Film Ltd ( I Nearly Died Laughing)" u="1"/>
        <s v="I - Fallen Angels Club Promotions Ltd (Kevin Morris, The" u="1"/>
        <s v="I - Kari Robertson" u="1"/>
        <s v="I - Lauren MacColl" u="1"/>
        <s v="I - Kenneth D Paterson" u="1"/>
        <s v="I - Phillippa Mitchell" u="1"/>
        <s v="I - Colin Baird" u="1"/>
        <s v="I - Garry McLaughlin" u="1"/>
        <s v="T - Steve Bowden" u="1"/>
        <s v="T - Interchange Communications Ltd" u="1"/>
        <s v="I - Colin Herd" u="1"/>
        <s v="T - Forth Valley College of Further &amp; Higher Education" u="1"/>
        <s v="I - Fred Morrison" u="1"/>
        <s v="T - Tamara Hedderwick" u="1"/>
        <s v="I - Catriona Macdonald" u="1"/>
        <s v="I - Kirsteen Macdonald" u="1"/>
        <s v="T - Grant Thornton UK LLP" u="1"/>
        <s v="I - South Lanarkshire Leisure and Culture Ltd" u="1"/>
        <s v="I - Pulse Films" u="1"/>
        <s v="T - Jemma Neville" u="1"/>
        <s v="I - Manran (Gary Innes)" u="1"/>
        <s v="I - Donna Maciocia" u="1"/>
        <s v="I - Laura Johnston" u="1"/>
        <s v="T - Donald Urqhuart" u="1"/>
        <s v="I - Jill O'Sullivan" u="1"/>
        <s v="I - David Hughes Dance" u="1"/>
        <s v="T - Jo Richards (Freestyle Fitness)" u="1"/>
        <s v="T - Charlotte Thorne" u="1"/>
        <s v="I - Improvement of mould making skills" u="1"/>
        <s v="I - Harry Wilson" u="1"/>
        <s v="I - Scott McWatt" u="1"/>
        <s v="I - Cora Bisset" u="1"/>
        <s v="I - On At Fife" u="1"/>
        <s v="I - Paul Wright Warp Films" u="1"/>
        <s v="I - Alpha Munro" u="1"/>
        <s v="I - Art'n'Mind Ltd" u="1"/>
        <s v="I - Unesco City of Literature" u="1"/>
        <s v="I - Jo Ganter" u="1"/>
        <s v="I - Hazel Lesley Harrieson" u="1"/>
        <s v="I - Shetland Folk Festival" u="1"/>
        <s v="I - Ullapool Book Festival" u="1"/>
        <s v="G - East Dunbartonshire Council" u="1"/>
        <s v="I - Bothy Project, The" u="1"/>
        <s v="I - Lotus Project, The" u="1"/>
        <s v="T - Elizabeth Conacher" u="1"/>
        <s v="I - Inge Panneels" u="1"/>
        <s v="T - Education Scotland" u="1"/>
        <s v="T - New Media Scotland" u="1"/>
        <s v="I - Florrie James" u="1"/>
        <s v="I - Peter Royston" u="1"/>
        <s v="T - Monckton Chambers (Ms Ligia Osepciu)" u="1"/>
        <s v="I - Sarah Rose" u="1"/>
        <s v="I - Burt MacDonald Music (George Burt)" u="1"/>
        <s v="I - Daniel's Beard" u="1"/>
        <s v="I - Andrew Miles" u="1"/>
        <s v="T - Wildcat One Ltd" u="1"/>
        <s v="T - British Council" u="1"/>
        <s v="I - Margaret Bennett" u="1"/>
        <s v="T - Seatrek Marine Limited" u="1"/>
        <s v="I - Castle Rock Edinvar Housing Association" u="1"/>
        <s v="I - Long Lunch" u="1"/>
        <s v="T - Kathy Speirs" u="1"/>
        <s v="T - Alastair Snow" u="1"/>
        <s v="I - Mallaig &amp; Morar Community Centre" u="1"/>
        <s v="I - Beyond" u="1"/>
        <s v="I - Edinburgh Internartional Science Festival" u="1"/>
        <s v="I - Royal Scottish Academy of Art &amp; Architecture" u="1"/>
        <s v="I - Sally Clay" u="1"/>
        <s v="T - RCAHMS Enterprises" u="1"/>
        <s v="I - FarFlung Acrobatics" u="1"/>
        <s v="T - Lorna Fulton" u="1"/>
        <s v="T - Kerson Associates Ltd.," u="1"/>
        <s v="I - Elaine Kordys" u="1"/>
        <s v="T - Paul McGeechan" u="1"/>
        <s v="I - Howden park Centre" u="1"/>
        <s v="T - Jackie Kay" u="1"/>
        <s v="T - Key Production (London) Ltd" u="1"/>
        <s v="I - Iain Gardner" u="1"/>
        <s v="I - Youth Connections" u="1"/>
        <s v="T - Film City Glasgow Ltd" u="1"/>
        <s v="T - CIPFA Business Limited" u="1"/>
        <s v="T - Haven Products Limited" u="1"/>
        <s v="T - MAMA Festivals Limited" u="1"/>
        <s v="I - Royal Lyceum Theatre" u="1"/>
        <s v="I - Amelia Bywater" u="1"/>
        <s v="T - Prestonfield" u="1"/>
        <s v="I - Craig Gallacher" u="1"/>
        <s v="I - Traverse Theatre" u="1"/>
        <s v="I - Fiona Rutherford" u="1"/>
        <s v="I - Nathan Coley" u="1"/>
        <s v="T - Mischa Macpherson" u="1"/>
        <s v="I - Lori Watson" u="1"/>
        <s v="T - Rosemary Forbes Butler" u="1"/>
        <s v="I - Beca Lipscombe" u="1"/>
        <s v="T - Falkirk Council" u="1"/>
        <s v="I - Washington Irving" u="1"/>
        <s v="I - Strange Theatre CIC" u="1"/>
        <s v="T - Platehire and Clean" u="1"/>
        <s v="T - Prof. Martin Cloonan" u="1"/>
        <s v="I - Untitled Projects Ltd" u="1"/>
        <s v="T - Carol Dunbar" u="1"/>
        <s v="T - Rosalind Davis" u="1"/>
        <s v="T - Stone Opera (Glasgow) Ltd" u="1"/>
        <s v="I - Waverley Care" u="1"/>
        <s v="T - Fotheringham Gallery, The" u="1"/>
        <s v="T - Royal Scottish Dance Society - Edin" u="1"/>
        <s v="I - Ashley Smith" u="1"/>
        <s v="T - Francesca Dymond" u="1"/>
        <s v="I - Theatre Broad" u="1"/>
        <s v="T - Edinburgh Contemporary Crafts" u="1"/>
        <s v="I - Once Were Farmers Ltd" u="1"/>
        <s v="T - Gresham Publishing Company Ltd, The" u="1"/>
        <s v="I - QuigleyFilm Ltd" u="1"/>
        <s v="I - Mirka Janeckova" u="1"/>
        <s v="T - Rhiana Laws" u="1"/>
        <s v="I - Culture NL Ltd (North Lanarkshire)" u="1"/>
        <s v="T - Writer Pictures Ltd" u="1"/>
        <s v="I - Ross M Brown" u="1"/>
        <s v="I - Firebrand Theatre Company" u="1"/>
        <s v="I - Grid Iron Theatre Company" u="1"/>
        <s v="I - Hopscotch Theatre Company" u="1"/>
        <s v="T - Dark Systems" u="1"/>
        <s v="I - Ilana Halperin" u="1"/>
        <s v="I - Campfires In Winter" u="1"/>
        <s v="I - Galapagos Conservation Trust" u="1"/>
        <s v="I - Norman Douglas" u="1"/>
        <s v="T - Festival City Theatre Trading Ltd" u="1"/>
        <s v="T - IBM UK Ltd" u="1"/>
        <s v="I - Performing Rights Society Foundation" u="1"/>
        <s v="T - Whiski Rooms" u="1"/>
        <s v="T - Gallery Heinzel Ltd" u="1"/>
        <s v="T - Alex Barton" u="1"/>
        <s v="I - Matheu Watson" u="1"/>
        <s v="T - COSLA" u="1"/>
        <s v="T - Tracey Smith" u="1"/>
        <s v="I - Adura Onashile" u="1"/>
        <s v="I - Kwame Barfour-Osei" u="1"/>
        <s v="I - No Half Measures Ltd" u="1"/>
        <s v="I - Robert Michael St. John" u="1"/>
        <s v="I - Astrid Weigel Arts" u="1"/>
        <s v="T - Framework (Edinburgh) Ltd" u="1"/>
        <s v="I - Magda Dragan" u="1"/>
        <s v="T - CraftScotland" u="1"/>
        <s v="I - TIGA" u="1"/>
        <s v="I - Toby Paterson" u="1"/>
        <s v="I - Rosalind Masson" u="1"/>
        <s v="T - Conrad Molleson" u="1"/>
        <s v="T - Dance UK" u="1"/>
        <s v="T - Olivia Furness" u="1"/>
        <s v="I - Carolyn (Cal) Flyn (Thicker than Water)" u="1"/>
        <s v="I - Kate Charter" u="1"/>
        <s v="I - Edinburgh College" u="1"/>
        <s v="I - Gorbals Youth Brass Band" u="1"/>
        <s v="T - Fire Exit Ltd" u="1"/>
        <s v="I - Made by ME" u="1"/>
        <s v="I - Janet Paisley" u="1"/>
        <s v="I - Alan Smith" u="1"/>
        <s v="I - Stanley Odd" u="1"/>
        <s v="I - Barbara Orton" u="1"/>
        <s v="T - Central Law Training (Scotland) Ltd" u="1"/>
        <s v="T - Emma Jayne Park" u="1"/>
        <s v="T - Dicksons Solicitors" u="1"/>
        <s v="I - Steven Blake" u="1"/>
        <s v="I - Friends of George Wyllie" u="1"/>
        <s v="I - Fleet Colletive" u="1"/>
        <s v="T - Smallpetitklein Dance Company" u="1"/>
        <s v="I - Paula Cowie" u="1"/>
        <s v="I - Lucy Gaizely" u="1"/>
        <s v="I - Company of Wolves" u="1"/>
        <s v="I - Glasgow Women's Library" u="1"/>
        <s v="I - An Comunn Gaidhealach Ltd (John Morrison)" u="1"/>
        <s v="I - Tania Czajka" u="1"/>
        <s v="I - Demelza Kooij" u="1"/>
        <s v="I - Karen Dundas" u="1"/>
        <s v="I - Aberdeen Foyer" u="1"/>
        <s v="I - Eilean Eisdeal" u="1"/>
        <s v="I - Maeve MacKinnon" u="1"/>
        <s v="T - Aberdeen Performing Arts" u="1"/>
        <s v="T - Satya Dunning" u="1"/>
        <s v="T - BBC Scotland" u="1"/>
        <s v="I - Ian Balch" u="1"/>
        <s v="I - Patter" u="1"/>
        <s v="I - Dorec-a-belle" u="1"/>
        <s v="T - Personal Projector Ltd" u="1"/>
        <s v="I - Cumbernauld Theatre Trust" u="1"/>
        <s v="I - ThickSkin Limited" u="1"/>
        <s v="I - Plutot la Vie" u="1"/>
        <s v="T - Aconite Productions Ltd" u="1"/>
        <s v="G - Clore Leadership Programme" u="1"/>
        <s v="I - Collective Architecture Ltd" u="1"/>
        <s v="I - Seall - Sleat Entertainmenrts" u="1"/>
        <s v="I - All or Nothing Dance and Aerial Theatre (J Paterson" u="1"/>
        <s v="T - EOIN CAREY" u="1"/>
        <s v="I - Travelling Gallery" u="1"/>
        <s v="I - Richard Stirling" u="1"/>
        <s v="I - Robbie Donal Ward" u="1"/>
        <s v="I - Edinburgh of City Council" u="1"/>
        <s v="T - John G Wallace" u="1"/>
        <s v="T - 4 Consulting Ltd" u="1"/>
        <s v="I - Voluntary Arts Scotland" u="1"/>
        <s v="I - Broad Daylight" u="1"/>
        <s v="I - Anne McVitie (Silver Ray Media Ltd)" u="1"/>
        <s v="I - Stephen Bullock" u="1"/>
        <s v="T - Rebecca M Hughes" u="1"/>
        <s v="I - Kate Davis" u="1"/>
        <s v="I - Poppy Ackroyd" u="1"/>
        <s v="I - Lake of Stars Ltd" u="1"/>
        <s v="I - David Alun Rees" u="1"/>
        <s v="I - Ruby Films Limited (Country Music)" u="1"/>
        <s v="I - Creative Loop" u="1"/>
        <s v="T - Think Publishing Ltd" u="1"/>
        <s v="I - Bad Sneakers Management" u="1"/>
        <s v="T - Geoffry Brown" u="1"/>
        <s v="T - British Underground Ltd" u="1"/>
        <s v="I - Sarah Longfield" u="1"/>
        <s v="T - CLARANET LIMITED" u="1"/>
        <s v="I - Campbeltown Brass" u="1"/>
        <s v="I - Katherine MacBride" u="1"/>
        <s v="I - Glasgow Fiddle Workshop" u="1"/>
        <s v="T - Clore Leadership" u="1"/>
        <s v="I - Francis Macdonald" u="1"/>
        <s v="I - Raymond MacDonald" u="1"/>
        <s v="I - Clipperton Project, The" u="1"/>
        <s v="T - Book Source" u="1"/>
        <s v="I - Fittings Multimedia Arts Limited" u="1"/>
        <s v="I - International Play Association" u="1"/>
        <s v="I - Art Link" u="1"/>
        <s v="I - Simon Fildes" u="1"/>
        <s v="I - Banff Centre, The" u="1"/>
        <s v="I - 4Way Pictures (Scotland) Ltd" u="1"/>
        <s v="I - AxisWeb" u="1"/>
        <s v="T - Ned Glasier" u="1"/>
        <s v="I - Daniel Jackson" u="1"/>
        <s v="I - Gretna Landmark Trust" u="1"/>
        <s v="I - Ian Mills" u="1"/>
        <s v="I - Caithness Horizons" u="1"/>
        <s v="I - Mick West (Frank McLaughlin)" u="1"/>
        <s v="I - Isobel Ross" u="1"/>
        <s v="I - Zoe Williams" u="1"/>
        <s v="T - Free Media Ltd" u="1"/>
        <s v="I - Luath Press Ltd" u="1"/>
        <s v="I - James Duncan Mackenzie" u="1"/>
        <s v="T - TES Global Limited" u="1"/>
        <s v="I - Marc David Jacobs" u="1"/>
        <s v="I - Scottish National Jazz Orchestra" u="1"/>
        <s v="T - Lau Scotland Ltd" u="1"/>
        <s v="T - Fremantle Consulting" u="1"/>
        <s v="G - Vagabond Voices Publishing Ltd" u="1"/>
        <s v="T - Glasgow Life" u="1"/>
        <s v="I - The Touring Network (Highlands &amp; Islands)" u="1"/>
        <s v="T - Imparture Limited" u="1"/>
        <s v="T - Department for Transport" u="1"/>
        <s v="T - Macdonald Licensing Solicitors" u="1"/>
        <s v="I - JoAnne Ferrie" u="1"/>
        <s v="T - Norma D Hunter" u="1"/>
        <s v="I - Kirkintilloch Youth Band" u="1"/>
        <s v="T - Susan Wilkie" u="1"/>
        <s v="I - Scottish Music Industry Association" u="1"/>
        <s v="I - Abertay University" u="1"/>
        <s v="I - Youth Music Theatre UK" u="1"/>
        <s v="T - Vision Events (UK) Ltd" u="1"/>
        <s v="I - Collective" u="1"/>
        <s v="I - John Glenday" u="1"/>
        <s v="T - Starcatchers" u="1"/>
        <s v="I - Limousine Bull" u="1"/>
        <s v="T - Michael J Griffiths" u="1"/>
        <s v="I - Julia Fendy" u="1"/>
        <s v="I - Hirofumi Suda" u="1"/>
        <s v="I - Refugee Survival Trust" u="1"/>
        <s v="I - Sin├®ad OÔÇÖDonnell Dunn" u="1"/>
        <s v="I - Anna Porubcansky" u="1"/>
        <s v="I - Skirmishes Limited (MAKlab - Bruce Newlands)" u="1"/>
        <s v="T - Flexiform Business Furniture Limited" u="1"/>
        <s v="I - Creative Services Scotland Ltd" u="1"/>
        <s v="I - Indepen-dance" u="1"/>
        <s v="I - Alex Wilde" u="1"/>
        <s v="I - Vagabond Voices Publishing Ltd" u="1"/>
        <s v="T - Millie Gray" u="1"/>
        <s v="I - Moyna Flannigan" u="1"/>
        <s v="I - Emerge Agency CIC, The" u="1"/>
        <s v="I - Lamp of Lothian Trust" u="1"/>
        <s v="I - Northern Lights" u="1"/>
        <s v="I - Martin Clark collaborating with Michael Clark Compan" u="1"/>
        <s v="I - Hebrides Ensemble" u="1"/>
        <s v="I - Red Note Ensemble" u="1"/>
        <s v="I - Scottish Ensemble" u="1"/>
        <s v="I - Annie George" u="1"/>
        <s v="T - International Documentary Festival Sheffield" u="1"/>
        <s v="I - Macphail Centre" u="1"/>
        <s v="I - Fergie MacDonald" u="1"/>
        <s v="I - Louise Macdonald" u="1"/>
        <s v="T - Perth &amp; Kinross Council" u="1"/>
        <s v="T - Fife Contemporary Art &amp; Craft (St.Andrews) Ltd" u="1"/>
        <s v="I - Lamp House Music (Callum Maguire)" u="1"/>
        <s v="I - Nuala Kennedy" u="1"/>
        <s v="T - Alan C McLaughlin" u="1"/>
        <s v="I - Susan Christie" u="1"/>
        <s v="I - SPL Musicbox" u="1"/>
        <s v="I - Unlimited Theatre" u="1"/>
        <s v="T - Dr Hayden Lorimer" u="1"/>
        <s v="T - Professor John Cook" u="1"/>
        <s v="I - Lynsey Walters" u="1"/>
        <s v="T - Brown Films Ltd" u="1"/>
        <s v="T - Clair Aldington" u="1"/>
        <s v="T - Makar Productions" u="1"/>
        <s v="G - Mandy Haggith" u="1"/>
        <s v="I - Alan Penman" u="1"/>
        <s v="I - Karen Campbell" u="1"/>
        <s v="I - Norah Campbell" u="1"/>
        <s v="I - Raploch Urban Regeneration Co Ltd" u="1"/>
        <s v="I - PAMIS" u="1"/>
        <s v="T - Southern Electric" u="1"/>
        <s v="G - Justin Ruthven-Tyers" u="1"/>
        <s v="I - Alex Cornish" u="1"/>
        <s v="I - Rachal Bradley" u="1"/>
        <s v="T - Youth Theatre Arts Scotland" u="1"/>
        <s v="I - Gavin Grant" u="1"/>
        <s v="I - Sam Kennedy" u="1"/>
        <s v="I - Lowri Potts" u="1"/>
        <s v="I - Margot Samel" u="1"/>
        <s v="I - Bonnar Keenlyside Scotland" u="1"/>
        <s v="I - Great Tapestry of Scotland" u="1"/>
        <s v="I - Screen Facilities Scotland" u="1"/>
        <s v="I - Archaeology Scotland" u="1"/>
        <s v="I - Bright Club Scotland" u="1"/>
        <s v="I - Children In Scotland" u="1"/>
        <s v="I - James Anthony Pearson" u="1"/>
        <s v="I - Cranhill Development Trust" u="1"/>
        <s v="T - Quartic Llama" u="1"/>
        <s v="T - Tangent Graphic Ltd" u="1"/>
        <s v="I - North Lands Creative Glass" u="1"/>
        <s v="I - Curious Chip Ltd" u="1"/>
        <s v="I - Skillset Sector Skills Council" u="1"/>
        <s v="G - Document Scotland" u="1"/>
        <s v="I - PyroCeltica (Ron Oliverira)" u="1"/>
        <s v="I - Fiona Miller" u="1"/>
        <s v="I - Andrew Gannon" u="1"/>
        <s v="T - St Magnus International Festival" u="1"/>
        <s v="I - Kari Stewart" u="1"/>
        <s v="T - Ewen Weatherspoon" u="1"/>
        <s v="T - Wyvex Media Ltd" u="1"/>
        <s v="I - Rosie Gibson" u="1"/>
        <s v="I - Castlemilk Parish Church" u="1"/>
        <s v="I - Ross Birrell" u="1"/>
        <s v="T - David Francis" u="1"/>
        <s v="I - Green Door Studio Community Interest Group" u="1"/>
        <s v="I - Justin Ruthven-Tyers" u="1"/>
        <s v="I - TRACS" u="1"/>
        <s v="I - Stephen Hodsden Murray" u="1"/>
        <s v="T - Edge CIty Films Ltd" u="1"/>
        <s v="T - Scottish Official Board of Highland Dancing" u="1"/>
        <s v="I - Damian Helliwell" u="1"/>
        <s v="T - Crab Apple Films" u="1"/>
        <s v="I - Walking Theatre Company, The" u="1"/>
        <s v="I - TRC Media" u="1"/>
        <s v="T - Kate Clayton" u="1"/>
        <s v="I - Cooper Gallery" u="1"/>
        <s v="I - Rebecca Wilcox" u="1"/>
        <s v="G - Martin Green" u="1"/>
        <s v="G - The Victoria Hall Trust" u="1"/>
        <s v="I - Cadi Catlow (Rubber Rocket)" u="1"/>
        <s v="I - Alina Bzhezhinska" u="1"/>
        <s v="I - Tina Jordan Rees" u="1"/>
        <s v="I - Arches Theatre" u="1"/>
        <s v="T - Caroline Bowditch" u="1"/>
        <s v="T - Newspaper Licencing Agency" u="1"/>
        <s v="I - Norman Bissell" u="1"/>
        <s v="I - Rachel Adams" u="1"/>
        <s v="I - Martina Zalig" u="1"/>
        <s v="I - Aidan OÔÇÖRourke" u="1"/>
        <s v="I - Panmure St Ann's" u="1"/>
        <s v="T - Shouty Records" u="1"/>
        <s v="I - Bodysurf Scotland" u="1"/>
        <s v="I - Document Scotland" u="1"/>
        <s v="I - Showcase Scotland" u="1"/>
        <s v="I - Scottish Traditional Boat Festival" u="1"/>
        <s v="I - Aberdeen Art Gallery (Aberdeen City Council)" u="1"/>
        <s v="I - Giglets Ltd" u="1"/>
        <s v="I - Lara Scobie" u="1"/>
        <s v="I - Robin Morton" u="1"/>
        <s v="T - Miss Catherine Aitken" u="1"/>
        <s v="T - CHRISTOPHER-ROSS" u="1"/>
        <s v="T - MIKE KIDD ASSOCIATES" u="1"/>
        <s v="I - High Point Films Ltd (Graham Kitchener)" u="1"/>
        <s v="T - Babu Restaurants Ltd" u="1"/>
        <s v="I - Good Press" u="1"/>
        <s v="I - Jaggy Edges - VOMO" u="1"/>
        <s v="I - Louise Ahl" u="1"/>
        <s v="I - Gayfield Creative Spaces" u="1"/>
        <s v="I - Kate Charlesworth" u="1"/>
        <s v="I - Artco Projects" u="1"/>
        <s v="I - Daniel Luke Miller" u="1"/>
        <s v="I - Capital Arts" u="1"/>
        <s v="T - Apex Hotels Ltd" u="1"/>
        <s v="I - Young Fathers" u="1"/>
        <s v="I - Malachy Tallack" u="1"/>
        <s v="I - Universal Arts" u="1"/>
        <s v="I - Sara Barker (Interiors)" u="1"/>
        <s v="I - Safari Films Limited" u="1"/>
        <s v="I - George Mackay Brown Fellowship" u="1"/>
        <s v="T - North Words Now" u="1"/>
        <s v="T - Festivals Company Ltd, The" u="1"/>
        <s v="T - Marketing Society Ltd, The" u="1"/>
        <s v="T - Stationery Office Ltd, The" u="1"/>
        <s v="I - Bauer Academy" u="1"/>
        <s v="I - Mark Bleakley" u="1"/>
        <s v="T - Glasgow Film Office" u="1"/>
        <s v="I - North Ayrshire Book Festival (Keith Charters)" u="1"/>
        <s v="I - Colin Keenan" u="1"/>
        <s v="T - Green Image Ltd t/a Sailflags" u="1"/>
        <s v="T - Anne Murray" u="1"/>
        <s v="I - Martin Green" u="1"/>
        <s v="T - Glasgow 2014 Ltd" u="1"/>
        <s v="I - Fly Right Dance Company (Susan McDonald)" u="1"/>
        <s v="I - Jonathan Knox" u="1"/>
        <s v="T - WEST PARK CENTRE" u="1"/>
        <s v="T - Surgeons Lodge Ltd" u="1"/>
        <s v="T - Mairi Christina Macleod" u="1"/>
        <s v="I - North Edinburgh Arts Ltd" u="1"/>
        <s v="T - Exterion Media (UK) Limited" u="1"/>
        <s v="I - BoldWorks Ltd" u="1"/>
        <s v="I - North Light Arts" u="1"/>
        <s v="I - Scotland Loves Animation" u="1"/>
        <s v="T - Regi Claire/Yvonne Regula Butlin" u="1"/>
        <s v="I - Rura &amp; Joy Dunlop (Jack Smedley)" u="1"/>
        <s v="I - Lucy Mason" u="1"/>
        <s v="I - Glasgow Sculpture Studios" u="1"/>
        <s v="T - Helen McVey" u="1"/>
        <s v="I - Feisean Nan Gaidheal" u="1"/>
        <s v="I - Creative Media Skills" u="1"/>
        <s v="I - Active Events" u="1"/>
        <s v="I - Pitlochry Festival Theatre" u="1"/>
        <s v="I - Julia Fenby" u="1"/>
        <s v="T - Alexandra Smith" u="1"/>
        <s v="T - Aston Hotel Dumfries" u="1"/>
        <s v="I - Common Purpose UK" u="1"/>
        <s v="I - Sorren MacLean" u="1"/>
        <s v="I - Spring Fling Open Studios CIC" u="1"/>
        <s v="T - Lennoxlove Book Festival" u="1"/>
        <s v="T - AMA" u="1"/>
        <s v="I - Creative Social Enterprise Network" u="1"/>
        <s v="T - I J Mellis" u="1"/>
        <s v="I - Lindsay Brown" u="1"/>
        <s v="T - Boudica Iona Limited" u="1"/>
        <s v="T - Trigger Stuff Ltd" u="1"/>
        <s v="I - Yusuf Azak" u="1"/>
        <s v="I - As Albain" u="1"/>
        <s v="I - CELCIS (Centre for Excellence for Looked After Child" u="1"/>
        <s v="I - Glasgow International Jazz Festival Limited" u="1"/>
        <s v="T - Akiko Maruyama" u="1"/>
        <s v="I - Environmental Arts Theatre" u="1"/>
        <s v="T - Professional Recruitment Group Ltd" u="1"/>
        <s v="I - Hrafnhildur Halld├│rsd├│ttir" u="1"/>
        <s v="I - David Blyth" u="1"/>
        <s v="I - Matthew Ellis" u="1"/>
        <s v="I - Shona Thomson" u="1"/>
        <s v="I - Grant Smeaton" u="1"/>
        <s v="I - Treasure Box Pictures Ltd" u="1"/>
        <s v="G - Dannsa" u="1"/>
        <s v="T - Debi Banjeree" u="1"/>
        <s v="T - Hopscotch Films" u="1"/>
        <s v="I - Northern Film &amp; Media" u="1"/>
        <s v="T - Cairndale Hotel &amp; Leisure Club" u="1"/>
        <s v="T - Mark Lyken,Visual Artist &amp; Composer" u="1"/>
        <s v="T - Forres Property Developments LLP" u="1"/>
        <s v="I - Lorna Macintyre (Main Contact), Anthea Hamilton, Ral" u="1"/>
        <s v="T - Robert Drummond" u="1"/>
        <s v="T - MACKAY HANNAH LTD" u="1"/>
        <s v="I - Black &amp; White Publishing Ltd" u="1"/>
        <s v="T - Alarmfast Supervision Security Systems Ltd" u="1"/>
        <s v="I - Traquiar Enterprise" u="1"/>
        <s v="T - Mr Cosmo Spens" u="1"/>
        <s v="I - Douglas Morland" u="1"/>
        <s v="I - Sophie Dyer" u="1"/>
        <s v="I - Pan African Arts Scotland Ltd" u="1"/>
        <s v="T - BTW Shiells Limited (Landlord account)" u="1"/>
        <s v="I - Tigerstyle Ltd" u="1"/>
        <s v="I - Arts Cabinet" u="1"/>
        <s v="I - Move On Up Ltd" u="1"/>
        <s v="I - Jamie McGeechan" u="1"/>
        <s v="T - Partytecture Limited" u="1"/>
        <s v="I - Project Slogan" u="1"/>
        <s v="I - Peter Lannon" u="1"/>
        <s v="T - Carolyn Paterson" u="1"/>
        <s v="I - Elaine Allison and Patricia Bray" u="1"/>
        <s v="I - Edinburgh International Festival Society" u="1"/>
        <s v="T - Paul Wright" u="1"/>
        <s v="T - Kirsty Logan" u="1"/>
        <s v="I - Penny Dreadful Films Ltd" u="1"/>
        <s v="I - Nick Underwood" u="1"/>
        <s v="T - Hilton Hotel Cardiff" u="1"/>
        <s v="T - Electric Theatre Arts" u="1"/>
        <s v="I - Anna Lisa Stone" u="1"/>
        <s v="I - Mark Keiller" u="1"/>
        <s v="T - Jules" u="1"/>
        <s v="T - Jennifer Phillips" u="1"/>
        <s v="I - Artisan Trio" u="1"/>
        <s v="I - Amy Morement" u="1"/>
        <s v="I - Fife Opera Ltd" u="1"/>
        <s v="I - Donald E Mackinnon" u="1"/>
        <s v="I - Music At The Brewhouse" u="1"/>
        <s v="T - Shawlands Surgery" u="1"/>
        <s v="T - We Are Seahorse Ltd" u="1"/>
        <s v="T - Mad Studios" u="1"/>
        <s v="I - Pachamama Productions (Cora Bissett/Colin Baird)" u="1"/>
        <s v="I - James Robertson" u="1"/>
        <s v="T - EDGAR McPHERSON LTD" u="1"/>
        <s v="T - Connect Solutions PYT Ltd" u="1"/>
        <s v="T - Artsjobsonline Ltd" u="1"/>
        <s v="T - Maynes Coaches Ltd" u="1"/>
        <s v="I - Dick Lee" u="1"/>
        <s v="I - Kate Davidson" u="1"/>
        <s v="I - Neil Davidson" u="1"/>
        <s v="I - Rachel Newton" u="1"/>
        <s v="I - Glasgow Print Studio" u="1"/>
        <s v="I - Michael White" u="1"/>
        <s v="T - Kaplan Financial" u="1"/>
        <s v="T - David Harding" u="1"/>
        <s v="T - Novotel London West" u="1"/>
        <s v="T - University Of Abertay Dundee, The" u="1"/>
        <s v="I - Carrie Fertig" u="1"/>
        <s v="I - Royal Scottish Country Dance Society (RSCDS)" u="1"/>
        <s v="I - Sell a Door Theatre Company and Beacon Arts Centre" u="1"/>
        <s v="I - Owen Evans" u="1"/>
        <s v="I - Zoe Darbyshire" u="1"/>
        <s v="T - Kitty Anderson" u="1"/>
        <s v="I - 48 Hour Film Project" u="1"/>
        <s v="I - Seamab Learning &amp; Care Services" u="1"/>
        <s v="I - Frances Higson (View Films Ltd / Tolerance)" u="1"/>
        <s v="T - Next Gen Events" u="1"/>
        <s v="T - Amy Duncan" u="1"/>
        <s v="I - Kendall Koppe Gallery" u="1"/>
        <s v="I - Roy's Iron DNA" u="1"/>
        <s v="T - LAGEORNA GUEST HOUSE" u="1"/>
        <s v="I - Cara Connolly collaborating with Michael Clark Compa" u="1"/>
        <s v="I - Dead Man's Waltz, The" u="1"/>
        <s v="I - Stargazer Productions Ltd" u="1"/>
        <s v="I - Tin Angel Productions Ltd" u="1"/>
        <s v="I - Fronteiras Theatre Lab Ltd" u="1"/>
        <s v="I - Matthew Sadowski" u="1"/>
        <s v="I - Organisation for New Music and Sound, The" u="1"/>
        <s v="T - Viviane M Hullin" u="1"/>
        <s v="I - Silas T Parry" u="1"/>
        <s v="T - MAKLab" u="1"/>
        <s v="I - Charlie Hammond" u="1"/>
        <s v="I - Theatre Gu Le├▓r" u="1"/>
        <s v="T - Skillset" u="1"/>
        <s v="T - Kirsty Gunn" u="1"/>
        <s v="I - Scottish Waterways Trust" u="1"/>
        <s v="I - Communicado Productions Limited" u="1"/>
        <s v="I - Scrumptious Productions Limited" u="1"/>
        <s v="I - Lesley Young" u="1"/>
        <s v="T - Lynn Sampsell" u="1"/>
        <s v="I - Intrepid Cinema" u="1"/>
        <s v="T - Fresh Entertainment" u="1"/>
        <s v="I - The Paxton Trust" u="1"/>
        <s v="T - Emily Magorrian" u="1"/>
        <s v="T - Yvonne Strain" u="1"/>
        <s v="I - Paul Michael Henry" u="1"/>
        <s v="I - I Am Belfast Ltd" u="1"/>
        <s v="T - Lucy Holmes-Elliott" u="1"/>
        <s v="I - VERSeFest" u="1"/>
        <s v="T - Rahat Nawaz" u="1"/>
        <s v="I - Luke Cooke-Yarborough" u="1"/>
        <s v="I - Contemporary Art Limited" u="1"/>
        <s v="I - Daniela Corda" u="1"/>
        <s v="I - Fife Youth Jazz Orchestra" u="1"/>
        <s v="I - Scottish Fiddle Orchestra" u="1"/>
        <s v="I - Zalo┼¥ba Zala" u="1"/>
        <s v="I - Asylon Theatre" u="1"/>
        <s v="I - Miniature Dinosaurs" u="1"/>
        <s v="I - Ross Hamilton Frew" u="1"/>
        <s v="I - Distrify Ltd" u="1"/>
        <s v="I - Shetland Jazz Club" u="1"/>
        <s v="I - Glow Arts (Jennifer McGlone)" u="1"/>
        <s v="I - LightGeist Ltd" u="1"/>
        <s v="I - Riverside Music Complex" u="1"/>
        <s v="I - Museum and Galleries Scotland Gillian Simison" u="1"/>
        <s v="I - Alex Frost" u="1"/>
        <s v="I - Bigmouth Audio Ltd" u="1"/>
        <s v="I - Carole Sheridan" u="1"/>
        <s v="T - Jules Cafe" u="1"/>
        <s v="I - Matchlight Ltd" u="1"/>
        <s v="I - Another Visitor Limited" u="1"/>
        <s v="T - Lucy H Mason" u="1"/>
        <s v="I - Scottish Natural Heritage" u="1"/>
        <s v="I - SelfMadeHero" u="1"/>
        <s v="T - Random House Group Ltd" u="1"/>
        <s v="I - Julia McLean" u="1"/>
        <s v="I - Trigger" u="1"/>
        <s v="I - Kathryn Hinton" u="1"/>
        <s v="I - The Angus Nicolson Trio" u="1"/>
        <s v="T - Atos IT Services UK Limited" u="1"/>
        <s v="I - Nadia Catena" u="1"/>
        <s v="T - Derek Yeaman" u="1"/>
        <s v="T - Dumfries &amp; Galloway Council" u="1"/>
        <s v="T - Amanda Chinn" u="1"/>
        <s v="T - Royal Scottish Dance Society - Aberdeen" u="1"/>
        <s v="I - Zapcoder Limited" u="1"/>
        <s v="T - Scottish Council for Voluntary Organisations (SC, The" u="1"/>
        <s v="T - Firebrat Studio" u="1"/>
        <s v="G - New College Lanarkshire" u="1"/>
        <s v="I - Elisabeth A Dooner (Dalcroze Society Summer School)" u="1"/>
        <s v="T - Colin Tudge" u="1"/>
        <s v="I - Junction 25 (Glass Performance)" u="1"/>
        <s v="I - Marie Liden" u="1"/>
        <s v="I - Judith Williams" u="1"/>
        <s v="I - Christine Hanson" u="1"/>
        <s v="T - On Board Training &amp; Consultancy Ltd" u="1"/>
        <s v="T - Mr Anthony Mills" u="1"/>
        <s v="T - National Galleries Of Scotland" u="1"/>
        <s v="I - Dawn Farquharson" u="1"/>
        <s v="I - Peacock Visual Arts" u="1"/>
        <s v="I - Promoters Arts Network" u="1"/>
        <s v="I - PACT" u="1"/>
        <s v="T - Culture Sparks" u="1"/>
        <s v="T - Easterbrook Hall" u="1"/>
        <s v="I - Stuart White" u="1"/>
        <s v="I - Ian Waugh" u="1"/>
        <s v="I - Steve Collins" u="1"/>
        <s v="I - Peter Geoghegan" u="1"/>
        <s v="I - STV Productions Limited" u="1"/>
        <s v="T - Caroline Campbell" u="1"/>
        <s v="T - Arika Heavy Industries CIC" u="1"/>
        <s v="I - Kate Tregaskis" u="1"/>
        <s v="I - Martin MacIntyre" u="1"/>
        <s v="I - Greer McKeogh" u="1"/>
        <s v="T - Cairn String Quartet" u="1"/>
        <s v="T - Rachel Mimiec" u="1"/>
        <s v="I - Kathleen Jamie" u="1"/>
        <s v="T - Appetite Direct" u="1"/>
        <s v="I - Charlotte Hathaway" u="1"/>
        <s v="I - Royal Academy of Dance - (Matthew Cunningham)" u="1"/>
        <s v="I - Anna Krzystek" u="1"/>
        <s v="T - NGS Trading Company Ltd" u="1"/>
        <s v="I - Rody Gorman" u="1"/>
        <s v="I - Mike Inglis" u="1"/>
        <s v="G - Claire Askew" u="1"/>
        <s v="I - Scottish Flute Trio, The" u="1"/>
        <s v="T - Vicky Rutherford-O'Leary" u="1"/>
        <s v="I - Shetland Moving Image Archive Group" u="1"/>
        <s v="I - TwentyTwo Productions Limited" u="1"/>
        <s v="I - Bright Night International" u="1"/>
        <s v="I - Kieran Hurley &amp; AJ Taudevin" u="1"/>
        <s v="I - Polish Arts Europe Limited" u="1"/>
        <s v="I - Queens Cross Housing Association (QCHA)" u="1"/>
        <s v="T - Gilbert MacMillan" u="1"/>
        <s v="T - Arts Council of Wales" u="1"/>
        <s v="T - Shetland Arts Development Agency" u="1"/>
        <s v="I - Audacious Music Ltd" u="1"/>
        <s v="I - Mainstream Publishing" u="1"/>
        <s v="I - Visible Ink" u="1"/>
        <s v="I - Modern Masterpieces" u="1"/>
        <s v="I - Edinburgh Festival Fringe Society" u="1"/>
        <s v="I - John McKay" u="1"/>
        <s v="I - Marlena Morris" u="1"/>
        <s v="T - PS Financials plc" u="1"/>
        <s v="I - Alex Pollard" u="1"/>
        <s v="I - Alberta Whittle" u="1"/>
        <s v="T - Rhian Hutchings" u="1"/>
        <s v="T - O2 (UK) Limited" u="1"/>
        <s v="G - An Tallas Solais" u="1"/>
        <s v="T - Edinburgh International Book Festival Ltd, The" u="1"/>
        <s v="G - Pr├▓iseact nan Ealan" u="1"/>
        <s v="T - Highland Film Commission" u="1"/>
        <s v="I - Canna Community association" u="1"/>
        <s v="I - Glasgow Housing Association" u="1"/>
        <s v="I - Michael Collin" u="1"/>
        <s v="I - West Coast Arts (Alasdair Wright)" u="1"/>
        <s v="I - Paul Westcombe" u="1"/>
        <s v="T - Jacqueline McKay" u="1"/>
        <s v="T - Leith Agency, The" u="1"/>
        <s v="I - Alexander Hutchison" u="1"/>
        <s v="I - Michael Stumpf" u="1"/>
        <s v="I - New Opera in Scotland Events" u="1"/>
        <s v="T - Streamline Corporate" u="1"/>
        <s v="I - Dallahan (Janos Lang)" u="1"/>
        <s v="I - St Andrew's Voices (Sonia Stevenson)" u="1"/>
        <s v="I - Samba Sene" u="1"/>
        <s v="I - Charmaine Piggott" u="1"/>
        <s v="T - World Peace Prayer Society" u="1"/>
        <s v="T - William Porteous &amp; Co. Ltd." u="1"/>
        <s v="I - Firefly International" u="1"/>
        <s v="I - Glasgow International" u="1"/>
        <s v="I - Michael Clark Dance Company" u="1"/>
        <s v="I - Performing Arts Labs Ltd" u="1"/>
        <s v="I - Templar Arts and Leisure Centre Trust, The" u="1"/>
        <s v="I - Warp Films Limited" u="1"/>
        <s v="I - Rosana Cade" u="1"/>
        <s v="I - Martin OÔÇÖ Connor (produced by The Arches)" u="1"/>
        <s v="I - PCL Tickets" u="1"/>
        <s v="I - Evlynn Sharp" u="1"/>
        <s v="I - Air Time - Jazz CPD Scotland 2012" u="1"/>
        <s v="I - Comrie Junior Strings" u="1"/>
        <s v="I - Laura-Beth Salter" u="1"/>
        <s v="I - Kate V Robertson" u="1"/>
        <s v="T - LM Barney Thomson Limited" u="1"/>
        <s v="T - List, The" u="1"/>
        <s v="I - Carla Novi" u="1"/>
        <s v="I - Gordon Schmidt" u="1"/>
        <s v="I - Ron OÔÇÖDonnell" u="1"/>
        <s v="I - Pr├▓iseact nan Ealan" u="1"/>
        <s v="I - Colin Scott-Moncrieff" u="1"/>
        <s v="T - Oi Musica" u="1"/>
        <s v="I - Chunk Films" u="1"/>
        <s v="I - Hannah Putsey" u="1"/>
        <s v="T - Minus 40 LLP" u="1"/>
        <s v="I - Sophie Cooke" u="1"/>
        <s v="T - DataMart (Scotland) Ltd" u="1"/>
        <s v="T - Leipziger Dok-Filmwochen GMBH" u="1"/>
        <s v="I - Fiona Jardine" u="1"/>
        <s v="T - Scotland's Towns Ltd" u="1"/>
        <s v="I - Sarah Fishlock" u="1"/>
        <s v="I - Ludus Baroque" u="1"/>
        <s v="T - Siamsoir Academy of Performance Irish Dance" u="1"/>
        <s v="I - Martin Leslie Hadden - Birnam CD Ltd" u="1"/>
        <s v="I - Istanbul Foundation for Culture &amp; Arts (Bige Orer)" u="1"/>
        <s v="I - Beatrix Alexander" u="1"/>
        <s v="T - Hazel Darwin-Edwards" u="1"/>
        <s v="I - The Electric Bookshop" u="1"/>
        <s v="T - ITV Studios Ltd" u="1"/>
        <s v="T - Conflux Scotland Ltd" u="1"/>
        <s v="T - Haysmarket Media Group Ltd" u="1"/>
        <s v="T - Dance Glasgow" u="1"/>
        <s v="I - Mhairi Britton" u="1"/>
        <s v="T - Rachel Sermanni" u="1"/>
        <s v="I - Gareth Whitehead" u="1"/>
        <s v="T - Glasgow Photography Group Ltd" u="1"/>
        <s v="T - Tamsin Mendelsohn" u="1"/>
        <s v="I - Levenmouth Group Development Group" u="1"/>
        <s v="T - Marketing Edinburgh Film Focus" u="1"/>
        <s v="I - Lithium Pictures Ltd" u="1"/>
        <s v="I - St Mary's Cathedral Music Society" u="1"/>
        <s v="T - Jackie Wylie" u="1"/>
        <s v="I - Sarena Wolfaard" u="1"/>
        <s v="I - Hazel Thorn" u="1"/>
        <s v="T - ORC International Ltd" u="1"/>
        <s v="I - StemCloud" u="1"/>
        <s v="I - Comas" u="1"/>
        <s v="I - Gillian Maitland" u="1"/>
        <s v="I - Kingdom Percussion Academy" u="1"/>
        <s v="I - Tony Bone (Police Scotland)" u="1"/>
        <s v="I - Jamie Gilmour (We Were Promised Jetpacks)" u="1"/>
        <s v="I - RANT" u="1"/>
        <s v="I - Findlay Napier" u="1"/>
        <s v="I - Absolute Classics" u="1"/>
        <s v="T - UK Theatre Association" u="1"/>
        <s v="I - Traditional Music Forum" u="1"/>
        <s v="T - Elemental Fillms Limited" u="1"/>
        <s v="T - Starred Up Films Limited" u="1"/>
        <s v="I - Delphian Records" u="1"/>
        <s v="I - Lonely Souls Disco" u="1"/>
        <s v="I - Grampian Hospital Arts Trust (Aberdeen Royal Infir" u="1"/>
        <s v="T - Admiral Fallow" u="1"/>
        <s v="I - West End Festival" u="1"/>
        <s v="I - YES Arts Festival" u="1"/>
        <s v="T - Clare Fraser" u="1"/>
        <s v="I - Curious Seed" u="1"/>
        <s v="I - Dundee Museum of Transport" u="1"/>
        <s v="T - Gate Worldwide Limited, The" u="1"/>
        <s v="I - Charlotte Prodger" u="1"/>
        <s v="I - Homework" u="1"/>
        <s v="I - Corin Sworn" u="1"/>
        <s v="T - Jane Hogg" u="1"/>
        <s v="I - Skerryvore" u="1"/>
        <s v="T - Glasgow Badges" u="1"/>
        <s v="I - Louise Quinn" u="1"/>
        <s v="I - Carla Edwards" u="1"/>
        <s v="I - Hector Bizerk" u="1"/>
        <s v="T - Creative Concern" u="1"/>
        <s v="I - List Ltd (Robin Hodge), The" u="1"/>
        <s v="I - Jabuti Theatre" u="1"/>
        <s v="I - Live Music Now" u="1"/>
        <s v="I - Alice Ladenburgh" u="1"/>
        <s v="I - TEAMTRACKR LIMITED" u="1"/>
        <s v="I - Gabe McVarish" u="1"/>
        <s v="I - Agathe Girard" u="1"/>
        <s v="I - Josh Armstrong" u="1"/>
        <s v="I - Daniel Allison" u="1"/>
        <s v="I - Toonspeak Young PeopleÔÇÖs Theatre" u="1"/>
        <s v="I - Anne Peters" u="1"/>
        <s v="T - Amanda Game" u="1"/>
        <s v="I - Kristian Smith" u="1"/>
        <s v="I - Serious Events Ltd" u="1"/>
        <s v="T - Tidelines Book Festival" u="1"/>
        <s v="I - Elke Ritt" u="1"/>
        <s v="I - Nick Anderson" u="1"/>
        <s v="I - Welcome Home" u="1"/>
        <s v="T - Federation of Scottish Theatre" u="1"/>
        <s v="T - Bremner Design" u="1"/>
        <s v="I - Scott Kelman (The Little Kicks)" u="1"/>
        <s v="I - Chris Dolan" u="1"/>
        <s v="T - Mary S Bourne" u="1"/>
        <s v="I - Marcus Leotaud" u="1"/>
        <s v="T - Billy Keddie" u="1"/>
        <s v="I - Elba Recording Studios" u="1"/>
        <s v="I - Sorcha Dallas" u="1"/>
        <s v="I - Matthew Fitt" u="1"/>
        <s v="I - Sergei Ivanov" u="1"/>
        <s v="I - Vertigo Films" u="1"/>
        <s v="T - Aberdeen Artfair" u="1"/>
        <s v="I - Ian Hammond Brown" u="1"/>
        <s v="I - Plum Films Limited (Becky Lloyd)" u="1"/>
        <s v="I - Glasgow Grows Audiences" u="1"/>
        <s v="T - BAFTA SCOTLAND" u="1"/>
        <s v="T - Arrivo Consulting" u="1"/>
        <s v="T - Urban Angel Cafe" u="1"/>
        <s v="I - Creative Services" u="1"/>
        <s v="I - Denise Zygadlo" u="1"/>
        <s v="T - Guardian International Television Festival" u="1"/>
        <s v="T - Dance Ihayami" u="1"/>
        <s v="I - Janey Godley" u="1"/>
        <s v="T - So So Gay Ltd" u="1"/>
        <s v="I - Elin Isaksson Glass" u="1"/>
        <s v="I - GLASGOW INTERNATIONAL JAZZ FESTIVAL" u="1"/>
        <s v="I - Geoffrey Mann" u="1"/>
        <s v="T - Willow Tree Catering Ltd" u="1"/>
        <s v="T - Art Pistol" u="1"/>
        <s v="I - Craig Jamieson" u="1"/>
        <s v="I - Rocca Gutteridge" u="1"/>
        <s v="T - Clare English" u="1"/>
        <s v="I - Kirstie Swain (Julie Press Literary Division)" u="1"/>
        <s v="I - Invergordon Off The Wall" u="1"/>
        <s v="T - Vicky Featherstone" u="1"/>
        <s v="I - Torkjell Alistair Stromme" u="1"/>
        <s v="I - Engage" u="1"/>
        <s v="I - William Wells" u="1"/>
        <s v="T - Hugh Gourlay" u="1"/>
        <s v="I - Eleanor Stewart" u="1"/>
        <s v="I - ChanginÔÇÖ Scotland" u="1"/>
        <s v="I - LGBT Youth Scotland" u="1"/>
        <s v="I - Promote YT Scotland" u="1"/>
        <s v="I - Publishing Scotland" u="1"/>
        <s v="T - Glow Arts" u="1"/>
        <s v="I - Voluntary Action Barra &amp; Vatersay" u="1"/>
        <s v="T - High St. Gallery" u="1"/>
        <s v="I - Fiona Thompson" u="1"/>
        <s v="I - Peter Potter Gallery Trust" u="1"/>
        <s v="I - Freight Books" u="1"/>
        <s v="I - Johnny Barrington" u="1"/>
        <s v="I - Mark Grindle Associates Ltd" u="1"/>
        <s v="I - Adrienne O'Leary" u="1"/>
        <s v="G - David Tan" u="1"/>
        <s v="T - Marie Shaw" u="1"/>
        <s v="I - Natasha Gore (Glass Performence)" u="1"/>
        <s v="T - Essential Media Communications Ltd" u="1"/>
        <s v="T - Kevin Cameron" u="1"/>
        <s v="I - Audicia Morley" u="1"/>
        <s v="I - Collect Scotland CIC" u="1"/>
        <s v="T - Avril Blamey &amp; Associates" u="1"/>
        <s v="T - Ayr Gaiety Partnership Ltd, The" u="1"/>
        <s v="T - Eventful Publishing Co Ltd, The" u="1"/>
        <s v="T - Aberdeen International Youth Festival" u="1"/>
        <s v="T - Kate Craik" u="1"/>
        <s v="T - Citywide Removals" u="1"/>
        <s v="I - Jean Rafferty" u="1"/>
        <s v="I - Neu Reekie" u="1"/>
        <s v="I - Rebecca Day" u="1"/>
        <s v="T - Emily Rose McKay" u="1"/>
        <s v="I - Art Angel (Scotland) LTD" u="1"/>
        <s v="T - Scottish Council ForDevelopment&amp;Industry" u="1"/>
        <s v="T - Morna Pearson" u="1"/>
        <s v="I - Michelle Hannah" u="1"/>
        <s v="I - Oban Phoenix Cinema" u="1"/>
        <s v="I - Federation of the Disco Pimp" u="1"/>
        <s v="T - Ernesto Coro" u="1"/>
        <s v="T - Graeme Steel Sound Engineer" u="1"/>
        <s v="I - Sam Rowe" u="1"/>
        <s v="T - Museum Galleries Scotland" u="1"/>
        <s v="T - David Newland" u="1"/>
        <s v="I - Guardian International Television Festival Ltd" u="1"/>
        <s v="T - Laura Marcellion" u="1"/>
        <s v="I - Luke Fowler" u="1"/>
        <s v="I - Culture and Sport Glasgow" u="1"/>
        <s v="G - The Pickaquoy Centre Trust/Phoenix Cinema" u="1"/>
        <s v="T - Richard Scott" u="1"/>
        <s v="I - Lothian NHS Board" u="1"/>
        <s v="I - Scott Maskame &amp; Mike Chang (IndianRedLopez)" u="1"/>
        <s v="T - Independent fire Services Ltd" u="1"/>
        <s v="T - Midland Computer Services Ltd" u="1"/>
        <s v="T - Ross Colquhoun" u="1"/>
        <s v="T - Scottish Goverment" u="1"/>
        <s v="I - University of Abertay Dundee" u="1"/>
        <s v="D - Siemens (DD)" u="1"/>
        <s v="T - Canadian Independent Music Association" u="1"/>
        <s v="I - Kevin Mackenzie" u="1"/>
        <s v="T - Sumo Design Ltd" u="1"/>
        <s v="T - Executive Hire Ltd t/a Hire Society" u="1"/>
        <s v="I - VOCAL" u="1"/>
        <s v="T - Boddam Cabs" u="1"/>
        <s v="I - An Tobar" u="1"/>
        <s v="G - Elena Pic├│ Chausson" u="1"/>
        <s v="I - Jordanhill School (John Anderson)" u="1"/>
        <s v="I - Quavers Music Scotland" u="1"/>
        <s v="T - Dr Lizelle Bisschoff" u="1"/>
        <s v="I - Bongo Club Ltd, The" u="1"/>
        <s v="I - Mount Stuart Trust" u="1"/>
        <s v="T - Scotwood Interiors Ltd" u="1"/>
        <s v="T - Phil O'Malley" u="1"/>
        <s v="I - Julian Arguelles" u="1"/>
        <s v="I - Stillmotion Productions Ltd" u="1"/>
        <s v="I - Mark Neville" u="1"/>
        <s v="I - Jenny Gardner" u="1"/>
        <s v="I - Mairi Lafferty" u="1"/>
        <s v="I - Curtis Brown on behalf of Katie Douglas" u="1"/>
        <s v="T - Newsquest Media Group Limited" u="1"/>
        <s v="I - Macastory" u="1"/>
        <s v="I - John Slavin" u="1"/>
        <s v="I - Classic Jazz Orchestra (Ken Mathieson)" u="1"/>
        <s v="I - Prides" u="1"/>
        <s v="T - Ian Thorn" u="1"/>
        <s v="T - European Collection Agency" u="1"/>
        <s v="I - Miles Goodwin" u="1"/>
        <s v="I - Scottish Clarinet Quartet" u="1"/>
        <s v="I - Isle of Eigg Resident Association" u="1"/>
        <s v="I - Strathpeffer Pavilion Association" u="1"/>
        <s v="I - Nordoff-Robbins Music Therapy in Scotland" u="1"/>
        <s v="I - Polkadot Factory Ltd, The" u="1"/>
        <s v="I - Theresa Moerman Ib" u="1"/>
        <s v="I - Chris Kidd" u="1"/>
        <s v="I - Chrys Salt" u="1"/>
        <s v="T - 100-Indicia Training Ltd" u="1"/>
        <s v="I - Kathleen MacInness" u="1"/>
        <s v="I - Scottish Society of Playwrights" u="1"/>
        <s v="I - Kunsthalle Basel" u="1"/>
        <s v="I - Applied Arts Scotland (AAS)" u="1"/>
        <s v="T - Julie Craik" u="1"/>
        <s v="T - My Pinkie Promise Ltd" u="1"/>
        <s v="I - Rhubaba Gallery and Studios" u="1"/>
        <s v="I - Bjorn Sandberg" u="1"/>
        <s v="I - Guardian Angels Records Ltd" u="1"/>
        <s v="I - Janey Godley (Journeys To Glasgow)" u="1"/>
        <s v="I - Jessica Worrall" u="1"/>
        <s v="T - Village Storytelling Centre, The" u="1"/>
        <s v="I - Scottish Dance Theatre" u="1"/>
        <s v="T - Rachel Colles" u="1"/>
        <s v="I - Sutherland Duo" u="1"/>
        <s v="I - Skinny, The" u="1"/>
        <s v="I - Slate North Ltd" u="1"/>
        <s v="I - Monica De Ioanni" u="1"/>
        <s v="T - NCS Group" u="1"/>
        <s v="I - Euan Burton" u="1"/>
        <s v="I - BAFTA (London)" u="1"/>
        <s v="I - Haining Charitable Trust (Edingtons ITF), The" u="1"/>
        <s v="T - Citizens Theatre" u="1"/>
        <s v="I - Friends of Sharmanka" u="1"/>
        <s v="T - Consilium Research &amp; Consultancy Ltd" u="1"/>
        <s v="T - NCS Office System (Scotland) Limited" u="1"/>
        <s v="I - Su Grierson" u="1"/>
        <s v="I - Claire Anderson" u="1"/>
        <s v="I - Hardie Press, The" u="1"/>
        <s v="I - Calum Cunneen" u="1"/>
        <s v="T - Chris Kelly" u="1"/>
        <s v="I - Scottish Ballet" u="1"/>
        <s v="T - Marlisa Ross" u="1"/>
        <s v="I - Richard Ingham" u="1"/>
        <s v="I - The Highland Institute for Contemporary Art (HICA)" u="1"/>
        <s v="T - Lucy McEachan" u="1"/>
        <s v="T - Dr Beatriz Miah-Garcia" u="1"/>
        <s v="I - The Art Institute of Chicago" u="1"/>
        <s v="T - Simon Frith" u="1"/>
        <s v="T - Wendy Niblock" u="1"/>
        <s v="I - Standpoint Futures" u="1"/>
        <s v="T - Royal Glasgow Institute" u="1"/>
        <s v="I - Audience Business Trust Ltd, The" u="1"/>
        <s v="T - Gerry Farell Ink" u="1"/>
        <s v="T - Greengold Music/Greengold Projects/The Cast" u="1"/>
        <s v="I - Opera Circus" u="1"/>
        <s v="I - The Cottier Projects" u="1"/>
        <s v="I - Cry Parrot" u="1"/>
        <s v="T - Comhairle Nan Eilean Siar" u="1"/>
        <s v="T - Josee Meredith Keevil" u="1"/>
        <s v="I - MG Alba" u="1"/>
        <s v="I - Design Dundee Ltd" u="1"/>
        <s v="T - Lucky Frame Limited" u="1"/>
        <s v="I - Tim Flood" u="1"/>
        <s v="T - Think Different Events Ltd" u="1"/>
        <s v="T - Effective Visual Marketing Limited" u="1"/>
        <s v="T - Joan Sutherland" u="1"/>
        <s v="T - Ayre Gaiety Partnership Ltd" u="1"/>
        <s v="I - Beth Dynowski" u="1"/>
        <s v="T - Scottish Youth Dance" u="1"/>
        <s v="I - Lake of Stars Ltd (Will Jameson)" u="1"/>
        <s v="T - Ben Gibson" u="1"/>
        <s v="I - Tommy Smith" u="1"/>
        <s v="I - Angela Murray" u="1"/>
        <s v="I - Big Hearts Community Trust" u="1"/>
        <s v="I - Gargunnock Community Trust" u="1"/>
        <s v="T - Dynamic Earth Enterprises Ltd" u="1"/>
        <s v="G - Association for Scottish Literary Studies" u="1"/>
        <s v="I - Andy Saunders" u="1"/>
        <s v="I - Ankur Productions Ltd" u="1"/>
        <s v="T - Ruth Wishart" u="1"/>
        <s v="I - Euan Gray" u="1"/>
        <s v="T - Universal Comedy" u="1"/>
        <s v="G - Scottish Scultpture Workshop" u="1"/>
        <s v="I - The Artists Collective Gallery Ltd" u="1"/>
        <s v="T - Emma Allsop" u="1"/>
        <s v="T - Lane Agency Ltd, The" u="1"/>
        <s v="T - Scape Trust Ltd, The" u="1"/>
        <s v="I - Mark Norris" u="1"/>
        <s v="I - Ewan Macintyre" u="1"/>
        <s v="I - Prendergast Productions" u="1"/>
        <s v="I - Accoustic Music Centre @ St Bride's" u="1"/>
        <s v="I - Emily Nicholl" u="1"/>
        <s v="I - Capricorn Film Productions Ltd" u="1"/>
        <s v="I - Raise the Roof Productions Ltd" u="1"/>
        <s v="I - Tolvas Toy Box (Me And The Giants Ltd)" u="1"/>
        <s v="I - Genuine" u="1"/>
        <s v="I - Aisling Agnew" u="1"/>
        <s v="I - Morag Macpherson" u="1"/>
        <s v="I - Gable End Theatre Company Ltd" u="1"/>
        <s v="I - Treading The Borders Theatre Company" u="1"/>
        <s v="I - Diane Thornton" u="1"/>
        <s v="I - Sarah J Stanley" u="1"/>
        <s v="I - Ebba Goring" u="1"/>
        <s v="I - Sir Patrick Geddes Monument" u="1"/>
        <s v="T - Junk Ants Ltd" u="1"/>
        <s v="I - Harris Arts and Heritage" u="1"/>
        <s v="I - Little Eye (Malcolm Blair)" u="1"/>
        <s v="I - Ko Lik Films Ltd - Cameron Fraser" u="1"/>
        <s v="I - Kim Edgar" u="1"/>
        <s v="I - TRASH arts" u="1"/>
        <s v="I - Marta Masiero" u="1"/>
        <s v="T - Atlantic Edge Music Services" u="1"/>
        <s v="T - Artem" u="1"/>
        <s v="I - Mary Mary" u="1"/>
        <s v="I - The Touring Network (business name of PAN)" u="1"/>
        <s v="T - Premier Entertainment, Arts &amp; Culture" u="1"/>
        <s v="I - North East Arts Touring" u="1"/>
        <s v="I - Jamie Munn" u="1"/>
        <s v="T - Michael Callaghan" u="1"/>
        <s v="T - Morna Young" u="1"/>
        <s v="I - Penny Chivas" u="1"/>
        <s v="I - Timothy M Collins" u="1"/>
        <s v="I - Edinburgh International Centre for Spirituality and" u="1"/>
        <s v="I - Robbie Greig" u="1"/>
        <s v="I - Stephanie Manns" u="1"/>
        <s v="I - St Andrews Partnership" u="1"/>
        <s v="I - Jedforest Instrumental Band" u="1"/>
        <s v="T - Senator International Ltd" u="1"/>
        <s v="I - Rothesay District Pipe Band (Jane Gillies)" u="1"/>
        <s v="I - Foundry Music Lab" u="1"/>
        <s v="I - Festival Fringe Society" u="1"/>
        <s v="I - RhuArt Gallery Ltd (Flick Hawkins)" u="1"/>
        <s v="I - Patricia Fleming" u="1"/>
        <s v="T - Land Use Consultants Limited" u="1"/>
        <s v="I - Scotland's Learning Partnership" u="1"/>
        <s v="T - Susan Hay" u="1"/>
        <s v="I - Lane Studio" u="1"/>
        <s v="T - Investing in Children CIC" u="1"/>
        <s v="I - Mark C Briggs" u="1"/>
        <s v="I - Robert Niven Art" u="1"/>
        <s v="T - Olsberg SPI Limited" u="1"/>
        <s v="T - Ranald MacArthur" u="1"/>
        <s v="I - TMA Theatrical Management Association" u="1"/>
        <s v="G - Company Chordelia" u="1"/>
        <s v="T - Cerdd Cymru Music Wales Ltd" u="1"/>
        <s v="I - Musemantik" u="1"/>
        <s v="T - Origin Pictures" u="1"/>
        <s v="G - The Village Storytelling Centre" u="1"/>
        <s v="I - Andrew Cranston" u="1"/>
        <s v="I - Cleas Ltd" u="1"/>
        <s v="I - Angela Catlin (Natural Light II)" u="1"/>
        <s v="T - Tiger Games Ltd" u="1"/>
        <s v="I - Traditional Arts and Culture Scotland" u="1"/>
        <s v="I - The BIG Project" u="1"/>
        <s v="T - Emma Nutland" u="1"/>
        <s v="I - Deborah Barnard" u="1"/>
        <s v="I - Antonia Katerina Bain" u="1"/>
        <s v="I - Gilly Roche" u="1"/>
        <s v="I - Mary Gapinski" u="1"/>
        <s v="I - Kaz Robertson" u="1"/>
        <s v="I - Glasgow and Clyde Valley Green Network Partnership" u="1"/>
        <s v="T - Sean Barclay" u="1"/>
        <s v="I - James Willshire" u="1"/>
        <s v="I - BackPage Press Limited" u="1"/>
        <s v="I - Caritas Images Limited" u="1"/>
        <s v="I - Ginko Projects Limited" u="1"/>
        <s v="I - Maria Rud (The AniMotion Show)" u="1"/>
        <s v="T - Dave Beech" u="1"/>
        <s v="I - Trigger Stuff" u="1"/>
        <s v="T - Geraldine Greene" u="1"/>
        <s v="I - Artistas Unidos" u="1"/>
        <s v="I - Kate Downie" u="1"/>
        <s v="I - Maite Delafin" u="1"/>
        <s v="I - Bharatiya Ashram" u="1"/>
        <s v="I - Divya Bhatia" u="1"/>
        <s v="T - Charteris Plc" u="1"/>
        <s v="T - Expotel" u="1"/>
        <s v="I - Ghazi Hussein" u="1"/>
        <s v="I - Simon Arthur" u="1"/>
        <s v="I - Bronto Skylift" u="1"/>
        <s v="I - Tracey S Rosenberg" u="1"/>
        <s v="I - Graeme Truslove" u="1"/>
        <s v="T - Benjamin Longden" u="1"/>
        <s v="I - Amy Todman" u="1"/>
        <s v="I - Ron Butlin" u="1"/>
        <s v="I - Claire Hughes" u="1"/>
        <s v="I - Allied Mouse Ltd" u="1"/>
        <s v="I - Jess Richards" u="1"/>
        <s v="I - Marianne Anderson" u="1"/>
        <s v="I - Elizabeth Kemp" u="1"/>
        <s v="I - Hearts and Minds" u="1"/>
        <s v="I - Company Chordelia" u="1"/>
        <s v="T - Macrobert Arts Centre Ltd" u="1"/>
        <s v="I - Aberdeen Centre for Environmental Sustainability" u="1"/>
        <s v="T - Karl Jay-Lewin" u="1"/>
        <s v="I - House For An Art Lover" u="1"/>
        <s v="T - Experian Ltd" u="1"/>
        <s v="T - Kan" u="1"/>
        <s v="T - Freakworks Limited - 2015" u="1"/>
        <s v="T - YWCA Scotland" u="1"/>
        <s v="I - Gaelic Books Council, The" u="1"/>
        <s v="I - Edinburgh Youth Gaitherin" u="1"/>
        <s v="T - Glasgow Media Access Centre" u="1"/>
        <s v="I - Drew Wright" u="1"/>
        <s v="I - Julie Brook" u="1"/>
        <s v="T - Benholm Group" u="1"/>
        <s v="T - Alan Richardson Photography" u="1"/>
        <s v="T - James Robertson Photography" u="1"/>
        <s v="T - University of the West of Scotland" u="1"/>
        <s v="I - Gemma Williams" u="1"/>
        <s v="I - Tiny Spark Productions Ltd (Sam Firth)" u="1"/>
        <s v="T - Traffic Control Group" u="1"/>
        <s v="I - Turning Plates" u="1"/>
        <s v="I - Gallery Heinzel Ltd" u="1"/>
        <s v="T - Aberdeenshire Council" u="1"/>
        <s v="T - Argyll &amp; Bute Council" u="1"/>
        <s v="I - Pumajaw" u="1"/>
        <s v="T - Simon Thoumire" u="1"/>
        <s v="T - Park Circus Ltd" u="1"/>
        <s v="T - Nathaly Ossa Alzate" u="1"/>
        <s v="I - Oliver Emanuel" u="1"/>
        <s v="T - Words &amp; Actions" u="1"/>
        <s v="I - Edinburgh World City of Literature Trust" u="1"/>
        <s v="I - Jean Duncan" u="1"/>
        <s v="I - EventScotland" u="1"/>
        <s v="I - Dance UK" u="1"/>
        <s v="T - Publishers Licensing Society" u="1"/>
        <s v="I - Isla Leaver-Yap" u="1"/>
        <s v="I - Patrick Cunneen" u="1"/>
        <s v="I - Ailie (Aileen) Finlay" u="1"/>
        <s v="T - Auchingarrich Wildlife Centre" u="1"/>
        <s v="T - Kirstie Skinner" u="1"/>
        <s v="I - Andrea Walsh" u="1"/>
        <s v="T - Park Modern Furniture Ltd" u="1"/>
        <s v="I - Stephen Hurrel" u="1"/>
        <s v="I - Boyd MacIver Partnership" u="1"/>
        <s v="I - Metaphrog (John Chalmers)" u="1"/>
        <s v="I - Emma Jayne Park" u="1"/>
        <s v="T - Cor Agency" u="1"/>
        <s v="T - Katie Stuart" u="1"/>
        <s v="T - Canan Ltd" u="1"/>
        <s v="I - Open Ear Ltd" u="1"/>
        <s v="I - Phillip Norris" u="1"/>
        <s v="I - Smallpetitklein Dance Company" u="1"/>
        <s v="I - Lighthouse, The" u="1"/>
        <s v="I - Ian Watt" u="1"/>
        <s v="T - Location Pictures Ltd" u="1"/>
        <s v="I - Dave Boyd (Marora Music)" u="1"/>
        <s v="T - City of Edinburgh Council" u="1"/>
        <s v="I - Oceanallover Ltd" u="1"/>
        <s v="T - Scottish Jazz Federation" u="1"/>
        <s v="I - Ruby Pester" u="1"/>
        <s v="I - Louise Bichan" u="1"/>
        <s v="I - Sarah Derrick" u="1"/>
        <s v="T - Eleanor McEwan" u="1"/>
        <s v="I - Calum Alex Macmillan" u="1"/>
        <s v="T - Scottish Mentoring Network" u="1"/>
        <s v="I - Glasgow East Arts Company" u="1"/>
        <s v="I - Katie Nicoll - Joe McAlinden" u="1"/>
        <s v="I - Culture Zone Shetland (Suzanne Briggs)" u="1"/>
        <s v="I - Age Scotland" u="1"/>
        <s v="I - Amy Henderson" u="1"/>
        <s v="T - CHRIS JS WILSON" u="1"/>
        <s v="I - Rogue Compass &amp; Vision Mechanics" u="1"/>
        <s v="I - Richard Medrington, Puppet State Theatre Company" u="1"/>
        <s v="I - A Moment's Peace Theatre Company (Catrin Evans)" u="1"/>
        <s v="T - Freakworks Limited - 2013" u="1"/>
        <s v="I - Findlay Productions Ltd" u="1"/>
        <s v="I - Replico Productions Ltd" u="1"/>
        <s v="I - Sorbier Productions Ltd" u="1"/>
        <s v="T - Kennedy Cupcakes" u="1"/>
        <s v="I - Institute of Local Television at Summerhall TV" u="1"/>
        <s v="I - Daniel Gorman" u="1"/>
        <s v="T - Sopra Group Limited" u="1"/>
        <s v="T - Mrs Laura Donkers" u="1"/>
        <s v="T - National Trust for Scotland, The" u="1"/>
        <s v="T - Duncan Nicoll" u="1"/>
        <s v="I - John G Wallace" u="1"/>
        <s v="I - Stray Bear Productions" u="1"/>
        <s v="T - Melissa Toner" u="1"/>
        <s v="I - Colin Williamson" u="1"/>
        <s v="I - Confab (The Gates)" u="1"/>
        <s v="T - Francotyp-Postalia Ltd" u="1"/>
        <s v="T - Communities Development" u="1"/>
        <s v="I - University of Edinburgh, The" u="1"/>
        <s v="T - EMMIE McKAY" u="1"/>
        <s v="T - A M Gray" u="1"/>
        <s v="I - GRID Contemporary Culture Maps" u="1"/>
        <s v="I - Andy Scott Public Art" u="1"/>
        <s v="I - Martin Kershaw" u="1"/>
        <s v="T - Ayrshire Private Partnership (Taste Ayrshire)" u="1"/>
        <s v="T - Institute of Chartered Accountants in Scotland, The" u="1"/>
        <s v="T - Highlands &amp; Islands Enterprise" u="1"/>
        <s v="I - Tessa Lynch" u="1"/>
        <s v="I - The Causey Development Trust" u="1"/>
        <s v="T - Flip (Scotland)" u="1"/>
        <s v="T - BFI Education" u="1"/>
        <s v="I - Stephanie Green" u="1"/>
        <s v="I - Highland Hospice" u="1"/>
        <s v="I - Tabula Rasa DanceCompany" u="1"/>
        <s v="T - Zam Salim" u="1"/>
        <s v="I - Lorna Duguid" u="1"/>
        <s v="I - Dana Jane MacPherson" u="1"/>
        <s v="I - Lisa Whytock (Showcase Scotland)" u="1"/>
        <s v="T - Wire, The" u="1"/>
        <s v="T - Liz Holt Ltd" u="1"/>
        <s v="I - Kathryn Elkin" u="1"/>
        <s v="T - We Were Promised Jetpacks Touring" u="1"/>
        <s v="I - Fire and I (Gordon Love), The" u="1"/>
        <s v="I - Visual Arts &amp; Crafts / Falkirk Community Trust" u="1"/>
        <s v="T - Capital Solutions" u="1"/>
        <s v="I - Goat Media Ltd" u="1"/>
        <s v="T - Can Do Recycling Ltd" u="1"/>
        <s v="I - John Mcleod" u="1"/>
        <s v="T - Roanne Dods Limited" u="1"/>
        <s v="T - KSDW Ltd" u="1"/>
        <s v="I - Jigsaw Production House Ltd (Ties That Bind)" u="1"/>
        <s v="T - Nick Danziger" u="1"/>
        <s v="G - Vanishing Point Theatre Compan" u="1"/>
        <s v="T - Sound" u="1"/>
        <s v="T - Warp Films" u="1"/>
        <s v="T - Scotsman Hotel, The" u="1"/>
        <s v="I - Mary Ann Kennedy (Watercolour Trust Ltd)" u="1"/>
        <s v="I - Scottish Opera" u="1"/>
        <s v="I - Copperfish Records" u="1"/>
        <s v="T - Montrose Pictures Limited" u="1"/>
        <s v="T - Lynda J Graham" u="1"/>
        <s v="I - Toby Webster Ltd" u="1"/>
        <s v="T - Playwrights' Studio, Scotland" u="1"/>
        <s v="T - CADISPA Trust, The" u="1"/>
        <s v="T - Theatre Trust, The" u="1"/>
        <s v="T - Emma Donald" u="1"/>
        <s v="I - David Kinloch" u="1"/>
        <s v="T - Paul Thompson" u="1"/>
        <s v="T - Awesome Merchandise Ltd" u="1"/>
        <s v="I - Aikaterini Chatazaki" u="1"/>
        <s v="T - ACAS" u="1"/>
        <s v="I - Quickbeam" u="1"/>
        <s v="I - Scott McLean" u="1"/>
        <s v="I - Kirsten Norrie" u="1"/>
        <s v="I - Catherine Agnew" u="1"/>
        <s v="I - Natasha Guinnessy" u="1"/>
        <s v="I - Jump Cut Crew (MacInnes/Berrie)" u="1"/>
        <s v="I - Nic Green" u="1"/>
        <s v="I - PoetryZoo.Com Limited" u="1"/>
        <s v="I - Craignish Village Hall" u="1"/>
        <s v="I - South Cumbrigh Green Development (Drew Taylor)" u="1"/>
        <s v="I - Drew Taylor" u="1"/>
        <s v="I - Andrew McGregor" u="1"/>
        <s v="I - Elin Jakobsdottir" u="1"/>
        <s v="T - Colin Thom" u="1"/>
        <s v="T - Meena Watts" u="1"/>
        <s v="T - Belle Doyle" u="1"/>
        <s v="I - Grainne Morton" u="1"/>
        <s v="T - KPMG LLP" u="1"/>
        <s v="I - Saras Feijoo" u="1"/>
        <s v="T - Andrew Brown" u="1"/>
        <s v="I - International Association for Community Development" u="1"/>
        <s v="I - Isbn Edizioni" u="1"/>
        <s v="I - Joanne Garner" u="1"/>
        <s v="I - Paul Towndrow" u="1"/>
        <s v="I - AJ Taudevin" u="1"/>
        <s v="I - Kevin McPhee" u="1"/>
        <s v="T - Scottish Borders Council" u="1"/>
        <s v="I - Editions Liana Levi Sarl" u="1"/>
        <s v="I - Dance Galloway" u="1"/>
        <s v="I - Fife Contemporary Art &amp; Craft (St Andrews ) Ltd" u="1"/>
        <s v="I - Scotland Writers Football Club (Doug Johnstone)" u="1"/>
        <s v="T - EYE Magazine Ltd" u="1"/>
        <s v="T - Cafe Pop Catering" u="1"/>
        <s v="I - Stirling and Clackmannanshire Councils" u="1"/>
        <s v="I - Film City Glasgow" u="1"/>
        <s v="I - Dionysia Press" u="1"/>
        <s v="T - Software Box Ltd" u="1"/>
        <s v="I - Arainn Shuaineirt Management Committee (The Sunart" u="1"/>
        <s v="I - Ciara Phillips" u="1"/>
        <s v="I - Theatre Objektiv" u="1"/>
        <s v="I - Edit-Point Limited (Matthew Whiteside)" u="1"/>
        <s v="I - John Hartley (Difference Exchange)" u="1"/>
        <s v="I - Daniel Stephen Parcell" u="1"/>
        <s v="I - Creative Electric" u="1"/>
        <s v="T - Eastern Exhibition &amp; Display" u="1"/>
        <s v="T - PACT Ltd" u="1"/>
        <s v="T - Nija Star Films" u="1"/>
        <s v="I - Virtual Staff College Plus Ltd" u="1"/>
        <s v="T - Vanishing Point Theatre Company" u="1"/>
        <s v="I - RIFF Festival" u="1"/>
        <s v="I - Dawn Youll" u="1"/>
        <s v="T - Independent Cinema Office" u="1"/>
        <s v="I - Anna King" u="1"/>
        <s v="I - Tara Hodgson" u="1"/>
        <s v="I - Scottish Council for Voluntary Organisations (SCVO)" u="1"/>
        <s v="I - Julie Bertagna" u="1"/>
        <s v="I - Scottish Animation Scotland" u="1"/>
        <s v="I - Skills Development Scotland" u="1"/>
        <s v="T - Scottish Association for marine Science, The" u="1"/>
        <s v="T - Graeme Reekie" u="1"/>
        <s v="I - Sara Sheridan" u="1"/>
        <s v="T - Ashley Jack" u="1"/>
        <s v="I - Briggs &amp; Cole" u="1"/>
        <s v="I - Lorna Reid" u="1"/>
        <s v="T - Ariel Killick" u="1"/>
        <s v="I - Sheena Guz" u="1"/>
        <s v="I - Callum Graham Beith" u="1"/>
        <s v="I - Simone Kenyon" u="1"/>
        <s v="T - Fluid Eye Productions" u="1"/>
        <s v="I - Hamish Napier" u="1"/>
        <s v="I - Deirdre Nelson" u="1"/>
        <s v="T - Claire Antrobus Consulting" u="1"/>
        <s v="I - Ensemble Marsyas" u="1"/>
        <s v="I - Investing in Children" u="1"/>
        <s v="I - Clive Andrews (Catalyst Dance Management)" u="1"/>
        <s v="G - Breabach" u="1"/>
        <s v="T - Move On Up Ltd (Lindy Cameron)" u="1"/>
        <s v="T - Steve Byrne" u="1"/>
        <s v="I - Proiseact Nan Ealan (PNE)" u="1"/>
        <s v="I - Edinburgh International Festival" u="1"/>
        <s v="I - Papay Gryro Nights Arts Festival" u="1"/>
        <s v="T - Intrepid Cinema Limited" u="1"/>
        <s v="I - Kirkcaldy Old Kirk Trust" u="1"/>
        <s v="I - WeÔÇÖre Only Afraid of NYC" u="1"/>
        <s v="I - Album Recording / Deoch n Dorus" u="1"/>
        <s v="I - Heather Woof" u="1"/>
        <s v="I - Gwenan Davies" u="1"/>
        <s v="I - GlobalYell Ltd" u="1"/>
        <s v="T - Arlen Barke" u="1"/>
        <s v="I - Fair Isle Marine Environment and Tourism Initiative" u="1"/>
        <s v="I - Neil Doherty" u="1"/>
        <s v="I - David Francis" u="1"/>
        <s v="T - Jim Cowan" u="1"/>
        <s v="T - Angus Farquhar" u="1"/>
        <s v="T - Mrs Fiona Graham" u="1"/>
        <s v="T - Caffie Coffee Group" u="1"/>
        <s v="I - Ron Inglis" u="1"/>
        <s v="T - EDF Energy 1 Ltd" u="1"/>
        <s v="T - Digital Preservation Coalition" u="1"/>
        <s v="I - Al Seed" u="1"/>
        <s v="I - Rowena Comrie" u="1"/>
        <s v="T - Lomond Coffee Service" u="1"/>
        <s v="I - Mark Doyle" u="1"/>
        <s v="I - Clare Neilson" u="1"/>
        <s v="I - Wezi Mhura (Iron Oxide Ltd)" u="1"/>
        <s v="I - Will Morris" u="1"/>
        <s v="T - Craig Steele" u="1"/>
        <s v="I - Torag Designs" u="1"/>
        <s v="T - Commission Levy" u="1"/>
        <s v="I - Christine Edwards" u="1"/>
        <s v="I - Michael John McCarthy (Macroberts Arts Centre Limi" u="1"/>
        <s v="T - Selen Yilmaz" u="1"/>
        <s v="T - Cathedral Leasing Limited" u="1"/>
        <s v="T - Wilmington Publishing &amp; Information Ltd" u="1"/>
        <s v="I - Media Scotland Events" u="1"/>
        <s v="T - Dundee Ciy Council" u="1"/>
        <s v="I - Lu Kemp" u="1"/>
        <s v="I - Sheena Graham-George" u="1"/>
        <s v="I - St Andrews Voices" u="1"/>
        <s v="I - Campbeltown Community Business Ltd" u="1"/>
        <s v="I - Alistair Ogilvy" u="1"/>
        <s v="I - Benedikt Hermann" u="1"/>
        <s v="I - Corrina Hewat" u="1"/>
        <s v="I - One Ensemble, The" u="1"/>
        <s v="I - Gavin Pennycook" u="1"/>
        <s v="T - Baring Foundation, The" u="1"/>
        <s v="I - Scottish Sculpture Workshop" u="1"/>
        <s v="G - Kapka Kassabova" u="1"/>
        <s v="T - PGA Photographic" u="1"/>
        <s v="T - Alistair Rutherford" u="1"/>
        <s v="I - Rory Middleton" u="1"/>
        <s v="I - Koco Drama Ltd" u="1"/>
        <s v="T - Matt Addicott" u="1"/>
        <s v="T - Castle Films Ltd" u="1"/>
        <s v="T - Ko Lik Films Ltd" u="1"/>
        <s v="I - Borders Arts Trust" u="1"/>
        <s v="T - Eden Court Highlands Ltd" u="1"/>
        <s v="T - Mary Schwarz" u="1"/>
        <s v="I - Kara Jackson" u="1"/>
        <s v="T - Jess Thorpe" u="1"/>
        <s v="I - Seznec Bros" u="1"/>
        <s v="I - Nairn Book and Arts Festival" u="1"/>
        <s v="T - POSTURITE UK LTD" u="1"/>
        <s v="T - Cygnus Extra Ltd" u="1"/>
        <s v="G - Creative &amp; Cultural Skills" u="1"/>
        <s v="T - Rideout (Creative Arts for Rehabilitation)" u="1"/>
        <s v="T - Emily Morgan" u="1"/>
        <s v="I - Greenock Art Guild" u="1"/>
        <s v="I - Arturo Delgado Pereira" u="1"/>
        <s v="I - Calum MacDonald" u="1"/>
        <s v="I - Laura Macdonald" u="1"/>
        <s v="I - Niall Macdonald" u="1"/>
        <s v="T - Boss-Ltd" u="1"/>
        <s v="I - Vision Mechanics Ltd" u="1"/>
        <s v="T - Culture24" u="1"/>
        <s v="I - Carrie Wemyss" u="1"/>
        <s v="I - Yvonne McLellan" u="1"/>
        <s v="T - Dance House, The" u="1"/>
        <s v="I - Rachel Barron" u="1"/>
        <s v="I - Ryan Patterson" u="1"/>
        <s v="I - Regi Butlin-Staub" u="1"/>
        <s v="T - Nordoff Robbins" u="1"/>
        <s v="T - Wellington Gallery (Kilmarnock) Ltd" u="1"/>
        <s v="I - Friends of The Birks Cinema" u="1"/>
        <s v="I - Daniela Sacerdoti" u="1"/>
        <s v="T - Metaphrog" u="1"/>
        <s v="I - Kapka Kassabova" u="1"/>
        <s v="I - Heather McDermott Jewellery" u="1"/>
        <s v="I - Stonehaven Folk Festival" u="1"/>
        <s v="T - Harry Wilson" u="1"/>
        <s v="I - Eigg Box" u="1"/>
        <s v="I - Juliette Burton" u="1"/>
        <s v="I - Conor Kelly" u="1"/>
        <s v="T - Ashe Hussain" u="1"/>
        <s v="T - University of Dundee" u="1"/>
        <s v="I - Morag Macdonald and Kate MacDonald" u="1"/>
        <s v="T - EconomicDevelopment Assoc (Scotland) Ltd" u="1"/>
        <s v="T - Liggy's Cake Company" u="1"/>
        <s v="T - James Iain Bruce" u="1"/>
        <s v="T - Police Box, The" u="1"/>
        <s v="I - French Film Festival" u="1"/>
        <s v="I - Tiree Music Festival" u="1"/>
        <s v="T - Eastgate Theatre (Peebles) Ltd" u="1"/>
        <s v="I - John Purser" u="1"/>
        <s v="T - Indicator - FL Memo Ltd." u="1"/>
        <s v="I - Society of Scottish Artists" u="1"/>
        <s v="T - Cause4 Ltd" u="1"/>
        <s v="I - Wild At Art" u="1"/>
        <s v="I - Mull Theatre Ltd" u="1"/>
        <s v="I - NHS Greater Glasgow and Clyde - Gartnavel hospital" u="1"/>
        <s v="T - Paul Domela" u="1"/>
      </sharedItems>
    </cacheField>
    <cacheField name="Service Description" numFmtId="0">
      <sharedItems containsBlank="1" count="68">
        <m/>
        <s v="Temporary &amp; permanent staffing services"/>
        <s v="Cleaing for Edinburgh Office"/>
        <s v="Non-domestic rates and services — West George Street premises"/>
        <s v="HR Consultancy"/>
        <s v="Non-domestic rates and services — Waverley Gate premises"/>
        <s v="ICT — Website"/>
        <s v="Rent and Service charges for 249 West George Street"/>
        <s v="Payroll — staff pension"/>
        <s v="Payroll — PAYE deductions"/>
        <s v="Payroll costs"/>
        <s v="Staff travel — rail warrants"/>
        <s v="Mobile phones &amp; iPads"/>
        <s v="PR — creative media advertising agency"/>
        <s v="Rent and service charges for Waverley Gate premises"/>
        <s v="Travel agent for staff travel and accommodation"/>
        <s v="Website development and hosting"/>
        <s v="External audit fees"/>
        <s v="Evaluation of YMI"/>
        <s v="TTS Youth Arts Website development "/>
        <s v="External consultancy - YMI evaluation"/>
        <s v="External consultancy"/>
        <s v="External consultancy — YMI project evaluation"/>
        <s v="Opinion research — Scotland's Creativity"/>
        <s v="Legal services — award contracts (film)"/>
        <s v="External consultancy — Film sector review"/>
        <s v="External consultancy "/>
        <s v="Strategic Partners Fee - Scotland House"/>
        <s v="Big Lottery overhead recharged to Creative Scotland"/>
        <s v="External consultancy — Luminate project evaluation"/>
        <s v="Awards paid via Big Lottery Fund"/>
        <s v="Participatory Art Practice Films"/>
        <s v="Cross-border touring grants"/>
        <s v="Glasgow 2014 programme guide" u="1"/>
        <s v="Scotland House — Creative Place Awards 2014" u="1"/>
        <s v="External consultancy — Get Scotland Dancing project" u="1"/>
        <s v="CRM system consultancy (ICT)" u="1"/>
        <s v="Banking Services" u="1"/>
        <s v="External consultancy — research" u="1"/>
        <s v="Interim Corporate Media Relations and PR Officer" u="1"/>
        <s v="Central Government Procurement Shared Services" u="1"/>
        <s v="Duplicate repaid 17/02/14" u="1"/>
        <s v="Media Intelligence Service" u="1"/>
        <s v="Literature Sector Review" u="1"/>
        <s v="Energy supplies for premises" u="1"/>
        <s v="Liz Conacher Salary Recharge" u="1"/>
        <s v="Lease and Deposit for Scotland in Venice" u="1"/>
        <s v="External consultancy — Artwork Scotland project" u="1"/>
        <s v="UK Film Centre in Cannes" u="1"/>
        <s v="Car Hire" u="1"/>
        <s v="Set to FALSE (£46K refund BK-EN 11/02/14)" u="1"/>
        <s v="Creative Europe Underspend" u="1"/>
        <s v="Software licensing and support" u="1"/>
        <s v="Arts Trust of Scotland" u="1"/>
        <s v="Sponsorship — Young Scot Awards" u="1"/>
        <s v="ICT system — consultancy, software and training" u="1"/>
        <s v="Director and senior staffing services" u="1"/>
        <s v="Legacy Trust UK Scottish Project evaluation" u="1"/>
        <s v="Quality Evaluation of the 2014 Cultural Programme" u="1"/>
        <s v="Hosting Imagining Natural Scotland event" u="1"/>
        <s v="External consultancy — policy analysis and horizon scanning" u="1"/>
        <s v="Non-domestic rates and services — Manor Place premises" u="1"/>
        <s v="Winner Scottish Book Awards" u="1"/>
        <s v="ICT — project management" u="1"/>
        <s v="Duplicate payment returned 12/09/13" u="1"/>
        <s v="Rent and service charges for West George St premises" u="1"/>
        <s v="Rent and service charges for Manor Place premises" u="1"/>
        <s v="External consultancy — Creative Identities project evaluation" u="1"/>
      </sharedItems>
    </cacheField>
    <cacheField name="Company" numFmtId="0">
      <sharedItems/>
    </cacheField>
    <cacheField name="Category" numFmtId="0">
      <sharedItems count="4">
        <s v="EMPLOYEE"/>
        <s v="AWARD"/>
        <s v="TRADE"/>
        <s v=""/>
      </sharedItems>
    </cacheField>
    <cacheField name="Single Payment &gt;= £25K" numFmtId="0">
      <sharedItems/>
    </cacheField>
    <cacheField name="AP-PY YTD Spend" numFmtId="165">
      <sharedItems containsSemiMixedTypes="0" containsString="0" containsNumber="1" minValue="0" maxValue="2642409.16"/>
    </cacheField>
    <cacheField name="YTD Spend &gt;= £25K" numFmtId="0">
      <sharedItems count="2">
        <b v="1"/>
        <b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80">
  <r>
    <s v="G-400-0400"/>
    <s v="GIA Bank Account"/>
    <s v="01"/>
    <s v="AP-PI"/>
    <x v="0"/>
    <s v="000000008880"/>
    <n v="3981"/>
    <s v="5840-1"/>
    <n v="0"/>
    <n v="620"/>
    <s v="E0370-Robbie Allen"/>
    <n v="-620"/>
    <n v="620"/>
    <x v="0"/>
    <n v="0"/>
    <s v="E"/>
    <s v="Robbie Allen"/>
    <s v="E - Robbie Allen"/>
    <x v="0"/>
    <x v="0"/>
    <s v="GIA"/>
    <x v="0"/>
    <b v="0"/>
    <n v="334393.72000000003"/>
    <x v="0"/>
  </r>
  <r>
    <s v="G-400-0400"/>
    <s v="GIA Bank Account"/>
    <s v="01"/>
    <s v="AP-PI"/>
    <x v="1"/>
    <s v="000000008951"/>
    <n v="4019"/>
    <s v="5879-1"/>
    <n v="0"/>
    <n v="480"/>
    <s v="E0379-Mark Thomas"/>
    <n v="-480"/>
    <n v="480"/>
    <x v="0"/>
    <n v="0"/>
    <s v="E"/>
    <s v="Mark Thomas"/>
    <s v="E - Mark Thomas"/>
    <x v="0"/>
    <x v="0"/>
    <s v="GIA"/>
    <x v="0"/>
    <b v="0"/>
    <n v="334393.72000000003"/>
    <x v="0"/>
  </r>
  <r>
    <s v="G-400-0400"/>
    <s v="GIA Bank Account"/>
    <s v="01"/>
    <s v="AP-PI"/>
    <x v="2"/>
    <s v="000000008952"/>
    <n v="4024"/>
    <s v="5888-1"/>
    <n v="0"/>
    <n v="1000"/>
    <s v="E1867-Wendy Grannon"/>
    <n v="-1000"/>
    <n v="1000"/>
    <x v="0"/>
    <n v="0"/>
    <s v="E"/>
    <s v="Wendy Grannon"/>
    <s v="E - Wendy Grannon"/>
    <x v="0"/>
    <x v="0"/>
    <s v="GIA"/>
    <x v="0"/>
    <b v="0"/>
    <n v="334393.72000000003"/>
    <x v="0"/>
  </r>
  <r>
    <s v="G-400-0400"/>
    <s v="GIA Bank Account"/>
    <s v="01"/>
    <s v="AP-PY"/>
    <x v="3"/>
    <s v="000000008860"/>
    <n v="3949"/>
    <s v="5830-1"/>
    <n v="0"/>
    <n v="97.95"/>
    <s v="E0428-Laura MacKenzie Stuart"/>
    <n v="-97.95"/>
    <n v="97.95"/>
    <x v="0"/>
    <n v="0"/>
    <s v="E"/>
    <s v="Laura MacKenzie Stuart"/>
    <s v="E - Laura MacKenzie Stuart"/>
    <x v="0"/>
    <x v="0"/>
    <s v="GIA"/>
    <x v="0"/>
    <b v="0"/>
    <n v="334393.72000000003"/>
    <x v="0"/>
  </r>
  <r>
    <s v="G-400-0400"/>
    <s v="GIA Bank Account"/>
    <s v="01"/>
    <s v="AP-PY"/>
    <x v="3"/>
    <s v="000000008861"/>
    <n v="3949"/>
    <s v="5830-2"/>
    <n v="0"/>
    <n v="304.57"/>
    <s v="E1622-Karen Dick"/>
    <n v="-304.57"/>
    <n v="304.57"/>
    <x v="0"/>
    <n v="0"/>
    <s v="E"/>
    <s v="Karen Dick"/>
    <s v="E - Karen Dick"/>
    <x v="0"/>
    <x v="0"/>
    <s v="GIA"/>
    <x v="0"/>
    <b v="0"/>
    <n v="334393.72000000003"/>
    <x v="0"/>
  </r>
  <r>
    <s v="G-400-0400"/>
    <s v="GIA Bank Account"/>
    <s v="01"/>
    <s v="AP-PY"/>
    <x v="3"/>
    <s v="000000008863"/>
    <n v="3949"/>
    <s v="5830-3"/>
    <n v="0"/>
    <n v="1369.92"/>
    <s v="E1735-Ian Smith"/>
    <n v="-1369.92"/>
    <n v="1369.92"/>
    <x v="0"/>
    <n v="0"/>
    <s v="E"/>
    <s v="Ian Smith"/>
    <s v="E - Ian Smith"/>
    <x v="0"/>
    <x v="0"/>
    <s v="GIA"/>
    <x v="0"/>
    <b v="0"/>
    <n v="334393.72000000003"/>
    <x v="0"/>
  </r>
  <r>
    <s v="G-400-0400"/>
    <s v="GIA Bank Account"/>
    <s v="01"/>
    <s v="AP-PY"/>
    <x v="3"/>
    <s v="000000008865"/>
    <n v="3949"/>
    <s v="5830-4"/>
    <n v="0"/>
    <n v="321.74"/>
    <s v="E1855-Margaret Maxwell"/>
    <n v="-321.74"/>
    <n v="321.74"/>
    <x v="0"/>
    <n v="0"/>
    <s v="E"/>
    <s v="Margaret Maxwell"/>
    <s v="E - Margaret Maxwell"/>
    <x v="0"/>
    <x v="0"/>
    <s v="GIA"/>
    <x v="0"/>
    <b v="0"/>
    <n v="334393.72000000003"/>
    <x v="0"/>
  </r>
  <r>
    <s v="G-400-0400"/>
    <s v="GIA Bank Account"/>
    <s v="01"/>
    <s v="AP-PY"/>
    <x v="3"/>
    <s v="000000008866"/>
    <n v="3949"/>
    <s v="5830-5"/>
    <n v="0"/>
    <n v="1676"/>
    <s v="IBRI010-Brian Molley"/>
    <n v="-1676"/>
    <n v="1676"/>
    <x v="1"/>
    <n v="1676"/>
    <s v="I"/>
    <s v="Brian Molley"/>
    <s v="I - Brian Molley"/>
    <x v="1"/>
    <x v="0"/>
    <s v="GIA"/>
    <x v="1"/>
    <b v="0"/>
    <n v="5962"/>
    <x v="1"/>
  </r>
  <r>
    <s v="G-400-0400"/>
    <s v="GIA Bank Account"/>
    <s v="01"/>
    <s v="AP-PY"/>
    <x v="3"/>
    <s v="000000008867"/>
    <n v="3949"/>
    <s v="5830-6"/>
    <n v="0"/>
    <n v="15000"/>
    <s v="ICLU007-Cultural Enterprise Office - Starter For Six"/>
    <n v="-15000"/>
    <n v="15000"/>
    <x v="1"/>
    <n v="15000"/>
    <s v="I"/>
    <s v="Cultural Enterprise Office - Starter For Six"/>
    <s v="I - Cultural Enterprise Office - Starter For Six"/>
    <x v="2"/>
    <x v="0"/>
    <s v="GIA"/>
    <x v="1"/>
    <b v="0"/>
    <n v="147204"/>
    <x v="0"/>
  </r>
  <r>
    <s v="G-400-0400"/>
    <s v="GIA Bank Account"/>
    <s v="01"/>
    <s v="AP-PY"/>
    <x v="3"/>
    <s v="000000008868"/>
    <n v="3949"/>
    <s v="5830-7"/>
    <n v="0"/>
    <n v="15250"/>
    <s v="ILIG001-Mevi Limited"/>
    <n v="-15250"/>
    <n v="15250"/>
    <x v="1"/>
    <n v="15250"/>
    <s v="I"/>
    <s v="Mevi Limited"/>
    <s v="I - Mevi Limited"/>
    <x v="3"/>
    <x v="0"/>
    <s v="GIA"/>
    <x v="1"/>
    <b v="0"/>
    <n v="15250"/>
    <x v="1"/>
  </r>
  <r>
    <s v="G-400-0400"/>
    <s v="GIA Bank Account"/>
    <s v="01"/>
    <s v="AP-PY"/>
    <x v="3"/>
    <s v="000000008869"/>
    <n v="3949"/>
    <s v="5830-8"/>
    <n v="0"/>
    <n v="3750"/>
    <s v="INEW004-New Media Scotland"/>
    <n v="-3750"/>
    <n v="3750"/>
    <x v="1"/>
    <n v="3750"/>
    <s v="I"/>
    <s v="New Media Scotland"/>
    <s v="I - New Media Scotland"/>
    <x v="4"/>
    <x v="0"/>
    <s v="GIA"/>
    <x v="1"/>
    <b v="0"/>
    <n v="4350"/>
    <x v="1"/>
  </r>
  <r>
    <s v="G-400-0400"/>
    <s v="GIA Bank Account"/>
    <s v="01"/>
    <s v="AP-PY"/>
    <x v="3"/>
    <s v="000000008870"/>
    <n v="3949"/>
    <s v="5830-9"/>
    <n v="0"/>
    <n v="5250"/>
    <s v="IPIA001-PianoPiano"/>
    <n v="-5250"/>
    <n v="5250"/>
    <x v="1"/>
    <n v="5250"/>
    <s v="I"/>
    <s v="PianoPiano"/>
    <s v="I - PianoPiano"/>
    <x v="5"/>
    <x v="0"/>
    <s v="GIA"/>
    <x v="1"/>
    <b v="0"/>
    <n v="6650"/>
    <x v="1"/>
  </r>
  <r>
    <s v="G-400-0400"/>
    <s v="GIA Bank Account"/>
    <s v="01"/>
    <s v="AP-PY"/>
    <x v="3"/>
    <s v="000000008871"/>
    <n v="3949"/>
    <s v="5830-10"/>
    <n v="0"/>
    <n v="1300"/>
    <s v="ISHO001-Shona Reppe"/>
    <n v="-1300"/>
    <n v="1300"/>
    <x v="1"/>
    <n v="1300"/>
    <s v="I"/>
    <s v="Shona Reppe"/>
    <s v="I - Shona Reppe"/>
    <x v="6"/>
    <x v="0"/>
    <s v="GIA"/>
    <x v="1"/>
    <b v="0"/>
    <n v="1300"/>
    <x v="1"/>
  </r>
  <r>
    <s v="G-400-0400"/>
    <s v="GIA Bank Account"/>
    <s v="01"/>
    <s v="AP-PY"/>
    <x v="3"/>
    <s v="000000008872"/>
    <n v="3949"/>
    <s v="5830-11"/>
    <n v="0"/>
    <n v="400000"/>
    <s v="ISIS001-Sistema Scotland"/>
    <n v="-400000"/>
    <n v="400000"/>
    <x v="1"/>
    <n v="400000"/>
    <s v="I"/>
    <s v="Sistema Scotland"/>
    <s v="I - Sistema Scotland"/>
    <x v="7"/>
    <x v="0"/>
    <s v="GIA"/>
    <x v="1"/>
    <b v="1"/>
    <n v="797567"/>
    <x v="0"/>
  </r>
  <r>
    <s v="G-400-0400"/>
    <s v="GIA Bank Account"/>
    <s v="01"/>
    <s v="AP-PY"/>
    <x v="3"/>
    <s v="000000008873"/>
    <n v="3949"/>
    <s v="5830-12"/>
    <n v="0"/>
    <n v="375"/>
    <s v="ISUS003-Susanne Lund Pangrazio"/>
    <n v="-375"/>
    <n v="375"/>
    <x v="1"/>
    <n v="375"/>
    <s v="I"/>
    <s v="Susanne Lund Pangrazio"/>
    <s v="I - Susanne Lund Pangrazio"/>
    <x v="8"/>
    <x v="0"/>
    <s v="GIA"/>
    <x v="1"/>
    <b v="0"/>
    <n v="375"/>
    <x v="1"/>
  </r>
  <r>
    <s v="G-400-0400"/>
    <s v="GIA Bank Account"/>
    <s v="01"/>
    <s v="AP-PY"/>
    <x v="3"/>
    <s v="000000008874"/>
    <n v="3949"/>
    <s v="5830-13"/>
    <n v="0"/>
    <n v="25000"/>
    <s v="ITOU001-The Touring Network"/>
    <n v="-25000"/>
    <n v="25000"/>
    <x v="1"/>
    <n v="25000"/>
    <s v="I"/>
    <s v="The Touring Network"/>
    <s v="I - The Touring Network"/>
    <x v="9"/>
    <x v="0"/>
    <s v="GIA"/>
    <x v="1"/>
    <b v="1"/>
    <n v="45000"/>
    <x v="0"/>
  </r>
  <r>
    <s v="G-400-0400"/>
    <s v="GIA Bank Account"/>
    <s v="01"/>
    <s v="AP-PY"/>
    <x v="3"/>
    <s v="000000008875"/>
    <n v="3949"/>
    <s v="5830-14"/>
    <n v="0"/>
    <n v="49329.68"/>
    <s v="IUNI015-Unique Events (EdinburghÔÇÖs Hogmanay)"/>
    <n v="-49329.68"/>
    <n v="49329.68"/>
    <x v="1"/>
    <n v="49329.68"/>
    <s v="I"/>
    <s v="Unique Events (EdinburghÔÇÖs Hogmanay)"/>
    <s v="I - Unique Events (EdinburghÔÇÖs Hogmanay)"/>
    <x v="10"/>
    <x v="0"/>
    <s v="GIA"/>
    <x v="1"/>
    <b v="1"/>
    <n v="249329.68"/>
    <x v="0"/>
  </r>
  <r>
    <s v="G-400-0400"/>
    <s v="GIA Bank Account"/>
    <s v="01"/>
    <s v="AP-PY"/>
    <x v="3"/>
    <s v="000000008877"/>
    <n v="3949"/>
    <s v="5830-15"/>
    <n v="0"/>
    <n v="1024.74"/>
    <s v="TCON100-Computershare Voucher Services"/>
    <n v="-1024.74"/>
    <n v="1024.74"/>
    <x v="1"/>
    <n v="1024.74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01"/>
    <s v="AP-PY"/>
    <x v="3"/>
    <s v="000000008879"/>
    <n v="3949"/>
    <s v="5830-16"/>
    <n v="0"/>
    <n v="3645.46"/>
    <s v="THAZ100-Hays Accountacy &amp; Finance"/>
    <n v="-3645.46"/>
    <n v="3645.46"/>
    <x v="1"/>
    <n v="3645.46"/>
    <s v="T"/>
    <s v="Hays Accountacy &amp; Finance"/>
    <s v="T - Hays Accountacy &amp; Finance"/>
    <x v="12"/>
    <x v="0"/>
    <s v="GIA"/>
    <x v="2"/>
    <b v="0"/>
    <n v="9362.7000000000007"/>
    <x v="1"/>
  </r>
  <r>
    <s v="G-400-0400"/>
    <s v="GIA Bank Account"/>
    <s v="01"/>
    <s v="AP-PY"/>
    <x v="4"/>
    <s v="000000008831"/>
    <n v="3953"/>
    <s v="5802-1"/>
    <n v="0"/>
    <n v="119.4"/>
    <s v="E0371-Leslie Finlay"/>
    <n v="-119.4"/>
    <n v="119.4"/>
    <x v="0"/>
    <n v="0"/>
    <s v="E"/>
    <s v="Leslie Finlay"/>
    <s v="E - Leslie Finlay"/>
    <x v="0"/>
    <x v="0"/>
    <s v="GIA"/>
    <x v="0"/>
    <b v="0"/>
    <n v="334393.72000000003"/>
    <x v="0"/>
  </r>
  <r>
    <s v="G-400-0400"/>
    <s v="GIA Bank Account"/>
    <s v="01"/>
    <s v="AP-PY"/>
    <x v="4"/>
    <s v="000000008832"/>
    <n v="3953"/>
    <s v="5802-2"/>
    <n v="0"/>
    <n v="211.87"/>
    <s v="E0435-James McKenzie"/>
    <n v="-211.87"/>
    <n v="211.87"/>
    <x v="0"/>
    <n v="0"/>
    <s v="E"/>
    <s v="James McKenzie"/>
    <s v="E - James McKenzie"/>
    <x v="0"/>
    <x v="0"/>
    <s v="GIA"/>
    <x v="0"/>
    <b v="0"/>
    <n v="334393.72000000003"/>
    <x v="0"/>
  </r>
  <r>
    <s v="G-400-0400"/>
    <s v="GIA Bank Account"/>
    <s v="01"/>
    <s v="AP-PY"/>
    <x v="4"/>
    <s v="000000008833"/>
    <n v="3953"/>
    <s v="5802-3"/>
    <n v="0"/>
    <n v="49.55"/>
    <s v="E1758-Clare Hewitt"/>
    <n v="-49.55"/>
    <n v="49.55"/>
    <x v="0"/>
    <n v="0"/>
    <s v="E"/>
    <s v="Clare Hewitt"/>
    <s v="E - Clare Hewitt"/>
    <x v="0"/>
    <x v="0"/>
    <s v="GIA"/>
    <x v="0"/>
    <b v="0"/>
    <n v="334393.72000000003"/>
    <x v="0"/>
  </r>
  <r>
    <s v="G-400-0400"/>
    <s v="GIA Bank Account"/>
    <s v="01"/>
    <s v="AP-PY"/>
    <x v="4"/>
    <s v="000000008834"/>
    <n v="3953"/>
    <s v="5802-4"/>
    <n v="0"/>
    <n v="50.43"/>
    <s v="E1808-Graham Reid"/>
    <n v="-50.43"/>
    <n v="50.43"/>
    <x v="0"/>
    <n v="0"/>
    <s v="E"/>
    <s v="Graham Reid"/>
    <s v="E - Graham Reid"/>
    <x v="0"/>
    <x v="0"/>
    <s v="GIA"/>
    <x v="0"/>
    <b v="0"/>
    <n v="334393.72000000003"/>
    <x v="0"/>
  </r>
  <r>
    <s v="G-400-0400"/>
    <s v="GIA Bank Account"/>
    <s v="01"/>
    <s v="AP-PY"/>
    <x v="4"/>
    <s v="000000008837"/>
    <n v="3953"/>
    <s v="5802-5"/>
    <n v="0"/>
    <n v="142.77000000000001"/>
    <s v="E1857-Stephen Palmer"/>
    <n v="-142.77000000000001"/>
    <n v="142.77000000000001"/>
    <x v="0"/>
    <n v="0"/>
    <s v="E"/>
    <s v="Stephen Palmer"/>
    <s v="E - Stephen Palmer"/>
    <x v="0"/>
    <x v="0"/>
    <s v="GIA"/>
    <x v="0"/>
    <b v="0"/>
    <n v="334393.72000000003"/>
    <x v="0"/>
  </r>
  <r>
    <s v="G-400-0400"/>
    <s v="GIA Bank Account"/>
    <s v="01"/>
    <s v="AP-PY"/>
    <x v="4"/>
    <s v="000000008838"/>
    <n v="3953"/>
    <s v="5802-6"/>
    <n v="0"/>
    <n v="126"/>
    <s v="TALB100-Alba Facilities Services Ltd"/>
    <n v="-126"/>
    <n v="126"/>
    <x v="1"/>
    <n v="126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01"/>
    <s v="AP-PY"/>
    <x v="4"/>
    <s v="000000008839"/>
    <n v="3953"/>
    <s v="5802-7"/>
    <n v="0"/>
    <n v="144"/>
    <s v="TANL100-An Lanntair"/>
    <n v="-144"/>
    <n v="144"/>
    <x v="1"/>
    <n v="144"/>
    <s v="T"/>
    <s v="An Lanntair"/>
    <s v="T - An Lanntair"/>
    <x v="14"/>
    <x v="0"/>
    <s v="GIA"/>
    <x v="2"/>
    <b v="0"/>
    <n v="732"/>
    <x v="1"/>
  </r>
  <r>
    <s v="G-400-0400"/>
    <s v="GIA Bank Account"/>
    <s v="01"/>
    <s v="AP-PY"/>
    <x v="4"/>
    <s v="000000008840"/>
    <n v="3953"/>
    <s v="5802-8"/>
    <n v="0"/>
    <n v="356.4"/>
    <s v="TCAL101-Caledonian Colour Printers"/>
    <n v="-356.4"/>
    <n v="356.4"/>
    <x v="1"/>
    <n v="356.4"/>
    <s v="T"/>
    <s v="Caledonian Colour Printers"/>
    <s v="T - Caledonian Colour Printers"/>
    <x v="15"/>
    <x v="0"/>
    <s v="GIA"/>
    <x v="2"/>
    <b v="0"/>
    <n v="8160.0000000000009"/>
    <x v="1"/>
  </r>
  <r>
    <s v="G-400-0400"/>
    <s v="GIA Bank Account"/>
    <s v="01"/>
    <s v="AP-PY"/>
    <x v="4"/>
    <s v="000000008841"/>
    <n v="3953"/>
    <s v="5802-9"/>
    <n v="0"/>
    <n v="772.86"/>
    <s v="TCAP102-Capital Document Solutions Limited"/>
    <n v="-772.86"/>
    <n v="772.86"/>
    <x v="1"/>
    <n v="772.86"/>
    <s v="T"/>
    <s v="Capital Document Solutions Limited"/>
    <s v="T - Capital Document Solutions Limited"/>
    <x v="16"/>
    <x v="0"/>
    <s v="GIA"/>
    <x v="2"/>
    <b v="0"/>
    <n v="8914.119999999999"/>
    <x v="1"/>
  </r>
  <r>
    <s v="G-400-0400"/>
    <s v="GIA Bank Account"/>
    <s v="01"/>
    <s v="AP-PY"/>
    <x v="4"/>
    <s v="000000008842"/>
    <n v="3953"/>
    <s v="5802-10"/>
    <n v="0"/>
    <n v="263.02999999999997"/>
    <s v="TCAS101-Cascade Human Resources Ltd"/>
    <n v="-263.02999999999997"/>
    <n v="263.02999999999997"/>
    <x v="1"/>
    <n v="263.02999999999997"/>
    <s v="T"/>
    <s v="Cascade Human Resources Ltd"/>
    <s v="T - Cascade Human Resources Ltd"/>
    <x v="17"/>
    <x v="0"/>
    <s v="GIA"/>
    <x v="2"/>
    <b v="0"/>
    <n v="13706.61"/>
    <x v="1"/>
  </r>
  <r>
    <s v="G-400-0400"/>
    <s v="GIA Bank Account"/>
    <s v="01"/>
    <s v="AP-PY"/>
    <x v="4"/>
    <s v="000000008843"/>
    <n v="3953"/>
    <s v="5802-11"/>
    <n v="0"/>
    <n v="823.68"/>
    <s v="TCIT106-City Building (Contracts) LLP"/>
    <n v="-823.68"/>
    <n v="823.68"/>
    <x v="1"/>
    <n v="823.68"/>
    <s v="T"/>
    <s v="City Building (Contracts) LLP"/>
    <s v="T - City Building (Contracts) LLP"/>
    <x v="18"/>
    <x v="0"/>
    <s v="GIA"/>
    <x v="2"/>
    <b v="0"/>
    <n v="2304.29"/>
    <x v="1"/>
  </r>
  <r>
    <s v="G-400-0400"/>
    <s v="GIA Bank Account"/>
    <s v="01"/>
    <s v="AP-PY"/>
    <x v="4"/>
    <s v="000000008844"/>
    <n v="3953"/>
    <s v="5802-12"/>
    <n v="0"/>
    <n v="2520"/>
    <s v="TDUM100-Drew Farrell Photography"/>
    <n v="-2520"/>
    <n v="2520"/>
    <x v="1"/>
    <n v="2520"/>
    <s v="T"/>
    <s v="Drew Farrell Photography"/>
    <s v="T - Drew Farrell Photography"/>
    <x v="19"/>
    <x v="0"/>
    <s v="GIA"/>
    <x v="2"/>
    <b v="0"/>
    <n v="2880"/>
    <x v="1"/>
  </r>
  <r>
    <s v="G-400-0400"/>
    <s v="GIA Bank Account"/>
    <s v="01"/>
    <s v="AP-PY"/>
    <x v="4"/>
    <s v="000000008845"/>
    <n v="3953"/>
    <s v="5802-13"/>
    <n v="0"/>
    <n v="150"/>
    <s v="TFAL100-FAIR LTD"/>
    <n v="-150"/>
    <n v="150"/>
    <x v="1"/>
    <n v="150"/>
    <s v="T"/>
    <s v="FAIR LTD"/>
    <s v="T - FAIR LTD"/>
    <x v="20"/>
    <x v="0"/>
    <s v="GIA"/>
    <x v="2"/>
    <b v="0"/>
    <n v="150"/>
    <x v="1"/>
  </r>
  <r>
    <s v="G-400-0400"/>
    <s v="GIA Bank Account"/>
    <s v="01"/>
    <s v="AP-PY"/>
    <x v="4"/>
    <s v="000000008846"/>
    <n v="3953"/>
    <s v="5802-14"/>
    <n v="0"/>
    <n v="215.26"/>
    <s v="TGRA100-GP PLANTSCAPE"/>
    <n v="-215.26"/>
    <n v="215.26"/>
    <x v="1"/>
    <n v="215.26"/>
    <s v="T"/>
    <s v="GP PLANTSCAPE"/>
    <s v="T - GP PLANTSCAPE"/>
    <x v="21"/>
    <x v="0"/>
    <s v="GIA"/>
    <x v="2"/>
    <b v="0"/>
    <n v="861.04"/>
    <x v="1"/>
  </r>
  <r>
    <s v="G-400-0400"/>
    <s v="GIA Bank Account"/>
    <s v="01"/>
    <s v="AP-PY"/>
    <x v="4"/>
    <s v="000000008849"/>
    <n v="3953"/>
    <s v="5802-15"/>
    <n v="0"/>
    <n v="622.88"/>
    <s v="TGRE103-Green Clean Health and Safety"/>
    <n v="-622.88"/>
    <n v="622.88"/>
    <x v="1"/>
    <n v="622.88"/>
    <s v="T"/>
    <s v="Green Clean Health and Safety"/>
    <s v="T - Green Clean Health and Safety"/>
    <x v="22"/>
    <x v="0"/>
    <s v="GIA"/>
    <x v="2"/>
    <b v="0"/>
    <n v="622.88"/>
    <x v="1"/>
  </r>
  <r>
    <s v="G-400-0400"/>
    <s v="GIA Bank Account"/>
    <s v="01"/>
    <s v="AP-PY"/>
    <x v="4"/>
    <s v="000000008850"/>
    <n v="3953"/>
    <s v="5802-16"/>
    <n v="0"/>
    <n v="837.62"/>
    <s v="TISL100-Iron Mountain"/>
    <n v="-837.62"/>
    <n v="837.62"/>
    <x v="1"/>
    <n v="837.62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1"/>
    <s v="AP-PY"/>
    <x v="4"/>
    <s v="000000008851"/>
    <n v="3953"/>
    <s v="5802-17"/>
    <n v="0"/>
    <n v="1185"/>
    <s v="TJSM100-JS McColl Limited"/>
    <n v="-1185"/>
    <n v="1185"/>
    <x v="1"/>
    <n v="1185"/>
    <s v="T"/>
    <s v="JS McColl Limited"/>
    <s v="T - JS McColl Limited"/>
    <x v="24"/>
    <x v="0"/>
    <s v="GIA"/>
    <x v="2"/>
    <b v="0"/>
    <n v="1185"/>
    <x v="1"/>
  </r>
  <r>
    <s v="G-400-0400"/>
    <s v="GIA Bank Account"/>
    <s v="01"/>
    <s v="AP-PY"/>
    <x v="4"/>
    <s v="000000008853"/>
    <n v="3953"/>
    <s v="5802-18"/>
    <n v="0"/>
    <n v="390.96"/>
    <s v="TPER104-Pertemps Recruitment Partnership Limited"/>
    <n v="-390.96"/>
    <n v="390.96"/>
    <x v="1"/>
    <n v="390.96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1"/>
    <s v="AP-PY"/>
    <x v="4"/>
    <s v="000000008854"/>
    <n v="3953"/>
    <s v="5802-19"/>
    <n v="0"/>
    <n v="119.6"/>
    <s v="TROB111-Robert Wiseman Dairies Ltd"/>
    <n v="-119.6"/>
    <n v="119.6"/>
    <x v="1"/>
    <n v="119.6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01"/>
    <s v="AP-PY"/>
    <x v="4"/>
    <s v="000000008855"/>
    <n v="3953"/>
    <s v="5802-20"/>
    <n v="0"/>
    <n v="250"/>
    <s v="TSAB100-Sabhal Mor Ostaig"/>
    <n v="-250"/>
    <n v="250"/>
    <x v="1"/>
    <n v="250"/>
    <s v="T"/>
    <s v="Sabhal Mor Ostaig"/>
    <s v="T - Sabhal Mor Ostaig"/>
    <x v="27"/>
    <x v="0"/>
    <s v="GIA"/>
    <x v="2"/>
    <b v="0"/>
    <n v="750"/>
    <x v="1"/>
  </r>
  <r>
    <s v="G-400-0400"/>
    <s v="GIA Bank Account"/>
    <s v="01"/>
    <s v="AP-PY"/>
    <x v="4"/>
    <s v="000000008856"/>
    <n v="3953"/>
    <s v="5802-21"/>
    <n v="0"/>
    <n v="1720.32"/>
    <s v="TSPR100-Spotless Commercial Cleaning Ltd"/>
    <n v="-1720.32"/>
    <n v="1720.32"/>
    <x v="1"/>
    <n v="1720.32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1"/>
    <s v="AP-PY"/>
    <x v="4"/>
    <s v="000000008857"/>
    <n v="3953"/>
    <s v="5802-22"/>
    <n v="0"/>
    <n v="72"/>
    <s v="TSSC100-Scottish Storytelling Centre"/>
    <n v="-72"/>
    <n v="72"/>
    <x v="1"/>
    <n v="72"/>
    <s v="T"/>
    <s v="Scottish Storytelling Centre"/>
    <s v="T - Scottish Storytelling Centre"/>
    <x v="29"/>
    <x v="0"/>
    <s v="GIA"/>
    <x v="2"/>
    <b v="0"/>
    <n v="1008"/>
    <x v="1"/>
  </r>
  <r>
    <s v="G-400-0400"/>
    <s v="GIA Bank Account"/>
    <s v="01"/>
    <s v="AP-PY"/>
    <x v="4"/>
    <s v="000000008858"/>
    <n v="3953"/>
    <s v="5802-23"/>
    <n v="0"/>
    <n v="236.4"/>
    <s v="TTAE100-Team Air Express"/>
    <n v="-236.4"/>
    <n v="236.4"/>
    <x v="1"/>
    <n v="236.4"/>
    <s v="T"/>
    <s v="Team Air Express"/>
    <s v="T - Team Air Express"/>
    <x v="30"/>
    <x v="0"/>
    <s v="GIA"/>
    <x v="2"/>
    <b v="0"/>
    <n v="1522.96"/>
    <x v="1"/>
  </r>
  <r>
    <s v="G-400-0400"/>
    <s v="GIA Bank Account"/>
    <s v="01"/>
    <s v="AP-PY"/>
    <x v="4"/>
    <s v="000000008859"/>
    <n v="3953"/>
    <s v="5802-24"/>
    <n v="0"/>
    <n v="146"/>
    <s v="TTOU001-The Touring Network (business name of PAN)"/>
    <n v="-146"/>
    <n v="146"/>
    <x v="1"/>
    <n v="146"/>
    <s v="T"/>
    <s v="The Touring Network (business name of PAN)"/>
    <s v="T - The Touring Network (business name of PAN)"/>
    <x v="31"/>
    <x v="0"/>
    <s v="GIA"/>
    <x v="2"/>
    <b v="0"/>
    <n v="446"/>
    <x v="1"/>
  </r>
  <r>
    <s v="G-400-0400"/>
    <s v="GIA Bank Account"/>
    <s v="01"/>
    <s v="AP-PY"/>
    <x v="5"/>
    <s v="000000008780"/>
    <n v="3956"/>
    <s v="5783-1"/>
    <n v="0"/>
    <n v="67.3"/>
    <s v="E0409-Bernard Regan"/>
    <n v="-67.3"/>
    <n v="67.3"/>
    <x v="0"/>
    <n v="0"/>
    <s v="E"/>
    <s v="Bernard Regan"/>
    <s v="E - Bernard Regan"/>
    <x v="0"/>
    <x v="0"/>
    <s v="GIA"/>
    <x v="0"/>
    <b v="0"/>
    <n v="334393.72000000003"/>
    <x v="0"/>
  </r>
  <r>
    <s v="G-400-0400"/>
    <s v="GIA Bank Account"/>
    <s v="01"/>
    <s v="AP-PY"/>
    <x v="5"/>
    <s v="000000008782"/>
    <n v="3956"/>
    <s v="5783-2"/>
    <n v="0"/>
    <n v="565.49"/>
    <s v="E1606-Jaine Lumsden"/>
    <n v="-565.49"/>
    <n v="565.49"/>
    <x v="0"/>
    <n v="0"/>
    <s v="E"/>
    <s v="Jaine Lumsden"/>
    <s v="E - Jaine Lumsden"/>
    <x v="0"/>
    <x v="0"/>
    <s v="GIA"/>
    <x v="0"/>
    <b v="0"/>
    <n v="334393.72000000003"/>
    <x v="0"/>
  </r>
  <r>
    <s v="G-400-0400"/>
    <s v="GIA Bank Account"/>
    <s v="01"/>
    <s v="AP-PY"/>
    <x v="5"/>
    <s v="000000008783"/>
    <n v="3956"/>
    <s v="5783-3"/>
    <n v="0"/>
    <n v="131.19999999999999"/>
    <s v="E1741-Emma Turnbull"/>
    <n v="-131.19999999999999"/>
    <n v="131.19999999999999"/>
    <x v="0"/>
    <n v="0"/>
    <s v="E"/>
    <s v="Emma Turnbull"/>
    <s v="E - Emma Turnbull"/>
    <x v="0"/>
    <x v="0"/>
    <s v="GIA"/>
    <x v="0"/>
    <b v="0"/>
    <n v="334393.72000000003"/>
    <x v="0"/>
  </r>
  <r>
    <s v="G-400-0400"/>
    <s v="GIA Bank Account"/>
    <s v="01"/>
    <s v="AP-PY"/>
    <x v="5"/>
    <s v="000000008784"/>
    <n v="3956"/>
    <s v="5783-4"/>
    <n v="0"/>
    <n v="11"/>
    <s v="E1895-Emma Campbell"/>
    <n v="-11"/>
    <n v="11"/>
    <x v="0"/>
    <n v="0"/>
    <s v="E"/>
    <s v="Emma Campbell"/>
    <s v="E - Emma Campbell"/>
    <x v="0"/>
    <x v="0"/>
    <s v="GIA"/>
    <x v="0"/>
    <b v="0"/>
    <n v="334393.72000000003"/>
    <x v="0"/>
  </r>
  <r>
    <s v="G-400-0400"/>
    <s v="GIA Bank Account"/>
    <s v="01"/>
    <s v="AP-PY"/>
    <x v="5"/>
    <s v="000000008785"/>
    <n v="3956"/>
    <s v="5783-5"/>
    <n v="0"/>
    <n v="548"/>
    <s v="G100022-Bigmouth Audio Ltd"/>
    <n v="-548"/>
    <n v="548"/>
    <x v="1"/>
    <n v="548"/>
    <s v="G"/>
    <s v="Bigmouth Audio Ltd"/>
    <s v="G - Bigmouth Audio Ltd"/>
    <x v="32"/>
    <x v="0"/>
    <s v="GIA"/>
    <x v="1"/>
    <b v="0"/>
    <n v="5048"/>
    <x v="1"/>
  </r>
  <r>
    <s v="G-400-0400"/>
    <s v="GIA Bank Account"/>
    <s v="01"/>
    <s v="AP-PY"/>
    <x v="5"/>
    <s v="000000008786"/>
    <n v="3956"/>
    <s v="5783-6"/>
    <n v="0"/>
    <n v="7694.49"/>
    <s v="G100112-Artists Collective Gallery"/>
    <n v="-7694.49"/>
    <n v="7694.49"/>
    <x v="1"/>
    <n v="7694.49"/>
    <s v="G"/>
    <s v="Artists Collective Gallery"/>
    <s v="G - Artists Collective Gallery"/>
    <x v="33"/>
    <x v="0"/>
    <s v="GIA"/>
    <x v="1"/>
    <b v="0"/>
    <n v="280194.49"/>
    <x v="0"/>
  </r>
  <r>
    <s v="G-400-0400"/>
    <s v="GIA Bank Account"/>
    <s v="01"/>
    <s v="AP-PY"/>
    <x v="5"/>
    <s v="000000008787"/>
    <n v="3956"/>
    <s v="5783-7"/>
    <n v="0"/>
    <n v="50"/>
    <s v="IAMY106-Amy Macilraith"/>
    <n v="-50"/>
    <n v="50"/>
    <x v="1"/>
    <n v="50"/>
    <s v="I"/>
    <s v="Amy Macilraith"/>
    <s v="I - Amy Macilraith"/>
    <x v="34"/>
    <x v="0"/>
    <s v="GIA"/>
    <x v="1"/>
    <b v="0"/>
    <n v="50"/>
    <x v="1"/>
  </r>
  <r>
    <s v="G-400-0400"/>
    <s v="GIA Bank Account"/>
    <s v="01"/>
    <s v="AP-PY"/>
    <x v="5"/>
    <s v="000000008788"/>
    <n v="3956"/>
    <s v="5783-8"/>
    <n v="0"/>
    <n v="50"/>
    <s v="IAND010-Andrea McAlonan"/>
    <n v="-50"/>
    <n v="50"/>
    <x v="1"/>
    <n v="50"/>
    <s v="I"/>
    <s v="Andrea McAlonan"/>
    <s v="I - Andrea McAlonan"/>
    <x v="35"/>
    <x v="0"/>
    <s v="GIA"/>
    <x v="1"/>
    <b v="0"/>
    <n v="50"/>
    <x v="1"/>
  </r>
  <r>
    <s v="G-400-0400"/>
    <s v="GIA Bank Account"/>
    <s v="01"/>
    <s v="AP-PY"/>
    <x v="5"/>
    <s v="000000008789"/>
    <n v="3956"/>
    <s v="5783-9"/>
    <n v="0"/>
    <n v="50"/>
    <s v="IANN014-Anna Fraga McLucas"/>
    <n v="-50"/>
    <n v="50"/>
    <x v="1"/>
    <n v="50"/>
    <s v="I"/>
    <s v="Anna Fraga McLucas"/>
    <s v="I - Anna Fraga McLucas"/>
    <x v="36"/>
    <x v="0"/>
    <s v="GIA"/>
    <x v="1"/>
    <b v="0"/>
    <n v="50"/>
    <x v="1"/>
  </r>
  <r>
    <s v="G-400-0400"/>
    <s v="GIA Bank Account"/>
    <s v="01"/>
    <s v="AP-PY"/>
    <x v="5"/>
    <s v="000000008790"/>
    <n v="3956"/>
    <s v="5783-10"/>
    <n v="0"/>
    <n v="3675"/>
    <s v="IBOT001-Bothy Community Studio"/>
    <n v="-3675"/>
    <n v="3675"/>
    <x v="1"/>
    <n v="3675"/>
    <s v="I"/>
    <s v="Bothy Community Studio"/>
    <s v="I - Bothy Community Studio"/>
    <x v="37"/>
    <x v="0"/>
    <s v="GIA"/>
    <x v="1"/>
    <b v="0"/>
    <n v="3675"/>
    <x v="1"/>
  </r>
  <r>
    <s v="G-400-0400"/>
    <s v="GIA Bank Account"/>
    <s v="01"/>
    <s v="AP-PY"/>
    <x v="5"/>
    <s v="000000008791"/>
    <n v="3956"/>
    <s v="5783-11"/>
    <n v="0"/>
    <n v="18469"/>
    <s v="ICPP002-CP Productions"/>
    <n v="-18469"/>
    <n v="18469"/>
    <x v="1"/>
    <n v="18469"/>
    <s v="I"/>
    <s v="CP Productions"/>
    <s v="I - CP Productions"/>
    <x v="38"/>
    <x v="0"/>
    <s v="GIA"/>
    <x v="1"/>
    <b v="0"/>
    <n v="24846"/>
    <x v="1"/>
  </r>
  <r>
    <s v="G-400-0400"/>
    <s v="GIA Bank Account"/>
    <s v="01"/>
    <s v="AP-PY"/>
    <x v="5"/>
    <s v="000000008792"/>
    <n v="3956"/>
    <s v="5783-12"/>
    <n v="0"/>
    <n v="700"/>
    <s v="ICRA006-Craft Town Scotland Limited"/>
    <n v="-700"/>
    <n v="700"/>
    <x v="1"/>
    <n v="700"/>
    <s v="I"/>
    <s v="Craft Town Scotland Limited"/>
    <s v="I - Craft Town Scotland Limited"/>
    <x v="39"/>
    <x v="0"/>
    <s v="GIA"/>
    <x v="1"/>
    <b v="0"/>
    <n v="21700"/>
    <x v="1"/>
  </r>
  <r>
    <s v="G-400-0400"/>
    <s v="GIA Bank Account"/>
    <s v="01"/>
    <s v="AP-PY"/>
    <x v="5"/>
    <s v="000000008793"/>
    <n v="3956"/>
    <s v="5783-13"/>
    <n v="0"/>
    <n v="1654"/>
    <s v="ICUL001-Cultural Enterprise Office"/>
    <n v="-1654"/>
    <n v="1654"/>
    <x v="1"/>
    <n v="1654"/>
    <s v="I"/>
    <s v="Cultural Enterprise Office"/>
    <s v="I - Cultural Enterprise Office"/>
    <x v="2"/>
    <x v="0"/>
    <s v="GIA"/>
    <x v="1"/>
    <b v="0"/>
    <n v="147204"/>
    <x v="0"/>
  </r>
  <r>
    <s v="G-400-0400"/>
    <s v="GIA Bank Account"/>
    <s v="01"/>
    <s v="AP-PY"/>
    <x v="5"/>
    <s v="000000008794"/>
    <n v="3956"/>
    <s v="5783-14"/>
    <n v="0"/>
    <n v="50"/>
    <s v="IDAN014-Danilo Cataldo"/>
    <n v="-50"/>
    <n v="50"/>
    <x v="1"/>
    <n v="50"/>
    <s v="I"/>
    <s v="Danilo Cataldo"/>
    <s v="I - Danilo Cataldo"/>
    <x v="40"/>
    <x v="0"/>
    <s v="GIA"/>
    <x v="1"/>
    <b v="0"/>
    <n v="50"/>
    <x v="1"/>
  </r>
  <r>
    <s v="G-400-0400"/>
    <s v="GIA Bank Account"/>
    <s v="01"/>
    <s v="AP-PY"/>
    <x v="5"/>
    <s v="000000008796"/>
    <n v="3956"/>
    <s v="5783-15"/>
    <n v="0"/>
    <n v="162012"/>
    <s v="IEAS002-East Dunbartonshire Council"/>
    <n v="-162012"/>
    <n v="162012"/>
    <x v="1"/>
    <n v="162012"/>
    <s v="I"/>
    <s v="East Dunbartonshire Council"/>
    <s v="I - East Dunbartonshire Council"/>
    <x v="41"/>
    <x v="0"/>
    <s v="GIA"/>
    <x v="1"/>
    <b v="1"/>
    <n v="342725"/>
    <x v="0"/>
  </r>
  <r>
    <s v="G-400-0400"/>
    <s v="GIA Bank Account"/>
    <s v="01"/>
    <s v="AP-PY"/>
    <x v="5"/>
    <s v="000000008797"/>
    <n v="3956"/>
    <s v="5783-16"/>
    <n v="0"/>
    <n v="50"/>
    <s v="IHAZ004-Hazel Borthwick"/>
    <n v="-50"/>
    <n v="50"/>
    <x v="1"/>
    <n v="50"/>
    <s v="I"/>
    <s v="Hazel Borthwick"/>
    <s v="I - Hazel Borthwick"/>
    <x v="42"/>
    <x v="0"/>
    <s v="GIA"/>
    <x v="1"/>
    <b v="0"/>
    <n v="50"/>
    <x v="1"/>
  </r>
  <r>
    <s v="G-400-0400"/>
    <s v="GIA Bank Account"/>
    <s v="01"/>
    <s v="AP-PY"/>
    <x v="5"/>
    <s v="000000008798"/>
    <n v="3956"/>
    <s v="5783-17"/>
    <n v="0"/>
    <n v="54302"/>
    <s v="IHIG002-Highland Council"/>
    <n v="-54302"/>
    <n v="54302"/>
    <x v="1"/>
    <n v="54302"/>
    <s v="I"/>
    <s v="Highland Council"/>
    <s v="I - Highland Council"/>
    <x v="43"/>
    <x v="0"/>
    <s v="GIA"/>
    <x v="1"/>
    <b v="1"/>
    <n v="700706.22"/>
    <x v="0"/>
  </r>
  <r>
    <s v="G-400-0400"/>
    <s v="GIA Bank Account"/>
    <s v="01"/>
    <s v="AP-PY"/>
    <x v="5"/>
    <s v="000000008799"/>
    <n v="3956"/>
    <s v="5783-18"/>
    <n v="0"/>
    <n v="7290"/>
    <s v="IJAM009-James Ross"/>
    <n v="-7290"/>
    <n v="7290"/>
    <x v="1"/>
    <n v="7290"/>
    <s v="I"/>
    <s v="James Ross"/>
    <s v="I - James Ross"/>
    <x v="44"/>
    <x v="0"/>
    <s v="GIA"/>
    <x v="1"/>
    <b v="0"/>
    <n v="9719"/>
    <x v="1"/>
  </r>
  <r>
    <s v="G-400-0400"/>
    <s v="GIA Bank Account"/>
    <s v="01"/>
    <s v="AP-PY"/>
    <x v="5"/>
    <s v="000000008800"/>
    <n v="3956"/>
    <s v="5783-19"/>
    <n v="0"/>
    <n v="1024"/>
    <s v="IJEN003-Jennifer Paterson"/>
    <n v="-1024"/>
    <n v="1024"/>
    <x v="1"/>
    <n v="1024"/>
    <s v="I"/>
    <s v="Jennifer Paterson"/>
    <s v="I - Jennifer Paterson"/>
    <x v="45"/>
    <x v="0"/>
    <s v="GIA"/>
    <x v="1"/>
    <b v="0"/>
    <n v="1024"/>
    <x v="1"/>
  </r>
  <r>
    <s v="G-400-0400"/>
    <s v="GIA Bank Account"/>
    <s v="01"/>
    <s v="AP-PY"/>
    <x v="5"/>
    <s v="000000008801"/>
    <n v="3956"/>
    <s v="5783-20"/>
    <n v="0"/>
    <n v="1250"/>
    <s v="ILAU006-Laura Yuile"/>
    <n v="-1250"/>
    <n v="1250"/>
    <x v="1"/>
    <n v="1250"/>
    <s v="I"/>
    <s v="Laura Yuile"/>
    <s v="I - Laura Yuile"/>
    <x v="46"/>
    <x v="0"/>
    <s v="GIA"/>
    <x v="1"/>
    <b v="0"/>
    <n v="1250"/>
    <x v="1"/>
  </r>
  <r>
    <s v="G-400-0400"/>
    <s v="GIA Bank Account"/>
    <s v="01"/>
    <s v="AP-PY"/>
    <x v="5"/>
    <s v="000000008802"/>
    <n v="3956"/>
    <s v="5783-21"/>
    <n v="0"/>
    <n v="6113"/>
    <s v="ILUN001-Lung Ha's Theatre Company"/>
    <n v="-6113"/>
    <n v="6113"/>
    <x v="1"/>
    <n v="6113"/>
    <s v="I"/>
    <s v="Lung Ha's Theatre Company"/>
    <s v="I - Lung Ha's Theatre Company"/>
    <x v="47"/>
    <x v="0"/>
    <s v="GIA"/>
    <x v="1"/>
    <b v="0"/>
    <n v="8150"/>
    <x v="1"/>
  </r>
  <r>
    <s v="G-400-0400"/>
    <s v="GIA Bank Account"/>
    <s v="01"/>
    <s v="AP-PY"/>
    <x v="5"/>
    <s v="000000008803"/>
    <n v="3956"/>
    <s v="5783-22"/>
    <n v="0"/>
    <n v="2981"/>
    <s v="IPOO001-PoorBoy Ltd"/>
    <n v="-2981"/>
    <n v="2981"/>
    <x v="1"/>
    <n v="2981"/>
    <s v="I"/>
    <s v="PoorBoy Ltd"/>
    <s v="I - PoorBoy Ltd"/>
    <x v="48"/>
    <x v="0"/>
    <s v="GIA"/>
    <x v="1"/>
    <b v="0"/>
    <n v="3975"/>
    <x v="1"/>
  </r>
  <r>
    <s v="G-400-0400"/>
    <s v="GIA Bank Account"/>
    <s v="01"/>
    <s v="AP-PY"/>
    <x v="5"/>
    <s v="000000008804"/>
    <n v="3956"/>
    <s v="5783-23"/>
    <n v="0"/>
    <n v="18750"/>
    <s v="IRAM001-Ramesh Meyyappan Productions"/>
    <n v="-18750"/>
    <n v="18750"/>
    <x v="1"/>
    <n v="18750"/>
    <s v="I"/>
    <s v="Ramesh Meyyappan Productions"/>
    <s v="I - Ramesh Meyyappan Productions"/>
    <x v="49"/>
    <x v="0"/>
    <s v="GIA"/>
    <x v="1"/>
    <b v="0"/>
    <n v="32442.99"/>
    <x v="0"/>
  </r>
  <r>
    <s v="G-400-0400"/>
    <s v="GIA Bank Account"/>
    <s v="01"/>
    <s v="AP-PY"/>
    <x v="5"/>
    <s v="000000008805"/>
    <n v="3956"/>
    <s v="5783-24"/>
    <n v="0"/>
    <n v="2584"/>
    <s v="IREE001-Reeltime Music"/>
    <n v="-2584"/>
    <n v="2584"/>
    <x v="1"/>
    <n v="2584"/>
    <s v="I"/>
    <s v="Reeltime Music"/>
    <s v="I - Reeltime Music"/>
    <x v="50"/>
    <x v="0"/>
    <s v="GIA"/>
    <x v="1"/>
    <b v="0"/>
    <n v="15799"/>
    <x v="1"/>
  </r>
  <r>
    <s v="G-400-0400"/>
    <s v="GIA Bank Account"/>
    <s v="01"/>
    <s v="AP-PY"/>
    <x v="5"/>
    <s v="000000008806"/>
    <n v="3956"/>
    <s v="5783-25"/>
    <n v="0"/>
    <n v="50"/>
    <s v="ISAR014-Sarah Hector"/>
    <n v="-50"/>
    <n v="50"/>
    <x v="1"/>
    <n v="50"/>
    <s v="I"/>
    <s v="Sarah Hector"/>
    <s v="I - Sarah Hector"/>
    <x v="51"/>
    <x v="0"/>
    <s v="GIA"/>
    <x v="1"/>
    <b v="0"/>
    <n v="50"/>
    <x v="1"/>
  </r>
  <r>
    <s v="G-400-0400"/>
    <s v="GIA Bank Account"/>
    <s v="01"/>
    <s v="AP-PY"/>
    <x v="5"/>
    <s v="000000008807"/>
    <n v="3956"/>
    <s v="5783-26"/>
    <n v="0"/>
    <n v="12750"/>
    <s v="ISOU001-Sound Festival"/>
    <n v="-12750"/>
    <n v="12750"/>
    <x v="1"/>
    <n v="12750"/>
    <s v="I"/>
    <s v="Sound Festival"/>
    <s v="I - Sound Festival"/>
    <x v="52"/>
    <x v="0"/>
    <s v="GIA"/>
    <x v="1"/>
    <b v="0"/>
    <n v="17000"/>
    <x v="1"/>
  </r>
  <r>
    <s v="G-400-0400"/>
    <s v="GIA Bank Account"/>
    <s v="01"/>
    <s v="AP-PY"/>
    <x v="5"/>
    <s v="000000008808"/>
    <n v="3956"/>
    <s v="5783-27"/>
    <n v="0"/>
    <n v="100000"/>
    <s v="ISPA003-The Space"/>
    <n v="-100000"/>
    <n v="100000"/>
    <x v="1"/>
    <n v="100000"/>
    <s v="I"/>
    <s v="The Space"/>
    <s v="I - The Space"/>
    <x v="53"/>
    <x v="0"/>
    <s v="GIA"/>
    <x v="1"/>
    <b v="1"/>
    <n v="100000"/>
    <x v="0"/>
  </r>
  <r>
    <s v="G-400-0400"/>
    <s v="GIA Bank Account"/>
    <s v="01"/>
    <s v="AP-PY"/>
    <x v="5"/>
    <s v="000000008809"/>
    <n v="3956"/>
    <s v="5783-28"/>
    <n v="0"/>
    <n v="25000"/>
    <s v="ITHE017-The National Piping Centre"/>
    <n v="-25000"/>
    <n v="25000"/>
    <x v="1"/>
    <n v="25000"/>
    <s v="I"/>
    <s v="The National Piping Centre"/>
    <s v="I - The National Piping Centre"/>
    <x v="54"/>
    <x v="0"/>
    <s v="GIA"/>
    <x v="1"/>
    <b v="1"/>
    <n v="55000"/>
    <x v="0"/>
  </r>
  <r>
    <s v="G-400-0400"/>
    <s v="GIA Bank Account"/>
    <s v="01"/>
    <s v="AP-PY"/>
    <x v="5"/>
    <s v="000000008810"/>
    <n v="3956"/>
    <s v="5783-29"/>
    <n v="0"/>
    <n v="1838"/>
    <s v="ITOR002-Tortoise in a Nutshell"/>
    <n v="-1838"/>
    <n v="1838"/>
    <x v="1"/>
    <n v="1838"/>
    <s v="I"/>
    <s v="Tortoise in a Nutshell"/>
    <s v="I - Tortoise in a Nutshell"/>
    <x v="55"/>
    <x v="0"/>
    <s v="GIA"/>
    <x v="1"/>
    <b v="0"/>
    <n v="4250"/>
    <x v="1"/>
  </r>
  <r>
    <s v="G-400-0400"/>
    <s v="GIA Bank Account"/>
    <s v="01"/>
    <s v="AP-PY"/>
    <x v="5"/>
    <s v="000000008811"/>
    <n v="3956"/>
    <s v="5783-30"/>
    <n v="0"/>
    <n v="50"/>
    <s v="IWIL004-William Lancashire"/>
    <n v="-50"/>
    <n v="50"/>
    <x v="1"/>
    <n v="50"/>
    <s v="I"/>
    <s v="William Lancashire"/>
    <s v="I - William Lancashire"/>
    <x v="56"/>
    <x v="0"/>
    <s v="GIA"/>
    <x v="1"/>
    <b v="0"/>
    <n v="50"/>
    <x v="1"/>
  </r>
  <r>
    <s v="G-400-0400"/>
    <s v="GIA Bank Account"/>
    <s v="01"/>
    <s v="AP-PY"/>
    <x v="5"/>
    <s v="000000008812"/>
    <n v="3956"/>
    <s v="5783-31"/>
    <n v="0"/>
    <n v="14520"/>
    <s v="IYOU002-Young Scot"/>
    <n v="-14520"/>
    <n v="14520"/>
    <x v="1"/>
    <n v="14520"/>
    <s v="I"/>
    <s v="Young Scot"/>
    <s v="I - Young Scot"/>
    <x v="57"/>
    <x v="0"/>
    <s v="GIA"/>
    <x v="1"/>
    <b v="0"/>
    <n v="98565"/>
    <x v="0"/>
  </r>
  <r>
    <s v="G-400-0400"/>
    <s v="GIA Bank Account"/>
    <s v="01"/>
    <s v="AP-PY"/>
    <x v="5"/>
    <s v="000000008813"/>
    <n v="3956"/>
    <s v="5783-32"/>
    <n v="0"/>
    <n v="56.75"/>
    <s v="TARO100-Arnold Clark Finance Ltd"/>
    <n v="-56.75"/>
    <n v="56.75"/>
    <x v="1"/>
    <n v="56.75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1"/>
    <s v="AP-PY"/>
    <x v="5"/>
    <s v="000000008814"/>
    <n v="3956"/>
    <s v="5783-33"/>
    <n v="0"/>
    <n v="150"/>
    <s v="TASS102-Association of British Orchestras"/>
    <n v="-150"/>
    <n v="150"/>
    <x v="1"/>
    <n v="150"/>
    <s v="T"/>
    <s v="Association of British Orchestras"/>
    <s v="T - Association of British Orchestras"/>
    <x v="59"/>
    <x v="0"/>
    <s v="GIA"/>
    <x v="2"/>
    <b v="0"/>
    <n v="210"/>
    <x v="1"/>
  </r>
  <r>
    <s v="G-400-0400"/>
    <s v="GIA Bank Account"/>
    <s v="01"/>
    <s v="AP-PY"/>
    <x v="5"/>
    <s v="000000008815"/>
    <n v="3956"/>
    <s v="5783-34"/>
    <n v="0"/>
    <n v="59.56"/>
    <s v="TBUR100-Bupa Travel Services"/>
    <n v="-59.56"/>
    <n v="59.56"/>
    <x v="1"/>
    <n v="59.56"/>
    <s v="T"/>
    <s v="Bupa Travel Services"/>
    <s v="T - Bupa Travel Services"/>
    <x v="60"/>
    <x v="0"/>
    <s v="GIA"/>
    <x v="2"/>
    <b v="0"/>
    <n v="2249.3700000000003"/>
    <x v="1"/>
  </r>
  <r>
    <s v="G-400-0400"/>
    <s v="GIA Bank Account"/>
    <s v="01"/>
    <s v="AP-PY"/>
    <x v="5"/>
    <s v="000000008817"/>
    <n v="3956"/>
    <s v="5783-35"/>
    <n v="0"/>
    <n v="3514.8"/>
    <s v="TCAL101-Caledonian Colour Printers"/>
    <n v="-3514.8"/>
    <n v="3514.8"/>
    <x v="1"/>
    <n v="3514.8"/>
    <s v="T"/>
    <s v="Caledonian Colour Printers"/>
    <s v="T - Caledonian Colour Printers"/>
    <x v="15"/>
    <x v="0"/>
    <s v="GIA"/>
    <x v="2"/>
    <b v="0"/>
    <n v="8160.0000000000009"/>
    <x v="1"/>
  </r>
  <r>
    <s v="G-400-0400"/>
    <s v="GIA Bank Account"/>
    <s v="01"/>
    <s v="AP-PY"/>
    <x v="5"/>
    <s v="000000008818"/>
    <n v="3956"/>
    <s v="5783-36"/>
    <n v="0"/>
    <n v="1080"/>
    <s v="TCAS101-Cascade Human Resources Ltd"/>
    <n v="-1080"/>
    <n v="1080"/>
    <x v="1"/>
    <n v="1080"/>
    <s v="T"/>
    <s v="Cascade Human Resources Ltd"/>
    <s v="T - Cascade Human Resources Ltd"/>
    <x v="17"/>
    <x v="0"/>
    <s v="GIA"/>
    <x v="2"/>
    <b v="0"/>
    <n v="13706.61"/>
    <x v="1"/>
  </r>
  <r>
    <s v="G-400-0400"/>
    <s v="GIA Bank Account"/>
    <s v="01"/>
    <s v="AP-PY"/>
    <x v="5"/>
    <s v="000000008819"/>
    <n v="3956"/>
    <s v="5783-37"/>
    <n v="0"/>
    <n v="23.1"/>
    <s v="TCHA101-Changeworks Recycling Ltd"/>
    <n v="-23.1"/>
    <n v="23.1"/>
    <x v="1"/>
    <n v="23.1"/>
    <s v="T"/>
    <s v="Changeworks Recycling Ltd"/>
    <s v="T - Changeworks Recycling Ltd"/>
    <x v="61"/>
    <x v="0"/>
    <s v="GIA"/>
    <x v="2"/>
    <b v="0"/>
    <n v="287.58"/>
    <x v="1"/>
  </r>
  <r>
    <s v="G-400-0400"/>
    <s v="GIA Bank Account"/>
    <s v="01"/>
    <s v="AP-PY"/>
    <x v="5"/>
    <s v="000000008820"/>
    <n v="3956"/>
    <s v="5783-38"/>
    <n v="0"/>
    <n v="49.04"/>
    <s v="TCIT103-CITY MILK"/>
    <n v="-49.04"/>
    <n v="49.04"/>
    <x v="1"/>
    <n v="49.04"/>
    <s v="T"/>
    <s v="CITY MILK"/>
    <s v="T - CITY MILK"/>
    <x v="62"/>
    <x v="0"/>
    <s v="GIA"/>
    <x v="2"/>
    <b v="0"/>
    <n v="604.2700000000001"/>
    <x v="1"/>
  </r>
  <r>
    <s v="G-400-0400"/>
    <s v="GIA Bank Account"/>
    <s v="01"/>
    <s v="AP-PY"/>
    <x v="5"/>
    <s v="000000008821"/>
    <n v="3956"/>
    <s v="5783-39"/>
    <n v="0"/>
    <n v="1195.7"/>
    <s v="TCOM104-COMMSWORLD LTD"/>
    <n v="-1195.7"/>
    <n v="1195.7"/>
    <x v="1"/>
    <n v="1195.7"/>
    <s v="T"/>
    <s v="COMMSWORLD LTD"/>
    <s v="T - COMMSWORLD LTD"/>
    <x v="63"/>
    <x v="0"/>
    <s v="GIA"/>
    <x v="2"/>
    <b v="0"/>
    <n v="5918.3899999999994"/>
    <x v="1"/>
  </r>
  <r>
    <s v="G-400-0400"/>
    <s v="GIA Bank Account"/>
    <s v="01"/>
    <s v="AP-PY"/>
    <x v="5"/>
    <s v="000000008822"/>
    <n v="3956"/>
    <s v="5783-40"/>
    <n v="0"/>
    <n v="350.84"/>
    <s v="TEAM100-Eagle Couriers (Scotland) Ltd"/>
    <n v="-350.84"/>
    <n v="350.84"/>
    <x v="1"/>
    <n v="350.84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1"/>
    <s v="AP-PY"/>
    <x v="5"/>
    <s v="000000008823"/>
    <n v="3956"/>
    <s v="5783-41"/>
    <n v="0"/>
    <n v="1289.96"/>
    <s v="THOL100-Hitachi Capital UK PLC"/>
    <n v="-1289.96"/>
    <n v="1289.96"/>
    <x v="1"/>
    <n v="1289.96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01"/>
    <s v="AP-PY"/>
    <x v="5"/>
    <s v="000000008824"/>
    <n v="3956"/>
    <s v="5783-42"/>
    <n v="0"/>
    <n v="670.32"/>
    <s v="TOFF102-Office Depot (UK) Ltd"/>
    <n v="-670.32"/>
    <n v="670.32"/>
    <x v="1"/>
    <n v="670.32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01"/>
    <s v="AP-PY"/>
    <x v="5"/>
    <s v="000000008825"/>
    <n v="3956"/>
    <s v="5783-43"/>
    <n v="0"/>
    <n v="1650"/>
    <s v="TPET101-Pete Murphy Locations Ltd"/>
    <n v="-1650"/>
    <n v="1650"/>
    <x v="1"/>
    <n v="1650"/>
    <s v="T"/>
    <s v="Pete Murphy Locations Ltd"/>
    <s v="T - Pete Murphy Locations Ltd"/>
    <x v="67"/>
    <x v="0"/>
    <s v="GIA"/>
    <x v="2"/>
    <b v="0"/>
    <n v="6141.35"/>
    <x v="1"/>
  </r>
  <r>
    <s v="G-400-0400"/>
    <s v="GIA Bank Account"/>
    <s v="01"/>
    <s v="AP-PY"/>
    <x v="5"/>
    <s v="000000008826"/>
    <n v="3956"/>
    <s v="5783-44"/>
    <n v="0"/>
    <n v="958.5"/>
    <s v="TPIS100-Pinpoint Scotland"/>
    <n v="-958.5"/>
    <n v="958.5"/>
    <x v="1"/>
    <n v="958.5"/>
    <s v="T"/>
    <s v="Pinpoint Scotland"/>
    <s v="T - Pinpoint Scotland"/>
    <x v="68"/>
    <x v="0"/>
    <s v="GIA"/>
    <x v="2"/>
    <b v="0"/>
    <n v="1344.6499999999999"/>
    <x v="1"/>
  </r>
  <r>
    <s v="G-400-0400"/>
    <s v="GIA Bank Account"/>
    <s v="01"/>
    <s v="AP-PY"/>
    <x v="5"/>
    <s v="000000008827"/>
    <n v="3956"/>
    <s v="5783-45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01"/>
    <s v="AP-PY"/>
    <x v="5"/>
    <s v="000000008828"/>
    <n v="3956"/>
    <s v="5783-46"/>
    <n v="0"/>
    <n v="1500"/>
    <s v="TTAC100-Synchroncity Films"/>
    <n v="-1500"/>
    <n v="1500"/>
    <x v="1"/>
    <n v="1500"/>
    <s v="T"/>
    <s v="Synchroncity Films"/>
    <s v="T - Synchroncity Films"/>
    <x v="70"/>
    <x v="0"/>
    <s v="GIA"/>
    <x v="2"/>
    <b v="0"/>
    <n v="1855"/>
    <x v="1"/>
  </r>
  <r>
    <s v="G-400-0400"/>
    <s v="GIA Bank Account"/>
    <s v="01"/>
    <s v="AP-PY"/>
    <x v="5"/>
    <s v="000000008829"/>
    <n v="3956"/>
    <s v="5783-47"/>
    <n v="0"/>
    <n v="1020"/>
    <s v="TTHE121-THE GUARDIAN NEWS &amp; MEDIA LTD"/>
    <n v="-1020"/>
    <n v="1020"/>
    <x v="1"/>
    <n v="1020"/>
    <s v="T"/>
    <s v="THE GUARDIAN NEWS &amp; MEDIA LTD"/>
    <s v="T - THE GUARDIAN NEWS &amp; MEDIA LTD"/>
    <x v="71"/>
    <x v="0"/>
    <s v="GIA"/>
    <x v="2"/>
    <b v="0"/>
    <n v="2100"/>
    <x v="1"/>
  </r>
  <r>
    <s v="G-400-0400"/>
    <s v="GIA Bank Account"/>
    <s v="01"/>
    <s v="AP-PY"/>
    <x v="5"/>
    <s v="000000008830"/>
    <n v="3956"/>
    <s v="5783-48"/>
    <n v="0"/>
    <n v="6589.62"/>
    <s v="TTHE141-The Scottish Parliament"/>
    <n v="-6589.62"/>
    <n v="6589.62"/>
    <x v="1"/>
    <n v="6589.62"/>
    <s v="T"/>
    <s v="The Scottish Parliament"/>
    <s v="T - The Scottish Parliament"/>
    <x v="72"/>
    <x v="0"/>
    <s v="GIA"/>
    <x v="2"/>
    <b v="0"/>
    <n v="6589.62"/>
    <x v="1"/>
  </r>
  <r>
    <s v="G-400-0400"/>
    <s v="GIA Bank Account"/>
    <s v="01"/>
    <s v="AP-PY"/>
    <x v="6"/>
    <s v="000000008881"/>
    <n v="3983"/>
    <s v="5842-1"/>
    <n v="0"/>
    <n v="182.93"/>
    <s v="E0254-Scott Donaldson"/>
    <n v="-182.93"/>
    <n v="182.93"/>
    <x v="0"/>
    <n v="0"/>
    <s v="E"/>
    <s v="Scott Donaldson"/>
    <s v="E - Scott Donaldson"/>
    <x v="0"/>
    <x v="0"/>
    <s v="GIA"/>
    <x v="0"/>
    <b v="0"/>
    <n v="334393.72000000003"/>
    <x v="0"/>
  </r>
  <r>
    <s v="G-400-0400"/>
    <s v="GIA Bank Account"/>
    <s v="01"/>
    <s v="AP-PY"/>
    <x v="6"/>
    <s v="000000008882"/>
    <n v="3983"/>
    <s v="5842-2"/>
    <n v="0"/>
    <n v="300000"/>
    <s v="IART003-Arts and Business"/>
    <n v="-300000"/>
    <n v="300000"/>
    <x v="1"/>
    <n v="300000"/>
    <s v="I"/>
    <s v="Arts and Business"/>
    <s v="I - Arts and Business"/>
    <x v="73"/>
    <x v="0"/>
    <s v="GIA"/>
    <x v="1"/>
    <b v="1"/>
    <n v="309000"/>
    <x v="0"/>
  </r>
  <r>
    <s v="G-400-0400"/>
    <s v="GIA Bank Account"/>
    <s v="01"/>
    <s v="AP-PY"/>
    <x v="6"/>
    <s v="000000008883"/>
    <n v="3983"/>
    <s v="5842-3"/>
    <n v="0"/>
    <n v="360"/>
    <s v="TBLO101-Blonde Digital Ltd"/>
    <n v="-360"/>
    <n v="360"/>
    <x v="1"/>
    <n v="360"/>
    <s v="T"/>
    <s v="Blonde Digital Ltd"/>
    <s v="T - Blonde Digital Ltd"/>
    <x v="74"/>
    <x v="0"/>
    <s v="GIA"/>
    <x v="2"/>
    <b v="0"/>
    <n v="1080"/>
    <x v="1"/>
  </r>
  <r>
    <s v="G-400-0400"/>
    <s v="GIA Bank Account"/>
    <s v="01"/>
    <s v="AP-PY"/>
    <x v="6"/>
    <s v="000000008884"/>
    <n v="3983"/>
    <s v="5842-4"/>
    <n v="0"/>
    <n v="59.56"/>
    <s v="TBUR100-Bupa Travel Services"/>
    <n v="-59.56"/>
    <n v="59.56"/>
    <x v="1"/>
    <n v="59.56"/>
    <s v="T"/>
    <s v="Bupa Travel Services"/>
    <s v="T - Bupa Travel Services"/>
    <x v="60"/>
    <x v="0"/>
    <s v="GIA"/>
    <x v="2"/>
    <b v="0"/>
    <n v="2249.3700000000003"/>
    <x v="1"/>
  </r>
  <r>
    <s v="G-400-0400"/>
    <s v="GIA Bank Account"/>
    <s v="01"/>
    <s v="AP-PY"/>
    <x v="6"/>
    <s v="000000008885"/>
    <n v="3983"/>
    <s v="5842-5"/>
    <n v="0"/>
    <n v="840"/>
    <s v="TCAP101-Capita Business Services Ltd"/>
    <n v="-840"/>
    <n v="840"/>
    <x v="1"/>
    <n v="840"/>
    <s v="T"/>
    <s v="Capita Business Services Ltd"/>
    <s v="T - Capita Business Services Ltd"/>
    <x v="75"/>
    <x v="0"/>
    <s v="GIA"/>
    <x v="2"/>
    <b v="0"/>
    <n v="840"/>
    <x v="1"/>
  </r>
  <r>
    <s v="G-400-0400"/>
    <s v="GIA Bank Account"/>
    <s v="01"/>
    <s v="AP-PY"/>
    <x v="6"/>
    <s v="000000008886"/>
    <n v="3983"/>
    <s v="5842-6"/>
    <n v="0"/>
    <n v="1500"/>
    <s v="TENG100-Employee Counselling Service"/>
    <n v="-1500"/>
    <n v="1500"/>
    <x v="1"/>
    <n v="1500"/>
    <s v="T"/>
    <s v="Employee Counselling Service"/>
    <s v="T - Employee Counselling Service"/>
    <x v="76"/>
    <x v="0"/>
    <s v="GIA"/>
    <x v="2"/>
    <b v="0"/>
    <n v="1500"/>
    <x v="1"/>
  </r>
  <r>
    <s v="G-400-0400"/>
    <s v="GIA Bank Account"/>
    <s v="01"/>
    <s v="AP-PY"/>
    <x v="6"/>
    <s v="000000008887"/>
    <n v="3983"/>
    <s v="5842-7"/>
    <n v="0"/>
    <n v="45356"/>
    <s v="TGLA109-Glasgow City Council - Non Domestic Rates"/>
    <n v="-45356"/>
    <n v="45356"/>
    <x v="1"/>
    <n v="45356"/>
    <s v="T"/>
    <s v="Glasgow City Council - Non Domestic Rates"/>
    <s v="T - Glasgow City Council - Non Domestic Rates"/>
    <x v="77"/>
    <x v="3"/>
    <s v="GIA"/>
    <x v="2"/>
    <b v="1"/>
    <n v="47690"/>
    <x v="0"/>
  </r>
  <r>
    <s v="G-400-0400"/>
    <s v="GIA Bank Account"/>
    <s v="01"/>
    <s v="AP-PY"/>
    <x v="6"/>
    <s v="000000008888"/>
    <n v="3983"/>
    <s v="5842-8"/>
    <n v="0"/>
    <n v="608.34"/>
    <s v="TGMD100-Global Design &amp; Source Ltd"/>
    <n v="-608.34"/>
    <n v="608.34"/>
    <x v="1"/>
    <n v="608.34"/>
    <s v="T"/>
    <s v="Global Design &amp; Source Ltd"/>
    <s v="T - Global Design &amp; Source Ltd"/>
    <x v="78"/>
    <x v="0"/>
    <s v="GIA"/>
    <x v="2"/>
    <b v="0"/>
    <n v="7814.8200000000006"/>
    <x v="1"/>
  </r>
  <r>
    <s v="G-400-0400"/>
    <s v="GIA Bank Account"/>
    <s v="01"/>
    <s v="AP-PY"/>
    <x v="6"/>
    <s v="000000008889"/>
    <n v="3983"/>
    <s v="5842-9"/>
    <n v="0"/>
    <n v="3600"/>
    <s v="THYN100-Hymans Robertson LLP"/>
    <n v="-3600"/>
    <n v="3600"/>
    <x v="1"/>
    <n v="3600"/>
    <s v="T"/>
    <s v="Hymans Robertson LLP"/>
    <s v="T - Hymans Robertson LLP"/>
    <x v="79"/>
    <x v="0"/>
    <s v="GIA"/>
    <x v="2"/>
    <b v="0"/>
    <n v="12120"/>
    <x v="1"/>
  </r>
  <r>
    <s v="G-400-0400"/>
    <s v="GIA Bank Account"/>
    <s v="01"/>
    <s v="AP-PY"/>
    <x v="6"/>
    <s v="000000008890"/>
    <n v="3983"/>
    <s v="5842-10"/>
    <n v="0"/>
    <n v="12"/>
    <s v="TJAM101-James F Kidd &amp; Son Ltd"/>
    <n v="-12"/>
    <n v="12"/>
    <x v="1"/>
    <n v="12"/>
    <s v="T"/>
    <s v="James F Kidd &amp; Son Ltd"/>
    <s v="T - James F Kidd &amp; Son Ltd"/>
    <x v="80"/>
    <x v="0"/>
    <s v="GIA"/>
    <x v="2"/>
    <b v="0"/>
    <n v="2300.2799999999997"/>
    <x v="1"/>
  </r>
  <r>
    <s v="G-400-0400"/>
    <s v="GIA Bank Account"/>
    <s v="01"/>
    <s v="AP-PY"/>
    <x v="6"/>
    <s v="000000008891"/>
    <n v="3983"/>
    <s v="5842-11"/>
    <n v="0"/>
    <n v="11.4"/>
    <s v="TJUL104-Jules Cafe Ltd"/>
    <n v="-11.4"/>
    <n v="11.4"/>
    <x v="1"/>
    <n v="11.4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01"/>
    <s v="AP-PY"/>
    <x v="6"/>
    <s v="000000008892"/>
    <n v="3983"/>
    <s v="5842-12"/>
    <n v="0"/>
    <n v="211.7"/>
    <s v="TLON100-Caffia Coffee Group"/>
    <n v="-211.7"/>
    <n v="211.7"/>
    <x v="1"/>
    <n v="211.7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1"/>
    <s v="AP-PY"/>
    <x v="6"/>
    <s v="000000008893"/>
    <n v="3983"/>
    <s v="5842-13"/>
    <n v="0"/>
    <n v="720"/>
    <s v="TNEW108-Newsquest (Herald &amp; Times) Ltd"/>
    <n v="-720"/>
    <n v="720"/>
    <x v="1"/>
    <n v="720"/>
    <s v="T"/>
    <s v="Newsquest (Herald &amp; Times) Ltd"/>
    <s v="T - Newsquest (Herald &amp; Times) Ltd"/>
    <x v="83"/>
    <x v="0"/>
    <s v="GIA"/>
    <x v="2"/>
    <b v="0"/>
    <n v="1440"/>
    <x v="1"/>
  </r>
  <r>
    <s v="G-400-0400"/>
    <s v="GIA Bank Account"/>
    <s v="01"/>
    <s v="AP-PY"/>
    <x v="6"/>
    <s v="000000008894"/>
    <n v="3983"/>
    <s v="5842-14"/>
    <n v="0"/>
    <n v="3062.5"/>
    <s v="TNOR108-Norman Howie"/>
    <n v="-3062.5"/>
    <n v="3062.5"/>
    <x v="1"/>
    <n v="3062.5"/>
    <s v="T"/>
    <s v="Norman Howie"/>
    <s v="T - Norman Howie"/>
    <x v="84"/>
    <x v="4"/>
    <s v="GIA"/>
    <x v="2"/>
    <b v="0"/>
    <n v="37610.199999999997"/>
    <x v="0"/>
  </r>
  <r>
    <s v="G-400-0400"/>
    <s v="GIA Bank Account"/>
    <s v="01"/>
    <s v="AP-PY"/>
    <x v="6"/>
    <s v="000000008895"/>
    <n v="3983"/>
    <s v="5842-15"/>
    <n v="0"/>
    <n v="11060"/>
    <s v="TPDG100-PDG Helicopters"/>
    <n v="-11060"/>
    <n v="11060"/>
    <x v="1"/>
    <n v="11060"/>
    <s v="T"/>
    <s v="PDG Helicopters"/>
    <s v="T - PDG Helicopters"/>
    <x v="85"/>
    <x v="0"/>
    <s v="GIA"/>
    <x v="2"/>
    <b v="0"/>
    <n v="11060"/>
    <x v="1"/>
  </r>
  <r>
    <s v="G-400-0400"/>
    <s v="GIA Bank Account"/>
    <s v="01"/>
    <s v="AP-PY"/>
    <x v="6"/>
    <s v="000000008896"/>
    <n v="3983"/>
    <s v="5842-16"/>
    <n v="0"/>
    <n v="195.48"/>
    <s v="TPER104-Pertemps Recruitment Partnership Limited"/>
    <n v="-195.48"/>
    <n v="195.48"/>
    <x v="1"/>
    <n v="195.48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1"/>
    <s v="AP-PY"/>
    <x v="6"/>
    <s v="000000008897"/>
    <n v="3983"/>
    <s v="5842-17"/>
    <n v="0"/>
    <n v="113.4"/>
    <s v="TSHR101-Shred-It Limited"/>
    <n v="-113.4"/>
    <n v="113.4"/>
    <x v="1"/>
    <n v="113.4"/>
    <s v="T"/>
    <s v="Shred-It Limited"/>
    <s v="T - Shred-It Limited"/>
    <x v="86"/>
    <x v="0"/>
    <s v="GIA"/>
    <x v="2"/>
    <b v="0"/>
    <n v="3247.48"/>
    <x v="1"/>
  </r>
  <r>
    <s v="G-400-0400"/>
    <s v="GIA Bank Account"/>
    <s v="01"/>
    <s v="AP-PY"/>
    <x v="6"/>
    <s v="000000008898"/>
    <n v="3983"/>
    <s v="5842-18"/>
    <n v="0"/>
    <n v="72"/>
    <s v="TTDA100-Trinity Domestic Applicances"/>
    <n v="-72"/>
    <n v="72"/>
    <x v="1"/>
    <n v="72"/>
    <s v="T"/>
    <s v="Trinity Domestic Applicances"/>
    <s v="T - Trinity Domestic Applicances"/>
    <x v="87"/>
    <x v="0"/>
    <s v="GIA"/>
    <x v="2"/>
    <b v="0"/>
    <n v="72"/>
    <x v="1"/>
  </r>
  <r>
    <s v="G-400-0400"/>
    <s v="GIA Bank Account"/>
    <s v="01"/>
    <s v="AP-PY"/>
    <x v="6"/>
    <s v="000000008899"/>
    <n v="3983"/>
    <s v="5842-19"/>
    <n v="0"/>
    <n v="228505.5"/>
    <s v="TTHE108-The City of Edinburgh Council"/>
    <n v="-228505.5"/>
    <n v="228505.5"/>
    <x v="1"/>
    <n v="228505.5"/>
    <s v="T"/>
    <s v="The City of Edinburgh Council"/>
    <s v="T - The City of Edinburgh Council"/>
    <x v="88"/>
    <x v="5"/>
    <s v="GIA"/>
    <x v="2"/>
    <b v="1"/>
    <n v="228605.5"/>
    <x v="0"/>
  </r>
  <r>
    <s v="G-400-0400"/>
    <s v="GIA Bank Account"/>
    <s v="01"/>
    <s v="AP-PY"/>
    <x v="6"/>
    <s v="000000008900"/>
    <n v="3983"/>
    <s v="5842-20"/>
    <n v="0"/>
    <n v="1920"/>
    <s v="TTHE134-The Press Data Bureau"/>
    <n v="-1920"/>
    <n v="1920"/>
    <x v="1"/>
    <n v="1920"/>
    <s v="T"/>
    <s v="The Press Data Bureau"/>
    <s v="T - The Press Data Bureau"/>
    <x v="89"/>
    <x v="0"/>
    <s v="GIA"/>
    <x v="2"/>
    <b v="0"/>
    <n v="23040"/>
    <x v="1"/>
  </r>
  <r>
    <s v="G-400-0400"/>
    <s v="GIA Bank Account"/>
    <s v="01"/>
    <s v="AP-PY"/>
    <x v="6"/>
    <s v="000000008901"/>
    <n v="3983"/>
    <s v="5842-21"/>
    <n v="0"/>
    <n v="10800"/>
    <s v="TVIS100-Virgin Media"/>
    <n v="-10800"/>
    <n v="10800"/>
    <x v="1"/>
    <n v="10800"/>
    <s v="T"/>
    <s v="Virgin Media"/>
    <s v="T - Virgin Media"/>
    <x v="90"/>
    <x v="0"/>
    <s v="GIA"/>
    <x v="2"/>
    <b v="0"/>
    <n v="10800"/>
    <x v="1"/>
  </r>
  <r>
    <s v="G-400-0400"/>
    <s v="GIA Bank Account"/>
    <s v="01"/>
    <s v="AP-PY"/>
    <x v="6"/>
    <s v="000000008903"/>
    <n v="3985"/>
    <s v="5844-1"/>
    <n v="0"/>
    <n v="4993.32"/>
    <s v="TPUL101-Pulsant (Scotland) Ltd"/>
    <n v="-4993.32"/>
    <n v="4993.32"/>
    <x v="1"/>
    <n v="4993.32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01"/>
    <s v="AP-PY"/>
    <x v="6"/>
    <s v="000000008904"/>
    <n v="3985"/>
    <s v="5844-2"/>
    <n v="0"/>
    <n v="28881.86"/>
    <s v="TRYD100-Ryden LLP"/>
    <n v="-28881.86"/>
    <n v="28881.86"/>
    <x v="1"/>
    <n v="28881.86"/>
    <s v="T"/>
    <s v="Ryden LLP"/>
    <s v="T - Ryden LLP"/>
    <x v="92"/>
    <x v="7"/>
    <s v="GIA"/>
    <x v="2"/>
    <b v="1"/>
    <n v="119006.3"/>
    <x v="0"/>
  </r>
  <r>
    <s v="G-400-0400"/>
    <s v="GIA Bank Account"/>
    <s v="01"/>
    <s v="AP-PY"/>
    <x v="2"/>
    <s v="000000008905"/>
    <n v="4000"/>
    <s v="5861-1"/>
    <n v="0"/>
    <n v="136"/>
    <s v="E0339-Gordon Barnes"/>
    <n v="-136"/>
    <n v="136"/>
    <x v="0"/>
    <n v="0"/>
    <s v="E"/>
    <s v="Gordon Barnes"/>
    <s v="E - Gordon Barnes"/>
    <x v="0"/>
    <x v="0"/>
    <s v="GIA"/>
    <x v="0"/>
    <b v="0"/>
    <n v="334393.72000000003"/>
    <x v="0"/>
  </r>
  <r>
    <s v="G-400-0400"/>
    <s v="GIA Bank Account"/>
    <s v="01"/>
    <s v="AP-PY"/>
    <x v="2"/>
    <s v="000000008906"/>
    <n v="4000"/>
    <s v="5861-2"/>
    <n v="0"/>
    <n v="50"/>
    <s v="E0431-Stephen Vallely"/>
    <n v="-50"/>
    <n v="50"/>
    <x v="0"/>
    <n v="0"/>
    <s v="E"/>
    <s v="Stephen Vallely"/>
    <s v="E - Stephen Vallely"/>
    <x v="0"/>
    <x v="0"/>
    <s v="GIA"/>
    <x v="0"/>
    <b v="0"/>
    <n v="334393.72000000003"/>
    <x v="0"/>
  </r>
  <r>
    <s v="G-400-0400"/>
    <s v="GIA Bank Account"/>
    <s v="01"/>
    <s v="AP-PY"/>
    <x v="2"/>
    <s v="000000008907"/>
    <n v="4000"/>
    <s v="5861-3"/>
    <n v="0"/>
    <n v="27.3"/>
    <s v="E1720-Anne Petrie"/>
    <n v="-27.3"/>
    <n v="27.3"/>
    <x v="0"/>
    <n v="0"/>
    <s v="E"/>
    <s v="Anne Petrie"/>
    <s v="E - Anne Petrie"/>
    <x v="0"/>
    <x v="0"/>
    <s v="GIA"/>
    <x v="0"/>
    <b v="0"/>
    <n v="334393.72000000003"/>
    <x v="0"/>
  </r>
  <r>
    <s v="G-400-0400"/>
    <s v="GIA Bank Account"/>
    <s v="01"/>
    <s v="AP-PY"/>
    <x v="2"/>
    <s v="000000008908"/>
    <n v="4000"/>
    <s v="5861-4"/>
    <n v="0"/>
    <n v="72000"/>
    <s v="G100151-Hospitalfield Arts"/>
    <n v="-72000"/>
    <n v="72000"/>
    <x v="1"/>
    <n v="72000"/>
    <s v="G"/>
    <s v="Hospitalfield Arts"/>
    <s v="G - Hospitalfield Arts"/>
    <x v="93"/>
    <x v="0"/>
    <s v="GIA"/>
    <x v="1"/>
    <b v="1"/>
    <n v="186760"/>
    <x v="0"/>
  </r>
  <r>
    <s v="G-400-0400"/>
    <s v="GIA Bank Account"/>
    <s v="01"/>
    <s v="AP-PY"/>
    <x v="2"/>
    <s v="000000008909"/>
    <n v="4000"/>
    <s v="5861-5"/>
    <n v="0"/>
    <n v="625"/>
    <s v="G100162-Playwrights Studio CCS"/>
    <n v="-625"/>
    <n v="625"/>
    <x v="1"/>
    <n v="625"/>
    <s v="G"/>
    <s v="Playwrights Studio CCS"/>
    <s v="G - Playwrights Studio CCS"/>
    <x v="94"/>
    <x v="0"/>
    <s v="GIA"/>
    <x v="1"/>
    <b v="0"/>
    <n v="191192"/>
    <x v="0"/>
  </r>
  <r>
    <s v="G-400-0400"/>
    <s v="GIA Bank Account"/>
    <s v="01"/>
    <s v="AP-PY"/>
    <x v="2"/>
    <s v="000000008910"/>
    <n v="4000"/>
    <s v="5861-6"/>
    <n v="0"/>
    <n v="45000"/>
    <s v="G100179-The Work Room"/>
    <n v="-45000"/>
    <n v="45000"/>
    <x v="1"/>
    <n v="45000"/>
    <s v="G"/>
    <s v="The Work Room"/>
    <s v="G - The Work Room"/>
    <x v="95"/>
    <x v="0"/>
    <s v="GIA"/>
    <x v="1"/>
    <b v="1"/>
    <n v="236000"/>
    <x v="0"/>
  </r>
  <r>
    <s v="G-400-0400"/>
    <s v="GIA Bank Account"/>
    <s v="01"/>
    <s v="AP-PY"/>
    <x v="2"/>
    <s v="000000008911"/>
    <n v="4000"/>
    <s v="5861-7"/>
    <n v="0"/>
    <n v="11250"/>
    <s v="G100256-The Highland Institute for Contemporary Art (HICA)"/>
    <n v="-11250"/>
    <n v="11250"/>
    <x v="1"/>
    <n v="11250"/>
    <s v="G"/>
    <s v="The Highland Institute for Contemporary Art (HICA)"/>
    <s v="G - The Highland Institute for Contemporary Art (HICA)"/>
    <x v="96"/>
    <x v="0"/>
    <s v="GIA"/>
    <x v="1"/>
    <b v="0"/>
    <n v="15000"/>
    <x v="1"/>
  </r>
  <r>
    <s v="G-400-0400"/>
    <s v="GIA Bank Account"/>
    <s v="01"/>
    <s v="AP-PY"/>
    <x v="2"/>
    <s v="000000008912"/>
    <n v="4000"/>
    <s v="5861-8"/>
    <n v="0"/>
    <n v="62250"/>
    <s v="G100257-Bodysurf Scotland"/>
    <n v="-62250"/>
    <n v="62250"/>
    <x v="1"/>
    <n v="62250"/>
    <s v="G"/>
    <s v="Bodysurf Scotland"/>
    <s v="G - Bodysurf Scotland"/>
    <x v="97"/>
    <x v="0"/>
    <s v="GIA"/>
    <x v="1"/>
    <b v="1"/>
    <n v="62250"/>
    <x v="0"/>
  </r>
  <r>
    <s v="G-400-0400"/>
    <s v="GIA Bank Account"/>
    <s v="01"/>
    <s v="AP-PY"/>
    <x v="2"/>
    <s v="000000008913"/>
    <n v="4000"/>
    <s v="5861-9"/>
    <n v="0"/>
    <n v="59250"/>
    <s v="G100258-AC Projects/Alternative Currents Ltd"/>
    <n v="-59250"/>
    <n v="59250"/>
    <x v="1"/>
    <n v="59250"/>
    <s v="G"/>
    <s v="AC Projects/Alternative Currents Ltd"/>
    <s v="G - AC Projects/Alternative Currents Ltd"/>
    <x v="98"/>
    <x v="0"/>
    <s v="GIA"/>
    <x v="1"/>
    <b v="1"/>
    <n v="71100"/>
    <x v="0"/>
  </r>
  <r>
    <s v="G-400-0400"/>
    <s v="GIA Bank Account"/>
    <s v="01"/>
    <s v="AP-PY"/>
    <x v="2"/>
    <s v="000000008914"/>
    <n v="4000"/>
    <s v="5861-10"/>
    <n v="0"/>
    <n v="2500"/>
    <s v="IBEN004-Bengali Performing Arts"/>
    <n v="-2500"/>
    <n v="2500"/>
    <x v="1"/>
    <n v="2500"/>
    <s v="I"/>
    <s v="Bengali Performing Arts"/>
    <s v="I - Bengali Performing Arts"/>
    <x v="99"/>
    <x v="0"/>
    <s v="GIA"/>
    <x v="1"/>
    <b v="0"/>
    <n v="2500"/>
    <x v="1"/>
  </r>
  <r>
    <s v="G-400-0400"/>
    <s v="GIA Bank Account"/>
    <s v="01"/>
    <s v="AP-PY"/>
    <x v="2"/>
    <s v="000000008915"/>
    <n v="4000"/>
    <s v="5861-11"/>
    <n v="0"/>
    <n v="3000"/>
    <s v="IBRI013-British Underground"/>
    <n v="-3000"/>
    <n v="3000"/>
    <x v="1"/>
    <n v="3000"/>
    <s v="I"/>
    <s v="British Underground"/>
    <s v="I - British Underground"/>
    <x v="100"/>
    <x v="0"/>
    <s v="GIA"/>
    <x v="1"/>
    <b v="0"/>
    <n v="4000"/>
    <x v="1"/>
  </r>
  <r>
    <s v="G-400-0400"/>
    <s v="GIA Bank Account"/>
    <s v="01"/>
    <s v="AP-PY"/>
    <x v="2"/>
    <s v="000000008916"/>
    <n v="4000"/>
    <s v="5861-12"/>
    <n v="0"/>
    <n v="200"/>
    <s v="ICAR017-Carol Brown"/>
    <n v="-200"/>
    <n v="200"/>
    <x v="1"/>
    <n v="200"/>
    <s v="I"/>
    <s v="Carol Brown"/>
    <s v="I - Carol Brown"/>
    <x v="101"/>
    <x v="0"/>
    <s v="GIA"/>
    <x v="1"/>
    <b v="0"/>
    <n v="200"/>
    <x v="1"/>
  </r>
  <r>
    <s v="G-400-0400"/>
    <s v="GIA Bank Account"/>
    <s v="01"/>
    <s v="AP-PY"/>
    <x v="2"/>
    <s v="000000008917"/>
    <n v="4000"/>
    <s v="5861-13"/>
    <n v="0"/>
    <n v="22500"/>
    <s v="ICRE006-Creative Dundee"/>
    <n v="-22500"/>
    <n v="22500"/>
    <x v="1"/>
    <n v="22500"/>
    <s v="I"/>
    <s v="Creative Dundee"/>
    <s v="I - Creative Dundee"/>
    <x v="102"/>
    <x v="0"/>
    <s v="GIA"/>
    <x v="1"/>
    <b v="0"/>
    <n v="29250"/>
    <x v="0"/>
  </r>
  <r>
    <s v="G-400-0400"/>
    <s v="GIA Bank Account"/>
    <s v="01"/>
    <s v="AP-PY"/>
    <x v="2"/>
    <s v="000000008918"/>
    <n v="4000"/>
    <s v="5861-14"/>
    <n v="0"/>
    <n v="80000"/>
    <s v="ICRE011-Creative Carbon Scotland"/>
    <n v="-80000"/>
    <n v="80000"/>
    <x v="1"/>
    <n v="80000"/>
    <s v="I"/>
    <s v="Creative Carbon Scotland"/>
    <s v="I - Creative Carbon Scotland"/>
    <x v="103"/>
    <x v="0"/>
    <s v="GIA"/>
    <x v="1"/>
    <b v="1"/>
    <n v="160000"/>
    <x v="0"/>
  </r>
  <r>
    <s v="G-400-0400"/>
    <s v="GIA Bank Account"/>
    <s v="01"/>
    <s v="AP-PY"/>
    <x v="2"/>
    <s v="000000008919"/>
    <n v="4000"/>
    <s v="5861-15"/>
    <n v="0"/>
    <n v="3165"/>
    <s v="IFIO005-Fiona Soe Paing"/>
    <n v="-3165"/>
    <n v="3165"/>
    <x v="1"/>
    <n v="3165"/>
    <s v="I"/>
    <s v="Fiona Soe Paing"/>
    <s v="I - Fiona Soe Paing"/>
    <x v="104"/>
    <x v="0"/>
    <s v="GIA"/>
    <x v="1"/>
    <b v="0"/>
    <n v="4181.32"/>
    <x v="1"/>
  </r>
  <r>
    <s v="G-400-0400"/>
    <s v="GIA Bank Account"/>
    <s v="01"/>
    <s v="AP-PY"/>
    <x v="2"/>
    <s v="000000008920"/>
    <n v="4000"/>
    <s v="5861-16"/>
    <n v="0"/>
    <n v="4491"/>
    <s v="IMAT007-Matthew Collings"/>
    <n v="-4491"/>
    <n v="4491"/>
    <x v="1"/>
    <n v="4491"/>
    <s v="I"/>
    <s v="Matthew Collings"/>
    <s v="I - Matthew Collings"/>
    <x v="105"/>
    <x v="0"/>
    <s v="GIA"/>
    <x v="1"/>
    <b v="0"/>
    <n v="5844.89"/>
    <x v="1"/>
  </r>
  <r>
    <s v="G-400-0400"/>
    <s v="GIA Bank Account"/>
    <s v="01"/>
    <s v="AP-PY"/>
    <x v="2"/>
    <s v="000000008921"/>
    <n v="4000"/>
    <s v="5861-17"/>
    <n v="0"/>
    <n v="37500"/>
    <s v="INAT017-National Library of Scotland"/>
    <n v="-37500"/>
    <n v="37500"/>
    <x v="1"/>
    <n v="37500"/>
    <s v="I"/>
    <s v="National Library of Scotland"/>
    <s v="I - National Library of Scotland"/>
    <x v="106"/>
    <x v="0"/>
    <s v="GIA"/>
    <x v="1"/>
    <b v="1"/>
    <n v="56250"/>
    <x v="0"/>
  </r>
  <r>
    <s v="G-400-0400"/>
    <s v="GIA Bank Account"/>
    <s v="01"/>
    <s v="AP-PY"/>
    <x v="2"/>
    <s v="000000008922"/>
    <n v="4000"/>
    <s v="5861-18"/>
    <n v="0"/>
    <n v="1250"/>
    <s v="IRIC008-Rick Anthony"/>
    <n v="-1250"/>
    <n v="1250"/>
    <x v="1"/>
    <n v="1250"/>
    <s v="I"/>
    <s v="Rick Anthony"/>
    <s v="I - Rick Anthony"/>
    <x v="107"/>
    <x v="0"/>
    <s v="GIA"/>
    <x v="1"/>
    <b v="0"/>
    <n v="1250"/>
    <x v="1"/>
  </r>
  <r>
    <s v="G-400-0400"/>
    <s v="GIA Bank Account"/>
    <s v="01"/>
    <s v="AP-PY"/>
    <x v="2"/>
    <s v="000000008923"/>
    <n v="4000"/>
    <s v="5861-19"/>
    <n v="0"/>
    <n v="3750"/>
    <s v="IROS009-Ross Collins"/>
    <n v="-3750"/>
    <n v="3750"/>
    <x v="1"/>
    <n v="3750"/>
    <s v="I"/>
    <s v="Ross Collins"/>
    <s v="I - Ross Collins"/>
    <x v="108"/>
    <x v="0"/>
    <s v="GIA"/>
    <x v="1"/>
    <b v="0"/>
    <n v="3750"/>
    <x v="1"/>
  </r>
  <r>
    <s v="G-400-0400"/>
    <s v="GIA Bank Account"/>
    <s v="01"/>
    <s v="AP-PY"/>
    <x v="2"/>
    <s v="000000008924"/>
    <n v="4000"/>
    <s v="5861-20"/>
    <n v="0"/>
    <n v="100000"/>
    <s v="ISHA001-Shape"/>
    <n v="-100000"/>
    <n v="100000"/>
    <x v="1"/>
    <n v="100000"/>
    <s v="I"/>
    <s v="Shape"/>
    <s v="I - Shape"/>
    <x v="109"/>
    <x v="0"/>
    <s v="GIA"/>
    <x v="1"/>
    <b v="1"/>
    <n v="100000"/>
    <x v="0"/>
  </r>
  <r>
    <s v="G-400-0400"/>
    <s v="GIA Bank Account"/>
    <s v="01"/>
    <s v="AP-PY"/>
    <x v="2"/>
    <s v="000000008925"/>
    <n v="4000"/>
    <s v="5861-21"/>
    <n v="0"/>
    <n v="8363"/>
    <s v="ISHE006-Shetland Islands Council"/>
    <n v="-8363"/>
    <n v="8363"/>
    <x v="1"/>
    <n v="8363"/>
    <s v="I"/>
    <s v="Shetland Islands Council"/>
    <s v="I - Shetland Islands Council"/>
    <x v="110"/>
    <x v="0"/>
    <s v="GIA"/>
    <x v="1"/>
    <b v="0"/>
    <n v="100354"/>
    <x v="0"/>
  </r>
  <r>
    <s v="G-400-0400"/>
    <s v="GIA Bank Account"/>
    <s v="01"/>
    <s v="AP-PY"/>
    <x v="2"/>
    <s v="000000008926"/>
    <n v="4000"/>
    <s v="5861-22"/>
    <n v="0"/>
    <n v="7500"/>
    <s v="ITHE016-The National Galleries of Scotland"/>
    <n v="-7500"/>
    <n v="7500"/>
    <x v="1"/>
    <n v="7500"/>
    <s v="I"/>
    <s v="The National Galleries of Scotland"/>
    <s v="I - The National Galleries of Scotland"/>
    <x v="111"/>
    <x v="0"/>
    <s v="GIA"/>
    <x v="1"/>
    <b v="0"/>
    <n v="158472"/>
    <x v="0"/>
  </r>
  <r>
    <s v="G-400-0400"/>
    <s v="GIA Bank Account"/>
    <s v="01"/>
    <s v="AP-PY"/>
    <x v="2"/>
    <s v="000000008927"/>
    <n v="4000"/>
    <s v="5861-23"/>
    <n v="0"/>
    <n v="4500"/>
    <s v="ITHE040-Electric Bookshop"/>
    <n v="-4500"/>
    <n v="4500"/>
    <x v="1"/>
    <n v="4500"/>
    <s v="I"/>
    <s v="Electric Bookshop"/>
    <s v="I - Electric Bookshop"/>
    <x v="112"/>
    <x v="0"/>
    <s v="GIA"/>
    <x v="1"/>
    <b v="0"/>
    <n v="4500"/>
    <x v="1"/>
  </r>
  <r>
    <s v="G-400-0400"/>
    <s v="GIA Bank Account"/>
    <s v="01"/>
    <s v="AP-PY"/>
    <x v="2"/>
    <s v="000000008928"/>
    <n v="4000"/>
    <s v="5861-24"/>
    <n v="0"/>
    <n v="11325"/>
    <s v="ITOM004-Tom Fleming Creative Consultancy"/>
    <n v="-11325"/>
    <n v="11325"/>
    <x v="1"/>
    <n v="11325"/>
    <s v="I"/>
    <s v="Tom Fleming Creative Consultancy"/>
    <s v="I - Tom Fleming Creative Consultancy"/>
    <x v="113"/>
    <x v="0"/>
    <s v="GIA"/>
    <x v="1"/>
    <b v="0"/>
    <n v="11325"/>
    <x v="1"/>
  </r>
  <r>
    <s v="G-400-0400"/>
    <s v="GIA Bank Account"/>
    <s v="01"/>
    <s v="AP-PY"/>
    <x v="2"/>
    <s v="000000008929"/>
    <n v="4000"/>
    <s v="5861-25"/>
    <n v="0"/>
    <n v="812"/>
    <s v="ITWI002-The Twilight Sad"/>
    <n v="-812"/>
    <n v="812"/>
    <x v="1"/>
    <n v="812"/>
    <s v="I"/>
    <s v="The Twilight Sad"/>
    <s v="I - The Twilight Sad"/>
    <x v="114"/>
    <x v="0"/>
    <s v="GIA"/>
    <x v="1"/>
    <b v="0"/>
    <n v="812"/>
    <x v="1"/>
  </r>
  <r>
    <s v="G-400-0400"/>
    <s v="GIA Bank Account"/>
    <s v="01"/>
    <s v="AP-PY"/>
    <x v="2"/>
    <s v="000000008930"/>
    <n v="4000"/>
    <s v="5861-26"/>
    <n v="0"/>
    <n v="75000"/>
    <s v="IUNI019-University of Dundee"/>
    <n v="-75000"/>
    <n v="75000"/>
    <x v="1"/>
    <n v="75000"/>
    <s v="I"/>
    <s v="University of Dundee"/>
    <s v="I - University of Dundee"/>
    <x v="115"/>
    <x v="0"/>
    <s v="GIA"/>
    <x v="1"/>
    <b v="1"/>
    <n v="75000"/>
    <x v="0"/>
  </r>
  <r>
    <s v="G-400-0400"/>
    <s v="GIA Bank Account"/>
    <s v="01"/>
    <s v="AP-PY"/>
    <x v="2"/>
    <s v="000000008935"/>
    <n v="4000"/>
    <s v="5861-27"/>
    <n v="0"/>
    <n v="461.2"/>
    <s v="TARO100-Arnold Clark Finance Ltd"/>
    <n v="-461.2"/>
    <n v="461.2"/>
    <x v="1"/>
    <n v="461.2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1"/>
    <s v="AP-PY"/>
    <x v="2"/>
    <s v="000000008936"/>
    <n v="4000"/>
    <s v="5861-28"/>
    <n v="0"/>
    <n v="4704"/>
    <s v="TART114-Artupdate"/>
    <n v="-4704"/>
    <n v="4704"/>
    <x v="1"/>
    <n v="4704"/>
    <s v="T"/>
    <s v="Artupdate"/>
    <s v="T - Artupdate"/>
    <x v="116"/>
    <x v="0"/>
    <s v="GIA"/>
    <x v="2"/>
    <b v="0"/>
    <n v="4704"/>
    <x v="1"/>
  </r>
  <r>
    <s v="G-400-0400"/>
    <s v="GIA Bank Account"/>
    <s v="01"/>
    <s v="AP-PY"/>
    <x v="2"/>
    <s v="000000008937"/>
    <n v="4000"/>
    <s v="5861-29"/>
    <n v="0"/>
    <n v="828"/>
    <s v="TDOV101-Dovecot Studios Limited"/>
    <n v="-828"/>
    <n v="828"/>
    <x v="1"/>
    <n v="828"/>
    <s v="T"/>
    <s v="Dovecot Studios Limited"/>
    <s v="T - Dovecot Studios Limited"/>
    <x v="117"/>
    <x v="0"/>
    <s v="GIA"/>
    <x v="2"/>
    <b v="0"/>
    <n v="828"/>
    <x v="1"/>
  </r>
  <r>
    <s v="G-400-0400"/>
    <s v="GIA Bank Account"/>
    <s v="01"/>
    <s v="AP-PY"/>
    <x v="2"/>
    <s v="000000008938"/>
    <n v="4000"/>
    <s v="5861-30"/>
    <n v="0"/>
    <n v="3000"/>
    <s v="TSTO102-Stonewall Equality Ltd"/>
    <n v="-3000"/>
    <n v="3000"/>
    <x v="1"/>
    <n v="3000"/>
    <s v="T"/>
    <s v="Stonewall Equality Ltd"/>
    <s v="T - Stonewall Equality Ltd"/>
    <x v="118"/>
    <x v="0"/>
    <s v="GIA"/>
    <x v="2"/>
    <b v="0"/>
    <n v="6240"/>
    <x v="1"/>
  </r>
  <r>
    <s v="G-400-0400"/>
    <s v="GIA Bank Account"/>
    <s v="01"/>
    <s v="AP-PY"/>
    <x v="2"/>
    <s v="000000008939"/>
    <n v="4000"/>
    <s v="5861-31"/>
    <n v="0"/>
    <n v="1200"/>
    <s v="TTEN101-Tenement Television Ltd"/>
    <n v="-1200"/>
    <n v="1200"/>
    <x v="1"/>
    <n v="1200"/>
    <s v="T"/>
    <s v="Tenement Television Ltd"/>
    <s v="T - Tenement Television Ltd"/>
    <x v="119"/>
    <x v="0"/>
    <s v="GIA"/>
    <x v="2"/>
    <b v="0"/>
    <n v="1200"/>
    <x v="1"/>
  </r>
  <r>
    <s v="G-400-0400"/>
    <s v="GIA Bank Account"/>
    <s v="01"/>
    <s v="AP-PY"/>
    <x v="2"/>
    <s v="000000008940"/>
    <n v="4001"/>
    <s v="5865-1"/>
    <n v="0"/>
    <n v="48.22"/>
    <s v="EAMCFCC-Anne McFadden (CC)"/>
    <n v="-48.22"/>
    <n v="48.22"/>
    <x v="1"/>
    <n v="48.22"/>
    <s v="E"/>
    <s v="Anne McFadden (CC)"/>
    <s v="E - Anne McFadden (CC)"/>
    <x v="0"/>
    <x v="0"/>
    <s v="GIA"/>
    <x v="0"/>
    <b v="0"/>
    <n v="334393.72000000003"/>
    <x v="0"/>
  </r>
  <r>
    <s v="G-400-0400"/>
    <s v="GIA Bank Account"/>
    <s v="01"/>
    <s v="AP-PY"/>
    <x v="2"/>
    <s v="000000008941"/>
    <n v="4001"/>
    <s v="5865-2"/>
    <n v="0"/>
    <n v="447.28"/>
    <s v="EGBCC-Gordon Barnes (CC)"/>
    <n v="-447.28"/>
    <n v="447.28"/>
    <x v="1"/>
    <n v="447.28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01"/>
    <s v="AP-PY"/>
    <x v="2"/>
    <s v="000000008942"/>
    <n v="4001"/>
    <s v="5865-3"/>
    <n v="0"/>
    <n v="232.15"/>
    <s v="EGKCC-Gerard Kelly  (CC)"/>
    <n v="-232.15"/>
    <n v="232.15"/>
    <x v="1"/>
    <n v="232.15"/>
    <s v="E"/>
    <s v="Gerard Kelly (CC)"/>
    <s v="E - Gerard Kelly (CC)"/>
    <x v="0"/>
    <x v="0"/>
    <s v="GIA"/>
    <x v="0"/>
    <b v="0"/>
    <n v="334393.72000000003"/>
    <x v="0"/>
  </r>
  <r>
    <s v="G-400-0400"/>
    <s v="GIA Bank Account"/>
    <s v="01"/>
    <s v="AP-PY"/>
    <x v="2"/>
    <s v="000000008943"/>
    <n v="4001"/>
    <s v="5865-4"/>
    <n v="0"/>
    <n v="275.56"/>
    <s v="EHPCC-Hazel Paton  (CC)"/>
    <n v="-275.56"/>
    <n v="275.56"/>
    <x v="1"/>
    <n v="275.56"/>
    <s v="E"/>
    <s v="Hazel Paton (CC)"/>
    <s v="E - Hazel Paton (CC)"/>
    <x v="0"/>
    <x v="0"/>
    <s v="GIA"/>
    <x v="0"/>
    <b v="0"/>
    <n v="334393.72000000003"/>
    <x v="0"/>
  </r>
  <r>
    <s v="G-400-0400"/>
    <s v="GIA Bank Account"/>
    <s v="01"/>
    <s v="AP-PY"/>
    <x v="2"/>
    <s v="000000008944"/>
    <n v="4001"/>
    <s v="5865-5"/>
    <n v="0"/>
    <n v="15.9"/>
    <s v="EIMCC-Iain Munro (CC)"/>
    <n v="-15.9"/>
    <n v="15.9"/>
    <x v="1"/>
    <n v="15.9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01"/>
    <s v="AP-PY"/>
    <x v="2"/>
    <s v="000000008945"/>
    <n v="4001"/>
    <s v="5865-6"/>
    <n v="0"/>
    <n v="2"/>
    <s v="EISCC-Ian Stevenson  (CC)"/>
    <n v="-2"/>
    <n v="2"/>
    <x v="1"/>
    <n v="2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01"/>
    <s v="AP-PY"/>
    <x v="2"/>
    <s v="000000008946"/>
    <n v="4001"/>
    <s v="5865-7"/>
    <n v="0"/>
    <n v="412.78"/>
    <s v="EJACC-Janet Archer    (CC)"/>
    <n v="-412.78"/>
    <n v="412.78"/>
    <x v="1"/>
    <n v="412.78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01"/>
    <s v="AP-PY"/>
    <x v="2"/>
    <s v="000000008947"/>
    <n v="4001"/>
    <s v="5865-8"/>
    <n v="0"/>
    <n v="651.71"/>
    <s v="ELBCC-Leonie Bell (CC)"/>
    <n v="-651.71"/>
    <n v="651.71"/>
    <x v="1"/>
    <n v="651.71"/>
    <s v="E"/>
    <s v="Leonie Bell (CC)"/>
    <s v="E - Leonie Bell (CC)"/>
    <x v="0"/>
    <x v="0"/>
    <s v="GIA"/>
    <x v="0"/>
    <b v="0"/>
    <n v="334393.72000000003"/>
    <x v="0"/>
  </r>
  <r>
    <s v="G-400-0400"/>
    <s v="GIA Bank Account"/>
    <s v="01"/>
    <s v="AP-PY"/>
    <x v="2"/>
    <s v="000000008948"/>
    <n v="4001"/>
    <s v="5865-9"/>
    <n v="0"/>
    <n v="111.6"/>
    <s v="ENUCC-Natalie Usher  (CC)"/>
    <n v="-111.6"/>
    <n v="111.6"/>
    <x v="1"/>
    <n v="111.6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01"/>
    <s v="AP-PY"/>
    <x v="2"/>
    <s v="000000008949"/>
    <n v="4001"/>
    <s v="5865-10"/>
    <n v="0"/>
    <n v="26"/>
    <s v="EPDCC-Phil Deverell (CC)"/>
    <n v="-26"/>
    <n v="26"/>
    <x v="1"/>
    <n v="26"/>
    <s v="E"/>
    <s v="Phil Deverell (CC)"/>
    <s v="E - Phil Deverell (CC)"/>
    <x v="0"/>
    <x v="0"/>
    <s v="GIA"/>
    <x v="0"/>
    <b v="0"/>
    <n v="334393.72000000003"/>
    <x v="0"/>
  </r>
  <r>
    <s v="G-400-0400"/>
    <s v="GIA Bank Account"/>
    <s v="01"/>
    <s v="AP-PY"/>
    <x v="2"/>
    <s v="000000008950"/>
    <n v="4001"/>
    <s v="5865-11"/>
    <n v="0"/>
    <n v="4258.26"/>
    <s v="ESVCC-Stephen Vallely (CC)"/>
    <n v="-4258.26"/>
    <n v="4258.26"/>
    <x v="1"/>
    <n v="4258.26"/>
    <s v="E"/>
    <s v="Stephen Vallely (CC)"/>
    <s v="E - Stephen Vallely (CC)"/>
    <x v="0"/>
    <x v="0"/>
    <s v="GIA"/>
    <x v="0"/>
    <b v="0"/>
    <n v="334393.72000000003"/>
    <x v="0"/>
  </r>
  <r>
    <s v="G-400-0400"/>
    <s v="GIA Bank Account"/>
    <s v="01"/>
    <s v="AP-PY"/>
    <x v="7"/>
    <s v="000000008778"/>
    <n v="4042"/>
    <s v="5918-1"/>
    <n v="0"/>
    <n v="32"/>
    <s v="E1866-Kirstin MacLeod"/>
    <n v="-32"/>
    <n v="32"/>
    <x v="0"/>
    <n v="0"/>
    <s v="E"/>
    <s v="Kirstin MacLeod"/>
    <s v="E - Kirstin MacLeod"/>
    <x v="0"/>
    <x v="0"/>
    <s v="GIA"/>
    <x v="0"/>
    <b v="0"/>
    <n v="334393.72000000003"/>
    <x v="0"/>
  </r>
  <r>
    <s v="G-400-0400"/>
    <s v="GIA Bank Account"/>
    <s v="01"/>
    <s v="AP-PY"/>
    <x v="7"/>
    <s v="000000008779"/>
    <n v="4042"/>
    <s v="5918-2"/>
    <n v="0"/>
    <n v="36320"/>
    <s v="G100161-Plan B Collaborative Theatre Ltd"/>
    <n v="-36320"/>
    <n v="36320"/>
    <x v="1"/>
    <n v="36320"/>
    <s v="G"/>
    <s v="Plan B Collaborative Theatre Ltd"/>
    <s v="G - Plan B Collaborative Theatre Ltd"/>
    <x v="120"/>
    <x v="0"/>
    <s v="GIA"/>
    <x v="1"/>
    <b v="1"/>
    <n v="246666"/>
    <x v="0"/>
  </r>
  <r>
    <s v="G-400-0400"/>
    <s v="GIA Bank Account"/>
    <s v="01"/>
    <s v="AP-PY"/>
    <x v="8"/>
    <s v="000000008635"/>
    <n v="4045"/>
    <s v="5915-1"/>
    <n v="0"/>
    <n v="72.39"/>
    <s v="E0379-Mark Thomas"/>
    <n v="-72.39"/>
    <n v="72.39"/>
    <x v="0"/>
    <n v="0"/>
    <s v="E"/>
    <s v="Mark Thomas"/>
    <s v="E - Mark Thomas"/>
    <x v="0"/>
    <x v="0"/>
    <s v="GIA"/>
    <x v="0"/>
    <b v="0"/>
    <n v="334393.72000000003"/>
    <x v="0"/>
  </r>
  <r>
    <s v="G-400-0400"/>
    <s v="GIA Bank Account"/>
    <s v="01"/>
    <s v="AP-PY"/>
    <x v="8"/>
    <s v="000000008636"/>
    <n v="4045"/>
    <s v="5915-2"/>
    <n v="0"/>
    <n v="13500"/>
    <s v="G100168-Scottish Dance Theatre"/>
    <n v="-13500"/>
    <n v="13500"/>
    <x v="1"/>
    <n v="13500"/>
    <s v="G"/>
    <s v="Scottish Dance Theatre"/>
    <s v="G - Scottish Dance Theatre"/>
    <x v="121"/>
    <x v="0"/>
    <s v="GIA"/>
    <x v="1"/>
    <b v="0"/>
    <n v="1018658"/>
    <x v="0"/>
  </r>
  <r>
    <s v="G-400-0400"/>
    <s v="GIA Bank Account"/>
    <s v="01"/>
    <s v="AP-PY"/>
    <x v="8"/>
    <s v="000000008637"/>
    <n v="4045"/>
    <s v="5915-3"/>
    <n v="0"/>
    <n v="3000"/>
    <s v="G100224-Rachael MacIntyre"/>
    <n v="-3000"/>
    <n v="3000"/>
    <x v="1"/>
    <n v="3000"/>
    <s v="G"/>
    <s v="Rachael MacIntyre"/>
    <s v="G - Rachael MacIntyre"/>
    <x v="122"/>
    <x v="0"/>
    <s v="GIA"/>
    <x v="1"/>
    <b v="0"/>
    <n v="41817"/>
    <x v="0"/>
  </r>
  <r>
    <s v="G-400-0400"/>
    <s v="GIA Bank Account"/>
    <s v="01"/>
    <s v="AP-PY"/>
    <x v="8"/>
    <s v="000000008638"/>
    <n v="4045"/>
    <s v="5915-4"/>
    <n v="0"/>
    <n v="9000"/>
    <s v="IART003-Arts and Business"/>
    <n v="-9000"/>
    <n v="9000"/>
    <x v="1"/>
    <n v="9000"/>
    <s v="I"/>
    <s v="Arts and Business"/>
    <s v="I - Arts and Business"/>
    <x v="73"/>
    <x v="0"/>
    <s v="GIA"/>
    <x v="1"/>
    <b v="0"/>
    <n v="309000"/>
    <x v="0"/>
  </r>
  <r>
    <s v="G-400-0400"/>
    <s v="GIA Bank Account"/>
    <s v="01"/>
    <s v="AP-PY"/>
    <x v="8"/>
    <s v="000000008639"/>
    <n v="4045"/>
    <s v="5915-5"/>
    <n v="0"/>
    <n v="2198"/>
    <s v="ICAR005-Caroline Bowditch"/>
    <n v="-2198"/>
    <n v="2198"/>
    <x v="1"/>
    <n v="2198"/>
    <s v="I"/>
    <s v="Caroline Bowditch"/>
    <s v="I - Caroline Bowditch"/>
    <x v="123"/>
    <x v="0"/>
    <s v="GIA"/>
    <x v="1"/>
    <b v="0"/>
    <n v="2198"/>
    <x v="1"/>
  </r>
  <r>
    <s v="G-400-0400"/>
    <s v="GIA Bank Account"/>
    <s v="01"/>
    <s v="AP-PY"/>
    <x v="8"/>
    <s v="000000008640"/>
    <n v="4045"/>
    <s v="5915-6"/>
    <n v="0"/>
    <n v="750"/>
    <s v="ICEL009-Celtic Neighbours CIC Ltd."/>
    <n v="-750"/>
    <n v="750"/>
    <x v="1"/>
    <n v="750"/>
    <s v="I"/>
    <s v="Celtic Neighbours CIC Ltd."/>
    <s v="I - Celtic Neighbours CIC Ltd."/>
    <x v="124"/>
    <x v="0"/>
    <s v="GIA"/>
    <x v="1"/>
    <b v="0"/>
    <n v="1769"/>
    <x v="1"/>
  </r>
  <r>
    <s v="G-400-0400"/>
    <s v="GIA Bank Account"/>
    <s v="01"/>
    <s v="AP-PY"/>
    <x v="8"/>
    <s v="000000008641"/>
    <n v="4045"/>
    <s v="5915-7"/>
    <n v="0"/>
    <n v="1000"/>
    <s v="ICON005-Contemporary Arts Society"/>
    <n v="-1000"/>
    <n v="1000"/>
    <x v="1"/>
    <n v="1000"/>
    <s v="I"/>
    <s v="Contemporary Arts Society"/>
    <s v="I - Contemporary Arts Society"/>
    <x v="125"/>
    <x v="0"/>
    <s v="GIA"/>
    <x v="1"/>
    <b v="0"/>
    <n v="1000"/>
    <x v="1"/>
  </r>
  <r>
    <s v="G-400-0400"/>
    <s v="GIA Bank Account"/>
    <s v="01"/>
    <s v="AP-PY"/>
    <x v="8"/>
    <s v="000000008642"/>
    <n v="4045"/>
    <s v="5915-8"/>
    <n v="0"/>
    <n v="3297"/>
    <s v="IDEM001-The Demarco Archive Trust Limited"/>
    <n v="-3297"/>
    <n v="3297"/>
    <x v="1"/>
    <n v="3297"/>
    <s v="I"/>
    <s v="The Demarco Archive Trust Limited"/>
    <s v="I - The Demarco Archive Trust Limited"/>
    <x v="126"/>
    <x v="0"/>
    <s v="GIA"/>
    <x v="1"/>
    <b v="0"/>
    <n v="20397"/>
    <x v="1"/>
  </r>
  <r>
    <s v="G-400-0400"/>
    <s v="GIA Bank Account"/>
    <s v="01"/>
    <s v="AP-PY"/>
    <x v="8"/>
    <s v="000000008643"/>
    <n v="4045"/>
    <s v="5915-9"/>
    <n v="0"/>
    <n v="11855.61"/>
    <s v="IFIR004-Fire Station Creative"/>
    <n v="-11855.61"/>
    <n v="11855.61"/>
    <x v="1"/>
    <n v="11855.61"/>
    <s v="I"/>
    <s v="Fire Station Creative"/>
    <s v="I - Fire Station Creative"/>
    <x v="127"/>
    <x v="0"/>
    <s v="GIA"/>
    <x v="1"/>
    <b v="0"/>
    <n v="30000"/>
    <x v="0"/>
  </r>
  <r>
    <s v="G-400-0400"/>
    <s v="GIA Bank Account"/>
    <s v="01"/>
    <s v="AP-PY"/>
    <x v="8"/>
    <s v="000000008644"/>
    <n v="4045"/>
    <s v="5915-10"/>
    <n v="0"/>
    <n v="3713"/>
    <s v="IGLE002-Glenkens Community and Arts Trust"/>
    <n v="-3713"/>
    <n v="3713"/>
    <x v="1"/>
    <n v="3713"/>
    <s v="I"/>
    <s v="Glenkens Community and Arts Trust"/>
    <s v="I - Glenkens Community and Arts Trust"/>
    <x v="128"/>
    <x v="0"/>
    <s v="GIA"/>
    <x v="1"/>
    <b v="0"/>
    <n v="3713"/>
    <x v="1"/>
  </r>
  <r>
    <s v="G-400-0400"/>
    <s v="GIA Bank Account"/>
    <s v="01"/>
    <s v="AP-PY"/>
    <x v="8"/>
    <s v="000000008645"/>
    <n v="4045"/>
    <s v="5915-11"/>
    <n v="0"/>
    <n v="6300"/>
    <s v="IIET001-IETM"/>
    <n v="-6300"/>
    <n v="6300"/>
    <x v="1"/>
    <n v="6300"/>
    <s v="I"/>
    <s v="IETM"/>
    <s v="I - IETM"/>
    <x v="129"/>
    <x v="0"/>
    <s v="GIA"/>
    <x v="1"/>
    <b v="0"/>
    <n v="6300"/>
    <x v="1"/>
  </r>
  <r>
    <s v="G-400-0400"/>
    <s v="GIA Bank Account"/>
    <s v="01"/>
    <s v="AP-PY"/>
    <x v="8"/>
    <s v="000000008646"/>
    <n v="4045"/>
    <s v="5915-12"/>
    <n v="0"/>
    <n v="15750"/>
    <s v="IINT002-International Society for the Performing Arts (ISPA)"/>
    <n v="-15750"/>
    <n v="15750"/>
    <x v="1"/>
    <n v="15750"/>
    <s v="I"/>
    <s v="International Society for the Performing Arts (ISPA)"/>
    <s v="I - International Society for the Performing Arts (ISPA)"/>
    <x v="130"/>
    <x v="0"/>
    <s v="GIA"/>
    <x v="1"/>
    <b v="0"/>
    <n v="15750"/>
    <x v="1"/>
  </r>
  <r>
    <s v="G-400-0400"/>
    <s v="GIA Bank Account"/>
    <s v="01"/>
    <s v="AP-PY"/>
    <x v="8"/>
    <s v="000000008647"/>
    <n v="4045"/>
    <s v="5915-13"/>
    <n v="0"/>
    <n v="24683"/>
    <s v="IINV007-Inverclyde Community Development Trust"/>
    <n v="-24683"/>
    <n v="24683"/>
    <x v="1"/>
    <n v="24683"/>
    <s v="I"/>
    <s v="Inverclyde Community Development Trust"/>
    <s v="I - Inverclyde Community Development Trust"/>
    <x v="131"/>
    <x v="0"/>
    <s v="GIA"/>
    <x v="1"/>
    <b v="0"/>
    <n v="27591.39"/>
    <x v="0"/>
  </r>
  <r>
    <s v="G-400-0400"/>
    <s v="GIA Bank Account"/>
    <s v="01"/>
    <s v="AP-PY"/>
    <x v="8"/>
    <s v="000000008648"/>
    <n v="4045"/>
    <s v="5915-14"/>
    <n v="0"/>
    <n v="8661"/>
    <s v="IMIK002-Mike Vass"/>
    <n v="-8661"/>
    <n v="8661"/>
    <x v="1"/>
    <n v="8661"/>
    <s v="I"/>
    <s v="Mike Vass"/>
    <s v="I - Mike Vass"/>
    <x v="132"/>
    <x v="0"/>
    <s v="GIA"/>
    <x v="1"/>
    <b v="0"/>
    <n v="10971"/>
    <x v="1"/>
  </r>
  <r>
    <s v="G-400-0400"/>
    <s v="GIA Bank Account"/>
    <s v="01"/>
    <s v="AP-PY"/>
    <x v="8"/>
    <s v="000000008649"/>
    <n v="4045"/>
    <s v="5915-15"/>
    <n v="0"/>
    <n v="5410"/>
    <s v="IPUP003-Puppet State Theatre Company"/>
    <n v="-5410"/>
    <n v="5410"/>
    <x v="1"/>
    <n v="5410"/>
    <s v="I"/>
    <s v="Puppet State Theatre Company"/>
    <s v="I - Puppet State Theatre Company"/>
    <x v="133"/>
    <x v="0"/>
    <s v="GIA"/>
    <x v="1"/>
    <b v="0"/>
    <n v="12212"/>
    <x v="1"/>
  </r>
  <r>
    <s v="G-400-0400"/>
    <s v="GIA Bank Account"/>
    <s v="01"/>
    <s v="AP-PY"/>
    <x v="8"/>
    <s v="000000008650"/>
    <n v="4045"/>
    <s v="5915-16"/>
    <n v="0"/>
    <n v="312"/>
    <s v="IRIC009-Rick Hughes"/>
    <n v="-312"/>
    <n v="312"/>
    <x v="1"/>
    <n v="312"/>
    <s v="I"/>
    <s v="Rick Hughes"/>
    <s v="I - Rick Hughes"/>
    <x v="134"/>
    <x v="0"/>
    <s v="GIA"/>
    <x v="1"/>
    <b v="0"/>
    <n v="312"/>
    <x v="1"/>
  </r>
  <r>
    <s v="G-400-0400"/>
    <s v="GIA Bank Account"/>
    <s v="01"/>
    <s v="AP-PY"/>
    <x v="8"/>
    <s v="000000008651"/>
    <n v="4045"/>
    <s v="5915-17"/>
    <n v="0"/>
    <n v="3750"/>
    <s v="ISGO001-Sgoil Lionacleit Pipe Band Association"/>
    <n v="-3750"/>
    <n v="3750"/>
    <x v="1"/>
    <n v="3750"/>
    <s v="I"/>
    <s v="Sgoil Lionacleit Pipe Band Association"/>
    <s v="I - Sgoil Lionacleit Pipe Band Association"/>
    <x v="135"/>
    <x v="0"/>
    <s v="GIA"/>
    <x v="1"/>
    <b v="0"/>
    <n v="3750"/>
    <x v="1"/>
  </r>
  <r>
    <s v="G-400-0400"/>
    <s v="GIA Bank Account"/>
    <s v="01"/>
    <s v="AP-PY"/>
    <x v="8"/>
    <s v="000000008652"/>
    <n v="4045"/>
    <s v="5915-18"/>
    <n v="0"/>
    <n v="10500"/>
    <s v="ISTE002-Stellar Quines"/>
    <n v="-10500"/>
    <n v="10500"/>
    <x v="1"/>
    <n v="10500"/>
    <s v="I"/>
    <s v="Stellar Quines"/>
    <s v="I - Stellar Quines"/>
    <x v="136"/>
    <x v="0"/>
    <s v="GIA"/>
    <x v="1"/>
    <b v="0"/>
    <n v="14000"/>
    <x v="1"/>
  </r>
  <r>
    <s v="G-400-0400"/>
    <s v="GIA Bank Account"/>
    <s v="01"/>
    <s v="AP-PY"/>
    <x v="8"/>
    <s v="000000008653"/>
    <n v="4045"/>
    <s v="5915-19"/>
    <n v="0"/>
    <n v="3750"/>
    <s v="ISTU003-Stuart MacRae"/>
    <n v="-3750"/>
    <n v="3750"/>
    <x v="1"/>
    <n v="3750"/>
    <s v="I"/>
    <s v="Stuart MacRae"/>
    <s v="I - Stuart MacRae"/>
    <x v="137"/>
    <x v="0"/>
    <s v="GIA"/>
    <x v="1"/>
    <b v="0"/>
    <n v="3750"/>
    <x v="1"/>
  </r>
  <r>
    <s v="G-400-0400"/>
    <s v="GIA Bank Account"/>
    <s v="01"/>
    <s v="AP-PY"/>
    <x v="8"/>
    <s v="000000008654"/>
    <n v="4045"/>
    <s v="5915-20"/>
    <n v="0"/>
    <n v="7125"/>
    <s v="IUNI005-University Of The Arts London"/>
    <n v="-7125"/>
    <n v="7125"/>
    <x v="1"/>
    <n v="7125"/>
    <s v="I"/>
    <s v="University Of The Arts London"/>
    <s v="I - University Of The Arts London"/>
    <x v="138"/>
    <x v="0"/>
    <s v="GIA"/>
    <x v="1"/>
    <b v="0"/>
    <n v="7125"/>
    <x v="1"/>
  </r>
  <r>
    <s v="G-400-0400"/>
    <s v="GIA Bank Account"/>
    <s v="01"/>
    <s v="AP-PY"/>
    <x v="8"/>
    <s v="000000008655"/>
    <n v="4045"/>
    <s v="5915-21"/>
    <n v="0"/>
    <n v="89741"/>
    <s v="IVOI001-Voice of My Own"/>
    <n v="-89741"/>
    <n v="89741"/>
    <x v="1"/>
    <n v="89741"/>
    <s v="I"/>
    <s v="Voice of My Own"/>
    <s v="I - Voice of My Own"/>
    <x v="139"/>
    <x v="0"/>
    <s v="GIA"/>
    <x v="1"/>
    <b v="1"/>
    <n v="114727"/>
    <x v="0"/>
  </r>
  <r>
    <s v="G-400-0400"/>
    <s v="GIA Bank Account"/>
    <s v="01"/>
    <s v="AP-PY"/>
    <x v="8"/>
    <s v="000000008656"/>
    <n v="4045"/>
    <s v="5915-22"/>
    <n v="0"/>
    <n v="55241.78"/>
    <s v="TART109-Arts Council Retirement Plan (1994)"/>
    <n v="-55241.78"/>
    <n v="55241.78"/>
    <x v="1"/>
    <n v="55241.78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01"/>
    <s v="AP-PY"/>
    <x v="8"/>
    <s v="000000008657"/>
    <n v="4045"/>
    <s v="5915-23"/>
    <n v="0"/>
    <n v="214"/>
    <s v="TCEM100-City of Edinburgh Methodist Church"/>
    <n v="-214"/>
    <n v="214"/>
    <x v="1"/>
    <n v="214"/>
    <s v="T"/>
    <s v="City of Edinburgh Methodist Church"/>
    <s v="T - City of Edinburgh Methodist Church"/>
    <x v="141"/>
    <x v="0"/>
    <s v="GIA"/>
    <x v="2"/>
    <b v="0"/>
    <n v="1394.8"/>
    <x v="1"/>
  </r>
  <r>
    <s v="G-400-0400"/>
    <s v="GIA Bank Account"/>
    <s v="01"/>
    <s v="AP-PY"/>
    <x v="8"/>
    <s v="000000008658"/>
    <n v="4045"/>
    <s v="5915-24"/>
    <n v="0"/>
    <n v="466.91"/>
    <s v="TCHI101-Child Support Agency"/>
    <n v="-466.91"/>
    <n v="466.91"/>
    <x v="1"/>
    <n v="466.91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01"/>
    <s v="AP-PY"/>
    <x v="8"/>
    <s v="000000008659"/>
    <n v="4045"/>
    <s v="5915-25"/>
    <n v="0"/>
    <n v="1700.59"/>
    <s v="TFAC100-Extra Veg Crews Scotland  (Cindy Thomson)"/>
    <n v="-1700.59"/>
    <n v="1700.59"/>
    <x v="1"/>
    <n v="1700.59"/>
    <s v="T"/>
    <s v="Extra Veg Crews Scotland (Cindy Thomson)"/>
    <s v="T - Extra Veg Crews Scotland (Cindy Thomson)"/>
    <x v="143"/>
    <x v="0"/>
    <s v="GIA"/>
    <x v="2"/>
    <b v="0"/>
    <n v="3131.8599999999997"/>
    <x v="1"/>
  </r>
  <r>
    <s v="G-400-0400"/>
    <s v="GIA Bank Account"/>
    <s v="01"/>
    <s v="AP-PY"/>
    <x v="8"/>
    <s v="000000008660"/>
    <n v="4045"/>
    <s v="5915-26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01"/>
    <s v="AP-PY"/>
    <x v="8"/>
    <s v="000000008661"/>
    <n v="4045"/>
    <s v="5915-27"/>
    <n v="0"/>
    <n v="85633.43"/>
    <s v="THMR100-HM Revenue &amp; Customs Only - 961PP10305354"/>
    <n v="-85633.43"/>
    <n v="85633.43"/>
    <x v="1"/>
    <n v="85633.43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01"/>
    <s v="AP-PY"/>
    <x v="8"/>
    <s v="000000008662"/>
    <n v="4045"/>
    <s v="5915-28"/>
    <n v="0"/>
    <n v="100"/>
    <s v="TJOH110-John Sampson"/>
    <n v="-100"/>
    <n v="100"/>
    <x v="1"/>
    <n v="100"/>
    <s v="T"/>
    <s v="John Sampson"/>
    <s v="T - John Sampson"/>
    <x v="146"/>
    <x v="0"/>
    <s v="GIA"/>
    <x v="2"/>
    <b v="0"/>
    <n v="100"/>
    <x v="1"/>
  </r>
  <r>
    <s v="G-400-0400"/>
    <s v="GIA Bank Account"/>
    <s v="01"/>
    <s v="AP-PY"/>
    <x v="8"/>
    <s v="000000008663"/>
    <n v="4045"/>
    <s v="5915-29"/>
    <n v="0"/>
    <n v="11.4"/>
    <s v="TJUL104-Jules Cafe Ltd"/>
    <n v="-11.4"/>
    <n v="11.4"/>
    <x v="1"/>
    <n v="11.4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01"/>
    <s v="AP-PY"/>
    <x v="8"/>
    <s v="000000008664"/>
    <n v="4045"/>
    <s v="5915-30"/>
    <n v="0"/>
    <n v="316.73"/>
    <s v="TMSF100-MSF Union Dues  -  Ref 38190751"/>
    <n v="-316.73"/>
    <n v="316.73"/>
    <x v="1"/>
    <n v="316.73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01"/>
    <s v="AP-PY"/>
    <x v="8"/>
    <s v="000000008665"/>
    <n v="4045"/>
    <s v="5915-31"/>
    <n v="0"/>
    <n v="150.44"/>
    <s v="TPCS100-PCS"/>
    <n v="-150.44"/>
    <n v="150.44"/>
    <x v="1"/>
    <n v="150.44"/>
    <s v="T"/>
    <s v="PCS"/>
    <s v="T - PCS"/>
    <x v="148"/>
    <x v="0"/>
    <s v="GIA"/>
    <x v="2"/>
    <b v="0"/>
    <n v="1903.1800000000003"/>
    <x v="1"/>
  </r>
  <r>
    <s v="G-400-0400"/>
    <s v="GIA Bank Account"/>
    <s v="01"/>
    <s v="AP-PY"/>
    <x v="8"/>
    <s v="000000008666"/>
    <n v="4045"/>
    <s v="5915-32"/>
    <n v="0"/>
    <n v="488.7"/>
    <s v="TPER104-Pertemps Recruitment Partnership Limited"/>
    <n v="-488.7"/>
    <n v="488.7"/>
    <x v="1"/>
    <n v="488.7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1"/>
    <s v="AP-PY"/>
    <x v="8"/>
    <s v="000000008667"/>
    <n v="4045"/>
    <s v="5915-33"/>
    <n v="0"/>
    <n v="115"/>
    <s v="TSTR102-Strathclyde Pension Fund - EMP129/PF4313"/>
    <n v="-115"/>
    <n v="115"/>
    <x v="1"/>
    <n v="11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1"/>
    <s v="AP-PY"/>
    <x v="8"/>
    <s v="000000008668"/>
    <n v="4045"/>
    <s v="5915-34"/>
    <n v="0"/>
    <n v="12823.35"/>
    <s v="TSTR103-Strathclyde Pension Fund - EMP129/PF4313"/>
    <n v="-12823.35"/>
    <n v="12823.35"/>
    <x v="1"/>
    <n v="12823.3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1"/>
    <s v="AP-PY"/>
    <x v="8"/>
    <s v="000000008669"/>
    <n v="4045"/>
    <s v="5915-35"/>
    <n v="0"/>
    <n v="257.5"/>
    <s v="TTER100-Terry Anderson Cartoons"/>
    <n v="-257.5"/>
    <n v="257.5"/>
    <x v="1"/>
    <n v="257.5"/>
    <s v="T"/>
    <s v="Terry Anderson Cartoons"/>
    <s v="T - Terry Anderson Cartoons"/>
    <x v="150"/>
    <x v="0"/>
    <s v="GIA"/>
    <x v="2"/>
    <b v="0"/>
    <n v="257.5"/>
    <x v="1"/>
  </r>
  <r>
    <s v="G-400-0400"/>
    <s v="GIA Bank Account"/>
    <s v="01"/>
    <s v="AP-PY"/>
    <x v="9"/>
    <s v="000000009033"/>
    <n v="4054"/>
    <s v="5908-1"/>
    <n v="0"/>
    <n v="3042.76"/>
    <s v="DDBMP-BNP Paribas  (Direct Debit)"/>
    <n v="-3042.76"/>
    <n v="3042.76"/>
    <x v="1"/>
    <n v="3042.76"/>
    <s v="D"/>
    <s v="BNP Paribas (Direct Debit)"/>
    <s v="D - BNP Paribas (Direct Debit)"/>
    <x v="151"/>
    <x v="0"/>
    <s v="GIA"/>
    <x v="2"/>
    <b v="0"/>
    <n v="12171.04"/>
    <x v="1"/>
  </r>
  <r>
    <s v="G-400-0400"/>
    <s v="GIA Bank Account"/>
    <s v="01"/>
    <s v="AP-PY"/>
    <x v="9"/>
    <s v="000000009034"/>
    <n v="4054"/>
    <s v="5908-2"/>
    <n v="0"/>
    <n v="281.48"/>
    <s v="DDCFC-CF Corporate Finance Ltd (DD)"/>
    <n v="-281.48"/>
    <n v="281.48"/>
    <x v="1"/>
    <n v="281.48"/>
    <s v="D"/>
    <s v="CF Corporate Finance Ltd (DD)"/>
    <s v="D - CF Corporate Finance Ltd (DD)"/>
    <x v="152"/>
    <x v="0"/>
    <s v="GIA"/>
    <x v="2"/>
    <b v="0"/>
    <n v="1125.92"/>
    <x v="1"/>
  </r>
  <r>
    <s v="G-400-0400"/>
    <s v="GIA Bank Account"/>
    <s v="01"/>
    <s v="AP-PY"/>
    <x v="9"/>
    <s v="000000009035"/>
    <n v="4054"/>
    <s v="5908-3"/>
    <n v="0"/>
    <n v="431.02"/>
    <s v="DDGLATAX-Glasgow Taxis Ltd  (Direct Debit)"/>
    <n v="-431.02"/>
    <n v="431.02"/>
    <x v="1"/>
    <n v="431.02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01"/>
    <s v="AP-PY"/>
    <x v="9"/>
    <s v="000000009036"/>
    <n v="4054"/>
    <s v="5908-4"/>
    <n v="0"/>
    <n v="1647.09"/>
    <s v="DDLAW-Law at Work (DD)"/>
    <n v="-1647.09"/>
    <n v="1647.09"/>
    <x v="1"/>
    <n v="1647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01"/>
    <s v="AP-PY"/>
    <x v="9"/>
    <s v="000000009038"/>
    <n v="4054"/>
    <s v="5908-5"/>
    <n v="0"/>
    <n v="217599.14"/>
    <s v="DDMOR-Moorepay (Direct Debit)"/>
    <n v="-217599.14"/>
    <n v="217599.14"/>
    <x v="1"/>
    <n v="217599.14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01"/>
    <s v="AP-PY"/>
    <x v="9"/>
    <s v="000000009039"/>
    <n v="4054"/>
    <s v="5908-6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01"/>
    <s v="AP-PY"/>
    <x v="9"/>
    <s v="000000009041"/>
    <n v="4054"/>
    <s v="5908-7"/>
    <n v="0"/>
    <n v="412"/>
    <s v="DDPIT-Postage By Phone-Pitney Bowes Ltd (DD)"/>
    <n v="-412"/>
    <n v="412"/>
    <x v="1"/>
    <n v="412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01"/>
    <s v="AP-PY"/>
    <x v="9"/>
    <s v="000000009042"/>
    <n v="4054"/>
    <s v="5908-8"/>
    <n v="0"/>
    <n v="2802.6"/>
    <s v="DDRAIL-Rail Settlement Plan"/>
    <n v="-2802.6"/>
    <n v="2802.6"/>
    <x v="1"/>
    <n v="2802.6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01"/>
    <s v="AP-PY"/>
    <x v="9"/>
    <s v="000000009043"/>
    <n v="4054"/>
    <s v="5908-9"/>
    <n v="0"/>
    <n v="450"/>
    <s v="DDSCOTEQ-Scottish Equitable (DD)"/>
    <n v="-450"/>
    <n v="450"/>
    <x v="1"/>
    <n v="450"/>
    <s v="D"/>
    <s v="Scottish Equitable (DD)"/>
    <s v="D - Scottish Equitable (DD)"/>
    <x v="159"/>
    <x v="0"/>
    <s v="GIA"/>
    <x v="2"/>
    <b v="0"/>
    <n v="4950"/>
    <x v="1"/>
  </r>
  <r>
    <s v="G-400-0400"/>
    <s v="GIA Bank Account"/>
    <s v="01"/>
    <s v="AP-PY"/>
    <x v="9"/>
    <s v="000000009044"/>
    <n v="4054"/>
    <s v="5908-10"/>
    <n v="0"/>
    <n v="2969.36"/>
    <s v="DDVOD-Vodafone (Direct Debit)"/>
    <n v="-2969.36"/>
    <n v="2969.36"/>
    <x v="1"/>
    <n v="2969.36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01"/>
    <s v="AP-PY"/>
    <x v="10"/>
    <s v="000000008607"/>
    <n v="4055"/>
    <s v="5914-1"/>
    <n v="0"/>
    <n v="29.55"/>
    <s v="E0281-Louise Harris"/>
    <n v="-29.55"/>
    <n v="29.55"/>
    <x v="0"/>
    <n v="0"/>
    <s v="E"/>
    <s v="Louise Harris"/>
    <s v="E - Louise Harris"/>
    <x v="0"/>
    <x v="0"/>
    <s v="GIA"/>
    <x v="0"/>
    <b v="0"/>
    <n v="334393.72000000003"/>
    <x v="0"/>
  </r>
  <r>
    <s v="G-400-0400"/>
    <s v="GIA Bank Account"/>
    <s v="01"/>
    <s v="AP-PY"/>
    <x v="10"/>
    <s v="000000008608"/>
    <n v="4055"/>
    <s v="5914-2"/>
    <n v="0"/>
    <n v="85.21"/>
    <s v="E0290-Jackie McNally"/>
    <n v="-85.21"/>
    <n v="85.21"/>
    <x v="0"/>
    <n v="0"/>
    <s v="E"/>
    <s v="Jackie McNally"/>
    <s v="E - Jackie McNally"/>
    <x v="0"/>
    <x v="0"/>
    <s v="GIA"/>
    <x v="0"/>
    <b v="0"/>
    <n v="334393.72000000003"/>
    <x v="0"/>
  </r>
  <r>
    <s v="G-400-0400"/>
    <s v="GIA Bank Account"/>
    <s v="01"/>
    <s v="AP-PY"/>
    <x v="10"/>
    <s v="000000008609"/>
    <n v="4055"/>
    <s v="5914-3"/>
    <n v="0"/>
    <n v="32"/>
    <s v="E1708-Katherine Allan (Green)"/>
    <n v="-32"/>
    <n v="32"/>
    <x v="0"/>
    <n v="0"/>
    <s v="E"/>
    <s v="Katherine Allan (Green)"/>
    <s v="E - Katherine Allan (Green)"/>
    <x v="0"/>
    <x v="0"/>
    <s v="GIA"/>
    <x v="0"/>
    <b v="0"/>
    <n v="334393.72000000003"/>
    <x v="0"/>
  </r>
  <r>
    <s v="G-400-0400"/>
    <s v="GIA Bank Account"/>
    <s v="01"/>
    <s v="AP-PY"/>
    <x v="10"/>
    <s v="000000008611"/>
    <n v="4055"/>
    <s v="5914-4"/>
    <n v="0"/>
    <n v="26.3"/>
    <s v="E1828-Leonie Bell"/>
    <n v="-26.3"/>
    <n v="26.3"/>
    <x v="0"/>
    <n v="0"/>
    <s v="E"/>
    <s v="Leonie Bell"/>
    <s v="E - Leonie Bell"/>
    <x v="0"/>
    <x v="0"/>
    <s v="GIA"/>
    <x v="0"/>
    <b v="0"/>
    <n v="334393.72000000003"/>
    <x v="0"/>
  </r>
  <r>
    <s v="G-400-0400"/>
    <s v="GIA Bank Account"/>
    <s v="01"/>
    <s v="AP-PY"/>
    <x v="10"/>
    <s v="000000008612"/>
    <n v="4055"/>
    <s v="5914-5"/>
    <n v="0"/>
    <n v="78"/>
    <s v="E1848-Raymond Black"/>
    <n v="-78"/>
    <n v="78"/>
    <x v="0"/>
    <n v="0"/>
    <s v="E"/>
    <s v="Raymond Black"/>
    <s v="E - Raymond Black"/>
    <x v="0"/>
    <x v="0"/>
    <s v="GIA"/>
    <x v="0"/>
    <b v="0"/>
    <n v="334393.72000000003"/>
    <x v="0"/>
  </r>
  <r>
    <s v="G-400-0400"/>
    <s v="GIA Bank Account"/>
    <s v="01"/>
    <s v="AP-PY"/>
    <x v="10"/>
    <s v="000000008614"/>
    <n v="4055"/>
    <s v="5914-6"/>
    <n v="0"/>
    <n v="1022.45"/>
    <s v="E1883-Janet Archer"/>
    <n v="-1022.45"/>
    <n v="1022.45"/>
    <x v="0"/>
    <n v="0"/>
    <s v="E"/>
    <s v="Janet Archer"/>
    <s v="E - Janet Archer"/>
    <x v="0"/>
    <x v="0"/>
    <s v="GIA"/>
    <x v="0"/>
    <b v="0"/>
    <n v="334393.72000000003"/>
    <x v="0"/>
  </r>
  <r>
    <s v="G-400-0400"/>
    <s v="GIA Bank Account"/>
    <s v="01"/>
    <s v="AP-PY"/>
    <x v="10"/>
    <s v="000000008615"/>
    <n v="4055"/>
    <s v="5914-7"/>
    <n v="0"/>
    <n v="1468.84"/>
    <s v="TALI106-Alison Young"/>
    <n v="-1468.84"/>
    <n v="1468.84"/>
    <x v="1"/>
    <n v="1468.84"/>
    <s v="T"/>
    <s v="Alison Young"/>
    <s v="T - Alison Young"/>
    <x v="161"/>
    <x v="0"/>
    <s v="GIA"/>
    <x v="2"/>
    <b v="0"/>
    <n v="1468.84"/>
    <x v="1"/>
  </r>
  <r>
    <s v="G-400-0400"/>
    <s v="GIA Bank Account"/>
    <s v="01"/>
    <s v="AP-PY"/>
    <x v="10"/>
    <s v="000000008616"/>
    <n v="4055"/>
    <s v="5914-8"/>
    <n v="0"/>
    <n v="163.38"/>
    <s v="TARO100-Arnold Clark Finance Ltd"/>
    <n v="-163.38"/>
    <n v="163.38"/>
    <x v="1"/>
    <n v="163.38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1"/>
    <s v="AP-PY"/>
    <x v="10"/>
    <s v="000000008620"/>
    <n v="4055"/>
    <s v="5914-9"/>
    <n v="0"/>
    <n v="3948"/>
    <s v="TBAD100-Badenoch &amp; Clark Limited"/>
    <n v="-3948"/>
    <n v="3948"/>
    <x v="1"/>
    <n v="3948"/>
    <s v="T"/>
    <s v="Badenoch &amp; Clark Limited"/>
    <s v="T - Badenoch &amp; Clark Limited"/>
    <x v="162"/>
    <x v="0"/>
    <s v="GIA"/>
    <x v="2"/>
    <b v="0"/>
    <n v="24406.799999999999"/>
    <x v="1"/>
  </r>
  <r>
    <s v="G-400-0400"/>
    <s v="GIA Bank Account"/>
    <s v="01"/>
    <s v="AP-PY"/>
    <x v="10"/>
    <s v="000000008621"/>
    <n v="4055"/>
    <s v="5914-10"/>
    <n v="0"/>
    <n v="2000"/>
    <s v="TBRI104-Brian Maycock"/>
    <n v="-2000"/>
    <n v="2000"/>
    <x v="1"/>
    <n v="2000"/>
    <s v="T"/>
    <s v="Brian Maycock"/>
    <s v="T - Brian Maycock"/>
    <x v="163"/>
    <x v="0"/>
    <s v="GIA"/>
    <x v="2"/>
    <b v="0"/>
    <n v="6000"/>
    <x v="1"/>
  </r>
  <r>
    <s v="G-400-0400"/>
    <s v="GIA Bank Account"/>
    <s v="01"/>
    <s v="AP-PY"/>
    <x v="10"/>
    <s v="000000008623"/>
    <n v="4055"/>
    <s v="5914-11"/>
    <n v="0"/>
    <n v="4956.54"/>
    <s v="TBRI109-British Film Institute"/>
    <n v="-4956.54"/>
    <n v="4956.54"/>
    <x v="1"/>
    <n v="4956.54"/>
    <s v="T"/>
    <s v="British Film Institute"/>
    <s v="T - British Film Institute"/>
    <x v="164"/>
    <x v="0"/>
    <s v="GIA"/>
    <x v="2"/>
    <b v="0"/>
    <n v="4956.54"/>
    <x v="1"/>
  </r>
  <r>
    <s v="G-400-0400"/>
    <s v="GIA Bank Account"/>
    <s v="01"/>
    <s v="AP-PY"/>
    <x v="10"/>
    <s v="000000008624"/>
    <n v="4055"/>
    <s v="5914-12"/>
    <n v="0"/>
    <n v="5220"/>
    <s v="TCAS101-Cascade Human Resources Ltd"/>
    <n v="-5220"/>
    <n v="5220"/>
    <x v="1"/>
    <n v="5220"/>
    <s v="T"/>
    <s v="Cascade Human Resources Ltd"/>
    <s v="T - Cascade Human Resources Ltd"/>
    <x v="17"/>
    <x v="0"/>
    <s v="GIA"/>
    <x v="2"/>
    <b v="0"/>
    <n v="13706.61"/>
    <x v="1"/>
  </r>
  <r>
    <s v="G-400-0400"/>
    <s v="GIA Bank Account"/>
    <s v="01"/>
    <s v="AP-PY"/>
    <x v="10"/>
    <s v="000000008625"/>
    <n v="4055"/>
    <s v="5914-13"/>
    <n v="0"/>
    <n v="534"/>
    <s v="TCIP101-CIPFA"/>
    <n v="-534"/>
    <n v="534"/>
    <x v="1"/>
    <n v="534"/>
    <s v="T"/>
    <s v="CIPFA"/>
    <s v="T - CIPFA"/>
    <x v="165"/>
    <x v="0"/>
    <s v="GIA"/>
    <x v="2"/>
    <b v="0"/>
    <n v="534"/>
    <x v="1"/>
  </r>
  <r>
    <s v="G-400-0400"/>
    <s v="GIA Bank Account"/>
    <s v="01"/>
    <s v="AP-PY"/>
    <x v="10"/>
    <s v="000000008626"/>
    <n v="4055"/>
    <s v="5914-14"/>
    <n v="0"/>
    <n v="366.64"/>
    <s v="TCIT105-City Cabs (Edinburgh) Ltd"/>
    <n v="-366.64"/>
    <n v="366.64"/>
    <x v="1"/>
    <n v="366.64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01"/>
    <s v="AP-PY"/>
    <x v="10"/>
    <s v="000000008628"/>
    <n v="4055"/>
    <s v="5914-15"/>
    <n v="0"/>
    <n v="900"/>
    <s v="TCLA111-Claire Barber Consulting"/>
    <n v="-900"/>
    <n v="900"/>
    <x v="1"/>
    <n v="900"/>
    <s v="T"/>
    <s v="Claire Barber Consulting"/>
    <s v="T - Claire Barber Consulting"/>
    <x v="167"/>
    <x v="0"/>
    <s v="GIA"/>
    <x v="2"/>
    <b v="0"/>
    <n v="900"/>
    <x v="1"/>
  </r>
  <r>
    <s v="G-400-0400"/>
    <s v="GIA Bank Account"/>
    <s v="01"/>
    <s v="AP-PY"/>
    <x v="10"/>
    <s v="000000008629"/>
    <n v="4055"/>
    <s v="5914-16"/>
    <n v="0"/>
    <n v="340.2"/>
    <s v="TGUI100-GTW Storage Services Ltd"/>
    <n v="-340.2"/>
    <n v="340.2"/>
    <x v="1"/>
    <n v="340.2"/>
    <s v="T"/>
    <s v="GTW Storage Services Ltd"/>
    <s v="T - GTW Storage Services Ltd"/>
    <x v="168"/>
    <x v="0"/>
    <s v="GIA"/>
    <x v="2"/>
    <b v="0"/>
    <n v="1360.8"/>
    <x v="1"/>
  </r>
  <r>
    <s v="G-400-0400"/>
    <s v="GIA Bank Account"/>
    <s v="01"/>
    <s v="AP-PY"/>
    <x v="10"/>
    <s v="000000008630"/>
    <n v="4055"/>
    <s v="5914-17"/>
    <n v="0"/>
    <n v="1432.84"/>
    <s v="TMOR104-Morven MacPherson"/>
    <n v="-1432.84"/>
    <n v="1432.84"/>
    <x v="1"/>
    <n v="1432.84"/>
    <s v="T"/>
    <s v="Morven MacPherson"/>
    <s v="T - Morven MacPherson"/>
    <x v="169"/>
    <x v="0"/>
    <s v="GIA"/>
    <x v="2"/>
    <b v="0"/>
    <n v="2843.17"/>
    <x v="1"/>
  </r>
  <r>
    <s v="G-400-0400"/>
    <s v="GIA Bank Account"/>
    <s v="01"/>
    <s v="AP-PY"/>
    <x v="10"/>
    <s v="000000008631"/>
    <n v="4055"/>
    <s v="5914-18"/>
    <n v="0"/>
    <n v="720"/>
    <s v="TNEW108-Newsquest (Herald &amp; Times) Ltd"/>
    <n v="-720"/>
    <n v="720"/>
    <x v="1"/>
    <n v="720"/>
    <s v="T"/>
    <s v="Newsquest (Herald &amp; Times) Ltd"/>
    <s v="T - Newsquest (Herald &amp; Times) Ltd"/>
    <x v="83"/>
    <x v="0"/>
    <s v="GIA"/>
    <x v="2"/>
    <b v="0"/>
    <n v="1440"/>
    <x v="1"/>
  </r>
  <r>
    <s v="G-400-0400"/>
    <s v="GIA Bank Account"/>
    <s v="01"/>
    <s v="AP-PY"/>
    <x v="10"/>
    <s v="000000008632"/>
    <n v="4055"/>
    <s v="5914-19"/>
    <n v="0"/>
    <n v="3210.06"/>
    <s v="TSCO132-Scottish Government"/>
    <n v="-3210.06"/>
    <n v="3210.06"/>
    <x v="1"/>
    <n v="3210.06"/>
    <s v="T"/>
    <s v="Scottish Government"/>
    <s v="T - Scottish Government"/>
    <x v="170"/>
    <x v="0"/>
    <s v="GIA"/>
    <x v="2"/>
    <b v="0"/>
    <n v="21570.06"/>
    <x v="1"/>
  </r>
  <r>
    <s v="G-400-0400"/>
    <s v="GIA Bank Account"/>
    <s v="01"/>
    <s v="AP-PY"/>
    <x v="10"/>
    <s v="000000008633"/>
    <n v="4055"/>
    <s v="5914-20"/>
    <n v="0"/>
    <n v="72.77"/>
    <s v="TSIG100-ShredIt (East of Scotland) Ltd"/>
    <n v="-72.77"/>
    <n v="72.77"/>
    <x v="1"/>
    <n v="72.77"/>
    <s v="T"/>
    <s v="ShredIt (East of Scotland) Ltd"/>
    <s v="T - ShredIt (East of Scotland) Ltd"/>
    <x v="86"/>
    <x v="0"/>
    <s v="GIA"/>
    <x v="2"/>
    <b v="0"/>
    <n v="3247.48"/>
    <x v="1"/>
  </r>
  <r>
    <s v="G-400-0400"/>
    <s v="GIA Bank Account"/>
    <s v="01"/>
    <s v="AP-PY"/>
    <x v="10"/>
    <s v="000000008634"/>
    <n v="4055"/>
    <s v="5914-21"/>
    <n v="0"/>
    <n v="130.74"/>
    <s v="TSPR100-Spotless Commercial Cleaning Ltd"/>
    <n v="-130.74"/>
    <n v="130.74"/>
    <x v="1"/>
    <n v="130.74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1"/>
    <s v="AP-PY"/>
    <x v="7"/>
    <s v="8671"/>
    <n v="4056"/>
    <s v="5916-1"/>
    <n v="0"/>
    <n v="834.53"/>
    <s v="E0422-Helena Ward"/>
    <n v="-834.53"/>
    <n v="834.53"/>
    <x v="0"/>
    <n v="0"/>
    <s v="E"/>
    <s v="Helena Ward"/>
    <s v="E - Helena Ward"/>
    <x v="0"/>
    <x v="0"/>
    <s v="GIA"/>
    <x v="0"/>
    <b v="0"/>
    <n v="334393.72000000003"/>
    <x v="0"/>
  </r>
  <r>
    <s v="G-400-0400"/>
    <s v="GIA Bank Account"/>
    <s v="01"/>
    <s v="AP-PY"/>
    <x v="7"/>
    <s v="8672"/>
    <n v="4056"/>
    <s v="5916-2"/>
    <n v="0"/>
    <n v="83.47"/>
    <s v="E0435-James McKenzie"/>
    <n v="-83.47"/>
    <n v="83.47"/>
    <x v="0"/>
    <n v="0"/>
    <s v="E"/>
    <s v="James McKenzie"/>
    <s v="E - James McKenzie"/>
    <x v="0"/>
    <x v="0"/>
    <s v="GIA"/>
    <x v="0"/>
    <b v="0"/>
    <n v="334393.72000000003"/>
    <x v="0"/>
  </r>
  <r>
    <s v="G-400-0400"/>
    <s v="GIA Bank Account"/>
    <s v="01"/>
    <s v="AP-PY"/>
    <x v="7"/>
    <s v="8673"/>
    <n v="4056"/>
    <s v="5916-3"/>
    <n v="0"/>
    <n v="11"/>
    <s v="E1875-Lulu Johnston"/>
    <n v="-11"/>
    <n v="11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01"/>
    <s v="AP-PY"/>
    <x v="7"/>
    <s v="8674"/>
    <n v="4056"/>
    <s v="5916-4"/>
    <n v="0"/>
    <n v="178.63"/>
    <s v="E1888-Jenny Niven"/>
    <n v="-178.63"/>
    <n v="178.63"/>
    <x v="0"/>
    <n v="0"/>
    <s v="E"/>
    <s v="Jenny Niven"/>
    <s v="E - Jenny Niven"/>
    <x v="0"/>
    <x v="0"/>
    <s v="GIA"/>
    <x v="0"/>
    <b v="0"/>
    <n v="334393.72000000003"/>
    <x v="0"/>
  </r>
  <r>
    <s v="G-400-0400"/>
    <s v="GIA Bank Account"/>
    <s v="01"/>
    <s v="AP-PY"/>
    <x v="7"/>
    <s v="8675"/>
    <n v="4056"/>
    <s v="5916-5"/>
    <n v="0"/>
    <n v="15.1"/>
    <s v="E1905-Sarah McAdam"/>
    <n v="-15.1"/>
    <n v="15.1"/>
    <x v="0"/>
    <n v="0"/>
    <s v="E"/>
    <s v="Sarah McAdam"/>
    <s v="E - Sarah McAdam"/>
    <x v="0"/>
    <x v="0"/>
    <s v="GIA"/>
    <x v="0"/>
    <b v="0"/>
    <n v="334393.72000000003"/>
    <x v="0"/>
  </r>
  <r>
    <s v="G-400-0400"/>
    <s v="GIA Bank Account"/>
    <s v="01"/>
    <s v="AP-PY"/>
    <x v="7"/>
    <s v="8676"/>
    <n v="4056"/>
    <s v="5916-6"/>
    <n v="0"/>
    <n v="20000"/>
    <s v="G100043-Paragon Ensemble"/>
    <n v="-20000"/>
    <n v="20000"/>
    <x v="1"/>
    <n v="20000"/>
    <s v="G"/>
    <s v="Paragon Ensemble"/>
    <s v="G - Paragon Ensemble"/>
    <x v="171"/>
    <x v="0"/>
    <s v="GIA"/>
    <x v="1"/>
    <b v="0"/>
    <n v="104960"/>
    <x v="0"/>
  </r>
  <r>
    <s v="G-400-0400"/>
    <s v="GIA Bank Account"/>
    <s v="01"/>
    <s v="AP-PY"/>
    <x v="7"/>
    <s v="8677"/>
    <n v="4056"/>
    <s v="5916-7"/>
    <n v="0"/>
    <n v="41583"/>
    <s v="G100045-Glasgow Sculpture Studios Limited"/>
    <n v="-41583"/>
    <n v="41583"/>
    <x v="1"/>
    <n v="41583"/>
    <s v="G"/>
    <s v="Glasgow Sculpture Studios Limited"/>
    <s v="G - Glasgow Sculpture Studios Limited"/>
    <x v="172"/>
    <x v="0"/>
    <s v="GIA"/>
    <x v="1"/>
    <b v="1"/>
    <n v="216332"/>
    <x v="0"/>
  </r>
  <r>
    <s v="G-400-0400"/>
    <s v="GIA Bank Account"/>
    <s v="01"/>
    <s v="AP-PY"/>
    <x v="7"/>
    <s v="8678"/>
    <n v="4056"/>
    <s v="5916-8"/>
    <n v="0"/>
    <n v="271288"/>
    <s v="G100087-Dundee Repertory Theatre Limited"/>
    <n v="-271288"/>
    <n v="271288"/>
    <x v="1"/>
    <n v="271288"/>
    <s v="G"/>
    <s v="Dundee Repertory Theatre Limited"/>
    <s v="G - Dundee Repertory Theatre Limited"/>
    <x v="173"/>
    <x v="0"/>
    <s v="GIA"/>
    <x v="1"/>
    <b v="1"/>
    <n v="1147151"/>
    <x v="0"/>
  </r>
  <r>
    <s v="G-400-0400"/>
    <s v="GIA Bank Account"/>
    <s v="01"/>
    <s v="AP-PY"/>
    <x v="7"/>
    <s v="8679"/>
    <n v="4056"/>
    <s v="5916-9"/>
    <n v="0"/>
    <n v="83250"/>
    <s v="G100109-Aberdeen Performing Arts"/>
    <n v="-83250"/>
    <n v="83250"/>
    <x v="1"/>
    <n v="83250"/>
    <s v="G"/>
    <s v="Aberdeen Performing Arts"/>
    <s v="G - Aberdeen Performing Arts"/>
    <x v="174"/>
    <x v="0"/>
    <s v="GIA"/>
    <x v="1"/>
    <b v="1"/>
    <n v="517170"/>
    <x v="0"/>
  </r>
  <r>
    <s v="G-400-0400"/>
    <s v="GIA Bank Account"/>
    <s v="01"/>
    <s v="AP-PY"/>
    <x v="7"/>
    <s v="8680"/>
    <n v="4056"/>
    <s v="5916-10"/>
    <n v="0"/>
    <n v="115833"/>
    <s v="G100110-An Lanntair Limited"/>
    <n v="-115833"/>
    <n v="115833"/>
    <x v="1"/>
    <n v="115833"/>
    <s v="G"/>
    <s v="An Lanntair Limited"/>
    <s v="G - An Lanntair Limited"/>
    <x v="175"/>
    <x v="0"/>
    <s v="GIA"/>
    <x v="1"/>
    <b v="1"/>
    <n v="437685"/>
    <x v="0"/>
  </r>
  <r>
    <s v="G-400-0400"/>
    <s v="GIA Bank Account"/>
    <s v="01"/>
    <s v="AP-PY"/>
    <x v="7"/>
    <s v="8681"/>
    <n v="4056"/>
    <s v="5916-11"/>
    <n v="0"/>
    <n v="150000"/>
    <s v="G100111-Arika Heavy Industries"/>
    <n v="-150000"/>
    <n v="150000"/>
    <x v="1"/>
    <n v="150000"/>
    <s v="G"/>
    <s v="Arika Heavy Industries"/>
    <s v="G - Arika Heavy Industries"/>
    <x v="176"/>
    <x v="0"/>
    <s v="GIA"/>
    <x v="1"/>
    <b v="1"/>
    <n v="200000"/>
    <x v="0"/>
  </r>
  <r>
    <s v="G-400-0400"/>
    <s v="GIA Bank Account"/>
    <s v="01"/>
    <s v="AP-PY"/>
    <x v="7"/>
    <s v="8682"/>
    <n v="4056"/>
    <s v="5916-12"/>
    <n v="0"/>
    <n v="67000"/>
    <s v="G100112-Artists Collective Gallery"/>
    <n v="-67000"/>
    <n v="67000"/>
    <x v="1"/>
    <n v="67000"/>
    <s v="G"/>
    <s v="Artists Collective Gallery"/>
    <s v="G - Artists Collective Gallery"/>
    <x v="33"/>
    <x v="0"/>
    <s v="GIA"/>
    <x v="1"/>
    <b v="1"/>
    <n v="280194.49"/>
    <x v="0"/>
  </r>
  <r>
    <s v="G-400-0400"/>
    <s v="GIA Bank Account"/>
    <s v="01"/>
    <s v="AP-PY"/>
    <x v="7"/>
    <s v="8683"/>
    <n v="4056"/>
    <s v="5916-13"/>
    <n v="0"/>
    <n v="37500"/>
    <s v="G100113-Atlas Arts"/>
    <n v="-37500"/>
    <n v="37500"/>
    <x v="1"/>
    <n v="37500"/>
    <s v="G"/>
    <s v="Atlas Arts"/>
    <s v="G - Atlas Arts"/>
    <x v="177"/>
    <x v="0"/>
    <s v="GIA"/>
    <x v="1"/>
    <b v="1"/>
    <n v="150000"/>
    <x v="0"/>
  </r>
  <r>
    <s v="G-400-0400"/>
    <s v="GIA Bank Account"/>
    <s v="01"/>
    <s v="AP-PY"/>
    <x v="7"/>
    <s v="8684"/>
    <n v="4056"/>
    <s v="5916-14"/>
    <n v="0"/>
    <n v="34100"/>
    <s v="G100114-Barrowland Ballet"/>
    <n v="-34100"/>
    <n v="34100"/>
    <x v="1"/>
    <n v="34100"/>
    <s v="G"/>
    <s v="Barrowland Ballet"/>
    <s v="G - Barrowland Ballet"/>
    <x v="178"/>
    <x v="0"/>
    <s v="GIA"/>
    <x v="1"/>
    <b v="1"/>
    <n v="144935"/>
    <x v="0"/>
  </r>
  <r>
    <s v="G-400-0400"/>
    <s v="GIA Bank Account"/>
    <s v="01"/>
    <s v="AP-PY"/>
    <x v="7"/>
    <s v="8685"/>
    <n v="4056"/>
    <s v="5916-15"/>
    <n v="0"/>
    <n v="50000"/>
    <s v="G100115-Celtic Connections"/>
    <n v="-50000"/>
    <n v="50000"/>
    <x v="1"/>
    <n v="50000"/>
    <s v="G"/>
    <s v="Celtic Connections"/>
    <s v="G - Celtic Connections"/>
    <x v="179"/>
    <x v="0"/>
    <s v="GIA"/>
    <x v="1"/>
    <b v="1"/>
    <n v="183334"/>
    <x v="0"/>
  </r>
  <r>
    <s v="G-400-0400"/>
    <s v="GIA Bank Account"/>
    <s v="01"/>
    <s v="AP-PY"/>
    <x v="7"/>
    <s v="8686"/>
    <n v="4056"/>
    <s v="5916-16"/>
    <n v="0"/>
    <n v="210000"/>
    <s v="G100116-Centre for Contemporary Arts"/>
    <n v="-210000"/>
    <n v="210000"/>
    <x v="1"/>
    <n v="210000"/>
    <s v="G"/>
    <s v="Centre for Contemporary Arts"/>
    <s v="G - Centre for Contemporary Arts"/>
    <x v="180"/>
    <x v="0"/>
    <s v="GIA"/>
    <x v="1"/>
    <b v="1"/>
    <n v="667017.23"/>
    <x v="0"/>
  </r>
  <r>
    <s v="G-400-0400"/>
    <s v="GIA Bank Account"/>
    <s v="01"/>
    <s v="AP-PY"/>
    <x v="7"/>
    <s v="8687"/>
    <n v="4056"/>
    <s v="5916-17"/>
    <n v="0"/>
    <n v="630000"/>
    <s v="G100117-Centre for the Moving Image"/>
    <n v="-630000"/>
    <n v="630000"/>
    <x v="1"/>
    <n v="630000"/>
    <s v="G"/>
    <s v="Centre for the Moving Image"/>
    <s v="G - Centre for the Moving Image"/>
    <x v="181"/>
    <x v="0"/>
    <s v="GIA"/>
    <x v="1"/>
    <b v="1"/>
    <n v="1115750"/>
    <x v="0"/>
  </r>
  <r>
    <s v="G-400-0400"/>
    <s v="GIA Bank Account"/>
    <s v="01"/>
    <s v="AP-PY"/>
    <x v="7"/>
    <s v="8688"/>
    <n v="4056"/>
    <s v="5916-18"/>
    <n v="0"/>
    <n v="277750"/>
    <s v="G100118-Citizens Theatre"/>
    <n v="-277750"/>
    <n v="277750"/>
    <x v="1"/>
    <n v="277750"/>
    <s v="G"/>
    <s v="Citizens Theatre"/>
    <s v="G - Citizens Theatre"/>
    <x v="182"/>
    <x v="0"/>
    <s v="GIA"/>
    <x v="1"/>
    <b v="1"/>
    <n v="1111000"/>
    <x v="0"/>
  </r>
  <r>
    <s v="G-400-0400"/>
    <s v="GIA Bank Account"/>
    <s v="01"/>
    <s v="AP-PY"/>
    <x v="7"/>
    <s v="8689"/>
    <n v="4056"/>
    <s v="5916-19"/>
    <n v="0"/>
    <n v="40000"/>
    <s v="G100119-City Moves [Aberdeen City Coun"/>
    <n v="-40000"/>
    <n v="40000"/>
    <x v="1"/>
    <n v="40000"/>
    <s v="G"/>
    <s v="City Moves [Aberdeen City Coun"/>
    <s v="G - City Moves [Aberdeen City Coun"/>
    <x v="183"/>
    <x v="0"/>
    <s v="GIA"/>
    <x v="1"/>
    <b v="1"/>
    <n v="118500"/>
    <x v="0"/>
  </r>
  <r>
    <s v="G-400-0400"/>
    <s v="GIA Bank Account"/>
    <s v="01"/>
    <s v="AP-PY"/>
    <x v="7"/>
    <s v="8691"/>
    <n v="4056"/>
    <s v="5916-21"/>
    <n v="0"/>
    <n v="90000"/>
    <s v="G100121-Conflux Scotland Ltd"/>
    <n v="-90000"/>
    <n v="90000"/>
    <x v="1"/>
    <n v="90000"/>
    <s v="G"/>
    <s v="Conflux Scotland Ltd"/>
    <s v="G - Conflux Scotland Ltd"/>
    <x v="184"/>
    <x v="0"/>
    <s v="GIA"/>
    <x v="1"/>
    <b v="1"/>
    <n v="168500"/>
    <x v="0"/>
  </r>
  <r>
    <s v="G-400-0400"/>
    <s v="GIA Bank Account"/>
    <s v="01"/>
    <s v="AP-PY"/>
    <x v="7"/>
    <s v="8692"/>
    <n v="4056"/>
    <s v="5916-22"/>
    <n v="0"/>
    <n v="44444"/>
    <s v="G100122-Cove Park Ltd"/>
    <n v="-44444"/>
    <n v="44444"/>
    <x v="1"/>
    <n v="44444"/>
    <s v="G"/>
    <s v="Cove Park Ltd"/>
    <s v="G - Cove Park Ltd"/>
    <x v="185"/>
    <x v="0"/>
    <s v="GIA"/>
    <x v="1"/>
    <b v="1"/>
    <n v="351009.41"/>
    <x v="0"/>
  </r>
  <r>
    <s v="G-400-0400"/>
    <s v="GIA Bank Account"/>
    <s v="01"/>
    <s v="AP-PY"/>
    <x v="7"/>
    <s v="8693"/>
    <n v="4056"/>
    <s v="5916-23"/>
    <n v="0"/>
    <n v="130000"/>
    <s v="G100123-Craft Scotland"/>
    <n v="-130000"/>
    <n v="130000"/>
    <x v="1"/>
    <n v="130000"/>
    <s v="G"/>
    <s v="Craft Scotland"/>
    <s v="G - Craft Scotland"/>
    <x v="186"/>
    <x v="0"/>
    <s v="GIA"/>
    <x v="1"/>
    <b v="1"/>
    <n v="334050"/>
    <x v="0"/>
  </r>
  <r>
    <s v="G-400-0400"/>
    <s v="GIA Bank Account"/>
    <s v="01"/>
    <s v="AP-PY"/>
    <x v="7"/>
    <s v="8694"/>
    <n v="4056"/>
    <s v="5916-24"/>
    <n v="0"/>
    <n v="100000"/>
    <s v="G100124-Theatre Cryptic"/>
    <n v="-100000"/>
    <n v="100000"/>
    <x v="1"/>
    <n v="100000"/>
    <s v="G"/>
    <s v="Theatre Cryptic"/>
    <s v="G - Theatre Cryptic"/>
    <x v="187"/>
    <x v="0"/>
    <s v="GIA"/>
    <x v="1"/>
    <b v="1"/>
    <n v="278000"/>
    <x v="0"/>
  </r>
  <r>
    <s v="G-400-0400"/>
    <s v="GIA Bank Account"/>
    <s v="01"/>
    <s v="AP-PY"/>
    <x v="7"/>
    <s v="8695"/>
    <n v="4056"/>
    <s v="5916-25"/>
    <n v="0"/>
    <n v="81250"/>
    <s v="G100125-Tramway [Culture And Sport Glasgow]"/>
    <n v="-81250"/>
    <n v="81250"/>
    <x v="1"/>
    <n v="81250"/>
    <s v="G"/>
    <s v="Tramway [Culture And Sport Glasgow]"/>
    <s v="G - Tramway [Culture And Sport Glasgow]"/>
    <x v="188"/>
    <x v="0"/>
    <s v="GIA"/>
    <x v="1"/>
    <b v="1"/>
    <n v="325000"/>
    <x v="0"/>
  </r>
  <r>
    <s v="G-400-0400"/>
    <s v="GIA Bank Account"/>
    <s v="01"/>
    <s v="AP-PY"/>
    <x v="7"/>
    <s v="8696"/>
    <n v="4056"/>
    <s v="5916-26"/>
    <n v="0"/>
    <n v="61667"/>
    <s v="G100126-Cumbernauld Theatre Trust"/>
    <n v="-61667"/>
    <n v="61667"/>
    <x v="1"/>
    <n v="61667"/>
    <s v="G"/>
    <s v="Cumbernauld Theatre Trust"/>
    <s v="G - Cumbernauld Theatre Trust"/>
    <x v="189"/>
    <x v="0"/>
    <s v="GIA"/>
    <x v="1"/>
    <b v="1"/>
    <n v="246668"/>
    <x v="0"/>
  </r>
  <r>
    <s v="G-400-0400"/>
    <s v="GIA Bank Account"/>
    <s v="01"/>
    <s v="AP-PY"/>
    <x v="7"/>
    <s v="8697"/>
    <n v="4056"/>
    <s v="5916-27"/>
    <n v="0"/>
    <n v="28452"/>
    <s v="G100127-Curious Seed"/>
    <n v="-28452"/>
    <n v="28452"/>
    <x v="1"/>
    <n v="28452"/>
    <s v="G"/>
    <s v="Curious Seed"/>
    <s v="G - Curious Seed"/>
    <x v="190"/>
    <x v="0"/>
    <s v="GIA"/>
    <x v="1"/>
    <b v="1"/>
    <n v="113808"/>
    <x v="0"/>
  </r>
  <r>
    <s v="G-400-0400"/>
    <s v="GIA Bank Account"/>
    <s v="01"/>
    <s v="AP-PY"/>
    <x v="7"/>
    <s v="8698"/>
    <n v="4056"/>
    <s v="5916-28"/>
    <n v="0"/>
    <n v="102000"/>
    <s v="G100128-Dance Base"/>
    <n v="-102000"/>
    <n v="102000"/>
    <x v="1"/>
    <n v="102000"/>
    <s v="G"/>
    <s v="Dance Base"/>
    <s v="G - Dance Base"/>
    <x v="191"/>
    <x v="0"/>
    <s v="GIA"/>
    <x v="1"/>
    <b v="1"/>
    <n v="438634"/>
    <x v="0"/>
  </r>
  <r>
    <s v="G-400-0400"/>
    <s v="GIA Bank Account"/>
    <s v="01"/>
    <s v="AP-PY"/>
    <x v="7"/>
    <s v="8699"/>
    <n v="4056"/>
    <s v="5916-29"/>
    <n v="0"/>
    <n v="25000"/>
    <s v="G100129-Dovecot Foundation"/>
    <n v="-25000"/>
    <n v="25000"/>
    <x v="1"/>
    <n v="25000"/>
    <s v="G"/>
    <s v="Dovecot Foundation"/>
    <s v="G - Dovecot Foundation"/>
    <x v="192"/>
    <x v="0"/>
    <s v="GIA"/>
    <x v="1"/>
    <b v="1"/>
    <n v="100000"/>
    <x v="0"/>
  </r>
  <r>
    <s v="G-400-0400"/>
    <s v="GIA Bank Account"/>
    <s v="01"/>
    <s v="AP-PY"/>
    <x v="7"/>
    <s v="8700"/>
    <n v="4056"/>
    <s v="5916-30"/>
    <n v="0"/>
    <n v="166500"/>
    <s v="G100130-Dundee Contemporary Arts Ltd"/>
    <n v="-166500"/>
    <n v="166500"/>
    <x v="1"/>
    <n v="166500"/>
    <s v="G"/>
    <s v="Dundee Contemporary Arts Ltd"/>
    <s v="G - Dundee Contemporary Arts Ltd"/>
    <x v="193"/>
    <x v="0"/>
    <s v="GIA"/>
    <x v="1"/>
    <b v="1"/>
    <n v="670904.02"/>
    <x v="0"/>
  </r>
  <r>
    <s v="G-400-0400"/>
    <s v="GIA Bank Account"/>
    <s v="01"/>
    <s v="AP-PY"/>
    <x v="7"/>
    <s v="8701"/>
    <n v="4056"/>
    <s v="5916-31"/>
    <n v="0"/>
    <n v="25000"/>
    <s v="G100131-Dunedin Consort"/>
    <n v="-25000"/>
    <n v="25000"/>
    <x v="1"/>
    <n v="25000"/>
    <s v="G"/>
    <s v="Dunedin Consort"/>
    <s v="G - Dunedin Consort"/>
    <x v="194"/>
    <x v="0"/>
    <s v="GIA"/>
    <x v="1"/>
    <b v="1"/>
    <n v="100000"/>
    <x v="0"/>
  </r>
  <r>
    <s v="G-400-0400"/>
    <s v="GIA Bank Account"/>
    <s v="01"/>
    <s v="AP-PY"/>
    <x v="7"/>
    <s v="8702"/>
    <n v="4056"/>
    <s v="5916-32"/>
    <n v="0"/>
    <n v="175000"/>
    <s v="G100132-Eden Court Highlands Ltd"/>
    <n v="-175000"/>
    <n v="175000"/>
    <x v="1"/>
    <n v="175000"/>
    <s v="G"/>
    <s v="Eden Court Highlands Ltd"/>
    <s v="G - Eden Court Highlands Ltd"/>
    <x v="195"/>
    <x v="0"/>
    <s v="GIA"/>
    <x v="1"/>
    <b v="1"/>
    <n v="725000"/>
    <x v="0"/>
  </r>
  <r>
    <s v="G-400-0400"/>
    <s v="GIA Bank Account"/>
    <s v="01"/>
    <s v="AP-PY"/>
    <x v="7"/>
    <s v="8703"/>
    <n v="4056"/>
    <s v="5916-33"/>
    <n v="0"/>
    <n v="25000"/>
    <s v="G100133-Edinburgh Art Festival"/>
    <n v="-25000"/>
    <n v="25000"/>
    <x v="1"/>
    <n v="25000"/>
    <s v="G"/>
    <s v="Edinburgh Art Festival"/>
    <s v="G - Edinburgh Art Festival"/>
    <x v="196"/>
    <x v="0"/>
    <s v="GIA"/>
    <x v="1"/>
    <b v="1"/>
    <n v="250000"/>
    <x v="0"/>
  </r>
  <r>
    <s v="G-400-0400"/>
    <s v="GIA Bank Account"/>
    <s v="01"/>
    <s v="AP-PY"/>
    <x v="7"/>
    <s v="8704"/>
    <n v="4056"/>
    <s v="5916-34"/>
    <n v="0"/>
    <n v="17500"/>
    <s v="G100134-Edinburgh Festival Fringe Society Ltd"/>
    <n v="-17500"/>
    <n v="17500"/>
    <x v="1"/>
    <n v="17500"/>
    <s v="G"/>
    <s v="Edinburgh Festival Fringe Society Ltd"/>
    <s v="G - Edinburgh Festival Fringe Society Ltd"/>
    <x v="197"/>
    <x v="0"/>
    <s v="GIA"/>
    <x v="1"/>
    <b v="0"/>
    <n v="245000"/>
    <x v="0"/>
  </r>
  <r>
    <s v="G-400-0400"/>
    <s v="GIA Bank Account"/>
    <s v="01"/>
    <s v="AP-PY"/>
    <x v="7"/>
    <s v="8705"/>
    <n v="4056"/>
    <s v="5916-35"/>
    <n v="0"/>
    <n v="69667"/>
    <s v="G100135-Edinburgh International Book Festival"/>
    <n v="-69667"/>
    <n v="69667"/>
    <x v="1"/>
    <n v="69667"/>
    <s v="G"/>
    <s v="Edinburgh International Book Festival"/>
    <s v="G - Edinburgh International Book Festival"/>
    <x v="198"/>
    <x v="0"/>
    <s v="GIA"/>
    <x v="1"/>
    <b v="1"/>
    <n v="388668"/>
    <x v="0"/>
  </r>
  <r>
    <s v="G-400-0400"/>
    <s v="GIA Bank Account"/>
    <s v="01"/>
    <s v="AP-PY"/>
    <x v="7"/>
    <s v="8706"/>
    <n v="4056"/>
    <s v="5916-36"/>
    <n v="0"/>
    <n v="2317000"/>
    <s v="G100136-Edinburgh International Festival"/>
    <n v="-2317000"/>
    <n v="2317000"/>
    <x v="1"/>
    <n v="2317000"/>
    <s v="G"/>
    <s v="Edinburgh International Festival"/>
    <s v="G - Edinburgh International Festival"/>
    <x v="199"/>
    <x v="0"/>
    <s v="GIA"/>
    <x v="1"/>
    <b v="1"/>
    <n v="2517000"/>
    <x v="0"/>
  </r>
  <r>
    <s v="G-400-0400"/>
    <s v="GIA Bank Account"/>
    <s v="01"/>
    <s v="AP-PY"/>
    <x v="7"/>
    <s v="8707"/>
    <n v="4056"/>
    <s v="5916-37"/>
    <n v="0"/>
    <n v="40000"/>
    <s v="G100137-Edinburgh Printmakers Ltd"/>
    <n v="-40000"/>
    <n v="40000"/>
    <x v="1"/>
    <n v="40000"/>
    <s v="G"/>
    <s v="Edinburgh Printmakers Ltd"/>
    <s v="G - Edinburgh Printmakers Ltd"/>
    <x v="200"/>
    <x v="0"/>
    <s v="GIA"/>
    <x v="1"/>
    <b v="1"/>
    <n v="160000"/>
    <x v="0"/>
  </r>
  <r>
    <s v="G-400-0400"/>
    <s v="GIA Bank Account"/>
    <s v="01"/>
    <s v="AP-PY"/>
    <x v="7"/>
    <s v="8708"/>
    <n v="4056"/>
    <s v="5916-38"/>
    <n v="0"/>
    <n v="58333"/>
    <s v="G100138-Edinburgh Sculpture Workshop"/>
    <n v="-58333"/>
    <n v="58333"/>
    <x v="1"/>
    <n v="58333"/>
    <s v="G"/>
    <s v="Edinburgh Sculpture Workshop"/>
    <s v="G - Edinburgh Sculpture Workshop"/>
    <x v="201"/>
    <x v="0"/>
    <s v="GIA"/>
    <x v="1"/>
    <b v="1"/>
    <n v="248332"/>
    <x v="0"/>
  </r>
  <r>
    <s v="G-400-0400"/>
    <s v="GIA Bank Account"/>
    <s v="01"/>
    <s v="AP-PY"/>
    <x v="7"/>
    <s v="8709"/>
    <n v="4056"/>
    <s v="5916-39"/>
    <n v="0"/>
    <n v="22785"/>
    <s v="G100139-Fife Contemporary Art And Craft (St Andrews) Limited"/>
    <n v="-22785"/>
    <n v="22785"/>
    <x v="1"/>
    <n v="22785"/>
    <s v="G"/>
    <s v="Fife Contemporary Art And Craft (St Andrews) Limited"/>
    <s v="G - Fife Contemporary Art And Craft (St Andrews) Limited"/>
    <x v="202"/>
    <x v="0"/>
    <s v="GIA"/>
    <x v="1"/>
    <b v="0"/>
    <n v="91140"/>
    <x v="0"/>
  </r>
  <r>
    <s v="G-400-0400"/>
    <s v="GIA Bank Account"/>
    <s v="01"/>
    <s v="AP-PY"/>
    <x v="7"/>
    <s v="8710"/>
    <n v="4056"/>
    <s v="5916-40"/>
    <n v="0"/>
    <n v="43750"/>
    <s v="G100140-Fire Exit Ltd"/>
    <n v="-43750"/>
    <n v="43750"/>
    <x v="1"/>
    <n v="43750"/>
    <s v="G"/>
    <s v="Fire Exit Ltd"/>
    <s v="G - Fire Exit Ltd"/>
    <x v="203"/>
    <x v="0"/>
    <s v="GIA"/>
    <x v="1"/>
    <b v="1"/>
    <n v="176752"/>
    <x v="0"/>
  </r>
  <r>
    <s v="G-400-0400"/>
    <s v="GIA Bank Account"/>
    <s v="01"/>
    <s v="AP-PY"/>
    <x v="7"/>
    <s v="8711"/>
    <n v="4056"/>
    <s v="5916-41"/>
    <n v="0"/>
    <n v="192500"/>
    <s v="G100141-Fruitmarket Gallery Limited"/>
    <n v="-192500"/>
    <n v="192500"/>
    <x v="1"/>
    <n v="192500"/>
    <s v="G"/>
    <s v="Fruitmarket Gallery Limited"/>
    <s v="G - Fruitmarket Gallery Limited"/>
    <x v="204"/>
    <x v="0"/>
    <s v="GIA"/>
    <x v="1"/>
    <b v="1"/>
    <n v="770000"/>
    <x v="0"/>
  </r>
  <r>
    <s v="G-400-0400"/>
    <s v="GIA Bank Account"/>
    <s v="01"/>
    <s v="AP-PY"/>
    <x v="7"/>
    <s v="8712"/>
    <n v="4056"/>
    <s v="5916-42"/>
    <n v="0"/>
    <n v="158000"/>
    <s v="G100142-Glasgow Film Theatre Ltd"/>
    <n v="-158000"/>
    <n v="158000"/>
    <x v="1"/>
    <n v="158000"/>
    <s v="G"/>
    <s v="Glasgow Film Theatre Ltd"/>
    <s v="G - Glasgow Film Theatre Ltd"/>
    <x v="205"/>
    <x v="0"/>
    <s v="GIA"/>
    <x v="1"/>
    <b v="1"/>
    <n v="638204.17999999993"/>
    <x v="0"/>
  </r>
  <r>
    <s v="G-400-0400"/>
    <s v="GIA Bank Account"/>
    <s v="01"/>
    <s v="AP-PY"/>
    <x v="7"/>
    <s v="8713"/>
    <n v="4056"/>
    <s v="5916-43"/>
    <n v="0"/>
    <n v="22500"/>
    <s v="G100143-Glasgow International (Culture and Sport Glasgow)"/>
    <n v="-22500"/>
    <n v="22500"/>
    <x v="1"/>
    <n v="22500"/>
    <s v="G"/>
    <s v="Glasgow International (Culture and Sport Glasgow)"/>
    <s v="G - Glasgow International (Culture and Sport Glasgow)"/>
    <x v="206"/>
    <x v="0"/>
    <s v="GIA"/>
    <x v="1"/>
    <b v="0"/>
    <n v="91250"/>
    <x v="0"/>
  </r>
  <r>
    <s v="G-400-0400"/>
    <s v="GIA Bank Account"/>
    <s v="01"/>
    <s v="AP-PY"/>
    <x v="7"/>
    <s v="8714"/>
    <n v="4056"/>
    <s v="5916-44"/>
    <n v="0"/>
    <n v="37500"/>
    <s v="G100144-Glasgow Lunchtime Theatres"/>
    <n v="-37500"/>
    <n v="37500"/>
    <x v="1"/>
    <n v="37500"/>
    <s v="G"/>
    <s v="Glasgow Lunchtime Theatres"/>
    <s v="G - Glasgow Lunchtime Theatres"/>
    <x v="207"/>
    <x v="0"/>
    <s v="GIA"/>
    <x v="1"/>
    <b v="1"/>
    <n v="160000"/>
    <x v="0"/>
  </r>
  <r>
    <s v="G-400-0400"/>
    <s v="GIA Bank Account"/>
    <s v="01"/>
    <s v="AP-PY"/>
    <x v="7"/>
    <s v="8715"/>
    <n v="4056"/>
    <s v="5916-45"/>
    <n v="0"/>
    <n v="36750"/>
    <s v="G100145-Glasgow Photography Group Ltd - Street Level"/>
    <n v="-36750"/>
    <n v="36750"/>
    <x v="1"/>
    <n v="36750"/>
    <s v="G"/>
    <s v="Glasgow Photography Group Ltd - Street Level"/>
    <s v="G - Glasgow Photography Group Ltd - Street Level"/>
    <x v="208"/>
    <x v="0"/>
    <s v="GIA"/>
    <x v="1"/>
    <b v="1"/>
    <n v="147000"/>
    <x v="0"/>
  </r>
  <r>
    <s v="G-400-0400"/>
    <s v="GIA Bank Account"/>
    <s v="01"/>
    <s v="AP-PY"/>
    <x v="7"/>
    <s v="8716"/>
    <n v="4056"/>
    <s v="5916-46"/>
    <n v="0"/>
    <n v="65000"/>
    <s v="G100146-Glasgow Print Studios"/>
    <n v="-65000"/>
    <n v="65000"/>
    <x v="1"/>
    <n v="65000"/>
    <s v="G"/>
    <s v="Glasgow Print Studios"/>
    <s v="G - Glasgow Print Studios"/>
    <x v="209"/>
    <x v="0"/>
    <s v="GIA"/>
    <x v="1"/>
    <b v="1"/>
    <n v="160000"/>
    <x v="0"/>
  </r>
  <r>
    <s v="G-400-0400"/>
    <s v="GIA Bank Account"/>
    <s v="01"/>
    <s v="AP-PY"/>
    <x v="7"/>
    <s v="8717"/>
    <n v="4056"/>
    <s v="5916-47"/>
    <n v="0"/>
    <n v="79000"/>
    <s v="G100147-Grid Iron Theatre Company"/>
    <n v="-79000"/>
    <n v="79000"/>
    <x v="1"/>
    <n v="79000"/>
    <s v="G"/>
    <s v="Grid Iron Theatre Company"/>
    <s v="G - Grid Iron Theatre Company"/>
    <x v="210"/>
    <x v="0"/>
    <s v="GIA"/>
    <x v="1"/>
    <b v="1"/>
    <n v="220000"/>
    <x v="0"/>
  </r>
  <r>
    <s v="G-400-0400"/>
    <s v="GIA Bank Account"/>
    <s v="01"/>
    <s v="AP-PY"/>
    <x v="7"/>
    <s v="8718"/>
    <n v="4056"/>
    <s v="5916-48"/>
    <n v="0"/>
    <n v="45833"/>
    <s v="G100148-Hebrides Ensemble"/>
    <n v="-45833"/>
    <n v="45833"/>
    <x v="1"/>
    <n v="45833"/>
    <s v="G"/>
    <s v="Hebrides Ensemble"/>
    <s v="G - Hebrides Ensemble"/>
    <x v="211"/>
    <x v="0"/>
    <s v="GIA"/>
    <x v="1"/>
    <b v="1"/>
    <n v="183333"/>
    <x v="0"/>
  </r>
  <r>
    <s v="G-400-0400"/>
    <s v="GIA Bank Account"/>
    <s v="01"/>
    <s v="AP-PY"/>
    <x v="7"/>
    <s v="8719"/>
    <n v="4056"/>
    <s v="5916-49"/>
    <n v="0"/>
    <n v="25000"/>
    <s v="G100149-Highland Print Studio"/>
    <n v="-25000"/>
    <n v="25000"/>
    <x v="1"/>
    <n v="25000"/>
    <s v="G"/>
    <s v="Highland Print Studio"/>
    <s v="G - Highland Print Studio"/>
    <x v="212"/>
    <x v="0"/>
    <s v="GIA"/>
    <x v="1"/>
    <b v="1"/>
    <n v="100000"/>
    <x v="0"/>
  </r>
  <r>
    <s v="G-400-0400"/>
    <s v="GIA Bank Account"/>
    <s v="01"/>
    <s v="AP-PY"/>
    <x v="7"/>
    <s v="8720"/>
    <n v="4056"/>
    <s v="5916-50"/>
    <n v="0"/>
    <n v="100000"/>
    <s v="G100150-Horsecross Arts Ltd"/>
    <n v="-100000"/>
    <n v="100000"/>
    <x v="1"/>
    <n v="100000"/>
    <s v="G"/>
    <s v="Horsecross Arts Ltd"/>
    <s v="G - Horsecross Arts Ltd"/>
    <x v="213"/>
    <x v="0"/>
    <s v="GIA"/>
    <x v="1"/>
    <b v="1"/>
    <n v="333000"/>
    <x v="0"/>
  </r>
  <r>
    <s v="G-400-0400"/>
    <s v="GIA Bank Account"/>
    <s v="01"/>
    <s v="AP-PY"/>
    <x v="7"/>
    <s v="8721"/>
    <n v="4056"/>
    <s v="5916-51"/>
    <n v="0"/>
    <n v="25000"/>
    <s v="G100151-Hospitalfield Arts"/>
    <n v="-25000"/>
    <n v="25000"/>
    <x v="1"/>
    <n v="25000"/>
    <s v="G"/>
    <s v="Hospitalfield Arts"/>
    <s v="G - Hospitalfield Arts"/>
    <x v="93"/>
    <x v="0"/>
    <s v="GIA"/>
    <x v="1"/>
    <b v="1"/>
    <n v="186760"/>
    <x v="0"/>
  </r>
  <r>
    <s v="G-400-0400"/>
    <s v="GIA Bank Account"/>
    <s v="01"/>
    <s v="AP-PY"/>
    <x v="7"/>
    <s v="8722"/>
    <n v="4056"/>
    <s v="5916-52"/>
    <n v="0"/>
    <n v="103000"/>
    <s v="G100153-MacRobert Arts Centre"/>
    <n v="-103000"/>
    <n v="103000"/>
    <x v="1"/>
    <n v="103000"/>
    <s v="G"/>
    <s v="MacRobert Arts Centre"/>
    <s v="G - MacRobert Arts Centre"/>
    <x v="214"/>
    <x v="0"/>
    <s v="GIA"/>
    <x v="1"/>
    <b v="1"/>
    <n v="409000"/>
    <x v="0"/>
  </r>
  <r>
    <s v="G-400-0400"/>
    <s v="GIA Bank Account"/>
    <s v="01"/>
    <s v="AP-PY"/>
    <x v="7"/>
    <s v="8723"/>
    <n v="4056"/>
    <s v="5916-53"/>
    <n v="0"/>
    <n v="51250"/>
    <s v="G100154-Mischief La-Bas"/>
    <n v="-51250"/>
    <n v="51250"/>
    <x v="1"/>
    <n v="51250"/>
    <s v="G"/>
    <s v="Mischief La-Bas"/>
    <s v="G - Mischief La-Bas"/>
    <x v="215"/>
    <x v="0"/>
    <s v="GIA"/>
    <x v="1"/>
    <b v="1"/>
    <n v="205000"/>
    <x v="0"/>
  </r>
  <r>
    <s v="G-400-0400"/>
    <s v="GIA Bank Account"/>
    <s v="01"/>
    <s v="AP-PY"/>
    <x v="7"/>
    <s v="8724"/>
    <n v="4056"/>
    <s v="5916-54"/>
    <n v="0"/>
    <n v="29083"/>
    <s v="G100155-Moniack Mhor Ltd"/>
    <n v="-29083"/>
    <n v="29083"/>
    <x v="1"/>
    <n v="29083"/>
    <s v="G"/>
    <s v="Moniack Mhor Ltd"/>
    <s v="G - Moniack Mhor Ltd"/>
    <x v="216"/>
    <x v="0"/>
    <s v="GIA"/>
    <x v="1"/>
    <b v="1"/>
    <n v="138708"/>
    <x v="0"/>
  </r>
  <r>
    <s v="G-400-0400"/>
    <s v="GIA Bank Account"/>
    <s v="01"/>
    <s v="AP-PY"/>
    <x v="7"/>
    <s v="8725"/>
    <n v="4056"/>
    <s v="5916-55"/>
    <n v="0"/>
    <n v="45000"/>
    <s v="G100156-North Lands Creative Glass"/>
    <n v="-45000"/>
    <n v="45000"/>
    <x v="1"/>
    <n v="45000"/>
    <s v="G"/>
    <s v="North Lands Creative Glass"/>
    <s v="G - North Lands Creative Glass"/>
    <x v="217"/>
    <x v="0"/>
    <s v="GIA"/>
    <x v="1"/>
    <b v="1"/>
    <n v="189000"/>
    <x v="0"/>
  </r>
  <r>
    <s v="G-400-0400"/>
    <s v="GIA Bank Account"/>
    <s v="01"/>
    <s v="AP-PY"/>
    <x v="7"/>
    <s v="8726"/>
    <n v="4056"/>
    <s v="5916-56"/>
    <n v="0"/>
    <n v="37500"/>
    <s v="G100157-NVA (Europe) Limited"/>
    <n v="-37500"/>
    <n v="37500"/>
    <x v="1"/>
    <n v="37500"/>
    <s v="G"/>
    <s v="NVA (Europe) Limited"/>
    <s v="G - NVA (Europe) Limited"/>
    <x v="218"/>
    <x v="0"/>
    <s v="GIA"/>
    <x v="1"/>
    <b v="1"/>
    <n v="150000"/>
    <x v="0"/>
  </r>
  <r>
    <s v="G-400-0400"/>
    <s v="GIA Bank Account"/>
    <s v="01"/>
    <s v="AP-PY"/>
    <x v="7"/>
    <s v="8727"/>
    <n v="4056"/>
    <s v="5916-57"/>
    <n v="0"/>
    <n v="67000"/>
    <s v="G100158-Peacock Visual Arts Limited"/>
    <n v="-67000"/>
    <n v="67000"/>
    <x v="1"/>
    <n v="67000"/>
    <s v="G"/>
    <s v="Peacock Visual Arts Limited"/>
    <s v="G - Peacock Visual Arts Limited"/>
    <x v="219"/>
    <x v="0"/>
    <s v="GIA"/>
    <x v="1"/>
    <b v="1"/>
    <n v="270500"/>
    <x v="0"/>
  </r>
  <r>
    <s v="G-400-0400"/>
    <s v="GIA Bank Account"/>
    <s v="01"/>
    <s v="AP-PY"/>
    <x v="7"/>
    <s v="8728"/>
    <n v="4056"/>
    <s v="5916-58"/>
    <n v="0"/>
    <n v="78000"/>
    <s v="G100159-Pier Arts Centre"/>
    <n v="-78000"/>
    <n v="78000"/>
    <x v="1"/>
    <n v="78000"/>
    <s v="G"/>
    <s v="Pier Arts Centre"/>
    <s v="G - Pier Arts Centre"/>
    <x v="220"/>
    <x v="0"/>
    <s v="GIA"/>
    <x v="1"/>
    <b v="1"/>
    <n v="266667"/>
    <x v="0"/>
  </r>
  <r>
    <s v="G-400-0400"/>
    <s v="GIA Bank Account"/>
    <s v="01"/>
    <s v="AP-PY"/>
    <x v="7"/>
    <s v="8729"/>
    <n v="4056"/>
    <s v="5916-59"/>
    <n v="0"/>
    <n v="106250"/>
    <s v="G100160-Pitlochry Festival Theatre"/>
    <n v="-106250"/>
    <n v="106250"/>
    <x v="1"/>
    <n v="106250"/>
    <s v="G"/>
    <s v="Pitlochry Festival Theatre"/>
    <s v="G - Pitlochry Festival Theatre"/>
    <x v="221"/>
    <x v="0"/>
    <s v="GIA"/>
    <x v="1"/>
    <b v="1"/>
    <n v="425000"/>
    <x v="0"/>
  </r>
  <r>
    <s v="G-400-0400"/>
    <s v="GIA Bank Account"/>
    <s v="01"/>
    <s v="AP-PY"/>
    <x v="7"/>
    <s v="8730"/>
    <n v="4056"/>
    <s v="5916-60"/>
    <n v="0"/>
    <n v="47642"/>
    <s v="G100162-Playwrights Studio CCS"/>
    <n v="-47642"/>
    <n v="47642"/>
    <x v="1"/>
    <n v="47642"/>
    <s v="G"/>
    <s v="Playwrights Studio CCS"/>
    <s v="G - Playwrights Studio CCS"/>
    <x v="94"/>
    <x v="0"/>
    <s v="GIA"/>
    <x v="1"/>
    <b v="1"/>
    <n v="191192"/>
    <x v="0"/>
  </r>
  <r>
    <s v="G-400-0400"/>
    <s v="GIA Bank Account"/>
    <s v="01"/>
    <s v="AP-PY"/>
    <x v="7"/>
    <s v="8731"/>
    <n v="4056"/>
    <s v="5916-61"/>
    <n v="0"/>
    <n v="75000"/>
    <s v="G100163-Publishing Scotland"/>
    <n v="-75000"/>
    <n v="75000"/>
    <x v="1"/>
    <n v="75000"/>
    <s v="G"/>
    <s v="Publishing Scotland"/>
    <s v="G - Publishing Scotland"/>
    <x v="222"/>
    <x v="0"/>
    <s v="GIA"/>
    <x v="1"/>
    <b v="1"/>
    <n v="300000"/>
    <x v="0"/>
  </r>
  <r>
    <s v="G-400-0400"/>
    <s v="GIA Bank Account"/>
    <s v="01"/>
    <s v="AP-PY"/>
    <x v="7"/>
    <s v="8732"/>
    <n v="4056"/>
    <s v="5916-62"/>
    <n v="0"/>
    <n v="60440"/>
    <s v="G100164-Puppet Animation Scotland Limited"/>
    <n v="-60440"/>
    <n v="60440"/>
    <x v="1"/>
    <n v="60440"/>
    <s v="G"/>
    <s v="Puppet Animation Scotland Limited"/>
    <s v="G - Puppet Animation Scotland Limited"/>
    <x v="223"/>
    <x v="0"/>
    <s v="GIA"/>
    <x v="1"/>
    <b v="1"/>
    <n v="183665"/>
    <x v="0"/>
  </r>
  <r>
    <s v="G-400-0400"/>
    <s v="GIA Bank Account"/>
    <s v="01"/>
    <s v="AP-PY"/>
    <x v="7"/>
    <s v="8733"/>
    <n v="4056"/>
    <s v="5916-63"/>
    <n v="0"/>
    <n v="125000"/>
    <s v="G100165-Red Note Ensemble"/>
    <n v="-125000"/>
    <n v="125000"/>
    <x v="1"/>
    <n v="125000"/>
    <s v="G"/>
    <s v="Red Note Ensemble"/>
    <s v="G - Red Note Ensemble"/>
    <x v="224"/>
    <x v="0"/>
    <s v="GIA"/>
    <x v="1"/>
    <b v="1"/>
    <n v="218532"/>
    <x v="0"/>
  </r>
  <r>
    <s v="G-400-0400"/>
    <s v="GIA Bank Account"/>
    <s v="01"/>
    <s v="AP-PY"/>
    <x v="7"/>
    <s v="8734"/>
    <n v="4056"/>
    <s v="5916-64"/>
    <n v="0"/>
    <n v="435000"/>
    <s v="G100166-Royal Lyceum Theatre Company Limited"/>
    <n v="-435000"/>
    <n v="435000"/>
    <x v="1"/>
    <n v="435000"/>
    <s v="G"/>
    <s v="Royal Lyceum Theatre Company Limited"/>
    <s v="G - Royal Lyceum Theatre Company Limited"/>
    <x v="225"/>
    <x v="0"/>
    <s v="GIA"/>
    <x v="1"/>
    <b v="1"/>
    <n v="1200000"/>
    <x v="0"/>
  </r>
  <r>
    <s v="G-400-0400"/>
    <s v="GIA Bank Account"/>
    <s v="01"/>
    <s v="AP-PY"/>
    <x v="7"/>
    <s v="8735"/>
    <n v="4056"/>
    <s v="5916-65"/>
    <n v="0"/>
    <n v="214983"/>
    <s v="G100167-Scottish Book Trust"/>
    <n v="-214983"/>
    <n v="214983"/>
    <x v="1"/>
    <n v="214983"/>
    <s v="G"/>
    <s v="Scottish Book Trust"/>
    <s v="G - Scottish Book Trust"/>
    <x v="226"/>
    <x v="0"/>
    <s v="GIA"/>
    <x v="1"/>
    <b v="1"/>
    <n v="1241682"/>
    <x v="0"/>
  </r>
  <r>
    <s v="G-400-0400"/>
    <s v="GIA Bank Account"/>
    <s v="01"/>
    <s v="AP-PY"/>
    <x v="7"/>
    <s v="8736"/>
    <n v="4056"/>
    <s v="5916-66"/>
    <n v="0"/>
    <n v="224130"/>
    <s v="G100168-Scottish Dance Theatre"/>
    <n v="-224130"/>
    <n v="224130"/>
    <x v="1"/>
    <n v="224130"/>
    <s v="G"/>
    <s v="Scottish Dance Theatre"/>
    <s v="G - Scottish Dance Theatre"/>
    <x v="121"/>
    <x v="0"/>
    <s v="GIA"/>
    <x v="1"/>
    <b v="1"/>
    <n v="1018658"/>
    <x v="0"/>
  </r>
  <r>
    <s v="G-400-0400"/>
    <s v="GIA Bank Account"/>
    <s v="01"/>
    <s v="AP-PY"/>
    <x v="7"/>
    <s v="8737"/>
    <n v="4056"/>
    <s v="5916-67"/>
    <n v="0"/>
    <n v="83333"/>
    <s v="G100169-Scottish Ensemble"/>
    <n v="-83333"/>
    <n v="83333"/>
    <x v="1"/>
    <n v="83333"/>
    <s v="G"/>
    <s v="Scottish Ensemble"/>
    <s v="G - Scottish Ensemble"/>
    <x v="227"/>
    <x v="0"/>
    <s v="GIA"/>
    <x v="1"/>
    <b v="1"/>
    <n v="333333"/>
    <x v="0"/>
  </r>
  <r>
    <s v="G-400-0400"/>
    <s v="GIA Bank Account"/>
    <s v="01"/>
    <s v="AP-PY"/>
    <x v="7"/>
    <s v="8738"/>
    <n v="4056"/>
    <s v="5916-68"/>
    <n v="0"/>
    <n v="47500"/>
    <s v="G100170-Scottish Music Information Cen"/>
    <n v="-47500"/>
    <n v="47500"/>
    <x v="1"/>
    <n v="47500"/>
    <s v="G"/>
    <s v="Scottish Music Information Cen"/>
    <s v="G - Scottish Music Information Cen"/>
    <x v="228"/>
    <x v="0"/>
    <s v="GIA"/>
    <x v="1"/>
    <b v="1"/>
    <n v="314500"/>
    <x v="0"/>
  </r>
  <r>
    <s v="G-400-0400"/>
    <s v="GIA Bank Account"/>
    <s v="01"/>
    <s v="AP-PY"/>
    <x v="7"/>
    <s v="8739"/>
    <n v="4056"/>
    <s v="5916-69"/>
    <n v="0"/>
    <n v="79167"/>
    <s v="G100171-Scottish Poetry Library"/>
    <n v="-79167"/>
    <n v="79167"/>
    <x v="1"/>
    <n v="79167"/>
    <s v="G"/>
    <s v="Scottish Poetry Library"/>
    <s v="G - Scottish Poetry Library"/>
    <x v="229"/>
    <x v="0"/>
    <s v="GIA"/>
    <x v="1"/>
    <b v="1"/>
    <n v="316666"/>
    <x v="0"/>
  </r>
  <r>
    <s v="G-400-0400"/>
    <s v="GIA Bank Account"/>
    <s v="01"/>
    <s v="AP-PY"/>
    <x v="7"/>
    <s v="8740"/>
    <n v="4056"/>
    <s v="5916-70"/>
    <n v="0"/>
    <n v="48750"/>
    <s v="G100172-Scottish Scultpture Workshop"/>
    <n v="-48750"/>
    <n v="48750"/>
    <x v="1"/>
    <n v="48750"/>
    <s v="G"/>
    <s v="Scottish Scultpture Workshop"/>
    <s v="G - Scottish Scultpture Workshop"/>
    <x v="230"/>
    <x v="0"/>
    <s v="GIA"/>
    <x v="1"/>
    <b v="1"/>
    <n v="205000"/>
    <x v="0"/>
  </r>
  <r>
    <s v="G-400-0400"/>
    <s v="GIA Bank Account"/>
    <s v="01"/>
    <s v="AP-PY"/>
    <x v="7"/>
    <s v="8741"/>
    <n v="4056"/>
    <s v="5916-71"/>
    <n v="0"/>
    <n v="62500"/>
    <s v="G100173-Shetland Arts Development Agency"/>
    <n v="-62500"/>
    <n v="62500"/>
    <x v="1"/>
    <n v="62500"/>
    <s v="G"/>
    <s v="Shetland Arts Development Agency"/>
    <s v="G - Shetland Arts Development Agency"/>
    <x v="231"/>
    <x v="0"/>
    <s v="GIA"/>
    <x v="1"/>
    <b v="1"/>
    <n v="250000"/>
    <x v="0"/>
  </r>
  <r>
    <s v="G-400-0400"/>
    <s v="GIA Bank Account"/>
    <s v="01"/>
    <s v="AP-PY"/>
    <x v="7"/>
    <s v="8742"/>
    <n v="4056"/>
    <s v="5916-72"/>
    <n v="0"/>
    <n v="100000"/>
    <s v="G100174-St Magnus Festival Ltd"/>
    <n v="-100000"/>
    <n v="100000"/>
    <x v="1"/>
    <n v="100000"/>
    <s v="G"/>
    <s v="St Magnus Festival Ltd"/>
    <s v="G - St Magnus Festival Ltd"/>
    <x v="232"/>
    <x v="0"/>
    <s v="GIA"/>
    <x v="1"/>
    <b v="1"/>
    <n v="166667"/>
    <x v="0"/>
  </r>
  <r>
    <s v="G-400-0400"/>
    <s v="GIA Bank Account"/>
    <s v="01"/>
    <s v="AP-PY"/>
    <x v="7"/>
    <s v="8743"/>
    <n v="4056"/>
    <s v="5916-73"/>
    <n v="0"/>
    <n v="25000"/>
    <s v="G100175-Taigh Chearsabhagh Trust"/>
    <n v="-25000"/>
    <n v="25000"/>
    <x v="1"/>
    <n v="25000"/>
    <s v="G"/>
    <s v="Taigh Chearsabhagh Trust"/>
    <s v="G - Taigh Chearsabhagh Trust"/>
    <x v="233"/>
    <x v="0"/>
    <s v="GIA"/>
    <x v="1"/>
    <b v="1"/>
    <n v="102000"/>
    <x v="0"/>
  </r>
  <r>
    <s v="G-400-0400"/>
    <s v="GIA Bank Account"/>
    <s v="01"/>
    <s v="AP-PY"/>
    <x v="7"/>
    <s v="8744"/>
    <n v="4056"/>
    <s v="5916-74"/>
    <n v="0"/>
    <n v="200000"/>
    <s v="G100176-The Arches Theatre"/>
    <n v="-200000"/>
    <n v="200000"/>
    <x v="1"/>
    <n v="200000"/>
    <s v="G"/>
    <s v="The Arches Theatre"/>
    <s v="G - The Arches Theatre"/>
    <x v="234"/>
    <x v="0"/>
    <s v="GIA"/>
    <x v="1"/>
    <b v="1"/>
    <n v="292000"/>
    <x v="0"/>
  </r>
  <r>
    <s v="G-400-0400"/>
    <s v="GIA Bank Account"/>
    <s v="01"/>
    <s v="AP-PY"/>
    <x v="7"/>
    <s v="8745"/>
    <n v="4056"/>
    <s v="5916-75"/>
    <n v="0"/>
    <n v="40000"/>
    <s v="G100177-The Common Guild"/>
    <n v="-40000"/>
    <n v="40000"/>
    <x v="1"/>
    <n v="40000"/>
    <s v="G"/>
    <s v="The Common Guild"/>
    <s v="G - The Common Guild"/>
    <x v="235"/>
    <x v="0"/>
    <s v="GIA"/>
    <x v="1"/>
    <b v="1"/>
    <n v="170000"/>
    <x v="0"/>
  </r>
  <r>
    <s v="G-400-0400"/>
    <s v="GIA Bank Account"/>
    <s v="01"/>
    <s v="AP-PY"/>
    <x v="7"/>
    <s v="8746"/>
    <n v="4056"/>
    <s v="5916-76"/>
    <n v="0"/>
    <n v="51500"/>
    <s v="G100178-The Gaelic Books Council"/>
    <n v="-51500"/>
    <n v="51500"/>
    <x v="1"/>
    <n v="51500"/>
    <s v="G"/>
    <s v="The Gaelic Books Council"/>
    <s v="G - The Gaelic Books Council"/>
    <x v="236"/>
    <x v="0"/>
    <s v="GIA"/>
    <x v="1"/>
    <b v="1"/>
    <n v="206000"/>
    <x v="0"/>
  </r>
  <r>
    <s v="G-400-0400"/>
    <s v="GIA Bank Account"/>
    <s v="01"/>
    <s v="AP-PY"/>
    <x v="7"/>
    <s v="8747"/>
    <n v="4056"/>
    <s v="5916-77"/>
    <n v="0"/>
    <n v="35000"/>
    <s v="G100179-The Work Room"/>
    <n v="-35000"/>
    <n v="35000"/>
    <x v="1"/>
    <n v="35000"/>
    <s v="G"/>
    <s v="The Work Room"/>
    <s v="G - The Work Room"/>
    <x v="95"/>
    <x v="0"/>
    <s v="GIA"/>
    <x v="1"/>
    <b v="1"/>
    <n v="236000"/>
    <x v="0"/>
  </r>
  <r>
    <s v="G-400-0400"/>
    <s v="GIA Bank Account"/>
    <s v="01"/>
    <s v="AP-PY"/>
    <x v="7"/>
    <s v="8748"/>
    <n v="4056"/>
    <s v="5916-78"/>
    <n v="0"/>
    <n v="25394"/>
    <s v="G100180-Timespan ÔÇô Helmsdale Heritage and Arts Society"/>
    <n v="-25394"/>
    <n v="25394"/>
    <x v="1"/>
    <n v="25394"/>
    <s v="G"/>
    <s v="Timespan ÔÇô Helmsdale Heritage and Arts Society"/>
    <s v="G - Timespan ÔÇô Helmsdale Heritage and Arts Society"/>
    <x v="237"/>
    <x v="0"/>
    <s v="GIA"/>
    <x v="1"/>
    <b v="1"/>
    <n v="90577"/>
    <x v="0"/>
  </r>
  <r>
    <s v="G-400-0400"/>
    <s v="GIA Bank Account"/>
    <s v="01"/>
    <s v="AP-PY"/>
    <x v="7"/>
    <s v="8749"/>
    <n v="4056"/>
    <s v="5916-79"/>
    <n v="0"/>
    <n v="110125"/>
    <s v="G100181-TRACS"/>
    <n v="-110125"/>
    <n v="110125"/>
    <x v="1"/>
    <n v="110125"/>
    <s v="G"/>
    <s v="TRACS"/>
    <s v="G - TRACS"/>
    <x v="238"/>
    <x v="0"/>
    <s v="GIA"/>
    <x v="1"/>
    <b v="1"/>
    <n v="392500"/>
    <x v="0"/>
  </r>
  <r>
    <s v="G-400-0400"/>
    <s v="GIA Bank Account"/>
    <s v="01"/>
    <s v="AP-PY"/>
    <x v="7"/>
    <s v="8750"/>
    <n v="4056"/>
    <s v="5916-80"/>
    <n v="0"/>
    <n v="17500"/>
    <s v="G100182-Transmission Gallery"/>
    <n v="-17500"/>
    <n v="17500"/>
    <x v="1"/>
    <n v="17500"/>
    <s v="G"/>
    <s v="Transmission Gallery"/>
    <s v="G - Transmission Gallery"/>
    <x v="239"/>
    <x v="0"/>
    <s v="GIA"/>
    <x v="1"/>
    <b v="0"/>
    <n v="70000"/>
    <x v="0"/>
  </r>
  <r>
    <s v="G-400-0400"/>
    <s v="GIA Bank Account"/>
    <s v="01"/>
    <s v="AP-PY"/>
    <x v="7"/>
    <s v="8751"/>
    <n v="4056"/>
    <s v="5916-81"/>
    <n v="0"/>
    <n v="243663"/>
    <s v="G100183-Traverse Theatre (Scotland) Ltd"/>
    <n v="-243663"/>
    <n v="243663"/>
    <x v="1"/>
    <n v="243663"/>
    <s v="G"/>
    <s v="Traverse Theatre (Scotland) Ltd"/>
    <s v="G - Traverse Theatre (Scotland) Ltd"/>
    <x v="240"/>
    <x v="0"/>
    <s v="GIA"/>
    <x v="1"/>
    <b v="1"/>
    <n v="987250"/>
    <x v="0"/>
  </r>
  <r>
    <s v="G-400-0400"/>
    <s v="GIA Bank Account"/>
    <s v="01"/>
    <s v="AP-PY"/>
    <x v="7"/>
    <s v="8752"/>
    <n v="4056"/>
    <s v="5916-82"/>
    <n v="0"/>
    <n v="207000"/>
    <s v="G100184-Tron Theatre Limited"/>
    <n v="-207000"/>
    <n v="207000"/>
    <x v="1"/>
    <n v="207000"/>
    <s v="G"/>
    <s v="Tron Theatre Limited"/>
    <s v="G - Tron Theatre Limited"/>
    <x v="241"/>
    <x v="0"/>
    <s v="GIA"/>
    <x v="1"/>
    <b v="1"/>
    <n v="827068"/>
    <x v="0"/>
  </r>
  <r>
    <s v="G-400-0400"/>
    <s v="GIA Bank Account"/>
    <s v="01"/>
    <s v="AP-PY"/>
    <x v="7"/>
    <s v="8753"/>
    <n v="4056"/>
    <s v="5916-83"/>
    <n v="0"/>
    <n v="100000"/>
    <s v="G100185-Vanishing Point Theatre Compan"/>
    <n v="-100000"/>
    <n v="100000"/>
    <x v="1"/>
    <n v="100000"/>
    <s v="G"/>
    <s v="Vanishing Point Theatre Compan"/>
    <s v="G - Vanishing Point Theatre Compan"/>
    <x v="242"/>
    <x v="0"/>
    <s v="GIA"/>
    <x v="1"/>
    <b v="1"/>
    <n v="338893"/>
    <x v="0"/>
  </r>
  <r>
    <s v="G-400-0400"/>
    <s v="GIA Bank Account"/>
    <s v="01"/>
    <s v="AP-PY"/>
    <x v="7"/>
    <s v="8754"/>
    <n v="4056"/>
    <s v="5916-84"/>
    <n v="0"/>
    <n v="55000"/>
    <s v="G100186-Visible Fictions Theatre Company"/>
    <n v="-55000"/>
    <n v="55000"/>
    <x v="1"/>
    <n v="55000"/>
    <s v="G"/>
    <s v="Visible Fictions Theatre Company"/>
    <s v="G - Visible Fictions Theatre Company"/>
    <x v="243"/>
    <x v="0"/>
    <s v="GIA"/>
    <x v="1"/>
    <b v="1"/>
    <n v="220000"/>
    <x v="0"/>
  </r>
  <r>
    <s v="G-400-0400"/>
    <s v="GIA Bank Account"/>
    <s v="01"/>
    <s v="AP-PY"/>
    <x v="7"/>
    <s v="8755"/>
    <n v="4056"/>
    <s v="5916-85"/>
    <n v="0"/>
    <n v="2890.8"/>
    <s v="TBAD100-Badenoch &amp; Clark Limited"/>
    <n v="-2890.8"/>
    <n v="2890.8"/>
    <x v="1"/>
    <n v="2890.8"/>
    <s v="T"/>
    <s v="Badenoch &amp; Clark Limited"/>
    <s v="T - Badenoch &amp; Clark Limited"/>
    <x v="162"/>
    <x v="0"/>
    <s v="GIA"/>
    <x v="2"/>
    <b v="0"/>
    <n v="24406.799999999999"/>
    <x v="1"/>
  </r>
  <r>
    <s v="G-400-0400"/>
    <s v="GIA Bank Account"/>
    <s v="01"/>
    <s v="AP-PY"/>
    <x v="7"/>
    <s v="8756"/>
    <n v="4056"/>
    <s v="5916-86"/>
    <n v="0"/>
    <n v="25.5"/>
    <s v="TCIT104-City Laundry &amp; Ironing Services"/>
    <n v="-25.5"/>
    <n v="25.5"/>
    <x v="1"/>
    <n v="25.5"/>
    <s v="T"/>
    <s v="City Laundry &amp; Ironing Services"/>
    <s v="T - City Laundry &amp; Ironing Services"/>
    <x v="244"/>
    <x v="0"/>
    <s v="GIA"/>
    <x v="2"/>
    <b v="0"/>
    <n v="49.5"/>
    <x v="1"/>
  </r>
  <r>
    <s v="G-400-0400"/>
    <s v="GIA Bank Account"/>
    <s v="01"/>
    <s v="AP-PY"/>
    <x v="7"/>
    <s v="8757"/>
    <n v="4056"/>
    <s v="5916-87"/>
    <n v="0"/>
    <n v="1194"/>
    <s v="TCRI101-Crichton Carbon Centre"/>
    <n v="-1194"/>
    <n v="1194"/>
    <x v="1"/>
    <n v="1194"/>
    <s v="T"/>
    <s v="Crichton Carbon Centre"/>
    <s v="T - Crichton Carbon Centre"/>
    <x v="245"/>
    <x v="0"/>
    <s v="GIA"/>
    <x v="2"/>
    <b v="0"/>
    <n v="1194"/>
    <x v="1"/>
  </r>
  <r>
    <s v="G-400-0400"/>
    <s v="GIA Bank Account"/>
    <s v="01"/>
    <s v="AP-PY"/>
    <x v="7"/>
    <s v="8758"/>
    <n v="4056"/>
    <s v="5916-88"/>
    <n v="0"/>
    <n v="342.05"/>
    <s v="TDOU100-DotMailer Ltd"/>
    <n v="-342.05"/>
    <n v="342.05"/>
    <x v="1"/>
    <n v="342.05"/>
    <s v="T"/>
    <s v="DotMailer Ltd"/>
    <s v="T - DotMailer Ltd"/>
    <x v="246"/>
    <x v="0"/>
    <s v="GIA"/>
    <x v="2"/>
    <b v="0"/>
    <n v="5943.5199999999995"/>
    <x v="1"/>
  </r>
  <r>
    <s v="G-400-0400"/>
    <s v="GIA Bank Account"/>
    <s v="01"/>
    <s v="AP-PY"/>
    <x v="7"/>
    <s v="8760"/>
    <n v="4056"/>
    <s v="5916-89"/>
    <n v="0"/>
    <n v="288.2"/>
    <s v="TEAM100-Eagle Couriers (Scotland) Ltd"/>
    <n v="-288.2"/>
    <n v="288.2"/>
    <x v="1"/>
    <n v="288.2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1"/>
    <s v="AP-PY"/>
    <x v="7"/>
    <s v="8761"/>
    <n v="4056"/>
    <s v="5916-90"/>
    <n v="0"/>
    <n v="184.5"/>
    <s v="TFES100-Fergus Muir"/>
    <n v="-184.5"/>
    <n v="184.5"/>
    <x v="1"/>
    <n v="184.5"/>
    <s v="T"/>
    <s v="Fergus Muir"/>
    <s v="T - Fergus Muir"/>
    <x v="247"/>
    <x v="0"/>
    <s v="GIA"/>
    <x v="2"/>
    <b v="0"/>
    <n v="1291.22"/>
    <x v="1"/>
  </r>
  <r>
    <s v="G-400-0400"/>
    <s v="GIA Bank Account"/>
    <s v="01"/>
    <s v="AP-PY"/>
    <x v="7"/>
    <s v="8765"/>
    <n v="4056"/>
    <s v="5916-91"/>
    <n v="0"/>
    <n v="178.32"/>
    <s v="TGAY100-Galway Gourmet"/>
    <n v="-178.32"/>
    <n v="178.32"/>
    <x v="1"/>
    <n v="178.32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01"/>
    <s v="AP-PY"/>
    <x v="7"/>
    <s v="8766"/>
    <n v="4056"/>
    <s v="5916-92"/>
    <n v="0"/>
    <n v="2211.84"/>
    <s v="THAR101-Harvey Nash UK Finance"/>
    <n v="-2211.84"/>
    <n v="2211.84"/>
    <x v="1"/>
    <n v="2211.84"/>
    <s v="T"/>
    <s v="Harvey Nash UK Finance"/>
    <s v="T - Harvey Nash UK Finance"/>
    <x v="249"/>
    <x v="0"/>
    <s v="GIA"/>
    <x v="2"/>
    <b v="0"/>
    <n v="2211.84"/>
    <x v="1"/>
  </r>
  <r>
    <s v="G-400-0400"/>
    <s v="GIA Bank Account"/>
    <s v="01"/>
    <s v="AP-PY"/>
    <x v="7"/>
    <s v="8767"/>
    <n v="4056"/>
    <s v="5916-93"/>
    <n v="0"/>
    <n v="789.5"/>
    <s v="THIL100-Highland Network Ltd"/>
    <n v="-789.5"/>
    <n v="789.5"/>
    <x v="1"/>
    <n v="789.5"/>
    <s v="T"/>
    <s v="Highland Network Ltd"/>
    <s v="T - Highland Network Ltd"/>
    <x v="250"/>
    <x v="0"/>
    <s v="GIA"/>
    <x v="2"/>
    <b v="0"/>
    <n v="5952.12"/>
    <x v="1"/>
  </r>
  <r>
    <s v="G-400-0400"/>
    <s v="GIA Bank Account"/>
    <s v="01"/>
    <s v="AP-PY"/>
    <x v="7"/>
    <s v="8768"/>
    <n v="4056"/>
    <s v="5916-94"/>
    <n v="0"/>
    <n v="2250"/>
    <s v="THOL101-Holdings Ecosse"/>
    <n v="-2250"/>
    <n v="2250"/>
    <x v="1"/>
    <n v="2250"/>
    <s v="T"/>
    <s v="Holdings Ecosse"/>
    <s v="T - Holdings Ecosse"/>
    <x v="251"/>
    <x v="0"/>
    <s v="GIA"/>
    <x v="2"/>
    <b v="0"/>
    <n v="2250"/>
    <x v="1"/>
  </r>
  <r>
    <s v="G-400-0400"/>
    <s v="GIA Bank Account"/>
    <s v="01"/>
    <s v="AP-PY"/>
    <x v="7"/>
    <s v="8769"/>
    <n v="4056"/>
    <s v="5916-95"/>
    <n v="0"/>
    <n v="996.08"/>
    <s v="TISL100-Iron Mountain"/>
    <n v="-996.08"/>
    <n v="996.08"/>
    <x v="1"/>
    <n v="996.08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1"/>
    <s v="AP-PY"/>
    <x v="7"/>
    <s v="8770"/>
    <n v="4056"/>
    <s v="5916-96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01"/>
    <s v="AP-PY"/>
    <x v="7"/>
    <s v="8771"/>
    <n v="4056"/>
    <s v="5916-97"/>
    <n v="0"/>
    <n v="7530"/>
    <s v="TNOR106-Nordicity UK"/>
    <n v="-7530"/>
    <n v="7530"/>
    <x v="1"/>
    <n v="7530"/>
    <s v="T"/>
    <s v="Nordicity UK"/>
    <s v="T - Nordicity UK"/>
    <x v="253"/>
    <x v="0"/>
    <s v="GIA"/>
    <x v="2"/>
    <b v="0"/>
    <n v="22530"/>
    <x v="1"/>
  </r>
  <r>
    <s v="G-400-0400"/>
    <s v="GIA Bank Account"/>
    <s v="01"/>
    <s v="AP-PY"/>
    <x v="7"/>
    <s v="8772"/>
    <n v="4056"/>
    <s v="5916-98"/>
    <n v="0"/>
    <n v="525"/>
    <s v="TPAL100-Palmaris Services Ltd.,"/>
    <n v="-525"/>
    <n v="525"/>
    <x v="1"/>
    <n v="525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01"/>
    <s v="AP-PY"/>
    <x v="7"/>
    <s v="8773"/>
    <n v="4056"/>
    <s v="5916-99"/>
    <n v="0"/>
    <n v="60"/>
    <s v="TROB113-Robert Maitland"/>
    <n v="-60"/>
    <n v="60"/>
    <x v="1"/>
    <n v="60"/>
    <s v="T"/>
    <s v="Robert Maitland"/>
    <s v="T - Robert Maitland"/>
    <x v="255"/>
    <x v="0"/>
    <s v="GIA"/>
    <x v="2"/>
    <b v="0"/>
    <n v="60"/>
    <x v="1"/>
  </r>
  <r>
    <s v="G-400-0400"/>
    <s v="GIA Bank Account"/>
    <s v="01"/>
    <s v="AP-PY"/>
    <x v="7"/>
    <s v="8775"/>
    <n v="4056"/>
    <s v="5916-100"/>
    <n v="0"/>
    <n v="453.3"/>
    <s v="TSTA103-Stampers Grove"/>
    <n v="-453.3"/>
    <n v="453.3"/>
    <x v="1"/>
    <n v="453.3"/>
    <s v="T"/>
    <s v="Stampers Grove"/>
    <s v="T - Stampers Grove"/>
    <x v="256"/>
    <x v="0"/>
    <s v="GIA"/>
    <x v="2"/>
    <b v="0"/>
    <n v="453.3"/>
    <x v="1"/>
  </r>
  <r>
    <s v="G-400-0400"/>
    <s v="GIA Bank Account"/>
    <s v="01"/>
    <s v="AP-PY"/>
    <x v="7"/>
    <s v="8776"/>
    <n v="4056"/>
    <s v="5916-101"/>
    <n v="0"/>
    <n v="498.75"/>
    <s v="TSTR105-Straight Cut Media"/>
    <n v="-498.75"/>
    <n v="498.75"/>
    <x v="1"/>
    <n v="498.75"/>
    <s v="T"/>
    <s v="Straight Cut Media"/>
    <s v="T - Straight Cut Media"/>
    <x v="257"/>
    <x v="0"/>
    <s v="GIA"/>
    <x v="2"/>
    <b v="0"/>
    <n v="9025"/>
    <x v="1"/>
  </r>
  <r>
    <s v="G-400-0400"/>
    <s v="GIA Bank Account"/>
    <s v="01"/>
    <s v="AP-PY"/>
    <x v="7"/>
    <s v="8777"/>
    <n v="4056"/>
    <s v="5916-102"/>
    <n v="0"/>
    <n v="130"/>
    <s v="TZAC100-Zack Moir Music"/>
    <n v="-130"/>
    <n v="130"/>
    <x v="1"/>
    <n v="130"/>
    <s v="T"/>
    <s v="Zack Moir Music"/>
    <s v="T - Zack Moir Music"/>
    <x v="258"/>
    <x v="0"/>
    <s v="GIA"/>
    <x v="2"/>
    <b v="0"/>
    <n v="130"/>
    <x v="1"/>
  </r>
  <r>
    <s v="G-400-0400"/>
    <s v="GIA Bank Account"/>
    <s v="01"/>
    <s v="AP-PY"/>
    <x v="7"/>
    <s v="8690"/>
    <n v="4056"/>
    <s v="5916-103"/>
    <n v="0"/>
    <n v="166800"/>
    <s v="G100120-Comar"/>
    <n v="-166800"/>
    <n v="166800"/>
    <x v="1"/>
    <n v="166800"/>
    <s v="G"/>
    <s v="Comar"/>
    <s v="G - Comar"/>
    <x v="259"/>
    <x v="0"/>
    <s v="GIA"/>
    <x v="1"/>
    <b v="1"/>
    <n v="496666"/>
    <x v="0"/>
  </r>
  <r>
    <s v="G-400-0400"/>
    <s v="GIA Bank Account"/>
    <s v="01"/>
    <s v="AR-PY"/>
    <x v="11"/>
    <s v="SCOTTISH GOVT"/>
    <n v="4013"/>
    <s v="5877-1"/>
    <n v="10631069"/>
    <n v="0"/>
    <s v="TSCO103-Scottish Government (GIA)"/>
    <n v="10631069"/>
    <n v="10631069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01"/>
    <s v="AR-PY"/>
    <x v="3"/>
    <s v="RBS55CI29005573"/>
    <n v="4014"/>
    <s v="5878-1"/>
    <n v="623.63"/>
    <n v="0"/>
    <s v="TSAF100-SafeMUSE"/>
    <n v="623.63"/>
    <n v="623.63"/>
    <x v="0"/>
    <n v="0"/>
    <s v="T"/>
    <s v="SafeMUSE"/>
    <s v="T - SafeMUSE"/>
    <x v="260"/>
    <x v="0"/>
    <s v="GIA"/>
    <x v="2"/>
    <b v="0"/>
    <n v="0"/>
    <x v="1"/>
  </r>
  <r>
    <s v="G-400-0400"/>
    <s v="GIA Bank Account"/>
    <s v="01"/>
    <s v="AR-PY"/>
    <x v="5"/>
    <s v="SCOTTISH GOVT"/>
    <n v="4020"/>
    <s v="5884-1"/>
    <n v="1138875"/>
    <n v="0"/>
    <s v="TSCO103-Scottish Government (GIA)"/>
    <n v="1138875"/>
    <n v="1138875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01"/>
    <s v="AR-PY"/>
    <x v="12"/>
    <s v="SCOTTISH GOVT"/>
    <n v="4021"/>
    <s v="5885-1"/>
    <n v="33407"/>
    <n v="0"/>
    <s v="TSCO103-Scottish Government (GIA)"/>
    <n v="33407"/>
    <n v="33407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01"/>
    <s v="BK-EN"/>
    <x v="8"/>
    <m/>
    <n v="3962"/>
    <s v="5751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13"/>
    <m/>
    <n v="3963"/>
    <s v="5749-1"/>
    <n v="0"/>
    <n v="200"/>
    <m/>
    <n v="-200"/>
    <n v="200"/>
    <x v="1"/>
    <n v="20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13"/>
    <m/>
    <n v="4002"/>
    <s v="5866-1"/>
    <n v="0"/>
    <n v="200"/>
    <m/>
    <n v="-200"/>
    <n v="2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13"/>
    <m/>
    <n v="4003"/>
    <s v="5867-1"/>
    <n v="0"/>
    <n v="195.65"/>
    <m/>
    <n v="-195.65"/>
    <n v="195.6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8"/>
    <m/>
    <n v="4004"/>
    <s v="5868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13"/>
    <m/>
    <n v="4005"/>
    <s v="5869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14"/>
    <m/>
    <n v="4007"/>
    <s v="5873-1"/>
    <n v="0"/>
    <n v="269.14"/>
    <m/>
    <n v="-269.14"/>
    <n v="269.14"/>
    <x v="1"/>
    <n v="269.14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14"/>
    <m/>
    <n v="4008"/>
    <s v="5874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15"/>
    <m/>
    <n v="4009"/>
    <s v="5876-1"/>
    <n v="0"/>
    <n v="42"/>
    <m/>
    <n v="-42"/>
    <n v="4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16"/>
    <m/>
    <n v="4015"/>
    <s v="5880-1"/>
    <n v="14000"/>
    <n v="0"/>
    <m/>
    <n v="14000"/>
    <n v="140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5"/>
    <m/>
    <n v="4029"/>
    <s v="5893-1"/>
    <n v="0"/>
    <n v="1000000"/>
    <m/>
    <n v="-1000000"/>
    <n v="10000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17"/>
    <m/>
    <n v="4030"/>
    <s v="5894-1"/>
    <n v="0"/>
    <n v="1500000"/>
    <m/>
    <n v="-1500000"/>
    <n v="15000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0"/>
    <m/>
    <n v="4036"/>
    <s v="5910-1"/>
    <n v="50000"/>
    <n v="0"/>
    <m/>
    <n v="50000"/>
    <n v="500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4"/>
    <m/>
    <n v="4037"/>
    <s v="5911-1"/>
    <n v="0"/>
    <n v="50000"/>
    <m/>
    <n v="-50000"/>
    <n v="500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14"/>
    <m/>
    <n v="4038"/>
    <s v="5912-1"/>
    <n v="0"/>
    <n v="30"/>
    <m/>
    <n v="-30"/>
    <n v="3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18"/>
    <m/>
    <n v="4039"/>
    <s v="5913-1"/>
    <n v="0"/>
    <n v="1357.83"/>
    <m/>
    <n v="-1357.83"/>
    <n v="1357.83"/>
    <x v="1"/>
    <n v="1357.83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6"/>
    <m/>
    <n v="4040"/>
    <s v="5917-1"/>
    <n v="0"/>
    <n v="4832.3900000000003"/>
    <m/>
    <n v="-4832.3900000000003"/>
    <n v="4832.3900000000003"/>
    <x v="1"/>
    <n v="4832.3900000000003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6"/>
    <m/>
    <n v="4041"/>
    <s v="5919-1"/>
    <n v="0"/>
    <n v="12"/>
    <m/>
    <n v="-12"/>
    <n v="1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6"/>
    <m/>
    <n v="4043"/>
    <s v="5920-1"/>
    <n v="0"/>
    <n v="1469.02"/>
    <m/>
    <n v="-1469.02"/>
    <n v="1469.02"/>
    <x v="1"/>
    <n v="1469.02"/>
    <s v=""/>
    <e v="#VALUE!"/>
    <e v="#VALUE!"/>
    <x v="0"/>
    <x v="0"/>
    <s v="GIA"/>
    <x v="3"/>
    <b v="0"/>
    <n v="334393.72000000003"/>
    <x v="0"/>
  </r>
  <r>
    <s v="G-400-0400"/>
    <s v="GIA Bank Account"/>
    <s v="01"/>
    <s v="BK-EN"/>
    <x v="6"/>
    <m/>
    <n v="4044"/>
    <s v="5921-1"/>
    <n v="0"/>
    <n v="12"/>
    <m/>
    <n v="-12"/>
    <n v="1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2"/>
    <s v="AP-PI"/>
    <x v="19"/>
    <s v="000000009045"/>
    <n v="4071"/>
    <s v="5935-1"/>
    <n v="0"/>
    <n v="101"/>
    <s v="E1758-Clare Hewitt"/>
    <n v="-101"/>
    <n v="101"/>
    <x v="0"/>
    <n v="0"/>
    <s v="E"/>
    <s v="Clare Hewitt"/>
    <s v="E - Clare Hewitt"/>
    <x v="0"/>
    <x v="0"/>
    <s v="GIA"/>
    <x v="0"/>
    <b v="0"/>
    <n v="334393.72000000003"/>
    <x v="0"/>
  </r>
  <r>
    <s v="G-400-0400"/>
    <s v="GIA Bank Account"/>
    <s v="02"/>
    <s v="AP-PI"/>
    <x v="20"/>
    <s v="000000009046"/>
    <n v="4072"/>
    <s v="5936-1"/>
    <n v="0"/>
    <n v="250"/>
    <s v="E1865-Brodie Pringle"/>
    <n v="-250"/>
    <n v="250"/>
    <x v="0"/>
    <n v="0"/>
    <s v="E"/>
    <s v="Brodie Pringle"/>
    <s v="E - Brodie Pringle"/>
    <x v="0"/>
    <x v="0"/>
    <s v="GIA"/>
    <x v="0"/>
    <b v="0"/>
    <n v="334393.72000000003"/>
    <x v="0"/>
  </r>
  <r>
    <s v="G-400-0400"/>
    <s v="GIA Bank Account"/>
    <s v="02"/>
    <s v="AP-PI"/>
    <x v="20"/>
    <s v="000000009115"/>
    <n v="4093"/>
    <s v="5958-1"/>
    <n v="0"/>
    <n v="150"/>
    <s v="E0610-Lynsey McLeod"/>
    <n v="-150"/>
    <n v="150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02"/>
    <s v="AP-PI"/>
    <x v="21"/>
    <s v="000000009151"/>
    <n v="4107"/>
    <s v="5972-1"/>
    <n v="0"/>
    <n v="101"/>
    <s v="E1758-Clare Hewitt"/>
    <n v="-101"/>
    <n v="101"/>
    <x v="0"/>
    <n v="0"/>
    <s v="E"/>
    <s v="Clare Hewitt"/>
    <s v="E - Clare Hewitt"/>
    <x v="0"/>
    <x v="0"/>
    <s v="GIA"/>
    <x v="0"/>
    <b v="0"/>
    <n v="334393.72000000003"/>
    <x v="0"/>
  </r>
  <r>
    <s v="G-400-0400"/>
    <s v="GIA Bank Account"/>
    <s v="02"/>
    <s v="AP-PY"/>
    <x v="19"/>
    <s v="000000008953"/>
    <n v="4026"/>
    <s v="5890-1"/>
    <n v="0"/>
    <n v="79.73"/>
    <s v="E1653-Alexander Blair"/>
    <n v="-79.73"/>
    <n v="79.73"/>
    <x v="0"/>
    <n v="0"/>
    <s v="E"/>
    <s v="Alexander Blair"/>
    <s v="E - Alexander Blair"/>
    <x v="0"/>
    <x v="0"/>
    <s v="GIA"/>
    <x v="0"/>
    <b v="0"/>
    <n v="334393.72000000003"/>
    <x v="0"/>
  </r>
  <r>
    <s v="G-400-0400"/>
    <s v="GIA Bank Account"/>
    <s v="02"/>
    <s v="AP-PY"/>
    <x v="19"/>
    <s v="000000008954"/>
    <n v="4026"/>
    <s v="5890-2"/>
    <n v="0"/>
    <n v="105.52"/>
    <s v="TARO100-Arnold Clark Finance Ltd"/>
    <n v="-105.52"/>
    <n v="105.52"/>
    <x v="1"/>
    <n v="105.52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2"/>
    <s v="AP-PY"/>
    <x v="19"/>
    <s v="000000008955"/>
    <n v="4026"/>
    <s v="5890-3"/>
    <n v="0"/>
    <n v="866.4"/>
    <s v="TART106-Arts Marketing Association"/>
    <n v="-866.4"/>
    <n v="866.4"/>
    <x v="1"/>
    <n v="866.4"/>
    <s v="T"/>
    <s v="Arts Marketing Association"/>
    <s v="T - Arts Marketing Association"/>
    <x v="261"/>
    <x v="0"/>
    <s v="GIA"/>
    <x v="2"/>
    <b v="0"/>
    <n v="20713.200000000004"/>
    <x v="1"/>
  </r>
  <r>
    <s v="G-400-0400"/>
    <s v="GIA Bank Account"/>
    <s v="02"/>
    <s v="AP-PY"/>
    <x v="19"/>
    <s v="000000008956"/>
    <n v="4026"/>
    <s v="5890-4"/>
    <n v="0"/>
    <n v="200"/>
    <s v="TCLA113-Claire Hastings"/>
    <n v="-200"/>
    <n v="200"/>
    <x v="1"/>
    <n v="200"/>
    <s v="T"/>
    <s v="Claire Hastings"/>
    <s v="T - Claire Hastings"/>
    <x v="262"/>
    <x v="0"/>
    <s v="GIA"/>
    <x v="2"/>
    <b v="0"/>
    <n v="459.5"/>
    <x v="1"/>
  </r>
  <r>
    <s v="G-400-0400"/>
    <s v="GIA Bank Account"/>
    <s v="02"/>
    <s v="AP-PY"/>
    <x v="19"/>
    <s v="000000008958"/>
    <n v="4026"/>
    <s v="5890-5"/>
    <n v="0"/>
    <n v="128"/>
    <s v="TEMB100-Embo Ltd"/>
    <n v="-128"/>
    <n v="128"/>
    <x v="1"/>
    <n v="128"/>
    <s v="T"/>
    <s v="Embo Ltd"/>
    <s v="T - Embo Ltd"/>
    <x v="263"/>
    <x v="0"/>
    <s v="GIA"/>
    <x v="2"/>
    <b v="0"/>
    <n v="1827.5"/>
    <x v="1"/>
  </r>
  <r>
    <s v="G-400-0400"/>
    <s v="GIA Bank Account"/>
    <s v="02"/>
    <s v="AP-PY"/>
    <x v="19"/>
    <s v="000000008959"/>
    <n v="4026"/>
    <s v="5890-6"/>
    <n v="0"/>
    <n v="63.9"/>
    <s v="TJUL104-Jules Cafe Ltd"/>
    <n v="-63.9"/>
    <n v="63.9"/>
    <x v="1"/>
    <n v="63.9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02"/>
    <s v="AP-PY"/>
    <x v="19"/>
    <s v="000000008962"/>
    <n v="4026"/>
    <s v="5890-7"/>
    <n v="0"/>
    <n v="781.88"/>
    <s v="TOFF103-Office Care"/>
    <n v="-781.88"/>
    <n v="781.88"/>
    <x v="1"/>
    <n v="781.88"/>
    <s v="T"/>
    <s v="Office Care"/>
    <s v="T - Office Care"/>
    <x v="264"/>
    <x v="0"/>
    <s v="GIA"/>
    <x v="2"/>
    <b v="0"/>
    <n v="8491.49"/>
    <x v="1"/>
  </r>
  <r>
    <s v="G-400-0400"/>
    <s v="GIA Bank Account"/>
    <s v="02"/>
    <s v="AP-PY"/>
    <x v="19"/>
    <s v="000000008964"/>
    <n v="4026"/>
    <s v="5890-8"/>
    <n v="0"/>
    <n v="671.15"/>
    <s v="TPER104-Pertemps Recruitment Partnership Limited"/>
    <n v="-671.15"/>
    <n v="671.15"/>
    <x v="1"/>
    <n v="671.15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2"/>
    <s v="AP-PY"/>
    <x v="19"/>
    <s v="000000008965"/>
    <n v="4026"/>
    <s v="5890-9"/>
    <n v="0"/>
    <n v="125"/>
    <s v="TPIP100-Piping Services Scotland"/>
    <n v="-125"/>
    <n v="125"/>
    <x v="1"/>
    <n v="125"/>
    <s v="T"/>
    <s v="Piping Services Scotland"/>
    <s v="T - Piping Services Scotland"/>
    <x v="265"/>
    <x v="0"/>
    <s v="GIA"/>
    <x v="2"/>
    <b v="0"/>
    <n v="125"/>
    <x v="1"/>
  </r>
  <r>
    <s v="G-400-0400"/>
    <s v="GIA Bank Account"/>
    <s v="02"/>
    <s v="AP-PY"/>
    <x v="19"/>
    <s v="000000008966"/>
    <n v="4026"/>
    <s v="5890-10"/>
    <n v="0"/>
    <n v="1551"/>
    <s v="TTHE112-The Creative Cell"/>
    <n v="-1551"/>
    <n v="1551"/>
    <x v="1"/>
    <n v="1551"/>
    <s v="T"/>
    <s v="The Creative Cell"/>
    <s v="T - The Creative Cell"/>
    <x v="266"/>
    <x v="0"/>
    <s v="GIA"/>
    <x v="2"/>
    <b v="0"/>
    <n v="4116"/>
    <x v="1"/>
  </r>
  <r>
    <s v="G-400-0400"/>
    <s v="GIA Bank Account"/>
    <s v="02"/>
    <s v="AP-PY"/>
    <x v="19"/>
    <s v="000000008967"/>
    <n v="4028"/>
    <s v="5892-1"/>
    <n v="0"/>
    <n v="8000"/>
    <s v="G100043-Paragon Ensemble"/>
    <n v="-8000"/>
    <n v="8000"/>
    <x v="1"/>
    <n v="8000"/>
    <s v="G"/>
    <s v="Paragon Ensemble"/>
    <s v="G - Paragon Ensemble"/>
    <x v="171"/>
    <x v="0"/>
    <s v="GIA"/>
    <x v="1"/>
    <b v="0"/>
    <n v="104960"/>
    <x v="0"/>
  </r>
  <r>
    <s v="G-400-0400"/>
    <s v="GIA Bank Account"/>
    <s v="02"/>
    <s v="AP-PY"/>
    <x v="19"/>
    <s v="000000008968"/>
    <n v="4028"/>
    <s v="5892-2"/>
    <n v="0"/>
    <n v="16000"/>
    <s v="G100119-City Moves [Aberdeen City Coun"/>
    <n v="-16000"/>
    <n v="16000"/>
    <x v="1"/>
    <n v="16000"/>
    <s v="G"/>
    <s v="City Moves [Aberdeen City Coun"/>
    <s v="G - City Moves [Aberdeen City Coun"/>
    <x v="183"/>
    <x v="0"/>
    <s v="GIA"/>
    <x v="1"/>
    <b v="0"/>
    <n v="118500"/>
    <x v="0"/>
  </r>
  <r>
    <s v="G-400-0400"/>
    <s v="GIA Bank Account"/>
    <s v="02"/>
    <s v="AP-PY"/>
    <x v="19"/>
    <s v="000000008969"/>
    <n v="4028"/>
    <s v="5892-3"/>
    <n v="0"/>
    <n v="7500"/>
    <s v="G100183-Traverse Theatre (Scotland) Ltd"/>
    <n v="-7500"/>
    <n v="7500"/>
    <x v="1"/>
    <n v="7500"/>
    <s v="G"/>
    <s v="Traverse Theatre (Scotland) Ltd"/>
    <s v="G - Traverse Theatre (Scotland) Ltd"/>
    <x v="240"/>
    <x v="0"/>
    <s v="GIA"/>
    <x v="1"/>
    <b v="0"/>
    <n v="987250"/>
    <x v="0"/>
  </r>
  <r>
    <s v="G-400-0400"/>
    <s v="GIA Bank Account"/>
    <s v="02"/>
    <s v="AP-PY"/>
    <x v="19"/>
    <s v="000000008970"/>
    <n v="4028"/>
    <s v="5892-4"/>
    <n v="0"/>
    <n v="15000"/>
    <s v="G100185-Vanishing Point Theatre Company"/>
    <n v="-15000"/>
    <n v="15000"/>
    <x v="1"/>
    <n v="15000"/>
    <s v="G"/>
    <s v="Vanishing Point Theatre Company"/>
    <s v="G - Vanishing Point Theatre Company"/>
    <x v="242"/>
    <x v="0"/>
    <s v="GIA"/>
    <x v="1"/>
    <b v="0"/>
    <n v="338893"/>
    <x v="0"/>
  </r>
  <r>
    <s v="G-400-0400"/>
    <s v="GIA Bank Account"/>
    <s v="02"/>
    <s v="AP-PY"/>
    <x v="19"/>
    <s v="000000008971"/>
    <n v="4028"/>
    <s v="5892-5"/>
    <n v="0"/>
    <n v="14250"/>
    <s v="IAIL002-Ailie Cohen Puppet Maker"/>
    <n v="-14250"/>
    <n v="14250"/>
    <x v="1"/>
    <n v="14250"/>
    <s v="I"/>
    <s v="Ailie Cohen Puppet Maker"/>
    <s v="I - Ailie Cohen Puppet Maker"/>
    <x v="267"/>
    <x v="0"/>
    <s v="GIA"/>
    <x v="1"/>
    <b v="0"/>
    <n v="38118"/>
    <x v="0"/>
  </r>
  <r>
    <s v="G-400-0400"/>
    <s v="GIA Bank Account"/>
    <s v="02"/>
    <s v="AP-PY"/>
    <x v="19"/>
    <s v="000000008972"/>
    <n v="4028"/>
    <s v="5892-6"/>
    <n v="0"/>
    <n v="585"/>
    <s v="IART006-Arts Marketing Association"/>
    <n v="-585"/>
    <n v="585"/>
    <x v="1"/>
    <n v="585"/>
    <s v="I"/>
    <s v="Arts Marketing Association"/>
    <s v="I - Arts Marketing Association"/>
    <x v="268"/>
    <x v="0"/>
    <s v="GIA"/>
    <x v="1"/>
    <b v="0"/>
    <n v="585"/>
    <x v="1"/>
  </r>
  <r>
    <s v="G-400-0400"/>
    <s v="GIA Bank Account"/>
    <s v="02"/>
    <s v="AP-PY"/>
    <x v="19"/>
    <s v="000000008974"/>
    <n v="4028"/>
    <s v="5892-7"/>
    <n v="0"/>
    <n v="20400"/>
    <s v="IBIR001-Birds of Paradise Theatre Company"/>
    <n v="-20400"/>
    <n v="20400"/>
    <x v="1"/>
    <n v="20400"/>
    <s v="I"/>
    <s v="Birds of Paradise Theatre Company"/>
    <s v="I - Birds of Paradise Theatre Company"/>
    <x v="269"/>
    <x v="0"/>
    <s v="GIA"/>
    <x v="1"/>
    <b v="0"/>
    <n v="25400"/>
    <x v="0"/>
  </r>
  <r>
    <s v="G-400-0400"/>
    <s v="GIA Bank Account"/>
    <s v="02"/>
    <s v="AP-PY"/>
    <x v="19"/>
    <s v="000000008975"/>
    <n v="4028"/>
    <s v="5892-8"/>
    <n v="0"/>
    <n v="6377"/>
    <s v="ICPP002-CP Productions"/>
    <n v="-6377"/>
    <n v="6377"/>
    <x v="1"/>
    <n v="6377"/>
    <s v="I"/>
    <s v="CP Productions"/>
    <s v="I - CP Productions"/>
    <x v="38"/>
    <x v="0"/>
    <s v="GIA"/>
    <x v="1"/>
    <b v="0"/>
    <n v="24846"/>
    <x v="1"/>
  </r>
  <r>
    <s v="G-400-0400"/>
    <s v="GIA Bank Account"/>
    <s v="02"/>
    <s v="AP-PY"/>
    <x v="19"/>
    <s v="000000008976"/>
    <n v="4028"/>
    <s v="5892-9"/>
    <n v="0"/>
    <n v="45000"/>
    <s v="IDUN006-Dundee and Angus College"/>
    <n v="-45000"/>
    <n v="45000"/>
    <x v="1"/>
    <n v="45000"/>
    <s v="I"/>
    <s v="Dundee and Angus College"/>
    <s v="I - Dundee and Angus College"/>
    <x v="270"/>
    <x v="0"/>
    <s v="GIA"/>
    <x v="1"/>
    <b v="1"/>
    <n v="90000"/>
    <x v="0"/>
  </r>
  <r>
    <s v="G-400-0400"/>
    <s v="GIA Bank Account"/>
    <s v="02"/>
    <s v="AP-PY"/>
    <x v="19"/>
    <s v="000000008977"/>
    <n v="4028"/>
    <s v="5892-10"/>
    <n v="0"/>
    <n v="9525"/>
    <s v="IGAR006-Gary McNair"/>
    <n v="-9525"/>
    <n v="9525"/>
    <x v="1"/>
    <n v="9525"/>
    <s v="I"/>
    <s v="Gary McNair"/>
    <s v="I - Gary McNair"/>
    <x v="271"/>
    <x v="0"/>
    <s v="GIA"/>
    <x v="1"/>
    <b v="0"/>
    <n v="14540"/>
    <x v="1"/>
  </r>
  <r>
    <s v="G-400-0400"/>
    <s v="GIA Bank Account"/>
    <s v="02"/>
    <s v="AP-PY"/>
    <x v="19"/>
    <s v="000000008978"/>
    <n v="4028"/>
    <s v="5892-11"/>
    <n v="0"/>
    <n v="14975"/>
    <s v="IHOT001-Hot Chocolate Trust"/>
    <n v="-14975"/>
    <n v="14975"/>
    <x v="1"/>
    <n v="14975"/>
    <s v="I"/>
    <s v="Hot Chocolate Trust"/>
    <s v="I - Hot Chocolate Trust"/>
    <x v="272"/>
    <x v="0"/>
    <s v="GIA"/>
    <x v="1"/>
    <b v="0"/>
    <n v="61531"/>
    <x v="0"/>
  </r>
  <r>
    <s v="G-400-0400"/>
    <s v="GIA Bank Account"/>
    <s v="02"/>
    <s v="AP-PY"/>
    <x v="19"/>
    <s v="000000008979"/>
    <n v="4028"/>
    <s v="5892-12"/>
    <n v="0"/>
    <n v="3750"/>
    <s v="IROB009-Rob Churm"/>
    <n v="-3750"/>
    <n v="3750"/>
    <x v="1"/>
    <n v="3750"/>
    <s v="I"/>
    <s v="Rob Churm"/>
    <s v="I - Rob Churm"/>
    <x v="273"/>
    <x v="0"/>
    <s v="GIA"/>
    <x v="1"/>
    <b v="0"/>
    <n v="3750"/>
    <x v="1"/>
  </r>
  <r>
    <s v="G-400-0400"/>
    <s v="GIA Bank Account"/>
    <s v="02"/>
    <s v="AP-PY"/>
    <x v="19"/>
    <s v="000000008980"/>
    <n v="4028"/>
    <s v="5892-13"/>
    <n v="0"/>
    <n v="5250"/>
    <s v="IROB010-Robbie Synge"/>
    <n v="-5250"/>
    <n v="5250"/>
    <x v="1"/>
    <n v="5250"/>
    <s v="I"/>
    <s v="Robbie Synge"/>
    <s v="I - Robbie Synge"/>
    <x v="274"/>
    <x v="0"/>
    <s v="GIA"/>
    <x v="1"/>
    <b v="0"/>
    <n v="6650"/>
    <x v="1"/>
  </r>
  <r>
    <s v="G-400-0400"/>
    <s v="GIA Bank Account"/>
    <s v="02"/>
    <s v="AP-PY"/>
    <x v="19"/>
    <s v="000000008981"/>
    <n v="4028"/>
    <s v="5892-14"/>
    <n v="0"/>
    <n v="50000"/>
    <s v="ISCO022-Scottish Youth Theatre"/>
    <n v="-50000"/>
    <n v="50000"/>
    <x v="1"/>
    <n v="50000"/>
    <s v="I"/>
    <s v="Scottish Youth Theatre"/>
    <s v="I - Scottish Youth Theatre"/>
    <x v="275"/>
    <x v="0"/>
    <s v="GIA"/>
    <x v="1"/>
    <b v="1"/>
    <n v="210252"/>
    <x v="0"/>
  </r>
  <r>
    <s v="G-400-0400"/>
    <s v="GIA Bank Account"/>
    <s v="02"/>
    <s v="AP-PY"/>
    <x v="19"/>
    <s v="000000008983"/>
    <n v="4028"/>
    <s v="5892-15"/>
    <n v="0"/>
    <n v="11997"/>
    <s v="ISIM005-Simon Thacker"/>
    <n v="-11997"/>
    <n v="11997"/>
    <x v="1"/>
    <n v="11997"/>
    <s v="I"/>
    <s v="Simon Thacker"/>
    <s v="I - Simon Thacker"/>
    <x v="276"/>
    <x v="0"/>
    <s v="GIA"/>
    <x v="1"/>
    <b v="0"/>
    <n v="15996"/>
    <x v="1"/>
  </r>
  <r>
    <s v="G-400-0400"/>
    <s v="GIA Bank Account"/>
    <s v="02"/>
    <s v="AP-PY"/>
    <x v="19"/>
    <s v="000000008984"/>
    <n v="4028"/>
    <s v="5892-16"/>
    <n v="0"/>
    <n v="6426"/>
    <s v="ISPA002-Space Unlimited"/>
    <n v="-6426"/>
    <n v="6426"/>
    <x v="1"/>
    <n v="6426"/>
    <s v="I"/>
    <s v="Space Unlimited"/>
    <s v="I - Space Unlimited"/>
    <x v="277"/>
    <x v="0"/>
    <s v="GIA"/>
    <x v="1"/>
    <b v="0"/>
    <n v="15113"/>
    <x v="1"/>
  </r>
  <r>
    <s v="G-400-0400"/>
    <s v="GIA Bank Account"/>
    <s v="02"/>
    <s v="AP-PY"/>
    <x v="19"/>
    <s v="000000008985"/>
    <n v="4028"/>
    <s v="5892-17"/>
    <n v="0"/>
    <n v="18750"/>
    <s v="ISTA002-Stammer Productions Ltd"/>
    <n v="-18750"/>
    <n v="18750"/>
    <x v="1"/>
    <n v="18750"/>
    <s v="I"/>
    <s v="Stammer Productions Ltd"/>
    <s v="I - Stammer Productions Ltd"/>
    <x v="278"/>
    <x v="0"/>
    <s v="GIA"/>
    <x v="1"/>
    <b v="0"/>
    <n v="25000"/>
    <x v="0"/>
  </r>
  <r>
    <s v="G-400-0400"/>
    <s v="GIA Bank Account"/>
    <s v="02"/>
    <s v="AP-PY"/>
    <x v="19"/>
    <s v="000000008986"/>
    <n v="4028"/>
    <s v="5892-18"/>
    <n v="0"/>
    <n v="15000"/>
    <s v="ITHE041-The Letter J"/>
    <n v="-15000"/>
    <n v="15000"/>
    <x v="1"/>
    <n v="15000"/>
    <s v="I"/>
    <s v="The Letter J"/>
    <s v="I - The Letter J"/>
    <x v="279"/>
    <x v="0"/>
    <s v="GIA"/>
    <x v="1"/>
    <b v="0"/>
    <n v="20000"/>
    <x v="1"/>
  </r>
  <r>
    <s v="G-400-0400"/>
    <s v="GIA Bank Account"/>
    <s v="02"/>
    <s v="AP-PY"/>
    <x v="19"/>
    <s v="000000008987"/>
    <n v="4028"/>
    <s v="5892-19"/>
    <n v="0"/>
    <n v="1350"/>
    <s v="ITOR002-Tortoise in a Nutshell"/>
    <n v="-1350"/>
    <n v="1350"/>
    <x v="1"/>
    <n v="1350"/>
    <s v="I"/>
    <s v="Tortoise in a Nutshell"/>
    <s v="I - Tortoise in a Nutshell"/>
    <x v="55"/>
    <x v="0"/>
    <s v="GIA"/>
    <x v="1"/>
    <b v="0"/>
    <n v="4250"/>
    <x v="1"/>
  </r>
  <r>
    <s v="G-400-0400"/>
    <s v="GIA Bank Account"/>
    <s v="02"/>
    <s v="AP-PY"/>
    <x v="19"/>
    <s v="000000008988"/>
    <n v="4028"/>
    <s v="5892-20"/>
    <n v="0"/>
    <n v="1000"/>
    <s v="IWOO002-Woodford Folk Festival"/>
    <n v="-1000"/>
    <n v="1000"/>
    <x v="1"/>
    <n v="1000"/>
    <s v="I"/>
    <s v="Woodford Folk Festival"/>
    <s v="I - Woodford Folk Festival"/>
    <x v="280"/>
    <x v="0"/>
    <s v="GIA"/>
    <x v="1"/>
    <b v="0"/>
    <n v="1000"/>
    <x v="1"/>
  </r>
  <r>
    <s v="G-400-0400"/>
    <s v="GIA Bank Account"/>
    <s v="02"/>
    <s v="AP-PY"/>
    <x v="22"/>
    <s v="000000008989"/>
    <n v="4052"/>
    <s v="5906-1"/>
    <n v="0"/>
    <n v="919.18"/>
    <s v="E1735-Ian Smith"/>
    <n v="-919.18"/>
    <n v="919.18"/>
    <x v="0"/>
    <n v="0"/>
    <s v="E"/>
    <s v="Ian Smith"/>
    <s v="E - Ian Smith"/>
    <x v="0"/>
    <x v="0"/>
    <s v="GIA"/>
    <x v="0"/>
    <b v="0"/>
    <n v="334393.72000000003"/>
    <x v="0"/>
  </r>
  <r>
    <s v="G-400-0400"/>
    <s v="GIA Bank Account"/>
    <s v="02"/>
    <s v="AP-PY"/>
    <x v="22"/>
    <s v="000000008991"/>
    <n v="4052"/>
    <s v="5906-2"/>
    <n v="0"/>
    <n v="70.5"/>
    <s v="E1875-Lulu Johnston"/>
    <n v="-70.5"/>
    <n v="70.5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02"/>
    <s v="AP-PY"/>
    <x v="22"/>
    <s v="000000008992"/>
    <n v="4052"/>
    <s v="5906-3"/>
    <n v="0"/>
    <n v="181"/>
    <s v="E1911-Lois Marshall"/>
    <n v="-181"/>
    <n v="181"/>
    <x v="0"/>
    <n v="0"/>
    <s v="E"/>
    <s v="Lois Marshall"/>
    <s v="E - Lois Marshall"/>
    <x v="0"/>
    <x v="0"/>
    <s v="GIA"/>
    <x v="0"/>
    <b v="0"/>
    <n v="334393.72000000003"/>
    <x v="0"/>
  </r>
  <r>
    <s v="G-400-0400"/>
    <s v="GIA Bank Account"/>
    <s v="02"/>
    <s v="AP-PY"/>
    <x v="22"/>
    <s v="000000008993"/>
    <n v="4052"/>
    <s v="5906-4"/>
    <n v="0"/>
    <n v="750"/>
    <s v="G100023-Lauren Gault"/>
    <n v="-750"/>
    <n v="750"/>
    <x v="1"/>
    <n v="750"/>
    <s v="G"/>
    <s v="Lauren Gault"/>
    <s v="G - Lauren Gault"/>
    <x v="281"/>
    <x v="0"/>
    <s v="GIA"/>
    <x v="1"/>
    <b v="0"/>
    <n v="8250"/>
    <x v="1"/>
  </r>
  <r>
    <s v="G-400-0400"/>
    <s v="GIA Bank Account"/>
    <s v="02"/>
    <s v="AP-PY"/>
    <x v="22"/>
    <s v="000000008994"/>
    <n v="4052"/>
    <s v="5906-5"/>
    <n v="0"/>
    <n v="13857"/>
    <s v="ICIT015-City of Edinburgh Council"/>
    <n v="-13857"/>
    <n v="13857"/>
    <x v="1"/>
    <n v="13857"/>
    <s v="I"/>
    <s v="City of Edinburgh Council"/>
    <s v="I - City of Edinburgh Council"/>
    <x v="282"/>
    <x v="0"/>
    <s v="GIA"/>
    <x v="1"/>
    <b v="0"/>
    <n v="654412"/>
    <x v="0"/>
  </r>
  <r>
    <s v="G-400-0400"/>
    <s v="GIA Bank Account"/>
    <s v="02"/>
    <s v="AP-PY"/>
    <x v="22"/>
    <s v="000000008995"/>
    <n v="4052"/>
    <s v="5906-6"/>
    <n v="0"/>
    <n v="14250"/>
    <s v="ICLA002-Claire Cunningham"/>
    <n v="-14250"/>
    <n v="14250"/>
    <x v="1"/>
    <n v="14250"/>
    <s v="I"/>
    <s v="Claire Cunningham"/>
    <s v="I - Claire Cunningham"/>
    <x v="283"/>
    <x v="0"/>
    <s v="GIA"/>
    <x v="1"/>
    <b v="0"/>
    <n v="19000"/>
    <x v="1"/>
  </r>
  <r>
    <s v="G-400-0400"/>
    <s v="GIA Bank Account"/>
    <s v="02"/>
    <s v="AP-PY"/>
    <x v="22"/>
    <s v="000000008996"/>
    <n v="4052"/>
    <s v="5906-7"/>
    <n v="0"/>
    <n v="2374"/>
    <s v="IDOG002-Dogstar Theatre Company  (Hamish MacDonald)"/>
    <n v="-2374"/>
    <n v="2374"/>
    <x v="1"/>
    <n v="2374"/>
    <s v="I"/>
    <s v="Dogstar Theatre Company (Hamish MacDonald)"/>
    <s v="I - Dogstar Theatre Company (Hamish MacDonald)"/>
    <x v="284"/>
    <x v="0"/>
    <s v="GIA"/>
    <x v="1"/>
    <b v="0"/>
    <n v="3519"/>
    <x v="1"/>
  </r>
  <r>
    <s v="G-400-0400"/>
    <s v="GIA Bank Account"/>
    <s v="02"/>
    <s v="AP-PY"/>
    <x v="22"/>
    <s v="000000008997"/>
    <n v="4052"/>
    <s v="5906-8"/>
    <n v="0"/>
    <n v="800"/>
    <s v="IEWA002-Ewan Morrison"/>
    <n v="-800"/>
    <n v="800"/>
    <x v="1"/>
    <n v="800"/>
    <s v="I"/>
    <s v="Ewan Morrison"/>
    <s v="I - Ewan Morrison"/>
    <x v="285"/>
    <x v="0"/>
    <s v="GIA"/>
    <x v="1"/>
    <b v="0"/>
    <n v="800"/>
    <x v="1"/>
  </r>
  <r>
    <s v="G-400-0400"/>
    <s v="GIA Bank Account"/>
    <s v="02"/>
    <s v="AP-PY"/>
    <x v="22"/>
    <s v="000000008998"/>
    <n v="4052"/>
    <s v="5906-9"/>
    <n v="0"/>
    <n v="1875"/>
    <s v="IHUN001-Huntly Summer School"/>
    <n v="-1875"/>
    <n v="1875"/>
    <x v="1"/>
    <n v="1875"/>
    <s v="I"/>
    <s v="Huntly Summer School"/>
    <s v="I - Huntly Summer School"/>
    <x v="286"/>
    <x v="0"/>
    <s v="GIA"/>
    <x v="1"/>
    <b v="0"/>
    <n v="2500"/>
    <x v="1"/>
  </r>
  <r>
    <s v="G-400-0400"/>
    <s v="GIA Bank Account"/>
    <s v="02"/>
    <s v="AP-PY"/>
    <x v="22"/>
    <s v="000000008999"/>
    <n v="4052"/>
    <s v="5906-10"/>
    <n v="0"/>
    <n v="25000"/>
    <s v="IMUS002-Music For Youth"/>
    <n v="-25000"/>
    <n v="25000"/>
    <x v="1"/>
    <n v="25000"/>
    <s v="I"/>
    <s v="Music For Youth"/>
    <s v="I - Music For Youth"/>
    <x v="287"/>
    <x v="0"/>
    <s v="GIA"/>
    <x v="1"/>
    <b v="1"/>
    <n v="25000"/>
    <x v="0"/>
  </r>
  <r>
    <s v="G-400-0400"/>
    <s v="GIA Bank Account"/>
    <s v="02"/>
    <s v="AP-PY"/>
    <x v="22"/>
    <s v="000000009000"/>
    <n v="4052"/>
    <s v="5906-11"/>
    <n v="0"/>
    <n v="400"/>
    <s v="IPAU009-Pauline Goldsmith"/>
    <n v="-400"/>
    <n v="400"/>
    <x v="1"/>
    <n v="400"/>
    <s v="I"/>
    <s v="Pauline Goldsmith"/>
    <s v="I - Pauline Goldsmith"/>
    <x v="288"/>
    <x v="0"/>
    <s v="GIA"/>
    <x v="1"/>
    <b v="0"/>
    <n v="400"/>
    <x v="1"/>
  </r>
  <r>
    <s v="G-400-0400"/>
    <s v="GIA Bank Account"/>
    <s v="02"/>
    <s v="AP-PY"/>
    <x v="22"/>
    <s v="000000009001"/>
    <n v="4052"/>
    <s v="5906-12"/>
    <n v="0"/>
    <n v="3750"/>
    <s v="ISCO010-Scottish Jazz Federation"/>
    <n v="-3750"/>
    <n v="3750"/>
    <x v="1"/>
    <n v="3750"/>
    <s v="I"/>
    <s v="Scottish Jazz Federation"/>
    <s v="I - Scottish Jazz Federation"/>
    <x v="289"/>
    <x v="0"/>
    <s v="GIA"/>
    <x v="1"/>
    <b v="0"/>
    <n v="4250"/>
    <x v="1"/>
  </r>
  <r>
    <s v="G-400-0400"/>
    <s v="GIA Bank Account"/>
    <s v="02"/>
    <s v="AP-PY"/>
    <x v="22"/>
    <s v="000000009002"/>
    <n v="4052"/>
    <s v="5906-13"/>
    <n v="0"/>
    <n v="3750"/>
    <s v="ISKI002-MAKlab Limited ( ex-Skirmishes Limited)"/>
    <n v="-3750"/>
    <n v="3750"/>
    <x v="1"/>
    <n v="3750"/>
    <s v="I"/>
    <s v="MAKlab Limited ( ex-Skirmishes Limited)"/>
    <s v="I - MAKlab Limited ( ex-Skirmishes Limited)"/>
    <x v="290"/>
    <x v="0"/>
    <s v="GIA"/>
    <x v="1"/>
    <b v="0"/>
    <n v="3750"/>
    <x v="1"/>
  </r>
  <r>
    <s v="G-400-0400"/>
    <s v="GIA Bank Account"/>
    <s v="02"/>
    <s v="AP-PY"/>
    <x v="22"/>
    <s v="000000009003"/>
    <n v="4052"/>
    <s v="5906-14"/>
    <n v="0"/>
    <n v="21100"/>
    <s v="ISPR001-Spring Fling CIC (SFCIC)"/>
    <n v="-21100"/>
    <n v="21100"/>
    <x v="1"/>
    <n v="21100"/>
    <s v="I"/>
    <s v="Spring Fling CIC (SFCIC)"/>
    <s v="I - Spring Fling CIC (SFCIC)"/>
    <x v="291"/>
    <x v="0"/>
    <s v="GIA"/>
    <x v="1"/>
    <b v="0"/>
    <n v="21100"/>
    <x v="1"/>
  </r>
  <r>
    <s v="G-400-0400"/>
    <s v="GIA Bank Account"/>
    <s v="02"/>
    <s v="AP-PY"/>
    <x v="22"/>
    <s v="000000009004"/>
    <n v="4052"/>
    <s v="5906-15"/>
    <n v="0"/>
    <n v="3638"/>
    <s v="ITEM001-The Templar Arts and Leisure Centre Trust"/>
    <n v="-3638"/>
    <n v="3638"/>
    <x v="1"/>
    <n v="3638"/>
    <s v="I"/>
    <s v="The Templar Arts and Leisure Centre Trust"/>
    <s v="I - The Templar Arts and Leisure Centre Trust"/>
    <x v="292"/>
    <x v="0"/>
    <s v="GIA"/>
    <x v="1"/>
    <b v="0"/>
    <n v="34850"/>
    <x v="0"/>
  </r>
  <r>
    <s v="G-400-0400"/>
    <s v="GIA Bank Account"/>
    <s v="02"/>
    <s v="AP-PY"/>
    <x v="22"/>
    <s v="000000009005"/>
    <n v="4052"/>
    <s v="5906-16"/>
    <n v="0"/>
    <n v="2500"/>
    <s v="IWEE001-Wee Stories"/>
    <n v="-2500"/>
    <n v="2500"/>
    <x v="1"/>
    <n v="2500"/>
    <s v="I"/>
    <s v="Wee Stories"/>
    <s v="I - Wee Stories"/>
    <x v="293"/>
    <x v="0"/>
    <s v="GIA"/>
    <x v="1"/>
    <b v="0"/>
    <n v="2500"/>
    <x v="1"/>
  </r>
  <r>
    <s v="G-400-0400"/>
    <s v="GIA Bank Account"/>
    <s v="02"/>
    <s v="AP-PY"/>
    <x v="22"/>
    <s v="000000009006"/>
    <n v="4052"/>
    <s v="5906-17"/>
    <n v="0"/>
    <n v="3750"/>
    <s v="IWIL005-Wildbird Ltd"/>
    <n v="-3750"/>
    <n v="3750"/>
    <x v="1"/>
    <n v="3750"/>
    <s v="I"/>
    <s v="Wildbird Ltd"/>
    <s v="I - Wildbird Ltd"/>
    <x v="294"/>
    <x v="0"/>
    <s v="GIA"/>
    <x v="1"/>
    <b v="0"/>
    <n v="5000"/>
    <x v="1"/>
  </r>
  <r>
    <s v="G-400-0400"/>
    <s v="GIA Bank Account"/>
    <s v="02"/>
    <s v="AP-PY"/>
    <x v="22"/>
    <s v="000000009007"/>
    <n v="4052"/>
    <s v="5906-18"/>
    <n v="0"/>
    <n v="380"/>
    <s v="IWOO001-Woodend Arts Limited"/>
    <n v="-380"/>
    <n v="380"/>
    <x v="1"/>
    <n v="380"/>
    <s v="I"/>
    <s v="Woodend Arts Limited"/>
    <s v="I - Woodend Arts Limited"/>
    <x v="295"/>
    <x v="0"/>
    <s v="GIA"/>
    <x v="1"/>
    <b v="0"/>
    <n v="23783.25"/>
    <x v="1"/>
  </r>
  <r>
    <s v="G-400-0400"/>
    <s v="GIA Bank Account"/>
    <s v="02"/>
    <s v="AP-PY"/>
    <x v="22"/>
    <s v="000000009008"/>
    <n v="4052"/>
    <s v="5906-19"/>
    <n v="0"/>
    <n v="3750"/>
    <s v="IYOU008-Youth Highland"/>
    <n v="-3750"/>
    <n v="3750"/>
    <x v="1"/>
    <n v="3750"/>
    <s v="I"/>
    <s v="Youth Highland"/>
    <s v="I - Youth Highland"/>
    <x v="296"/>
    <x v="0"/>
    <s v="GIA"/>
    <x v="1"/>
    <b v="0"/>
    <n v="5000"/>
    <x v="1"/>
  </r>
  <r>
    <s v="G-400-0400"/>
    <s v="GIA Bank Account"/>
    <s v="02"/>
    <s v="AP-PY"/>
    <x v="22"/>
    <s v="000000009010"/>
    <n v="4052"/>
    <s v="5906-20"/>
    <n v="0"/>
    <n v="221.01"/>
    <s v="TARO100-Arnold Clark Finance Ltd"/>
    <n v="-221.01"/>
    <n v="221.01"/>
    <x v="1"/>
    <n v="221.01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2"/>
    <s v="AP-PY"/>
    <x v="22"/>
    <s v="000000009012"/>
    <n v="4052"/>
    <s v="5906-21"/>
    <n v="0"/>
    <n v="170577.47"/>
    <s v="TART109-Arts Council Retirement Plan (1994)"/>
    <n v="-170577.47"/>
    <n v="170577.47"/>
    <x v="1"/>
    <n v="170577.47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02"/>
    <s v="AP-PY"/>
    <x v="22"/>
    <s v="000000009013"/>
    <n v="4052"/>
    <s v="5906-22"/>
    <n v="0"/>
    <n v="479.99"/>
    <s v="TCHI101-Child Support Agency"/>
    <n v="-479.99"/>
    <n v="479.99"/>
    <x v="1"/>
    <n v="479.99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02"/>
    <s v="AP-PY"/>
    <x v="22"/>
    <s v="000000009014"/>
    <n v="4052"/>
    <s v="5906-23"/>
    <n v="0"/>
    <n v="58.7"/>
    <s v="TCIT103-CITY MILK"/>
    <n v="-58.7"/>
    <n v="58.7"/>
    <x v="1"/>
    <n v="58.7"/>
    <s v="T"/>
    <s v="CITY MILK"/>
    <s v="T - CITY MILK"/>
    <x v="62"/>
    <x v="0"/>
    <s v="GIA"/>
    <x v="2"/>
    <b v="0"/>
    <n v="604.2700000000001"/>
    <x v="1"/>
  </r>
  <r>
    <s v="G-400-0400"/>
    <s v="GIA Bank Account"/>
    <s v="02"/>
    <s v="AP-PY"/>
    <x v="22"/>
    <s v="000000009015"/>
    <n v="4052"/>
    <s v="5906-24"/>
    <n v="0"/>
    <n v="294.33999999999997"/>
    <s v="TCIT105-City Cabs (Edinburgh) Ltd"/>
    <n v="-294.33999999999997"/>
    <n v="294.33999999999997"/>
    <x v="1"/>
    <n v="294.33999999999997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02"/>
    <s v="AP-PY"/>
    <x v="22"/>
    <s v="000000009016"/>
    <n v="4052"/>
    <s v="5906-25"/>
    <n v="0"/>
    <n v="318.88"/>
    <s v="TDOU100-DotMailer Ltd"/>
    <n v="-318.88"/>
    <n v="318.88"/>
    <x v="1"/>
    <n v="318.88"/>
    <s v="T"/>
    <s v="DotMailer Ltd"/>
    <s v="T - DotMailer Ltd"/>
    <x v="246"/>
    <x v="0"/>
    <s v="GIA"/>
    <x v="2"/>
    <b v="0"/>
    <n v="5943.5199999999995"/>
    <x v="1"/>
  </r>
  <r>
    <s v="G-400-0400"/>
    <s v="GIA Bank Account"/>
    <s v="02"/>
    <s v="AP-PY"/>
    <x v="22"/>
    <s v="000000009018"/>
    <n v="4052"/>
    <s v="5906-26"/>
    <n v="0"/>
    <n v="291.62"/>
    <s v="TEAM100-Eagle Couriers (Scotland) Ltd"/>
    <n v="-291.62"/>
    <n v="291.62"/>
    <x v="1"/>
    <n v="291.62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2"/>
    <s v="AP-PY"/>
    <x v="22"/>
    <s v="000000009020"/>
    <n v="4052"/>
    <s v="5906-27"/>
    <n v="0"/>
    <n v="99.96"/>
    <s v="TGAY100-Galway Gourmet"/>
    <n v="-99.96"/>
    <n v="99.96"/>
    <x v="1"/>
    <n v="99.96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02"/>
    <s v="AP-PY"/>
    <x v="22"/>
    <s v="000000009021"/>
    <n v="4052"/>
    <s v="5906-28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02"/>
    <s v="AP-PY"/>
    <x v="22"/>
    <s v="000000009022"/>
    <n v="4052"/>
    <s v="5906-29"/>
    <n v="0"/>
    <n v="1874.4"/>
    <s v="THEW100-HewLett-Packard Limited"/>
    <n v="-1874.4"/>
    <n v="1874.4"/>
    <x v="1"/>
    <n v="1874.4"/>
    <s v="T"/>
    <s v="HewLett-Packard Limited"/>
    <s v="T - HewLett-Packard Limited"/>
    <x v="297"/>
    <x v="0"/>
    <s v="GIA"/>
    <x v="2"/>
    <b v="0"/>
    <n v="1874.4"/>
    <x v="1"/>
  </r>
  <r>
    <s v="G-400-0400"/>
    <s v="GIA Bank Account"/>
    <s v="02"/>
    <s v="AP-PY"/>
    <x v="22"/>
    <s v="000000009023"/>
    <n v="4052"/>
    <s v="5906-30"/>
    <n v="0"/>
    <n v="697.33"/>
    <s v="THIL100-Highland Network Ltd"/>
    <n v="-697.33"/>
    <n v="697.33"/>
    <x v="1"/>
    <n v="697.33"/>
    <s v="T"/>
    <s v="Highland Network Ltd"/>
    <s v="T - Highland Network Ltd"/>
    <x v="250"/>
    <x v="0"/>
    <s v="GIA"/>
    <x v="2"/>
    <b v="0"/>
    <n v="5952.12"/>
    <x v="1"/>
  </r>
  <r>
    <s v="G-400-0400"/>
    <s v="GIA Bank Account"/>
    <s v="02"/>
    <s v="AP-PY"/>
    <x v="22"/>
    <s v="000000009024"/>
    <n v="4052"/>
    <s v="5906-31"/>
    <n v="0"/>
    <n v="84359.89"/>
    <s v="THMR100-HM Revenue &amp; Customs Only - 961PP10305354"/>
    <n v="-84359.89"/>
    <n v="84359.89"/>
    <x v="1"/>
    <n v="84359.89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02"/>
    <s v="AP-PY"/>
    <x v="22"/>
    <s v="000000009025"/>
    <n v="4052"/>
    <s v="5906-32"/>
    <n v="0"/>
    <n v="6720"/>
    <s v="TLAW101-Law At Work Ltd"/>
    <n v="-6720"/>
    <n v="6720"/>
    <x v="1"/>
    <n v="6720"/>
    <s v="T"/>
    <s v="Law At Work Ltd"/>
    <s v="T - Law At Work Ltd"/>
    <x v="298"/>
    <x v="0"/>
    <s v="GIA"/>
    <x v="2"/>
    <b v="0"/>
    <n v="17280"/>
    <x v="1"/>
  </r>
  <r>
    <s v="G-400-0400"/>
    <s v="GIA Bank Account"/>
    <s v="02"/>
    <s v="AP-PY"/>
    <x v="22"/>
    <s v="000000009026"/>
    <n v="4052"/>
    <s v="5906-33"/>
    <n v="0"/>
    <n v="316.73"/>
    <s v="TMSF100-MSF Union Dues  -  Ref 38190751"/>
    <n v="-316.73"/>
    <n v="316.73"/>
    <x v="1"/>
    <n v="316.73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02"/>
    <s v="AP-PY"/>
    <x v="22"/>
    <s v="000000009027"/>
    <n v="4052"/>
    <s v="5906-34"/>
    <n v="0"/>
    <n v="173.7"/>
    <s v="TOFF102-Office Depot (UK) Ltd"/>
    <n v="-173.7"/>
    <n v="173.7"/>
    <x v="1"/>
    <n v="173.7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02"/>
    <s v="AP-PY"/>
    <x v="22"/>
    <s v="000000009028"/>
    <n v="4052"/>
    <s v="5906-35"/>
    <n v="0"/>
    <n v="150.44"/>
    <s v="TPCS100-PCS"/>
    <n v="-150.44"/>
    <n v="150.44"/>
    <x v="1"/>
    <n v="150.44"/>
    <s v="T"/>
    <s v="PCS"/>
    <s v="T - PCS"/>
    <x v="148"/>
    <x v="0"/>
    <s v="GIA"/>
    <x v="2"/>
    <b v="0"/>
    <n v="1903.1800000000003"/>
    <x v="1"/>
  </r>
  <r>
    <s v="G-400-0400"/>
    <s v="GIA Bank Account"/>
    <s v="02"/>
    <s v="AP-PY"/>
    <x v="22"/>
    <s v="000000009029"/>
    <n v="4052"/>
    <s v="5906-36"/>
    <n v="0"/>
    <n v="1690.92"/>
    <s v="TPUL101-Pulsant (Scotland) Ltd"/>
    <n v="-1690.92"/>
    <n v="1690.92"/>
    <x v="1"/>
    <n v="1690.92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02"/>
    <s v="AP-PY"/>
    <x v="22"/>
    <s v="000000009030"/>
    <n v="4052"/>
    <s v="5906-37"/>
    <n v="0"/>
    <n v="35.299999999999997"/>
    <s v="TSTE106-Steve Grimmond"/>
    <n v="-35.299999999999997"/>
    <n v="35.299999999999997"/>
    <x v="1"/>
    <n v="35.299999999999997"/>
    <s v="T"/>
    <s v="Steve Grimmond"/>
    <s v="T - Steve Grimmond"/>
    <x v="299"/>
    <x v="0"/>
    <s v="GIA"/>
    <x v="2"/>
    <b v="0"/>
    <n v="188.3"/>
    <x v="1"/>
  </r>
  <r>
    <s v="G-400-0400"/>
    <s v="GIA Bank Account"/>
    <s v="02"/>
    <s v="AP-PY"/>
    <x v="22"/>
    <s v="000000009031"/>
    <n v="4052"/>
    <s v="5906-38"/>
    <n v="0"/>
    <n v="115"/>
    <s v="TSTR102-Strathclyde Pension Fund - EMP129/PF4313"/>
    <n v="-115"/>
    <n v="115"/>
    <x v="1"/>
    <n v="11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2"/>
    <s v="AP-PY"/>
    <x v="22"/>
    <s v="000000009032"/>
    <n v="4052"/>
    <s v="5906-39"/>
    <n v="0"/>
    <n v="12840.52"/>
    <s v="TSTR103-Strathclyde Pension Fund - EMP129/PF4313"/>
    <n v="-12840.52"/>
    <n v="12840.52"/>
    <x v="1"/>
    <n v="12840.52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2"/>
    <s v="AP-PY"/>
    <x v="23"/>
    <s v="000000009048"/>
    <n v="4074"/>
    <s v="5938-1"/>
    <n v="0"/>
    <n v="27.08"/>
    <s v="E0610-Lynsey McLeod"/>
    <n v="-27.08"/>
    <n v="27.08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02"/>
    <s v="AP-PY"/>
    <x v="23"/>
    <s v="000000009049"/>
    <n v="4074"/>
    <s v="5938-2"/>
    <n v="0"/>
    <n v="90.09"/>
    <s v="E1848-Raymond Black"/>
    <n v="-90.09"/>
    <n v="90.09"/>
    <x v="0"/>
    <n v="0"/>
    <s v="E"/>
    <s v="Raymond Black"/>
    <s v="E - Raymond Black"/>
    <x v="0"/>
    <x v="0"/>
    <s v="GIA"/>
    <x v="0"/>
    <b v="0"/>
    <n v="334393.72000000003"/>
    <x v="0"/>
  </r>
  <r>
    <s v="G-400-0400"/>
    <s v="GIA Bank Account"/>
    <s v="02"/>
    <s v="AP-PY"/>
    <x v="23"/>
    <s v="000000009051"/>
    <n v="4074"/>
    <s v="5938-3"/>
    <n v="0"/>
    <n v="650.79999999999995"/>
    <s v="E1883-Janet Archer"/>
    <n v="-650.79999999999995"/>
    <n v="650.79999999999995"/>
    <x v="0"/>
    <n v="0"/>
    <s v="E"/>
    <s v="Janet Archer"/>
    <s v="E - Janet Archer"/>
    <x v="0"/>
    <x v="0"/>
    <s v="GIA"/>
    <x v="0"/>
    <b v="0"/>
    <n v="334393.72000000003"/>
    <x v="0"/>
  </r>
  <r>
    <s v="G-400-0400"/>
    <s v="GIA Bank Account"/>
    <s v="02"/>
    <s v="AP-PY"/>
    <x v="23"/>
    <s v="000000009052"/>
    <n v="4074"/>
    <s v="5938-4"/>
    <n v="0"/>
    <n v="814.97"/>
    <s v="TCAP102-Capital Document Solutions Limited"/>
    <n v="-814.97"/>
    <n v="814.97"/>
    <x v="1"/>
    <n v="814.97"/>
    <s v="T"/>
    <s v="Capital Document Solutions Limited"/>
    <s v="T - Capital Document Solutions Limited"/>
    <x v="16"/>
    <x v="0"/>
    <s v="GIA"/>
    <x v="2"/>
    <b v="0"/>
    <n v="8914.119999999999"/>
    <x v="1"/>
  </r>
  <r>
    <s v="G-400-0400"/>
    <s v="GIA Bank Account"/>
    <s v="02"/>
    <s v="AP-PY"/>
    <x v="23"/>
    <s v="000000009053"/>
    <n v="4074"/>
    <s v="5938-5"/>
    <n v="0"/>
    <n v="408.93"/>
    <s v="TCHR107-Christoph Jankowski"/>
    <n v="-408.93"/>
    <n v="408.93"/>
    <x v="1"/>
    <n v="408.93"/>
    <s v="T"/>
    <s v="Christoph Jankowski"/>
    <s v="T - Christoph Jankowski"/>
    <x v="300"/>
    <x v="0"/>
    <s v="GIA"/>
    <x v="2"/>
    <b v="0"/>
    <n v="729.8"/>
    <x v="1"/>
  </r>
  <r>
    <s v="G-400-0400"/>
    <s v="GIA Bank Account"/>
    <s v="02"/>
    <s v="AP-PY"/>
    <x v="23"/>
    <s v="000000009056"/>
    <n v="4074"/>
    <s v="5938-6"/>
    <n v="0"/>
    <n v="1933"/>
    <s v="TDIG102-Digital Print Solutions"/>
    <n v="-1933"/>
    <n v="1933"/>
    <x v="1"/>
    <n v="1933"/>
    <s v="T"/>
    <s v="Digital Print Solutions"/>
    <s v="T - Digital Print Solutions"/>
    <x v="301"/>
    <x v="0"/>
    <s v="GIA"/>
    <x v="2"/>
    <b v="0"/>
    <n v="3681"/>
    <x v="1"/>
  </r>
  <r>
    <s v="G-400-0400"/>
    <s v="GIA Bank Account"/>
    <s v="02"/>
    <s v="AP-PY"/>
    <x v="23"/>
    <s v="000000009057"/>
    <n v="4074"/>
    <s v="5938-7"/>
    <n v="0"/>
    <n v="102.24"/>
    <s v="TEAM100-Eagle Couriers (Scotland) Ltd"/>
    <n v="-102.24"/>
    <n v="102.24"/>
    <x v="1"/>
    <n v="102.24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2"/>
    <s v="AP-PY"/>
    <x v="23"/>
    <s v="000000009058"/>
    <n v="4074"/>
    <s v="5938-8"/>
    <n v="0"/>
    <n v="112"/>
    <s v="TEMB100-Embo Ltd"/>
    <n v="-112"/>
    <n v="112"/>
    <x v="1"/>
    <n v="112"/>
    <s v="T"/>
    <s v="Embo Ltd"/>
    <s v="T - Embo Ltd"/>
    <x v="263"/>
    <x v="0"/>
    <s v="GIA"/>
    <x v="2"/>
    <b v="0"/>
    <n v="1827.5"/>
    <x v="1"/>
  </r>
  <r>
    <s v="G-400-0400"/>
    <s v="GIA Bank Account"/>
    <s v="02"/>
    <s v="AP-PY"/>
    <x v="23"/>
    <s v="000000009059"/>
    <n v="4074"/>
    <s v="5938-9"/>
    <n v="0"/>
    <n v="15.48"/>
    <s v="TGAY100-Galway Gourmet"/>
    <n v="-15.48"/>
    <n v="15.48"/>
    <x v="1"/>
    <n v="15.48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02"/>
    <s v="AP-PY"/>
    <x v="23"/>
    <s v="000000009060"/>
    <n v="4074"/>
    <s v="5938-10"/>
    <n v="0"/>
    <n v="250"/>
    <s v="TGRA105-Graham Duff"/>
    <n v="-250"/>
    <n v="250"/>
    <x v="1"/>
    <n v="250"/>
    <s v="T"/>
    <s v="Graham Duff"/>
    <s v="T - Graham Duff"/>
    <x v="302"/>
    <x v="0"/>
    <s v="GIA"/>
    <x v="2"/>
    <b v="0"/>
    <n v="250"/>
    <x v="1"/>
  </r>
  <r>
    <s v="G-400-0400"/>
    <s v="GIA Bank Account"/>
    <s v="02"/>
    <s v="AP-PY"/>
    <x v="23"/>
    <s v="000000009061"/>
    <n v="4074"/>
    <s v="5938-11"/>
    <n v="0"/>
    <n v="1803.36"/>
    <s v="THOL100-Hitachi Capital UK PLC"/>
    <n v="-1803.36"/>
    <n v="1803.36"/>
    <x v="1"/>
    <n v="1803.36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02"/>
    <s v="AP-PY"/>
    <x v="23"/>
    <s v="000000009063"/>
    <n v="4074"/>
    <s v="5938-12"/>
    <n v="0"/>
    <n v="1302"/>
    <s v="TJAM101-James F Kidd &amp; Son Ltd"/>
    <n v="-1302"/>
    <n v="1302"/>
    <x v="1"/>
    <n v="1302"/>
    <s v="T"/>
    <s v="James F Kidd &amp; Son Ltd"/>
    <s v="T - James F Kidd &amp; Son Ltd"/>
    <x v="80"/>
    <x v="0"/>
    <s v="GIA"/>
    <x v="2"/>
    <b v="0"/>
    <n v="2300.2799999999997"/>
    <x v="1"/>
  </r>
  <r>
    <s v="G-400-0400"/>
    <s v="GIA Bank Account"/>
    <s v="02"/>
    <s v="AP-PY"/>
    <x v="23"/>
    <s v="000000009065"/>
    <n v="4074"/>
    <s v="5938-13"/>
    <n v="0"/>
    <n v="3000"/>
    <s v="TLOC100-Lloret Dunn"/>
    <n v="-3000"/>
    <n v="3000"/>
    <x v="1"/>
    <n v="3000"/>
    <s v="T"/>
    <s v="Lloret Dunn"/>
    <s v="T - Lloret Dunn"/>
    <x v="303"/>
    <x v="0"/>
    <s v="GIA"/>
    <x v="2"/>
    <b v="0"/>
    <n v="5895.23"/>
    <x v="1"/>
  </r>
  <r>
    <s v="G-400-0400"/>
    <s v="GIA Bank Account"/>
    <s v="02"/>
    <s v="AP-PY"/>
    <x v="23"/>
    <s v="000000009066"/>
    <n v="4074"/>
    <s v="5938-14"/>
    <n v="0"/>
    <n v="2400"/>
    <s v="TMED101-Media Business Insight Ltd"/>
    <n v="-2400"/>
    <n v="2400"/>
    <x v="1"/>
    <n v="2400"/>
    <s v="T"/>
    <s v="Media Business Insight Ltd"/>
    <s v="T - Media Business Insight Ltd"/>
    <x v="304"/>
    <x v="13"/>
    <s v="GIA"/>
    <x v="2"/>
    <b v="0"/>
    <n v="42611.1"/>
    <x v="0"/>
  </r>
  <r>
    <s v="G-400-0400"/>
    <s v="GIA Bank Account"/>
    <s v="02"/>
    <s v="AP-PY"/>
    <x v="23"/>
    <s v="000000009067"/>
    <n v="4074"/>
    <s v="5938-15"/>
    <n v="0"/>
    <n v="129.49"/>
    <s v="TOFF103-Office Care"/>
    <n v="-129.49"/>
    <n v="129.49"/>
    <x v="1"/>
    <n v="129.49"/>
    <s v="T"/>
    <s v="Office Care"/>
    <s v="T - Office Care"/>
    <x v="264"/>
    <x v="0"/>
    <s v="GIA"/>
    <x v="2"/>
    <b v="0"/>
    <n v="8491.49"/>
    <x v="1"/>
  </r>
  <r>
    <s v="G-400-0400"/>
    <s v="GIA Bank Account"/>
    <s v="02"/>
    <s v="AP-PY"/>
    <x v="23"/>
    <s v="000000009068"/>
    <n v="4074"/>
    <s v="5938-16"/>
    <n v="0"/>
    <n v="488.7"/>
    <s v="TPER104-Pertemps Recruitment Partnership Limited"/>
    <n v="-488.7"/>
    <n v="488.7"/>
    <x v="1"/>
    <n v="488.7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2"/>
    <s v="AP-PY"/>
    <x v="23"/>
    <s v="000000009069"/>
    <n v="4074"/>
    <s v="5938-17"/>
    <n v="0"/>
    <n v="5396.08"/>
    <s v="TSCO121-ScottMoncrieff"/>
    <n v="-5396.08"/>
    <n v="5396.08"/>
    <x v="1"/>
    <n v="5396.08"/>
    <s v="T"/>
    <s v="ScottMoncrieff"/>
    <s v="T - ScottMoncrieff"/>
    <x v="305"/>
    <x v="0"/>
    <s v="GIA"/>
    <x v="2"/>
    <b v="0"/>
    <n v="23767.82"/>
    <x v="1"/>
  </r>
  <r>
    <s v="G-400-0400"/>
    <s v="GIA Bank Account"/>
    <s v="02"/>
    <s v="AP-PY"/>
    <x v="24"/>
    <s v="000000009070"/>
    <n v="4083"/>
    <s v="5948-1"/>
    <n v="0"/>
    <n v="195.25"/>
    <s v="E0134-David Taylor"/>
    <n v="-195.25"/>
    <n v="195.25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2"/>
    <s v="AP-PY"/>
    <x v="24"/>
    <s v="000000009071"/>
    <n v="4083"/>
    <s v="5948-2"/>
    <n v="0"/>
    <n v="42.34"/>
    <s v="E1796-Massimiliano Allen"/>
    <n v="-42.34"/>
    <n v="42.34"/>
    <x v="0"/>
    <n v="0"/>
    <s v="E"/>
    <s v="Massimiliano Allen"/>
    <s v="E - Massimiliano Allen"/>
    <x v="0"/>
    <x v="0"/>
    <s v="GIA"/>
    <x v="0"/>
    <b v="0"/>
    <n v="334393.72000000003"/>
    <x v="0"/>
  </r>
  <r>
    <s v="G-400-0400"/>
    <s v="GIA Bank Account"/>
    <s v="02"/>
    <s v="AP-PY"/>
    <x v="24"/>
    <s v="000000009072"/>
    <n v="4083"/>
    <s v="5948-3"/>
    <n v="0"/>
    <n v="549.05999999999995"/>
    <s v="E1865-Brodie Pringle"/>
    <n v="-549.05999999999995"/>
    <n v="549.05999999999995"/>
    <x v="0"/>
    <n v="0"/>
    <s v="E"/>
    <s v="Brodie Pringle"/>
    <s v="E - Brodie Pringle"/>
    <x v="0"/>
    <x v="0"/>
    <s v="GIA"/>
    <x v="0"/>
    <b v="0"/>
    <n v="334393.72000000003"/>
    <x v="0"/>
  </r>
  <r>
    <s v="G-400-0400"/>
    <s v="GIA Bank Account"/>
    <s v="02"/>
    <s v="AP-PY"/>
    <x v="24"/>
    <s v="000000009073"/>
    <n v="4083"/>
    <s v="5948-4"/>
    <n v="0"/>
    <n v="29944"/>
    <s v="G100052-Hands Up for Trad"/>
    <n v="-29944"/>
    <n v="29944"/>
    <x v="1"/>
    <n v="29944"/>
    <s v="G"/>
    <s v="Hands Up for Trad"/>
    <s v="G - Hands Up for Trad"/>
    <x v="306"/>
    <x v="0"/>
    <s v="GIA"/>
    <x v="1"/>
    <b v="1"/>
    <n v="215127"/>
    <x v="0"/>
  </r>
  <r>
    <s v="G-400-0400"/>
    <s v="GIA Bank Account"/>
    <s v="02"/>
    <s v="AP-PY"/>
    <x v="24"/>
    <s v="000000009074"/>
    <n v="4083"/>
    <s v="5948-5"/>
    <n v="0"/>
    <n v="325"/>
    <s v="IDAV011-Dave Arcari"/>
    <n v="-325"/>
    <n v="325"/>
    <x v="1"/>
    <n v="325"/>
    <s v="I"/>
    <s v="Dave Arcari"/>
    <s v="I - Dave Arcari"/>
    <x v="307"/>
    <x v="0"/>
    <s v="GIA"/>
    <x v="1"/>
    <b v="0"/>
    <n v="325"/>
    <x v="1"/>
  </r>
  <r>
    <s v="G-400-0400"/>
    <s v="GIA Bank Account"/>
    <s v="02"/>
    <s v="AP-PY"/>
    <x v="24"/>
    <s v="000000009075"/>
    <n v="4083"/>
    <s v="5948-6"/>
    <n v="0"/>
    <n v="75000"/>
    <s v="IGLA006-Glasgow Life"/>
    <n v="-75000"/>
    <n v="75000"/>
    <x v="1"/>
    <n v="75000"/>
    <s v="I"/>
    <s v="Glasgow Life"/>
    <s v="I - Glasgow Life"/>
    <x v="308"/>
    <x v="0"/>
    <s v="GIA"/>
    <x v="1"/>
    <b v="1"/>
    <n v="194429"/>
    <x v="0"/>
  </r>
  <r>
    <s v="G-400-0400"/>
    <s v="GIA Bank Account"/>
    <s v="02"/>
    <s v="AP-PY"/>
    <x v="24"/>
    <s v="000000009076"/>
    <n v="4083"/>
    <s v="5948-7"/>
    <n v="0"/>
    <n v="3750"/>
    <s v="IGRA008-Graeme Angus Stephen"/>
    <n v="-3750"/>
    <n v="3750"/>
    <x v="1"/>
    <n v="3750"/>
    <s v="I"/>
    <s v="Graeme Angus Stephen"/>
    <s v="I - Graeme Angus Stephen"/>
    <x v="309"/>
    <x v="0"/>
    <s v="GIA"/>
    <x v="1"/>
    <b v="0"/>
    <n v="3750"/>
    <x v="1"/>
  </r>
  <r>
    <s v="G-400-0400"/>
    <s v="GIA Bank Account"/>
    <s v="02"/>
    <s v="AP-PY"/>
    <x v="24"/>
    <s v="000000009077"/>
    <n v="4083"/>
    <s v="5948-8"/>
    <n v="0"/>
    <n v="1425"/>
    <s v="IMET001-Method Studio"/>
    <n v="-1425"/>
    <n v="1425"/>
    <x v="1"/>
    <n v="1425"/>
    <s v="I"/>
    <s v="Method Studio"/>
    <s v="I - Method Studio"/>
    <x v="310"/>
    <x v="0"/>
    <s v="GIA"/>
    <x v="1"/>
    <b v="0"/>
    <n v="1425"/>
    <x v="1"/>
  </r>
  <r>
    <s v="G-400-0400"/>
    <s v="GIA Bank Account"/>
    <s v="02"/>
    <s v="AP-PY"/>
    <x v="24"/>
    <s v="000000009078"/>
    <n v="4083"/>
    <s v="5948-9"/>
    <n v="0"/>
    <n v="1137"/>
    <s v="IROD002-Roddy Hart &amp; The Lonesome Fire"/>
    <n v="-1137"/>
    <n v="1137"/>
    <x v="1"/>
    <n v="1137"/>
    <s v="I"/>
    <s v="Roddy Hart &amp; The Lonesome Fire"/>
    <s v="I - Roddy Hart &amp; The Lonesome Fire"/>
    <x v="311"/>
    <x v="0"/>
    <s v="GIA"/>
    <x v="1"/>
    <b v="0"/>
    <n v="1137"/>
    <x v="1"/>
  </r>
  <r>
    <s v="G-400-0400"/>
    <s v="GIA Bank Account"/>
    <s v="02"/>
    <s v="AP-PY"/>
    <x v="24"/>
    <s v="000000009079"/>
    <n v="4083"/>
    <s v="5948-10"/>
    <n v="0"/>
    <n v="250"/>
    <s v="ISCO053-Scott Kirkwood"/>
    <n v="-250"/>
    <n v="250"/>
    <x v="1"/>
    <n v="250"/>
    <s v="I"/>
    <s v="Scott Kirkwood"/>
    <s v="I - Scott Kirkwood"/>
    <x v="312"/>
    <x v="0"/>
    <s v="GIA"/>
    <x v="1"/>
    <b v="0"/>
    <n v="250"/>
    <x v="1"/>
  </r>
  <r>
    <s v="G-400-0400"/>
    <s v="GIA Bank Account"/>
    <s v="02"/>
    <s v="AP-PY"/>
    <x v="24"/>
    <s v="000000009080"/>
    <n v="4083"/>
    <s v="5948-11"/>
    <n v="0"/>
    <n v="2500"/>
    <s v="ISHE008-Sheridan Music Consultancy"/>
    <n v="-2500"/>
    <n v="2500"/>
    <x v="1"/>
    <n v="2500"/>
    <s v="I"/>
    <s v="Sheridan Music Consultancy"/>
    <s v="I - Sheridan Music Consultancy"/>
    <x v="313"/>
    <x v="0"/>
    <s v="GIA"/>
    <x v="1"/>
    <b v="0"/>
    <n v="2500"/>
    <x v="1"/>
  </r>
  <r>
    <s v="G-400-0400"/>
    <s v="GIA Bank Account"/>
    <s v="02"/>
    <s v="AP-PY"/>
    <x v="24"/>
    <s v="000000009081"/>
    <n v="4083"/>
    <s v="5948-12"/>
    <n v="0"/>
    <n v="5400"/>
    <s v="ISTA005-Starcatchers"/>
    <n v="-5400"/>
    <n v="5400"/>
    <x v="1"/>
    <n v="5400"/>
    <s v="I"/>
    <s v="Starcatchers"/>
    <s v="I - Starcatchers"/>
    <x v="314"/>
    <x v="0"/>
    <s v="GIA"/>
    <x v="1"/>
    <b v="0"/>
    <n v="5400"/>
    <x v="1"/>
  </r>
  <r>
    <s v="G-400-0400"/>
    <s v="GIA Bank Account"/>
    <s v="02"/>
    <s v="AP-PY"/>
    <x v="24"/>
    <s v="000000009082"/>
    <n v="4083"/>
    <s v="5948-13"/>
    <n v="0"/>
    <n v="1517"/>
    <s v="ISTE013-Stephen Morrison"/>
    <n v="-1517"/>
    <n v="1517"/>
    <x v="1"/>
    <n v="1517"/>
    <s v="I"/>
    <s v="Stephen Morrison"/>
    <s v="I - Stephen Morrison"/>
    <x v="315"/>
    <x v="0"/>
    <s v="GIA"/>
    <x v="1"/>
    <b v="0"/>
    <n v="1517"/>
    <x v="1"/>
  </r>
  <r>
    <s v="G-400-0400"/>
    <s v="GIA Bank Account"/>
    <s v="02"/>
    <s v="AP-PY"/>
    <x v="24"/>
    <s v="000000009083"/>
    <n v="4083"/>
    <s v="5948-14"/>
    <n v="0"/>
    <n v="812"/>
    <s v="IUNI020-United Fruit"/>
    <n v="-812"/>
    <n v="812"/>
    <x v="1"/>
    <n v="812"/>
    <s v="I"/>
    <s v="United Fruit"/>
    <s v="I - United Fruit"/>
    <x v="316"/>
    <x v="0"/>
    <s v="GIA"/>
    <x v="1"/>
    <b v="0"/>
    <n v="812"/>
    <x v="1"/>
  </r>
  <r>
    <s v="G-400-0400"/>
    <s v="GIA Bank Account"/>
    <s v="02"/>
    <s v="AP-PY"/>
    <x v="24"/>
    <s v="000000009084"/>
    <n v="4083"/>
    <s v="5948-15"/>
    <n v="0"/>
    <n v="775"/>
    <s v="TADR102-Adrian Burns"/>
    <n v="-775"/>
    <n v="775"/>
    <x v="1"/>
    <n v="775"/>
    <s v="T"/>
    <s v="Adrian Burns"/>
    <s v="T - Adrian Burns"/>
    <x v="317"/>
    <x v="0"/>
    <s v="GIA"/>
    <x v="2"/>
    <b v="0"/>
    <n v="2610.62"/>
    <x v="1"/>
  </r>
  <r>
    <s v="G-400-0400"/>
    <s v="GIA Bank Account"/>
    <s v="02"/>
    <s v="AP-PY"/>
    <x v="24"/>
    <s v="000000009086"/>
    <n v="4083"/>
    <s v="5948-16"/>
    <n v="0"/>
    <n v="2645.4"/>
    <s v="TALB100-Alba Facilities Services Ltd"/>
    <n v="-2645.4"/>
    <n v="2645.4"/>
    <x v="1"/>
    <n v="2645.4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02"/>
    <s v="AP-PY"/>
    <x v="24"/>
    <s v="000000009087"/>
    <n v="4083"/>
    <s v="5948-17"/>
    <n v="0"/>
    <n v="200"/>
    <s v="TANN101-Ann MacKinnon"/>
    <n v="-200"/>
    <n v="200"/>
    <x v="1"/>
    <n v="200"/>
    <s v="T"/>
    <s v="Ann MacKinnon"/>
    <s v="T - Ann MacKinnon"/>
    <x v="318"/>
    <x v="0"/>
    <s v="GIA"/>
    <x v="2"/>
    <b v="0"/>
    <n v="200"/>
    <x v="1"/>
  </r>
  <r>
    <s v="G-400-0400"/>
    <s v="GIA Bank Account"/>
    <s v="02"/>
    <s v="AP-PY"/>
    <x v="24"/>
    <s v="000000009088"/>
    <n v="4083"/>
    <s v="5948-18"/>
    <n v="0"/>
    <n v="68.34"/>
    <s v="TARO100-Arnold Clark Finance Ltd"/>
    <n v="-68.34"/>
    <n v="68.34"/>
    <x v="1"/>
    <n v="68.34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2"/>
    <s v="AP-PY"/>
    <x v="24"/>
    <s v="000000009089"/>
    <n v="4083"/>
    <s v="5948-19"/>
    <n v="0"/>
    <n v="23.1"/>
    <s v="TBAR101-Barclay Price"/>
    <n v="-23.1"/>
    <n v="23.1"/>
    <x v="1"/>
    <n v="23.1"/>
    <s v="T"/>
    <s v="Barclay Price"/>
    <s v="T - Barclay Price"/>
    <x v="319"/>
    <x v="0"/>
    <s v="GIA"/>
    <x v="2"/>
    <b v="0"/>
    <n v="187.9"/>
    <x v="1"/>
  </r>
  <r>
    <s v="G-400-0400"/>
    <s v="GIA Bank Account"/>
    <s v="02"/>
    <s v="AP-PY"/>
    <x v="24"/>
    <s v="000000009093"/>
    <n v="4083"/>
    <s v="5948-20"/>
    <n v="0"/>
    <n v="2408.25"/>
    <s v="TCAB100-Business Stream"/>
    <n v="-2408.25"/>
    <n v="2408.25"/>
    <x v="1"/>
    <n v="2408.25"/>
    <s v="T"/>
    <s v="Business Stream"/>
    <s v="T - Business Stream"/>
    <x v="320"/>
    <x v="0"/>
    <s v="GIA"/>
    <x v="2"/>
    <b v="0"/>
    <n v="2408.25"/>
    <x v="1"/>
  </r>
  <r>
    <s v="G-400-0400"/>
    <s v="GIA Bank Account"/>
    <s v="02"/>
    <s v="AP-PY"/>
    <x v="24"/>
    <s v="000000009094"/>
    <n v="4083"/>
    <s v="5948-21"/>
    <n v="0"/>
    <n v="2344.8000000000002"/>
    <s v="TCAL101-Caledonian Colour Printers"/>
    <n v="-2344.8000000000002"/>
    <n v="2344.8000000000002"/>
    <x v="1"/>
    <n v="2344.8000000000002"/>
    <s v="T"/>
    <s v="Caledonian Colour Printers"/>
    <s v="T - Caledonian Colour Printers"/>
    <x v="15"/>
    <x v="0"/>
    <s v="GIA"/>
    <x v="2"/>
    <b v="0"/>
    <n v="8160.0000000000009"/>
    <x v="1"/>
  </r>
  <r>
    <s v="G-400-0400"/>
    <s v="GIA Bank Account"/>
    <s v="02"/>
    <s v="AP-PY"/>
    <x v="24"/>
    <s v="000000009096"/>
    <n v="4083"/>
    <s v="5948-22"/>
    <n v="0"/>
    <n v="138471.6"/>
    <s v="TCBR100-CBRE Ltd  (Ref 185797034648)"/>
    <n v="-138471.6"/>
    <n v="138471.6"/>
    <x v="1"/>
    <n v="138471.6"/>
    <s v="T"/>
    <s v="CBRE Ltd (Ref 185797034648)"/>
    <s v="T - CBRE Ltd (Ref 185797034648)"/>
    <x v="321"/>
    <x v="14"/>
    <s v="GIA"/>
    <x v="2"/>
    <b v="1"/>
    <n v="597366.90000000014"/>
    <x v="0"/>
  </r>
  <r>
    <s v="G-400-0400"/>
    <s v="GIA Bank Account"/>
    <s v="02"/>
    <s v="AP-PY"/>
    <x v="24"/>
    <s v="000000009097"/>
    <n v="4083"/>
    <s v="5948-23"/>
    <n v="0"/>
    <n v="200"/>
    <s v="TCHR108-Christine De Luca"/>
    <n v="-200"/>
    <n v="200"/>
    <x v="1"/>
    <n v="200"/>
    <s v="T"/>
    <s v="Christine De Luca"/>
    <s v="T - Christine De Luca"/>
    <x v="322"/>
    <x v="0"/>
    <s v="GIA"/>
    <x v="2"/>
    <b v="0"/>
    <n v="200"/>
    <x v="1"/>
  </r>
  <r>
    <s v="G-400-0400"/>
    <s v="GIA Bank Account"/>
    <s v="02"/>
    <s v="AP-PY"/>
    <x v="24"/>
    <s v="000000009098"/>
    <n v="4083"/>
    <s v="5948-24"/>
    <n v="0"/>
    <n v="121"/>
    <s v="TCOM104-COMMSWORLD LTD"/>
    <n v="-121"/>
    <n v="121"/>
    <x v="1"/>
    <n v="121"/>
    <s v="T"/>
    <s v="COMMSWORLD LTD"/>
    <s v="T - COMMSWORLD LTD"/>
    <x v="63"/>
    <x v="0"/>
    <s v="GIA"/>
    <x v="2"/>
    <b v="0"/>
    <n v="5918.3899999999994"/>
    <x v="1"/>
  </r>
  <r>
    <s v="G-400-0400"/>
    <s v="GIA Bank Account"/>
    <s v="02"/>
    <s v="AP-PY"/>
    <x v="24"/>
    <s v="000000009100"/>
    <n v="4083"/>
    <s v="5948-25"/>
    <n v="0"/>
    <n v="1024.74"/>
    <s v="TCON100-Computershare Voucher Services"/>
    <n v="-1024.74"/>
    <n v="1024.74"/>
    <x v="1"/>
    <n v="1024.74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02"/>
    <s v="AP-PY"/>
    <x v="24"/>
    <s v="000000009101"/>
    <n v="4083"/>
    <s v="5948-26"/>
    <n v="0"/>
    <n v="338.4"/>
    <s v="TCPE100-CPE Lighting"/>
    <n v="-338.4"/>
    <n v="338.4"/>
    <x v="1"/>
    <n v="338.4"/>
    <s v="T"/>
    <s v="CPE Lighting"/>
    <s v="T - CPE Lighting"/>
    <x v="323"/>
    <x v="0"/>
    <s v="GIA"/>
    <x v="2"/>
    <b v="0"/>
    <n v="338.4"/>
    <x v="1"/>
  </r>
  <r>
    <s v="G-400-0400"/>
    <s v="GIA Bank Account"/>
    <s v="02"/>
    <s v="AP-PY"/>
    <x v="24"/>
    <s v="000000009102"/>
    <n v="4083"/>
    <s v="5948-27"/>
    <n v="0"/>
    <n v="123.32"/>
    <s v="TEDG100-Eden Springs UK Ltd"/>
    <n v="-123.32"/>
    <n v="123.32"/>
    <x v="1"/>
    <n v="123.32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02"/>
    <s v="AP-PY"/>
    <x v="24"/>
    <s v="000000009103"/>
    <n v="4083"/>
    <s v="5948-28"/>
    <n v="0"/>
    <n v="250"/>
    <s v="TEMM102-Emma Schad"/>
    <n v="-250"/>
    <n v="250"/>
    <x v="1"/>
    <n v="250"/>
    <s v="T"/>
    <s v="Emma Schad"/>
    <s v="T - Emma Schad"/>
    <x v="325"/>
    <x v="0"/>
    <s v="GIA"/>
    <x v="2"/>
    <b v="0"/>
    <n v="250"/>
    <x v="1"/>
  </r>
  <r>
    <s v="G-400-0400"/>
    <s v="GIA Bank Account"/>
    <s v="02"/>
    <s v="AP-PY"/>
    <x v="24"/>
    <s v="000000009104"/>
    <n v="4083"/>
    <s v="5948-29"/>
    <n v="0"/>
    <n v="773.45"/>
    <s v="TISL100-Iron Mountain"/>
    <n v="-773.45"/>
    <n v="773.45"/>
    <x v="1"/>
    <n v="773.45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2"/>
    <s v="AP-PY"/>
    <x v="24"/>
    <s v="000000009105"/>
    <n v="4083"/>
    <s v="5948-30"/>
    <n v="0"/>
    <n v="118"/>
    <s v="TLON100-Caffia Coffee Group"/>
    <n v="-118"/>
    <n v="118"/>
    <x v="1"/>
    <n v="118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2"/>
    <s v="AP-PY"/>
    <x v="24"/>
    <s v="000000009106"/>
    <n v="4083"/>
    <s v="5948-31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02"/>
    <s v="AP-PY"/>
    <x v="24"/>
    <s v="000000009108"/>
    <n v="4083"/>
    <s v="5948-32"/>
    <n v="0"/>
    <n v="192"/>
    <s v="TSCO124-Scottish Viewpoint"/>
    <n v="-192"/>
    <n v="192"/>
    <x v="1"/>
    <n v="192"/>
    <s v="T"/>
    <s v="Scottish Viewpoint"/>
    <s v="T - Scottish Viewpoint"/>
    <x v="326"/>
    <x v="0"/>
    <s v="GIA"/>
    <x v="2"/>
    <b v="0"/>
    <n v="588"/>
    <x v="1"/>
  </r>
  <r>
    <s v="G-400-0400"/>
    <s v="GIA Bank Account"/>
    <s v="02"/>
    <s v="AP-PY"/>
    <x v="24"/>
    <s v="000000009109"/>
    <n v="4083"/>
    <s v="5948-33"/>
    <n v="0"/>
    <n v="106.54"/>
    <s v="TSIG100-ShredIt (East of Scotland) Ltd"/>
    <n v="-106.54"/>
    <n v="106.54"/>
    <x v="1"/>
    <n v="106.54"/>
    <s v="T"/>
    <s v="ShredIt (East of Scotland) Ltd"/>
    <s v="T - ShredIt (East of Scotland) Ltd"/>
    <x v="86"/>
    <x v="0"/>
    <s v="GIA"/>
    <x v="2"/>
    <b v="0"/>
    <n v="3247.48"/>
    <x v="1"/>
  </r>
  <r>
    <s v="G-400-0400"/>
    <s v="GIA Bank Account"/>
    <s v="02"/>
    <s v="AP-PY"/>
    <x v="24"/>
    <s v="000000009110"/>
    <n v="4083"/>
    <s v="5948-34"/>
    <n v="0"/>
    <n v="113.22"/>
    <s v="TSODE101-Sodexo Corporate Services"/>
    <n v="-113.22"/>
    <n v="113.22"/>
    <x v="1"/>
    <n v="113.22"/>
    <s v="T"/>
    <s v="Sodexo Corporate Services"/>
    <s v="T - Sodexo Corporate Services"/>
    <x v="327"/>
    <x v="0"/>
    <s v="GIA"/>
    <x v="2"/>
    <b v="0"/>
    <n v="293.22000000000003"/>
    <x v="1"/>
  </r>
  <r>
    <s v="G-400-0400"/>
    <s v="GIA Bank Account"/>
    <s v="02"/>
    <s v="AP-PY"/>
    <x v="24"/>
    <s v="000000009112"/>
    <n v="4083"/>
    <s v="5948-35"/>
    <n v="0"/>
    <n v="1873.29"/>
    <s v="TSPR100-Spotless Commercial Cleaning Ltd"/>
    <n v="-1873.29"/>
    <n v="1873.29"/>
    <x v="1"/>
    <n v="1873.29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2"/>
    <s v="AP-PY"/>
    <x v="24"/>
    <s v="000000009113"/>
    <n v="4083"/>
    <s v="5948-36"/>
    <n v="0"/>
    <n v="400"/>
    <s v="TTAM100-Tam Dean Burn"/>
    <n v="-400"/>
    <n v="400"/>
    <x v="1"/>
    <n v="400"/>
    <s v="T"/>
    <s v="Tam Dean Burn"/>
    <s v="T - Tam Dean Burn"/>
    <x v="328"/>
    <x v="0"/>
    <s v="GIA"/>
    <x v="2"/>
    <b v="0"/>
    <n v="400"/>
    <x v="1"/>
  </r>
  <r>
    <s v="G-400-0400"/>
    <s v="GIA Bank Account"/>
    <s v="02"/>
    <s v="AP-PY"/>
    <x v="25"/>
    <s v="000000009116"/>
    <n v="4096"/>
    <s v="5961-1"/>
    <n v="0"/>
    <n v="33.15"/>
    <s v="E0387-Catriona Campbell"/>
    <n v="-33.15"/>
    <n v="33.15"/>
    <x v="0"/>
    <n v="0"/>
    <s v="E"/>
    <s v="Catriona Campbell"/>
    <s v="E - Catriona Campbell"/>
    <x v="0"/>
    <x v="0"/>
    <s v="GIA"/>
    <x v="0"/>
    <b v="0"/>
    <n v="334393.72000000003"/>
    <x v="0"/>
  </r>
  <r>
    <s v="G-400-0400"/>
    <s v="GIA Bank Account"/>
    <s v="02"/>
    <s v="AP-PY"/>
    <x v="25"/>
    <s v="000000009119"/>
    <n v="4096"/>
    <s v="5961-2"/>
    <n v="0"/>
    <n v="4.8499999999999996"/>
    <s v="E1758-Clare Hewitt"/>
    <n v="-4.8499999999999996"/>
    <n v="4.8499999999999996"/>
    <x v="0"/>
    <n v="0"/>
    <s v="E"/>
    <s v="Clare Hewitt"/>
    <s v="E - Clare Hewitt"/>
    <x v="0"/>
    <x v="0"/>
    <s v="GIA"/>
    <x v="0"/>
    <b v="0"/>
    <n v="334393.72000000003"/>
    <x v="0"/>
  </r>
  <r>
    <s v="G-400-0400"/>
    <s v="GIA Bank Account"/>
    <s v="02"/>
    <s v="AP-PY"/>
    <x v="25"/>
    <s v="000000009120"/>
    <n v="4096"/>
    <s v="5961-3"/>
    <n v="0"/>
    <n v="115.29"/>
    <s v="E1893-Colin Bradie"/>
    <n v="-115.29"/>
    <n v="115.29"/>
    <x v="0"/>
    <n v="0"/>
    <s v="E"/>
    <s v="Colin Bradie"/>
    <s v="E - Colin Bradie"/>
    <x v="0"/>
    <x v="0"/>
    <s v="GIA"/>
    <x v="0"/>
    <b v="0"/>
    <n v="334393.72000000003"/>
    <x v="0"/>
  </r>
  <r>
    <s v="G-400-0400"/>
    <s v="GIA Bank Account"/>
    <s v="02"/>
    <s v="AP-PY"/>
    <x v="25"/>
    <s v="000000009121"/>
    <n v="4096"/>
    <s v="5961-4"/>
    <n v="0"/>
    <n v="125"/>
    <s v="TALL104-Allo Alloa (David Chapman)"/>
    <n v="-125"/>
    <n v="125"/>
    <x v="1"/>
    <n v="125"/>
    <s v="T"/>
    <s v="Allo Alloa (David Chapman)"/>
    <s v="T - Allo Alloa (David Chapman)"/>
    <x v="329"/>
    <x v="0"/>
    <s v="GIA"/>
    <x v="2"/>
    <b v="0"/>
    <n v="125"/>
    <x v="1"/>
  </r>
  <r>
    <s v="G-400-0400"/>
    <s v="GIA Bank Account"/>
    <s v="02"/>
    <s v="AP-PY"/>
    <x v="25"/>
    <s v="000000009123"/>
    <n v="4096"/>
    <s v="5961-5"/>
    <n v="0"/>
    <n v="159.57"/>
    <s v="TARO100-Arnold Clark Finance Ltd"/>
    <n v="-159.57"/>
    <n v="159.57"/>
    <x v="1"/>
    <n v="159.57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2"/>
    <s v="AP-PY"/>
    <x v="25"/>
    <s v="000000009124"/>
    <n v="4096"/>
    <s v="5961-6"/>
    <n v="0"/>
    <n v="564"/>
    <s v="TBAD100-Badenoch &amp; Clark Limited"/>
    <n v="-564"/>
    <n v="564"/>
    <x v="1"/>
    <n v="564"/>
    <s v="T"/>
    <s v="Badenoch &amp; Clark Limited"/>
    <s v="T - Badenoch &amp; Clark Limited"/>
    <x v="162"/>
    <x v="0"/>
    <s v="GIA"/>
    <x v="2"/>
    <b v="0"/>
    <n v="24406.799999999999"/>
    <x v="1"/>
  </r>
  <r>
    <s v="G-400-0400"/>
    <s v="GIA Bank Account"/>
    <s v="02"/>
    <s v="AP-PY"/>
    <x v="25"/>
    <s v="000000009125"/>
    <n v="4096"/>
    <s v="5961-7"/>
    <n v="0"/>
    <n v="117.6"/>
    <s v="TCAL101-Caledonian Colour Printers"/>
    <n v="-117.6"/>
    <n v="117.6"/>
    <x v="1"/>
    <n v="117.6"/>
    <s v="T"/>
    <s v="Caledonian Colour Printers"/>
    <s v="T - Caledonian Colour Printers"/>
    <x v="15"/>
    <x v="0"/>
    <s v="GIA"/>
    <x v="2"/>
    <b v="0"/>
    <n v="8160.0000000000009"/>
    <x v="1"/>
  </r>
  <r>
    <s v="G-400-0400"/>
    <s v="GIA Bank Account"/>
    <s v="02"/>
    <s v="AP-PY"/>
    <x v="25"/>
    <s v="000000009138"/>
    <n v="4096"/>
    <s v="5961-8"/>
    <n v="0"/>
    <n v="12148.61"/>
    <s v="TCAP103-Capita Travel and Events"/>
    <n v="-12148.61"/>
    <n v="12148.61"/>
    <x v="1"/>
    <n v="12148.61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2"/>
    <s v="AP-PY"/>
    <x v="25"/>
    <s v="000000009139"/>
    <n v="4096"/>
    <s v="5961-9"/>
    <n v="0"/>
    <n v="320"/>
    <s v="TCAV100-Cavan Convery"/>
    <n v="-320"/>
    <n v="320"/>
    <x v="1"/>
    <n v="320"/>
    <s v="T"/>
    <s v="Cavan Convery"/>
    <s v="T - Cavan Convery"/>
    <x v="331"/>
    <x v="0"/>
    <s v="GIA"/>
    <x v="2"/>
    <b v="0"/>
    <n v="420"/>
    <x v="1"/>
  </r>
  <r>
    <s v="G-400-0400"/>
    <s v="GIA Bank Account"/>
    <s v="02"/>
    <s v="AP-PY"/>
    <x v="25"/>
    <s v="000000009140"/>
    <n v="4096"/>
    <s v="5961-10"/>
    <n v="0"/>
    <n v="90.48"/>
    <s v="TEDG100-Eden Springs UK Ltd"/>
    <n v="-90.48"/>
    <n v="90.48"/>
    <x v="1"/>
    <n v="90.48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02"/>
    <s v="AP-PY"/>
    <x v="25"/>
    <s v="000000009141"/>
    <n v="4096"/>
    <s v="5961-11"/>
    <n v="0"/>
    <n v="64"/>
    <s v="TEMB100-Embo Ltd"/>
    <n v="-64"/>
    <n v="64"/>
    <x v="1"/>
    <n v="64"/>
    <s v="T"/>
    <s v="Embo Ltd"/>
    <s v="T - Embo Ltd"/>
    <x v="263"/>
    <x v="0"/>
    <s v="GIA"/>
    <x v="2"/>
    <b v="0"/>
    <n v="1827.5"/>
    <x v="1"/>
  </r>
  <r>
    <s v="G-400-0400"/>
    <s v="GIA Bank Account"/>
    <s v="02"/>
    <s v="AP-PY"/>
    <x v="25"/>
    <s v="000000009142"/>
    <n v="4096"/>
    <s v="5961-12"/>
    <n v="0"/>
    <n v="164.22"/>
    <s v="TFIR101-Fire &amp; Security Technical Services Ltd"/>
    <n v="-164.22"/>
    <n v="164.22"/>
    <x v="1"/>
    <n v="164.22"/>
    <s v="T"/>
    <s v="Fire &amp; Security Technical Services Ltd"/>
    <s v="T - Fire &amp; Security Technical Services Ltd"/>
    <x v="332"/>
    <x v="0"/>
    <s v="GIA"/>
    <x v="2"/>
    <b v="0"/>
    <n v="707.62"/>
    <x v="1"/>
  </r>
  <r>
    <s v="G-400-0400"/>
    <s v="GIA Bank Account"/>
    <s v="02"/>
    <s v="AP-PY"/>
    <x v="25"/>
    <s v="000000009143"/>
    <n v="4096"/>
    <s v="5961-13"/>
    <n v="0"/>
    <n v="996.08"/>
    <s v="TISL100-Iron Mountain"/>
    <n v="-996.08"/>
    <n v="996.08"/>
    <x v="1"/>
    <n v="996.08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2"/>
    <s v="AP-PY"/>
    <x v="25"/>
    <s v="000000009144"/>
    <n v="4096"/>
    <s v="5961-14"/>
    <n v="0"/>
    <n v="660"/>
    <s v="TMON101-Monckton Chambers   (Ms Ligia Osepciu)"/>
    <n v="-660"/>
    <n v="660"/>
    <x v="1"/>
    <n v="660"/>
    <s v="T"/>
    <s v="Monckton Chambers (Ms Ligia Osepciu)"/>
    <s v="T - Monckton Chambers (Ms Ligia Osepciu)"/>
    <x v="333"/>
    <x v="0"/>
    <s v="GIA"/>
    <x v="2"/>
    <b v="0"/>
    <n v="660"/>
    <x v="1"/>
  </r>
  <r>
    <s v="G-400-0400"/>
    <s v="GIA Bank Account"/>
    <s v="02"/>
    <s v="AP-PY"/>
    <x v="25"/>
    <s v="000000009145"/>
    <n v="4096"/>
    <s v="5961-15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02"/>
    <s v="AP-PY"/>
    <x v="25"/>
    <s v="000000009146"/>
    <n v="4096"/>
    <s v="5961-16"/>
    <n v="0"/>
    <n v="420"/>
    <s v="TPAL100-Palmaris Services Ltd.,"/>
    <n v="-420"/>
    <n v="420"/>
    <x v="1"/>
    <n v="420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02"/>
    <s v="AP-PY"/>
    <x v="25"/>
    <s v="000000009147"/>
    <n v="4096"/>
    <s v="5961-17"/>
    <n v="0"/>
    <n v="390.96"/>
    <s v="TPER104-Pertemps Recruitment Partnership Limited"/>
    <n v="-390.96"/>
    <n v="390.96"/>
    <x v="1"/>
    <n v="390.96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2"/>
    <s v="AP-PY"/>
    <x v="25"/>
    <s v="000000009148"/>
    <n v="4096"/>
    <s v="5961-18"/>
    <n v="0"/>
    <n v="102.7"/>
    <s v="TROB111-Robert Wiseman Dairies Ltd"/>
    <n v="-102.7"/>
    <n v="102.7"/>
    <x v="1"/>
    <n v="102.7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02"/>
    <s v="AP-PY"/>
    <x v="25"/>
    <s v="000000009149"/>
    <n v="4096"/>
    <s v="5961-19"/>
    <n v="0"/>
    <n v="1680"/>
    <s v="TSQU102-Squiz (Scotland) Ltd"/>
    <n v="-1680"/>
    <n v="1680"/>
    <x v="1"/>
    <n v="1680"/>
    <s v="T"/>
    <s v="Squiz (Scotland) Ltd"/>
    <s v="T - Squiz (Scotland) Ltd"/>
    <x v="334"/>
    <x v="16"/>
    <s v="GIA"/>
    <x v="2"/>
    <b v="0"/>
    <n v="39780"/>
    <x v="0"/>
  </r>
  <r>
    <s v="G-400-0400"/>
    <s v="GIA Bank Account"/>
    <s v="02"/>
    <s v="AP-PY"/>
    <x v="25"/>
    <s v="000000009150"/>
    <n v="4096"/>
    <s v="5961-20"/>
    <n v="0"/>
    <n v="1920"/>
    <s v="TTHE134-The Press Data Bureau"/>
    <n v="-1920"/>
    <n v="1920"/>
    <x v="1"/>
    <n v="1920"/>
    <s v="T"/>
    <s v="The Press Data Bureau"/>
    <s v="T - The Press Data Bureau"/>
    <x v="89"/>
    <x v="0"/>
    <s v="GIA"/>
    <x v="2"/>
    <b v="0"/>
    <n v="23040"/>
    <x v="1"/>
  </r>
  <r>
    <s v="G-400-0400"/>
    <s v="GIA Bank Account"/>
    <s v="02"/>
    <s v="AP-PY"/>
    <x v="26"/>
    <s v="000000009152"/>
    <n v="4111"/>
    <s v="5976-1"/>
    <n v="0"/>
    <n v="90.37"/>
    <s v="E0925-Andrew Leitch"/>
    <n v="-90.37"/>
    <n v="90.37"/>
    <x v="0"/>
    <n v="0"/>
    <s v="E"/>
    <s v="Andrew Leitch"/>
    <s v="E - Andrew Leitch"/>
    <x v="0"/>
    <x v="0"/>
    <s v="GIA"/>
    <x v="0"/>
    <b v="0"/>
    <n v="334393.72000000003"/>
    <x v="0"/>
  </r>
  <r>
    <s v="G-400-0400"/>
    <s v="GIA Bank Account"/>
    <s v="02"/>
    <s v="AP-PY"/>
    <x v="26"/>
    <s v="000000009153"/>
    <n v="4111"/>
    <s v="5976-2"/>
    <n v="0"/>
    <n v="133.82"/>
    <s v="E1606-Jaine Lumsden"/>
    <n v="-133.82"/>
    <n v="133.82"/>
    <x v="0"/>
    <n v="0"/>
    <s v="E"/>
    <s v="Jaine Lumsden"/>
    <s v="E - Jaine Lumsden"/>
    <x v="0"/>
    <x v="0"/>
    <s v="GIA"/>
    <x v="0"/>
    <b v="0"/>
    <n v="334393.72000000003"/>
    <x v="0"/>
  </r>
  <r>
    <s v="G-400-0400"/>
    <s v="GIA Bank Account"/>
    <s v="02"/>
    <s v="AP-PY"/>
    <x v="26"/>
    <s v="000000009154"/>
    <n v="4111"/>
    <s v="5976-3"/>
    <n v="0"/>
    <n v="10600"/>
    <s v="G100051-UZ Arts Ltd"/>
    <n v="-10600"/>
    <n v="10600"/>
    <x v="1"/>
    <n v="10600"/>
    <s v="G"/>
    <s v="UZ Arts Ltd"/>
    <s v="G - UZ Arts Ltd"/>
    <x v="335"/>
    <x v="0"/>
    <s v="GIA"/>
    <x v="1"/>
    <b v="0"/>
    <n v="86725"/>
    <x v="0"/>
  </r>
  <r>
    <s v="G-400-0400"/>
    <s v="GIA Bank Account"/>
    <s v="02"/>
    <s v="AP-PY"/>
    <x v="26"/>
    <s v="000000009155"/>
    <n v="4111"/>
    <s v="5976-4"/>
    <n v="0"/>
    <n v="625"/>
    <s v="G100110-An Lanntair Limited"/>
    <n v="-625"/>
    <n v="625"/>
    <x v="1"/>
    <n v="625"/>
    <s v="G"/>
    <s v="An Lanntair Limited"/>
    <s v="G - An Lanntair Limited"/>
    <x v="175"/>
    <x v="0"/>
    <s v="GIA"/>
    <x v="1"/>
    <b v="0"/>
    <n v="437685"/>
    <x v="0"/>
  </r>
  <r>
    <s v="G-400-0400"/>
    <s v="GIA Bank Account"/>
    <s v="02"/>
    <s v="AP-PY"/>
    <x v="26"/>
    <s v="000000009156"/>
    <n v="4111"/>
    <s v="5976-5"/>
    <n v="0"/>
    <n v="8750"/>
    <s v="G100123-Craft Scotland"/>
    <n v="-8750"/>
    <n v="8750"/>
    <x v="1"/>
    <n v="8750"/>
    <s v="G"/>
    <s v="Craft Scotland"/>
    <s v="G - Craft Scotland"/>
    <x v="186"/>
    <x v="0"/>
    <s v="GIA"/>
    <x v="1"/>
    <b v="0"/>
    <n v="334050"/>
    <x v="0"/>
  </r>
  <r>
    <s v="G-400-0400"/>
    <s v="GIA Bank Account"/>
    <s v="02"/>
    <s v="AP-PY"/>
    <x v="26"/>
    <s v="000000009157"/>
    <n v="4111"/>
    <s v="5976-6"/>
    <n v="0"/>
    <n v="3750"/>
    <s v="G100130-Dundee Contemporary Arts Ltd"/>
    <n v="-3750"/>
    <n v="3750"/>
    <x v="1"/>
    <n v="3750"/>
    <s v="G"/>
    <s v="Dundee Contemporary Arts Ltd"/>
    <s v="G - Dundee Contemporary Arts Ltd"/>
    <x v="193"/>
    <x v="0"/>
    <s v="GIA"/>
    <x v="1"/>
    <b v="0"/>
    <n v="670904.02"/>
    <x v="0"/>
  </r>
  <r>
    <s v="G-400-0400"/>
    <s v="GIA Bank Account"/>
    <s v="02"/>
    <s v="AP-PY"/>
    <x v="26"/>
    <s v="000000009158"/>
    <n v="4111"/>
    <s v="5976-7"/>
    <n v="0"/>
    <n v="85500"/>
    <s v="G100167-Scottish Book Trust"/>
    <n v="-85500"/>
    <n v="85500"/>
    <x v="1"/>
    <n v="85500"/>
    <s v="G"/>
    <s v="Scottish Book Trust"/>
    <s v="G - Scottish Book Trust"/>
    <x v="226"/>
    <x v="0"/>
    <s v="GIA"/>
    <x v="1"/>
    <b v="1"/>
    <n v="1241682"/>
    <x v="0"/>
  </r>
  <r>
    <s v="G-400-0400"/>
    <s v="GIA Bank Account"/>
    <s v="02"/>
    <s v="AP-PY"/>
    <x v="26"/>
    <s v="000000009159"/>
    <n v="4111"/>
    <s v="5976-8"/>
    <n v="0"/>
    <n v="2025"/>
    <s v="G100290-Atlas Contact BV"/>
    <n v="-2025"/>
    <n v="2025"/>
    <x v="1"/>
    <n v="2025"/>
    <s v="G"/>
    <s v="Atlas Contact BV"/>
    <s v="G - Atlas Contact BV"/>
    <x v="336"/>
    <x v="0"/>
    <s v="GIA"/>
    <x v="1"/>
    <b v="0"/>
    <n v="2700"/>
    <x v="1"/>
  </r>
  <r>
    <s v="G-400-0400"/>
    <s v="GIA Bank Account"/>
    <s v="02"/>
    <s v="AP-PY"/>
    <x v="26"/>
    <s v="000000009160"/>
    <n v="4111"/>
    <s v="5976-9"/>
    <n v="0"/>
    <n v="1500"/>
    <s v="ICHR001-Christine Devaney"/>
    <n v="-1500"/>
    <n v="1500"/>
    <x v="1"/>
    <n v="1500"/>
    <s v="I"/>
    <s v="Christine Devaney"/>
    <s v="I - Christine Devaney"/>
    <x v="337"/>
    <x v="0"/>
    <s v="GIA"/>
    <x v="1"/>
    <b v="0"/>
    <n v="1500"/>
    <x v="1"/>
  </r>
  <r>
    <s v="G-400-0400"/>
    <s v="GIA Bank Account"/>
    <s v="02"/>
    <s v="AP-PY"/>
    <x v="26"/>
    <s v="000000009161"/>
    <n v="4111"/>
    <s v="5976-10"/>
    <n v="0"/>
    <n v="527.36"/>
    <s v="ICLA006-Claire Forsyth"/>
    <n v="-527.36"/>
    <n v="527.36"/>
    <x v="1"/>
    <n v="527.36"/>
    <s v="I"/>
    <s v="Claire Forsyth"/>
    <s v="I - Claire Forsyth"/>
    <x v="338"/>
    <x v="0"/>
    <s v="GIA"/>
    <x v="1"/>
    <b v="0"/>
    <n v="527.36"/>
    <x v="1"/>
  </r>
  <r>
    <s v="G-400-0400"/>
    <s v="GIA Bank Account"/>
    <s v="02"/>
    <s v="AP-PY"/>
    <x v="26"/>
    <s v="000000009162"/>
    <n v="4111"/>
    <s v="5976-11"/>
    <n v="0"/>
    <n v="8800"/>
    <s v="IDAN008-Dance Ihayami"/>
    <n v="-8800"/>
    <n v="8800"/>
    <x v="1"/>
    <n v="8800"/>
    <s v="I"/>
    <s v="Dance Ihayami"/>
    <s v="I - Dance Ihayami"/>
    <x v="339"/>
    <x v="0"/>
    <s v="GIA"/>
    <x v="1"/>
    <b v="0"/>
    <n v="8800"/>
    <x v="1"/>
  </r>
  <r>
    <s v="G-400-0400"/>
    <s v="GIA Bank Account"/>
    <s v="02"/>
    <s v="AP-PY"/>
    <x v="26"/>
    <s v="000000009163"/>
    <n v="4111"/>
    <s v="5976-12"/>
    <n v="0"/>
    <n v="10964"/>
    <s v="IFIR004-Fire Station Creative"/>
    <n v="-10964"/>
    <n v="10964"/>
    <x v="1"/>
    <n v="10964"/>
    <s v="I"/>
    <s v="Fire Station Creative"/>
    <s v="I - Fire Station Creative"/>
    <x v="127"/>
    <x v="0"/>
    <s v="GIA"/>
    <x v="1"/>
    <b v="0"/>
    <n v="30000"/>
    <x v="0"/>
  </r>
  <r>
    <s v="G-400-0400"/>
    <s v="GIA Bank Account"/>
    <s v="02"/>
    <s v="AP-PY"/>
    <x v="26"/>
    <s v="000000009164"/>
    <n v="4111"/>
    <s v="5976-13"/>
    <n v="0"/>
    <n v="3750"/>
    <s v="IHOD001-Hoda Productions"/>
    <n v="-3750"/>
    <n v="3750"/>
    <x v="1"/>
    <n v="3750"/>
    <s v="I"/>
    <s v="Hoda Productions"/>
    <s v="I - Hoda Productions"/>
    <x v="340"/>
    <x v="0"/>
    <s v="GIA"/>
    <x v="1"/>
    <b v="0"/>
    <n v="3750"/>
    <x v="1"/>
  </r>
  <r>
    <s v="G-400-0400"/>
    <s v="GIA Bank Account"/>
    <s v="02"/>
    <s v="AP-PY"/>
    <x v="26"/>
    <s v="000000009165"/>
    <n v="4111"/>
    <s v="5976-14"/>
    <n v="0"/>
    <n v="3750"/>
    <s v="IHOT001-Hot Chocolate Trust"/>
    <n v="-3750"/>
    <n v="3750"/>
    <x v="1"/>
    <n v="3750"/>
    <s v="I"/>
    <s v="Hot Chocolate Trust"/>
    <s v="I - Hot Chocolate Trust"/>
    <x v="272"/>
    <x v="0"/>
    <s v="GIA"/>
    <x v="1"/>
    <b v="0"/>
    <n v="61531"/>
    <x v="0"/>
  </r>
  <r>
    <s v="G-400-0400"/>
    <s v="GIA Bank Account"/>
    <s v="02"/>
    <s v="AP-PY"/>
    <x v="26"/>
    <s v="000000009166"/>
    <n v="4111"/>
    <s v="5976-15"/>
    <n v="0"/>
    <n v="750"/>
    <s v="ILIT001-Littlewhitehead"/>
    <n v="-750"/>
    <n v="750"/>
    <x v="1"/>
    <n v="750"/>
    <s v="I"/>
    <s v="Littlewhitehead"/>
    <s v="I - Littlewhitehead"/>
    <x v="341"/>
    <x v="0"/>
    <s v="GIA"/>
    <x v="1"/>
    <b v="0"/>
    <n v="750"/>
    <x v="1"/>
  </r>
  <r>
    <s v="G-400-0400"/>
    <s v="GIA Bank Account"/>
    <s v="02"/>
    <s v="AP-PY"/>
    <x v="26"/>
    <s v="000000009167"/>
    <n v="4111"/>
    <s v="5976-16"/>
    <n v="0"/>
    <n v="250"/>
    <s v="IMAR029-Martyn Flyn"/>
    <n v="-250"/>
    <n v="250"/>
    <x v="1"/>
    <n v="250"/>
    <s v="I"/>
    <s v="Martyn Flyn"/>
    <s v="I - Martyn Flyn"/>
    <x v="342"/>
    <x v="0"/>
    <s v="GIA"/>
    <x v="1"/>
    <b v="0"/>
    <n v="250"/>
    <x v="1"/>
  </r>
  <r>
    <s v="G-400-0400"/>
    <s v="GIA Bank Account"/>
    <s v="02"/>
    <s v="AP-PY"/>
    <x v="26"/>
    <s v="000000009168"/>
    <n v="4111"/>
    <s v="5976-17"/>
    <n v="0"/>
    <n v="1250"/>
    <s v="IRAC008-Rachael Brown"/>
    <n v="-1250"/>
    <n v="1250"/>
    <x v="1"/>
    <n v="1250"/>
    <s v="I"/>
    <s v="Rachael Brown"/>
    <s v="I - Rachael Brown"/>
    <x v="343"/>
    <x v="0"/>
    <s v="GIA"/>
    <x v="1"/>
    <b v="0"/>
    <n v="1250"/>
    <x v="1"/>
  </r>
  <r>
    <s v="G-400-0400"/>
    <s v="GIA Bank Account"/>
    <s v="02"/>
    <s v="AP-PY"/>
    <x v="26"/>
    <s v="000000009169"/>
    <n v="4111"/>
    <s v="5976-18"/>
    <n v="0"/>
    <n v="3000"/>
    <s v="ISCR001-Screen Education Edinburgh"/>
    <n v="-3000"/>
    <n v="3000"/>
    <x v="1"/>
    <n v="3000"/>
    <s v="I"/>
    <s v="Screen Education Edinburgh"/>
    <s v="I - Screen Education Edinburgh"/>
    <x v="344"/>
    <x v="0"/>
    <s v="GIA"/>
    <x v="1"/>
    <b v="0"/>
    <n v="63000"/>
    <x v="0"/>
  </r>
  <r>
    <s v="G-400-0400"/>
    <s v="GIA Bank Account"/>
    <s v="02"/>
    <s v="AP-PY"/>
    <x v="26"/>
    <s v="000000009170"/>
    <n v="4111"/>
    <s v="5976-19"/>
    <n v="0"/>
    <n v="363"/>
    <s v="ISEO001-Seonaid Daly"/>
    <n v="-363"/>
    <n v="363"/>
    <x v="1"/>
    <n v="363"/>
    <s v="I"/>
    <s v="Seonaid Daly"/>
    <s v="I - Seonaid Daly"/>
    <x v="345"/>
    <x v="0"/>
    <s v="GIA"/>
    <x v="1"/>
    <b v="0"/>
    <n v="363"/>
    <x v="1"/>
  </r>
  <r>
    <s v="G-400-0400"/>
    <s v="GIA Bank Account"/>
    <s v="02"/>
    <s v="AP-PY"/>
    <x v="26"/>
    <s v="000000009171"/>
    <n v="4111"/>
    <s v="5976-20"/>
    <n v="0"/>
    <n v="1372.23"/>
    <s v="ISOU008-Soundsational Community Music Ltd"/>
    <n v="-1372.23"/>
    <n v="1372.23"/>
    <x v="1"/>
    <n v="1372.23"/>
    <s v="I"/>
    <s v="Soundsational Community Music Ltd"/>
    <s v="I - Soundsational Community Music Ltd"/>
    <x v="346"/>
    <x v="0"/>
    <s v="GIA"/>
    <x v="1"/>
    <b v="0"/>
    <n v="2732.71"/>
    <x v="1"/>
  </r>
  <r>
    <s v="G-400-0400"/>
    <s v="GIA Bank Account"/>
    <s v="02"/>
    <s v="AP-PY"/>
    <x v="26"/>
    <s v="000000009172"/>
    <n v="4111"/>
    <s v="5976-21"/>
    <n v="0"/>
    <n v="612"/>
    <s v="ITOR002-Tortoise in a Nutshell"/>
    <n v="-612"/>
    <n v="612"/>
    <x v="1"/>
    <n v="612"/>
    <s v="I"/>
    <s v="Tortoise in a Nutshell"/>
    <s v="I - Tortoise in a Nutshell"/>
    <x v="55"/>
    <x v="0"/>
    <s v="GIA"/>
    <x v="1"/>
    <b v="0"/>
    <n v="4250"/>
    <x v="1"/>
  </r>
  <r>
    <s v="G-400-0400"/>
    <s v="GIA Bank Account"/>
    <s v="02"/>
    <s v="AP-PY"/>
    <x v="26"/>
    <s v="000000009173"/>
    <n v="4111"/>
    <s v="5976-22"/>
    <n v="0"/>
    <n v="5000"/>
    <s v="IUNI007-University of the West of Scotland  (Gayle McPherson"/>
    <n v="-5000"/>
    <n v="5000"/>
    <x v="1"/>
    <n v="5000"/>
    <s v="I"/>
    <s v="University of the West of Scotland (Gayle McPherson"/>
    <s v="I - University of the West of Scotland (Gayle McPherson"/>
    <x v="347"/>
    <x v="0"/>
    <s v="GIA"/>
    <x v="1"/>
    <b v="0"/>
    <n v="5000"/>
    <x v="1"/>
  </r>
  <r>
    <s v="G-400-0400"/>
    <s v="GIA Bank Account"/>
    <s v="02"/>
    <s v="AP-PY"/>
    <x v="26"/>
    <s v="000000009174"/>
    <n v="4111"/>
    <s v="5976-23"/>
    <n v="0"/>
    <n v="600"/>
    <s v="IVIS006-Visiting Arts"/>
    <n v="-600"/>
    <n v="600"/>
    <x v="1"/>
    <n v="600"/>
    <s v="I"/>
    <s v="Visiting Arts"/>
    <s v="I - Visiting Arts"/>
    <x v="348"/>
    <x v="0"/>
    <s v="GIA"/>
    <x v="1"/>
    <b v="0"/>
    <n v="600"/>
    <x v="1"/>
  </r>
  <r>
    <s v="G-400-0400"/>
    <s v="GIA Bank Account"/>
    <s v="02"/>
    <s v="AP-PY"/>
    <x v="26"/>
    <s v="000000009175"/>
    <n v="4111"/>
    <s v="5976-24"/>
    <n v="0"/>
    <n v="1500"/>
    <s v="IZAM001-Zam Salim"/>
    <n v="-1500"/>
    <n v="1500"/>
    <x v="1"/>
    <n v="1500"/>
    <s v="I"/>
    <s v="Zam Salim"/>
    <s v="I - Zam Salim"/>
    <x v="349"/>
    <x v="0"/>
    <s v="GIA"/>
    <x v="1"/>
    <b v="0"/>
    <n v="4125"/>
    <x v="1"/>
  </r>
  <r>
    <s v="G-400-0400"/>
    <s v="GIA Bank Account"/>
    <s v="02"/>
    <s v="AP-PY"/>
    <x v="26"/>
    <s v="000000009176"/>
    <n v="4111"/>
    <s v="5976-25"/>
    <n v="0"/>
    <n v="114"/>
    <s v="TART112-Artworkers Alliance Limited"/>
    <n v="-114"/>
    <n v="114"/>
    <x v="1"/>
    <n v="114"/>
    <s v="T"/>
    <s v="Artworkers Alliance Limited"/>
    <s v="T - Artworkers Alliance Limited"/>
    <x v="350"/>
    <x v="0"/>
    <s v="GIA"/>
    <x v="2"/>
    <b v="0"/>
    <n v="3858"/>
    <x v="1"/>
  </r>
  <r>
    <s v="G-400-0400"/>
    <s v="GIA Bank Account"/>
    <s v="02"/>
    <s v="AP-PY"/>
    <x v="26"/>
    <s v="000000009177"/>
    <n v="4111"/>
    <s v="5976-26"/>
    <n v="0"/>
    <n v="8364"/>
    <s v="TBAD100-Badenoch &amp; Clark Limited"/>
    <n v="-8364"/>
    <n v="8364"/>
    <x v="1"/>
    <n v="8364"/>
    <s v="T"/>
    <s v="Badenoch &amp; Clark Limited"/>
    <s v="T - Badenoch &amp; Clark Limited"/>
    <x v="162"/>
    <x v="0"/>
    <s v="GIA"/>
    <x v="2"/>
    <b v="0"/>
    <n v="24406.799999999999"/>
    <x v="1"/>
  </r>
  <r>
    <s v="G-400-0400"/>
    <s v="GIA Bank Account"/>
    <s v="02"/>
    <s v="AP-PY"/>
    <x v="26"/>
    <s v="000000009178"/>
    <n v="4111"/>
    <s v="5976-27"/>
    <n v="0"/>
    <n v="736.48"/>
    <s v="TBOR100-The Boderline Theatre Company Ltd"/>
    <n v="-736.48"/>
    <n v="736.48"/>
    <x v="1"/>
    <n v="736.48"/>
    <s v="T"/>
    <s v="The Boderline Theatre Company Ltd"/>
    <s v="T - The Boderline Theatre Company Ltd"/>
    <x v="351"/>
    <x v="0"/>
    <s v="GIA"/>
    <x v="2"/>
    <b v="0"/>
    <n v="736.48"/>
    <x v="1"/>
  </r>
  <r>
    <s v="G-400-0400"/>
    <s v="GIA Bank Account"/>
    <s v="02"/>
    <s v="AP-PY"/>
    <x v="26"/>
    <s v="000000009182"/>
    <n v="4111"/>
    <s v="5976-28"/>
    <n v="0"/>
    <n v="106.74"/>
    <s v="TCEL100-CCS Media Ltd"/>
    <n v="-106.74"/>
    <n v="106.74"/>
    <x v="1"/>
    <n v="106.74"/>
    <s v="T"/>
    <s v="CCS Media Ltd"/>
    <s v="T - CCS Media Ltd"/>
    <x v="352"/>
    <x v="0"/>
    <s v="GIA"/>
    <x v="2"/>
    <b v="0"/>
    <n v="106.74"/>
    <x v="1"/>
  </r>
  <r>
    <s v="G-400-0400"/>
    <s v="GIA Bank Account"/>
    <s v="02"/>
    <s v="AP-PY"/>
    <x v="26"/>
    <s v="000000009183"/>
    <n v="4111"/>
    <s v="5976-29"/>
    <n v="0"/>
    <n v="48"/>
    <s v="TEMB100-Embo Ltd"/>
    <n v="-48"/>
    <n v="48"/>
    <x v="1"/>
    <n v="48"/>
    <s v="T"/>
    <s v="Embo Ltd"/>
    <s v="T - Embo Ltd"/>
    <x v="263"/>
    <x v="0"/>
    <s v="GIA"/>
    <x v="2"/>
    <b v="0"/>
    <n v="1827.5"/>
    <x v="1"/>
  </r>
  <r>
    <s v="G-400-0400"/>
    <s v="GIA Bank Account"/>
    <s v="02"/>
    <s v="AP-PY"/>
    <x v="26"/>
    <s v="000000009184"/>
    <n v="4111"/>
    <s v="5976-30"/>
    <n v="0"/>
    <n v="7188"/>
    <s v="TFLE101-Fleet Collective"/>
    <n v="-7188"/>
    <n v="7188"/>
    <x v="1"/>
    <n v="7188"/>
    <s v="T"/>
    <s v="Fleet Collective"/>
    <s v="T - Fleet Collective"/>
    <x v="353"/>
    <x v="0"/>
    <s v="GIA"/>
    <x v="2"/>
    <b v="0"/>
    <n v="19536"/>
    <x v="1"/>
  </r>
  <r>
    <s v="G-400-0400"/>
    <s v="GIA Bank Account"/>
    <s v="02"/>
    <s v="AP-PY"/>
    <x v="26"/>
    <s v="000000009185"/>
    <n v="4111"/>
    <s v="5976-31"/>
    <n v="0"/>
    <n v="107.34"/>
    <s v="TGMD100-Global Design &amp; Source Ltd"/>
    <n v="-107.34"/>
    <n v="107.34"/>
    <x v="1"/>
    <n v="107.34"/>
    <s v="T"/>
    <s v="Global Design &amp; Source Ltd"/>
    <s v="T - Global Design &amp; Source Ltd"/>
    <x v="78"/>
    <x v="0"/>
    <s v="GIA"/>
    <x v="2"/>
    <b v="0"/>
    <n v="7814.8200000000006"/>
    <x v="1"/>
  </r>
  <r>
    <s v="G-400-0400"/>
    <s v="GIA Bank Account"/>
    <s v="02"/>
    <s v="AP-PY"/>
    <x v="26"/>
    <s v="000000009186"/>
    <n v="4111"/>
    <s v="5976-32"/>
    <n v="0"/>
    <n v="228"/>
    <s v="TJUN101-Junk-It Ltd"/>
    <n v="-228"/>
    <n v="228"/>
    <x v="1"/>
    <n v="228"/>
    <s v="T"/>
    <s v="Junk-It Ltd"/>
    <s v="T - Junk-It Ltd"/>
    <x v="354"/>
    <x v="0"/>
    <s v="GIA"/>
    <x v="2"/>
    <b v="0"/>
    <n v="636"/>
    <x v="1"/>
  </r>
  <r>
    <s v="G-400-0400"/>
    <s v="GIA Bank Account"/>
    <s v="02"/>
    <s v="AP-PY"/>
    <x v="26"/>
    <s v="000000009187"/>
    <n v="4111"/>
    <s v="5976-33"/>
    <n v="0"/>
    <n v="462"/>
    <s v="TMAC104-MacKinnon Slater"/>
    <n v="-462"/>
    <n v="462"/>
    <x v="1"/>
    <n v="462"/>
    <s v="T"/>
    <s v="MacKinnon Slater"/>
    <s v="T - MacKinnon Slater"/>
    <x v="355"/>
    <x v="0"/>
    <s v="GIA"/>
    <x v="2"/>
    <b v="0"/>
    <n v="7194"/>
    <x v="1"/>
  </r>
  <r>
    <s v="G-400-0400"/>
    <s v="GIA Bank Account"/>
    <s v="02"/>
    <s v="AP-PY"/>
    <x v="26"/>
    <s v="000000009188"/>
    <n v="4111"/>
    <s v="5976-34"/>
    <n v="0"/>
    <n v="9600"/>
    <s v="TMED101-Media Business Insight Ltd"/>
    <n v="-9600"/>
    <n v="9600"/>
    <x v="1"/>
    <n v="9600"/>
    <s v="T"/>
    <s v="Media Business Insight Ltd"/>
    <s v="T - Media Business Insight Ltd"/>
    <x v="304"/>
    <x v="13"/>
    <s v="GIA"/>
    <x v="2"/>
    <b v="0"/>
    <n v="42611.1"/>
    <x v="0"/>
  </r>
  <r>
    <s v="G-400-0400"/>
    <s v="GIA Bank Account"/>
    <s v="02"/>
    <s v="AP-PY"/>
    <x v="26"/>
    <s v="000000009189"/>
    <n v="4111"/>
    <s v="5976-35"/>
    <n v="0"/>
    <n v="2712"/>
    <s v="TMEL103-Meltwater Group"/>
    <n v="-2712"/>
    <n v="2712"/>
    <x v="1"/>
    <n v="2712"/>
    <s v="T"/>
    <s v="Meltwater Group"/>
    <s v="T - Meltwater Group"/>
    <x v="356"/>
    <x v="0"/>
    <s v="GIA"/>
    <x v="2"/>
    <b v="0"/>
    <n v="5712"/>
    <x v="1"/>
  </r>
  <r>
    <s v="G-400-0400"/>
    <s v="GIA Bank Account"/>
    <s v="02"/>
    <s v="AP-PY"/>
    <x v="26"/>
    <s v="000000009190"/>
    <n v="4111"/>
    <s v="5976-36"/>
    <n v="0"/>
    <n v="520"/>
    <s v="TOFF103-Office Care"/>
    <n v="-520"/>
    <n v="520"/>
    <x v="1"/>
    <n v="520"/>
    <s v="T"/>
    <s v="Office Care"/>
    <s v="T - Office Care"/>
    <x v="264"/>
    <x v="0"/>
    <s v="GIA"/>
    <x v="2"/>
    <b v="0"/>
    <n v="8491.49"/>
    <x v="1"/>
  </r>
  <r>
    <s v="G-400-0400"/>
    <s v="GIA Bank Account"/>
    <s v="02"/>
    <s v="AP-PY"/>
    <x v="27"/>
    <s v="000000009192"/>
    <n v="4129"/>
    <s v="5996-1"/>
    <n v="0"/>
    <n v="483.78"/>
    <s v="E0715-Amanda Catto"/>
    <n v="-483.78"/>
    <n v="483.78"/>
    <x v="0"/>
    <n v="0"/>
    <s v="E"/>
    <s v="Amanda Catto"/>
    <s v="E - Amanda Catto"/>
    <x v="0"/>
    <x v="0"/>
    <s v="GIA"/>
    <x v="0"/>
    <b v="0"/>
    <n v="334393.72000000003"/>
    <x v="0"/>
  </r>
  <r>
    <s v="G-400-0400"/>
    <s v="GIA Bank Account"/>
    <s v="02"/>
    <s v="AP-PY"/>
    <x v="27"/>
    <s v="000000009193"/>
    <n v="4129"/>
    <s v="5996-2"/>
    <n v="0"/>
    <n v="3750"/>
    <s v="G100142-Glasgow Film Theatre Ltd"/>
    <n v="-3750"/>
    <n v="3750"/>
    <x v="1"/>
    <n v="3750"/>
    <s v="G"/>
    <s v="Glasgow Film Theatre Ltd"/>
    <s v="G - Glasgow Film Theatre Ltd"/>
    <x v="205"/>
    <x v="0"/>
    <s v="GIA"/>
    <x v="1"/>
    <b v="0"/>
    <n v="638204.17999999993"/>
    <x v="0"/>
  </r>
  <r>
    <s v="G-400-0400"/>
    <s v="GIA Bank Account"/>
    <s v="02"/>
    <s v="AP-PY"/>
    <x v="27"/>
    <s v="000000009194"/>
    <n v="4129"/>
    <s v="5996-3"/>
    <n v="0"/>
    <n v="9000"/>
    <s v="G100156-North Lands Creative Glass"/>
    <n v="-9000"/>
    <n v="9000"/>
    <x v="1"/>
    <n v="9000"/>
    <s v="G"/>
    <s v="North Lands Creative Glass"/>
    <s v="G - North Lands Creative Glass"/>
    <x v="217"/>
    <x v="0"/>
    <s v="GIA"/>
    <x v="1"/>
    <b v="0"/>
    <n v="189000"/>
    <x v="0"/>
  </r>
  <r>
    <s v="G-400-0400"/>
    <s v="GIA Bank Account"/>
    <s v="02"/>
    <s v="AP-PY"/>
    <x v="27"/>
    <s v="000000009195"/>
    <n v="4129"/>
    <s v="5996-4"/>
    <n v="0"/>
    <n v="813"/>
    <s v="G100306-Stephanie Green"/>
    <n v="-813"/>
    <n v="813"/>
    <x v="1"/>
    <n v="813"/>
    <s v="G"/>
    <s v="Stephanie Green"/>
    <s v="G - Stephanie Green"/>
    <x v="357"/>
    <x v="0"/>
    <s v="GIA"/>
    <x v="1"/>
    <b v="0"/>
    <n v="1084"/>
    <x v="1"/>
  </r>
  <r>
    <s v="G-400-0400"/>
    <s v="GIA Bank Account"/>
    <s v="02"/>
    <s v="AP-PY"/>
    <x v="27"/>
    <s v="000000009196"/>
    <n v="4129"/>
    <s v="5996-5"/>
    <n v="0"/>
    <n v="3750"/>
    <s v="IART018-Artlink Central Ltd"/>
    <n v="-3750"/>
    <n v="3750"/>
    <x v="1"/>
    <n v="3750"/>
    <s v="I"/>
    <s v="Artlink Central Ltd"/>
    <s v="I - Artlink Central Ltd"/>
    <x v="358"/>
    <x v="0"/>
    <s v="GIA"/>
    <x v="1"/>
    <b v="0"/>
    <n v="25000"/>
    <x v="0"/>
  </r>
  <r>
    <s v="G-400-0400"/>
    <s v="GIA Bank Account"/>
    <s v="02"/>
    <s v="AP-PY"/>
    <x v="27"/>
    <s v="000000009197"/>
    <n v="4129"/>
    <s v="5996-6"/>
    <n v="0"/>
    <n v="1500"/>
    <s v="ICAT003-Catherine Street"/>
    <n v="-1500"/>
    <n v="1500"/>
    <x v="1"/>
    <n v="1500"/>
    <s v="I"/>
    <s v="Catherine Street"/>
    <s v="I - Catherine Street"/>
    <x v="359"/>
    <x v="0"/>
    <s v="GIA"/>
    <x v="1"/>
    <b v="0"/>
    <n v="1500"/>
    <x v="1"/>
  </r>
  <r>
    <s v="G-400-0400"/>
    <s v="GIA Bank Account"/>
    <s v="02"/>
    <s v="AP-PY"/>
    <x v="27"/>
    <s v="000000009198"/>
    <n v="4129"/>
    <s v="5996-7"/>
    <n v="0"/>
    <n v="7500"/>
    <s v="ICHR012-Christine Cooper"/>
    <n v="-7500"/>
    <n v="7500"/>
    <x v="1"/>
    <n v="7500"/>
    <s v="I"/>
    <s v="Christine Cooper"/>
    <s v="I - Christine Cooper"/>
    <x v="360"/>
    <x v="0"/>
    <s v="GIA"/>
    <x v="1"/>
    <b v="0"/>
    <n v="10000"/>
    <x v="1"/>
  </r>
  <r>
    <s v="G-400-0400"/>
    <s v="GIA Bank Account"/>
    <s v="02"/>
    <s v="AP-PY"/>
    <x v="27"/>
    <s v="000000009199"/>
    <n v="4129"/>
    <s v="5996-8"/>
    <n v="0"/>
    <n v="1250"/>
    <s v="IGOR003-Gordon Burnett"/>
    <n v="-1250"/>
    <n v="1250"/>
    <x v="1"/>
    <n v="1250"/>
    <s v="I"/>
    <s v="Gordon Burnett"/>
    <s v="I - Gordon Burnett"/>
    <x v="361"/>
    <x v="0"/>
    <s v="GIA"/>
    <x v="1"/>
    <b v="0"/>
    <n v="1250"/>
    <x v="1"/>
  </r>
  <r>
    <s v="G-400-0400"/>
    <s v="GIA Bank Account"/>
    <s v="02"/>
    <s v="AP-PY"/>
    <x v="27"/>
    <s v="000000009200"/>
    <n v="4129"/>
    <s v="5996-9"/>
    <n v="0"/>
    <n v="678"/>
    <s v="ILOU008-Louise Brodie"/>
    <n v="-678"/>
    <n v="678"/>
    <x v="1"/>
    <n v="678"/>
    <s v="I"/>
    <s v="Louise Brodie"/>
    <s v="I - Louise Brodie"/>
    <x v="362"/>
    <x v="0"/>
    <s v="GIA"/>
    <x v="1"/>
    <b v="0"/>
    <n v="678"/>
    <x v="1"/>
  </r>
  <r>
    <s v="G-400-0400"/>
    <s v="GIA Bank Account"/>
    <s v="02"/>
    <s v="AP-PY"/>
    <x v="27"/>
    <s v="000000009201"/>
    <n v="4129"/>
    <s v="5996-10"/>
    <n v="0"/>
    <n v="14658.16"/>
    <s v="IMAK002-Make Works Ltd  (Miss F Scott)"/>
    <n v="-14658.16"/>
    <n v="14658.16"/>
    <x v="1"/>
    <n v="14658.16"/>
    <s v="I"/>
    <s v="Make Works Ltd (Miss F Scott)"/>
    <s v="I - Make Works Ltd (Miss F Scott)"/>
    <x v="363"/>
    <x v="0"/>
    <s v="GIA"/>
    <x v="1"/>
    <b v="0"/>
    <n v="14658.16"/>
    <x v="1"/>
  </r>
  <r>
    <s v="G-400-0400"/>
    <s v="GIA Bank Account"/>
    <s v="02"/>
    <s v="AP-PY"/>
    <x v="27"/>
    <s v="000000009202"/>
    <n v="4129"/>
    <s v="5996-11"/>
    <n v="0"/>
    <n v="580"/>
    <s v="IRIC006-Richard Craig"/>
    <n v="-580"/>
    <n v="580"/>
    <x v="1"/>
    <n v="580"/>
    <s v="I"/>
    <s v="Richard Craig"/>
    <s v="I - Richard Craig"/>
    <x v="364"/>
    <x v="0"/>
    <s v="GIA"/>
    <x v="1"/>
    <b v="0"/>
    <n v="580"/>
    <x v="1"/>
  </r>
  <r>
    <s v="G-400-0400"/>
    <s v="GIA Bank Account"/>
    <s v="02"/>
    <s v="AP-PY"/>
    <x v="27"/>
    <s v="000000009203"/>
    <n v="4129"/>
    <s v="5996-12"/>
    <n v="0"/>
    <n v="1360.48"/>
    <s v="ISOU008-Soundsational Community Music Ltd"/>
    <n v="-1360.48"/>
    <n v="1360.48"/>
    <x v="1"/>
    <n v="1360.48"/>
    <s v="I"/>
    <s v="Soundsational Community Music Ltd"/>
    <s v="I - Soundsational Community Music Ltd"/>
    <x v="346"/>
    <x v="0"/>
    <s v="GIA"/>
    <x v="1"/>
    <b v="0"/>
    <n v="2732.71"/>
    <x v="1"/>
  </r>
  <r>
    <s v="G-400-0400"/>
    <s v="GIA Bank Account"/>
    <s v="02"/>
    <s v="AP-PY"/>
    <x v="27"/>
    <s v="000000009204"/>
    <n v="4129"/>
    <s v="5996-13"/>
    <n v="0"/>
    <n v="1200"/>
    <s v="IWAT002-Watercolour Music"/>
    <n v="-1200"/>
    <n v="1200"/>
    <x v="1"/>
    <n v="1200"/>
    <s v="I"/>
    <s v="Watercolour Music"/>
    <s v="I - Watercolour Music"/>
    <x v="365"/>
    <x v="0"/>
    <s v="GIA"/>
    <x v="1"/>
    <b v="0"/>
    <n v="1200"/>
    <x v="1"/>
  </r>
  <r>
    <s v="G-400-0400"/>
    <s v="GIA Bank Account"/>
    <s v="02"/>
    <s v="AP-PY"/>
    <x v="27"/>
    <s v="000000009205"/>
    <n v="4129"/>
    <s v="5996-14"/>
    <n v="0"/>
    <n v="2500"/>
    <s v="IWIG002-Wigton Festival Company"/>
    <n v="-2500"/>
    <n v="2500"/>
    <x v="1"/>
    <n v="2500"/>
    <s v="I"/>
    <s v="Wigton Festival Company"/>
    <s v="I - Wigton Festival Company"/>
    <x v="366"/>
    <x v="0"/>
    <s v="GIA"/>
    <x v="1"/>
    <b v="0"/>
    <n v="2500"/>
    <x v="1"/>
  </r>
  <r>
    <s v="G-400-0400"/>
    <s v="GIA Bank Account"/>
    <s v="02"/>
    <s v="AP-PY"/>
    <x v="27"/>
    <s v="000000009206"/>
    <n v="4129"/>
    <s v="5996-15"/>
    <n v="0"/>
    <n v="975"/>
    <s v="TALI107-Alistair Salmond (Music in Schools)"/>
    <n v="-975"/>
    <n v="975"/>
    <x v="1"/>
    <n v="975"/>
    <s v="T"/>
    <s v="Alistair Salmond (Music in Schools)"/>
    <s v="T - Alistair Salmond (Music in Schools)"/>
    <x v="367"/>
    <x v="0"/>
    <s v="GIA"/>
    <x v="2"/>
    <b v="0"/>
    <n v="975"/>
    <x v="1"/>
  </r>
  <r>
    <s v="G-400-0400"/>
    <s v="GIA Bank Account"/>
    <s v="02"/>
    <s v="AP-PY"/>
    <x v="27"/>
    <s v="000000009210"/>
    <n v="4129"/>
    <s v="5996-16"/>
    <n v="0"/>
    <n v="828.98"/>
    <s v="TCAP103-Capita Travel and Events"/>
    <n v="-828.98"/>
    <n v="828.98"/>
    <x v="1"/>
    <n v="828.98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2"/>
    <s v="AP-PY"/>
    <x v="27"/>
    <s v="000000009212"/>
    <n v="4129"/>
    <s v="5996-17"/>
    <n v="0"/>
    <n v="5494.33"/>
    <s v="TEDF100-EDF Energy Customers"/>
    <n v="-5494.33"/>
    <n v="5494.33"/>
    <x v="1"/>
    <n v="5494.33"/>
    <s v="T"/>
    <s v="EDF Energy Customers"/>
    <s v="T - EDF Energy Customers"/>
    <x v="368"/>
    <x v="0"/>
    <s v="GIA"/>
    <x v="2"/>
    <b v="0"/>
    <n v="21418.13"/>
    <x v="1"/>
  </r>
  <r>
    <s v="G-400-0400"/>
    <s v="GIA Bank Account"/>
    <s v="02"/>
    <s v="AP-PY"/>
    <x v="27"/>
    <s v="000000009213"/>
    <n v="4129"/>
    <s v="5996-18"/>
    <n v="0"/>
    <n v="1134"/>
    <s v="TINT100-Instant Publications Ltd"/>
    <n v="-1134"/>
    <n v="1134"/>
    <x v="1"/>
    <n v="1134"/>
    <s v="T"/>
    <s v="Instant Publications Ltd"/>
    <s v="T - Instant Publications Ltd"/>
    <x v="369"/>
    <x v="0"/>
    <s v="GIA"/>
    <x v="2"/>
    <b v="0"/>
    <n v="1134"/>
    <x v="1"/>
  </r>
  <r>
    <s v="G-400-0400"/>
    <s v="GIA Bank Account"/>
    <s v="02"/>
    <s v="AP-PY"/>
    <x v="27"/>
    <s v="000000009214"/>
    <n v="4129"/>
    <s v="5996-19"/>
    <n v="0"/>
    <n v="975"/>
    <s v="TMAR110-Mary McGookin"/>
    <n v="-975"/>
    <n v="975"/>
    <x v="1"/>
    <n v="975"/>
    <s v="T"/>
    <s v="Mary McGookin"/>
    <s v="T - Mary McGookin"/>
    <x v="370"/>
    <x v="0"/>
    <s v="GIA"/>
    <x v="2"/>
    <b v="0"/>
    <n v="975"/>
    <x v="1"/>
  </r>
  <r>
    <s v="G-400-0400"/>
    <s v="GIA Bank Account"/>
    <s v="02"/>
    <s v="AP-PY"/>
    <x v="27"/>
    <s v="000000009215"/>
    <n v="4129"/>
    <s v="5996-20"/>
    <n v="0"/>
    <n v="390.96"/>
    <s v="TPER104-Pertemps Recruitment Partnership Limited"/>
    <n v="-390.96"/>
    <n v="390.96"/>
    <x v="1"/>
    <n v="390.96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2"/>
    <s v="AP-PY"/>
    <x v="27"/>
    <s v="000000009216"/>
    <n v="4129"/>
    <s v="5996-21"/>
    <n v="0"/>
    <n v="720"/>
    <s v="TRYD101-Rydo Ltd"/>
    <n v="-720"/>
    <n v="720"/>
    <x v="1"/>
    <n v="720"/>
    <s v="T"/>
    <s v="Rydo Ltd"/>
    <s v="T - Rydo Ltd"/>
    <x v="371"/>
    <x v="0"/>
    <s v="GIA"/>
    <x v="2"/>
    <b v="0"/>
    <n v="720"/>
    <x v="1"/>
  </r>
  <r>
    <s v="G-400-0400"/>
    <s v="GIA Bank Account"/>
    <s v="02"/>
    <s v="AP-PY"/>
    <x v="27"/>
    <s v="000000009217"/>
    <n v="4129"/>
    <s v="5996-22"/>
    <n v="0"/>
    <n v="975"/>
    <s v="TSHA101-Sharon May"/>
    <n v="-975"/>
    <n v="975"/>
    <x v="1"/>
    <n v="975"/>
    <s v="T"/>
    <s v="Sharon May"/>
    <s v="T - Sharon May"/>
    <x v="372"/>
    <x v="0"/>
    <s v="GIA"/>
    <x v="2"/>
    <b v="0"/>
    <n v="975"/>
    <x v="1"/>
  </r>
  <r>
    <s v="G-400-0400"/>
    <s v="GIA Bank Account"/>
    <s v="02"/>
    <s v="AP-PY"/>
    <x v="27"/>
    <s v="000000009218"/>
    <n v="4129"/>
    <s v="5996-23"/>
    <n v="0"/>
    <n v="1720.32"/>
    <s v="TSPR100-Spotless Commercial Cleaning Ltd"/>
    <n v="-1720.32"/>
    <n v="1720.32"/>
    <x v="1"/>
    <n v="1720.32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2"/>
    <s v="AP-PY"/>
    <x v="28"/>
    <s v="000000009219"/>
    <n v="4158"/>
    <s v="6014-1"/>
    <n v="0"/>
    <n v="114.29"/>
    <s v="TARO100-Arnold Clark Finance Ltd"/>
    <n v="-114.29"/>
    <n v="114.29"/>
    <x v="1"/>
    <n v="114.29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2"/>
    <s v="AP-PY"/>
    <x v="28"/>
    <s v="000000009220"/>
    <n v="4158"/>
    <s v="6014-2"/>
    <n v="0"/>
    <n v="11955"/>
    <s v="TAUD101-Audit Scotland"/>
    <n v="-11955"/>
    <n v="11955"/>
    <x v="1"/>
    <n v="11955"/>
    <s v="T"/>
    <s v="Audit Scotland"/>
    <s v="T - Audit Scotland"/>
    <x v="373"/>
    <x v="17"/>
    <s v="GIA"/>
    <x v="2"/>
    <b v="0"/>
    <n v="66068"/>
    <x v="0"/>
  </r>
  <r>
    <s v="G-400-0400"/>
    <s v="GIA Bank Account"/>
    <s v="02"/>
    <s v="AP-PY"/>
    <x v="28"/>
    <s v="000000009221"/>
    <n v="4158"/>
    <s v="6014-3"/>
    <n v="0"/>
    <n v="265"/>
    <s v="TDUN101-Dundee Contemporary Arts"/>
    <n v="-265"/>
    <n v="265"/>
    <x v="1"/>
    <n v="265"/>
    <s v="T"/>
    <s v="Dundee Contemporary Arts"/>
    <s v="T - Dundee Contemporary Arts"/>
    <x v="374"/>
    <x v="0"/>
    <s v="GIA"/>
    <x v="2"/>
    <b v="0"/>
    <n v="522.20000000000005"/>
    <x v="1"/>
  </r>
  <r>
    <s v="G-400-0400"/>
    <s v="GIA Bank Account"/>
    <s v="02"/>
    <s v="AP-PY"/>
    <x v="28"/>
    <s v="000000009222"/>
    <n v="4158"/>
    <s v="6014-4"/>
    <n v="0"/>
    <n v="640"/>
    <s v="TEMB100-Embo Ltd"/>
    <n v="-640"/>
    <n v="640"/>
    <x v="1"/>
    <n v="640"/>
    <s v="T"/>
    <s v="Embo Ltd"/>
    <s v="T - Embo Ltd"/>
    <x v="263"/>
    <x v="0"/>
    <s v="GIA"/>
    <x v="2"/>
    <b v="0"/>
    <n v="1827.5"/>
    <x v="1"/>
  </r>
  <r>
    <s v="G-400-0400"/>
    <s v="GIA Bank Account"/>
    <s v="02"/>
    <s v="AP-PY"/>
    <x v="28"/>
    <s v="000000009223"/>
    <n v="4158"/>
    <s v="6014-5"/>
    <n v="0"/>
    <n v="95"/>
    <s v="TLAW103-The Law Society of Scotland (SLCC)"/>
    <n v="-95"/>
    <n v="95"/>
    <x v="1"/>
    <n v="95"/>
    <s v="T"/>
    <s v="The Law Society of Scotland (SLCC)"/>
    <s v="T - The Law Society of Scotland (SLCC)"/>
    <x v="375"/>
    <x v="0"/>
    <s v="GIA"/>
    <x v="2"/>
    <b v="0"/>
    <n v="95"/>
    <x v="1"/>
  </r>
  <r>
    <s v="G-400-0400"/>
    <s v="GIA Bank Account"/>
    <s v="02"/>
    <s v="AP-PY"/>
    <x v="28"/>
    <s v="000000009224"/>
    <n v="4158"/>
    <s v="6014-6"/>
    <n v="0"/>
    <n v="482"/>
    <s v="TLEE100-Lee &amp; Thompson LLP"/>
    <n v="-482"/>
    <n v="482"/>
    <x v="1"/>
    <n v="482"/>
    <s v="T"/>
    <s v="Lee &amp; Thompson LLP"/>
    <s v="T - Lee &amp; Thompson LLP"/>
    <x v="376"/>
    <x v="0"/>
    <s v="GIA"/>
    <x v="2"/>
    <b v="0"/>
    <n v="482"/>
    <x v="1"/>
  </r>
  <r>
    <s v="G-400-0400"/>
    <s v="GIA Bank Account"/>
    <s v="02"/>
    <s v="AP-PY"/>
    <x v="28"/>
    <s v="000000009225"/>
    <n v="4158"/>
    <s v="6014-7"/>
    <n v="0"/>
    <n v="50.7"/>
    <s v="TLON100-Caffia Coffee Group"/>
    <n v="-50.7"/>
    <n v="50.7"/>
    <x v="1"/>
    <n v="50.7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2"/>
    <s v="AP-PY"/>
    <x v="28"/>
    <s v="000000009226"/>
    <n v="4158"/>
    <s v="6014-8"/>
    <n v="0"/>
    <n v="360"/>
    <s v="TMHA101-Mhairi MacKenzie"/>
    <n v="-360"/>
    <n v="360"/>
    <x v="1"/>
    <n v="360"/>
    <s v="T"/>
    <s v="Mhairi MacKenzie"/>
    <s v="T - Mhairi MacKenzie"/>
    <x v="377"/>
    <x v="0"/>
    <s v="GIA"/>
    <x v="2"/>
    <b v="0"/>
    <n v="360"/>
    <x v="1"/>
  </r>
  <r>
    <s v="G-400-0400"/>
    <s v="GIA Bank Account"/>
    <s v="02"/>
    <s v="AP-PY"/>
    <x v="28"/>
    <s v="000000009227"/>
    <n v="4158"/>
    <s v="6014-9"/>
    <n v="0"/>
    <n v="423.75"/>
    <s v="TRYD100-Ryden LLP"/>
    <n v="-423.75"/>
    <n v="423.75"/>
    <x v="1"/>
    <n v="423.75"/>
    <s v="T"/>
    <s v="Ryden LLP"/>
    <s v="T - Ryden LLP"/>
    <x v="92"/>
    <x v="7"/>
    <s v="GIA"/>
    <x v="2"/>
    <b v="0"/>
    <n v="119006.3"/>
    <x v="0"/>
  </r>
  <r>
    <s v="G-400-0400"/>
    <s v="GIA Bank Account"/>
    <s v="02"/>
    <s v="AP-PY"/>
    <x v="28"/>
    <s v="000000009228"/>
    <n v="4158"/>
    <s v="6014-10"/>
    <n v="0"/>
    <n v="102"/>
    <s v="TSCO124-Scottish Viewpoint"/>
    <n v="-102"/>
    <n v="102"/>
    <x v="1"/>
    <n v="102"/>
    <s v="T"/>
    <s v="Scottish Viewpoint"/>
    <s v="T - Scottish Viewpoint"/>
    <x v="326"/>
    <x v="0"/>
    <s v="GIA"/>
    <x v="2"/>
    <b v="0"/>
    <n v="588"/>
    <x v="1"/>
  </r>
  <r>
    <s v="G-400-0400"/>
    <s v="GIA Bank Account"/>
    <s v="02"/>
    <s v="AP-PY"/>
    <x v="28"/>
    <s v="000000009229"/>
    <n v="4158"/>
    <s v="6014-11"/>
    <n v="0"/>
    <n v="130.80000000000001"/>
    <s v="TSPO100-Spectrum Computer Supplies Ltd"/>
    <n v="-130.80000000000001"/>
    <n v="130.80000000000001"/>
    <x v="1"/>
    <n v="130.80000000000001"/>
    <s v="T"/>
    <s v="Spectrum Computer Supplies Ltd"/>
    <s v="T - Spectrum Computer Supplies Ltd"/>
    <x v="378"/>
    <x v="0"/>
    <s v="GIA"/>
    <x v="2"/>
    <b v="0"/>
    <n v="1166.5300000000002"/>
    <x v="1"/>
  </r>
  <r>
    <s v="G-400-0400"/>
    <s v="GIA Bank Account"/>
    <s v="02"/>
    <s v="AP-PY"/>
    <x v="28"/>
    <s v="000000009230"/>
    <n v="4158"/>
    <s v="6014-12"/>
    <n v="0"/>
    <n v="245.41"/>
    <s v="TTHE111-The Copyright Licensing Agency"/>
    <n v="-245.41"/>
    <n v="245.41"/>
    <x v="1"/>
    <n v="245.41"/>
    <s v="T"/>
    <s v="The Copyright Licensing Agency"/>
    <s v="T - The Copyright Licensing Agency"/>
    <x v="379"/>
    <x v="0"/>
    <s v="GIA"/>
    <x v="2"/>
    <b v="0"/>
    <n v="245.41"/>
    <x v="1"/>
  </r>
  <r>
    <s v="G-400-0400"/>
    <s v="GIA Bank Account"/>
    <s v="02"/>
    <s v="AP-PY"/>
    <x v="28"/>
    <s v="000000009231"/>
    <n v="4158"/>
    <s v="6014-13"/>
    <n v="0"/>
    <n v="94.39"/>
    <s v="TWAS100-WasteCare Ltd"/>
    <n v="-94.39"/>
    <n v="94.39"/>
    <x v="1"/>
    <n v="94.39"/>
    <s v="T"/>
    <s v="WasteCare Ltd"/>
    <s v="T - WasteCare Ltd"/>
    <x v="380"/>
    <x v="0"/>
    <s v="GIA"/>
    <x v="2"/>
    <b v="0"/>
    <n v="94.39"/>
    <x v="1"/>
  </r>
  <r>
    <s v="G-400-0400"/>
    <s v="GIA Bank Account"/>
    <s v="02"/>
    <s v="AP-PY"/>
    <x v="28"/>
    <s v="000000009232"/>
    <n v="4160"/>
    <s v="6016-1"/>
    <n v="0"/>
    <n v="92000"/>
    <s v="G100176-The Arches Theatre"/>
    <n v="-92000"/>
    <n v="92000"/>
    <x v="1"/>
    <n v="92000"/>
    <s v="G"/>
    <s v="The Arches Theatre"/>
    <s v="G - The Arches Theatre"/>
    <x v="234"/>
    <x v="0"/>
    <s v="GIA"/>
    <x v="1"/>
    <b v="1"/>
    <n v="292000"/>
    <x v="0"/>
  </r>
  <r>
    <s v="G-400-0400"/>
    <s v="GIA Bank Account"/>
    <s v="02"/>
    <s v="AP-PY"/>
    <x v="29"/>
    <s v="000000009233"/>
    <n v="4163"/>
    <s v="6019-1"/>
    <n v="0"/>
    <n v="110.97"/>
    <s v="EHPCC-Hazel Paton  (CC)"/>
    <n v="-110.97"/>
    <n v="110.97"/>
    <x v="1"/>
    <n v="110.97"/>
    <s v="E"/>
    <s v="Hazel Paton (CC)"/>
    <s v="E - Hazel Paton (CC)"/>
    <x v="0"/>
    <x v="0"/>
    <s v="GIA"/>
    <x v="0"/>
    <b v="0"/>
    <n v="334393.72000000003"/>
    <x v="0"/>
  </r>
  <r>
    <s v="G-400-0400"/>
    <s v="GIA Bank Account"/>
    <s v="02"/>
    <s v="AP-PY"/>
    <x v="29"/>
    <s v="000000009234"/>
    <n v="4163"/>
    <s v="6019-2"/>
    <n v="0"/>
    <n v="22.9"/>
    <s v="EIMCC-Iain Munro (CC)"/>
    <n v="-22.9"/>
    <n v="22.9"/>
    <x v="1"/>
    <n v="22.9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02"/>
    <s v="AP-PY"/>
    <x v="29"/>
    <s v="000000009235"/>
    <n v="4163"/>
    <s v="6019-3"/>
    <n v="0"/>
    <n v="1"/>
    <s v="EISCC-Ian Stevenson  (CC)"/>
    <n v="-1"/>
    <n v="1"/>
    <x v="1"/>
    <n v="1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02"/>
    <s v="AP-PY"/>
    <x v="29"/>
    <s v="000000009236"/>
    <n v="4163"/>
    <s v="6019-4"/>
    <n v="0"/>
    <n v="230.37"/>
    <s v="EJACC-Janet Archer    (CC)"/>
    <n v="-230.37"/>
    <n v="230.37"/>
    <x v="1"/>
    <n v="230.37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02"/>
    <s v="AP-PY"/>
    <x v="29"/>
    <s v="000000009237"/>
    <n v="4163"/>
    <s v="6019-5"/>
    <n v="0"/>
    <n v="149.30000000000001"/>
    <s v="ENUCC-Natalie Usher  (CC)"/>
    <n v="-149.30000000000001"/>
    <n v="149.30000000000001"/>
    <x v="1"/>
    <n v="149.30000000000001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02"/>
    <s v="AP-PY"/>
    <x v="29"/>
    <s v="000000009238"/>
    <n v="4163"/>
    <s v="6019-6"/>
    <n v="0"/>
    <n v="9163.18"/>
    <s v="ESVCC-Stephen Vallely (CC)"/>
    <n v="-9163.18"/>
    <n v="9163.18"/>
    <x v="1"/>
    <n v="9163.18"/>
    <s v="E"/>
    <s v="Stephen Vallely (CC)"/>
    <s v="E - Stephen Vallely (CC)"/>
    <x v="0"/>
    <x v="0"/>
    <s v="GIA"/>
    <x v="0"/>
    <b v="0"/>
    <n v="334393.72000000003"/>
    <x v="0"/>
  </r>
  <r>
    <s v="G-400-0400"/>
    <s v="GIA Bank Account"/>
    <s v="02"/>
    <s v="AP-PY"/>
    <x v="28"/>
    <s v="000000009239"/>
    <n v="4168"/>
    <s v="6028-1"/>
    <n v="0"/>
    <n v="1647.09"/>
    <s v="DDLAW-Law at Work (DD)"/>
    <n v="-1647.09"/>
    <n v="1647.09"/>
    <x v="1"/>
    <n v="1647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02"/>
    <s v="AP-PY"/>
    <x v="28"/>
    <s v="000000009240"/>
    <n v="4168"/>
    <s v="6028-2"/>
    <n v="0"/>
    <n v="211586.83"/>
    <s v="DDMOR-Moorepay (Direct Debit)"/>
    <n v="-211586.83"/>
    <n v="211586.83"/>
    <x v="1"/>
    <n v="211586.83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02"/>
    <s v="AP-PY"/>
    <x v="28"/>
    <s v="000000009241"/>
    <n v="4168"/>
    <s v="6028-3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02"/>
    <s v="AP-PY"/>
    <x v="28"/>
    <s v="000000009242"/>
    <n v="4168"/>
    <s v="6028-4"/>
    <n v="0"/>
    <n v="206"/>
    <s v="DDPIT-Postage By Phone-Pitney Bowes Ltd (DD)"/>
    <n v="-206"/>
    <n v="206"/>
    <x v="1"/>
    <n v="206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02"/>
    <s v="AP-PY"/>
    <x v="28"/>
    <s v="000000009243"/>
    <n v="4168"/>
    <s v="6028-5"/>
    <n v="0"/>
    <n v="2685.1"/>
    <s v="DDRAIL-Rail Settlement Plan"/>
    <n v="-2685.1"/>
    <n v="2685.1"/>
    <x v="1"/>
    <n v="2685.1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02"/>
    <s v="AP-PY"/>
    <x v="28"/>
    <s v="000000009244"/>
    <n v="4168"/>
    <s v="6028-6"/>
    <n v="0"/>
    <n v="450"/>
    <s v="DDSCOTEQ-Scottish Equitable (DD)"/>
    <n v="-450"/>
    <n v="450"/>
    <x v="1"/>
    <n v="450"/>
    <s v="D"/>
    <s v="Scottish Equitable (DD)"/>
    <s v="D - Scottish Equitable (DD)"/>
    <x v="159"/>
    <x v="0"/>
    <s v="GIA"/>
    <x v="2"/>
    <b v="0"/>
    <n v="4950"/>
    <x v="1"/>
  </r>
  <r>
    <s v="G-400-0400"/>
    <s v="GIA Bank Account"/>
    <s v="02"/>
    <s v="AP-PY"/>
    <x v="28"/>
    <s v="000000009245"/>
    <n v="4168"/>
    <s v="6028-7"/>
    <n v="0"/>
    <n v="2480.3000000000002"/>
    <s v="DDVOD-Vodafone (Direct Debit)"/>
    <n v="-2480.3000000000002"/>
    <n v="2480.3000000000002"/>
    <x v="1"/>
    <n v="2480.3000000000002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02"/>
    <s v="AP-PY"/>
    <x v="30"/>
    <s v="000000009297"/>
    <n v="4194"/>
    <s v="6058-1"/>
    <n v="0"/>
    <n v="339.72"/>
    <s v="DDGLATAX-Glasgow Taxis Ltd  (Direct Debit)"/>
    <n v="-339.72"/>
    <n v="339.72"/>
    <x v="1"/>
    <n v="339.72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02"/>
    <s v="AP-PY"/>
    <x v="30"/>
    <s v="000000009298"/>
    <n v="4194"/>
    <s v="6058-2"/>
    <n v="0"/>
    <n v="783.74"/>
    <s v="DDMOR-Moorepay (Direct Debit)"/>
    <n v="-783.74"/>
    <n v="783.74"/>
    <x v="1"/>
    <n v="783.74"/>
    <s v="D"/>
    <s v="Moorepay (Direct Debit)"/>
    <s v="D - Moorepay (Direct Debit)"/>
    <x v="155"/>
    <x v="10"/>
    <s v="GIA"/>
    <x v="2"/>
    <b v="0"/>
    <n v="2642409.16"/>
    <x v="0"/>
  </r>
  <r>
    <s v="G-400-0400"/>
    <s v="GIA Bank Account"/>
    <s v="02"/>
    <s v="AP-PY"/>
    <x v="29"/>
    <s v="000000009373"/>
    <n v="4246"/>
    <s v="6114-1"/>
    <n v="0"/>
    <n v="51.21"/>
    <s v="EAMCFCC-Anne McFadden (CC)"/>
    <n v="-51.21"/>
    <n v="51.21"/>
    <x v="1"/>
    <n v="51.21"/>
    <s v="E"/>
    <s v="Anne McFadden (CC)"/>
    <s v="E - Anne McFadden (CC)"/>
    <x v="0"/>
    <x v="0"/>
    <s v="GIA"/>
    <x v="0"/>
    <b v="0"/>
    <n v="334393.72000000003"/>
    <x v="0"/>
  </r>
  <r>
    <s v="G-400-0400"/>
    <s v="GIA Bank Account"/>
    <s v="02"/>
    <s v="AP-PY"/>
    <x v="29"/>
    <s v="000000009374"/>
    <n v="4246"/>
    <s v="6114-2"/>
    <n v="0"/>
    <n v="304.86"/>
    <s v="EGBCC-Gordon Barnes (CC)"/>
    <n v="-304.86"/>
    <n v="304.86"/>
    <x v="1"/>
    <n v="304.86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02"/>
    <s v="AP-PY"/>
    <x v="29"/>
    <s v="000000009375"/>
    <n v="4246"/>
    <s v="6114-3"/>
    <n v="0"/>
    <n v="11.21"/>
    <s v="ELBCC-Leonie Bell (CC)"/>
    <n v="-11.21"/>
    <n v="11.21"/>
    <x v="1"/>
    <n v="11.21"/>
    <s v="E"/>
    <s v="Leonie Bell (CC)"/>
    <s v="E - Leonie Bell (CC)"/>
    <x v="0"/>
    <x v="0"/>
    <s v="GIA"/>
    <x v="0"/>
    <b v="0"/>
    <n v="334393.72000000003"/>
    <x v="0"/>
  </r>
  <r>
    <s v="G-400-0400"/>
    <s v="GIA Bank Account"/>
    <s v="02"/>
    <s v="BK-EN"/>
    <x v="23"/>
    <m/>
    <n v="4067"/>
    <s v="5939-1"/>
    <n v="97707.01"/>
    <n v="0"/>
    <m/>
    <n v="97707.01"/>
    <n v="97707.01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2"/>
    <s v="BK-EN"/>
    <x v="19"/>
    <m/>
    <n v="4112"/>
    <s v="5977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2"/>
    <s v="BK-EN"/>
    <x v="25"/>
    <m/>
    <n v="4113"/>
    <s v="5978-1"/>
    <n v="0"/>
    <n v="239.94"/>
    <m/>
    <n v="-239.94"/>
    <n v="239.94"/>
    <x v="1"/>
    <n v="239.94"/>
    <s v=""/>
    <e v="#VALUE!"/>
    <e v="#VALUE!"/>
    <x v="0"/>
    <x v="0"/>
    <s v="GIA"/>
    <x v="3"/>
    <b v="0"/>
    <n v="334393.72000000003"/>
    <x v="0"/>
  </r>
  <r>
    <s v="G-400-0400"/>
    <s v="GIA Bank Account"/>
    <s v="02"/>
    <s v="BK-EN"/>
    <x v="25"/>
    <m/>
    <n v="4114"/>
    <s v="5979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2"/>
    <s v="BK-EN"/>
    <x v="26"/>
    <m/>
    <n v="4115"/>
    <s v="5980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2"/>
    <s v="BK-EN"/>
    <x v="31"/>
    <m/>
    <n v="4195"/>
    <s v="6063-1"/>
    <n v="10600"/>
    <n v="0"/>
    <m/>
    <n v="10600"/>
    <n v="106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2"/>
    <s v="BK-EN"/>
    <x v="31"/>
    <m/>
    <n v="4196"/>
    <s v="6064-1"/>
    <n v="0"/>
    <n v="10600"/>
    <m/>
    <n v="-10600"/>
    <n v="106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3"/>
    <s v="AP-PY"/>
    <x v="32"/>
    <s v="000000009248"/>
    <n v="4188"/>
    <s v="6055-1"/>
    <n v="0"/>
    <n v="190.25"/>
    <s v="E0134-David Taylor"/>
    <n v="-190.25"/>
    <n v="190.25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3"/>
    <s v="AP-PY"/>
    <x v="32"/>
    <s v="000000009249"/>
    <n v="4188"/>
    <s v="6055-2"/>
    <n v="0"/>
    <n v="49.75"/>
    <s v="E0409-Bernard Regan"/>
    <n v="-49.75"/>
    <n v="49.75"/>
    <x v="0"/>
    <n v="0"/>
    <s v="E"/>
    <s v="Bernard Regan"/>
    <s v="E - Bernard Regan"/>
    <x v="0"/>
    <x v="0"/>
    <s v="GIA"/>
    <x v="0"/>
    <b v="0"/>
    <n v="334393.72000000003"/>
    <x v="0"/>
  </r>
  <r>
    <s v="G-400-0400"/>
    <s v="GIA Bank Account"/>
    <s v="03"/>
    <s v="AP-PY"/>
    <x v="32"/>
    <s v="000000009251"/>
    <n v="4188"/>
    <s v="6055-3"/>
    <n v="0"/>
    <n v="28.71"/>
    <s v="E0610-Lynsey McLeod"/>
    <n v="-28.71"/>
    <n v="28.71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03"/>
    <s v="AP-PY"/>
    <x v="32"/>
    <s v="000000009252"/>
    <n v="4188"/>
    <s v="6055-4"/>
    <n v="0"/>
    <n v="20.04"/>
    <s v="E1137-Robert Cosh"/>
    <n v="-20.04"/>
    <n v="20.04"/>
    <x v="0"/>
    <n v="0"/>
    <s v="E"/>
    <s v="Robert Cosh"/>
    <s v="E - Robert Cosh"/>
    <x v="0"/>
    <x v="0"/>
    <s v="GIA"/>
    <x v="0"/>
    <b v="0"/>
    <n v="334393.72000000003"/>
    <x v="0"/>
  </r>
  <r>
    <s v="G-400-0400"/>
    <s v="GIA Bank Account"/>
    <s v="03"/>
    <s v="AP-PY"/>
    <x v="32"/>
    <s v="000000009254"/>
    <n v="4188"/>
    <s v="6055-5"/>
    <n v="0"/>
    <n v="856.06"/>
    <s v="E1883-Janet Archer"/>
    <n v="-856.06"/>
    <n v="856.06"/>
    <x v="0"/>
    <n v="0"/>
    <s v="E"/>
    <s v="Janet Archer"/>
    <s v="E - Janet Archer"/>
    <x v="0"/>
    <x v="0"/>
    <s v="GIA"/>
    <x v="0"/>
    <b v="0"/>
    <n v="334393.72000000003"/>
    <x v="0"/>
  </r>
  <r>
    <s v="G-400-0400"/>
    <s v="GIA Bank Account"/>
    <s v="03"/>
    <s v="AP-PY"/>
    <x v="32"/>
    <s v="000000009256"/>
    <n v="4188"/>
    <s v="6055-6"/>
    <n v="0"/>
    <n v="537.91"/>
    <s v="E1886-David Weaver"/>
    <n v="-537.91"/>
    <n v="537.91"/>
    <x v="0"/>
    <n v="0"/>
    <s v="E"/>
    <s v="David Weaver"/>
    <s v="E - David Weaver"/>
    <x v="0"/>
    <x v="0"/>
    <s v="GIA"/>
    <x v="0"/>
    <b v="0"/>
    <n v="334393.72000000003"/>
    <x v="0"/>
  </r>
  <r>
    <s v="G-400-0400"/>
    <s v="GIA Bank Account"/>
    <s v="03"/>
    <s v="AP-PY"/>
    <x v="32"/>
    <s v="000000009257"/>
    <n v="4188"/>
    <s v="6055-7"/>
    <n v="0"/>
    <n v="13500"/>
    <s v="G100121-Conflux Scotland Ltd"/>
    <n v="-13500"/>
    <n v="13500"/>
    <x v="1"/>
    <n v="13500"/>
    <s v="G"/>
    <s v="Conflux Scotland Ltd"/>
    <s v="G - Conflux Scotland Ltd"/>
    <x v="184"/>
    <x v="0"/>
    <s v="GIA"/>
    <x v="1"/>
    <b v="0"/>
    <n v="168500"/>
    <x v="0"/>
  </r>
  <r>
    <s v="G-400-0400"/>
    <s v="GIA Bank Account"/>
    <s v="03"/>
    <s v="AP-PY"/>
    <x v="32"/>
    <s v="000000009258"/>
    <n v="4188"/>
    <s v="6055-8"/>
    <n v="0"/>
    <n v="8100"/>
    <s v="G100318-Ryan Van Winkle"/>
    <n v="-8100"/>
    <n v="8100"/>
    <x v="1"/>
    <n v="8100"/>
    <s v="G"/>
    <s v="Ryan Van Winkle"/>
    <s v="G - Ryan Van Winkle"/>
    <x v="381"/>
    <x v="0"/>
    <s v="GIA"/>
    <x v="1"/>
    <b v="0"/>
    <n v="14250"/>
    <x v="1"/>
  </r>
  <r>
    <s v="G-400-0400"/>
    <s v="GIA Bank Account"/>
    <s v="03"/>
    <s v="AP-PY"/>
    <x v="32"/>
    <s v="000000009259"/>
    <n v="4188"/>
    <s v="6055-9"/>
    <n v="0"/>
    <n v="24469"/>
    <s v="IBOR002-Born To Be Wide"/>
    <n v="-24469"/>
    <n v="24469"/>
    <x v="1"/>
    <n v="24469"/>
    <s v="I"/>
    <s v="Born To Be Wide"/>
    <s v="I - Born To Be Wide"/>
    <x v="382"/>
    <x v="0"/>
    <s v="GIA"/>
    <x v="1"/>
    <b v="0"/>
    <n v="30019"/>
    <x v="0"/>
  </r>
  <r>
    <s v="G-400-0400"/>
    <s v="GIA Bank Account"/>
    <s v="03"/>
    <s v="AP-PY"/>
    <x v="32"/>
    <s v="000000009260"/>
    <n v="4188"/>
    <s v="6055-10"/>
    <n v="0"/>
    <n v="13875"/>
    <s v="ICHE001-Chem 19 Recording Limited"/>
    <n v="-13875"/>
    <n v="13875"/>
    <x v="1"/>
    <n v="13875"/>
    <s v="I"/>
    <s v="Chem 19 Recording Limited"/>
    <s v="I - Chem 19 Recording Limited"/>
    <x v="383"/>
    <x v="0"/>
    <s v="GIA"/>
    <x v="1"/>
    <b v="0"/>
    <n v="32188"/>
    <x v="0"/>
  </r>
  <r>
    <s v="G-400-0400"/>
    <s v="GIA Bank Account"/>
    <s v="03"/>
    <s v="AP-PY"/>
    <x v="32"/>
    <s v="000000009261"/>
    <n v="4188"/>
    <s v="6055-11"/>
    <n v="0"/>
    <n v="26000"/>
    <s v="IFIR002-Firefly Arts Limited"/>
    <n v="-26000"/>
    <n v="26000"/>
    <x v="1"/>
    <n v="26000"/>
    <s v="I"/>
    <s v="Firefly Arts Limited"/>
    <s v="I - Firefly Arts Limited"/>
    <x v="384"/>
    <x v="0"/>
    <s v="GIA"/>
    <x v="1"/>
    <b v="1"/>
    <n v="37000"/>
    <x v="0"/>
  </r>
  <r>
    <s v="G-400-0400"/>
    <s v="GIA Bank Account"/>
    <s v="03"/>
    <s v="AP-PY"/>
    <x v="32"/>
    <s v="000000009262"/>
    <n v="4188"/>
    <s v="6055-12"/>
    <n v="0"/>
    <n v="29250"/>
    <s v="IFOR001-Forth Valley College"/>
    <n v="-29250"/>
    <n v="29250"/>
    <x v="1"/>
    <n v="29250"/>
    <s v="I"/>
    <s v="Forth Valley College"/>
    <s v="I - Forth Valley College"/>
    <x v="385"/>
    <x v="0"/>
    <s v="GIA"/>
    <x v="1"/>
    <b v="1"/>
    <n v="52650"/>
    <x v="0"/>
  </r>
  <r>
    <s v="G-400-0400"/>
    <s v="GIA Bank Account"/>
    <s v="03"/>
    <s v="AP-PY"/>
    <x v="32"/>
    <s v="000000009263"/>
    <n v="4188"/>
    <s v="6055-13"/>
    <n v="0"/>
    <n v="1920"/>
    <s v="IGEN001-Genuine PR - The Hunt Collective Ltd"/>
    <n v="-1920"/>
    <n v="1920"/>
    <x v="1"/>
    <n v="1920"/>
    <s v="I"/>
    <s v="Genuine PR - The Hunt Collective Ltd"/>
    <s v="I - Genuine PR - The Hunt Collective Ltd"/>
    <x v="386"/>
    <x v="0"/>
    <s v="GIA"/>
    <x v="1"/>
    <b v="0"/>
    <n v="1920"/>
    <x v="1"/>
  </r>
  <r>
    <s v="G-400-0400"/>
    <s v="GIA Bank Account"/>
    <s v="03"/>
    <s v="AP-PY"/>
    <x v="32"/>
    <s v="000000009264"/>
    <n v="4188"/>
    <s v="6055-14"/>
    <n v="0"/>
    <n v="3735"/>
    <s v="IHER001-Heriot Watt University"/>
    <n v="-3735"/>
    <n v="3735"/>
    <x v="1"/>
    <n v="3735"/>
    <s v="I"/>
    <s v="Heriot Watt University"/>
    <s v="I - Heriot Watt University"/>
    <x v="387"/>
    <x v="0"/>
    <s v="GIA"/>
    <x v="1"/>
    <b v="0"/>
    <n v="28653"/>
    <x v="0"/>
  </r>
  <r>
    <s v="G-400-0400"/>
    <s v="GIA Bank Account"/>
    <s v="03"/>
    <s v="AP-PY"/>
    <x v="32"/>
    <s v="000000009265"/>
    <n v="4188"/>
    <s v="6055-15"/>
    <n v="0"/>
    <n v="6798.01"/>
    <s v="IIMA001-Imaginate"/>
    <n v="-6798.01"/>
    <n v="6798.01"/>
    <x v="1"/>
    <n v="6798.01"/>
    <s v="I"/>
    <s v="Imaginate"/>
    <s v="I - Imaginate"/>
    <x v="388"/>
    <x v="0"/>
    <s v="GIA"/>
    <x v="1"/>
    <b v="0"/>
    <n v="144975.01"/>
    <x v="0"/>
  </r>
  <r>
    <s v="G-400-0400"/>
    <s v="GIA Bank Account"/>
    <s v="03"/>
    <s v="AP-PY"/>
    <x v="32"/>
    <s v="000000009266"/>
    <n v="4188"/>
    <s v="6055-16"/>
    <n v="0"/>
    <n v="1250"/>
    <s v="ISAR010-Sara Maitland"/>
    <n v="-1250"/>
    <n v="1250"/>
    <x v="1"/>
    <n v="1250"/>
    <s v="I"/>
    <s v="Sara Maitland"/>
    <s v="I - Sara Maitland"/>
    <x v="389"/>
    <x v="0"/>
    <s v="GIA"/>
    <x v="1"/>
    <b v="0"/>
    <n v="1250"/>
    <x v="1"/>
  </r>
  <r>
    <s v="G-400-0400"/>
    <s v="GIA Bank Account"/>
    <s v="03"/>
    <s v="AP-PY"/>
    <x v="32"/>
    <s v="000000009267"/>
    <n v="4188"/>
    <s v="6055-17"/>
    <n v="0"/>
    <n v="3958.57"/>
    <s v="ISOU009-The Sound Station  (Iain Beattie)"/>
    <n v="-3958.57"/>
    <n v="3958.57"/>
    <x v="1"/>
    <n v="3958.57"/>
    <s v="I"/>
    <s v="The Sound Station (Iain Beattie)"/>
    <s v="I - The Sound Station (Iain Beattie)"/>
    <x v="390"/>
    <x v="0"/>
    <s v="GIA"/>
    <x v="1"/>
    <b v="0"/>
    <n v="3958.57"/>
    <x v="1"/>
  </r>
  <r>
    <s v="G-400-0400"/>
    <s v="GIA Bank Account"/>
    <s v="03"/>
    <s v="AP-PY"/>
    <x v="32"/>
    <s v="000000009270"/>
    <n v="4188"/>
    <s v="6055-18"/>
    <n v="0"/>
    <n v="44550"/>
    <s v="IYOU002-Young Scot"/>
    <n v="-44550"/>
    <n v="44550"/>
    <x v="1"/>
    <n v="44550"/>
    <s v="I"/>
    <s v="Young Scot"/>
    <s v="I - Young Scot"/>
    <x v="57"/>
    <x v="0"/>
    <s v="GIA"/>
    <x v="1"/>
    <b v="1"/>
    <n v="98565"/>
    <x v="0"/>
  </r>
  <r>
    <s v="G-400-0400"/>
    <s v="GIA Bank Account"/>
    <s v="03"/>
    <s v="AP-PY"/>
    <x v="32"/>
    <s v="000000009271"/>
    <n v="4188"/>
    <s v="6055-19"/>
    <n v="0"/>
    <n v="139.19999999999999"/>
    <s v="TALB100-Alba Facilities Services Ltd"/>
    <n v="-139.19999999999999"/>
    <n v="139.19999999999999"/>
    <x v="1"/>
    <n v="139.19999999999999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03"/>
    <s v="AP-PY"/>
    <x v="32"/>
    <s v="000000009272"/>
    <n v="4188"/>
    <s v="6055-20"/>
    <n v="0"/>
    <n v="92.64"/>
    <s v="TBRI113-Brian OhEadhra"/>
    <n v="-92.64"/>
    <n v="92.64"/>
    <x v="1"/>
    <n v="92.64"/>
    <s v="T"/>
    <s v="Brian OhEadhra"/>
    <s v="T - Brian OhEadhra"/>
    <x v="391"/>
    <x v="0"/>
    <s v="GIA"/>
    <x v="2"/>
    <b v="0"/>
    <n v="947.16"/>
    <x v="1"/>
  </r>
  <r>
    <s v="G-400-0400"/>
    <s v="GIA Bank Account"/>
    <s v="03"/>
    <s v="AP-PY"/>
    <x v="32"/>
    <s v="000000009275"/>
    <n v="4188"/>
    <s v="6055-21"/>
    <n v="0"/>
    <n v="1601.82"/>
    <s v="TCAP103-Capita Travel and Events"/>
    <n v="-1601.82"/>
    <n v="1601.82"/>
    <x v="1"/>
    <n v="1601.82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3"/>
    <s v="AP-PY"/>
    <x v="32"/>
    <s v="000000009276"/>
    <n v="4188"/>
    <s v="6055-22"/>
    <n v="0"/>
    <n v="43.84"/>
    <s v="TCIT103-CITY MILK"/>
    <n v="-43.84"/>
    <n v="43.84"/>
    <x v="1"/>
    <n v="43.84"/>
    <s v="T"/>
    <s v="CITY MILK"/>
    <s v="T - CITY MILK"/>
    <x v="62"/>
    <x v="0"/>
    <s v="GIA"/>
    <x v="2"/>
    <b v="0"/>
    <n v="604.2700000000001"/>
    <x v="1"/>
  </r>
  <r>
    <s v="G-400-0400"/>
    <s v="GIA Bank Account"/>
    <s v="03"/>
    <s v="AP-PY"/>
    <x v="32"/>
    <s v="000000009277"/>
    <n v="4188"/>
    <s v="6055-23"/>
    <n v="0"/>
    <n v="489.61"/>
    <s v="TCIT105-City Cabs (Edinburgh) Ltd"/>
    <n v="-489.61"/>
    <n v="489.61"/>
    <x v="1"/>
    <n v="489.61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03"/>
    <s v="AP-PY"/>
    <x v="32"/>
    <s v="000000009278"/>
    <n v="4188"/>
    <s v="6055-24"/>
    <n v="0"/>
    <n v="36.299999999999997"/>
    <s v="TCLA114-Claire Squires"/>
    <n v="-36.299999999999997"/>
    <n v="36.299999999999997"/>
    <x v="1"/>
    <n v="36.299999999999997"/>
    <s v="T"/>
    <s v="Claire Squires"/>
    <s v="T - Claire Squires"/>
    <x v="392"/>
    <x v="0"/>
    <s v="GIA"/>
    <x v="2"/>
    <b v="0"/>
    <n v="36.299999999999997"/>
    <x v="1"/>
  </r>
  <r>
    <s v="G-400-0400"/>
    <s v="GIA Bank Account"/>
    <s v="03"/>
    <s v="AP-PY"/>
    <x v="32"/>
    <s v="000000009280"/>
    <n v="4188"/>
    <s v="6055-25"/>
    <n v="0"/>
    <n v="87"/>
    <s v="TCUL102-Culture &amp; Sport Glasgow"/>
    <n v="-87"/>
    <n v="87"/>
    <x v="1"/>
    <n v="87"/>
    <s v="T"/>
    <s v="Culture &amp; Sport Glasgow"/>
    <s v="T - Culture &amp; Sport Glasgow"/>
    <x v="393"/>
    <x v="0"/>
    <s v="GIA"/>
    <x v="2"/>
    <b v="0"/>
    <n v="12090.189999999999"/>
    <x v="1"/>
  </r>
  <r>
    <s v="G-400-0400"/>
    <s v="GIA Bank Account"/>
    <s v="03"/>
    <s v="AP-PY"/>
    <x v="32"/>
    <s v="000000009281"/>
    <n v="4188"/>
    <s v="6055-26"/>
    <n v="0"/>
    <n v="84"/>
    <s v="TDIG102-Digital Print Solutions"/>
    <n v="-84"/>
    <n v="84"/>
    <x v="1"/>
    <n v="84"/>
    <s v="T"/>
    <s v="Digital Print Solutions"/>
    <s v="T - Digital Print Solutions"/>
    <x v="301"/>
    <x v="0"/>
    <s v="GIA"/>
    <x v="2"/>
    <b v="0"/>
    <n v="3681"/>
    <x v="1"/>
  </r>
  <r>
    <s v="G-400-0400"/>
    <s v="GIA Bank Account"/>
    <s v="03"/>
    <s v="AP-PY"/>
    <x v="32"/>
    <s v="000000009282"/>
    <n v="4188"/>
    <s v="6055-27"/>
    <n v="0"/>
    <n v="332.32"/>
    <s v="TDOU100-DotMailer Ltd"/>
    <n v="-332.32"/>
    <n v="332.32"/>
    <x v="1"/>
    <n v="332.32"/>
    <s v="T"/>
    <s v="DotMailer Ltd"/>
    <s v="T - DotMailer Ltd"/>
    <x v="246"/>
    <x v="0"/>
    <s v="GIA"/>
    <x v="2"/>
    <b v="0"/>
    <n v="5943.5199999999995"/>
    <x v="1"/>
  </r>
  <r>
    <s v="G-400-0400"/>
    <s v="GIA Bank Account"/>
    <s v="03"/>
    <s v="AP-PY"/>
    <x v="32"/>
    <s v="000000009283"/>
    <n v="4188"/>
    <s v="6055-28"/>
    <n v="0"/>
    <n v="770"/>
    <s v="TDRI100-Driven Scotland Limited"/>
    <n v="-770"/>
    <n v="770"/>
    <x v="1"/>
    <n v="770"/>
    <s v="T"/>
    <s v="Driven Scotland Limited"/>
    <s v="T - Driven Scotland Limited"/>
    <x v="394"/>
    <x v="0"/>
    <s v="GIA"/>
    <x v="2"/>
    <b v="0"/>
    <n v="770"/>
    <x v="1"/>
  </r>
  <r>
    <s v="G-400-0400"/>
    <s v="GIA Bank Account"/>
    <s v="03"/>
    <s v="AP-PY"/>
    <x v="32"/>
    <s v="000000009284"/>
    <n v="4188"/>
    <s v="6055-29"/>
    <n v="0"/>
    <n v="1431.27"/>
    <s v="TFAC100-Extra Veg Crews Scotland  (Cindy Thomson)"/>
    <n v="-1431.27"/>
    <n v="1431.27"/>
    <x v="1"/>
    <n v="1431.27"/>
    <s v="T"/>
    <s v="Extra Veg Crews Scotland (Cindy Thomson)"/>
    <s v="T - Extra Veg Crews Scotland (Cindy Thomson)"/>
    <x v="143"/>
    <x v="0"/>
    <s v="GIA"/>
    <x v="2"/>
    <b v="0"/>
    <n v="3131.8599999999997"/>
    <x v="1"/>
  </r>
  <r>
    <s v="G-400-0400"/>
    <s v="GIA Bank Account"/>
    <s v="03"/>
    <s v="AP-PY"/>
    <x v="32"/>
    <s v="000000009285"/>
    <n v="4188"/>
    <s v="6055-30"/>
    <n v="0"/>
    <n v="175"/>
    <s v="TGLA110-Glasgow East Arts Company Limited"/>
    <n v="-175"/>
    <n v="175"/>
    <x v="1"/>
    <n v="175"/>
    <s v="T"/>
    <s v="Glasgow East Arts Company Limited"/>
    <s v="T - Glasgow East Arts Company Limited"/>
    <x v="395"/>
    <x v="0"/>
    <s v="GIA"/>
    <x v="2"/>
    <b v="0"/>
    <n v="175"/>
    <x v="1"/>
  </r>
  <r>
    <s v="G-400-0400"/>
    <s v="GIA Bank Account"/>
    <s v="03"/>
    <s v="AP-PY"/>
    <x v="32"/>
    <s v="000000009286"/>
    <n v="4188"/>
    <s v="6055-31"/>
    <n v="0"/>
    <n v="144"/>
    <s v="TGTW100-GTG Training Ltd"/>
    <n v="-144"/>
    <n v="144"/>
    <x v="1"/>
    <n v="144"/>
    <s v="T"/>
    <s v="GTG Training Ltd"/>
    <s v="T - GTG Training Ltd"/>
    <x v="396"/>
    <x v="0"/>
    <s v="GIA"/>
    <x v="2"/>
    <b v="0"/>
    <n v="3908.4"/>
    <x v="1"/>
  </r>
  <r>
    <s v="G-400-0400"/>
    <s v="GIA Bank Account"/>
    <s v="03"/>
    <s v="AP-PY"/>
    <x v="32"/>
    <s v="000000009288"/>
    <n v="4188"/>
    <s v="6055-32"/>
    <n v="0"/>
    <n v="4424.8"/>
    <s v="TJAC100-J.Thomson Colour Printers"/>
    <n v="-4424.8"/>
    <n v="4424.8"/>
    <x v="1"/>
    <n v="4424.8"/>
    <s v="T"/>
    <s v="J.Thomson Colour Printers"/>
    <s v="T - J.Thomson Colour Printers"/>
    <x v="397"/>
    <x v="0"/>
    <s v="GIA"/>
    <x v="2"/>
    <b v="0"/>
    <n v="4424.8"/>
    <x v="1"/>
  </r>
  <r>
    <s v="G-400-0400"/>
    <s v="GIA Bank Account"/>
    <s v="03"/>
    <s v="AP-PY"/>
    <x v="32"/>
    <s v="000000009289"/>
    <n v="4188"/>
    <s v="6055-33"/>
    <n v="0"/>
    <n v="22.8"/>
    <s v="TJUL104-Jules Cafe Ltd"/>
    <n v="-22.8"/>
    <n v="22.8"/>
    <x v="1"/>
    <n v="22.8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03"/>
    <s v="AP-PY"/>
    <x v="32"/>
    <s v="000000009290"/>
    <n v="4188"/>
    <s v="6055-34"/>
    <n v="0"/>
    <n v="3398.9"/>
    <s v="TNOR108-Norman Howie"/>
    <n v="-3398.9"/>
    <n v="3398.9"/>
    <x v="1"/>
    <n v="3398.9"/>
    <s v="T"/>
    <s v="Norman Howie"/>
    <s v="T - Norman Howie"/>
    <x v="84"/>
    <x v="4"/>
    <s v="GIA"/>
    <x v="2"/>
    <b v="0"/>
    <n v="37610.199999999997"/>
    <x v="0"/>
  </r>
  <r>
    <s v="G-400-0400"/>
    <s v="GIA Bank Account"/>
    <s v="03"/>
    <s v="AP-PY"/>
    <x v="32"/>
    <s v="000000009291"/>
    <n v="4188"/>
    <s v="6055-35"/>
    <n v="0"/>
    <n v="15390"/>
    <s v="TODS100-ODS Services Ltd"/>
    <n v="-15390"/>
    <n v="15390"/>
    <x v="1"/>
    <n v="15390"/>
    <s v="T"/>
    <s v="ODS Services Ltd"/>
    <s v="T - ODS Services Ltd"/>
    <x v="398"/>
    <x v="18"/>
    <s v="GIA"/>
    <x v="2"/>
    <b v="0"/>
    <n v="33870"/>
    <x v="0"/>
  </r>
  <r>
    <s v="G-400-0400"/>
    <s v="GIA Bank Account"/>
    <s v="03"/>
    <s v="AP-PY"/>
    <x v="32"/>
    <s v="000000009292"/>
    <n v="4188"/>
    <s v="6055-36"/>
    <n v="0"/>
    <n v="648"/>
    <s v="TROY100-Ross Promotional Products Llimited"/>
    <n v="-648"/>
    <n v="648"/>
    <x v="1"/>
    <n v="648"/>
    <s v="T"/>
    <s v="Ross Promotional Products Llimited"/>
    <s v="T - Ross Promotional Products Llimited"/>
    <x v="399"/>
    <x v="0"/>
    <s v="GIA"/>
    <x v="2"/>
    <b v="0"/>
    <n v="7125"/>
    <x v="1"/>
  </r>
  <r>
    <s v="G-400-0400"/>
    <s v="GIA Bank Account"/>
    <s v="03"/>
    <s v="AP-PY"/>
    <x v="32"/>
    <s v="000000009293"/>
    <n v="4188"/>
    <s v="6055-37"/>
    <n v="0"/>
    <n v="72.77"/>
    <s v="TSIG100-ShredIt (East of Scotland) Ltd"/>
    <n v="-72.77"/>
    <n v="72.77"/>
    <x v="1"/>
    <n v="72.77"/>
    <s v="T"/>
    <s v="ShredIt (East of Scotland) Ltd"/>
    <s v="T - ShredIt (East of Scotland) Ltd"/>
    <x v="86"/>
    <x v="0"/>
    <s v="GIA"/>
    <x v="2"/>
    <b v="0"/>
    <n v="3247.48"/>
    <x v="1"/>
  </r>
  <r>
    <s v="G-400-0400"/>
    <s v="GIA Bank Account"/>
    <s v="03"/>
    <s v="AP-PY"/>
    <x v="32"/>
    <s v="000000009294"/>
    <n v="4188"/>
    <s v="6055-38"/>
    <n v="0"/>
    <n v="57.41"/>
    <s v="TSPR100-Spotless Commercial Cleaning Ltd"/>
    <n v="-57.41"/>
    <n v="57.41"/>
    <x v="1"/>
    <n v="57.41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3"/>
    <s v="AP-PY"/>
    <x v="32"/>
    <s v="000000009295"/>
    <n v="4188"/>
    <s v="6055-39"/>
    <n v="0"/>
    <n v="6000"/>
    <s v="TSQU102-Squiz (Scotland) Ltd"/>
    <n v="-6000"/>
    <n v="6000"/>
    <x v="1"/>
    <n v="6000"/>
    <s v="T"/>
    <s v="Squiz (Scotland) Ltd"/>
    <s v="T - Squiz (Scotland) Ltd"/>
    <x v="334"/>
    <x v="16"/>
    <s v="GIA"/>
    <x v="2"/>
    <b v="0"/>
    <n v="39780"/>
    <x v="0"/>
  </r>
  <r>
    <s v="G-400-0400"/>
    <s v="GIA Bank Account"/>
    <s v="03"/>
    <s v="AP-PY"/>
    <x v="32"/>
    <s v="000000009296"/>
    <n v="4188"/>
    <s v="6055-40"/>
    <n v="0"/>
    <n v="2565"/>
    <s v="TTHE112-The Creative Cell"/>
    <n v="-2565"/>
    <n v="2565"/>
    <x v="1"/>
    <n v="2565"/>
    <s v="T"/>
    <s v="The Creative Cell"/>
    <s v="T - The Creative Cell"/>
    <x v="266"/>
    <x v="0"/>
    <s v="GIA"/>
    <x v="2"/>
    <b v="0"/>
    <n v="4116"/>
    <x v="1"/>
  </r>
  <r>
    <s v="G-400-0400"/>
    <s v="GIA Bank Account"/>
    <s v="03"/>
    <s v="AP-PY"/>
    <x v="33"/>
    <s v="000000009299"/>
    <n v="4227"/>
    <s v="6095-1"/>
    <n v="0"/>
    <n v="143.75"/>
    <s v="E0254-Scott Donaldson"/>
    <n v="-143.75"/>
    <n v="143.75"/>
    <x v="0"/>
    <n v="0"/>
    <s v="E"/>
    <s v="Scott Donaldson"/>
    <s v="E - Scott Donaldson"/>
    <x v="0"/>
    <x v="0"/>
    <s v="GIA"/>
    <x v="0"/>
    <b v="0"/>
    <n v="334393.72000000003"/>
    <x v="0"/>
  </r>
  <r>
    <s v="G-400-0400"/>
    <s v="GIA Bank Account"/>
    <s v="03"/>
    <s v="AP-PY"/>
    <x v="33"/>
    <s v="000000009300"/>
    <n v="4227"/>
    <s v="6095-2"/>
    <n v="0"/>
    <n v="100.3"/>
    <s v="E0281-Louise Harris"/>
    <n v="-100.3"/>
    <n v="100.3"/>
    <x v="0"/>
    <n v="0"/>
    <s v="E"/>
    <s v="Louise Harris"/>
    <s v="E - Louise Harris"/>
    <x v="0"/>
    <x v="0"/>
    <s v="GIA"/>
    <x v="0"/>
    <b v="0"/>
    <n v="334393.72000000003"/>
    <x v="0"/>
  </r>
  <r>
    <s v="G-400-0400"/>
    <s v="GIA Bank Account"/>
    <s v="03"/>
    <s v="AP-PY"/>
    <x v="33"/>
    <s v="000000009301"/>
    <n v="4227"/>
    <s v="6095-3"/>
    <n v="0"/>
    <n v="132.82"/>
    <s v="E0290-Jackie McNally"/>
    <n v="-132.82"/>
    <n v="132.82"/>
    <x v="0"/>
    <n v="0"/>
    <s v="E"/>
    <s v="Jackie McNally"/>
    <s v="E - Jackie McNally"/>
    <x v="0"/>
    <x v="0"/>
    <s v="GIA"/>
    <x v="0"/>
    <b v="0"/>
    <n v="334393.72000000003"/>
    <x v="0"/>
  </r>
  <r>
    <s v="G-400-0400"/>
    <s v="GIA Bank Account"/>
    <s v="03"/>
    <s v="AP-PY"/>
    <x v="33"/>
    <s v="000000009303"/>
    <n v="4227"/>
    <s v="6095-4"/>
    <n v="0"/>
    <n v="172.37"/>
    <s v="E0339-Gordon Barnes"/>
    <n v="-172.37"/>
    <n v="172.37"/>
    <x v="0"/>
    <n v="0"/>
    <s v="E"/>
    <s v="Gordon Barnes"/>
    <s v="E - Gordon Barnes"/>
    <x v="0"/>
    <x v="0"/>
    <s v="GIA"/>
    <x v="0"/>
    <b v="0"/>
    <n v="334393.72000000003"/>
    <x v="0"/>
  </r>
  <r>
    <s v="G-400-0400"/>
    <s v="GIA Bank Account"/>
    <s v="03"/>
    <s v="AP-PY"/>
    <x v="33"/>
    <s v="000000009307"/>
    <n v="4227"/>
    <s v="6095-5"/>
    <n v="0"/>
    <n v="79.81"/>
    <s v="E0379-Mark Thomas"/>
    <n v="-79.81"/>
    <n v="79.81"/>
    <x v="0"/>
    <n v="0"/>
    <s v="E"/>
    <s v="Mark Thomas"/>
    <s v="E - Mark Thomas"/>
    <x v="0"/>
    <x v="0"/>
    <s v="GIA"/>
    <x v="0"/>
    <b v="0"/>
    <n v="334393.72000000003"/>
    <x v="0"/>
  </r>
  <r>
    <s v="G-400-0400"/>
    <s v="GIA Bank Account"/>
    <s v="03"/>
    <s v="AP-PY"/>
    <x v="33"/>
    <s v="000000009308"/>
    <n v="4227"/>
    <s v="6095-6"/>
    <n v="0"/>
    <n v="103.7"/>
    <s v="E1733-Aly Barr"/>
    <n v="-103.7"/>
    <n v="103.7"/>
    <x v="0"/>
    <n v="0"/>
    <s v="E"/>
    <s v="Aly Barr"/>
    <s v="E - Aly Barr"/>
    <x v="0"/>
    <x v="0"/>
    <s v="GIA"/>
    <x v="0"/>
    <b v="0"/>
    <n v="334393.72000000003"/>
    <x v="0"/>
  </r>
  <r>
    <s v="G-400-0400"/>
    <s v="GIA Bank Account"/>
    <s v="03"/>
    <s v="AP-PY"/>
    <x v="33"/>
    <s v="000000009311"/>
    <n v="4227"/>
    <s v="6095-7"/>
    <n v="0"/>
    <n v="2.42"/>
    <s v="E1758-Clare Hewitt"/>
    <n v="-2.42"/>
    <n v="2.42"/>
    <x v="0"/>
    <n v="0"/>
    <s v="E"/>
    <s v="Clare Hewitt"/>
    <s v="E - Clare Hewitt"/>
    <x v="0"/>
    <x v="0"/>
    <s v="GIA"/>
    <x v="0"/>
    <b v="0"/>
    <n v="334393.72000000003"/>
    <x v="0"/>
  </r>
  <r>
    <s v="G-400-0400"/>
    <s v="GIA Bank Account"/>
    <s v="03"/>
    <s v="AP-PY"/>
    <x v="33"/>
    <s v="000000009312"/>
    <n v="4227"/>
    <s v="6095-8"/>
    <n v="0"/>
    <n v="95.02"/>
    <s v="E1808-Graham Reid"/>
    <n v="-95.02"/>
    <n v="95.02"/>
    <x v="0"/>
    <n v="0"/>
    <s v="E"/>
    <s v="Graham Reid"/>
    <s v="E - Graham Reid"/>
    <x v="0"/>
    <x v="0"/>
    <s v="GIA"/>
    <x v="0"/>
    <b v="0"/>
    <n v="334393.72000000003"/>
    <x v="0"/>
  </r>
  <r>
    <s v="G-400-0400"/>
    <s v="GIA Bank Account"/>
    <s v="03"/>
    <s v="AP-PY"/>
    <x v="33"/>
    <s v="000000009314"/>
    <n v="4227"/>
    <s v="6095-9"/>
    <n v="0"/>
    <n v="41.15"/>
    <s v="E1875-Lulu Johnston"/>
    <n v="-41.15"/>
    <n v="41.15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03"/>
    <s v="AP-PY"/>
    <x v="33"/>
    <s v="000000009316"/>
    <n v="4227"/>
    <s v="6095-10"/>
    <n v="0"/>
    <n v="490.59"/>
    <s v="E1888-Jenny Niven"/>
    <n v="-490.59"/>
    <n v="490.59"/>
    <x v="0"/>
    <n v="0"/>
    <s v="E"/>
    <s v="Jenny Niven"/>
    <s v="E - Jenny Niven"/>
    <x v="0"/>
    <x v="0"/>
    <s v="GIA"/>
    <x v="0"/>
    <b v="0"/>
    <n v="334393.72000000003"/>
    <x v="0"/>
  </r>
  <r>
    <s v="G-400-0400"/>
    <s v="GIA Bank Account"/>
    <s v="03"/>
    <s v="AP-PY"/>
    <x v="33"/>
    <s v="000000009317"/>
    <n v="4227"/>
    <s v="6095-11"/>
    <n v="0"/>
    <n v="55.55"/>
    <s v="E1895-Emma Campbell"/>
    <n v="-55.55"/>
    <n v="55.55"/>
    <x v="0"/>
    <n v="0"/>
    <s v="E"/>
    <s v="Emma Campbell"/>
    <s v="E - Emma Campbell"/>
    <x v="0"/>
    <x v="0"/>
    <s v="GIA"/>
    <x v="0"/>
    <b v="0"/>
    <n v="334393.72000000003"/>
    <x v="0"/>
  </r>
  <r>
    <s v="G-400-0400"/>
    <s v="GIA Bank Account"/>
    <s v="03"/>
    <s v="AP-PY"/>
    <x v="33"/>
    <s v="000000009318"/>
    <n v="4227"/>
    <s v="6095-12"/>
    <n v="0"/>
    <n v="9.65"/>
    <s v="E1902-Catherine Rothwell"/>
    <n v="-9.65"/>
    <n v="9.65"/>
    <x v="0"/>
    <n v="0"/>
    <s v="E"/>
    <s v="Catherine Rothwell"/>
    <s v="E - Catherine Rothwell"/>
    <x v="0"/>
    <x v="0"/>
    <s v="GIA"/>
    <x v="0"/>
    <b v="0"/>
    <n v="334393.72000000003"/>
    <x v="0"/>
  </r>
  <r>
    <s v="G-400-0400"/>
    <s v="GIA Bank Account"/>
    <s v="03"/>
    <s v="AP-PY"/>
    <x v="33"/>
    <s v="000000009319"/>
    <n v="4227"/>
    <s v="6095-13"/>
    <n v="0"/>
    <n v="2800"/>
    <s v="G100128-Dance Base"/>
    <n v="-2800"/>
    <n v="2800"/>
    <x v="1"/>
    <n v="2800"/>
    <s v="G"/>
    <s v="Dance Base"/>
    <s v="G - Dance Base"/>
    <x v="191"/>
    <x v="0"/>
    <s v="GIA"/>
    <x v="1"/>
    <b v="0"/>
    <n v="438634"/>
    <x v="0"/>
  </r>
  <r>
    <s v="G-400-0400"/>
    <s v="GIA Bank Account"/>
    <s v="03"/>
    <s v="AP-PY"/>
    <x v="33"/>
    <s v="000000009320"/>
    <n v="4227"/>
    <s v="6095-14"/>
    <n v="0"/>
    <n v="150000"/>
    <s v="G100136-Edinburgh International Festival"/>
    <n v="-150000"/>
    <n v="150000"/>
    <x v="1"/>
    <n v="150000"/>
    <s v="G"/>
    <s v="Edinburgh International Festival"/>
    <s v="G - Edinburgh International Festival"/>
    <x v="199"/>
    <x v="0"/>
    <s v="GIA"/>
    <x v="1"/>
    <b v="1"/>
    <n v="2517000"/>
    <x v="0"/>
  </r>
  <r>
    <s v="G-400-0400"/>
    <s v="GIA Bank Account"/>
    <s v="03"/>
    <s v="AP-PY"/>
    <x v="33"/>
    <s v="000000009321"/>
    <n v="4227"/>
    <s v="6095-15"/>
    <n v="0"/>
    <n v="2903"/>
    <s v="G100328-Francisca Morton"/>
    <n v="-2903"/>
    <n v="2903"/>
    <x v="1"/>
    <n v="2903"/>
    <s v="G"/>
    <s v="Francisca Morton"/>
    <s v="G - Francisca Morton"/>
    <x v="400"/>
    <x v="0"/>
    <s v="GIA"/>
    <x v="1"/>
    <b v="0"/>
    <n v="3870"/>
    <x v="1"/>
  </r>
  <r>
    <s v="G-400-0400"/>
    <s v="GIA Bank Account"/>
    <s v="03"/>
    <s v="AP-PY"/>
    <x v="33"/>
    <s v="000000009322"/>
    <n v="4227"/>
    <s v="6095-16"/>
    <n v="0"/>
    <n v="3802"/>
    <s v="G100329-Rayo Verde Editorial"/>
    <n v="-3802"/>
    <n v="3802"/>
    <x v="1"/>
    <n v="3802"/>
    <s v="G"/>
    <s v="Rayo Verde Editorial"/>
    <s v="G - Rayo Verde Editorial"/>
    <x v="401"/>
    <x v="0"/>
    <s v="GIA"/>
    <x v="1"/>
    <b v="0"/>
    <n v="3802"/>
    <x v="1"/>
  </r>
  <r>
    <s v="G-400-0400"/>
    <s v="GIA Bank Account"/>
    <s v="03"/>
    <s v="AP-PY"/>
    <x v="33"/>
    <s v="000000009323"/>
    <n v="4227"/>
    <s v="6095-17"/>
    <n v="0"/>
    <n v="14370"/>
    <s v="G100330-Coryn Sworn and Tony Romano"/>
    <n v="-14370"/>
    <n v="14370"/>
    <x v="1"/>
    <n v="14370"/>
    <s v="G"/>
    <s v="Coryn Sworn and Tony Romano"/>
    <s v="G - Coryn Sworn and Tony Romano"/>
    <x v="402"/>
    <x v="0"/>
    <s v="GIA"/>
    <x v="1"/>
    <b v="0"/>
    <n v="19160"/>
    <x v="1"/>
  </r>
  <r>
    <s v="G-400-0400"/>
    <s v="GIA Bank Account"/>
    <s v="03"/>
    <s v="AP-PY"/>
    <x v="33"/>
    <s v="000000009324"/>
    <n v="4227"/>
    <s v="6095-18"/>
    <n v="0"/>
    <n v="56250"/>
    <s v="G100331-COOPER GALLERY /UNIVERSITY OF DUNDEE"/>
    <n v="-56250"/>
    <n v="56250"/>
    <x v="1"/>
    <n v="56250"/>
    <s v="G"/>
    <s v="COOPER GALLERY /UNIVERSITY OF DUNDEE"/>
    <s v="G - COOPER GALLERY /UNIVERSITY OF DUNDEE"/>
    <x v="403"/>
    <x v="0"/>
    <s v="GIA"/>
    <x v="1"/>
    <b v="1"/>
    <n v="56250"/>
    <x v="0"/>
  </r>
  <r>
    <s v="G-400-0400"/>
    <s v="GIA Bank Account"/>
    <s v="03"/>
    <s v="AP-PY"/>
    <x v="33"/>
    <s v="000000009325"/>
    <n v="4227"/>
    <s v="6095-19"/>
    <n v="0"/>
    <n v="580"/>
    <s v="IDOU001-Douglas Irvine"/>
    <n v="-580"/>
    <n v="580"/>
    <x v="1"/>
    <n v="580"/>
    <s v="I"/>
    <s v="Douglas Irvine"/>
    <s v="I - Douglas Irvine"/>
    <x v="404"/>
    <x v="0"/>
    <s v="GIA"/>
    <x v="1"/>
    <b v="0"/>
    <n v="580"/>
    <x v="1"/>
  </r>
  <r>
    <s v="G-400-0400"/>
    <s v="GIA Bank Account"/>
    <s v="03"/>
    <s v="AP-PY"/>
    <x v="33"/>
    <s v="000000009326"/>
    <n v="4227"/>
    <s v="6095-20"/>
    <n v="0"/>
    <n v="82500"/>
    <s v="IEDI007-Edinburgh International Jazz &amp; Blues Festival"/>
    <n v="-82500"/>
    <n v="82500"/>
    <x v="1"/>
    <n v="82500"/>
    <s v="I"/>
    <s v="Edinburgh International Jazz &amp; Blues Festival"/>
    <s v="I - Edinburgh International Jazz &amp; Blues Festival"/>
    <x v="405"/>
    <x v="0"/>
    <s v="GIA"/>
    <x v="1"/>
    <b v="1"/>
    <n v="110000"/>
    <x v="0"/>
  </r>
  <r>
    <s v="G-400-0400"/>
    <s v="GIA Bank Account"/>
    <s v="03"/>
    <s v="AP-PY"/>
    <x v="33"/>
    <s v="000000009327"/>
    <n v="4227"/>
    <s v="6095-21"/>
    <n v="0"/>
    <n v="5000"/>
    <s v="IEME001-Emergents Community Interest Company"/>
    <n v="-5000"/>
    <n v="5000"/>
    <x v="1"/>
    <n v="5000"/>
    <s v="I"/>
    <s v="Emergents Community Interest Company"/>
    <s v="I - Emergents Community Interest Company"/>
    <x v="406"/>
    <x v="0"/>
    <s v="GIA"/>
    <x v="1"/>
    <b v="0"/>
    <n v="5000"/>
    <x v="1"/>
  </r>
  <r>
    <s v="G-400-0400"/>
    <s v="GIA Bank Account"/>
    <s v="03"/>
    <s v="AP-PY"/>
    <x v="33"/>
    <s v="000000009328"/>
    <n v="4227"/>
    <s v="6095-22"/>
    <n v="0"/>
    <n v="812"/>
    <s v="IFAT001-Fatherson"/>
    <n v="-812"/>
    <n v="812"/>
    <x v="1"/>
    <n v="812"/>
    <s v="I"/>
    <s v="Fatherson"/>
    <s v="I - Fatherson"/>
    <x v="407"/>
    <x v="0"/>
    <s v="GIA"/>
    <x v="1"/>
    <b v="0"/>
    <n v="812"/>
    <x v="1"/>
  </r>
  <r>
    <s v="G-400-0400"/>
    <s v="GIA Bank Account"/>
    <s v="03"/>
    <s v="AP-PY"/>
    <x v="33"/>
    <s v="000000009329"/>
    <n v="4227"/>
    <s v="6095-23"/>
    <n v="0"/>
    <n v="4500"/>
    <s v="IFIR002-Firefly Arts Limited"/>
    <n v="-4500"/>
    <n v="4500"/>
    <x v="1"/>
    <n v="4500"/>
    <s v="I"/>
    <s v="Firefly Arts Limited"/>
    <s v="I - Firefly Arts Limited"/>
    <x v="384"/>
    <x v="0"/>
    <s v="GIA"/>
    <x v="1"/>
    <b v="0"/>
    <n v="37000"/>
    <x v="0"/>
  </r>
  <r>
    <s v="G-400-0400"/>
    <s v="GIA Bank Account"/>
    <s v="03"/>
    <s v="AP-PY"/>
    <x v="33"/>
    <s v="000000009330"/>
    <n v="4227"/>
    <s v="6095-24"/>
    <n v="0"/>
    <n v="625"/>
    <s v="IISA001-Isabel Mendes  (Africa In Motion)"/>
    <n v="-625"/>
    <n v="625"/>
    <x v="1"/>
    <n v="625"/>
    <s v="I"/>
    <s v="Isabel Mendes (Africa In Motion)"/>
    <s v="I - Isabel Mendes (Africa In Motion)"/>
    <x v="408"/>
    <x v="0"/>
    <s v="GIA"/>
    <x v="1"/>
    <b v="0"/>
    <n v="625"/>
    <x v="1"/>
  </r>
  <r>
    <s v="G-400-0400"/>
    <s v="GIA Bank Account"/>
    <s v="03"/>
    <s v="AP-PY"/>
    <x v="33"/>
    <s v="000000009331"/>
    <n v="4227"/>
    <s v="6095-25"/>
    <n v="0"/>
    <n v="675"/>
    <s v="ILEU001-Calum Martin  (Leum Music)"/>
    <n v="-675"/>
    <n v="675"/>
    <x v="1"/>
    <n v="675"/>
    <s v="I"/>
    <s v="Calum Martin (Leum Music)"/>
    <s v="I - Calum Martin (Leum Music)"/>
    <x v="409"/>
    <x v="0"/>
    <s v="GIA"/>
    <x v="1"/>
    <b v="0"/>
    <n v="675"/>
    <x v="1"/>
  </r>
  <r>
    <s v="G-400-0400"/>
    <s v="GIA Bank Account"/>
    <s v="03"/>
    <s v="AP-PY"/>
    <x v="33"/>
    <s v="000000009332"/>
    <n v="4227"/>
    <s v="6095-26"/>
    <n v="0"/>
    <n v="3750"/>
    <s v="ILOT002-Lotte Gertz"/>
    <n v="-3750"/>
    <n v="3750"/>
    <x v="1"/>
    <n v="3750"/>
    <s v="I"/>
    <s v="Lotte Gertz"/>
    <s v="I - Lotte Gertz"/>
    <x v="410"/>
    <x v="0"/>
    <s v="GIA"/>
    <x v="1"/>
    <b v="0"/>
    <n v="3750"/>
    <x v="1"/>
  </r>
  <r>
    <s v="G-400-0400"/>
    <s v="GIA Bank Account"/>
    <s v="03"/>
    <s v="AP-PY"/>
    <x v="33"/>
    <s v="000000009333"/>
    <n v="4227"/>
    <s v="6095-27"/>
    <n v="0"/>
    <n v="812"/>
    <s v="IMAT002-Matthew Sadowski (Holy Esque)"/>
    <n v="-812"/>
    <n v="812"/>
    <x v="1"/>
    <n v="812"/>
    <s v="I"/>
    <s v="Matthew Sadowski (Holy Esque)"/>
    <s v="I - Matthew Sadowski (Holy Esque)"/>
    <x v="411"/>
    <x v="0"/>
    <s v="GIA"/>
    <x v="1"/>
    <b v="0"/>
    <n v="812"/>
    <x v="1"/>
  </r>
  <r>
    <s v="G-400-0400"/>
    <s v="GIA Bank Account"/>
    <s v="03"/>
    <s v="AP-PY"/>
    <x v="33"/>
    <s v="000000009334"/>
    <n v="4227"/>
    <s v="6095-28"/>
    <n v="0"/>
    <n v="250"/>
    <s v="INEI003-Neil Morton"/>
    <n v="-250"/>
    <n v="250"/>
    <x v="1"/>
    <n v="250"/>
    <s v="I"/>
    <s v="Neil Morton"/>
    <s v="I - Neil Morton"/>
    <x v="412"/>
    <x v="0"/>
    <s v="GIA"/>
    <x v="1"/>
    <b v="0"/>
    <n v="250"/>
    <x v="1"/>
  </r>
  <r>
    <s v="G-400-0400"/>
    <s v="GIA Bank Account"/>
    <s v="03"/>
    <s v="AP-PY"/>
    <x v="33"/>
    <s v="000000009335"/>
    <n v="4227"/>
    <s v="6095-29"/>
    <n v="0"/>
    <n v="600"/>
    <s v="INEW005-New Music Scotland"/>
    <n v="-600"/>
    <n v="600"/>
    <x v="1"/>
    <n v="600"/>
    <s v="I"/>
    <s v="New Music Scotland"/>
    <s v="I - New Music Scotland"/>
    <x v="4"/>
    <x v="0"/>
    <s v="GIA"/>
    <x v="1"/>
    <b v="0"/>
    <n v="4350"/>
    <x v="1"/>
  </r>
  <r>
    <s v="G-400-0400"/>
    <s v="GIA Bank Account"/>
    <s v="03"/>
    <s v="AP-PY"/>
    <x v="33"/>
    <s v="000000009336"/>
    <n v="4227"/>
    <s v="6095-30"/>
    <n v="0"/>
    <n v="10495"/>
    <s v="ISEC001-The Secret Experiment"/>
    <n v="-10495"/>
    <n v="10495"/>
    <x v="1"/>
    <n v="10495"/>
    <s v="I"/>
    <s v="The Secret Experiment"/>
    <s v="I - The Secret Experiment"/>
    <x v="413"/>
    <x v="0"/>
    <s v="GIA"/>
    <x v="1"/>
    <b v="0"/>
    <n v="26239"/>
    <x v="0"/>
  </r>
  <r>
    <s v="G-400-0400"/>
    <s v="GIA Bank Account"/>
    <s v="03"/>
    <s v="AP-PY"/>
    <x v="33"/>
    <s v="000000009338"/>
    <n v="4227"/>
    <s v="6095-31"/>
    <n v="0"/>
    <n v="348.78"/>
    <s v="TARO100-Arnold Clark Finance Ltd"/>
    <n v="-348.78"/>
    <n v="348.78"/>
    <x v="1"/>
    <n v="348.78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3"/>
    <s v="AP-PY"/>
    <x v="33"/>
    <s v="000000009339"/>
    <n v="4227"/>
    <s v="6095-32"/>
    <n v="0"/>
    <n v="914.41"/>
    <s v="TBRI111-British Telecommunications Plc"/>
    <n v="-914.41"/>
    <n v="914.41"/>
    <x v="1"/>
    <n v="914.41"/>
    <s v="T"/>
    <s v="British Telecommunications Plc"/>
    <s v="T - British Telecommunications Plc"/>
    <x v="414"/>
    <x v="0"/>
    <s v="GIA"/>
    <x v="2"/>
    <b v="0"/>
    <n v="3718.79"/>
    <x v="1"/>
  </r>
  <r>
    <s v="G-400-0400"/>
    <s v="GIA Bank Account"/>
    <s v="03"/>
    <s v="AP-PY"/>
    <x v="33"/>
    <s v="000000009340"/>
    <n v="4227"/>
    <s v="6095-33"/>
    <n v="0"/>
    <n v="67.5"/>
    <s v="TCAL100-Cake"/>
    <n v="-67.5"/>
    <n v="67.5"/>
    <x v="1"/>
    <n v="67.5"/>
    <s v="T"/>
    <s v="Cake"/>
    <s v="T - Cake"/>
    <x v="415"/>
    <x v="0"/>
    <s v="GIA"/>
    <x v="2"/>
    <b v="0"/>
    <n v="1992.5"/>
    <x v="1"/>
  </r>
  <r>
    <s v="G-400-0400"/>
    <s v="GIA Bank Account"/>
    <s v="03"/>
    <s v="AP-PY"/>
    <x v="33"/>
    <s v="000000009341"/>
    <n v="4227"/>
    <s v="6095-34"/>
    <n v="0"/>
    <n v="718.48"/>
    <s v="TCAP102-Capital Document Solutions Limited"/>
    <n v="-718.48"/>
    <n v="718.48"/>
    <x v="1"/>
    <n v="718.48"/>
    <s v="T"/>
    <s v="Capital Document Solutions Limited"/>
    <s v="T - Capital Document Solutions Limited"/>
    <x v="16"/>
    <x v="0"/>
    <s v="GIA"/>
    <x v="2"/>
    <b v="0"/>
    <n v="8914.119999999999"/>
    <x v="1"/>
  </r>
  <r>
    <s v="G-400-0400"/>
    <s v="GIA Bank Account"/>
    <s v="03"/>
    <s v="AP-PY"/>
    <x v="33"/>
    <s v="000000009344"/>
    <n v="4227"/>
    <s v="6095-35"/>
    <n v="0"/>
    <n v="341.96"/>
    <s v="TEAM100-Eagle Couriers (Scotland) Ltd"/>
    <n v="-341.96"/>
    <n v="341.96"/>
    <x v="1"/>
    <n v="341.96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3"/>
    <s v="AP-PY"/>
    <x v="33"/>
    <s v="000000009345"/>
    <n v="4227"/>
    <s v="6095-36"/>
    <n v="0"/>
    <n v="90.48"/>
    <s v="TEDG100-Eden Springs UK Ltd"/>
    <n v="-90.48"/>
    <n v="90.48"/>
    <x v="1"/>
    <n v="90.48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03"/>
    <s v="AP-PY"/>
    <x v="33"/>
    <s v="000000009347"/>
    <n v="4227"/>
    <s v="6095-37"/>
    <n v="0"/>
    <n v="232"/>
    <s v="TEMB100-Embo Ltd"/>
    <n v="-232"/>
    <n v="232"/>
    <x v="1"/>
    <n v="232"/>
    <s v="T"/>
    <s v="Embo Ltd"/>
    <s v="T - Embo Ltd"/>
    <x v="263"/>
    <x v="0"/>
    <s v="GIA"/>
    <x v="2"/>
    <b v="0"/>
    <n v="1827.5"/>
    <x v="1"/>
  </r>
  <r>
    <s v="G-400-0400"/>
    <s v="GIA Bank Account"/>
    <s v="03"/>
    <s v="AP-PY"/>
    <x v="33"/>
    <s v="000000009348"/>
    <n v="4227"/>
    <s v="6095-38"/>
    <n v="0"/>
    <n v="247.5"/>
    <s v="TENI100-Engage"/>
    <n v="-247.5"/>
    <n v="247.5"/>
    <x v="1"/>
    <n v="247.5"/>
    <s v="T"/>
    <s v="Engage"/>
    <s v="T - Engage"/>
    <x v="416"/>
    <x v="0"/>
    <s v="GIA"/>
    <x v="2"/>
    <b v="0"/>
    <n v="842.5"/>
    <x v="1"/>
  </r>
  <r>
    <s v="G-400-0400"/>
    <s v="GIA Bank Account"/>
    <s v="03"/>
    <s v="AP-PY"/>
    <x v="33"/>
    <s v="000000009349"/>
    <n v="4227"/>
    <s v="6095-39"/>
    <n v="0"/>
    <n v="240"/>
    <s v="TFEL101-FE Live Audio"/>
    <n v="-240"/>
    <n v="240"/>
    <x v="1"/>
    <n v="240"/>
    <s v="T"/>
    <s v="FE Live Audio"/>
    <s v="T - FE Live Audio"/>
    <x v="417"/>
    <x v="0"/>
    <s v="GIA"/>
    <x v="2"/>
    <b v="0"/>
    <n v="240"/>
    <x v="1"/>
  </r>
  <r>
    <s v="G-400-0400"/>
    <s v="GIA Bank Account"/>
    <s v="03"/>
    <s v="AP-PY"/>
    <x v="33"/>
    <s v="000000009350"/>
    <n v="4227"/>
    <s v="6095-40"/>
    <n v="0"/>
    <n v="720.71"/>
    <s v="THIL100-Highland Network Ltd"/>
    <n v="-720.71"/>
    <n v="720.71"/>
    <x v="1"/>
    <n v="720.71"/>
    <s v="T"/>
    <s v="Highland Network Ltd"/>
    <s v="T - Highland Network Ltd"/>
    <x v="250"/>
    <x v="0"/>
    <s v="GIA"/>
    <x v="2"/>
    <b v="0"/>
    <n v="5952.12"/>
    <x v="1"/>
  </r>
  <r>
    <s v="G-400-0400"/>
    <s v="GIA Bank Account"/>
    <s v="03"/>
    <s v="AP-PY"/>
    <x v="33"/>
    <s v="000000009351"/>
    <n v="4227"/>
    <s v="6095-41"/>
    <n v="0"/>
    <n v="1976.21"/>
    <s v="THOL100-Hitachi Capital UK PLC"/>
    <n v="-1976.21"/>
    <n v="1976.21"/>
    <x v="1"/>
    <n v="1976.21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03"/>
    <s v="AP-PY"/>
    <x v="33"/>
    <s v="000000009352"/>
    <n v="4227"/>
    <s v="6095-42"/>
    <n v="0"/>
    <n v="8040"/>
    <s v="THYN100-Hymans Robertson LLP"/>
    <n v="-8040"/>
    <n v="8040"/>
    <x v="1"/>
    <n v="8040"/>
    <s v="T"/>
    <s v="Hymans Robertson LLP"/>
    <s v="T - Hymans Robertson LLP"/>
    <x v="79"/>
    <x v="0"/>
    <s v="GIA"/>
    <x v="2"/>
    <b v="0"/>
    <n v="12120"/>
    <x v="1"/>
  </r>
  <r>
    <s v="G-400-0400"/>
    <s v="GIA Bank Account"/>
    <s v="03"/>
    <s v="AP-PY"/>
    <x v="33"/>
    <s v="000000009353"/>
    <n v="4227"/>
    <s v="6095-43"/>
    <n v="0"/>
    <n v="826.78"/>
    <s v="TISL100-Iron Mountain"/>
    <n v="-826.78"/>
    <n v="826.78"/>
    <x v="1"/>
    <n v="826.78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3"/>
    <s v="AP-PY"/>
    <x v="33"/>
    <s v="000000009354"/>
    <n v="4227"/>
    <s v="6095-44"/>
    <n v="0"/>
    <n v="106.56"/>
    <s v="TLAM100-LAMH Reycycle Ltd"/>
    <n v="-106.56"/>
    <n v="106.56"/>
    <x v="1"/>
    <n v="106.56"/>
    <s v="T"/>
    <s v="LAMH Reycycle Ltd"/>
    <s v="T - LAMH Reycycle Ltd"/>
    <x v="418"/>
    <x v="0"/>
    <s v="GIA"/>
    <x v="2"/>
    <b v="0"/>
    <n v="643.22"/>
    <x v="1"/>
  </r>
  <r>
    <s v="G-400-0400"/>
    <s v="GIA Bank Account"/>
    <s v="03"/>
    <s v="AP-PY"/>
    <x v="33"/>
    <s v="000000009355"/>
    <n v="4227"/>
    <s v="6095-45"/>
    <n v="0"/>
    <n v="65"/>
    <s v="TLOV100-Lovecrumbs Ltd"/>
    <n v="-65"/>
    <n v="65"/>
    <x v="1"/>
    <n v="65"/>
    <s v="T"/>
    <s v="Lovecrumbs Ltd"/>
    <s v="T - Lovecrumbs Ltd"/>
    <x v="419"/>
    <x v="0"/>
    <s v="GIA"/>
    <x v="2"/>
    <b v="0"/>
    <n v="65"/>
    <x v="1"/>
  </r>
  <r>
    <s v="G-400-0400"/>
    <s v="GIA Bank Account"/>
    <s v="03"/>
    <s v="AP-PY"/>
    <x v="33"/>
    <s v="000000009356"/>
    <n v="4227"/>
    <s v="6095-46"/>
    <n v="0"/>
    <n v="990"/>
    <s v="TMAC104-MacKinnon Slater"/>
    <n v="-990"/>
    <n v="990"/>
    <x v="1"/>
    <n v="990"/>
    <s v="T"/>
    <s v="MacKinnon Slater"/>
    <s v="T - MacKinnon Slater"/>
    <x v="355"/>
    <x v="0"/>
    <s v="GIA"/>
    <x v="2"/>
    <b v="0"/>
    <n v="7194"/>
    <x v="1"/>
  </r>
  <r>
    <s v="G-400-0400"/>
    <s v="GIA Bank Account"/>
    <s v="03"/>
    <s v="AP-PY"/>
    <x v="33"/>
    <s v="000000009357"/>
    <n v="4227"/>
    <s v="6095-47"/>
    <n v="0"/>
    <n v="796.8"/>
    <s v="TMCA101-McAdam King Business Psychology Ltd"/>
    <n v="-796.8"/>
    <n v="796.8"/>
    <x v="1"/>
    <n v="796.8"/>
    <s v="T"/>
    <s v="McAdam King Business Psychology Ltd"/>
    <s v="T - McAdam King Business Psychology Ltd"/>
    <x v="420"/>
    <x v="0"/>
    <s v="GIA"/>
    <x v="2"/>
    <b v="0"/>
    <n v="1809.6"/>
    <x v="1"/>
  </r>
  <r>
    <s v="G-400-0400"/>
    <s v="GIA Bank Account"/>
    <s v="03"/>
    <s v="AP-PY"/>
    <x v="33"/>
    <s v="000000009358"/>
    <n v="4227"/>
    <s v="6095-48"/>
    <n v="0"/>
    <n v="60"/>
    <s v="TMIC106-Micheal Steele"/>
    <n v="-60"/>
    <n v="60"/>
    <x v="1"/>
    <n v="60"/>
    <s v="T"/>
    <s v="Micheal Steele"/>
    <s v="T - Micheal Steele"/>
    <x v="421"/>
    <x v="0"/>
    <s v="GIA"/>
    <x v="2"/>
    <b v="0"/>
    <n v="60"/>
    <x v="1"/>
  </r>
  <r>
    <s v="G-400-0400"/>
    <s v="GIA Bank Account"/>
    <s v="03"/>
    <s v="AP-PY"/>
    <x v="33"/>
    <s v="000000009359"/>
    <n v="4227"/>
    <s v="6095-49"/>
    <n v="0"/>
    <n v="300"/>
    <s v="TNOR107-Fannan &amp; Scott Ltd t/a Northern Services"/>
    <n v="-300"/>
    <n v="300"/>
    <x v="1"/>
    <n v="300"/>
    <s v="T"/>
    <s v="Fannan &amp; Scott Ltd t/a Northern Services"/>
    <s v="T - Fannan &amp; Scott Ltd t/a Northern Services"/>
    <x v="422"/>
    <x v="0"/>
    <s v="GIA"/>
    <x v="2"/>
    <b v="0"/>
    <n v="500.4"/>
    <x v="1"/>
  </r>
  <r>
    <s v="G-400-0400"/>
    <s v="GIA Bank Account"/>
    <s v="03"/>
    <s v="AP-PY"/>
    <x v="33"/>
    <s v="000000009360"/>
    <n v="4227"/>
    <s v="6095-50"/>
    <n v="0"/>
    <n v="331.73"/>
    <s v="TOFF102-Office Depot (UK) Ltd"/>
    <n v="-331.73"/>
    <n v="331.73"/>
    <x v="1"/>
    <n v="331.73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03"/>
    <s v="AP-PY"/>
    <x v="33"/>
    <s v="000000009361"/>
    <n v="4227"/>
    <s v="6095-51"/>
    <n v="0"/>
    <n v="129.1"/>
    <s v="TOFF103-Office Care"/>
    <n v="-129.1"/>
    <n v="129.1"/>
    <x v="1"/>
    <n v="129.1"/>
    <s v="T"/>
    <s v="Office Care"/>
    <s v="T - Office Care"/>
    <x v="264"/>
    <x v="0"/>
    <s v="GIA"/>
    <x v="2"/>
    <b v="0"/>
    <n v="8491.49"/>
    <x v="1"/>
  </r>
  <r>
    <s v="G-400-0400"/>
    <s v="GIA Bank Account"/>
    <s v="03"/>
    <s v="AP-PY"/>
    <x v="33"/>
    <s v="000000009362"/>
    <n v="4227"/>
    <s v="6095-52"/>
    <n v="0"/>
    <n v="525"/>
    <s v="TPAL100-Palmaris Services Ltd.,"/>
    <n v="-525"/>
    <n v="525"/>
    <x v="1"/>
    <n v="525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03"/>
    <s v="AP-PY"/>
    <x v="33"/>
    <s v="000000009366"/>
    <n v="4227"/>
    <s v="6095-53"/>
    <n v="0"/>
    <n v="837.02"/>
    <s v="TPER104-Pertemps Recruitment Partnership Limited"/>
    <n v="-837.02"/>
    <n v="837.02"/>
    <x v="1"/>
    <n v="837.02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3"/>
    <s v="AP-PY"/>
    <x v="33"/>
    <s v="000000009367"/>
    <n v="4227"/>
    <s v="6095-54"/>
    <n v="0"/>
    <n v="6102.61"/>
    <s v="TPUL101-Pulsant (Scotland) Ltd"/>
    <n v="-6102.61"/>
    <n v="6102.61"/>
    <x v="1"/>
    <n v="6102.61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03"/>
    <s v="AP-PY"/>
    <x v="33"/>
    <s v="000000009368"/>
    <n v="4227"/>
    <s v="6095-55"/>
    <n v="0"/>
    <n v="109.2"/>
    <s v="TROB111-Robert Wiseman Dairies Ltd"/>
    <n v="-109.2"/>
    <n v="109.2"/>
    <x v="1"/>
    <n v="109.2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03"/>
    <s v="AP-PY"/>
    <x v="33"/>
    <s v="000000009369"/>
    <n v="4227"/>
    <s v="6095-56"/>
    <n v="0"/>
    <n v="127.3"/>
    <s v="TSAN101-Sandra Gunn"/>
    <n v="-127.3"/>
    <n v="127.3"/>
    <x v="1"/>
    <n v="127.3"/>
    <s v="T"/>
    <s v="Sandra Gunn"/>
    <s v="T - Sandra Gunn"/>
    <x v="423"/>
    <x v="0"/>
    <s v="GIA"/>
    <x v="2"/>
    <b v="0"/>
    <n v="240.8"/>
    <x v="1"/>
  </r>
  <r>
    <s v="G-400-0400"/>
    <s v="GIA Bank Account"/>
    <s v="03"/>
    <s v="AP-PY"/>
    <x v="33"/>
    <s v="000000009370"/>
    <n v="4227"/>
    <s v="6095-57"/>
    <n v="0"/>
    <n v="205.8"/>
    <s v="TSAR105-Saramago Ltd"/>
    <n v="-205.8"/>
    <n v="205.8"/>
    <x v="1"/>
    <n v="205.8"/>
    <s v="T"/>
    <s v="Saramago Ltd"/>
    <s v="T - Saramago Ltd"/>
    <x v="424"/>
    <x v="0"/>
    <s v="GIA"/>
    <x v="2"/>
    <b v="0"/>
    <n v="3388.3900000000003"/>
    <x v="1"/>
  </r>
  <r>
    <s v="G-400-0400"/>
    <s v="GIA Bank Account"/>
    <s v="03"/>
    <s v="AP-PY"/>
    <x v="33"/>
    <s v="000000009371"/>
    <n v="4227"/>
    <s v="6095-58"/>
    <n v="0"/>
    <n v="1011.12"/>
    <s v="TTAE100-Team Air Express"/>
    <n v="-1011.12"/>
    <n v="1011.12"/>
    <x v="1"/>
    <n v="1011.12"/>
    <s v="T"/>
    <s v="Team Air Express"/>
    <s v="T - Team Air Express"/>
    <x v="30"/>
    <x v="0"/>
    <s v="GIA"/>
    <x v="2"/>
    <b v="0"/>
    <n v="1522.96"/>
    <x v="1"/>
  </r>
  <r>
    <s v="G-400-0400"/>
    <s v="GIA Bank Account"/>
    <s v="03"/>
    <s v="AP-PY"/>
    <x v="33"/>
    <s v="000000009372"/>
    <n v="4227"/>
    <s v="6095-59"/>
    <n v="0"/>
    <n v="1244.8399999999999"/>
    <s v="TZON100-Zip Heaters (UK) Limited"/>
    <n v="-1244.8399999999999"/>
    <n v="1244.8399999999999"/>
    <x v="1"/>
    <n v="1244.8399999999999"/>
    <s v="T"/>
    <s v="Zip Heaters (UK) Limited"/>
    <s v="T - Zip Heaters (UK) Limited"/>
    <x v="425"/>
    <x v="0"/>
    <s v="GIA"/>
    <x v="2"/>
    <b v="0"/>
    <n v="1244.8399999999999"/>
    <x v="1"/>
  </r>
  <r>
    <s v="G-400-0400"/>
    <s v="GIA Bank Account"/>
    <s v="03"/>
    <s v="AP-PY"/>
    <x v="34"/>
    <s v="000000009376"/>
    <n v="4248"/>
    <s v="6116-1"/>
    <n v="0"/>
    <n v="173.25"/>
    <s v="EAMCFCC-Anne McFadden (CC)"/>
    <n v="-173.25"/>
    <n v="173.25"/>
    <x v="1"/>
    <n v="173.25"/>
    <s v="E"/>
    <s v="Anne McFadden (CC)"/>
    <s v="E - Anne McFadden (CC)"/>
    <x v="0"/>
    <x v="0"/>
    <s v="GIA"/>
    <x v="0"/>
    <b v="0"/>
    <n v="334393.72000000003"/>
    <x v="0"/>
  </r>
  <r>
    <s v="G-400-0400"/>
    <s v="GIA Bank Account"/>
    <s v="03"/>
    <s v="AP-PY"/>
    <x v="34"/>
    <s v="000000009377"/>
    <n v="4248"/>
    <s v="6116-2"/>
    <n v="0"/>
    <n v="150.24"/>
    <s v="EHPCC-Hazel Paton  (CC)"/>
    <n v="-150.24"/>
    <n v="150.24"/>
    <x v="1"/>
    <n v="150.24"/>
    <s v="E"/>
    <s v="Hazel Paton (CC)"/>
    <s v="E - Hazel Paton (CC)"/>
    <x v="0"/>
    <x v="0"/>
    <s v="GIA"/>
    <x v="0"/>
    <b v="0"/>
    <n v="334393.72000000003"/>
    <x v="0"/>
  </r>
  <r>
    <s v="G-400-0400"/>
    <s v="GIA Bank Account"/>
    <s v="03"/>
    <s v="AP-PY"/>
    <x v="34"/>
    <s v="000000009378"/>
    <n v="4248"/>
    <s v="6116-3"/>
    <n v="0"/>
    <n v="17.5"/>
    <s v="EIMCC-Iain Munro (CC)"/>
    <n v="-17.5"/>
    <n v="17.5"/>
    <x v="1"/>
    <n v="17.5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03"/>
    <s v="AP-PY"/>
    <x v="34"/>
    <s v="000000009379"/>
    <n v="4248"/>
    <s v="6116-4"/>
    <n v="0"/>
    <n v="4"/>
    <s v="EISCC-Ian Stevenson  (CC)"/>
    <n v="-4"/>
    <n v="4"/>
    <x v="1"/>
    <n v="4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03"/>
    <s v="AP-PY"/>
    <x v="34"/>
    <s v="000000009380"/>
    <n v="4248"/>
    <s v="6116-5"/>
    <n v="0"/>
    <n v="122.78"/>
    <s v="ELBCC-Leonie Bell (CC)"/>
    <n v="-122.78"/>
    <n v="122.78"/>
    <x v="1"/>
    <n v="122.78"/>
    <s v="E"/>
    <s v="Leonie Bell (CC)"/>
    <s v="E - Leonie Bell (CC)"/>
    <x v="0"/>
    <x v="0"/>
    <s v="GIA"/>
    <x v="0"/>
    <b v="0"/>
    <n v="334393.72000000003"/>
    <x v="0"/>
  </r>
  <r>
    <s v="G-400-0400"/>
    <s v="GIA Bank Account"/>
    <s v="03"/>
    <s v="AP-PY"/>
    <x v="34"/>
    <s v="000000009381"/>
    <n v="4248"/>
    <s v="6116-6"/>
    <n v="0"/>
    <n v="711.2"/>
    <s v="ENUCC-Natalie Usher  (CC)"/>
    <n v="-711.2"/>
    <n v="711.2"/>
    <x v="1"/>
    <n v="711.2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03"/>
    <s v="AP-PY"/>
    <x v="35"/>
    <s v="000000009382"/>
    <n v="4255"/>
    <s v="6122-1"/>
    <n v="0"/>
    <n v="15.7"/>
    <s v="E0134-David Taylor"/>
    <n v="-15.7"/>
    <n v="15.7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3"/>
    <s v="AP-PY"/>
    <x v="35"/>
    <s v="000000009383"/>
    <n v="4255"/>
    <s v="6122-2"/>
    <n v="0"/>
    <n v="124.2"/>
    <s v="E0290-Jackie McNally"/>
    <n v="-124.2"/>
    <n v="124.2"/>
    <x v="0"/>
    <n v="0"/>
    <s v="E"/>
    <s v="Jackie McNally"/>
    <s v="E - Jackie McNally"/>
    <x v="0"/>
    <x v="0"/>
    <s v="GIA"/>
    <x v="0"/>
    <b v="0"/>
    <n v="334393.72000000003"/>
    <x v="0"/>
  </r>
  <r>
    <s v="G-400-0400"/>
    <s v="GIA Bank Account"/>
    <s v="03"/>
    <s v="AP-PY"/>
    <x v="35"/>
    <s v="000000009384"/>
    <n v="4255"/>
    <s v="6122-3"/>
    <n v="0"/>
    <n v="104.55"/>
    <s v="E0419-Helen Sim"/>
    <n v="-104.55"/>
    <n v="104.55"/>
    <x v="0"/>
    <n v="0"/>
    <s v="E"/>
    <s v="Helen Sim"/>
    <s v="E - Helen Sim"/>
    <x v="0"/>
    <x v="0"/>
    <s v="GIA"/>
    <x v="0"/>
    <b v="0"/>
    <n v="334393.72000000003"/>
    <x v="0"/>
  </r>
  <r>
    <s v="G-400-0400"/>
    <s v="GIA Bank Account"/>
    <s v="03"/>
    <s v="AP-PY"/>
    <x v="35"/>
    <s v="000000009385"/>
    <n v="4255"/>
    <s v="6122-4"/>
    <n v="0"/>
    <n v="136.9"/>
    <s v="E0428-Laura MacKenzie Stuart"/>
    <n v="-136.9"/>
    <n v="136.9"/>
    <x v="0"/>
    <n v="0"/>
    <s v="E"/>
    <s v="Laura MacKenzie Stuart"/>
    <s v="E - Laura MacKenzie Stuart"/>
    <x v="0"/>
    <x v="0"/>
    <s v="GIA"/>
    <x v="0"/>
    <b v="0"/>
    <n v="334393.72000000003"/>
    <x v="0"/>
  </r>
  <r>
    <s v="G-400-0400"/>
    <s v="GIA Bank Account"/>
    <s v="03"/>
    <s v="AP-PY"/>
    <x v="35"/>
    <s v="000000009386"/>
    <n v="4255"/>
    <s v="6122-5"/>
    <n v="0"/>
    <n v="73.03"/>
    <s v="E1730-Chrissie Ruckley"/>
    <n v="-73.03"/>
    <n v="73.03"/>
    <x v="0"/>
    <n v="0"/>
    <s v="E"/>
    <s v="Chrissie Ruckley"/>
    <s v="E - Chrissie Ruckley"/>
    <x v="0"/>
    <x v="0"/>
    <s v="GIA"/>
    <x v="0"/>
    <b v="0"/>
    <n v="334393.72000000003"/>
    <x v="0"/>
  </r>
  <r>
    <s v="G-400-0400"/>
    <s v="GIA Bank Account"/>
    <s v="03"/>
    <s v="AP-PY"/>
    <x v="35"/>
    <s v="000000009387"/>
    <n v="4255"/>
    <s v="6122-6"/>
    <n v="0"/>
    <n v="132.13"/>
    <s v="E1848-Raymond Black"/>
    <n v="-132.13"/>
    <n v="132.13"/>
    <x v="0"/>
    <n v="0"/>
    <s v="E"/>
    <s v="Raymond Black"/>
    <s v="E - Raymond Black"/>
    <x v="0"/>
    <x v="0"/>
    <s v="GIA"/>
    <x v="0"/>
    <b v="0"/>
    <n v="334393.72000000003"/>
    <x v="0"/>
  </r>
  <r>
    <s v="G-400-0400"/>
    <s v="GIA Bank Account"/>
    <s v="03"/>
    <s v="AP-PY"/>
    <x v="35"/>
    <s v="000000009388"/>
    <n v="4255"/>
    <s v="6122-7"/>
    <n v="0"/>
    <n v="12.1"/>
    <s v="E1875-Lulu Johnston"/>
    <n v="-12.1"/>
    <n v="12.1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03"/>
    <s v="AP-PY"/>
    <x v="35"/>
    <s v="000000009389"/>
    <n v="4255"/>
    <s v="6122-8"/>
    <n v="0"/>
    <n v="20"/>
    <s v="E1905-Sarah McAdam"/>
    <n v="-20"/>
    <n v="20"/>
    <x v="0"/>
    <n v="0"/>
    <s v="E"/>
    <s v="Sarah McAdam"/>
    <s v="E - Sarah McAdam"/>
    <x v="0"/>
    <x v="0"/>
    <s v="GIA"/>
    <x v="0"/>
    <b v="0"/>
    <n v="334393.72000000003"/>
    <x v="0"/>
  </r>
  <r>
    <s v="G-400-0400"/>
    <s v="GIA Bank Account"/>
    <s v="03"/>
    <s v="AP-PY"/>
    <x v="35"/>
    <s v="000000009390"/>
    <n v="4255"/>
    <s v="6122-9"/>
    <n v="0"/>
    <n v="53194.93"/>
    <s v="TART109-Arts Council Retirement Plan (1994)"/>
    <n v="-53194.93"/>
    <n v="53194.93"/>
    <x v="1"/>
    <n v="53194.93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03"/>
    <s v="AP-PY"/>
    <x v="35"/>
    <s v="000000009396"/>
    <n v="4255"/>
    <s v="6122-10"/>
    <n v="0"/>
    <n v="2693.46"/>
    <s v="TCAP103-Capita Travel and Events"/>
    <n v="-2693.46"/>
    <n v="2693.46"/>
    <x v="1"/>
    <n v="2693.46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3"/>
    <s v="AP-PY"/>
    <x v="35"/>
    <s v="000000009397"/>
    <n v="4255"/>
    <s v="6122-11"/>
    <n v="0"/>
    <n v="479.99"/>
    <s v="TCHI101-Child Support Agency"/>
    <n v="-479.99"/>
    <n v="479.99"/>
    <x v="1"/>
    <n v="479.99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03"/>
    <s v="AP-PY"/>
    <x v="35"/>
    <s v="000000009399"/>
    <n v="4255"/>
    <s v="6122-12"/>
    <n v="0"/>
    <n v="773.72"/>
    <s v="TCON100-Computershare Voucher Services"/>
    <n v="-773.72"/>
    <n v="773.72"/>
    <x v="1"/>
    <n v="773.72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03"/>
    <s v="AP-PY"/>
    <x v="35"/>
    <s v="000000009400"/>
    <n v="4255"/>
    <s v="6122-13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03"/>
    <s v="AP-PY"/>
    <x v="35"/>
    <s v="000000009401"/>
    <n v="4255"/>
    <s v="6122-14"/>
    <n v="0"/>
    <n v="81758.55"/>
    <s v="THMR100-HM Revenue &amp; Customs Only - 961PP10305354"/>
    <n v="-81758.55"/>
    <n v="81758.55"/>
    <x v="1"/>
    <n v="81758.55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03"/>
    <s v="AP-PY"/>
    <x v="35"/>
    <s v="000000009402"/>
    <n v="4255"/>
    <s v="6122-15"/>
    <n v="0"/>
    <n v="183.2"/>
    <s v="TLIZ101-Liz Niven"/>
    <n v="-183.2"/>
    <n v="183.2"/>
    <x v="1"/>
    <n v="183.2"/>
    <s v="T"/>
    <s v="Liz Niven"/>
    <s v="T - Liz Niven"/>
    <x v="426"/>
    <x v="0"/>
    <s v="GIA"/>
    <x v="2"/>
    <b v="0"/>
    <n v="404.29999999999995"/>
    <x v="1"/>
  </r>
  <r>
    <s v="G-400-0400"/>
    <s v="GIA Bank Account"/>
    <s v="03"/>
    <s v="AP-PY"/>
    <x v="35"/>
    <s v="000000009403"/>
    <n v="4255"/>
    <s v="6122-16"/>
    <n v="0"/>
    <n v="303.54000000000002"/>
    <s v="TMSF100-MSF Union Dues  -  Ref 38190751"/>
    <n v="-303.54000000000002"/>
    <n v="303.54000000000002"/>
    <x v="1"/>
    <n v="303.54000000000002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03"/>
    <s v="AP-PY"/>
    <x v="35"/>
    <s v="000000009404"/>
    <n v="4255"/>
    <s v="6122-17"/>
    <n v="0"/>
    <n v="150.44"/>
    <s v="TPCS100-PCS"/>
    <n v="-150.44"/>
    <n v="150.44"/>
    <x v="1"/>
    <n v="150.44"/>
    <s v="T"/>
    <s v="PCS"/>
    <s v="T - PCS"/>
    <x v="148"/>
    <x v="0"/>
    <s v="GIA"/>
    <x v="2"/>
    <b v="0"/>
    <n v="1903.1800000000003"/>
    <x v="1"/>
  </r>
  <r>
    <s v="G-400-0400"/>
    <s v="GIA Bank Account"/>
    <s v="03"/>
    <s v="AP-PY"/>
    <x v="35"/>
    <s v="000000009405"/>
    <n v="4255"/>
    <s v="6122-18"/>
    <n v="0"/>
    <n v="115"/>
    <s v="TSTR102-Strathclyde Pension Fund - EMP129/PF4313"/>
    <n v="-115"/>
    <n v="115"/>
    <x v="1"/>
    <n v="11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3"/>
    <s v="AP-PY"/>
    <x v="35"/>
    <s v="000000009406"/>
    <n v="4255"/>
    <s v="6122-19"/>
    <n v="0"/>
    <n v="12840.52"/>
    <s v="TSTR103-Strathclyde Pension Fund - EMP129/PF4313"/>
    <n v="-12840.52"/>
    <n v="12840.52"/>
    <x v="1"/>
    <n v="12840.52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3"/>
    <s v="AP-PY"/>
    <x v="36"/>
    <s v="000000009411"/>
    <n v="4269"/>
    <s v="6137-1"/>
    <n v="0"/>
    <n v="335.24"/>
    <s v="E0925-Andrew Leitch"/>
    <n v="-335.24"/>
    <n v="335.24"/>
    <x v="0"/>
    <n v="0"/>
    <s v="E"/>
    <s v="Andrew Leitch"/>
    <s v="E - Andrew Leitch"/>
    <x v="0"/>
    <x v="0"/>
    <s v="GIA"/>
    <x v="0"/>
    <b v="0"/>
    <n v="334393.72000000003"/>
    <x v="0"/>
  </r>
  <r>
    <s v="G-400-0400"/>
    <s v="GIA Bank Account"/>
    <s v="03"/>
    <s v="AP-PY"/>
    <x v="36"/>
    <s v="000000009412"/>
    <n v="4269"/>
    <s v="6137-2"/>
    <n v="0"/>
    <n v="112500"/>
    <s v="G100133-Edinburgh Art Festival"/>
    <n v="-112500"/>
    <n v="112500"/>
    <x v="1"/>
    <n v="112500"/>
    <s v="G"/>
    <s v="Edinburgh Art Festival"/>
    <s v="G - Edinburgh Art Festival"/>
    <x v="196"/>
    <x v="0"/>
    <s v="GIA"/>
    <x v="1"/>
    <b v="1"/>
    <n v="250000"/>
    <x v="0"/>
  </r>
  <r>
    <s v="G-400-0400"/>
    <s v="GIA Bank Account"/>
    <s v="03"/>
    <s v="AP-PY"/>
    <x v="36"/>
    <s v="000000009413"/>
    <n v="4269"/>
    <s v="6137-3"/>
    <n v="0"/>
    <n v="1250"/>
    <s v="G100143-Glasgow International (Culture and Sport Glasgow)"/>
    <n v="-1250"/>
    <n v="1250"/>
    <x v="1"/>
    <n v="1250"/>
    <s v="G"/>
    <s v="Glasgow International (Culture and Sport Glasgow)"/>
    <s v="G - Glasgow International (Culture and Sport Glasgow)"/>
    <x v="206"/>
    <x v="0"/>
    <s v="GIA"/>
    <x v="1"/>
    <b v="0"/>
    <n v="91250"/>
    <x v="0"/>
  </r>
  <r>
    <s v="G-400-0400"/>
    <s v="GIA Bank Account"/>
    <s v="03"/>
    <s v="AP-PY"/>
    <x v="36"/>
    <s v="000000009414"/>
    <n v="4269"/>
    <s v="6137-4"/>
    <n v="0"/>
    <n v="5550"/>
    <s v="IBOR002-Born To Be Wide"/>
    <n v="-5550"/>
    <n v="5550"/>
    <x v="1"/>
    <n v="5550"/>
    <s v="I"/>
    <s v="Born To Be Wide"/>
    <s v="I - Born To Be Wide"/>
    <x v="382"/>
    <x v="0"/>
    <s v="GIA"/>
    <x v="1"/>
    <b v="0"/>
    <n v="30019"/>
    <x v="0"/>
  </r>
  <r>
    <s v="G-400-0400"/>
    <s v="GIA Bank Account"/>
    <s v="03"/>
    <s v="AP-PY"/>
    <x v="36"/>
    <s v="000000009415"/>
    <n v="4269"/>
    <s v="6137-5"/>
    <n v="0"/>
    <n v="3750"/>
    <s v="ICLA003-Claire Pencak"/>
    <n v="-3750"/>
    <n v="3750"/>
    <x v="1"/>
    <n v="3750"/>
    <s v="I"/>
    <s v="Claire Pencak"/>
    <s v="I - Claire Pencak"/>
    <x v="427"/>
    <x v="0"/>
    <s v="GIA"/>
    <x v="1"/>
    <b v="0"/>
    <n v="3750"/>
    <x v="1"/>
  </r>
  <r>
    <s v="G-400-0400"/>
    <s v="GIA Bank Account"/>
    <s v="03"/>
    <s v="AP-PY"/>
    <x v="36"/>
    <s v="000000009416"/>
    <n v="4269"/>
    <s v="6137-6"/>
    <n v="0"/>
    <n v="7344"/>
    <s v="IDRA001-Drake Music Scotland"/>
    <n v="-7344"/>
    <n v="7344"/>
    <x v="1"/>
    <n v="7344"/>
    <s v="I"/>
    <s v="Drake Music Scotland"/>
    <s v="I - Drake Music Scotland"/>
    <x v="428"/>
    <x v="0"/>
    <s v="GIA"/>
    <x v="1"/>
    <b v="0"/>
    <n v="19850"/>
    <x v="1"/>
  </r>
  <r>
    <s v="G-400-0400"/>
    <s v="GIA Bank Account"/>
    <s v="03"/>
    <s v="AP-PY"/>
    <x v="36"/>
    <s v="000000009417"/>
    <n v="4269"/>
    <s v="6137-7"/>
    <n v="0"/>
    <n v="126508"/>
    <s v="IEAS005-East Renfrewshire Council"/>
    <n v="-126508"/>
    <n v="126508"/>
    <x v="1"/>
    <n v="126508"/>
    <s v="I"/>
    <s v="East Renfrewshire Council"/>
    <s v="I - East Renfrewshire Council"/>
    <x v="429"/>
    <x v="0"/>
    <s v="GIA"/>
    <x v="1"/>
    <b v="1"/>
    <n v="149620"/>
    <x v="0"/>
  </r>
  <r>
    <s v="G-400-0400"/>
    <s v="GIA Bank Account"/>
    <s v="03"/>
    <s v="AP-PY"/>
    <x v="36"/>
    <s v="000000009418"/>
    <n v="4269"/>
    <s v="6137-8"/>
    <n v="0"/>
    <n v="9000"/>
    <s v="IEAS010-East Lothian Youth Music Forum"/>
    <n v="-9000"/>
    <n v="9000"/>
    <x v="1"/>
    <n v="9000"/>
    <s v="I"/>
    <s v="East Lothian Youth Music Forum"/>
    <s v="I - East Lothian Youth Music Forum"/>
    <x v="430"/>
    <x v="0"/>
    <s v="GIA"/>
    <x v="1"/>
    <b v="0"/>
    <n v="9000"/>
    <x v="1"/>
  </r>
  <r>
    <s v="G-400-0400"/>
    <s v="GIA Bank Account"/>
    <s v="03"/>
    <s v="AP-PY"/>
    <x v="36"/>
    <s v="000000009419"/>
    <n v="4269"/>
    <s v="6137-9"/>
    <n v="0"/>
    <n v="180000"/>
    <s v="IEDI008-The Edinburgh Mela Ltd"/>
    <n v="-180000"/>
    <n v="180000"/>
    <x v="1"/>
    <n v="180000"/>
    <s v="I"/>
    <s v="The Edinburgh Mela Ltd"/>
    <s v="I - The Edinburgh Mela Ltd"/>
    <x v="431"/>
    <x v="0"/>
    <s v="GIA"/>
    <x v="1"/>
    <b v="1"/>
    <n v="240000"/>
    <x v="0"/>
  </r>
  <r>
    <s v="G-400-0400"/>
    <s v="GIA Bank Account"/>
    <s v="03"/>
    <s v="AP-PY"/>
    <x v="36"/>
    <s v="000000009420"/>
    <n v="4269"/>
    <s v="6137-10"/>
    <n v="0"/>
    <n v="7180.39"/>
    <s v="IFIR004-Fire Station Creative"/>
    <n v="-7180.39"/>
    <n v="7180.39"/>
    <x v="1"/>
    <n v="7180.39"/>
    <s v="I"/>
    <s v="Fire Station Creative"/>
    <s v="I - Fire Station Creative"/>
    <x v="127"/>
    <x v="0"/>
    <s v="GIA"/>
    <x v="1"/>
    <b v="0"/>
    <n v="30000"/>
    <x v="0"/>
  </r>
  <r>
    <s v="G-400-0400"/>
    <s v="GIA Bank Account"/>
    <s v="03"/>
    <s v="AP-PY"/>
    <x v="36"/>
    <s v="000000009422"/>
    <n v="4269"/>
    <s v="6137-11"/>
    <n v="0"/>
    <n v="14743"/>
    <s v="IJOR001-Jordanhill School"/>
    <n v="-14743"/>
    <n v="14743"/>
    <x v="1"/>
    <n v="14743"/>
    <s v="I"/>
    <s v="Jordanhill School"/>
    <s v="I - Jordanhill School"/>
    <x v="432"/>
    <x v="0"/>
    <s v="GIA"/>
    <x v="1"/>
    <b v="0"/>
    <n v="17307"/>
    <x v="1"/>
  </r>
  <r>
    <s v="G-400-0400"/>
    <s v="GIA Bank Account"/>
    <s v="03"/>
    <s v="AP-PY"/>
    <x v="36"/>
    <s v="000000009423"/>
    <n v="4269"/>
    <s v="6137-12"/>
    <n v="0"/>
    <n v="5000"/>
    <s v="ILUD001-Ludometrics Ltd"/>
    <n v="-5000"/>
    <n v="5000"/>
    <x v="1"/>
    <n v="5000"/>
    <s v="I"/>
    <s v="Ludometrics Ltd"/>
    <s v="I - Ludometrics Ltd"/>
    <x v="433"/>
    <x v="0"/>
    <s v="GIA"/>
    <x v="1"/>
    <b v="0"/>
    <n v="5000"/>
    <x v="1"/>
  </r>
  <r>
    <s v="G-400-0400"/>
    <s v="GIA Bank Account"/>
    <s v="03"/>
    <s v="AP-PY"/>
    <x v="36"/>
    <s v="000000009424"/>
    <n v="4269"/>
    <s v="6137-13"/>
    <n v="0"/>
    <n v="23000"/>
    <s v="INAT014-National Youth Orchestras of Scotland"/>
    <n v="-23000"/>
    <n v="23000"/>
    <x v="1"/>
    <n v="23000"/>
    <s v="I"/>
    <s v="National Youth Orchestras of Scotland"/>
    <s v="I - National Youth Orchestras of Scotland"/>
    <x v="434"/>
    <x v="0"/>
    <s v="GIA"/>
    <x v="1"/>
    <b v="0"/>
    <n v="126250"/>
    <x v="0"/>
  </r>
  <r>
    <s v="G-400-0400"/>
    <s v="GIA Bank Account"/>
    <s v="03"/>
    <s v="AP-PY"/>
    <x v="36"/>
    <s v="000000009425"/>
    <n v="4269"/>
    <s v="6137-14"/>
    <n v="0"/>
    <n v="24730"/>
    <s v="ISCO003-Scottish Borders Council"/>
    <n v="-24730"/>
    <n v="24730"/>
    <x v="1"/>
    <n v="24730"/>
    <s v="I"/>
    <s v="Scottish Borders Council"/>
    <s v="I - Scottish Borders Council"/>
    <x v="435"/>
    <x v="0"/>
    <s v="GIA"/>
    <x v="1"/>
    <b v="0"/>
    <n v="342359.46"/>
    <x v="0"/>
  </r>
  <r>
    <s v="G-400-0400"/>
    <s v="GIA Bank Account"/>
    <s v="03"/>
    <s v="AP-PY"/>
    <x v="36"/>
    <s v="000000009426"/>
    <n v="4269"/>
    <s v="6137-15"/>
    <n v="0"/>
    <n v="17959"/>
    <s v="ISOU006-South Ayrshire Council"/>
    <n v="-17959"/>
    <n v="17959"/>
    <x v="1"/>
    <n v="17959"/>
    <s v="I"/>
    <s v="South Ayrshire Council"/>
    <s v="I - South Ayrshire Council"/>
    <x v="436"/>
    <x v="0"/>
    <s v="GIA"/>
    <x v="1"/>
    <b v="0"/>
    <n v="215506"/>
    <x v="0"/>
  </r>
  <r>
    <s v="G-400-0400"/>
    <s v="GIA Bank Account"/>
    <s v="03"/>
    <s v="AP-PY"/>
    <x v="36"/>
    <s v="000000009427"/>
    <n v="4269"/>
    <s v="6137-16"/>
    <n v="0"/>
    <n v="7066"/>
    <s v="ITHE033-The Princes Trust"/>
    <n v="-7066"/>
    <n v="7066"/>
    <x v="1"/>
    <n v="7066"/>
    <s v="I"/>
    <s v="The Princes Trust"/>
    <s v="I - The Princes Trust"/>
    <x v="437"/>
    <x v="0"/>
    <s v="GIA"/>
    <x v="1"/>
    <b v="0"/>
    <n v="74395"/>
    <x v="0"/>
  </r>
  <r>
    <s v="G-400-0400"/>
    <s v="GIA Bank Account"/>
    <s v="03"/>
    <s v="AP-PY"/>
    <x v="36"/>
    <s v="000000009428"/>
    <n v="4269"/>
    <s v="6137-17"/>
    <n v="0"/>
    <n v="66.17"/>
    <s v="TARO100-Arnold Clark Finance Ltd"/>
    <n v="-66.17"/>
    <n v="66.17"/>
    <x v="1"/>
    <n v="66.17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3"/>
    <s v="AP-PY"/>
    <x v="36"/>
    <s v="000000009429"/>
    <n v="4269"/>
    <s v="6137-18"/>
    <n v="0"/>
    <n v="2397"/>
    <s v="TBRE100-BOUTIQUE EDITIONS LTD"/>
    <n v="-2397"/>
    <n v="2397"/>
    <x v="1"/>
    <n v="2397"/>
    <s v="T"/>
    <s v="BOUTIQUE EDITIONS LTD"/>
    <s v="T - BOUTIQUE EDITIONS LTD"/>
    <x v="438"/>
    <x v="0"/>
    <s v="GIA"/>
    <x v="2"/>
    <b v="0"/>
    <n v="8397"/>
    <x v="1"/>
  </r>
  <r>
    <s v="G-400-0400"/>
    <s v="GIA Bank Account"/>
    <s v="03"/>
    <s v="AP-PY"/>
    <x v="36"/>
    <s v="000000009430"/>
    <n v="4269"/>
    <s v="6137-19"/>
    <n v="0"/>
    <n v="1925"/>
    <s v="TCAL100-Cake"/>
    <n v="-1925"/>
    <n v="1925"/>
    <x v="1"/>
    <n v="1925"/>
    <s v="T"/>
    <s v="Cake"/>
    <s v="T - Cake"/>
    <x v="415"/>
    <x v="0"/>
    <s v="GIA"/>
    <x v="2"/>
    <b v="0"/>
    <n v="1992.5"/>
    <x v="1"/>
  </r>
  <r>
    <s v="G-400-0400"/>
    <s v="GIA Bank Account"/>
    <s v="03"/>
    <s v="AP-PY"/>
    <x v="36"/>
    <s v="000000009431"/>
    <n v="4269"/>
    <s v="6137-20"/>
    <n v="0"/>
    <n v="109.92"/>
    <s v="TCOM104-COMMSWORLD LTD"/>
    <n v="-109.92"/>
    <n v="109.92"/>
    <x v="1"/>
    <n v="109.92"/>
    <s v="T"/>
    <s v="COMMSWORLD LTD"/>
    <s v="T - COMMSWORLD LTD"/>
    <x v="63"/>
    <x v="0"/>
    <s v="GIA"/>
    <x v="2"/>
    <b v="0"/>
    <n v="5918.3899999999994"/>
    <x v="1"/>
  </r>
  <r>
    <s v="G-400-0400"/>
    <s v="GIA Bank Account"/>
    <s v="03"/>
    <s v="AP-PY"/>
    <x v="36"/>
    <s v="000000009432"/>
    <n v="4269"/>
    <s v="6137-21"/>
    <n v="0"/>
    <n v="5808"/>
    <s v="TDWP100-Daryl Willcox Publishing Ltd"/>
    <n v="-5808"/>
    <n v="5808"/>
    <x v="1"/>
    <n v="5808"/>
    <s v="T"/>
    <s v="Daryl Willcox Publishing Ltd"/>
    <s v="T - Daryl Willcox Publishing Ltd"/>
    <x v="439"/>
    <x v="0"/>
    <s v="GIA"/>
    <x v="2"/>
    <b v="0"/>
    <n v="5808"/>
    <x v="1"/>
  </r>
  <r>
    <s v="G-400-0400"/>
    <s v="GIA Bank Account"/>
    <s v="03"/>
    <s v="AP-PY"/>
    <x v="36"/>
    <s v="000000009433"/>
    <n v="4269"/>
    <s v="6137-22"/>
    <n v="0"/>
    <n v="195.6"/>
    <s v="TGTW100-GTG Training Ltd"/>
    <n v="-195.6"/>
    <n v="195.6"/>
    <x v="1"/>
    <n v="195.6"/>
    <s v="T"/>
    <s v="GTG Training Ltd"/>
    <s v="T - GTG Training Ltd"/>
    <x v="396"/>
    <x v="0"/>
    <s v="GIA"/>
    <x v="2"/>
    <b v="0"/>
    <n v="3908.4"/>
    <x v="1"/>
  </r>
  <r>
    <s v="G-400-0400"/>
    <s v="GIA Bank Account"/>
    <s v="03"/>
    <s v="AP-PY"/>
    <x v="36"/>
    <s v="000000009434"/>
    <n v="4269"/>
    <s v="6137-23"/>
    <n v="0"/>
    <n v="1400.07"/>
    <s v="TISL100-Iron Mountain"/>
    <n v="-1400.07"/>
    <n v="1400.07"/>
    <x v="1"/>
    <n v="1400.07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3"/>
    <s v="AP-PY"/>
    <x v="36"/>
    <s v="000000009435"/>
    <n v="4269"/>
    <s v="6137-24"/>
    <n v="0"/>
    <n v="474"/>
    <s v="TJAM101-James F Kidd &amp; Son Ltd"/>
    <n v="-474"/>
    <n v="474"/>
    <x v="1"/>
    <n v="474"/>
    <s v="T"/>
    <s v="James F Kidd &amp; Son Ltd"/>
    <s v="T - James F Kidd &amp; Son Ltd"/>
    <x v="80"/>
    <x v="0"/>
    <s v="GIA"/>
    <x v="2"/>
    <b v="0"/>
    <n v="2300.2799999999997"/>
    <x v="1"/>
  </r>
  <r>
    <s v="G-400-0400"/>
    <s v="GIA Bank Account"/>
    <s v="03"/>
    <s v="AP-PY"/>
    <x v="36"/>
    <s v="000000009436"/>
    <n v="4269"/>
    <s v="6137-25"/>
    <n v="0"/>
    <n v="34.200000000000003"/>
    <s v="TJUL104-Jules Cafe Ltd"/>
    <n v="-34.200000000000003"/>
    <n v="34.200000000000003"/>
    <x v="1"/>
    <n v="34.200000000000003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03"/>
    <s v="AP-PY"/>
    <x v="36"/>
    <s v="000000009437"/>
    <n v="4269"/>
    <s v="6137-26"/>
    <n v="0"/>
    <n v="28.9"/>
    <s v="TLON100-Caffia Coffee Group"/>
    <n v="-28.9"/>
    <n v="28.9"/>
    <x v="1"/>
    <n v="28.9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3"/>
    <s v="AP-PY"/>
    <x v="36"/>
    <s v="000000009438"/>
    <n v="4269"/>
    <s v="6137-27"/>
    <n v="0"/>
    <n v="65"/>
    <s v="TMAR112-Martin Baillie"/>
    <n v="-65"/>
    <n v="65"/>
    <x v="1"/>
    <n v="65"/>
    <s v="T"/>
    <s v="Martin Baillie"/>
    <s v="T - Martin Baillie"/>
    <x v="440"/>
    <x v="0"/>
    <s v="GIA"/>
    <x v="2"/>
    <b v="0"/>
    <n v="65"/>
    <x v="1"/>
  </r>
  <r>
    <s v="G-400-0400"/>
    <s v="GIA Bank Account"/>
    <s v="03"/>
    <s v="AP-PY"/>
    <x v="36"/>
    <s v="000000009439"/>
    <n v="4269"/>
    <s v="6137-28"/>
    <n v="0"/>
    <n v="500"/>
    <s v="TMIC101-Michael Campbell"/>
    <n v="-500"/>
    <n v="500"/>
    <x v="1"/>
    <n v="500"/>
    <s v="T"/>
    <s v="Michael Campbell"/>
    <s v="T - Michael Campbell"/>
    <x v="441"/>
    <x v="0"/>
    <s v="GIA"/>
    <x v="2"/>
    <b v="0"/>
    <n v="500"/>
    <x v="1"/>
  </r>
  <r>
    <s v="G-400-0400"/>
    <s v="GIA Bank Account"/>
    <s v="03"/>
    <s v="AP-PY"/>
    <x v="36"/>
    <s v="000000009440"/>
    <n v="4269"/>
    <s v="6137-29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03"/>
    <s v="AP-PY"/>
    <x v="36"/>
    <s v="000000009441"/>
    <n v="4269"/>
    <s v="6137-30"/>
    <n v="0"/>
    <n v="105"/>
    <s v="TNAT106-Natalie MacDonald"/>
    <n v="-105"/>
    <n v="105"/>
    <x v="1"/>
    <n v="105"/>
    <s v="T"/>
    <s v="Natalie MacDonald"/>
    <s v="T - Natalie MacDonald"/>
    <x v="442"/>
    <x v="0"/>
    <s v="GIA"/>
    <x v="2"/>
    <b v="0"/>
    <n v="105"/>
    <x v="1"/>
  </r>
  <r>
    <s v="G-400-0400"/>
    <s v="GIA Bank Account"/>
    <s v="03"/>
    <s v="AP-PY"/>
    <x v="36"/>
    <s v="000000009442"/>
    <n v="4269"/>
    <s v="6137-31"/>
    <n v="0"/>
    <n v="520"/>
    <s v="TOFF103-Office Care"/>
    <n v="-520"/>
    <n v="520"/>
    <x v="1"/>
    <n v="520"/>
    <s v="T"/>
    <s v="Office Care"/>
    <s v="T - Office Care"/>
    <x v="264"/>
    <x v="0"/>
    <s v="GIA"/>
    <x v="2"/>
    <b v="0"/>
    <n v="8491.49"/>
    <x v="1"/>
  </r>
  <r>
    <s v="G-400-0400"/>
    <s v="GIA Bank Account"/>
    <s v="03"/>
    <s v="AP-PY"/>
    <x v="36"/>
    <s v="000000009444"/>
    <n v="4269"/>
    <s v="6137-32"/>
    <n v="0"/>
    <n v="1005.3"/>
    <s v="TPER104-Pertemps Recruitment Partnership Limited"/>
    <n v="-1005.3"/>
    <n v="1005.3"/>
    <x v="1"/>
    <n v="1005.3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3"/>
    <s v="AP-PY"/>
    <x v="36"/>
    <s v="000000009445"/>
    <n v="4269"/>
    <s v="6137-33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03"/>
    <s v="AP-PY"/>
    <x v="36"/>
    <s v="000000009446"/>
    <n v="4269"/>
    <s v="6137-34"/>
    <n v="0"/>
    <n v="1028.44"/>
    <s v="TRYD100-Ryden LLP"/>
    <n v="-1028.44"/>
    <n v="1028.44"/>
    <x v="1"/>
    <n v="1028.44"/>
    <s v="T"/>
    <s v="Ryden LLP"/>
    <s v="T - Ryden LLP"/>
    <x v="92"/>
    <x v="7"/>
    <s v="GIA"/>
    <x v="2"/>
    <b v="0"/>
    <n v="119006.3"/>
    <x v="0"/>
  </r>
  <r>
    <s v="G-400-0400"/>
    <s v="GIA Bank Account"/>
    <s v="03"/>
    <s v="AP-PY"/>
    <x v="36"/>
    <s v="000000009447"/>
    <n v="4269"/>
    <s v="6137-35"/>
    <n v="0"/>
    <n v="36.61"/>
    <s v="TSPO100-Spectrum Computer Supplies Ltd"/>
    <n v="-36.61"/>
    <n v="36.61"/>
    <x v="1"/>
    <n v="36.61"/>
    <s v="T"/>
    <s v="Spectrum Computer Supplies Ltd"/>
    <s v="T - Spectrum Computer Supplies Ltd"/>
    <x v="378"/>
    <x v="0"/>
    <s v="GIA"/>
    <x v="2"/>
    <b v="0"/>
    <n v="1166.5300000000002"/>
    <x v="1"/>
  </r>
  <r>
    <s v="G-400-0400"/>
    <s v="GIA Bank Account"/>
    <s v="03"/>
    <s v="AP-PY"/>
    <x v="36"/>
    <s v="000000009448"/>
    <n v="4269"/>
    <s v="6137-36"/>
    <n v="0"/>
    <n v="1300"/>
    <s v="TSTR105-Straight Cut Media"/>
    <n v="-1300"/>
    <n v="1300"/>
    <x v="1"/>
    <n v="1300"/>
    <s v="T"/>
    <s v="Straight Cut Media"/>
    <s v="T - Straight Cut Media"/>
    <x v="257"/>
    <x v="0"/>
    <s v="GIA"/>
    <x v="2"/>
    <b v="0"/>
    <n v="9025"/>
    <x v="1"/>
  </r>
  <r>
    <s v="G-400-0400"/>
    <s v="GIA Bank Account"/>
    <s v="03"/>
    <s v="AP-PY"/>
    <x v="34"/>
    <s v="000000009449"/>
    <n v="4278"/>
    <s v="6146-1"/>
    <n v="0"/>
    <n v="420"/>
    <s v="EHPCC-Hazel Paton  (CC)"/>
    <n v="-420"/>
    <n v="420"/>
    <x v="1"/>
    <n v="420"/>
    <s v="E"/>
    <s v="Hazel Paton (CC)"/>
    <s v="E - Hazel Paton (CC)"/>
    <x v="0"/>
    <x v="0"/>
    <s v="GIA"/>
    <x v="0"/>
    <b v="0"/>
    <n v="334393.72000000003"/>
    <x v="0"/>
  </r>
  <r>
    <s v="G-400-0400"/>
    <s v="GIA Bank Account"/>
    <s v="03"/>
    <s v="AP-PY"/>
    <x v="34"/>
    <s v="000000009450"/>
    <n v="4278"/>
    <s v="6146-2"/>
    <n v="0"/>
    <n v="12"/>
    <s v="EIMCC-Iain Munro (CC)"/>
    <n v="-12"/>
    <n v="12"/>
    <x v="1"/>
    <n v="12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03"/>
    <s v="AP-PY"/>
    <x v="34"/>
    <s v="000000009451"/>
    <n v="4278"/>
    <s v="6146-3"/>
    <n v="0"/>
    <n v="2"/>
    <s v="EISCC-Ian Stevenson  (CC)"/>
    <n v="-2"/>
    <n v="2"/>
    <x v="1"/>
    <n v="2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03"/>
    <s v="AP-PY"/>
    <x v="34"/>
    <s v="000000009453"/>
    <n v="4278"/>
    <s v="6146-4"/>
    <n v="0"/>
    <n v="19.34"/>
    <s v="ESVCC-Stephen Vallely (CC)"/>
    <n v="-19.34"/>
    <n v="19.34"/>
    <x v="1"/>
    <n v="19.34"/>
    <s v="E"/>
    <s v="Stephen Vallely (CC)"/>
    <s v="E - Stephen Vallely (CC)"/>
    <x v="0"/>
    <x v="0"/>
    <s v="GIA"/>
    <x v="0"/>
    <b v="0"/>
    <n v="334393.72000000003"/>
    <x v="0"/>
  </r>
  <r>
    <s v="G-400-0400"/>
    <s v="GIA Bank Account"/>
    <s v="03"/>
    <s v="AP-PY"/>
    <x v="37"/>
    <s v="000000009455"/>
    <n v="4291"/>
    <s v="6156-1"/>
    <n v="0"/>
    <n v="113.49"/>
    <s v="E0134-David Taylor"/>
    <n v="-113.49"/>
    <n v="113.49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3"/>
    <s v="AP-PY"/>
    <x v="37"/>
    <s v="000000009456"/>
    <n v="4291"/>
    <s v="6156-2"/>
    <n v="0"/>
    <n v="149.35"/>
    <s v="E0428-Laura MacKenzie Stuart"/>
    <n v="-149.35"/>
    <n v="149.35"/>
    <x v="0"/>
    <n v="0"/>
    <s v="E"/>
    <s v="Laura MacKenzie Stuart"/>
    <s v="E - Laura MacKenzie Stuart"/>
    <x v="0"/>
    <x v="0"/>
    <s v="GIA"/>
    <x v="0"/>
    <b v="0"/>
    <n v="334393.72000000003"/>
    <x v="0"/>
  </r>
  <r>
    <s v="G-400-0400"/>
    <s v="GIA Bank Account"/>
    <s v="03"/>
    <s v="AP-PY"/>
    <x v="37"/>
    <s v="000000009457"/>
    <n v="4291"/>
    <s v="6156-3"/>
    <n v="0"/>
    <n v="29.1"/>
    <s v="E1746-Janice Kelly"/>
    <n v="-29.1"/>
    <n v="29.1"/>
    <x v="0"/>
    <n v="0"/>
    <s v="E"/>
    <s v="Janice Kelly"/>
    <s v="E - Janice Kelly"/>
    <x v="0"/>
    <x v="0"/>
    <s v="GIA"/>
    <x v="0"/>
    <b v="0"/>
    <n v="334393.72000000003"/>
    <x v="0"/>
  </r>
  <r>
    <s v="G-400-0400"/>
    <s v="GIA Bank Account"/>
    <s v="03"/>
    <s v="AP-PY"/>
    <x v="37"/>
    <s v="000000009459"/>
    <n v="4291"/>
    <s v="6156-4"/>
    <n v="0"/>
    <n v="764"/>
    <s v="TALL101-Allander Print Limited"/>
    <n v="-764"/>
    <n v="764"/>
    <x v="1"/>
    <n v="764"/>
    <s v="T"/>
    <s v="Allander Print Limited"/>
    <s v="T - Allander Print Limited"/>
    <x v="443"/>
    <x v="0"/>
    <s v="GIA"/>
    <x v="2"/>
    <b v="0"/>
    <n v="20985.399999999998"/>
    <x v="1"/>
  </r>
  <r>
    <s v="G-400-0400"/>
    <s v="GIA Bank Account"/>
    <s v="03"/>
    <s v="AP-PY"/>
    <x v="37"/>
    <s v="000000009461"/>
    <n v="4291"/>
    <s v="6156-5"/>
    <n v="0"/>
    <n v="588"/>
    <s v="TANL100-An Lanntair"/>
    <n v="-588"/>
    <n v="588"/>
    <x v="1"/>
    <n v="588"/>
    <s v="T"/>
    <s v="An Lanntair"/>
    <s v="T - An Lanntair"/>
    <x v="14"/>
    <x v="0"/>
    <s v="GIA"/>
    <x v="2"/>
    <b v="0"/>
    <n v="732"/>
    <x v="1"/>
  </r>
  <r>
    <s v="G-400-0400"/>
    <s v="GIA Bank Account"/>
    <s v="03"/>
    <s v="AP-PY"/>
    <x v="37"/>
    <s v="000000009462"/>
    <n v="4291"/>
    <s v="6156-6"/>
    <n v="0"/>
    <n v="143.15"/>
    <s v="TARO100-Arnold Clark Finance Ltd"/>
    <n v="-143.15"/>
    <n v="143.15"/>
    <x v="1"/>
    <n v="143.15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3"/>
    <s v="AP-PY"/>
    <x v="37"/>
    <s v="000000009463"/>
    <n v="4291"/>
    <s v="6156-7"/>
    <n v="0"/>
    <n v="1080"/>
    <s v="TCAS101-Cascade Human Resources Ltd"/>
    <n v="-1080"/>
    <n v="1080"/>
    <x v="1"/>
    <n v="1080"/>
    <s v="T"/>
    <s v="Cascade Human Resources Ltd"/>
    <s v="T - Cascade Human Resources Ltd"/>
    <x v="17"/>
    <x v="0"/>
    <s v="GIA"/>
    <x v="2"/>
    <b v="0"/>
    <n v="13706.61"/>
    <x v="1"/>
  </r>
  <r>
    <s v="G-400-0400"/>
    <s v="GIA Bank Account"/>
    <s v="03"/>
    <s v="AP-PY"/>
    <x v="37"/>
    <s v="000000009464"/>
    <n v="4291"/>
    <s v="6156-8"/>
    <n v="0"/>
    <n v="1200"/>
    <s v="TCEL101-Celtic Media Festival Ltd"/>
    <n v="-1200"/>
    <n v="1200"/>
    <x v="1"/>
    <n v="1200"/>
    <s v="T"/>
    <s v="Celtic Media Festival Ltd"/>
    <s v="T - Celtic Media Festival Ltd"/>
    <x v="444"/>
    <x v="0"/>
    <s v="GIA"/>
    <x v="2"/>
    <b v="0"/>
    <n v="1564.8"/>
    <x v="1"/>
  </r>
  <r>
    <s v="G-400-0400"/>
    <s v="GIA Bank Account"/>
    <s v="03"/>
    <s v="AP-PY"/>
    <x v="37"/>
    <s v="000000009465"/>
    <n v="4291"/>
    <s v="6156-9"/>
    <n v="0"/>
    <n v="24.6"/>
    <s v="TCHA101-Changeworks Recycling Ltd"/>
    <n v="-24.6"/>
    <n v="24.6"/>
    <x v="1"/>
    <n v="24.6"/>
    <s v="T"/>
    <s v="Changeworks Recycling Ltd"/>
    <s v="T - Changeworks Recycling Ltd"/>
    <x v="61"/>
    <x v="0"/>
    <s v="GIA"/>
    <x v="2"/>
    <b v="0"/>
    <n v="287.58"/>
    <x v="1"/>
  </r>
  <r>
    <s v="G-400-0400"/>
    <s v="GIA Bank Account"/>
    <s v="03"/>
    <s v="AP-PY"/>
    <x v="37"/>
    <s v="000000009466"/>
    <n v="4291"/>
    <s v="6156-10"/>
    <n v="0"/>
    <n v="1035"/>
    <s v="TCLA102-Claire Dow"/>
    <n v="-1035"/>
    <n v="1035"/>
    <x v="1"/>
    <n v="1035"/>
    <s v="T"/>
    <s v="Claire Dow"/>
    <s v="T - Claire Dow"/>
    <x v="445"/>
    <x v="0"/>
    <s v="GIA"/>
    <x v="2"/>
    <b v="0"/>
    <n v="2300"/>
    <x v="1"/>
  </r>
  <r>
    <s v="G-400-0400"/>
    <s v="GIA Bank Account"/>
    <s v="03"/>
    <s v="AP-PY"/>
    <x v="37"/>
    <s v="000000009468"/>
    <n v="4291"/>
    <s v="6156-11"/>
    <n v="0"/>
    <n v="76.8"/>
    <s v="TEAM100-Eagle Couriers (Scotland) Ltd"/>
    <n v="-76.8"/>
    <n v="76.8"/>
    <x v="1"/>
    <n v="76.8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3"/>
    <s v="AP-PY"/>
    <x v="37"/>
    <s v="000000009469"/>
    <n v="4291"/>
    <s v="6156-12"/>
    <n v="0"/>
    <n v="972.75"/>
    <s v="TEDW100-Edward J Smith"/>
    <n v="-972.75"/>
    <n v="972.75"/>
    <x v="1"/>
    <n v="972.75"/>
    <s v="T"/>
    <s v="Edward J Smith"/>
    <s v="T - Edward J Smith"/>
    <x v="446"/>
    <x v="0"/>
    <s v="GIA"/>
    <x v="2"/>
    <b v="0"/>
    <n v="972.75"/>
    <x v="1"/>
  </r>
  <r>
    <s v="G-400-0400"/>
    <s v="GIA Bank Account"/>
    <s v="03"/>
    <s v="AP-PY"/>
    <x v="37"/>
    <s v="000000009470"/>
    <n v="4291"/>
    <s v="6156-13"/>
    <n v="0"/>
    <n v="174"/>
    <s v="TFIR101-Fire &amp; Security Technical Services Ltd"/>
    <n v="-174"/>
    <n v="174"/>
    <x v="1"/>
    <n v="174"/>
    <s v="T"/>
    <s v="Fire &amp; Security Technical Services Ltd"/>
    <s v="T - Fire &amp; Security Technical Services Ltd"/>
    <x v="332"/>
    <x v="0"/>
    <s v="GIA"/>
    <x v="2"/>
    <b v="0"/>
    <n v="707.62"/>
    <x v="1"/>
  </r>
  <r>
    <s v="G-400-0400"/>
    <s v="GIA Bank Account"/>
    <s v="03"/>
    <s v="AP-PY"/>
    <x v="37"/>
    <s v="000000009471"/>
    <n v="4291"/>
    <s v="6156-14"/>
    <n v="0"/>
    <n v="1192.8"/>
    <s v="TJIM100-Jigsaw Systems Ltd"/>
    <n v="-1192.8"/>
    <n v="1192.8"/>
    <x v="1"/>
    <n v="1192.8"/>
    <s v="T"/>
    <s v="Jigsaw Systems Ltd"/>
    <s v="T - Jigsaw Systems Ltd"/>
    <x v="447"/>
    <x v="0"/>
    <s v="GIA"/>
    <x v="2"/>
    <b v="0"/>
    <n v="2328"/>
    <x v="1"/>
  </r>
  <r>
    <s v="G-400-0400"/>
    <s v="GIA Bank Account"/>
    <s v="03"/>
    <s v="AP-PY"/>
    <x v="37"/>
    <s v="000000009472"/>
    <n v="4291"/>
    <s v="6156-15"/>
    <n v="0"/>
    <n v="800"/>
    <s v="TKAT108-Kathleen Lambie"/>
    <n v="-800"/>
    <n v="800"/>
    <x v="1"/>
    <n v="800"/>
    <s v="T"/>
    <s v="Kathleen Lambie"/>
    <s v="T - Kathleen Lambie"/>
    <x v="448"/>
    <x v="0"/>
    <s v="GIA"/>
    <x v="2"/>
    <b v="0"/>
    <n v="800"/>
    <x v="1"/>
  </r>
  <r>
    <s v="G-400-0400"/>
    <s v="GIA Bank Account"/>
    <s v="03"/>
    <s v="AP-PY"/>
    <x v="37"/>
    <s v="000000009475"/>
    <n v="4291"/>
    <s v="6156-16"/>
    <n v="0"/>
    <n v="548.12"/>
    <s v="TMMD100-Misco"/>
    <n v="-548.12"/>
    <n v="548.12"/>
    <x v="1"/>
    <n v="548.12"/>
    <s v="T"/>
    <s v="Misco"/>
    <s v="T - Misco"/>
    <x v="449"/>
    <x v="0"/>
    <s v="GIA"/>
    <x v="2"/>
    <b v="0"/>
    <n v="4294.1999999999989"/>
    <x v="1"/>
  </r>
  <r>
    <s v="G-400-0400"/>
    <s v="GIA Bank Account"/>
    <s v="03"/>
    <s v="AP-PY"/>
    <x v="37"/>
    <s v="000000009477"/>
    <n v="4291"/>
    <s v="6156-17"/>
    <n v="0"/>
    <n v="1005.3"/>
    <s v="TPER104-Pertemps Recruitment Partnership Limited"/>
    <n v="-1005.3"/>
    <n v="1005.3"/>
    <x v="1"/>
    <n v="1005.3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3"/>
    <s v="AP-PY"/>
    <x v="37"/>
    <s v="000000009478"/>
    <n v="4291"/>
    <s v="6156-18"/>
    <n v="0"/>
    <n v="113.4"/>
    <s v="TSHR101-Shred-It Limited"/>
    <n v="-113.4"/>
    <n v="113.4"/>
    <x v="1"/>
    <n v="113.4"/>
    <s v="T"/>
    <s v="Shred-It Limited"/>
    <s v="T - Shred-It Limited"/>
    <x v="86"/>
    <x v="0"/>
    <s v="GIA"/>
    <x v="2"/>
    <b v="0"/>
    <n v="3247.48"/>
    <x v="1"/>
  </r>
  <r>
    <s v="G-400-0400"/>
    <s v="GIA Bank Account"/>
    <s v="03"/>
    <s v="AP-PY"/>
    <x v="37"/>
    <s v="000000009479"/>
    <n v="4291"/>
    <s v="6156-19"/>
    <n v="0"/>
    <n v="1318.95"/>
    <s v="TSTO100-Stirling Council"/>
    <n v="-1318.95"/>
    <n v="1318.95"/>
    <x v="1"/>
    <n v="1318.95"/>
    <s v="T"/>
    <s v="Stirling Council"/>
    <s v="T - Stirling Council"/>
    <x v="450"/>
    <x v="0"/>
    <s v="GIA"/>
    <x v="2"/>
    <b v="0"/>
    <n v="1318.95"/>
    <x v="1"/>
  </r>
  <r>
    <s v="G-400-0400"/>
    <s v="GIA Bank Account"/>
    <s v="03"/>
    <s v="AP-PY"/>
    <x v="37"/>
    <s v="000000009480"/>
    <n v="4291"/>
    <s v="6156-20"/>
    <n v="0"/>
    <n v="70"/>
    <s v="TTOW100-Touring Exhibitions Group"/>
    <n v="-70"/>
    <n v="70"/>
    <x v="1"/>
    <n v="70"/>
    <s v="T"/>
    <s v="Touring Exhibitions Group"/>
    <s v="T - Touring Exhibitions Group"/>
    <x v="451"/>
    <x v="0"/>
    <s v="GIA"/>
    <x v="2"/>
    <b v="0"/>
    <n v="70"/>
    <x v="1"/>
  </r>
  <r>
    <s v="G-400-0400"/>
    <s v="GIA Bank Account"/>
    <s v="03"/>
    <s v="AP-PY"/>
    <x v="38"/>
    <s v="000000009481"/>
    <n v="4302"/>
    <s v="6170-1"/>
    <n v="0"/>
    <n v="168.04"/>
    <s v="E0294-Emma Valentine"/>
    <n v="-168.04"/>
    <n v="168.04"/>
    <x v="0"/>
    <n v="0"/>
    <s v="E"/>
    <s v="Emma Valentine"/>
    <s v="E - Emma Valentine"/>
    <x v="0"/>
    <x v="0"/>
    <s v="GIA"/>
    <x v="0"/>
    <b v="0"/>
    <n v="334393.72000000003"/>
    <x v="0"/>
  </r>
  <r>
    <s v="G-400-0400"/>
    <s v="GIA Bank Account"/>
    <s v="03"/>
    <s v="AP-PY"/>
    <x v="38"/>
    <s v="000000009482"/>
    <n v="4302"/>
    <s v="6170-2"/>
    <n v="0"/>
    <n v="80.239999999999995"/>
    <s v="E1895-Emma Campbell"/>
    <n v="-80.239999999999995"/>
    <n v="80.239999999999995"/>
    <x v="0"/>
    <n v="0"/>
    <s v="E"/>
    <s v="Emma Campbell"/>
    <s v="E - Emma Campbell"/>
    <x v="0"/>
    <x v="0"/>
    <s v="GIA"/>
    <x v="0"/>
    <b v="0"/>
    <n v="334393.72000000003"/>
    <x v="0"/>
  </r>
  <r>
    <s v="G-400-0400"/>
    <s v="GIA Bank Account"/>
    <s v="03"/>
    <s v="AP-PY"/>
    <x v="38"/>
    <s v="000000009483"/>
    <n v="4302"/>
    <s v="6170-3"/>
    <n v="0"/>
    <n v="1275"/>
    <s v="G100030-John Howard Niblock"/>
    <n v="-1275"/>
    <n v="1275"/>
    <x v="1"/>
    <n v="1275"/>
    <s v="G"/>
    <s v="John Howard Niblock"/>
    <s v="G - John Howard Niblock"/>
    <x v="452"/>
    <x v="0"/>
    <s v="GIA"/>
    <x v="1"/>
    <b v="0"/>
    <n v="1275"/>
    <x v="1"/>
  </r>
  <r>
    <s v="G-400-0400"/>
    <s v="GIA Bank Account"/>
    <s v="03"/>
    <s v="AP-PY"/>
    <x v="38"/>
    <s v="000000009484"/>
    <n v="4302"/>
    <s v="6170-4"/>
    <n v="0"/>
    <n v="1250"/>
    <s v="G100031-Roy's Iron DNA"/>
    <n v="-1250"/>
    <n v="1250"/>
    <x v="1"/>
    <n v="1250"/>
    <s v="G"/>
    <s v="Roy's Iron DNA"/>
    <s v="G - Roy's Iron DNA"/>
    <x v="453"/>
    <x v="0"/>
    <s v="GIA"/>
    <x v="1"/>
    <b v="0"/>
    <n v="1250"/>
    <x v="1"/>
  </r>
  <r>
    <s v="G-400-0400"/>
    <s v="GIA Bank Account"/>
    <s v="03"/>
    <s v="AP-PY"/>
    <x v="38"/>
    <s v="000000009485"/>
    <n v="4302"/>
    <s v="6170-5"/>
    <n v="0"/>
    <n v="1000"/>
    <s v="G100224-Rachael MacIntyre"/>
    <n v="-1000"/>
    <n v="1000"/>
    <x v="1"/>
    <n v="1000"/>
    <s v="G"/>
    <s v="Rachael MacIntyre"/>
    <s v="G - Rachael MacIntyre"/>
    <x v="122"/>
    <x v="0"/>
    <s v="GIA"/>
    <x v="1"/>
    <b v="0"/>
    <n v="41817"/>
    <x v="0"/>
  </r>
  <r>
    <s v="G-400-0400"/>
    <s v="GIA Bank Account"/>
    <s v="03"/>
    <s v="AP-PY"/>
    <x v="38"/>
    <s v="000000009486"/>
    <n v="4302"/>
    <s v="6170-6"/>
    <n v="0"/>
    <n v="4673"/>
    <s v="G100357-Scottish Jazz Federation"/>
    <n v="-4673"/>
    <n v="4673"/>
    <x v="1"/>
    <n v="4673"/>
    <s v="G"/>
    <s v="Scottish Jazz Federation"/>
    <s v="G - Scottish Jazz Federation"/>
    <x v="454"/>
    <x v="0"/>
    <s v="GIA"/>
    <x v="1"/>
    <b v="0"/>
    <n v="6230"/>
    <x v="1"/>
  </r>
  <r>
    <s v="G-400-0400"/>
    <s v="GIA Bank Account"/>
    <s v="03"/>
    <s v="AP-PY"/>
    <x v="38"/>
    <s v="000000009487"/>
    <n v="4302"/>
    <s v="6170-7"/>
    <n v="0"/>
    <n v="58837"/>
    <s v="IABE004-Aberdeenshire Council"/>
    <n v="-58837"/>
    <n v="58837"/>
    <x v="1"/>
    <n v="58837"/>
    <s v="I"/>
    <s v="Aberdeenshire Council"/>
    <s v="I - Aberdeenshire Council"/>
    <x v="455"/>
    <x v="0"/>
    <s v="GIA"/>
    <x v="1"/>
    <b v="1"/>
    <n v="787279"/>
    <x v="0"/>
  </r>
  <r>
    <s v="G-400-0400"/>
    <s v="GIA Bank Account"/>
    <s v="03"/>
    <s v="AP-PY"/>
    <x v="38"/>
    <s v="000000009488"/>
    <n v="4302"/>
    <s v="6170-8"/>
    <n v="0"/>
    <n v="26250"/>
    <s v="IBRI002-British Council Scotland"/>
    <n v="-26250"/>
    <n v="26250"/>
    <x v="1"/>
    <n v="26250"/>
    <s v="I"/>
    <s v="British Council Scotland"/>
    <s v="I - British Council Scotland"/>
    <x v="456"/>
    <x v="0"/>
    <s v="GIA"/>
    <x v="1"/>
    <b v="1"/>
    <n v="72855"/>
    <x v="0"/>
  </r>
  <r>
    <s v="G-400-0400"/>
    <s v="GIA Bank Account"/>
    <s v="03"/>
    <s v="AP-PY"/>
    <x v="38"/>
    <s v="000000009490"/>
    <n v="4302"/>
    <s v="6170-9"/>
    <n v="0"/>
    <n v="31250"/>
    <s v="ICRE008-Creative &amp; Cultural Skills Industries Ltd"/>
    <n v="-31250"/>
    <n v="31250"/>
    <x v="1"/>
    <n v="31250"/>
    <s v="I"/>
    <s v="Creative &amp; Cultural Skills Industries Ltd"/>
    <s v="I - Creative &amp; Cultural Skills Industries Ltd"/>
    <x v="457"/>
    <x v="0"/>
    <s v="GIA"/>
    <x v="1"/>
    <b v="1"/>
    <n v="31250"/>
    <x v="0"/>
  </r>
  <r>
    <s v="G-400-0400"/>
    <s v="GIA Bank Account"/>
    <s v="03"/>
    <s v="AP-PY"/>
    <x v="38"/>
    <s v="000000009491"/>
    <n v="4302"/>
    <s v="6170-10"/>
    <n v="0"/>
    <n v="135547"/>
    <s v="IEAS009-East Lothian Council"/>
    <n v="-135547"/>
    <n v="135547"/>
    <x v="1"/>
    <n v="135547"/>
    <s v="I"/>
    <s v="East Lothian Council"/>
    <s v="I - East Lothian Council"/>
    <x v="458"/>
    <x v="0"/>
    <s v="GIA"/>
    <x v="1"/>
    <b v="1"/>
    <n v="369942"/>
    <x v="0"/>
  </r>
  <r>
    <s v="G-400-0400"/>
    <s v="GIA Bank Account"/>
    <s v="03"/>
    <s v="AP-PY"/>
    <x v="38"/>
    <s v="000000009492"/>
    <n v="4302"/>
    <s v="6170-11"/>
    <n v="0"/>
    <n v="1750"/>
    <s v="IFED100-Federation of Scottish Theatres"/>
    <n v="-1750"/>
    <n v="1750"/>
    <x v="1"/>
    <n v="1750"/>
    <s v="I"/>
    <s v="Federation of Scottish Theatres"/>
    <s v="I - Federation of Scottish Theatres"/>
    <x v="459"/>
    <x v="0"/>
    <s v="GIA"/>
    <x v="1"/>
    <b v="0"/>
    <n v="1750"/>
    <x v="1"/>
  </r>
  <r>
    <s v="G-400-0400"/>
    <s v="GIA Bank Account"/>
    <s v="03"/>
    <s v="AP-PY"/>
    <x v="38"/>
    <s v="000000009493"/>
    <n v="4302"/>
    <s v="6170-12"/>
    <n v="0"/>
    <n v="26032"/>
    <s v="INAT004-National Youth Choir of Scotland"/>
    <n v="-26032"/>
    <n v="26032"/>
    <x v="1"/>
    <n v="26032"/>
    <s v="I"/>
    <s v="National Youth Choir of Scotland"/>
    <s v="I - National Youth Choir of Scotland"/>
    <x v="460"/>
    <x v="0"/>
    <s v="GIA"/>
    <x v="1"/>
    <b v="1"/>
    <n v="79282"/>
    <x v="0"/>
  </r>
  <r>
    <s v="G-400-0400"/>
    <s v="GIA Bank Account"/>
    <s v="03"/>
    <s v="AP-PY"/>
    <x v="38"/>
    <s v="000000009494"/>
    <n v="4302"/>
    <s v="6170-13"/>
    <n v="0"/>
    <n v="4000"/>
    <s v="IOLI003-Olivia Furness"/>
    <n v="-4000"/>
    <n v="4000"/>
    <x v="1"/>
    <n v="4000"/>
    <s v="I"/>
    <s v="Olivia Furness"/>
    <s v="I - Olivia Furness"/>
    <x v="461"/>
    <x v="0"/>
    <s v="GIA"/>
    <x v="1"/>
    <b v="0"/>
    <n v="4000"/>
    <x v="1"/>
  </r>
  <r>
    <s v="G-400-0400"/>
    <s v="GIA Bank Account"/>
    <s v="03"/>
    <s v="AP-PY"/>
    <x v="38"/>
    <s v="000000009495"/>
    <n v="4302"/>
    <s v="6170-14"/>
    <n v="0"/>
    <n v="1012"/>
    <s v="IUKT001-UK Theatre Association"/>
    <n v="-1012"/>
    <n v="1012"/>
    <x v="1"/>
    <n v="1012"/>
    <s v="I"/>
    <s v="UK Theatre Association"/>
    <s v="I - UK Theatre Association"/>
    <x v="462"/>
    <x v="0"/>
    <s v="GIA"/>
    <x v="1"/>
    <b v="0"/>
    <n v="1012"/>
    <x v="1"/>
  </r>
  <r>
    <s v="G-400-0400"/>
    <s v="GIA Bank Account"/>
    <s v="03"/>
    <s v="AP-PY"/>
    <x v="38"/>
    <s v="000000009496"/>
    <n v="4302"/>
    <s v="6170-15"/>
    <n v="0"/>
    <n v="50000"/>
    <s v="IWAS001-WASPS Studios Ltd   (Alison Fullerton)"/>
    <n v="-50000"/>
    <n v="50000"/>
    <x v="1"/>
    <n v="50000"/>
    <s v="I"/>
    <s v="WASPS Studios Ltd (Alison Fullerton)"/>
    <s v="I - WASPS Studios Ltd (Alison Fullerton)"/>
    <x v="463"/>
    <x v="0"/>
    <s v="GIA"/>
    <x v="1"/>
    <b v="1"/>
    <n v="50000"/>
    <x v="0"/>
  </r>
  <r>
    <s v="G-400-0400"/>
    <s v="GIA Bank Account"/>
    <s v="03"/>
    <s v="AP-PY"/>
    <x v="38"/>
    <s v="000000009500"/>
    <n v="4302"/>
    <s v="6170-16"/>
    <n v="0"/>
    <n v="6388.8"/>
    <s v="TALL101-Allander Print Limited"/>
    <n v="-6388.8"/>
    <n v="6388.8"/>
    <x v="1"/>
    <n v="6388.8"/>
    <s v="T"/>
    <s v="Allander Print Limited"/>
    <s v="T - Allander Print Limited"/>
    <x v="443"/>
    <x v="0"/>
    <s v="GIA"/>
    <x v="2"/>
    <b v="0"/>
    <n v="20985.399999999998"/>
    <x v="1"/>
  </r>
  <r>
    <s v="G-400-0400"/>
    <s v="GIA Bank Account"/>
    <s v="03"/>
    <s v="AP-PY"/>
    <x v="38"/>
    <s v="000000009505"/>
    <n v="4302"/>
    <s v="6170-17"/>
    <n v="0"/>
    <n v="3845.65"/>
    <s v="TCAP103-Capita Travel and Events"/>
    <n v="-3845.65"/>
    <n v="3845.65"/>
    <x v="1"/>
    <n v="3845.65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3"/>
    <s v="AP-PY"/>
    <x v="38"/>
    <s v="000000009506"/>
    <n v="4302"/>
    <s v="6170-18"/>
    <n v="0"/>
    <n v="200"/>
    <s v="TDAR102-Darren McGarvey"/>
    <n v="-200"/>
    <n v="200"/>
    <x v="1"/>
    <n v="200"/>
    <s v="T"/>
    <s v="Darren McGarvey"/>
    <s v="T - Darren McGarvey"/>
    <x v="464"/>
    <x v="0"/>
    <s v="GIA"/>
    <x v="2"/>
    <b v="0"/>
    <n v="200"/>
    <x v="1"/>
  </r>
  <r>
    <s v="G-400-0400"/>
    <s v="GIA Bank Account"/>
    <s v="03"/>
    <s v="AP-PY"/>
    <x v="38"/>
    <s v="000000009508"/>
    <n v="4302"/>
    <s v="6170-19"/>
    <n v="0"/>
    <n v="174"/>
    <s v="TDIG102-Digital Print Solutions"/>
    <n v="-174"/>
    <n v="174"/>
    <x v="1"/>
    <n v="174"/>
    <s v="T"/>
    <s v="Digital Print Solutions"/>
    <s v="T - Digital Print Solutions"/>
    <x v="301"/>
    <x v="0"/>
    <s v="GIA"/>
    <x v="2"/>
    <b v="0"/>
    <n v="3681"/>
    <x v="1"/>
  </r>
  <r>
    <s v="G-400-0400"/>
    <s v="GIA Bank Account"/>
    <s v="03"/>
    <s v="AP-PY"/>
    <x v="38"/>
    <s v="000000009509"/>
    <n v="4302"/>
    <s v="6170-20"/>
    <n v="0"/>
    <n v="4887.6000000000004"/>
    <s v="TGMD100-Global Design &amp; Source Ltd"/>
    <n v="-4887.6000000000004"/>
    <n v="4887.6000000000004"/>
    <x v="1"/>
    <n v="4887.6000000000004"/>
    <s v="T"/>
    <s v="Global Design &amp; Source Ltd"/>
    <s v="T - Global Design &amp; Source Ltd"/>
    <x v="78"/>
    <x v="0"/>
    <s v="GIA"/>
    <x v="2"/>
    <b v="0"/>
    <n v="7814.8200000000006"/>
    <x v="1"/>
  </r>
  <r>
    <s v="G-400-0400"/>
    <s v="GIA Bank Account"/>
    <s v="03"/>
    <s v="AP-PY"/>
    <x v="38"/>
    <s v="000000009510"/>
    <n v="4302"/>
    <s v="6170-21"/>
    <n v="0"/>
    <n v="178.8"/>
    <s v="THOR100-Holyrood Communications Ltd"/>
    <n v="-178.8"/>
    <n v="178.8"/>
    <x v="1"/>
    <n v="178.8"/>
    <s v="T"/>
    <s v="Holyrood Communications Ltd"/>
    <s v="T - Holyrood Communications Ltd"/>
    <x v="465"/>
    <x v="0"/>
    <s v="GIA"/>
    <x v="2"/>
    <b v="0"/>
    <n v="178.8"/>
    <x v="1"/>
  </r>
  <r>
    <s v="G-400-0400"/>
    <s v="GIA Bank Account"/>
    <s v="03"/>
    <s v="AP-PY"/>
    <x v="38"/>
    <s v="000000009511"/>
    <n v="4302"/>
    <s v="6170-22"/>
    <n v="0"/>
    <n v="400"/>
    <s v="TJEN104-Jenni Douglas"/>
    <n v="-400"/>
    <n v="400"/>
    <x v="1"/>
    <n v="400"/>
    <s v="T"/>
    <s v="Jenni Douglas"/>
    <s v="T - Jenni Douglas"/>
    <x v="466"/>
    <x v="0"/>
    <s v="GIA"/>
    <x v="2"/>
    <b v="0"/>
    <n v="400"/>
    <x v="1"/>
  </r>
  <r>
    <s v="G-400-0400"/>
    <s v="GIA Bank Account"/>
    <s v="03"/>
    <s v="AP-PY"/>
    <x v="38"/>
    <s v="000000009512"/>
    <n v="4302"/>
    <s v="6170-23"/>
    <n v="0"/>
    <n v="400"/>
    <s v="TROB114-Robyn Stapleton"/>
    <n v="-400"/>
    <n v="400"/>
    <x v="1"/>
    <n v="400"/>
    <s v="T"/>
    <s v="Robyn Stapleton"/>
    <s v="T - Robyn Stapleton"/>
    <x v="467"/>
    <x v="0"/>
    <s v="GIA"/>
    <x v="2"/>
    <b v="0"/>
    <n v="400"/>
    <x v="1"/>
  </r>
  <r>
    <s v="G-400-0400"/>
    <s v="GIA Bank Account"/>
    <s v="03"/>
    <s v="AP-PY"/>
    <x v="38"/>
    <s v="000000009513"/>
    <n v="4302"/>
    <s v="6170-24"/>
    <n v="0"/>
    <n v="1920"/>
    <s v="TTHE134-The Press Data Bureau"/>
    <n v="-1920"/>
    <n v="1920"/>
    <x v="1"/>
    <n v="1920"/>
    <s v="T"/>
    <s v="The Press Data Bureau"/>
    <s v="T - The Press Data Bureau"/>
    <x v="89"/>
    <x v="0"/>
    <s v="GIA"/>
    <x v="2"/>
    <b v="0"/>
    <n v="23040"/>
    <x v="1"/>
  </r>
  <r>
    <s v="G-400-0400"/>
    <s v="GIA Bank Account"/>
    <s v="03"/>
    <s v="AP-PY"/>
    <x v="39"/>
    <s v="000000009514"/>
    <n v="4324"/>
    <s v="6184-1"/>
    <n v="0"/>
    <n v="233.05"/>
    <s v="E0715-Amanda Catto"/>
    <n v="-233.05"/>
    <n v="233.05"/>
    <x v="0"/>
    <n v="0"/>
    <s v="E"/>
    <s v="Amanda Catto"/>
    <s v="E - Amanda Catto"/>
    <x v="0"/>
    <x v="0"/>
    <s v="GIA"/>
    <x v="0"/>
    <b v="0"/>
    <n v="334393.72000000003"/>
    <x v="0"/>
  </r>
  <r>
    <s v="G-400-0400"/>
    <s v="GIA Bank Account"/>
    <s v="03"/>
    <s v="AP-PY"/>
    <x v="39"/>
    <s v="000000009515"/>
    <n v="4324"/>
    <s v="6184-2"/>
    <n v="0"/>
    <n v="157.1"/>
    <s v="E1709-Anita Clark"/>
    <n v="-157.1"/>
    <n v="157.1"/>
    <x v="0"/>
    <n v="0"/>
    <s v="E"/>
    <s v="Anita Clark"/>
    <s v="E - Anita Clark"/>
    <x v="0"/>
    <x v="0"/>
    <s v="GIA"/>
    <x v="0"/>
    <b v="0"/>
    <n v="334393.72000000003"/>
    <x v="0"/>
  </r>
  <r>
    <s v="G-400-0400"/>
    <s v="GIA Bank Account"/>
    <s v="03"/>
    <s v="AP-PY"/>
    <x v="39"/>
    <s v="000000009517"/>
    <n v="4324"/>
    <s v="6184-3"/>
    <n v="0"/>
    <n v="974.07"/>
    <s v="E1899-Natalie Usher"/>
    <n v="-974.07"/>
    <n v="974.07"/>
    <x v="0"/>
    <n v="0"/>
    <s v="E"/>
    <s v="Natalie Usher"/>
    <s v="E - Natalie Usher"/>
    <x v="0"/>
    <x v="0"/>
    <s v="GIA"/>
    <x v="0"/>
    <b v="0"/>
    <n v="334393.72000000003"/>
    <x v="0"/>
  </r>
  <r>
    <s v="G-400-0400"/>
    <s v="GIA Bank Account"/>
    <s v="03"/>
    <s v="AP-PY"/>
    <x v="39"/>
    <s v="000000009518"/>
    <n v="4324"/>
    <s v="6184-4"/>
    <n v="0"/>
    <n v="39.28"/>
    <s v="TARO100-Arnold Clark Finance Ltd"/>
    <n v="-39.28"/>
    <n v="39.28"/>
    <x v="1"/>
    <n v="39.28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3"/>
    <s v="AP-PY"/>
    <x v="39"/>
    <s v="000000009520"/>
    <n v="4324"/>
    <s v="6184-5"/>
    <n v="0"/>
    <n v="19382.400000000001"/>
    <s v="TART106-Arts Marketing Association"/>
    <n v="-19382.400000000001"/>
    <n v="19382.400000000001"/>
    <x v="1"/>
    <n v="19382.400000000001"/>
    <s v="T"/>
    <s v="Arts Marketing Association"/>
    <s v="T - Arts Marketing Association"/>
    <x v="261"/>
    <x v="0"/>
    <s v="GIA"/>
    <x v="2"/>
    <b v="0"/>
    <n v="20713.200000000004"/>
    <x v="1"/>
  </r>
  <r>
    <s v="G-400-0400"/>
    <s v="GIA Bank Account"/>
    <s v="03"/>
    <s v="AP-PY"/>
    <x v="39"/>
    <s v="000000009521"/>
    <n v="4324"/>
    <s v="6184-6"/>
    <n v="0"/>
    <n v="240"/>
    <s v="TART112-Artworkers Alliance Limited"/>
    <n v="-240"/>
    <n v="240"/>
    <x v="1"/>
    <n v="240"/>
    <s v="T"/>
    <s v="Artworkers Alliance Limited"/>
    <s v="T - Artworkers Alliance Limited"/>
    <x v="350"/>
    <x v="0"/>
    <s v="GIA"/>
    <x v="2"/>
    <b v="0"/>
    <n v="3858"/>
    <x v="1"/>
  </r>
  <r>
    <s v="G-400-0400"/>
    <s v="GIA Bank Account"/>
    <s v="03"/>
    <s v="AP-PY"/>
    <x v="39"/>
    <s v="000000009522"/>
    <n v="4324"/>
    <s v="6184-7"/>
    <n v="0"/>
    <n v="178.5"/>
    <s v="TBRI114-The Bridge Cafe Bar"/>
    <n v="-178.5"/>
    <n v="178.5"/>
    <x v="1"/>
    <n v="178.5"/>
    <s v="T"/>
    <s v="The Bridge Cafe Bar"/>
    <s v="T - The Bridge Cafe Bar"/>
    <x v="468"/>
    <x v="0"/>
    <s v="GIA"/>
    <x v="2"/>
    <b v="0"/>
    <n v="178.5"/>
    <x v="1"/>
  </r>
  <r>
    <s v="G-400-0400"/>
    <s v="GIA Bank Account"/>
    <s v="03"/>
    <s v="AP-PY"/>
    <x v="39"/>
    <s v="000000009524"/>
    <n v="4324"/>
    <s v="6184-8"/>
    <n v="0"/>
    <n v="413.4"/>
    <s v="TCAP103-Capita Travel and Events"/>
    <n v="-413.4"/>
    <n v="413.4"/>
    <x v="1"/>
    <n v="413.4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3"/>
    <s v="AP-PY"/>
    <x v="39"/>
    <s v="000000009525"/>
    <n v="4324"/>
    <s v="6184-9"/>
    <n v="0"/>
    <n v="36"/>
    <s v="TCRE101-Creative &amp; Cultural Skills"/>
    <n v="-36"/>
    <n v="36"/>
    <x v="1"/>
    <n v="36"/>
    <s v="T"/>
    <s v="Creative &amp; Cultural Skills"/>
    <s v="T - Creative &amp; Cultural Skills"/>
    <x v="469"/>
    <x v="0"/>
    <s v="GIA"/>
    <x v="2"/>
    <b v="0"/>
    <n v="36"/>
    <x v="1"/>
  </r>
  <r>
    <s v="G-400-0400"/>
    <s v="GIA Bank Account"/>
    <s v="03"/>
    <s v="AP-PY"/>
    <x v="39"/>
    <s v="000000009526"/>
    <n v="4324"/>
    <s v="6184-10"/>
    <n v="0"/>
    <n v="215.26"/>
    <s v="TGRA100-GP PLANTSCAPE"/>
    <n v="-215.26"/>
    <n v="215.26"/>
    <x v="1"/>
    <n v="215.26"/>
    <s v="T"/>
    <s v="GP PLANTSCAPE"/>
    <s v="T - GP PLANTSCAPE"/>
    <x v="21"/>
    <x v="0"/>
    <s v="GIA"/>
    <x v="2"/>
    <b v="0"/>
    <n v="861.04"/>
    <x v="1"/>
  </r>
  <r>
    <s v="G-400-0400"/>
    <s v="GIA Bank Account"/>
    <s v="03"/>
    <s v="AP-PY"/>
    <x v="39"/>
    <s v="000000009528"/>
    <n v="4324"/>
    <s v="6184-11"/>
    <n v="0"/>
    <n v="327.60000000000002"/>
    <s v="TGTW100-GTG Training Ltd"/>
    <n v="-327.60000000000002"/>
    <n v="327.60000000000002"/>
    <x v="1"/>
    <n v="327.60000000000002"/>
    <s v="T"/>
    <s v="GTG Training Ltd"/>
    <s v="T - GTG Training Ltd"/>
    <x v="396"/>
    <x v="0"/>
    <s v="GIA"/>
    <x v="2"/>
    <b v="0"/>
    <n v="3908.4"/>
    <x v="1"/>
  </r>
  <r>
    <s v="G-400-0400"/>
    <s v="GIA Bank Account"/>
    <s v="03"/>
    <s v="AP-PY"/>
    <x v="39"/>
    <s v="000000009529"/>
    <n v="4324"/>
    <s v="6184-12"/>
    <n v="0"/>
    <n v="137.9"/>
    <s v="TLON100-Caffia Coffee Group"/>
    <n v="-137.9"/>
    <n v="137.9"/>
    <x v="1"/>
    <n v="137.9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3"/>
    <s v="AP-PY"/>
    <x v="39"/>
    <s v="000000009530"/>
    <n v="4324"/>
    <s v="6184-13"/>
    <n v="0"/>
    <n v="12000"/>
    <s v="TMED101-Media Business Insight Ltd"/>
    <n v="-12000"/>
    <n v="12000"/>
    <x v="1"/>
    <n v="12000"/>
    <s v="T"/>
    <s v="Media Business Insight Ltd"/>
    <s v="T - Media Business Insight Ltd"/>
    <x v="304"/>
    <x v="13"/>
    <s v="GIA"/>
    <x v="2"/>
    <b v="0"/>
    <n v="42611.1"/>
    <x v="0"/>
  </r>
  <r>
    <s v="G-400-0400"/>
    <s v="GIA Bank Account"/>
    <s v="03"/>
    <s v="AP-PY"/>
    <x v="39"/>
    <s v="000000009531"/>
    <n v="4324"/>
    <s v="6184-14"/>
    <n v="0"/>
    <n v="84"/>
    <s v="TNOR107-Fannan &amp; Scott Ltd t/a Northern Services"/>
    <n v="-84"/>
    <n v="84"/>
    <x v="1"/>
    <n v="84"/>
    <s v="T"/>
    <s v="Fannan &amp; Scott Ltd t/a Northern Services"/>
    <s v="T - Fannan &amp; Scott Ltd t/a Northern Services"/>
    <x v="422"/>
    <x v="0"/>
    <s v="GIA"/>
    <x v="2"/>
    <b v="0"/>
    <n v="500.4"/>
    <x v="1"/>
  </r>
  <r>
    <s v="G-400-0400"/>
    <s v="GIA Bank Account"/>
    <s v="03"/>
    <s v="AP-PY"/>
    <x v="39"/>
    <s v="000000009532"/>
    <n v="4324"/>
    <s v="6184-15"/>
    <n v="0"/>
    <n v="3461.3"/>
    <s v="TNOR108-Norman Howie"/>
    <n v="-3461.3"/>
    <n v="3461.3"/>
    <x v="1"/>
    <n v="3461.3"/>
    <s v="T"/>
    <s v="Norman Howie"/>
    <s v="T - Norman Howie"/>
    <x v="84"/>
    <x v="4"/>
    <s v="GIA"/>
    <x v="2"/>
    <b v="0"/>
    <n v="37610.199999999997"/>
    <x v="0"/>
  </r>
  <r>
    <s v="G-400-0400"/>
    <s v="GIA Bank Account"/>
    <s v="03"/>
    <s v="AP-PY"/>
    <x v="39"/>
    <s v="000000009534"/>
    <n v="4324"/>
    <s v="6184-16"/>
    <n v="0"/>
    <n v="1050.49"/>
    <s v="TPER104-Pertemps Recruitment Partnership Limited"/>
    <n v="-1050.49"/>
    <n v="1050.49"/>
    <x v="1"/>
    <n v="1050.49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3"/>
    <s v="AP-PY"/>
    <x v="39"/>
    <s v="000000009535"/>
    <n v="4324"/>
    <s v="6184-17"/>
    <n v="0"/>
    <n v="210"/>
    <s v="TSCO124-Scottish Viewpoint"/>
    <n v="-210"/>
    <n v="210"/>
    <x v="1"/>
    <n v="210"/>
    <s v="T"/>
    <s v="Scottish Viewpoint"/>
    <s v="T - Scottish Viewpoint"/>
    <x v="326"/>
    <x v="0"/>
    <s v="GIA"/>
    <x v="2"/>
    <b v="0"/>
    <n v="588"/>
    <x v="1"/>
  </r>
  <r>
    <s v="G-400-0400"/>
    <s v="GIA Bank Account"/>
    <s v="03"/>
    <s v="AP-PY"/>
    <x v="39"/>
    <s v="000000009536"/>
    <n v="4324"/>
    <s v="6184-18"/>
    <n v="0"/>
    <n v="298"/>
    <s v="TSLA101-Slanj Kilts"/>
    <n v="-298"/>
    <n v="298"/>
    <x v="1"/>
    <n v="298"/>
    <s v="T"/>
    <s v="Slanj Kilts"/>
    <s v="T - Slanj Kilts"/>
    <x v="470"/>
    <x v="0"/>
    <s v="GIA"/>
    <x v="2"/>
    <b v="0"/>
    <n v="298"/>
    <x v="1"/>
  </r>
  <r>
    <s v="G-400-0400"/>
    <s v="GIA Bank Account"/>
    <s v="03"/>
    <s v="AP-PY"/>
    <x v="39"/>
    <s v="000000009537"/>
    <n v="4324"/>
    <s v="6184-19"/>
    <n v="0"/>
    <n v="1720.32"/>
    <s v="TSPR100-Spotless Commercial Cleaning Ltd"/>
    <n v="-1720.32"/>
    <n v="1720.32"/>
    <x v="1"/>
    <n v="1720.32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3"/>
    <s v="AP-PY"/>
    <x v="39"/>
    <s v="000000009538"/>
    <n v="4324"/>
    <s v="6184-20"/>
    <n v="0"/>
    <n v="208.8"/>
    <s v="TWHI101-The White Paper Conference Company"/>
    <n v="-208.8"/>
    <n v="208.8"/>
    <x v="1"/>
    <n v="208.8"/>
    <s v="T"/>
    <s v="The White Paper Conference Company"/>
    <s v="T - The White Paper Conference Company"/>
    <x v="471"/>
    <x v="0"/>
    <s v="GIA"/>
    <x v="2"/>
    <b v="0"/>
    <n v="208.8"/>
    <x v="1"/>
  </r>
  <r>
    <s v="G-400-0400"/>
    <s v="GIA Bank Account"/>
    <s v="03"/>
    <s v="AP-PY"/>
    <x v="39"/>
    <s v="000000009539"/>
    <n v="4326"/>
    <s v="6186-1"/>
    <n v="0"/>
    <n v="210100"/>
    <s v="IYOU001-YouthLink Scotland"/>
    <n v="-210100"/>
    <n v="210100"/>
    <x v="1"/>
    <n v="210100"/>
    <s v="I"/>
    <s v="YouthLink Scotland"/>
    <s v="I - YouthLink Scotland"/>
    <x v="472"/>
    <x v="0"/>
    <s v="GIA"/>
    <x v="1"/>
    <b v="1"/>
    <n v="438989"/>
    <x v="0"/>
  </r>
  <r>
    <s v="G-400-0400"/>
    <s v="GIA Bank Account"/>
    <s v="03"/>
    <s v="AP-PY"/>
    <x v="40"/>
    <s v="000000009540"/>
    <n v="4338"/>
    <s v="6203-1"/>
    <n v="0"/>
    <n v="299"/>
    <s v="G100018-Kat Healy"/>
    <n v="-299"/>
    <n v="299"/>
    <x v="1"/>
    <n v="299"/>
    <s v="G"/>
    <s v="Kat Healy"/>
    <s v="G - Kat Healy"/>
    <x v="473"/>
    <x v="0"/>
    <s v="GIA"/>
    <x v="1"/>
    <b v="0"/>
    <n v="299"/>
    <x v="1"/>
  </r>
  <r>
    <s v="G-400-0400"/>
    <s v="GIA Bank Account"/>
    <s v="03"/>
    <s v="AP-PY"/>
    <x v="40"/>
    <s v="000000009541"/>
    <n v="4338"/>
    <s v="6203-2"/>
    <n v="0"/>
    <n v="1960"/>
    <s v="G100043-Paragon Ensemble"/>
    <n v="-1960"/>
    <n v="1960"/>
    <x v="1"/>
    <n v="1960"/>
    <s v="G"/>
    <s v="Paragon Ensemble"/>
    <s v="G - Paragon Ensemble"/>
    <x v="171"/>
    <x v="0"/>
    <s v="GIA"/>
    <x v="1"/>
    <b v="0"/>
    <n v="104960"/>
    <x v="0"/>
  </r>
  <r>
    <s v="G-400-0400"/>
    <s v="GIA Bank Account"/>
    <s v="03"/>
    <s v="AP-PY"/>
    <x v="40"/>
    <s v="000000009542"/>
    <n v="4338"/>
    <s v="6203-3"/>
    <n v="0"/>
    <n v="3750"/>
    <s v="G100363-Toby Christian"/>
    <n v="-3750"/>
    <n v="3750"/>
    <x v="1"/>
    <n v="3750"/>
    <s v="G"/>
    <s v="Toby Christian"/>
    <s v="G - Toby Christian"/>
    <x v="474"/>
    <x v="0"/>
    <s v="GIA"/>
    <x v="1"/>
    <b v="0"/>
    <n v="3750"/>
    <x v="1"/>
  </r>
  <r>
    <s v="G-400-0400"/>
    <s v="GIA Bank Account"/>
    <s v="03"/>
    <s v="AP-PY"/>
    <x v="40"/>
    <s v="000000009543"/>
    <n v="4338"/>
    <s v="6203-4"/>
    <n v="0"/>
    <n v="196376"/>
    <s v="IARG001-Argyll &amp; Bute Council"/>
    <n v="-196376"/>
    <n v="196376"/>
    <x v="1"/>
    <n v="196376"/>
    <s v="I"/>
    <s v="Argyll &amp; Bute Council"/>
    <s v="I - Argyll &amp; Bute Council"/>
    <x v="475"/>
    <x v="0"/>
    <s v="GIA"/>
    <x v="1"/>
    <b v="1"/>
    <n v="261836"/>
    <x v="0"/>
  </r>
  <r>
    <s v="G-400-0400"/>
    <s v="GIA Bank Account"/>
    <s v="03"/>
    <s v="AP-PY"/>
    <x v="40"/>
    <s v="000000009544"/>
    <n v="4338"/>
    <s v="6203-5"/>
    <n v="0"/>
    <n v="1054.49"/>
    <s v="ICLA012-Claremont Child Care"/>
    <n v="-1054.49"/>
    <n v="1054.49"/>
    <x v="1"/>
    <n v="1054.49"/>
    <s v="I"/>
    <s v="Claremont Child Care"/>
    <s v="I - Claremont Child Care"/>
    <x v="476"/>
    <x v="0"/>
    <s v="GIA"/>
    <x v="1"/>
    <b v="0"/>
    <n v="1054.49"/>
    <x v="1"/>
  </r>
  <r>
    <s v="G-400-0400"/>
    <s v="GIA Bank Account"/>
    <s v="03"/>
    <s v="AP-PY"/>
    <x v="40"/>
    <s v="000000009545"/>
    <n v="4338"/>
    <s v="6203-6"/>
    <n v="0"/>
    <n v="3700"/>
    <s v="IDEP001-Depot Arts"/>
    <n v="-3700"/>
    <n v="3700"/>
    <x v="1"/>
    <n v="3700"/>
    <s v="I"/>
    <s v="Depot Arts"/>
    <s v="I - Depot Arts"/>
    <x v="477"/>
    <x v="0"/>
    <s v="GIA"/>
    <x v="1"/>
    <b v="0"/>
    <n v="3700"/>
    <x v="1"/>
  </r>
  <r>
    <s v="G-400-0400"/>
    <s v="GIA Bank Account"/>
    <s v="03"/>
    <s v="AP-PY"/>
    <x v="40"/>
    <s v="000000009546"/>
    <n v="4338"/>
    <s v="6203-7"/>
    <n v="0"/>
    <n v="10050"/>
    <s v="IJQH001-JQH Productions"/>
    <n v="-10050"/>
    <n v="10050"/>
    <x v="1"/>
    <n v="10050"/>
    <s v="I"/>
    <s v="JQH Productions"/>
    <s v="I - JQH Productions"/>
    <x v="478"/>
    <x v="0"/>
    <s v="GIA"/>
    <x v="1"/>
    <b v="0"/>
    <n v="12730"/>
    <x v="1"/>
  </r>
  <r>
    <s v="G-400-0400"/>
    <s v="GIA Bank Account"/>
    <s v="03"/>
    <s v="AP-PY"/>
    <x v="40"/>
    <s v="000000009547"/>
    <n v="4338"/>
    <s v="6203-8"/>
    <n v="0"/>
    <n v="6025"/>
    <s v="IMEN001-Mendelssohn on Mull Trust"/>
    <n v="-6025"/>
    <n v="6025"/>
    <x v="1"/>
    <n v="6025"/>
    <s v="I"/>
    <s v="Mendelssohn on Mull Trust"/>
    <s v="I - Mendelssohn on Mull Trust"/>
    <x v="479"/>
    <x v="0"/>
    <s v="GIA"/>
    <x v="1"/>
    <b v="0"/>
    <n v="6025"/>
    <x v="1"/>
  </r>
  <r>
    <s v="G-400-0400"/>
    <s v="GIA Bank Account"/>
    <s v="03"/>
    <s v="AP-PY"/>
    <x v="40"/>
    <s v="000000009548"/>
    <n v="4338"/>
    <s v="6203-9"/>
    <n v="0"/>
    <n v="12577"/>
    <s v="IMID001-Midlothian Council"/>
    <n v="-12577"/>
    <n v="12577"/>
    <x v="1"/>
    <n v="12577"/>
    <s v="I"/>
    <s v="Midlothian Council"/>
    <s v="I - Midlothian Council"/>
    <x v="480"/>
    <x v="0"/>
    <s v="GIA"/>
    <x v="1"/>
    <b v="0"/>
    <n v="202111"/>
    <x v="0"/>
  </r>
  <r>
    <s v="G-400-0400"/>
    <s v="GIA Bank Account"/>
    <s v="03"/>
    <s v="AP-PY"/>
    <x v="40"/>
    <s v="000000009549"/>
    <n v="4338"/>
    <s v="6203-10"/>
    <n v="0"/>
    <n v="7880"/>
    <s v="IRIC012-Rico Capuano"/>
    <n v="-7880"/>
    <n v="7880"/>
    <x v="1"/>
    <n v="7880"/>
    <s v="I"/>
    <s v="Rico Capuano"/>
    <s v="I - Rico Capuano"/>
    <x v="481"/>
    <x v="0"/>
    <s v="GIA"/>
    <x v="1"/>
    <b v="0"/>
    <n v="7880"/>
    <x v="1"/>
  </r>
  <r>
    <s v="G-400-0400"/>
    <s v="GIA Bank Account"/>
    <s v="03"/>
    <s v="AP-PY"/>
    <x v="40"/>
    <s v="000000009550"/>
    <n v="4338"/>
    <s v="6203-11"/>
    <n v="0"/>
    <n v="7500"/>
    <s v="IROD003-Roderick Buchanan"/>
    <n v="-7500"/>
    <n v="7500"/>
    <x v="1"/>
    <n v="7500"/>
    <s v="I"/>
    <s v="Roderick Buchanan"/>
    <s v="I - Roderick Buchanan"/>
    <x v="482"/>
    <x v="0"/>
    <s v="GIA"/>
    <x v="1"/>
    <b v="0"/>
    <n v="7500"/>
    <x v="1"/>
  </r>
  <r>
    <s v="G-400-0400"/>
    <s v="GIA Bank Account"/>
    <s v="03"/>
    <s v="AP-PY"/>
    <x v="40"/>
    <s v="000000009551"/>
    <n v="4338"/>
    <s v="6203-12"/>
    <n v="0"/>
    <n v="222574"/>
    <s v="ISCO003-Scottish Borders Council"/>
    <n v="-222574"/>
    <n v="222574"/>
    <x v="1"/>
    <n v="222574"/>
    <s v="I"/>
    <s v="Scottish Borders Council"/>
    <s v="I - Scottish Borders Council"/>
    <x v="435"/>
    <x v="0"/>
    <s v="GIA"/>
    <x v="1"/>
    <b v="1"/>
    <n v="342359.46"/>
    <x v="0"/>
  </r>
  <r>
    <s v="G-400-0400"/>
    <s v="GIA Bank Account"/>
    <s v="03"/>
    <s v="AP-PY"/>
    <x v="40"/>
    <s v="000000009552"/>
    <n v="4338"/>
    <s v="6203-13"/>
    <n v="0"/>
    <n v="36000"/>
    <s v="ISCO051-Scottish Music Information Centre Ltd"/>
    <n v="-36000"/>
    <n v="36000"/>
    <x v="1"/>
    <n v="36000"/>
    <s v="I"/>
    <s v="Scottish Music Information Centre Ltd"/>
    <s v="I - Scottish Music Information Centre Ltd"/>
    <x v="483"/>
    <x v="0"/>
    <s v="GIA"/>
    <x v="1"/>
    <b v="1"/>
    <n v="85000"/>
    <x v="0"/>
  </r>
  <r>
    <s v="G-400-0400"/>
    <s v="GIA Bank Account"/>
    <s v="03"/>
    <s v="AP-PY"/>
    <x v="40"/>
    <s v="000000009553"/>
    <n v="4338"/>
    <s v="6203-14"/>
    <n v="0"/>
    <n v="411217"/>
    <s v="ISOU005-South Lanarkshire Council"/>
    <n v="-411217"/>
    <n v="411217"/>
    <x v="1"/>
    <n v="411217"/>
    <s v="I"/>
    <s v="South Lanarkshire Council"/>
    <s v="I - South Lanarkshire Council"/>
    <x v="484"/>
    <x v="0"/>
    <s v="GIA"/>
    <x v="1"/>
    <b v="1"/>
    <n v="510357"/>
    <x v="0"/>
  </r>
  <r>
    <s v="G-400-0400"/>
    <s v="GIA Bank Account"/>
    <s v="03"/>
    <s v="AP-PY"/>
    <x v="40"/>
    <s v="000000009554"/>
    <n v="4338"/>
    <s v="6203-15"/>
    <n v="0"/>
    <n v="112482"/>
    <s v="IWES001-West Dunbartonshire Council"/>
    <n v="-112482"/>
    <n v="112482"/>
    <x v="1"/>
    <n v="112482"/>
    <s v="I"/>
    <s v="West Dunbartonshire Council"/>
    <s v="I - West Dunbartonshire Council"/>
    <x v="485"/>
    <x v="0"/>
    <s v="GIA"/>
    <x v="1"/>
    <b v="1"/>
    <n v="137473"/>
    <x v="0"/>
  </r>
  <r>
    <s v="G-400-0400"/>
    <s v="GIA Bank Account"/>
    <s v="03"/>
    <s v="AP-PY"/>
    <x v="40"/>
    <s v="000000009555"/>
    <n v="4338"/>
    <s v="6203-16"/>
    <n v="0"/>
    <n v="199.39"/>
    <s v="TARO100-Arnold Clark Finance Ltd"/>
    <n v="-199.39"/>
    <n v="199.39"/>
    <x v="1"/>
    <n v="199.39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3"/>
    <s v="AP-PY"/>
    <x v="40"/>
    <s v="000000009556"/>
    <n v="4338"/>
    <s v="6203-17"/>
    <n v="0"/>
    <n v="168.29"/>
    <s v="TBRI113-Brian OhEadhra"/>
    <n v="-168.29"/>
    <n v="168.29"/>
    <x v="1"/>
    <n v="168.29"/>
    <s v="T"/>
    <s v="Brian OhEadhra"/>
    <s v="T - Brian OhEadhra"/>
    <x v="391"/>
    <x v="0"/>
    <s v="GIA"/>
    <x v="2"/>
    <b v="0"/>
    <n v="947.16"/>
    <x v="1"/>
  </r>
  <r>
    <s v="G-400-0400"/>
    <s v="GIA Bank Account"/>
    <s v="03"/>
    <s v="AP-PY"/>
    <x v="40"/>
    <s v="000000009557"/>
    <n v="4338"/>
    <s v="6203-18"/>
    <n v="0"/>
    <n v="320.87"/>
    <s v="TCHR107-Christoph Jankowski"/>
    <n v="-320.87"/>
    <n v="320.87"/>
    <x v="1"/>
    <n v="320.87"/>
    <s v="T"/>
    <s v="Christoph Jankowski"/>
    <s v="T - Christoph Jankowski"/>
    <x v="300"/>
    <x v="0"/>
    <s v="GIA"/>
    <x v="2"/>
    <b v="0"/>
    <n v="729.8"/>
    <x v="1"/>
  </r>
  <r>
    <s v="G-400-0400"/>
    <s v="GIA Bank Account"/>
    <s v="03"/>
    <s v="AP-PY"/>
    <x v="40"/>
    <s v="000000009558"/>
    <n v="4338"/>
    <s v="6203-19"/>
    <n v="0"/>
    <n v="49.04"/>
    <s v="TCIT103-CITY MILK"/>
    <n v="-49.04"/>
    <n v="49.04"/>
    <x v="1"/>
    <n v="49.04"/>
    <s v="T"/>
    <s v="CITY MILK"/>
    <s v="T - CITY MILK"/>
    <x v="62"/>
    <x v="0"/>
    <s v="GIA"/>
    <x v="2"/>
    <b v="0"/>
    <n v="604.2700000000001"/>
    <x v="1"/>
  </r>
  <r>
    <s v="G-400-0400"/>
    <s v="GIA Bank Account"/>
    <s v="03"/>
    <s v="AP-PY"/>
    <x v="40"/>
    <s v="000000009559"/>
    <n v="4338"/>
    <s v="6203-20"/>
    <n v="0"/>
    <n v="6500"/>
    <s v="TFOC100-Focus Show Ltd"/>
    <n v="-6500"/>
    <n v="6500"/>
    <x v="1"/>
    <n v="6500"/>
    <s v="T"/>
    <s v="Focus Show Ltd"/>
    <s v="T - Focus Show Ltd"/>
    <x v="486"/>
    <x v="0"/>
    <s v="GIA"/>
    <x v="2"/>
    <b v="0"/>
    <n v="6500"/>
    <x v="1"/>
  </r>
  <r>
    <s v="G-400-0400"/>
    <s v="GIA Bank Account"/>
    <s v="03"/>
    <s v="AP-PY"/>
    <x v="40"/>
    <s v="000000009560"/>
    <n v="4338"/>
    <s v="6203-21"/>
    <n v="0"/>
    <n v="340.2"/>
    <s v="TGUI100-GTW Storage Services Ltd"/>
    <n v="-340.2"/>
    <n v="340.2"/>
    <x v="1"/>
    <n v="340.2"/>
    <s v="T"/>
    <s v="GTW Storage Services Ltd"/>
    <s v="T - GTW Storage Services Ltd"/>
    <x v="168"/>
    <x v="0"/>
    <s v="GIA"/>
    <x v="2"/>
    <b v="0"/>
    <n v="1360.8"/>
    <x v="1"/>
  </r>
  <r>
    <s v="G-400-0400"/>
    <s v="GIA Bank Account"/>
    <s v="03"/>
    <s v="AP-PY"/>
    <x v="40"/>
    <s v="000000009561"/>
    <n v="4338"/>
    <s v="6203-22"/>
    <n v="0"/>
    <n v="1200"/>
    <s v="TLAW101-Law At Work Ltd"/>
    <n v="-1200"/>
    <n v="1200"/>
    <x v="1"/>
    <n v="1200"/>
    <s v="T"/>
    <s v="Law At Work Ltd"/>
    <s v="T - Law At Work Ltd"/>
    <x v="298"/>
    <x v="0"/>
    <s v="GIA"/>
    <x v="2"/>
    <b v="0"/>
    <n v="17280"/>
    <x v="1"/>
  </r>
  <r>
    <s v="G-400-0400"/>
    <s v="GIA Bank Account"/>
    <s v="03"/>
    <s v="AP-PY"/>
    <x v="40"/>
    <s v="000000009562"/>
    <n v="4338"/>
    <s v="6203-23"/>
    <n v="0"/>
    <n v="60"/>
    <s v="TOFF103-Office Care"/>
    <n v="-60"/>
    <n v="60"/>
    <x v="1"/>
    <n v="60"/>
    <s v="T"/>
    <s v="Office Care"/>
    <s v="T - Office Care"/>
    <x v="264"/>
    <x v="0"/>
    <s v="GIA"/>
    <x v="2"/>
    <b v="0"/>
    <n v="8491.49"/>
    <x v="1"/>
  </r>
  <r>
    <s v="G-400-0400"/>
    <s v="GIA Bank Account"/>
    <s v="03"/>
    <s v="AP-PY"/>
    <x v="40"/>
    <s v="000000009563"/>
    <n v="4338"/>
    <s v="6203-24"/>
    <n v="0"/>
    <n v="549.6"/>
    <s v="TROB102-Rob McDougall"/>
    <n v="-549.6"/>
    <n v="549.6"/>
    <x v="1"/>
    <n v="549.6"/>
    <s v="T"/>
    <s v="Rob McDougall"/>
    <s v="T - Rob McDougall"/>
    <x v="487"/>
    <x v="0"/>
    <s v="GIA"/>
    <x v="2"/>
    <b v="0"/>
    <n v="897.6"/>
    <x v="1"/>
  </r>
  <r>
    <s v="G-400-0400"/>
    <s v="GIA Bank Account"/>
    <s v="03"/>
    <s v="AP-PY"/>
    <x v="40"/>
    <s v="000000009564"/>
    <n v="4338"/>
    <s v="6203-25"/>
    <n v="0"/>
    <n v="129.69999999999999"/>
    <s v="TSIG100-ShredIt (East of Scotland) Ltd"/>
    <n v="-129.69999999999999"/>
    <n v="129.69999999999999"/>
    <x v="1"/>
    <n v="129.69999999999999"/>
    <s v="T"/>
    <s v="ShredIt (East of Scotland) Ltd"/>
    <s v="T - ShredIt (East of Scotland) Ltd"/>
    <x v="86"/>
    <x v="0"/>
    <s v="GIA"/>
    <x v="2"/>
    <b v="0"/>
    <n v="3247.48"/>
    <x v="1"/>
  </r>
  <r>
    <s v="G-400-0400"/>
    <s v="GIA Bank Account"/>
    <s v="03"/>
    <s v="AP-PY"/>
    <x v="40"/>
    <s v="000000009565"/>
    <n v="4338"/>
    <s v="6203-26"/>
    <n v="0"/>
    <n v="1260"/>
    <s v="TSTU100-Strathclyde Pension Fund"/>
    <n v="-1260"/>
    <n v="1260"/>
    <x v="1"/>
    <n v="1260"/>
    <s v="T"/>
    <s v="Strathclyde Pension Fund"/>
    <s v="T - Strathclyde Pension Fund"/>
    <x v="149"/>
    <x v="8"/>
    <s v="GIA"/>
    <x v="2"/>
    <b v="0"/>
    <n v="155480.82"/>
    <x v="0"/>
  </r>
  <r>
    <s v="G-400-0400"/>
    <s v="GIA Bank Account"/>
    <s v="03"/>
    <s v="AP-PY"/>
    <x v="40"/>
    <s v="000000009618"/>
    <n v="4381"/>
    <s v="6248-1"/>
    <n v="0"/>
    <n v="1133.08"/>
    <s v="TSAR104-Sarl Cannes Accommodation"/>
    <n v="-1133.08"/>
    <n v="1133.08"/>
    <x v="1"/>
    <n v="1133.08"/>
    <s v="T"/>
    <s v="Sarl Cannes Accommodation"/>
    <s v="T - Sarl Cannes Accommodation"/>
    <x v="488"/>
    <x v="0"/>
    <s v="GIA"/>
    <x v="2"/>
    <b v="0"/>
    <n v="1133.08"/>
    <x v="1"/>
  </r>
  <r>
    <s v="G-400-0400"/>
    <s v="GIA Bank Account"/>
    <s v="03"/>
    <s v="AP-PY"/>
    <x v="40"/>
    <s v="000000009619"/>
    <n v="4383"/>
    <s v="6250-1"/>
    <n v="0"/>
    <n v="257.16000000000003"/>
    <s v="EGBCC-Gordon Barnes (CC)"/>
    <n v="-257.16000000000003"/>
    <n v="257.16000000000003"/>
    <x v="1"/>
    <n v="257.16000000000003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03"/>
    <s v="AP-PY"/>
    <x v="40"/>
    <s v="000000009620"/>
    <n v="4383"/>
    <s v="6250-2"/>
    <n v="0"/>
    <n v="250.04"/>
    <s v="EJACC-Janet Archer    (CC)"/>
    <n v="-250.04"/>
    <n v="250.04"/>
    <x v="1"/>
    <n v="250.04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03"/>
    <s v="AR-PY"/>
    <x v="41"/>
    <s v="SCOTTISH GOVT"/>
    <n v="4327"/>
    <s v="6195-1"/>
    <n v="2146830"/>
    <n v="0"/>
    <s v="TSCO103-Scottish Government (GIA)"/>
    <n v="2146830"/>
    <n v="2146830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03"/>
    <s v="AR-PY"/>
    <x v="42"/>
    <s v="SCOTTISH GOVT"/>
    <n v="4328"/>
    <s v="6196-1"/>
    <n v="32681"/>
    <n v="0"/>
    <s v="TSCO103-Scottish Government (GIA)"/>
    <n v="32681"/>
    <n v="32681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03"/>
    <s v="AR-PY"/>
    <x v="35"/>
    <s v="SCOTTISH GOVT"/>
    <n v="4329"/>
    <s v="6197-1"/>
    <n v="6878818"/>
    <n v="0"/>
    <s v="TSCO103-Scottish Government (GIA)"/>
    <n v="6878818"/>
    <n v="6878818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03"/>
    <s v="AR-PY"/>
    <x v="39"/>
    <s v="SCOTTISH GOVT"/>
    <n v="4330"/>
    <s v="6198-1"/>
    <n v="4666667"/>
    <n v="0"/>
    <s v="TSCO103-Scottish Government (GIA)"/>
    <n v="4666667"/>
    <n v="4666667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03"/>
    <s v="AR-PY"/>
    <x v="37"/>
    <s v="P HAMLYN FDN GRANT"/>
    <n v="4339"/>
    <s v="6207-1"/>
    <n v="30000"/>
    <n v="0"/>
    <s v="TPAU100-Paul Hamlyn Foundation"/>
    <n v="30000"/>
    <n v="30000"/>
    <x v="0"/>
    <n v="0"/>
    <s v="T"/>
    <s v="Paul Hamlyn Foundation"/>
    <s v="T - Paul Hamlyn Foundation"/>
    <x v="489"/>
    <x v="0"/>
    <s v="GIA"/>
    <x v="2"/>
    <b v="0"/>
    <n v="0"/>
    <x v="1"/>
  </r>
  <r>
    <s v="G-400-0400"/>
    <s v="GIA Bank Account"/>
    <s v="03"/>
    <s v="AR-PY"/>
    <x v="37"/>
    <s v="P HAMLYN FDN GRANT"/>
    <n v="4340"/>
    <s v="6208-1"/>
    <n v="30000"/>
    <n v="0"/>
    <s v="TPAU100-Paul Hamlyn Foundation"/>
    <n v="30000"/>
    <n v="30000"/>
    <x v="0"/>
    <n v="0"/>
    <s v="T"/>
    <s v="Paul Hamlyn Foundation"/>
    <s v="T - Paul Hamlyn Foundation"/>
    <x v="489"/>
    <x v="0"/>
    <s v="GIA"/>
    <x v="2"/>
    <b v="0"/>
    <n v="0"/>
    <x v="1"/>
  </r>
  <r>
    <s v="G-400-0400"/>
    <s v="GIA Bank Account"/>
    <s v="03"/>
    <s v="AR-PY"/>
    <x v="42"/>
    <s v="62175431862075000N"/>
    <n v="4341"/>
    <s v="6210-1"/>
    <n v="660"/>
    <n v="0"/>
    <s v="TMON101-Monckton Chambers"/>
    <n v="660"/>
    <n v="660"/>
    <x v="0"/>
    <n v="0"/>
    <s v="T"/>
    <s v="Monckton Chambers"/>
    <s v="T - Monckton Chambers"/>
    <x v="333"/>
    <x v="0"/>
    <s v="GIA"/>
    <x v="2"/>
    <b v="0"/>
    <n v="660"/>
    <x v="1"/>
  </r>
  <r>
    <s v="G-400-0400"/>
    <s v="GIA Bank Account"/>
    <s v="03"/>
    <s v="BK-EN"/>
    <x v="42"/>
    <m/>
    <n v="4234"/>
    <s v="6108-1"/>
    <n v="0"/>
    <n v="9956.84"/>
    <m/>
    <n v="-9956.84"/>
    <n v="9956.84"/>
    <x v="1"/>
    <n v="9956.84"/>
    <s v=""/>
    <e v="#VALUE!"/>
    <e v="#VALUE!"/>
    <x v="0"/>
    <x v="0"/>
    <s v="GIA"/>
    <x v="3"/>
    <b v="0"/>
    <n v="334393.72000000003"/>
    <x v="0"/>
  </r>
  <r>
    <s v="G-400-0400"/>
    <s v="GIA Bank Account"/>
    <s v="03"/>
    <s v="BK-EN"/>
    <x v="42"/>
    <m/>
    <n v="4235"/>
    <s v="6109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3"/>
    <s v="BK-EN"/>
    <x v="42"/>
    <m/>
    <n v="4236"/>
    <s v="6110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3"/>
    <s v="BK-EN"/>
    <x v="37"/>
    <m/>
    <n v="4288"/>
    <s v="6159-1"/>
    <n v="0"/>
    <n v="223.03"/>
    <m/>
    <n v="-223.03"/>
    <n v="223.03"/>
    <x v="1"/>
    <n v="223.03"/>
    <s v=""/>
    <e v="#VALUE!"/>
    <e v="#VALUE!"/>
    <x v="0"/>
    <x v="0"/>
    <s v="GIA"/>
    <x v="3"/>
    <b v="0"/>
    <n v="334393.72000000003"/>
    <x v="0"/>
  </r>
  <r>
    <s v="G-400-0400"/>
    <s v="GIA Bank Account"/>
    <s v="03"/>
    <s v="BK-EN"/>
    <x v="43"/>
    <m/>
    <n v="4332"/>
    <s v="6204-1"/>
    <n v="19.940000000000001"/>
    <n v="0"/>
    <m/>
    <n v="19.940000000000001"/>
    <n v="19.940000000000001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3"/>
    <s v="BK-EN"/>
    <x v="35"/>
    <m/>
    <n v="4351"/>
    <s v="6219-1"/>
    <n v="0"/>
    <n v="8.9"/>
    <m/>
    <n v="-8.9"/>
    <n v="8.9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3"/>
    <s v="BK-EN"/>
    <x v="44"/>
    <m/>
    <n v="4352"/>
    <s v="6221-1"/>
    <n v="319.38"/>
    <n v="0"/>
    <m/>
    <n v="319.38"/>
    <n v="319.38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3"/>
    <s v="BK-EN"/>
    <x v="40"/>
    <m/>
    <n v="4397"/>
    <s v="6271-1"/>
    <n v="1133.08"/>
    <n v="0"/>
    <m/>
    <n v="1133.08"/>
    <n v="1133.08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4"/>
    <s v="AP-PI"/>
    <x v="45"/>
    <s v="000000009616"/>
    <n v="4377"/>
    <s v="6243-1"/>
    <n v="0"/>
    <n v="50"/>
    <s v="E0356-Francis Lopez"/>
    <n v="-50"/>
    <n v="50"/>
    <x v="0"/>
    <n v="0"/>
    <s v="E"/>
    <s v="Francis Lopez"/>
    <s v="E - Francis Lopez"/>
    <x v="0"/>
    <x v="0"/>
    <s v="GIA"/>
    <x v="0"/>
    <b v="0"/>
    <n v="334393.72000000003"/>
    <x v="0"/>
  </r>
  <r>
    <s v="G-400-0400"/>
    <s v="GIA Bank Account"/>
    <s v="04"/>
    <s v="AP-PY"/>
    <x v="46"/>
    <s v="000000009566"/>
    <n v="4354"/>
    <s v="6220-1"/>
    <n v="0"/>
    <n v="592.13"/>
    <s v="DDGLATAX-Glasgow Taxis Ltd  (Direct Debit)"/>
    <n v="-592.13"/>
    <n v="592.13"/>
    <x v="1"/>
    <n v="592.13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04"/>
    <s v="AP-PY"/>
    <x v="46"/>
    <s v="000000009567"/>
    <n v="4354"/>
    <s v="6220-2"/>
    <n v="0"/>
    <n v="35"/>
    <s v="DDINF-Informations Commissioner's Office  (Direct Debit)"/>
    <n v="-35"/>
    <n v="35"/>
    <x v="1"/>
    <n v="35"/>
    <s v="D"/>
    <s v="Informations Commissioner's Office (Direct Debit)"/>
    <s v="D - Informations Commissioner's Office (Direct Debit)"/>
    <x v="490"/>
    <x v="0"/>
    <s v="GIA"/>
    <x v="2"/>
    <b v="0"/>
    <n v="35"/>
    <x v="1"/>
  </r>
  <r>
    <s v="G-400-0400"/>
    <s v="GIA Bank Account"/>
    <s v="04"/>
    <s v="AP-PY"/>
    <x v="46"/>
    <s v="000000009568"/>
    <n v="4354"/>
    <s v="6220-3"/>
    <n v="0"/>
    <n v="1647.09"/>
    <s v="DDLAW-Law at Work (DD)"/>
    <n v="-1647.09"/>
    <n v="1647.09"/>
    <x v="1"/>
    <n v="1647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04"/>
    <s v="AP-PY"/>
    <x v="46"/>
    <s v="000000009570"/>
    <n v="4354"/>
    <s v="6220-4"/>
    <n v="0"/>
    <n v="212056.25"/>
    <s v="DDMOR-Moorepay (Direct Debit)"/>
    <n v="-212056.25"/>
    <n v="212056.25"/>
    <x v="1"/>
    <n v="212056.25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04"/>
    <s v="AP-PY"/>
    <x v="46"/>
    <s v="000000009571"/>
    <n v="4354"/>
    <s v="6220-5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04"/>
    <s v="AP-PY"/>
    <x v="46"/>
    <s v="000000009572"/>
    <n v="4354"/>
    <s v="6220-6"/>
    <n v="0"/>
    <n v="206"/>
    <s v="DDPIT-Postage By Phone-Pitney Bowes Ltd (DD)"/>
    <n v="-206"/>
    <n v="206"/>
    <x v="1"/>
    <n v="206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04"/>
    <s v="AP-PY"/>
    <x v="46"/>
    <s v="000000009573"/>
    <n v="4354"/>
    <s v="6220-7"/>
    <n v="0"/>
    <n v="2099.4"/>
    <s v="DDRAIL-Rail Settlement Plan"/>
    <n v="-2099.4"/>
    <n v="2099.4"/>
    <x v="1"/>
    <n v="2099.4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04"/>
    <s v="AP-PY"/>
    <x v="46"/>
    <s v="000000009574"/>
    <n v="4354"/>
    <s v="6220-8"/>
    <n v="0"/>
    <n v="450"/>
    <s v="DDSCOTEQ-Scottish Equitable (DD)"/>
    <n v="-450"/>
    <n v="450"/>
    <x v="1"/>
    <n v="450"/>
    <s v="D"/>
    <s v="Scottish Equitable (DD)"/>
    <s v="D - Scottish Equitable (DD)"/>
    <x v="159"/>
    <x v="0"/>
    <s v="GIA"/>
    <x v="2"/>
    <b v="0"/>
    <n v="4950"/>
    <x v="1"/>
  </r>
  <r>
    <s v="G-400-0400"/>
    <s v="GIA Bank Account"/>
    <s v="04"/>
    <s v="AP-PY"/>
    <x v="46"/>
    <s v="000000009575"/>
    <n v="4354"/>
    <s v="6220-9"/>
    <n v="0"/>
    <n v="2980.76"/>
    <s v="DDVOD-Vodafone (Direct Debit)"/>
    <n v="-2980.76"/>
    <n v="2980.76"/>
    <x v="1"/>
    <n v="2980.76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04"/>
    <s v="AP-PY"/>
    <x v="45"/>
    <s v="000000009576"/>
    <n v="4376"/>
    <s v="6241-1"/>
    <n v="0"/>
    <n v="16"/>
    <s v="E0134-David Taylor"/>
    <n v="-16"/>
    <n v="16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4"/>
    <s v="AP-PY"/>
    <x v="45"/>
    <s v="000000009577"/>
    <n v="4376"/>
    <s v="6241-2"/>
    <n v="0"/>
    <n v="238.67"/>
    <s v="E0379-Mark Thomas"/>
    <n v="-238.67"/>
    <n v="238.67"/>
    <x v="0"/>
    <n v="0"/>
    <s v="E"/>
    <s v="Mark Thomas"/>
    <s v="E - Mark Thomas"/>
    <x v="0"/>
    <x v="0"/>
    <s v="GIA"/>
    <x v="0"/>
    <b v="0"/>
    <n v="334393.72000000003"/>
    <x v="0"/>
  </r>
  <r>
    <s v="G-400-0400"/>
    <s v="GIA Bank Account"/>
    <s v="04"/>
    <s v="AP-PY"/>
    <x v="45"/>
    <s v="000000009578"/>
    <n v="4376"/>
    <s v="6241-3"/>
    <n v="0"/>
    <n v="11"/>
    <s v="E0419-Helen Sim"/>
    <n v="-11"/>
    <n v="11"/>
    <x v="0"/>
    <n v="0"/>
    <s v="E"/>
    <s v="Helen Sim"/>
    <s v="E - Helen Sim"/>
    <x v="0"/>
    <x v="0"/>
    <s v="GIA"/>
    <x v="0"/>
    <b v="0"/>
    <n v="334393.72000000003"/>
    <x v="0"/>
  </r>
  <r>
    <s v="G-400-0400"/>
    <s v="GIA Bank Account"/>
    <s v="04"/>
    <s v="AP-PY"/>
    <x v="45"/>
    <s v="000000009579"/>
    <n v="4376"/>
    <s v="6241-4"/>
    <n v="0"/>
    <n v="177.31"/>
    <s v="E0424-Alastair Evans"/>
    <n v="-177.31"/>
    <n v="177.31"/>
    <x v="0"/>
    <n v="0"/>
    <s v="E"/>
    <s v="Alastair Evans"/>
    <s v="E - Alastair Evans"/>
    <x v="0"/>
    <x v="0"/>
    <s v="GIA"/>
    <x v="0"/>
    <b v="0"/>
    <n v="334393.72000000003"/>
    <x v="0"/>
  </r>
  <r>
    <s v="G-400-0400"/>
    <s v="GIA Bank Account"/>
    <s v="04"/>
    <s v="AP-PY"/>
    <x v="45"/>
    <s v="000000009580"/>
    <n v="4376"/>
    <s v="6241-5"/>
    <n v="0"/>
    <n v="154.16"/>
    <s v="E0925-Andrew Leitch"/>
    <n v="-154.16"/>
    <n v="154.16"/>
    <x v="0"/>
    <n v="0"/>
    <s v="E"/>
    <s v="Andrew Leitch"/>
    <s v="E - Andrew Leitch"/>
    <x v="0"/>
    <x v="0"/>
    <s v="GIA"/>
    <x v="0"/>
    <b v="0"/>
    <n v="334393.72000000003"/>
    <x v="0"/>
  </r>
  <r>
    <s v="G-400-0400"/>
    <s v="GIA Bank Account"/>
    <s v="04"/>
    <s v="AP-PY"/>
    <x v="45"/>
    <s v="000000009581"/>
    <n v="4376"/>
    <s v="6241-6"/>
    <n v="0"/>
    <n v="504.65"/>
    <s v="E1735-Ian Smith"/>
    <n v="-504.65"/>
    <n v="504.65"/>
    <x v="0"/>
    <n v="0"/>
    <s v="E"/>
    <s v="Ian Smith"/>
    <s v="E - Ian Smith"/>
    <x v="0"/>
    <x v="0"/>
    <s v="GIA"/>
    <x v="0"/>
    <b v="0"/>
    <n v="334393.72000000003"/>
    <x v="0"/>
  </r>
  <r>
    <s v="G-400-0400"/>
    <s v="GIA Bank Account"/>
    <s v="04"/>
    <s v="AP-PY"/>
    <x v="45"/>
    <s v="000000009583"/>
    <n v="4376"/>
    <s v="6241-7"/>
    <n v="0"/>
    <n v="264.99"/>
    <s v="E1865-Brodie Pringle"/>
    <n v="-264.99"/>
    <n v="264.99"/>
    <x v="0"/>
    <n v="0"/>
    <s v="E"/>
    <s v="Brodie Pringle"/>
    <s v="E - Brodie Pringle"/>
    <x v="0"/>
    <x v="0"/>
    <s v="GIA"/>
    <x v="0"/>
    <b v="0"/>
    <n v="334393.72000000003"/>
    <x v="0"/>
  </r>
  <r>
    <s v="G-400-0400"/>
    <s v="GIA Bank Account"/>
    <s v="04"/>
    <s v="AP-PY"/>
    <x v="45"/>
    <s v="000000009584"/>
    <n v="4376"/>
    <s v="6241-8"/>
    <n v="0"/>
    <n v="82.95"/>
    <s v="E1875-Lulu Johnston"/>
    <n v="-82.95"/>
    <n v="82.95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04"/>
    <s v="AP-PY"/>
    <x v="45"/>
    <s v="000000009585"/>
    <n v="4376"/>
    <s v="6241-9"/>
    <n v="0"/>
    <n v="37.299999999999997"/>
    <s v="E1896-Helen Trew"/>
    <n v="-37.299999999999997"/>
    <n v="37.299999999999997"/>
    <x v="0"/>
    <n v="0"/>
    <s v="E"/>
    <s v="Helen Trew"/>
    <s v="E - Helen Trew"/>
    <x v="0"/>
    <x v="0"/>
    <s v="GIA"/>
    <x v="0"/>
    <b v="0"/>
    <n v="334393.72000000003"/>
    <x v="0"/>
  </r>
  <r>
    <s v="G-400-0400"/>
    <s v="GIA Bank Account"/>
    <s v="04"/>
    <s v="AP-PY"/>
    <x v="45"/>
    <s v="000000009586"/>
    <n v="4376"/>
    <s v="6241-10"/>
    <n v="0"/>
    <n v="21"/>
    <s v="E1897-Christine Halsall"/>
    <n v="-21"/>
    <n v="21"/>
    <x v="0"/>
    <n v="0"/>
    <s v="E"/>
    <s v="Christine Halsall"/>
    <s v="E - Christine Halsall"/>
    <x v="0"/>
    <x v="0"/>
    <s v="GIA"/>
    <x v="0"/>
    <b v="0"/>
    <n v="334393.72000000003"/>
    <x v="0"/>
  </r>
  <r>
    <s v="G-400-0400"/>
    <s v="GIA Bank Account"/>
    <s v="04"/>
    <s v="AP-PY"/>
    <x v="45"/>
    <s v="000000009587"/>
    <n v="4376"/>
    <s v="6241-11"/>
    <n v="0"/>
    <n v="37"/>
    <s v="E1902-Catherine Rothwell"/>
    <n v="-37"/>
    <n v="37"/>
    <x v="0"/>
    <n v="0"/>
    <s v="E"/>
    <s v="Catherine Rothwell"/>
    <s v="E - Catherine Rothwell"/>
    <x v="0"/>
    <x v="0"/>
    <s v="GIA"/>
    <x v="0"/>
    <b v="0"/>
    <n v="334393.72000000003"/>
    <x v="0"/>
  </r>
  <r>
    <s v="G-400-0400"/>
    <s v="GIA Bank Account"/>
    <s v="04"/>
    <s v="AP-PY"/>
    <x v="45"/>
    <s v="000000009588"/>
    <n v="4376"/>
    <s v="6241-12"/>
    <n v="0"/>
    <n v="15000"/>
    <s v="G100138-Edinburgh Sculpture Workshop"/>
    <n v="-15000"/>
    <n v="15000"/>
    <x v="1"/>
    <n v="15000"/>
    <s v="G"/>
    <s v="Edinburgh Sculpture Workshop"/>
    <s v="G - Edinburgh Sculpture Workshop"/>
    <x v="201"/>
    <x v="0"/>
    <s v="GIA"/>
    <x v="1"/>
    <b v="0"/>
    <n v="248332"/>
    <x v="0"/>
  </r>
  <r>
    <s v="G-400-0400"/>
    <s v="GIA Bank Account"/>
    <s v="04"/>
    <s v="AP-PY"/>
    <x v="45"/>
    <s v="000000009589"/>
    <n v="4376"/>
    <s v="6241-13"/>
    <n v="0"/>
    <n v="6000"/>
    <s v="G100372-Lake of Stars Ltd"/>
    <n v="-6000"/>
    <n v="6000"/>
    <x v="1"/>
    <n v="6000"/>
    <s v="G"/>
    <s v="Lake of Stars Ltd"/>
    <s v="G - Lake of Stars Ltd"/>
    <x v="491"/>
    <x v="0"/>
    <s v="GIA"/>
    <x v="1"/>
    <b v="0"/>
    <n v="8000"/>
    <x v="1"/>
  </r>
  <r>
    <s v="G-400-0400"/>
    <s v="GIA Bank Account"/>
    <s v="04"/>
    <s v="AP-PY"/>
    <x v="45"/>
    <s v="000000009590"/>
    <n v="4376"/>
    <s v="6241-14"/>
    <n v="0"/>
    <n v="20240"/>
    <s v="G100387-Faction North Ltd"/>
    <n v="-20240"/>
    <n v="20240"/>
    <x v="1"/>
    <n v="20240"/>
    <s v="G"/>
    <s v="Faction North Ltd"/>
    <s v="G - Faction North Ltd"/>
    <x v="492"/>
    <x v="0"/>
    <s v="GIA"/>
    <x v="1"/>
    <b v="0"/>
    <n v="24288"/>
    <x v="1"/>
  </r>
  <r>
    <s v="G-400-0400"/>
    <s v="GIA Bank Account"/>
    <s v="04"/>
    <s v="AP-PY"/>
    <x v="45"/>
    <s v="000000009591"/>
    <n v="4376"/>
    <s v="6241-15"/>
    <n v="0"/>
    <n v="470694"/>
    <s v="IABE004-Aberdeenshire Council"/>
    <n v="-470694"/>
    <n v="470694"/>
    <x v="1"/>
    <n v="470694"/>
    <s v="I"/>
    <s v="Aberdeenshire Council"/>
    <s v="I - Aberdeenshire Council"/>
    <x v="455"/>
    <x v="0"/>
    <s v="GIA"/>
    <x v="1"/>
    <b v="1"/>
    <n v="787279"/>
    <x v="0"/>
  </r>
  <r>
    <s v="G-400-0400"/>
    <s v="GIA Bank Account"/>
    <s v="04"/>
    <s v="AP-PY"/>
    <x v="45"/>
    <s v="000000009592"/>
    <n v="4376"/>
    <s v="6241-16"/>
    <n v="0"/>
    <n v="20790"/>
    <s v="ICRE012-Creative Sector Services CIC"/>
    <n v="-20790"/>
    <n v="20790"/>
    <x v="1"/>
    <n v="20790"/>
    <s v="I"/>
    <s v="Creative Sector Services CIC"/>
    <s v="I - Creative Sector Services CIC"/>
    <x v="493"/>
    <x v="0"/>
    <s v="GIA"/>
    <x v="1"/>
    <b v="0"/>
    <n v="20790"/>
    <x v="1"/>
  </r>
  <r>
    <s v="G-400-0400"/>
    <s v="GIA Bank Account"/>
    <s v="04"/>
    <s v="AP-PY"/>
    <x v="45"/>
    <s v="000000009593"/>
    <n v="4376"/>
    <s v="6241-17"/>
    <n v="0"/>
    <n v="232"/>
    <s v="IEME002-Emelie Westerlund"/>
    <n v="-232"/>
    <n v="232"/>
    <x v="1"/>
    <n v="232"/>
    <s v="I"/>
    <s v="Emelie Westerlund"/>
    <s v="I - Emelie Westerlund"/>
    <x v="494"/>
    <x v="0"/>
    <s v="GIA"/>
    <x v="1"/>
    <b v="0"/>
    <n v="232"/>
    <x v="1"/>
  </r>
  <r>
    <s v="G-400-0400"/>
    <s v="GIA Bank Account"/>
    <s v="04"/>
    <s v="AP-PY"/>
    <x v="45"/>
    <s v="000000009594"/>
    <n v="4376"/>
    <s v="6241-18"/>
    <n v="0"/>
    <n v="652"/>
    <s v="IMAR028-Marta Mari Szypczynska"/>
    <n v="-652"/>
    <n v="652"/>
    <x v="1"/>
    <n v="652"/>
    <s v="I"/>
    <s v="Marta Mari Szypczynska"/>
    <s v="I - Marta Mari Szypczynska"/>
    <x v="495"/>
    <x v="0"/>
    <s v="GIA"/>
    <x v="1"/>
    <b v="0"/>
    <n v="652"/>
    <x v="1"/>
  </r>
  <r>
    <s v="G-400-0400"/>
    <s v="GIA Bank Account"/>
    <s v="04"/>
    <s v="AP-PY"/>
    <x v="45"/>
    <s v="000000009595"/>
    <n v="4376"/>
    <s v="6241-19"/>
    <n v="0"/>
    <n v="3750"/>
    <s v="IZIG001-Ziggy Campbell"/>
    <n v="-3750"/>
    <n v="3750"/>
    <x v="1"/>
    <n v="3750"/>
    <s v="I"/>
    <s v="Ziggy Campbell"/>
    <s v="I - Ziggy Campbell"/>
    <x v="496"/>
    <x v="0"/>
    <s v="GIA"/>
    <x v="1"/>
    <b v="0"/>
    <n v="3750"/>
    <x v="1"/>
  </r>
  <r>
    <s v="G-400-0400"/>
    <s v="GIA Bank Account"/>
    <s v="04"/>
    <s v="AP-PY"/>
    <x v="45"/>
    <s v="000000009596"/>
    <n v="4376"/>
    <s v="6241-20"/>
    <n v="0"/>
    <n v="514.37"/>
    <s v="TCIT105-City Cabs (Edinburgh) Ltd"/>
    <n v="-514.37"/>
    <n v="514.37"/>
    <x v="1"/>
    <n v="514.37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04"/>
    <s v="AP-PY"/>
    <x v="45"/>
    <s v="000000009597"/>
    <n v="4376"/>
    <s v="6241-21"/>
    <n v="0"/>
    <n v="50.76"/>
    <s v="TEAM100-Eagle Couriers (Scotland) Ltd"/>
    <n v="-50.76"/>
    <n v="50.76"/>
    <x v="1"/>
    <n v="50.76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4"/>
    <s v="AP-PY"/>
    <x v="45"/>
    <s v="000000009598"/>
    <n v="4376"/>
    <s v="6241-22"/>
    <n v="0"/>
    <n v="60"/>
    <s v="TEVE100-Evaluation Support Scotland Ltd"/>
    <n v="-60"/>
    <n v="60"/>
    <x v="1"/>
    <n v="60"/>
    <s v="T"/>
    <s v="Evaluation Support Scotland Ltd"/>
    <s v="T - Evaluation Support Scotland Ltd"/>
    <x v="497"/>
    <x v="0"/>
    <s v="GIA"/>
    <x v="2"/>
    <b v="0"/>
    <n v="60"/>
    <x v="1"/>
  </r>
  <r>
    <s v="G-400-0400"/>
    <s v="GIA Bank Account"/>
    <s v="04"/>
    <s v="AP-PY"/>
    <x v="45"/>
    <s v="000000009601"/>
    <n v="4376"/>
    <s v="6241-23"/>
    <n v="0"/>
    <n v="149.94"/>
    <s v="TGAY100-Galway Gourmet"/>
    <n v="-149.94"/>
    <n v="149.94"/>
    <x v="1"/>
    <n v="149.94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04"/>
    <s v="AP-PY"/>
    <x v="45"/>
    <s v="000000009602"/>
    <n v="4376"/>
    <s v="6241-24"/>
    <n v="0"/>
    <n v="292.66000000000003"/>
    <s v="TGVA101-GVA Grimley Ltd"/>
    <n v="-292.66000000000003"/>
    <n v="292.66000000000003"/>
    <x v="1"/>
    <n v="292.66000000000003"/>
    <s v="T"/>
    <s v="GVA Grimley Ltd"/>
    <s v="T - GVA Grimley Ltd"/>
    <x v="498"/>
    <x v="0"/>
    <s v="GIA"/>
    <x v="2"/>
    <b v="0"/>
    <n v="292.66000000000003"/>
    <x v="1"/>
  </r>
  <r>
    <s v="G-400-0400"/>
    <s v="GIA Bank Account"/>
    <s v="04"/>
    <s v="AP-PY"/>
    <x v="45"/>
    <s v="000000009603"/>
    <n v="4376"/>
    <s v="6241-25"/>
    <n v="0"/>
    <n v="731.62"/>
    <s v="THIL100-Highland Network Ltd"/>
    <n v="-731.62"/>
    <n v="731.62"/>
    <x v="1"/>
    <n v="731.62"/>
    <s v="T"/>
    <s v="Highland Network Ltd"/>
    <s v="T - Highland Network Ltd"/>
    <x v="250"/>
    <x v="0"/>
    <s v="GIA"/>
    <x v="2"/>
    <b v="0"/>
    <n v="5952.12"/>
    <x v="1"/>
  </r>
  <r>
    <s v="G-400-0400"/>
    <s v="GIA Bank Account"/>
    <s v="04"/>
    <s v="AP-PY"/>
    <x v="45"/>
    <s v="000000009604"/>
    <n v="4376"/>
    <s v="6241-26"/>
    <n v="0"/>
    <n v="868.76"/>
    <s v="TISL100-Iron Mountain"/>
    <n v="-868.76"/>
    <n v="868.76"/>
    <x v="1"/>
    <n v="868.76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4"/>
    <s v="AP-PY"/>
    <x v="45"/>
    <s v="000000009605"/>
    <n v="4376"/>
    <s v="6241-27"/>
    <n v="0"/>
    <n v="137.9"/>
    <s v="TLON100-Caffia Coffee Group"/>
    <n v="-137.9"/>
    <n v="137.9"/>
    <x v="1"/>
    <n v="137.9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4"/>
    <s v="AP-PY"/>
    <x v="45"/>
    <s v="000000009606"/>
    <n v="4376"/>
    <s v="6241-28"/>
    <n v="0"/>
    <n v="3000"/>
    <s v="TMED100-MediaCorp Online Ltd"/>
    <n v="-3000"/>
    <n v="3000"/>
    <x v="1"/>
    <n v="3000"/>
    <s v="T"/>
    <s v="MediaCorp Online Ltd"/>
    <s v="T - MediaCorp Online Ltd"/>
    <x v="499"/>
    <x v="0"/>
    <s v="GIA"/>
    <x v="2"/>
    <b v="0"/>
    <n v="3000"/>
    <x v="1"/>
  </r>
  <r>
    <s v="G-400-0400"/>
    <s v="GIA Bank Account"/>
    <s v="04"/>
    <s v="AP-PY"/>
    <x v="45"/>
    <s v="000000009607"/>
    <n v="4376"/>
    <s v="6241-29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04"/>
    <s v="AP-PY"/>
    <x v="45"/>
    <s v="000000009608"/>
    <n v="4376"/>
    <s v="6241-30"/>
    <n v="0"/>
    <n v="420"/>
    <s v="TPAL100-Palmaris Services Ltd.,"/>
    <n v="-420"/>
    <n v="420"/>
    <x v="1"/>
    <n v="420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04"/>
    <s v="AP-PY"/>
    <x v="45"/>
    <s v="000000009609"/>
    <n v="4376"/>
    <s v="6241-31"/>
    <n v="0"/>
    <n v="390"/>
    <s v="TPEG100-Peebles Media Group Ltd"/>
    <n v="-390"/>
    <n v="390"/>
    <x v="1"/>
    <n v="390"/>
    <s v="T"/>
    <s v="Peebles Media Group Ltd"/>
    <s v="T - Peebles Media Group Ltd"/>
    <x v="500"/>
    <x v="0"/>
    <s v="GIA"/>
    <x v="2"/>
    <b v="0"/>
    <n v="744"/>
    <x v="1"/>
  </r>
  <r>
    <s v="G-400-0400"/>
    <s v="GIA Bank Account"/>
    <s v="04"/>
    <s v="AP-PY"/>
    <x v="45"/>
    <s v="000000009610"/>
    <n v="4376"/>
    <s v="6241-32"/>
    <n v="0"/>
    <n v="516.6"/>
    <s v="TPER104-Pertemps Recruitment Partnership Limited"/>
    <n v="-516.6"/>
    <n v="516.6"/>
    <x v="1"/>
    <n v="516.6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4"/>
    <s v="AP-PY"/>
    <x v="45"/>
    <s v="000000009611"/>
    <n v="4376"/>
    <s v="6241-33"/>
    <n v="0"/>
    <n v="95.22"/>
    <s v="TSODE101-Sodexo Corporate Services"/>
    <n v="-95.22"/>
    <n v="95.22"/>
    <x v="1"/>
    <n v="95.22"/>
    <s v="T"/>
    <s v="Sodexo Corporate Services"/>
    <s v="T - Sodexo Corporate Services"/>
    <x v="327"/>
    <x v="0"/>
    <s v="GIA"/>
    <x v="2"/>
    <b v="0"/>
    <n v="293.22000000000003"/>
    <x v="1"/>
  </r>
  <r>
    <s v="G-400-0400"/>
    <s v="GIA Bank Account"/>
    <s v="04"/>
    <s v="AP-PY"/>
    <x v="45"/>
    <s v="000000009612"/>
    <n v="4376"/>
    <s v="6241-34"/>
    <n v="0"/>
    <n v="59.45"/>
    <s v="TSPR100-Spotless Commercial Cleaning Ltd"/>
    <n v="-59.45"/>
    <n v="59.45"/>
    <x v="1"/>
    <n v="59.45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4"/>
    <s v="AP-PY"/>
    <x v="45"/>
    <s v="000000009613"/>
    <n v="4376"/>
    <s v="6241-35"/>
    <n v="0"/>
    <n v="498.75"/>
    <s v="TSTR105-Straight Cut Media"/>
    <n v="-498.75"/>
    <n v="498.75"/>
    <x v="1"/>
    <n v="498.75"/>
    <s v="T"/>
    <s v="Straight Cut Media"/>
    <s v="T - Straight Cut Media"/>
    <x v="257"/>
    <x v="0"/>
    <s v="GIA"/>
    <x v="2"/>
    <b v="0"/>
    <n v="9025"/>
    <x v="1"/>
  </r>
  <r>
    <s v="G-400-0400"/>
    <s v="GIA Bank Account"/>
    <s v="04"/>
    <s v="AP-PY"/>
    <x v="45"/>
    <s v="000000009615"/>
    <n v="4376"/>
    <s v="6241-36"/>
    <n v="0"/>
    <n v="3073.8"/>
    <s v="TSUT100-Sutton PR Ltd"/>
    <n v="-3073.8"/>
    <n v="3073.8"/>
    <x v="1"/>
    <n v="3073.8"/>
    <s v="T"/>
    <s v="Sutton PR Ltd"/>
    <s v="T - Sutton PR Ltd"/>
    <x v="501"/>
    <x v="0"/>
    <s v="GIA"/>
    <x v="2"/>
    <b v="0"/>
    <n v="17332.61"/>
    <x v="1"/>
  </r>
  <r>
    <s v="G-400-0400"/>
    <s v="GIA Bank Account"/>
    <s v="04"/>
    <s v="AP-PY"/>
    <x v="45"/>
    <s v="000000009617"/>
    <n v="4379"/>
    <s v="6245-1"/>
    <n v="0"/>
    <n v="28664"/>
    <s v="G100152-Janice Parker Projects"/>
    <n v="-28664"/>
    <n v="28664"/>
    <x v="1"/>
    <n v="28664"/>
    <s v="G"/>
    <s v="Janice Parker Projects"/>
    <s v="G - Janice Parker Projects"/>
    <x v="502"/>
    <x v="0"/>
    <s v="GIA"/>
    <x v="1"/>
    <b v="1"/>
    <n v="114656"/>
    <x v="0"/>
  </r>
  <r>
    <s v="G-400-0400"/>
    <s v="GIA Bank Account"/>
    <s v="04"/>
    <s v="AP-PY"/>
    <x v="47"/>
    <s v="000000009621"/>
    <n v="4389"/>
    <s v="6254-1"/>
    <n v="0"/>
    <n v="30000"/>
    <s v="G100043-Paragon Ensemble"/>
    <n v="-30000"/>
    <n v="30000"/>
    <x v="1"/>
    <n v="30000"/>
    <s v="G"/>
    <s v="Paragon Ensemble"/>
    <s v="G - Paragon Ensemble"/>
    <x v="171"/>
    <x v="0"/>
    <s v="GIA"/>
    <x v="1"/>
    <b v="1"/>
    <n v="104960"/>
    <x v="0"/>
  </r>
  <r>
    <s v="G-400-0400"/>
    <s v="GIA Bank Account"/>
    <s v="04"/>
    <s v="AP-PY"/>
    <x v="47"/>
    <s v="000000009622"/>
    <n v="4389"/>
    <s v="6254-2"/>
    <n v="0"/>
    <n v="41583"/>
    <s v="G100045-Glasgow Sculpture Studios Limited"/>
    <n v="-41583"/>
    <n v="41583"/>
    <x v="1"/>
    <n v="41583"/>
    <s v="G"/>
    <s v="Glasgow Sculpture Studios Limited"/>
    <s v="G - Glasgow Sculpture Studios Limited"/>
    <x v="172"/>
    <x v="0"/>
    <s v="GIA"/>
    <x v="1"/>
    <b v="1"/>
    <n v="216332"/>
    <x v="0"/>
  </r>
  <r>
    <s v="G-400-0400"/>
    <s v="GIA Bank Account"/>
    <s v="04"/>
    <s v="AP-PY"/>
    <x v="47"/>
    <s v="000000009623"/>
    <n v="4389"/>
    <s v="6254-3"/>
    <n v="0"/>
    <n v="271288"/>
    <s v="G100087-Dundee Repertory Theatre Limited"/>
    <n v="-271288"/>
    <n v="271288"/>
    <x v="1"/>
    <n v="271288"/>
    <s v="G"/>
    <s v="Dundee Repertory Theatre Limited"/>
    <s v="G - Dundee Repertory Theatre Limited"/>
    <x v="173"/>
    <x v="0"/>
    <s v="GIA"/>
    <x v="1"/>
    <b v="1"/>
    <n v="1147151"/>
    <x v="0"/>
  </r>
  <r>
    <s v="G-400-0400"/>
    <s v="GIA Bank Account"/>
    <s v="04"/>
    <s v="AP-PY"/>
    <x v="47"/>
    <s v="000000009624"/>
    <n v="4389"/>
    <s v="6254-4"/>
    <n v="0"/>
    <n v="83250"/>
    <s v="G100109-Aberdeen Performing Arts"/>
    <n v="-83250"/>
    <n v="83250"/>
    <x v="1"/>
    <n v="83250"/>
    <s v="G"/>
    <s v="Aberdeen Performing Arts"/>
    <s v="G - Aberdeen Performing Arts"/>
    <x v="174"/>
    <x v="0"/>
    <s v="GIA"/>
    <x v="1"/>
    <b v="1"/>
    <n v="517170"/>
    <x v="0"/>
  </r>
  <r>
    <s v="G-400-0400"/>
    <s v="GIA Bank Account"/>
    <s v="04"/>
    <s v="AP-PY"/>
    <x v="47"/>
    <s v="000000009625"/>
    <n v="4389"/>
    <s v="6254-5"/>
    <n v="0"/>
    <n v="115833"/>
    <s v="G100110-An Lanntair Limited"/>
    <n v="-115833"/>
    <n v="115833"/>
    <x v="1"/>
    <n v="115833"/>
    <s v="G"/>
    <s v="An Lanntair Limited"/>
    <s v="G - An Lanntair Limited"/>
    <x v="175"/>
    <x v="0"/>
    <s v="GIA"/>
    <x v="1"/>
    <b v="1"/>
    <n v="437685"/>
    <x v="0"/>
  </r>
  <r>
    <s v="G-400-0400"/>
    <s v="GIA Bank Account"/>
    <s v="04"/>
    <s v="AP-PY"/>
    <x v="47"/>
    <s v="000000009626"/>
    <n v="4389"/>
    <s v="6254-6"/>
    <n v="0"/>
    <n v="67000"/>
    <s v="G100112-Artists Collective Gallery"/>
    <n v="-67000"/>
    <n v="67000"/>
    <x v="1"/>
    <n v="67000"/>
    <s v="G"/>
    <s v="Artists Collective Gallery"/>
    <s v="G - Artists Collective Gallery"/>
    <x v="33"/>
    <x v="0"/>
    <s v="GIA"/>
    <x v="1"/>
    <b v="1"/>
    <n v="280194.49"/>
    <x v="0"/>
  </r>
  <r>
    <s v="G-400-0400"/>
    <s v="GIA Bank Account"/>
    <s v="04"/>
    <s v="AP-PY"/>
    <x v="47"/>
    <s v="000000009627"/>
    <n v="4389"/>
    <s v="6254-7"/>
    <n v="0"/>
    <n v="37500"/>
    <s v="G100113-Atlas Arts"/>
    <n v="-37500"/>
    <n v="37500"/>
    <x v="1"/>
    <n v="37500"/>
    <s v="G"/>
    <s v="Atlas Arts"/>
    <s v="G - Atlas Arts"/>
    <x v="177"/>
    <x v="0"/>
    <s v="GIA"/>
    <x v="1"/>
    <b v="1"/>
    <n v="150000"/>
    <x v="0"/>
  </r>
  <r>
    <s v="G-400-0400"/>
    <s v="GIA Bank Account"/>
    <s v="04"/>
    <s v="AP-PY"/>
    <x v="47"/>
    <s v="000000009628"/>
    <n v="4389"/>
    <s v="6254-8"/>
    <n v="0"/>
    <n v="38550"/>
    <s v="G100114-Barrowland Ballet"/>
    <n v="-38550"/>
    <n v="38550"/>
    <x v="1"/>
    <n v="38550"/>
    <s v="G"/>
    <s v="Barrowland Ballet"/>
    <s v="G - Barrowland Ballet"/>
    <x v="178"/>
    <x v="0"/>
    <s v="GIA"/>
    <x v="1"/>
    <b v="1"/>
    <n v="144935"/>
    <x v="0"/>
  </r>
  <r>
    <s v="G-400-0400"/>
    <s v="GIA Bank Account"/>
    <s v="04"/>
    <s v="AP-PY"/>
    <x v="47"/>
    <s v="000000009629"/>
    <n v="4389"/>
    <s v="6254-9"/>
    <n v="0"/>
    <n v="40000"/>
    <s v="G100115-Celtic Connections"/>
    <n v="-40000"/>
    <n v="40000"/>
    <x v="1"/>
    <n v="40000"/>
    <s v="G"/>
    <s v="Celtic Connections"/>
    <s v="G - Celtic Connections"/>
    <x v="179"/>
    <x v="0"/>
    <s v="GIA"/>
    <x v="1"/>
    <b v="1"/>
    <n v="183334"/>
    <x v="0"/>
  </r>
  <r>
    <s v="G-400-0400"/>
    <s v="GIA Bank Account"/>
    <s v="04"/>
    <s v="AP-PY"/>
    <x v="47"/>
    <s v="000000009630"/>
    <n v="4389"/>
    <s v="6254-10"/>
    <n v="0"/>
    <n v="152000"/>
    <s v="G100116-Centre for Contemporary Arts"/>
    <n v="-152000"/>
    <n v="152000"/>
    <x v="1"/>
    <n v="152000"/>
    <s v="G"/>
    <s v="Centre for Contemporary Arts"/>
    <s v="G - Centre for Contemporary Arts"/>
    <x v="180"/>
    <x v="0"/>
    <s v="GIA"/>
    <x v="1"/>
    <b v="1"/>
    <n v="667017.23"/>
    <x v="0"/>
  </r>
  <r>
    <s v="G-400-0400"/>
    <s v="GIA Bank Account"/>
    <s v="04"/>
    <s v="AP-PY"/>
    <x v="47"/>
    <s v="000000009631"/>
    <n v="4389"/>
    <s v="6254-11"/>
    <n v="0"/>
    <n v="150000"/>
    <s v="G100117-Centre for the Moving Image"/>
    <n v="-150000"/>
    <n v="150000"/>
    <x v="1"/>
    <n v="150000"/>
    <s v="G"/>
    <s v="Centre for the Moving Image"/>
    <s v="G - Centre for the Moving Image"/>
    <x v="181"/>
    <x v="0"/>
    <s v="GIA"/>
    <x v="1"/>
    <b v="1"/>
    <n v="1115750"/>
    <x v="0"/>
  </r>
  <r>
    <s v="G-400-0400"/>
    <s v="GIA Bank Account"/>
    <s v="04"/>
    <s v="AP-PY"/>
    <x v="47"/>
    <s v="000000009632"/>
    <n v="4389"/>
    <s v="6254-12"/>
    <n v="0"/>
    <n v="277750"/>
    <s v="G100118-Citizens Theatre"/>
    <n v="-277750"/>
    <n v="277750"/>
    <x v="1"/>
    <n v="277750"/>
    <s v="G"/>
    <s v="Citizens Theatre"/>
    <s v="G - Citizens Theatre"/>
    <x v="182"/>
    <x v="0"/>
    <s v="GIA"/>
    <x v="1"/>
    <b v="1"/>
    <n v="1111000"/>
    <x v="0"/>
  </r>
  <r>
    <s v="G-400-0400"/>
    <s v="GIA Bank Account"/>
    <s v="04"/>
    <s v="AP-PY"/>
    <x v="47"/>
    <s v="000000009633"/>
    <n v="4389"/>
    <s v="6254-13"/>
    <n v="0"/>
    <n v="40000"/>
    <s v="G100119-City Moves [Aberdeen City Coun"/>
    <n v="-40000"/>
    <n v="40000"/>
    <x v="1"/>
    <n v="40000"/>
    <s v="G"/>
    <s v="City Moves [Aberdeen City Coun"/>
    <s v="G - City Moves [Aberdeen City Coun"/>
    <x v="183"/>
    <x v="0"/>
    <s v="GIA"/>
    <x v="1"/>
    <b v="1"/>
    <n v="118500"/>
    <x v="0"/>
  </r>
  <r>
    <s v="G-400-0400"/>
    <s v="GIA Bank Account"/>
    <s v="04"/>
    <s v="AP-PY"/>
    <x v="47"/>
    <s v="000000009634"/>
    <n v="4389"/>
    <s v="6254-14"/>
    <n v="0"/>
    <n v="166800"/>
    <s v="G100120-Comar"/>
    <n v="-166800"/>
    <n v="166800"/>
    <x v="1"/>
    <n v="166800"/>
    <s v="G"/>
    <s v="Comar"/>
    <s v="G - Comar"/>
    <x v="259"/>
    <x v="0"/>
    <s v="GIA"/>
    <x v="1"/>
    <b v="1"/>
    <n v="496666"/>
    <x v="0"/>
  </r>
  <r>
    <s v="G-400-0400"/>
    <s v="GIA Bank Account"/>
    <s v="04"/>
    <s v="AP-PY"/>
    <x v="47"/>
    <s v="000000009635"/>
    <n v="4389"/>
    <s v="6254-15"/>
    <n v="0"/>
    <n v="40000"/>
    <s v="G100121-Conflux Scotland Ltd"/>
    <n v="-40000"/>
    <n v="40000"/>
    <x v="1"/>
    <n v="40000"/>
    <s v="G"/>
    <s v="Conflux Scotland Ltd"/>
    <s v="G - Conflux Scotland Ltd"/>
    <x v="184"/>
    <x v="0"/>
    <s v="GIA"/>
    <x v="1"/>
    <b v="1"/>
    <n v="168500"/>
    <x v="0"/>
  </r>
  <r>
    <s v="G-400-0400"/>
    <s v="GIA Bank Account"/>
    <s v="04"/>
    <s v="AP-PY"/>
    <x v="47"/>
    <s v="000000009636"/>
    <n v="4389"/>
    <s v="6254-16"/>
    <n v="0"/>
    <n v="44444"/>
    <s v="G100122-Cove Park Ltd"/>
    <n v="-44444"/>
    <n v="44444"/>
    <x v="1"/>
    <n v="44444"/>
    <s v="G"/>
    <s v="Cove Park Ltd"/>
    <s v="G - Cove Park Ltd"/>
    <x v="185"/>
    <x v="0"/>
    <s v="GIA"/>
    <x v="1"/>
    <b v="1"/>
    <n v="351009.41"/>
    <x v="0"/>
  </r>
  <r>
    <s v="G-400-0400"/>
    <s v="GIA Bank Account"/>
    <s v="04"/>
    <s v="AP-PY"/>
    <x v="47"/>
    <s v="000000009637"/>
    <n v="4389"/>
    <s v="6254-17"/>
    <n v="0"/>
    <n v="81250"/>
    <s v="G100123-Craft Scotland"/>
    <n v="-81250"/>
    <n v="81250"/>
    <x v="1"/>
    <n v="81250"/>
    <s v="G"/>
    <s v="Craft Scotland"/>
    <s v="G - Craft Scotland"/>
    <x v="186"/>
    <x v="0"/>
    <s v="GIA"/>
    <x v="1"/>
    <b v="1"/>
    <n v="334050"/>
    <x v="0"/>
  </r>
  <r>
    <s v="G-400-0400"/>
    <s v="GIA Bank Account"/>
    <s v="04"/>
    <s v="AP-PY"/>
    <x v="47"/>
    <s v="000000009638"/>
    <n v="4389"/>
    <s v="6254-18"/>
    <n v="0"/>
    <n v="90000"/>
    <s v="G100124-Theatre Cryptic"/>
    <n v="-90000"/>
    <n v="90000"/>
    <x v="1"/>
    <n v="90000"/>
    <s v="G"/>
    <s v="Theatre Cryptic"/>
    <s v="G - Theatre Cryptic"/>
    <x v="187"/>
    <x v="0"/>
    <s v="GIA"/>
    <x v="1"/>
    <b v="1"/>
    <n v="278000"/>
    <x v="0"/>
  </r>
  <r>
    <s v="G-400-0400"/>
    <s v="GIA Bank Account"/>
    <s v="04"/>
    <s v="AP-PY"/>
    <x v="47"/>
    <s v="000000009639"/>
    <n v="4389"/>
    <s v="6254-19"/>
    <n v="0"/>
    <n v="81250"/>
    <s v="G100125-Tramway [Culture And Sport Glasgow]"/>
    <n v="-81250"/>
    <n v="81250"/>
    <x v="1"/>
    <n v="81250"/>
    <s v="G"/>
    <s v="Tramway [Culture And Sport Glasgow]"/>
    <s v="G - Tramway [Culture And Sport Glasgow]"/>
    <x v="188"/>
    <x v="0"/>
    <s v="GIA"/>
    <x v="1"/>
    <b v="1"/>
    <n v="325000"/>
    <x v="0"/>
  </r>
  <r>
    <s v="G-400-0400"/>
    <s v="GIA Bank Account"/>
    <s v="04"/>
    <s v="AP-PY"/>
    <x v="47"/>
    <s v="000000009640"/>
    <n v="4389"/>
    <s v="6254-20"/>
    <n v="0"/>
    <n v="61667"/>
    <s v="G100126-Cumbernauld Theatre Trust"/>
    <n v="-61667"/>
    <n v="61667"/>
    <x v="1"/>
    <n v="61667"/>
    <s v="G"/>
    <s v="Cumbernauld Theatre Trust"/>
    <s v="G - Cumbernauld Theatre Trust"/>
    <x v="189"/>
    <x v="0"/>
    <s v="GIA"/>
    <x v="1"/>
    <b v="1"/>
    <n v="246668"/>
    <x v="0"/>
  </r>
  <r>
    <s v="G-400-0400"/>
    <s v="GIA Bank Account"/>
    <s v="04"/>
    <s v="AP-PY"/>
    <x v="47"/>
    <s v="000000009641"/>
    <n v="4389"/>
    <s v="6254-21"/>
    <n v="0"/>
    <n v="28452"/>
    <s v="G100127-Curious Seed"/>
    <n v="-28452"/>
    <n v="28452"/>
    <x v="1"/>
    <n v="28452"/>
    <s v="G"/>
    <s v="Curious Seed"/>
    <s v="G - Curious Seed"/>
    <x v="190"/>
    <x v="0"/>
    <s v="GIA"/>
    <x v="1"/>
    <b v="1"/>
    <n v="113808"/>
    <x v="0"/>
  </r>
  <r>
    <s v="G-400-0400"/>
    <s v="GIA Bank Account"/>
    <s v="04"/>
    <s v="AP-PY"/>
    <x v="47"/>
    <s v="000000009642"/>
    <n v="4389"/>
    <s v="6254-22"/>
    <n v="0"/>
    <n v="102000"/>
    <s v="G100128-Dance Base"/>
    <n v="-102000"/>
    <n v="102000"/>
    <x v="1"/>
    <n v="102000"/>
    <s v="G"/>
    <s v="Dance Base"/>
    <s v="G - Dance Base"/>
    <x v="191"/>
    <x v="0"/>
    <s v="GIA"/>
    <x v="1"/>
    <b v="1"/>
    <n v="438634"/>
    <x v="0"/>
  </r>
  <r>
    <s v="G-400-0400"/>
    <s v="GIA Bank Account"/>
    <s v="04"/>
    <s v="AP-PY"/>
    <x v="47"/>
    <s v="000000009643"/>
    <n v="4389"/>
    <s v="6254-23"/>
    <n v="0"/>
    <n v="25000"/>
    <s v="G100129-Dovecot Foundation"/>
    <n v="-25000"/>
    <n v="25000"/>
    <x v="1"/>
    <n v="25000"/>
    <s v="G"/>
    <s v="Dovecot Foundation"/>
    <s v="G - Dovecot Foundation"/>
    <x v="192"/>
    <x v="0"/>
    <s v="GIA"/>
    <x v="1"/>
    <b v="1"/>
    <n v="100000"/>
    <x v="0"/>
  </r>
  <r>
    <s v="G-400-0400"/>
    <s v="GIA Bank Account"/>
    <s v="04"/>
    <s v="AP-PY"/>
    <x v="47"/>
    <s v="000000009644"/>
    <n v="4389"/>
    <s v="6254-24"/>
    <n v="0"/>
    <n v="166500"/>
    <s v="G100130-Dundee Contemporary Arts Ltd"/>
    <n v="-166500"/>
    <n v="166500"/>
    <x v="1"/>
    <n v="166500"/>
    <s v="G"/>
    <s v="Dundee Contemporary Arts Ltd"/>
    <s v="G - Dundee Contemporary Arts Ltd"/>
    <x v="193"/>
    <x v="0"/>
    <s v="GIA"/>
    <x v="1"/>
    <b v="1"/>
    <n v="670904.02"/>
    <x v="0"/>
  </r>
  <r>
    <s v="G-400-0400"/>
    <s v="GIA Bank Account"/>
    <s v="04"/>
    <s v="AP-PY"/>
    <x v="47"/>
    <s v="000000009645"/>
    <n v="4389"/>
    <s v="6254-25"/>
    <n v="0"/>
    <n v="25000"/>
    <s v="G100131-Dunedin Consort"/>
    <n v="-25000"/>
    <n v="25000"/>
    <x v="1"/>
    <n v="25000"/>
    <s v="G"/>
    <s v="Dunedin Consort"/>
    <s v="G - Dunedin Consort"/>
    <x v="194"/>
    <x v="0"/>
    <s v="GIA"/>
    <x v="1"/>
    <b v="1"/>
    <n v="100000"/>
    <x v="0"/>
  </r>
  <r>
    <s v="G-400-0400"/>
    <s v="GIA Bank Account"/>
    <s v="04"/>
    <s v="AP-PY"/>
    <x v="47"/>
    <s v="000000009646"/>
    <n v="4389"/>
    <s v="6254-26"/>
    <n v="0"/>
    <n v="175000"/>
    <s v="G100132-Eden Court Highlands Ltd"/>
    <n v="-175000"/>
    <n v="175000"/>
    <x v="1"/>
    <n v="175000"/>
    <s v="G"/>
    <s v="Eden Court Highlands Ltd"/>
    <s v="G - Eden Court Highlands Ltd"/>
    <x v="195"/>
    <x v="0"/>
    <s v="GIA"/>
    <x v="1"/>
    <b v="1"/>
    <n v="725000"/>
    <x v="0"/>
  </r>
  <r>
    <s v="G-400-0400"/>
    <s v="GIA Bank Account"/>
    <s v="04"/>
    <s v="AP-PY"/>
    <x v="47"/>
    <s v="000000009647"/>
    <n v="4389"/>
    <s v="6254-27"/>
    <n v="0"/>
    <n v="40000"/>
    <s v="G100133-Edinburgh Art Festival"/>
    <n v="-40000"/>
    <n v="40000"/>
    <x v="1"/>
    <n v="40000"/>
    <s v="G"/>
    <s v="Edinburgh Art Festival"/>
    <s v="G - Edinburgh Art Festival"/>
    <x v="196"/>
    <x v="0"/>
    <s v="GIA"/>
    <x v="1"/>
    <b v="1"/>
    <n v="250000"/>
    <x v="0"/>
  </r>
  <r>
    <s v="G-400-0400"/>
    <s v="GIA Bank Account"/>
    <s v="04"/>
    <s v="AP-PY"/>
    <x v="47"/>
    <s v="000000009648"/>
    <n v="4389"/>
    <s v="6254-28"/>
    <n v="0"/>
    <n v="17500"/>
    <s v="G100134-Edinburgh Festival Fringe Society Ltd"/>
    <n v="-17500"/>
    <n v="17500"/>
    <x v="1"/>
    <n v="17500"/>
    <s v="G"/>
    <s v="Edinburgh Festival Fringe Society Ltd"/>
    <s v="G - Edinburgh Festival Fringe Society Ltd"/>
    <x v="197"/>
    <x v="0"/>
    <s v="GIA"/>
    <x v="1"/>
    <b v="0"/>
    <n v="245000"/>
    <x v="0"/>
  </r>
  <r>
    <s v="G-400-0400"/>
    <s v="GIA Bank Account"/>
    <s v="04"/>
    <s v="AP-PY"/>
    <x v="47"/>
    <s v="000000009649"/>
    <n v="4389"/>
    <s v="6254-29"/>
    <n v="0"/>
    <n v="69667"/>
    <s v="G100135-Edinburgh International Book Festival"/>
    <n v="-69667"/>
    <n v="69667"/>
    <x v="1"/>
    <n v="69667"/>
    <s v="G"/>
    <s v="Edinburgh International Book Festival"/>
    <s v="G - Edinburgh International Book Festival"/>
    <x v="198"/>
    <x v="0"/>
    <s v="GIA"/>
    <x v="1"/>
    <b v="1"/>
    <n v="388668"/>
    <x v="0"/>
  </r>
  <r>
    <s v="G-400-0400"/>
    <s v="GIA Bank Account"/>
    <s v="04"/>
    <s v="AP-PY"/>
    <x v="47"/>
    <s v="000000009650"/>
    <n v="4389"/>
    <s v="6254-30"/>
    <n v="0"/>
    <n v="40000"/>
    <s v="G100137-Edinburgh Printmakers Ltd"/>
    <n v="-40000"/>
    <n v="40000"/>
    <x v="1"/>
    <n v="40000"/>
    <s v="G"/>
    <s v="Edinburgh Printmakers Ltd"/>
    <s v="G - Edinburgh Printmakers Ltd"/>
    <x v="200"/>
    <x v="0"/>
    <s v="GIA"/>
    <x v="1"/>
    <b v="1"/>
    <n v="160000"/>
    <x v="0"/>
  </r>
  <r>
    <s v="G-400-0400"/>
    <s v="GIA Bank Account"/>
    <s v="04"/>
    <s v="AP-PY"/>
    <x v="47"/>
    <s v="000000009651"/>
    <n v="4389"/>
    <s v="6254-31"/>
    <n v="0"/>
    <n v="58333"/>
    <s v="G100138-Edinburgh Sculpture Workshop"/>
    <n v="-58333"/>
    <n v="58333"/>
    <x v="1"/>
    <n v="58333"/>
    <s v="G"/>
    <s v="Edinburgh Sculpture Workshop"/>
    <s v="G - Edinburgh Sculpture Workshop"/>
    <x v="201"/>
    <x v="0"/>
    <s v="GIA"/>
    <x v="1"/>
    <b v="1"/>
    <n v="248332"/>
    <x v="0"/>
  </r>
  <r>
    <s v="G-400-0400"/>
    <s v="GIA Bank Account"/>
    <s v="04"/>
    <s v="AP-PY"/>
    <x v="47"/>
    <s v="000000009652"/>
    <n v="4389"/>
    <s v="6254-32"/>
    <n v="0"/>
    <n v="22785"/>
    <s v="G100139-Fife Contemporary Art And Craft (St Andrews) Limited"/>
    <n v="-22785"/>
    <n v="22785"/>
    <x v="1"/>
    <n v="22785"/>
    <s v="G"/>
    <s v="Fife Contemporary Art And Craft (St Andrews) Limited"/>
    <s v="G - Fife Contemporary Art And Craft (St Andrews) Limited"/>
    <x v="202"/>
    <x v="0"/>
    <s v="GIA"/>
    <x v="1"/>
    <b v="0"/>
    <n v="91140"/>
    <x v="0"/>
  </r>
  <r>
    <s v="G-400-0400"/>
    <s v="GIA Bank Account"/>
    <s v="04"/>
    <s v="AP-PY"/>
    <x v="47"/>
    <s v="000000009653"/>
    <n v="4389"/>
    <s v="6254-33"/>
    <n v="0"/>
    <n v="43750"/>
    <s v="G100140-Fire Exit Ltd"/>
    <n v="-43750"/>
    <n v="43750"/>
    <x v="1"/>
    <n v="43750"/>
    <s v="G"/>
    <s v="Fire Exit Ltd"/>
    <s v="G - Fire Exit Ltd"/>
    <x v="203"/>
    <x v="0"/>
    <s v="GIA"/>
    <x v="1"/>
    <b v="1"/>
    <n v="176752"/>
    <x v="0"/>
  </r>
  <r>
    <s v="G-400-0400"/>
    <s v="GIA Bank Account"/>
    <s v="04"/>
    <s v="AP-PY"/>
    <x v="47"/>
    <s v="000000009654"/>
    <n v="4389"/>
    <s v="6254-34"/>
    <n v="0"/>
    <n v="192500"/>
    <s v="G100141-Fruitmarket Gallery Limited"/>
    <n v="-192500"/>
    <n v="192500"/>
    <x v="1"/>
    <n v="192500"/>
    <s v="G"/>
    <s v="Fruitmarket Gallery Limited"/>
    <s v="G - Fruitmarket Gallery Limited"/>
    <x v="204"/>
    <x v="0"/>
    <s v="GIA"/>
    <x v="1"/>
    <b v="1"/>
    <n v="770000"/>
    <x v="0"/>
  </r>
  <r>
    <s v="G-400-0400"/>
    <s v="GIA Bank Account"/>
    <s v="04"/>
    <s v="AP-PY"/>
    <x v="47"/>
    <s v="000000009655"/>
    <n v="4389"/>
    <s v="6254-35"/>
    <n v="0"/>
    <n v="158000"/>
    <s v="G100142-Glasgow Film Theatre Ltd"/>
    <n v="-158000"/>
    <n v="158000"/>
    <x v="1"/>
    <n v="158000"/>
    <s v="G"/>
    <s v="Glasgow Film Theatre Ltd"/>
    <s v="G - Glasgow Film Theatre Ltd"/>
    <x v="205"/>
    <x v="0"/>
    <s v="GIA"/>
    <x v="1"/>
    <b v="1"/>
    <n v="638204.17999999993"/>
    <x v="0"/>
  </r>
  <r>
    <s v="G-400-0400"/>
    <s v="GIA Bank Account"/>
    <s v="04"/>
    <s v="AP-PY"/>
    <x v="47"/>
    <s v="000000009656"/>
    <n v="4389"/>
    <s v="6254-36"/>
    <n v="0"/>
    <n v="22500"/>
    <s v="G100143-Glasgow International (Culture and Sport Glasgow)"/>
    <n v="-22500"/>
    <n v="22500"/>
    <x v="1"/>
    <n v="22500"/>
    <s v="G"/>
    <s v="Glasgow International (Culture and Sport Glasgow)"/>
    <s v="G - Glasgow International (Culture and Sport Glasgow)"/>
    <x v="206"/>
    <x v="0"/>
    <s v="GIA"/>
    <x v="1"/>
    <b v="0"/>
    <n v="91250"/>
    <x v="0"/>
  </r>
  <r>
    <s v="G-400-0400"/>
    <s v="GIA Bank Account"/>
    <s v="04"/>
    <s v="AP-PY"/>
    <x v="47"/>
    <s v="000000009657"/>
    <n v="4389"/>
    <s v="6254-37"/>
    <n v="0"/>
    <n v="37500"/>
    <s v="G100144-Glasgow Lunchtime Theatres"/>
    <n v="-37500"/>
    <n v="37500"/>
    <x v="1"/>
    <n v="37500"/>
    <s v="G"/>
    <s v="Glasgow Lunchtime Theatres"/>
    <s v="G - Glasgow Lunchtime Theatres"/>
    <x v="207"/>
    <x v="0"/>
    <s v="GIA"/>
    <x v="1"/>
    <b v="1"/>
    <n v="160000"/>
    <x v="0"/>
  </r>
  <r>
    <s v="G-400-0400"/>
    <s v="GIA Bank Account"/>
    <s v="04"/>
    <s v="AP-PY"/>
    <x v="47"/>
    <s v="000000009658"/>
    <n v="4389"/>
    <s v="6254-38"/>
    <n v="0"/>
    <n v="36750"/>
    <s v="G100145-Glasgow Photography Group Ltd - Street Level"/>
    <n v="-36750"/>
    <n v="36750"/>
    <x v="1"/>
    <n v="36750"/>
    <s v="G"/>
    <s v="Glasgow Photography Group Ltd - Street Level"/>
    <s v="G - Glasgow Photography Group Ltd - Street Level"/>
    <x v="208"/>
    <x v="0"/>
    <s v="GIA"/>
    <x v="1"/>
    <b v="1"/>
    <n v="147000"/>
    <x v="0"/>
  </r>
  <r>
    <s v="G-400-0400"/>
    <s v="GIA Bank Account"/>
    <s v="04"/>
    <s v="AP-PY"/>
    <x v="47"/>
    <s v="000000009659"/>
    <n v="4389"/>
    <s v="6254-39"/>
    <n v="0"/>
    <n v="44000"/>
    <s v="G100146-Glasgow Print Studios"/>
    <n v="-44000"/>
    <n v="44000"/>
    <x v="1"/>
    <n v="44000"/>
    <s v="G"/>
    <s v="Glasgow Print Studios"/>
    <s v="G - Glasgow Print Studios"/>
    <x v="209"/>
    <x v="0"/>
    <s v="GIA"/>
    <x v="1"/>
    <b v="1"/>
    <n v="160000"/>
    <x v="0"/>
  </r>
  <r>
    <s v="G-400-0400"/>
    <s v="GIA Bank Account"/>
    <s v="04"/>
    <s v="AP-PY"/>
    <x v="47"/>
    <s v="000000009660"/>
    <n v="4389"/>
    <s v="6254-40"/>
    <n v="0"/>
    <n v="115000"/>
    <s v="G100147-Grid Iron Theatre Company"/>
    <n v="-115000"/>
    <n v="115000"/>
    <x v="1"/>
    <n v="115000"/>
    <s v="G"/>
    <s v="Grid Iron Theatre Company"/>
    <s v="G - Grid Iron Theatre Company"/>
    <x v="210"/>
    <x v="0"/>
    <s v="GIA"/>
    <x v="1"/>
    <b v="1"/>
    <n v="220000"/>
    <x v="0"/>
  </r>
  <r>
    <s v="G-400-0400"/>
    <s v="GIA Bank Account"/>
    <s v="04"/>
    <s v="AP-PY"/>
    <x v="47"/>
    <s v="000000009661"/>
    <n v="4389"/>
    <s v="6254-41"/>
    <n v="0"/>
    <n v="45833"/>
    <s v="G100148-Hebrides Ensemble"/>
    <n v="-45833"/>
    <n v="45833"/>
    <x v="1"/>
    <n v="45833"/>
    <s v="G"/>
    <s v="Hebrides Ensemble"/>
    <s v="G - Hebrides Ensemble"/>
    <x v="211"/>
    <x v="0"/>
    <s v="GIA"/>
    <x v="1"/>
    <b v="1"/>
    <n v="183333"/>
    <x v="0"/>
  </r>
  <r>
    <s v="G-400-0400"/>
    <s v="GIA Bank Account"/>
    <s v="04"/>
    <s v="AP-PY"/>
    <x v="47"/>
    <s v="000000009662"/>
    <n v="4389"/>
    <s v="6254-42"/>
    <n v="0"/>
    <n v="25000"/>
    <s v="G100149-Highland Print Studio"/>
    <n v="-25000"/>
    <n v="25000"/>
    <x v="1"/>
    <n v="25000"/>
    <s v="G"/>
    <s v="Highland Print Studio"/>
    <s v="G - Highland Print Studio"/>
    <x v="212"/>
    <x v="0"/>
    <s v="GIA"/>
    <x v="1"/>
    <b v="1"/>
    <n v="100000"/>
    <x v="0"/>
  </r>
  <r>
    <s v="G-400-0400"/>
    <s v="GIA Bank Account"/>
    <s v="04"/>
    <s v="AP-PY"/>
    <x v="47"/>
    <s v="000000009663"/>
    <n v="4389"/>
    <s v="6254-43"/>
    <n v="0"/>
    <n v="100000"/>
    <s v="G100150-Horsecross Arts Ltd"/>
    <n v="-100000"/>
    <n v="100000"/>
    <x v="1"/>
    <n v="100000"/>
    <s v="G"/>
    <s v="Horsecross Arts Ltd"/>
    <s v="G - Horsecross Arts Ltd"/>
    <x v="213"/>
    <x v="0"/>
    <s v="GIA"/>
    <x v="1"/>
    <b v="1"/>
    <n v="333000"/>
    <x v="0"/>
  </r>
  <r>
    <s v="G-400-0400"/>
    <s v="GIA Bank Account"/>
    <s v="04"/>
    <s v="AP-PY"/>
    <x v="47"/>
    <s v="000000009664"/>
    <n v="4389"/>
    <s v="6254-44"/>
    <n v="0"/>
    <n v="25000"/>
    <s v="G100151-Hospitalfield Arts"/>
    <n v="-25000"/>
    <n v="25000"/>
    <x v="1"/>
    <n v="25000"/>
    <s v="G"/>
    <s v="Hospitalfield Arts"/>
    <s v="G - Hospitalfield Arts"/>
    <x v="93"/>
    <x v="0"/>
    <s v="GIA"/>
    <x v="1"/>
    <b v="1"/>
    <n v="186760"/>
    <x v="0"/>
  </r>
  <r>
    <s v="G-400-0400"/>
    <s v="GIA Bank Account"/>
    <s v="04"/>
    <s v="AP-PY"/>
    <x v="47"/>
    <s v="000000009665"/>
    <n v="4389"/>
    <s v="6254-45"/>
    <n v="0"/>
    <n v="28664"/>
    <s v="G100152-Janice Parker Projects"/>
    <n v="-28664"/>
    <n v="28664"/>
    <x v="1"/>
    <n v="28664"/>
    <s v="G"/>
    <s v="Janice Parker Projects"/>
    <s v="G - Janice Parker Projects"/>
    <x v="502"/>
    <x v="0"/>
    <s v="GIA"/>
    <x v="1"/>
    <b v="1"/>
    <n v="114656"/>
    <x v="0"/>
  </r>
  <r>
    <s v="G-400-0400"/>
    <s v="GIA Bank Account"/>
    <s v="04"/>
    <s v="AP-PY"/>
    <x v="47"/>
    <s v="000000009666"/>
    <n v="4389"/>
    <s v="6254-46"/>
    <n v="0"/>
    <n v="102000"/>
    <s v="G100153-MacRobert Arts Centre"/>
    <n v="-102000"/>
    <n v="102000"/>
    <x v="1"/>
    <n v="102000"/>
    <s v="G"/>
    <s v="MacRobert Arts Centre"/>
    <s v="G - MacRobert Arts Centre"/>
    <x v="214"/>
    <x v="0"/>
    <s v="GIA"/>
    <x v="1"/>
    <b v="1"/>
    <n v="409000"/>
    <x v="0"/>
  </r>
  <r>
    <s v="G-400-0400"/>
    <s v="GIA Bank Account"/>
    <s v="04"/>
    <s v="AP-PY"/>
    <x v="47"/>
    <s v="000000009667"/>
    <n v="4389"/>
    <s v="6254-47"/>
    <n v="0"/>
    <n v="51250"/>
    <s v="G100154-Mischief La-Bas"/>
    <n v="-51250"/>
    <n v="51250"/>
    <x v="1"/>
    <n v="51250"/>
    <s v="G"/>
    <s v="Mischief La-Bas"/>
    <s v="G - Mischief La-Bas"/>
    <x v="215"/>
    <x v="0"/>
    <s v="GIA"/>
    <x v="1"/>
    <b v="1"/>
    <n v="205000"/>
    <x v="0"/>
  </r>
  <r>
    <s v="G-400-0400"/>
    <s v="GIA Bank Account"/>
    <s v="04"/>
    <s v="AP-PY"/>
    <x v="47"/>
    <s v="000000009668"/>
    <n v="4389"/>
    <s v="6254-48"/>
    <n v="0"/>
    <n v="29083"/>
    <s v="G100155-Moniack Mhor Ltd"/>
    <n v="-29083"/>
    <n v="29083"/>
    <x v="1"/>
    <n v="29083"/>
    <s v="G"/>
    <s v="Moniack Mhor Ltd"/>
    <s v="G - Moniack Mhor Ltd"/>
    <x v="216"/>
    <x v="0"/>
    <s v="GIA"/>
    <x v="1"/>
    <b v="1"/>
    <n v="138708"/>
    <x v="0"/>
  </r>
  <r>
    <s v="G-400-0400"/>
    <s v="GIA Bank Account"/>
    <s v="04"/>
    <s v="AP-PY"/>
    <x v="47"/>
    <s v="000000009669"/>
    <n v="4389"/>
    <s v="6254-49"/>
    <n v="0"/>
    <n v="55000"/>
    <s v="G100156-North Lands Creative Glass"/>
    <n v="-55000"/>
    <n v="55000"/>
    <x v="1"/>
    <n v="55000"/>
    <s v="G"/>
    <s v="North Lands Creative Glass"/>
    <s v="G - North Lands Creative Glass"/>
    <x v="217"/>
    <x v="0"/>
    <s v="GIA"/>
    <x v="1"/>
    <b v="1"/>
    <n v="189000"/>
    <x v="0"/>
  </r>
  <r>
    <s v="G-400-0400"/>
    <s v="GIA Bank Account"/>
    <s v="04"/>
    <s v="AP-PY"/>
    <x v="47"/>
    <s v="000000009670"/>
    <n v="4389"/>
    <s v="6254-50"/>
    <n v="0"/>
    <n v="37500"/>
    <s v="G100157-NVA (Europe) Limited"/>
    <n v="-37500"/>
    <n v="37500"/>
    <x v="1"/>
    <n v="37500"/>
    <s v="G"/>
    <s v="NVA (Europe) Limited"/>
    <s v="G - NVA (Europe) Limited"/>
    <x v="218"/>
    <x v="0"/>
    <s v="GIA"/>
    <x v="1"/>
    <b v="1"/>
    <n v="150000"/>
    <x v="0"/>
  </r>
  <r>
    <s v="G-400-0400"/>
    <s v="GIA Bank Account"/>
    <s v="04"/>
    <s v="AP-PY"/>
    <x v="47"/>
    <s v="000000009671"/>
    <n v="4389"/>
    <s v="6254-51"/>
    <n v="0"/>
    <n v="67000"/>
    <s v="G100158-Peacock Visual Arts Limited"/>
    <n v="-67000"/>
    <n v="67000"/>
    <x v="1"/>
    <n v="67000"/>
    <s v="G"/>
    <s v="Peacock Visual Arts Limited"/>
    <s v="G - Peacock Visual Arts Limited"/>
    <x v="219"/>
    <x v="0"/>
    <s v="GIA"/>
    <x v="1"/>
    <b v="1"/>
    <n v="270500"/>
    <x v="0"/>
  </r>
  <r>
    <s v="G-400-0400"/>
    <s v="GIA Bank Account"/>
    <s v="04"/>
    <s v="AP-PY"/>
    <x v="47"/>
    <s v="000000009672"/>
    <n v="4389"/>
    <s v="6254-52"/>
    <n v="0"/>
    <n v="65667"/>
    <s v="G100159-Pier Arts Centre"/>
    <n v="-65667"/>
    <n v="65667"/>
    <x v="1"/>
    <n v="65667"/>
    <s v="G"/>
    <s v="Pier Arts Centre"/>
    <s v="G - Pier Arts Centre"/>
    <x v="220"/>
    <x v="0"/>
    <s v="GIA"/>
    <x v="1"/>
    <b v="1"/>
    <n v="266667"/>
    <x v="0"/>
  </r>
  <r>
    <s v="G-400-0400"/>
    <s v="GIA Bank Account"/>
    <s v="04"/>
    <s v="AP-PY"/>
    <x v="47"/>
    <s v="000000009673"/>
    <n v="4389"/>
    <s v="6254-53"/>
    <n v="0"/>
    <n v="106250"/>
    <s v="G100160-Pitlochry Festival Theatre"/>
    <n v="-106250"/>
    <n v="106250"/>
    <x v="1"/>
    <n v="106250"/>
    <s v="G"/>
    <s v="Pitlochry Festival Theatre"/>
    <s v="G - Pitlochry Festival Theatre"/>
    <x v="221"/>
    <x v="0"/>
    <s v="GIA"/>
    <x v="1"/>
    <b v="1"/>
    <n v="425000"/>
    <x v="0"/>
  </r>
  <r>
    <s v="G-400-0400"/>
    <s v="GIA Bank Account"/>
    <s v="04"/>
    <s v="AP-PY"/>
    <x v="47"/>
    <s v="000000009674"/>
    <n v="4389"/>
    <s v="6254-54"/>
    <n v="0"/>
    <n v="58009"/>
    <s v="G100161-Plan B Collaborative Theatre Ltd"/>
    <n v="-58009"/>
    <n v="58009"/>
    <x v="1"/>
    <n v="58009"/>
    <s v="G"/>
    <s v="Plan B Collaborative Theatre Ltd"/>
    <s v="G - Plan B Collaborative Theatre Ltd"/>
    <x v="120"/>
    <x v="0"/>
    <s v="GIA"/>
    <x v="1"/>
    <b v="1"/>
    <n v="246666"/>
    <x v="0"/>
  </r>
  <r>
    <s v="G-400-0400"/>
    <s v="GIA Bank Account"/>
    <s v="04"/>
    <s v="AP-PY"/>
    <x v="47"/>
    <s v="000000009675"/>
    <n v="4389"/>
    <s v="6254-55"/>
    <n v="0"/>
    <n v="47642"/>
    <s v="G100162-Playwrights Studio CCS"/>
    <n v="-47642"/>
    <n v="47642"/>
    <x v="1"/>
    <n v="47642"/>
    <s v="G"/>
    <s v="Playwrights Studio CCS"/>
    <s v="G - Playwrights Studio CCS"/>
    <x v="94"/>
    <x v="0"/>
    <s v="GIA"/>
    <x v="1"/>
    <b v="1"/>
    <n v="191192"/>
    <x v="0"/>
  </r>
  <r>
    <s v="G-400-0400"/>
    <s v="GIA Bank Account"/>
    <s v="04"/>
    <s v="AP-PY"/>
    <x v="47"/>
    <s v="000000009676"/>
    <n v="4389"/>
    <s v="6254-56"/>
    <n v="0"/>
    <n v="80000"/>
    <s v="G100163-Publishing Scotland"/>
    <n v="-80000"/>
    <n v="80000"/>
    <x v="1"/>
    <n v="80000"/>
    <s v="G"/>
    <s v="Publishing Scotland"/>
    <s v="G - Publishing Scotland"/>
    <x v="222"/>
    <x v="0"/>
    <s v="GIA"/>
    <x v="1"/>
    <b v="1"/>
    <n v="300000"/>
    <x v="0"/>
  </r>
  <r>
    <s v="G-400-0400"/>
    <s v="GIA Bank Account"/>
    <s v="04"/>
    <s v="AP-PY"/>
    <x v="47"/>
    <s v="000000009677"/>
    <n v="4389"/>
    <s v="6254-57"/>
    <n v="0"/>
    <n v="37675"/>
    <s v="G100164-Puppet Animation Scotland Limited"/>
    <n v="-37675"/>
    <n v="37675"/>
    <x v="1"/>
    <n v="37675"/>
    <s v="G"/>
    <s v="Puppet Animation Scotland Limited"/>
    <s v="G - Puppet Animation Scotland Limited"/>
    <x v="223"/>
    <x v="0"/>
    <s v="GIA"/>
    <x v="1"/>
    <b v="1"/>
    <n v="183665"/>
    <x v="0"/>
  </r>
  <r>
    <s v="G-400-0400"/>
    <s v="GIA Bank Account"/>
    <s v="04"/>
    <s v="AP-PY"/>
    <x v="47"/>
    <s v="000000009678"/>
    <n v="4389"/>
    <s v="6254-58"/>
    <n v="0"/>
    <n v="25000"/>
    <s v="G100165-Red Note Ensemble"/>
    <n v="-25000"/>
    <n v="25000"/>
    <x v="1"/>
    <n v="25000"/>
    <s v="G"/>
    <s v="Red Note Ensemble"/>
    <s v="G - Red Note Ensemble"/>
    <x v="224"/>
    <x v="0"/>
    <s v="GIA"/>
    <x v="1"/>
    <b v="1"/>
    <n v="218532"/>
    <x v="0"/>
  </r>
  <r>
    <s v="G-400-0400"/>
    <s v="GIA Bank Account"/>
    <s v="04"/>
    <s v="AP-PY"/>
    <x v="47"/>
    <s v="000000009679"/>
    <n v="4389"/>
    <s v="6254-59"/>
    <n v="0"/>
    <n v="420000"/>
    <s v="G100166-Royal Lyceum Theatre Company Limited"/>
    <n v="-420000"/>
    <n v="420000"/>
    <x v="1"/>
    <n v="420000"/>
    <s v="G"/>
    <s v="Royal Lyceum Theatre Company Limited"/>
    <s v="G - Royal Lyceum Theatre Company Limited"/>
    <x v="225"/>
    <x v="0"/>
    <s v="GIA"/>
    <x v="1"/>
    <b v="1"/>
    <n v="1200000"/>
    <x v="0"/>
  </r>
  <r>
    <s v="G-400-0400"/>
    <s v="GIA Bank Account"/>
    <s v="04"/>
    <s v="AP-PY"/>
    <x v="47"/>
    <s v="000000009680"/>
    <n v="4389"/>
    <s v="6254-60"/>
    <n v="0"/>
    <n v="214983"/>
    <s v="G100167-Scottish Book Trust"/>
    <n v="-214983"/>
    <n v="214983"/>
    <x v="1"/>
    <n v="214983"/>
    <s v="G"/>
    <s v="Scottish Book Trust"/>
    <s v="G - Scottish Book Trust"/>
    <x v="226"/>
    <x v="0"/>
    <s v="GIA"/>
    <x v="1"/>
    <b v="1"/>
    <n v="1241682"/>
    <x v="0"/>
  </r>
  <r>
    <s v="G-400-0400"/>
    <s v="GIA Bank Account"/>
    <s v="04"/>
    <s v="AP-PY"/>
    <x v="47"/>
    <s v="000000009681"/>
    <n v="4389"/>
    <s v="6254-61"/>
    <n v="0"/>
    <n v="224130"/>
    <s v="G100168-Scottish Dance Theatre"/>
    <n v="-224130"/>
    <n v="224130"/>
    <x v="1"/>
    <n v="224130"/>
    <s v="G"/>
    <s v="Scottish Dance Theatre"/>
    <s v="G - Scottish Dance Theatre"/>
    <x v="121"/>
    <x v="0"/>
    <s v="GIA"/>
    <x v="1"/>
    <b v="1"/>
    <n v="1018658"/>
    <x v="0"/>
  </r>
  <r>
    <s v="G-400-0400"/>
    <s v="GIA Bank Account"/>
    <s v="04"/>
    <s v="AP-PY"/>
    <x v="47"/>
    <s v="000000009682"/>
    <n v="4389"/>
    <s v="6254-62"/>
    <n v="0"/>
    <n v="83333"/>
    <s v="G100169-Scottish Ensemble"/>
    <n v="-83333"/>
    <n v="83333"/>
    <x v="1"/>
    <n v="83333"/>
    <s v="G"/>
    <s v="Scottish Ensemble"/>
    <s v="G - Scottish Ensemble"/>
    <x v="227"/>
    <x v="0"/>
    <s v="GIA"/>
    <x v="1"/>
    <b v="1"/>
    <n v="333333"/>
    <x v="0"/>
  </r>
  <r>
    <s v="G-400-0400"/>
    <s v="GIA Bank Account"/>
    <s v="04"/>
    <s v="AP-PY"/>
    <x v="47"/>
    <s v="000000009683"/>
    <n v="4389"/>
    <s v="6254-63"/>
    <n v="0"/>
    <n v="47500"/>
    <s v="G100170-Scottish Music Information Cen"/>
    <n v="-47500"/>
    <n v="47500"/>
    <x v="1"/>
    <n v="47500"/>
    <s v="G"/>
    <s v="Scottish Music Information Cen"/>
    <s v="G - Scottish Music Information Cen"/>
    <x v="228"/>
    <x v="0"/>
    <s v="GIA"/>
    <x v="1"/>
    <b v="1"/>
    <n v="314500"/>
    <x v="0"/>
  </r>
  <r>
    <s v="G-400-0400"/>
    <s v="GIA Bank Account"/>
    <s v="04"/>
    <s v="AP-PY"/>
    <x v="47"/>
    <s v="000000009684"/>
    <n v="4389"/>
    <s v="6254-64"/>
    <n v="0"/>
    <n v="79166"/>
    <s v="G100171-Scottish Poetry Library"/>
    <n v="-79166"/>
    <n v="79166"/>
    <x v="1"/>
    <n v="79166"/>
    <s v="G"/>
    <s v="Scottish Poetry Library"/>
    <s v="G - Scottish Poetry Library"/>
    <x v="229"/>
    <x v="0"/>
    <s v="GIA"/>
    <x v="1"/>
    <b v="1"/>
    <n v="316666"/>
    <x v="0"/>
  </r>
  <r>
    <s v="G-400-0400"/>
    <s v="GIA Bank Account"/>
    <s v="04"/>
    <s v="AP-PY"/>
    <x v="47"/>
    <s v="000000009685"/>
    <n v="4389"/>
    <s v="6254-65"/>
    <n v="0"/>
    <n v="48750"/>
    <s v="G100172-Scottish Sculpture Workshop"/>
    <n v="-48750"/>
    <n v="48750"/>
    <x v="1"/>
    <n v="48750"/>
    <s v="G"/>
    <s v="Scottish Sculpture Workshop"/>
    <s v="G - Scottish Sculpture Workshop"/>
    <x v="230"/>
    <x v="0"/>
    <s v="GIA"/>
    <x v="1"/>
    <b v="1"/>
    <n v="205000"/>
    <x v="0"/>
  </r>
  <r>
    <s v="G-400-0400"/>
    <s v="GIA Bank Account"/>
    <s v="04"/>
    <s v="AP-PY"/>
    <x v="47"/>
    <s v="000000009686"/>
    <n v="4389"/>
    <s v="6254-66"/>
    <n v="0"/>
    <n v="62500"/>
    <s v="G100173-Shetland Arts Development Agency"/>
    <n v="-62500"/>
    <n v="62500"/>
    <x v="1"/>
    <n v="62500"/>
    <s v="G"/>
    <s v="Shetland Arts Development Agency"/>
    <s v="G - Shetland Arts Development Agency"/>
    <x v="231"/>
    <x v="0"/>
    <s v="GIA"/>
    <x v="1"/>
    <b v="1"/>
    <n v="250000"/>
    <x v="0"/>
  </r>
  <r>
    <s v="G-400-0400"/>
    <s v="GIA Bank Account"/>
    <s v="04"/>
    <s v="AP-PY"/>
    <x v="47"/>
    <s v="000000009687"/>
    <n v="4389"/>
    <s v="6254-67"/>
    <n v="0"/>
    <n v="25000"/>
    <s v="G100174-St Magnus Festival Ltd"/>
    <n v="-25000"/>
    <n v="25000"/>
    <x v="1"/>
    <n v="25000"/>
    <s v="G"/>
    <s v="St Magnus Festival Ltd"/>
    <s v="G - St Magnus Festival Ltd"/>
    <x v="232"/>
    <x v="0"/>
    <s v="GIA"/>
    <x v="1"/>
    <b v="1"/>
    <n v="166667"/>
    <x v="0"/>
  </r>
  <r>
    <s v="G-400-0400"/>
    <s v="GIA Bank Account"/>
    <s v="04"/>
    <s v="AP-PY"/>
    <x v="47"/>
    <s v="000000009688"/>
    <n v="4389"/>
    <s v="6254-68"/>
    <n v="0"/>
    <n v="26000"/>
    <s v="G100175-Taigh Chearsabhagh Trust"/>
    <n v="-26000"/>
    <n v="26000"/>
    <x v="1"/>
    <n v="26000"/>
    <s v="G"/>
    <s v="Taigh Chearsabhagh Trust"/>
    <s v="G - Taigh Chearsabhagh Trust"/>
    <x v="233"/>
    <x v="0"/>
    <s v="GIA"/>
    <x v="1"/>
    <b v="1"/>
    <n v="102000"/>
    <x v="0"/>
  </r>
  <r>
    <s v="G-400-0400"/>
    <s v="GIA Bank Account"/>
    <s v="04"/>
    <s v="AP-PY"/>
    <x v="47"/>
    <s v="000000009689"/>
    <n v="4389"/>
    <s v="6254-69"/>
    <n v="0"/>
    <n v="50000"/>
    <s v="G100177-The Common Guild"/>
    <n v="-50000"/>
    <n v="50000"/>
    <x v="1"/>
    <n v="50000"/>
    <s v="G"/>
    <s v="The Common Guild"/>
    <s v="G - The Common Guild"/>
    <x v="235"/>
    <x v="0"/>
    <s v="GIA"/>
    <x v="1"/>
    <b v="1"/>
    <n v="170000"/>
    <x v="0"/>
  </r>
  <r>
    <s v="G-400-0400"/>
    <s v="GIA Bank Account"/>
    <s v="04"/>
    <s v="AP-PY"/>
    <x v="47"/>
    <s v="000000009690"/>
    <n v="4389"/>
    <s v="6254-70"/>
    <n v="0"/>
    <n v="51500"/>
    <s v="G100178-The Gaelic Books Council"/>
    <n v="-51500"/>
    <n v="51500"/>
    <x v="1"/>
    <n v="51500"/>
    <s v="G"/>
    <s v="The Gaelic Books Council"/>
    <s v="G - The Gaelic Books Council"/>
    <x v="236"/>
    <x v="0"/>
    <s v="GIA"/>
    <x v="1"/>
    <b v="1"/>
    <n v="206000"/>
    <x v="0"/>
  </r>
  <r>
    <s v="G-400-0400"/>
    <s v="GIA Bank Account"/>
    <s v="04"/>
    <s v="AP-PY"/>
    <x v="47"/>
    <s v="000000009691"/>
    <n v="4389"/>
    <s v="6254-71"/>
    <n v="0"/>
    <n v="25000"/>
    <s v="G100179-The Work Room"/>
    <n v="-25000"/>
    <n v="25000"/>
    <x v="1"/>
    <n v="25000"/>
    <s v="G"/>
    <s v="The Work Room"/>
    <s v="G - The Work Room"/>
    <x v="95"/>
    <x v="0"/>
    <s v="GIA"/>
    <x v="1"/>
    <b v="1"/>
    <n v="236000"/>
    <x v="0"/>
  </r>
  <r>
    <s v="G-400-0400"/>
    <s v="GIA Bank Account"/>
    <s v="04"/>
    <s v="AP-PY"/>
    <x v="47"/>
    <s v="000000009692"/>
    <n v="4389"/>
    <s v="6254-72"/>
    <n v="0"/>
    <n v="24394"/>
    <s v="G100180-Timespan ÔÇô Helmsdale Heritage and Arts Society"/>
    <n v="-24394"/>
    <n v="24394"/>
    <x v="1"/>
    <n v="24394"/>
    <s v="G"/>
    <s v="Timespan ÔÇô Helmsdale Heritage and Arts Society"/>
    <s v="G - Timespan ÔÇô Helmsdale Heritage and Arts Society"/>
    <x v="237"/>
    <x v="0"/>
    <s v="GIA"/>
    <x v="1"/>
    <b v="0"/>
    <n v="90577"/>
    <x v="0"/>
  </r>
  <r>
    <s v="G-400-0400"/>
    <s v="GIA Bank Account"/>
    <s v="04"/>
    <s v="AP-PY"/>
    <x v="47"/>
    <s v="000000009693"/>
    <n v="4389"/>
    <s v="6254-73"/>
    <n v="0"/>
    <n v="86125"/>
    <s v="G100181-TRACS"/>
    <n v="-86125"/>
    <n v="86125"/>
    <x v="1"/>
    <n v="86125"/>
    <s v="G"/>
    <s v="TRACS"/>
    <s v="G - TRACS"/>
    <x v="238"/>
    <x v="0"/>
    <s v="GIA"/>
    <x v="1"/>
    <b v="1"/>
    <n v="392500"/>
    <x v="0"/>
  </r>
  <r>
    <s v="G-400-0400"/>
    <s v="GIA Bank Account"/>
    <s v="04"/>
    <s v="AP-PY"/>
    <x v="47"/>
    <s v="000000009694"/>
    <n v="4389"/>
    <s v="6254-74"/>
    <n v="0"/>
    <n v="17500"/>
    <s v="G100182-Transmission Gallery"/>
    <n v="-17500"/>
    <n v="17500"/>
    <x v="1"/>
    <n v="17500"/>
    <s v="G"/>
    <s v="Transmission Gallery"/>
    <s v="G - Transmission Gallery"/>
    <x v="239"/>
    <x v="0"/>
    <s v="GIA"/>
    <x v="1"/>
    <b v="0"/>
    <n v="70000"/>
    <x v="0"/>
  </r>
  <r>
    <s v="G-400-0400"/>
    <s v="GIA Bank Account"/>
    <s v="04"/>
    <s v="AP-PY"/>
    <x v="47"/>
    <s v="000000009695"/>
    <n v="4389"/>
    <s v="6254-75"/>
    <n v="0"/>
    <n v="341337"/>
    <s v="G100183-Traverse Theatre (Scotland) Ltd"/>
    <n v="-341337"/>
    <n v="341337"/>
    <x v="1"/>
    <n v="341337"/>
    <s v="G"/>
    <s v="Traverse Theatre (Scotland) Ltd"/>
    <s v="G - Traverse Theatre (Scotland) Ltd"/>
    <x v="240"/>
    <x v="0"/>
    <s v="GIA"/>
    <x v="1"/>
    <b v="1"/>
    <n v="987250"/>
    <x v="0"/>
  </r>
  <r>
    <s v="G-400-0400"/>
    <s v="GIA Bank Account"/>
    <s v="04"/>
    <s v="AP-PY"/>
    <x v="47"/>
    <s v="000000009696"/>
    <n v="4389"/>
    <s v="6254-76"/>
    <n v="0"/>
    <n v="200000"/>
    <s v="G100184-Tron Theatre Limited"/>
    <n v="-200000"/>
    <n v="200000"/>
    <x v="1"/>
    <n v="200000"/>
    <s v="G"/>
    <s v="Tron Theatre Limited"/>
    <s v="G - Tron Theatre Limited"/>
    <x v="241"/>
    <x v="0"/>
    <s v="GIA"/>
    <x v="1"/>
    <b v="1"/>
    <n v="827068"/>
    <x v="0"/>
  </r>
  <r>
    <s v="G-400-0400"/>
    <s v="GIA Bank Account"/>
    <s v="04"/>
    <s v="AP-PY"/>
    <x v="47"/>
    <s v="000000009697"/>
    <n v="4389"/>
    <s v="6254-77"/>
    <n v="0"/>
    <n v="100000"/>
    <s v="G100185-Vanishing Point Theatre Company"/>
    <n v="-100000"/>
    <n v="100000"/>
    <x v="1"/>
    <n v="100000"/>
    <s v="G"/>
    <s v="Vanishing Point Theatre Company"/>
    <s v="G - Vanishing Point Theatre Company"/>
    <x v="242"/>
    <x v="0"/>
    <s v="GIA"/>
    <x v="1"/>
    <b v="1"/>
    <n v="338893"/>
    <x v="0"/>
  </r>
  <r>
    <s v="G-400-0400"/>
    <s v="GIA Bank Account"/>
    <s v="04"/>
    <s v="AP-PY"/>
    <x v="47"/>
    <s v="000000009698"/>
    <n v="4389"/>
    <s v="6254-78"/>
    <n v="0"/>
    <n v="55000"/>
    <s v="G100186-Visible Fictions Theatre Company"/>
    <n v="-55000"/>
    <n v="55000"/>
    <x v="1"/>
    <n v="55000"/>
    <s v="G"/>
    <s v="Visible Fictions Theatre Company"/>
    <s v="G - Visible Fictions Theatre Company"/>
    <x v="243"/>
    <x v="0"/>
    <s v="GIA"/>
    <x v="1"/>
    <b v="1"/>
    <n v="220000"/>
    <x v="0"/>
  </r>
  <r>
    <s v="G-400-0400"/>
    <s v="GIA Bank Account"/>
    <s v="04"/>
    <s v="AP-PY"/>
    <x v="48"/>
    <s v="000000009700"/>
    <n v="4403"/>
    <s v="6270-1"/>
    <n v="0"/>
    <n v="344.38"/>
    <s v="E0371-Leslie Finlay"/>
    <n v="-344.38"/>
    <n v="344.38"/>
    <x v="0"/>
    <n v="0"/>
    <s v="E"/>
    <s v="Leslie Finlay"/>
    <s v="E - Leslie Finlay"/>
    <x v="0"/>
    <x v="0"/>
    <s v="GIA"/>
    <x v="0"/>
    <b v="0"/>
    <n v="334393.72000000003"/>
    <x v="0"/>
  </r>
  <r>
    <s v="G-400-0400"/>
    <s v="GIA Bank Account"/>
    <s v="04"/>
    <s v="AP-PY"/>
    <x v="48"/>
    <s v="000000009701"/>
    <n v="4403"/>
    <s v="6270-2"/>
    <n v="0"/>
    <n v="22"/>
    <s v="E0419-Helen Sim"/>
    <n v="-22"/>
    <n v="22"/>
    <x v="0"/>
    <n v="0"/>
    <s v="E"/>
    <s v="Helen Sim"/>
    <s v="E - Helen Sim"/>
    <x v="0"/>
    <x v="0"/>
    <s v="GIA"/>
    <x v="0"/>
    <b v="0"/>
    <n v="334393.72000000003"/>
    <x v="0"/>
  </r>
  <r>
    <s v="G-400-0400"/>
    <s v="GIA Bank Account"/>
    <s v="04"/>
    <s v="AP-PY"/>
    <x v="48"/>
    <s v="000000009702"/>
    <n v="4403"/>
    <s v="6270-3"/>
    <n v="0"/>
    <n v="55.65"/>
    <s v="E0424-Alastair Evans"/>
    <n v="-55.65"/>
    <n v="55.65"/>
    <x v="0"/>
    <n v="0"/>
    <s v="E"/>
    <s v="Alastair Evans"/>
    <s v="E - Alastair Evans"/>
    <x v="0"/>
    <x v="0"/>
    <s v="GIA"/>
    <x v="0"/>
    <b v="0"/>
    <n v="334393.72000000003"/>
    <x v="0"/>
  </r>
  <r>
    <s v="G-400-0400"/>
    <s v="GIA Bank Account"/>
    <s v="04"/>
    <s v="AP-PY"/>
    <x v="48"/>
    <s v="000000009704"/>
    <n v="4403"/>
    <s v="6270-4"/>
    <n v="0"/>
    <n v="181.56"/>
    <s v="E1758-Clare Hewitt"/>
    <n v="-181.56"/>
    <n v="181.56"/>
    <x v="0"/>
    <n v="0"/>
    <s v="E"/>
    <s v="Clare Hewitt"/>
    <s v="E - Clare Hewitt"/>
    <x v="0"/>
    <x v="0"/>
    <s v="GIA"/>
    <x v="0"/>
    <b v="0"/>
    <n v="334393.72000000003"/>
    <x v="0"/>
  </r>
  <r>
    <s v="G-400-0400"/>
    <s v="GIA Bank Account"/>
    <s v="04"/>
    <s v="AP-PY"/>
    <x v="48"/>
    <s v="000000009705"/>
    <n v="4403"/>
    <s v="6270-5"/>
    <n v="0"/>
    <n v="255.59"/>
    <s v="E1865-Brodie Pringle"/>
    <n v="-255.59"/>
    <n v="255.59"/>
    <x v="0"/>
    <n v="0"/>
    <s v="E"/>
    <s v="Brodie Pringle"/>
    <s v="E - Brodie Pringle"/>
    <x v="0"/>
    <x v="0"/>
    <s v="GIA"/>
    <x v="0"/>
    <b v="0"/>
    <n v="334393.72000000003"/>
    <x v="0"/>
  </r>
  <r>
    <s v="G-400-0400"/>
    <s v="GIA Bank Account"/>
    <s v="04"/>
    <s v="AP-PY"/>
    <x v="48"/>
    <s v="000000009706"/>
    <n v="4403"/>
    <s v="6270-6"/>
    <n v="0"/>
    <n v="120.28"/>
    <s v="E1895-Emma Campbell"/>
    <n v="-120.28"/>
    <n v="120.28"/>
    <x v="0"/>
    <n v="0"/>
    <s v="E"/>
    <s v="Emma Campbell"/>
    <s v="E - Emma Campbell"/>
    <x v="0"/>
    <x v="0"/>
    <s v="GIA"/>
    <x v="0"/>
    <b v="0"/>
    <n v="334393.72000000003"/>
    <x v="0"/>
  </r>
  <r>
    <s v="G-400-0400"/>
    <s v="GIA Bank Account"/>
    <s v="04"/>
    <s v="AP-PY"/>
    <x v="48"/>
    <s v="000000009707"/>
    <n v="4403"/>
    <s v="6270-7"/>
    <n v="0"/>
    <n v="128.84"/>
    <s v="TARO100-Arnold Clark Finance Ltd"/>
    <n v="-128.84"/>
    <n v="128.84"/>
    <x v="1"/>
    <n v="128.84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4"/>
    <s v="AP-PY"/>
    <x v="48"/>
    <s v="000000009708"/>
    <n v="4403"/>
    <s v="6270-8"/>
    <n v="0"/>
    <n v="53610.64"/>
    <s v="TART109-Arts Council Retirement Plan (1994)"/>
    <n v="-53610.64"/>
    <n v="53610.64"/>
    <x v="1"/>
    <n v="53610.64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04"/>
    <s v="AP-PY"/>
    <x v="48"/>
    <s v="000000009709"/>
    <n v="4403"/>
    <s v="6270-9"/>
    <n v="0"/>
    <n v="2880"/>
    <s v="TBAD100-Badenoch &amp; Clark Limited"/>
    <n v="-2880"/>
    <n v="2880"/>
    <x v="1"/>
    <n v="2880"/>
    <s v="T"/>
    <s v="Badenoch &amp; Clark Limited"/>
    <s v="T - Badenoch &amp; Clark Limited"/>
    <x v="162"/>
    <x v="0"/>
    <s v="GIA"/>
    <x v="2"/>
    <b v="0"/>
    <n v="24406.799999999999"/>
    <x v="1"/>
  </r>
  <r>
    <s v="G-400-0400"/>
    <s v="GIA Bank Account"/>
    <s v="04"/>
    <s v="AP-PY"/>
    <x v="48"/>
    <s v="000000009710"/>
    <n v="4403"/>
    <s v="6270-10"/>
    <n v="0"/>
    <n v="360"/>
    <s v="TBLO101-Blonde Digital Ltd"/>
    <n v="-360"/>
    <n v="360"/>
    <x v="1"/>
    <n v="360"/>
    <s v="T"/>
    <s v="Blonde Digital Ltd"/>
    <s v="T - Blonde Digital Ltd"/>
    <x v="74"/>
    <x v="0"/>
    <s v="GIA"/>
    <x v="2"/>
    <b v="0"/>
    <n v="1080"/>
    <x v="1"/>
  </r>
  <r>
    <s v="G-400-0400"/>
    <s v="GIA Bank Account"/>
    <s v="04"/>
    <s v="AP-PY"/>
    <x v="48"/>
    <s v="000000009711"/>
    <n v="4403"/>
    <s v="6270-11"/>
    <n v="0"/>
    <n v="247.2"/>
    <s v="TCAL101-Caledonian Colour Printers"/>
    <n v="-247.2"/>
    <n v="247.2"/>
    <x v="1"/>
    <n v="247.2"/>
    <s v="T"/>
    <s v="Caledonian Colour Printers"/>
    <s v="T - Caledonian Colour Printers"/>
    <x v="15"/>
    <x v="0"/>
    <s v="GIA"/>
    <x v="2"/>
    <b v="0"/>
    <n v="8160.0000000000009"/>
    <x v="1"/>
  </r>
  <r>
    <s v="G-400-0400"/>
    <s v="GIA Bank Account"/>
    <s v="04"/>
    <s v="AP-PY"/>
    <x v="48"/>
    <s v="000000009712"/>
    <n v="4403"/>
    <s v="6270-12"/>
    <n v="0"/>
    <n v="775.03"/>
    <s v="TCAP102-Capital Document Solutions Limited"/>
    <n v="-775.03"/>
    <n v="775.03"/>
    <x v="1"/>
    <n v="775.03"/>
    <s v="T"/>
    <s v="Capital Document Solutions Limited"/>
    <s v="T - Capital Document Solutions Limited"/>
    <x v="16"/>
    <x v="0"/>
    <s v="GIA"/>
    <x v="2"/>
    <b v="0"/>
    <n v="8914.119999999999"/>
    <x v="1"/>
  </r>
  <r>
    <s v="G-400-0400"/>
    <s v="GIA Bank Account"/>
    <s v="04"/>
    <s v="AP-PY"/>
    <x v="48"/>
    <s v="000000009713"/>
    <n v="4403"/>
    <s v="6270-13"/>
    <n v="0"/>
    <n v="479.99"/>
    <s v="TCHI101-Child Support Agency"/>
    <n v="-479.99"/>
    <n v="479.99"/>
    <x v="1"/>
    <n v="479.99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04"/>
    <s v="AP-PY"/>
    <x v="48"/>
    <s v="000000009714"/>
    <n v="4403"/>
    <s v="6270-14"/>
    <n v="0"/>
    <n v="331.32"/>
    <s v="TDOU100-DotMailer Ltd"/>
    <n v="-331.32"/>
    <n v="331.32"/>
    <x v="1"/>
    <n v="331.32"/>
    <s v="T"/>
    <s v="DotMailer Ltd"/>
    <s v="T - DotMailer Ltd"/>
    <x v="246"/>
    <x v="0"/>
    <s v="GIA"/>
    <x v="2"/>
    <b v="0"/>
    <n v="5943.5199999999995"/>
    <x v="1"/>
  </r>
  <r>
    <s v="G-400-0400"/>
    <s v="GIA Bank Account"/>
    <s v="04"/>
    <s v="AP-PY"/>
    <x v="48"/>
    <s v="000000009716"/>
    <n v="4403"/>
    <s v="6270-15"/>
    <n v="0"/>
    <n v="943.43"/>
    <s v="TEAM100-Eagle Couriers (Scotland) Ltd"/>
    <n v="-943.43"/>
    <n v="943.43"/>
    <x v="1"/>
    <n v="943.43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4"/>
    <s v="AP-PY"/>
    <x v="48"/>
    <s v="000000009717"/>
    <n v="4403"/>
    <s v="6270-16"/>
    <n v="0"/>
    <n v="1920"/>
    <s v="TFOU102-422.tv Media Limited"/>
    <n v="-1920"/>
    <n v="1920"/>
    <x v="1"/>
    <n v="1920"/>
    <s v="T"/>
    <s v="422.tv Media Limited"/>
    <s v="T - 422.tv Media Limited"/>
    <x v="503"/>
    <x v="0"/>
    <s v="GIA"/>
    <x v="2"/>
    <b v="0"/>
    <n v="3876"/>
    <x v="1"/>
  </r>
  <r>
    <s v="G-400-0400"/>
    <s v="GIA Bank Account"/>
    <s v="04"/>
    <s v="AP-PY"/>
    <x v="48"/>
    <s v="000000009718"/>
    <n v="4403"/>
    <s v="6270-17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04"/>
    <s v="AP-PY"/>
    <x v="48"/>
    <s v="000000009719"/>
    <n v="4403"/>
    <s v="6270-18"/>
    <n v="0"/>
    <n v="1395.46"/>
    <s v="THAZ100-Hays Accountacy &amp; Finance"/>
    <n v="-1395.46"/>
    <n v="1395.46"/>
    <x v="1"/>
    <n v="1395.46"/>
    <s v="T"/>
    <s v="Hays Accountacy &amp; Finance"/>
    <s v="T - Hays Accountacy &amp; Finance"/>
    <x v="12"/>
    <x v="0"/>
    <s v="GIA"/>
    <x v="2"/>
    <b v="0"/>
    <n v="9362.7000000000007"/>
    <x v="1"/>
  </r>
  <r>
    <s v="G-400-0400"/>
    <s v="GIA Bank Account"/>
    <s v="04"/>
    <s v="AP-PY"/>
    <x v="48"/>
    <s v="000000009720"/>
    <n v="4403"/>
    <s v="6270-19"/>
    <n v="0"/>
    <n v="82134.13"/>
    <s v="THMR100-HM Revenue &amp; Customs Only - 961PP10305354"/>
    <n v="-82134.13"/>
    <n v="82134.13"/>
    <x v="1"/>
    <n v="82134.13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04"/>
    <s v="AP-PY"/>
    <x v="48"/>
    <s v="000000009721"/>
    <n v="4403"/>
    <s v="6270-20"/>
    <n v="0"/>
    <n v="1206.07"/>
    <s v="TISL100-Iron Mountain"/>
    <n v="-1206.07"/>
    <n v="1206.07"/>
    <x v="1"/>
    <n v="1206.07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4"/>
    <s v="AP-PY"/>
    <x v="48"/>
    <s v="000000009722"/>
    <n v="4403"/>
    <s v="6270-21"/>
    <n v="0"/>
    <n v="1855.44"/>
    <s v="TLID100-Liddell Thomson Ltd"/>
    <n v="-1855.44"/>
    <n v="1855.44"/>
    <x v="1"/>
    <n v="1855.44"/>
    <s v="T"/>
    <s v="Liddell Thomson Ltd"/>
    <s v="T - Liddell Thomson Ltd"/>
    <x v="504"/>
    <x v="0"/>
    <s v="GIA"/>
    <x v="2"/>
    <b v="0"/>
    <n v="1855.44"/>
    <x v="1"/>
  </r>
  <r>
    <s v="G-400-0400"/>
    <s v="GIA Bank Account"/>
    <s v="04"/>
    <s v="AP-PY"/>
    <x v="48"/>
    <s v="000000009723"/>
    <n v="4403"/>
    <s v="6270-22"/>
    <n v="0"/>
    <n v="1539.46"/>
    <s v="TMAR101-Martin Henderson"/>
    <n v="-1539.46"/>
    <n v="1539.46"/>
    <x v="1"/>
    <n v="1539.46"/>
    <s v="T"/>
    <s v="Martin Henderson"/>
    <s v="T - Martin Henderson"/>
    <x v="505"/>
    <x v="0"/>
    <s v="GIA"/>
    <x v="2"/>
    <b v="0"/>
    <n v="2993.46"/>
    <x v="1"/>
  </r>
  <r>
    <s v="G-400-0400"/>
    <s v="GIA Bank Account"/>
    <s v="04"/>
    <s v="AP-PY"/>
    <x v="48"/>
    <s v="000000009724"/>
    <n v="4403"/>
    <s v="6270-23"/>
    <n v="0"/>
    <n v="290.35000000000002"/>
    <s v="TMSF100-MSF Union Dues  -  Ref 38190751"/>
    <n v="-290.35000000000002"/>
    <n v="290.35000000000002"/>
    <x v="1"/>
    <n v="290.35000000000002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04"/>
    <s v="AP-PY"/>
    <x v="48"/>
    <s v="000000009725"/>
    <n v="4403"/>
    <s v="6270-24"/>
    <n v="0"/>
    <n v="32.4"/>
    <s v="TNOR107-Fannan &amp; Scott Ltd t/a Northern Services"/>
    <n v="-32.4"/>
    <n v="32.4"/>
    <x v="1"/>
    <n v="32.4"/>
    <s v="T"/>
    <s v="Fannan &amp; Scott Ltd t/a Northern Services"/>
    <s v="T - Fannan &amp; Scott Ltd t/a Northern Services"/>
    <x v="422"/>
    <x v="0"/>
    <s v="GIA"/>
    <x v="2"/>
    <b v="0"/>
    <n v="500.4"/>
    <x v="1"/>
  </r>
  <r>
    <s v="G-400-0400"/>
    <s v="GIA Bank Account"/>
    <s v="04"/>
    <s v="AP-PY"/>
    <x v="48"/>
    <s v="000000009726"/>
    <n v="4403"/>
    <s v="6270-25"/>
    <n v="0"/>
    <n v="136.99"/>
    <s v="TOFF102-Office Depot (UK) Ltd"/>
    <n v="-136.99"/>
    <n v="136.99"/>
    <x v="1"/>
    <n v="136.99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04"/>
    <s v="AP-PY"/>
    <x v="48"/>
    <s v="000000009727"/>
    <n v="4403"/>
    <s v="6270-26"/>
    <n v="0"/>
    <n v="11.7"/>
    <s v="TPAT101-Pathhead Music Collective"/>
    <n v="-11.7"/>
    <n v="11.7"/>
    <x v="1"/>
    <n v="11.7"/>
    <s v="T"/>
    <s v="Pathhead Music Collective"/>
    <s v="T - Pathhead Music Collective"/>
    <x v="506"/>
    <x v="0"/>
    <s v="GIA"/>
    <x v="2"/>
    <b v="0"/>
    <n v="11.7"/>
    <x v="1"/>
  </r>
  <r>
    <s v="G-400-0400"/>
    <s v="GIA Bank Account"/>
    <s v="04"/>
    <s v="AP-PY"/>
    <x v="48"/>
    <s v="000000009728"/>
    <n v="4403"/>
    <s v="6270-27"/>
    <n v="0"/>
    <n v="150.44"/>
    <s v="TPCS100-PCS"/>
    <n v="-150.44"/>
    <n v="150.44"/>
    <x v="1"/>
    <n v="150.44"/>
    <s v="T"/>
    <s v="PCS"/>
    <s v="T - PCS"/>
    <x v="148"/>
    <x v="0"/>
    <s v="GIA"/>
    <x v="2"/>
    <b v="0"/>
    <n v="1903.1800000000003"/>
    <x v="1"/>
  </r>
  <r>
    <s v="G-400-0400"/>
    <s v="GIA Bank Account"/>
    <s v="04"/>
    <s v="AP-PY"/>
    <x v="48"/>
    <s v="000000009730"/>
    <n v="4403"/>
    <s v="6270-28"/>
    <n v="0"/>
    <n v="952.2"/>
    <s v="TPER104-Pertemps Recruitment Partnership Limited"/>
    <n v="-952.2"/>
    <n v="952.2"/>
    <x v="1"/>
    <n v="952.2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4"/>
    <s v="AP-PY"/>
    <x v="48"/>
    <s v="000000009731"/>
    <n v="4403"/>
    <s v="6270-29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04"/>
    <s v="AP-PY"/>
    <x v="48"/>
    <s v="000000009732"/>
    <n v="4403"/>
    <s v="6270-30"/>
    <n v="0"/>
    <n v="136.5"/>
    <s v="TROB111-Robert Wiseman Dairies Ltd"/>
    <n v="-136.5"/>
    <n v="136.5"/>
    <x v="1"/>
    <n v="136.5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04"/>
    <s v="AP-PY"/>
    <x v="48"/>
    <s v="000000009733"/>
    <n v="4403"/>
    <s v="6270-31"/>
    <n v="0"/>
    <n v="570"/>
    <s v="TROY100-Ross Promotional Products Llimited"/>
    <n v="-570"/>
    <n v="570"/>
    <x v="1"/>
    <n v="570"/>
    <s v="T"/>
    <s v="Ross Promotional Products Llimited"/>
    <s v="T - Ross Promotional Products Llimited"/>
    <x v="399"/>
    <x v="0"/>
    <s v="GIA"/>
    <x v="2"/>
    <b v="0"/>
    <n v="7125"/>
    <x v="1"/>
  </r>
  <r>
    <s v="G-400-0400"/>
    <s v="GIA Bank Account"/>
    <s v="04"/>
    <s v="AP-PY"/>
    <x v="48"/>
    <s v="000000009734"/>
    <n v="4403"/>
    <s v="6270-32"/>
    <n v="0"/>
    <n v="228.98"/>
    <s v="TRUB100-RSE Scotland Foundation"/>
    <n v="-228.98"/>
    <n v="228.98"/>
    <x v="1"/>
    <n v="228.98"/>
    <s v="T"/>
    <s v="RSE Scotland Foundation"/>
    <s v="T - RSE Scotland Foundation"/>
    <x v="507"/>
    <x v="0"/>
    <s v="GIA"/>
    <x v="2"/>
    <b v="0"/>
    <n v="974.4"/>
    <x v="1"/>
  </r>
  <r>
    <s v="G-400-0400"/>
    <s v="GIA Bank Account"/>
    <s v="04"/>
    <s v="AP-PY"/>
    <x v="48"/>
    <s v="000000009735"/>
    <n v="4403"/>
    <s v="6270-33"/>
    <n v="0"/>
    <n v="115"/>
    <s v="TSTR102-Strathclyde Pension Fund - EMP129/PF4313"/>
    <n v="-115"/>
    <n v="115"/>
    <x v="1"/>
    <n v="11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4"/>
    <s v="AP-PY"/>
    <x v="48"/>
    <s v="000000009736"/>
    <n v="4403"/>
    <s v="6270-34"/>
    <n v="0"/>
    <n v="12621.11"/>
    <s v="TSTR103-Strathclyde Pension Fund - EMP129/PF4313"/>
    <n v="-12621.11"/>
    <n v="12621.11"/>
    <x v="1"/>
    <n v="12621.11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4"/>
    <s v="AP-PY"/>
    <x v="48"/>
    <s v="000000009737"/>
    <n v="4403"/>
    <s v="6270-35"/>
    <n v="0"/>
    <n v="1198.3900000000001"/>
    <s v="TTHE142-The Skinny"/>
    <n v="-1198.3900000000001"/>
    <n v="1198.3900000000001"/>
    <x v="1"/>
    <n v="1198.3900000000001"/>
    <s v="T"/>
    <s v="The Skinny"/>
    <s v="T - The Skinny"/>
    <x v="508"/>
    <x v="0"/>
    <s v="GIA"/>
    <x v="2"/>
    <b v="0"/>
    <n v="1198.3900000000001"/>
    <x v="1"/>
  </r>
  <r>
    <s v="G-400-0400"/>
    <s v="GIA Bank Account"/>
    <s v="04"/>
    <s v="AP-PY"/>
    <x v="49"/>
    <s v="000000009738"/>
    <n v="4425"/>
    <s v="6293-1"/>
    <n v="0"/>
    <n v="383.96"/>
    <s v="E0371-Leslie Finlay"/>
    <n v="-383.96"/>
    <n v="383.96"/>
    <x v="0"/>
    <n v="0"/>
    <s v="E"/>
    <s v="Leslie Finlay"/>
    <s v="E - Leslie Finlay"/>
    <x v="0"/>
    <x v="0"/>
    <s v="GIA"/>
    <x v="0"/>
    <b v="0"/>
    <n v="334393.72000000003"/>
    <x v="0"/>
  </r>
  <r>
    <s v="G-400-0400"/>
    <s v="GIA Bank Account"/>
    <s v="04"/>
    <s v="AP-PY"/>
    <x v="49"/>
    <s v="000000009739"/>
    <n v="4425"/>
    <s v="6293-2"/>
    <n v="0"/>
    <n v="390.32"/>
    <s v="E0428-Laura MacKenzie Stuart"/>
    <n v="-390.32"/>
    <n v="390.32"/>
    <x v="0"/>
    <n v="0"/>
    <s v="E"/>
    <s v="Laura MacKenzie Stuart"/>
    <s v="E - Laura MacKenzie Stuart"/>
    <x v="0"/>
    <x v="0"/>
    <s v="GIA"/>
    <x v="0"/>
    <b v="0"/>
    <n v="334393.72000000003"/>
    <x v="0"/>
  </r>
  <r>
    <s v="G-400-0400"/>
    <s v="GIA Bank Account"/>
    <s v="04"/>
    <s v="AP-PY"/>
    <x v="49"/>
    <s v="000000009740"/>
    <n v="4425"/>
    <s v="6293-3"/>
    <n v="0"/>
    <n v="17.420000000000002"/>
    <s v="E0610-Lynsey McLeod"/>
    <n v="-17.420000000000002"/>
    <n v="17.420000000000002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04"/>
    <s v="AP-PY"/>
    <x v="49"/>
    <s v="000000009741"/>
    <n v="4425"/>
    <s v="6293-4"/>
    <n v="0"/>
    <n v="128.02000000000001"/>
    <s v="E1606-Jaine Lumsden"/>
    <n v="-128.02000000000001"/>
    <n v="128.02000000000001"/>
    <x v="0"/>
    <n v="0"/>
    <s v="E"/>
    <s v="Jaine Lumsden"/>
    <s v="E - Jaine Lumsden"/>
    <x v="0"/>
    <x v="0"/>
    <s v="GIA"/>
    <x v="0"/>
    <b v="0"/>
    <n v="334393.72000000003"/>
    <x v="0"/>
  </r>
  <r>
    <s v="G-400-0400"/>
    <s v="GIA Bank Account"/>
    <s v="04"/>
    <s v="AP-PY"/>
    <x v="49"/>
    <s v="000000009743"/>
    <n v="4425"/>
    <s v="6293-5"/>
    <n v="0"/>
    <n v="187.28"/>
    <s v="E1690-Joan Parr"/>
    <n v="-187.28"/>
    <n v="187.28"/>
    <x v="0"/>
    <n v="0"/>
    <s v="E"/>
    <s v="Joan Parr"/>
    <s v="E - Joan Parr"/>
    <x v="0"/>
    <x v="0"/>
    <s v="GIA"/>
    <x v="0"/>
    <b v="0"/>
    <n v="334393.72000000003"/>
    <x v="0"/>
  </r>
  <r>
    <s v="G-400-0400"/>
    <s v="GIA Bank Account"/>
    <s v="04"/>
    <s v="AP-PY"/>
    <x v="49"/>
    <s v="000000009744"/>
    <n v="4425"/>
    <s v="6293-6"/>
    <n v="0"/>
    <n v="191.49"/>
    <s v="E1741-Emma Turnbull"/>
    <n v="-191.49"/>
    <n v="191.49"/>
    <x v="0"/>
    <n v="0"/>
    <s v="E"/>
    <s v="Emma Turnbull"/>
    <s v="E - Emma Turnbull"/>
    <x v="0"/>
    <x v="0"/>
    <s v="GIA"/>
    <x v="0"/>
    <b v="0"/>
    <n v="334393.72000000003"/>
    <x v="0"/>
  </r>
  <r>
    <s v="G-400-0400"/>
    <s v="GIA Bank Account"/>
    <s v="04"/>
    <s v="AP-PY"/>
    <x v="49"/>
    <s v="000000009745"/>
    <n v="4425"/>
    <s v="6293-7"/>
    <n v="0"/>
    <n v="75.3"/>
    <s v="E1866-Kirstin MacLeod"/>
    <n v="-75.3"/>
    <n v="75.3"/>
    <x v="0"/>
    <n v="0"/>
    <s v="E"/>
    <s v="Kirstin MacLeod"/>
    <s v="E - Kirstin MacLeod"/>
    <x v="0"/>
    <x v="0"/>
    <s v="GIA"/>
    <x v="0"/>
    <b v="0"/>
    <n v="334393.72000000003"/>
    <x v="0"/>
  </r>
  <r>
    <s v="G-400-0400"/>
    <s v="GIA Bank Account"/>
    <s v="04"/>
    <s v="AP-PY"/>
    <x v="49"/>
    <s v="000000009746"/>
    <n v="4425"/>
    <s v="6293-8"/>
    <n v="0"/>
    <n v="1922"/>
    <s v="G100142-Glasgow Film Theatre Ltd"/>
    <n v="-1922"/>
    <n v="1922"/>
    <x v="1"/>
    <n v="1922"/>
    <s v="G"/>
    <s v="Glasgow Film Theatre Ltd"/>
    <s v="G - Glasgow Film Theatre Ltd"/>
    <x v="205"/>
    <x v="0"/>
    <s v="GIA"/>
    <x v="1"/>
    <b v="0"/>
    <n v="638204.17999999993"/>
    <x v="0"/>
  </r>
  <r>
    <s v="G-400-0400"/>
    <s v="GIA Bank Account"/>
    <s v="04"/>
    <s v="AP-PY"/>
    <x v="49"/>
    <s v="000000009747"/>
    <n v="4425"/>
    <s v="6293-9"/>
    <n v="0"/>
    <n v="3600"/>
    <s v="G100168-Scottish Dance Theatre"/>
    <n v="-3600"/>
    <n v="3600"/>
    <x v="1"/>
    <n v="3600"/>
    <s v="G"/>
    <s v="Scottish Dance Theatre"/>
    <s v="G - Scottish Dance Theatre"/>
    <x v="121"/>
    <x v="0"/>
    <s v="GIA"/>
    <x v="1"/>
    <b v="0"/>
    <n v="1018658"/>
    <x v="0"/>
  </r>
  <r>
    <s v="G-400-0400"/>
    <s v="GIA Bank Account"/>
    <s v="04"/>
    <s v="AP-PY"/>
    <x v="49"/>
    <s v="000000009748"/>
    <n v="4425"/>
    <s v="6293-10"/>
    <n v="0"/>
    <n v="2000"/>
    <s v="G100183-Traverse Theatre (Scotland) Ltd"/>
    <n v="-2000"/>
    <n v="2000"/>
    <x v="1"/>
    <n v="2000"/>
    <s v="G"/>
    <s v="Traverse Theatre (Scotland) Ltd"/>
    <s v="G - Traverse Theatre (Scotland) Ltd"/>
    <x v="240"/>
    <x v="0"/>
    <s v="GIA"/>
    <x v="1"/>
    <b v="0"/>
    <n v="987250"/>
    <x v="0"/>
  </r>
  <r>
    <s v="G-400-0400"/>
    <s v="GIA Bank Account"/>
    <s v="04"/>
    <s v="AP-PY"/>
    <x v="49"/>
    <s v="000000009749"/>
    <n v="4425"/>
    <s v="6293-11"/>
    <n v="0"/>
    <n v="4000"/>
    <s v="G100185-Vanishing Point Theatre Company"/>
    <n v="-4000"/>
    <n v="4000"/>
    <x v="1"/>
    <n v="4000"/>
    <s v="G"/>
    <s v="Vanishing Point Theatre Company"/>
    <s v="G - Vanishing Point Theatre Company"/>
    <x v="242"/>
    <x v="0"/>
    <s v="GIA"/>
    <x v="1"/>
    <b v="0"/>
    <n v="338893"/>
    <x v="0"/>
  </r>
  <r>
    <s v="G-400-0400"/>
    <s v="GIA Bank Account"/>
    <s v="04"/>
    <s v="AP-PY"/>
    <x v="49"/>
    <s v="000000009750"/>
    <n v="4425"/>
    <s v="6293-12"/>
    <n v="0"/>
    <n v="450"/>
    <s v="G100390-Lorna Reid"/>
    <n v="-450"/>
    <n v="450"/>
    <x v="1"/>
    <n v="450"/>
    <s v="G"/>
    <s v="Lorna Reid"/>
    <s v="G - Lorna Reid"/>
    <x v="509"/>
    <x v="0"/>
    <s v="GIA"/>
    <x v="1"/>
    <b v="0"/>
    <n v="600"/>
    <x v="1"/>
  </r>
  <r>
    <s v="G-400-0400"/>
    <s v="GIA Bank Account"/>
    <s v="04"/>
    <s v="AP-PY"/>
    <x v="49"/>
    <s v="000000009751"/>
    <n v="4425"/>
    <s v="6293-13"/>
    <n v="0"/>
    <n v="1185"/>
    <s v="G100391-Sybren Renema"/>
    <n v="-1185"/>
    <n v="1185"/>
    <x v="1"/>
    <n v="1185"/>
    <s v="G"/>
    <s v="Sybren Renema"/>
    <s v="G - Sybren Renema"/>
    <x v="510"/>
    <x v="0"/>
    <s v="GIA"/>
    <x v="1"/>
    <b v="0"/>
    <n v="1580"/>
    <x v="1"/>
  </r>
  <r>
    <s v="G-400-0400"/>
    <s v="GIA Bank Account"/>
    <s v="04"/>
    <s v="AP-PY"/>
    <x v="49"/>
    <s v="000000009753"/>
    <n v="4425"/>
    <s v="6293-14"/>
    <n v="0"/>
    <n v="11951"/>
    <s v="IAIL002-Ailie Cohen Puppet Maker"/>
    <n v="-11951"/>
    <n v="11951"/>
    <x v="1"/>
    <n v="11951"/>
    <s v="I"/>
    <s v="Ailie Cohen Puppet Maker"/>
    <s v="I - Ailie Cohen Puppet Maker"/>
    <x v="267"/>
    <x v="0"/>
    <s v="GIA"/>
    <x v="1"/>
    <b v="0"/>
    <n v="38118"/>
    <x v="0"/>
  </r>
  <r>
    <s v="G-400-0400"/>
    <s v="GIA Bank Account"/>
    <s v="04"/>
    <s v="AP-PY"/>
    <x v="49"/>
    <s v="000000009754"/>
    <n v="4425"/>
    <s v="6293-15"/>
    <n v="0"/>
    <n v="1250"/>
    <s v="IALE009-Alec Frank-Gemmil"/>
    <n v="-1250"/>
    <n v="1250"/>
    <x v="1"/>
    <n v="1250"/>
    <s v="I"/>
    <s v="Alec Frank-Gemmil"/>
    <s v="I - Alec Frank-Gemmil"/>
    <x v="511"/>
    <x v="0"/>
    <s v="GIA"/>
    <x v="1"/>
    <b v="0"/>
    <n v="1250"/>
    <x v="1"/>
  </r>
  <r>
    <s v="G-400-0400"/>
    <s v="GIA Bank Account"/>
    <s v="04"/>
    <s v="AP-PY"/>
    <x v="49"/>
    <s v="000000009755"/>
    <n v="4425"/>
    <s v="6293-16"/>
    <n v="0"/>
    <n v="4000"/>
    <s v="IBIR001-Birds of Paradise Theatre Company"/>
    <n v="-4000"/>
    <n v="4000"/>
    <x v="1"/>
    <n v="4000"/>
    <s v="I"/>
    <s v="Birds of Paradise Theatre Company"/>
    <s v="I - Birds of Paradise Theatre Company"/>
    <x v="269"/>
    <x v="0"/>
    <s v="GIA"/>
    <x v="1"/>
    <b v="0"/>
    <n v="25400"/>
    <x v="0"/>
  </r>
  <r>
    <s v="G-400-0400"/>
    <s v="GIA Bank Account"/>
    <s v="04"/>
    <s v="AP-PY"/>
    <x v="49"/>
    <s v="000000009756"/>
    <n v="4425"/>
    <s v="6293-17"/>
    <n v="0"/>
    <n v="2000"/>
    <s v="ICHR012-Christine Cooper"/>
    <n v="-2000"/>
    <n v="2000"/>
    <x v="1"/>
    <n v="2000"/>
    <s v="I"/>
    <s v="Christine Cooper"/>
    <s v="I - Christine Cooper"/>
    <x v="360"/>
    <x v="0"/>
    <s v="GIA"/>
    <x v="1"/>
    <b v="0"/>
    <n v="10000"/>
    <x v="1"/>
  </r>
  <r>
    <s v="G-400-0400"/>
    <s v="GIA Bank Account"/>
    <s v="04"/>
    <s v="AP-PY"/>
    <x v="49"/>
    <s v="000000009757"/>
    <n v="4425"/>
    <s v="6293-18"/>
    <n v="0"/>
    <n v="3800"/>
    <s v="ICLA002-Claire Cunningham"/>
    <n v="-3800"/>
    <n v="3800"/>
    <x v="1"/>
    <n v="3800"/>
    <s v="I"/>
    <s v="Claire Cunningham"/>
    <s v="I - Claire Cunningham"/>
    <x v="283"/>
    <x v="0"/>
    <s v="GIA"/>
    <x v="1"/>
    <b v="0"/>
    <n v="19000"/>
    <x v="1"/>
  </r>
  <r>
    <s v="G-400-0400"/>
    <s v="GIA Bank Account"/>
    <s v="04"/>
    <s v="AP-PY"/>
    <x v="49"/>
    <s v="000000009758"/>
    <n v="4425"/>
    <s v="6293-19"/>
    <n v="0"/>
    <n v="40750"/>
    <s v="ICUL009-Cultural Enterprise Office"/>
    <n v="-40750"/>
    <n v="40750"/>
    <x v="1"/>
    <n v="40750"/>
    <s v="I"/>
    <s v="Cultural Enterprise Office"/>
    <s v="I - Cultural Enterprise Office"/>
    <x v="2"/>
    <x v="0"/>
    <s v="GIA"/>
    <x v="1"/>
    <b v="1"/>
    <n v="147204"/>
    <x v="0"/>
  </r>
  <r>
    <s v="G-400-0400"/>
    <s v="GIA Bank Account"/>
    <s v="04"/>
    <s v="AP-PY"/>
    <x v="49"/>
    <s v="000000009759"/>
    <n v="4425"/>
    <s v="6293-20"/>
    <n v="0"/>
    <n v="844"/>
    <s v="IFIO005-Fiona Soe Paing"/>
    <n v="-844"/>
    <n v="844"/>
    <x v="1"/>
    <n v="844"/>
    <s v="I"/>
    <s v="Fiona Soe Paing"/>
    <s v="I - Fiona Soe Paing"/>
    <x v="104"/>
    <x v="0"/>
    <s v="GIA"/>
    <x v="1"/>
    <b v="0"/>
    <n v="4181.32"/>
    <x v="1"/>
  </r>
  <r>
    <s v="G-400-0400"/>
    <s v="GIA Bank Account"/>
    <s v="04"/>
    <s v="AP-PY"/>
    <x v="49"/>
    <s v="000000009760"/>
    <n v="4425"/>
    <s v="6293-21"/>
    <n v="0"/>
    <n v="2540"/>
    <s v="IGAR006-Gary McNair"/>
    <n v="-2540"/>
    <n v="2540"/>
    <x v="1"/>
    <n v="2540"/>
    <s v="I"/>
    <s v="Gary McNair"/>
    <s v="I - Gary McNair"/>
    <x v="271"/>
    <x v="0"/>
    <s v="GIA"/>
    <x v="1"/>
    <b v="0"/>
    <n v="14540"/>
    <x v="1"/>
  </r>
  <r>
    <s v="G-400-0400"/>
    <s v="GIA Bank Account"/>
    <s v="04"/>
    <s v="AP-PY"/>
    <x v="49"/>
    <s v="000000009761"/>
    <n v="4425"/>
    <s v="6293-22"/>
    <n v="0"/>
    <n v="4542"/>
    <s v="IHAZ003-Hazelwood Vision"/>
    <n v="-4542"/>
    <n v="4542"/>
    <x v="1"/>
    <n v="4542"/>
    <s v="I"/>
    <s v="Hazelwood Vision"/>
    <s v="I - Hazelwood Vision"/>
    <x v="512"/>
    <x v="0"/>
    <s v="GIA"/>
    <x v="1"/>
    <b v="0"/>
    <n v="15326"/>
    <x v="1"/>
  </r>
  <r>
    <s v="G-400-0400"/>
    <s v="GIA Bank Account"/>
    <s v="04"/>
    <s v="AP-PY"/>
    <x v="49"/>
    <s v="000000009762"/>
    <n v="4425"/>
    <s v="6293-23"/>
    <n v="0"/>
    <n v="1944"/>
    <s v="IJAM009-James Ross"/>
    <n v="-1944"/>
    <n v="1944"/>
    <x v="1"/>
    <n v="1944"/>
    <s v="I"/>
    <s v="James Ross"/>
    <s v="I - James Ross"/>
    <x v="44"/>
    <x v="0"/>
    <s v="GIA"/>
    <x v="1"/>
    <b v="0"/>
    <n v="9719"/>
    <x v="1"/>
  </r>
  <r>
    <s v="G-400-0400"/>
    <s v="GIA Bank Account"/>
    <s v="04"/>
    <s v="AP-PY"/>
    <x v="49"/>
    <s v="000000009763"/>
    <n v="4425"/>
    <s v="6293-24"/>
    <n v="0"/>
    <n v="2680"/>
    <s v="IJQH001-JQH Productions"/>
    <n v="-2680"/>
    <n v="2680"/>
    <x v="1"/>
    <n v="2680"/>
    <s v="I"/>
    <s v="JQH Productions"/>
    <s v="I - JQH Productions"/>
    <x v="478"/>
    <x v="0"/>
    <s v="GIA"/>
    <x v="1"/>
    <b v="0"/>
    <n v="12730"/>
    <x v="1"/>
  </r>
  <r>
    <s v="G-400-0400"/>
    <s v="GIA Bank Account"/>
    <s v="04"/>
    <s v="AP-PY"/>
    <x v="49"/>
    <s v="000000009764"/>
    <n v="4425"/>
    <s v="6293-25"/>
    <n v="0"/>
    <n v="1198"/>
    <s v="IMAT007-Matthew Collings"/>
    <n v="-1198"/>
    <n v="1198"/>
    <x v="1"/>
    <n v="1198"/>
    <s v="I"/>
    <s v="Matthew Collings"/>
    <s v="I - Matthew Collings"/>
    <x v="105"/>
    <x v="0"/>
    <s v="GIA"/>
    <x v="1"/>
    <b v="0"/>
    <n v="5844.89"/>
    <x v="1"/>
  </r>
  <r>
    <s v="G-400-0400"/>
    <s v="GIA Bank Account"/>
    <s v="04"/>
    <s v="AP-PY"/>
    <x v="49"/>
    <s v="000000009765"/>
    <n v="4425"/>
    <s v="6293-26"/>
    <n v="0"/>
    <n v="3150"/>
    <s v="IMIC009-Michelle Burke"/>
    <n v="-3150"/>
    <n v="3150"/>
    <x v="1"/>
    <n v="3150"/>
    <s v="I"/>
    <s v="Michelle Burke"/>
    <s v="I - Michelle Burke"/>
    <x v="513"/>
    <x v="0"/>
    <s v="GIA"/>
    <x v="1"/>
    <b v="0"/>
    <n v="3150"/>
    <x v="1"/>
  </r>
  <r>
    <s v="G-400-0400"/>
    <s v="GIA Bank Account"/>
    <s v="04"/>
    <s v="AP-PY"/>
    <x v="49"/>
    <s v="000000009766"/>
    <n v="4425"/>
    <s v="6293-27"/>
    <n v="0"/>
    <n v="2310"/>
    <s v="IMIK002-Mike Vass"/>
    <n v="-2310"/>
    <n v="2310"/>
    <x v="1"/>
    <n v="2310"/>
    <s v="I"/>
    <s v="Mike Vass"/>
    <s v="I - Mike Vass"/>
    <x v="132"/>
    <x v="0"/>
    <s v="GIA"/>
    <x v="1"/>
    <b v="0"/>
    <n v="10971"/>
    <x v="1"/>
  </r>
  <r>
    <s v="G-400-0400"/>
    <s v="GIA Bank Account"/>
    <s v="04"/>
    <s v="AP-PY"/>
    <x v="49"/>
    <s v="000000009767"/>
    <n v="4425"/>
    <s v="6293-28"/>
    <n v="0"/>
    <n v="1400"/>
    <s v="IPIA001-PianoPiano"/>
    <n v="-1400"/>
    <n v="1400"/>
    <x v="1"/>
    <n v="1400"/>
    <s v="I"/>
    <s v="PianoPiano"/>
    <s v="I - PianoPiano"/>
    <x v="5"/>
    <x v="0"/>
    <s v="GIA"/>
    <x v="1"/>
    <b v="0"/>
    <n v="6650"/>
    <x v="1"/>
  </r>
  <r>
    <s v="G-400-0400"/>
    <s v="GIA Bank Account"/>
    <s v="04"/>
    <s v="AP-PY"/>
    <x v="49"/>
    <s v="000000009768"/>
    <n v="4425"/>
    <s v="6293-29"/>
    <n v="0"/>
    <n v="5000"/>
    <s v="IRAM001-Ramesh Meyyappan Productions"/>
    <n v="-5000"/>
    <n v="5000"/>
    <x v="1"/>
    <n v="5000"/>
    <s v="I"/>
    <s v="Ramesh Meyyappan Productions"/>
    <s v="I - Ramesh Meyyappan Productions"/>
    <x v="49"/>
    <x v="0"/>
    <s v="GIA"/>
    <x v="1"/>
    <b v="0"/>
    <n v="32442.99"/>
    <x v="0"/>
  </r>
  <r>
    <s v="G-400-0400"/>
    <s v="GIA Bank Account"/>
    <s v="04"/>
    <s v="AP-PY"/>
    <x v="49"/>
    <s v="000000009769"/>
    <n v="4425"/>
    <s v="6293-30"/>
    <n v="0"/>
    <n v="1400"/>
    <s v="IROB010-Robbie Synge"/>
    <n v="-1400"/>
    <n v="1400"/>
    <x v="1"/>
    <n v="1400"/>
    <s v="I"/>
    <s v="Robbie Synge"/>
    <s v="I - Robbie Synge"/>
    <x v="274"/>
    <x v="0"/>
    <s v="GIA"/>
    <x v="1"/>
    <b v="0"/>
    <n v="6650"/>
    <x v="1"/>
  </r>
  <r>
    <s v="G-400-0400"/>
    <s v="GIA Bank Account"/>
    <s v="04"/>
    <s v="AP-PY"/>
    <x v="49"/>
    <s v="000000009770"/>
    <n v="4425"/>
    <s v="6293-31"/>
    <n v="0"/>
    <n v="2056"/>
    <s v="ISIM005-Simon Thacker"/>
    <n v="-2056"/>
    <n v="2056"/>
    <x v="1"/>
    <n v="2056"/>
    <s v="I"/>
    <s v="Simon Thacker"/>
    <s v="I - Simon Thacker"/>
    <x v="276"/>
    <x v="0"/>
    <s v="GIA"/>
    <x v="1"/>
    <b v="0"/>
    <n v="15996"/>
    <x v="1"/>
  </r>
  <r>
    <s v="G-400-0400"/>
    <s v="GIA Bank Account"/>
    <s v="04"/>
    <s v="AP-PY"/>
    <x v="49"/>
    <s v="000000009771"/>
    <n v="4425"/>
    <s v="6293-32"/>
    <n v="0"/>
    <n v="3400"/>
    <s v="ISOU001-Sound Festival"/>
    <n v="-3400"/>
    <n v="3400"/>
    <x v="1"/>
    <n v="3400"/>
    <s v="I"/>
    <s v="Sound Festival"/>
    <s v="I - Sound Festival"/>
    <x v="52"/>
    <x v="0"/>
    <s v="GIA"/>
    <x v="1"/>
    <b v="0"/>
    <n v="17000"/>
    <x v="1"/>
  </r>
  <r>
    <s v="G-400-0400"/>
    <s v="GIA Bank Account"/>
    <s v="04"/>
    <s v="AP-PY"/>
    <x v="49"/>
    <s v="000000009772"/>
    <n v="4425"/>
    <s v="6293-33"/>
    <n v="0"/>
    <n v="5000"/>
    <s v="ISTA002-Stammer Productions Ltd"/>
    <n v="-5000"/>
    <n v="5000"/>
    <x v="1"/>
    <n v="5000"/>
    <s v="I"/>
    <s v="Stammer Productions Ltd"/>
    <s v="I - Stammer Productions Ltd"/>
    <x v="278"/>
    <x v="0"/>
    <s v="GIA"/>
    <x v="1"/>
    <b v="0"/>
    <n v="25000"/>
    <x v="0"/>
  </r>
  <r>
    <s v="G-400-0400"/>
    <s v="GIA Bank Account"/>
    <s v="04"/>
    <s v="AP-PY"/>
    <x v="49"/>
    <s v="000000009773"/>
    <n v="4425"/>
    <s v="6293-34"/>
    <n v="0"/>
    <n v="2800"/>
    <s v="ISTE002-Stellar Quines"/>
    <n v="-2800"/>
    <n v="2800"/>
    <x v="1"/>
    <n v="2800"/>
    <s v="I"/>
    <s v="Stellar Quines"/>
    <s v="I - Stellar Quines"/>
    <x v="136"/>
    <x v="0"/>
    <s v="GIA"/>
    <x v="1"/>
    <b v="0"/>
    <n v="14000"/>
    <x v="1"/>
  </r>
  <r>
    <s v="G-400-0400"/>
    <s v="GIA Bank Account"/>
    <s v="04"/>
    <s v="AP-PY"/>
    <x v="49"/>
    <s v="000000009774"/>
    <n v="4425"/>
    <s v="6293-35"/>
    <n v="0"/>
    <n v="4000"/>
    <s v="ITHE041-The Letter J"/>
    <n v="-4000"/>
    <n v="4000"/>
    <x v="1"/>
    <n v="4000"/>
    <s v="I"/>
    <s v="The Letter J"/>
    <s v="I - The Letter J"/>
    <x v="279"/>
    <x v="0"/>
    <s v="GIA"/>
    <x v="1"/>
    <b v="0"/>
    <n v="20000"/>
    <x v="1"/>
  </r>
  <r>
    <s v="G-400-0400"/>
    <s v="GIA Bank Account"/>
    <s v="04"/>
    <s v="AP-PY"/>
    <x v="49"/>
    <s v="000000009775"/>
    <n v="4425"/>
    <s v="6293-36"/>
    <n v="0"/>
    <n v="2201"/>
    <s v="ITRO002-Tromolo Productions Ltd"/>
    <n v="-2201"/>
    <n v="2201"/>
    <x v="1"/>
    <n v="2201"/>
    <s v="I"/>
    <s v="Tromolo Productions Ltd"/>
    <s v="I - Tromolo Productions Ltd"/>
    <x v="514"/>
    <x v="0"/>
    <s v="GIA"/>
    <x v="1"/>
    <b v="0"/>
    <n v="2201"/>
    <x v="1"/>
  </r>
  <r>
    <s v="G-400-0400"/>
    <s v="GIA Bank Account"/>
    <s v="04"/>
    <s v="AP-PY"/>
    <x v="49"/>
    <s v="000000009776"/>
    <n v="4425"/>
    <s v="6293-37"/>
    <n v="0"/>
    <n v="21975"/>
    <s v="IWHI001-Whitburn Youth Band"/>
    <n v="-21975"/>
    <n v="21975"/>
    <x v="1"/>
    <n v="21975"/>
    <s v="I"/>
    <s v="Whitburn Youth Band"/>
    <s v="I - Whitburn Youth Band"/>
    <x v="515"/>
    <x v="0"/>
    <s v="GIA"/>
    <x v="1"/>
    <b v="0"/>
    <n v="21975"/>
    <x v="1"/>
  </r>
  <r>
    <s v="G-400-0400"/>
    <s v="GIA Bank Account"/>
    <s v="04"/>
    <s v="AP-PY"/>
    <x v="49"/>
    <s v="000000009777"/>
    <n v="4425"/>
    <s v="6293-38"/>
    <n v="0"/>
    <n v="23403.25"/>
    <s v="IWOO001-Woodend Arts Limited"/>
    <n v="-23403.25"/>
    <n v="23403.25"/>
    <x v="1"/>
    <n v="23403.25"/>
    <s v="I"/>
    <s v="Woodend Arts Limited"/>
    <s v="I - Woodend Arts Limited"/>
    <x v="295"/>
    <x v="0"/>
    <s v="GIA"/>
    <x v="1"/>
    <b v="0"/>
    <n v="23783.25"/>
    <x v="1"/>
  </r>
  <r>
    <s v="G-400-0400"/>
    <s v="GIA Bank Account"/>
    <s v="04"/>
    <s v="AP-PY"/>
    <x v="49"/>
    <s v="000000009778"/>
    <n v="4425"/>
    <s v="6293-39"/>
    <n v="0"/>
    <n v="65.02"/>
    <s v="TARO100-Arnold Clark Finance Ltd"/>
    <n v="-65.02"/>
    <n v="65.02"/>
    <x v="1"/>
    <n v="65.02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4"/>
    <s v="AP-PY"/>
    <x v="49"/>
    <s v="000000009781"/>
    <n v="4425"/>
    <s v="6293-40"/>
    <n v="0"/>
    <n v="2677.63"/>
    <s v="TCAP103-Capita Travel and Events"/>
    <n v="-2677.63"/>
    <n v="2677.63"/>
    <x v="1"/>
    <n v="2677.63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4"/>
    <s v="AP-PY"/>
    <x v="49"/>
    <s v="000000009782"/>
    <n v="4425"/>
    <s v="6293-41"/>
    <n v="0"/>
    <n v="1131.6199999999999"/>
    <s v="TCOM104-COMMSWORLD LTD"/>
    <n v="-1131.6199999999999"/>
    <n v="1131.6199999999999"/>
    <x v="1"/>
    <n v="1131.6199999999999"/>
    <s v="T"/>
    <s v="COMMSWORLD LTD"/>
    <s v="T - COMMSWORLD LTD"/>
    <x v="63"/>
    <x v="0"/>
    <s v="GIA"/>
    <x v="2"/>
    <b v="0"/>
    <n v="5918.3899999999994"/>
    <x v="1"/>
  </r>
  <r>
    <s v="G-400-0400"/>
    <s v="GIA Bank Account"/>
    <s v="04"/>
    <s v="AP-PY"/>
    <x v="49"/>
    <s v="000000009784"/>
    <n v="4425"/>
    <s v="6293-42"/>
    <n v="0"/>
    <n v="773.72"/>
    <s v="TCON100-Computershare Voucher Services"/>
    <n v="-773.72"/>
    <n v="773.72"/>
    <x v="1"/>
    <n v="773.72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04"/>
    <s v="AP-PY"/>
    <x v="49"/>
    <s v="000000009785"/>
    <n v="4425"/>
    <s v="6293-43"/>
    <n v="0"/>
    <n v="144"/>
    <s v="TGOV101-Gov Today Ltd"/>
    <n v="-144"/>
    <n v="144"/>
    <x v="1"/>
    <n v="144"/>
    <s v="T"/>
    <s v="Gov Today Ltd"/>
    <s v="T - Gov Today Ltd"/>
    <x v="516"/>
    <x v="0"/>
    <s v="GIA"/>
    <x v="2"/>
    <b v="0"/>
    <n v="144"/>
    <x v="1"/>
  </r>
  <r>
    <s v="G-400-0400"/>
    <s v="GIA Bank Account"/>
    <s v="04"/>
    <s v="AP-PY"/>
    <x v="49"/>
    <s v="000000009786"/>
    <n v="4425"/>
    <s v="6293-44"/>
    <n v="0"/>
    <n v="2664.45"/>
    <s v="THOL100-Hitachi Capital UK PLC"/>
    <n v="-2664.45"/>
    <n v="2664.45"/>
    <x v="1"/>
    <n v="2664.45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04"/>
    <s v="AP-PY"/>
    <x v="49"/>
    <s v="000000009787"/>
    <n v="4425"/>
    <s v="6293-45"/>
    <n v="0"/>
    <n v="270"/>
    <s v="TMCG100-McAteer Photography Ltd"/>
    <n v="-270"/>
    <n v="270"/>
    <x v="1"/>
    <n v="270"/>
    <s v="T"/>
    <s v="McAteer Photography Ltd"/>
    <s v="T - McAteer Photography Ltd"/>
    <x v="517"/>
    <x v="0"/>
    <s v="GIA"/>
    <x v="2"/>
    <b v="0"/>
    <n v="2610.86"/>
    <x v="1"/>
  </r>
  <r>
    <s v="G-400-0400"/>
    <s v="GIA Bank Account"/>
    <s v="04"/>
    <s v="AP-PY"/>
    <x v="49"/>
    <s v="000000009788"/>
    <n v="4425"/>
    <s v="6293-46"/>
    <n v="0"/>
    <n v="520"/>
    <s v="TOFF103-Office Care"/>
    <n v="-520"/>
    <n v="520"/>
    <x v="1"/>
    <n v="520"/>
    <s v="T"/>
    <s v="Office Care"/>
    <s v="T - Office Care"/>
    <x v="264"/>
    <x v="0"/>
    <s v="GIA"/>
    <x v="2"/>
    <b v="0"/>
    <n v="8491.49"/>
    <x v="1"/>
  </r>
  <r>
    <s v="G-400-0400"/>
    <s v="GIA Bank Account"/>
    <s v="04"/>
    <s v="AP-PY"/>
    <x v="49"/>
    <s v="000000009789"/>
    <n v="4425"/>
    <s v="6293-47"/>
    <n v="0"/>
    <n v="192"/>
    <s v="TSCR104-Screen Daily"/>
    <n v="-192"/>
    <n v="192"/>
    <x v="1"/>
    <n v="192"/>
    <s v="T"/>
    <s v="Screen Daily"/>
    <s v="T - Screen Daily"/>
    <x v="518"/>
    <x v="0"/>
    <s v="GIA"/>
    <x v="2"/>
    <b v="0"/>
    <n v="192"/>
    <x v="1"/>
  </r>
  <r>
    <s v="G-400-0400"/>
    <s v="GIA Bank Account"/>
    <s v="04"/>
    <s v="AP-PY"/>
    <x v="50"/>
    <s v="000000009790"/>
    <n v="4460"/>
    <s v="6315-1"/>
    <n v="0"/>
    <n v="74.63"/>
    <s v="E0129-Caroline Docherty"/>
    <n v="-74.63"/>
    <n v="74.63"/>
    <x v="0"/>
    <n v="0"/>
    <s v="E"/>
    <s v="Caroline Docherty"/>
    <s v="E - Caroline Docherty"/>
    <x v="0"/>
    <x v="0"/>
    <s v="GIA"/>
    <x v="0"/>
    <b v="0"/>
    <n v="334393.72000000003"/>
    <x v="0"/>
  </r>
  <r>
    <s v="G-400-0400"/>
    <s v="GIA Bank Account"/>
    <s v="04"/>
    <s v="AP-PY"/>
    <x v="50"/>
    <s v="000000009791"/>
    <n v="4460"/>
    <s v="6315-2"/>
    <n v="0"/>
    <n v="23.81"/>
    <s v="E0134-David Taylor"/>
    <n v="-23.81"/>
    <n v="23.81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4"/>
    <s v="AP-PY"/>
    <x v="50"/>
    <s v="000000009792"/>
    <n v="4460"/>
    <s v="6315-3"/>
    <n v="0"/>
    <n v="23.1"/>
    <s v="E0339-Gordon Barnes"/>
    <n v="-23.1"/>
    <n v="23.1"/>
    <x v="0"/>
    <n v="0"/>
    <s v="E"/>
    <s v="Gordon Barnes"/>
    <s v="E - Gordon Barnes"/>
    <x v="0"/>
    <x v="0"/>
    <s v="GIA"/>
    <x v="0"/>
    <b v="0"/>
    <n v="334393.72000000003"/>
    <x v="0"/>
  </r>
  <r>
    <s v="G-400-0400"/>
    <s v="GIA Bank Account"/>
    <s v="04"/>
    <s v="AP-PY"/>
    <x v="50"/>
    <s v="000000009793"/>
    <n v="4460"/>
    <s v="6315-4"/>
    <n v="0"/>
    <n v="58.65"/>
    <s v="E1620-Babafemi Folorunso"/>
    <n v="-58.65"/>
    <n v="58.65"/>
    <x v="0"/>
    <n v="0"/>
    <s v="E"/>
    <s v="Babafemi Folorunso"/>
    <s v="E - Babafemi Folorunso"/>
    <x v="0"/>
    <x v="0"/>
    <s v="GIA"/>
    <x v="0"/>
    <b v="0"/>
    <n v="334393.72000000003"/>
    <x v="0"/>
  </r>
  <r>
    <s v="G-400-0400"/>
    <s v="GIA Bank Account"/>
    <s v="04"/>
    <s v="AP-PY"/>
    <x v="50"/>
    <s v="000000009794"/>
    <n v="4460"/>
    <s v="6315-5"/>
    <n v="0"/>
    <n v="143.66"/>
    <s v="E1848-Raymond Black"/>
    <n v="-143.66"/>
    <n v="143.66"/>
    <x v="0"/>
    <n v="0"/>
    <s v="E"/>
    <s v="Raymond Black"/>
    <s v="E - Raymond Black"/>
    <x v="0"/>
    <x v="0"/>
    <s v="GIA"/>
    <x v="0"/>
    <b v="0"/>
    <n v="334393.72000000003"/>
    <x v="0"/>
  </r>
  <r>
    <s v="G-400-0400"/>
    <s v="GIA Bank Account"/>
    <s v="04"/>
    <s v="AP-PY"/>
    <x v="50"/>
    <s v="000000009795"/>
    <n v="4460"/>
    <s v="6315-6"/>
    <n v="0"/>
    <n v="1145"/>
    <s v="IDOG002-Dogstar Theatre Company  (Hamish MacDonald)"/>
    <n v="-1145"/>
    <n v="1145"/>
    <x v="1"/>
    <n v="1145"/>
    <s v="I"/>
    <s v="Dogstar Theatre Company (Hamish MacDonald)"/>
    <s v="I - Dogstar Theatre Company (Hamish MacDonald)"/>
    <x v="284"/>
    <x v="0"/>
    <s v="GIA"/>
    <x v="1"/>
    <b v="0"/>
    <n v="3519"/>
    <x v="1"/>
  </r>
  <r>
    <s v="G-400-0400"/>
    <s v="GIA Bank Account"/>
    <s v="04"/>
    <s v="AP-PY"/>
    <x v="50"/>
    <s v="000000009796"/>
    <n v="4460"/>
    <s v="6315-7"/>
    <n v="0"/>
    <n v="2415.04"/>
    <s v="IDUM001-Dumfries &amp; Galloway Council"/>
    <n v="-2415.04"/>
    <n v="2415.04"/>
    <x v="1"/>
    <n v="2415.04"/>
    <s v="I"/>
    <s v="Dumfries &amp; Galloway Council"/>
    <s v="I - Dumfries &amp; Galloway Council"/>
    <x v="519"/>
    <x v="0"/>
    <s v="GIA"/>
    <x v="1"/>
    <b v="0"/>
    <n v="411417.04"/>
    <x v="0"/>
  </r>
  <r>
    <s v="G-400-0400"/>
    <s v="GIA Bank Account"/>
    <s v="04"/>
    <s v="AP-PY"/>
    <x v="50"/>
    <s v="000000009797"/>
    <n v="4460"/>
    <s v="6315-8"/>
    <n v="0"/>
    <n v="6300"/>
    <s v="IFRO003-Frozen Charlotte Productions"/>
    <n v="-6300"/>
    <n v="6300"/>
    <x v="1"/>
    <n v="6300"/>
    <s v="I"/>
    <s v="Frozen Charlotte Productions"/>
    <s v="I - Frozen Charlotte Productions"/>
    <x v="520"/>
    <x v="0"/>
    <s v="GIA"/>
    <x v="1"/>
    <b v="0"/>
    <n v="19365"/>
    <x v="1"/>
  </r>
  <r>
    <s v="G-400-0400"/>
    <s v="GIA Bank Account"/>
    <s v="04"/>
    <s v="AP-PY"/>
    <x v="50"/>
    <s v="000000009798"/>
    <n v="4460"/>
    <s v="6315-9"/>
    <n v="0"/>
    <n v="3200"/>
    <s v="IGUR001-Gurcharan Singh"/>
    <n v="-3200"/>
    <n v="3200"/>
    <x v="1"/>
    <n v="3200"/>
    <s v="I"/>
    <s v="Gurcharan Singh"/>
    <s v="I - Gurcharan Singh"/>
    <x v="521"/>
    <x v="0"/>
    <s v="GIA"/>
    <x v="1"/>
    <b v="0"/>
    <n v="4000"/>
    <x v="1"/>
  </r>
  <r>
    <s v="G-400-0400"/>
    <s v="GIA Bank Account"/>
    <s v="04"/>
    <s v="AP-PY"/>
    <x v="50"/>
    <s v="000000009799"/>
    <n v="4460"/>
    <s v="6315-10"/>
    <n v="0"/>
    <n v="382"/>
    <s v="IJEN008-Jennifer Ba"/>
    <n v="-382"/>
    <n v="382"/>
    <x v="1"/>
    <n v="382"/>
    <s v="I"/>
    <s v="Jennifer Ba"/>
    <s v="I - Jennifer Ba"/>
    <x v="522"/>
    <x v="0"/>
    <s v="GIA"/>
    <x v="1"/>
    <b v="0"/>
    <n v="382"/>
    <x v="1"/>
  </r>
  <r>
    <s v="G-400-0400"/>
    <s v="GIA Bank Account"/>
    <s v="04"/>
    <s v="AP-PY"/>
    <x v="50"/>
    <s v="000000009800"/>
    <n v="4460"/>
    <s v="6315-11"/>
    <n v="0"/>
    <n v="2037"/>
    <s v="ILUN001-Lung Ha's Theatre Company"/>
    <n v="-2037"/>
    <n v="2037"/>
    <x v="1"/>
    <n v="2037"/>
    <s v="I"/>
    <s v="Lung Ha's Theatre Company"/>
    <s v="I - Lung Ha's Theatre Company"/>
    <x v="47"/>
    <x v="0"/>
    <s v="GIA"/>
    <x v="1"/>
    <b v="0"/>
    <n v="8150"/>
    <x v="1"/>
  </r>
  <r>
    <s v="G-400-0400"/>
    <s v="GIA Bank Account"/>
    <s v="04"/>
    <s v="AP-PY"/>
    <x v="50"/>
    <s v="000000009801"/>
    <n v="4460"/>
    <s v="6315-12"/>
    <n v="0"/>
    <n v="4500"/>
    <s v="IROY004-Royal Edinburgh Military Tattoo (Charities) Limited"/>
    <n v="-4500"/>
    <n v="4500"/>
    <x v="1"/>
    <n v="4500"/>
    <s v="I"/>
    <s v="Royal Edinburgh Military Tattoo (Charities) Limited"/>
    <s v="I - Royal Edinburgh Military Tattoo (Charities) Limited"/>
    <x v="523"/>
    <x v="0"/>
    <s v="GIA"/>
    <x v="1"/>
    <b v="0"/>
    <n v="4500"/>
    <x v="1"/>
  </r>
  <r>
    <s v="G-400-0400"/>
    <s v="GIA Bank Account"/>
    <s v="04"/>
    <s v="AP-PY"/>
    <x v="50"/>
    <s v="000000009802"/>
    <n v="4460"/>
    <s v="6315-13"/>
    <n v="0"/>
    <n v="9746.92"/>
    <s v="ISOF002-Software Traning Scotland"/>
    <n v="-9746.92"/>
    <n v="9746.92"/>
    <x v="1"/>
    <n v="9746.92"/>
    <s v="I"/>
    <s v="Software Traning Scotland"/>
    <s v="I - Software Traning Scotland"/>
    <x v="524"/>
    <x v="0"/>
    <s v="GIA"/>
    <x v="1"/>
    <b v="0"/>
    <n v="38074.92"/>
    <x v="0"/>
  </r>
  <r>
    <s v="G-400-0400"/>
    <s v="GIA Bank Account"/>
    <s v="04"/>
    <s v="AP-PY"/>
    <x v="50"/>
    <s v="000000009803"/>
    <n v="4460"/>
    <s v="6315-14"/>
    <n v="0"/>
    <n v="8750"/>
    <s v="IVOX001-Vox Motus"/>
    <n v="-8750"/>
    <n v="8750"/>
    <x v="1"/>
    <n v="8750"/>
    <s v="I"/>
    <s v="Vox Motus"/>
    <s v="I - Vox Motus"/>
    <x v="525"/>
    <x v="0"/>
    <s v="GIA"/>
    <x v="1"/>
    <b v="0"/>
    <n v="126950"/>
    <x v="0"/>
  </r>
  <r>
    <s v="G-400-0400"/>
    <s v="GIA Bank Account"/>
    <s v="04"/>
    <s v="AP-PY"/>
    <x v="50"/>
    <s v="000000009804"/>
    <n v="4460"/>
    <s v="6315-15"/>
    <n v="0"/>
    <n v="2256"/>
    <s v="TART112-Artworkers Alliance Limited"/>
    <n v="-2256"/>
    <n v="2256"/>
    <x v="1"/>
    <n v="2256"/>
    <s v="T"/>
    <s v="Artworkers Alliance Limited"/>
    <s v="T - Artworkers Alliance Limited"/>
    <x v="350"/>
    <x v="0"/>
    <s v="GIA"/>
    <x v="2"/>
    <b v="0"/>
    <n v="3858"/>
    <x v="1"/>
  </r>
  <r>
    <s v="G-400-0400"/>
    <s v="GIA Bank Account"/>
    <s v="04"/>
    <s v="AP-PY"/>
    <x v="50"/>
    <s v="000000009805"/>
    <n v="4460"/>
    <s v="6315-16"/>
    <n v="0"/>
    <n v="180"/>
    <s v="TCEN101-Centre For Contemporary Arts"/>
    <n v="-180"/>
    <n v="180"/>
    <x v="1"/>
    <n v="180"/>
    <s v="T"/>
    <s v="Centre For Contemporary Arts"/>
    <s v="T - Centre For Contemporary Arts"/>
    <x v="526"/>
    <x v="0"/>
    <s v="GIA"/>
    <x v="2"/>
    <b v="0"/>
    <n v="3468.26"/>
    <x v="1"/>
  </r>
  <r>
    <s v="G-400-0400"/>
    <s v="GIA Bank Account"/>
    <s v="04"/>
    <s v="AP-PY"/>
    <x v="50"/>
    <s v="000000009806"/>
    <n v="4460"/>
    <s v="6315-17"/>
    <n v="0"/>
    <n v="216"/>
    <s v="TEDI117-Edinburgh Arts &amp; Picture Framers"/>
    <n v="-216"/>
    <n v="216"/>
    <x v="1"/>
    <n v="216"/>
    <s v="T"/>
    <s v="Edinburgh Arts &amp; Picture Framers"/>
    <s v="T - Edinburgh Arts &amp; Picture Framers"/>
    <x v="527"/>
    <x v="0"/>
    <s v="GIA"/>
    <x v="2"/>
    <b v="0"/>
    <n v="216"/>
    <x v="1"/>
  </r>
  <r>
    <s v="G-400-0400"/>
    <s v="GIA Bank Account"/>
    <s v="04"/>
    <s v="AP-PY"/>
    <x v="50"/>
    <s v="000000009807"/>
    <n v="4460"/>
    <s v="6315-18"/>
    <n v="0"/>
    <n v="7188"/>
    <s v="TFLE101-Fleet Collective"/>
    <n v="-7188"/>
    <n v="7188"/>
    <x v="1"/>
    <n v="7188"/>
    <s v="T"/>
    <s v="Fleet Collective"/>
    <s v="T - Fleet Collective"/>
    <x v="353"/>
    <x v="0"/>
    <s v="GIA"/>
    <x v="2"/>
    <b v="0"/>
    <n v="19536"/>
    <x v="1"/>
  </r>
  <r>
    <s v="G-400-0400"/>
    <s v="GIA Bank Account"/>
    <s v="04"/>
    <s v="AP-PY"/>
    <x v="50"/>
    <s v="000000009808"/>
    <n v="4460"/>
    <s v="6315-19"/>
    <n v="0"/>
    <n v="4020"/>
    <s v="THUG100-Hudson Global Resources Limited"/>
    <n v="-4020"/>
    <n v="4020"/>
    <x v="1"/>
    <n v="4020"/>
    <s v="T"/>
    <s v="Hudson Global Resources Limited"/>
    <s v="T - Hudson Global Resources Limited"/>
    <x v="528"/>
    <x v="0"/>
    <s v="GIA"/>
    <x v="2"/>
    <b v="0"/>
    <n v="14673.420000000002"/>
    <x v="1"/>
  </r>
  <r>
    <s v="G-400-0400"/>
    <s v="GIA Bank Account"/>
    <s v="04"/>
    <s v="AP-PY"/>
    <x v="50"/>
    <s v="000000009810"/>
    <n v="4460"/>
    <s v="6315-20"/>
    <n v="0"/>
    <n v="748.08"/>
    <s v="TMMD100-Misco"/>
    <n v="-748.08"/>
    <n v="748.08"/>
    <x v="1"/>
    <n v="748.08"/>
    <s v="T"/>
    <s v="Misco"/>
    <s v="T - Misco"/>
    <x v="449"/>
    <x v="0"/>
    <s v="GIA"/>
    <x v="2"/>
    <b v="0"/>
    <n v="4294.1999999999989"/>
    <x v="1"/>
  </r>
  <r>
    <s v="G-400-0400"/>
    <s v="GIA Bank Account"/>
    <s v="04"/>
    <s v="AP-PY"/>
    <x v="50"/>
    <s v="000000009812"/>
    <n v="4460"/>
    <s v="6315-21"/>
    <n v="0"/>
    <n v="1061.0999999999999"/>
    <s v="TPER104-Pertemps Recruitment Partnership Limited"/>
    <n v="-1061.0999999999999"/>
    <n v="1061.0999999999999"/>
    <x v="1"/>
    <n v="1061.0999999999999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4"/>
    <s v="AP-PY"/>
    <x v="50"/>
    <s v="000000009814"/>
    <n v="4460"/>
    <s v="6315-22"/>
    <n v="0"/>
    <n v="1806.45"/>
    <s v="TPET101-Pete Murphy Locations Ltd"/>
    <n v="-1806.45"/>
    <n v="1806.45"/>
    <x v="1"/>
    <n v="1806.45"/>
    <s v="T"/>
    <s v="Pete Murphy Locations Ltd"/>
    <s v="T - Pete Murphy Locations Ltd"/>
    <x v="67"/>
    <x v="0"/>
    <s v="GIA"/>
    <x v="2"/>
    <b v="0"/>
    <n v="6141.35"/>
    <x v="1"/>
  </r>
  <r>
    <s v="G-400-0400"/>
    <s v="GIA Bank Account"/>
    <s v="04"/>
    <s v="AP-PY"/>
    <x v="51"/>
    <s v="000000009815"/>
    <n v="4464"/>
    <s v="6323-1"/>
    <n v="0"/>
    <n v="161.75"/>
    <s v="E0129-Caroline Docherty"/>
    <n v="-161.75"/>
    <n v="161.75"/>
    <x v="0"/>
    <n v="0"/>
    <s v="E"/>
    <s v="Caroline Docherty"/>
    <s v="E - Caroline Docherty"/>
    <x v="0"/>
    <x v="0"/>
    <s v="GIA"/>
    <x v="0"/>
    <b v="0"/>
    <n v="334393.72000000003"/>
    <x v="0"/>
  </r>
  <r>
    <s v="G-400-0400"/>
    <s v="GIA Bank Account"/>
    <s v="04"/>
    <s v="AP-PY"/>
    <x v="51"/>
    <s v="000000009816"/>
    <n v="4464"/>
    <s v="6323-2"/>
    <n v="0"/>
    <n v="317.87"/>
    <s v="E0254-Scott Donaldson"/>
    <n v="-317.87"/>
    <n v="317.87"/>
    <x v="0"/>
    <n v="0"/>
    <s v="E"/>
    <s v="Scott Donaldson"/>
    <s v="E - Scott Donaldson"/>
    <x v="0"/>
    <x v="0"/>
    <s v="GIA"/>
    <x v="0"/>
    <b v="0"/>
    <n v="334393.72000000003"/>
    <x v="0"/>
  </r>
  <r>
    <s v="G-400-0400"/>
    <s v="GIA Bank Account"/>
    <s v="04"/>
    <s v="AP-PY"/>
    <x v="51"/>
    <s v="000000009817"/>
    <n v="4464"/>
    <s v="6323-3"/>
    <n v="0"/>
    <n v="108"/>
    <s v="TANA101-A N ARTISTS INFORMATION COMPANY"/>
    <n v="-108"/>
    <n v="108"/>
    <x v="1"/>
    <n v="108"/>
    <s v="T"/>
    <s v="A N ARTISTS INFORMATION COMPANY"/>
    <s v="T - A N ARTISTS INFORMATION COMPANY"/>
    <x v="529"/>
    <x v="0"/>
    <s v="GIA"/>
    <x v="2"/>
    <b v="0"/>
    <n v="108"/>
    <x v="1"/>
  </r>
  <r>
    <s v="G-400-0400"/>
    <s v="GIA Bank Account"/>
    <s v="04"/>
    <s v="AP-PY"/>
    <x v="52"/>
    <s v="000000009818"/>
    <n v="4509"/>
    <s v="6377-1"/>
    <n v="0"/>
    <n v="138.25"/>
    <s v="E0134-David Taylor"/>
    <n v="-138.25"/>
    <n v="138.25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4"/>
    <s v="AP-PY"/>
    <x v="52"/>
    <s v="000000009819"/>
    <n v="4509"/>
    <s v="6377-2"/>
    <n v="0"/>
    <n v="57.15"/>
    <s v="E0290-Jackie McNally"/>
    <n v="-57.15"/>
    <n v="57.15"/>
    <x v="0"/>
    <n v="0"/>
    <s v="E"/>
    <s v="Jackie McNally"/>
    <s v="E - Jackie McNally"/>
    <x v="0"/>
    <x v="0"/>
    <s v="GIA"/>
    <x v="0"/>
    <b v="0"/>
    <n v="334393.72000000003"/>
    <x v="0"/>
  </r>
  <r>
    <s v="G-400-0400"/>
    <s v="GIA Bank Account"/>
    <s v="04"/>
    <s v="AP-PY"/>
    <x v="52"/>
    <s v="000000009820"/>
    <n v="4509"/>
    <s v="6377-3"/>
    <n v="0"/>
    <n v="44.6"/>
    <s v="E0409-Bernard Regan"/>
    <n v="-44.6"/>
    <n v="44.6"/>
    <x v="0"/>
    <n v="0"/>
    <s v="E"/>
    <s v="Bernard Regan"/>
    <s v="E - Bernard Regan"/>
    <x v="0"/>
    <x v="0"/>
    <s v="GIA"/>
    <x v="0"/>
    <b v="0"/>
    <n v="334393.72000000003"/>
    <x v="0"/>
  </r>
  <r>
    <s v="G-400-0400"/>
    <s v="GIA Bank Account"/>
    <s v="04"/>
    <s v="AP-PY"/>
    <x v="52"/>
    <s v="000000009821"/>
    <n v="4509"/>
    <s v="6377-4"/>
    <n v="0"/>
    <n v="279.39999999999998"/>
    <s v="E1606-Jaine Lumsden"/>
    <n v="-279.39999999999998"/>
    <n v="279.39999999999998"/>
    <x v="0"/>
    <n v="0"/>
    <s v="E"/>
    <s v="Jaine Lumsden"/>
    <s v="E - Jaine Lumsden"/>
    <x v="0"/>
    <x v="0"/>
    <s v="GIA"/>
    <x v="0"/>
    <b v="0"/>
    <n v="334393.72000000003"/>
    <x v="0"/>
  </r>
  <r>
    <s v="G-400-0400"/>
    <s v="GIA Bank Account"/>
    <s v="04"/>
    <s v="AP-PY"/>
    <x v="52"/>
    <s v="000000009822"/>
    <n v="4509"/>
    <s v="6377-5"/>
    <n v="0"/>
    <n v="266.39"/>
    <s v="E1622-Karen Dick"/>
    <n v="-266.39"/>
    <n v="266.39"/>
    <x v="0"/>
    <n v="0"/>
    <s v="E"/>
    <s v="Karen Dick"/>
    <s v="E - Karen Dick"/>
    <x v="0"/>
    <x v="0"/>
    <s v="GIA"/>
    <x v="0"/>
    <b v="0"/>
    <n v="334393.72000000003"/>
    <x v="0"/>
  </r>
  <r>
    <s v="G-400-0400"/>
    <s v="GIA Bank Account"/>
    <s v="04"/>
    <s v="AP-PY"/>
    <x v="52"/>
    <s v="000000009823"/>
    <n v="4509"/>
    <s v="6377-6"/>
    <n v="0"/>
    <n v="70.489999999999995"/>
    <s v="E1690-Joan Parr"/>
    <n v="-70.489999999999995"/>
    <n v="70.489999999999995"/>
    <x v="0"/>
    <n v="0"/>
    <s v="E"/>
    <s v="Joan Parr"/>
    <s v="E - Joan Parr"/>
    <x v="0"/>
    <x v="0"/>
    <s v="GIA"/>
    <x v="0"/>
    <b v="0"/>
    <n v="334393.72000000003"/>
    <x v="0"/>
  </r>
  <r>
    <s v="G-400-0400"/>
    <s v="GIA Bank Account"/>
    <s v="04"/>
    <s v="AP-PY"/>
    <x v="52"/>
    <s v="000000009824"/>
    <n v="4509"/>
    <s v="6377-7"/>
    <n v="0"/>
    <n v="219.95"/>
    <s v="E1721-Clare Hanna"/>
    <n v="-219.95"/>
    <n v="219.95"/>
    <x v="0"/>
    <n v="0"/>
    <s v="E"/>
    <s v="Clare Hanna"/>
    <s v="E - Clare Hanna"/>
    <x v="0"/>
    <x v="0"/>
    <s v="GIA"/>
    <x v="0"/>
    <b v="0"/>
    <n v="334393.72000000003"/>
    <x v="0"/>
  </r>
  <r>
    <s v="G-400-0400"/>
    <s v="GIA Bank Account"/>
    <s v="04"/>
    <s v="AP-PY"/>
    <x v="52"/>
    <s v="000000009825"/>
    <n v="4509"/>
    <s v="6377-8"/>
    <n v="0"/>
    <n v="132.96"/>
    <s v="E1746-Janice Kelly"/>
    <n v="-132.96"/>
    <n v="132.96"/>
    <x v="0"/>
    <n v="0"/>
    <s v="E"/>
    <s v="Janice Kelly"/>
    <s v="E - Janice Kelly"/>
    <x v="0"/>
    <x v="0"/>
    <s v="GIA"/>
    <x v="0"/>
    <b v="0"/>
    <n v="334393.72000000003"/>
    <x v="0"/>
  </r>
  <r>
    <s v="G-400-0400"/>
    <s v="GIA Bank Account"/>
    <s v="04"/>
    <s v="AP-PY"/>
    <x v="52"/>
    <s v="000000009826"/>
    <n v="4509"/>
    <s v="6377-9"/>
    <n v="0"/>
    <n v="288.66000000000003"/>
    <s v="E1857-Stephen Palmer"/>
    <n v="-288.66000000000003"/>
    <n v="288.66000000000003"/>
    <x v="0"/>
    <n v="0"/>
    <s v="E"/>
    <s v="Stephen Palmer"/>
    <s v="E - Stephen Palmer"/>
    <x v="0"/>
    <x v="0"/>
    <s v="GIA"/>
    <x v="0"/>
    <b v="0"/>
    <n v="334393.72000000003"/>
    <x v="0"/>
  </r>
  <r>
    <s v="G-400-0400"/>
    <s v="GIA Bank Account"/>
    <s v="04"/>
    <s v="AP-PY"/>
    <x v="52"/>
    <s v="000000009827"/>
    <n v="4509"/>
    <s v="6377-10"/>
    <n v="0"/>
    <n v="313.55"/>
    <s v="E1865-Brodie Pringle"/>
    <n v="-313.55"/>
    <n v="313.55"/>
    <x v="0"/>
    <n v="0"/>
    <s v="E"/>
    <s v="Brodie Pringle"/>
    <s v="E - Brodie Pringle"/>
    <x v="0"/>
    <x v="0"/>
    <s v="GIA"/>
    <x v="0"/>
    <b v="0"/>
    <n v="334393.72000000003"/>
    <x v="0"/>
  </r>
  <r>
    <s v="G-400-0400"/>
    <s v="GIA Bank Account"/>
    <s v="04"/>
    <s v="AP-PY"/>
    <x v="52"/>
    <s v="000000009828"/>
    <n v="4509"/>
    <s v="6377-11"/>
    <n v="0"/>
    <n v="192.9"/>
    <s v="E1877-Lorna Duguid"/>
    <n v="-192.9"/>
    <n v="192.9"/>
    <x v="0"/>
    <n v="0"/>
    <s v="E"/>
    <s v="Lorna Duguid"/>
    <s v="E - Lorna Duguid"/>
    <x v="0"/>
    <x v="0"/>
    <s v="GIA"/>
    <x v="0"/>
    <b v="0"/>
    <n v="334393.72000000003"/>
    <x v="0"/>
  </r>
  <r>
    <s v="G-400-0400"/>
    <s v="GIA Bank Account"/>
    <s v="04"/>
    <s v="AP-PY"/>
    <x v="52"/>
    <s v="000000009829"/>
    <n v="4509"/>
    <s v="6377-12"/>
    <n v="0"/>
    <n v="114.1"/>
    <s v="E1904-Morag Macdonald"/>
    <n v="-114.1"/>
    <n v="114.1"/>
    <x v="0"/>
    <n v="0"/>
    <s v="E"/>
    <s v="Morag Macdonald"/>
    <s v="E - Morag Macdonald"/>
    <x v="0"/>
    <x v="0"/>
    <s v="GIA"/>
    <x v="0"/>
    <b v="0"/>
    <n v="334393.72000000003"/>
    <x v="0"/>
  </r>
  <r>
    <s v="G-400-0400"/>
    <s v="GIA Bank Account"/>
    <s v="04"/>
    <s v="AP-PY"/>
    <x v="52"/>
    <s v="000000009830"/>
    <n v="4509"/>
    <s v="6377-13"/>
    <n v="0"/>
    <n v="28.8"/>
    <s v="E1905-Sarah McAdam"/>
    <n v="-28.8"/>
    <n v="28.8"/>
    <x v="0"/>
    <n v="0"/>
    <s v="E"/>
    <s v="Sarah McAdam"/>
    <s v="E - Sarah McAdam"/>
    <x v="0"/>
    <x v="0"/>
    <s v="GIA"/>
    <x v="0"/>
    <b v="0"/>
    <n v="334393.72000000003"/>
    <x v="0"/>
  </r>
  <r>
    <s v="G-400-0400"/>
    <s v="GIA Bank Account"/>
    <s v="04"/>
    <s v="AP-PY"/>
    <x v="52"/>
    <s v="000000009831"/>
    <n v="4509"/>
    <s v="6377-14"/>
    <n v="0"/>
    <n v="80000"/>
    <s v="G100109-Aberdeen Performing Arts"/>
    <n v="-80000"/>
    <n v="80000"/>
    <x v="1"/>
    <n v="80000"/>
    <s v="G"/>
    <s v="Aberdeen Performing Arts"/>
    <s v="G - Aberdeen Performing Arts"/>
    <x v="174"/>
    <x v="0"/>
    <s v="GIA"/>
    <x v="1"/>
    <b v="1"/>
    <n v="517170"/>
    <x v="0"/>
  </r>
  <r>
    <s v="G-400-0400"/>
    <s v="GIA Bank Account"/>
    <s v="04"/>
    <s v="AP-PY"/>
    <x v="52"/>
    <s v="000000009832"/>
    <n v="4509"/>
    <s v="6377-15"/>
    <n v="0"/>
    <n v="20000"/>
    <s v="G100132-Eden Court Highlands Ltd"/>
    <n v="-20000"/>
    <n v="20000"/>
    <x v="1"/>
    <n v="20000"/>
    <s v="G"/>
    <s v="Eden Court Highlands Ltd"/>
    <s v="G - Eden Court Highlands Ltd"/>
    <x v="195"/>
    <x v="0"/>
    <s v="GIA"/>
    <x v="1"/>
    <b v="0"/>
    <n v="725000"/>
    <x v="0"/>
  </r>
  <r>
    <s v="G-400-0400"/>
    <s v="GIA Bank Account"/>
    <s v="04"/>
    <s v="AP-PY"/>
    <x v="52"/>
    <s v="000000009833"/>
    <n v="4509"/>
    <s v="6377-16"/>
    <n v="0"/>
    <n v="62500"/>
    <s v="G100167-Scottish Book Trust"/>
    <n v="-62500"/>
    <n v="62500"/>
    <x v="1"/>
    <n v="62500"/>
    <s v="G"/>
    <s v="Scottish Book Trust"/>
    <s v="G - Scottish Book Trust"/>
    <x v="226"/>
    <x v="0"/>
    <s v="GIA"/>
    <x v="1"/>
    <b v="1"/>
    <n v="1241682"/>
    <x v="0"/>
  </r>
  <r>
    <s v="G-400-0400"/>
    <s v="GIA Bank Account"/>
    <s v="04"/>
    <s v="AP-PY"/>
    <x v="52"/>
    <s v="000000009834"/>
    <n v="4509"/>
    <s v="6377-17"/>
    <n v="0"/>
    <n v="10000"/>
    <s v="G100168-Scottish Dance Theatre"/>
    <n v="-10000"/>
    <n v="10000"/>
    <x v="1"/>
    <n v="10000"/>
    <s v="G"/>
    <s v="Scottish Dance Theatre"/>
    <s v="G - Scottish Dance Theatre"/>
    <x v="121"/>
    <x v="0"/>
    <s v="GIA"/>
    <x v="1"/>
    <b v="0"/>
    <n v="1018658"/>
    <x v="0"/>
  </r>
  <r>
    <s v="G-400-0400"/>
    <s v="GIA Bank Account"/>
    <s v="04"/>
    <s v="AP-PY"/>
    <x v="52"/>
    <s v="000000009835"/>
    <n v="4509"/>
    <s v="6377-18"/>
    <n v="0"/>
    <n v="2076"/>
    <s v="G100415-Giuliano Ladolfi Editore"/>
    <n v="-2076"/>
    <n v="2076"/>
    <x v="1"/>
    <n v="2076"/>
    <s v="G"/>
    <s v="Giuliano Ladolfi Editore"/>
    <s v="G - Giuliano Ladolfi Editore"/>
    <x v="530"/>
    <x v="0"/>
    <s v="GIA"/>
    <x v="1"/>
    <b v="0"/>
    <n v="2076"/>
    <x v="1"/>
  </r>
  <r>
    <s v="G-400-0400"/>
    <s v="GIA Bank Account"/>
    <s v="04"/>
    <s v="AP-PY"/>
    <x v="52"/>
    <s v="000000009836"/>
    <n v="4509"/>
    <s v="6377-19"/>
    <n v="0"/>
    <n v="198371"/>
    <s v="IANG001-Angus Council"/>
    <n v="-198371"/>
    <n v="198371"/>
    <x v="1"/>
    <n v="198371"/>
    <s v="I"/>
    <s v="Angus Council"/>
    <s v="I - Angus Council"/>
    <x v="531"/>
    <x v="0"/>
    <s v="GIA"/>
    <x v="1"/>
    <b v="1"/>
    <n v="264494"/>
    <x v="0"/>
  </r>
  <r>
    <s v="G-400-0400"/>
    <s v="GIA Bank Account"/>
    <s v="04"/>
    <s v="AP-PY"/>
    <x v="52"/>
    <s v="000000009837"/>
    <n v="4509"/>
    <s v="6377-20"/>
    <n v="0"/>
    <n v="500"/>
    <s v="IBEV002-Beverley Hood"/>
    <n v="-500"/>
    <n v="500"/>
    <x v="1"/>
    <n v="500"/>
    <s v="I"/>
    <s v="Beverley Hood"/>
    <s v="I - Beverley Hood"/>
    <x v="532"/>
    <x v="0"/>
    <s v="GIA"/>
    <x v="1"/>
    <b v="0"/>
    <n v="500"/>
    <x v="1"/>
  </r>
  <r>
    <s v="G-400-0400"/>
    <s v="GIA Bank Account"/>
    <s v="04"/>
    <s v="AP-PY"/>
    <x v="52"/>
    <s v="000000009838"/>
    <n v="4509"/>
    <s v="6377-21"/>
    <n v="0"/>
    <n v="1250"/>
    <s v="ICAR016-Carla Scott Fullerton"/>
    <n v="-1250"/>
    <n v="1250"/>
    <x v="1"/>
    <n v="1250"/>
    <s v="I"/>
    <s v="Carla Scott Fullerton"/>
    <s v="I - Carla Scott Fullerton"/>
    <x v="533"/>
    <x v="0"/>
    <s v="GIA"/>
    <x v="1"/>
    <b v="0"/>
    <n v="1250"/>
    <x v="1"/>
  </r>
  <r>
    <s v="G-400-0400"/>
    <s v="GIA Bank Account"/>
    <s v="04"/>
    <s v="AP-PY"/>
    <x v="52"/>
    <s v="000000009839"/>
    <n v="4509"/>
    <s v="6377-22"/>
    <n v="0"/>
    <n v="9042.27"/>
    <s v="ICHR004-Christine Borland"/>
    <n v="-9042.27"/>
    <n v="9042.27"/>
    <x v="1"/>
    <n v="9042.27"/>
    <s v="I"/>
    <s v="Christine Borland"/>
    <s v="I - Christine Borland"/>
    <x v="534"/>
    <x v="0"/>
    <s v="GIA"/>
    <x v="1"/>
    <b v="0"/>
    <n v="9042.27"/>
    <x v="1"/>
  </r>
  <r>
    <s v="G-400-0400"/>
    <s v="GIA Bank Account"/>
    <s v="04"/>
    <s v="AP-PY"/>
    <x v="52"/>
    <s v="000000009840"/>
    <n v="4509"/>
    <s v="6377-23"/>
    <n v="0"/>
    <n v="87390"/>
    <s v="ICOM002-Comhairle nan Eilean Siar"/>
    <n v="-87390"/>
    <n v="87390"/>
    <x v="1"/>
    <n v="87390"/>
    <s v="I"/>
    <s v="Comhairle nan Eilean Siar"/>
    <s v="I - Comhairle nan Eilean Siar"/>
    <x v="535"/>
    <x v="0"/>
    <s v="GIA"/>
    <x v="1"/>
    <b v="1"/>
    <n v="116060"/>
    <x v="0"/>
  </r>
  <r>
    <s v="G-400-0400"/>
    <s v="GIA Bank Account"/>
    <s v="04"/>
    <s v="AP-PY"/>
    <x v="52"/>
    <s v="000000009841"/>
    <n v="4509"/>
    <s v="6377-24"/>
    <n v="0"/>
    <n v="80000"/>
    <s v="IFIF003-Fife Cultural Trust Ltd-ON at Fife"/>
    <n v="-80000"/>
    <n v="80000"/>
    <x v="1"/>
    <n v="80000"/>
    <s v="I"/>
    <s v="Fife Cultural Trust Ltd-ON at Fife"/>
    <s v="I - Fife Cultural Trust Ltd-ON at Fife"/>
    <x v="536"/>
    <x v="0"/>
    <s v="GIA"/>
    <x v="1"/>
    <b v="1"/>
    <n v="160000"/>
    <x v="0"/>
  </r>
  <r>
    <s v="G-400-0400"/>
    <s v="GIA Bank Account"/>
    <s v="04"/>
    <s v="AP-PY"/>
    <x v="52"/>
    <s v="000000009843"/>
    <n v="4509"/>
    <s v="6377-25"/>
    <n v="0"/>
    <n v="14442"/>
    <s v="ILIM002-Limelight Music"/>
    <n v="-14442"/>
    <n v="14442"/>
    <x v="1"/>
    <n v="14442"/>
    <s v="I"/>
    <s v="Limelight Music"/>
    <s v="I - Limelight Music"/>
    <x v="537"/>
    <x v="0"/>
    <s v="GIA"/>
    <x v="1"/>
    <b v="0"/>
    <n v="14442"/>
    <x v="1"/>
  </r>
  <r>
    <s v="G-400-0400"/>
    <s v="GIA Bank Account"/>
    <s v="04"/>
    <s v="AP-PY"/>
    <x v="52"/>
    <s v="000000009844"/>
    <n v="4509"/>
    <s v="6377-26"/>
    <n v="0"/>
    <n v="1500"/>
    <s v="IMAR025-Mark Vernon"/>
    <n v="-1500"/>
    <n v="1500"/>
    <x v="1"/>
    <n v="1500"/>
    <s v="I"/>
    <s v="Mark Vernon"/>
    <s v="I - Mark Vernon"/>
    <x v="538"/>
    <x v="0"/>
    <s v="GIA"/>
    <x v="1"/>
    <b v="0"/>
    <n v="3576"/>
    <x v="1"/>
  </r>
  <r>
    <s v="G-400-0400"/>
    <s v="GIA Bank Account"/>
    <s v="04"/>
    <s v="AP-PY"/>
    <x v="52"/>
    <s v="000000009845"/>
    <n v="4509"/>
    <s v="6377-27"/>
    <n v="0"/>
    <n v="19850"/>
    <s v="ISCO020-Scottish Youth Dance (Y Dance)"/>
    <n v="-19850"/>
    <n v="19850"/>
    <x v="1"/>
    <n v="19850"/>
    <s v="I"/>
    <s v="Scottish Youth Dance (Y Dance)"/>
    <s v="I - Scottish Youth Dance (Y Dance)"/>
    <x v="539"/>
    <x v="0"/>
    <s v="GIA"/>
    <x v="1"/>
    <b v="0"/>
    <n v="81313"/>
    <x v="0"/>
  </r>
  <r>
    <s v="G-400-0400"/>
    <s v="GIA Bank Account"/>
    <s v="04"/>
    <s v="AP-PY"/>
    <x v="52"/>
    <s v="000000009846"/>
    <n v="4509"/>
    <s v="6377-28"/>
    <n v="0"/>
    <n v="22000"/>
    <s v="ISTA003-Station House Media Unit"/>
    <n v="-22000"/>
    <n v="22000"/>
    <x v="1"/>
    <n v="22000"/>
    <s v="I"/>
    <s v="Station House Media Unit"/>
    <s v="I - Station House Media Unit"/>
    <x v="540"/>
    <x v="0"/>
    <s v="GIA"/>
    <x v="1"/>
    <b v="0"/>
    <n v="35788"/>
    <x v="0"/>
  </r>
  <r>
    <s v="G-400-0400"/>
    <s v="GIA Bank Account"/>
    <s v="04"/>
    <s v="AP-PY"/>
    <x v="52"/>
    <s v="000000009847"/>
    <n v="4509"/>
    <s v="6377-29"/>
    <n v="0"/>
    <n v="1250"/>
    <s v="IWIL005-Wildbird Ltd"/>
    <n v="-1250"/>
    <n v="1250"/>
    <x v="1"/>
    <n v="1250"/>
    <s v="I"/>
    <s v="Wildbird Ltd"/>
    <s v="I - Wildbird Ltd"/>
    <x v="294"/>
    <x v="0"/>
    <s v="GIA"/>
    <x v="1"/>
    <b v="0"/>
    <n v="5000"/>
    <x v="1"/>
  </r>
  <r>
    <s v="G-400-0400"/>
    <s v="GIA Bank Account"/>
    <s v="04"/>
    <s v="AP-PY"/>
    <x v="52"/>
    <s v="000000009848"/>
    <n v="4509"/>
    <s v="6377-30"/>
    <n v="0"/>
    <n v="33.090000000000003"/>
    <s v="TARO100-Arnold Clark Finance Ltd"/>
    <n v="-33.090000000000003"/>
    <n v="33.090000000000003"/>
    <x v="1"/>
    <n v="33.090000000000003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4"/>
    <s v="AP-PY"/>
    <x v="52"/>
    <s v="000000009849"/>
    <n v="4509"/>
    <s v="6377-31"/>
    <n v="0"/>
    <n v="222"/>
    <s v="TART112-Artworkers Alliance Limited"/>
    <n v="-222"/>
    <n v="222"/>
    <x v="1"/>
    <n v="222"/>
    <s v="T"/>
    <s v="Artworkers Alliance Limited"/>
    <s v="T - Artworkers Alliance Limited"/>
    <x v="350"/>
    <x v="0"/>
    <s v="GIA"/>
    <x v="2"/>
    <b v="0"/>
    <n v="3858"/>
    <x v="1"/>
  </r>
  <r>
    <s v="G-400-0400"/>
    <s v="GIA Bank Account"/>
    <s v="04"/>
    <s v="AP-PY"/>
    <x v="52"/>
    <s v="000000009854"/>
    <n v="4509"/>
    <s v="6377-32"/>
    <n v="0"/>
    <n v="2141.5700000000002"/>
    <s v="TCAP103-Capita Travel and Events"/>
    <n v="-2141.5700000000002"/>
    <n v="2141.5700000000002"/>
    <x v="1"/>
    <n v="2141.5700000000002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4"/>
    <s v="AP-PY"/>
    <x v="52"/>
    <s v="000000009855"/>
    <n v="4509"/>
    <s v="6377-33"/>
    <n v="0"/>
    <n v="500"/>
    <s v="TCUL101-Cultural Enterprise Office"/>
    <n v="-500"/>
    <n v="500"/>
    <x v="1"/>
    <n v="500"/>
    <s v="T"/>
    <s v="Cultural Enterprise Office"/>
    <s v="T - Cultural Enterprise Office"/>
    <x v="541"/>
    <x v="0"/>
    <s v="GIA"/>
    <x v="2"/>
    <b v="0"/>
    <n v="500"/>
    <x v="1"/>
  </r>
  <r>
    <s v="G-400-0400"/>
    <s v="GIA Bank Account"/>
    <s v="04"/>
    <s v="AP-PY"/>
    <x v="52"/>
    <s v="000000009856"/>
    <n v="4509"/>
    <s v="6377-34"/>
    <n v="0"/>
    <n v="177.24"/>
    <s v="TFES100-Fergus Muir"/>
    <n v="-177.24"/>
    <n v="177.24"/>
    <x v="1"/>
    <n v="177.24"/>
    <s v="T"/>
    <s v="Fergus Muir"/>
    <s v="T - Fergus Muir"/>
    <x v="247"/>
    <x v="0"/>
    <s v="GIA"/>
    <x v="2"/>
    <b v="0"/>
    <n v="1291.22"/>
    <x v="1"/>
  </r>
  <r>
    <s v="G-400-0400"/>
    <s v="GIA Bank Account"/>
    <s v="04"/>
    <s v="AP-PY"/>
    <x v="52"/>
    <s v="000000009861"/>
    <n v="4509"/>
    <s v="6377-35"/>
    <n v="0"/>
    <n v="249.9"/>
    <s v="TGAY100-Galway Gourmet"/>
    <n v="-249.9"/>
    <n v="249.9"/>
    <x v="1"/>
    <n v="249.9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04"/>
    <s v="AP-PY"/>
    <x v="52"/>
    <s v="000000009862"/>
    <n v="4509"/>
    <s v="6377-36"/>
    <n v="0"/>
    <n v="250"/>
    <s v="TGHI101-Ghillie Dhu"/>
    <n v="-250"/>
    <n v="250"/>
    <x v="1"/>
    <n v="250"/>
    <s v="T"/>
    <s v="Ghillie Dhu"/>
    <s v="T - Ghillie Dhu"/>
    <x v="542"/>
    <x v="0"/>
    <s v="GIA"/>
    <x v="2"/>
    <b v="0"/>
    <n v="1462"/>
    <x v="1"/>
  </r>
  <r>
    <s v="G-400-0400"/>
    <s v="GIA Bank Account"/>
    <s v="04"/>
    <s v="AP-PY"/>
    <x v="52"/>
    <s v="000000009863"/>
    <n v="4509"/>
    <s v="6377-37"/>
    <n v="0"/>
    <n v="360"/>
    <s v="TGOV102-Government Knowledge Training Ltd"/>
    <n v="-360"/>
    <n v="360"/>
    <x v="1"/>
    <n v="360"/>
    <s v="T"/>
    <s v="Government Knowledge Training Ltd"/>
    <s v="T - Government Knowledge Training Ltd"/>
    <x v="543"/>
    <x v="0"/>
    <s v="GIA"/>
    <x v="2"/>
    <b v="0"/>
    <n v="360"/>
    <x v="1"/>
  </r>
  <r>
    <s v="G-400-0400"/>
    <s v="GIA Bank Account"/>
    <s v="04"/>
    <s v="AP-PY"/>
    <x v="52"/>
    <s v="000000009868"/>
    <n v="4509"/>
    <s v="6377-38"/>
    <n v="0"/>
    <n v="1407.6"/>
    <s v="TGTW100-GTG Training Ltd"/>
    <n v="-1407.6"/>
    <n v="1407.6"/>
    <x v="1"/>
    <n v="1407.6"/>
    <s v="T"/>
    <s v="GTG Training Ltd"/>
    <s v="T - GTG Training Ltd"/>
    <x v="396"/>
    <x v="0"/>
    <s v="GIA"/>
    <x v="2"/>
    <b v="0"/>
    <n v="3908.4"/>
    <x v="1"/>
  </r>
  <r>
    <s v="G-400-0400"/>
    <s v="GIA Bank Account"/>
    <s v="04"/>
    <s v="AP-PY"/>
    <x v="52"/>
    <s v="000000009869"/>
    <n v="4509"/>
    <s v="6377-39"/>
    <n v="0"/>
    <n v="250"/>
    <s v="TJEN106-Jenny Brown"/>
    <n v="-250"/>
    <n v="250"/>
    <x v="1"/>
    <n v="250"/>
    <s v="T"/>
    <s v="Jenny Brown"/>
    <s v="T - Jenny Brown"/>
    <x v="544"/>
    <x v="0"/>
    <s v="GIA"/>
    <x v="2"/>
    <b v="0"/>
    <n v="250"/>
    <x v="1"/>
  </r>
  <r>
    <s v="G-400-0400"/>
    <s v="GIA Bank Account"/>
    <s v="04"/>
    <s v="AP-PY"/>
    <x v="52"/>
    <s v="000000009870"/>
    <n v="4509"/>
    <s v="6377-40"/>
    <n v="0"/>
    <n v="106.56"/>
    <s v="TLAM100-LAMH Reycycle Ltd"/>
    <n v="-106.56"/>
    <n v="106.56"/>
    <x v="1"/>
    <n v="106.56"/>
    <s v="T"/>
    <s v="LAMH Reycycle Ltd"/>
    <s v="T - LAMH Reycycle Ltd"/>
    <x v="418"/>
    <x v="0"/>
    <s v="GIA"/>
    <x v="2"/>
    <b v="0"/>
    <n v="643.22"/>
    <x v="1"/>
  </r>
  <r>
    <s v="G-400-0400"/>
    <s v="GIA Bank Account"/>
    <s v="04"/>
    <s v="AP-PY"/>
    <x v="52"/>
    <s v="000000009871"/>
    <n v="4509"/>
    <s v="6377-41"/>
    <n v="0"/>
    <n v="37.6"/>
    <s v="TLON100-Caffia Coffee Group"/>
    <n v="-37.6"/>
    <n v="37.6"/>
    <x v="1"/>
    <n v="37.6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4"/>
    <s v="AP-PY"/>
    <x v="52"/>
    <s v="000000009872"/>
    <n v="4509"/>
    <s v="6377-42"/>
    <n v="0"/>
    <n v="216"/>
    <s v="TMCA101-McAdam King Business Psychology Ltd"/>
    <n v="-216"/>
    <n v="216"/>
    <x v="1"/>
    <n v="216"/>
    <s v="T"/>
    <s v="McAdam King Business Psychology Ltd"/>
    <s v="T - McAdam King Business Psychology Ltd"/>
    <x v="420"/>
    <x v="0"/>
    <s v="GIA"/>
    <x v="2"/>
    <b v="0"/>
    <n v="1809.6"/>
    <x v="1"/>
  </r>
  <r>
    <s v="G-400-0400"/>
    <s v="GIA Bank Account"/>
    <s v="04"/>
    <s v="AP-PY"/>
    <x v="52"/>
    <s v="000000009874"/>
    <n v="4509"/>
    <s v="6377-43"/>
    <n v="0"/>
    <n v="253.61"/>
    <s v="TMMD100-Misco"/>
    <n v="-253.61"/>
    <n v="253.61"/>
    <x v="1"/>
    <n v="253.61"/>
    <s v="T"/>
    <s v="Misco"/>
    <s v="T - Misco"/>
    <x v="449"/>
    <x v="0"/>
    <s v="GIA"/>
    <x v="2"/>
    <b v="0"/>
    <n v="4294.1999999999989"/>
    <x v="1"/>
  </r>
  <r>
    <s v="G-400-0400"/>
    <s v="GIA Bank Account"/>
    <s v="04"/>
    <s v="AP-PY"/>
    <x v="52"/>
    <s v="000000009876"/>
    <n v="4509"/>
    <s v="6377-44"/>
    <n v="0"/>
    <n v="278.88"/>
    <s v="TOFF103-Office Care"/>
    <n v="-278.88"/>
    <n v="278.88"/>
    <x v="1"/>
    <n v="278.88"/>
    <s v="T"/>
    <s v="Office Care"/>
    <s v="T - Office Care"/>
    <x v="264"/>
    <x v="0"/>
    <s v="GIA"/>
    <x v="2"/>
    <b v="0"/>
    <n v="8491.49"/>
    <x v="1"/>
  </r>
  <r>
    <s v="G-400-0400"/>
    <s v="GIA Bank Account"/>
    <s v="04"/>
    <s v="AP-PY"/>
    <x v="52"/>
    <s v="000000009878"/>
    <n v="4509"/>
    <s v="6377-45"/>
    <n v="0"/>
    <n v="1061.0999999999999"/>
    <s v="TPER104-Pertemps Recruitment Partnership Limited"/>
    <n v="-1061.0999999999999"/>
    <n v="1061.0999999999999"/>
    <x v="1"/>
    <n v="1061.0999999999999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4"/>
    <s v="AP-PY"/>
    <x v="52"/>
    <s v="000000009879"/>
    <n v="4509"/>
    <s v="6377-46"/>
    <n v="0"/>
    <n v="4940.5200000000004"/>
    <s v="TPUL101-Pulsant (Scotland) Ltd"/>
    <n v="-4940.5200000000004"/>
    <n v="4940.5200000000004"/>
    <x v="1"/>
    <n v="4940.5200000000004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04"/>
    <s v="AP-PY"/>
    <x v="52"/>
    <s v="000000009880"/>
    <n v="4509"/>
    <s v="6377-47"/>
    <n v="0"/>
    <n v="97.27"/>
    <s v="TSIG100-ShredIt (East of Scotland) Ltd"/>
    <n v="-97.27"/>
    <n v="97.27"/>
    <x v="1"/>
    <n v="97.27"/>
    <s v="T"/>
    <s v="ShredIt (East of Scotland) Ltd"/>
    <s v="T - ShredIt (East of Scotland) Ltd"/>
    <x v="86"/>
    <x v="0"/>
    <s v="GIA"/>
    <x v="2"/>
    <b v="0"/>
    <n v="3247.48"/>
    <x v="1"/>
  </r>
  <r>
    <s v="G-400-0400"/>
    <s v="GIA Bank Account"/>
    <s v="04"/>
    <s v="AP-PY"/>
    <x v="52"/>
    <s v="000000009881"/>
    <n v="4509"/>
    <s v="6377-48"/>
    <n v="0"/>
    <n v="1720.32"/>
    <s v="TSPR100-Spotless Commercial Cleaning Ltd"/>
    <n v="-1720.32"/>
    <n v="1720.32"/>
    <x v="1"/>
    <n v="1720.32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4"/>
    <s v="AP-PY"/>
    <x v="52"/>
    <s v="000000009883"/>
    <n v="4509"/>
    <s v="6377-49"/>
    <n v="0"/>
    <n v="91.3"/>
    <s v="TSTE106-Steve Grimmond"/>
    <n v="-91.3"/>
    <n v="91.3"/>
    <x v="1"/>
    <n v="91.3"/>
    <s v="T"/>
    <s v="Steve Grimmond"/>
    <s v="T - Steve Grimmond"/>
    <x v="299"/>
    <x v="0"/>
    <s v="GIA"/>
    <x v="2"/>
    <b v="0"/>
    <n v="188.3"/>
    <x v="1"/>
  </r>
  <r>
    <s v="G-400-0400"/>
    <s v="GIA Bank Account"/>
    <s v="04"/>
    <s v="AP-PY"/>
    <x v="52"/>
    <s v="000000009884"/>
    <n v="4509"/>
    <s v="6377-50"/>
    <n v="0"/>
    <n v="1920"/>
    <s v="TTHE134-The Press Data Bureau"/>
    <n v="-1920"/>
    <n v="1920"/>
    <x v="1"/>
    <n v="1920"/>
    <s v="T"/>
    <s v="The Press Data Bureau"/>
    <s v="T - The Press Data Bureau"/>
    <x v="89"/>
    <x v="0"/>
    <s v="GIA"/>
    <x v="2"/>
    <b v="0"/>
    <n v="23040"/>
    <x v="1"/>
  </r>
  <r>
    <s v="G-400-0400"/>
    <s v="GIA Bank Account"/>
    <s v="04"/>
    <s v="AP-PY"/>
    <x v="52"/>
    <s v="000000009885"/>
    <n v="4509"/>
    <s v="6377-51"/>
    <n v="0"/>
    <n v="1037.5"/>
    <s v="TTOM103-Tom Pow"/>
    <n v="-1037.5"/>
    <n v="1037.5"/>
    <x v="1"/>
    <n v="1037.5"/>
    <s v="T"/>
    <s v="Tom Pow"/>
    <s v="T - Tom Pow"/>
    <x v="545"/>
    <x v="0"/>
    <s v="GIA"/>
    <x v="2"/>
    <b v="0"/>
    <n v="1037.5"/>
    <x v="1"/>
  </r>
  <r>
    <s v="G-400-0400"/>
    <s v="GIA Bank Account"/>
    <s v="04"/>
    <s v="AP-PY"/>
    <x v="52"/>
    <s v="000000009887"/>
    <n v="4511"/>
    <s v="6379-1"/>
    <n v="0"/>
    <n v="114.12"/>
    <s v="TEDG100-Eden Springs UK Ltd"/>
    <n v="-114.12"/>
    <n v="114.12"/>
    <x v="1"/>
    <n v="114.12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04"/>
    <s v="AP-PY"/>
    <x v="52"/>
    <s v="000000009888"/>
    <n v="4511"/>
    <s v="6379-2"/>
    <n v="0"/>
    <n v="2040"/>
    <s v="TKAY101-Kays Mediacity Ltd"/>
    <n v="-2040"/>
    <n v="2040"/>
    <x v="1"/>
    <n v="2040"/>
    <s v="T"/>
    <s v="Kays Mediacity Ltd"/>
    <s v="T - Kays Mediacity Ltd"/>
    <x v="546"/>
    <x v="0"/>
    <s v="GIA"/>
    <x v="2"/>
    <b v="0"/>
    <n v="2040"/>
    <x v="1"/>
  </r>
  <r>
    <s v="G-400-0400"/>
    <s v="GIA Bank Account"/>
    <s v="04"/>
    <s v="AP-PY"/>
    <x v="52"/>
    <s v="000000009889"/>
    <n v="4511"/>
    <s v="6379-3"/>
    <n v="0"/>
    <n v="28881.86"/>
    <s v="TRYD100-Ryden LLP"/>
    <n v="-28881.86"/>
    <n v="28881.86"/>
    <x v="1"/>
    <n v="28881.86"/>
    <s v="T"/>
    <s v="Ryden LLP"/>
    <s v="T - Ryden LLP"/>
    <x v="92"/>
    <x v="7"/>
    <s v="GIA"/>
    <x v="2"/>
    <b v="1"/>
    <n v="119006.3"/>
    <x v="0"/>
  </r>
  <r>
    <s v="G-400-0400"/>
    <s v="GIA Bank Account"/>
    <s v="04"/>
    <s v="AP-PY"/>
    <x v="53"/>
    <s v="000000009890"/>
    <n v="4538"/>
    <s v="6392-1"/>
    <n v="0"/>
    <n v="107.64"/>
    <s v="EAMCFCC-Anne McFadden (CC)"/>
    <n v="-107.64"/>
    <n v="107.64"/>
    <x v="1"/>
    <n v="107.64"/>
    <s v="E"/>
    <s v="Anne McFadden (CC)"/>
    <s v="E - Anne McFadden (CC)"/>
    <x v="0"/>
    <x v="0"/>
    <s v="GIA"/>
    <x v="0"/>
    <b v="0"/>
    <n v="334393.72000000003"/>
    <x v="0"/>
  </r>
  <r>
    <s v="G-400-0400"/>
    <s v="GIA Bank Account"/>
    <s v="04"/>
    <s v="AP-PY"/>
    <x v="53"/>
    <s v="000000009891"/>
    <n v="4538"/>
    <s v="6392-2"/>
    <n v="0"/>
    <n v="1921.11"/>
    <s v="EGBCC-Gordon Barnes (CC)"/>
    <n v="-1921.11"/>
    <n v="1921.11"/>
    <x v="1"/>
    <n v="1921.11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04"/>
    <s v="AP-PY"/>
    <x v="53"/>
    <s v="000000009892"/>
    <n v="4538"/>
    <s v="6392-3"/>
    <n v="0"/>
    <n v="455.85"/>
    <s v="EHPCC-Hazel Paton  (CC)"/>
    <n v="-455.85"/>
    <n v="455.85"/>
    <x v="1"/>
    <n v="455.85"/>
    <s v="E"/>
    <s v="Hazel Paton (CC)"/>
    <s v="E - Hazel Paton (CC)"/>
    <x v="0"/>
    <x v="0"/>
    <s v="GIA"/>
    <x v="0"/>
    <b v="0"/>
    <n v="334393.72000000003"/>
    <x v="0"/>
  </r>
  <r>
    <s v="G-400-0400"/>
    <s v="GIA Bank Account"/>
    <s v="04"/>
    <s v="AP-PY"/>
    <x v="53"/>
    <s v="000000009893"/>
    <n v="4538"/>
    <s v="6392-4"/>
    <n v="0"/>
    <n v="17.5"/>
    <s v="EIMCC-Iain Munro (CC)"/>
    <n v="-17.5"/>
    <n v="17.5"/>
    <x v="1"/>
    <n v="17.5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04"/>
    <s v="AP-PY"/>
    <x v="53"/>
    <s v="000000009894"/>
    <n v="4538"/>
    <s v="6392-5"/>
    <n v="0"/>
    <n v="3"/>
    <s v="EISCC-Ian Stevenson  (CC)"/>
    <n v="-3"/>
    <n v="3"/>
    <x v="1"/>
    <n v="3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04"/>
    <s v="AP-PY"/>
    <x v="53"/>
    <s v="000000009895"/>
    <n v="4538"/>
    <s v="6392-6"/>
    <n v="0"/>
    <n v="930.63"/>
    <s v="EJACC-Janet Archer    (CC)"/>
    <n v="-930.63"/>
    <n v="930.63"/>
    <x v="1"/>
    <n v="930.63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04"/>
    <s v="AP-PY"/>
    <x v="53"/>
    <s v="000000009896"/>
    <n v="4538"/>
    <s v="6392-7"/>
    <n v="0"/>
    <n v="29.9"/>
    <s v="ELBCC-Leonie Bell (CC)"/>
    <n v="-29.9"/>
    <n v="29.9"/>
    <x v="1"/>
    <n v="29.9"/>
    <s v="E"/>
    <s v="Leonie Bell (CC)"/>
    <s v="E - Leonie Bell (CC)"/>
    <x v="0"/>
    <x v="0"/>
    <s v="GIA"/>
    <x v="0"/>
    <b v="0"/>
    <n v="334393.72000000003"/>
    <x v="0"/>
  </r>
  <r>
    <s v="G-400-0400"/>
    <s v="GIA Bank Account"/>
    <s v="04"/>
    <s v="AP-PY"/>
    <x v="53"/>
    <s v="000000009897"/>
    <n v="4538"/>
    <s v="6392-8"/>
    <n v="0"/>
    <n v="381.82"/>
    <s v="ENUCC-Natalie Usher  (CC)"/>
    <n v="-381.82"/>
    <n v="381.82"/>
    <x v="1"/>
    <n v="381.82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04"/>
    <s v="AP-PY"/>
    <x v="53"/>
    <s v="000000009898"/>
    <n v="4538"/>
    <s v="6392-9"/>
    <n v="0"/>
    <n v="62.7"/>
    <s v="EPDCC-Phil Deverell (CC)"/>
    <n v="-62.7"/>
    <n v="62.7"/>
    <x v="1"/>
    <n v="62.7"/>
    <s v="E"/>
    <s v="Phil Deverell (CC)"/>
    <s v="E - Phil Deverell (CC)"/>
    <x v="0"/>
    <x v="0"/>
    <s v="GIA"/>
    <x v="0"/>
    <b v="0"/>
    <n v="334393.72000000003"/>
    <x v="0"/>
  </r>
  <r>
    <s v="G-400-0400"/>
    <s v="GIA Bank Account"/>
    <s v="04"/>
    <s v="AP-PY"/>
    <x v="53"/>
    <s v="000000009899"/>
    <n v="4538"/>
    <s v="6392-10"/>
    <n v="0"/>
    <n v="5079.75"/>
    <s v="ESVCC-Stephen Vallely (CC)"/>
    <n v="-5079.75"/>
    <n v="5079.75"/>
    <x v="1"/>
    <n v="5079.75"/>
    <s v="E"/>
    <s v="Stephen Vallely (CC)"/>
    <s v="E - Stephen Vallely (CC)"/>
    <x v="0"/>
    <x v="0"/>
    <s v="GIA"/>
    <x v="0"/>
    <b v="0"/>
    <n v="334393.72000000003"/>
    <x v="0"/>
  </r>
  <r>
    <s v="G-400-0400"/>
    <s v="GIA Bank Account"/>
    <s v="04"/>
    <s v="AP-PY"/>
    <x v="54"/>
    <s v="000000009900"/>
    <n v="4540"/>
    <s v="6395-1"/>
    <n v="0"/>
    <n v="75.75"/>
    <s v="E0409-Bernard Regan"/>
    <n v="-75.75"/>
    <n v="75.75"/>
    <x v="0"/>
    <n v="0"/>
    <s v="E"/>
    <s v="Bernard Regan"/>
    <s v="E - Bernard Regan"/>
    <x v="0"/>
    <x v="0"/>
    <s v="GIA"/>
    <x v="0"/>
    <b v="0"/>
    <n v="334393.72000000003"/>
    <x v="0"/>
  </r>
  <r>
    <s v="G-400-0400"/>
    <s v="GIA Bank Account"/>
    <s v="04"/>
    <s v="AP-PY"/>
    <x v="54"/>
    <s v="000000009901"/>
    <n v="4540"/>
    <s v="6395-2"/>
    <n v="0"/>
    <n v="72.599999999999994"/>
    <s v="E0424-Alastair Evans"/>
    <n v="-72.599999999999994"/>
    <n v="72.599999999999994"/>
    <x v="0"/>
    <n v="0"/>
    <s v="E"/>
    <s v="Alastair Evans"/>
    <s v="E - Alastair Evans"/>
    <x v="0"/>
    <x v="0"/>
    <s v="GIA"/>
    <x v="0"/>
    <b v="0"/>
    <n v="334393.72000000003"/>
    <x v="0"/>
  </r>
  <r>
    <s v="G-400-0400"/>
    <s v="GIA Bank Account"/>
    <s v="04"/>
    <s v="AP-PY"/>
    <x v="54"/>
    <s v="000000009902"/>
    <n v="4540"/>
    <s v="6395-3"/>
    <n v="0"/>
    <n v="224.5"/>
    <s v="E0428-Laura MacKenzie Stuart"/>
    <n v="-224.5"/>
    <n v="224.5"/>
    <x v="0"/>
    <n v="0"/>
    <s v="E"/>
    <s v="Laura MacKenzie Stuart"/>
    <s v="E - Laura MacKenzie Stuart"/>
    <x v="0"/>
    <x v="0"/>
    <s v="GIA"/>
    <x v="0"/>
    <b v="0"/>
    <n v="334393.72000000003"/>
    <x v="0"/>
  </r>
  <r>
    <s v="G-400-0400"/>
    <s v="GIA Bank Account"/>
    <s v="04"/>
    <s v="AP-PY"/>
    <x v="54"/>
    <s v="000000009903"/>
    <n v="4540"/>
    <s v="6395-4"/>
    <n v="0"/>
    <n v="127.08"/>
    <s v="TARO100-Arnold Clark Finance Ltd"/>
    <n v="-127.08"/>
    <n v="127.08"/>
    <x v="1"/>
    <n v="127.08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4"/>
    <s v="AP-PY"/>
    <x v="54"/>
    <s v="000000009904"/>
    <n v="4540"/>
    <s v="6395-5"/>
    <n v="0"/>
    <n v="480"/>
    <s v="TEDI118-Edinburgh International Film Festival"/>
    <n v="-480"/>
    <n v="480"/>
    <x v="1"/>
    <n v="480"/>
    <s v="T"/>
    <s v="Edinburgh International Film Festival"/>
    <s v="T - Edinburgh International Film Festival"/>
    <x v="547"/>
    <x v="0"/>
    <s v="GIA"/>
    <x v="2"/>
    <b v="0"/>
    <n v="6000"/>
    <x v="1"/>
  </r>
  <r>
    <s v="G-400-0400"/>
    <s v="GIA Bank Account"/>
    <s v="04"/>
    <s v="AP-PY"/>
    <x v="54"/>
    <s v="000000009905"/>
    <n v="4540"/>
    <s v="6395-6"/>
    <n v="0"/>
    <n v="600"/>
    <s v="TGSA100-The Glasgow School of Art"/>
    <n v="-600"/>
    <n v="600"/>
    <x v="1"/>
    <n v="600"/>
    <s v="T"/>
    <s v="The Glasgow School of Art"/>
    <s v="T - The Glasgow School of Art"/>
    <x v="548"/>
    <x v="0"/>
    <s v="GIA"/>
    <x v="2"/>
    <b v="0"/>
    <n v="600"/>
    <x v="1"/>
  </r>
  <r>
    <s v="G-400-0400"/>
    <s v="GIA Bank Account"/>
    <s v="04"/>
    <s v="AP-PY"/>
    <x v="54"/>
    <s v="000000009906"/>
    <n v="4540"/>
    <s v="6395-7"/>
    <n v="0"/>
    <n v="6879.29"/>
    <s v="TNEW107-NLA Media Access Limited"/>
    <n v="-6879.29"/>
    <n v="6879.29"/>
    <x v="1"/>
    <n v="6879.29"/>
    <s v="T"/>
    <s v="NLA Media Access Limited"/>
    <s v="T - NLA Media Access Limited"/>
    <x v="549"/>
    <x v="0"/>
    <s v="GIA"/>
    <x v="2"/>
    <b v="0"/>
    <n v="6879.29"/>
    <x v="1"/>
  </r>
  <r>
    <s v="G-400-0400"/>
    <s v="GIA Bank Account"/>
    <s v="04"/>
    <s v="AP-PY"/>
    <x v="54"/>
    <s v="000000009907"/>
    <n v="4540"/>
    <s v="6395-8"/>
    <n v="0"/>
    <n v="4250"/>
    <s v="TNOR108-Norman Howie"/>
    <n v="-4250"/>
    <n v="4250"/>
    <x v="1"/>
    <n v="4250"/>
    <s v="T"/>
    <s v="Norman Howie"/>
    <s v="T - Norman Howie"/>
    <x v="84"/>
    <x v="4"/>
    <s v="GIA"/>
    <x v="2"/>
    <b v="0"/>
    <n v="37610.199999999997"/>
    <x v="0"/>
  </r>
  <r>
    <s v="G-400-0400"/>
    <s v="GIA Bank Account"/>
    <s v="04"/>
    <s v="AP-PY"/>
    <x v="54"/>
    <s v="000000009911"/>
    <n v="4540"/>
    <s v="6395-9"/>
    <n v="0"/>
    <n v="1198.33"/>
    <s v="TPER104-Pertemps Recruitment Partnership Limited"/>
    <n v="-1198.33"/>
    <n v="1198.33"/>
    <x v="1"/>
    <n v="1198.33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4"/>
    <s v="AP-PY"/>
    <x v="54"/>
    <s v="000000009912"/>
    <n v="4540"/>
    <s v="6395-10"/>
    <n v="0"/>
    <n v="858.55"/>
    <s v="TSAR106-Sarah Cook"/>
    <n v="-858.55"/>
    <n v="858.55"/>
    <x v="1"/>
    <n v="858.55"/>
    <s v="T"/>
    <s v="Sarah Cook"/>
    <s v="T - Sarah Cook"/>
    <x v="550"/>
    <x v="0"/>
    <s v="GIA"/>
    <x v="2"/>
    <b v="0"/>
    <n v="858.55"/>
    <x v="1"/>
  </r>
  <r>
    <s v="G-400-0400"/>
    <s v="GIA Bank Account"/>
    <s v="04"/>
    <s v="AP-PY"/>
    <x v="54"/>
    <s v="000000009959"/>
    <n v="4554"/>
    <s v="6423-1"/>
    <n v="0"/>
    <n v="3042.76"/>
    <s v="DDBMP-BNP Paribas  (Direct Debit)"/>
    <n v="-3042.76"/>
    <n v="3042.76"/>
    <x v="1"/>
    <n v="3042.76"/>
    <s v="D"/>
    <s v="BNP Paribas (Direct Debit)"/>
    <s v="D - BNP Paribas (Direct Debit)"/>
    <x v="151"/>
    <x v="0"/>
    <s v="GIA"/>
    <x v="2"/>
    <b v="0"/>
    <n v="12171.04"/>
    <x v="1"/>
  </r>
  <r>
    <s v="G-400-0400"/>
    <s v="GIA Bank Account"/>
    <s v="04"/>
    <s v="AP-PY"/>
    <x v="54"/>
    <s v="000000009960"/>
    <n v="4554"/>
    <s v="6423-2"/>
    <n v="0"/>
    <n v="281.48"/>
    <s v="DDCFC-CF Corporate Finance Ltd (DD)"/>
    <n v="-281.48"/>
    <n v="281.48"/>
    <x v="1"/>
    <n v="281.48"/>
    <s v="D"/>
    <s v="CF Corporate Finance Ltd (DD)"/>
    <s v="D - CF Corporate Finance Ltd (DD)"/>
    <x v="152"/>
    <x v="0"/>
    <s v="GIA"/>
    <x v="2"/>
    <b v="0"/>
    <n v="1125.92"/>
    <x v="1"/>
  </r>
  <r>
    <s v="G-400-0400"/>
    <s v="GIA Bank Account"/>
    <s v="04"/>
    <s v="AP-PY"/>
    <x v="54"/>
    <s v="000000009961"/>
    <n v="4554"/>
    <s v="6423-3"/>
    <n v="0"/>
    <n v="260.70999999999998"/>
    <s v="DDGLATAX-Glasgow Taxis Ltd  (Direct Debit)"/>
    <n v="-260.70999999999998"/>
    <n v="260.70999999999998"/>
    <x v="1"/>
    <n v="260.70999999999998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04"/>
    <s v="AP-PY"/>
    <x v="54"/>
    <s v="000000009962"/>
    <n v="4554"/>
    <s v="6423-4"/>
    <n v="0"/>
    <n v="1647.09"/>
    <s v="DDLAW-Law at Work (DD)"/>
    <n v="-1647.09"/>
    <n v="1647.09"/>
    <x v="1"/>
    <n v="1647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04"/>
    <s v="AP-PY"/>
    <x v="54"/>
    <s v="000000009964"/>
    <n v="4554"/>
    <s v="6423-5"/>
    <n v="0"/>
    <n v="211074.7"/>
    <s v="DDMOR-Moorepay (Direct Debit)"/>
    <n v="-211074.7"/>
    <n v="211074.7"/>
    <x v="1"/>
    <n v="211074.7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04"/>
    <s v="AP-PY"/>
    <x v="54"/>
    <s v="000000009965"/>
    <n v="4554"/>
    <s v="6423-6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04"/>
    <s v="AP-PY"/>
    <x v="54"/>
    <s v="000000009966"/>
    <n v="4554"/>
    <s v="6423-7"/>
    <n v="0"/>
    <n v="206"/>
    <s v="DDPIT-Postage By Phone-Pitney Bowes Ltd (DD)"/>
    <n v="-206"/>
    <n v="206"/>
    <x v="1"/>
    <n v="206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04"/>
    <s v="AP-PY"/>
    <x v="54"/>
    <s v="000000009967"/>
    <n v="4554"/>
    <s v="6423-8"/>
    <n v="0"/>
    <n v="3447.9"/>
    <s v="DDRAIL-Rail Settlement Plan"/>
    <n v="-3447.9"/>
    <n v="3447.9"/>
    <x v="1"/>
    <n v="3447.9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04"/>
    <s v="AP-PY"/>
    <x v="54"/>
    <s v="000000009968"/>
    <n v="4554"/>
    <s v="6423-9"/>
    <n v="0"/>
    <n v="450"/>
    <s v="DDSCOTEQ-Scottish Equitable (DD)"/>
    <n v="-450"/>
    <n v="450"/>
    <x v="1"/>
    <n v="450"/>
    <s v="D"/>
    <s v="Scottish Equitable (DD)"/>
    <s v="D - Scottish Equitable (DD)"/>
    <x v="159"/>
    <x v="0"/>
    <s v="GIA"/>
    <x v="2"/>
    <b v="0"/>
    <n v="4950"/>
    <x v="1"/>
  </r>
  <r>
    <s v="G-400-0400"/>
    <s v="GIA Bank Account"/>
    <s v="04"/>
    <s v="AP-PY"/>
    <x v="54"/>
    <s v="000000009969"/>
    <n v="4554"/>
    <s v="6423-10"/>
    <n v="0"/>
    <n v="2646.67"/>
    <s v="DDVOD-Vodafone (Direct Debit)"/>
    <n v="-2646.67"/>
    <n v="2646.67"/>
    <x v="1"/>
    <n v="2646.67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04"/>
    <s v="AR-PY"/>
    <x v="46"/>
    <s v="NATIONAL YOUTH ORC"/>
    <n v="4367"/>
    <s v="6235-1"/>
    <n v="19000"/>
    <n v="0"/>
    <s v="TNAT102-The National Youth Orchestras of Scotland"/>
    <n v="19000"/>
    <n v="19000"/>
    <x v="0"/>
    <n v="0"/>
    <s v="T"/>
    <s v="The National Youth Orchestras of Scotland"/>
    <s v="T - The National Youth Orchestras of Scotland"/>
    <x v="551"/>
    <x v="0"/>
    <s v="GIA"/>
    <x v="2"/>
    <b v="0"/>
    <n v="0"/>
    <x v="1"/>
  </r>
  <r>
    <s v="G-400-0400"/>
    <s v="GIA Bank Account"/>
    <s v="04"/>
    <s v="AR-PY"/>
    <x v="55"/>
    <s v="NATIONAL YOUTH ORC"/>
    <n v="4368"/>
    <s v="6236-1"/>
    <n v="7032"/>
    <n v="0"/>
    <s v="TNAT102-The National Youth Orchestras of Scotland"/>
    <n v="7032"/>
    <n v="7032"/>
    <x v="0"/>
    <n v="0"/>
    <s v="T"/>
    <s v="The National Youth Orchestras of Scotland"/>
    <s v="T - The National Youth Orchestras of Scotland"/>
    <x v="551"/>
    <x v="0"/>
    <s v="GIA"/>
    <x v="2"/>
    <b v="0"/>
    <n v="0"/>
    <x v="1"/>
  </r>
  <r>
    <s v="G-400-0400"/>
    <s v="GIA Bank Account"/>
    <s v="04"/>
    <s v="AR-PY"/>
    <x v="56"/>
    <s v="11719735 1"/>
    <n v="4369"/>
    <s v="6237-1"/>
    <n v="110.99"/>
    <n v="0"/>
    <s v="TUNI101-University of Glasgow"/>
    <n v="110.99"/>
    <n v="110.99"/>
    <x v="0"/>
    <n v="0"/>
    <s v="T"/>
    <s v="University of Glasgow"/>
    <s v="T - University of Glasgow"/>
    <x v="552"/>
    <x v="0"/>
    <s v="GIA"/>
    <x v="2"/>
    <b v="0"/>
    <n v="0"/>
    <x v="1"/>
  </r>
  <r>
    <s v="G-400-0400"/>
    <s v="GIA Bank Account"/>
    <s v="04"/>
    <s v="AR-PY"/>
    <x v="53"/>
    <s v="000218 830050"/>
    <n v="4435"/>
    <s v="6306-1"/>
    <n v="419.82"/>
    <n v="0"/>
    <s v="TNOR101-North Edinburgh Arts"/>
    <n v="419.82"/>
    <n v="419.82"/>
    <x v="0"/>
    <n v="0"/>
    <s v="T"/>
    <s v="North Edinburgh Arts"/>
    <s v="T - North Edinburgh Arts"/>
    <x v="553"/>
    <x v="0"/>
    <s v="GIA"/>
    <x v="2"/>
    <b v="0"/>
    <n v="466.8"/>
    <x v="1"/>
  </r>
  <r>
    <s v="G-400-0400"/>
    <s v="GIA Bank Account"/>
    <s v="04"/>
    <s v="AR-PY"/>
    <x v="57"/>
    <s v="SCOTTISH GOVT"/>
    <n v="4466"/>
    <s v="6336-1"/>
    <n v="50419.95"/>
    <n v="0"/>
    <s v="TTRA100-Transport Scotland"/>
    <n v="50419.95"/>
    <n v="50419.95"/>
    <x v="0"/>
    <n v="0"/>
    <s v="T"/>
    <s v="Transport Scotland"/>
    <s v="T - Transport Scotland"/>
    <x v="554"/>
    <x v="0"/>
    <s v="GIA"/>
    <x v="2"/>
    <b v="0"/>
    <n v="0"/>
    <x v="1"/>
  </r>
  <r>
    <s v="G-400-0400"/>
    <s v="GIA Bank Account"/>
    <s v="04"/>
    <s v="AR-PY"/>
    <x v="58"/>
    <s v="SCOTTISH GOVT"/>
    <n v="4467"/>
    <s v="6337-1"/>
    <n v="2045.35"/>
    <n v="0"/>
    <s v="TTRA100-Transport Scotland"/>
    <n v="2045.35"/>
    <n v="2045.35"/>
    <x v="0"/>
    <n v="0"/>
    <s v="T"/>
    <s v="Transport Scotland"/>
    <s v="T - Transport Scotland"/>
    <x v="554"/>
    <x v="0"/>
    <s v="GIA"/>
    <x v="2"/>
    <b v="0"/>
    <n v="0"/>
    <x v="1"/>
  </r>
  <r>
    <s v="G-400-0400"/>
    <s v="GIA Bank Account"/>
    <s v="04"/>
    <s v="AR-PY"/>
    <x v="48"/>
    <s v="SCOTTISH GOVT"/>
    <n v="4468"/>
    <s v="6338-1"/>
    <n v="87101"/>
    <n v="0"/>
    <s v="TTRA100-Transport Scotland"/>
    <n v="87101"/>
    <n v="87101"/>
    <x v="0"/>
    <n v="0"/>
    <s v="T"/>
    <s v="Transport Scotland"/>
    <s v="T - Transport Scotland"/>
    <x v="554"/>
    <x v="0"/>
    <s v="GIA"/>
    <x v="2"/>
    <b v="0"/>
    <n v="0"/>
    <x v="1"/>
  </r>
  <r>
    <s v="G-400-0400"/>
    <s v="GIA Bank Account"/>
    <s v="04"/>
    <s v="AR-PY"/>
    <x v="59"/>
    <s v="SCOTTISH GOVT"/>
    <n v="4469"/>
    <s v="6339-1"/>
    <n v="277.77"/>
    <n v="0"/>
    <s v="TSCO101-Scottish Government"/>
    <n v="277.77"/>
    <n v="277.77"/>
    <x v="0"/>
    <n v="0"/>
    <s v="T"/>
    <s v="Scottish Government"/>
    <s v="T - Scottish Government"/>
    <x v="170"/>
    <x v="0"/>
    <s v="GIA"/>
    <x v="2"/>
    <b v="0"/>
    <n v="21570.06"/>
    <x v="1"/>
  </r>
  <r>
    <s v="G-400-0400"/>
    <s v="GIA Bank Account"/>
    <s v="04"/>
    <s v="AR-PY"/>
    <x v="50"/>
    <s v="CCA 125118"/>
    <n v="4470"/>
    <s v="6340-1"/>
    <n v="16000"/>
    <n v="0"/>
    <s v="TCIT102-City Moves"/>
    <n v="16000"/>
    <n v="16000"/>
    <x v="0"/>
    <n v="0"/>
    <s v="T"/>
    <s v="City Moves"/>
    <s v="T - City Moves"/>
    <x v="555"/>
    <x v="0"/>
    <s v="GIA"/>
    <x v="2"/>
    <b v="0"/>
    <n v="0"/>
    <x v="1"/>
  </r>
  <r>
    <s v="G-400-0400"/>
    <s v="GIA Bank Account"/>
    <s v="04"/>
    <s v="AR-PY"/>
    <x v="45"/>
    <s v="SCOTTISH GOVT"/>
    <n v="4523"/>
    <s v="6396-1"/>
    <n v="2603830"/>
    <n v="0"/>
    <s v="TSCO103-Scottish Government (GIA)"/>
    <n v="2603830"/>
    <n v="2603830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04"/>
    <s v="BK-EN"/>
    <x v="45"/>
    <m/>
    <n v="4372"/>
    <s v="6251-1"/>
    <n v="0"/>
    <n v="26032"/>
    <m/>
    <n v="-26032"/>
    <n v="26032"/>
    <x v="1"/>
    <n v="26032"/>
    <s v=""/>
    <e v="#VALUE!"/>
    <e v="#VALUE!"/>
    <x v="0"/>
    <x v="0"/>
    <s v="GIA"/>
    <x v="3"/>
    <b v="1"/>
    <n v="334393.72000000003"/>
    <x v="0"/>
  </r>
  <r>
    <s v="G-400-0400"/>
    <s v="GIA Bank Account"/>
    <s v="04"/>
    <s v="BK-EN"/>
    <x v="55"/>
    <m/>
    <n v="4404"/>
    <s v="6272-1"/>
    <n v="172.48"/>
    <n v="0"/>
    <m/>
    <n v="172.48"/>
    <n v="172.48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4"/>
    <s v="BK-EN"/>
    <x v="49"/>
    <m/>
    <n v="4427"/>
    <s v="6297-1"/>
    <n v="0"/>
    <n v="362.91"/>
    <m/>
    <n v="-362.91"/>
    <n v="362.91"/>
    <x v="1"/>
    <n v="362.91"/>
    <s v=""/>
    <e v="#VALUE!"/>
    <e v="#VALUE!"/>
    <x v="0"/>
    <x v="0"/>
    <s v="GIA"/>
    <x v="3"/>
    <b v="0"/>
    <n v="334393.72000000003"/>
    <x v="0"/>
  </r>
  <r>
    <s v="G-400-0400"/>
    <s v="GIA Bank Account"/>
    <s v="04"/>
    <s v="BK-EN"/>
    <x v="49"/>
    <m/>
    <n v="4428"/>
    <s v="6299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4"/>
    <s v="BK-EN"/>
    <x v="51"/>
    <m/>
    <n v="4471"/>
    <s v="6341-1"/>
    <n v="0"/>
    <n v="8932.57"/>
    <m/>
    <n v="-8932.57"/>
    <n v="8932.57"/>
    <x v="1"/>
    <n v="8932.57"/>
    <s v=""/>
    <e v="#VALUE!"/>
    <e v="#VALUE!"/>
    <x v="0"/>
    <x v="0"/>
    <s v="GIA"/>
    <x v="3"/>
    <b v="0"/>
    <n v="334393.72000000003"/>
    <x v="0"/>
  </r>
  <r>
    <s v="G-400-0400"/>
    <s v="GIA Bank Account"/>
    <s v="04"/>
    <s v="BK-EN"/>
    <x v="51"/>
    <m/>
    <n v="4472"/>
    <s v="6342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4"/>
    <s v="BK-EN"/>
    <x v="52"/>
    <m/>
    <n v="4486"/>
    <s v="6368-1"/>
    <n v="200"/>
    <n v="0"/>
    <m/>
    <n v="200"/>
    <n v="2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4"/>
    <s v="BK-EN"/>
    <x v="52"/>
    <m/>
    <n v="4487"/>
    <s v="6369-1"/>
    <n v="3.5"/>
    <n v="0"/>
    <m/>
    <n v="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4"/>
    <s v="BK-EN"/>
    <x v="52"/>
    <m/>
    <n v="4491"/>
    <s v="6381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5"/>
    <s v="AP-PY"/>
    <x v="60"/>
    <s v="000000009914"/>
    <n v="4549"/>
    <s v="6414-1"/>
    <n v="0"/>
    <n v="304.77999999999997"/>
    <s v="E0134-David Taylor"/>
    <n v="-304.77999999999997"/>
    <n v="304.77999999999997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5"/>
    <s v="AP-PY"/>
    <x v="60"/>
    <s v="000000009916"/>
    <n v="4549"/>
    <s v="6414-2"/>
    <n v="0"/>
    <n v="493.35"/>
    <s v="E1872-Emma Stewart-Jones"/>
    <n v="-493.35"/>
    <n v="493.35"/>
    <x v="0"/>
    <n v="0"/>
    <s v="E"/>
    <s v="Emma Stewart-Jones"/>
    <s v="E - Emma Stewart-Jones"/>
    <x v="0"/>
    <x v="0"/>
    <s v="GIA"/>
    <x v="0"/>
    <b v="0"/>
    <n v="334393.72000000003"/>
    <x v="0"/>
  </r>
  <r>
    <s v="G-400-0400"/>
    <s v="GIA Bank Account"/>
    <s v="05"/>
    <s v="AP-PY"/>
    <x v="60"/>
    <s v="000000009917"/>
    <n v="4549"/>
    <s v="6414-3"/>
    <n v="0"/>
    <n v="4200"/>
    <s v="G100097-Ross Ainslie &amp; Jarlath Henderson"/>
    <n v="-4200"/>
    <n v="4200"/>
    <x v="1"/>
    <n v="4200"/>
    <s v="G"/>
    <s v="Ross Ainslie &amp; Jarlath Henderson"/>
    <s v="G - Ross Ainslie &amp; Jarlath Henderson"/>
    <x v="556"/>
    <x v="0"/>
    <s v="GIA"/>
    <x v="1"/>
    <b v="0"/>
    <n v="7587"/>
    <x v="1"/>
  </r>
  <r>
    <s v="G-400-0400"/>
    <s v="GIA Bank Account"/>
    <s v="05"/>
    <s v="AP-PY"/>
    <x v="60"/>
    <s v="000000009918"/>
    <n v="4549"/>
    <s v="6414-4"/>
    <n v="0"/>
    <n v="967"/>
    <s v="G100328-Francisca Morton"/>
    <n v="-967"/>
    <n v="967"/>
    <x v="1"/>
    <n v="967"/>
    <s v="G"/>
    <s v="Francisca Morton"/>
    <s v="G - Francisca Morton"/>
    <x v="400"/>
    <x v="0"/>
    <s v="GIA"/>
    <x v="1"/>
    <b v="0"/>
    <n v="3870"/>
    <x v="1"/>
  </r>
  <r>
    <s v="G-400-0400"/>
    <s v="GIA Bank Account"/>
    <s v="05"/>
    <s v="AP-PY"/>
    <x v="60"/>
    <s v="000000009919"/>
    <n v="4549"/>
    <s v="6414-5"/>
    <n v="0"/>
    <n v="6300"/>
    <s v="G100427-Calum MacCrimmon ( Breabach)"/>
    <n v="-6300"/>
    <n v="6300"/>
    <x v="1"/>
    <n v="6300"/>
    <s v="G"/>
    <s v="Calum MacCrimmon ( Breabach)"/>
    <s v="G - Calum MacCrimmon ( Breabach)"/>
    <x v="557"/>
    <x v="0"/>
    <s v="GIA"/>
    <x v="1"/>
    <b v="0"/>
    <n v="6300"/>
    <x v="1"/>
  </r>
  <r>
    <s v="G-400-0400"/>
    <s v="GIA Bank Account"/>
    <s v="05"/>
    <s v="AP-PY"/>
    <x v="60"/>
    <s v="000000009920"/>
    <n v="4549"/>
    <s v="6414-6"/>
    <n v="0"/>
    <n v="8100"/>
    <s v="IALC001-Alchemy Arts"/>
    <n v="-8100"/>
    <n v="8100"/>
    <x v="1"/>
    <n v="8100"/>
    <s v="I"/>
    <s v="Alchemy Arts"/>
    <s v="I - Alchemy Arts"/>
    <x v="558"/>
    <x v="0"/>
    <s v="GIA"/>
    <x v="1"/>
    <b v="0"/>
    <n v="8100"/>
    <x v="1"/>
  </r>
  <r>
    <s v="G-400-0400"/>
    <s v="GIA Bank Account"/>
    <s v="05"/>
    <s v="AP-PY"/>
    <x v="60"/>
    <s v="000000009921"/>
    <n v="4549"/>
    <s v="6414-7"/>
    <n v="0"/>
    <n v="1500"/>
    <s v="IALL004-Allan MacDonald"/>
    <n v="-1500"/>
    <n v="1500"/>
    <x v="1"/>
    <n v="1500"/>
    <s v="I"/>
    <s v="Allan MacDonald"/>
    <s v="I - Allan MacDonald"/>
    <x v="559"/>
    <x v="0"/>
    <s v="GIA"/>
    <x v="1"/>
    <b v="0"/>
    <n v="1500"/>
    <x v="1"/>
  </r>
  <r>
    <s v="G-400-0400"/>
    <s v="GIA Bank Account"/>
    <s v="05"/>
    <s v="AP-PY"/>
    <x v="60"/>
    <s v="000000009922"/>
    <n v="4549"/>
    <s v="6414-8"/>
    <n v="0"/>
    <n v="3000"/>
    <s v="IGRO001-Groove Tunnel"/>
    <n v="-3000"/>
    <n v="3000"/>
    <x v="1"/>
    <n v="3000"/>
    <s v="I"/>
    <s v="Groove Tunnel"/>
    <s v="I - Groove Tunnel"/>
    <x v="560"/>
    <x v="0"/>
    <s v="GIA"/>
    <x v="1"/>
    <b v="0"/>
    <n v="3000"/>
    <x v="1"/>
  </r>
  <r>
    <s v="G-400-0400"/>
    <s v="GIA Bank Account"/>
    <s v="05"/>
    <s v="AP-PY"/>
    <x v="60"/>
    <s v="000000009923"/>
    <n v="4549"/>
    <s v="6414-9"/>
    <n v="0"/>
    <n v="97884"/>
    <s v="IINV002-Inverclyde Council"/>
    <n v="-97884"/>
    <n v="97884"/>
    <x v="1"/>
    <n v="97884"/>
    <s v="I"/>
    <s v="Inverclyde Council"/>
    <s v="I - Inverclyde Council"/>
    <x v="561"/>
    <x v="0"/>
    <s v="GIA"/>
    <x v="1"/>
    <b v="1"/>
    <n v="294512"/>
    <x v="0"/>
  </r>
  <r>
    <s v="G-400-0400"/>
    <s v="GIA Bank Account"/>
    <s v="05"/>
    <s v="AP-PY"/>
    <x v="60"/>
    <s v="000000009924"/>
    <n v="4549"/>
    <s v="6414-10"/>
    <n v="0"/>
    <n v="209524"/>
    <s v="IREN001-Renfrewshire Council"/>
    <n v="-209524"/>
    <n v="209524"/>
    <x v="1"/>
    <n v="209524"/>
    <s v="I"/>
    <s v="Renfrewshire Council"/>
    <s v="I - Renfrewshire Council"/>
    <x v="562"/>
    <x v="0"/>
    <s v="GIA"/>
    <x v="1"/>
    <b v="1"/>
    <n v="256084"/>
    <x v="0"/>
  </r>
  <r>
    <s v="G-400-0400"/>
    <s v="GIA Bank Account"/>
    <s v="05"/>
    <s v="AP-PY"/>
    <x v="60"/>
    <s v="000000009925"/>
    <n v="4549"/>
    <s v="6414-11"/>
    <n v="0"/>
    <n v="221605"/>
    <s v="IWES002-West Lothian Council"/>
    <n v="-221605"/>
    <n v="221605"/>
    <x v="1"/>
    <n v="221605"/>
    <s v="I"/>
    <s v="West Lothian Council"/>
    <s v="I - West Lothian Council"/>
    <x v="563"/>
    <x v="0"/>
    <s v="GIA"/>
    <x v="1"/>
    <b v="1"/>
    <n v="308165"/>
    <x v="0"/>
  </r>
  <r>
    <s v="G-400-0400"/>
    <s v="GIA Bank Account"/>
    <s v="05"/>
    <s v="AP-PY"/>
    <x v="60"/>
    <s v="000000009927"/>
    <n v="4549"/>
    <s v="6414-12"/>
    <n v="0"/>
    <n v="2645.4"/>
    <s v="TALB100-Alba Facilities Services Ltd"/>
    <n v="-2645.4"/>
    <n v="2645.4"/>
    <x v="1"/>
    <n v="2645.4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05"/>
    <s v="AP-PY"/>
    <x v="60"/>
    <s v="000000009928"/>
    <n v="4549"/>
    <s v="6414-13"/>
    <n v="0"/>
    <n v="679.25"/>
    <s v="TCAP102-Capital Document Solutions Limited"/>
    <n v="-679.25"/>
    <n v="679.25"/>
    <x v="1"/>
    <n v="679.25"/>
    <s v="T"/>
    <s v="Capital Document Solutions Limited"/>
    <s v="T - Capital Document Solutions Limited"/>
    <x v="16"/>
    <x v="0"/>
    <s v="GIA"/>
    <x v="2"/>
    <b v="0"/>
    <n v="8914.119999999999"/>
    <x v="1"/>
  </r>
  <r>
    <s v="G-400-0400"/>
    <s v="GIA Bank Account"/>
    <s v="05"/>
    <s v="AP-PY"/>
    <x v="60"/>
    <s v="000000009929"/>
    <n v="4549"/>
    <s v="6414-14"/>
    <n v="0"/>
    <n v="400.57"/>
    <s v="TCIT105-City Cabs (Edinburgh) Ltd"/>
    <n v="-400.57"/>
    <n v="400.57"/>
    <x v="1"/>
    <n v="400.57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05"/>
    <s v="AP-PY"/>
    <x v="60"/>
    <s v="000000009930"/>
    <n v="4549"/>
    <s v="6414-15"/>
    <n v="0"/>
    <n v="332.15"/>
    <s v="TDOU100-DotMailer Ltd"/>
    <n v="-332.15"/>
    <n v="332.15"/>
    <x v="1"/>
    <n v="332.15"/>
    <s v="T"/>
    <s v="DotMailer Ltd"/>
    <s v="T - DotMailer Ltd"/>
    <x v="246"/>
    <x v="0"/>
    <s v="GIA"/>
    <x v="2"/>
    <b v="0"/>
    <n v="5943.5199999999995"/>
    <x v="1"/>
  </r>
  <r>
    <s v="G-400-0400"/>
    <s v="GIA Bank Account"/>
    <s v="05"/>
    <s v="AP-PY"/>
    <x v="60"/>
    <s v="000000009931"/>
    <n v="4549"/>
    <s v="6414-16"/>
    <n v="0"/>
    <n v="6000"/>
    <s v="TFIL104-Film Export UK LTD"/>
    <n v="-6000"/>
    <n v="6000"/>
    <x v="1"/>
    <n v="6000"/>
    <s v="T"/>
    <s v="Film Export UK LTD"/>
    <s v="T - Film Export UK LTD"/>
    <x v="564"/>
    <x v="0"/>
    <s v="GIA"/>
    <x v="2"/>
    <b v="0"/>
    <n v="9600"/>
    <x v="1"/>
  </r>
  <r>
    <s v="G-400-0400"/>
    <s v="GIA Bank Account"/>
    <s v="05"/>
    <s v="AP-PY"/>
    <x v="60"/>
    <s v="000000009932"/>
    <n v="4549"/>
    <s v="6414-17"/>
    <n v="0"/>
    <n v="738.29"/>
    <s v="THIL100-Highland Network Ltd"/>
    <n v="-738.29"/>
    <n v="738.29"/>
    <x v="1"/>
    <n v="738.29"/>
    <s v="T"/>
    <s v="Highland Network Ltd"/>
    <s v="T - Highland Network Ltd"/>
    <x v="250"/>
    <x v="0"/>
    <s v="GIA"/>
    <x v="2"/>
    <b v="0"/>
    <n v="5952.12"/>
    <x v="1"/>
  </r>
  <r>
    <s v="G-400-0400"/>
    <s v="GIA Bank Account"/>
    <s v="05"/>
    <s v="AP-PY"/>
    <x v="60"/>
    <s v="000000009933"/>
    <n v="4549"/>
    <s v="6414-18"/>
    <n v="0"/>
    <n v="1354.02"/>
    <s v="THOL100-Hitachi Capital UK PLC"/>
    <n v="-1354.02"/>
    <n v="1354.02"/>
    <x v="1"/>
    <n v="1354.02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05"/>
    <s v="AP-PY"/>
    <x v="60"/>
    <s v="000000009934"/>
    <n v="4549"/>
    <s v="6414-19"/>
    <n v="0"/>
    <n v="23558"/>
    <s v="TJAM109-Jamhot"/>
    <n v="-23558"/>
    <n v="23558"/>
    <x v="1"/>
    <n v="23558"/>
    <s v="T"/>
    <s v="Jamhot"/>
    <s v="T - Jamhot"/>
    <x v="565"/>
    <x v="19"/>
    <s v="GIA"/>
    <x v="2"/>
    <b v="0"/>
    <n v="39263.599999999999"/>
    <x v="0"/>
  </r>
  <r>
    <s v="G-400-0400"/>
    <s v="GIA Bank Account"/>
    <s v="05"/>
    <s v="AP-PY"/>
    <x v="60"/>
    <s v="000000009935"/>
    <n v="4549"/>
    <s v="6414-20"/>
    <n v="0"/>
    <n v="2340.86"/>
    <s v="TMCG100-McAteer Photography Ltd"/>
    <n v="-2340.86"/>
    <n v="2340.86"/>
    <x v="1"/>
    <n v="2340.86"/>
    <s v="T"/>
    <s v="McAteer Photography Ltd"/>
    <s v="T - McAteer Photography Ltd"/>
    <x v="517"/>
    <x v="0"/>
    <s v="GIA"/>
    <x v="2"/>
    <b v="0"/>
    <n v="2610.86"/>
    <x v="1"/>
  </r>
  <r>
    <s v="G-400-0400"/>
    <s v="GIA Bank Account"/>
    <s v="05"/>
    <s v="AP-PY"/>
    <x v="60"/>
    <s v="000000009936"/>
    <n v="4549"/>
    <s v="6414-21"/>
    <n v="0"/>
    <n v="420"/>
    <s v="TPAL100-Palmaris Services Ltd.,"/>
    <n v="-420"/>
    <n v="420"/>
    <x v="1"/>
    <n v="420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05"/>
    <s v="AP-PY"/>
    <x v="60"/>
    <s v="000000009938"/>
    <n v="4549"/>
    <s v="6414-22"/>
    <n v="0"/>
    <n v="1592.52"/>
    <s v="TPUL101-Pulsant (Scotland) Ltd"/>
    <n v="-1592.52"/>
    <n v="1592.52"/>
    <x v="1"/>
    <n v="1592.52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05"/>
    <s v="AP-PY"/>
    <x v="60"/>
    <s v="000000009939"/>
    <n v="4549"/>
    <s v="6414-23"/>
    <n v="0"/>
    <n v="17782"/>
    <s v="TRES100-Research Scotland"/>
    <n v="-17782"/>
    <n v="17782"/>
    <x v="1"/>
    <n v="17782"/>
    <s v="T"/>
    <s v="Research Scotland"/>
    <s v="T - Research Scotland"/>
    <x v="566"/>
    <x v="20"/>
    <s v="GIA"/>
    <x v="2"/>
    <b v="0"/>
    <n v="46259"/>
    <x v="0"/>
  </r>
  <r>
    <s v="G-400-0400"/>
    <s v="GIA Bank Account"/>
    <s v="05"/>
    <s v="AP-PY"/>
    <x v="60"/>
    <s v="000000009940"/>
    <n v="4549"/>
    <s v="6414-24"/>
    <n v="0"/>
    <n v="81.56"/>
    <s v="TSPR100-Spotless Commercial Cleaning Ltd"/>
    <n v="-81.56"/>
    <n v="81.56"/>
    <x v="1"/>
    <n v="81.56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5"/>
    <s v="AP-PY"/>
    <x v="61"/>
    <s v="000000009941"/>
    <n v="4552"/>
    <s v="6421-1"/>
    <n v="0"/>
    <n v="84.1"/>
    <s v="E0281-Louise Harris"/>
    <n v="-84.1"/>
    <n v="84.1"/>
    <x v="0"/>
    <n v="0"/>
    <s v="E"/>
    <s v="Louise Harris"/>
    <s v="E - Louise Harris"/>
    <x v="0"/>
    <x v="0"/>
    <s v="GIA"/>
    <x v="0"/>
    <b v="0"/>
    <n v="334393.72000000003"/>
    <x v="0"/>
  </r>
  <r>
    <s v="G-400-0400"/>
    <s v="GIA Bank Account"/>
    <s v="05"/>
    <s v="AP-PY"/>
    <x v="61"/>
    <s v="000000009942"/>
    <n v="4552"/>
    <s v="6421-2"/>
    <n v="0"/>
    <n v="1786.8"/>
    <s v="TBUR100-Bupa Travel Services"/>
    <n v="-1786.8"/>
    <n v="1786.8"/>
    <x v="1"/>
    <n v="1786.8"/>
    <s v="T"/>
    <s v="Bupa Travel Services"/>
    <s v="T - Bupa Travel Services"/>
    <x v="60"/>
    <x v="0"/>
    <s v="GIA"/>
    <x v="2"/>
    <b v="0"/>
    <n v="2249.3700000000003"/>
    <x v="1"/>
  </r>
  <r>
    <s v="G-400-0400"/>
    <s v="GIA Bank Account"/>
    <s v="05"/>
    <s v="AP-PY"/>
    <x v="61"/>
    <s v="000000009943"/>
    <n v="4552"/>
    <s v="6421-3"/>
    <n v="0"/>
    <n v="121.38"/>
    <s v="TGAY100-Galway Gourmet"/>
    <n v="-121.38"/>
    <n v="121.38"/>
    <x v="1"/>
    <n v="121.38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05"/>
    <s v="AP-PY"/>
    <x v="61"/>
    <s v="000000009944"/>
    <n v="4552"/>
    <s v="6421-4"/>
    <n v="0"/>
    <n v="615.91"/>
    <s v="THUG100-Hudson Global Resources Limited"/>
    <n v="-615.91"/>
    <n v="615.91"/>
    <x v="1"/>
    <n v="615.91"/>
    <s v="T"/>
    <s v="Hudson Global Resources Limited"/>
    <s v="T - Hudson Global Resources Limited"/>
    <x v="528"/>
    <x v="0"/>
    <s v="GIA"/>
    <x v="2"/>
    <b v="0"/>
    <n v="14673.420000000002"/>
    <x v="1"/>
  </r>
  <r>
    <s v="G-400-0400"/>
    <s v="GIA Bank Account"/>
    <s v="05"/>
    <s v="AP-PY"/>
    <x v="61"/>
    <s v="000000009945"/>
    <n v="4552"/>
    <s v="6421-5"/>
    <n v="0"/>
    <n v="900.37"/>
    <s v="TISL100-Iron Mountain"/>
    <n v="-900.37"/>
    <n v="900.37"/>
    <x v="1"/>
    <n v="900.37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5"/>
    <s v="AP-PY"/>
    <x v="61"/>
    <s v="000000009946"/>
    <n v="4552"/>
    <s v="6421-6"/>
    <n v="0"/>
    <n v="1135.2"/>
    <s v="TJIM100-Jigsaw Systems Ltd"/>
    <n v="-1135.2"/>
    <n v="1135.2"/>
    <x v="1"/>
    <n v="1135.2"/>
    <s v="T"/>
    <s v="Jigsaw Systems Ltd"/>
    <s v="T - Jigsaw Systems Ltd"/>
    <x v="447"/>
    <x v="0"/>
    <s v="GIA"/>
    <x v="2"/>
    <b v="0"/>
    <n v="2328"/>
    <x v="1"/>
  </r>
  <r>
    <s v="G-400-0400"/>
    <s v="GIA Bank Account"/>
    <s v="05"/>
    <s v="AP-PY"/>
    <x v="61"/>
    <s v="000000009947"/>
    <n v="4552"/>
    <s v="6421-7"/>
    <n v="0"/>
    <n v="366.6"/>
    <s v="TJOH107-John Brown Caterhire Ltd"/>
    <n v="-366.6"/>
    <n v="366.6"/>
    <x v="1"/>
    <n v="366.6"/>
    <s v="T"/>
    <s v="John Brown Caterhire Ltd"/>
    <s v="T - John Brown Caterhire Ltd"/>
    <x v="567"/>
    <x v="0"/>
    <s v="GIA"/>
    <x v="2"/>
    <b v="0"/>
    <n v="504.72"/>
    <x v="1"/>
  </r>
  <r>
    <s v="G-400-0400"/>
    <s v="GIA Bank Account"/>
    <s v="05"/>
    <s v="AP-PY"/>
    <x v="61"/>
    <s v="000000009948"/>
    <n v="4552"/>
    <s v="6421-8"/>
    <n v="0"/>
    <n v="29.7"/>
    <s v="TJUL104-Jules Cafe Ltd"/>
    <n v="-29.7"/>
    <n v="29.7"/>
    <x v="1"/>
    <n v="29.7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05"/>
    <s v="AP-PY"/>
    <x v="61"/>
    <s v="000000009949"/>
    <n v="4552"/>
    <s v="6421-9"/>
    <n v="0"/>
    <n v="848"/>
    <s v="TLAU104-Laura Cameron Lewis"/>
    <n v="-848"/>
    <n v="848"/>
    <x v="1"/>
    <n v="848"/>
    <s v="T"/>
    <s v="Laura Cameron Lewis"/>
    <s v="T - Laura Cameron Lewis"/>
    <x v="568"/>
    <x v="0"/>
    <s v="GIA"/>
    <x v="2"/>
    <b v="0"/>
    <n v="848"/>
    <x v="1"/>
  </r>
  <r>
    <s v="G-400-0400"/>
    <s v="GIA Bank Account"/>
    <s v="05"/>
    <s v="AP-PY"/>
    <x v="61"/>
    <s v="000000009950"/>
    <n v="4552"/>
    <s v="6421-10"/>
    <n v="0"/>
    <n v="6038.4"/>
    <s v="TMED101-Media Business Insight Ltd"/>
    <n v="-6038.4"/>
    <n v="6038.4"/>
    <x v="1"/>
    <n v="6038.4"/>
    <s v="T"/>
    <s v="Media Business Insight Ltd"/>
    <s v="T - Media Business Insight Ltd"/>
    <x v="304"/>
    <x v="13"/>
    <s v="GIA"/>
    <x v="2"/>
    <b v="0"/>
    <n v="42611.1"/>
    <x v="0"/>
  </r>
  <r>
    <s v="G-400-0400"/>
    <s v="GIA Bank Account"/>
    <s v="05"/>
    <s v="AP-PY"/>
    <x v="61"/>
    <s v="000000009951"/>
    <n v="4552"/>
    <s v="6421-11"/>
    <n v="0"/>
    <n v="2100"/>
    <s v="TMLD100-Made in Leith Digital"/>
    <n v="-2100"/>
    <n v="2100"/>
    <x v="1"/>
    <n v="2100"/>
    <s v="T"/>
    <s v="Made in Leith Digital"/>
    <s v="T - Made in Leith Digital"/>
    <x v="569"/>
    <x v="0"/>
    <s v="GIA"/>
    <x v="2"/>
    <b v="0"/>
    <n v="2480"/>
    <x v="1"/>
  </r>
  <r>
    <s v="G-400-0400"/>
    <s v="GIA Bank Account"/>
    <s v="05"/>
    <s v="AP-PY"/>
    <x v="61"/>
    <s v="000000009952"/>
    <n v="4552"/>
    <s v="6421-12"/>
    <n v="0"/>
    <n v="272.52999999999997"/>
    <s v="TOFF102-Office Depot (UK) Ltd"/>
    <n v="-272.52999999999997"/>
    <n v="272.52999999999997"/>
    <x v="1"/>
    <n v="272.52999999999997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05"/>
    <s v="AP-PY"/>
    <x v="61"/>
    <s v="000000009956"/>
    <n v="4552"/>
    <s v="6421-13"/>
    <n v="0"/>
    <n v="1853.29"/>
    <s v="TPER104-Pertemps Recruitment Partnership Limited"/>
    <n v="-1853.29"/>
    <n v="1853.29"/>
    <x v="1"/>
    <n v="1853.29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5"/>
    <s v="AP-PY"/>
    <x v="61"/>
    <s v="000000009957"/>
    <n v="4552"/>
    <s v="6421-14"/>
    <n v="0"/>
    <n v="114.4"/>
    <s v="TROB111-Robert Wiseman Dairies Ltd"/>
    <n v="-114.4"/>
    <n v="114.4"/>
    <x v="1"/>
    <n v="114.4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05"/>
    <s v="AP-PY"/>
    <x v="61"/>
    <s v="000000009958"/>
    <n v="4552"/>
    <s v="6421-15"/>
    <n v="0"/>
    <n v="1300"/>
    <s v="TSTR105-Straight Cut Media"/>
    <n v="-1300"/>
    <n v="1300"/>
    <x v="1"/>
    <n v="1300"/>
    <s v="T"/>
    <s v="Straight Cut Media"/>
    <s v="T - Straight Cut Media"/>
    <x v="257"/>
    <x v="0"/>
    <s v="GIA"/>
    <x v="2"/>
    <b v="0"/>
    <n v="9025"/>
    <x v="1"/>
  </r>
  <r>
    <s v="G-400-0400"/>
    <s v="GIA Bank Account"/>
    <s v="05"/>
    <s v="AP-PY"/>
    <x v="62"/>
    <s v="000000009970"/>
    <n v="4568"/>
    <s v="6431-1"/>
    <n v="0"/>
    <n v="229.4"/>
    <s v="E1874-Ian Stevenson"/>
    <n v="-229.4"/>
    <n v="229.4"/>
    <x v="0"/>
    <n v="0"/>
    <s v="E"/>
    <s v="Ian Stevenson"/>
    <s v="E - Ian Stevenson"/>
    <x v="0"/>
    <x v="0"/>
    <s v="GIA"/>
    <x v="0"/>
    <b v="0"/>
    <n v="334393.72000000003"/>
    <x v="0"/>
  </r>
  <r>
    <s v="G-400-0400"/>
    <s v="GIA Bank Account"/>
    <s v="05"/>
    <s v="AP-PY"/>
    <x v="62"/>
    <s v="000000009971"/>
    <n v="4568"/>
    <s v="6431-2"/>
    <n v="0"/>
    <n v="7500"/>
    <s v="G100128-Dance Base"/>
    <n v="-7500"/>
    <n v="7500"/>
    <x v="1"/>
    <n v="7500"/>
    <s v="G"/>
    <s v="Dance Base"/>
    <s v="G - Dance Base"/>
    <x v="191"/>
    <x v="0"/>
    <s v="GIA"/>
    <x v="1"/>
    <b v="0"/>
    <n v="438634"/>
    <x v="0"/>
  </r>
  <r>
    <s v="G-400-0400"/>
    <s v="GIA Bank Account"/>
    <s v="05"/>
    <s v="AP-PY"/>
    <x v="62"/>
    <s v="000000009972"/>
    <n v="4568"/>
    <s v="6431-3"/>
    <n v="0"/>
    <n v="558"/>
    <s v="IBRI010-Brian Molley"/>
    <n v="-558"/>
    <n v="558"/>
    <x v="1"/>
    <n v="558"/>
    <s v="I"/>
    <s v="Brian Molley"/>
    <s v="I - Brian Molley"/>
    <x v="1"/>
    <x v="0"/>
    <s v="GIA"/>
    <x v="1"/>
    <b v="0"/>
    <n v="5962"/>
    <x v="1"/>
  </r>
  <r>
    <s v="G-400-0400"/>
    <s v="GIA Bank Account"/>
    <s v="05"/>
    <s v="AP-PY"/>
    <x v="62"/>
    <s v="000000009973"/>
    <n v="4568"/>
    <s v="6431-4"/>
    <n v="0"/>
    <n v="415"/>
    <s v="IBRO002-Bronwen Sleigh"/>
    <n v="-415"/>
    <n v="415"/>
    <x v="1"/>
    <n v="415"/>
    <s v="I"/>
    <s v="Bronwen Sleigh"/>
    <s v="I - Bronwen Sleigh"/>
    <x v="570"/>
    <x v="0"/>
    <s v="GIA"/>
    <x v="1"/>
    <b v="0"/>
    <n v="415"/>
    <x v="1"/>
  </r>
  <r>
    <s v="G-400-0400"/>
    <s v="GIA Bank Account"/>
    <s v="05"/>
    <s v="AP-PY"/>
    <x v="62"/>
    <s v="000000009974"/>
    <n v="4568"/>
    <s v="6431-5"/>
    <n v="0"/>
    <n v="170899"/>
    <s v="IEAS001-East Ayrshire Council"/>
    <n v="-170899"/>
    <n v="170899"/>
    <x v="1"/>
    <n v="170899"/>
    <s v="I"/>
    <s v="East Ayrshire Council"/>
    <s v="I - East Ayrshire Council"/>
    <x v="571"/>
    <x v="0"/>
    <s v="GIA"/>
    <x v="1"/>
    <b v="1"/>
    <n v="208877"/>
    <x v="0"/>
  </r>
  <r>
    <s v="G-400-0400"/>
    <s v="GIA Bank Account"/>
    <s v="05"/>
    <s v="AP-PY"/>
    <x v="62"/>
    <s v="000000009975"/>
    <n v="4568"/>
    <s v="6431-6"/>
    <n v="0"/>
    <n v="26000"/>
    <s v="IGMA002-GMAC"/>
    <n v="-26000"/>
    <n v="26000"/>
    <x v="1"/>
    <n v="26000"/>
    <s v="I"/>
    <s v="GMAC"/>
    <s v="I - GMAC"/>
    <x v="572"/>
    <x v="0"/>
    <s v="GIA"/>
    <x v="1"/>
    <b v="1"/>
    <n v="41000"/>
    <x v="0"/>
  </r>
  <r>
    <s v="G-400-0400"/>
    <s v="GIA Bank Account"/>
    <s v="05"/>
    <s v="AP-PY"/>
    <x v="62"/>
    <s v="000000009977"/>
    <n v="4568"/>
    <s v="6431-7"/>
    <n v="0"/>
    <n v="5417"/>
    <s v="IINS004-Summerhall TV (Institute of Local Television)"/>
    <n v="-5417"/>
    <n v="5417"/>
    <x v="1"/>
    <n v="5417"/>
    <s v="I"/>
    <s v="Summerhall TV (Institute of Local Television)"/>
    <s v="I - Summerhall TV (Institute of Local Television)"/>
    <x v="573"/>
    <x v="0"/>
    <s v="GIA"/>
    <x v="1"/>
    <b v="0"/>
    <n v="7217"/>
    <x v="1"/>
  </r>
  <r>
    <s v="G-400-0400"/>
    <s v="GIA Bank Account"/>
    <s v="05"/>
    <s v="AP-PY"/>
    <x v="62"/>
    <s v="000000009978"/>
    <n v="4568"/>
    <s v="6431-8"/>
    <n v="0"/>
    <n v="3000"/>
    <s v="ISTE008-Stephen Sutcliffe"/>
    <n v="-3000"/>
    <n v="3000"/>
    <x v="1"/>
    <n v="3000"/>
    <s v="I"/>
    <s v="Stephen Sutcliffe"/>
    <s v="I - Stephen Sutcliffe"/>
    <x v="574"/>
    <x v="0"/>
    <s v="GIA"/>
    <x v="1"/>
    <b v="0"/>
    <n v="3000"/>
    <x v="1"/>
  </r>
  <r>
    <s v="G-400-0400"/>
    <s v="GIA Bank Account"/>
    <s v="05"/>
    <s v="AP-PY"/>
    <x v="62"/>
    <s v="000000009979"/>
    <n v="4568"/>
    <s v="6431-9"/>
    <n v="0"/>
    <n v="23700"/>
    <s v="IYOU002-Young Scot"/>
    <n v="-23700"/>
    <n v="23700"/>
    <x v="1"/>
    <n v="23700"/>
    <s v="I"/>
    <s v="Young Scot"/>
    <s v="I - Young Scot"/>
    <x v="57"/>
    <x v="0"/>
    <s v="GIA"/>
    <x v="1"/>
    <b v="0"/>
    <n v="98565"/>
    <x v="0"/>
  </r>
  <r>
    <s v="G-400-0400"/>
    <s v="GIA Bank Account"/>
    <s v="05"/>
    <s v="AP-PY"/>
    <x v="62"/>
    <s v="000000009980"/>
    <n v="4568"/>
    <s v="6431-10"/>
    <n v="0"/>
    <n v="53663.63"/>
    <s v="TART109-Arts Council Retirement Plan (1994)"/>
    <n v="-53663.63"/>
    <n v="53663.63"/>
    <x v="1"/>
    <n v="53663.63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05"/>
    <s v="AP-PY"/>
    <x v="62"/>
    <s v="000000009981"/>
    <n v="4568"/>
    <s v="6431-11"/>
    <n v="0"/>
    <n v="150"/>
    <s v="TCAM100-Cameron Presentations Ltd"/>
    <n v="-150"/>
    <n v="150"/>
    <x v="1"/>
    <n v="150"/>
    <s v="T"/>
    <s v="Cameron Presentations Ltd"/>
    <s v="T - Cameron Presentations Ltd"/>
    <x v="575"/>
    <x v="0"/>
    <s v="GIA"/>
    <x v="2"/>
    <b v="0"/>
    <n v="2220"/>
    <x v="1"/>
  </r>
  <r>
    <s v="G-400-0400"/>
    <s v="GIA Bank Account"/>
    <s v="05"/>
    <s v="AP-PY"/>
    <x v="62"/>
    <s v="000000009982"/>
    <n v="4568"/>
    <s v="6431-12"/>
    <n v="0"/>
    <n v="130.19999999999999"/>
    <s v="TCHA101-Changeworks Recycling Ltd"/>
    <n v="-130.19999999999999"/>
    <n v="130.19999999999999"/>
    <x v="1"/>
    <n v="130.19999999999999"/>
    <s v="T"/>
    <s v="Changeworks Recycling Ltd"/>
    <s v="T - Changeworks Recycling Ltd"/>
    <x v="61"/>
    <x v="0"/>
    <s v="GIA"/>
    <x v="2"/>
    <b v="0"/>
    <n v="287.58"/>
    <x v="1"/>
  </r>
  <r>
    <s v="G-400-0400"/>
    <s v="GIA Bank Account"/>
    <s v="05"/>
    <s v="AP-PY"/>
    <x v="62"/>
    <s v="000000009983"/>
    <n v="4568"/>
    <s v="6431-13"/>
    <n v="0"/>
    <n v="479.99"/>
    <s v="TCHI101-Child Support Agency"/>
    <n v="-479.99"/>
    <n v="479.99"/>
    <x v="1"/>
    <n v="479.99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05"/>
    <s v="AP-PY"/>
    <x v="62"/>
    <s v="000000009984"/>
    <n v="4568"/>
    <s v="6431-14"/>
    <n v="0"/>
    <n v="61.3"/>
    <s v="TCIT103-CITY MILK"/>
    <n v="-61.3"/>
    <n v="61.3"/>
    <x v="1"/>
    <n v="61.3"/>
    <s v="T"/>
    <s v="CITY MILK"/>
    <s v="T - CITY MILK"/>
    <x v="62"/>
    <x v="0"/>
    <s v="GIA"/>
    <x v="2"/>
    <b v="0"/>
    <n v="604.2700000000001"/>
    <x v="1"/>
  </r>
  <r>
    <s v="G-400-0400"/>
    <s v="GIA Bank Account"/>
    <s v="05"/>
    <s v="AP-PY"/>
    <x v="62"/>
    <s v="000000009985"/>
    <n v="4568"/>
    <s v="6431-15"/>
    <n v="0"/>
    <n v="345"/>
    <s v="TCLA102-Claire Dow"/>
    <n v="-345"/>
    <n v="345"/>
    <x v="1"/>
    <n v="345"/>
    <s v="T"/>
    <s v="Claire Dow"/>
    <s v="T - Claire Dow"/>
    <x v="445"/>
    <x v="0"/>
    <s v="GIA"/>
    <x v="2"/>
    <b v="0"/>
    <n v="2300"/>
    <x v="1"/>
  </r>
  <r>
    <s v="G-400-0400"/>
    <s v="GIA Bank Account"/>
    <s v="05"/>
    <s v="AP-PY"/>
    <x v="62"/>
    <s v="000000009987"/>
    <n v="4568"/>
    <s v="6431-16"/>
    <n v="0"/>
    <n v="773.72"/>
    <s v="TCON100-Computershare Voucher Services"/>
    <n v="-773.72"/>
    <n v="773.72"/>
    <x v="1"/>
    <n v="773.72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05"/>
    <s v="AP-PY"/>
    <x v="62"/>
    <s v="000000009988"/>
    <n v="4568"/>
    <s v="6431-17"/>
    <n v="0"/>
    <n v="600"/>
    <s v="TDAV106-David Levene Limited"/>
    <n v="-600"/>
    <n v="600"/>
    <x v="1"/>
    <n v="600"/>
    <s v="T"/>
    <s v="David Levene Limited"/>
    <s v="T - David Levene Limited"/>
    <x v="576"/>
    <x v="0"/>
    <s v="GIA"/>
    <x v="2"/>
    <b v="0"/>
    <n v="600"/>
    <x v="1"/>
  </r>
  <r>
    <s v="G-400-0400"/>
    <s v="GIA Bank Account"/>
    <s v="05"/>
    <s v="AP-PY"/>
    <x v="62"/>
    <s v="000000009989"/>
    <n v="4568"/>
    <s v="6431-18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05"/>
    <s v="AP-PY"/>
    <x v="62"/>
    <s v="000000009990"/>
    <n v="4568"/>
    <s v="6431-19"/>
    <n v="0"/>
    <n v="83644.679999999993"/>
    <s v="THMR100-HM Revenue &amp; Customs Only - 961PP10305354"/>
    <n v="-83644.679999999993"/>
    <n v="83644.679999999993"/>
    <x v="1"/>
    <n v="83644.679999999993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05"/>
    <s v="AP-PY"/>
    <x v="62"/>
    <s v="000000009991"/>
    <n v="4568"/>
    <s v="6431-20"/>
    <n v="0"/>
    <n v="47"/>
    <s v="TLON100-Caffia Coffee Group"/>
    <n v="-47"/>
    <n v="47"/>
    <x v="1"/>
    <n v="47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5"/>
    <s v="AP-PY"/>
    <x v="62"/>
    <s v="000000009992"/>
    <n v="4568"/>
    <s v="6431-21"/>
    <n v="0"/>
    <n v="1194"/>
    <s v="TMAR113-Marauder Pictures Limited"/>
    <n v="-1194"/>
    <n v="1194"/>
    <x v="1"/>
    <n v="1194"/>
    <s v="T"/>
    <s v="Marauder Pictures Limited"/>
    <s v="T - Marauder Pictures Limited"/>
    <x v="577"/>
    <x v="0"/>
    <s v="GIA"/>
    <x v="2"/>
    <b v="0"/>
    <n v="1194"/>
    <x v="1"/>
  </r>
  <r>
    <s v="G-400-0400"/>
    <s v="GIA Bank Account"/>
    <s v="05"/>
    <s v="AP-PY"/>
    <x v="62"/>
    <s v="000000009993"/>
    <n v="4568"/>
    <s v="6431-22"/>
    <n v="0"/>
    <n v="290.35000000000002"/>
    <s v="TMSF100-MSF Union Dues  -  Ref 38190751"/>
    <n v="-290.35000000000002"/>
    <n v="290.35000000000002"/>
    <x v="1"/>
    <n v="290.35000000000002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05"/>
    <s v="AP-PY"/>
    <x v="62"/>
    <s v="000000009994"/>
    <n v="4568"/>
    <s v="6431-23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05"/>
    <s v="AP-PY"/>
    <x v="62"/>
    <s v="000000009995"/>
    <n v="4568"/>
    <s v="6431-24"/>
    <n v="0"/>
    <n v="131.6"/>
    <s v="TOFF103-Office Care"/>
    <n v="-131.6"/>
    <n v="131.6"/>
    <x v="1"/>
    <n v="131.6"/>
    <s v="T"/>
    <s v="Office Care"/>
    <s v="T - Office Care"/>
    <x v="264"/>
    <x v="0"/>
    <s v="GIA"/>
    <x v="2"/>
    <b v="0"/>
    <n v="8491.49"/>
    <x v="1"/>
  </r>
  <r>
    <s v="G-400-0400"/>
    <s v="GIA Bank Account"/>
    <s v="05"/>
    <s v="AP-PY"/>
    <x v="62"/>
    <s v="000000009996"/>
    <n v="4568"/>
    <s v="6431-25"/>
    <n v="0"/>
    <n v="150.44"/>
    <s v="TPCS100-PCS"/>
    <n v="-150.44"/>
    <n v="150.44"/>
    <x v="1"/>
    <n v="150.44"/>
    <s v="T"/>
    <s v="PCS"/>
    <s v="T - PCS"/>
    <x v="148"/>
    <x v="0"/>
    <s v="GIA"/>
    <x v="2"/>
    <b v="0"/>
    <n v="1903.1800000000003"/>
    <x v="1"/>
  </r>
  <r>
    <s v="G-400-0400"/>
    <s v="GIA Bank Account"/>
    <s v="05"/>
    <s v="AP-PY"/>
    <x v="62"/>
    <s v="000000009997"/>
    <n v="4568"/>
    <s v="6431-26"/>
    <n v="0"/>
    <n v="600"/>
    <s v="TSAM100-Sambrooke Scott"/>
    <n v="-600"/>
    <n v="600"/>
    <x v="1"/>
    <n v="600"/>
    <s v="T"/>
    <s v="Sambrooke Scott"/>
    <s v="T - Sambrooke Scott"/>
    <x v="578"/>
    <x v="0"/>
    <s v="GIA"/>
    <x v="2"/>
    <b v="0"/>
    <n v="600"/>
    <x v="1"/>
  </r>
  <r>
    <s v="G-400-0400"/>
    <s v="GIA Bank Account"/>
    <s v="05"/>
    <s v="AP-PY"/>
    <x v="62"/>
    <s v="000000009998"/>
    <n v="4568"/>
    <s v="6431-27"/>
    <n v="0"/>
    <n v="113.4"/>
    <s v="TSIG100-ShredIt (East of Scotland) Ltd"/>
    <n v="-113.4"/>
    <n v="113.4"/>
    <x v="1"/>
    <n v="113.4"/>
    <s v="T"/>
    <s v="ShredIt (East of Scotland) Ltd"/>
    <s v="T - ShredIt (East of Scotland) Ltd"/>
    <x v="86"/>
    <x v="0"/>
    <s v="GIA"/>
    <x v="2"/>
    <b v="0"/>
    <n v="3247.48"/>
    <x v="1"/>
  </r>
  <r>
    <s v="G-400-0400"/>
    <s v="GIA Bank Account"/>
    <s v="05"/>
    <s v="AP-PY"/>
    <x v="62"/>
    <s v="000000010000"/>
    <n v="4568"/>
    <s v="6431-28"/>
    <n v="0"/>
    <n v="239.66"/>
    <s v="TSPO100-Spectrum Computer Supplies Ltd"/>
    <n v="-239.66"/>
    <n v="239.66"/>
    <x v="1"/>
    <n v="239.66"/>
    <s v="T"/>
    <s v="Spectrum Computer Supplies Ltd"/>
    <s v="T - Spectrum Computer Supplies Ltd"/>
    <x v="378"/>
    <x v="0"/>
    <s v="GIA"/>
    <x v="2"/>
    <b v="0"/>
    <n v="1166.5300000000002"/>
    <x v="1"/>
  </r>
  <r>
    <s v="G-400-0400"/>
    <s v="GIA Bank Account"/>
    <s v="05"/>
    <s v="AP-PY"/>
    <x v="62"/>
    <s v="000000010001"/>
    <n v="4568"/>
    <s v="6431-29"/>
    <n v="0"/>
    <n v="115"/>
    <s v="TSTR102-Strathclyde Pension Fund - EMP129/PF4313"/>
    <n v="-115"/>
    <n v="115"/>
    <x v="1"/>
    <n v="11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5"/>
    <s v="AP-PY"/>
    <x v="62"/>
    <s v="000000010002"/>
    <n v="4568"/>
    <s v="6431-30"/>
    <n v="0"/>
    <n v="12423.56"/>
    <s v="TSTR103-Strathclyde Pension Fund - EMP129/PF4313"/>
    <n v="-12423.56"/>
    <n v="12423.56"/>
    <x v="1"/>
    <n v="12423.56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5"/>
    <s v="AP-PY"/>
    <x v="63"/>
    <s v="000000010003"/>
    <n v="4584"/>
    <s v="6441-1"/>
    <n v="0"/>
    <n v="613.20000000000005"/>
    <s v="TALL101-Allander Print Limited"/>
    <n v="-613.20000000000005"/>
    <n v="613.20000000000005"/>
    <x v="1"/>
    <n v="613.20000000000005"/>
    <s v="T"/>
    <s v="Allander Print Limited"/>
    <s v="T - Allander Print Limited"/>
    <x v="443"/>
    <x v="0"/>
    <s v="GIA"/>
    <x v="2"/>
    <b v="0"/>
    <n v="20985.399999999998"/>
    <x v="1"/>
  </r>
  <r>
    <s v="G-400-0400"/>
    <s v="GIA Bank Account"/>
    <s v="05"/>
    <s v="AP-PY"/>
    <x v="63"/>
    <s v="000000010005"/>
    <n v="4584"/>
    <s v="6441-2"/>
    <n v="0"/>
    <n v="114.95"/>
    <s v="TARO100-Arnold Clark Finance Ltd"/>
    <n v="-114.95"/>
    <n v="114.95"/>
    <x v="1"/>
    <n v="114.95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5"/>
    <s v="AP-PY"/>
    <x v="63"/>
    <s v="000000010006"/>
    <n v="4584"/>
    <s v="6441-3"/>
    <n v="0"/>
    <n v="500"/>
    <s v="TBON100-Bonnie Brae Productions"/>
    <n v="-500"/>
    <n v="500"/>
    <x v="1"/>
    <n v="500"/>
    <s v="T"/>
    <s v="Bonnie Brae Productions"/>
    <s v="T - Bonnie Brae Productions"/>
    <x v="579"/>
    <x v="0"/>
    <s v="GIA"/>
    <x v="2"/>
    <b v="0"/>
    <n v="500"/>
    <x v="1"/>
  </r>
  <r>
    <s v="G-400-0400"/>
    <s v="GIA Bank Account"/>
    <s v="05"/>
    <s v="AP-PY"/>
    <x v="63"/>
    <s v="000000010007"/>
    <n v="4584"/>
    <s v="6441-4"/>
    <n v="0"/>
    <n v="787.2"/>
    <s v="TBOO102-Bookseller Media Limited"/>
    <n v="-787.2"/>
    <n v="787.2"/>
    <x v="1"/>
    <n v="787.2"/>
    <s v="T"/>
    <s v="Bookseller Media Limited"/>
    <s v="T - Bookseller Media Limited"/>
    <x v="580"/>
    <x v="0"/>
    <s v="GIA"/>
    <x v="2"/>
    <b v="0"/>
    <n v="787.2"/>
    <x v="1"/>
  </r>
  <r>
    <s v="G-400-0400"/>
    <s v="GIA Bank Account"/>
    <s v="05"/>
    <s v="AP-PY"/>
    <x v="63"/>
    <s v="000000010008"/>
    <n v="4584"/>
    <s v="6441-5"/>
    <n v="0"/>
    <n v="6000"/>
    <s v="TBRE100-BOUTIQUE EDITIONS LTD"/>
    <n v="-6000"/>
    <n v="6000"/>
    <x v="1"/>
    <n v="6000"/>
    <s v="T"/>
    <s v="BOUTIQUE EDITIONS LTD"/>
    <s v="T - BOUTIQUE EDITIONS LTD"/>
    <x v="438"/>
    <x v="0"/>
    <s v="GIA"/>
    <x v="2"/>
    <b v="0"/>
    <n v="8397"/>
    <x v="1"/>
  </r>
  <r>
    <s v="G-400-0400"/>
    <s v="GIA Bank Account"/>
    <s v="05"/>
    <s v="AP-PY"/>
    <x v="63"/>
    <s v="000000010015"/>
    <n v="4584"/>
    <s v="6441-6"/>
    <n v="0"/>
    <n v="2938.65"/>
    <s v="TCAP103-Capita Travel and Events"/>
    <n v="-2938.65"/>
    <n v="2938.65"/>
    <x v="1"/>
    <n v="2938.65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5"/>
    <s v="AP-PY"/>
    <x v="63"/>
    <s v="000000010017"/>
    <n v="4584"/>
    <s v="6441-7"/>
    <n v="0"/>
    <n v="138471.6"/>
    <s v="TCBR100-CBRE Ltd  (Ref 185797034648)"/>
    <n v="-138471.6"/>
    <n v="138471.6"/>
    <x v="1"/>
    <n v="138471.6"/>
    <s v="T"/>
    <s v="CBRE Ltd (Ref 185797034648)"/>
    <s v="T - CBRE Ltd (Ref 185797034648)"/>
    <x v="321"/>
    <x v="14"/>
    <s v="GIA"/>
    <x v="2"/>
    <b v="1"/>
    <n v="597366.90000000014"/>
    <x v="0"/>
  </r>
  <r>
    <s v="G-400-0400"/>
    <s v="GIA Bank Account"/>
    <s v="05"/>
    <s v="AP-PY"/>
    <x v="63"/>
    <s v="000000010018"/>
    <n v="4584"/>
    <s v="6441-8"/>
    <n v="0"/>
    <n v="146.16999999999999"/>
    <s v="TCOM104-COMMSWORLD LTD"/>
    <n v="-146.16999999999999"/>
    <n v="146.16999999999999"/>
    <x v="1"/>
    <n v="146.16999999999999"/>
    <s v="T"/>
    <s v="COMMSWORLD LTD"/>
    <s v="T - COMMSWORLD LTD"/>
    <x v="63"/>
    <x v="0"/>
    <s v="GIA"/>
    <x v="2"/>
    <b v="0"/>
    <n v="5918.3899999999994"/>
    <x v="1"/>
  </r>
  <r>
    <s v="G-400-0400"/>
    <s v="GIA Bank Account"/>
    <s v="05"/>
    <s v="AP-PY"/>
    <x v="63"/>
    <s v="000000010019"/>
    <n v="4584"/>
    <s v="6441-9"/>
    <n v="0"/>
    <n v="210.82"/>
    <s v="TFIR101-Fire &amp; Security Technical Services Ltd"/>
    <n v="-210.82"/>
    <n v="210.82"/>
    <x v="1"/>
    <n v="210.82"/>
    <s v="T"/>
    <s v="Fire &amp; Security Technical Services Ltd"/>
    <s v="T - Fire &amp; Security Technical Services Ltd"/>
    <x v="332"/>
    <x v="0"/>
    <s v="GIA"/>
    <x v="2"/>
    <b v="0"/>
    <n v="707.62"/>
    <x v="1"/>
  </r>
  <r>
    <s v="G-400-0400"/>
    <s v="GIA Bank Account"/>
    <s v="05"/>
    <s v="AP-PY"/>
    <x v="63"/>
    <s v="000000010020"/>
    <n v="4584"/>
    <s v="6441-10"/>
    <n v="0"/>
    <n v="354"/>
    <s v="TFLI100-Flagship Newspapers"/>
    <n v="-354"/>
    <n v="354"/>
    <x v="1"/>
    <n v="354"/>
    <s v="T"/>
    <s v="Flagship Newspapers"/>
    <s v="T - Flagship Newspapers"/>
    <x v="581"/>
    <x v="0"/>
    <s v="GIA"/>
    <x v="2"/>
    <b v="0"/>
    <n v="354"/>
    <x v="1"/>
  </r>
  <r>
    <s v="G-400-0400"/>
    <s v="GIA Bank Account"/>
    <s v="05"/>
    <s v="AP-PY"/>
    <x v="63"/>
    <s v="000000010021"/>
    <n v="4584"/>
    <s v="6441-11"/>
    <n v="0"/>
    <n v="422.15"/>
    <s v="THAZ100-Hays Accountacy &amp; Finance"/>
    <n v="-422.15"/>
    <n v="422.15"/>
    <x v="1"/>
    <n v="422.15"/>
    <s v="T"/>
    <s v="Hays Accountacy &amp; Finance"/>
    <s v="T - Hays Accountacy &amp; Finance"/>
    <x v="12"/>
    <x v="0"/>
    <s v="GIA"/>
    <x v="2"/>
    <b v="0"/>
    <n v="9362.7000000000007"/>
    <x v="1"/>
  </r>
  <r>
    <s v="G-400-0400"/>
    <s v="GIA Bank Account"/>
    <s v="05"/>
    <s v="AP-PY"/>
    <x v="63"/>
    <s v="000000010022"/>
    <n v="4584"/>
    <s v="6441-12"/>
    <n v="0"/>
    <n v="867.88"/>
    <s v="THUG100-Hudson Global Resources Limited"/>
    <n v="-867.88"/>
    <n v="867.88"/>
    <x v="1"/>
    <n v="867.88"/>
    <s v="T"/>
    <s v="Hudson Global Resources Limited"/>
    <s v="T - Hudson Global Resources Limited"/>
    <x v="528"/>
    <x v="0"/>
    <s v="GIA"/>
    <x v="2"/>
    <b v="0"/>
    <n v="14673.420000000002"/>
    <x v="1"/>
  </r>
  <r>
    <s v="G-400-0400"/>
    <s v="GIA Bank Account"/>
    <s v="05"/>
    <s v="AP-PY"/>
    <x v="63"/>
    <s v="000000010023"/>
    <n v="4584"/>
    <s v="6441-13"/>
    <n v="0"/>
    <n v="1043.28"/>
    <s v="TISL100-Iron Mountain"/>
    <n v="-1043.28"/>
    <n v="1043.28"/>
    <x v="1"/>
    <n v="1043.28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5"/>
    <s v="AP-PY"/>
    <x v="63"/>
    <s v="000000010024"/>
    <n v="4584"/>
    <s v="6441-14"/>
    <n v="0"/>
    <n v="300"/>
    <s v="TKAT109-Kathryn Joseph"/>
    <n v="-300"/>
    <n v="300"/>
    <x v="1"/>
    <n v="300"/>
    <s v="T"/>
    <s v="Kathryn Joseph"/>
    <s v="T - Kathryn Joseph"/>
    <x v="582"/>
    <x v="0"/>
    <s v="GIA"/>
    <x v="2"/>
    <b v="0"/>
    <n v="300"/>
    <x v="1"/>
  </r>
  <r>
    <s v="G-400-0400"/>
    <s v="GIA Bank Account"/>
    <s v="05"/>
    <s v="AP-PY"/>
    <x v="63"/>
    <s v="000000010025"/>
    <n v="4584"/>
    <s v="6441-15"/>
    <n v="0"/>
    <n v="520"/>
    <s v="TOFF103-Office Care"/>
    <n v="-520"/>
    <n v="520"/>
    <x v="1"/>
    <n v="520"/>
    <s v="T"/>
    <s v="Office Care"/>
    <s v="T - Office Care"/>
    <x v="264"/>
    <x v="0"/>
    <s v="GIA"/>
    <x v="2"/>
    <b v="0"/>
    <n v="8491.49"/>
    <x v="1"/>
  </r>
  <r>
    <s v="G-400-0400"/>
    <s v="GIA Bank Account"/>
    <s v="05"/>
    <s v="AP-PY"/>
    <x v="63"/>
    <s v="000000010028"/>
    <n v="4584"/>
    <s v="6441-16"/>
    <n v="0"/>
    <n v="1574.46"/>
    <s v="TPER104-Pertemps Recruitment Partnership Limited"/>
    <n v="-1574.46"/>
    <n v="1574.46"/>
    <x v="1"/>
    <n v="1574.46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5"/>
    <s v="AP-PY"/>
    <x v="63"/>
    <s v="000000010029"/>
    <n v="4584"/>
    <s v="6441-17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05"/>
    <s v="AP-PY"/>
    <x v="63"/>
    <s v="000000010030"/>
    <n v="4584"/>
    <s v="6441-18"/>
    <n v="0"/>
    <n v="92.34"/>
    <s v="TSPO100-Spectrum Computer Supplies Ltd"/>
    <n v="-92.34"/>
    <n v="92.34"/>
    <x v="1"/>
    <n v="92.34"/>
    <s v="T"/>
    <s v="Spectrum Computer Supplies Ltd"/>
    <s v="T - Spectrum Computer Supplies Ltd"/>
    <x v="378"/>
    <x v="0"/>
    <s v="GIA"/>
    <x v="2"/>
    <b v="0"/>
    <n v="1166.5300000000002"/>
    <x v="1"/>
  </r>
  <r>
    <s v="G-400-0400"/>
    <s v="GIA Bank Account"/>
    <s v="05"/>
    <s v="AP-PY"/>
    <x v="63"/>
    <s v="000000010031"/>
    <n v="4584"/>
    <s v="6441-19"/>
    <n v="0"/>
    <n v="66.239999999999995"/>
    <s v="TWIL100-Where The Monkey Sleeps"/>
    <n v="-66.239999999999995"/>
    <n v="66.239999999999995"/>
    <x v="1"/>
    <n v="66.239999999999995"/>
    <s v="T"/>
    <s v="Where The Monkey Sleeps"/>
    <s v="T - Where The Monkey Sleeps"/>
    <x v="583"/>
    <x v="0"/>
    <s v="GIA"/>
    <x v="2"/>
    <b v="0"/>
    <n v="613.32000000000005"/>
    <x v="1"/>
  </r>
  <r>
    <s v="G-400-0400"/>
    <s v="GIA Bank Account"/>
    <s v="05"/>
    <s v="AP-PY"/>
    <x v="64"/>
    <s v="000000010032"/>
    <n v="4600"/>
    <s v="6466-1"/>
    <n v="0"/>
    <n v="215"/>
    <s v="E1855-Margaret Maxwell"/>
    <n v="-215"/>
    <n v="215"/>
    <x v="0"/>
    <n v="0"/>
    <s v="E"/>
    <s v="Margaret Maxwell"/>
    <s v="E - Margaret Maxwell"/>
    <x v="0"/>
    <x v="0"/>
    <s v="GIA"/>
    <x v="0"/>
    <b v="0"/>
    <n v="334393.72000000003"/>
    <x v="0"/>
  </r>
  <r>
    <s v="G-400-0400"/>
    <s v="GIA Bank Account"/>
    <s v="05"/>
    <s v="AP-PY"/>
    <x v="64"/>
    <s v="000000010033"/>
    <n v="4600"/>
    <s v="6466-2"/>
    <n v="0"/>
    <n v="71.55"/>
    <s v="E1875-Lulu Johnston"/>
    <n v="-71.55"/>
    <n v="71.55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05"/>
    <s v="AP-PY"/>
    <x v="64"/>
    <s v="000000010034"/>
    <n v="4600"/>
    <s v="6466-3"/>
    <n v="0"/>
    <n v="359.57"/>
    <s v="E1888-Jenny Niven"/>
    <n v="-359.57"/>
    <n v="359.57"/>
    <x v="0"/>
    <n v="0"/>
    <s v="E"/>
    <s v="Jenny Niven"/>
    <s v="E - Jenny Niven"/>
    <x v="0"/>
    <x v="0"/>
    <s v="GIA"/>
    <x v="0"/>
    <b v="0"/>
    <n v="334393.72000000003"/>
    <x v="0"/>
  </r>
  <r>
    <s v="G-400-0400"/>
    <s v="GIA Bank Account"/>
    <s v="05"/>
    <s v="AP-PY"/>
    <x v="64"/>
    <s v="000000010035"/>
    <n v="4600"/>
    <s v="6466-4"/>
    <n v="0"/>
    <n v="15038"/>
    <s v="G100168-Scottish Dance Theatre"/>
    <n v="-15038"/>
    <n v="15038"/>
    <x v="1"/>
    <n v="15038"/>
    <s v="G"/>
    <s v="Scottish Dance Theatre"/>
    <s v="G - Scottish Dance Theatre"/>
    <x v="121"/>
    <x v="0"/>
    <s v="GIA"/>
    <x v="1"/>
    <b v="0"/>
    <n v="1018658"/>
    <x v="0"/>
  </r>
  <r>
    <s v="G-400-0400"/>
    <s v="GIA Bank Account"/>
    <s v="05"/>
    <s v="AP-PY"/>
    <x v="64"/>
    <s v="000000010036"/>
    <n v="4600"/>
    <s v="6466-5"/>
    <n v="0"/>
    <n v="1125"/>
    <s v="G100441-Nick Fells"/>
    <n v="-1125"/>
    <n v="1125"/>
    <x v="1"/>
    <n v="1125"/>
    <s v="G"/>
    <s v="Nick Fells"/>
    <s v="G - Nick Fells"/>
    <x v="584"/>
    <x v="0"/>
    <s v="GIA"/>
    <x v="1"/>
    <b v="0"/>
    <n v="1403.08"/>
    <x v="1"/>
  </r>
  <r>
    <s v="G-400-0400"/>
    <s v="GIA Bank Account"/>
    <s v="05"/>
    <s v="AP-PY"/>
    <x v="64"/>
    <s v="000000010037"/>
    <n v="4600"/>
    <s v="6466-6"/>
    <n v="0"/>
    <n v="3500"/>
    <s v="IEDI014-Edinburgh Youth Music Forum"/>
    <n v="-3500"/>
    <n v="3500"/>
    <x v="1"/>
    <n v="3500"/>
    <s v="I"/>
    <s v="Edinburgh Youth Music Forum"/>
    <s v="I - Edinburgh Youth Music Forum"/>
    <x v="585"/>
    <x v="0"/>
    <s v="GIA"/>
    <x v="1"/>
    <b v="0"/>
    <n v="17000"/>
    <x v="1"/>
  </r>
  <r>
    <s v="G-400-0400"/>
    <s v="GIA Bank Account"/>
    <s v="05"/>
    <s v="AP-PY"/>
    <x v="64"/>
    <s v="000000010038"/>
    <n v="4600"/>
    <s v="6466-7"/>
    <n v="0"/>
    <n v="2500"/>
    <s v="IFLO003-Floris Books Trust Ltd"/>
    <n v="-2500"/>
    <n v="2500"/>
    <x v="1"/>
    <n v="2500"/>
    <s v="I"/>
    <s v="Floris Books Trust Ltd"/>
    <s v="I - Floris Books Trust Ltd"/>
    <x v="586"/>
    <x v="0"/>
    <s v="GIA"/>
    <x v="1"/>
    <b v="0"/>
    <n v="2500"/>
    <x v="1"/>
  </r>
  <r>
    <s v="G-400-0400"/>
    <s v="GIA Bank Account"/>
    <s v="05"/>
    <s v="AP-PY"/>
    <x v="64"/>
    <s v="000000010039"/>
    <n v="4600"/>
    <s v="6466-8"/>
    <n v="0"/>
    <n v="1920.22"/>
    <s v="IGRA004-Grays School of Art"/>
    <n v="-1920.22"/>
    <n v="1920.22"/>
    <x v="1"/>
    <n v="1920.22"/>
    <s v="I"/>
    <s v="Grays School of Art"/>
    <s v="I - Grays School of Art"/>
    <x v="587"/>
    <x v="0"/>
    <s v="GIA"/>
    <x v="1"/>
    <b v="0"/>
    <n v="10349.219999999999"/>
    <x v="1"/>
  </r>
  <r>
    <s v="G-400-0400"/>
    <s v="GIA Bank Account"/>
    <s v="05"/>
    <s v="AP-PY"/>
    <x v="64"/>
    <s v="000000010040"/>
    <n v="4600"/>
    <s v="6466-9"/>
    <n v="0"/>
    <n v="10784"/>
    <s v="IHAZ003-Hazelwood Vision"/>
    <n v="-10784"/>
    <n v="10784"/>
    <x v="1"/>
    <n v="10784"/>
    <s v="I"/>
    <s v="Hazelwood Vision"/>
    <s v="I - Hazelwood Vision"/>
    <x v="512"/>
    <x v="0"/>
    <s v="GIA"/>
    <x v="1"/>
    <b v="0"/>
    <n v="15326"/>
    <x v="1"/>
  </r>
  <r>
    <s v="G-400-0400"/>
    <s v="GIA Bank Account"/>
    <s v="05"/>
    <s v="AP-PY"/>
    <x v="64"/>
    <s v="000000010041"/>
    <n v="4600"/>
    <s v="6466-10"/>
    <n v="0"/>
    <n v="28250"/>
    <s v="INAT004-National Youth Choir of Scotland"/>
    <n v="-28250"/>
    <n v="28250"/>
    <x v="1"/>
    <n v="28250"/>
    <s v="I"/>
    <s v="National Youth Choir of Scotland"/>
    <s v="I - National Youth Choir of Scotland"/>
    <x v="460"/>
    <x v="0"/>
    <s v="GIA"/>
    <x v="1"/>
    <b v="1"/>
    <n v="79282"/>
    <x v="0"/>
  </r>
  <r>
    <s v="G-400-0400"/>
    <s v="GIA Bank Account"/>
    <s v="05"/>
    <s v="AP-PY"/>
    <x v="64"/>
    <s v="000000010042"/>
    <n v="4600"/>
    <s v="6466-11"/>
    <n v="0"/>
    <n v="28250"/>
    <s v="INAT014-National Youth Orchestras of Scotland"/>
    <n v="-28250"/>
    <n v="28250"/>
    <x v="1"/>
    <n v="28250"/>
    <s v="I"/>
    <s v="National Youth Orchestras of Scotland"/>
    <s v="I - National Youth Orchestras of Scotland"/>
    <x v="434"/>
    <x v="0"/>
    <s v="GIA"/>
    <x v="1"/>
    <b v="1"/>
    <n v="126250"/>
    <x v="0"/>
  </r>
  <r>
    <s v="G-400-0400"/>
    <s v="GIA Bank Account"/>
    <s v="05"/>
    <s v="AP-PY"/>
    <x v="64"/>
    <s v="000000010043"/>
    <n v="4600"/>
    <s v="6466-12"/>
    <n v="0"/>
    <n v="1250"/>
    <s v="IPAU008-Paul Rous  (Dudendance Theatre Company)"/>
    <n v="-1250"/>
    <n v="1250"/>
    <x v="1"/>
    <n v="1250"/>
    <s v="I"/>
    <s v="Paul Rous (Dudendance Theatre Company)"/>
    <s v="I - Paul Rous (Dudendance Theatre Company)"/>
    <x v="588"/>
    <x v="0"/>
    <s v="GIA"/>
    <x v="1"/>
    <b v="0"/>
    <n v="1250"/>
    <x v="1"/>
  </r>
  <r>
    <s v="G-400-0400"/>
    <s v="GIA Bank Account"/>
    <s v="05"/>
    <s v="AP-PY"/>
    <x v="64"/>
    <s v="000000010044"/>
    <n v="4600"/>
    <s v="6466-13"/>
    <n v="0"/>
    <n v="245995"/>
    <s v="IPER001-Perth &amp; Kinross Council"/>
    <n v="-245995"/>
    <n v="245995"/>
    <x v="1"/>
    <n v="245995"/>
    <s v="I"/>
    <s v="Perth &amp; Kinross Council"/>
    <s v="I - Perth &amp; Kinross Council"/>
    <x v="589"/>
    <x v="0"/>
    <s v="GIA"/>
    <x v="1"/>
    <b v="1"/>
    <n v="311161"/>
    <x v="0"/>
  </r>
  <r>
    <s v="G-400-0400"/>
    <s v="GIA Bank Account"/>
    <s v="05"/>
    <s v="AP-PY"/>
    <x v="64"/>
    <s v="000000010045"/>
    <n v="4600"/>
    <s v="6466-14"/>
    <n v="0"/>
    <n v="7500"/>
    <s v="ISCO0027-Scottish Chamber Orchestra"/>
    <n v="-7500"/>
    <n v="7500"/>
    <x v="1"/>
    <n v="7500"/>
    <s v="I"/>
    <s v="Scottish Chamber Orchestra"/>
    <s v="I - Scottish Chamber Orchestra"/>
    <x v="590"/>
    <x v="0"/>
    <s v="GIA"/>
    <x v="1"/>
    <b v="0"/>
    <n v="7500"/>
    <x v="1"/>
  </r>
  <r>
    <s v="G-400-0400"/>
    <s v="GIA Bank Account"/>
    <s v="05"/>
    <s v="AP-PY"/>
    <x v="64"/>
    <s v="000000010046"/>
    <n v="4600"/>
    <s v="6466-15"/>
    <n v="0"/>
    <n v="71475"/>
    <s v="ISCO018-Scottish Storytelling Forum"/>
    <n v="-71475"/>
    <n v="71475"/>
    <x v="1"/>
    <n v="71475"/>
    <s v="I"/>
    <s v="Scottish Storytelling Forum"/>
    <s v="I - Scottish Storytelling Forum"/>
    <x v="591"/>
    <x v="0"/>
    <s v="GIA"/>
    <x v="1"/>
    <b v="1"/>
    <n v="95300"/>
    <x v="0"/>
  </r>
  <r>
    <s v="G-400-0400"/>
    <s v="GIA Bank Account"/>
    <s v="05"/>
    <s v="AP-PY"/>
    <x v="64"/>
    <s v="000000010047"/>
    <n v="4600"/>
    <s v="6466-16"/>
    <n v="0"/>
    <n v="28250"/>
    <s v="ISCO020-Scottish Youth Dance (Y Dance)"/>
    <n v="-28250"/>
    <n v="28250"/>
    <x v="1"/>
    <n v="28250"/>
    <s v="I"/>
    <s v="Scottish Youth Dance (Y Dance)"/>
    <s v="I - Scottish Youth Dance (Y Dance)"/>
    <x v="539"/>
    <x v="0"/>
    <s v="GIA"/>
    <x v="1"/>
    <b v="1"/>
    <n v="81313"/>
    <x v="0"/>
  </r>
  <r>
    <s v="G-400-0400"/>
    <s v="GIA Bank Account"/>
    <s v="05"/>
    <s v="AP-PY"/>
    <x v="64"/>
    <s v="000000010048"/>
    <n v="4600"/>
    <s v="6466-17"/>
    <n v="0"/>
    <n v="500"/>
    <s v="ISTR001-Strachur &amp; District Piping Association"/>
    <n v="-500"/>
    <n v="500"/>
    <x v="1"/>
    <n v="500"/>
    <s v="I"/>
    <s v="Strachur &amp; District Piping Association"/>
    <s v="I - Strachur &amp; District Piping Association"/>
    <x v="592"/>
    <x v="0"/>
    <s v="GIA"/>
    <x v="1"/>
    <b v="0"/>
    <n v="500"/>
    <x v="1"/>
  </r>
  <r>
    <s v="G-400-0400"/>
    <s v="GIA Bank Account"/>
    <s v="05"/>
    <s v="AP-PY"/>
    <x v="64"/>
    <s v="000000010049"/>
    <n v="4600"/>
    <s v="6466-18"/>
    <n v="0"/>
    <n v="60000"/>
    <s v="IUNI009-University of the Highlands and Islands"/>
    <n v="-60000"/>
    <n v="60000"/>
    <x v="1"/>
    <n v="60000"/>
    <s v="I"/>
    <s v="University of the Highlands and Islands"/>
    <s v="I - University of the Highlands and Islands"/>
    <x v="593"/>
    <x v="0"/>
    <s v="GIA"/>
    <x v="1"/>
    <b v="1"/>
    <n v="73750"/>
    <x v="0"/>
  </r>
  <r>
    <s v="G-400-0400"/>
    <s v="GIA Bank Account"/>
    <s v="05"/>
    <s v="AP-PY"/>
    <x v="64"/>
    <s v="000000010050"/>
    <n v="4600"/>
    <s v="6466-19"/>
    <n v="0"/>
    <n v="300"/>
    <s v="TALL102-Allmediascotland.com Ltd"/>
    <n v="-300"/>
    <n v="300"/>
    <x v="1"/>
    <n v="300"/>
    <s v="T"/>
    <s v="Allmediascotland.com Ltd"/>
    <s v="T - Allmediascotland.com Ltd"/>
    <x v="594"/>
    <x v="0"/>
    <s v="GIA"/>
    <x v="2"/>
    <b v="0"/>
    <n v="300"/>
    <x v="1"/>
  </r>
  <r>
    <s v="G-400-0400"/>
    <s v="GIA Bank Account"/>
    <s v="05"/>
    <s v="AP-PY"/>
    <x v="64"/>
    <s v="000000010051"/>
    <n v="4600"/>
    <s v="6466-20"/>
    <n v="0"/>
    <n v="67.94"/>
    <s v="TARO100-Arnold Clark Finance Ltd"/>
    <n v="-67.94"/>
    <n v="67.94"/>
    <x v="1"/>
    <n v="67.94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5"/>
    <s v="AP-PY"/>
    <x v="64"/>
    <s v="000000010052"/>
    <n v="4600"/>
    <s v="6466-21"/>
    <n v="0"/>
    <n v="528"/>
    <s v="TART112-Artworkers Alliance Limited"/>
    <n v="-528"/>
    <n v="528"/>
    <x v="1"/>
    <n v="528"/>
    <s v="T"/>
    <s v="Artworkers Alliance Limited"/>
    <s v="T - Artworkers Alliance Limited"/>
    <x v="350"/>
    <x v="0"/>
    <s v="GIA"/>
    <x v="2"/>
    <b v="0"/>
    <n v="3858"/>
    <x v="1"/>
  </r>
  <r>
    <s v="G-400-0400"/>
    <s v="GIA Bank Account"/>
    <s v="05"/>
    <s v="AP-PY"/>
    <x v="64"/>
    <s v="000000010053"/>
    <n v="4600"/>
    <s v="6466-22"/>
    <n v="0"/>
    <n v="1221.57"/>
    <s v="TBEE100-Beathag Mhoireasdan"/>
    <n v="-1221.57"/>
    <n v="1221.57"/>
    <x v="1"/>
    <n v="1221.57"/>
    <s v="T"/>
    <s v="Beathag Mhoireasdan"/>
    <s v="T - Beathag Mhoireasdan"/>
    <x v="595"/>
    <x v="0"/>
    <s v="GIA"/>
    <x v="2"/>
    <b v="0"/>
    <n v="4333.3"/>
    <x v="1"/>
  </r>
  <r>
    <s v="G-400-0400"/>
    <s v="GIA Bank Account"/>
    <s v="05"/>
    <s v="AP-PY"/>
    <x v="64"/>
    <s v="000000010054"/>
    <n v="4600"/>
    <s v="6466-23"/>
    <n v="0"/>
    <n v="364.8"/>
    <s v="TCEL101-Celtic Media Festival Ltd"/>
    <n v="-364.8"/>
    <n v="364.8"/>
    <x v="1"/>
    <n v="364.8"/>
    <s v="T"/>
    <s v="Celtic Media Festival Ltd"/>
    <s v="T - Celtic Media Festival Ltd"/>
    <x v="444"/>
    <x v="0"/>
    <s v="GIA"/>
    <x v="2"/>
    <b v="0"/>
    <n v="1564.8"/>
    <x v="1"/>
  </r>
  <r>
    <s v="G-400-0400"/>
    <s v="GIA Bank Account"/>
    <s v="05"/>
    <s v="AP-PY"/>
    <x v="64"/>
    <s v="000000010055"/>
    <n v="4600"/>
    <s v="6466-24"/>
    <n v="0"/>
    <n v="300"/>
    <s v="TCRE110-Creative Dundee"/>
    <n v="-300"/>
    <n v="300"/>
    <x v="1"/>
    <n v="300"/>
    <s v="T"/>
    <s v="Creative Dundee"/>
    <s v="T - Creative Dundee"/>
    <x v="596"/>
    <x v="0"/>
    <s v="GIA"/>
    <x v="2"/>
    <b v="0"/>
    <n v="300"/>
    <x v="1"/>
  </r>
  <r>
    <s v="G-400-0400"/>
    <s v="GIA Bank Account"/>
    <s v="05"/>
    <s v="AP-PY"/>
    <x v="64"/>
    <s v="000000010056"/>
    <n v="4600"/>
    <s v="6466-25"/>
    <n v="0"/>
    <n v="30.96"/>
    <s v="TCUL105-Culture &amp; Sport Glasgow (Trading) CIC"/>
    <n v="-30.96"/>
    <n v="30.96"/>
    <x v="1"/>
    <n v="30.96"/>
    <s v="T"/>
    <s v="Culture &amp; Sport Glasgow (Trading) CIC"/>
    <s v="T - Culture &amp; Sport Glasgow (Trading) CIC"/>
    <x v="393"/>
    <x v="0"/>
    <s v="GIA"/>
    <x v="2"/>
    <b v="0"/>
    <n v="12090.189999999999"/>
    <x v="1"/>
  </r>
  <r>
    <s v="G-400-0400"/>
    <s v="GIA Bank Account"/>
    <s v="05"/>
    <s v="AP-PY"/>
    <x v="64"/>
    <s v="000000010057"/>
    <n v="4600"/>
    <s v="6466-26"/>
    <n v="0"/>
    <n v="255"/>
    <s v="TEMB100-Embo Ltd"/>
    <n v="-255"/>
    <n v="255"/>
    <x v="1"/>
    <n v="255"/>
    <s v="T"/>
    <s v="Embo Ltd"/>
    <s v="T - Embo Ltd"/>
    <x v="263"/>
    <x v="0"/>
    <s v="GIA"/>
    <x v="2"/>
    <b v="0"/>
    <n v="1827.5"/>
    <x v="1"/>
  </r>
  <r>
    <s v="G-400-0400"/>
    <s v="GIA Bank Account"/>
    <s v="05"/>
    <s v="AP-PY"/>
    <x v="64"/>
    <s v="000000010058"/>
    <n v="4600"/>
    <s v="6466-27"/>
    <n v="0"/>
    <n v="49.98"/>
    <s v="TGAY100-Galway Gourmet"/>
    <n v="-49.98"/>
    <n v="49.98"/>
    <x v="1"/>
    <n v="49.98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05"/>
    <s v="AP-PY"/>
    <x v="64"/>
    <s v="000000010059"/>
    <n v="4600"/>
    <s v="6466-28"/>
    <n v="0"/>
    <n v="28.56"/>
    <s v="TJUL104-Jules Cafe Ltd"/>
    <n v="-28.56"/>
    <n v="28.56"/>
    <x v="1"/>
    <n v="28.56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05"/>
    <s v="AP-PY"/>
    <x v="64"/>
    <s v="000000010060"/>
    <n v="4600"/>
    <s v="6466-29"/>
    <n v="0"/>
    <n v="122.95"/>
    <s v="TORK100-Orkney Islands Council"/>
    <n v="-122.95"/>
    <n v="122.95"/>
    <x v="1"/>
    <n v="122.95"/>
    <s v="T"/>
    <s v="Orkney Islands Council"/>
    <s v="T - Orkney Islands Council"/>
    <x v="597"/>
    <x v="0"/>
    <s v="GIA"/>
    <x v="2"/>
    <b v="0"/>
    <n v="122.95"/>
    <x v="1"/>
  </r>
  <r>
    <s v="G-400-0400"/>
    <s v="GIA Bank Account"/>
    <s v="05"/>
    <s v="AP-PY"/>
    <x v="64"/>
    <s v="000000010061"/>
    <n v="4600"/>
    <s v="6466-30"/>
    <n v="0"/>
    <n v="960"/>
    <s v="TTHE155-The Western Isles Hotel"/>
    <n v="-960"/>
    <n v="960"/>
    <x v="1"/>
    <n v="960"/>
    <s v="T"/>
    <s v="The Western Isles Hotel"/>
    <s v="T - The Western Isles Hotel"/>
    <x v="598"/>
    <x v="0"/>
    <s v="GIA"/>
    <x v="2"/>
    <b v="0"/>
    <n v="960"/>
    <x v="1"/>
  </r>
  <r>
    <s v="G-400-0400"/>
    <s v="GIA Bank Account"/>
    <s v="05"/>
    <s v="AP-PY"/>
    <x v="65"/>
    <s v="000000010063"/>
    <n v="4619"/>
    <s v="6486-1"/>
    <n v="0"/>
    <n v="114.44"/>
    <s v="E0610-Lynsey McLeod"/>
    <n v="-114.44"/>
    <n v="114.44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05"/>
    <s v="AP-PY"/>
    <x v="65"/>
    <s v="000000010064"/>
    <n v="4619"/>
    <s v="6486-2"/>
    <n v="0"/>
    <n v="34.799999999999997"/>
    <s v="E0925-Andrew Leitch"/>
    <n v="-34.799999999999997"/>
    <n v="34.799999999999997"/>
    <x v="0"/>
    <n v="0"/>
    <s v="E"/>
    <s v="Andrew Leitch"/>
    <s v="E - Andrew Leitch"/>
    <x v="0"/>
    <x v="0"/>
    <s v="GIA"/>
    <x v="0"/>
    <b v="0"/>
    <n v="334393.72000000003"/>
    <x v="0"/>
  </r>
  <r>
    <s v="G-400-0400"/>
    <s v="GIA Bank Account"/>
    <s v="05"/>
    <s v="AP-PY"/>
    <x v="65"/>
    <s v="000000010065"/>
    <n v="4619"/>
    <s v="6486-3"/>
    <n v="0"/>
    <n v="195.9"/>
    <s v="E1606-Jaine Lumsden"/>
    <n v="-195.9"/>
    <n v="195.9"/>
    <x v="0"/>
    <n v="0"/>
    <s v="E"/>
    <s v="Jaine Lumsden"/>
    <s v="E - Jaine Lumsden"/>
    <x v="0"/>
    <x v="0"/>
    <s v="GIA"/>
    <x v="0"/>
    <b v="0"/>
    <n v="334393.72000000003"/>
    <x v="0"/>
  </r>
  <r>
    <s v="G-400-0400"/>
    <s v="GIA Bank Account"/>
    <s v="05"/>
    <s v="AP-PY"/>
    <x v="65"/>
    <s v="000000010066"/>
    <n v="4619"/>
    <s v="6486-4"/>
    <n v="0"/>
    <n v="27.9"/>
    <s v="E1897-Christine Halsall"/>
    <n v="-27.9"/>
    <n v="27.9"/>
    <x v="0"/>
    <n v="0"/>
    <s v="E"/>
    <s v="Christine Halsall"/>
    <s v="E - Christine Halsall"/>
    <x v="0"/>
    <x v="0"/>
    <s v="GIA"/>
    <x v="0"/>
    <b v="0"/>
    <n v="334393.72000000003"/>
    <x v="0"/>
  </r>
  <r>
    <s v="G-400-0400"/>
    <s v="GIA Bank Account"/>
    <s v="05"/>
    <s v="AP-PY"/>
    <x v="65"/>
    <s v="000000010067"/>
    <n v="4619"/>
    <s v="6486-5"/>
    <n v="0"/>
    <n v="168"/>
    <s v="TALB100-Alba Facilities Services Ltd"/>
    <n v="-168"/>
    <n v="168"/>
    <x v="1"/>
    <n v="168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05"/>
    <s v="AP-PY"/>
    <x v="65"/>
    <s v="000000010069"/>
    <n v="4619"/>
    <s v="6486-6"/>
    <n v="0"/>
    <n v="119.12"/>
    <s v="TBUR100-Bupa Travel Services"/>
    <n v="-119.12"/>
    <n v="119.12"/>
    <x v="1"/>
    <n v="119.12"/>
    <s v="T"/>
    <s v="Bupa Travel Services"/>
    <s v="T - Bupa Travel Services"/>
    <x v="60"/>
    <x v="0"/>
    <s v="GIA"/>
    <x v="2"/>
    <b v="0"/>
    <n v="2249.3700000000003"/>
    <x v="1"/>
  </r>
  <r>
    <s v="G-400-0400"/>
    <s v="GIA Bank Account"/>
    <s v="05"/>
    <s v="AP-PY"/>
    <x v="65"/>
    <s v="000000010070"/>
    <n v="4619"/>
    <s v="6486-7"/>
    <n v="0"/>
    <n v="718.8"/>
    <s v="TCAL101-Caledonian Colour Printers"/>
    <n v="-718.8"/>
    <n v="718.8"/>
    <x v="1"/>
    <n v="718.8"/>
    <s v="T"/>
    <s v="Caledonian Colour Printers"/>
    <s v="T - Caledonian Colour Printers"/>
    <x v="15"/>
    <x v="0"/>
    <s v="GIA"/>
    <x v="2"/>
    <b v="0"/>
    <n v="8160.0000000000009"/>
    <x v="1"/>
  </r>
  <r>
    <s v="G-400-0400"/>
    <s v="GIA Bank Account"/>
    <s v="05"/>
    <s v="AP-PY"/>
    <x v="65"/>
    <s v="000000010071"/>
    <n v="4619"/>
    <s v="6486-8"/>
    <n v="0"/>
    <n v="4004.9"/>
    <s v="TDRI101-Drill Hall Arts Cafe"/>
    <n v="-4004.9"/>
    <n v="4004.9"/>
    <x v="1"/>
    <n v="4004.9"/>
    <s v="T"/>
    <s v="Drill Hall Arts Cafe"/>
    <s v="T - Drill Hall Arts Cafe"/>
    <x v="599"/>
    <x v="0"/>
    <s v="GIA"/>
    <x v="2"/>
    <b v="0"/>
    <n v="4197.26"/>
    <x v="1"/>
  </r>
  <r>
    <s v="G-400-0400"/>
    <s v="GIA Bank Account"/>
    <s v="05"/>
    <s v="AP-PY"/>
    <x v="65"/>
    <s v="000000010073"/>
    <n v="4619"/>
    <s v="6486-9"/>
    <n v="0"/>
    <n v="5273.58"/>
    <s v="TEDF100-EDF Energy Customers"/>
    <n v="-5273.58"/>
    <n v="5273.58"/>
    <x v="1"/>
    <n v="5273.58"/>
    <s v="T"/>
    <s v="EDF Energy Customers"/>
    <s v="T - EDF Energy Customers"/>
    <x v="368"/>
    <x v="0"/>
    <s v="GIA"/>
    <x v="2"/>
    <b v="0"/>
    <n v="21418.13"/>
    <x v="1"/>
  </r>
  <r>
    <s v="G-400-0400"/>
    <s v="GIA Bank Account"/>
    <s v="05"/>
    <s v="AP-PY"/>
    <x v="65"/>
    <s v="000000010074"/>
    <n v="4619"/>
    <s v="6486-10"/>
    <n v="0"/>
    <n v="674.66"/>
    <s v="THAZ100-Hays Accountacy &amp; Finance"/>
    <n v="-674.66"/>
    <n v="674.66"/>
    <x v="1"/>
    <n v="674.66"/>
    <s v="T"/>
    <s v="Hays Accountacy &amp; Finance"/>
    <s v="T - Hays Accountacy &amp; Finance"/>
    <x v="12"/>
    <x v="0"/>
    <s v="GIA"/>
    <x v="2"/>
    <b v="0"/>
    <n v="9362.7000000000007"/>
    <x v="1"/>
  </r>
  <r>
    <s v="G-400-0400"/>
    <s v="GIA Bank Account"/>
    <s v="05"/>
    <s v="AP-PY"/>
    <x v="65"/>
    <s v="000000010075"/>
    <n v="4619"/>
    <s v="6486-11"/>
    <n v="0"/>
    <n v="3000"/>
    <s v="TLOC102-locations 365"/>
    <n v="-3000"/>
    <n v="3000"/>
    <x v="1"/>
    <n v="3000"/>
    <s v="T"/>
    <s v="locations 365"/>
    <s v="T - locations 365"/>
    <x v="600"/>
    <x v="0"/>
    <s v="GIA"/>
    <x v="2"/>
    <b v="0"/>
    <n v="3000"/>
    <x v="1"/>
  </r>
  <r>
    <s v="G-400-0400"/>
    <s v="GIA Bank Account"/>
    <s v="05"/>
    <s v="AP-PY"/>
    <x v="65"/>
    <s v="000000010076"/>
    <n v="4619"/>
    <s v="6486-12"/>
    <n v="0"/>
    <n v="154.74"/>
    <s v="TSOF101-Softcat Ltd"/>
    <n v="-154.74"/>
    <n v="154.74"/>
    <x v="1"/>
    <n v="154.74"/>
    <s v="T"/>
    <s v="Softcat Ltd"/>
    <s v="T - Softcat Ltd"/>
    <x v="601"/>
    <x v="0"/>
    <s v="GIA"/>
    <x v="2"/>
    <b v="0"/>
    <n v="4972.9799999999996"/>
    <x v="1"/>
  </r>
  <r>
    <s v="G-400-0400"/>
    <s v="GIA Bank Account"/>
    <s v="05"/>
    <s v="AP-PY"/>
    <x v="66"/>
    <s v="000000010077"/>
    <n v="4624"/>
    <s v="6493-1"/>
    <n v="0"/>
    <n v="35000"/>
    <s v="G100087-Dundee Repertory Theatre Limited"/>
    <n v="-35000"/>
    <n v="35000"/>
    <x v="1"/>
    <n v="35000"/>
    <s v="G"/>
    <s v="Dundee Repertory Theatre Limited"/>
    <s v="G - Dundee Repertory Theatre Limited"/>
    <x v="173"/>
    <x v="0"/>
    <s v="GIA"/>
    <x v="1"/>
    <b v="1"/>
    <n v="1147151"/>
    <x v="0"/>
  </r>
  <r>
    <s v="G-400-0400"/>
    <s v="GIA Bank Account"/>
    <s v="05"/>
    <s v="AP-PY"/>
    <x v="66"/>
    <s v="000000010078"/>
    <n v="4624"/>
    <s v="6493-2"/>
    <n v="0"/>
    <n v="1228"/>
    <s v="G100110-An Lanntair Limited"/>
    <n v="-1228"/>
    <n v="1228"/>
    <x v="1"/>
    <n v="1228"/>
    <s v="G"/>
    <s v="An Lanntair Limited"/>
    <s v="G - An Lanntair Limited"/>
    <x v="175"/>
    <x v="0"/>
    <s v="GIA"/>
    <x v="1"/>
    <b v="0"/>
    <n v="437685"/>
    <x v="0"/>
  </r>
  <r>
    <s v="G-400-0400"/>
    <s v="GIA Bank Account"/>
    <s v="05"/>
    <s v="AP-PY"/>
    <x v="66"/>
    <s v="000000010079"/>
    <n v="4624"/>
    <s v="6493-3"/>
    <n v="0"/>
    <n v="81000"/>
    <s v="G100179-The Work Room"/>
    <n v="-81000"/>
    <n v="81000"/>
    <x v="1"/>
    <n v="81000"/>
    <s v="G"/>
    <s v="The Work Room"/>
    <s v="G - The Work Room"/>
    <x v="95"/>
    <x v="0"/>
    <s v="GIA"/>
    <x v="1"/>
    <b v="1"/>
    <n v="236000"/>
    <x v="0"/>
  </r>
  <r>
    <s v="G-400-0400"/>
    <s v="GIA Bank Account"/>
    <s v="05"/>
    <s v="AP-PY"/>
    <x v="66"/>
    <s v="000000010080"/>
    <n v="4624"/>
    <s v="6493-4"/>
    <n v="0"/>
    <n v="600"/>
    <s v="G100183-Traverse Theatre (Scotland) Ltd"/>
    <n v="-600"/>
    <n v="600"/>
    <x v="1"/>
    <n v="600"/>
    <s v="G"/>
    <s v="Traverse Theatre (Scotland) Ltd"/>
    <s v="G - Traverse Theatre (Scotland) Ltd"/>
    <x v="240"/>
    <x v="0"/>
    <s v="GIA"/>
    <x v="1"/>
    <b v="0"/>
    <n v="987250"/>
    <x v="0"/>
  </r>
  <r>
    <s v="G-400-0400"/>
    <s v="GIA Bank Account"/>
    <s v="05"/>
    <s v="AP-PY"/>
    <x v="66"/>
    <s v="000000010081"/>
    <n v="4624"/>
    <s v="6493-5"/>
    <n v="0"/>
    <n v="6000"/>
    <s v="G100276-Caroline Bowditch"/>
    <n v="-6000"/>
    <n v="6000"/>
    <x v="1"/>
    <n v="6000"/>
    <s v="G"/>
    <s v="Caroline Bowditch"/>
    <s v="G - Caroline Bowditch"/>
    <x v="602"/>
    <x v="0"/>
    <s v="GIA"/>
    <x v="1"/>
    <b v="0"/>
    <n v="81732"/>
    <x v="0"/>
  </r>
  <r>
    <s v="G-400-0400"/>
    <s v="GIA Bank Account"/>
    <s v="05"/>
    <s v="AP-PY"/>
    <x v="66"/>
    <s v="000000010082"/>
    <n v="4624"/>
    <s v="6493-6"/>
    <n v="0"/>
    <n v="1125"/>
    <s v="G100450-Jan Savrda - dybbuk publishing house"/>
    <n v="-1125"/>
    <n v="1125"/>
    <x v="1"/>
    <n v="1125"/>
    <s v="G"/>
    <s v="Jan Savrda - dybbuk publishing house"/>
    <s v="G - Jan Savrda - dybbuk publishing house"/>
    <x v="603"/>
    <x v="0"/>
    <s v="GIA"/>
    <x v="1"/>
    <b v="0"/>
    <n v="1125"/>
    <x v="1"/>
  </r>
  <r>
    <s v="G-400-0400"/>
    <s v="GIA Bank Account"/>
    <s v="05"/>
    <s v="AP-PY"/>
    <x v="66"/>
    <s v="000000010083"/>
    <n v="4624"/>
    <s v="6493-7"/>
    <n v="0"/>
    <n v="2700"/>
    <s v="G100451-Tigerstyle Ltd"/>
    <n v="-2700"/>
    <n v="2700"/>
    <x v="1"/>
    <n v="2700"/>
    <s v="G"/>
    <s v="Tigerstyle Ltd"/>
    <s v="G - Tigerstyle Ltd"/>
    <x v="604"/>
    <x v="0"/>
    <s v="GIA"/>
    <x v="1"/>
    <b v="0"/>
    <n v="3600"/>
    <x v="1"/>
  </r>
  <r>
    <s v="G-400-0400"/>
    <s v="GIA Bank Account"/>
    <s v="05"/>
    <s v="AP-PY"/>
    <x v="66"/>
    <s v="000000010084"/>
    <n v="4624"/>
    <s v="6493-8"/>
    <n v="0"/>
    <n v="1875"/>
    <s v="G100452-Nick Holdstock"/>
    <n v="-1875"/>
    <n v="1875"/>
    <x v="1"/>
    <n v="1875"/>
    <s v="G"/>
    <s v="Nick Holdstock"/>
    <s v="G - Nick Holdstock"/>
    <x v="605"/>
    <x v="0"/>
    <s v="GIA"/>
    <x v="1"/>
    <b v="0"/>
    <n v="2500"/>
    <x v="1"/>
  </r>
  <r>
    <s v="G-400-0400"/>
    <s v="GIA Bank Account"/>
    <s v="05"/>
    <s v="AP-PY"/>
    <x v="66"/>
    <s v="000000010085"/>
    <n v="4624"/>
    <s v="6493-9"/>
    <n v="0"/>
    <n v="40750"/>
    <s v="ICUL009-Cultural Enterprise Office"/>
    <n v="-40750"/>
    <n v="40750"/>
    <x v="1"/>
    <n v="40750"/>
    <s v="I"/>
    <s v="Cultural Enterprise Office"/>
    <s v="I - Cultural Enterprise Office"/>
    <x v="2"/>
    <x v="0"/>
    <s v="GIA"/>
    <x v="1"/>
    <b v="1"/>
    <n v="147204"/>
    <x v="0"/>
  </r>
  <r>
    <s v="G-400-0400"/>
    <s v="GIA Bank Account"/>
    <s v="05"/>
    <s v="AP-PY"/>
    <x v="66"/>
    <s v="000000010086"/>
    <n v="4624"/>
    <s v="6493-10"/>
    <n v="0"/>
    <n v="334638"/>
    <s v="IDUM002-Dumfries &amp; Galloway Council"/>
    <n v="-334638"/>
    <n v="334638"/>
    <x v="1"/>
    <n v="334638"/>
    <s v="I"/>
    <s v="Dumfries &amp; Galloway Council"/>
    <s v="I - Dumfries &amp; Galloway Council"/>
    <x v="519"/>
    <x v="0"/>
    <s v="GIA"/>
    <x v="1"/>
    <b v="1"/>
    <n v="411417.04"/>
    <x v="0"/>
  </r>
  <r>
    <s v="G-400-0400"/>
    <s v="GIA Bank Account"/>
    <s v="05"/>
    <s v="AP-PY"/>
    <x v="66"/>
    <s v="000000010087"/>
    <n v="4624"/>
    <s v="6493-11"/>
    <n v="0"/>
    <n v="9056"/>
    <s v="IEAS005-East Renfrewshire Council"/>
    <n v="-9056"/>
    <n v="9056"/>
    <x v="1"/>
    <n v="9056"/>
    <s v="I"/>
    <s v="East Renfrewshire Council"/>
    <s v="I - East Renfrewshire Council"/>
    <x v="429"/>
    <x v="0"/>
    <s v="GIA"/>
    <x v="1"/>
    <b v="0"/>
    <n v="149620"/>
    <x v="0"/>
  </r>
  <r>
    <s v="G-400-0400"/>
    <s v="GIA Bank Account"/>
    <s v="05"/>
    <s v="AP-PY"/>
    <x v="66"/>
    <s v="000000010088"/>
    <n v="4624"/>
    <s v="6493-12"/>
    <n v="0"/>
    <n v="19574"/>
    <s v="IFAL001-Falkirk Community Trust"/>
    <n v="-19574"/>
    <n v="19574"/>
    <x v="1"/>
    <n v="19574"/>
    <s v="I"/>
    <s v="Falkirk Community Trust"/>
    <s v="I - Falkirk Community Trust"/>
    <x v="606"/>
    <x v="0"/>
    <s v="GIA"/>
    <x v="1"/>
    <b v="0"/>
    <n v="260708"/>
    <x v="0"/>
  </r>
  <r>
    <s v="G-400-0400"/>
    <s v="GIA Bank Account"/>
    <s v="05"/>
    <s v="AP-PY"/>
    <x v="66"/>
    <s v="000000010089"/>
    <n v="4624"/>
    <s v="6493-13"/>
    <n v="0"/>
    <n v="187500"/>
    <s v="IFES003-Festivals Edinburgh"/>
    <n v="-187500"/>
    <n v="187500"/>
    <x v="1"/>
    <n v="187500"/>
    <s v="I"/>
    <s v="Festivals Edinburgh"/>
    <s v="I - Festivals Edinburgh"/>
    <x v="607"/>
    <x v="0"/>
    <s v="GIA"/>
    <x v="1"/>
    <b v="1"/>
    <n v="346500"/>
    <x v="0"/>
  </r>
  <r>
    <s v="G-400-0400"/>
    <s v="GIA Bank Account"/>
    <s v="05"/>
    <s v="AP-PY"/>
    <x v="66"/>
    <s v="000000010090"/>
    <n v="4624"/>
    <s v="6493-14"/>
    <n v="0"/>
    <n v="1250"/>
    <s v="IIAN001-Ian Spink"/>
    <n v="-1250"/>
    <n v="1250"/>
    <x v="1"/>
    <n v="1250"/>
    <s v="I"/>
    <s v="Ian Spink"/>
    <s v="I - Ian Spink"/>
    <x v="608"/>
    <x v="0"/>
    <s v="GIA"/>
    <x v="1"/>
    <b v="0"/>
    <n v="1250"/>
    <x v="1"/>
  </r>
  <r>
    <s v="G-400-0400"/>
    <s v="GIA Bank Account"/>
    <s v="05"/>
    <s v="AP-PY"/>
    <x v="66"/>
    <s v="000000010091"/>
    <n v="4624"/>
    <s v="6493-15"/>
    <n v="0"/>
    <n v="1031"/>
    <s v="IKIN001-King's Park Brass"/>
    <n v="-1031"/>
    <n v="1031"/>
    <x v="1"/>
    <n v="1031"/>
    <s v="I"/>
    <s v="King's Park Brass"/>
    <s v="I - King's Park Brass"/>
    <x v="609"/>
    <x v="0"/>
    <s v="GIA"/>
    <x v="1"/>
    <b v="0"/>
    <n v="1031"/>
    <x v="1"/>
  </r>
  <r>
    <s v="G-400-0400"/>
    <s v="GIA Bank Account"/>
    <s v="05"/>
    <s v="AP-PY"/>
    <x v="66"/>
    <s v="000000010092"/>
    <n v="4624"/>
    <s v="6493-16"/>
    <n v="0"/>
    <n v="1500"/>
    <s v="IMAN001-Mandy McIntosh"/>
    <n v="-1500"/>
    <n v="1500"/>
    <x v="1"/>
    <n v="1500"/>
    <s v="I"/>
    <s v="Mandy McIntosh"/>
    <s v="I - Mandy McIntosh"/>
    <x v="610"/>
    <x v="0"/>
    <s v="GIA"/>
    <x v="1"/>
    <b v="0"/>
    <n v="1500"/>
    <x v="1"/>
  </r>
  <r>
    <s v="G-400-0400"/>
    <s v="GIA Bank Account"/>
    <s v="05"/>
    <s v="AP-PY"/>
    <x v="66"/>
    <s v="000000010093"/>
    <n v="4624"/>
    <s v="6493-17"/>
    <n v="0"/>
    <n v="113195"/>
    <s v="IMID001-Midlothian Council"/>
    <n v="-113195"/>
    <n v="113195"/>
    <x v="1"/>
    <n v="113195"/>
    <s v="I"/>
    <s v="Midlothian Council"/>
    <s v="I - Midlothian Council"/>
    <x v="480"/>
    <x v="0"/>
    <s v="GIA"/>
    <x v="1"/>
    <b v="1"/>
    <n v="202111"/>
    <x v="0"/>
  </r>
  <r>
    <s v="G-400-0400"/>
    <s v="GIA Bank Account"/>
    <s v="05"/>
    <s v="AP-PY"/>
    <x v="66"/>
    <s v="000000010094"/>
    <n v="4624"/>
    <s v="6493-18"/>
    <n v="0"/>
    <n v="375"/>
    <s v="IMIS002-Misun Won"/>
    <n v="-375"/>
    <n v="375"/>
    <x v="1"/>
    <n v="375"/>
    <s v="I"/>
    <s v="Misun Won"/>
    <s v="I - Misun Won"/>
    <x v="611"/>
    <x v="0"/>
    <s v="GIA"/>
    <x v="1"/>
    <b v="0"/>
    <n v="375"/>
    <x v="1"/>
  </r>
  <r>
    <s v="G-400-0400"/>
    <s v="GIA Bank Account"/>
    <s v="05"/>
    <s v="AP-PY"/>
    <x v="66"/>
    <s v="000000010095"/>
    <n v="4624"/>
    <s v="6493-19"/>
    <n v="0"/>
    <n v="2347"/>
    <s v="IMUI001-Muirhouse Youth Development Group"/>
    <n v="-2347"/>
    <n v="2347"/>
    <x v="1"/>
    <n v="2347"/>
    <s v="I"/>
    <s v="Muirhouse Youth Development Group"/>
    <s v="I - Muirhouse Youth Development Group"/>
    <x v="612"/>
    <x v="0"/>
    <s v="GIA"/>
    <x v="1"/>
    <b v="0"/>
    <n v="2347"/>
    <x v="1"/>
  </r>
  <r>
    <s v="G-400-0400"/>
    <s v="GIA Bank Account"/>
    <s v="05"/>
    <s v="AP-PY"/>
    <x v="66"/>
    <s v="000000010096"/>
    <n v="4624"/>
    <s v="6493-20"/>
    <n v="0"/>
    <n v="994"/>
    <s v="IPOO001-PoorBoy Ltd"/>
    <n v="-994"/>
    <n v="994"/>
    <x v="1"/>
    <n v="994"/>
    <s v="I"/>
    <s v="PoorBoy Ltd"/>
    <s v="I - PoorBoy Ltd"/>
    <x v="48"/>
    <x v="0"/>
    <s v="GIA"/>
    <x v="1"/>
    <b v="0"/>
    <n v="3975"/>
    <x v="1"/>
  </r>
  <r>
    <s v="G-400-0400"/>
    <s v="GIA Bank Account"/>
    <s v="05"/>
    <s v="AP-PY"/>
    <x v="66"/>
    <s v="000000010097"/>
    <n v="4624"/>
    <s v="6493-21"/>
    <n v="0"/>
    <n v="10000"/>
    <s v="IROT001-Rothesay District Pipe Band"/>
    <n v="-10000"/>
    <n v="10000"/>
    <x v="1"/>
    <n v="10000"/>
    <s v="I"/>
    <s v="Rothesay District Pipe Band"/>
    <s v="I - Rothesay District Pipe Band"/>
    <x v="613"/>
    <x v="0"/>
    <s v="GIA"/>
    <x v="1"/>
    <b v="0"/>
    <n v="25000"/>
    <x v="0"/>
  </r>
  <r>
    <s v="G-400-0400"/>
    <s v="GIA Bank Account"/>
    <s v="05"/>
    <s v="AP-PY"/>
    <x v="66"/>
    <s v="000000010098"/>
    <n v="4624"/>
    <s v="6493-22"/>
    <n v="0"/>
    <n v="7872"/>
    <s v="ISEC001-The Secret Experiment"/>
    <n v="-7872"/>
    <n v="7872"/>
    <x v="1"/>
    <n v="7872"/>
    <s v="I"/>
    <s v="The Secret Experiment"/>
    <s v="I - The Secret Experiment"/>
    <x v="413"/>
    <x v="0"/>
    <s v="GIA"/>
    <x v="1"/>
    <b v="0"/>
    <n v="26239"/>
    <x v="0"/>
  </r>
  <r>
    <s v="G-400-0400"/>
    <s v="GIA Bank Account"/>
    <s v="05"/>
    <s v="AP-PY"/>
    <x v="66"/>
    <s v="000000010099"/>
    <n v="4624"/>
    <s v="6493-23"/>
    <n v="0"/>
    <n v="2988"/>
    <s v="ITHE013-The Glad Caf├® C.I.C."/>
    <n v="-2988"/>
    <n v="2988"/>
    <x v="1"/>
    <n v="2988"/>
    <s v="I"/>
    <s v="The Glad Caf├® C.I.C."/>
    <s v="I - The Glad Caf├® C.I.C."/>
    <x v="614"/>
    <x v="0"/>
    <s v="GIA"/>
    <x v="1"/>
    <b v="0"/>
    <n v="2988"/>
    <x v="1"/>
  </r>
  <r>
    <s v="G-400-0400"/>
    <s v="GIA Bank Account"/>
    <s v="05"/>
    <s v="AP-PY"/>
    <x v="66"/>
    <s v="000000010100"/>
    <n v="4624"/>
    <s v="6493-24"/>
    <n v="0"/>
    <n v="38000"/>
    <s v="ITHE023-The Scottish Brass Band Association"/>
    <n v="-38000"/>
    <n v="38000"/>
    <x v="1"/>
    <n v="38000"/>
    <s v="I"/>
    <s v="The Scottish Brass Band Association"/>
    <s v="I - The Scottish Brass Band Association"/>
    <x v="615"/>
    <x v="0"/>
    <s v="GIA"/>
    <x v="1"/>
    <b v="1"/>
    <n v="60800"/>
    <x v="0"/>
  </r>
  <r>
    <s v="G-400-0400"/>
    <s v="GIA Bank Account"/>
    <s v="05"/>
    <s v="AP-PY"/>
    <x v="66"/>
    <s v="000000010101"/>
    <n v="4624"/>
    <s v="6493-25"/>
    <n v="0"/>
    <n v="1668"/>
    <s v="TCAM100-Cameron Presentations Ltd"/>
    <n v="-1668"/>
    <n v="1668"/>
    <x v="1"/>
    <n v="1668"/>
    <s v="T"/>
    <s v="Cameron Presentations Ltd"/>
    <s v="T - Cameron Presentations Ltd"/>
    <x v="575"/>
    <x v="0"/>
    <s v="GIA"/>
    <x v="2"/>
    <b v="0"/>
    <n v="2220"/>
    <x v="1"/>
  </r>
  <r>
    <s v="G-400-0400"/>
    <s v="GIA Bank Account"/>
    <s v="05"/>
    <s v="AP-PY"/>
    <x v="66"/>
    <s v="000000010102"/>
    <n v="4624"/>
    <s v="6493-26"/>
    <n v="0"/>
    <n v="180"/>
    <s v="TCEN101-Centre For Contemporary Arts"/>
    <n v="-180"/>
    <n v="180"/>
    <x v="1"/>
    <n v="180"/>
    <s v="T"/>
    <s v="Centre For Contemporary Arts"/>
    <s v="T - Centre For Contemporary Arts"/>
    <x v="526"/>
    <x v="0"/>
    <s v="GIA"/>
    <x v="2"/>
    <b v="0"/>
    <n v="3468.26"/>
    <x v="1"/>
  </r>
  <r>
    <s v="G-400-0400"/>
    <s v="GIA Bank Account"/>
    <s v="05"/>
    <s v="AP-PY"/>
    <x v="66"/>
    <s v="000000010103"/>
    <n v="4624"/>
    <s v="6493-27"/>
    <n v="0"/>
    <n v="258"/>
    <s v="TGTW100-GTG Training Ltd"/>
    <n v="-258"/>
    <n v="258"/>
    <x v="1"/>
    <n v="258"/>
    <s v="T"/>
    <s v="GTG Training Ltd"/>
    <s v="T - GTG Training Ltd"/>
    <x v="396"/>
    <x v="0"/>
    <s v="GIA"/>
    <x v="2"/>
    <b v="0"/>
    <n v="3908.4"/>
    <x v="1"/>
  </r>
  <r>
    <s v="G-400-0400"/>
    <s v="GIA Bank Account"/>
    <s v="05"/>
    <s v="AP-PY"/>
    <x v="66"/>
    <s v="000000010104"/>
    <n v="4624"/>
    <s v="6493-28"/>
    <n v="0"/>
    <n v="1098.8399999999999"/>
    <s v="THUG100-Hudson Global Resources Limited"/>
    <n v="-1098.8399999999999"/>
    <n v="1098.8399999999999"/>
    <x v="1"/>
    <n v="1098.8399999999999"/>
    <s v="T"/>
    <s v="Hudson Global Resources Limited"/>
    <s v="T - Hudson Global Resources Limited"/>
    <x v="528"/>
    <x v="0"/>
    <s v="GIA"/>
    <x v="2"/>
    <b v="0"/>
    <n v="14673.420000000002"/>
    <x v="1"/>
  </r>
  <r>
    <s v="G-400-0400"/>
    <s v="GIA Bank Account"/>
    <s v="05"/>
    <s v="AP-PY"/>
    <x v="66"/>
    <s v="000000010105"/>
    <n v="4624"/>
    <s v="6493-29"/>
    <n v="0"/>
    <n v="67.95"/>
    <s v="TLON100-Caffia Coffee Group"/>
    <n v="-67.95"/>
    <n v="67.95"/>
    <x v="1"/>
    <n v="67.95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5"/>
    <s v="AP-PY"/>
    <x v="66"/>
    <s v="000000010106"/>
    <n v="4624"/>
    <s v="6493-30"/>
    <n v="0"/>
    <n v="1454"/>
    <s v="TMAR101-Martin Henderson"/>
    <n v="-1454"/>
    <n v="1454"/>
    <x v="1"/>
    <n v="1454"/>
    <s v="T"/>
    <s v="Martin Henderson"/>
    <s v="T - Martin Henderson"/>
    <x v="505"/>
    <x v="0"/>
    <s v="GIA"/>
    <x v="2"/>
    <b v="0"/>
    <n v="2993.46"/>
    <x v="1"/>
  </r>
  <r>
    <s v="G-400-0400"/>
    <s v="GIA Bank Account"/>
    <s v="05"/>
    <s v="AP-PY"/>
    <x v="66"/>
    <s v="000000010107"/>
    <n v="4624"/>
    <s v="6493-31"/>
    <n v="0"/>
    <n v="93.09"/>
    <s v="TOFF103-Office Care"/>
    <n v="-93.09"/>
    <n v="93.09"/>
    <x v="1"/>
    <n v="93.09"/>
    <s v="T"/>
    <s v="Office Care"/>
    <s v="T - Office Care"/>
    <x v="264"/>
    <x v="0"/>
    <s v="GIA"/>
    <x v="2"/>
    <b v="0"/>
    <n v="8491.49"/>
    <x v="1"/>
  </r>
  <r>
    <s v="G-400-0400"/>
    <s v="GIA Bank Account"/>
    <s v="05"/>
    <s v="AP-PY"/>
    <x v="66"/>
    <s v="000000010108"/>
    <n v="4624"/>
    <s v="6493-32"/>
    <n v="0"/>
    <n v="72.77"/>
    <s v="TSIG100-ShredIt (East of Scotland) Ltd"/>
    <n v="-72.77"/>
    <n v="72.77"/>
    <x v="1"/>
    <n v="72.77"/>
    <s v="T"/>
    <s v="ShredIt (East of Scotland) Ltd"/>
    <s v="T - ShredIt (East of Scotland) Ltd"/>
    <x v="86"/>
    <x v="0"/>
    <s v="GIA"/>
    <x v="2"/>
    <b v="0"/>
    <n v="3247.48"/>
    <x v="1"/>
  </r>
  <r>
    <s v="G-400-0400"/>
    <s v="GIA Bank Account"/>
    <s v="05"/>
    <s v="AP-PY"/>
    <x v="66"/>
    <s v="000000010109"/>
    <n v="4624"/>
    <s v="6493-33"/>
    <n v="0"/>
    <n v="1720.32"/>
    <s v="TSPR100-Spotless Commercial Cleaning Ltd"/>
    <n v="-1720.32"/>
    <n v="1720.32"/>
    <x v="1"/>
    <n v="1720.32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5"/>
    <s v="AP-PY"/>
    <x v="66"/>
    <s v="000000010110"/>
    <n v="4624"/>
    <s v="6493-34"/>
    <n v="0"/>
    <n v="3306.47"/>
    <s v="TSUT100-Sutton PR Ltd"/>
    <n v="-3306.47"/>
    <n v="3306.47"/>
    <x v="1"/>
    <n v="3306.47"/>
    <s v="T"/>
    <s v="Sutton PR Ltd"/>
    <s v="T - Sutton PR Ltd"/>
    <x v="501"/>
    <x v="0"/>
    <s v="GIA"/>
    <x v="2"/>
    <b v="0"/>
    <n v="17332.61"/>
    <x v="1"/>
  </r>
  <r>
    <s v="G-400-0400"/>
    <s v="GIA Bank Account"/>
    <s v="05"/>
    <s v="AP-PY"/>
    <x v="66"/>
    <s v="000000010113"/>
    <n v="4624"/>
    <s v="6493-35"/>
    <n v="0"/>
    <n v="424.6"/>
    <s v="TTAY100-Taylor &amp; Francis"/>
    <n v="-424.6"/>
    <n v="424.6"/>
    <x v="1"/>
    <n v="424.6"/>
    <s v="T"/>
    <s v="Taylor &amp; Francis"/>
    <s v="T - Taylor &amp; Francis"/>
    <x v="616"/>
    <x v="0"/>
    <s v="GIA"/>
    <x v="2"/>
    <b v="0"/>
    <n v="424.6"/>
    <x v="1"/>
  </r>
  <r>
    <s v="G-400-0400"/>
    <s v="GIA Bank Account"/>
    <s v="05"/>
    <s v="AP-PY"/>
    <x v="66"/>
    <s v="000000010114"/>
    <n v="4624"/>
    <s v="6493-36"/>
    <n v="0"/>
    <n v="1920"/>
    <s v="TTHE134-The Press Data Bureau"/>
    <n v="-1920"/>
    <n v="1920"/>
    <x v="1"/>
    <n v="1920"/>
    <s v="T"/>
    <s v="The Press Data Bureau"/>
    <s v="T - The Press Data Bureau"/>
    <x v="89"/>
    <x v="0"/>
    <s v="GIA"/>
    <x v="2"/>
    <b v="0"/>
    <n v="23040"/>
    <x v="1"/>
  </r>
  <r>
    <s v="G-400-0400"/>
    <s v="GIA Bank Account"/>
    <s v="05"/>
    <s v="AP-PY"/>
    <x v="66"/>
    <s v="000000010115"/>
    <n v="4625"/>
    <s v="6494-1"/>
    <n v="0"/>
    <n v="1212"/>
    <s v="TGHI101-Ghillie Dhu"/>
    <n v="-1212"/>
    <n v="1212"/>
    <x v="1"/>
    <n v="1212"/>
    <s v="T"/>
    <s v="Ghillie Dhu"/>
    <s v="T - Ghillie Dhu"/>
    <x v="542"/>
    <x v="0"/>
    <s v="GIA"/>
    <x v="2"/>
    <b v="0"/>
    <n v="1462"/>
    <x v="1"/>
  </r>
  <r>
    <s v="G-400-0400"/>
    <s v="GIA Bank Account"/>
    <s v="05"/>
    <s v="AP-PY"/>
    <x v="67"/>
    <s v="000000010116"/>
    <n v="4656"/>
    <s v="6520-1"/>
    <n v="0"/>
    <n v="10"/>
    <s v="E0419-Helen Sim"/>
    <n v="-10"/>
    <n v="10"/>
    <x v="0"/>
    <n v="0"/>
    <s v="E"/>
    <s v="Helen Sim"/>
    <s v="E - Helen Sim"/>
    <x v="0"/>
    <x v="0"/>
    <s v="GIA"/>
    <x v="0"/>
    <b v="0"/>
    <n v="334393.72000000003"/>
    <x v="0"/>
  </r>
  <r>
    <s v="G-400-0400"/>
    <s v="GIA Bank Account"/>
    <s v="05"/>
    <s v="AP-PY"/>
    <x v="67"/>
    <s v="000000010118"/>
    <n v="4656"/>
    <s v="6520-2"/>
    <n v="0"/>
    <n v="414.6"/>
    <s v="E0422-Helena Ward"/>
    <n v="-414.6"/>
    <n v="414.6"/>
    <x v="0"/>
    <n v="0"/>
    <s v="E"/>
    <s v="Helena Ward"/>
    <s v="E - Helena Ward"/>
    <x v="0"/>
    <x v="0"/>
    <s v="GIA"/>
    <x v="0"/>
    <b v="0"/>
    <n v="334393.72000000003"/>
    <x v="0"/>
  </r>
  <r>
    <s v="G-400-0400"/>
    <s v="GIA Bank Account"/>
    <s v="05"/>
    <s v="AP-PY"/>
    <x v="67"/>
    <s v="000000010119"/>
    <n v="4656"/>
    <s v="6520-3"/>
    <n v="0"/>
    <n v="95.15"/>
    <s v="E1620-Babafemi Folorunso"/>
    <n v="-95.15"/>
    <n v="95.15"/>
    <x v="0"/>
    <n v="0"/>
    <s v="E"/>
    <s v="Babafemi Folorunso"/>
    <s v="E - Babafemi Folorunso"/>
    <x v="0"/>
    <x v="0"/>
    <s v="GIA"/>
    <x v="0"/>
    <b v="0"/>
    <n v="334393.72000000003"/>
    <x v="0"/>
  </r>
  <r>
    <s v="G-400-0400"/>
    <s v="GIA Bank Account"/>
    <s v="05"/>
    <s v="AP-PY"/>
    <x v="67"/>
    <s v="000000010120"/>
    <n v="4656"/>
    <s v="6520-4"/>
    <n v="0"/>
    <n v="27"/>
    <s v="E1746-Janice Kelly"/>
    <n v="-27"/>
    <n v="27"/>
    <x v="0"/>
    <n v="0"/>
    <s v="E"/>
    <s v="Janice Kelly"/>
    <s v="E - Janice Kelly"/>
    <x v="0"/>
    <x v="0"/>
    <s v="GIA"/>
    <x v="0"/>
    <b v="0"/>
    <n v="334393.72000000003"/>
    <x v="0"/>
  </r>
  <r>
    <s v="G-400-0400"/>
    <s v="GIA Bank Account"/>
    <s v="05"/>
    <s v="AP-PY"/>
    <x v="67"/>
    <s v="000000010121"/>
    <n v="4656"/>
    <s v="6520-5"/>
    <n v="0"/>
    <n v="422.9"/>
    <s v="E1848-Raymond Black"/>
    <n v="-422.9"/>
    <n v="422.9"/>
    <x v="0"/>
    <n v="0"/>
    <s v="E"/>
    <s v="Raymond Black"/>
    <s v="E - Raymond Black"/>
    <x v="0"/>
    <x v="0"/>
    <s v="GIA"/>
    <x v="0"/>
    <b v="0"/>
    <n v="334393.72000000003"/>
    <x v="0"/>
  </r>
  <r>
    <s v="G-400-0400"/>
    <s v="GIA Bank Account"/>
    <s v="05"/>
    <s v="AP-PY"/>
    <x v="67"/>
    <s v="000000010122"/>
    <n v="4656"/>
    <s v="6520-6"/>
    <n v="0"/>
    <n v="298.14"/>
    <s v="E1883-Janet Archer"/>
    <n v="-298.14"/>
    <n v="298.14"/>
    <x v="0"/>
    <n v="0"/>
    <s v="E"/>
    <s v="Janet Archer"/>
    <s v="E - Janet Archer"/>
    <x v="0"/>
    <x v="0"/>
    <s v="GIA"/>
    <x v="0"/>
    <b v="0"/>
    <n v="334393.72000000003"/>
    <x v="0"/>
  </r>
  <r>
    <s v="G-400-0400"/>
    <s v="GIA Bank Account"/>
    <s v="05"/>
    <s v="AP-PY"/>
    <x v="67"/>
    <s v="000000010124"/>
    <n v="4656"/>
    <s v="6520-7"/>
    <n v="0"/>
    <n v="328.53"/>
    <s v="E1899-Natalie Usher"/>
    <n v="-328.53"/>
    <n v="328.53"/>
    <x v="0"/>
    <n v="0"/>
    <s v="E"/>
    <s v="Natalie Usher"/>
    <s v="E - Natalie Usher"/>
    <x v="0"/>
    <x v="0"/>
    <s v="GIA"/>
    <x v="0"/>
    <b v="0"/>
    <n v="334393.72000000003"/>
    <x v="0"/>
  </r>
  <r>
    <s v="G-400-0400"/>
    <s v="GIA Bank Account"/>
    <s v="05"/>
    <s v="AP-PY"/>
    <x v="67"/>
    <s v="000000010126"/>
    <n v="4656"/>
    <s v="6520-8"/>
    <n v="0"/>
    <n v="210.2"/>
    <s v="TARO100-Arnold Clark Finance Ltd"/>
    <n v="-210.2"/>
    <n v="210.2"/>
    <x v="1"/>
    <n v="210.2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5"/>
    <s v="AP-PY"/>
    <x v="67"/>
    <s v="000000010127"/>
    <n v="4656"/>
    <s v="6520-9"/>
    <n v="0"/>
    <n v="114"/>
    <s v="TART112-Artworkers Alliance Limited"/>
    <n v="-114"/>
    <n v="114"/>
    <x v="1"/>
    <n v="114"/>
    <s v="T"/>
    <s v="Artworkers Alliance Limited"/>
    <s v="T - Artworkers Alliance Limited"/>
    <x v="350"/>
    <x v="0"/>
    <s v="GIA"/>
    <x v="2"/>
    <b v="0"/>
    <n v="3858"/>
    <x v="1"/>
  </r>
  <r>
    <s v="G-400-0400"/>
    <s v="GIA Bank Account"/>
    <s v="05"/>
    <s v="AP-PY"/>
    <x v="67"/>
    <s v="000000010130"/>
    <n v="4656"/>
    <s v="6520-10"/>
    <n v="0"/>
    <n v="357.03"/>
    <s v="TEAM100-Eagle Couriers (Scotland) Ltd"/>
    <n v="-357.03"/>
    <n v="357.03"/>
    <x v="1"/>
    <n v="357.03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5"/>
    <s v="AP-PY"/>
    <x v="67"/>
    <s v="000000010131"/>
    <n v="4656"/>
    <s v="6520-11"/>
    <n v="0"/>
    <n v="156.16999999999999"/>
    <s v="TEDG100-Eden Springs UK Ltd"/>
    <n v="-156.16999999999999"/>
    <n v="156.16999999999999"/>
    <x v="1"/>
    <n v="156.16999999999999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05"/>
    <s v="AP-PY"/>
    <x v="67"/>
    <s v="000000010132"/>
    <n v="4656"/>
    <s v="6520-12"/>
    <n v="0"/>
    <n v="3150"/>
    <s v="TEDI112-Edinburgh Larder"/>
    <n v="-3150"/>
    <n v="3150"/>
    <x v="1"/>
    <n v="3150"/>
    <s v="T"/>
    <s v="Edinburgh Larder"/>
    <s v="T - Edinburgh Larder"/>
    <x v="617"/>
    <x v="0"/>
    <s v="GIA"/>
    <x v="2"/>
    <b v="0"/>
    <n v="3320"/>
    <x v="1"/>
  </r>
  <r>
    <s v="G-400-0400"/>
    <s v="GIA Bank Account"/>
    <s v="05"/>
    <s v="AP-PY"/>
    <x v="67"/>
    <s v="000000010133"/>
    <n v="4656"/>
    <s v="6520-13"/>
    <n v="0"/>
    <n v="417.54"/>
    <s v="TGMD100-Global Design &amp; Source Ltd"/>
    <n v="-417.54"/>
    <n v="417.54"/>
    <x v="1"/>
    <n v="417.54"/>
    <s v="T"/>
    <s v="Global Design &amp; Source Ltd"/>
    <s v="T - Global Design &amp; Source Ltd"/>
    <x v="78"/>
    <x v="0"/>
    <s v="GIA"/>
    <x v="2"/>
    <b v="0"/>
    <n v="7814.8200000000006"/>
    <x v="1"/>
  </r>
  <r>
    <s v="G-400-0400"/>
    <s v="GIA Bank Account"/>
    <s v="05"/>
    <s v="AP-PY"/>
    <x v="67"/>
    <s v="000000010134"/>
    <n v="4656"/>
    <s v="6520-14"/>
    <n v="0"/>
    <n v="144"/>
    <s v="TGTW100-GTG Training Ltd"/>
    <n v="-144"/>
    <n v="144"/>
    <x v="1"/>
    <n v="144"/>
    <s v="T"/>
    <s v="GTG Training Ltd"/>
    <s v="T - GTG Training Ltd"/>
    <x v="396"/>
    <x v="0"/>
    <s v="GIA"/>
    <x v="2"/>
    <b v="0"/>
    <n v="3908.4"/>
    <x v="1"/>
  </r>
  <r>
    <s v="G-400-0400"/>
    <s v="GIA Bank Account"/>
    <s v="05"/>
    <s v="AP-PY"/>
    <x v="67"/>
    <s v="000000010135"/>
    <n v="4656"/>
    <s v="6520-15"/>
    <n v="0"/>
    <n v="690.78"/>
    <s v="THAZ100-Hays Accountacy &amp; Finance"/>
    <n v="-690.78"/>
    <n v="690.78"/>
    <x v="1"/>
    <n v="690.78"/>
    <s v="T"/>
    <s v="Hays Accountacy &amp; Finance"/>
    <s v="T - Hays Accountacy &amp; Finance"/>
    <x v="12"/>
    <x v="0"/>
    <s v="GIA"/>
    <x v="2"/>
    <b v="0"/>
    <n v="9362.7000000000007"/>
    <x v="1"/>
  </r>
  <r>
    <s v="G-400-0400"/>
    <s v="GIA Bank Account"/>
    <s v="05"/>
    <s v="AP-PY"/>
    <x v="67"/>
    <s v="000000010136"/>
    <n v="4656"/>
    <s v="6520-16"/>
    <n v="0"/>
    <n v="1098.8399999999999"/>
    <s v="THUG100-Hudson Global Resources Limited"/>
    <n v="-1098.8399999999999"/>
    <n v="1098.8399999999999"/>
    <x v="1"/>
    <n v="1098.8399999999999"/>
    <s v="T"/>
    <s v="Hudson Global Resources Limited"/>
    <s v="T - Hudson Global Resources Limited"/>
    <x v="528"/>
    <x v="0"/>
    <s v="GIA"/>
    <x v="2"/>
    <b v="0"/>
    <n v="14673.420000000002"/>
    <x v="1"/>
  </r>
  <r>
    <s v="G-400-0400"/>
    <s v="GIA Bank Account"/>
    <s v="05"/>
    <s v="AP-PY"/>
    <x v="67"/>
    <s v="000000010137"/>
    <n v="4656"/>
    <s v="6520-17"/>
    <n v="0"/>
    <n v="250"/>
    <s v="TJOH111-John-Paul Mason"/>
    <n v="-250"/>
    <n v="250"/>
    <x v="1"/>
    <n v="250"/>
    <s v="T"/>
    <s v="John-Paul Mason"/>
    <s v="T - John-Paul Mason"/>
    <x v="618"/>
    <x v="0"/>
    <s v="GIA"/>
    <x v="2"/>
    <b v="0"/>
    <n v="250"/>
    <x v="1"/>
  </r>
  <r>
    <s v="G-400-0400"/>
    <s v="GIA Bank Account"/>
    <s v="05"/>
    <s v="AP-PY"/>
    <x v="67"/>
    <s v="000000010139"/>
    <n v="4656"/>
    <s v="6520-18"/>
    <n v="0"/>
    <n v="2844"/>
    <s v="TMAC104-MacKinnon Slater"/>
    <n v="-2844"/>
    <n v="2844"/>
    <x v="1"/>
    <n v="2844"/>
    <s v="T"/>
    <s v="MacKinnon Slater"/>
    <s v="T - MacKinnon Slater"/>
    <x v="355"/>
    <x v="0"/>
    <s v="GIA"/>
    <x v="2"/>
    <b v="0"/>
    <n v="7194"/>
    <x v="1"/>
  </r>
  <r>
    <s v="G-400-0400"/>
    <s v="GIA Bank Account"/>
    <s v="05"/>
    <s v="AP-PY"/>
    <x v="67"/>
    <s v="000000010141"/>
    <n v="4656"/>
    <s v="6520-19"/>
    <n v="0"/>
    <n v="1933"/>
    <s v="TMAL100-Malcolm MacLean Consultancy Services"/>
    <n v="-1933"/>
    <n v="1933"/>
    <x v="1"/>
    <n v="1933"/>
    <s v="T"/>
    <s v="Malcolm MacLean Consultancy Services"/>
    <s v="T - Malcolm MacLean Consultancy Services"/>
    <x v="619"/>
    <x v="0"/>
    <s v="GIA"/>
    <x v="2"/>
    <b v="0"/>
    <n v="1933"/>
    <x v="1"/>
  </r>
  <r>
    <s v="G-400-0400"/>
    <s v="GIA Bank Account"/>
    <s v="05"/>
    <s v="AP-PY"/>
    <x v="67"/>
    <s v="000000010142"/>
    <n v="4656"/>
    <s v="6520-20"/>
    <n v="0"/>
    <n v="10952.34"/>
    <s v="TSUT100-Sutton PR Ltd"/>
    <n v="-10952.34"/>
    <n v="10952.34"/>
    <x v="1"/>
    <n v="10952.34"/>
    <s v="T"/>
    <s v="Sutton PR Ltd"/>
    <s v="T - Sutton PR Ltd"/>
    <x v="501"/>
    <x v="0"/>
    <s v="GIA"/>
    <x v="2"/>
    <b v="0"/>
    <n v="17332.61"/>
    <x v="1"/>
  </r>
  <r>
    <s v="G-400-0400"/>
    <s v="GIA Bank Account"/>
    <s v="05"/>
    <s v="AP-PY"/>
    <x v="67"/>
    <s v="000000010144"/>
    <n v="4665"/>
    <s v="6535-1"/>
    <n v="0"/>
    <n v="113760"/>
    <s v="ICBF100-Clydebank Films"/>
    <n v="-113760"/>
    <n v="113760"/>
    <x v="1"/>
    <n v="113760"/>
    <s v="I"/>
    <s v="Clydebank Films"/>
    <s v="I - Clydebank Films"/>
    <x v="620"/>
    <x v="0"/>
    <s v="GIA"/>
    <x v="1"/>
    <b v="1"/>
    <n v="113760"/>
    <x v="0"/>
  </r>
  <r>
    <s v="G-400-0400"/>
    <s v="GIA Bank Account"/>
    <s v="05"/>
    <s v="AP-PY"/>
    <x v="68"/>
    <s v="000000010175"/>
    <n v="4687"/>
    <s v="6556-1"/>
    <n v="0"/>
    <n v="381.05"/>
    <s v="EAMCFCC-Anne McFadden (CC)"/>
    <n v="-381.05"/>
    <n v="381.05"/>
    <x v="1"/>
    <n v="381.05"/>
    <s v="E"/>
    <s v="Anne McFadden (CC)"/>
    <s v="E - Anne McFadden (CC)"/>
    <x v="0"/>
    <x v="0"/>
    <s v="GIA"/>
    <x v="0"/>
    <b v="0"/>
    <n v="334393.72000000003"/>
    <x v="0"/>
  </r>
  <r>
    <s v="G-400-0400"/>
    <s v="GIA Bank Account"/>
    <s v="05"/>
    <s v="AP-PY"/>
    <x v="68"/>
    <s v="000000010176"/>
    <n v="4687"/>
    <s v="6556-2"/>
    <n v="0"/>
    <n v="369.51"/>
    <s v="EGBCC-Gordon Barnes (CC)"/>
    <n v="-369.51"/>
    <n v="369.51"/>
    <x v="1"/>
    <n v="369.51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05"/>
    <s v="AP-PY"/>
    <x v="68"/>
    <s v="000000010177"/>
    <n v="4687"/>
    <s v="6556-3"/>
    <n v="0"/>
    <n v="489.84"/>
    <s v="EHPCC-Hazel Paton  (CC)"/>
    <n v="-489.84"/>
    <n v="489.84"/>
    <x v="1"/>
    <n v="489.84"/>
    <s v="E"/>
    <s v="Hazel Paton (CC)"/>
    <s v="E - Hazel Paton (CC)"/>
    <x v="0"/>
    <x v="0"/>
    <s v="GIA"/>
    <x v="0"/>
    <b v="0"/>
    <n v="334393.72000000003"/>
    <x v="0"/>
  </r>
  <r>
    <s v="G-400-0400"/>
    <s v="GIA Bank Account"/>
    <s v="05"/>
    <s v="AP-PY"/>
    <x v="68"/>
    <s v="000000010178"/>
    <n v="4687"/>
    <s v="6556-4"/>
    <n v="0"/>
    <n v="49.7"/>
    <s v="EIMCC-Iain Munro (CC)"/>
    <n v="-49.7"/>
    <n v="49.7"/>
    <x v="1"/>
    <n v="49.7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05"/>
    <s v="AP-PY"/>
    <x v="68"/>
    <s v="000000010179"/>
    <n v="4687"/>
    <s v="6556-5"/>
    <n v="0"/>
    <n v="2"/>
    <s v="EISCC-Ian Stevenson  (CC)"/>
    <n v="-2"/>
    <n v="2"/>
    <x v="1"/>
    <n v="2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05"/>
    <s v="AP-PY"/>
    <x v="68"/>
    <s v="000000010180"/>
    <n v="4687"/>
    <s v="6556-6"/>
    <n v="0"/>
    <n v="1110.3599999999999"/>
    <s v="EJACC-Janet Archer    (CC)"/>
    <n v="-1110.3599999999999"/>
    <n v="1110.3599999999999"/>
    <x v="1"/>
    <n v="1110.3599999999999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05"/>
    <s v="AP-PY"/>
    <x v="68"/>
    <s v="000000010181"/>
    <n v="4687"/>
    <s v="6556-7"/>
    <n v="0"/>
    <n v="78"/>
    <s v="ELBCC-Leonie Bell (CC)"/>
    <n v="-78"/>
    <n v="78"/>
    <x v="1"/>
    <n v="78"/>
    <s v="E"/>
    <s v="Leonie Bell (CC)"/>
    <s v="E - Leonie Bell (CC)"/>
    <x v="0"/>
    <x v="0"/>
    <s v="GIA"/>
    <x v="0"/>
    <b v="0"/>
    <n v="334393.72000000003"/>
    <x v="0"/>
  </r>
  <r>
    <s v="G-400-0400"/>
    <s v="GIA Bank Account"/>
    <s v="05"/>
    <s v="AP-PY"/>
    <x v="68"/>
    <s v="000000010182"/>
    <n v="4687"/>
    <s v="6556-8"/>
    <n v="0"/>
    <n v="93.82"/>
    <s v="ENUCC-Natalie Usher  (CC)"/>
    <n v="-93.82"/>
    <n v="93.82"/>
    <x v="1"/>
    <n v="93.82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05"/>
    <s v="AP-PY"/>
    <x v="68"/>
    <s v="000000010183"/>
    <n v="4687"/>
    <s v="6556-9"/>
    <n v="0"/>
    <n v="59.25"/>
    <s v="EPDCC-Phil Deverell (CC)"/>
    <n v="-59.25"/>
    <n v="59.25"/>
    <x v="1"/>
    <n v="59.25"/>
    <s v="E"/>
    <s v="Phil Deverell (CC)"/>
    <s v="E - Phil Deverell (CC)"/>
    <x v="0"/>
    <x v="0"/>
    <s v="GIA"/>
    <x v="0"/>
    <b v="0"/>
    <n v="334393.72000000003"/>
    <x v="0"/>
  </r>
  <r>
    <s v="G-400-0400"/>
    <s v="GIA Bank Account"/>
    <s v="05"/>
    <s v="AP-PY"/>
    <x v="68"/>
    <s v="000000010184"/>
    <n v="4687"/>
    <s v="6556-10"/>
    <n v="0"/>
    <n v="1542.94"/>
    <s v="ESVCC-Stephen Vallely (CC)"/>
    <n v="-1542.94"/>
    <n v="1542.94"/>
    <x v="1"/>
    <n v="1542.94"/>
    <s v="E"/>
    <s v="Stephen Vallely (CC)"/>
    <s v="E - Stephen Vallely (CC)"/>
    <x v="0"/>
    <x v="0"/>
    <s v="GIA"/>
    <x v="0"/>
    <b v="0"/>
    <n v="334393.72000000003"/>
    <x v="0"/>
  </r>
  <r>
    <s v="G-400-0400"/>
    <s v="GIA Bank Account"/>
    <s v="05"/>
    <s v="AP-PY"/>
    <x v="68"/>
    <s v="000000010185"/>
    <n v="4688"/>
    <s v="6557-1"/>
    <n v="0"/>
    <n v="165.71"/>
    <s v="DDGLATAX-Glasgow Taxis Ltd  (Direct Debit)"/>
    <n v="-165.71"/>
    <n v="165.71"/>
    <x v="1"/>
    <n v="165.71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05"/>
    <s v="AP-PY"/>
    <x v="68"/>
    <s v="000000010186"/>
    <n v="4688"/>
    <s v="6557-2"/>
    <n v="0"/>
    <n v="1662.09"/>
    <s v="DDLAW-Law at Work (DD)"/>
    <n v="-1662.09"/>
    <n v="1662.09"/>
    <x v="1"/>
    <n v="1662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05"/>
    <s v="AP-PY"/>
    <x v="68"/>
    <s v="000000010188"/>
    <n v="4688"/>
    <s v="6557-3"/>
    <n v="0"/>
    <n v="220726.03"/>
    <s v="DDMOR-Moorepay (Direct Debit)"/>
    <n v="-220726.03"/>
    <n v="220726.03"/>
    <x v="1"/>
    <n v="220726.03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05"/>
    <s v="AP-PY"/>
    <x v="68"/>
    <s v="000000010189"/>
    <n v="4688"/>
    <s v="6557-4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05"/>
    <s v="AP-PY"/>
    <x v="68"/>
    <s v="000000010190"/>
    <n v="4688"/>
    <s v="6557-5"/>
    <n v="0"/>
    <n v="206"/>
    <s v="DDPIT-Postage By Phone-Pitney Bowes Ltd (DD)"/>
    <n v="-206"/>
    <n v="206"/>
    <x v="1"/>
    <n v="206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05"/>
    <s v="AP-PY"/>
    <x v="68"/>
    <s v="000000010191"/>
    <n v="4688"/>
    <s v="6557-6"/>
    <n v="0"/>
    <n v="2564.8000000000002"/>
    <s v="DDRAIL-Rail Settlement Plan"/>
    <n v="-2564.8000000000002"/>
    <n v="2564.8000000000002"/>
    <x v="1"/>
    <n v="2564.8000000000002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05"/>
    <s v="AP-PY"/>
    <x v="68"/>
    <s v="000000010192"/>
    <n v="4688"/>
    <s v="6557-7"/>
    <n v="0"/>
    <n v="450"/>
    <s v="DDSCOTEQ-Scottish Equitable (DD)"/>
    <n v="-450"/>
    <n v="450"/>
    <x v="1"/>
    <n v="450"/>
    <s v="D"/>
    <s v="Scottish Equitable (DD)"/>
    <s v="D - Scottish Equitable (DD)"/>
    <x v="159"/>
    <x v="0"/>
    <s v="GIA"/>
    <x v="2"/>
    <b v="0"/>
    <n v="4950"/>
    <x v="1"/>
  </r>
  <r>
    <s v="G-400-0400"/>
    <s v="GIA Bank Account"/>
    <s v="05"/>
    <s v="AP-PY"/>
    <x v="68"/>
    <s v="000000010193"/>
    <n v="4688"/>
    <s v="6557-8"/>
    <n v="0"/>
    <n v="2569.14"/>
    <s v="DDVOD-Vodafone (Direct Debit)"/>
    <n v="-2569.14"/>
    <n v="2569.14"/>
    <x v="1"/>
    <n v="2569.14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05"/>
    <s v="AR-PY"/>
    <x v="69"/>
    <s v="11030606159160000R"/>
    <n v="4590"/>
    <s v="6459-1"/>
    <n v="6333"/>
    <n v="0"/>
    <s v="TYOU101-Young Scot"/>
    <n v="6333"/>
    <n v="6333"/>
    <x v="0"/>
    <n v="0"/>
    <s v="T"/>
    <s v="Young Scot"/>
    <s v="T - Young Scot"/>
    <x v="621"/>
    <x v="0"/>
    <s v="GIA"/>
    <x v="2"/>
    <b v="0"/>
    <n v="0"/>
    <x v="1"/>
  </r>
  <r>
    <s v="G-400-0400"/>
    <s v="GIA Bank Account"/>
    <s v="05"/>
    <s v="AR-PY"/>
    <x v="64"/>
    <s v="IN000200"/>
    <n v="4594"/>
    <s v="6467-1"/>
    <n v="348.64"/>
    <n v="0"/>
    <s v="TJAC100-Jack Webb"/>
    <n v="348.64"/>
    <n v="348.64"/>
    <x v="0"/>
    <n v="0"/>
    <s v="T"/>
    <s v="Jack Webb"/>
    <s v="T - Jack Webb"/>
    <x v="622"/>
    <x v="0"/>
    <s v="GIA"/>
    <x v="2"/>
    <b v="0"/>
    <n v="0"/>
    <x v="1"/>
  </r>
  <r>
    <s v="G-400-0400"/>
    <s v="GIA Bank Account"/>
    <s v="05"/>
    <s v="AR-PY"/>
    <x v="70"/>
    <s v="SCOTTISH GOVT"/>
    <n v="4598"/>
    <s v="6471-1"/>
    <n v="2973830"/>
    <n v="0"/>
    <s v="TSCO103-Scottish Government (GIA)"/>
    <n v="2973830"/>
    <n v="2973830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05"/>
    <s v="AR-PY"/>
    <x v="66"/>
    <s v="BRITISH FILM INSTI"/>
    <n v="4630"/>
    <s v="6500-1"/>
    <n v="32747"/>
    <n v="0"/>
    <s v="TBRI103-British Film Insitute"/>
    <n v="32747"/>
    <n v="32747"/>
    <x v="0"/>
    <n v="0"/>
    <s v="T"/>
    <s v="British Film Insitute"/>
    <s v="T - British Film Insitute"/>
    <x v="164"/>
    <x v="0"/>
    <s v="GIA"/>
    <x v="2"/>
    <b v="0"/>
    <n v="4956.54"/>
    <x v="1"/>
  </r>
  <r>
    <s v="G-400-0400"/>
    <s v="GIA Bank Account"/>
    <s v="05"/>
    <s v="BK-EN"/>
    <x v="71"/>
    <m/>
    <n v="4562"/>
    <s v="6436-1"/>
    <n v="0"/>
    <n v="263.49"/>
    <m/>
    <n v="-263.49"/>
    <n v="263.49"/>
    <x v="1"/>
    <n v="263.49"/>
    <s v=""/>
    <e v="#VALUE!"/>
    <e v="#VALUE!"/>
    <x v="0"/>
    <x v="0"/>
    <s v="GIA"/>
    <x v="3"/>
    <b v="0"/>
    <n v="334393.72000000003"/>
    <x v="0"/>
  </r>
  <r>
    <s v="G-400-0400"/>
    <s v="GIA Bank Account"/>
    <s v="05"/>
    <s v="BK-EN"/>
    <x v="71"/>
    <m/>
    <n v="4563"/>
    <s v="6437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5"/>
    <s v="BK-EN"/>
    <x v="72"/>
    <m/>
    <n v="4596"/>
    <s v="6469-1"/>
    <n v="0"/>
    <n v="577.42999999999995"/>
    <m/>
    <n v="-577.42999999999995"/>
    <n v="577.42999999999995"/>
    <x v="1"/>
    <n v="577.42999999999995"/>
    <s v=""/>
    <e v="#VALUE!"/>
    <e v="#VALUE!"/>
    <x v="0"/>
    <x v="0"/>
    <s v="GIA"/>
    <x v="3"/>
    <b v="0"/>
    <n v="334393.72000000003"/>
    <x v="0"/>
  </r>
  <r>
    <s v="G-400-0400"/>
    <s v="GIA Bank Account"/>
    <s v="05"/>
    <s v="BK-EN"/>
    <x v="73"/>
    <m/>
    <n v="4631"/>
    <s v="6501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5"/>
    <s v="BK-EN"/>
    <x v="73"/>
    <m/>
    <n v="4640"/>
    <s v="6518-1"/>
    <n v="2500000"/>
    <n v="0"/>
    <m/>
    <n v="2500000"/>
    <n v="25000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5"/>
    <s v="GL-JE"/>
    <x v="63"/>
    <s v="Correction Trinity Mirrors duplicate payment"/>
    <n v="4569"/>
    <s v="6438-1"/>
    <n v="10600"/>
    <n v="0"/>
    <s v="Invoice 2182496"/>
    <n v="10600"/>
    <n v="10600"/>
    <x v="0"/>
    <n v="0"/>
    <s v="I"/>
    <e v="#VALUE!"/>
    <e v="#VALUE!"/>
    <x v="0"/>
    <x v="0"/>
    <s v="GIA"/>
    <x v="1"/>
    <b v="0"/>
    <n v="334393.72000000003"/>
    <x v="0"/>
  </r>
  <r>
    <s v="G-400-0400"/>
    <s v="GIA Bank Account"/>
    <s v="06"/>
    <s v="AP-PI"/>
    <x v="74"/>
    <s v="000000010371"/>
    <n v="4800"/>
    <s v="6669-1"/>
    <n v="0"/>
    <n v="176.99"/>
    <s v="E0356-Francis Lopez"/>
    <n v="-176.99"/>
    <n v="176.99"/>
    <x v="0"/>
    <n v="0"/>
    <s v="E"/>
    <s v="Francis Lopez"/>
    <s v="E - Francis Lopez"/>
    <x v="0"/>
    <x v="0"/>
    <s v="GIA"/>
    <x v="0"/>
    <b v="0"/>
    <n v="334393.72000000003"/>
    <x v="0"/>
  </r>
  <r>
    <s v="G-400-0400"/>
    <s v="GIA Bank Account"/>
    <s v="06"/>
    <s v="AP-PY"/>
    <x v="75"/>
    <s v="000000010146"/>
    <n v="4670"/>
    <s v="6544-1"/>
    <n v="0"/>
    <n v="56.46"/>
    <s v="E1730-Chrissie Ruckley"/>
    <n v="-56.46"/>
    <n v="56.46"/>
    <x v="0"/>
    <n v="0"/>
    <s v="E"/>
    <s v="Chrissie Ruckley"/>
    <s v="E - Chrissie Ruckley"/>
    <x v="0"/>
    <x v="0"/>
    <s v="GIA"/>
    <x v="0"/>
    <b v="0"/>
    <n v="334393.72000000003"/>
    <x v="0"/>
  </r>
  <r>
    <s v="G-400-0400"/>
    <s v="GIA Bank Account"/>
    <s v="06"/>
    <s v="AP-PY"/>
    <x v="75"/>
    <s v="000000010147"/>
    <n v="4670"/>
    <s v="6544-2"/>
    <n v="0"/>
    <n v="188.65"/>
    <s v="E1808-Graham Reid"/>
    <n v="-188.65"/>
    <n v="188.65"/>
    <x v="0"/>
    <n v="0"/>
    <s v="E"/>
    <s v="Graham Reid"/>
    <s v="E - Graham Reid"/>
    <x v="0"/>
    <x v="0"/>
    <s v="GIA"/>
    <x v="0"/>
    <b v="0"/>
    <n v="334393.72000000003"/>
    <x v="0"/>
  </r>
  <r>
    <s v="G-400-0400"/>
    <s v="GIA Bank Account"/>
    <s v="06"/>
    <s v="AP-PY"/>
    <x v="75"/>
    <s v="000000010148"/>
    <n v="4670"/>
    <s v="6544-3"/>
    <n v="0"/>
    <n v="38.4"/>
    <s v="E1895-Emma Campbell"/>
    <n v="-38.4"/>
    <n v="38.4"/>
    <x v="0"/>
    <n v="0"/>
    <s v="E"/>
    <s v="Emma Campbell"/>
    <s v="E - Emma Campbell"/>
    <x v="0"/>
    <x v="0"/>
    <s v="GIA"/>
    <x v="0"/>
    <b v="0"/>
    <n v="334393.72000000003"/>
    <x v="0"/>
  </r>
  <r>
    <s v="G-400-0400"/>
    <s v="GIA Bank Account"/>
    <s v="06"/>
    <s v="AP-PY"/>
    <x v="75"/>
    <s v="000000010149"/>
    <n v="4670"/>
    <s v="6544-4"/>
    <n v="0"/>
    <n v="27"/>
    <s v="E1902-Catherine Rothwell"/>
    <n v="-27"/>
    <n v="27"/>
    <x v="0"/>
    <n v="0"/>
    <s v="E"/>
    <s v="Catherine Rothwell"/>
    <s v="E - Catherine Rothwell"/>
    <x v="0"/>
    <x v="0"/>
    <s v="GIA"/>
    <x v="0"/>
    <b v="0"/>
    <n v="334393.72000000003"/>
    <x v="0"/>
  </r>
  <r>
    <s v="G-400-0400"/>
    <s v="GIA Bank Account"/>
    <s v="06"/>
    <s v="AP-PY"/>
    <x v="75"/>
    <s v="000000010150"/>
    <n v="4670"/>
    <s v="6544-5"/>
    <n v="0"/>
    <n v="1250"/>
    <s v="G100007-Uitgeverij Nieuw Amsterdam"/>
    <n v="-1250"/>
    <n v="1250"/>
    <x v="1"/>
    <n v="1250"/>
    <s v="G"/>
    <s v="Uitgeverij Nieuw Amsterdam"/>
    <s v="G - Uitgeverij Nieuw Amsterdam"/>
    <x v="623"/>
    <x v="0"/>
    <s v="GIA"/>
    <x v="1"/>
    <b v="0"/>
    <n v="1250"/>
    <x v="1"/>
  </r>
  <r>
    <s v="G-400-0400"/>
    <s v="GIA Bank Account"/>
    <s v="06"/>
    <s v="AP-PY"/>
    <x v="75"/>
    <s v="000000010151"/>
    <n v="4670"/>
    <s v="6544-6"/>
    <n v="0"/>
    <n v="675"/>
    <s v="G100290-Atlas Contact BV"/>
    <n v="-675"/>
    <n v="675"/>
    <x v="1"/>
    <n v="675"/>
    <s v="G"/>
    <s v="Atlas Contact BV"/>
    <s v="G - Atlas Contact BV"/>
    <x v="336"/>
    <x v="0"/>
    <s v="GIA"/>
    <x v="1"/>
    <b v="0"/>
    <n v="2700"/>
    <x v="1"/>
  </r>
  <r>
    <s v="G-400-0400"/>
    <s v="GIA Bank Account"/>
    <s v="06"/>
    <s v="AP-PY"/>
    <x v="75"/>
    <s v="000000010152"/>
    <n v="4670"/>
    <s v="6544-7"/>
    <n v="0"/>
    <n v="831"/>
    <s v="IANN012-Anne Petters"/>
    <n v="-831"/>
    <n v="831"/>
    <x v="1"/>
    <n v="831"/>
    <s v="I"/>
    <s v="Anne Petters"/>
    <s v="I - Anne Petters"/>
    <x v="624"/>
    <x v="0"/>
    <s v="GIA"/>
    <x v="1"/>
    <b v="0"/>
    <n v="831"/>
    <x v="1"/>
  </r>
  <r>
    <s v="G-400-0400"/>
    <s v="GIA Bank Account"/>
    <s v="06"/>
    <s v="AP-PY"/>
    <x v="75"/>
    <s v="000000010153"/>
    <n v="4670"/>
    <s v="6544-8"/>
    <n v="0"/>
    <n v="86250"/>
    <s v="ICEN003-Centre for the Moving Image (EIFF)"/>
    <n v="-86250"/>
    <n v="86250"/>
    <x v="1"/>
    <n v="86250"/>
    <s v="I"/>
    <s v="Centre for the Moving Image (EIFF)"/>
    <s v="I - Centre for the Moving Image (EIFF)"/>
    <x v="625"/>
    <x v="0"/>
    <s v="GIA"/>
    <x v="1"/>
    <b v="1"/>
    <n v="143806"/>
    <x v="0"/>
  </r>
  <r>
    <s v="G-400-0400"/>
    <s v="GIA Bank Account"/>
    <s v="06"/>
    <s v="AP-PY"/>
    <x v="75"/>
    <s v="000000010154"/>
    <n v="4670"/>
    <s v="6544-9"/>
    <n v="0"/>
    <n v="7500"/>
    <s v="IGAR003-Gardyne Theatre Ltd"/>
    <n v="-7500"/>
    <n v="7500"/>
    <x v="1"/>
    <n v="7500"/>
    <s v="I"/>
    <s v="Gardyne Theatre Ltd"/>
    <s v="I - Gardyne Theatre Ltd"/>
    <x v="626"/>
    <x v="0"/>
    <s v="GIA"/>
    <x v="1"/>
    <b v="0"/>
    <n v="32500"/>
    <x v="0"/>
  </r>
  <r>
    <s v="G-400-0400"/>
    <s v="GIA Bank Account"/>
    <s v="06"/>
    <s v="AP-PY"/>
    <x v="75"/>
    <s v="000000010155"/>
    <n v="4670"/>
    <s v="6544-10"/>
    <n v="0"/>
    <n v="27600"/>
    <s v="IGLA009-Glasgow Music Studios Ltd"/>
    <n v="-27600"/>
    <n v="27600"/>
    <x v="1"/>
    <n v="27600"/>
    <s v="I"/>
    <s v="Glasgow Music Studios Ltd"/>
    <s v="I - Glasgow Music Studios Ltd"/>
    <x v="627"/>
    <x v="0"/>
    <s v="GIA"/>
    <x v="1"/>
    <b v="1"/>
    <n v="27600"/>
    <x v="0"/>
  </r>
  <r>
    <s v="G-400-0400"/>
    <s v="GIA Bank Account"/>
    <s v="06"/>
    <s v="AP-PY"/>
    <x v="75"/>
    <s v="000000010156"/>
    <n v="4670"/>
    <s v="6544-11"/>
    <n v="0"/>
    <n v="74925"/>
    <s v="IINI001-Initialize Films (Scotland) Ltd"/>
    <n v="-74925"/>
    <n v="74925"/>
    <x v="1"/>
    <n v="74925"/>
    <s v="I"/>
    <s v="Initialize Films (Scotland) Ltd"/>
    <s v="I - Initialize Films (Scotland) Ltd"/>
    <x v="628"/>
    <x v="0"/>
    <s v="GIA"/>
    <x v="1"/>
    <b v="1"/>
    <n v="128815"/>
    <x v="0"/>
  </r>
  <r>
    <s v="G-400-0400"/>
    <s v="GIA Bank Account"/>
    <s v="06"/>
    <s v="AP-PY"/>
    <x v="75"/>
    <s v="000000010157"/>
    <n v="4670"/>
    <s v="6544-12"/>
    <n v="0"/>
    <n v="2350"/>
    <s v="ILAU011-Laura Mandleberg"/>
    <n v="-2350"/>
    <n v="2350"/>
    <x v="1"/>
    <n v="2350"/>
    <s v="I"/>
    <s v="Laura Mandleberg"/>
    <s v="I - Laura Mandleberg"/>
    <x v="629"/>
    <x v="0"/>
    <s v="GIA"/>
    <x v="1"/>
    <b v="0"/>
    <n v="5421"/>
    <x v="1"/>
  </r>
  <r>
    <s v="G-400-0400"/>
    <s v="GIA Bank Account"/>
    <s v="06"/>
    <s v="AP-PY"/>
    <x v="75"/>
    <s v="000000010158"/>
    <n v="4670"/>
    <s v="6544-13"/>
    <n v="0"/>
    <n v="3750"/>
    <s v="ISOP003-Sophie Macpherson"/>
    <n v="-3750"/>
    <n v="3750"/>
    <x v="1"/>
    <n v="3750"/>
    <s v="I"/>
    <s v="Sophie Macpherson"/>
    <s v="I - Sophie Macpherson"/>
    <x v="630"/>
    <x v="0"/>
    <s v="GIA"/>
    <x v="1"/>
    <b v="0"/>
    <n v="3750"/>
    <x v="1"/>
  </r>
  <r>
    <s v="G-400-0400"/>
    <s v="GIA Bank Account"/>
    <s v="06"/>
    <s v="AP-PY"/>
    <x v="75"/>
    <s v="000000010159"/>
    <n v="4670"/>
    <s v="6544-14"/>
    <n v="0"/>
    <n v="7758"/>
    <s v="ISOU005-South Lanarkshire Council"/>
    <n v="-7758"/>
    <n v="7758"/>
    <x v="1"/>
    <n v="7758"/>
    <s v="I"/>
    <s v="South Lanarkshire Council"/>
    <s v="I - South Lanarkshire Council"/>
    <x v="484"/>
    <x v="0"/>
    <s v="GIA"/>
    <x v="1"/>
    <b v="0"/>
    <n v="510357"/>
    <x v="0"/>
  </r>
  <r>
    <s v="G-400-0400"/>
    <s v="GIA Bank Account"/>
    <s v="06"/>
    <s v="AP-PY"/>
    <x v="75"/>
    <s v="000000010160"/>
    <n v="4670"/>
    <s v="6544-15"/>
    <n v="0"/>
    <n v="1212"/>
    <s v="ITEM001-The Templar Arts and Leisure Centre Trust"/>
    <n v="-1212"/>
    <n v="1212"/>
    <x v="1"/>
    <n v="1212"/>
    <s v="I"/>
    <s v="The Templar Arts and Leisure Centre Trust"/>
    <s v="I - The Templar Arts and Leisure Centre Trust"/>
    <x v="292"/>
    <x v="0"/>
    <s v="GIA"/>
    <x v="1"/>
    <b v="0"/>
    <n v="34850"/>
    <x v="0"/>
  </r>
  <r>
    <s v="G-400-0400"/>
    <s v="GIA Bank Account"/>
    <s v="06"/>
    <s v="AP-PY"/>
    <x v="75"/>
    <s v="000000010161"/>
    <n v="4670"/>
    <s v="6544-16"/>
    <n v="0"/>
    <n v="4128"/>
    <s v="IVOC001-Vocali3e"/>
    <n v="-4128"/>
    <n v="4128"/>
    <x v="1"/>
    <n v="4128"/>
    <s v="I"/>
    <s v="Vocali3e"/>
    <s v="I - Vocali3e"/>
    <x v="631"/>
    <x v="0"/>
    <s v="GIA"/>
    <x v="1"/>
    <b v="0"/>
    <n v="6628"/>
    <x v="1"/>
  </r>
  <r>
    <s v="G-400-0400"/>
    <s v="GIA Bank Account"/>
    <s v="06"/>
    <s v="AP-PY"/>
    <x v="75"/>
    <s v="000000010162"/>
    <n v="4670"/>
    <s v="6544-17"/>
    <n v="0"/>
    <n v="847.16"/>
    <s v="TCAP102-Capital Document Solutions Limited"/>
    <n v="-847.16"/>
    <n v="847.16"/>
    <x v="1"/>
    <n v="847.16"/>
    <s v="T"/>
    <s v="Capital Document Solutions Limited"/>
    <s v="T - Capital Document Solutions Limited"/>
    <x v="16"/>
    <x v="0"/>
    <s v="GIA"/>
    <x v="2"/>
    <b v="0"/>
    <n v="8914.119999999999"/>
    <x v="1"/>
  </r>
  <r>
    <s v="G-400-0400"/>
    <s v="GIA Bank Account"/>
    <s v="06"/>
    <s v="AP-PY"/>
    <x v="75"/>
    <s v="000000010163"/>
    <n v="4670"/>
    <s v="6544-18"/>
    <n v="0"/>
    <n v="366.18"/>
    <s v="TCAS101-Cascade Human Resources Ltd"/>
    <n v="-366.18"/>
    <n v="366.18"/>
    <x v="1"/>
    <n v="366.18"/>
    <s v="T"/>
    <s v="Cascade Human Resources Ltd"/>
    <s v="T - Cascade Human Resources Ltd"/>
    <x v="17"/>
    <x v="0"/>
    <s v="GIA"/>
    <x v="2"/>
    <b v="0"/>
    <n v="13706.61"/>
    <x v="1"/>
  </r>
  <r>
    <s v="G-400-0400"/>
    <s v="GIA Bank Account"/>
    <s v="06"/>
    <s v="AP-PY"/>
    <x v="75"/>
    <s v="000000010164"/>
    <n v="4670"/>
    <s v="6544-19"/>
    <n v="0"/>
    <n v="49.04"/>
    <s v="TCIT103-CITY MILK"/>
    <n v="-49.04"/>
    <n v="49.04"/>
    <x v="1"/>
    <n v="49.04"/>
    <s v="T"/>
    <s v="CITY MILK"/>
    <s v="T - CITY MILK"/>
    <x v="62"/>
    <x v="0"/>
    <s v="GIA"/>
    <x v="2"/>
    <b v="0"/>
    <n v="604.2700000000001"/>
    <x v="1"/>
  </r>
  <r>
    <s v="G-400-0400"/>
    <s v="GIA Bank Account"/>
    <s v="06"/>
    <s v="AP-PY"/>
    <x v="75"/>
    <s v="000000010165"/>
    <n v="4670"/>
    <s v="6544-20"/>
    <n v="0"/>
    <n v="531.75"/>
    <s v="TDUN102-Dundee Rep Theatre"/>
    <n v="-531.75"/>
    <n v="531.75"/>
    <x v="1"/>
    <n v="531.75"/>
    <s v="T"/>
    <s v="Dundee Rep Theatre"/>
    <s v="T - Dundee Rep Theatre"/>
    <x v="632"/>
    <x v="0"/>
    <s v="GIA"/>
    <x v="2"/>
    <b v="0"/>
    <n v="531.75"/>
    <x v="1"/>
  </r>
  <r>
    <s v="G-400-0400"/>
    <s v="GIA Bank Account"/>
    <s v="06"/>
    <s v="AP-PY"/>
    <x v="75"/>
    <s v="000000010166"/>
    <n v="4670"/>
    <s v="6544-21"/>
    <n v="0"/>
    <n v="7362"/>
    <s v="TELE100-EKOS LTD"/>
    <n v="-7362"/>
    <n v="7362"/>
    <x v="1"/>
    <n v="7362"/>
    <s v="T"/>
    <s v="EKOS LTD"/>
    <s v="T - EKOS LTD"/>
    <x v="633"/>
    <x v="21"/>
    <s v="GIA"/>
    <x v="2"/>
    <b v="0"/>
    <n v="29000.17"/>
    <x v="0"/>
  </r>
  <r>
    <s v="G-400-0400"/>
    <s v="GIA Bank Account"/>
    <s v="06"/>
    <s v="AP-PY"/>
    <x v="75"/>
    <s v="000000010171"/>
    <n v="4670"/>
    <s v="6544-22"/>
    <n v="0"/>
    <n v="249.9"/>
    <s v="TGAY100-Galway Gourmet"/>
    <n v="-249.9"/>
    <n v="249.9"/>
    <x v="1"/>
    <n v="249.9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06"/>
    <s v="AP-PY"/>
    <x v="75"/>
    <s v="000000010172"/>
    <n v="4670"/>
    <s v="6544-23"/>
    <n v="0"/>
    <n v="690.78"/>
    <s v="THAZ100-Hays Accountacy &amp; Finance"/>
    <n v="-690.78"/>
    <n v="690.78"/>
    <x v="1"/>
    <n v="690.78"/>
    <s v="T"/>
    <s v="Hays Accountacy &amp; Finance"/>
    <s v="T - Hays Accountacy &amp; Finance"/>
    <x v="12"/>
    <x v="0"/>
    <s v="GIA"/>
    <x v="2"/>
    <b v="0"/>
    <n v="9362.7000000000007"/>
    <x v="1"/>
  </r>
  <r>
    <s v="G-400-0400"/>
    <s v="GIA Bank Account"/>
    <s v="06"/>
    <s v="AP-PY"/>
    <x v="75"/>
    <s v="000000010173"/>
    <n v="4670"/>
    <s v="6544-24"/>
    <n v="0"/>
    <n v="3375"/>
    <s v="TNOR108-Norman Howie"/>
    <n v="-3375"/>
    <n v="3375"/>
    <x v="1"/>
    <n v="3375"/>
    <s v="T"/>
    <s v="Norman Howie"/>
    <s v="T - Norman Howie"/>
    <x v="84"/>
    <x v="4"/>
    <s v="GIA"/>
    <x v="2"/>
    <b v="0"/>
    <n v="37610.199999999997"/>
    <x v="0"/>
  </r>
  <r>
    <s v="G-400-0400"/>
    <s v="GIA Bank Account"/>
    <s v="06"/>
    <s v="AP-PY"/>
    <x v="75"/>
    <s v="000000010174"/>
    <n v="4670"/>
    <s v="6544-25"/>
    <n v="0"/>
    <n v="18480"/>
    <s v="TODS100-ODS Services Ltd"/>
    <n v="-18480"/>
    <n v="18480"/>
    <x v="1"/>
    <n v="18480"/>
    <s v="T"/>
    <s v="ODS Services Ltd"/>
    <s v="T - ODS Services Ltd"/>
    <x v="398"/>
    <x v="22"/>
    <s v="GIA"/>
    <x v="2"/>
    <b v="0"/>
    <n v="33870"/>
    <x v="0"/>
  </r>
  <r>
    <s v="G-400-0400"/>
    <s v="GIA Bank Account"/>
    <s v="06"/>
    <s v="AP-PY"/>
    <x v="76"/>
    <s v="000000010194"/>
    <n v="4696"/>
    <s v="6567-1"/>
    <n v="0"/>
    <n v="193.75"/>
    <s v="E0435-James McKenzie"/>
    <n v="-193.75"/>
    <n v="193.75"/>
    <x v="0"/>
    <n v="0"/>
    <s v="E"/>
    <s v="James McKenzie"/>
    <s v="E - James McKenzie"/>
    <x v="0"/>
    <x v="0"/>
    <s v="GIA"/>
    <x v="0"/>
    <b v="0"/>
    <n v="334393.72000000003"/>
    <x v="0"/>
  </r>
  <r>
    <s v="G-400-0400"/>
    <s v="GIA Bank Account"/>
    <s v="06"/>
    <s v="AP-PY"/>
    <x v="76"/>
    <s v="000000010195"/>
    <n v="4696"/>
    <s v="6567-2"/>
    <n v="0"/>
    <n v="41.96"/>
    <s v="E1758-Clare Hewitt"/>
    <n v="-41.96"/>
    <n v="41.96"/>
    <x v="0"/>
    <n v="0"/>
    <s v="E"/>
    <s v="Clare Hewitt"/>
    <s v="E - Clare Hewitt"/>
    <x v="0"/>
    <x v="0"/>
    <s v="GIA"/>
    <x v="0"/>
    <b v="0"/>
    <n v="334393.72000000003"/>
    <x v="0"/>
  </r>
  <r>
    <s v="G-400-0400"/>
    <s v="GIA Bank Account"/>
    <s v="06"/>
    <s v="AP-PY"/>
    <x v="76"/>
    <s v="000000010198"/>
    <n v="4696"/>
    <s v="6567-3"/>
    <n v="0"/>
    <n v="149.31"/>
    <s v="E1828-Leonie Bell"/>
    <n v="-149.31"/>
    <n v="149.31"/>
    <x v="0"/>
    <n v="0"/>
    <s v="E"/>
    <s v="Leonie Bell"/>
    <s v="E - Leonie Bell"/>
    <x v="0"/>
    <x v="0"/>
    <s v="GIA"/>
    <x v="0"/>
    <b v="0"/>
    <n v="334393.72000000003"/>
    <x v="0"/>
  </r>
  <r>
    <s v="G-400-0400"/>
    <s v="GIA Bank Account"/>
    <s v="06"/>
    <s v="AP-PY"/>
    <x v="76"/>
    <s v="000000010199"/>
    <n v="4696"/>
    <s v="6567-4"/>
    <n v="0"/>
    <n v="101.2"/>
    <s v="E1848-Raymond Black"/>
    <n v="-101.2"/>
    <n v="101.2"/>
    <x v="0"/>
    <n v="0"/>
    <s v="E"/>
    <s v="Raymond Black"/>
    <s v="E - Raymond Black"/>
    <x v="0"/>
    <x v="0"/>
    <s v="GIA"/>
    <x v="0"/>
    <b v="0"/>
    <n v="334393.72000000003"/>
    <x v="0"/>
  </r>
  <r>
    <s v="G-400-0400"/>
    <s v="GIA Bank Account"/>
    <s v="06"/>
    <s v="AP-PY"/>
    <x v="76"/>
    <s v="000000010201"/>
    <n v="4696"/>
    <s v="6567-5"/>
    <n v="0"/>
    <n v="214.8"/>
    <s v="TALB100-Alba Facilities Services Ltd"/>
    <n v="-214.8"/>
    <n v="214.8"/>
    <x v="1"/>
    <n v="214.8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06"/>
    <s v="AP-PY"/>
    <x v="76"/>
    <s v="000000010202"/>
    <n v="4696"/>
    <s v="6567-6"/>
    <n v="0"/>
    <n v="11624.76"/>
    <s v="TARR101-Arrowsmith Design Limited"/>
    <n v="-11624.76"/>
    <n v="11624.76"/>
    <x v="1"/>
    <n v="11624.76"/>
    <s v="T"/>
    <s v="Arrowsmith Design Limited"/>
    <s v="T - Arrowsmith Design Limited"/>
    <x v="634"/>
    <x v="0"/>
    <s v="GIA"/>
    <x v="2"/>
    <b v="0"/>
    <n v="17822.440000000002"/>
    <x v="1"/>
  </r>
  <r>
    <s v="G-400-0400"/>
    <s v="GIA Bank Account"/>
    <s v="06"/>
    <s v="AP-PY"/>
    <x v="76"/>
    <s v="000000010203"/>
    <n v="4696"/>
    <s v="6567-7"/>
    <n v="0"/>
    <n v="6860"/>
    <s v="TAST102-Astrid Flowers Limited"/>
    <n v="-6860"/>
    <n v="6860"/>
    <x v="1"/>
    <n v="6860"/>
    <s v="T"/>
    <s v="Astrid Flowers Limited"/>
    <s v="T - Astrid Flowers Limited"/>
    <x v="635"/>
    <x v="0"/>
    <s v="GIA"/>
    <x v="2"/>
    <b v="0"/>
    <n v="15820"/>
    <x v="1"/>
  </r>
  <r>
    <s v="G-400-0400"/>
    <s v="GIA Bank Account"/>
    <s v="06"/>
    <s v="AP-PY"/>
    <x v="76"/>
    <s v="000000010210"/>
    <n v="4696"/>
    <s v="6567-8"/>
    <n v="0"/>
    <n v="3311.94"/>
    <s v="TCAP103-Capita Travel and Events"/>
    <n v="-3311.94"/>
    <n v="3311.94"/>
    <x v="1"/>
    <n v="3311.94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6"/>
    <s v="AP-PY"/>
    <x v="76"/>
    <s v="000000010211"/>
    <n v="4696"/>
    <s v="6567-9"/>
    <n v="0"/>
    <n v="100"/>
    <s v="TCAV100-Cavan Convery"/>
    <n v="-100"/>
    <n v="100"/>
    <x v="1"/>
    <n v="100"/>
    <s v="T"/>
    <s v="Cavan Convery"/>
    <s v="T - Cavan Convery"/>
    <x v="331"/>
    <x v="0"/>
    <s v="GIA"/>
    <x v="2"/>
    <b v="0"/>
    <n v="420"/>
    <x v="1"/>
  </r>
  <r>
    <s v="G-400-0400"/>
    <s v="GIA Bank Account"/>
    <s v="06"/>
    <s v="AP-PY"/>
    <x v="76"/>
    <s v="000000010212"/>
    <n v="4696"/>
    <s v="6567-10"/>
    <n v="0"/>
    <n v="380.51"/>
    <s v="TCEN101-Centre For Contemporary Arts"/>
    <n v="-380.51"/>
    <n v="380.51"/>
    <x v="1"/>
    <n v="380.51"/>
    <s v="T"/>
    <s v="Centre For Contemporary Arts"/>
    <s v="T - Centre For Contemporary Arts"/>
    <x v="526"/>
    <x v="0"/>
    <s v="GIA"/>
    <x v="2"/>
    <b v="0"/>
    <n v="3468.26"/>
    <x v="1"/>
  </r>
  <r>
    <s v="G-400-0400"/>
    <s v="GIA Bank Account"/>
    <s v="06"/>
    <s v="AP-PY"/>
    <x v="76"/>
    <s v="000000010213"/>
    <n v="4696"/>
    <s v="6567-11"/>
    <n v="0"/>
    <n v="570.41999999999996"/>
    <s v="TCIT105-City Cabs (Edinburgh) Ltd"/>
    <n v="-570.41999999999996"/>
    <n v="570.41999999999996"/>
    <x v="1"/>
    <n v="570.41999999999996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06"/>
    <s v="AP-PY"/>
    <x v="76"/>
    <s v="000000010214"/>
    <n v="4696"/>
    <s v="6567-12"/>
    <n v="0"/>
    <n v="328.69"/>
    <s v="TDOU100-DotMailer Ltd"/>
    <n v="-328.69"/>
    <n v="328.69"/>
    <x v="1"/>
    <n v="328.69"/>
    <s v="T"/>
    <s v="DotMailer Ltd"/>
    <s v="T - DotMailer Ltd"/>
    <x v="246"/>
    <x v="0"/>
    <s v="GIA"/>
    <x v="2"/>
    <b v="0"/>
    <n v="5943.5199999999995"/>
    <x v="1"/>
  </r>
  <r>
    <s v="G-400-0400"/>
    <s v="GIA Bank Account"/>
    <s v="06"/>
    <s v="AP-PY"/>
    <x v="76"/>
    <s v="000000010215"/>
    <n v="4696"/>
    <s v="6567-13"/>
    <n v="0"/>
    <n v="1546"/>
    <s v="TFAB100-Fable Pictures Ltd"/>
    <n v="-1546"/>
    <n v="1546"/>
    <x v="1"/>
    <n v="1546"/>
    <s v="T"/>
    <s v="Fable Pictures Ltd"/>
    <s v="T - Fable Pictures Ltd"/>
    <x v="636"/>
    <x v="0"/>
    <s v="GIA"/>
    <x v="2"/>
    <b v="0"/>
    <n v="1546"/>
    <x v="1"/>
  </r>
  <r>
    <s v="G-400-0400"/>
    <s v="GIA Bank Account"/>
    <s v="06"/>
    <s v="AP-PY"/>
    <x v="76"/>
    <s v="000000010216"/>
    <n v="4696"/>
    <s v="6567-14"/>
    <n v="0"/>
    <n v="815.39"/>
    <s v="THIL100-Highland Network Ltd"/>
    <n v="-815.39"/>
    <n v="815.39"/>
    <x v="1"/>
    <n v="815.39"/>
    <s v="T"/>
    <s v="Highland Network Ltd"/>
    <s v="T - Highland Network Ltd"/>
    <x v="250"/>
    <x v="0"/>
    <s v="GIA"/>
    <x v="2"/>
    <b v="0"/>
    <n v="5952.12"/>
    <x v="1"/>
  </r>
  <r>
    <s v="G-400-0400"/>
    <s v="GIA Bank Account"/>
    <s v="06"/>
    <s v="AP-PY"/>
    <x v="76"/>
    <s v="000000010217"/>
    <n v="4696"/>
    <s v="6567-15"/>
    <n v="0"/>
    <n v="1754.54"/>
    <s v="THOL100-Hitachi Capital UK PLC"/>
    <n v="-1754.54"/>
    <n v="1754.54"/>
    <x v="1"/>
    <n v="1754.54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06"/>
    <s v="AP-PY"/>
    <x v="76"/>
    <s v="000000010219"/>
    <n v="4696"/>
    <s v="6567-16"/>
    <n v="0"/>
    <n v="2428.16"/>
    <s v="THUG100-Hudson Global Resources Limited"/>
    <n v="-2428.16"/>
    <n v="2428.16"/>
    <x v="1"/>
    <n v="2428.16"/>
    <s v="T"/>
    <s v="Hudson Global Resources Limited"/>
    <s v="T - Hudson Global Resources Limited"/>
    <x v="528"/>
    <x v="0"/>
    <s v="GIA"/>
    <x v="2"/>
    <b v="0"/>
    <n v="14673.420000000002"/>
    <x v="1"/>
  </r>
  <r>
    <s v="G-400-0400"/>
    <s v="GIA Bank Account"/>
    <s v="06"/>
    <s v="AP-PY"/>
    <x v="76"/>
    <s v="000000010220"/>
    <n v="4696"/>
    <s v="6567-17"/>
    <n v="0"/>
    <n v="887.04"/>
    <s v="TISL100-Iron Mountain"/>
    <n v="-887.04"/>
    <n v="887.04"/>
    <x v="1"/>
    <n v="887.04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6"/>
    <s v="AP-PY"/>
    <x v="76"/>
    <s v="000000010221"/>
    <n v="4696"/>
    <s v="6567-18"/>
    <n v="0"/>
    <n v="261.52999999999997"/>
    <s v="TOFF102-Office Depot (UK) Ltd"/>
    <n v="-261.52999999999997"/>
    <n v="261.52999999999997"/>
    <x v="1"/>
    <n v="261.52999999999997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06"/>
    <s v="AP-PY"/>
    <x v="76"/>
    <s v="000000010222"/>
    <n v="4696"/>
    <s v="6567-19"/>
    <n v="0"/>
    <n v="525"/>
    <s v="TPAL100-Palmaris Services Ltd.,"/>
    <n v="-525"/>
    <n v="525"/>
    <x v="1"/>
    <n v="525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06"/>
    <s v="AP-PY"/>
    <x v="76"/>
    <s v="000000010223"/>
    <n v="4696"/>
    <s v="6567-20"/>
    <n v="0"/>
    <n v="192.36"/>
    <s v="TSPR100-Spotless Commercial Cleaning Ltd"/>
    <n v="-192.36"/>
    <n v="192.36"/>
    <x v="1"/>
    <n v="192.36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6"/>
    <s v="AP-PY"/>
    <x v="77"/>
    <s v="000000010224"/>
    <n v="4707"/>
    <s v="6580-1"/>
    <n v="0"/>
    <n v="307.74"/>
    <s v="E0428-Laura MacKenzie Stuart"/>
    <n v="-307.74"/>
    <n v="307.74"/>
    <x v="0"/>
    <n v="0"/>
    <s v="E"/>
    <s v="Laura MacKenzie Stuart"/>
    <s v="E - Laura MacKenzie Stuart"/>
    <x v="0"/>
    <x v="0"/>
    <s v="GIA"/>
    <x v="0"/>
    <b v="0"/>
    <n v="334393.72000000003"/>
    <x v="0"/>
  </r>
  <r>
    <s v="G-400-0400"/>
    <s v="GIA Bank Account"/>
    <s v="06"/>
    <s v="AP-PY"/>
    <x v="77"/>
    <s v="000000010225"/>
    <n v="4707"/>
    <s v="6580-2"/>
    <n v="0"/>
    <n v="46.3"/>
    <s v="E0610-Lynsey McLeod"/>
    <n v="-46.3"/>
    <n v="46.3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06"/>
    <s v="AP-PY"/>
    <x v="77"/>
    <s v="000000010226"/>
    <n v="4707"/>
    <s v="6580-3"/>
    <n v="0"/>
    <n v="867.73"/>
    <s v="E1735-Ian Smith"/>
    <n v="-867.73"/>
    <n v="867.73"/>
    <x v="0"/>
    <n v="0"/>
    <s v="E"/>
    <s v="Ian Smith"/>
    <s v="E - Ian Smith"/>
    <x v="0"/>
    <x v="0"/>
    <s v="GIA"/>
    <x v="0"/>
    <b v="0"/>
    <n v="334393.72000000003"/>
    <x v="0"/>
  </r>
  <r>
    <s v="G-400-0400"/>
    <s v="GIA Bank Account"/>
    <s v="06"/>
    <s v="AP-PY"/>
    <x v="77"/>
    <s v="000000010227"/>
    <n v="4707"/>
    <s v="6580-4"/>
    <n v="0"/>
    <n v="3250"/>
    <s v="G100054-Sarah Kenchington"/>
    <n v="-3250"/>
    <n v="3250"/>
    <x v="1"/>
    <n v="3250"/>
    <s v="G"/>
    <s v="Sarah Kenchington"/>
    <s v="G - Sarah Kenchington"/>
    <x v="637"/>
    <x v="0"/>
    <s v="GIA"/>
    <x v="1"/>
    <b v="0"/>
    <n v="3250"/>
    <x v="1"/>
  </r>
  <r>
    <s v="G-400-0400"/>
    <s v="GIA Bank Account"/>
    <s v="06"/>
    <s v="AP-PY"/>
    <x v="77"/>
    <s v="000000010228"/>
    <n v="4707"/>
    <s v="6580-5"/>
    <n v="0"/>
    <n v="48750"/>
    <s v="G100117-Centre for the Moving Image"/>
    <n v="-48750"/>
    <n v="48750"/>
    <x v="1"/>
    <n v="48750"/>
    <s v="G"/>
    <s v="Centre for the Moving Image"/>
    <s v="G - Centre for the Moving Image"/>
    <x v="181"/>
    <x v="0"/>
    <s v="GIA"/>
    <x v="1"/>
    <b v="1"/>
    <n v="1115750"/>
    <x v="0"/>
  </r>
  <r>
    <s v="G-400-0400"/>
    <s v="GIA Bank Account"/>
    <s v="06"/>
    <s v="AP-PY"/>
    <x v="77"/>
    <s v="000000010229"/>
    <n v="4707"/>
    <s v="6580-6"/>
    <n v="0"/>
    <n v="532.17999999999995"/>
    <s v="G100142-Glasgow Film Theatre Ltd"/>
    <n v="-532.17999999999995"/>
    <n v="532.17999999999995"/>
    <x v="1"/>
    <n v="532.17999999999995"/>
    <s v="G"/>
    <s v="Glasgow Film Theatre Ltd"/>
    <s v="G - Glasgow Film Theatre Ltd"/>
    <x v="205"/>
    <x v="0"/>
    <s v="GIA"/>
    <x v="1"/>
    <b v="0"/>
    <n v="638204.17999999993"/>
    <x v="0"/>
  </r>
  <r>
    <s v="G-400-0400"/>
    <s v="GIA Bank Account"/>
    <s v="06"/>
    <s v="AP-PY"/>
    <x v="77"/>
    <s v="000000010230"/>
    <n v="4707"/>
    <s v="6580-7"/>
    <n v="0"/>
    <n v="17500"/>
    <s v="G100167-Scottish Book Trust"/>
    <n v="-17500"/>
    <n v="17500"/>
    <x v="1"/>
    <n v="17500"/>
    <s v="G"/>
    <s v="Scottish Book Trust"/>
    <s v="G - Scottish Book Trust"/>
    <x v="226"/>
    <x v="0"/>
    <s v="GIA"/>
    <x v="1"/>
    <b v="0"/>
    <n v="1241682"/>
    <x v="0"/>
  </r>
  <r>
    <s v="G-400-0400"/>
    <s v="GIA Bank Account"/>
    <s v="06"/>
    <s v="AP-PY"/>
    <x v="77"/>
    <s v="000000010231"/>
    <n v="4707"/>
    <s v="6580-8"/>
    <n v="0"/>
    <n v="2500"/>
    <s v="G100183-Traverse Theatre (Scotland) Ltd"/>
    <n v="-2500"/>
    <n v="2500"/>
    <x v="1"/>
    <n v="2500"/>
    <s v="G"/>
    <s v="Traverse Theatre (Scotland) Ltd"/>
    <s v="G - Traverse Theatre (Scotland) Ltd"/>
    <x v="240"/>
    <x v="0"/>
    <s v="GIA"/>
    <x v="1"/>
    <b v="0"/>
    <n v="987250"/>
    <x v="0"/>
  </r>
  <r>
    <s v="G-400-0400"/>
    <s v="GIA Bank Account"/>
    <s v="06"/>
    <s v="AP-PY"/>
    <x v="77"/>
    <s v="000000010232"/>
    <n v="4707"/>
    <s v="6580-9"/>
    <n v="0"/>
    <n v="1002"/>
    <s v="G100471-Juana Adcock"/>
    <n v="-1002"/>
    <n v="1002"/>
    <x v="1"/>
    <n v="1002"/>
    <s v="G"/>
    <s v="Juana Adcock"/>
    <s v="G - Juana Adcock"/>
    <x v="638"/>
    <x v="0"/>
    <s v="GIA"/>
    <x v="1"/>
    <b v="0"/>
    <n v="1336"/>
    <x v="1"/>
  </r>
  <r>
    <s v="G-400-0400"/>
    <s v="GIA Bank Account"/>
    <s v="06"/>
    <s v="AP-PY"/>
    <x v="77"/>
    <s v="000000010233"/>
    <n v="4707"/>
    <s v="6580-10"/>
    <n v="0"/>
    <n v="9643"/>
    <s v="IABE004-Aberdeenshire Council"/>
    <n v="-9643"/>
    <n v="9643"/>
    <x v="1"/>
    <n v="9643"/>
    <s v="I"/>
    <s v="Aberdeenshire Council"/>
    <s v="I - Aberdeenshire Council"/>
    <x v="455"/>
    <x v="0"/>
    <s v="GIA"/>
    <x v="1"/>
    <b v="0"/>
    <n v="787279"/>
    <x v="0"/>
  </r>
  <r>
    <s v="G-400-0400"/>
    <s v="GIA Bank Account"/>
    <s v="06"/>
    <s v="AP-PY"/>
    <x v="77"/>
    <s v="000000010234"/>
    <n v="4707"/>
    <s v="6580-11"/>
    <n v="0"/>
    <n v="2500"/>
    <s v="IASS001-The Association for Scottish Literary Studies"/>
    <n v="-2500"/>
    <n v="2500"/>
    <x v="1"/>
    <n v="2500"/>
    <s v="I"/>
    <s v="The Association for Scottish Literary Studies"/>
    <s v="I - The Association for Scottish Literary Studies"/>
    <x v="639"/>
    <x v="0"/>
    <s v="GIA"/>
    <x v="1"/>
    <b v="0"/>
    <n v="2500"/>
    <x v="1"/>
  </r>
  <r>
    <s v="G-400-0400"/>
    <s v="GIA Bank Account"/>
    <s v="06"/>
    <s v="AP-PY"/>
    <x v="77"/>
    <s v="000000010235"/>
    <n v="4707"/>
    <s v="6580-12"/>
    <n v="0"/>
    <n v="20000"/>
    <s v="IDAN003-Dance House"/>
    <n v="-20000"/>
    <n v="20000"/>
    <x v="1"/>
    <n v="20000"/>
    <s v="I"/>
    <s v="Dance House"/>
    <s v="I - Dance House"/>
    <x v="640"/>
    <x v="0"/>
    <s v="GIA"/>
    <x v="1"/>
    <b v="0"/>
    <n v="20000"/>
    <x v="1"/>
  </r>
  <r>
    <s v="G-400-0400"/>
    <s v="GIA Bank Account"/>
    <s v="06"/>
    <s v="AP-PY"/>
    <x v="77"/>
    <s v="000000010236"/>
    <n v="4707"/>
    <s v="6580-13"/>
    <n v="0"/>
    <n v="1905"/>
    <s v="IGLA027-Glasgow Improvisers Orchestra"/>
    <n v="-1905"/>
    <n v="1905"/>
    <x v="1"/>
    <n v="1905"/>
    <s v="I"/>
    <s v="Glasgow Improvisers Orchestra"/>
    <s v="I - Glasgow Improvisers Orchestra"/>
    <x v="641"/>
    <x v="0"/>
    <s v="GIA"/>
    <x v="1"/>
    <b v="0"/>
    <n v="1905"/>
    <x v="1"/>
  </r>
  <r>
    <s v="G-400-0400"/>
    <s v="GIA Bank Account"/>
    <s v="06"/>
    <s v="AP-PY"/>
    <x v="77"/>
    <s v="000000010237"/>
    <n v="4707"/>
    <s v="6580-14"/>
    <n v="0"/>
    <n v="488722"/>
    <s v="IHIG002-Highland Council"/>
    <n v="-488722"/>
    <n v="488722"/>
    <x v="1"/>
    <n v="488722"/>
    <s v="I"/>
    <s v="Highland Council"/>
    <s v="I - Highland Council"/>
    <x v="43"/>
    <x v="0"/>
    <s v="GIA"/>
    <x v="1"/>
    <b v="1"/>
    <n v="700706.22"/>
    <x v="0"/>
  </r>
  <r>
    <s v="G-400-0400"/>
    <s v="GIA Bank Account"/>
    <s v="06"/>
    <s v="AP-PY"/>
    <x v="77"/>
    <s v="000000010238"/>
    <n v="4707"/>
    <s v="6580-15"/>
    <n v="0"/>
    <n v="1250"/>
    <s v="IIAI003-Iain Finlay Macleod"/>
    <n v="-1250"/>
    <n v="1250"/>
    <x v="1"/>
    <n v="1250"/>
    <s v="I"/>
    <s v="Iain Finlay Macleod"/>
    <s v="I - Iain Finlay Macleod"/>
    <x v="642"/>
    <x v="0"/>
    <s v="GIA"/>
    <x v="1"/>
    <b v="0"/>
    <n v="1250"/>
    <x v="1"/>
  </r>
  <r>
    <s v="G-400-0400"/>
    <s v="GIA Bank Account"/>
    <s v="06"/>
    <s v="AP-PY"/>
    <x v="77"/>
    <s v="000000010239"/>
    <n v="4707"/>
    <s v="6580-16"/>
    <n v="0"/>
    <n v="2250"/>
    <s v="IJUN001-The Junction"/>
    <n v="-2250"/>
    <n v="2250"/>
    <x v="1"/>
    <n v="2250"/>
    <s v="I"/>
    <s v="The Junction"/>
    <s v="I - The Junction"/>
    <x v="643"/>
    <x v="0"/>
    <s v="GIA"/>
    <x v="1"/>
    <b v="0"/>
    <n v="2250"/>
    <x v="1"/>
  </r>
  <r>
    <s v="G-400-0400"/>
    <s v="GIA Bank Account"/>
    <s v="06"/>
    <s v="AP-PY"/>
    <x v="77"/>
    <s v="000000010240"/>
    <n v="4707"/>
    <s v="6580-17"/>
    <n v="0"/>
    <n v="545"/>
    <s v="IMEL002-Melanie Jordan"/>
    <n v="-545"/>
    <n v="545"/>
    <x v="1"/>
    <n v="545"/>
    <s v="I"/>
    <s v="Melanie Jordan"/>
    <s v="I - Melanie Jordan"/>
    <x v="644"/>
    <x v="0"/>
    <s v="GIA"/>
    <x v="1"/>
    <b v="0"/>
    <n v="545"/>
    <x v="1"/>
  </r>
  <r>
    <s v="G-400-0400"/>
    <s v="GIA Bank Account"/>
    <s v="06"/>
    <s v="AP-PY"/>
    <x v="77"/>
    <s v="000000010241"/>
    <n v="4707"/>
    <s v="6580-18"/>
    <n v="0"/>
    <n v="17773"/>
    <s v="IMOR002-Moray Council"/>
    <n v="-17773"/>
    <n v="17773"/>
    <x v="1"/>
    <n v="17773"/>
    <s v="I"/>
    <s v="Moray Council"/>
    <s v="I - Moray Council"/>
    <x v="645"/>
    <x v="0"/>
    <s v="GIA"/>
    <x v="1"/>
    <b v="0"/>
    <n v="195501"/>
    <x v="0"/>
  </r>
  <r>
    <s v="G-400-0400"/>
    <s v="GIA Bank Account"/>
    <s v="06"/>
    <s v="AP-PY"/>
    <x v="77"/>
    <s v="000000010242"/>
    <n v="4707"/>
    <s v="6580-19"/>
    <n v="0"/>
    <n v="75000"/>
    <s v="INAT014-National Youth Orchestras of Scotland"/>
    <n v="-75000"/>
    <n v="75000"/>
    <x v="1"/>
    <n v="75000"/>
    <s v="I"/>
    <s v="National Youth Orchestras of Scotland"/>
    <s v="I - National Youth Orchestras of Scotland"/>
    <x v="434"/>
    <x v="0"/>
    <s v="GIA"/>
    <x v="1"/>
    <b v="1"/>
    <n v="126250"/>
    <x v="0"/>
  </r>
  <r>
    <s v="G-400-0400"/>
    <s v="GIA Bank Account"/>
    <s v="06"/>
    <s v="AP-PY"/>
    <x v="77"/>
    <s v="000000010243"/>
    <n v="4707"/>
    <s v="6580-20"/>
    <n v="0"/>
    <n v="375"/>
    <s v="IPIN001-Pinkie Maclure"/>
    <n v="-375"/>
    <n v="375"/>
    <x v="1"/>
    <n v="375"/>
    <s v="I"/>
    <s v="Pinkie Maclure"/>
    <s v="I - Pinkie Maclure"/>
    <x v="646"/>
    <x v="0"/>
    <s v="GIA"/>
    <x v="1"/>
    <b v="0"/>
    <n v="375"/>
    <x v="1"/>
  </r>
  <r>
    <s v="G-400-0400"/>
    <s v="GIA Bank Account"/>
    <s v="06"/>
    <s v="AP-PY"/>
    <x v="77"/>
    <s v="000000010244"/>
    <n v="4707"/>
    <s v="6580-21"/>
    <n v="0"/>
    <n v="5500"/>
    <s v="ISCO098-Scotch Bonnet Records ltd"/>
    <n v="-5500"/>
    <n v="5500"/>
    <x v="1"/>
    <n v="5500"/>
    <s v="I"/>
    <s v="Scotch Bonnet Records ltd"/>
    <s v="I - Scotch Bonnet Records ltd"/>
    <x v="647"/>
    <x v="0"/>
    <s v="GIA"/>
    <x v="1"/>
    <b v="0"/>
    <n v="5500"/>
    <x v="1"/>
  </r>
  <r>
    <s v="G-400-0400"/>
    <s v="GIA Bank Account"/>
    <s v="06"/>
    <s v="AP-PY"/>
    <x v="77"/>
    <s v="000000010245"/>
    <n v="4707"/>
    <s v="6580-22"/>
    <n v="0"/>
    <n v="22800"/>
    <s v="ITHE023-The Scottish Brass Band Association"/>
    <n v="-22800"/>
    <n v="22800"/>
    <x v="1"/>
    <n v="22800"/>
    <s v="I"/>
    <s v="The Scottish Brass Band Association"/>
    <s v="I - The Scottish Brass Band Association"/>
    <x v="615"/>
    <x v="0"/>
    <s v="GIA"/>
    <x v="1"/>
    <b v="0"/>
    <n v="60800"/>
    <x v="0"/>
  </r>
  <r>
    <s v="G-400-0400"/>
    <s v="GIA Bank Account"/>
    <s v="06"/>
    <s v="AP-PY"/>
    <x v="77"/>
    <s v="000000010246"/>
    <n v="4707"/>
    <s v="6580-23"/>
    <n v="0"/>
    <n v="24000"/>
    <s v="IYOU007-Youth Theatre Arts Scotland"/>
    <n v="-24000"/>
    <n v="24000"/>
    <x v="1"/>
    <n v="24000"/>
    <s v="I"/>
    <s v="Youth Theatre Arts Scotland"/>
    <s v="I - Youth Theatre Arts Scotland"/>
    <x v="648"/>
    <x v="0"/>
    <s v="GIA"/>
    <x v="1"/>
    <b v="0"/>
    <n v="24000"/>
    <x v="1"/>
  </r>
  <r>
    <s v="G-400-0400"/>
    <s v="GIA Bank Account"/>
    <s v="06"/>
    <s v="AP-PY"/>
    <x v="77"/>
    <s v="000000010247"/>
    <n v="4707"/>
    <s v="6580-24"/>
    <n v="0"/>
    <n v="1954"/>
    <s v="TALL101-Allander Print Limited"/>
    <n v="-1954"/>
    <n v="1954"/>
    <x v="1"/>
    <n v="1954"/>
    <s v="T"/>
    <s v="Allander Print Limited"/>
    <s v="T - Allander Print Limited"/>
    <x v="443"/>
    <x v="0"/>
    <s v="GIA"/>
    <x v="2"/>
    <b v="0"/>
    <n v="20985.399999999998"/>
    <x v="1"/>
  </r>
  <r>
    <s v="G-400-0400"/>
    <s v="GIA Bank Account"/>
    <s v="06"/>
    <s v="AP-PY"/>
    <x v="77"/>
    <s v="000000010248"/>
    <n v="4707"/>
    <s v="6580-25"/>
    <n v="0"/>
    <n v="326.52"/>
    <s v="TBEE100-Beathag Mhoireasdan"/>
    <n v="-326.52"/>
    <n v="326.52"/>
    <x v="1"/>
    <n v="326.52"/>
    <s v="T"/>
    <s v="Beathag Mhoireasdan"/>
    <s v="T - Beathag Mhoireasdan"/>
    <x v="595"/>
    <x v="0"/>
    <s v="GIA"/>
    <x v="2"/>
    <b v="0"/>
    <n v="4333.3"/>
    <x v="1"/>
  </r>
  <r>
    <s v="G-400-0400"/>
    <s v="GIA Bank Account"/>
    <s v="06"/>
    <s v="AP-PY"/>
    <x v="77"/>
    <s v="000000010249"/>
    <n v="4707"/>
    <s v="6580-26"/>
    <n v="0"/>
    <n v="886.71"/>
    <s v="TBRI111-British Telecommunications Plc"/>
    <n v="-886.71"/>
    <n v="886.71"/>
    <x v="1"/>
    <n v="886.71"/>
    <s v="T"/>
    <s v="British Telecommunications Plc"/>
    <s v="T - British Telecommunications Plc"/>
    <x v="414"/>
    <x v="0"/>
    <s v="GIA"/>
    <x v="2"/>
    <b v="0"/>
    <n v="3718.79"/>
    <x v="1"/>
  </r>
  <r>
    <s v="G-400-0400"/>
    <s v="GIA Bank Account"/>
    <s v="06"/>
    <s v="AP-PY"/>
    <x v="77"/>
    <s v="000000010250"/>
    <n v="4707"/>
    <s v="6580-27"/>
    <n v="0"/>
    <n v="64.92"/>
    <s v="TCHA101-Changeworks Recycling Ltd"/>
    <n v="-64.92"/>
    <n v="64.92"/>
    <x v="1"/>
    <n v="64.92"/>
    <s v="T"/>
    <s v="Changeworks Recycling Ltd"/>
    <s v="T - Changeworks Recycling Ltd"/>
    <x v="61"/>
    <x v="0"/>
    <s v="GIA"/>
    <x v="2"/>
    <b v="0"/>
    <n v="287.58"/>
    <x v="1"/>
  </r>
  <r>
    <s v="G-400-0400"/>
    <s v="GIA Bank Account"/>
    <s v="06"/>
    <s v="AP-PY"/>
    <x v="77"/>
    <s v="000000010251"/>
    <n v="4707"/>
    <s v="6580-28"/>
    <n v="0"/>
    <n v="512.28"/>
    <s v="TJAM101-James F Kidd &amp; Son Ltd"/>
    <n v="-512.28"/>
    <n v="512.28"/>
    <x v="1"/>
    <n v="512.28"/>
    <s v="T"/>
    <s v="James F Kidd &amp; Son Ltd"/>
    <s v="T - James F Kidd &amp; Son Ltd"/>
    <x v="80"/>
    <x v="0"/>
    <s v="GIA"/>
    <x v="2"/>
    <b v="0"/>
    <n v="2300.2799999999997"/>
    <x v="1"/>
  </r>
  <r>
    <s v="G-400-0400"/>
    <s v="GIA Bank Account"/>
    <s v="06"/>
    <s v="AP-PY"/>
    <x v="77"/>
    <s v="000000010252"/>
    <n v="4707"/>
    <s v="6580-29"/>
    <n v="0"/>
    <n v="520"/>
    <s v="TOFF103-Office Care"/>
    <n v="-520"/>
    <n v="520"/>
    <x v="1"/>
    <n v="520"/>
    <s v="T"/>
    <s v="Office Care"/>
    <s v="T - Office Care"/>
    <x v="264"/>
    <x v="0"/>
    <s v="GIA"/>
    <x v="2"/>
    <b v="0"/>
    <n v="8491.49"/>
    <x v="1"/>
  </r>
  <r>
    <s v="G-400-0400"/>
    <s v="GIA Bank Account"/>
    <s v="06"/>
    <s v="AP-PY"/>
    <x v="77"/>
    <s v="000000010266"/>
    <n v="4707"/>
    <s v="6580-30"/>
    <n v="0"/>
    <n v="5234.25"/>
    <s v="TPER104-Pertemps Recruitment Partnership Limited"/>
    <n v="-5234.25"/>
    <n v="5234.25"/>
    <x v="1"/>
    <n v="5234.25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6"/>
    <s v="AP-PY"/>
    <x v="77"/>
    <s v="000000010267"/>
    <n v="4707"/>
    <s v="6580-31"/>
    <n v="0"/>
    <n v="165.1"/>
    <s v="TROB111-Robert Wiseman Dairies Ltd"/>
    <n v="-165.1"/>
    <n v="165.1"/>
    <x v="1"/>
    <n v="165.1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06"/>
    <s v="AP-PY"/>
    <x v="77"/>
    <s v="000000010268"/>
    <n v="4707"/>
    <s v="6580-32"/>
    <n v="0"/>
    <n v="5700"/>
    <s v="TSQU102-Squiz (Scotland) Ltd"/>
    <n v="-5700"/>
    <n v="5700"/>
    <x v="1"/>
    <n v="5700"/>
    <s v="T"/>
    <s v="Squiz (Scotland) Ltd"/>
    <s v="T - Squiz (Scotland) Ltd"/>
    <x v="334"/>
    <x v="16"/>
    <s v="GIA"/>
    <x v="2"/>
    <b v="0"/>
    <n v="39780"/>
    <x v="0"/>
  </r>
  <r>
    <s v="G-400-0400"/>
    <s v="GIA Bank Account"/>
    <s v="06"/>
    <s v="AP-PY"/>
    <x v="78"/>
    <s v="000000010269"/>
    <n v="4746"/>
    <s v="6612-1"/>
    <n v="0"/>
    <n v="60"/>
    <s v="E0234-Elaine Brown"/>
    <n v="-60"/>
    <n v="60"/>
    <x v="0"/>
    <n v="0"/>
    <s v="E"/>
    <s v="Elaine Brown"/>
    <s v="E - Elaine Brown"/>
    <x v="0"/>
    <x v="0"/>
    <s v="GIA"/>
    <x v="0"/>
    <b v="0"/>
    <n v="334393.72000000003"/>
    <x v="0"/>
  </r>
  <r>
    <s v="G-400-0400"/>
    <s v="GIA Bank Account"/>
    <s v="06"/>
    <s v="AP-PY"/>
    <x v="78"/>
    <s v="000000010270"/>
    <n v="4746"/>
    <s v="6612-2"/>
    <n v="0"/>
    <n v="157.86000000000001"/>
    <s v="E0254-Scott Donaldson"/>
    <n v="-157.86000000000001"/>
    <n v="157.86000000000001"/>
    <x v="0"/>
    <n v="0"/>
    <s v="E"/>
    <s v="Scott Donaldson"/>
    <s v="E - Scott Donaldson"/>
    <x v="0"/>
    <x v="0"/>
    <s v="GIA"/>
    <x v="0"/>
    <b v="0"/>
    <n v="334393.72000000003"/>
    <x v="0"/>
  </r>
  <r>
    <s v="G-400-0400"/>
    <s v="GIA Bank Account"/>
    <s v="06"/>
    <s v="AP-PY"/>
    <x v="78"/>
    <s v="000000010271"/>
    <n v="4746"/>
    <s v="6612-3"/>
    <n v="0"/>
    <n v="60"/>
    <s v="E0431-Stephen Vallely"/>
    <n v="-60"/>
    <n v="60"/>
    <x v="0"/>
    <n v="0"/>
    <s v="E"/>
    <s v="Stephen Vallely"/>
    <s v="E - Stephen Vallely"/>
    <x v="0"/>
    <x v="0"/>
    <s v="GIA"/>
    <x v="0"/>
    <b v="0"/>
    <n v="334393.72000000003"/>
    <x v="0"/>
  </r>
  <r>
    <s v="G-400-0400"/>
    <s v="GIA Bank Account"/>
    <s v="06"/>
    <s v="AP-PY"/>
    <x v="78"/>
    <s v="000000010272"/>
    <n v="4746"/>
    <s v="6612-4"/>
    <n v="0"/>
    <n v="120.79"/>
    <s v="E1741-Emma Turnbull"/>
    <n v="-120.79"/>
    <n v="120.79"/>
    <x v="0"/>
    <n v="0"/>
    <s v="E"/>
    <s v="Emma Turnbull"/>
    <s v="E - Emma Turnbull"/>
    <x v="0"/>
    <x v="0"/>
    <s v="GIA"/>
    <x v="0"/>
    <b v="0"/>
    <n v="334393.72000000003"/>
    <x v="0"/>
  </r>
  <r>
    <s v="G-400-0400"/>
    <s v="GIA Bank Account"/>
    <s v="06"/>
    <s v="AP-PY"/>
    <x v="78"/>
    <s v="000000010275"/>
    <n v="4746"/>
    <s v="6612-5"/>
    <n v="0"/>
    <n v="400.22"/>
    <s v="E1865-Brodie Pringle"/>
    <n v="-400.22"/>
    <n v="400.22"/>
    <x v="0"/>
    <n v="0"/>
    <s v="E"/>
    <s v="Brodie Pringle"/>
    <s v="E - Brodie Pringle"/>
    <x v="0"/>
    <x v="0"/>
    <s v="GIA"/>
    <x v="0"/>
    <b v="0"/>
    <n v="334393.72000000003"/>
    <x v="0"/>
  </r>
  <r>
    <s v="G-400-0400"/>
    <s v="GIA Bank Account"/>
    <s v="06"/>
    <s v="AP-PY"/>
    <x v="78"/>
    <s v="000000010276"/>
    <n v="4746"/>
    <s v="6612-6"/>
    <n v="0"/>
    <n v="63.12"/>
    <s v="E1898-Allan Berry"/>
    <n v="-63.12"/>
    <n v="63.12"/>
    <x v="0"/>
    <n v="0"/>
    <s v="E"/>
    <s v="Allan Berry"/>
    <s v="E - Allan Berry"/>
    <x v="0"/>
    <x v="0"/>
    <s v="GIA"/>
    <x v="0"/>
    <b v="0"/>
    <n v="334393.72000000003"/>
    <x v="0"/>
  </r>
  <r>
    <s v="G-400-0400"/>
    <s v="GIA Bank Account"/>
    <s v="06"/>
    <s v="AP-PY"/>
    <x v="78"/>
    <s v="000000010277"/>
    <n v="4746"/>
    <s v="6612-7"/>
    <n v="0"/>
    <n v="79.78"/>
    <s v="E1904-Morag Macdonald"/>
    <n v="-79.78"/>
    <n v="79.78"/>
    <x v="0"/>
    <n v="0"/>
    <s v="E"/>
    <s v="Morag Macdonald"/>
    <s v="E - Morag Macdonald"/>
    <x v="0"/>
    <x v="0"/>
    <s v="GIA"/>
    <x v="0"/>
    <b v="0"/>
    <n v="334393.72000000003"/>
    <x v="0"/>
  </r>
  <r>
    <s v="G-400-0400"/>
    <s v="GIA Bank Account"/>
    <s v="06"/>
    <s v="AP-PY"/>
    <x v="78"/>
    <s v="000000010278"/>
    <n v="4746"/>
    <s v="6612-8"/>
    <n v="0"/>
    <n v="151.19999999999999"/>
    <s v="TALB100-Alba Facilities Services Ltd"/>
    <n v="-151.19999999999999"/>
    <n v="151.19999999999999"/>
    <x v="1"/>
    <n v="151.19999999999999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06"/>
    <s v="AP-PY"/>
    <x v="78"/>
    <s v="000000010279"/>
    <n v="4746"/>
    <s v="6612-9"/>
    <n v="0"/>
    <n v="56400.68"/>
    <s v="TART109-Arts Council Retirement Plan (1994)"/>
    <n v="-56400.68"/>
    <n v="56400.68"/>
    <x v="1"/>
    <n v="56400.68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06"/>
    <s v="AP-PY"/>
    <x v="78"/>
    <s v="000000010280"/>
    <n v="4746"/>
    <s v="6612-10"/>
    <n v="0"/>
    <n v="3000"/>
    <s v="TASH101-Ashrafunneesa Hussain"/>
    <n v="-3000"/>
    <n v="3000"/>
    <x v="1"/>
    <n v="3000"/>
    <s v="T"/>
    <s v="Ashrafunneesa Hussain"/>
    <s v="T - Ashrafunneesa Hussain"/>
    <x v="649"/>
    <x v="0"/>
    <s v="GIA"/>
    <x v="2"/>
    <b v="0"/>
    <n v="6106.79"/>
    <x v="1"/>
  </r>
  <r>
    <s v="G-400-0400"/>
    <s v="GIA Bank Account"/>
    <s v="06"/>
    <s v="AP-PY"/>
    <x v="78"/>
    <s v="000000010281"/>
    <n v="4746"/>
    <s v="6612-11"/>
    <n v="0"/>
    <n v="46.8"/>
    <s v="TBUS100-Burness Paul LLP"/>
    <n v="-46.8"/>
    <n v="46.8"/>
    <x v="1"/>
    <n v="46.8"/>
    <s v="T"/>
    <s v="Burness Paul LLP"/>
    <s v="T - Burness Paul LLP"/>
    <x v="650"/>
    <x v="0"/>
    <s v="GIA"/>
    <x v="2"/>
    <b v="0"/>
    <n v="627.59999999999991"/>
    <x v="1"/>
  </r>
  <r>
    <s v="G-400-0400"/>
    <s v="GIA Bank Account"/>
    <s v="06"/>
    <s v="AP-PY"/>
    <x v="78"/>
    <s v="000000010288"/>
    <n v="4746"/>
    <s v="6612-12"/>
    <n v="0"/>
    <n v="3664.56"/>
    <s v="TCAP103-Capita Travel and Events"/>
    <n v="-3664.56"/>
    <n v="3664.56"/>
    <x v="1"/>
    <n v="3664.56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6"/>
    <s v="AP-PY"/>
    <x v="78"/>
    <s v="000000010289"/>
    <n v="4746"/>
    <s v="6612-13"/>
    <n v="0"/>
    <n v="479.99"/>
    <s v="TCHI101-Child Support Agency"/>
    <n v="-479.99"/>
    <n v="479.99"/>
    <x v="1"/>
    <n v="479.99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06"/>
    <s v="AP-PY"/>
    <x v="78"/>
    <s v="000000010290"/>
    <n v="4746"/>
    <s v="6612-14"/>
    <n v="0"/>
    <n v="12"/>
    <s v="TCIT104-City Laundry &amp; Ironing Services"/>
    <n v="-12"/>
    <n v="12"/>
    <x v="1"/>
    <n v="12"/>
    <s v="T"/>
    <s v="City Laundry &amp; Ironing Services"/>
    <s v="T - City Laundry &amp; Ironing Services"/>
    <x v="244"/>
    <x v="0"/>
    <s v="GIA"/>
    <x v="2"/>
    <b v="0"/>
    <n v="49.5"/>
    <x v="1"/>
  </r>
  <r>
    <s v="G-400-0400"/>
    <s v="GIA Bank Account"/>
    <s v="06"/>
    <s v="AP-PY"/>
    <x v="78"/>
    <s v="000000010293"/>
    <n v="4746"/>
    <s v="6612-15"/>
    <n v="0"/>
    <n v="485.42"/>
    <s v="TEAM100-Eagle Couriers (Scotland) Ltd"/>
    <n v="-485.42"/>
    <n v="485.42"/>
    <x v="1"/>
    <n v="485.42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6"/>
    <s v="AP-PY"/>
    <x v="78"/>
    <s v="000000010294"/>
    <n v="4746"/>
    <s v="6612-16"/>
    <n v="0"/>
    <n v="85"/>
    <s v="TEMB100-Embo Ltd"/>
    <n v="-85"/>
    <n v="85"/>
    <x v="1"/>
    <n v="85"/>
    <s v="T"/>
    <s v="Embo Ltd"/>
    <s v="T - Embo Ltd"/>
    <x v="263"/>
    <x v="0"/>
    <s v="GIA"/>
    <x v="2"/>
    <b v="0"/>
    <n v="1827.5"/>
    <x v="1"/>
  </r>
  <r>
    <s v="G-400-0400"/>
    <s v="GIA Bank Account"/>
    <s v="06"/>
    <s v="AP-PY"/>
    <x v="78"/>
    <s v="000000010295"/>
    <n v="4746"/>
    <s v="6612-17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06"/>
    <s v="AP-PY"/>
    <x v="78"/>
    <s v="000000010296"/>
    <n v="4746"/>
    <s v="6612-18"/>
    <n v="0"/>
    <n v="473.18"/>
    <s v="THAZ100-Hays Accountacy &amp; Finance"/>
    <n v="-473.18"/>
    <n v="473.18"/>
    <x v="1"/>
    <n v="473.18"/>
    <s v="T"/>
    <s v="Hays Accountacy &amp; Finance"/>
    <s v="T - Hays Accountacy &amp; Finance"/>
    <x v="12"/>
    <x v="0"/>
    <s v="GIA"/>
    <x v="2"/>
    <b v="0"/>
    <n v="9362.7000000000007"/>
    <x v="1"/>
  </r>
  <r>
    <s v="G-400-0400"/>
    <s v="GIA Bank Account"/>
    <s v="06"/>
    <s v="AP-PY"/>
    <x v="78"/>
    <s v="000000010297"/>
    <n v="4746"/>
    <s v="6612-19"/>
    <n v="0"/>
    <n v="86182.25"/>
    <s v="THMR100-HM Revenue &amp; Customs Only - 961PP10305354"/>
    <n v="-86182.25"/>
    <n v="86182.25"/>
    <x v="1"/>
    <n v="86182.25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06"/>
    <s v="AP-PY"/>
    <x v="78"/>
    <s v="000000010298"/>
    <n v="4746"/>
    <s v="6612-20"/>
    <n v="0"/>
    <n v="1043.28"/>
    <s v="TISL100-Iron Mountain"/>
    <n v="-1043.28"/>
    <n v="1043.28"/>
    <x v="1"/>
    <n v="1043.28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6"/>
    <s v="AP-PY"/>
    <x v="78"/>
    <s v="000000010299"/>
    <n v="4746"/>
    <s v="6612-21"/>
    <n v="0"/>
    <n v="290.35000000000002"/>
    <s v="TMSF100-MSF Union Dues  -  Ref 38190751"/>
    <n v="-290.35000000000002"/>
    <n v="290.35000000000002"/>
    <x v="1"/>
    <n v="290.35000000000002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06"/>
    <s v="AP-PY"/>
    <x v="78"/>
    <s v="000000010300"/>
    <n v="4746"/>
    <s v="6612-22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06"/>
    <s v="AP-PY"/>
    <x v="78"/>
    <s v="000000010301"/>
    <n v="4746"/>
    <s v="6612-23"/>
    <n v="0"/>
    <n v="322.5"/>
    <s v="TPAC102-Out of the Blue Arts &amp; Education Trust"/>
    <n v="-322.5"/>
    <n v="322.5"/>
    <x v="1"/>
    <n v="322.5"/>
    <s v="T"/>
    <s v="Out of the Blue Arts &amp; Education Trust"/>
    <s v="T - Out of the Blue Arts &amp; Education Trust"/>
    <x v="651"/>
    <x v="0"/>
    <s v="GIA"/>
    <x v="2"/>
    <b v="0"/>
    <n v="487.5"/>
    <x v="1"/>
  </r>
  <r>
    <s v="G-400-0400"/>
    <s v="GIA Bank Account"/>
    <s v="06"/>
    <s v="AP-PY"/>
    <x v="78"/>
    <s v="000000010302"/>
    <n v="4746"/>
    <s v="6612-24"/>
    <n v="0"/>
    <n v="152.72999999999999"/>
    <s v="TPCS100-PCS"/>
    <n v="-152.72999999999999"/>
    <n v="152.72999999999999"/>
    <x v="1"/>
    <n v="152.72999999999999"/>
    <s v="T"/>
    <s v="PCS"/>
    <s v="T - PCS"/>
    <x v="148"/>
    <x v="0"/>
    <s v="GIA"/>
    <x v="2"/>
    <b v="0"/>
    <n v="1903.1800000000003"/>
    <x v="1"/>
  </r>
  <r>
    <s v="G-400-0400"/>
    <s v="GIA Bank Account"/>
    <s v="06"/>
    <s v="AP-PY"/>
    <x v="78"/>
    <s v="000000010306"/>
    <n v="4746"/>
    <s v="6612-25"/>
    <n v="0"/>
    <n v="1418.77"/>
    <s v="TPER104-Pertemps Recruitment Partnership Limited"/>
    <n v="-1418.77"/>
    <n v="1418.77"/>
    <x v="1"/>
    <n v="1418.77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6"/>
    <s v="AP-PY"/>
    <x v="78"/>
    <s v="000000010307"/>
    <n v="4746"/>
    <s v="6612-26"/>
    <n v="0"/>
    <n v="86.34"/>
    <s v="TPHS100-PHS Group Ltd"/>
    <n v="-86.34"/>
    <n v="86.34"/>
    <x v="1"/>
    <n v="86.34"/>
    <s v="T"/>
    <s v="PHS Group Ltd"/>
    <s v="T - PHS Group Ltd"/>
    <x v="652"/>
    <x v="0"/>
    <s v="GIA"/>
    <x v="2"/>
    <b v="0"/>
    <n v="86.34"/>
    <x v="1"/>
  </r>
  <r>
    <s v="G-400-0400"/>
    <s v="GIA Bank Account"/>
    <s v="06"/>
    <s v="AP-PY"/>
    <x v="78"/>
    <s v="000000010308"/>
    <n v="4746"/>
    <s v="6612-27"/>
    <n v="0"/>
    <n v="300"/>
    <s v="TSTE116-Stephen Green"/>
    <n v="-300"/>
    <n v="300"/>
    <x v="1"/>
    <n v="300"/>
    <s v="T"/>
    <s v="Stephen Green"/>
    <s v="T - Stephen Green"/>
    <x v="653"/>
    <x v="0"/>
    <s v="GIA"/>
    <x v="2"/>
    <b v="0"/>
    <n v="300"/>
    <x v="1"/>
  </r>
  <r>
    <s v="G-400-0400"/>
    <s v="GIA Bank Account"/>
    <s v="06"/>
    <s v="AP-PY"/>
    <x v="78"/>
    <s v="000000010309"/>
    <n v="4746"/>
    <s v="6612-28"/>
    <n v="0"/>
    <n v="115"/>
    <s v="TSTR102-Strathclyde Pension Fund - EMP129/PF4313"/>
    <n v="-115"/>
    <n v="115"/>
    <x v="1"/>
    <n v="11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6"/>
    <s v="AP-PY"/>
    <x v="78"/>
    <s v="000000010310"/>
    <n v="4746"/>
    <s v="6612-29"/>
    <n v="0"/>
    <n v="12786.09"/>
    <s v="TSTR103-Strathclyde Pension Fund - EMP129/PF4313"/>
    <n v="-12786.09"/>
    <n v="12786.09"/>
    <x v="1"/>
    <n v="12786.09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6"/>
    <s v="AP-PY"/>
    <x v="78"/>
    <s v="000000010311"/>
    <n v="4746"/>
    <s v="6612-30"/>
    <n v="0"/>
    <n v="2400"/>
    <s v="TTIG101-TIGA Account"/>
    <n v="-2400"/>
    <n v="2400"/>
    <x v="1"/>
    <n v="2400"/>
    <s v="T"/>
    <s v="TIGA Account"/>
    <s v="T - TIGA Account"/>
    <x v="654"/>
    <x v="0"/>
    <s v="GIA"/>
    <x v="2"/>
    <b v="0"/>
    <n v="2400"/>
    <x v="1"/>
  </r>
  <r>
    <s v="G-400-0400"/>
    <s v="GIA Bank Account"/>
    <s v="06"/>
    <s v="AP-PY"/>
    <x v="78"/>
    <s v="000000010312"/>
    <n v="4746"/>
    <s v="6612-31"/>
    <n v="0"/>
    <n v="6000"/>
    <s v="TTON101-Tony Panayiotou"/>
    <n v="-6000"/>
    <n v="6000"/>
    <x v="1"/>
    <n v="6000"/>
    <s v="T"/>
    <s v="Tony Panayiotou"/>
    <s v="T - Tony Panayiotou"/>
    <x v="655"/>
    <x v="0"/>
    <s v="GIA"/>
    <x v="2"/>
    <b v="0"/>
    <n v="14000"/>
    <x v="1"/>
  </r>
  <r>
    <s v="G-400-0400"/>
    <s v="GIA Bank Account"/>
    <s v="06"/>
    <s v="AP-PY"/>
    <x v="79"/>
    <s v="000000010313"/>
    <n v="4770"/>
    <s v="6630-1"/>
    <n v="0"/>
    <n v="26.15"/>
    <s v="E0134-David Taylor"/>
    <n v="-26.15"/>
    <n v="26.15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6"/>
    <s v="AP-PY"/>
    <x v="79"/>
    <s v="000000010314"/>
    <n v="4770"/>
    <s v="6630-2"/>
    <n v="0"/>
    <n v="35.18"/>
    <s v="E1137-Robert Cosh"/>
    <n v="-35.18"/>
    <n v="35.18"/>
    <x v="0"/>
    <n v="0"/>
    <s v="E"/>
    <s v="Robert Cosh"/>
    <s v="E - Robert Cosh"/>
    <x v="0"/>
    <x v="0"/>
    <s v="GIA"/>
    <x v="0"/>
    <b v="0"/>
    <n v="334393.72000000003"/>
    <x v="0"/>
  </r>
  <r>
    <s v="G-400-0400"/>
    <s v="GIA Bank Account"/>
    <s v="06"/>
    <s v="AP-PY"/>
    <x v="79"/>
    <s v="000000010315"/>
    <n v="4770"/>
    <s v="6630-3"/>
    <n v="0"/>
    <n v="118.5"/>
    <s v="E1606-Jaine Lumsden"/>
    <n v="-118.5"/>
    <n v="118.5"/>
    <x v="0"/>
    <n v="0"/>
    <s v="E"/>
    <s v="Jaine Lumsden"/>
    <s v="E - Jaine Lumsden"/>
    <x v="0"/>
    <x v="0"/>
    <s v="GIA"/>
    <x v="0"/>
    <b v="0"/>
    <n v="334393.72000000003"/>
    <x v="0"/>
  </r>
  <r>
    <s v="G-400-0400"/>
    <s v="GIA Bank Account"/>
    <s v="06"/>
    <s v="AP-PY"/>
    <x v="79"/>
    <s v="000000010316"/>
    <n v="4770"/>
    <s v="6630-4"/>
    <n v="0"/>
    <n v="40.770000000000003"/>
    <s v="E1857-Stephen Palmer"/>
    <n v="-40.770000000000003"/>
    <n v="40.770000000000003"/>
    <x v="0"/>
    <n v="0"/>
    <s v="E"/>
    <s v="Stephen Palmer"/>
    <s v="E - Stephen Palmer"/>
    <x v="0"/>
    <x v="0"/>
    <s v="GIA"/>
    <x v="0"/>
    <b v="0"/>
    <n v="334393.72000000003"/>
    <x v="0"/>
  </r>
  <r>
    <s v="G-400-0400"/>
    <s v="GIA Bank Account"/>
    <s v="06"/>
    <s v="AP-PY"/>
    <x v="79"/>
    <s v="000000010317"/>
    <n v="4770"/>
    <s v="6630-5"/>
    <n v="0"/>
    <n v="648"/>
    <s v="G100479-Robbie Synge"/>
    <n v="-648"/>
    <n v="648"/>
    <x v="1"/>
    <n v="648"/>
    <s v="G"/>
    <s v="Robbie Synge"/>
    <s v="G - Robbie Synge"/>
    <x v="656"/>
    <x v="0"/>
    <s v="GIA"/>
    <x v="1"/>
    <b v="0"/>
    <n v="648"/>
    <x v="1"/>
  </r>
  <r>
    <s v="G-400-0400"/>
    <s v="GIA Bank Account"/>
    <s v="06"/>
    <s v="AP-PY"/>
    <x v="79"/>
    <s v="000000010318"/>
    <n v="4770"/>
    <s v="6630-6"/>
    <n v="0"/>
    <n v="2796"/>
    <s v="IBRI010-Brian Molley"/>
    <n v="-2796"/>
    <n v="2796"/>
    <x v="1"/>
    <n v="2796"/>
    <s v="I"/>
    <s v="Brian Molley"/>
    <s v="I - Brian Molley"/>
    <x v="1"/>
    <x v="0"/>
    <s v="GIA"/>
    <x v="1"/>
    <b v="0"/>
    <n v="5962"/>
    <x v="1"/>
  </r>
  <r>
    <s v="G-400-0400"/>
    <s v="GIA Bank Account"/>
    <s v="06"/>
    <s v="AP-PY"/>
    <x v="79"/>
    <s v="000000010319"/>
    <n v="4770"/>
    <s v="6630-7"/>
    <n v="0"/>
    <n v="3119"/>
    <s v="ICAR018-Caroline McCluskey"/>
    <n v="-3119"/>
    <n v="3119"/>
    <x v="1"/>
    <n v="3119"/>
    <s v="I"/>
    <s v="Caroline McCluskey"/>
    <s v="I - Caroline McCluskey"/>
    <x v="657"/>
    <x v="0"/>
    <s v="GIA"/>
    <x v="1"/>
    <b v="0"/>
    <n v="3119"/>
    <x v="1"/>
  </r>
  <r>
    <s v="G-400-0400"/>
    <s v="GIA Bank Account"/>
    <s v="06"/>
    <s v="AP-PY"/>
    <x v="79"/>
    <s v="000000010320"/>
    <n v="4770"/>
    <s v="6630-8"/>
    <n v="0"/>
    <n v="1500"/>
    <s v="IDAN010-Danuta Ramos"/>
    <n v="-1500"/>
    <n v="1500"/>
    <x v="1"/>
    <n v="1500"/>
    <s v="I"/>
    <s v="Danuta Ramos"/>
    <s v="I - Danuta Ramos"/>
    <x v="658"/>
    <x v="0"/>
    <s v="GIA"/>
    <x v="1"/>
    <b v="0"/>
    <n v="1500"/>
    <x v="1"/>
  </r>
  <r>
    <s v="G-400-0400"/>
    <s v="GIA Bank Account"/>
    <s v="06"/>
    <s v="AP-PY"/>
    <x v="79"/>
    <s v="000000010321"/>
    <n v="4770"/>
    <s v="6630-9"/>
    <n v="0"/>
    <n v="1960"/>
    <s v="IEAS003-East Dunbartonshire Leisure and Culture Trust"/>
    <n v="-1960"/>
    <n v="1960"/>
    <x v="1"/>
    <n v="1960"/>
    <s v="I"/>
    <s v="East Dunbartonshire Leisure and Culture Trust"/>
    <s v="I - East Dunbartonshire Leisure and Culture Trust"/>
    <x v="659"/>
    <x v="0"/>
    <s v="GIA"/>
    <x v="1"/>
    <b v="0"/>
    <n v="1960"/>
    <x v="1"/>
  </r>
  <r>
    <s v="G-400-0400"/>
    <s v="GIA Bank Account"/>
    <s v="06"/>
    <s v="AP-PY"/>
    <x v="79"/>
    <s v="000000010322"/>
    <n v="4770"/>
    <s v="6630-10"/>
    <n v="0"/>
    <n v="21250"/>
    <s v="IFES003-Festivals Edinburgh"/>
    <n v="-21250"/>
    <n v="21250"/>
    <x v="1"/>
    <n v="21250"/>
    <s v="I"/>
    <s v="Festivals Edinburgh"/>
    <s v="I - Festivals Edinburgh"/>
    <x v="607"/>
    <x v="0"/>
    <s v="GIA"/>
    <x v="1"/>
    <b v="0"/>
    <n v="346500"/>
    <x v="0"/>
  </r>
  <r>
    <s v="G-400-0400"/>
    <s v="GIA Bank Account"/>
    <s v="06"/>
    <s v="AP-PY"/>
    <x v="79"/>
    <s v="000000010323"/>
    <n v="4770"/>
    <s v="6630-11"/>
    <n v="0"/>
    <n v="18000"/>
    <s v="IFIL002-Film Access Network Scotland (FANS)"/>
    <n v="-18000"/>
    <n v="18000"/>
    <x v="1"/>
    <n v="18000"/>
    <s v="I"/>
    <s v="Film Access Network Scotland (FANS)"/>
    <s v="I - Film Access Network Scotland (FANS)"/>
    <x v="660"/>
    <x v="0"/>
    <s v="GIA"/>
    <x v="1"/>
    <b v="0"/>
    <n v="18000"/>
    <x v="1"/>
  </r>
  <r>
    <s v="G-400-0400"/>
    <s v="GIA Bank Account"/>
    <s v="06"/>
    <s v="AP-PY"/>
    <x v="79"/>
    <s v="000000010324"/>
    <n v="4770"/>
    <s v="6630-12"/>
    <n v="0"/>
    <n v="15000"/>
    <s v="IROT001-Rothesay District Pipe Band"/>
    <n v="-15000"/>
    <n v="15000"/>
    <x v="1"/>
    <n v="15000"/>
    <s v="I"/>
    <s v="Rothesay District Pipe Band"/>
    <s v="I - Rothesay District Pipe Band"/>
    <x v="613"/>
    <x v="0"/>
    <s v="GIA"/>
    <x v="1"/>
    <b v="0"/>
    <n v="25000"/>
    <x v="0"/>
  </r>
  <r>
    <s v="G-400-0400"/>
    <s v="GIA Bank Account"/>
    <s v="06"/>
    <s v="AP-PY"/>
    <x v="79"/>
    <s v="000000010325"/>
    <n v="4770"/>
    <s v="6630-13"/>
    <n v="0"/>
    <n v="24000"/>
    <s v="ISCR001-Screen Education Edinburgh"/>
    <n v="-24000"/>
    <n v="24000"/>
    <x v="1"/>
    <n v="24000"/>
    <s v="I"/>
    <s v="Screen Education Edinburgh"/>
    <s v="I - Screen Education Edinburgh"/>
    <x v="344"/>
    <x v="0"/>
    <s v="GIA"/>
    <x v="1"/>
    <b v="0"/>
    <n v="63000"/>
    <x v="0"/>
  </r>
  <r>
    <s v="G-400-0400"/>
    <s v="GIA Bank Account"/>
    <s v="06"/>
    <s v="AP-PY"/>
    <x v="79"/>
    <s v="000000010326"/>
    <n v="4770"/>
    <s v="6630-14"/>
    <n v="0"/>
    <n v="1250"/>
    <s v="IYOU008-Youth Highland"/>
    <n v="-1250"/>
    <n v="1250"/>
    <x v="1"/>
    <n v="1250"/>
    <s v="I"/>
    <s v="Youth Highland"/>
    <s v="I - Youth Highland"/>
    <x v="296"/>
    <x v="0"/>
    <s v="GIA"/>
    <x v="1"/>
    <b v="0"/>
    <n v="5000"/>
    <x v="1"/>
  </r>
  <r>
    <s v="G-400-0400"/>
    <s v="GIA Bank Account"/>
    <s v="06"/>
    <s v="AP-PY"/>
    <x v="79"/>
    <s v="000000010327"/>
    <n v="4770"/>
    <s v="6630-15"/>
    <n v="0"/>
    <n v="1576.8"/>
    <s v="TCAL105-Call Print Group Limited"/>
    <n v="-1576.8"/>
    <n v="1576.8"/>
    <x v="1"/>
    <n v="1576.8"/>
    <s v="T"/>
    <s v="Call Print Group Limited"/>
    <s v="T - Call Print Group Limited"/>
    <x v="661"/>
    <x v="0"/>
    <s v="GIA"/>
    <x v="2"/>
    <b v="0"/>
    <n v="1627.2"/>
    <x v="1"/>
  </r>
  <r>
    <s v="G-400-0400"/>
    <s v="GIA Bank Account"/>
    <s v="06"/>
    <s v="AP-PY"/>
    <x v="79"/>
    <s v="000000010328"/>
    <n v="4770"/>
    <s v="6630-16"/>
    <n v="0"/>
    <n v="112.64"/>
    <s v="TCOM104-COMMSWORLD LTD"/>
    <n v="-112.64"/>
    <n v="112.64"/>
    <x v="1"/>
    <n v="112.64"/>
    <s v="T"/>
    <s v="COMMSWORLD LTD"/>
    <s v="T - COMMSWORLD LTD"/>
    <x v="63"/>
    <x v="0"/>
    <s v="GIA"/>
    <x v="2"/>
    <b v="0"/>
    <n v="5918.3899999999994"/>
    <x v="1"/>
  </r>
  <r>
    <s v="G-400-0400"/>
    <s v="GIA Bank Account"/>
    <s v="06"/>
    <s v="AP-PY"/>
    <x v="79"/>
    <s v="000000010329"/>
    <n v="4770"/>
    <s v="6630-17"/>
    <n v="0"/>
    <n v="1200"/>
    <s v="TEDI118-Edinburgh International Film Festival"/>
    <n v="-1200"/>
    <n v="1200"/>
    <x v="1"/>
    <n v="1200"/>
    <s v="T"/>
    <s v="Edinburgh International Film Festival"/>
    <s v="T - Edinburgh International Film Festival"/>
    <x v="547"/>
    <x v="0"/>
    <s v="GIA"/>
    <x v="2"/>
    <b v="0"/>
    <n v="6000"/>
    <x v="1"/>
  </r>
  <r>
    <s v="G-400-0400"/>
    <s v="GIA Bank Account"/>
    <s v="06"/>
    <s v="AP-PY"/>
    <x v="79"/>
    <s v="000000010331"/>
    <n v="4770"/>
    <s v="6630-18"/>
    <n v="0"/>
    <n v="3915.79"/>
    <s v="TEDI119-Edinburgh Computer Services ( Scotland ) Ltd"/>
    <n v="-3915.79"/>
    <n v="3915.79"/>
    <x v="1"/>
    <n v="3915.79"/>
    <s v="T"/>
    <s v="Edinburgh Computer Services ( Scotland ) Ltd"/>
    <s v="T - Edinburgh Computer Services ( Scotland ) Ltd"/>
    <x v="662"/>
    <x v="0"/>
    <s v="GIA"/>
    <x v="2"/>
    <b v="0"/>
    <n v="3915.79"/>
    <x v="1"/>
  </r>
  <r>
    <s v="G-400-0400"/>
    <s v="GIA Bank Account"/>
    <s v="06"/>
    <s v="AP-PY"/>
    <x v="79"/>
    <s v="000000010332"/>
    <n v="4770"/>
    <s v="6630-19"/>
    <n v="0"/>
    <n v="5812.21"/>
    <s v="TPUL101-Pulsant (Scotland) Ltd"/>
    <n v="-5812.21"/>
    <n v="5812.21"/>
    <x v="1"/>
    <n v="5812.21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06"/>
    <s v="AP-PY"/>
    <x v="79"/>
    <s v="000000010333"/>
    <n v="4770"/>
    <s v="6630-20"/>
    <n v="0"/>
    <n v="1077"/>
    <s v="TROY100-Ross Promotional Products Llimited"/>
    <n v="-1077"/>
    <n v="1077"/>
    <x v="1"/>
    <n v="1077"/>
    <s v="T"/>
    <s v="Ross Promotional Products Llimited"/>
    <s v="T - Ross Promotional Products Llimited"/>
    <x v="399"/>
    <x v="0"/>
    <s v="GIA"/>
    <x v="2"/>
    <b v="0"/>
    <n v="7125"/>
    <x v="1"/>
  </r>
  <r>
    <s v="G-400-0400"/>
    <s v="GIA Bank Account"/>
    <s v="06"/>
    <s v="AP-PY"/>
    <x v="79"/>
    <s v="000000010334"/>
    <n v="4770"/>
    <s v="6630-21"/>
    <n v="0"/>
    <n v="33.200000000000003"/>
    <s v="TSTE106-Steve Grimmond"/>
    <n v="-33.200000000000003"/>
    <n v="33.200000000000003"/>
    <x v="1"/>
    <n v="33.200000000000003"/>
    <s v="T"/>
    <s v="Steve Grimmond"/>
    <s v="T - Steve Grimmond"/>
    <x v="299"/>
    <x v="0"/>
    <s v="GIA"/>
    <x v="2"/>
    <b v="0"/>
    <n v="188.3"/>
    <x v="1"/>
  </r>
  <r>
    <s v="G-400-0400"/>
    <s v="GIA Bank Account"/>
    <s v="06"/>
    <s v="AP-PY"/>
    <x v="79"/>
    <s v="000000010335"/>
    <n v="4770"/>
    <s v="6630-22"/>
    <n v="0"/>
    <n v="447.2"/>
    <s v="TTHE156-The Melting Pot"/>
    <n v="-447.2"/>
    <n v="447.2"/>
    <x v="1"/>
    <n v="447.2"/>
    <s v="T"/>
    <s v="The Melting Pot"/>
    <s v="T - The Melting Pot"/>
    <x v="663"/>
    <x v="0"/>
    <s v="GIA"/>
    <x v="2"/>
    <b v="0"/>
    <n v="447.2"/>
    <x v="1"/>
  </r>
  <r>
    <s v="G-400-0400"/>
    <s v="GIA Bank Account"/>
    <s v="06"/>
    <s v="AP-PY"/>
    <x v="79"/>
    <s v="000000010336"/>
    <n v="4771"/>
    <s v="6631-1"/>
    <n v="0"/>
    <n v="745.42"/>
    <s v="TRUB100-RSE Scotland Foundation"/>
    <n v="-745.42"/>
    <n v="745.42"/>
    <x v="1"/>
    <n v="745.42"/>
    <s v="T"/>
    <s v="RSE Scotland Foundation"/>
    <s v="T - RSE Scotland Foundation"/>
    <x v="507"/>
    <x v="0"/>
    <s v="GIA"/>
    <x v="2"/>
    <b v="0"/>
    <n v="974.4"/>
    <x v="1"/>
  </r>
  <r>
    <s v="G-400-0400"/>
    <s v="GIA Bank Account"/>
    <s v="06"/>
    <s v="AP-PY"/>
    <x v="74"/>
    <s v="000000010338"/>
    <n v="4798"/>
    <s v="6666-1"/>
    <n v="0"/>
    <n v="242.87"/>
    <s v="E0134-David Taylor"/>
    <n v="-242.87"/>
    <n v="242.87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6"/>
    <s v="AP-PY"/>
    <x v="74"/>
    <s v="000000010339"/>
    <n v="4798"/>
    <s v="6666-2"/>
    <n v="0"/>
    <n v="153.80000000000001"/>
    <s v="E0387-Catriona Campbell"/>
    <n v="-153.80000000000001"/>
    <n v="153.80000000000001"/>
    <x v="0"/>
    <n v="0"/>
    <s v="E"/>
    <s v="Catriona Campbell"/>
    <s v="E - Catriona Campbell"/>
    <x v="0"/>
    <x v="0"/>
    <s v="GIA"/>
    <x v="0"/>
    <b v="0"/>
    <n v="334393.72000000003"/>
    <x v="0"/>
  </r>
  <r>
    <s v="G-400-0400"/>
    <s v="GIA Bank Account"/>
    <s v="06"/>
    <s v="AP-PY"/>
    <x v="74"/>
    <s v="000000010340"/>
    <n v="4798"/>
    <s v="6666-3"/>
    <n v="0"/>
    <n v="99.9"/>
    <s v="E1620-Babafemi Folorunso"/>
    <n v="-99.9"/>
    <n v="99.9"/>
    <x v="0"/>
    <n v="0"/>
    <s v="E"/>
    <s v="Babafemi Folorunso"/>
    <s v="E - Babafemi Folorunso"/>
    <x v="0"/>
    <x v="0"/>
    <s v="GIA"/>
    <x v="0"/>
    <b v="0"/>
    <n v="334393.72000000003"/>
    <x v="0"/>
  </r>
  <r>
    <s v="G-400-0400"/>
    <s v="GIA Bank Account"/>
    <s v="06"/>
    <s v="AP-PY"/>
    <x v="74"/>
    <s v="000000010341"/>
    <n v="4798"/>
    <s v="6666-4"/>
    <n v="0"/>
    <n v="50.3"/>
    <s v="E1720-Anne Petrie"/>
    <n v="-50.3"/>
    <n v="50.3"/>
    <x v="0"/>
    <n v="0"/>
    <s v="E"/>
    <s v="Anne Petrie"/>
    <s v="E - Anne Petrie"/>
    <x v="0"/>
    <x v="0"/>
    <s v="GIA"/>
    <x v="0"/>
    <b v="0"/>
    <n v="334393.72000000003"/>
    <x v="0"/>
  </r>
  <r>
    <s v="G-400-0400"/>
    <s v="GIA Bank Account"/>
    <s v="06"/>
    <s v="AP-PY"/>
    <x v="74"/>
    <s v="000000010343"/>
    <n v="4798"/>
    <s v="6666-5"/>
    <n v="0"/>
    <n v="124.22"/>
    <s v="E1758-Clare Hewitt"/>
    <n v="-124.22"/>
    <n v="124.22"/>
    <x v="0"/>
    <n v="0"/>
    <s v="E"/>
    <s v="Clare Hewitt"/>
    <s v="E - Clare Hewitt"/>
    <x v="0"/>
    <x v="0"/>
    <s v="GIA"/>
    <x v="0"/>
    <b v="0"/>
    <n v="334393.72000000003"/>
    <x v="0"/>
  </r>
  <r>
    <s v="G-400-0400"/>
    <s v="GIA Bank Account"/>
    <s v="06"/>
    <s v="AP-PY"/>
    <x v="80"/>
    <s v="000000010344"/>
    <n v="4799"/>
    <s v="6667-1"/>
    <n v="0"/>
    <n v="59"/>
    <s v="E0416-Sarah McKay"/>
    <n v="-59"/>
    <n v="59"/>
    <x v="0"/>
    <n v="0"/>
    <s v="E"/>
    <s v="Sarah McKay"/>
    <s v="E - Sarah McKay"/>
    <x v="0"/>
    <x v="0"/>
    <s v="GIA"/>
    <x v="0"/>
    <b v="0"/>
    <n v="334393.72000000003"/>
    <x v="0"/>
  </r>
  <r>
    <s v="G-400-0400"/>
    <s v="GIA Bank Account"/>
    <s v="06"/>
    <s v="AP-PY"/>
    <x v="80"/>
    <s v="000000010345"/>
    <n v="4799"/>
    <s v="6667-2"/>
    <n v="0"/>
    <n v="60"/>
    <s v="E0424-Alastair Evans"/>
    <n v="-60"/>
    <n v="60"/>
    <x v="0"/>
    <n v="0"/>
    <s v="E"/>
    <s v="Alastair Evans"/>
    <s v="E - Alastair Evans"/>
    <x v="0"/>
    <x v="0"/>
    <s v="GIA"/>
    <x v="0"/>
    <b v="0"/>
    <n v="334393.72000000003"/>
    <x v="0"/>
  </r>
  <r>
    <s v="G-400-0400"/>
    <s v="GIA Bank Account"/>
    <s v="06"/>
    <s v="AP-PY"/>
    <x v="80"/>
    <s v="000000010347"/>
    <n v="4799"/>
    <s v="6667-3"/>
    <n v="0"/>
    <n v="384.17"/>
    <s v="E1865-Brodie Pringle"/>
    <n v="-384.17"/>
    <n v="384.17"/>
    <x v="0"/>
    <n v="0"/>
    <s v="E"/>
    <s v="Brodie Pringle"/>
    <s v="E - Brodie Pringle"/>
    <x v="0"/>
    <x v="0"/>
    <s v="GIA"/>
    <x v="0"/>
    <b v="0"/>
    <n v="334393.72000000003"/>
    <x v="0"/>
  </r>
  <r>
    <s v="G-400-0400"/>
    <s v="GIA Bank Account"/>
    <s v="06"/>
    <s v="AP-PY"/>
    <x v="80"/>
    <s v="000000010349"/>
    <n v="4799"/>
    <s v="6667-4"/>
    <n v="0"/>
    <n v="37.44"/>
    <s v="E1910-Kristina Johansen-Seznec"/>
    <n v="-37.44"/>
    <n v="37.44"/>
    <x v="0"/>
    <n v="0"/>
    <s v="E"/>
    <s v="Kristina Johansen-Seznec"/>
    <s v="E - Kristina Johansen-Seznec"/>
    <x v="0"/>
    <x v="0"/>
    <s v="GIA"/>
    <x v="0"/>
    <b v="0"/>
    <n v="334393.72000000003"/>
    <x v="0"/>
  </r>
  <r>
    <s v="G-400-0400"/>
    <s v="GIA Bank Account"/>
    <s v="06"/>
    <s v="AP-PY"/>
    <x v="80"/>
    <s v="000000010350"/>
    <n v="4799"/>
    <s v="6667-5"/>
    <n v="0"/>
    <n v="30.9"/>
    <s v="E1916-Laura Black"/>
    <n v="-30.9"/>
    <n v="30.9"/>
    <x v="0"/>
    <n v="0"/>
    <s v="E"/>
    <s v="Laura Black"/>
    <s v="E - Laura Black"/>
    <x v="0"/>
    <x v="0"/>
    <s v="GIA"/>
    <x v="0"/>
    <b v="0"/>
    <n v="334393.72000000003"/>
    <x v="0"/>
  </r>
  <r>
    <s v="G-400-0400"/>
    <s v="GIA Bank Account"/>
    <s v="06"/>
    <s v="AP-PY"/>
    <x v="80"/>
    <s v="000000010351"/>
    <n v="4799"/>
    <s v="6667-6"/>
    <n v="0"/>
    <n v="27.52"/>
    <s v="TARO100-Arnold Clark Finance Ltd"/>
    <n v="-27.52"/>
    <n v="27.52"/>
    <x v="1"/>
    <n v="27.52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6"/>
    <s v="AP-PY"/>
    <x v="80"/>
    <s v="000000010352"/>
    <n v="4799"/>
    <s v="6667-7"/>
    <n v="0"/>
    <n v="180"/>
    <s v="TCEN101-Centre For Contemporary Arts"/>
    <n v="-180"/>
    <n v="180"/>
    <x v="1"/>
    <n v="180"/>
    <s v="T"/>
    <s v="Centre For Contemporary Arts"/>
    <s v="T - Centre For Contemporary Arts"/>
    <x v="526"/>
    <x v="0"/>
    <s v="GIA"/>
    <x v="2"/>
    <b v="0"/>
    <n v="3468.26"/>
    <x v="1"/>
  </r>
  <r>
    <s v="G-400-0400"/>
    <s v="GIA Bank Account"/>
    <s v="06"/>
    <s v="AP-PY"/>
    <x v="80"/>
    <s v="000000010353"/>
    <n v="4799"/>
    <s v="6667-8"/>
    <n v="0"/>
    <n v="12"/>
    <s v="TCIT104-City Laundry &amp; Ironing Services"/>
    <n v="-12"/>
    <n v="12"/>
    <x v="1"/>
    <n v="12"/>
    <s v="T"/>
    <s v="City Laundry &amp; Ironing Services"/>
    <s v="T - City Laundry &amp; Ironing Services"/>
    <x v="244"/>
    <x v="0"/>
    <s v="GIA"/>
    <x v="2"/>
    <b v="0"/>
    <n v="49.5"/>
    <x v="1"/>
  </r>
  <r>
    <s v="G-400-0400"/>
    <s v="GIA Bank Account"/>
    <s v="06"/>
    <s v="AP-PY"/>
    <x v="80"/>
    <s v="000000010355"/>
    <n v="4799"/>
    <s v="6667-9"/>
    <n v="0"/>
    <n v="773.72"/>
    <s v="TCON100-Computershare Voucher Services"/>
    <n v="-773.72"/>
    <n v="773.72"/>
    <x v="1"/>
    <n v="773.72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06"/>
    <s v="AP-PY"/>
    <x v="80"/>
    <s v="000000010356"/>
    <n v="4799"/>
    <s v="6667-10"/>
    <n v="0"/>
    <n v="90.48"/>
    <s v="TEDG100-Eden Springs UK Ltd"/>
    <n v="-90.48"/>
    <n v="90.48"/>
    <x v="1"/>
    <n v="90.48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06"/>
    <s v="AP-PY"/>
    <x v="80"/>
    <s v="000000010357"/>
    <n v="4799"/>
    <s v="6667-11"/>
    <n v="0"/>
    <n v="200"/>
    <s v="TELE101-Elean Goodman"/>
    <n v="-200"/>
    <n v="200"/>
    <x v="1"/>
    <n v="200"/>
    <s v="T"/>
    <s v="Elean Goodman"/>
    <s v="T - Elean Goodman"/>
    <x v="664"/>
    <x v="0"/>
    <s v="GIA"/>
    <x v="2"/>
    <b v="0"/>
    <n v="200"/>
    <x v="1"/>
  </r>
  <r>
    <s v="G-400-0400"/>
    <s v="GIA Bank Account"/>
    <s v="06"/>
    <s v="AP-PY"/>
    <x v="80"/>
    <s v="000000010358"/>
    <n v="4799"/>
    <s v="6667-12"/>
    <n v="0"/>
    <n v="540"/>
    <s v="THAR102-Harper Macleod LLP"/>
    <n v="-540"/>
    <n v="540"/>
    <x v="1"/>
    <n v="540"/>
    <s v="T"/>
    <s v="Harper Macleod LLP"/>
    <s v="T - Harper Macleod LLP"/>
    <x v="665"/>
    <x v="0"/>
    <s v="GIA"/>
    <x v="2"/>
    <b v="0"/>
    <n v="3840"/>
    <x v="1"/>
  </r>
  <r>
    <s v="G-400-0400"/>
    <s v="GIA Bank Account"/>
    <s v="06"/>
    <s v="AP-PY"/>
    <x v="80"/>
    <s v="000000010359"/>
    <n v="4799"/>
    <s v="6667-13"/>
    <n v="0"/>
    <n v="679.45"/>
    <s v="THAZ100-Hays Accountacy &amp; Finance"/>
    <n v="-679.45"/>
    <n v="679.45"/>
    <x v="1"/>
    <n v="679.45"/>
    <s v="T"/>
    <s v="Hays Accountacy &amp; Finance"/>
    <s v="T - Hays Accountacy &amp; Finance"/>
    <x v="12"/>
    <x v="0"/>
    <s v="GIA"/>
    <x v="2"/>
    <b v="0"/>
    <n v="9362.7000000000007"/>
    <x v="1"/>
  </r>
  <r>
    <s v="G-400-0400"/>
    <s v="GIA Bank Account"/>
    <s v="06"/>
    <s v="AP-PY"/>
    <x v="80"/>
    <s v="000000010361"/>
    <n v="4799"/>
    <s v="6667-14"/>
    <n v="0"/>
    <n v="2260.6799999999998"/>
    <s v="THUG100-Hudson Global Resources Limited"/>
    <n v="-2260.6799999999998"/>
    <n v="2260.6799999999998"/>
    <x v="1"/>
    <n v="2260.6799999999998"/>
    <s v="T"/>
    <s v="Hudson Global Resources Limited"/>
    <s v="T - Hudson Global Resources Limited"/>
    <x v="528"/>
    <x v="0"/>
    <s v="GIA"/>
    <x v="2"/>
    <b v="0"/>
    <n v="14673.420000000002"/>
    <x v="1"/>
  </r>
  <r>
    <s v="G-400-0400"/>
    <s v="GIA Bank Account"/>
    <s v="06"/>
    <s v="AP-PY"/>
    <x v="80"/>
    <s v="000000010362"/>
    <n v="4799"/>
    <s v="6667-15"/>
    <n v="0"/>
    <n v="221.1"/>
    <s v="TLIZ101-Liz Niven"/>
    <n v="-221.1"/>
    <n v="221.1"/>
    <x v="1"/>
    <n v="221.1"/>
    <s v="T"/>
    <s v="Liz Niven"/>
    <s v="T - Liz Niven"/>
    <x v="426"/>
    <x v="0"/>
    <s v="GIA"/>
    <x v="2"/>
    <b v="0"/>
    <n v="404.29999999999995"/>
    <x v="1"/>
  </r>
  <r>
    <s v="G-400-0400"/>
    <s v="GIA Bank Account"/>
    <s v="06"/>
    <s v="AP-PY"/>
    <x v="80"/>
    <s v="000000010363"/>
    <n v="4799"/>
    <s v="6667-16"/>
    <n v="0"/>
    <n v="286.7"/>
    <s v="TMAR114-Mary Blance"/>
    <n v="-286.7"/>
    <n v="286.7"/>
    <x v="1"/>
    <n v="286.7"/>
    <s v="T"/>
    <s v="Mary Blance"/>
    <s v="T - Mary Blance"/>
    <x v="666"/>
    <x v="0"/>
    <s v="GIA"/>
    <x v="2"/>
    <b v="0"/>
    <n v="286.7"/>
    <x v="1"/>
  </r>
  <r>
    <s v="G-400-0400"/>
    <s v="GIA Bank Account"/>
    <s v="06"/>
    <s v="AP-PY"/>
    <x v="80"/>
    <s v="000000010365"/>
    <n v="4799"/>
    <s v="6667-17"/>
    <n v="0"/>
    <n v="15000"/>
    <s v="TNOR106-Nordicity UK"/>
    <n v="-15000"/>
    <n v="15000"/>
    <x v="1"/>
    <n v="15000"/>
    <s v="T"/>
    <s v="Nordicity UK"/>
    <s v="T - Nordicity UK"/>
    <x v="253"/>
    <x v="0"/>
    <s v="GIA"/>
    <x v="2"/>
    <b v="0"/>
    <n v="22530"/>
    <x v="1"/>
  </r>
  <r>
    <s v="G-400-0400"/>
    <s v="GIA Bank Account"/>
    <s v="06"/>
    <s v="AP-PY"/>
    <x v="80"/>
    <s v="000000010367"/>
    <n v="4799"/>
    <s v="6667-18"/>
    <n v="0"/>
    <n v="971.88"/>
    <s v="TPER104-Pertemps Recruitment Partnership Limited"/>
    <n v="-971.88"/>
    <n v="971.88"/>
    <x v="1"/>
    <n v="971.88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6"/>
    <s v="AP-PY"/>
    <x v="80"/>
    <s v="000000010368"/>
    <n v="4799"/>
    <s v="6667-19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06"/>
    <s v="AP-PY"/>
    <x v="80"/>
    <s v="000000010369"/>
    <n v="4799"/>
    <s v="6667-20"/>
    <n v="0"/>
    <n v="1720.32"/>
    <s v="TSPR100-Spotless Commercial Cleaning Ltd"/>
    <n v="-1720.32"/>
    <n v="1720.32"/>
    <x v="1"/>
    <n v="1720.32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6"/>
    <s v="AP-PY"/>
    <x v="80"/>
    <s v="000000010370"/>
    <n v="4799"/>
    <s v="6667-21"/>
    <n v="0"/>
    <n v="1920"/>
    <s v="TTHE134-The Press Data Bureau"/>
    <n v="-1920"/>
    <n v="1920"/>
    <x v="1"/>
    <n v="1920"/>
    <s v="T"/>
    <s v="The Press Data Bureau"/>
    <s v="T - The Press Data Bureau"/>
    <x v="89"/>
    <x v="0"/>
    <s v="GIA"/>
    <x v="2"/>
    <b v="0"/>
    <n v="23040"/>
    <x v="1"/>
  </r>
  <r>
    <s v="G-400-0400"/>
    <s v="GIA Bank Account"/>
    <s v="06"/>
    <s v="AP-PY"/>
    <x v="81"/>
    <s v="000000010372"/>
    <n v="4806"/>
    <s v="6676-1"/>
    <n v="0"/>
    <n v="79.5"/>
    <s v="E1872-Emma Stewart-Jones"/>
    <n v="-79.5"/>
    <n v="79.5"/>
    <x v="0"/>
    <n v="0"/>
    <s v="E"/>
    <s v="Emma Stewart-Jones"/>
    <s v="E - Emma Stewart-Jones"/>
    <x v="0"/>
    <x v="0"/>
    <s v="GIA"/>
    <x v="0"/>
    <b v="0"/>
    <n v="334393.72000000003"/>
    <x v="0"/>
  </r>
  <r>
    <s v="G-400-0400"/>
    <s v="GIA Bank Account"/>
    <s v="06"/>
    <s v="AP-PY"/>
    <x v="81"/>
    <s v="000000010373"/>
    <n v="4806"/>
    <s v="6676-2"/>
    <n v="0"/>
    <n v="1274"/>
    <s v="G100064-Andrea Walsh"/>
    <n v="-1274"/>
    <n v="1274"/>
    <x v="1"/>
    <n v="1274"/>
    <s v="G"/>
    <s v="Andrea Walsh"/>
    <s v="G - Andrea Walsh"/>
    <x v="667"/>
    <x v="0"/>
    <s v="GIA"/>
    <x v="1"/>
    <b v="0"/>
    <n v="1274"/>
    <x v="1"/>
  </r>
  <r>
    <s v="G-400-0400"/>
    <s v="GIA Bank Account"/>
    <s v="06"/>
    <s v="AP-PY"/>
    <x v="81"/>
    <s v="000000010374"/>
    <n v="4806"/>
    <s v="6676-3"/>
    <n v="0"/>
    <n v="57000"/>
    <s v="G100170-Scottish Music Information Cen"/>
    <n v="-57000"/>
    <n v="57000"/>
    <x v="1"/>
    <n v="57000"/>
    <s v="G"/>
    <s v="Scottish Music Information Cen"/>
    <s v="G - Scottish Music Information Cen"/>
    <x v="228"/>
    <x v="0"/>
    <s v="GIA"/>
    <x v="1"/>
    <b v="1"/>
    <n v="314500"/>
    <x v="0"/>
  </r>
  <r>
    <s v="G-400-0400"/>
    <s v="GIA Bank Account"/>
    <s v="06"/>
    <s v="AP-PY"/>
    <x v="81"/>
    <s v="000000010375"/>
    <n v="4806"/>
    <s v="6676-4"/>
    <n v="0"/>
    <n v="4048"/>
    <s v="G100387-Faction North Ltd"/>
    <n v="-4048"/>
    <n v="4048"/>
    <x v="1"/>
    <n v="4048"/>
    <s v="G"/>
    <s v="Faction North Ltd"/>
    <s v="G - Faction North Ltd"/>
    <x v="492"/>
    <x v="0"/>
    <s v="GIA"/>
    <x v="1"/>
    <b v="0"/>
    <n v="24288"/>
    <x v="1"/>
  </r>
  <r>
    <s v="G-400-0400"/>
    <s v="GIA Bank Account"/>
    <s v="06"/>
    <s v="AP-PY"/>
    <x v="81"/>
    <s v="000000010376"/>
    <n v="4806"/>
    <s v="6676-5"/>
    <n v="0"/>
    <n v="39551"/>
    <s v="IABE004-Aberdeenshire Council"/>
    <n v="-39551"/>
    <n v="39551"/>
    <x v="1"/>
    <n v="39551"/>
    <s v="I"/>
    <s v="Aberdeenshire Council"/>
    <s v="I - Aberdeenshire Council"/>
    <x v="455"/>
    <x v="0"/>
    <s v="GIA"/>
    <x v="1"/>
    <b v="1"/>
    <n v="787279"/>
    <x v="0"/>
  </r>
  <r>
    <s v="G-400-0400"/>
    <s v="GIA Bank Account"/>
    <s v="06"/>
    <s v="AP-PY"/>
    <x v="81"/>
    <s v="000000010377"/>
    <n v="4806"/>
    <s v="6676-6"/>
    <n v="0"/>
    <n v="28080"/>
    <s v="ICAN004-Canongate Youth"/>
    <n v="-28080"/>
    <n v="28080"/>
    <x v="1"/>
    <n v="28080"/>
    <s v="I"/>
    <s v="Canongate Youth"/>
    <s v="I - Canongate Youth"/>
    <x v="668"/>
    <x v="0"/>
    <s v="GIA"/>
    <x v="1"/>
    <b v="1"/>
    <n v="28080"/>
    <x v="0"/>
  </r>
  <r>
    <s v="G-400-0400"/>
    <s v="GIA Bank Account"/>
    <s v="06"/>
    <s v="AP-PY"/>
    <x v="81"/>
    <s v="000000010378"/>
    <n v="4806"/>
    <s v="6676-7"/>
    <n v="0"/>
    <n v="80000"/>
    <s v="IFEI001-Feis Rois Ltd"/>
    <n v="-80000"/>
    <n v="80000"/>
    <x v="1"/>
    <n v="80000"/>
    <s v="I"/>
    <s v="Feis Rois Ltd"/>
    <s v="I - Feis Rois Ltd"/>
    <x v="669"/>
    <x v="0"/>
    <s v="GIA"/>
    <x v="1"/>
    <b v="1"/>
    <n v="174972"/>
    <x v="0"/>
  </r>
  <r>
    <s v="G-400-0400"/>
    <s v="GIA Bank Account"/>
    <s v="06"/>
    <s v="AP-PY"/>
    <x v="81"/>
    <s v="000000010379"/>
    <n v="4806"/>
    <s v="6676-8"/>
    <n v="0"/>
    <n v="41164"/>
    <s v="IFIN001-Findhorn Bay Arts"/>
    <n v="-41164"/>
    <n v="41164"/>
    <x v="1"/>
    <n v="41164"/>
    <s v="I"/>
    <s v="Findhorn Bay Arts"/>
    <s v="I - Findhorn Bay Arts"/>
    <x v="670"/>
    <x v="0"/>
    <s v="GIA"/>
    <x v="1"/>
    <b v="1"/>
    <n v="132828"/>
    <x v="0"/>
  </r>
  <r>
    <s v="G-400-0400"/>
    <s v="GIA Bank Account"/>
    <s v="06"/>
    <s v="AP-PY"/>
    <x v="81"/>
    <s v="000000010380"/>
    <n v="4806"/>
    <s v="6676-9"/>
    <n v="0"/>
    <n v="2644"/>
    <s v="IGIC001-Gica Loening"/>
    <n v="-2644"/>
    <n v="2644"/>
    <x v="1"/>
    <n v="2644"/>
    <s v="I"/>
    <s v="Gica Loening"/>
    <s v="I - Gica Loening"/>
    <x v="671"/>
    <x v="0"/>
    <s v="GIA"/>
    <x v="1"/>
    <b v="0"/>
    <n v="20319"/>
    <x v="1"/>
  </r>
  <r>
    <s v="G-400-0400"/>
    <s v="GIA Bank Account"/>
    <s v="06"/>
    <s v="AP-PY"/>
    <x v="81"/>
    <s v="000000010381"/>
    <n v="4806"/>
    <s v="6676-10"/>
    <n v="0"/>
    <n v="58014"/>
    <s v="IGLA024-Glasgow CAN (Connected Arts Network)"/>
    <n v="-58014"/>
    <n v="58014"/>
    <x v="1"/>
    <n v="58014"/>
    <s v="I"/>
    <s v="Glasgow CAN (Connected Arts Network)"/>
    <s v="I - Glasgow CAN (Connected Arts Network)"/>
    <x v="672"/>
    <x v="0"/>
    <s v="GIA"/>
    <x v="1"/>
    <b v="1"/>
    <n v="116028"/>
    <x v="0"/>
  </r>
  <r>
    <s v="G-400-0400"/>
    <s v="GIA Bank Account"/>
    <s v="06"/>
    <s v="AP-PY"/>
    <x v="81"/>
    <s v="000000010382"/>
    <n v="4806"/>
    <s v="6676-11"/>
    <n v="0"/>
    <n v="1250"/>
    <s v="IHOT001-Hot Chocolate Trust"/>
    <n v="-1250"/>
    <n v="1250"/>
    <x v="1"/>
    <n v="1250"/>
    <s v="I"/>
    <s v="Hot Chocolate Trust"/>
    <s v="I - Hot Chocolate Trust"/>
    <x v="272"/>
    <x v="0"/>
    <s v="GIA"/>
    <x v="1"/>
    <b v="0"/>
    <n v="61531"/>
    <x v="0"/>
  </r>
  <r>
    <s v="G-400-0400"/>
    <s v="GIA Bank Account"/>
    <s v="06"/>
    <s v="AP-PY"/>
    <x v="81"/>
    <s v="000000010383"/>
    <n v="4806"/>
    <s v="6676-12"/>
    <n v="0"/>
    <n v="8678"/>
    <s v="IHUB001-The Hub"/>
    <n v="-8678"/>
    <n v="8678"/>
    <x v="1"/>
    <n v="8678"/>
    <s v="I"/>
    <s v="The Hub"/>
    <s v="I - The Hub"/>
    <x v="673"/>
    <x v="0"/>
    <s v="GIA"/>
    <x v="1"/>
    <b v="0"/>
    <n v="12078"/>
    <x v="1"/>
  </r>
  <r>
    <s v="G-400-0400"/>
    <s v="GIA Bank Account"/>
    <s v="06"/>
    <s v="AP-PY"/>
    <x v="81"/>
    <s v="000000010384"/>
    <n v="4806"/>
    <s v="6676-13"/>
    <n v="0"/>
    <n v="2527"/>
    <s v="ILAM001-Lamp House Music"/>
    <n v="-2527"/>
    <n v="2527"/>
    <x v="1"/>
    <n v="2527"/>
    <s v="I"/>
    <s v="Lamp House Music"/>
    <s v="I - Lamp House Music"/>
    <x v="674"/>
    <x v="0"/>
    <s v="GIA"/>
    <x v="1"/>
    <b v="0"/>
    <n v="14917"/>
    <x v="1"/>
  </r>
  <r>
    <s v="G-400-0400"/>
    <s v="GIA Bank Account"/>
    <s v="06"/>
    <s v="AP-PY"/>
    <x v="81"/>
    <s v="000000010385"/>
    <n v="4806"/>
    <s v="6676-14"/>
    <n v="0"/>
    <n v="159995"/>
    <s v="IMOR002-Moray Council"/>
    <n v="-159995"/>
    <n v="159995"/>
    <x v="1"/>
    <n v="159995"/>
    <s v="I"/>
    <s v="Moray Council"/>
    <s v="I - Moray Council"/>
    <x v="645"/>
    <x v="0"/>
    <s v="GIA"/>
    <x v="1"/>
    <b v="1"/>
    <n v="195501"/>
    <x v="0"/>
  </r>
  <r>
    <s v="G-400-0400"/>
    <s v="GIA Bank Account"/>
    <s v="06"/>
    <s v="AP-PY"/>
    <x v="81"/>
    <s v="000000010386"/>
    <n v="4806"/>
    <s v="6676-15"/>
    <n v="0"/>
    <n v="25000"/>
    <s v="INAT004-National Youth Choir of Scotland"/>
    <n v="-25000"/>
    <n v="25000"/>
    <x v="1"/>
    <n v="25000"/>
    <s v="I"/>
    <s v="National Youth Choir of Scotland"/>
    <s v="I - National Youth Choir of Scotland"/>
    <x v="460"/>
    <x v="0"/>
    <s v="GIA"/>
    <x v="1"/>
    <b v="1"/>
    <n v="79282"/>
    <x v="0"/>
  </r>
  <r>
    <s v="G-400-0400"/>
    <s v="GIA Bank Account"/>
    <s v="06"/>
    <s v="AP-PY"/>
    <x v="81"/>
    <s v="000000010387"/>
    <n v="4806"/>
    <s v="6676-16"/>
    <n v="0"/>
    <n v="51003"/>
    <s v="IORK001-Orkney Islands Council"/>
    <n v="-51003"/>
    <n v="51003"/>
    <x v="1"/>
    <n v="51003"/>
    <s v="I"/>
    <s v="Orkney Islands Council"/>
    <s v="I - Orkney Islands Council"/>
    <x v="675"/>
    <x v="0"/>
    <s v="GIA"/>
    <x v="1"/>
    <b v="1"/>
    <n v="91805"/>
    <x v="0"/>
  </r>
  <r>
    <s v="G-400-0400"/>
    <s v="GIA Bank Account"/>
    <s v="06"/>
    <s v="AP-PY"/>
    <x v="81"/>
    <s v="000000010388"/>
    <n v="4806"/>
    <s v="6676-17"/>
    <n v="0"/>
    <n v="57817"/>
    <s v="IOUT003-Out of the Blue Arts and Education Trust"/>
    <n v="-57817"/>
    <n v="57817"/>
    <x v="1"/>
    <n v="57817"/>
    <s v="I"/>
    <s v="Out of the Blue Arts and Education Trust"/>
    <s v="I - Out of the Blue Arts and Education Trust"/>
    <x v="676"/>
    <x v="0"/>
    <s v="GIA"/>
    <x v="1"/>
    <b v="1"/>
    <n v="115634"/>
    <x v="0"/>
  </r>
  <r>
    <s v="G-400-0400"/>
    <s v="GIA Bank Account"/>
    <s v="06"/>
    <s v="AP-PY"/>
    <x v="81"/>
    <s v="000000010389"/>
    <n v="4806"/>
    <s v="6676-18"/>
    <n v="0"/>
    <n v="2500"/>
    <s v="ISAR007-Saraband (Scotland) Ltd"/>
    <n v="-2500"/>
    <n v="2500"/>
    <x v="1"/>
    <n v="2500"/>
    <s v="I"/>
    <s v="Saraband (Scotland) Ltd"/>
    <s v="I - Saraband (Scotland) Ltd"/>
    <x v="677"/>
    <x v="0"/>
    <s v="GIA"/>
    <x v="1"/>
    <b v="0"/>
    <n v="8500"/>
    <x v="1"/>
  </r>
  <r>
    <s v="G-400-0400"/>
    <s v="GIA Bank Account"/>
    <s v="06"/>
    <s v="AP-PY"/>
    <x v="81"/>
    <s v="000000010390"/>
    <n v="4806"/>
    <s v="6676-19"/>
    <n v="0"/>
    <n v="2500"/>
    <s v="ISCR001-Screen Education Edinburgh"/>
    <n v="-2500"/>
    <n v="2500"/>
    <x v="1"/>
    <n v="2500"/>
    <s v="I"/>
    <s v="Screen Education Edinburgh"/>
    <s v="I - Screen Education Edinburgh"/>
    <x v="344"/>
    <x v="0"/>
    <s v="GIA"/>
    <x v="1"/>
    <b v="0"/>
    <n v="63000"/>
    <x v="0"/>
  </r>
  <r>
    <s v="G-400-0400"/>
    <s v="GIA Bank Account"/>
    <s v="06"/>
    <s v="AP-PY"/>
    <x v="81"/>
    <s v="000000010391"/>
    <n v="4806"/>
    <s v="6676-20"/>
    <n v="0"/>
    <n v="28328"/>
    <s v="ISOF002-Software Traning Scotland"/>
    <n v="-28328"/>
    <n v="28328"/>
    <x v="1"/>
    <n v="28328"/>
    <s v="I"/>
    <s v="Software Traning Scotland"/>
    <s v="I - Software Traning Scotland"/>
    <x v="524"/>
    <x v="0"/>
    <s v="GIA"/>
    <x v="1"/>
    <b v="1"/>
    <n v="38074.92"/>
    <x v="0"/>
  </r>
  <r>
    <s v="G-400-0400"/>
    <s v="GIA Bank Account"/>
    <s v="06"/>
    <s v="AP-PY"/>
    <x v="81"/>
    <s v="000000010393"/>
    <n v="4806"/>
    <s v="6676-21"/>
    <n v="0"/>
    <n v="29725"/>
    <s v="ITIN003-Tinderbox Project"/>
    <n v="-29725"/>
    <n v="29725"/>
    <x v="1"/>
    <n v="29725"/>
    <s v="I"/>
    <s v="Tinderbox Project"/>
    <s v="I - Tinderbox Project"/>
    <x v="678"/>
    <x v="0"/>
    <s v="GIA"/>
    <x v="1"/>
    <b v="1"/>
    <n v="29725"/>
    <x v="0"/>
  </r>
  <r>
    <s v="G-400-0400"/>
    <s v="GIA Bank Account"/>
    <s v="06"/>
    <s v="AP-PY"/>
    <x v="81"/>
    <s v="000000010394"/>
    <n v="4806"/>
    <s v="6676-22"/>
    <n v="0"/>
    <n v="975"/>
    <s v="IWIT001-Withered Hand"/>
    <n v="-975"/>
    <n v="975"/>
    <x v="1"/>
    <n v="975"/>
    <s v="I"/>
    <s v="Withered Hand"/>
    <s v="I - Withered Hand"/>
    <x v="679"/>
    <x v="0"/>
    <s v="GIA"/>
    <x v="1"/>
    <b v="0"/>
    <n v="975"/>
    <x v="1"/>
  </r>
  <r>
    <s v="G-400-0400"/>
    <s v="GIA Bank Account"/>
    <s v="06"/>
    <s v="AP-PY"/>
    <x v="81"/>
    <s v="000000010397"/>
    <n v="4806"/>
    <s v="6676-23"/>
    <n v="0"/>
    <n v="4121.9799999999996"/>
    <s v="TCAP103-Capita Travel and Events"/>
    <n v="-4121.9799999999996"/>
    <n v="4121.9799999999996"/>
    <x v="1"/>
    <n v="4121.9799999999996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6"/>
    <s v="AP-PY"/>
    <x v="81"/>
    <s v="000000010398"/>
    <n v="4806"/>
    <s v="6676-24"/>
    <n v="0"/>
    <n v="2334"/>
    <s v="TGLA102-GLASGOW CITY COUNCIL"/>
    <n v="-2334"/>
    <n v="2334"/>
    <x v="1"/>
    <n v="2334"/>
    <s v="T"/>
    <s v="GLASGOW CITY COUNCIL"/>
    <s v="T - GLASGOW CITY COUNCIL"/>
    <x v="77"/>
    <x v="3"/>
    <s v="GIA"/>
    <x v="2"/>
    <b v="0"/>
    <n v="47690"/>
    <x v="0"/>
  </r>
  <r>
    <s v="G-400-0400"/>
    <s v="GIA Bank Account"/>
    <s v="06"/>
    <s v="AP-PY"/>
    <x v="81"/>
    <s v="000000010399"/>
    <n v="4806"/>
    <s v="6676-25"/>
    <n v="0"/>
    <n v="120"/>
    <s v="TJAM110-James Robertson"/>
    <n v="-120"/>
    <n v="120"/>
    <x v="1"/>
    <n v="120"/>
    <s v="T"/>
    <s v="James Robertson"/>
    <s v="T - James Robertson"/>
    <x v="680"/>
    <x v="0"/>
    <s v="GIA"/>
    <x v="2"/>
    <b v="0"/>
    <n v="120"/>
    <x v="1"/>
  </r>
  <r>
    <s v="G-400-0400"/>
    <s v="GIA Bank Account"/>
    <s v="06"/>
    <s v="AP-PY"/>
    <x v="81"/>
    <s v="000000010400"/>
    <n v="4806"/>
    <s v="6676-26"/>
    <n v="0"/>
    <n v="348"/>
    <s v="TROB102-Rob McDougall"/>
    <n v="-348"/>
    <n v="348"/>
    <x v="1"/>
    <n v="348"/>
    <s v="T"/>
    <s v="Rob McDougall"/>
    <s v="T - Rob McDougall"/>
    <x v="487"/>
    <x v="0"/>
    <s v="GIA"/>
    <x v="2"/>
    <b v="0"/>
    <n v="897.6"/>
    <x v="1"/>
  </r>
  <r>
    <s v="G-400-0400"/>
    <s v="GIA Bank Account"/>
    <s v="06"/>
    <s v="AP-PY"/>
    <x v="81"/>
    <s v="000000010401"/>
    <n v="4808"/>
    <s v="6678-1"/>
    <n v="0"/>
    <n v="19500"/>
    <s v="IMEN001-Sound Waves SCIO"/>
    <n v="-19500"/>
    <n v="19500"/>
    <x v="1"/>
    <n v="19500"/>
    <s v="I"/>
    <s v="Sound Waves SCIO"/>
    <s v="I - Sound Waves SCIO"/>
    <x v="681"/>
    <x v="0"/>
    <s v="GIA"/>
    <x v="1"/>
    <b v="0"/>
    <n v="19500"/>
    <x v="1"/>
  </r>
  <r>
    <s v="G-400-0400"/>
    <s v="GIA Bank Account"/>
    <s v="06"/>
    <s v="AP-PY"/>
    <x v="82"/>
    <s v="000000010402"/>
    <n v="4826"/>
    <s v="6695-1"/>
    <n v="0"/>
    <n v="8.5"/>
    <s v="E0134-David Taylor"/>
    <n v="-8.5"/>
    <n v="8.5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6"/>
    <s v="AP-PY"/>
    <x v="82"/>
    <s v="000000010403"/>
    <n v="4826"/>
    <s v="6695-2"/>
    <n v="0"/>
    <n v="251.62"/>
    <s v="E0371-Leslie Finlay"/>
    <n v="-251.62"/>
    <n v="251.62"/>
    <x v="0"/>
    <n v="0"/>
    <s v="E"/>
    <s v="Leslie Finlay"/>
    <s v="E - Leslie Finlay"/>
    <x v="0"/>
    <x v="0"/>
    <s v="GIA"/>
    <x v="0"/>
    <b v="0"/>
    <n v="334393.72000000003"/>
    <x v="0"/>
  </r>
  <r>
    <s v="G-400-0400"/>
    <s v="GIA Bank Account"/>
    <s v="06"/>
    <s v="AP-PY"/>
    <x v="82"/>
    <s v="000000010404"/>
    <n v="4826"/>
    <s v="6695-3"/>
    <n v="0"/>
    <n v="62.05"/>
    <s v="E0415-Vickie Ambrose"/>
    <n v="-62.05"/>
    <n v="62.05"/>
    <x v="0"/>
    <n v="0"/>
    <s v="E"/>
    <s v="Vickie Ambrose"/>
    <s v="E - Vickie Ambrose"/>
    <x v="0"/>
    <x v="0"/>
    <s v="GIA"/>
    <x v="0"/>
    <b v="0"/>
    <n v="334393.72000000003"/>
    <x v="0"/>
  </r>
  <r>
    <s v="G-400-0400"/>
    <s v="GIA Bank Account"/>
    <s v="06"/>
    <s v="AP-PY"/>
    <x v="82"/>
    <s v="000000010405"/>
    <n v="4826"/>
    <s v="6695-4"/>
    <n v="0"/>
    <n v="71.5"/>
    <s v="E0424-Alastair Evans"/>
    <n v="-71.5"/>
    <n v="71.5"/>
    <x v="0"/>
    <n v="0"/>
    <s v="E"/>
    <s v="Alastair Evans"/>
    <s v="E - Alastair Evans"/>
    <x v="0"/>
    <x v="0"/>
    <s v="GIA"/>
    <x v="0"/>
    <b v="0"/>
    <n v="334393.72000000003"/>
    <x v="0"/>
  </r>
  <r>
    <s v="G-400-0400"/>
    <s v="GIA Bank Account"/>
    <s v="06"/>
    <s v="AP-PY"/>
    <x v="82"/>
    <s v="000000010406"/>
    <n v="4826"/>
    <s v="6695-5"/>
    <n v="0"/>
    <n v="48.5"/>
    <s v="E1866-Kirstin MacLeod"/>
    <n v="-48.5"/>
    <n v="48.5"/>
    <x v="0"/>
    <n v="0"/>
    <s v="E"/>
    <s v="Kirstin MacLeod"/>
    <s v="E - Kirstin MacLeod"/>
    <x v="0"/>
    <x v="0"/>
    <s v="GIA"/>
    <x v="0"/>
    <b v="0"/>
    <n v="334393.72000000003"/>
    <x v="0"/>
  </r>
  <r>
    <s v="G-400-0400"/>
    <s v="GIA Bank Account"/>
    <s v="06"/>
    <s v="AP-PY"/>
    <x v="82"/>
    <s v="000000010407"/>
    <n v="4826"/>
    <s v="6695-6"/>
    <n v="0"/>
    <n v="30.95"/>
    <s v="E1897-Christine Halsall"/>
    <n v="-30.95"/>
    <n v="30.95"/>
    <x v="0"/>
    <n v="0"/>
    <s v="E"/>
    <s v="Christine Halsall"/>
    <s v="E - Christine Halsall"/>
    <x v="0"/>
    <x v="0"/>
    <s v="GIA"/>
    <x v="0"/>
    <b v="0"/>
    <n v="334393.72000000003"/>
    <x v="0"/>
  </r>
  <r>
    <s v="G-400-0400"/>
    <s v="GIA Bank Account"/>
    <s v="06"/>
    <s v="AP-PY"/>
    <x v="82"/>
    <s v="000000010408"/>
    <n v="4826"/>
    <s v="6695-7"/>
    <n v="0"/>
    <n v="1103"/>
    <s v="TALL101-Allander Print Limited"/>
    <n v="-1103"/>
    <n v="1103"/>
    <x v="1"/>
    <n v="1103"/>
    <s v="T"/>
    <s v="Allander Print Limited"/>
    <s v="T - Allander Print Limited"/>
    <x v="443"/>
    <x v="0"/>
    <s v="GIA"/>
    <x v="2"/>
    <b v="0"/>
    <n v="20985.399999999998"/>
    <x v="1"/>
  </r>
  <r>
    <s v="G-400-0400"/>
    <s v="GIA Bank Account"/>
    <s v="06"/>
    <s v="AP-PY"/>
    <x v="82"/>
    <s v="000000010409"/>
    <n v="4826"/>
    <s v="6695-8"/>
    <n v="0"/>
    <n v="558"/>
    <s v="TDIG102-Digital Print Solutions"/>
    <n v="-558"/>
    <n v="558"/>
    <x v="1"/>
    <n v="558"/>
    <s v="T"/>
    <s v="Digital Print Solutions"/>
    <s v="T - Digital Print Solutions"/>
    <x v="301"/>
    <x v="0"/>
    <s v="GIA"/>
    <x v="2"/>
    <b v="0"/>
    <n v="3681"/>
    <x v="1"/>
  </r>
  <r>
    <s v="G-400-0400"/>
    <s v="GIA Bank Account"/>
    <s v="06"/>
    <s v="AP-PY"/>
    <x v="82"/>
    <s v="000000010410"/>
    <n v="4826"/>
    <s v="6695-9"/>
    <n v="0"/>
    <n v="4320"/>
    <s v="TEDI118-Edinburgh International Film Festival"/>
    <n v="-4320"/>
    <n v="4320"/>
    <x v="1"/>
    <n v="4320"/>
    <s v="T"/>
    <s v="Edinburgh International Film Festival"/>
    <s v="T - Edinburgh International Film Festival"/>
    <x v="547"/>
    <x v="0"/>
    <s v="GIA"/>
    <x v="2"/>
    <b v="0"/>
    <n v="6000"/>
    <x v="1"/>
  </r>
  <r>
    <s v="G-400-0400"/>
    <s v="GIA Bank Account"/>
    <s v="06"/>
    <s v="AP-PY"/>
    <x v="82"/>
    <s v="000000010411"/>
    <n v="4826"/>
    <s v="6695-10"/>
    <n v="0"/>
    <n v="68"/>
    <s v="TEMB100-Embo Ltd"/>
    <n v="-68"/>
    <n v="68"/>
    <x v="1"/>
    <n v="68"/>
    <s v="T"/>
    <s v="Embo Ltd"/>
    <s v="T - Embo Ltd"/>
    <x v="263"/>
    <x v="0"/>
    <s v="GIA"/>
    <x v="2"/>
    <b v="0"/>
    <n v="1827.5"/>
    <x v="1"/>
  </r>
  <r>
    <s v="G-400-0400"/>
    <s v="GIA Bank Account"/>
    <s v="06"/>
    <s v="AP-PY"/>
    <x v="82"/>
    <s v="000000010412"/>
    <n v="4826"/>
    <s v="6695-11"/>
    <n v="0"/>
    <n v="96"/>
    <s v="TGOW100-Gowin Services Ltd T/A Dyno-Rod"/>
    <n v="-96"/>
    <n v="96"/>
    <x v="1"/>
    <n v="96"/>
    <s v="T"/>
    <s v="Gowin Services Ltd T/A Dyno-Rod"/>
    <s v="T - Gowin Services Ltd T/A Dyno-Rod"/>
    <x v="682"/>
    <x v="0"/>
    <s v="GIA"/>
    <x v="2"/>
    <b v="0"/>
    <n v="96"/>
    <x v="1"/>
  </r>
  <r>
    <s v="G-400-0400"/>
    <s v="GIA Bank Account"/>
    <s v="06"/>
    <s v="AP-PY"/>
    <x v="82"/>
    <s v="000000010413"/>
    <n v="4826"/>
    <s v="6695-12"/>
    <n v="0"/>
    <n v="215.26"/>
    <s v="TGRA100-GP PLANTSCAPE"/>
    <n v="-215.26"/>
    <n v="215.26"/>
    <x v="1"/>
    <n v="215.26"/>
    <s v="T"/>
    <s v="GP PLANTSCAPE"/>
    <s v="T - GP PLANTSCAPE"/>
    <x v="21"/>
    <x v="0"/>
    <s v="GIA"/>
    <x v="2"/>
    <b v="0"/>
    <n v="861.04"/>
    <x v="1"/>
  </r>
  <r>
    <s v="G-400-0400"/>
    <s v="GIA Bank Account"/>
    <s v="06"/>
    <s v="AP-PY"/>
    <x v="82"/>
    <s v="000000010414"/>
    <n v="4826"/>
    <s v="6695-13"/>
    <n v="0"/>
    <n v="690.78"/>
    <s v="THAZ100-Hays Accountacy &amp; Finance"/>
    <n v="-690.78"/>
    <n v="690.78"/>
    <x v="1"/>
    <n v="690.78"/>
    <s v="T"/>
    <s v="Hays Accountacy &amp; Finance"/>
    <s v="T - Hays Accountacy &amp; Finance"/>
    <x v="12"/>
    <x v="0"/>
    <s v="GIA"/>
    <x v="2"/>
    <b v="0"/>
    <n v="9362.7000000000007"/>
    <x v="1"/>
  </r>
  <r>
    <s v="G-400-0400"/>
    <s v="GIA Bank Account"/>
    <s v="06"/>
    <s v="AP-PY"/>
    <x v="82"/>
    <s v="000000010415"/>
    <n v="4826"/>
    <s v="6695-14"/>
    <n v="0"/>
    <n v="50.21"/>
    <s v="TMMD100-Misco"/>
    <n v="-50.21"/>
    <n v="50.21"/>
    <x v="1"/>
    <n v="50.21"/>
    <s v="T"/>
    <s v="Misco"/>
    <s v="T - Misco"/>
    <x v="449"/>
    <x v="0"/>
    <s v="GIA"/>
    <x v="2"/>
    <b v="0"/>
    <n v="4294.1999999999989"/>
    <x v="1"/>
  </r>
  <r>
    <s v="G-400-0400"/>
    <s v="GIA Bank Account"/>
    <s v="06"/>
    <s v="AP-PY"/>
    <x v="82"/>
    <s v="000000010416"/>
    <n v="4826"/>
    <s v="6695-15"/>
    <n v="0"/>
    <n v="155.55000000000001"/>
    <s v="TOFF103-Office Care"/>
    <n v="-155.55000000000001"/>
    <n v="155.55000000000001"/>
    <x v="1"/>
    <n v="155.55000000000001"/>
    <s v="T"/>
    <s v="Office Care"/>
    <s v="T - Office Care"/>
    <x v="264"/>
    <x v="0"/>
    <s v="GIA"/>
    <x v="2"/>
    <b v="0"/>
    <n v="8491.49"/>
    <x v="1"/>
  </r>
  <r>
    <s v="G-400-0400"/>
    <s v="GIA Bank Account"/>
    <s v="06"/>
    <s v="AP-PY"/>
    <x v="82"/>
    <s v="000000010419"/>
    <n v="4826"/>
    <s v="6695-16"/>
    <n v="0"/>
    <n v="1459.68"/>
    <s v="TPER104-Pertemps Recruitment Partnership Limited"/>
    <n v="-1459.68"/>
    <n v="1459.68"/>
    <x v="1"/>
    <n v="1459.68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6"/>
    <s v="AP-PY"/>
    <x v="82"/>
    <s v="000000010420"/>
    <n v="4826"/>
    <s v="6695-17"/>
    <n v="0"/>
    <n v="600"/>
    <s v="TSPA100-Space Strategies Ltd"/>
    <n v="-600"/>
    <n v="600"/>
    <x v="1"/>
    <n v="600"/>
    <s v="T"/>
    <s v="Space Strategies Ltd"/>
    <s v="T - Space Strategies Ltd"/>
    <x v="683"/>
    <x v="0"/>
    <s v="GIA"/>
    <x v="2"/>
    <b v="0"/>
    <n v="1140"/>
    <x v="1"/>
  </r>
  <r>
    <s v="G-400-0400"/>
    <s v="GIA Bank Account"/>
    <s v="06"/>
    <s v="AP-PY"/>
    <x v="82"/>
    <s v="000000010421"/>
    <n v="4826"/>
    <s v="6695-18"/>
    <n v="0"/>
    <n v="9960"/>
    <s v="TTNS100-TNS UK Ltd"/>
    <n v="-9960"/>
    <n v="9960"/>
    <x v="1"/>
    <n v="9960"/>
    <s v="T"/>
    <s v="TNS UK Ltd"/>
    <s v="T - TNS UK Ltd"/>
    <x v="684"/>
    <x v="23"/>
    <s v="GIA"/>
    <x v="2"/>
    <b v="0"/>
    <n v="29880"/>
    <x v="0"/>
  </r>
  <r>
    <s v="G-400-0400"/>
    <s v="GIA Bank Account"/>
    <s v="06"/>
    <s v="AP-PY"/>
    <x v="82"/>
    <s v="000000010422"/>
    <n v="4826"/>
    <s v="6695-19"/>
    <n v="0"/>
    <n v="7230.4"/>
    <s v="TWIG100-Wiggin"/>
    <n v="-7230.4"/>
    <n v="7230.4"/>
    <x v="1"/>
    <n v="7230.4"/>
    <s v="T"/>
    <s v="Wiggin"/>
    <s v="T - Wiggin"/>
    <x v="685"/>
    <x v="24"/>
    <s v="GIA"/>
    <x v="2"/>
    <b v="0"/>
    <n v="31021.280000000002"/>
    <x v="0"/>
  </r>
  <r>
    <s v="G-400-0400"/>
    <s v="GIA Bank Account"/>
    <s v="06"/>
    <s v="AP-PY"/>
    <x v="82"/>
    <s v="000000010426"/>
    <n v="4826"/>
    <s v="6695-20"/>
    <n v="0"/>
    <n v="248.4"/>
    <s v="TWIL100-Where The Monkey Sleeps"/>
    <n v="-248.4"/>
    <n v="248.4"/>
    <x v="1"/>
    <n v="248.4"/>
    <s v="T"/>
    <s v="Where The Monkey Sleeps"/>
    <s v="T - Where The Monkey Sleeps"/>
    <x v="583"/>
    <x v="0"/>
    <s v="GIA"/>
    <x v="2"/>
    <b v="0"/>
    <n v="613.32000000000005"/>
    <x v="1"/>
  </r>
  <r>
    <s v="G-400-0400"/>
    <s v="GIA Bank Account"/>
    <s v="06"/>
    <s v="AP-PY"/>
    <x v="83"/>
    <s v="000000010427"/>
    <n v="4845"/>
    <s v="6713-1"/>
    <n v="0"/>
    <n v="485.02"/>
    <s v="E0134-David Taylor"/>
    <n v="-485.02"/>
    <n v="485.02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6"/>
    <s v="AP-PY"/>
    <x v="83"/>
    <s v="000000010428"/>
    <n v="4845"/>
    <s v="6713-2"/>
    <n v="0"/>
    <n v="115.15"/>
    <s v="E1606-Jaine Lumsden"/>
    <n v="-115.15"/>
    <n v="115.15"/>
    <x v="0"/>
    <n v="0"/>
    <s v="E"/>
    <s v="Jaine Lumsden"/>
    <s v="E - Jaine Lumsden"/>
    <x v="0"/>
    <x v="0"/>
    <s v="GIA"/>
    <x v="0"/>
    <b v="0"/>
    <n v="334393.72000000003"/>
    <x v="0"/>
  </r>
  <r>
    <s v="G-400-0400"/>
    <s v="GIA Bank Account"/>
    <s v="06"/>
    <s v="AP-PY"/>
    <x v="83"/>
    <s v="000000010429"/>
    <n v="4845"/>
    <s v="6713-3"/>
    <n v="0"/>
    <n v="39.99"/>
    <s v="E1875-Lulu Johnston"/>
    <n v="-39.99"/>
    <n v="39.99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06"/>
    <s v="AP-PY"/>
    <x v="83"/>
    <s v="000000010430"/>
    <n v="4845"/>
    <s v="6713-4"/>
    <n v="0"/>
    <n v="170.75"/>
    <s v="E1877-Lorna Duguid"/>
    <n v="-170.75"/>
    <n v="170.75"/>
    <x v="0"/>
    <n v="0"/>
    <s v="E"/>
    <s v="Lorna Duguid"/>
    <s v="E - Lorna Duguid"/>
    <x v="0"/>
    <x v="0"/>
    <s v="GIA"/>
    <x v="0"/>
    <b v="0"/>
    <n v="334393.72000000003"/>
    <x v="0"/>
  </r>
  <r>
    <s v="G-400-0400"/>
    <s v="GIA Bank Account"/>
    <s v="06"/>
    <s v="AP-PY"/>
    <x v="83"/>
    <s v="000000010432"/>
    <n v="4845"/>
    <s v="6713-5"/>
    <n v="0"/>
    <n v="69.400000000000006"/>
    <s v="E1921-James Coltham"/>
    <n v="-69.400000000000006"/>
    <n v="69.400000000000006"/>
    <x v="0"/>
    <n v="0"/>
    <s v="E"/>
    <s v="James Coltham"/>
    <s v="E - James Coltham"/>
    <x v="0"/>
    <x v="0"/>
    <s v="GIA"/>
    <x v="0"/>
    <b v="0"/>
    <n v="334393.72000000003"/>
    <x v="0"/>
  </r>
  <r>
    <s v="G-400-0400"/>
    <s v="GIA Bank Account"/>
    <s v="06"/>
    <s v="AP-PY"/>
    <x v="83"/>
    <s v="000000010433"/>
    <n v="4845"/>
    <s v="6713-6"/>
    <n v="0"/>
    <n v="41250"/>
    <s v="G100167-Scottish Book Trust"/>
    <n v="-41250"/>
    <n v="41250"/>
    <x v="1"/>
    <n v="41250"/>
    <s v="G"/>
    <s v="Scottish Book Trust"/>
    <s v="G - Scottish Book Trust"/>
    <x v="226"/>
    <x v="0"/>
    <s v="GIA"/>
    <x v="1"/>
    <b v="1"/>
    <n v="1241682"/>
    <x v="0"/>
  </r>
  <r>
    <s v="G-400-0400"/>
    <s v="GIA Bank Account"/>
    <s v="06"/>
    <s v="AP-PY"/>
    <x v="83"/>
    <s v="000000010434"/>
    <n v="4845"/>
    <s v="6713-7"/>
    <n v="0"/>
    <n v="900"/>
    <s v="G100318-Ryan Van Winkle"/>
    <n v="-900"/>
    <n v="900"/>
    <x v="1"/>
    <n v="900"/>
    <s v="G"/>
    <s v="Ryan Van Winkle"/>
    <s v="G - Ryan Van Winkle"/>
    <x v="381"/>
    <x v="0"/>
    <s v="GIA"/>
    <x v="1"/>
    <b v="0"/>
    <n v="14250"/>
    <x v="1"/>
  </r>
  <r>
    <s v="G-400-0400"/>
    <s v="GIA Bank Account"/>
    <s v="06"/>
    <s v="AP-PY"/>
    <x v="83"/>
    <s v="000000010435"/>
    <n v="4845"/>
    <s v="6713-8"/>
    <n v="0"/>
    <n v="29310"/>
    <s v="IART008-Artsplay Highland"/>
    <n v="-29310"/>
    <n v="29310"/>
    <x v="1"/>
    <n v="29310"/>
    <s v="I"/>
    <s v="Artsplay Highland"/>
    <s v="I - Artsplay Highland"/>
    <x v="686"/>
    <x v="0"/>
    <s v="GIA"/>
    <x v="1"/>
    <b v="1"/>
    <n v="36203"/>
    <x v="0"/>
  </r>
  <r>
    <s v="G-400-0400"/>
    <s v="GIA Bank Account"/>
    <s v="06"/>
    <s v="AP-PY"/>
    <x v="83"/>
    <s v="000000010436"/>
    <n v="4845"/>
    <s v="6713-9"/>
    <n v="0"/>
    <n v="1250"/>
    <s v="IART018-Artlink Central Ltd"/>
    <n v="-1250"/>
    <n v="1250"/>
    <x v="1"/>
    <n v="1250"/>
    <s v="I"/>
    <s v="Artlink Central Ltd"/>
    <s v="I - Artlink Central Ltd"/>
    <x v="358"/>
    <x v="0"/>
    <s v="GIA"/>
    <x v="1"/>
    <b v="0"/>
    <n v="25000"/>
    <x v="0"/>
  </r>
  <r>
    <s v="G-400-0400"/>
    <s v="GIA Bank Account"/>
    <s v="06"/>
    <s v="AP-PY"/>
    <x v="83"/>
    <s v="000000010437"/>
    <n v="4845"/>
    <s v="6713-10"/>
    <n v="0"/>
    <n v="466794"/>
    <s v="IFIF002-Fife Council"/>
    <n v="-466794"/>
    <n v="466794"/>
    <x v="1"/>
    <n v="466794"/>
    <s v="I"/>
    <s v="Fife Council"/>
    <s v="I - Fife Council"/>
    <x v="687"/>
    <x v="0"/>
    <s v="GIA"/>
    <x v="1"/>
    <b v="1"/>
    <n v="570526"/>
    <x v="0"/>
  </r>
  <r>
    <s v="G-400-0400"/>
    <s v="GIA Bank Account"/>
    <s v="06"/>
    <s v="AP-PY"/>
    <x v="83"/>
    <s v="000000010438"/>
    <n v="4845"/>
    <s v="6713-11"/>
    <n v="0"/>
    <n v="3400"/>
    <s v="IHUB001-The Hub"/>
    <n v="-3400"/>
    <n v="3400"/>
    <x v="1"/>
    <n v="3400"/>
    <s v="I"/>
    <s v="The Hub"/>
    <s v="I - The Hub"/>
    <x v="673"/>
    <x v="0"/>
    <s v="GIA"/>
    <x v="1"/>
    <b v="0"/>
    <n v="12078"/>
    <x v="1"/>
  </r>
  <r>
    <s v="G-400-0400"/>
    <s v="GIA Bank Account"/>
    <s v="06"/>
    <s v="AP-PY"/>
    <x v="83"/>
    <s v="000000010439"/>
    <n v="4845"/>
    <s v="6713-12"/>
    <n v="0"/>
    <n v="3875"/>
    <s v="IMUS003-The Music Worx"/>
    <n v="-3875"/>
    <n v="3875"/>
    <x v="1"/>
    <n v="3875"/>
    <s v="I"/>
    <s v="The Music Worx"/>
    <s v="I - The Music Worx"/>
    <x v="688"/>
    <x v="0"/>
    <s v="GIA"/>
    <x v="1"/>
    <b v="0"/>
    <n v="14375"/>
    <x v="1"/>
  </r>
  <r>
    <s v="G-400-0400"/>
    <s v="GIA Bank Account"/>
    <s v="06"/>
    <s v="AP-PY"/>
    <x v="83"/>
    <s v="000000010440"/>
    <n v="4845"/>
    <s v="6713-13"/>
    <n v="0"/>
    <n v="9563"/>
    <s v="IRSD001-RSD Recording Studios"/>
    <n v="-9563"/>
    <n v="9563"/>
    <x v="1"/>
    <n v="9563"/>
    <s v="I"/>
    <s v="RSD Recording Studios"/>
    <s v="I - RSD Recording Studios"/>
    <x v="689"/>
    <x v="0"/>
    <s v="GIA"/>
    <x v="1"/>
    <b v="0"/>
    <n v="12750"/>
    <x v="1"/>
  </r>
  <r>
    <s v="G-400-0400"/>
    <s v="GIA Bank Account"/>
    <s v="06"/>
    <s v="AP-PY"/>
    <x v="83"/>
    <s v="000000010441"/>
    <n v="4845"/>
    <s v="6713-14"/>
    <n v="0"/>
    <n v="30000"/>
    <s v="ITHE017-The National Piping Centre"/>
    <n v="-30000"/>
    <n v="30000"/>
    <x v="1"/>
    <n v="30000"/>
    <s v="I"/>
    <s v="The National Piping Centre"/>
    <s v="I - The National Piping Centre"/>
    <x v="54"/>
    <x v="0"/>
    <s v="GIA"/>
    <x v="1"/>
    <b v="1"/>
    <n v="55000"/>
    <x v="0"/>
  </r>
  <r>
    <s v="G-400-0400"/>
    <s v="GIA Bank Account"/>
    <s v="06"/>
    <s v="AP-PY"/>
    <x v="83"/>
    <s v="000000010442"/>
    <n v="4845"/>
    <s v="6713-15"/>
    <n v="0"/>
    <n v="12493"/>
    <s v="IWES001-West Dunbartonshire Council"/>
    <n v="-12493"/>
    <n v="12493"/>
    <x v="1"/>
    <n v="12493"/>
    <s v="I"/>
    <s v="West Dunbartonshire Council"/>
    <s v="I - West Dunbartonshire Council"/>
    <x v="485"/>
    <x v="0"/>
    <s v="GIA"/>
    <x v="1"/>
    <b v="0"/>
    <n v="137473"/>
    <x v="0"/>
  </r>
  <r>
    <s v="G-400-0400"/>
    <s v="GIA Bank Account"/>
    <s v="06"/>
    <s v="AP-PY"/>
    <x v="83"/>
    <s v="000000010443"/>
    <n v="4845"/>
    <s v="6713-16"/>
    <n v="0"/>
    <n v="252"/>
    <s v="TALB100-Alba Facilities Services Ltd"/>
    <n v="-252"/>
    <n v="252"/>
    <x v="1"/>
    <n v="252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06"/>
    <s v="AP-PY"/>
    <x v="83"/>
    <s v="000000010445"/>
    <n v="4845"/>
    <s v="6713-17"/>
    <n v="0"/>
    <n v="22022"/>
    <s v="TAUD101-Audit Scotland"/>
    <n v="-22022"/>
    <n v="22022"/>
    <x v="1"/>
    <n v="22022"/>
    <s v="T"/>
    <s v="Audit Scotland"/>
    <s v="T - Audit Scotland"/>
    <x v="373"/>
    <x v="17"/>
    <s v="GIA"/>
    <x v="2"/>
    <b v="0"/>
    <n v="66068"/>
    <x v="0"/>
  </r>
  <r>
    <s v="G-400-0400"/>
    <s v="GIA Bank Account"/>
    <s v="06"/>
    <s v="AP-PY"/>
    <x v="83"/>
    <s v="000000010446"/>
    <n v="4845"/>
    <s v="6713-18"/>
    <n v="0"/>
    <n v="79.8"/>
    <s v="TBAR101-Barclay Price"/>
    <n v="-79.8"/>
    <n v="79.8"/>
    <x v="1"/>
    <n v="79.8"/>
    <s v="T"/>
    <s v="Barclay Price"/>
    <s v="T - Barclay Price"/>
    <x v="319"/>
    <x v="0"/>
    <s v="GIA"/>
    <x v="2"/>
    <b v="0"/>
    <n v="187.9"/>
    <x v="1"/>
  </r>
  <r>
    <s v="G-400-0400"/>
    <s v="GIA Bank Account"/>
    <s v="06"/>
    <s v="AP-PY"/>
    <x v="83"/>
    <s v="000000010447"/>
    <n v="4845"/>
    <s v="6713-19"/>
    <n v="0"/>
    <n v="192.36"/>
    <s v="TDRI101-Drill Hall Arts Cafe"/>
    <n v="-192.36"/>
    <n v="192.36"/>
    <x v="1"/>
    <n v="192.36"/>
    <s v="T"/>
    <s v="Drill Hall Arts Cafe"/>
    <s v="T - Drill Hall Arts Cafe"/>
    <x v="599"/>
    <x v="0"/>
    <s v="GIA"/>
    <x v="2"/>
    <b v="0"/>
    <n v="4197.26"/>
    <x v="1"/>
  </r>
  <r>
    <s v="G-400-0400"/>
    <s v="GIA Bank Account"/>
    <s v="06"/>
    <s v="AP-PY"/>
    <x v="83"/>
    <s v="000000010448"/>
    <n v="4845"/>
    <s v="6713-20"/>
    <n v="0"/>
    <n v="534"/>
    <s v="TGOV103-GovNet Communications"/>
    <n v="-534"/>
    <n v="534"/>
    <x v="1"/>
    <n v="534"/>
    <s v="T"/>
    <s v="GovNet Communications"/>
    <s v="T - GovNet Communications"/>
    <x v="690"/>
    <x v="0"/>
    <s v="GIA"/>
    <x v="2"/>
    <b v="0"/>
    <n v="534"/>
    <x v="1"/>
  </r>
  <r>
    <s v="G-400-0400"/>
    <s v="GIA Bank Account"/>
    <s v="06"/>
    <s v="AP-PY"/>
    <x v="83"/>
    <s v="000000010449"/>
    <n v="4845"/>
    <s v="6713-21"/>
    <n v="0"/>
    <n v="144"/>
    <s v="TGTW100-GTG Training Ltd"/>
    <n v="-144"/>
    <n v="144"/>
    <x v="1"/>
    <n v="144"/>
    <s v="T"/>
    <s v="GTG Training Ltd"/>
    <s v="T - GTG Training Ltd"/>
    <x v="396"/>
    <x v="0"/>
    <s v="GIA"/>
    <x v="2"/>
    <b v="0"/>
    <n v="3908.4"/>
    <x v="1"/>
  </r>
  <r>
    <s v="G-400-0400"/>
    <s v="GIA Bank Account"/>
    <s v="06"/>
    <s v="AP-PY"/>
    <x v="83"/>
    <s v="000000010450"/>
    <n v="4845"/>
    <s v="6713-22"/>
    <n v="0"/>
    <n v="720"/>
    <s v="TLAW101-Law At Work Ltd"/>
    <n v="-720"/>
    <n v="720"/>
    <x v="1"/>
    <n v="720"/>
    <s v="T"/>
    <s v="Law At Work Ltd"/>
    <s v="T - Law At Work Ltd"/>
    <x v="298"/>
    <x v="0"/>
    <s v="GIA"/>
    <x v="2"/>
    <b v="0"/>
    <n v="17280"/>
    <x v="1"/>
  </r>
  <r>
    <s v="G-400-0400"/>
    <s v="GIA Bank Account"/>
    <s v="06"/>
    <s v="AP-PY"/>
    <x v="83"/>
    <s v="000000010451"/>
    <n v="4845"/>
    <s v="6713-23"/>
    <n v="0"/>
    <n v="217.45"/>
    <s v="TLON100-Caffia Coffee Group"/>
    <n v="-217.45"/>
    <n v="217.45"/>
    <x v="1"/>
    <n v="217.45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6"/>
    <s v="AP-PY"/>
    <x v="83"/>
    <s v="000000010452"/>
    <n v="4845"/>
    <s v="6713-24"/>
    <n v="0"/>
    <n v="185"/>
    <s v="TMCA102-McAllister Litho Glasgow Ltd"/>
    <n v="-185"/>
    <n v="185"/>
    <x v="1"/>
    <n v="185"/>
    <s v="T"/>
    <s v="McAllister Litho Glasgow Ltd"/>
    <s v="T - McAllister Litho Glasgow Ltd"/>
    <x v="691"/>
    <x v="0"/>
    <s v="GIA"/>
    <x v="2"/>
    <b v="0"/>
    <n v="2446"/>
    <x v="1"/>
  </r>
  <r>
    <s v="G-400-0400"/>
    <s v="GIA Bank Account"/>
    <s v="06"/>
    <s v="AP-PY"/>
    <x v="83"/>
    <s v="000000010453"/>
    <n v="4845"/>
    <s v="6713-25"/>
    <n v="0"/>
    <n v="1368"/>
    <s v="TROY100-Ross Promotional Products Llimited"/>
    <n v="-1368"/>
    <n v="1368"/>
    <x v="1"/>
    <n v="1368"/>
    <s v="T"/>
    <s v="Ross Promotional Products Llimited"/>
    <s v="T - Ross Promotional Products Llimited"/>
    <x v="399"/>
    <x v="0"/>
    <s v="GIA"/>
    <x v="2"/>
    <b v="0"/>
    <n v="7125"/>
    <x v="1"/>
  </r>
  <r>
    <s v="G-400-0400"/>
    <s v="GIA Bank Account"/>
    <s v="06"/>
    <s v="AP-PY"/>
    <x v="83"/>
    <s v="000000010454"/>
    <n v="4845"/>
    <s v="6713-26"/>
    <n v="0"/>
    <n v="18360"/>
    <s v="TSCO132-Scottish Government"/>
    <n v="-18360"/>
    <n v="18360"/>
    <x v="1"/>
    <n v="18360"/>
    <s v="T"/>
    <s v="Scottish Government"/>
    <s v="T - Scottish Government"/>
    <x v="170"/>
    <x v="0"/>
    <s v="GIA"/>
    <x v="2"/>
    <b v="0"/>
    <n v="21570.06"/>
    <x v="1"/>
  </r>
  <r>
    <s v="G-400-0400"/>
    <s v="GIA Bank Account"/>
    <s v="06"/>
    <s v="AP-PY"/>
    <x v="83"/>
    <s v="000000010455"/>
    <n v="4845"/>
    <s v="6713-27"/>
    <n v="0"/>
    <n v="74.11"/>
    <s v="TSHR101-Shred-It Limited"/>
    <n v="-74.11"/>
    <n v="74.11"/>
    <x v="1"/>
    <n v="74.11"/>
    <s v="T"/>
    <s v="Shred-It Limited"/>
    <s v="T - Shred-It Limited"/>
    <x v="86"/>
    <x v="0"/>
    <s v="GIA"/>
    <x v="2"/>
    <b v="0"/>
    <n v="3247.48"/>
    <x v="1"/>
  </r>
  <r>
    <s v="G-400-0400"/>
    <s v="GIA Bank Account"/>
    <s v="06"/>
    <s v="AP-PY"/>
    <x v="83"/>
    <s v="000000010456"/>
    <n v="4845"/>
    <s v="6713-28"/>
    <n v="0"/>
    <n v="498.75"/>
    <s v="TSTR105-Straight Cut Media"/>
    <n v="-498.75"/>
    <n v="498.75"/>
    <x v="1"/>
    <n v="498.75"/>
    <s v="T"/>
    <s v="Straight Cut Media"/>
    <s v="T - Straight Cut Media"/>
    <x v="257"/>
    <x v="0"/>
    <s v="GIA"/>
    <x v="2"/>
    <b v="0"/>
    <n v="9025"/>
    <x v="1"/>
  </r>
  <r>
    <s v="G-400-0400"/>
    <s v="GIA Bank Account"/>
    <s v="06"/>
    <s v="AP-PY"/>
    <x v="83"/>
    <s v="000000010457"/>
    <n v="4845"/>
    <s v="6713-29"/>
    <n v="0"/>
    <n v="252"/>
    <s v="TWFT100-WESTMINSTER MEDIA FORUM"/>
    <n v="-252"/>
    <n v="252"/>
    <x v="1"/>
    <n v="252"/>
    <s v="T"/>
    <s v="WESTMINSTER MEDIA FORUM"/>
    <s v="T - WESTMINSTER MEDIA FORUM"/>
    <x v="692"/>
    <x v="0"/>
    <s v="GIA"/>
    <x v="2"/>
    <b v="0"/>
    <n v="1008"/>
    <x v="1"/>
  </r>
  <r>
    <s v="G-400-0400"/>
    <s v="GIA Bank Account"/>
    <s v="06"/>
    <s v="AP-PY"/>
    <x v="84"/>
    <s v="000000010469"/>
    <n v="4852"/>
    <s v="6725-1"/>
    <n v="0"/>
    <n v="204.24"/>
    <s v="DDGLATAX-Glasgow Taxis Ltd  (Direct Debit)"/>
    <n v="-204.24"/>
    <n v="204.24"/>
    <x v="1"/>
    <n v="204.24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06"/>
    <s v="AP-PY"/>
    <x v="84"/>
    <s v="000000010470"/>
    <n v="4852"/>
    <s v="6725-2"/>
    <n v="0"/>
    <n v="1662.09"/>
    <s v="DDLAW-Law at Work (DD)"/>
    <n v="-1662.09"/>
    <n v="1662.09"/>
    <x v="1"/>
    <n v="1662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06"/>
    <s v="AP-PY"/>
    <x v="84"/>
    <s v="000000010472"/>
    <n v="4852"/>
    <s v="6725-3"/>
    <n v="0"/>
    <n v="222324.3"/>
    <s v="DDMOR-Moorepay (Direct Debit)"/>
    <n v="-222324.3"/>
    <n v="222324.3"/>
    <x v="1"/>
    <n v="222324.3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06"/>
    <s v="AP-PY"/>
    <x v="84"/>
    <s v="000000010473"/>
    <n v="4852"/>
    <s v="6725-4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06"/>
    <s v="AP-PY"/>
    <x v="84"/>
    <s v="000000010474"/>
    <n v="4852"/>
    <s v="6725-5"/>
    <n v="0"/>
    <n v="206"/>
    <s v="DDPIT-Postage By Phone-Pitney Bowes Ltd (DD)"/>
    <n v="-206"/>
    <n v="206"/>
    <x v="1"/>
    <n v="206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06"/>
    <s v="AP-PY"/>
    <x v="84"/>
    <s v="000000010475"/>
    <n v="4852"/>
    <s v="6725-6"/>
    <n v="0"/>
    <n v="3012.4"/>
    <s v="DDRAIL-Rail Settlement Plan"/>
    <n v="-3012.4"/>
    <n v="3012.4"/>
    <x v="1"/>
    <n v="3012.4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06"/>
    <s v="AP-PY"/>
    <x v="84"/>
    <s v="000000010476"/>
    <n v="4852"/>
    <s v="6725-7"/>
    <n v="0"/>
    <n v="450"/>
    <s v="DDSCOTEQ-Scottish Equitable (DD)"/>
    <n v="-450"/>
    <n v="450"/>
    <x v="1"/>
    <n v="450"/>
    <s v="D"/>
    <s v="Scottish Equitable (DD)"/>
    <s v="D - Scottish Equitable (DD)"/>
    <x v="159"/>
    <x v="0"/>
    <s v="GIA"/>
    <x v="2"/>
    <b v="0"/>
    <n v="4950"/>
    <x v="1"/>
  </r>
  <r>
    <s v="G-400-0400"/>
    <s v="GIA Bank Account"/>
    <s v="06"/>
    <s v="AP-PY"/>
    <x v="84"/>
    <s v="000000010477"/>
    <n v="4852"/>
    <s v="6725-8"/>
    <n v="0"/>
    <n v="2635.81"/>
    <s v="DDVOD-Vodafone (Direct Debit)"/>
    <n v="-2635.81"/>
    <n v="2635.81"/>
    <x v="1"/>
    <n v="2635.81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06"/>
    <s v="AP-PY"/>
    <x v="78"/>
    <s v="000000010458"/>
    <n v="4854"/>
    <s v="6721-1"/>
    <n v="0"/>
    <n v="318.39999999999998"/>
    <s v="EAMCFCC-Anne McFadden (CC)"/>
    <n v="-318.39999999999998"/>
    <n v="318.39999999999998"/>
    <x v="1"/>
    <n v="318.39999999999998"/>
    <s v="E"/>
    <s v="Anne McFadden (CC)"/>
    <s v="E - Anne McFadden (CC)"/>
    <x v="0"/>
    <x v="0"/>
    <s v="GIA"/>
    <x v="0"/>
    <b v="0"/>
    <n v="334393.72000000003"/>
    <x v="0"/>
  </r>
  <r>
    <s v="G-400-0400"/>
    <s v="GIA Bank Account"/>
    <s v="06"/>
    <s v="AP-PY"/>
    <x v="78"/>
    <s v="000000010459"/>
    <n v="4854"/>
    <s v="6721-2"/>
    <n v="0"/>
    <n v="5"/>
    <s v="ECGCC-Clive Gilman (CC)"/>
    <n v="-5"/>
    <n v="5"/>
    <x v="1"/>
    <n v="5"/>
    <s v="E"/>
    <s v="Clive Gilman (CC)"/>
    <s v="E - Clive Gilman (CC)"/>
    <x v="0"/>
    <x v="0"/>
    <s v="GIA"/>
    <x v="0"/>
    <b v="0"/>
    <n v="334393.72000000003"/>
    <x v="0"/>
  </r>
  <r>
    <s v="G-400-0400"/>
    <s v="GIA Bank Account"/>
    <s v="06"/>
    <s v="AP-PY"/>
    <x v="78"/>
    <s v="000000010460"/>
    <n v="4854"/>
    <s v="6721-3"/>
    <n v="0"/>
    <n v="362.41"/>
    <s v="EGBCC-Gordon Barnes (CC)"/>
    <n v="-362.41"/>
    <n v="362.41"/>
    <x v="1"/>
    <n v="362.41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06"/>
    <s v="AP-PY"/>
    <x v="78"/>
    <s v="000000010461"/>
    <n v="4854"/>
    <s v="6721-4"/>
    <n v="0"/>
    <n v="61.2"/>
    <s v="EGKCC-Gerard Kelly  (CC)"/>
    <n v="-61.2"/>
    <n v="61.2"/>
    <x v="1"/>
    <n v="61.2"/>
    <s v="E"/>
    <s v="Gerard Kelly (CC)"/>
    <s v="E - Gerard Kelly (CC)"/>
    <x v="0"/>
    <x v="0"/>
    <s v="GIA"/>
    <x v="0"/>
    <b v="0"/>
    <n v="334393.72000000003"/>
    <x v="0"/>
  </r>
  <r>
    <s v="G-400-0400"/>
    <s v="GIA Bank Account"/>
    <s v="06"/>
    <s v="AP-PY"/>
    <x v="78"/>
    <s v="000000010462"/>
    <n v="4854"/>
    <s v="6721-5"/>
    <n v="0"/>
    <n v="177"/>
    <s v="EIMCC-Iain Munro (CC)"/>
    <n v="-177"/>
    <n v="177"/>
    <x v="1"/>
    <n v="177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06"/>
    <s v="AP-PY"/>
    <x v="78"/>
    <s v="000000010463"/>
    <n v="4854"/>
    <s v="6721-6"/>
    <n v="0"/>
    <n v="54.97"/>
    <s v="EISCC-Ian Stevenson  (CC)"/>
    <n v="-54.97"/>
    <n v="54.97"/>
    <x v="1"/>
    <n v="54.97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06"/>
    <s v="AP-PY"/>
    <x v="78"/>
    <s v="000000010464"/>
    <n v="4854"/>
    <s v="6721-7"/>
    <n v="0"/>
    <n v="342.82"/>
    <s v="EJACC-Janet Archer    (CC)"/>
    <n v="-342.82"/>
    <n v="342.82"/>
    <x v="1"/>
    <n v="342.82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06"/>
    <s v="AP-PY"/>
    <x v="78"/>
    <s v="000000010465"/>
    <n v="4854"/>
    <s v="6721-8"/>
    <n v="0"/>
    <n v="81.89"/>
    <s v="ELBCC-Leonie Bell (CC)"/>
    <n v="-81.89"/>
    <n v="81.89"/>
    <x v="1"/>
    <n v="81.89"/>
    <s v="E"/>
    <s v="Leonie Bell (CC)"/>
    <s v="E - Leonie Bell (CC)"/>
    <x v="0"/>
    <x v="0"/>
    <s v="GIA"/>
    <x v="0"/>
    <b v="0"/>
    <n v="334393.72000000003"/>
    <x v="0"/>
  </r>
  <r>
    <s v="G-400-0400"/>
    <s v="GIA Bank Account"/>
    <s v="06"/>
    <s v="AP-PY"/>
    <x v="78"/>
    <s v="000000010466"/>
    <n v="4854"/>
    <s v="6721-9"/>
    <n v="0"/>
    <n v="75.84"/>
    <s v="ENUCC-Natalie Usher  (CC)"/>
    <n v="-75.84"/>
    <n v="75.84"/>
    <x v="1"/>
    <n v="75.84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06"/>
    <s v="AP-PY"/>
    <x v="78"/>
    <s v="000000010467"/>
    <n v="4854"/>
    <s v="6721-10"/>
    <n v="0"/>
    <n v="101.2"/>
    <s v="EPDCC-Phil Deverell (CC)"/>
    <n v="-101.2"/>
    <n v="101.2"/>
    <x v="1"/>
    <n v="101.2"/>
    <s v="E"/>
    <s v="Phil Deverell (CC)"/>
    <s v="E - Phil Deverell (CC)"/>
    <x v="0"/>
    <x v="0"/>
    <s v="GIA"/>
    <x v="0"/>
    <b v="0"/>
    <n v="334393.72000000003"/>
    <x v="0"/>
  </r>
  <r>
    <s v="G-400-0400"/>
    <s v="GIA Bank Account"/>
    <s v="06"/>
    <s v="AP-PY"/>
    <x v="78"/>
    <s v="000000010468"/>
    <n v="4854"/>
    <s v="6721-11"/>
    <n v="0"/>
    <n v="918.85"/>
    <s v="ESVCC-Stephen Vallely (CC)"/>
    <n v="-918.85"/>
    <n v="918.85"/>
    <x v="1"/>
    <n v="918.85"/>
    <s v="E"/>
    <s v="Stephen Vallely (CC)"/>
    <s v="E - Stephen Vallely (CC)"/>
    <x v="0"/>
    <x v="0"/>
    <s v="GIA"/>
    <x v="0"/>
    <b v="0"/>
    <n v="334393.72000000003"/>
    <x v="0"/>
  </r>
  <r>
    <s v="G-400-0400"/>
    <s v="GIA Bank Account"/>
    <s v="06"/>
    <s v="AR-PY"/>
    <x v="76"/>
    <s v="NHS LOTHIAN"/>
    <n v="4695"/>
    <s v="6569-1"/>
    <n v="800"/>
    <n v="0"/>
    <s v="TNHS100-NHS Lothian"/>
    <n v="800"/>
    <n v="800"/>
    <x v="0"/>
    <n v="0"/>
    <s v="T"/>
    <s v="NHS Lothian"/>
    <s v="T - NHS Lothian"/>
    <x v="693"/>
    <x v="0"/>
    <s v="GIA"/>
    <x v="2"/>
    <b v="0"/>
    <n v="0"/>
    <x v="1"/>
  </r>
  <r>
    <s v="G-400-0400"/>
    <s v="GIA Bank Account"/>
    <s v="06"/>
    <s v="AR-PY"/>
    <x v="85"/>
    <s v="J B CATERHIRE LTD"/>
    <n v="4721"/>
    <s v="6594-1"/>
    <n v="366.6"/>
    <n v="0"/>
    <s v="TJOH100-John Brown Caterhire Ltd"/>
    <n v="366.6"/>
    <n v="366.6"/>
    <x v="0"/>
    <n v="0"/>
    <s v="T"/>
    <s v="John Brown Caterhire Ltd"/>
    <s v="T - John Brown Caterhire Ltd"/>
    <x v="567"/>
    <x v="0"/>
    <s v="GIA"/>
    <x v="2"/>
    <b v="0"/>
    <n v="504.72"/>
    <x v="1"/>
  </r>
  <r>
    <s v="G-400-0400"/>
    <s v="GIA Bank Account"/>
    <s v="06"/>
    <s v="AR-PY"/>
    <x v="79"/>
    <s v="BRITISH FILM INSTI"/>
    <n v="4754"/>
    <s v="6633-1"/>
    <n v="480.51"/>
    <n v="0"/>
    <s v="TBFI100-BFI Education"/>
    <n v="480.51"/>
    <n v="480.51"/>
    <x v="0"/>
    <n v="0"/>
    <s v="T"/>
    <s v="BFI Education"/>
    <s v="T - BFI Education"/>
    <x v="164"/>
    <x v="0"/>
    <s v="GIA"/>
    <x v="2"/>
    <b v="0"/>
    <n v="4956.54"/>
    <x v="1"/>
  </r>
  <r>
    <s v="G-400-0400"/>
    <s v="GIA Bank Account"/>
    <s v="06"/>
    <s v="AR-PY"/>
    <x v="86"/>
    <s v="IN000312"/>
    <n v="4809"/>
    <s v="6679-1"/>
    <n v="8338.8700000000008"/>
    <n v="0"/>
    <s v="TCAP100-Capita Travel and Events"/>
    <n v="8338.8700000000008"/>
    <n v="8338.8700000000008"/>
    <x v="0"/>
    <n v="0"/>
    <s v="T"/>
    <s v="Capita Travel and Events"/>
    <s v="T - Capita Travel and Events"/>
    <x v="330"/>
    <x v="0"/>
    <s v="GIA"/>
    <x v="2"/>
    <b v="0"/>
    <n v="68437.789999999994"/>
    <x v="0"/>
  </r>
  <r>
    <s v="G-400-0400"/>
    <s v="GIA Bank Account"/>
    <s v="06"/>
    <s v="AR-PY"/>
    <x v="81"/>
    <s v="RBS55CI30118325"/>
    <n v="4811"/>
    <s v="6681-1"/>
    <n v="288.54000000000002"/>
    <n v="0"/>
    <s v="TCIN100-Cinekid"/>
    <n v="288.54000000000002"/>
    <n v="288.54000000000002"/>
    <x v="0"/>
    <n v="0"/>
    <s v="T"/>
    <s v="Cinekid"/>
    <s v="T - Cinekid"/>
    <x v="694"/>
    <x v="0"/>
    <s v="GIA"/>
    <x v="2"/>
    <b v="0"/>
    <n v="0"/>
    <x v="1"/>
  </r>
  <r>
    <s v="G-400-0400"/>
    <s v="GIA Bank Account"/>
    <s v="06"/>
    <s v="AR-PY"/>
    <x v="87"/>
    <s v="SCOTTISH GOVT"/>
    <n v="4818"/>
    <s v="6696-1"/>
    <n v="52515.26"/>
    <n v="0"/>
    <s v="TTRA100-Transport Scotland"/>
    <n v="52515.26"/>
    <n v="52515.26"/>
    <x v="0"/>
    <n v="0"/>
    <s v="T"/>
    <s v="Transport Scotland"/>
    <s v="T - Transport Scotland"/>
    <x v="554"/>
    <x v="0"/>
    <s v="GIA"/>
    <x v="2"/>
    <b v="0"/>
    <n v="0"/>
    <x v="1"/>
  </r>
  <r>
    <s v="G-400-0400"/>
    <s v="GIA Bank Account"/>
    <s v="06"/>
    <s v="BK-EN"/>
    <x v="75"/>
    <m/>
    <n v="4676"/>
    <s v="6545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6"/>
    <s v="BK-EN"/>
    <x v="75"/>
    <m/>
    <n v="4677"/>
    <s v="6546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6"/>
    <s v="BK-EN"/>
    <x v="88"/>
    <m/>
    <n v="4679"/>
    <s v="6548-1"/>
    <n v="0"/>
    <n v="19.899999999999999"/>
    <m/>
    <n v="-19.899999999999999"/>
    <n v="19.899999999999999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6"/>
    <s v="BK-EN"/>
    <x v="83"/>
    <m/>
    <n v="4831"/>
    <s v="6705-1"/>
    <n v="0"/>
    <n v="1186"/>
    <m/>
    <n v="-1186"/>
    <n v="1186"/>
    <x v="1"/>
    <n v="1186"/>
    <s v=""/>
    <e v="#VALUE!"/>
    <e v="#VALUE!"/>
    <x v="0"/>
    <x v="0"/>
    <s v="GIA"/>
    <x v="3"/>
    <b v="0"/>
    <n v="334393.72000000003"/>
    <x v="0"/>
  </r>
  <r>
    <s v="G-400-0400"/>
    <s v="GIA Bank Account"/>
    <s v="06"/>
    <s v="BK-EN"/>
    <x v="78"/>
    <m/>
    <n v="4834"/>
    <s v="6715-1"/>
    <n v="0"/>
    <n v="9.25"/>
    <m/>
    <n v="-9.25"/>
    <n v="9.2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6"/>
    <s v="BK-EN"/>
    <x v="83"/>
    <m/>
    <n v="4835"/>
    <s v="6716-1"/>
    <n v="20.170000000000002"/>
    <n v="0"/>
    <m/>
    <n v="20.170000000000002"/>
    <n v="20.17000000000000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6"/>
    <s v="BK-EN"/>
    <x v="83"/>
    <m/>
    <n v="4849"/>
    <s v="6720-1"/>
    <n v="0"/>
    <n v="20.170000000000002"/>
    <m/>
    <n v="-20.170000000000002"/>
    <n v="20.17000000000000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6"/>
    <s v="BK-EN"/>
    <x v="83"/>
    <m/>
    <n v="4851"/>
    <s v="6726-1"/>
    <n v="20.170000000000002"/>
    <n v="0"/>
    <m/>
    <n v="20.170000000000002"/>
    <n v="20.17000000000000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6"/>
    <s v="GL-JE"/>
    <x v="82"/>
    <s v="Cinekid payment recharge IN000143"/>
    <n v="4846"/>
    <s v="6717-1"/>
    <n v="7319.94"/>
    <n v="0"/>
    <s v="(Cr G-500-0695)"/>
    <n v="7319.94"/>
    <n v="7319.94"/>
    <x v="0"/>
    <n v="0"/>
    <s v="("/>
    <s v="500-0695)"/>
    <s v="( - 500-0695)"/>
    <x v="0"/>
    <x v="0"/>
    <s v="GIA"/>
    <x v="3"/>
    <b v="0"/>
    <n v="334393.72000000003"/>
    <x v="0"/>
  </r>
  <r>
    <s v="G-400-0400"/>
    <s v="GIA Bank Account"/>
    <s v="06"/>
    <s v="GL-JE"/>
    <x v="82"/>
    <s v="Cinekid payment recharge IN000143"/>
    <n v="4846"/>
    <s v="6717-2"/>
    <n v="0"/>
    <n v="7319.94"/>
    <s v="(Dr G-500-0695)"/>
    <n v="-7319.94"/>
    <n v="7319.94"/>
    <x v="0"/>
    <n v="0"/>
    <s v="("/>
    <s v="500-0695)"/>
    <s v="( - 500-0695)"/>
    <x v="0"/>
    <x v="0"/>
    <s v="GIA"/>
    <x v="3"/>
    <b v="0"/>
    <n v="334393.72000000003"/>
    <x v="0"/>
  </r>
  <r>
    <s v="G-400-0400"/>
    <s v="GIA Bank Account"/>
    <s v="07"/>
    <s v="AP-PI"/>
    <x v="89"/>
    <s v="000000010726"/>
    <n v="4967"/>
    <s v="6838-1"/>
    <n v="0"/>
    <n v="400"/>
    <s v="E1865-Brodie Pringle"/>
    <n v="-400"/>
    <n v="400"/>
    <x v="0"/>
    <n v="0"/>
    <s v="E"/>
    <s v="Brodie Pringle"/>
    <s v="E - Brodie Pringle"/>
    <x v="0"/>
    <x v="0"/>
    <s v="GIA"/>
    <x v="0"/>
    <b v="0"/>
    <n v="334393.72000000003"/>
    <x v="0"/>
  </r>
  <r>
    <s v="G-400-0400"/>
    <s v="GIA Bank Account"/>
    <s v="07"/>
    <s v="AP-PY"/>
    <x v="90"/>
    <s v="000000010478"/>
    <n v="4870"/>
    <s v="6739-1"/>
    <n v="0"/>
    <n v="147.80000000000001"/>
    <s v="E0371-Leslie Finlay"/>
    <n v="-147.80000000000001"/>
    <n v="147.80000000000001"/>
    <x v="0"/>
    <n v="0"/>
    <s v="E"/>
    <s v="Leslie Finlay"/>
    <s v="E - Leslie Finlay"/>
    <x v="0"/>
    <x v="0"/>
    <s v="GIA"/>
    <x v="0"/>
    <b v="0"/>
    <n v="334393.72000000003"/>
    <x v="0"/>
  </r>
  <r>
    <s v="G-400-0400"/>
    <s v="GIA Bank Account"/>
    <s v="07"/>
    <s v="AP-PY"/>
    <x v="90"/>
    <s v="000000010479"/>
    <n v="4870"/>
    <s v="6739-2"/>
    <n v="0"/>
    <n v="19.25"/>
    <s v="E0610-Lynsey McLeod"/>
    <n v="-19.25"/>
    <n v="19.25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07"/>
    <s v="AP-PY"/>
    <x v="90"/>
    <s v="000000010480"/>
    <n v="4870"/>
    <s v="6739-3"/>
    <n v="0"/>
    <n v="26.9"/>
    <s v="E1893-Colin Bradie"/>
    <n v="-26.9"/>
    <n v="26.9"/>
    <x v="0"/>
    <n v="0"/>
    <s v="E"/>
    <s v="Colin Bradie"/>
    <s v="E - Colin Bradie"/>
    <x v="0"/>
    <x v="0"/>
    <s v="GIA"/>
    <x v="0"/>
    <b v="0"/>
    <n v="334393.72000000003"/>
    <x v="0"/>
  </r>
  <r>
    <s v="G-400-0400"/>
    <s v="GIA Bank Account"/>
    <s v="07"/>
    <s v="AP-PY"/>
    <x v="90"/>
    <s v="000000010481"/>
    <n v="4870"/>
    <s v="6739-4"/>
    <n v="0"/>
    <n v="1154.02"/>
    <s v="G100130-Dundee Contemporary Arts Ltd"/>
    <n v="-1154.02"/>
    <n v="1154.02"/>
    <x v="1"/>
    <n v="1154.02"/>
    <s v="G"/>
    <s v="Dundee Contemporary Arts Ltd"/>
    <s v="G - Dundee Contemporary Arts Ltd"/>
    <x v="193"/>
    <x v="0"/>
    <s v="GIA"/>
    <x v="1"/>
    <b v="0"/>
    <n v="670904.02"/>
    <x v="0"/>
  </r>
  <r>
    <s v="G-400-0400"/>
    <s v="GIA Bank Account"/>
    <s v="07"/>
    <s v="AP-PY"/>
    <x v="90"/>
    <s v="000000010482"/>
    <n v="4870"/>
    <s v="6739-5"/>
    <n v="0"/>
    <n v="1557"/>
    <s v="G100357-Scottish Jazz Federation"/>
    <n v="-1557"/>
    <n v="1557"/>
    <x v="1"/>
    <n v="1557"/>
    <s v="G"/>
    <s v="Scottish Jazz Federation"/>
    <s v="G - Scottish Jazz Federation"/>
    <x v="454"/>
    <x v="0"/>
    <s v="GIA"/>
    <x v="1"/>
    <b v="0"/>
    <n v="6230"/>
    <x v="1"/>
  </r>
  <r>
    <s v="G-400-0400"/>
    <s v="GIA Bank Account"/>
    <s v="07"/>
    <s v="AP-PY"/>
    <x v="90"/>
    <s v="000000010483"/>
    <n v="4870"/>
    <s v="6739-6"/>
    <n v="0"/>
    <n v="6893"/>
    <s v="IART008-Artsplay Highland"/>
    <n v="-6893"/>
    <n v="6893"/>
    <x v="1"/>
    <n v="6893"/>
    <s v="I"/>
    <s v="Artsplay Highland"/>
    <s v="I - Artsplay Highland"/>
    <x v="686"/>
    <x v="0"/>
    <s v="GIA"/>
    <x v="1"/>
    <b v="0"/>
    <n v="36203"/>
    <x v="0"/>
  </r>
  <r>
    <s v="G-400-0400"/>
    <s v="GIA Bank Account"/>
    <s v="07"/>
    <s v="AP-PY"/>
    <x v="90"/>
    <s v="000000010484"/>
    <n v="4870"/>
    <s v="6739-7"/>
    <n v="0"/>
    <n v="75000"/>
    <s v="IEDI006-Edinburgh International Science Festival"/>
    <n v="-75000"/>
    <n v="75000"/>
    <x v="1"/>
    <n v="75000"/>
    <s v="I"/>
    <s v="Edinburgh International Science Festival"/>
    <s v="I - Edinburgh International Science Festival"/>
    <x v="695"/>
    <x v="0"/>
    <s v="GIA"/>
    <x v="1"/>
    <b v="1"/>
    <n v="125000"/>
    <x v="0"/>
  </r>
  <r>
    <s v="G-400-0400"/>
    <s v="GIA Bank Account"/>
    <s v="07"/>
    <s v="AP-PY"/>
    <x v="90"/>
    <s v="000000010485"/>
    <n v="4870"/>
    <s v="6739-8"/>
    <n v="0"/>
    <n v="36000"/>
    <s v="IEDI008-The Edinburgh Mela Ltd"/>
    <n v="-36000"/>
    <n v="36000"/>
    <x v="1"/>
    <n v="36000"/>
    <s v="I"/>
    <s v="The Edinburgh Mela Ltd"/>
    <s v="I - The Edinburgh Mela Ltd"/>
    <x v="431"/>
    <x v="0"/>
    <s v="GIA"/>
    <x v="1"/>
    <b v="1"/>
    <n v="240000"/>
    <x v="0"/>
  </r>
  <r>
    <s v="G-400-0400"/>
    <s v="GIA Bank Account"/>
    <s v="07"/>
    <s v="AP-PY"/>
    <x v="90"/>
    <s v="000000010486"/>
    <n v="4870"/>
    <s v="6739-9"/>
    <n v="0"/>
    <n v="172.32"/>
    <s v="IFIO005-Fiona Soe Paing"/>
    <n v="-172.32"/>
    <n v="172.32"/>
    <x v="1"/>
    <n v="172.32"/>
    <s v="I"/>
    <s v="Fiona Soe Paing"/>
    <s v="I - Fiona Soe Paing"/>
    <x v="104"/>
    <x v="0"/>
    <s v="GIA"/>
    <x v="1"/>
    <b v="0"/>
    <n v="4181.32"/>
    <x v="1"/>
  </r>
  <r>
    <s v="G-400-0400"/>
    <s v="GIA Bank Account"/>
    <s v="07"/>
    <s v="AP-PY"/>
    <x v="90"/>
    <s v="000000010487"/>
    <n v="4870"/>
    <s v="6739-10"/>
    <n v="0"/>
    <n v="1750"/>
    <s v="ISCR002-Screen HI"/>
    <n v="-1750"/>
    <n v="1750"/>
    <x v="1"/>
    <n v="1750"/>
    <s v="I"/>
    <s v="Screen HI"/>
    <s v="I - Screen HI"/>
    <x v="696"/>
    <x v="0"/>
    <s v="GIA"/>
    <x v="1"/>
    <b v="0"/>
    <n v="11000"/>
    <x v="1"/>
  </r>
  <r>
    <s v="G-400-0400"/>
    <s v="GIA Bank Account"/>
    <s v="07"/>
    <s v="AP-PY"/>
    <x v="90"/>
    <s v="000000010488"/>
    <n v="4870"/>
    <s v="6739-11"/>
    <n v="0"/>
    <n v="3000"/>
    <s v="IWEE002-Wee Studio"/>
    <n v="-3000"/>
    <n v="3000"/>
    <x v="1"/>
    <n v="3000"/>
    <s v="I"/>
    <s v="Wee Studio"/>
    <s v="I - Wee Studio"/>
    <x v="697"/>
    <x v="0"/>
    <s v="GIA"/>
    <x v="1"/>
    <b v="0"/>
    <n v="10650"/>
    <x v="1"/>
  </r>
  <r>
    <s v="G-400-0400"/>
    <s v="GIA Bank Account"/>
    <s v="07"/>
    <s v="AP-PY"/>
    <x v="90"/>
    <s v="000000010489"/>
    <n v="4870"/>
    <s v="6739-12"/>
    <n v="0"/>
    <n v="139.69999999999999"/>
    <s v="TAID100-Aidan Moesby"/>
    <n v="-139.69999999999999"/>
    <n v="139.69999999999999"/>
    <x v="1"/>
    <n v="139.69999999999999"/>
    <s v="T"/>
    <s v="Aidan Moesby"/>
    <s v="T - Aidan Moesby"/>
    <x v="698"/>
    <x v="0"/>
    <s v="GIA"/>
    <x v="2"/>
    <b v="0"/>
    <n v="139.69999999999999"/>
    <x v="1"/>
  </r>
  <r>
    <s v="G-400-0400"/>
    <s v="GIA Bank Account"/>
    <s v="07"/>
    <s v="AP-PY"/>
    <x v="90"/>
    <s v="000000010491"/>
    <n v="4870"/>
    <s v="6739-13"/>
    <n v="0"/>
    <n v="80.75"/>
    <s v="TARO100-Arnold Clark Finance Ltd"/>
    <n v="-80.75"/>
    <n v="80.75"/>
    <x v="1"/>
    <n v="80.75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7"/>
    <s v="AP-PY"/>
    <x v="90"/>
    <s v="000000010499"/>
    <n v="4870"/>
    <s v="6739-14"/>
    <n v="0"/>
    <n v="2862.6"/>
    <s v="TCAP103-Capita Travel and Events"/>
    <n v="-2862.6"/>
    <n v="2862.6"/>
    <x v="1"/>
    <n v="2862.6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7"/>
    <s v="AP-PY"/>
    <x v="90"/>
    <s v="000000010500"/>
    <n v="4870"/>
    <s v="6739-15"/>
    <n v="0"/>
    <n v="61.3"/>
    <s v="TCIT103-CITY MILK"/>
    <n v="-61.3"/>
    <n v="61.3"/>
    <x v="1"/>
    <n v="61.3"/>
    <s v="T"/>
    <s v="CITY MILK"/>
    <s v="T - CITY MILK"/>
    <x v="62"/>
    <x v="0"/>
    <s v="GIA"/>
    <x v="2"/>
    <b v="0"/>
    <n v="604.2700000000001"/>
    <x v="1"/>
  </r>
  <r>
    <s v="G-400-0400"/>
    <s v="GIA Bank Account"/>
    <s v="07"/>
    <s v="AP-PY"/>
    <x v="90"/>
    <s v="000000010501"/>
    <n v="4870"/>
    <s v="6739-16"/>
    <n v="0"/>
    <n v="406"/>
    <s v="TCIT105-City Cabs (Edinburgh) Ltd"/>
    <n v="-406"/>
    <n v="406"/>
    <x v="1"/>
    <n v="406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07"/>
    <s v="AP-PY"/>
    <x v="90"/>
    <s v="000000010502"/>
    <n v="4870"/>
    <s v="6739-17"/>
    <n v="0"/>
    <n v="323.5"/>
    <s v="TDOU100-DotMailer Ltd"/>
    <n v="-323.5"/>
    <n v="323.5"/>
    <x v="1"/>
    <n v="323.5"/>
    <s v="T"/>
    <s v="DotMailer Ltd"/>
    <s v="T - DotMailer Ltd"/>
    <x v="246"/>
    <x v="0"/>
    <s v="GIA"/>
    <x v="2"/>
    <b v="0"/>
    <n v="5943.5199999999995"/>
    <x v="1"/>
  </r>
  <r>
    <s v="G-400-0400"/>
    <s v="GIA Bank Account"/>
    <s v="07"/>
    <s v="AP-PY"/>
    <x v="90"/>
    <s v="000000010505"/>
    <n v="4870"/>
    <s v="6739-18"/>
    <n v="0"/>
    <n v="394.1"/>
    <s v="TEAM100-Eagle Couriers (Scotland) Ltd"/>
    <n v="-394.1"/>
    <n v="394.1"/>
    <x v="1"/>
    <n v="394.1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7"/>
    <s v="AP-PY"/>
    <x v="90"/>
    <s v="000000010506"/>
    <n v="4870"/>
    <s v="6739-19"/>
    <n v="0"/>
    <n v="90.48"/>
    <s v="TEDG100-Eden Springs UK Ltd"/>
    <n v="-90.48"/>
    <n v="90.48"/>
    <x v="1"/>
    <n v="90.48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07"/>
    <s v="AP-PY"/>
    <x v="90"/>
    <s v="000000010507"/>
    <n v="4870"/>
    <s v="6739-20"/>
    <n v="0"/>
    <n v="6000"/>
    <s v="TEDI107-Edinburgh International Television Festival L"/>
    <n v="-6000"/>
    <n v="6000"/>
    <x v="1"/>
    <n v="6000"/>
    <s v="T"/>
    <s v="Edinburgh International Television Festival L"/>
    <s v="T - Edinburgh International Television Festival L"/>
    <x v="699"/>
    <x v="0"/>
    <s v="GIA"/>
    <x v="2"/>
    <b v="0"/>
    <n v="24000"/>
    <x v="1"/>
  </r>
  <r>
    <s v="G-400-0400"/>
    <s v="GIA Bank Account"/>
    <s v="07"/>
    <s v="AP-PY"/>
    <x v="90"/>
    <s v="000000010508"/>
    <n v="4870"/>
    <s v="6739-21"/>
    <n v="0"/>
    <n v="57"/>
    <s v="TFRU100-Fruits in The City Ltd"/>
    <n v="-57"/>
    <n v="57"/>
    <x v="1"/>
    <n v="57"/>
    <s v="T"/>
    <s v="Fruits in The City Ltd"/>
    <s v="T - Fruits in The City Ltd"/>
    <x v="700"/>
    <x v="0"/>
    <s v="GIA"/>
    <x v="2"/>
    <b v="0"/>
    <n v="57"/>
    <x v="1"/>
  </r>
  <r>
    <s v="G-400-0400"/>
    <s v="GIA Bank Account"/>
    <s v="07"/>
    <s v="AP-PY"/>
    <x v="90"/>
    <s v="000000010509"/>
    <n v="4870"/>
    <s v="6739-22"/>
    <n v="0"/>
    <n v="195.6"/>
    <s v="TGTW100-GTG Training Ltd"/>
    <n v="-195.6"/>
    <n v="195.6"/>
    <x v="1"/>
    <n v="195.6"/>
    <s v="T"/>
    <s v="GTG Training Ltd"/>
    <s v="T - GTG Training Ltd"/>
    <x v="396"/>
    <x v="0"/>
    <s v="GIA"/>
    <x v="2"/>
    <b v="0"/>
    <n v="3908.4"/>
    <x v="1"/>
  </r>
  <r>
    <s v="G-400-0400"/>
    <s v="GIA Bank Account"/>
    <s v="07"/>
    <s v="AP-PY"/>
    <x v="90"/>
    <s v="000000010510"/>
    <n v="4870"/>
    <s v="6739-23"/>
    <n v="0"/>
    <n v="340.2"/>
    <s v="TGUI100-GTW Storage Services Ltd"/>
    <n v="-340.2"/>
    <n v="340.2"/>
    <x v="1"/>
    <n v="340.2"/>
    <s v="T"/>
    <s v="GTW Storage Services Ltd"/>
    <s v="T - GTW Storage Services Ltd"/>
    <x v="168"/>
    <x v="0"/>
    <s v="GIA"/>
    <x v="2"/>
    <b v="0"/>
    <n v="1360.8"/>
    <x v="1"/>
  </r>
  <r>
    <s v="G-400-0400"/>
    <s v="GIA Bank Account"/>
    <s v="07"/>
    <s v="AP-PY"/>
    <x v="90"/>
    <s v="000000010512"/>
    <n v="4870"/>
    <s v="6739-24"/>
    <n v="0"/>
    <n v="1112.92"/>
    <s v="THAZ100-Hays Accountancy &amp; Finance"/>
    <n v="-1112.92"/>
    <n v="1112.92"/>
    <x v="1"/>
    <n v="1112.92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7"/>
    <s v="AP-PY"/>
    <x v="90"/>
    <s v="000000010513"/>
    <n v="4870"/>
    <s v="6739-25"/>
    <n v="0"/>
    <n v="732"/>
    <s v="THIL100-Highland Network Ltd"/>
    <n v="-732"/>
    <n v="732"/>
    <x v="1"/>
    <n v="732"/>
    <s v="T"/>
    <s v="Highland Network Ltd"/>
    <s v="T - Highland Network Ltd"/>
    <x v="250"/>
    <x v="0"/>
    <s v="GIA"/>
    <x v="2"/>
    <b v="0"/>
    <n v="5952.12"/>
    <x v="1"/>
  </r>
  <r>
    <s v="G-400-0400"/>
    <s v="GIA Bank Account"/>
    <s v="07"/>
    <s v="AP-PY"/>
    <x v="90"/>
    <s v="000000010514"/>
    <n v="4870"/>
    <s v="6739-26"/>
    <n v="0"/>
    <n v="2559.71"/>
    <s v="THOL100-Hitachi Capital UK PLC"/>
    <n v="-2559.71"/>
    <n v="2559.71"/>
    <x v="1"/>
    <n v="2559.71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07"/>
    <s v="AP-PY"/>
    <x v="90"/>
    <s v="000000010515"/>
    <n v="4870"/>
    <s v="6739-27"/>
    <n v="0"/>
    <n v="380"/>
    <s v="TMLD100-Made in Leith Digital"/>
    <n v="-380"/>
    <n v="380"/>
    <x v="1"/>
    <n v="380"/>
    <s v="T"/>
    <s v="Made in Leith Digital"/>
    <s v="T - Made in Leith Digital"/>
    <x v="569"/>
    <x v="0"/>
    <s v="GIA"/>
    <x v="2"/>
    <b v="0"/>
    <n v="2480"/>
    <x v="1"/>
  </r>
  <r>
    <s v="G-400-0400"/>
    <s v="GIA Bank Account"/>
    <s v="07"/>
    <s v="AP-PY"/>
    <x v="90"/>
    <s v="000000010516"/>
    <n v="4870"/>
    <s v="6739-28"/>
    <n v="0"/>
    <n v="19.66"/>
    <s v="TMMD100-Misco"/>
    <n v="-19.66"/>
    <n v="19.66"/>
    <x v="1"/>
    <n v="19.66"/>
    <s v="T"/>
    <s v="Misco"/>
    <s v="T - Misco"/>
    <x v="449"/>
    <x v="0"/>
    <s v="GIA"/>
    <x v="2"/>
    <b v="0"/>
    <n v="4294.1999999999989"/>
    <x v="1"/>
  </r>
  <r>
    <s v="G-400-0400"/>
    <s v="GIA Bank Account"/>
    <s v="07"/>
    <s v="AP-PY"/>
    <x v="90"/>
    <s v="000000010517"/>
    <n v="4870"/>
    <s v="6739-29"/>
    <n v="0"/>
    <n v="3500"/>
    <s v="TNOR108-Norman Howie"/>
    <n v="-3500"/>
    <n v="3500"/>
    <x v="1"/>
    <n v="3500"/>
    <s v="T"/>
    <s v="Norman Howie"/>
    <s v="T - Norman Howie"/>
    <x v="84"/>
    <x v="4"/>
    <s v="GIA"/>
    <x v="2"/>
    <b v="0"/>
    <n v="37610.199999999997"/>
    <x v="0"/>
  </r>
  <r>
    <s v="G-400-0400"/>
    <s v="GIA Bank Account"/>
    <s v="07"/>
    <s v="AP-PY"/>
    <x v="90"/>
    <s v="000000010518"/>
    <n v="4870"/>
    <s v="6739-30"/>
    <n v="0"/>
    <n v="487.8"/>
    <s v="TPER104-Pertemps Recruitment Partnership Limited"/>
    <n v="-487.8"/>
    <n v="487.8"/>
    <x v="1"/>
    <n v="487.8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7"/>
    <s v="AP-PY"/>
    <x v="90"/>
    <s v="000000010519"/>
    <n v="4870"/>
    <s v="6739-31"/>
    <n v="0"/>
    <n v="4873.32"/>
    <s v="TPUL101-Pulsant (Scotland) Ltd"/>
    <n v="-4873.32"/>
    <n v="4873.32"/>
    <x v="1"/>
    <n v="4873.32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07"/>
    <s v="AP-PY"/>
    <x v="90"/>
    <s v="000000010520"/>
    <n v="4870"/>
    <s v="6739-32"/>
    <n v="0"/>
    <n v="423.62"/>
    <s v="TREM100-Remix Summits Ltd"/>
    <n v="-423.62"/>
    <n v="423.62"/>
    <x v="1"/>
    <n v="423.62"/>
    <s v="T"/>
    <s v="Remix Summits Ltd"/>
    <s v="T - Remix Summits Ltd"/>
    <x v="702"/>
    <x v="0"/>
    <s v="GIA"/>
    <x v="2"/>
    <b v="0"/>
    <n v="423.62"/>
    <x v="1"/>
  </r>
  <r>
    <s v="G-400-0400"/>
    <s v="GIA Bank Account"/>
    <s v="07"/>
    <s v="AP-PY"/>
    <x v="90"/>
    <s v="000000010521"/>
    <n v="4870"/>
    <s v="6739-33"/>
    <n v="0"/>
    <n v="35.1"/>
    <s v="TSAR105-Saramago Ltd"/>
    <n v="-35.1"/>
    <n v="35.1"/>
    <x v="1"/>
    <n v="35.1"/>
    <s v="T"/>
    <s v="Saramago Ltd"/>
    <s v="T - Saramago Ltd"/>
    <x v="424"/>
    <x v="0"/>
    <s v="GIA"/>
    <x v="2"/>
    <b v="0"/>
    <n v="3388.3900000000003"/>
    <x v="1"/>
  </r>
  <r>
    <s v="G-400-0400"/>
    <s v="GIA Bank Account"/>
    <s v="07"/>
    <s v="AP-PY"/>
    <x v="90"/>
    <s v="000000010522"/>
    <n v="4870"/>
    <s v="6739-34"/>
    <n v="0"/>
    <n v="6423.9"/>
    <s v="TSCO121-ScottMoncrieff"/>
    <n v="-6423.9"/>
    <n v="6423.9"/>
    <x v="1"/>
    <n v="6423.9"/>
    <s v="T"/>
    <s v="ScottMoncrieff"/>
    <s v="T - ScottMoncrieff"/>
    <x v="305"/>
    <x v="0"/>
    <s v="GIA"/>
    <x v="2"/>
    <b v="0"/>
    <n v="23767.82"/>
    <x v="1"/>
  </r>
  <r>
    <s v="G-400-0400"/>
    <s v="GIA Bank Account"/>
    <s v="07"/>
    <s v="AP-PY"/>
    <x v="90"/>
    <s v="000000010523"/>
    <n v="4870"/>
    <s v="6739-35"/>
    <n v="0"/>
    <n v="113.4"/>
    <s v="TSHR101-Shred-It Limited"/>
    <n v="-113.4"/>
    <n v="113.4"/>
    <x v="1"/>
    <n v="113.4"/>
    <s v="T"/>
    <s v="Shred-It Limited"/>
    <s v="T - Shred-It Limited"/>
    <x v="86"/>
    <x v="0"/>
    <s v="GIA"/>
    <x v="2"/>
    <b v="0"/>
    <n v="3247.48"/>
    <x v="1"/>
  </r>
  <r>
    <s v="G-400-0400"/>
    <s v="GIA Bank Account"/>
    <s v="07"/>
    <s v="AP-PY"/>
    <x v="90"/>
    <s v="000000010524"/>
    <n v="4870"/>
    <s v="6739-36"/>
    <n v="0"/>
    <n v="84.78"/>
    <s v="TSODE101-Sodexo Corporate Services"/>
    <n v="-84.78"/>
    <n v="84.78"/>
    <x v="1"/>
    <n v="84.78"/>
    <s v="T"/>
    <s v="Sodexo Corporate Services"/>
    <s v="T - Sodexo Corporate Services"/>
    <x v="327"/>
    <x v="0"/>
    <s v="GIA"/>
    <x v="2"/>
    <b v="0"/>
    <n v="293.22000000000003"/>
    <x v="1"/>
  </r>
  <r>
    <s v="G-400-0400"/>
    <s v="GIA Bank Account"/>
    <s v="07"/>
    <s v="AP-PY"/>
    <x v="90"/>
    <s v="000000010525"/>
    <n v="4870"/>
    <s v="6739-37"/>
    <n v="0"/>
    <n v="158.41"/>
    <s v="TSPR100-Spotless Commercial Cleaning Ltd"/>
    <n v="-158.41"/>
    <n v="158.41"/>
    <x v="1"/>
    <n v="158.41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7"/>
    <s v="AP-PY"/>
    <x v="90"/>
    <s v="000000010526"/>
    <n v="4870"/>
    <s v="6739-38"/>
    <n v="0"/>
    <n v="252"/>
    <s v="TWFT100-WESTMINSTER MEDIA FORUM"/>
    <n v="-252"/>
    <n v="252"/>
    <x v="1"/>
    <n v="252"/>
    <s v="T"/>
    <s v="WESTMINSTER MEDIA FORUM"/>
    <s v="T - WESTMINSTER MEDIA FORUM"/>
    <x v="692"/>
    <x v="0"/>
    <s v="GIA"/>
    <x v="2"/>
    <b v="0"/>
    <n v="1008"/>
    <x v="1"/>
  </r>
  <r>
    <s v="G-400-0400"/>
    <s v="GIA Bank Account"/>
    <s v="07"/>
    <s v="AP-PY"/>
    <x v="91"/>
    <s v="000000010527"/>
    <n v="4877"/>
    <s v="6744-1"/>
    <n v="0"/>
    <n v="37500"/>
    <s v="G100043-Paragon Ensemble"/>
    <n v="-37500"/>
    <n v="37500"/>
    <x v="1"/>
    <n v="37500"/>
    <s v="G"/>
    <s v="Paragon Ensemble"/>
    <s v="G - Paragon Ensemble"/>
    <x v="171"/>
    <x v="0"/>
    <s v="GIA"/>
    <x v="1"/>
    <b v="1"/>
    <n v="104960"/>
    <x v="0"/>
  </r>
  <r>
    <s v="G-400-0400"/>
    <s v="GIA Bank Account"/>
    <s v="07"/>
    <s v="AP-PY"/>
    <x v="91"/>
    <s v="000000010528"/>
    <n v="4877"/>
    <s v="6744-2"/>
    <n v="0"/>
    <n v="41583"/>
    <s v="G100045-Glasgow Sculpture Studios Limited"/>
    <n v="-41583"/>
    <n v="41583"/>
    <x v="1"/>
    <n v="41583"/>
    <s v="G"/>
    <s v="Glasgow Sculpture Studios Limited"/>
    <s v="G - Glasgow Sculpture Studios Limited"/>
    <x v="172"/>
    <x v="0"/>
    <s v="GIA"/>
    <x v="1"/>
    <b v="1"/>
    <n v="216332"/>
    <x v="0"/>
  </r>
  <r>
    <s v="G-400-0400"/>
    <s v="GIA Bank Account"/>
    <s v="07"/>
    <s v="AP-PY"/>
    <x v="91"/>
    <s v="000000010529"/>
    <n v="4877"/>
    <s v="6744-3"/>
    <n v="0"/>
    <n v="271288"/>
    <s v="G100087-Dundee Repertory Theatre Limited"/>
    <n v="-271288"/>
    <n v="271288"/>
    <x v="1"/>
    <n v="271288"/>
    <s v="G"/>
    <s v="Dundee Repertory Theatre Limited"/>
    <s v="G - Dundee Repertory Theatre Limited"/>
    <x v="173"/>
    <x v="0"/>
    <s v="GIA"/>
    <x v="1"/>
    <b v="1"/>
    <n v="1147151"/>
    <x v="0"/>
  </r>
  <r>
    <s v="G-400-0400"/>
    <s v="GIA Bank Account"/>
    <s v="07"/>
    <s v="AP-PY"/>
    <x v="91"/>
    <s v="000000010530"/>
    <n v="4877"/>
    <s v="6744-4"/>
    <n v="0"/>
    <n v="83250"/>
    <s v="G100109-Aberdeen Performing Arts"/>
    <n v="-83250"/>
    <n v="83250"/>
    <x v="1"/>
    <n v="83250"/>
    <s v="G"/>
    <s v="Aberdeen Performing Arts"/>
    <s v="G - Aberdeen Performing Arts"/>
    <x v="174"/>
    <x v="0"/>
    <s v="GIA"/>
    <x v="1"/>
    <b v="1"/>
    <n v="517170"/>
    <x v="0"/>
  </r>
  <r>
    <s v="G-400-0400"/>
    <s v="GIA Bank Account"/>
    <s v="07"/>
    <s v="AP-PY"/>
    <x v="91"/>
    <s v="000000010531"/>
    <n v="4877"/>
    <s v="6744-5"/>
    <n v="0"/>
    <n v="100833"/>
    <s v="G100110-An Lanntair Limited"/>
    <n v="-100833"/>
    <n v="100833"/>
    <x v="1"/>
    <n v="100833"/>
    <s v="G"/>
    <s v="An Lanntair Limited"/>
    <s v="G - An Lanntair Limited"/>
    <x v="175"/>
    <x v="0"/>
    <s v="GIA"/>
    <x v="1"/>
    <b v="1"/>
    <n v="437685"/>
    <x v="0"/>
  </r>
  <r>
    <s v="G-400-0400"/>
    <s v="GIA Bank Account"/>
    <s v="07"/>
    <s v="AP-PY"/>
    <x v="91"/>
    <s v="000000010532"/>
    <n v="4877"/>
    <s v="6744-6"/>
    <n v="0"/>
    <n v="50000"/>
    <s v="G100111-Arika Heavy Industries"/>
    <n v="-50000"/>
    <n v="50000"/>
    <x v="1"/>
    <n v="50000"/>
    <s v="G"/>
    <s v="Arika Heavy Industries"/>
    <s v="G - Arika Heavy Industries"/>
    <x v="176"/>
    <x v="0"/>
    <s v="GIA"/>
    <x v="1"/>
    <b v="1"/>
    <n v="200000"/>
    <x v="0"/>
  </r>
  <r>
    <s v="G-400-0400"/>
    <s v="GIA Bank Account"/>
    <s v="07"/>
    <s v="AP-PY"/>
    <x v="91"/>
    <s v="000000010533"/>
    <n v="4877"/>
    <s v="6744-7"/>
    <n v="0"/>
    <n v="68000"/>
    <s v="G100112-Artists Collective Gallery"/>
    <n v="-68000"/>
    <n v="68000"/>
    <x v="1"/>
    <n v="68000"/>
    <s v="G"/>
    <s v="Artists Collective Gallery"/>
    <s v="G - Artists Collective Gallery"/>
    <x v="33"/>
    <x v="0"/>
    <s v="GIA"/>
    <x v="1"/>
    <b v="1"/>
    <n v="280194.49"/>
    <x v="0"/>
  </r>
  <r>
    <s v="G-400-0400"/>
    <s v="GIA Bank Account"/>
    <s v="07"/>
    <s v="AP-PY"/>
    <x v="91"/>
    <s v="000000010534"/>
    <n v="4877"/>
    <s v="6744-8"/>
    <n v="0"/>
    <n v="37500"/>
    <s v="G100113-Atlas Arts"/>
    <n v="-37500"/>
    <n v="37500"/>
    <x v="1"/>
    <n v="37500"/>
    <s v="G"/>
    <s v="Atlas Arts"/>
    <s v="G - Atlas Arts"/>
    <x v="177"/>
    <x v="0"/>
    <s v="GIA"/>
    <x v="1"/>
    <b v="1"/>
    <n v="150000"/>
    <x v="0"/>
  </r>
  <r>
    <s v="G-400-0400"/>
    <s v="GIA Bank Account"/>
    <s v="07"/>
    <s v="AP-PY"/>
    <x v="91"/>
    <s v="000000010535"/>
    <n v="4877"/>
    <s v="6744-9"/>
    <n v="0"/>
    <n v="45350"/>
    <s v="G100114-Barrowland Ballet"/>
    <n v="-45350"/>
    <n v="45350"/>
    <x v="1"/>
    <n v="45350"/>
    <s v="G"/>
    <s v="Barrowland Ballet"/>
    <s v="G - Barrowland Ballet"/>
    <x v="178"/>
    <x v="0"/>
    <s v="GIA"/>
    <x v="1"/>
    <b v="1"/>
    <n v="144935"/>
    <x v="0"/>
  </r>
  <r>
    <s v="G-400-0400"/>
    <s v="GIA Bank Account"/>
    <s v="07"/>
    <s v="AP-PY"/>
    <x v="91"/>
    <s v="000000010536"/>
    <n v="4877"/>
    <s v="6744-10"/>
    <n v="0"/>
    <n v="76334"/>
    <s v="G100115-Celtic Connections"/>
    <n v="-76334"/>
    <n v="76334"/>
    <x v="1"/>
    <n v="76334"/>
    <s v="G"/>
    <s v="Celtic Connections"/>
    <s v="G - Celtic Connections"/>
    <x v="179"/>
    <x v="0"/>
    <s v="GIA"/>
    <x v="1"/>
    <b v="1"/>
    <n v="183334"/>
    <x v="0"/>
  </r>
  <r>
    <s v="G-400-0400"/>
    <s v="GIA Bank Account"/>
    <s v="07"/>
    <s v="AP-PY"/>
    <x v="91"/>
    <s v="000000010537"/>
    <n v="4877"/>
    <s v="6744-11"/>
    <n v="0"/>
    <n v="152000"/>
    <s v="G100116-Centre for Contemporary Arts"/>
    <n v="-152000"/>
    <n v="152000"/>
    <x v="1"/>
    <n v="152000"/>
    <s v="G"/>
    <s v="Centre for Contemporary Arts"/>
    <s v="G - Centre for Contemporary Arts"/>
    <x v="180"/>
    <x v="0"/>
    <s v="GIA"/>
    <x v="1"/>
    <b v="1"/>
    <n v="667017.23"/>
    <x v="0"/>
  </r>
  <r>
    <s v="G-400-0400"/>
    <s v="GIA Bank Account"/>
    <s v="07"/>
    <s v="AP-PY"/>
    <x v="91"/>
    <s v="000000010538"/>
    <n v="4877"/>
    <s v="6744-12"/>
    <n v="0"/>
    <n v="144000"/>
    <s v="G100117-Centre for the Moving Image"/>
    <n v="-144000"/>
    <n v="144000"/>
    <x v="1"/>
    <n v="144000"/>
    <s v="G"/>
    <s v="Centre for the Moving Image"/>
    <s v="G - Centre for the Moving Image"/>
    <x v="181"/>
    <x v="0"/>
    <s v="GIA"/>
    <x v="1"/>
    <b v="1"/>
    <n v="1115750"/>
    <x v="0"/>
  </r>
  <r>
    <s v="G-400-0400"/>
    <s v="GIA Bank Account"/>
    <s v="07"/>
    <s v="AP-PY"/>
    <x v="91"/>
    <s v="000000010539"/>
    <n v="4877"/>
    <s v="6744-13"/>
    <n v="0"/>
    <n v="277750"/>
    <s v="G100118-Citizens Theatre"/>
    <n v="-277750"/>
    <n v="277750"/>
    <x v="1"/>
    <n v="277750"/>
    <s v="G"/>
    <s v="Citizens Theatre"/>
    <s v="G - Citizens Theatre"/>
    <x v="182"/>
    <x v="0"/>
    <s v="GIA"/>
    <x v="1"/>
    <b v="1"/>
    <n v="1111000"/>
    <x v="0"/>
  </r>
  <r>
    <s v="G-400-0400"/>
    <s v="GIA Bank Account"/>
    <s v="07"/>
    <s v="AP-PY"/>
    <x v="91"/>
    <s v="000000010540"/>
    <n v="4877"/>
    <s v="6744-14"/>
    <n v="0"/>
    <n v="41700"/>
    <s v="G100120-Comar"/>
    <n v="-41700"/>
    <n v="41700"/>
    <x v="1"/>
    <n v="41700"/>
    <s v="G"/>
    <s v="Comar"/>
    <s v="G - Comar"/>
    <x v="259"/>
    <x v="0"/>
    <s v="GIA"/>
    <x v="1"/>
    <b v="1"/>
    <n v="496666"/>
    <x v="0"/>
  </r>
  <r>
    <s v="G-400-0400"/>
    <s v="GIA Bank Account"/>
    <s v="07"/>
    <s v="AP-PY"/>
    <x v="91"/>
    <s v="000000010541"/>
    <n v="4877"/>
    <s v="6744-15"/>
    <n v="0"/>
    <n v="20000"/>
    <s v="G100121-Conflux Scotland Ltd"/>
    <n v="-20000"/>
    <n v="20000"/>
    <x v="1"/>
    <n v="20000"/>
    <s v="G"/>
    <s v="Conflux Scotland Ltd"/>
    <s v="G - Conflux Scotland Ltd"/>
    <x v="184"/>
    <x v="0"/>
    <s v="GIA"/>
    <x v="1"/>
    <b v="0"/>
    <n v="168500"/>
    <x v="0"/>
  </r>
  <r>
    <s v="G-400-0400"/>
    <s v="GIA Bank Account"/>
    <s v="07"/>
    <s v="AP-PY"/>
    <x v="91"/>
    <s v="000000010542"/>
    <n v="4877"/>
    <s v="6744-16"/>
    <n v="0"/>
    <n v="44444"/>
    <s v="G100122-Cove Park Ltd"/>
    <n v="-44444"/>
    <n v="44444"/>
    <x v="1"/>
    <n v="44444"/>
    <s v="G"/>
    <s v="Cove Park Ltd"/>
    <s v="G - Cove Park Ltd"/>
    <x v="185"/>
    <x v="0"/>
    <s v="GIA"/>
    <x v="1"/>
    <b v="1"/>
    <n v="351009.41"/>
    <x v="0"/>
  </r>
  <r>
    <s v="G-400-0400"/>
    <s v="GIA Bank Account"/>
    <s v="07"/>
    <s v="AP-PY"/>
    <x v="91"/>
    <s v="000000010543"/>
    <n v="4877"/>
    <s v="6744-17"/>
    <n v="0"/>
    <n v="65000"/>
    <s v="G100123-Craft Scotland"/>
    <n v="-65000"/>
    <n v="65000"/>
    <x v="1"/>
    <n v="65000"/>
    <s v="G"/>
    <s v="Craft Scotland"/>
    <s v="G - Craft Scotland"/>
    <x v="186"/>
    <x v="0"/>
    <s v="GIA"/>
    <x v="1"/>
    <b v="1"/>
    <n v="334050"/>
    <x v="0"/>
  </r>
  <r>
    <s v="G-400-0400"/>
    <s v="GIA Bank Account"/>
    <s v="07"/>
    <s v="AP-PY"/>
    <x v="91"/>
    <s v="000000010544"/>
    <n v="4877"/>
    <s v="6744-18"/>
    <n v="0"/>
    <n v="50000"/>
    <s v="G100124-Theatre Cryptic"/>
    <n v="-50000"/>
    <n v="50000"/>
    <x v="1"/>
    <n v="50000"/>
    <s v="G"/>
    <s v="Theatre Cryptic"/>
    <s v="G - Theatre Cryptic"/>
    <x v="187"/>
    <x v="0"/>
    <s v="GIA"/>
    <x v="1"/>
    <b v="1"/>
    <n v="278000"/>
    <x v="0"/>
  </r>
  <r>
    <s v="G-400-0400"/>
    <s v="GIA Bank Account"/>
    <s v="07"/>
    <s v="AP-PY"/>
    <x v="91"/>
    <s v="000000010545"/>
    <n v="4877"/>
    <s v="6744-19"/>
    <n v="0"/>
    <n v="81250"/>
    <s v="G100125-Tramway [Culture And Sport Glasgow]"/>
    <n v="-81250"/>
    <n v="81250"/>
    <x v="1"/>
    <n v="81250"/>
    <s v="G"/>
    <s v="Tramway [Culture And Sport Glasgow]"/>
    <s v="G - Tramway [Culture And Sport Glasgow]"/>
    <x v="188"/>
    <x v="0"/>
    <s v="GIA"/>
    <x v="1"/>
    <b v="1"/>
    <n v="325000"/>
    <x v="0"/>
  </r>
  <r>
    <s v="G-400-0400"/>
    <s v="GIA Bank Account"/>
    <s v="07"/>
    <s v="AP-PY"/>
    <x v="91"/>
    <s v="000000010546"/>
    <n v="4877"/>
    <s v="6744-20"/>
    <n v="0"/>
    <n v="61667"/>
    <s v="G100126-Cumbernauld Theatre Trust"/>
    <n v="-61667"/>
    <n v="61667"/>
    <x v="1"/>
    <n v="61667"/>
    <s v="G"/>
    <s v="Cumbernauld Theatre Trust"/>
    <s v="G - Cumbernauld Theatre Trust"/>
    <x v="189"/>
    <x v="0"/>
    <s v="GIA"/>
    <x v="1"/>
    <b v="1"/>
    <n v="246668"/>
    <x v="0"/>
  </r>
  <r>
    <s v="G-400-0400"/>
    <s v="GIA Bank Account"/>
    <s v="07"/>
    <s v="AP-PY"/>
    <x v="91"/>
    <s v="000000010547"/>
    <n v="4877"/>
    <s v="6744-21"/>
    <n v="0"/>
    <n v="28452"/>
    <s v="G100127-Curious Seed"/>
    <n v="-28452"/>
    <n v="28452"/>
    <x v="1"/>
    <n v="28452"/>
    <s v="G"/>
    <s v="Curious Seed"/>
    <s v="G - Curious Seed"/>
    <x v="190"/>
    <x v="0"/>
    <s v="GIA"/>
    <x v="1"/>
    <b v="1"/>
    <n v="113808"/>
    <x v="0"/>
  </r>
  <r>
    <s v="G-400-0400"/>
    <s v="GIA Bank Account"/>
    <s v="07"/>
    <s v="AP-PY"/>
    <x v="91"/>
    <s v="000000010548"/>
    <n v="4877"/>
    <s v="6744-22"/>
    <n v="0"/>
    <n v="102000"/>
    <s v="G100128-Dance Base"/>
    <n v="-102000"/>
    <n v="102000"/>
    <x v="1"/>
    <n v="102000"/>
    <s v="G"/>
    <s v="Dance Base"/>
    <s v="G - Dance Base"/>
    <x v="191"/>
    <x v="0"/>
    <s v="GIA"/>
    <x v="1"/>
    <b v="1"/>
    <n v="438634"/>
    <x v="0"/>
  </r>
  <r>
    <s v="G-400-0400"/>
    <s v="GIA Bank Account"/>
    <s v="07"/>
    <s v="AP-PY"/>
    <x v="91"/>
    <s v="000000010549"/>
    <n v="4877"/>
    <s v="6744-23"/>
    <n v="0"/>
    <n v="25000"/>
    <s v="G100129-Dovecot Foundation"/>
    <n v="-25000"/>
    <n v="25000"/>
    <x v="1"/>
    <n v="25000"/>
    <s v="G"/>
    <s v="Dovecot Foundation"/>
    <s v="G - Dovecot Foundation"/>
    <x v="192"/>
    <x v="0"/>
    <s v="GIA"/>
    <x v="1"/>
    <b v="1"/>
    <n v="100000"/>
    <x v="0"/>
  </r>
  <r>
    <s v="G-400-0400"/>
    <s v="GIA Bank Account"/>
    <s v="07"/>
    <s v="AP-PY"/>
    <x v="91"/>
    <s v="000000010550"/>
    <n v="4877"/>
    <s v="6744-24"/>
    <n v="0"/>
    <n v="166500"/>
    <s v="G100130-Dundee Contemporary Arts Ltd"/>
    <n v="-166500"/>
    <n v="166500"/>
    <x v="1"/>
    <n v="166500"/>
    <s v="G"/>
    <s v="Dundee Contemporary Arts Ltd"/>
    <s v="G - Dundee Contemporary Arts Ltd"/>
    <x v="193"/>
    <x v="0"/>
    <s v="GIA"/>
    <x v="1"/>
    <b v="1"/>
    <n v="670904.02"/>
    <x v="0"/>
  </r>
  <r>
    <s v="G-400-0400"/>
    <s v="GIA Bank Account"/>
    <s v="07"/>
    <s v="AP-PY"/>
    <x v="91"/>
    <s v="000000010551"/>
    <n v="4877"/>
    <s v="6744-25"/>
    <n v="0"/>
    <n v="25000"/>
    <s v="G100131-Dunedin Consort"/>
    <n v="-25000"/>
    <n v="25000"/>
    <x v="1"/>
    <n v="25000"/>
    <s v="G"/>
    <s v="Dunedin Consort"/>
    <s v="G - Dunedin Consort"/>
    <x v="194"/>
    <x v="0"/>
    <s v="GIA"/>
    <x v="1"/>
    <b v="1"/>
    <n v="100000"/>
    <x v="0"/>
  </r>
  <r>
    <s v="G-400-0400"/>
    <s v="GIA Bank Account"/>
    <s v="07"/>
    <s v="AP-PY"/>
    <x v="91"/>
    <s v="000000010552"/>
    <n v="4877"/>
    <s v="6744-26"/>
    <n v="0"/>
    <n v="175000"/>
    <s v="G100132-Eden Court Highlands Ltd"/>
    <n v="-175000"/>
    <n v="175000"/>
    <x v="1"/>
    <n v="175000"/>
    <s v="G"/>
    <s v="Eden Court Highlands Ltd"/>
    <s v="G - Eden Court Highlands Ltd"/>
    <x v="195"/>
    <x v="0"/>
    <s v="GIA"/>
    <x v="1"/>
    <b v="1"/>
    <n v="725000"/>
    <x v="0"/>
  </r>
  <r>
    <s v="G-400-0400"/>
    <s v="GIA Bank Account"/>
    <s v="07"/>
    <s v="AP-PY"/>
    <x v="91"/>
    <s v="000000010553"/>
    <n v="4877"/>
    <s v="6744-27"/>
    <n v="0"/>
    <n v="25000"/>
    <s v="G100133-Edinburgh Art Festival"/>
    <n v="-25000"/>
    <n v="25000"/>
    <x v="1"/>
    <n v="25000"/>
    <s v="G"/>
    <s v="Edinburgh Art Festival"/>
    <s v="G - Edinburgh Art Festival"/>
    <x v="196"/>
    <x v="0"/>
    <s v="GIA"/>
    <x v="1"/>
    <b v="1"/>
    <n v="250000"/>
    <x v="0"/>
  </r>
  <r>
    <s v="G-400-0400"/>
    <s v="GIA Bank Account"/>
    <s v="07"/>
    <s v="AP-PY"/>
    <x v="91"/>
    <s v="000000010554"/>
    <n v="4877"/>
    <s v="6744-28"/>
    <n v="0"/>
    <n v="17500"/>
    <s v="G100134-Edinburgh Festival Fringe Society Ltd"/>
    <n v="-17500"/>
    <n v="17500"/>
    <x v="1"/>
    <n v="17500"/>
    <s v="G"/>
    <s v="Edinburgh Festival Fringe Society Ltd"/>
    <s v="G - Edinburgh Festival Fringe Society Ltd"/>
    <x v="197"/>
    <x v="0"/>
    <s v="GIA"/>
    <x v="1"/>
    <b v="0"/>
    <n v="245000"/>
    <x v="0"/>
  </r>
  <r>
    <s v="G-400-0400"/>
    <s v="GIA Bank Account"/>
    <s v="07"/>
    <s v="AP-PY"/>
    <x v="91"/>
    <s v="000000010555"/>
    <n v="4877"/>
    <s v="6744-29"/>
    <n v="0"/>
    <n v="69667"/>
    <s v="G100135-Edinburgh International Book Festival"/>
    <n v="-69667"/>
    <n v="69667"/>
    <x v="1"/>
    <n v="69667"/>
    <s v="G"/>
    <s v="Edinburgh International Book Festival"/>
    <s v="G - Edinburgh International Book Festival"/>
    <x v="198"/>
    <x v="0"/>
    <s v="GIA"/>
    <x v="1"/>
    <b v="1"/>
    <n v="388668"/>
    <x v="0"/>
  </r>
  <r>
    <s v="G-400-0400"/>
    <s v="GIA Bank Account"/>
    <s v="07"/>
    <s v="AP-PY"/>
    <x v="91"/>
    <s v="000000010556"/>
    <n v="4877"/>
    <s v="6744-30"/>
    <n v="0"/>
    <n v="40000"/>
    <s v="G100137-Edinburgh Printmakers Ltd"/>
    <n v="-40000"/>
    <n v="40000"/>
    <x v="1"/>
    <n v="40000"/>
    <s v="G"/>
    <s v="Edinburgh Printmakers Ltd"/>
    <s v="G - Edinburgh Printmakers Ltd"/>
    <x v="200"/>
    <x v="0"/>
    <s v="GIA"/>
    <x v="1"/>
    <b v="1"/>
    <n v="160000"/>
    <x v="0"/>
  </r>
  <r>
    <s v="G-400-0400"/>
    <s v="GIA Bank Account"/>
    <s v="07"/>
    <s v="AP-PY"/>
    <x v="91"/>
    <s v="000000010557"/>
    <n v="4877"/>
    <s v="6744-31"/>
    <n v="0"/>
    <n v="58333"/>
    <s v="G100138-Edinburgh Sculpture Workshop"/>
    <n v="-58333"/>
    <n v="58333"/>
    <x v="1"/>
    <n v="58333"/>
    <s v="G"/>
    <s v="Edinburgh Sculpture Workshop"/>
    <s v="G - Edinburgh Sculpture Workshop"/>
    <x v="201"/>
    <x v="0"/>
    <s v="GIA"/>
    <x v="1"/>
    <b v="1"/>
    <n v="248332"/>
    <x v="0"/>
  </r>
  <r>
    <s v="G-400-0400"/>
    <s v="GIA Bank Account"/>
    <s v="07"/>
    <s v="AP-PY"/>
    <x v="91"/>
    <s v="000000010558"/>
    <n v="4877"/>
    <s v="6744-32"/>
    <n v="0"/>
    <n v="22785"/>
    <s v="G100139-Fife Contemporary Art And Craft (St Andrews) Limited"/>
    <n v="-22785"/>
    <n v="22785"/>
    <x v="1"/>
    <n v="22785"/>
    <s v="G"/>
    <s v="Fife Contemporary Art And Craft (St Andrews) Limited"/>
    <s v="G - Fife Contemporary Art And Craft (St Andrews) Limited"/>
    <x v="202"/>
    <x v="0"/>
    <s v="GIA"/>
    <x v="1"/>
    <b v="0"/>
    <n v="91140"/>
    <x v="0"/>
  </r>
  <r>
    <s v="G-400-0400"/>
    <s v="GIA Bank Account"/>
    <s v="07"/>
    <s v="AP-PY"/>
    <x v="91"/>
    <s v="000000010559"/>
    <n v="4877"/>
    <s v="6744-33"/>
    <n v="0"/>
    <n v="43750"/>
    <s v="G100140-Fire Exit Ltd"/>
    <n v="-43750"/>
    <n v="43750"/>
    <x v="1"/>
    <n v="43750"/>
    <s v="G"/>
    <s v="Fire Exit Ltd"/>
    <s v="G - Fire Exit Ltd"/>
    <x v="203"/>
    <x v="0"/>
    <s v="GIA"/>
    <x v="1"/>
    <b v="1"/>
    <n v="176752"/>
    <x v="0"/>
  </r>
  <r>
    <s v="G-400-0400"/>
    <s v="GIA Bank Account"/>
    <s v="07"/>
    <s v="AP-PY"/>
    <x v="91"/>
    <s v="000000010560"/>
    <n v="4877"/>
    <s v="6744-34"/>
    <n v="0"/>
    <n v="192500"/>
    <s v="G100141-Fruitmarket Gallery Limited"/>
    <n v="-192500"/>
    <n v="192500"/>
    <x v="1"/>
    <n v="192500"/>
    <s v="G"/>
    <s v="Fruitmarket Gallery Limited"/>
    <s v="G - Fruitmarket Gallery Limited"/>
    <x v="204"/>
    <x v="0"/>
    <s v="GIA"/>
    <x v="1"/>
    <b v="1"/>
    <n v="770000"/>
    <x v="0"/>
  </r>
  <r>
    <s v="G-400-0400"/>
    <s v="GIA Bank Account"/>
    <s v="07"/>
    <s v="AP-PY"/>
    <x v="91"/>
    <s v="000000010561"/>
    <n v="4877"/>
    <s v="6744-35"/>
    <n v="0"/>
    <n v="158000"/>
    <s v="G100142-Glasgow Film Theatre Ltd"/>
    <n v="-158000"/>
    <n v="158000"/>
    <x v="1"/>
    <n v="158000"/>
    <s v="G"/>
    <s v="Glasgow Film Theatre Ltd"/>
    <s v="G - Glasgow Film Theatre Ltd"/>
    <x v="205"/>
    <x v="0"/>
    <s v="GIA"/>
    <x v="1"/>
    <b v="1"/>
    <n v="638204.17999999993"/>
    <x v="0"/>
  </r>
  <r>
    <s v="G-400-0400"/>
    <s v="GIA Bank Account"/>
    <s v="07"/>
    <s v="AP-PY"/>
    <x v="91"/>
    <s v="000000010562"/>
    <n v="4877"/>
    <s v="6744-36"/>
    <n v="0"/>
    <n v="22500"/>
    <s v="G100143-Glasgow International (Culture and Sport Glasgow)"/>
    <n v="-22500"/>
    <n v="22500"/>
    <x v="1"/>
    <n v="22500"/>
    <s v="G"/>
    <s v="Glasgow International (Culture and Sport Glasgow)"/>
    <s v="G - Glasgow International (Culture and Sport Glasgow)"/>
    <x v="206"/>
    <x v="0"/>
    <s v="GIA"/>
    <x v="1"/>
    <b v="0"/>
    <n v="91250"/>
    <x v="0"/>
  </r>
  <r>
    <s v="G-400-0400"/>
    <s v="GIA Bank Account"/>
    <s v="07"/>
    <s v="AP-PY"/>
    <x v="91"/>
    <s v="000000010563"/>
    <n v="4877"/>
    <s v="6744-37"/>
    <n v="0"/>
    <n v="37500"/>
    <s v="G100144-Glasgow Lunchtime Theatres"/>
    <n v="-37500"/>
    <n v="37500"/>
    <x v="1"/>
    <n v="37500"/>
    <s v="G"/>
    <s v="Glasgow Lunchtime Theatres"/>
    <s v="G - Glasgow Lunchtime Theatres"/>
    <x v="207"/>
    <x v="0"/>
    <s v="GIA"/>
    <x v="1"/>
    <b v="1"/>
    <n v="160000"/>
    <x v="0"/>
  </r>
  <r>
    <s v="G-400-0400"/>
    <s v="GIA Bank Account"/>
    <s v="07"/>
    <s v="AP-PY"/>
    <x v="91"/>
    <s v="000000010564"/>
    <n v="4877"/>
    <s v="6744-38"/>
    <n v="0"/>
    <n v="36750"/>
    <s v="G100145-Glasgow Photography Group Ltd - Street Level"/>
    <n v="-36750"/>
    <n v="36750"/>
    <x v="1"/>
    <n v="36750"/>
    <s v="G"/>
    <s v="Glasgow Photography Group Ltd - Street Level"/>
    <s v="G - Glasgow Photography Group Ltd - Street Level"/>
    <x v="208"/>
    <x v="0"/>
    <s v="GIA"/>
    <x v="1"/>
    <b v="1"/>
    <n v="147000"/>
    <x v="0"/>
  </r>
  <r>
    <s v="G-400-0400"/>
    <s v="GIA Bank Account"/>
    <s v="07"/>
    <s v="AP-PY"/>
    <x v="91"/>
    <s v="000000010565"/>
    <n v="4877"/>
    <s v="6744-39"/>
    <n v="0"/>
    <n v="36000"/>
    <s v="G100146-Glasgow Print Studios"/>
    <n v="-36000"/>
    <n v="36000"/>
    <x v="1"/>
    <n v="36000"/>
    <s v="G"/>
    <s v="Glasgow Print Studios"/>
    <s v="G - Glasgow Print Studios"/>
    <x v="209"/>
    <x v="0"/>
    <s v="GIA"/>
    <x v="1"/>
    <b v="1"/>
    <n v="160000"/>
    <x v="0"/>
  </r>
  <r>
    <s v="G-400-0400"/>
    <s v="GIA Bank Account"/>
    <s v="07"/>
    <s v="AP-PY"/>
    <x v="91"/>
    <s v="000000010566"/>
    <n v="4877"/>
    <s v="6744-40"/>
    <n v="0"/>
    <n v="20000"/>
    <s v="G100147-Grid Iron Theatre Company"/>
    <n v="-20000"/>
    <n v="20000"/>
    <x v="1"/>
    <n v="20000"/>
    <s v="G"/>
    <s v="Grid Iron Theatre Company"/>
    <s v="G - Grid Iron Theatre Company"/>
    <x v="210"/>
    <x v="0"/>
    <s v="GIA"/>
    <x v="1"/>
    <b v="0"/>
    <n v="220000"/>
    <x v="0"/>
  </r>
  <r>
    <s v="G-400-0400"/>
    <s v="GIA Bank Account"/>
    <s v="07"/>
    <s v="AP-PY"/>
    <x v="91"/>
    <s v="000000010567"/>
    <n v="4877"/>
    <s v="6744-41"/>
    <n v="0"/>
    <n v="45833"/>
    <s v="G100148-Hebrides Ensemble"/>
    <n v="-45833"/>
    <n v="45833"/>
    <x v="1"/>
    <n v="45833"/>
    <s v="G"/>
    <s v="Hebrides Ensemble"/>
    <s v="G - Hebrides Ensemble"/>
    <x v="211"/>
    <x v="0"/>
    <s v="GIA"/>
    <x v="1"/>
    <b v="1"/>
    <n v="183333"/>
    <x v="0"/>
  </r>
  <r>
    <s v="G-400-0400"/>
    <s v="GIA Bank Account"/>
    <s v="07"/>
    <s v="AP-PY"/>
    <x v="91"/>
    <s v="000000010568"/>
    <n v="4877"/>
    <s v="6744-42"/>
    <n v="0"/>
    <n v="25000"/>
    <s v="G100149-Highland Print Studio"/>
    <n v="-25000"/>
    <n v="25000"/>
    <x v="1"/>
    <n v="25000"/>
    <s v="G"/>
    <s v="Highland Print Studio"/>
    <s v="G - Highland Print Studio"/>
    <x v="212"/>
    <x v="0"/>
    <s v="GIA"/>
    <x v="1"/>
    <b v="1"/>
    <n v="100000"/>
    <x v="0"/>
  </r>
  <r>
    <s v="G-400-0400"/>
    <s v="GIA Bank Account"/>
    <s v="07"/>
    <s v="AP-PY"/>
    <x v="91"/>
    <s v="000000010569"/>
    <n v="4877"/>
    <s v="6744-43"/>
    <n v="0"/>
    <n v="75000"/>
    <s v="G100150-Horsecross Arts Ltd"/>
    <n v="-75000"/>
    <n v="75000"/>
    <x v="1"/>
    <n v="75000"/>
    <s v="G"/>
    <s v="Horsecross Arts Ltd"/>
    <s v="G - Horsecross Arts Ltd"/>
    <x v="213"/>
    <x v="0"/>
    <s v="GIA"/>
    <x v="1"/>
    <b v="1"/>
    <n v="333000"/>
    <x v="0"/>
  </r>
  <r>
    <s v="G-400-0400"/>
    <s v="GIA Bank Account"/>
    <s v="07"/>
    <s v="AP-PY"/>
    <x v="91"/>
    <s v="000000010570"/>
    <n v="4877"/>
    <s v="6744-44"/>
    <n v="0"/>
    <n v="25000"/>
    <s v="G100151-Hospitalfield Arts"/>
    <n v="-25000"/>
    <n v="25000"/>
    <x v="1"/>
    <n v="25000"/>
    <s v="G"/>
    <s v="Hospitalfield Arts"/>
    <s v="G - Hospitalfield Arts"/>
    <x v="93"/>
    <x v="0"/>
    <s v="GIA"/>
    <x v="1"/>
    <b v="1"/>
    <n v="186760"/>
    <x v="0"/>
  </r>
  <r>
    <s v="G-400-0400"/>
    <s v="GIA Bank Account"/>
    <s v="07"/>
    <s v="AP-PY"/>
    <x v="91"/>
    <s v="000000010571"/>
    <n v="4877"/>
    <s v="6744-45"/>
    <n v="0"/>
    <n v="28664"/>
    <s v="G100152-Janice Parker Projects"/>
    <n v="-28664"/>
    <n v="28664"/>
    <x v="1"/>
    <n v="28664"/>
    <s v="G"/>
    <s v="Janice Parker Projects"/>
    <s v="G - Janice Parker Projects"/>
    <x v="502"/>
    <x v="0"/>
    <s v="GIA"/>
    <x v="1"/>
    <b v="1"/>
    <n v="114656"/>
    <x v="0"/>
  </r>
  <r>
    <s v="G-400-0400"/>
    <s v="GIA Bank Account"/>
    <s v="07"/>
    <s v="AP-PY"/>
    <x v="91"/>
    <s v="000000010572"/>
    <n v="4877"/>
    <s v="6744-46"/>
    <n v="0"/>
    <n v="102000"/>
    <s v="G100153-MacRobert Arts Centre"/>
    <n v="-102000"/>
    <n v="102000"/>
    <x v="1"/>
    <n v="102000"/>
    <s v="G"/>
    <s v="MacRobert Arts Centre"/>
    <s v="G - MacRobert Arts Centre"/>
    <x v="214"/>
    <x v="0"/>
    <s v="GIA"/>
    <x v="1"/>
    <b v="1"/>
    <n v="409000"/>
    <x v="0"/>
  </r>
  <r>
    <s v="G-400-0400"/>
    <s v="GIA Bank Account"/>
    <s v="07"/>
    <s v="AP-PY"/>
    <x v="91"/>
    <s v="000000010573"/>
    <n v="4877"/>
    <s v="6744-47"/>
    <n v="0"/>
    <n v="51250"/>
    <s v="G100154-Mischief La-Bas"/>
    <n v="-51250"/>
    <n v="51250"/>
    <x v="1"/>
    <n v="51250"/>
    <s v="G"/>
    <s v="Mischief La-Bas"/>
    <s v="G - Mischief La-Bas"/>
    <x v="215"/>
    <x v="0"/>
    <s v="GIA"/>
    <x v="1"/>
    <b v="1"/>
    <n v="205000"/>
    <x v="0"/>
  </r>
  <r>
    <s v="G-400-0400"/>
    <s v="GIA Bank Account"/>
    <s v="07"/>
    <s v="AP-PY"/>
    <x v="91"/>
    <s v="000000010574"/>
    <n v="4877"/>
    <s v="6744-48"/>
    <n v="0"/>
    <n v="29083"/>
    <s v="G100155-Moniack Mhor Ltd"/>
    <n v="-29083"/>
    <n v="29083"/>
    <x v="1"/>
    <n v="29083"/>
    <s v="G"/>
    <s v="Moniack Mhor Ltd"/>
    <s v="G - Moniack Mhor Ltd"/>
    <x v="216"/>
    <x v="0"/>
    <s v="GIA"/>
    <x v="1"/>
    <b v="1"/>
    <n v="138708"/>
    <x v="0"/>
  </r>
  <r>
    <s v="G-400-0400"/>
    <s v="GIA Bank Account"/>
    <s v="07"/>
    <s v="AP-PY"/>
    <x v="91"/>
    <s v="000000010575"/>
    <n v="4877"/>
    <s v="6744-49"/>
    <n v="0"/>
    <n v="45000"/>
    <s v="G100156-North Lands Creative Glass"/>
    <n v="-45000"/>
    <n v="45000"/>
    <x v="1"/>
    <n v="45000"/>
    <s v="G"/>
    <s v="North Lands Creative Glass"/>
    <s v="G - North Lands Creative Glass"/>
    <x v="217"/>
    <x v="0"/>
    <s v="GIA"/>
    <x v="1"/>
    <b v="1"/>
    <n v="189000"/>
    <x v="0"/>
  </r>
  <r>
    <s v="G-400-0400"/>
    <s v="GIA Bank Account"/>
    <s v="07"/>
    <s v="AP-PY"/>
    <x v="91"/>
    <s v="000000010576"/>
    <n v="4877"/>
    <s v="6744-50"/>
    <n v="0"/>
    <n v="45000"/>
    <s v="G100157-NVA (Europe) Limited"/>
    <n v="-45000"/>
    <n v="45000"/>
    <x v="1"/>
    <n v="45000"/>
    <s v="G"/>
    <s v="NVA (Europe) Limited"/>
    <s v="G - NVA (Europe) Limited"/>
    <x v="218"/>
    <x v="0"/>
    <s v="GIA"/>
    <x v="1"/>
    <b v="1"/>
    <n v="150000"/>
    <x v="0"/>
  </r>
  <r>
    <s v="G-400-0400"/>
    <s v="GIA Bank Account"/>
    <s v="07"/>
    <s v="AP-PY"/>
    <x v="91"/>
    <s v="000000010577"/>
    <n v="4877"/>
    <s v="6744-51"/>
    <n v="0"/>
    <n v="67000"/>
    <s v="G100158-Peacock Visual Arts Limited"/>
    <n v="-67000"/>
    <n v="67000"/>
    <x v="1"/>
    <n v="67000"/>
    <s v="G"/>
    <s v="Peacock Visual Arts Limited"/>
    <s v="G - Peacock Visual Arts Limited"/>
    <x v="219"/>
    <x v="0"/>
    <s v="GIA"/>
    <x v="1"/>
    <b v="1"/>
    <n v="270500"/>
    <x v="0"/>
  </r>
  <r>
    <s v="G-400-0400"/>
    <s v="GIA Bank Account"/>
    <s v="07"/>
    <s v="AP-PY"/>
    <x v="91"/>
    <s v="000000010578"/>
    <n v="4877"/>
    <s v="6744-52"/>
    <n v="0"/>
    <n v="58000"/>
    <s v="G100159-Pier Arts Centre"/>
    <n v="-58000"/>
    <n v="58000"/>
    <x v="1"/>
    <n v="58000"/>
    <s v="G"/>
    <s v="Pier Arts Centre"/>
    <s v="G - Pier Arts Centre"/>
    <x v="220"/>
    <x v="0"/>
    <s v="GIA"/>
    <x v="1"/>
    <b v="1"/>
    <n v="266667"/>
    <x v="0"/>
  </r>
  <r>
    <s v="G-400-0400"/>
    <s v="GIA Bank Account"/>
    <s v="07"/>
    <s v="AP-PY"/>
    <x v="91"/>
    <s v="000000010579"/>
    <n v="4877"/>
    <s v="6744-53"/>
    <n v="0"/>
    <n v="106250"/>
    <s v="G100160-Pitlochry Festival Theatre"/>
    <n v="-106250"/>
    <n v="106250"/>
    <x v="1"/>
    <n v="106250"/>
    <s v="G"/>
    <s v="Pitlochry Festival Theatre"/>
    <s v="G - Pitlochry Festival Theatre"/>
    <x v="221"/>
    <x v="0"/>
    <s v="GIA"/>
    <x v="1"/>
    <b v="1"/>
    <n v="425000"/>
    <x v="0"/>
  </r>
  <r>
    <s v="G-400-0400"/>
    <s v="GIA Bank Account"/>
    <s v="07"/>
    <s v="AP-PY"/>
    <x v="91"/>
    <s v="000000010580"/>
    <n v="4877"/>
    <s v="6744-54"/>
    <n v="0"/>
    <n v="94328"/>
    <s v="G100161-Plan B Collaborative Theatre Ltd"/>
    <n v="-94328"/>
    <n v="94328"/>
    <x v="1"/>
    <n v="94328"/>
    <s v="G"/>
    <s v="Plan B Collaborative Theatre Ltd"/>
    <s v="G - Plan B Collaborative Theatre Ltd"/>
    <x v="120"/>
    <x v="0"/>
    <s v="GIA"/>
    <x v="1"/>
    <b v="1"/>
    <n v="246666"/>
    <x v="0"/>
  </r>
  <r>
    <s v="G-400-0400"/>
    <s v="GIA Bank Account"/>
    <s v="07"/>
    <s v="AP-PY"/>
    <x v="91"/>
    <s v="000000010581"/>
    <n v="4877"/>
    <s v="6744-55"/>
    <n v="0"/>
    <n v="47642"/>
    <s v="G100162-Playwrights Studio CCS"/>
    <n v="-47642"/>
    <n v="47642"/>
    <x v="1"/>
    <n v="47642"/>
    <s v="G"/>
    <s v="Playwrights Studio CCS"/>
    <s v="G - Playwrights Studio CCS"/>
    <x v="94"/>
    <x v="0"/>
    <s v="GIA"/>
    <x v="1"/>
    <b v="1"/>
    <n v="191192"/>
    <x v="0"/>
  </r>
  <r>
    <s v="G-400-0400"/>
    <s v="GIA Bank Account"/>
    <s v="07"/>
    <s v="AP-PY"/>
    <x v="91"/>
    <s v="000000010582"/>
    <n v="4877"/>
    <s v="6744-56"/>
    <n v="0"/>
    <n v="65000"/>
    <s v="G100163-Publishing Scotland"/>
    <n v="-65000"/>
    <n v="65000"/>
    <x v="1"/>
    <n v="65000"/>
    <s v="G"/>
    <s v="Publishing Scotland"/>
    <s v="G - Publishing Scotland"/>
    <x v="222"/>
    <x v="0"/>
    <s v="GIA"/>
    <x v="1"/>
    <b v="1"/>
    <n v="300000"/>
    <x v="0"/>
  </r>
  <r>
    <s v="G-400-0400"/>
    <s v="GIA Bank Account"/>
    <s v="07"/>
    <s v="AP-PY"/>
    <x v="91"/>
    <s v="000000010583"/>
    <n v="4877"/>
    <s v="6744-57"/>
    <n v="0"/>
    <n v="40925"/>
    <s v="G100164-Puppet Animation Scotland Limited"/>
    <n v="-40925"/>
    <n v="40925"/>
    <x v="1"/>
    <n v="40925"/>
    <s v="G"/>
    <s v="Puppet Animation Scotland Limited"/>
    <s v="G - Puppet Animation Scotland Limited"/>
    <x v="223"/>
    <x v="0"/>
    <s v="GIA"/>
    <x v="1"/>
    <b v="1"/>
    <n v="183665"/>
    <x v="0"/>
  </r>
  <r>
    <s v="G-400-0400"/>
    <s v="GIA Bank Account"/>
    <s v="07"/>
    <s v="AP-PY"/>
    <x v="91"/>
    <s v="000000010584"/>
    <n v="4877"/>
    <s v="6744-58"/>
    <n v="0"/>
    <n v="65000"/>
    <s v="G100165-Red Note Ensemble"/>
    <n v="-65000"/>
    <n v="65000"/>
    <x v="1"/>
    <n v="65000"/>
    <s v="G"/>
    <s v="Red Note Ensemble"/>
    <s v="G - Red Note Ensemble"/>
    <x v="224"/>
    <x v="0"/>
    <s v="GIA"/>
    <x v="1"/>
    <b v="1"/>
    <n v="218532"/>
    <x v="0"/>
  </r>
  <r>
    <s v="G-400-0400"/>
    <s v="GIA Bank Account"/>
    <s v="07"/>
    <s v="AP-PY"/>
    <x v="91"/>
    <s v="000000010585"/>
    <n v="4877"/>
    <s v="6744-59"/>
    <n v="0"/>
    <n v="120000"/>
    <s v="G100166-Royal Lyceum Theatre Company Limited"/>
    <n v="-120000"/>
    <n v="120000"/>
    <x v="1"/>
    <n v="120000"/>
    <s v="G"/>
    <s v="Royal Lyceum Theatre Company Limited"/>
    <s v="G - Royal Lyceum Theatre Company Limited"/>
    <x v="225"/>
    <x v="0"/>
    <s v="GIA"/>
    <x v="1"/>
    <b v="1"/>
    <n v="1200000"/>
    <x v="0"/>
  </r>
  <r>
    <s v="G-400-0400"/>
    <s v="GIA Bank Account"/>
    <s v="07"/>
    <s v="AP-PY"/>
    <x v="91"/>
    <s v="000000010586"/>
    <n v="4877"/>
    <s v="6744-60"/>
    <n v="0"/>
    <n v="214983"/>
    <s v="G100167-Scottish Book Trust"/>
    <n v="-214983"/>
    <n v="214983"/>
    <x v="1"/>
    <n v="214983"/>
    <s v="G"/>
    <s v="Scottish Book Trust"/>
    <s v="G - Scottish Book Trust"/>
    <x v="226"/>
    <x v="0"/>
    <s v="GIA"/>
    <x v="1"/>
    <b v="1"/>
    <n v="1241682"/>
    <x v="0"/>
  </r>
  <r>
    <s v="G-400-0400"/>
    <s v="GIA Bank Account"/>
    <s v="07"/>
    <s v="AP-PY"/>
    <x v="91"/>
    <s v="000000010587"/>
    <n v="4877"/>
    <s v="6744-61"/>
    <n v="0"/>
    <n v="224130"/>
    <s v="G100168-Scottish Dance Theatre"/>
    <n v="-224130"/>
    <n v="224130"/>
    <x v="1"/>
    <n v="224130"/>
    <s v="G"/>
    <s v="Scottish Dance Theatre"/>
    <s v="G - Scottish Dance Theatre"/>
    <x v="121"/>
    <x v="0"/>
    <s v="GIA"/>
    <x v="1"/>
    <b v="1"/>
    <n v="1018658"/>
    <x v="0"/>
  </r>
  <r>
    <s v="G-400-0400"/>
    <s v="GIA Bank Account"/>
    <s v="07"/>
    <s v="AP-PY"/>
    <x v="91"/>
    <s v="000000010588"/>
    <n v="4877"/>
    <s v="6744-62"/>
    <n v="0"/>
    <n v="83333"/>
    <s v="G100169-Scottish Ensemble"/>
    <n v="-83333"/>
    <n v="83333"/>
    <x v="1"/>
    <n v="83333"/>
    <s v="G"/>
    <s v="Scottish Ensemble"/>
    <s v="G - Scottish Ensemble"/>
    <x v="227"/>
    <x v="0"/>
    <s v="GIA"/>
    <x v="1"/>
    <b v="1"/>
    <n v="333333"/>
    <x v="0"/>
  </r>
  <r>
    <s v="G-400-0400"/>
    <s v="GIA Bank Account"/>
    <s v="07"/>
    <s v="AP-PY"/>
    <x v="91"/>
    <s v="000000010589"/>
    <n v="4877"/>
    <s v="6744-63"/>
    <n v="0"/>
    <n v="47500"/>
    <s v="G100170-Scottish Music Information Cen"/>
    <n v="-47500"/>
    <n v="47500"/>
    <x v="1"/>
    <n v="47500"/>
    <s v="G"/>
    <s v="Scottish Music Information Cen"/>
    <s v="G - Scottish Music Information Cen"/>
    <x v="228"/>
    <x v="0"/>
    <s v="GIA"/>
    <x v="1"/>
    <b v="1"/>
    <n v="314500"/>
    <x v="0"/>
  </r>
  <r>
    <s v="G-400-0400"/>
    <s v="GIA Bank Account"/>
    <s v="07"/>
    <s v="AP-PY"/>
    <x v="91"/>
    <s v="000000010590"/>
    <n v="4877"/>
    <s v="6744-64"/>
    <n v="0"/>
    <n v="79166"/>
    <s v="G100171-Scottish Poetry Library"/>
    <n v="-79166"/>
    <n v="79166"/>
    <x v="1"/>
    <n v="79166"/>
    <s v="G"/>
    <s v="Scottish Poetry Library"/>
    <s v="G - Scottish Poetry Library"/>
    <x v="229"/>
    <x v="0"/>
    <s v="GIA"/>
    <x v="1"/>
    <b v="1"/>
    <n v="316666"/>
    <x v="0"/>
  </r>
  <r>
    <s v="G-400-0400"/>
    <s v="GIA Bank Account"/>
    <s v="07"/>
    <s v="AP-PY"/>
    <x v="91"/>
    <s v="000000010591"/>
    <n v="4877"/>
    <s v="6744-65"/>
    <n v="0"/>
    <n v="48750"/>
    <s v="G100172-Scottish Sculpture Workshop"/>
    <n v="-48750"/>
    <n v="48750"/>
    <x v="1"/>
    <n v="48750"/>
    <s v="G"/>
    <s v="Scottish Sculpture Workshop"/>
    <s v="G - Scottish Sculpture Workshop"/>
    <x v="230"/>
    <x v="0"/>
    <s v="GIA"/>
    <x v="1"/>
    <b v="1"/>
    <n v="205000"/>
    <x v="0"/>
  </r>
  <r>
    <s v="G-400-0400"/>
    <s v="GIA Bank Account"/>
    <s v="07"/>
    <s v="AP-PY"/>
    <x v="91"/>
    <s v="000000010592"/>
    <n v="4877"/>
    <s v="6744-66"/>
    <n v="0"/>
    <n v="62500"/>
    <s v="G100173-Shetland Arts Development Agency"/>
    <n v="-62500"/>
    <n v="62500"/>
    <x v="1"/>
    <n v="62500"/>
    <s v="G"/>
    <s v="Shetland Arts Development Agency"/>
    <s v="G - Shetland Arts Development Agency"/>
    <x v="231"/>
    <x v="0"/>
    <s v="GIA"/>
    <x v="1"/>
    <b v="1"/>
    <n v="250000"/>
    <x v="0"/>
  </r>
  <r>
    <s v="G-400-0400"/>
    <s v="GIA Bank Account"/>
    <s v="07"/>
    <s v="AP-PY"/>
    <x v="91"/>
    <s v="000000010593"/>
    <n v="4877"/>
    <s v="6744-67"/>
    <n v="0"/>
    <n v="20834"/>
    <s v="G100174-St Magnus Festival Ltd"/>
    <n v="-20834"/>
    <n v="20834"/>
    <x v="1"/>
    <n v="20834"/>
    <s v="G"/>
    <s v="St Magnus Festival Ltd"/>
    <s v="G - St Magnus Festival Ltd"/>
    <x v="232"/>
    <x v="0"/>
    <s v="GIA"/>
    <x v="1"/>
    <b v="0"/>
    <n v="166667"/>
    <x v="0"/>
  </r>
  <r>
    <s v="G-400-0400"/>
    <s v="GIA Bank Account"/>
    <s v="07"/>
    <s v="AP-PY"/>
    <x v="91"/>
    <s v="000000010594"/>
    <n v="4877"/>
    <s v="6744-68"/>
    <n v="0"/>
    <n v="25000"/>
    <s v="G100175-Taigh Chearsabhagh Trust"/>
    <n v="-25000"/>
    <n v="25000"/>
    <x v="1"/>
    <n v="25000"/>
    <s v="G"/>
    <s v="Taigh Chearsabhagh Trust"/>
    <s v="G - Taigh Chearsabhagh Trust"/>
    <x v="233"/>
    <x v="0"/>
    <s v="GIA"/>
    <x v="1"/>
    <b v="1"/>
    <n v="102000"/>
    <x v="0"/>
  </r>
  <r>
    <s v="G-400-0400"/>
    <s v="GIA Bank Account"/>
    <s v="07"/>
    <s v="AP-PY"/>
    <x v="91"/>
    <s v="000000010595"/>
    <n v="4877"/>
    <s v="6744-69"/>
    <n v="0"/>
    <n v="40000"/>
    <s v="G100177-The Common Guild"/>
    <n v="-40000"/>
    <n v="40000"/>
    <x v="1"/>
    <n v="40000"/>
    <s v="G"/>
    <s v="The Common Guild"/>
    <s v="G - The Common Guild"/>
    <x v="235"/>
    <x v="0"/>
    <s v="GIA"/>
    <x v="1"/>
    <b v="1"/>
    <n v="170000"/>
    <x v="0"/>
  </r>
  <r>
    <s v="G-400-0400"/>
    <s v="GIA Bank Account"/>
    <s v="07"/>
    <s v="AP-PY"/>
    <x v="91"/>
    <s v="000000010596"/>
    <n v="4877"/>
    <s v="6744-70"/>
    <n v="0"/>
    <n v="51500"/>
    <s v="G100178-The Gaelic Books Council"/>
    <n v="-51500"/>
    <n v="51500"/>
    <x v="1"/>
    <n v="51500"/>
    <s v="G"/>
    <s v="The Gaelic Books Council"/>
    <s v="G - The Gaelic Books Council"/>
    <x v="236"/>
    <x v="0"/>
    <s v="GIA"/>
    <x v="1"/>
    <b v="1"/>
    <n v="206000"/>
    <x v="0"/>
  </r>
  <r>
    <s v="G-400-0400"/>
    <s v="GIA Bank Account"/>
    <s v="07"/>
    <s v="AP-PY"/>
    <x v="91"/>
    <s v="000000010597"/>
    <n v="4877"/>
    <s v="6744-71"/>
    <n v="0"/>
    <n v="25000"/>
    <s v="G100179-The Work Room"/>
    <n v="-25000"/>
    <n v="25000"/>
    <x v="1"/>
    <n v="25000"/>
    <s v="G"/>
    <s v="The Work Room"/>
    <s v="G - The Work Room"/>
    <x v="95"/>
    <x v="0"/>
    <s v="GIA"/>
    <x v="1"/>
    <b v="1"/>
    <n v="236000"/>
    <x v="0"/>
  </r>
  <r>
    <s v="G-400-0400"/>
    <s v="GIA Bank Account"/>
    <s v="07"/>
    <s v="AP-PY"/>
    <x v="91"/>
    <s v="000000010598"/>
    <n v="4877"/>
    <s v="6744-72"/>
    <n v="0"/>
    <n v="20394"/>
    <s v="G100180-Timespan ÔÇô Helmsdale Heritage and Arts Society"/>
    <n v="-20394"/>
    <n v="20394"/>
    <x v="1"/>
    <n v="20394"/>
    <s v="G"/>
    <s v="Timespan ÔÇô Helmsdale Heritage and Arts Society"/>
    <s v="G - Timespan ÔÇô Helmsdale Heritage and Arts Society"/>
    <x v="237"/>
    <x v="0"/>
    <s v="GIA"/>
    <x v="1"/>
    <b v="0"/>
    <n v="90577"/>
    <x v="0"/>
  </r>
  <r>
    <s v="G-400-0400"/>
    <s v="GIA Bank Account"/>
    <s v="07"/>
    <s v="AP-PY"/>
    <x v="91"/>
    <s v="000000010599"/>
    <n v="4877"/>
    <s v="6744-73"/>
    <n v="0"/>
    <n v="110125"/>
    <s v="G100181-TRACS"/>
    <n v="-110125"/>
    <n v="110125"/>
    <x v="1"/>
    <n v="110125"/>
    <s v="G"/>
    <s v="TRACS"/>
    <s v="G - TRACS"/>
    <x v="238"/>
    <x v="0"/>
    <s v="GIA"/>
    <x v="1"/>
    <b v="1"/>
    <n v="392500"/>
    <x v="0"/>
  </r>
  <r>
    <s v="G-400-0400"/>
    <s v="GIA Bank Account"/>
    <s v="07"/>
    <s v="AP-PY"/>
    <x v="91"/>
    <s v="000000010600"/>
    <n v="4877"/>
    <s v="6744-74"/>
    <n v="0"/>
    <n v="17500"/>
    <s v="G100182-Transmission Gallery"/>
    <n v="-17500"/>
    <n v="17500"/>
    <x v="1"/>
    <n v="17500"/>
    <s v="G"/>
    <s v="Transmission Gallery"/>
    <s v="G - Transmission Gallery"/>
    <x v="239"/>
    <x v="0"/>
    <s v="GIA"/>
    <x v="1"/>
    <b v="0"/>
    <n v="70000"/>
    <x v="0"/>
  </r>
  <r>
    <s v="G-400-0400"/>
    <s v="GIA Bank Account"/>
    <s v="07"/>
    <s v="AP-PY"/>
    <x v="91"/>
    <s v="000000010601"/>
    <n v="4877"/>
    <s v="6744-75"/>
    <n v="0"/>
    <n v="275000"/>
    <s v="G100183-Traverse Theatre (Scotland) Ltd"/>
    <n v="-275000"/>
    <n v="275000"/>
    <x v="1"/>
    <n v="275000"/>
    <s v="G"/>
    <s v="Traverse Theatre (Scotland) Ltd"/>
    <s v="G - Traverse Theatre (Scotland) Ltd"/>
    <x v="240"/>
    <x v="0"/>
    <s v="GIA"/>
    <x v="1"/>
    <b v="1"/>
    <n v="987250"/>
    <x v="0"/>
  </r>
  <r>
    <s v="G-400-0400"/>
    <s v="GIA Bank Account"/>
    <s v="07"/>
    <s v="AP-PY"/>
    <x v="91"/>
    <s v="000000010602"/>
    <n v="4877"/>
    <s v="6744-76"/>
    <n v="0"/>
    <n v="200000"/>
    <s v="G100184-Tron Theatre Limited"/>
    <n v="-200000"/>
    <n v="200000"/>
    <x v="1"/>
    <n v="200000"/>
    <s v="G"/>
    <s v="Tron Theatre Limited"/>
    <s v="G - Tron Theatre Limited"/>
    <x v="241"/>
    <x v="0"/>
    <s v="GIA"/>
    <x v="1"/>
    <b v="1"/>
    <n v="827068"/>
    <x v="0"/>
  </r>
  <r>
    <s v="G-400-0400"/>
    <s v="GIA Bank Account"/>
    <s v="07"/>
    <s v="AP-PY"/>
    <x v="91"/>
    <s v="000000010603"/>
    <n v="4877"/>
    <s v="6744-77"/>
    <n v="0"/>
    <n v="50000"/>
    <s v="G100185-Vanishing Point Theatre Company"/>
    <n v="-50000"/>
    <n v="50000"/>
    <x v="1"/>
    <n v="50000"/>
    <s v="G"/>
    <s v="Vanishing Point Theatre Company"/>
    <s v="G - Vanishing Point Theatre Company"/>
    <x v="242"/>
    <x v="0"/>
    <s v="GIA"/>
    <x v="1"/>
    <b v="1"/>
    <n v="338893"/>
    <x v="0"/>
  </r>
  <r>
    <s v="G-400-0400"/>
    <s v="GIA Bank Account"/>
    <s v="07"/>
    <s v="AP-PY"/>
    <x v="91"/>
    <s v="000000010604"/>
    <n v="4877"/>
    <s v="6744-78"/>
    <n v="0"/>
    <n v="55000"/>
    <s v="G100186-Visible Fictions Theatre Company"/>
    <n v="-55000"/>
    <n v="55000"/>
    <x v="1"/>
    <n v="55000"/>
    <s v="G"/>
    <s v="Visible Fictions Theatre Company"/>
    <s v="G - Visible Fictions Theatre Company"/>
    <x v="243"/>
    <x v="0"/>
    <s v="GIA"/>
    <x v="1"/>
    <b v="1"/>
    <n v="220000"/>
    <x v="0"/>
  </r>
  <r>
    <s v="G-400-0400"/>
    <s v="GIA Bank Account"/>
    <s v="07"/>
    <s v="AP-PY"/>
    <x v="92"/>
    <s v="000000010605"/>
    <n v="4888"/>
    <s v="6760-1"/>
    <n v="0"/>
    <n v="114.77"/>
    <s v="E1606-Jaine Lumsden"/>
    <n v="-114.77"/>
    <n v="114.77"/>
    <x v="0"/>
    <n v="0"/>
    <s v="E"/>
    <s v="Jaine Lumsden"/>
    <s v="E - Jaine Lumsden"/>
    <x v="0"/>
    <x v="0"/>
    <s v="GIA"/>
    <x v="0"/>
    <b v="0"/>
    <n v="334393.72000000003"/>
    <x v="0"/>
  </r>
  <r>
    <s v="G-400-0400"/>
    <s v="GIA Bank Account"/>
    <s v="07"/>
    <s v="AP-PY"/>
    <x v="92"/>
    <s v="000000010606"/>
    <n v="4888"/>
    <s v="6760-2"/>
    <n v="0"/>
    <n v="125.5"/>
    <s v="E1690-Joan Parr"/>
    <n v="-125.5"/>
    <n v="125.5"/>
    <x v="0"/>
    <n v="0"/>
    <s v="E"/>
    <s v="Joan Parr"/>
    <s v="E - Joan Parr"/>
    <x v="0"/>
    <x v="0"/>
    <s v="GIA"/>
    <x v="0"/>
    <b v="0"/>
    <n v="334393.72000000003"/>
    <x v="0"/>
  </r>
  <r>
    <s v="G-400-0400"/>
    <s v="GIA Bank Account"/>
    <s v="07"/>
    <s v="AP-PY"/>
    <x v="92"/>
    <s v="000000010608"/>
    <n v="4888"/>
    <s v="6760-3"/>
    <n v="0"/>
    <n v="98.25"/>
    <s v="E1730-Chrissie Ruckley"/>
    <n v="-98.25"/>
    <n v="98.25"/>
    <x v="0"/>
    <n v="0"/>
    <s v="E"/>
    <s v="Chrissie Ruckley"/>
    <s v="E - Chrissie Ruckley"/>
    <x v="0"/>
    <x v="0"/>
    <s v="GIA"/>
    <x v="0"/>
    <b v="0"/>
    <n v="334393.72000000003"/>
    <x v="0"/>
  </r>
  <r>
    <s v="G-400-0400"/>
    <s v="GIA Bank Account"/>
    <s v="07"/>
    <s v="AP-PY"/>
    <x v="92"/>
    <s v="000000010609"/>
    <n v="4888"/>
    <s v="6760-4"/>
    <n v="0"/>
    <n v="23.1"/>
    <s v="E1921-James Coltham"/>
    <n v="-23.1"/>
    <n v="23.1"/>
    <x v="0"/>
    <n v="0"/>
    <s v="E"/>
    <s v="James Coltham"/>
    <s v="E - James Coltham"/>
    <x v="0"/>
    <x v="0"/>
    <s v="GIA"/>
    <x v="0"/>
    <b v="0"/>
    <n v="334393.72000000003"/>
    <x v="0"/>
  </r>
  <r>
    <s v="G-400-0400"/>
    <s v="GIA Bank Account"/>
    <s v="07"/>
    <s v="AP-PY"/>
    <x v="92"/>
    <s v="000000010611"/>
    <n v="4888"/>
    <s v="6760-5"/>
    <n v="0"/>
    <n v="2574"/>
    <s v="TALL101-Allander Print Limited"/>
    <n v="-2574"/>
    <n v="2574"/>
    <x v="1"/>
    <n v="2574"/>
    <s v="T"/>
    <s v="Allander Print Limited"/>
    <s v="T - Allander Print Limited"/>
    <x v="443"/>
    <x v="0"/>
    <s v="GIA"/>
    <x v="2"/>
    <b v="0"/>
    <n v="20985.399999999998"/>
    <x v="1"/>
  </r>
  <r>
    <s v="G-400-0400"/>
    <s v="GIA Bank Account"/>
    <s v="07"/>
    <s v="AP-PY"/>
    <x v="92"/>
    <s v="000000010612"/>
    <n v="4888"/>
    <s v="6760-6"/>
    <n v="0"/>
    <n v="214.92"/>
    <s v="TARO100-Arnold Clark Finance Ltd"/>
    <n v="-214.92"/>
    <n v="214.92"/>
    <x v="1"/>
    <n v="214.92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7"/>
    <s v="AP-PY"/>
    <x v="92"/>
    <s v="000000010613"/>
    <n v="4888"/>
    <s v="6760-7"/>
    <n v="0"/>
    <n v="276"/>
    <s v="TART112-Artworkers Alliance Limited"/>
    <n v="-276"/>
    <n v="276"/>
    <x v="1"/>
    <n v="276"/>
    <s v="T"/>
    <s v="Artworkers Alliance Limited"/>
    <s v="T - Artworkers Alliance Limited"/>
    <x v="350"/>
    <x v="0"/>
    <s v="GIA"/>
    <x v="2"/>
    <b v="0"/>
    <n v="3858"/>
    <x v="1"/>
  </r>
  <r>
    <s v="G-400-0400"/>
    <s v="GIA Bank Account"/>
    <s v="07"/>
    <s v="AP-PY"/>
    <x v="92"/>
    <s v="000000010614"/>
    <n v="4888"/>
    <s v="6760-8"/>
    <n v="0"/>
    <n v="360"/>
    <s v="TBLO101-Blonde Digital Ltd"/>
    <n v="-360"/>
    <n v="360"/>
    <x v="1"/>
    <n v="360"/>
    <s v="T"/>
    <s v="Blonde Digital Ltd"/>
    <s v="T - Blonde Digital Ltd"/>
    <x v="74"/>
    <x v="0"/>
    <s v="GIA"/>
    <x v="2"/>
    <b v="0"/>
    <n v="1080"/>
    <x v="1"/>
  </r>
  <r>
    <s v="G-400-0400"/>
    <s v="GIA Bank Account"/>
    <s v="07"/>
    <s v="AP-PY"/>
    <x v="92"/>
    <s v="000000010615"/>
    <n v="4888"/>
    <s v="6760-9"/>
    <n v="0"/>
    <n v="777.59"/>
    <s v="TCAP102-Capital Document Solutions Limited"/>
    <n v="-777.59"/>
    <n v="777.59"/>
    <x v="1"/>
    <n v="777.59"/>
    <s v="T"/>
    <s v="Capital Document Solutions Limited"/>
    <s v="T - Capital Document Solutions Limited"/>
    <x v="16"/>
    <x v="0"/>
    <s v="GIA"/>
    <x v="2"/>
    <b v="0"/>
    <n v="8914.119999999999"/>
    <x v="1"/>
  </r>
  <r>
    <s v="G-400-0400"/>
    <s v="GIA Bank Account"/>
    <s v="07"/>
    <s v="AP-PY"/>
    <x v="92"/>
    <s v="000000010616"/>
    <n v="4888"/>
    <s v="6760-10"/>
    <n v="0"/>
    <n v="88.8"/>
    <s v="TFIR103-Fire Scotland Limited"/>
    <n v="-88.8"/>
    <n v="88.8"/>
    <x v="1"/>
    <n v="88.8"/>
    <s v="T"/>
    <s v="Fire Scotland Limited"/>
    <s v="T - Fire Scotland Limited"/>
    <x v="703"/>
    <x v="0"/>
    <s v="GIA"/>
    <x v="2"/>
    <b v="0"/>
    <n v="88.8"/>
    <x v="1"/>
  </r>
  <r>
    <s v="G-400-0400"/>
    <s v="GIA Bank Account"/>
    <s v="07"/>
    <s v="AP-PY"/>
    <x v="92"/>
    <s v="000000010617"/>
    <n v="4888"/>
    <s v="6760-11"/>
    <n v="0"/>
    <n v="5160"/>
    <s v="TFLE101-Fleet Collective"/>
    <n v="-5160"/>
    <n v="5160"/>
    <x v="1"/>
    <n v="5160"/>
    <s v="T"/>
    <s v="Fleet Collective"/>
    <s v="T - Fleet Collective"/>
    <x v="353"/>
    <x v="0"/>
    <s v="GIA"/>
    <x v="2"/>
    <b v="0"/>
    <n v="19536"/>
    <x v="1"/>
  </r>
  <r>
    <s v="G-400-0400"/>
    <s v="GIA Bank Account"/>
    <s v="07"/>
    <s v="AP-PY"/>
    <x v="92"/>
    <s v="000000010619"/>
    <n v="4888"/>
    <s v="6760-12"/>
    <n v="0"/>
    <n v="1863.01"/>
    <s v="TISL100-Iron Mountain"/>
    <n v="-1863.01"/>
    <n v="1863.01"/>
    <x v="1"/>
    <n v="1863.01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7"/>
    <s v="AP-PY"/>
    <x v="92"/>
    <s v="000000010620"/>
    <n v="4888"/>
    <s v="6760-13"/>
    <n v="0"/>
    <n v="745"/>
    <s v="TLAW102-The Law Society of Scotland"/>
    <n v="-745"/>
    <n v="745"/>
    <x v="1"/>
    <n v="745"/>
    <s v="T"/>
    <s v="The Law Society of Scotland"/>
    <s v="T - The Law Society of Scotland"/>
    <x v="704"/>
    <x v="0"/>
    <s v="GIA"/>
    <x v="2"/>
    <b v="0"/>
    <n v="745"/>
    <x v="1"/>
  </r>
  <r>
    <s v="G-400-0400"/>
    <s v="GIA Bank Account"/>
    <s v="07"/>
    <s v="AP-PY"/>
    <x v="92"/>
    <s v="000000010621"/>
    <n v="4888"/>
    <s v="6760-14"/>
    <n v="0"/>
    <n v="177.4"/>
    <s v="TLON100-Caffia Coffee Group"/>
    <n v="-177.4"/>
    <n v="177.4"/>
    <x v="1"/>
    <n v="177.4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7"/>
    <s v="AP-PY"/>
    <x v="92"/>
    <s v="000000010622"/>
    <n v="4888"/>
    <s v="6760-15"/>
    <n v="0"/>
    <n v="185"/>
    <s v="TMCA102-McAllister Litho Glasgow Ltd"/>
    <n v="-185"/>
    <n v="185"/>
    <x v="1"/>
    <n v="185"/>
    <s v="T"/>
    <s v="McAllister Litho Glasgow Ltd"/>
    <s v="T - McAllister Litho Glasgow Ltd"/>
    <x v="691"/>
    <x v="0"/>
    <s v="GIA"/>
    <x v="2"/>
    <b v="0"/>
    <n v="2446"/>
    <x v="1"/>
  </r>
  <r>
    <s v="G-400-0400"/>
    <s v="GIA Bank Account"/>
    <s v="07"/>
    <s v="AP-PY"/>
    <x v="92"/>
    <s v="000000010623"/>
    <n v="4888"/>
    <s v="6760-16"/>
    <n v="0"/>
    <n v="30.67"/>
    <s v="TMMD100-Misco"/>
    <n v="-30.67"/>
    <n v="30.67"/>
    <x v="1"/>
    <n v="30.67"/>
    <s v="T"/>
    <s v="Misco"/>
    <s v="T - Misco"/>
    <x v="449"/>
    <x v="0"/>
    <s v="GIA"/>
    <x v="2"/>
    <b v="0"/>
    <n v="4294.1999999999989"/>
    <x v="1"/>
  </r>
  <r>
    <s v="G-400-0400"/>
    <s v="GIA Bank Account"/>
    <s v="07"/>
    <s v="AP-PY"/>
    <x v="92"/>
    <s v="000000010624"/>
    <n v="4888"/>
    <s v="6760-17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07"/>
    <s v="AP-PY"/>
    <x v="92"/>
    <s v="000000010625"/>
    <n v="4888"/>
    <s v="6760-18"/>
    <n v="0"/>
    <n v="488.05"/>
    <s v="TOFF102-Office Depot (UK) Ltd"/>
    <n v="-488.05"/>
    <n v="488.05"/>
    <x v="1"/>
    <n v="488.05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07"/>
    <s v="AP-PY"/>
    <x v="92"/>
    <s v="000000010626"/>
    <n v="4888"/>
    <s v="6760-19"/>
    <n v="0"/>
    <n v="520"/>
    <s v="TOFF103-Office Care"/>
    <n v="-520"/>
    <n v="520"/>
    <x v="1"/>
    <n v="520"/>
    <s v="T"/>
    <s v="Office Care"/>
    <s v="T - Office Care"/>
    <x v="264"/>
    <x v="0"/>
    <s v="GIA"/>
    <x v="2"/>
    <b v="0"/>
    <n v="8491.49"/>
    <x v="1"/>
  </r>
  <r>
    <s v="G-400-0400"/>
    <s v="GIA Bank Account"/>
    <s v="07"/>
    <s v="AP-PY"/>
    <x v="92"/>
    <s v="000000010627"/>
    <n v="4888"/>
    <s v="6760-20"/>
    <n v="0"/>
    <n v="630"/>
    <s v="TPAL100-Palmaris Services Ltd.,"/>
    <n v="-630"/>
    <n v="630"/>
    <x v="1"/>
    <n v="630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07"/>
    <s v="AP-PY"/>
    <x v="92"/>
    <s v="000000010630"/>
    <n v="4888"/>
    <s v="6760-21"/>
    <n v="0"/>
    <n v="1617.44"/>
    <s v="TPER104-Pertemps Recruitment Partnership Limited"/>
    <n v="-1617.44"/>
    <n v="1617.44"/>
    <x v="1"/>
    <n v="1617.44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7"/>
    <s v="AP-PY"/>
    <x v="92"/>
    <s v="000000010631"/>
    <n v="4888"/>
    <s v="6760-22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07"/>
    <s v="AP-PY"/>
    <x v="92"/>
    <s v="000000010633"/>
    <n v="4888"/>
    <s v="6760-23"/>
    <n v="0"/>
    <n v="144"/>
    <s v="TSOD100-Social Research Association"/>
    <n v="-144"/>
    <n v="144"/>
    <x v="1"/>
    <n v="144"/>
    <s v="T"/>
    <s v="Social Research Association"/>
    <s v="T - Social Research Association"/>
    <x v="705"/>
    <x v="0"/>
    <s v="GIA"/>
    <x v="2"/>
    <b v="0"/>
    <n v="339"/>
    <x v="1"/>
  </r>
  <r>
    <s v="G-400-0400"/>
    <s v="GIA Bank Account"/>
    <s v="07"/>
    <s v="AP-PY"/>
    <x v="92"/>
    <s v="000000010634"/>
    <n v="4888"/>
    <s v="6760-24"/>
    <n v="0"/>
    <n v="275.44"/>
    <s v="TTAE100-Team Air Express"/>
    <n v="-275.44"/>
    <n v="275.44"/>
    <x v="1"/>
    <n v="275.44"/>
    <s v="T"/>
    <s v="Team Air Express"/>
    <s v="T - Team Air Express"/>
    <x v="30"/>
    <x v="0"/>
    <s v="GIA"/>
    <x v="2"/>
    <b v="0"/>
    <n v="1522.96"/>
    <x v="1"/>
  </r>
  <r>
    <s v="G-400-0400"/>
    <s v="GIA Bank Account"/>
    <s v="07"/>
    <s v="AP-PY"/>
    <x v="92"/>
    <s v="000000010635"/>
    <n v="4890"/>
    <s v="6762-1"/>
    <n v="0"/>
    <n v="56665.55"/>
    <s v="TART109-Arts Council Retirement Plan (1994)"/>
    <n v="-56665.55"/>
    <n v="56665.55"/>
    <x v="1"/>
    <n v="56665.55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07"/>
    <s v="AP-PY"/>
    <x v="92"/>
    <s v="000000010636"/>
    <n v="4890"/>
    <s v="6762-2"/>
    <n v="0"/>
    <n v="479.99"/>
    <s v="TCHI101-Child Support Agency"/>
    <n v="-479.99"/>
    <n v="479.99"/>
    <x v="1"/>
    <n v="479.99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07"/>
    <s v="AP-PY"/>
    <x v="92"/>
    <s v="000000010637"/>
    <n v="4890"/>
    <s v="6762-3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07"/>
    <s v="AP-PY"/>
    <x v="92"/>
    <s v="000000010638"/>
    <n v="4890"/>
    <s v="6762-4"/>
    <n v="0"/>
    <n v="88732.9"/>
    <s v="THMR100-HM Revenue &amp; Customs Only - 961PP10305354"/>
    <n v="-88732.9"/>
    <n v="88732.9"/>
    <x v="1"/>
    <n v="88732.9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07"/>
    <s v="AP-PY"/>
    <x v="92"/>
    <s v="000000010639"/>
    <n v="4890"/>
    <s v="6762-5"/>
    <n v="0"/>
    <n v="309.43"/>
    <s v="TMSF100-MSF Union Dues  -  Ref 38190751"/>
    <n v="-309.43"/>
    <n v="309.43"/>
    <x v="1"/>
    <n v="309.43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07"/>
    <s v="AP-PY"/>
    <x v="92"/>
    <s v="000000010640"/>
    <n v="4890"/>
    <s v="6762-6"/>
    <n v="0"/>
    <n v="166.18"/>
    <s v="TPCS100-PCS"/>
    <n v="-166.18"/>
    <n v="166.18"/>
    <x v="1"/>
    <n v="166.18"/>
    <s v="T"/>
    <s v="PCS"/>
    <s v="T - PCS"/>
    <x v="148"/>
    <x v="0"/>
    <s v="GIA"/>
    <x v="2"/>
    <b v="0"/>
    <n v="1903.1800000000003"/>
    <x v="1"/>
  </r>
  <r>
    <s v="G-400-0400"/>
    <s v="GIA Bank Account"/>
    <s v="07"/>
    <s v="AP-PY"/>
    <x v="92"/>
    <s v="000000010641"/>
    <n v="4890"/>
    <s v="6762-7"/>
    <n v="0"/>
    <n v="115"/>
    <s v="TSTR102-Strathclyde Pension Fund - EMP129/PF4313"/>
    <n v="-115"/>
    <n v="115"/>
    <x v="1"/>
    <n v="11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7"/>
    <s v="AP-PY"/>
    <x v="92"/>
    <s v="000000010642"/>
    <n v="4890"/>
    <s v="6762-8"/>
    <n v="0"/>
    <n v="13024.19"/>
    <s v="TSTR103-Strathclyde Pension Fund - EMP129/PF4313"/>
    <n v="-13024.19"/>
    <n v="13024.19"/>
    <x v="1"/>
    <n v="13024.19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7"/>
    <s v="AP-PY"/>
    <x v="93"/>
    <s v="000000010643"/>
    <n v="4895"/>
    <s v="6766-1"/>
    <n v="0"/>
    <n v="2500"/>
    <s v="G100112-Artists Collective Gallery"/>
    <n v="-2500"/>
    <n v="2500"/>
    <x v="1"/>
    <n v="2500"/>
    <s v="G"/>
    <s v="Artists Collective Gallery"/>
    <s v="G - Artists Collective Gallery"/>
    <x v="33"/>
    <x v="0"/>
    <s v="GIA"/>
    <x v="1"/>
    <b v="0"/>
    <n v="280194.49"/>
    <x v="0"/>
  </r>
  <r>
    <s v="G-400-0400"/>
    <s v="GIA Bank Account"/>
    <s v="07"/>
    <s v="AP-PY"/>
    <x v="93"/>
    <s v="000000010644"/>
    <n v="4895"/>
    <s v="6766-2"/>
    <n v="0"/>
    <n v="82500"/>
    <s v="G100135-Edinburgh International Book Festival"/>
    <n v="-82500"/>
    <n v="82500"/>
    <x v="1"/>
    <n v="82500"/>
    <s v="G"/>
    <s v="Edinburgh International Book Festival"/>
    <s v="G - Edinburgh International Book Festival"/>
    <x v="198"/>
    <x v="0"/>
    <s v="GIA"/>
    <x v="1"/>
    <b v="1"/>
    <n v="388668"/>
    <x v="0"/>
  </r>
  <r>
    <s v="G-400-0400"/>
    <s v="GIA Bank Account"/>
    <s v="07"/>
    <s v="AP-PY"/>
    <x v="93"/>
    <s v="000000010645"/>
    <n v="4895"/>
    <s v="6766-3"/>
    <n v="0"/>
    <n v="50000"/>
    <s v="G100136-Edinburgh International Festival"/>
    <n v="-50000"/>
    <n v="50000"/>
    <x v="1"/>
    <n v="50000"/>
    <s v="G"/>
    <s v="Edinburgh International Festival"/>
    <s v="G - Edinburgh International Festival"/>
    <x v="199"/>
    <x v="0"/>
    <s v="GIA"/>
    <x v="1"/>
    <b v="1"/>
    <n v="2517000"/>
    <x v="0"/>
  </r>
  <r>
    <s v="G-400-0400"/>
    <s v="GIA Bank Account"/>
    <s v="07"/>
    <s v="AP-PY"/>
    <x v="93"/>
    <s v="000000010646"/>
    <n v="4895"/>
    <s v="6766-4"/>
    <n v="0"/>
    <n v="5252"/>
    <s v="G100184-Tron Theatre Limited"/>
    <n v="-5252"/>
    <n v="5252"/>
    <x v="1"/>
    <n v="5252"/>
    <s v="G"/>
    <s v="Tron Theatre Limited"/>
    <s v="G - Tron Theatre Limited"/>
    <x v="241"/>
    <x v="0"/>
    <s v="GIA"/>
    <x v="1"/>
    <b v="0"/>
    <n v="827068"/>
    <x v="0"/>
  </r>
  <r>
    <s v="G-400-0400"/>
    <s v="GIA Bank Account"/>
    <s v="07"/>
    <s v="AP-PY"/>
    <x v="93"/>
    <s v="000000010647"/>
    <n v="4895"/>
    <s v="6766-5"/>
    <n v="0"/>
    <n v="271"/>
    <s v="G100306-Stephanie Green"/>
    <n v="-271"/>
    <n v="271"/>
    <x v="1"/>
    <n v="271"/>
    <s v="G"/>
    <s v="Stephanie Green"/>
    <s v="G - Stephanie Green"/>
    <x v="357"/>
    <x v="0"/>
    <s v="GIA"/>
    <x v="1"/>
    <b v="0"/>
    <n v="1084"/>
    <x v="1"/>
  </r>
  <r>
    <s v="G-400-0400"/>
    <s v="GIA Bank Account"/>
    <s v="07"/>
    <s v="AP-PY"/>
    <x v="93"/>
    <s v="000000010648"/>
    <n v="4895"/>
    <s v="6766-6"/>
    <n v="0"/>
    <n v="5588"/>
    <s v="IFES005-Festival Park Day Nursery Glasgow City Council"/>
    <n v="-5588"/>
    <n v="5588"/>
    <x v="1"/>
    <n v="5588"/>
    <s v="I"/>
    <s v="Festival Park Day Nursery Glasgow City Council"/>
    <s v="I - Festival Park Day Nursery Glasgow City Council"/>
    <x v="706"/>
    <x v="0"/>
    <s v="GIA"/>
    <x v="1"/>
    <b v="0"/>
    <n v="5588"/>
    <x v="1"/>
  </r>
  <r>
    <s v="G-400-0400"/>
    <s v="GIA Bank Account"/>
    <s v="07"/>
    <s v="AP-PY"/>
    <x v="93"/>
    <s v="000000010649"/>
    <n v="4895"/>
    <s v="6766-7"/>
    <n v="0"/>
    <n v="7500"/>
    <s v="ISCO003-Scottish Borders Council"/>
    <n v="-7500"/>
    <n v="7500"/>
    <x v="1"/>
    <n v="7500"/>
    <s v="I"/>
    <s v="Scottish Borders Council"/>
    <s v="I - Scottish Borders Council"/>
    <x v="435"/>
    <x v="0"/>
    <s v="GIA"/>
    <x v="1"/>
    <b v="0"/>
    <n v="342359.46"/>
    <x v="0"/>
  </r>
  <r>
    <s v="G-400-0400"/>
    <s v="GIA Bank Account"/>
    <s v="07"/>
    <s v="AP-PY"/>
    <x v="93"/>
    <s v="000000010650"/>
    <n v="4895"/>
    <s v="6766-8"/>
    <n v="0"/>
    <n v="80000"/>
    <s v="ISCO022-Scottish Youth Theatre"/>
    <n v="-80000"/>
    <n v="80000"/>
    <x v="1"/>
    <n v="80000"/>
    <s v="I"/>
    <s v="Scottish Youth Theatre"/>
    <s v="I - Scottish Youth Theatre"/>
    <x v="275"/>
    <x v="0"/>
    <s v="GIA"/>
    <x v="1"/>
    <b v="1"/>
    <n v="210252"/>
    <x v="0"/>
  </r>
  <r>
    <s v="G-400-0400"/>
    <s v="GIA Bank Account"/>
    <s v="07"/>
    <s v="AP-PY"/>
    <x v="93"/>
    <s v="000000010651"/>
    <n v="4895"/>
    <s v="6766-9"/>
    <n v="0"/>
    <n v="850"/>
    <s v="ISOU001-Sound Festival"/>
    <n v="-850"/>
    <n v="850"/>
    <x v="1"/>
    <n v="850"/>
    <s v="I"/>
    <s v="Sound Festival"/>
    <s v="I - Sound Festival"/>
    <x v="52"/>
    <x v="0"/>
    <s v="GIA"/>
    <x v="1"/>
    <b v="0"/>
    <n v="17000"/>
    <x v="1"/>
  </r>
  <r>
    <s v="G-400-0400"/>
    <s v="GIA Bank Account"/>
    <s v="07"/>
    <s v="AP-PY"/>
    <x v="93"/>
    <s v="000000010652"/>
    <n v="4895"/>
    <s v="6766-10"/>
    <n v="0"/>
    <n v="1000"/>
    <s v="ITHE041-The Letter J"/>
    <n v="-1000"/>
    <n v="1000"/>
    <x v="1"/>
    <n v="1000"/>
    <s v="I"/>
    <s v="The Letter J"/>
    <s v="I - The Letter J"/>
    <x v="279"/>
    <x v="0"/>
    <s v="GIA"/>
    <x v="1"/>
    <b v="0"/>
    <n v="20000"/>
    <x v="1"/>
  </r>
  <r>
    <s v="G-400-0400"/>
    <s v="GIA Bank Account"/>
    <s v="07"/>
    <s v="AP-PY"/>
    <x v="94"/>
    <s v="000000010653"/>
    <n v="4923"/>
    <s v="6794-1"/>
    <n v="0"/>
    <n v="201.54"/>
    <s v="E0254-Scott Donaldson"/>
    <n v="-201.54"/>
    <n v="201.54"/>
    <x v="0"/>
    <n v="0"/>
    <s v="E"/>
    <s v="Scott Donaldson"/>
    <s v="E - Scott Donaldson"/>
    <x v="0"/>
    <x v="0"/>
    <s v="GIA"/>
    <x v="0"/>
    <b v="0"/>
    <n v="334393.72000000003"/>
    <x v="0"/>
  </r>
  <r>
    <s v="G-400-0400"/>
    <s v="GIA Bank Account"/>
    <s v="07"/>
    <s v="AP-PY"/>
    <x v="94"/>
    <s v="000000010654"/>
    <n v="4923"/>
    <s v="6794-2"/>
    <n v="0"/>
    <n v="244.75"/>
    <s v="E0281-Louise Harris"/>
    <n v="-244.75"/>
    <n v="244.75"/>
    <x v="0"/>
    <n v="0"/>
    <s v="E"/>
    <s v="Louise Harris"/>
    <s v="E - Louise Harris"/>
    <x v="0"/>
    <x v="0"/>
    <s v="GIA"/>
    <x v="0"/>
    <b v="0"/>
    <n v="334393.72000000003"/>
    <x v="0"/>
  </r>
  <r>
    <s v="G-400-0400"/>
    <s v="GIA Bank Account"/>
    <s v="07"/>
    <s v="AP-PY"/>
    <x v="94"/>
    <s v="000000010655"/>
    <n v="4923"/>
    <s v="6794-3"/>
    <n v="0"/>
    <n v="120.39"/>
    <s v="E0294-Emma Valentine"/>
    <n v="-120.39"/>
    <n v="120.39"/>
    <x v="0"/>
    <n v="0"/>
    <s v="E"/>
    <s v="Emma Valentine"/>
    <s v="E - Emma Valentine"/>
    <x v="0"/>
    <x v="0"/>
    <s v="GIA"/>
    <x v="0"/>
    <b v="0"/>
    <n v="334393.72000000003"/>
    <x v="0"/>
  </r>
  <r>
    <s v="G-400-0400"/>
    <s v="GIA Bank Account"/>
    <s v="07"/>
    <s v="AP-PY"/>
    <x v="94"/>
    <s v="000000010661"/>
    <n v="4923"/>
    <s v="6794-4"/>
    <n v="0"/>
    <n v="2249.9899999999998"/>
    <s v="E0370-Robbie Allen"/>
    <n v="-2249.9899999999998"/>
    <n v="2249.9899999999998"/>
    <x v="0"/>
    <n v="0"/>
    <s v="E"/>
    <s v="Robbie Allen"/>
    <s v="E - Robbie Allen"/>
    <x v="0"/>
    <x v="0"/>
    <s v="GIA"/>
    <x v="0"/>
    <b v="0"/>
    <n v="334393.72000000003"/>
    <x v="0"/>
  </r>
  <r>
    <s v="G-400-0400"/>
    <s v="GIA Bank Account"/>
    <s v="07"/>
    <s v="AP-PY"/>
    <x v="94"/>
    <s v="000000010662"/>
    <n v="4923"/>
    <s v="6794-5"/>
    <n v="0"/>
    <n v="29.72"/>
    <s v="E0419-Helen Sim"/>
    <n v="-29.72"/>
    <n v="29.72"/>
    <x v="0"/>
    <n v="0"/>
    <s v="E"/>
    <s v="Helen Sim"/>
    <s v="E - Helen Sim"/>
    <x v="0"/>
    <x v="0"/>
    <s v="GIA"/>
    <x v="0"/>
    <b v="0"/>
    <n v="334393.72000000003"/>
    <x v="0"/>
  </r>
  <r>
    <s v="G-400-0400"/>
    <s v="GIA Bank Account"/>
    <s v="07"/>
    <s v="AP-PY"/>
    <x v="94"/>
    <s v="000000010663"/>
    <n v="4923"/>
    <s v="6794-6"/>
    <n v="0"/>
    <n v="42.2"/>
    <s v="E1733-Aly Barr"/>
    <n v="-42.2"/>
    <n v="42.2"/>
    <x v="0"/>
    <n v="0"/>
    <s v="E"/>
    <s v="Aly Barr"/>
    <s v="E - Aly Barr"/>
    <x v="0"/>
    <x v="0"/>
    <s v="GIA"/>
    <x v="0"/>
    <b v="0"/>
    <n v="334393.72000000003"/>
    <x v="0"/>
  </r>
  <r>
    <s v="G-400-0400"/>
    <s v="GIA Bank Account"/>
    <s v="07"/>
    <s v="AP-PY"/>
    <x v="94"/>
    <s v="000000010664"/>
    <n v="4923"/>
    <s v="6794-7"/>
    <n v="0"/>
    <n v="62.65"/>
    <s v="E1758-Clare Hewitt"/>
    <n v="-62.65"/>
    <n v="62.65"/>
    <x v="0"/>
    <n v="0"/>
    <s v="E"/>
    <s v="Clare Hewitt"/>
    <s v="E - Clare Hewitt"/>
    <x v="0"/>
    <x v="0"/>
    <s v="GIA"/>
    <x v="0"/>
    <b v="0"/>
    <n v="334393.72000000003"/>
    <x v="0"/>
  </r>
  <r>
    <s v="G-400-0400"/>
    <s v="GIA Bank Account"/>
    <s v="07"/>
    <s v="AP-PY"/>
    <x v="94"/>
    <s v="000000010665"/>
    <n v="4923"/>
    <s v="6794-8"/>
    <n v="0"/>
    <n v="183.45"/>
    <s v="E1765-Sophie Bambrough"/>
    <n v="-183.45"/>
    <n v="183.45"/>
    <x v="0"/>
    <n v="0"/>
    <s v="E"/>
    <s v="Sophie Bambrough"/>
    <s v="E - Sophie Bambrough"/>
    <x v="0"/>
    <x v="0"/>
    <s v="GIA"/>
    <x v="0"/>
    <b v="0"/>
    <n v="334393.72000000003"/>
    <x v="0"/>
  </r>
  <r>
    <s v="G-400-0400"/>
    <s v="GIA Bank Account"/>
    <s v="07"/>
    <s v="AP-PY"/>
    <x v="94"/>
    <s v="000000010666"/>
    <n v="4923"/>
    <s v="6794-9"/>
    <n v="0"/>
    <n v="378.24"/>
    <s v="E1865-Brodie Pringle"/>
    <n v="-378.24"/>
    <n v="378.24"/>
    <x v="0"/>
    <n v="0"/>
    <s v="E"/>
    <s v="Brodie Pringle"/>
    <s v="E - Brodie Pringle"/>
    <x v="0"/>
    <x v="0"/>
    <s v="GIA"/>
    <x v="0"/>
    <b v="0"/>
    <n v="334393.72000000003"/>
    <x v="0"/>
  </r>
  <r>
    <s v="G-400-0400"/>
    <s v="GIA Bank Account"/>
    <s v="07"/>
    <s v="AP-PY"/>
    <x v="94"/>
    <s v="000000010667"/>
    <n v="4923"/>
    <s v="6794-10"/>
    <n v="0"/>
    <n v="100"/>
    <s v="TABE100-Aberdeen City Council"/>
    <n v="-100"/>
    <n v="100"/>
    <x v="1"/>
    <n v="100"/>
    <s v="T"/>
    <s v="Aberdeen City Council"/>
    <s v="T - Aberdeen City Council"/>
    <x v="707"/>
    <x v="0"/>
    <s v="GIA"/>
    <x v="2"/>
    <b v="0"/>
    <n v="286"/>
    <x v="1"/>
  </r>
  <r>
    <s v="G-400-0400"/>
    <s v="GIA Bank Account"/>
    <s v="07"/>
    <s v="AP-PY"/>
    <x v="94"/>
    <s v="000000010668"/>
    <n v="4923"/>
    <s v="6794-11"/>
    <n v="0"/>
    <n v="777"/>
    <s v="TALL101-Allander Print Limited"/>
    <n v="-777"/>
    <n v="777"/>
    <x v="1"/>
    <n v="777"/>
    <s v="T"/>
    <s v="Allander Print Limited"/>
    <s v="T - Allander Print Limited"/>
    <x v="443"/>
    <x v="0"/>
    <s v="GIA"/>
    <x v="2"/>
    <b v="0"/>
    <n v="20985.399999999998"/>
    <x v="1"/>
  </r>
  <r>
    <s v="G-400-0400"/>
    <s v="GIA Bank Account"/>
    <s v="07"/>
    <s v="AP-PY"/>
    <x v="94"/>
    <s v="000000010670"/>
    <n v="4923"/>
    <s v="6794-12"/>
    <n v="0"/>
    <n v="157.13999999999999"/>
    <s v="TARO100-Arnold Clark Finance Ltd"/>
    <n v="-157.13999999999999"/>
    <n v="157.13999999999999"/>
    <x v="1"/>
    <n v="157.13999999999999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7"/>
    <s v="AP-PY"/>
    <x v="94"/>
    <s v="000000010671"/>
    <n v="4923"/>
    <s v="6794-13"/>
    <n v="0"/>
    <n v="1238.08"/>
    <s v="TBAR103-Barry Laird"/>
    <n v="-1238.08"/>
    <n v="1238.08"/>
    <x v="1"/>
    <n v="1238.08"/>
    <s v="T"/>
    <s v="Barry Laird"/>
    <s v="T - Barry Laird"/>
    <x v="708"/>
    <x v="0"/>
    <s v="GIA"/>
    <x v="2"/>
    <b v="0"/>
    <n v="1238.08"/>
    <x v="1"/>
  </r>
  <r>
    <s v="G-400-0400"/>
    <s v="GIA Bank Account"/>
    <s v="07"/>
    <s v="AP-PY"/>
    <x v="94"/>
    <s v="000000010672"/>
    <n v="4923"/>
    <s v="6794-14"/>
    <n v="0"/>
    <n v="59.56"/>
    <s v="TBUR100-Bupa Travel Services"/>
    <n v="-59.56"/>
    <n v="59.56"/>
    <x v="1"/>
    <n v="59.56"/>
    <s v="T"/>
    <s v="Bupa Travel Services"/>
    <s v="T - Bupa Travel Services"/>
    <x v="60"/>
    <x v="0"/>
    <s v="GIA"/>
    <x v="2"/>
    <b v="0"/>
    <n v="2249.3700000000003"/>
    <x v="1"/>
  </r>
  <r>
    <s v="G-400-0400"/>
    <s v="GIA Bank Account"/>
    <s v="07"/>
    <s v="AP-PY"/>
    <x v="94"/>
    <s v="000000010673"/>
    <n v="4923"/>
    <s v="6794-15"/>
    <n v="0"/>
    <n v="285.23"/>
    <s v="TBUR101-Burns Owens Partnership Ltd   (t/a BOP Consulting)"/>
    <n v="-285.23"/>
    <n v="285.23"/>
    <x v="1"/>
    <n v="285.23"/>
    <s v="T"/>
    <s v="Burns Owens Partnership Ltd (t/a BOP Consulting)"/>
    <s v="T - Burns Owens Partnership Ltd (t/a BOP Consulting)"/>
    <x v="709"/>
    <x v="25"/>
    <s v="GIA"/>
    <x v="2"/>
    <b v="0"/>
    <n v="63407.83"/>
    <x v="0"/>
  </r>
  <r>
    <s v="G-400-0400"/>
    <s v="GIA Bank Account"/>
    <s v="07"/>
    <s v="AP-PY"/>
    <x v="94"/>
    <s v="000000010674"/>
    <n v="4923"/>
    <s v="6794-16"/>
    <n v="0"/>
    <n v="5421.6"/>
    <s v="TCAS101-Cascade Human Resources Ltd"/>
    <n v="-5421.6"/>
    <n v="5421.6"/>
    <x v="1"/>
    <n v="5421.6"/>
    <s v="T"/>
    <s v="Cascade Human Resources Ltd"/>
    <s v="T - Cascade Human Resources Ltd"/>
    <x v="17"/>
    <x v="0"/>
    <s v="GIA"/>
    <x v="2"/>
    <b v="0"/>
    <n v="13706.61"/>
    <x v="1"/>
  </r>
  <r>
    <s v="G-400-0400"/>
    <s v="GIA Bank Account"/>
    <s v="07"/>
    <s v="AP-PY"/>
    <x v="94"/>
    <s v="000000010675"/>
    <n v="4923"/>
    <s v="6794-17"/>
    <n v="0"/>
    <n v="217"/>
    <s v="TCIT100-CIPR Public Relations Centre"/>
    <n v="-217"/>
    <n v="217"/>
    <x v="1"/>
    <n v="217"/>
    <s v="T"/>
    <s v="CIPR Public Relations Centre"/>
    <s v="T - CIPR Public Relations Centre"/>
    <x v="710"/>
    <x v="0"/>
    <s v="GIA"/>
    <x v="2"/>
    <b v="0"/>
    <n v="637"/>
    <x v="1"/>
  </r>
  <r>
    <s v="G-400-0400"/>
    <s v="GIA Bank Account"/>
    <s v="07"/>
    <s v="AP-PY"/>
    <x v="94"/>
    <s v="000000010676"/>
    <n v="4923"/>
    <s v="6794-18"/>
    <n v="0"/>
    <n v="1207.56"/>
    <s v="TCOM104-COMMSWORLD LTD"/>
    <n v="-1207.56"/>
    <n v="1207.56"/>
    <x v="1"/>
    <n v="1207.56"/>
    <s v="T"/>
    <s v="COMMSWORLD LTD"/>
    <s v="T - COMMSWORLD LTD"/>
    <x v="63"/>
    <x v="0"/>
    <s v="GIA"/>
    <x v="2"/>
    <b v="0"/>
    <n v="5918.3899999999994"/>
    <x v="1"/>
  </r>
  <r>
    <s v="G-400-0400"/>
    <s v="GIA Bank Account"/>
    <s v="07"/>
    <s v="AP-PY"/>
    <x v="94"/>
    <s v="000000010678"/>
    <n v="4923"/>
    <s v="6794-19"/>
    <n v="0"/>
    <n v="1024.74"/>
    <s v="TCON100-Computershare Voucher Services"/>
    <n v="-1024.74"/>
    <n v="1024.74"/>
    <x v="1"/>
    <n v="1024.74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07"/>
    <s v="AP-PY"/>
    <x v="94"/>
    <s v="000000010680"/>
    <n v="4923"/>
    <s v="6794-20"/>
    <n v="0"/>
    <n v="184"/>
    <s v="TDIG102-Digital Print Solutions"/>
    <n v="-184"/>
    <n v="184"/>
    <x v="1"/>
    <n v="184"/>
    <s v="T"/>
    <s v="Digital Print Solutions"/>
    <s v="T - Digital Print Solutions"/>
    <x v="301"/>
    <x v="0"/>
    <s v="GIA"/>
    <x v="2"/>
    <b v="0"/>
    <n v="3681"/>
    <x v="1"/>
  </r>
  <r>
    <s v="G-400-0400"/>
    <s v="GIA Bank Account"/>
    <s v="07"/>
    <s v="AP-PY"/>
    <x v="94"/>
    <s v="000000010681"/>
    <n v="4923"/>
    <s v="6794-21"/>
    <n v="0"/>
    <n v="198.6"/>
    <s v="TFES100-Fergus Muir"/>
    <n v="-198.6"/>
    <n v="198.6"/>
    <x v="1"/>
    <n v="198.6"/>
    <s v="T"/>
    <s v="Fergus Muir"/>
    <s v="T - Fergus Muir"/>
    <x v="247"/>
    <x v="0"/>
    <s v="GIA"/>
    <x v="2"/>
    <b v="0"/>
    <n v="1291.22"/>
    <x v="1"/>
  </r>
  <r>
    <s v="G-400-0400"/>
    <s v="GIA Bank Account"/>
    <s v="07"/>
    <s v="AP-PY"/>
    <x v="94"/>
    <s v="000000010682"/>
    <n v="4923"/>
    <s v="6794-22"/>
    <n v="0"/>
    <n v="1794"/>
    <s v="TGMD100-Global Design &amp; Source Ltd"/>
    <n v="-1794"/>
    <n v="1794"/>
    <x v="1"/>
    <n v="1794"/>
    <s v="T"/>
    <s v="Global Design &amp; Source Ltd"/>
    <s v="T - Global Design &amp; Source Ltd"/>
    <x v="78"/>
    <x v="0"/>
    <s v="GIA"/>
    <x v="2"/>
    <b v="0"/>
    <n v="7814.8200000000006"/>
    <x v="1"/>
  </r>
  <r>
    <s v="G-400-0400"/>
    <s v="GIA Bank Account"/>
    <s v="07"/>
    <s v="AP-PY"/>
    <x v="94"/>
    <s v="000000010684"/>
    <n v="4923"/>
    <s v="6794-23"/>
    <n v="0"/>
    <n v="6690.78"/>
    <s v="THAZ100-Hays Accountancy &amp; Finance"/>
    <n v="-6690.78"/>
    <n v="6690.78"/>
    <x v="1"/>
    <n v="6690.78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7"/>
    <s v="AP-PY"/>
    <x v="94"/>
    <s v="000000010686"/>
    <n v="4923"/>
    <s v="6794-24"/>
    <n v="0"/>
    <n v="2283.11"/>
    <s v="THUG100-Hudson Global Resources Limited"/>
    <n v="-2283.11"/>
    <n v="2283.11"/>
    <x v="1"/>
    <n v="2283.11"/>
    <s v="T"/>
    <s v="Hudson Global Resources Limited"/>
    <s v="T - Hudson Global Resources Limited"/>
    <x v="528"/>
    <x v="0"/>
    <s v="GIA"/>
    <x v="2"/>
    <b v="0"/>
    <n v="14673.420000000002"/>
    <x v="1"/>
  </r>
  <r>
    <s v="G-400-0400"/>
    <s v="GIA Bank Account"/>
    <s v="07"/>
    <s v="AP-PY"/>
    <x v="94"/>
    <s v="000000010687"/>
    <n v="4923"/>
    <s v="6794-25"/>
    <n v="0"/>
    <n v="216"/>
    <s v="TIND106-independent Street Arts Network"/>
    <n v="-216"/>
    <n v="216"/>
    <x v="1"/>
    <n v="216"/>
    <s v="T"/>
    <s v="independent Street Arts Network"/>
    <s v="T - independent Street Arts Network"/>
    <x v="711"/>
    <x v="0"/>
    <s v="GIA"/>
    <x v="2"/>
    <b v="0"/>
    <n v="216"/>
    <x v="1"/>
  </r>
  <r>
    <s v="G-400-0400"/>
    <s v="GIA Bank Account"/>
    <s v="07"/>
    <s v="AP-PY"/>
    <x v="94"/>
    <s v="000000010688"/>
    <n v="4923"/>
    <s v="6794-26"/>
    <n v="0"/>
    <n v="106.56"/>
    <s v="TLAM100-LAMH Reycycle Ltd"/>
    <n v="-106.56"/>
    <n v="106.56"/>
    <x v="1"/>
    <n v="106.56"/>
    <s v="T"/>
    <s v="LAMH Reycycle Ltd"/>
    <s v="T - LAMH Reycycle Ltd"/>
    <x v="418"/>
    <x v="0"/>
    <s v="GIA"/>
    <x v="2"/>
    <b v="0"/>
    <n v="643.22"/>
    <x v="1"/>
  </r>
  <r>
    <s v="G-400-0400"/>
    <s v="GIA Bank Account"/>
    <s v="07"/>
    <s v="AP-PY"/>
    <x v="94"/>
    <s v="000000010689"/>
    <n v="4923"/>
    <s v="6794-27"/>
    <n v="0"/>
    <n v="17"/>
    <s v="TMAT106-Matt's Gallery"/>
    <n v="-17"/>
    <n v="17"/>
    <x v="1"/>
    <n v="17"/>
    <s v="T"/>
    <s v="Matt's Gallery"/>
    <s v="T - Matt's Gallery"/>
    <x v="712"/>
    <x v="0"/>
    <s v="GIA"/>
    <x v="2"/>
    <b v="0"/>
    <n v="17"/>
    <x v="1"/>
  </r>
  <r>
    <s v="G-400-0400"/>
    <s v="GIA Bank Account"/>
    <s v="07"/>
    <s v="AP-PY"/>
    <x v="94"/>
    <s v="000000010690"/>
    <n v="4923"/>
    <s v="6794-28"/>
    <n v="0"/>
    <n v="440.39"/>
    <s v="TMMD100-Misco"/>
    <n v="-440.39"/>
    <n v="440.39"/>
    <x v="1"/>
    <n v="440.39"/>
    <s v="T"/>
    <s v="Misco"/>
    <s v="T - Misco"/>
    <x v="449"/>
    <x v="0"/>
    <s v="GIA"/>
    <x v="2"/>
    <b v="0"/>
    <n v="4294.1999999999989"/>
    <x v="1"/>
  </r>
  <r>
    <s v="G-400-0400"/>
    <s v="GIA Bank Account"/>
    <s v="07"/>
    <s v="AP-PY"/>
    <x v="94"/>
    <s v="000000010692"/>
    <n v="4923"/>
    <s v="6794-29"/>
    <n v="0"/>
    <n v="886.18"/>
    <s v="TPER104-Pertemps Recruitment Partnership Limited"/>
    <n v="-886.18"/>
    <n v="886.18"/>
    <x v="1"/>
    <n v="886.18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7"/>
    <s v="AP-PY"/>
    <x v="94"/>
    <s v="000000010693"/>
    <n v="4923"/>
    <s v="6794-30"/>
    <n v="0"/>
    <n v="144.94999999999999"/>
    <s v="TROB111-Robert Wiseman Dairies Ltd"/>
    <n v="-144.94999999999999"/>
    <n v="144.94999999999999"/>
    <x v="1"/>
    <n v="144.94999999999999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07"/>
    <s v="AP-PY"/>
    <x v="94"/>
    <s v="000000010694"/>
    <n v="4923"/>
    <s v="6794-31"/>
    <n v="0"/>
    <n v="1733.57"/>
    <s v="TSPR100-Spotless Commercial Cleaning Ltd"/>
    <n v="-1733.57"/>
    <n v="1733.57"/>
    <x v="1"/>
    <n v="1733.57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7"/>
    <s v="AP-PY"/>
    <x v="89"/>
    <s v="000000010695"/>
    <n v="4947"/>
    <s v="6812-1"/>
    <n v="0"/>
    <n v="332.84"/>
    <s v="E0370-Robbie Allen"/>
    <n v="-332.84"/>
    <n v="332.84"/>
    <x v="0"/>
    <n v="0"/>
    <s v="E"/>
    <s v="Robbie Allen"/>
    <s v="E - Robbie Allen"/>
    <x v="0"/>
    <x v="0"/>
    <s v="GIA"/>
    <x v="0"/>
    <b v="0"/>
    <n v="334393.72000000003"/>
    <x v="0"/>
  </r>
  <r>
    <s v="G-400-0400"/>
    <s v="GIA Bank Account"/>
    <s v="07"/>
    <s v="AP-PY"/>
    <x v="89"/>
    <s v="000000010696"/>
    <n v="4947"/>
    <s v="6812-2"/>
    <n v="0"/>
    <n v="158.55000000000001"/>
    <s v="E0424-Alastair Evans"/>
    <n v="-158.55000000000001"/>
    <n v="158.55000000000001"/>
    <x v="0"/>
    <n v="0"/>
    <s v="E"/>
    <s v="Alastair Evans"/>
    <s v="E - Alastair Evans"/>
    <x v="0"/>
    <x v="0"/>
    <s v="GIA"/>
    <x v="0"/>
    <b v="0"/>
    <n v="334393.72000000003"/>
    <x v="0"/>
  </r>
  <r>
    <s v="G-400-0400"/>
    <s v="GIA Bank Account"/>
    <s v="07"/>
    <s v="AP-PY"/>
    <x v="89"/>
    <s v="000000010697"/>
    <n v="4947"/>
    <s v="6812-3"/>
    <n v="0"/>
    <n v="442.56"/>
    <s v="E1735-Ian Smith"/>
    <n v="-442.56"/>
    <n v="442.56"/>
    <x v="0"/>
    <n v="0"/>
    <s v="E"/>
    <s v="Ian Smith"/>
    <s v="E - Ian Smith"/>
    <x v="0"/>
    <x v="0"/>
    <s v="GIA"/>
    <x v="0"/>
    <b v="0"/>
    <n v="334393.72000000003"/>
    <x v="0"/>
  </r>
  <r>
    <s v="G-400-0400"/>
    <s v="GIA Bank Account"/>
    <s v="07"/>
    <s v="AP-PY"/>
    <x v="89"/>
    <s v="000000010698"/>
    <n v="4947"/>
    <s v="6812-4"/>
    <n v="0"/>
    <n v="164.69"/>
    <s v="E1808-Graham Reid"/>
    <n v="-164.69"/>
    <n v="164.69"/>
    <x v="0"/>
    <n v="0"/>
    <s v="E"/>
    <s v="Graham Reid"/>
    <s v="E - Graham Reid"/>
    <x v="0"/>
    <x v="0"/>
    <s v="GIA"/>
    <x v="0"/>
    <b v="0"/>
    <n v="334393.72000000003"/>
    <x v="0"/>
  </r>
  <r>
    <s v="G-400-0400"/>
    <s v="GIA Bank Account"/>
    <s v="07"/>
    <s v="AP-PY"/>
    <x v="89"/>
    <s v="000000010699"/>
    <n v="4947"/>
    <s v="6812-5"/>
    <n v="0"/>
    <n v="10000"/>
    <s v="G100109-Aberdeen Performing Arts"/>
    <n v="-10000"/>
    <n v="10000"/>
    <x v="1"/>
    <n v="10000"/>
    <s v="G"/>
    <s v="Aberdeen Performing Arts"/>
    <s v="G - Aberdeen Performing Arts"/>
    <x v="174"/>
    <x v="0"/>
    <s v="GIA"/>
    <x v="1"/>
    <b v="0"/>
    <n v="517170"/>
    <x v="0"/>
  </r>
  <r>
    <s v="G-400-0400"/>
    <s v="GIA Bank Account"/>
    <s v="07"/>
    <s v="AP-PY"/>
    <x v="89"/>
    <s v="000000010700"/>
    <n v="4947"/>
    <s v="6812-6"/>
    <n v="0"/>
    <n v="1000"/>
    <s v="G100185-Vanishing Point Theatre Company"/>
    <n v="-1000"/>
    <n v="1000"/>
    <x v="1"/>
    <n v="1000"/>
    <s v="G"/>
    <s v="Vanishing Point Theatre Company"/>
    <s v="G - Vanishing Point Theatre Company"/>
    <x v="242"/>
    <x v="0"/>
    <s v="GIA"/>
    <x v="1"/>
    <b v="0"/>
    <n v="338893"/>
    <x v="0"/>
  </r>
  <r>
    <s v="G-400-0400"/>
    <s v="GIA Bank Account"/>
    <s v="07"/>
    <s v="AP-PY"/>
    <x v="89"/>
    <s v="000000010701"/>
    <n v="4947"/>
    <s v="6812-7"/>
    <n v="0"/>
    <n v="1000"/>
    <s v="IBIR001-Birds of Paradise Theatre Company"/>
    <n v="-1000"/>
    <n v="1000"/>
    <x v="1"/>
    <n v="1000"/>
    <s v="I"/>
    <s v="Birds of Paradise Theatre Company"/>
    <s v="I - Birds of Paradise Theatre Company"/>
    <x v="269"/>
    <x v="0"/>
    <s v="GIA"/>
    <x v="1"/>
    <b v="0"/>
    <n v="25400"/>
    <x v="0"/>
  </r>
  <r>
    <s v="G-400-0400"/>
    <s v="GIA Bank Account"/>
    <s v="07"/>
    <s v="AP-PY"/>
    <x v="89"/>
    <s v="000000010702"/>
    <n v="4947"/>
    <s v="6812-8"/>
    <n v="0"/>
    <n v="950"/>
    <s v="ICLA002-Claire Cunningham"/>
    <n v="-950"/>
    <n v="950"/>
    <x v="1"/>
    <n v="950"/>
    <s v="I"/>
    <s v="Claire Cunningham"/>
    <s v="I - Claire Cunningham"/>
    <x v="283"/>
    <x v="0"/>
    <s v="GIA"/>
    <x v="1"/>
    <b v="0"/>
    <n v="19000"/>
    <x v="1"/>
  </r>
  <r>
    <s v="G-400-0400"/>
    <s v="GIA Bank Account"/>
    <s v="07"/>
    <s v="AP-PY"/>
    <x v="89"/>
    <s v="000000010703"/>
    <n v="4947"/>
    <s v="6812-9"/>
    <n v="0"/>
    <n v="1250"/>
    <s v="ICOM008-Composite Arts Association"/>
    <n v="-1250"/>
    <n v="1250"/>
    <x v="1"/>
    <n v="1250"/>
    <s v="I"/>
    <s v="Composite Arts Association"/>
    <s v="I - Composite Arts Association"/>
    <x v="713"/>
    <x v="0"/>
    <s v="GIA"/>
    <x v="1"/>
    <b v="0"/>
    <n v="1250"/>
    <x v="1"/>
  </r>
  <r>
    <s v="G-400-0400"/>
    <s v="GIA Bank Account"/>
    <s v="07"/>
    <s v="AP-PY"/>
    <x v="89"/>
    <s v="000000010704"/>
    <n v="4947"/>
    <s v="6812-10"/>
    <n v="0"/>
    <n v="1116.98"/>
    <s v="ICOM013-Common Wheel"/>
    <n v="-1116.98"/>
    <n v="1116.98"/>
    <x v="1"/>
    <n v="1116.98"/>
    <s v="I"/>
    <s v="Common Wheel"/>
    <s v="I - Common Wheel"/>
    <x v="714"/>
    <x v="0"/>
    <s v="GIA"/>
    <x v="1"/>
    <b v="0"/>
    <n v="1116.98"/>
    <x v="1"/>
  </r>
  <r>
    <s v="G-400-0400"/>
    <s v="GIA Bank Account"/>
    <s v="07"/>
    <s v="AP-PY"/>
    <x v="89"/>
    <s v="000000010705"/>
    <n v="4947"/>
    <s v="6812-11"/>
    <n v="0"/>
    <n v="750"/>
    <s v="IEMM001-Emma Hamilton"/>
    <n v="-750"/>
    <n v="750"/>
    <x v="1"/>
    <n v="750"/>
    <s v="I"/>
    <s v="Emma Hamilton"/>
    <s v="I - Emma Hamilton"/>
    <x v="715"/>
    <x v="0"/>
    <s v="GIA"/>
    <x v="1"/>
    <b v="0"/>
    <n v="750"/>
    <x v="1"/>
  </r>
  <r>
    <s v="G-400-0400"/>
    <s v="GIA Bank Account"/>
    <s v="07"/>
    <s v="AP-PY"/>
    <x v="89"/>
    <s v="000000010706"/>
    <n v="4947"/>
    <s v="6812-12"/>
    <n v="0"/>
    <n v="74459"/>
    <s v="IFIX001-Fix Visual Effects Ltd"/>
    <n v="-74459"/>
    <n v="74459"/>
    <x v="1"/>
    <n v="74459"/>
    <s v="I"/>
    <s v="Fix Visual Effects Ltd"/>
    <s v="I - Fix Visual Effects Ltd"/>
    <x v="716"/>
    <x v="0"/>
    <s v="GIA"/>
    <x v="1"/>
    <b v="1"/>
    <n v="74459"/>
    <x v="0"/>
  </r>
  <r>
    <s v="G-400-0400"/>
    <s v="GIA Bank Account"/>
    <s v="07"/>
    <s v="AP-PY"/>
    <x v="89"/>
    <s v="000000010707"/>
    <n v="4947"/>
    <s v="6812-13"/>
    <n v="0"/>
    <n v="2567"/>
    <s v="IGAL002-Galashiels Town Band"/>
    <n v="-2567"/>
    <n v="2567"/>
    <x v="1"/>
    <n v="2567"/>
    <s v="I"/>
    <s v="Galashiels Town Band"/>
    <s v="I - Galashiels Town Band"/>
    <x v="717"/>
    <x v="0"/>
    <s v="GIA"/>
    <x v="1"/>
    <b v="0"/>
    <n v="2567"/>
    <x v="1"/>
  </r>
  <r>
    <s v="G-400-0400"/>
    <s v="GIA Bank Account"/>
    <s v="07"/>
    <s v="AP-PY"/>
    <x v="89"/>
    <s v="000000010708"/>
    <n v="4947"/>
    <s v="6812-14"/>
    <n v="0"/>
    <n v="625"/>
    <s v="IHUN001-Huntly Summer School"/>
    <n v="-625"/>
    <n v="625"/>
    <x v="1"/>
    <n v="625"/>
    <s v="I"/>
    <s v="Huntly Summer School"/>
    <s v="I - Huntly Summer School"/>
    <x v="286"/>
    <x v="0"/>
    <s v="GIA"/>
    <x v="1"/>
    <b v="0"/>
    <n v="2500"/>
    <x v="1"/>
  </r>
  <r>
    <s v="G-400-0400"/>
    <s v="GIA Bank Account"/>
    <s v="07"/>
    <s v="AP-PY"/>
    <x v="89"/>
    <s v="000000010709"/>
    <n v="4947"/>
    <s v="6812-15"/>
    <n v="0"/>
    <n v="2000"/>
    <s v="IINS003-Institute for Creative Industries"/>
    <n v="-2000"/>
    <n v="2000"/>
    <x v="1"/>
    <n v="2000"/>
    <s v="I"/>
    <s v="Institute for Creative Industries"/>
    <s v="I - Institute for Creative Industries"/>
    <x v="718"/>
    <x v="0"/>
    <s v="GIA"/>
    <x v="1"/>
    <b v="0"/>
    <n v="2000"/>
    <x v="1"/>
  </r>
  <r>
    <s v="G-400-0400"/>
    <s v="GIA Bank Account"/>
    <s v="07"/>
    <s v="AP-PY"/>
    <x v="89"/>
    <s v="000000010710"/>
    <n v="4947"/>
    <s v="6812-16"/>
    <n v="0"/>
    <n v="827.86"/>
    <s v="IRAM001-Ramesh Meyyappan Productions"/>
    <n v="-827.86"/>
    <n v="827.86"/>
    <x v="1"/>
    <n v="827.86"/>
    <s v="I"/>
    <s v="Ramesh Meyyappan Productions"/>
    <s v="I - Ramesh Meyyappan Productions"/>
    <x v="49"/>
    <x v="0"/>
    <s v="GIA"/>
    <x v="1"/>
    <b v="0"/>
    <n v="32442.99"/>
    <x v="0"/>
  </r>
  <r>
    <s v="G-400-0400"/>
    <s v="GIA Bank Account"/>
    <s v="07"/>
    <s v="AP-PY"/>
    <x v="89"/>
    <s v="000000010711"/>
    <n v="4947"/>
    <s v="6812-17"/>
    <n v="0"/>
    <n v="3750"/>
    <s v="IROX001-Roxane Permar"/>
    <n v="-3750"/>
    <n v="3750"/>
    <x v="1"/>
    <n v="3750"/>
    <s v="I"/>
    <s v="Roxane Permar"/>
    <s v="I - Roxane Permar"/>
    <x v="719"/>
    <x v="0"/>
    <s v="GIA"/>
    <x v="1"/>
    <b v="0"/>
    <n v="3750"/>
    <x v="1"/>
  </r>
  <r>
    <s v="G-400-0400"/>
    <s v="GIA Bank Account"/>
    <s v="07"/>
    <s v="AP-PY"/>
    <x v="89"/>
    <s v="000000010712"/>
    <n v="4947"/>
    <s v="6812-18"/>
    <n v="0"/>
    <n v="13500"/>
    <s v="IS9F001-S9fifty"/>
    <n v="-13500"/>
    <n v="13500"/>
    <x v="1"/>
    <n v="13500"/>
    <s v="I"/>
    <s v="S9fifty"/>
    <s v="I - S9fifty"/>
    <x v="720"/>
    <x v="0"/>
    <s v="GIA"/>
    <x v="1"/>
    <b v="0"/>
    <n v="17928.38"/>
    <x v="1"/>
  </r>
  <r>
    <s v="G-400-0400"/>
    <s v="GIA Bank Account"/>
    <s v="07"/>
    <s v="AP-PY"/>
    <x v="89"/>
    <s v="000000010713"/>
    <n v="4947"/>
    <s v="6812-19"/>
    <n v="0"/>
    <n v="9000"/>
    <s v="ISCO035-Scottish Documentary Institute (SDI)"/>
    <n v="-9000"/>
    <n v="9000"/>
    <x v="1"/>
    <n v="9000"/>
    <s v="I"/>
    <s v="Scottish Documentary Institute (SDI)"/>
    <s v="I - Scottish Documentary Institute (SDI)"/>
    <x v="721"/>
    <x v="0"/>
    <s v="GIA"/>
    <x v="1"/>
    <b v="0"/>
    <n v="61194"/>
    <x v="0"/>
  </r>
  <r>
    <s v="G-400-0400"/>
    <s v="GIA Bank Account"/>
    <s v="07"/>
    <s v="AP-PY"/>
    <x v="89"/>
    <s v="000000010714"/>
    <n v="4947"/>
    <s v="6812-20"/>
    <n v="0"/>
    <n v="3500"/>
    <s v="IWAT001-Waterbaby Dance Limted"/>
    <n v="-3500"/>
    <n v="3500"/>
    <x v="1"/>
    <n v="3500"/>
    <s v="I"/>
    <s v="Waterbaby Dance Limted"/>
    <s v="I - Waterbaby Dance Limted"/>
    <x v="722"/>
    <x v="0"/>
    <s v="GIA"/>
    <x v="1"/>
    <b v="0"/>
    <n v="3500"/>
    <x v="1"/>
  </r>
  <r>
    <s v="G-400-0400"/>
    <s v="GIA Bank Account"/>
    <s v="07"/>
    <s v="AP-PY"/>
    <x v="89"/>
    <s v="000000010715"/>
    <n v="4947"/>
    <s v="6812-21"/>
    <n v="0"/>
    <n v="35.46"/>
    <s v="TARO100-Arnold Clark Finance Ltd"/>
    <n v="-35.46"/>
    <n v="35.46"/>
    <x v="1"/>
    <n v="35.46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7"/>
    <s v="AP-PY"/>
    <x v="89"/>
    <s v="000000010716"/>
    <n v="4947"/>
    <s v="6812-22"/>
    <n v="0"/>
    <n v="1956"/>
    <s v="TFOU102-422.tv Media Limited"/>
    <n v="-1956"/>
    <n v="1956"/>
    <x v="1"/>
    <n v="1956"/>
    <s v="T"/>
    <s v="422.tv Media Limited"/>
    <s v="T - 422.tv Media Limited"/>
    <x v="503"/>
    <x v="0"/>
    <s v="GIA"/>
    <x v="2"/>
    <b v="0"/>
    <n v="3876"/>
    <x v="1"/>
  </r>
  <r>
    <s v="G-400-0400"/>
    <s v="GIA Bank Account"/>
    <s v="07"/>
    <s v="AP-PY"/>
    <x v="89"/>
    <s v="000000010719"/>
    <n v="4947"/>
    <s v="6812-23"/>
    <n v="0"/>
    <n v="6079.46"/>
    <s v="THAZ100-Hays Accountancy &amp; Finance"/>
    <n v="-6079.46"/>
    <n v="6079.46"/>
    <x v="1"/>
    <n v="6079.46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7"/>
    <s v="AP-PY"/>
    <x v="89"/>
    <s v="000000010720"/>
    <n v="4947"/>
    <s v="6812-24"/>
    <n v="0"/>
    <n v="1125"/>
    <s v="TIBI100-Ibis Edinburgh"/>
    <n v="-1125"/>
    <n v="1125"/>
    <x v="1"/>
    <n v="1125"/>
    <s v="T"/>
    <s v="Ibis Edinburgh"/>
    <s v="T - Ibis Edinburgh"/>
    <x v="723"/>
    <x v="0"/>
    <s v="GIA"/>
    <x v="2"/>
    <b v="0"/>
    <n v="1125"/>
    <x v="1"/>
  </r>
  <r>
    <s v="G-400-0400"/>
    <s v="GIA Bank Account"/>
    <s v="07"/>
    <s v="AP-PY"/>
    <x v="89"/>
    <s v="000000010721"/>
    <n v="4947"/>
    <s v="6812-25"/>
    <n v="0"/>
    <n v="84.3"/>
    <s v="TJUL104-Jules Cafe Ltd"/>
    <n v="-84.3"/>
    <n v="84.3"/>
    <x v="1"/>
    <n v="84.3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07"/>
    <s v="AP-PY"/>
    <x v="89"/>
    <s v="000000010722"/>
    <n v="4947"/>
    <s v="6812-26"/>
    <n v="0"/>
    <n v="110"/>
    <s v="TOFF103-Office Care"/>
    <n v="-110"/>
    <n v="110"/>
    <x v="1"/>
    <n v="110"/>
    <s v="T"/>
    <s v="Office Care"/>
    <s v="T - Office Care"/>
    <x v="264"/>
    <x v="0"/>
    <s v="GIA"/>
    <x v="2"/>
    <b v="0"/>
    <n v="8491.49"/>
    <x v="1"/>
  </r>
  <r>
    <s v="G-400-0400"/>
    <s v="GIA Bank Account"/>
    <s v="07"/>
    <s v="AP-PY"/>
    <x v="89"/>
    <s v="000000010724"/>
    <n v="4947"/>
    <s v="6812-27"/>
    <n v="0"/>
    <n v="484.3"/>
    <s v="TSIG100-ShredIt (East of Scotland) Ltd"/>
    <n v="-484.3"/>
    <n v="484.3"/>
    <x v="1"/>
    <n v="484.3"/>
    <s v="T"/>
    <s v="ShredIt (East of Scotland) Ltd"/>
    <s v="T - ShredIt (East of Scotland) Ltd"/>
    <x v="86"/>
    <x v="0"/>
    <s v="GIA"/>
    <x v="2"/>
    <b v="0"/>
    <n v="3247.48"/>
    <x v="1"/>
  </r>
  <r>
    <s v="G-400-0400"/>
    <s v="GIA Bank Account"/>
    <s v="07"/>
    <s v="AP-PY"/>
    <x v="89"/>
    <s v="000000010725"/>
    <n v="4947"/>
    <s v="6812-28"/>
    <n v="0"/>
    <n v="69.55"/>
    <s v="TSPO100-Spectrum Computer Supplies Ltd"/>
    <n v="-69.55"/>
    <n v="69.55"/>
    <x v="1"/>
    <n v="69.55"/>
    <s v="T"/>
    <s v="Spectrum Computer Supplies Ltd"/>
    <s v="T - Spectrum Computer Supplies Ltd"/>
    <x v="378"/>
    <x v="0"/>
    <s v="GIA"/>
    <x v="2"/>
    <b v="0"/>
    <n v="1166.5300000000002"/>
    <x v="1"/>
  </r>
  <r>
    <s v="G-400-0400"/>
    <s v="GIA Bank Account"/>
    <s v="07"/>
    <s v="AP-PY"/>
    <x v="95"/>
    <s v="000000010728"/>
    <n v="4973"/>
    <s v="6844-1"/>
    <n v="0"/>
    <n v="336.97"/>
    <s v="E0134-David Taylor"/>
    <n v="-336.97"/>
    <n v="336.97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7"/>
    <s v="AP-PY"/>
    <x v="95"/>
    <s v="000000010729"/>
    <n v="4973"/>
    <s v="6844-2"/>
    <n v="0"/>
    <n v="111.92"/>
    <s v="E0379-Mark Thomas"/>
    <n v="-111.92"/>
    <n v="111.92"/>
    <x v="0"/>
    <n v="0"/>
    <s v="E"/>
    <s v="Mark Thomas"/>
    <s v="E - Mark Thomas"/>
    <x v="0"/>
    <x v="0"/>
    <s v="GIA"/>
    <x v="0"/>
    <b v="0"/>
    <n v="334393.72000000003"/>
    <x v="0"/>
  </r>
  <r>
    <s v="G-400-0400"/>
    <s v="GIA Bank Account"/>
    <s v="07"/>
    <s v="AP-PY"/>
    <x v="95"/>
    <s v="000000010730"/>
    <n v="4973"/>
    <s v="6844-3"/>
    <n v="0"/>
    <n v="44.95"/>
    <s v="E1142-Linzi Nelson"/>
    <n v="-44.95"/>
    <n v="44.95"/>
    <x v="0"/>
    <n v="0"/>
    <s v="E"/>
    <s v="Linzi Nelson"/>
    <s v="E - Linzi Nelson"/>
    <x v="0"/>
    <x v="0"/>
    <s v="GIA"/>
    <x v="0"/>
    <b v="0"/>
    <n v="334393.72000000003"/>
    <x v="0"/>
  </r>
  <r>
    <s v="G-400-0400"/>
    <s v="GIA Bank Account"/>
    <s v="07"/>
    <s v="AP-PY"/>
    <x v="95"/>
    <s v="000000010731"/>
    <n v="4973"/>
    <s v="6844-4"/>
    <n v="0"/>
    <n v="197.45"/>
    <s v="E1855-Margaret Maxwell"/>
    <n v="-197.45"/>
    <n v="197.45"/>
    <x v="0"/>
    <n v="0"/>
    <s v="E"/>
    <s v="Margaret Maxwell"/>
    <s v="E - Margaret Maxwell"/>
    <x v="0"/>
    <x v="0"/>
    <s v="GIA"/>
    <x v="0"/>
    <b v="0"/>
    <n v="334393.72000000003"/>
    <x v="0"/>
  </r>
  <r>
    <s v="G-400-0400"/>
    <s v="GIA Bank Account"/>
    <s v="07"/>
    <s v="AP-PY"/>
    <x v="95"/>
    <s v="000000010732"/>
    <n v="4973"/>
    <s v="6844-5"/>
    <n v="0"/>
    <n v="12"/>
    <s v="E1902-Catherine Rothwell"/>
    <n v="-12"/>
    <n v="12"/>
    <x v="0"/>
    <n v="0"/>
    <s v="E"/>
    <s v="Catherine Rothwell"/>
    <s v="E - Catherine Rothwell"/>
    <x v="0"/>
    <x v="0"/>
    <s v="GIA"/>
    <x v="0"/>
    <b v="0"/>
    <n v="334393.72000000003"/>
    <x v="0"/>
  </r>
  <r>
    <s v="G-400-0400"/>
    <s v="GIA Bank Account"/>
    <s v="07"/>
    <s v="AP-PY"/>
    <x v="95"/>
    <s v="000000010733"/>
    <n v="4973"/>
    <s v="6844-6"/>
    <n v="0"/>
    <n v="89.62"/>
    <s v="E1905-Sarah McAdam"/>
    <n v="-89.62"/>
    <n v="89.62"/>
    <x v="0"/>
    <n v="0"/>
    <s v="E"/>
    <s v="Sarah McAdam"/>
    <s v="E - Sarah McAdam"/>
    <x v="0"/>
    <x v="0"/>
    <s v="GIA"/>
    <x v="0"/>
    <b v="0"/>
    <n v="334393.72000000003"/>
    <x v="0"/>
  </r>
  <r>
    <s v="G-400-0400"/>
    <s v="GIA Bank Account"/>
    <s v="07"/>
    <s v="AP-PY"/>
    <x v="95"/>
    <s v="000000010734"/>
    <n v="4973"/>
    <s v="6844-7"/>
    <n v="0"/>
    <n v="1400"/>
    <s v="G100097-Ross Ainslie &amp; Jarlath Henderson"/>
    <n v="-1400"/>
    <n v="1400"/>
    <x v="1"/>
    <n v="1400"/>
    <s v="G"/>
    <s v="Ross Ainslie &amp; Jarlath Henderson"/>
    <s v="G - Ross Ainslie &amp; Jarlath Henderson"/>
    <x v="556"/>
    <x v="0"/>
    <s v="GIA"/>
    <x v="1"/>
    <b v="0"/>
    <n v="7587"/>
    <x v="1"/>
  </r>
  <r>
    <s v="G-400-0400"/>
    <s v="GIA Bank Account"/>
    <s v="07"/>
    <s v="AP-PY"/>
    <x v="95"/>
    <s v="000000010735"/>
    <n v="4973"/>
    <s v="6844-8"/>
    <n v="0"/>
    <n v="10000"/>
    <s v="G100144-Glasgow Lunchtime Theatres"/>
    <n v="-10000"/>
    <n v="10000"/>
    <x v="1"/>
    <n v="10000"/>
    <s v="G"/>
    <s v="Glasgow Lunchtime Theatres"/>
    <s v="G - Glasgow Lunchtime Theatres"/>
    <x v="207"/>
    <x v="0"/>
    <s v="GIA"/>
    <x v="1"/>
    <b v="0"/>
    <n v="160000"/>
    <x v="0"/>
  </r>
  <r>
    <s v="G-400-0400"/>
    <s v="GIA Bank Account"/>
    <s v="07"/>
    <s v="AP-PY"/>
    <x v="95"/>
    <s v="000000010738"/>
    <n v="4973"/>
    <s v="6844-9"/>
    <n v="0"/>
    <n v="14760"/>
    <s v="G100151-Hospitalfield Arts"/>
    <n v="-14760"/>
    <n v="14760"/>
    <x v="1"/>
    <n v="14760"/>
    <s v="G"/>
    <s v="Hospitalfield Arts"/>
    <s v="G - Hospitalfield Arts"/>
    <x v="93"/>
    <x v="0"/>
    <s v="GIA"/>
    <x v="1"/>
    <b v="0"/>
    <n v="186760"/>
    <x v="0"/>
  </r>
  <r>
    <s v="G-400-0400"/>
    <s v="GIA Bank Account"/>
    <s v="07"/>
    <s v="AP-PY"/>
    <x v="95"/>
    <s v="000000010739"/>
    <n v="4973"/>
    <s v="6844-10"/>
    <n v="0"/>
    <n v="17900"/>
    <s v="G100155-Moniack Mhor Ltd"/>
    <n v="-17900"/>
    <n v="17900"/>
    <x v="1"/>
    <n v="17900"/>
    <s v="G"/>
    <s v="Moniack Mhor Ltd"/>
    <s v="G - Moniack Mhor Ltd"/>
    <x v="216"/>
    <x v="0"/>
    <s v="GIA"/>
    <x v="1"/>
    <b v="0"/>
    <n v="138708"/>
    <x v="0"/>
  </r>
  <r>
    <s v="G-400-0400"/>
    <s v="GIA Bank Account"/>
    <s v="07"/>
    <s v="AP-PY"/>
    <x v="95"/>
    <s v="000000010740"/>
    <n v="4973"/>
    <s v="6844-11"/>
    <n v="0"/>
    <n v="950"/>
    <s v="IAIL002-Ailie Cohen Puppet Maker"/>
    <n v="-950"/>
    <n v="950"/>
    <x v="1"/>
    <n v="950"/>
    <s v="I"/>
    <s v="Ailie Cohen Puppet Maker"/>
    <s v="I - Ailie Cohen Puppet Maker"/>
    <x v="267"/>
    <x v="0"/>
    <s v="GIA"/>
    <x v="1"/>
    <b v="0"/>
    <n v="38118"/>
    <x v="0"/>
  </r>
  <r>
    <s v="G-400-0400"/>
    <s v="GIA Bank Account"/>
    <s v="07"/>
    <s v="AP-PY"/>
    <x v="95"/>
    <s v="000000010741"/>
    <n v="4973"/>
    <s v="6844-12"/>
    <n v="0"/>
    <n v="250"/>
    <s v="ICEL009-Celtic Neighbours CIC Ltd."/>
    <n v="-250"/>
    <n v="250"/>
    <x v="1"/>
    <n v="250"/>
    <s v="I"/>
    <s v="Celtic Neighbours CIC Ltd."/>
    <s v="I - Celtic Neighbours CIC Ltd."/>
    <x v="124"/>
    <x v="0"/>
    <s v="GIA"/>
    <x v="1"/>
    <b v="0"/>
    <n v="1769"/>
    <x v="1"/>
  </r>
  <r>
    <s v="G-400-0400"/>
    <s v="GIA Bank Account"/>
    <s v="07"/>
    <s v="AP-PY"/>
    <x v="95"/>
    <s v="000000010742"/>
    <n v="4973"/>
    <s v="6844-13"/>
    <n v="0"/>
    <n v="2000"/>
    <s v="IFEI001-Feis Rois Ltd"/>
    <n v="-2000"/>
    <n v="2000"/>
    <x v="1"/>
    <n v="2000"/>
    <s v="I"/>
    <s v="Feis Rois Ltd"/>
    <s v="I - Feis Rois Ltd"/>
    <x v="669"/>
    <x v="0"/>
    <s v="GIA"/>
    <x v="1"/>
    <b v="0"/>
    <n v="174972"/>
    <x v="0"/>
  </r>
  <r>
    <s v="G-400-0400"/>
    <s v="GIA Bank Account"/>
    <s v="07"/>
    <s v="AP-PY"/>
    <x v="95"/>
    <s v="000000010743"/>
    <n v="4973"/>
    <s v="6844-14"/>
    <n v="0"/>
    <n v="485"/>
    <s v="IJAM009-James Ross"/>
    <n v="-485"/>
    <n v="485"/>
    <x v="1"/>
    <n v="485"/>
    <s v="I"/>
    <s v="James Ross"/>
    <s v="I - James Ross"/>
    <x v="44"/>
    <x v="0"/>
    <s v="GIA"/>
    <x v="1"/>
    <b v="0"/>
    <n v="9719"/>
    <x v="1"/>
  </r>
  <r>
    <s v="G-400-0400"/>
    <s v="GIA Bank Account"/>
    <s v="07"/>
    <s v="AP-PY"/>
    <x v="95"/>
    <s v="000000010744"/>
    <n v="4973"/>
    <s v="6844-15"/>
    <n v="0"/>
    <n v="155.88999999999999"/>
    <s v="IMAT007-Matthew Collings"/>
    <n v="-155.88999999999999"/>
    <n v="155.88999999999999"/>
    <x v="1"/>
    <n v="155.88999999999999"/>
    <s v="I"/>
    <s v="Matthew Collings"/>
    <s v="I - Matthew Collings"/>
    <x v="105"/>
    <x v="0"/>
    <s v="GIA"/>
    <x v="1"/>
    <b v="0"/>
    <n v="5844.89"/>
    <x v="1"/>
  </r>
  <r>
    <s v="G-400-0400"/>
    <s v="GIA Bank Account"/>
    <s v="07"/>
    <s v="AP-PY"/>
    <x v="95"/>
    <s v="000000010745"/>
    <n v="4973"/>
    <s v="6844-16"/>
    <n v="0"/>
    <n v="514"/>
    <s v="ISIM005-Simon Thacker"/>
    <n v="-514"/>
    <n v="514"/>
    <x v="1"/>
    <n v="514"/>
    <s v="I"/>
    <s v="Simon Thacker"/>
    <s v="I - Simon Thacker"/>
    <x v="276"/>
    <x v="0"/>
    <s v="GIA"/>
    <x v="1"/>
    <b v="0"/>
    <n v="15996"/>
    <x v="1"/>
  </r>
  <r>
    <s v="G-400-0400"/>
    <s v="GIA Bank Account"/>
    <s v="07"/>
    <s v="AP-PY"/>
    <x v="95"/>
    <s v="000000010746"/>
    <n v="4973"/>
    <s v="6844-17"/>
    <n v="0"/>
    <n v="1250"/>
    <s v="ISTA002-Stammer Productions Ltd"/>
    <n v="-1250"/>
    <n v="1250"/>
    <x v="1"/>
    <n v="1250"/>
    <s v="I"/>
    <s v="Stammer Productions Ltd"/>
    <s v="I - Stammer Productions Ltd"/>
    <x v="278"/>
    <x v="0"/>
    <s v="GIA"/>
    <x v="1"/>
    <b v="0"/>
    <n v="25000"/>
    <x v="0"/>
  </r>
  <r>
    <s v="G-400-0400"/>
    <s v="GIA Bank Account"/>
    <s v="07"/>
    <s v="AP-PY"/>
    <x v="95"/>
    <s v="000000010747"/>
    <n v="4973"/>
    <s v="6844-18"/>
    <n v="0"/>
    <n v="4556.3900000000003"/>
    <s v="IUNI018-University of Strathclyde"/>
    <n v="-4556.3900000000003"/>
    <n v="4556.3900000000003"/>
    <x v="1"/>
    <n v="4556.3900000000003"/>
    <s v="I"/>
    <s v="University of Strathclyde"/>
    <s v="I - University of Strathclyde"/>
    <x v="724"/>
    <x v="0"/>
    <s v="GIA"/>
    <x v="1"/>
    <b v="0"/>
    <n v="4556.3900000000003"/>
    <x v="1"/>
  </r>
  <r>
    <s v="G-400-0400"/>
    <s v="GIA Bank Account"/>
    <s v="07"/>
    <s v="AP-PY"/>
    <x v="95"/>
    <s v="000000010748"/>
    <n v="4973"/>
    <s v="6844-19"/>
    <n v="0"/>
    <n v="5000"/>
    <s v="IYOU001-YouthLink Scotland"/>
    <n v="-5000"/>
    <n v="5000"/>
    <x v="1"/>
    <n v="5000"/>
    <s v="I"/>
    <s v="YouthLink Scotland"/>
    <s v="I - YouthLink Scotland"/>
    <x v="472"/>
    <x v="0"/>
    <s v="GIA"/>
    <x v="1"/>
    <b v="0"/>
    <n v="438989"/>
    <x v="0"/>
  </r>
  <r>
    <s v="G-400-0400"/>
    <s v="GIA Bank Account"/>
    <s v="07"/>
    <s v="AP-PY"/>
    <x v="95"/>
    <s v="000000010752"/>
    <n v="4973"/>
    <s v="6844-20"/>
    <n v="0"/>
    <n v="1814.6"/>
    <s v="TALL101-Allander Print Limited"/>
    <n v="-1814.6"/>
    <n v="1814.6"/>
    <x v="1"/>
    <n v="1814.6"/>
    <s v="T"/>
    <s v="Allander Print Limited"/>
    <s v="T - Allander Print Limited"/>
    <x v="443"/>
    <x v="0"/>
    <s v="GIA"/>
    <x v="2"/>
    <b v="0"/>
    <n v="20985.399999999998"/>
    <x v="1"/>
  </r>
  <r>
    <s v="G-400-0400"/>
    <s v="GIA Bank Account"/>
    <s v="07"/>
    <s v="AP-PY"/>
    <x v="95"/>
    <s v="000000010753"/>
    <n v="4973"/>
    <s v="6844-21"/>
    <n v="0"/>
    <n v="108"/>
    <s v="TART112-Artworkers Alliance Limited"/>
    <n v="-108"/>
    <n v="108"/>
    <x v="1"/>
    <n v="108"/>
    <s v="T"/>
    <s v="Artworkers Alliance Limited"/>
    <s v="T - Artworkers Alliance Limited"/>
    <x v="350"/>
    <x v="0"/>
    <s v="GIA"/>
    <x v="2"/>
    <b v="0"/>
    <n v="3858"/>
    <x v="1"/>
  </r>
  <r>
    <s v="G-400-0400"/>
    <s v="GIA Bank Account"/>
    <s v="07"/>
    <s v="AP-PY"/>
    <x v="95"/>
    <s v="000000010758"/>
    <n v="4973"/>
    <s v="6844-22"/>
    <n v="0"/>
    <n v="3222.54"/>
    <s v="TCAP103-Capita Travel and Events"/>
    <n v="-3222.54"/>
    <n v="3222.54"/>
    <x v="1"/>
    <n v="3222.54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7"/>
    <s v="AP-PY"/>
    <x v="95"/>
    <s v="000000010759"/>
    <n v="4973"/>
    <s v="6844-23"/>
    <n v="0"/>
    <n v="238.8"/>
    <s v="TCHR100-Chilli Services"/>
    <n v="-238.8"/>
    <n v="238.8"/>
    <x v="1"/>
    <n v="238.8"/>
    <s v="T"/>
    <s v="Chilli Services"/>
    <s v="T - Chilli Services"/>
    <x v="725"/>
    <x v="0"/>
    <s v="GIA"/>
    <x v="2"/>
    <b v="0"/>
    <n v="532.34"/>
    <x v="1"/>
  </r>
  <r>
    <s v="G-400-0400"/>
    <s v="GIA Bank Account"/>
    <s v="07"/>
    <s v="AP-PY"/>
    <x v="95"/>
    <s v="000000010761"/>
    <n v="4973"/>
    <s v="6844-24"/>
    <n v="0"/>
    <n v="890.88"/>
    <s v="TCIT106-City Building (Contracts) LLP"/>
    <n v="-890.88"/>
    <n v="890.88"/>
    <x v="1"/>
    <n v="890.88"/>
    <s v="T"/>
    <s v="City Building (Contracts) LLP"/>
    <s v="T - City Building (Contracts) LLP"/>
    <x v="18"/>
    <x v="0"/>
    <s v="GIA"/>
    <x v="2"/>
    <b v="0"/>
    <n v="2304.29"/>
    <x v="1"/>
  </r>
  <r>
    <s v="G-400-0400"/>
    <s v="GIA Bank Account"/>
    <s v="07"/>
    <s v="AP-PY"/>
    <x v="95"/>
    <s v="000000010762"/>
    <n v="4973"/>
    <s v="6844-25"/>
    <n v="0"/>
    <n v="468"/>
    <s v="TCUL106-Culture Republic"/>
    <n v="-468"/>
    <n v="468"/>
    <x v="1"/>
    <n v="468"/>
    <s v="T"/>
    <s v="Culture Republic"/>
    <s v="T - Culture Republic"/>
    <x v="726"/>
    <x v="0"/>
    <s v="GIA"/>
    <x v="2"/>
    <b v="0"/>
    <n v="468"/>
    <x v="1"/>
  </r>
  <r>
    <s v="G-400-0400"/>
    <s v="GIA Bank Account"/>
    <s v="07"/>
    <s v="AP-PY"/>
    <x v="95"/>
    <s v="000000010763"/>
    <n v="4973"/>
    <s v="6844-26"/>
    <n v="0"/>
    <n v="2100"/>
    <s v="TFIL105-Film London Ltd"/>
    <n v="-2100"/>
    <n v="2100"/>
    <x v="1"/>
    <n v="2100"/>
    <s v="T"/>
    <s v="Film London Ltd"/>
    <s v="T - Film London Ltd"/>
    <x v="727"/>
    <x v="0"/>
    <s v="GIA"/>
    <x v="2"/>
    <b v="0"/>
    <n v="2100"/>
    <x v="1"/>
  </r>
  <r>
    <s v="G-400-0400"/>
    <s v="GIA Bank Account"/>
    <s v="07"/>
    <s v="AP-PY"/>
    <x v="95"/>
    <s v="000000010764"/>
    <n v="4973"/>
    <s v="6844-27"/>
    <n v="0"/>
    <n v="713.24"/>
    <s v="THAZ100-Hays Accountancy &amp; Finance"/>
    <n v="-713.24"/>
    <n v="713.24"/>
    <x v="1"/>
    <n v="713.24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7"/>
    <s v="AP-PY"/>
    <x v="95"/>
    <s v="000000010765"/>
    <n v="4973"/>
    <s v="6844-28"/>
    <n v="0"/>
    <n v="1399.2"/>
    <s v="TMAR108-Marketing Edinburgh Ltd"/>
    <n v="-1399.2"/>
    <n v="1399.2"/>
    <x v="1"/>
    <n v="1399.2"/>
    <s v="T"/>
    <s v="Marketing Edinburgh Ltd"/>
    <s v="T - Marketing Edinburgh Ltd"/>
    <x v="728"/>
    <x v="0"/>
    <s v="GIA"/>
    <x v="2"/>
    <b v="0"/>
    <n v="1399.2"/>
    <x v="1"/>
  </r>
  <r>
    <s v="G-400-0400"/>
    <s v="GIA Bank Account"/>
    <s v="07"/>
    <s v="AP-PY"/>
    <x v="95"/>
    <s v="000000010767"/>
    <n v="4973"/>
    <s v="6844-29"/>
    <n v="0"/>
    <n v="886.18"/>
    <s v="TPER104-Pertemps Recruitment Partnership Limited"/>
    <n v="-886.18"/>
    <n v="886.18"/>
    <x v="1"/>
    <n v="886.18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7"/>
    <s v="AP-PY"/>
    <x v="95"/>
    <s v="000000010768"/>
    <n v="4973"/>
    <s v="6844-30"/>
    <n v="0"/>
    <n v="1920"/>
    <s v="TTHE134-The Press Data Bureau"/>
    <n v="-1920"/>
    <n v="1920"/>
    <x v="1"/>
    <n v="1920"/>
    <s v="T"/>
    <s v="The Press Data Bureau"/>
    <s v="T - The Press Data Bureau"/>
    <x v="89"/>
    <x v="0"/>
    <s v="GIA"/>
    <x v="2"/>
    <b v="0"/>
    <n v="23040"/>
    <x v="1"/>
  </r>
  <r>
    <s v="G-400-0400"/>
    <s v="GIA Bank Account"/>
    <s v="07"/>
    <s v="AP-PY"/>
    <x v="95"/>
    <s v="000000010769"/>
    <n v="4973"/>
    <s v="6844-31"/>
    <n v="0"/>
    <n v="135"/>
    <s v="TUNI106-University of Stratchlyde"/>
    <n v="-135"/>
    <n v="135"/>
    <x v="1"/>
    <n v="135"/>
    <s v="T"/>
    <s v="University of Stratchlyde"/>
    <s v="T - University of Stratchlyde"/>
    <x v="729"/>
    <x v="0"/>
    <s v="GIA"/>
    <x v="2"/>
    <b v="0"/>
    <n v="135"/>
    <x v="1"/>
  </r>
  <r>
    <s v="G-400-0400"/>
    <s v="GIA Bank Account"/>
    <s v="07"/>
    <s v="AP-PY"/>
    <x v="95"/>
    <s v="000000010772"/>
    <n v="4973"/>
    <s v="6844-32"/>
    <n v="0"/>
    <n v="240.72"/>
    <s v="TWIL100-Where The Monkey Sleeps"/>
    <n v="-240.72"/>
    <n v="240.72"/>
    <x v="1"/>
    <n v="240.72"/>
    <s v="T"/>
    <s v="Where The Monkey Sleeps"/>
    <s v="T - Where The Monkey Sleeps"/>
    <x v="583"/>
    <x v="0"/>
    <s v="GIA"/>
    <x v="2"/>
    <b v="0"/>
    <n v="613.32000000000005"/>
    <x v="1"/>
  </r>
  <r>
    <s v="G-400-0400"/>
    <s v="GIA Bank Account"/>
    <s v="07"/>
    <s v="AP-PY"/>
    <x v="95"/>
    <s v="000000010773"/>
    <n v="4974"/>
    <s v="6845-1"/>
    <n v="0"/>
    <n v="1429"/>
    <s v="ISIM005-Simon Thacker"/>
    <n v="-1429"/>
    <n v="1429"/>
    <x v="1"/>
    <n v="1429"/>
    <s v="I"/>
    <s v="Simon Thacker"/>
    <s v="I - Simon Thacker"/>
    <x v="276"/>
    <x v="0"/>
    <s v="GIA"/>
    <x v="1"/>
    <b v="0"/>
    <n v="15996"/>
    <x v="1"/>
  </r>
  <r>
    <s v="G-400-0400"/>
    <s v="GIA Bank Account"/>
    <s v="07"/>
    <s v="AP-PY"/>
    <x v="95"/>
    <s v="000000010774"/>
    <n v="4974"/>
    <s v="6845-2"/>
    <n v="0"/>
    <n v="628.41999999999996"/>
    <s v="THAZ100-Hays Accountancy &amp; Finance"/>
    <n v="-628.41999999999996"/>
    <n v="628.41999999999996"/>
    <x v="1"/>
    <n v="628.41999999999996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7"/>
    <s v="AP-PY"/>
    <x v="96"/>
    <s v="000000010775"/>
    <n v="4981"/>
    <s v="6853-1"/>
    <n v="0"/>
    <n v="3042.76"/>
    <s v="DDBMP-BNP Paribas  (Direct Debit)"/>
    <n v="-3042.76"/>
    <n v="3042.76"/>
    <x v="1"/>
    <n v="3042.76"/>
    <s v="D"/>
    <s v="BNP Paribas (Direct Debit)"/>
    <s v="D - BNP Paribas (Direct Debit)"/>
    <x v="151"/>
    <x v="0"/>
    <s v="GIA"/>
    <x v="2"/>
    <b v="0"/>
    <n v="12171.04"/>
    <x v="1"/>
  </r>
  <r>
    <s v="G-400-0400"/>
    <s v="GIA Bank Account"/>
    <s v="07"/>
    <s v="AP-PY"/>
    <x v="96"/>
    <s v="000000010776"/>
    <n v="4981"/>
    <s v="6853-2"/>
    <n v="0"/>
    <n v="281.48"/>
    <s v="DDCFC-CF Corporate Finance Ltd (DD)"/>
    <n v="-281.48"/>
    <n v="281.48"/>
    <x v="1"/>
    <n v="281.48"/>
    <s v="D"/>
    <s v="CF Corporate Finance Ltd (DD)"/>
    <s v="D - CF Corporate Finance Ltd (DD)"/>
    <x v="152"/>
    <x v="0"/>
    <s v="GIA"/>
    <x v="2"/>
    <b v="0"/>
    <n v="1125.92"/>
    <x v="1"/>
  </r>
  <r>
    <s v="G-400-0400"/>
    <s v="GIA Bank Account"/>
    <s v="07"/>
    <s v="AP-PY"/>
    <x v="96"/>
    <s v="000000010777"/>
    <n v="4981"/>
    <s v="6853-3"/>
    <n v="0"/>
    <n v="317.18"/>
    <s v="DDGLATAX-Glasgow Taxis Ltd  (Direct Debit)"/>
    <n v="-317.18"/>
    <n v="317.18"/>
    <x v="1"/>
    <n v="317.18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07"/>
    <s v="AP-PY"/>
    <x v="96"/>
    <s v="000000010778"/>
    <n v="4981"/>
    <s v="6853-4"/>
    <n v="0"/>
    <n v="1662.09"/>
    <s v="DDLAW-Law at Work (DD)"/>
    <n v="-1662.09"/>
    <n v="1662.09"/>
    <x v="1"/>
    <n v="1662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07"/>
    <s v="AP-PY"/>
    <x v="96"/>
    <s v="000000010780"/>
    <n v="4981"/>
    <s v="6853-5"/>
    <n v="0"/>
    <n v="226463.63"/>
    <s v="DDMOR-Moorepay (Direct Debit)"/>
    <n v="-226463.63"/>
    <n v="226463.63"/>
    <x v="1"/>
    <n v="226463.63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07"/>
    <s v="AP-PY"/>
    <x v="96"/>
    <s v="000000010781"/>
    <n v="4981"/>
    <s v="6853-6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07"/>
    <s v="AP-PY"/>
    <x v="96"/>
    <s v="000000010782"/>
    <n v="4981"/>
    <s v="6853-7"/>
    <n v="0"/>
    <n v="206"/>
    <s v="DDPIT-Postage By Phone-Pitney Bowes Ltd (DD)"/>
    <n v="-206"/>
    <n v="206"/>
    <x v="1"/>
    <n v="206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07"/>
    <s v="AP-PY"/>
    <x v="96"/>
    <s v="000000010783"/>
    <n v="4981"/>
    <s v="6853-8"/>
    <n v="0"/>
    <n v="3029.9"/>
    <s v="DDRAIL-Rail Settlement Plan"/>
    <n v="-3029.9"/>
    <n v="3029.9"/>
    <x v="1"/>
    <n v="3029.9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07"/>
    <s v="AP-PY"/>
    <x v="96"/>
    <s v="000000010784"/>
    <n v="4981"/>
    <s v="6853-9"/>
    <n v="0"/>
    <n v="450"/>
    <s v="DDSCOTEQ-Scottish Equitable (DD)"/>
    <n v="-450"/>
    <n v="450"/>
    <x v="1"/>
    <n v="450"/>
    <s v="D"/>
    <s v="Scottish Equitable (DD)"/>
    <s v="D - Scottish Equitable (DD)"/>
    <x v="159"/>
    <x v="0"/>
    <s v="GIA"/>
    <x v="2"/>
    <b v="0"/>
    <n v="4950"/>
    <x v="1"/>
  </r>
  <r>
    <s v="G-400-0400"/>
    <s v="GIA Bank Account"/>
    <s v="07"/>
    <s v="AP-PY"/>
    <x v="96"/>
    <s v="000000010785"/>
    <n v="4981"/>
    <s v="6853-10"/>
    <n v="0"/>
    <n v="3409.89"/>
    <s v="DDVOD-Vodafone (Direct Debit)"/>
    <n v="-3409.89"/>
    <n v="3409.89"/>
    <x v="1"/>
    <n v="3409.89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07"/>
    <s v="AP-PY"/>
    <x v="97"/>
    <s v="000000010902"/>
    <n v="5036"/>
    <s v="6916-1"/>
    <n v="0"/>
    <n v="33.979999999999997"/>
    <s v="EAMCFCC-Anne McFadden (CC)"/>
    <n v="-33.979999999999997"/>
    <n v="33.979999999999997"/>
    <x v="1"/>
    <n v="33.979999999999997"/>
    <s v="E"/>
    <s v="Anne McFadden (CC)"/>
    <s v="E - Anne McFadden (CC)"/>
    <x v="0"/>
    <x v="0"/>
    <s v="GIA"/>
    <x v="0"/>
    <b v="0"/>
    <n v="334393.72000000003"/>
    <x v="0"/>
  </r>
  <r>
    <s v="G-400-0400"/>
    <s v="GIA Bank Account"/>
    <s v="07"/>
    <s v="AP-PY"/>
    <x v="97"/>
    <s v="000000010903"/>
    <n v="5036"/>
    <s v="6916-2"/>
    <n v="0"/>
    <n v="33.799999999999997"/>
    <s v="ECGCC-Clive Gilman (CC)"/>
    <n v="-33.799999999999997"/>
    <n v="33.799999999999997"/>
    <x v="1"/>
    <n v="33.799999999999997"/>
    <s v="E"/>
    <s v="Clive Gilman (CC)"/>
    <s v="E - Clive Gilman (CC)"/>
    <x v="0"/>
    <x v="0"/>
    <s v="GIA"/>
    <x v="0"/>
    <b v="0"/>
    <n v="334393.72000000003"/>
    <x v="0"/>
  </r>
  <r>
    <s v="G-400-0400"/>
    <s v="GIA Bank Account"/>
    <s v="07"/>
    <s v="AP-PY"/>
    <x v="97"/>
    <s v="000000010904"/>
    <n v="5036"/>
    <s v="6916-3"/>
    <n v="0"/>
    <n v="374.14"/>
    <s v="EGBCC-Gordon Barnes (CC)"/>
    <n v="-374.14"/>
    <n v="374.14"/>
    <x v="1"/>
    <n v="374.14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07"/>
    <s v="AP-PY"/>
    <x v="97"/>
    <s v="000000010905"/>
    <n v="5036"/>
    <s v="6916-4"/>
    <n v="0"/>
    <n v="105"/>
    <s v="EGKCC-Gerard Kelly  (CC)"/>
    <n v="-105"/>
    <n v="105"/>
    <x v="1"/>
    <n v="105"/>
    <s v="E"/>
    <s v="Gerard Kelly (CC)"/>
    <s v="E - Gerard Kelly (CC)"/>
    <x v="0"/>
    <x v="0"/>
    <s v="GIA"/>
    <x v="0"/>
    <b v="0"/>
    <n v="334393.72000000003"/>
    <x v="0"/>
  </r>
  <r>
    <s v="G-400-0400"/>
    <s v="GIA Bank Account"/>
    <s v="07"/>
    <s v="AP-PY"/>
    <x v="97"/>
    <s v="000000010906"/>
    <n v="5036"/>
    <s v="6916-5"/>
    <n v="0"/>
    <n v="49.74"/>
    <s v="EISCC-Ian Stevenson  (CC)"/>
    <n v="-49.74"/>
    <n v="49.74"/>
    <x v="1"/>
    <n v="49.74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07"/>
    <s v="AP-PY"/>
    <x v="97"/>
    <s v="000000010907"/>
    <n v="5036"/>
    <s v="6916-6"/>
    <n v="0"/>
    <n v="246.57"/>
    <s v="EJACC-Janet Archer    (CC)"/>
    <n v="-246.57"/>
    <n v="246.57"/>
    <x v="1"/>
    <n v="246.57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07"/>
    <s v="AP-PY"/>
    <x v="97"/>
    <s v="000000010908"/>
    <n v="5036"/>
    <s v="6916-7"/>
    <n v="0"/>
    <n v="105.88"/>
    <s v="ELBCC-Leonie Bell (CC)"/>
    <n v="-105.88"/>
    <n v="105.88"/>
    <x v="1"/>
    <n v="105.88"/>
    <s v="E"/>
    <s v="Leonie Bell (CC)"/>
    <s v="E - Leonie Bell (CC)"/>
    <x v="0"/>
    <x v="0"/>
    <s v="GIA"/>
    <x v="0"/>
    <b v="0"/>
    <n v="334393.72000000003"/>
    <x v="0"/>
  </r>
  <r>
    <s v="G-400-0400"/>
    <s v="GIA Bank Account"/>
    <s v="07"/>
    <s v="AP-PY"/>
    <x v="97"/>
    <s v="000000010909"/>
    <n v="5036"/>
    <s v="6916-8"/>
    <n v="0"/>
    <n v="1324.68"/>
    <s v="ENUCC-Natalie Usher  (CC)"/>
    <n v="-1324.68"/>
    <n v="1324.68"/>
    <x v="1"/>
    <n v="1324.68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07"/>
    <s v="AP-PY"/>
    <x v="97"/>
    <s v="000000010910"/>
    <n v="5036"/>
    <s v="6916-9"/>
    <n v="0"/>
    <n v="136.36000000000001"/>
    <s v="EPDCC-Phil Deverell (CC)"/>
    <n v="-136.36000000000001"/>
    <n v="136.36000000000001"/>
    <x v="1"/>
    <n v="136.36000000000001"/>
    <s v="E"/>
    <s v="Phil Deverell (CC)"/>
    <s v="E - Phil Deverell (CC)"/>
    <x v="0"/>
    <x v="0"/>
    <s v="GIA"/>
    <x v="0"/>
    <b v="0"/>
    <n v="334393.72000000003"/>
    <x v="0"/>
  </r>
  <r>
    <s v="G-400-0400"/>
    <s v="GIA Bank Account"/>
    <s v="07"/>
    <s v="AP-PY"/>
    <x v="97"/>
    <s v="000000010911"/>
    <n v="5036"/>
    <s v="6916-10"/>
    <n v="0"/>
    <n v="311.63"/>
    <s v="ESVCC-Stephen Vallely (CC)"/>
    <n v="-311.63"/>
    <n v="311.63"/>
    <x v="1"/>
    <n v="311.63"/>
    <s v="E"/>
    <s v="Stephen Vallely (CC)"/>
    <s v="E - Stephen Vallely (CC)"/>
    <x v="0"/>
    <x v="0"/>
    <s v="GIA"/>
    <x v="0"/>
    <b v="0"/>
    <n v="334393.72000000003"/>
    <x v="0"/>
  </r>
  <r>
    <s v="G-400-0400"/>
    <s v="GIA Bank Account"/>
    <s v="07"/>
    <s v="AR-PY"/>
    <x v="98"/>
    <s v="STATIONERY OFFICE"/>
    <n v="4925"/>
    <s v="6796-1"/>
    <n v="133.5"/>
    <n v="0"/>
    <s v="TTSO100-The Stationery Office Limited"/>
    <n v="133.5"/>
    <n v="133.5"/>
    <x v="0"/>
    <n v="0"/>
    <s v="T"/>
    <s v="The Stationery Office Limited"/>
    <s v="T - The Stationery Office Limited"/>
    <x v="730"/>
    <x v="0"/>
    <s v="GIA"/>
    <x v="2"/>
    <b v="0"/>
    <n v="0"/>
    <x v="1"/>
  </r>
  <r>
    <s v="G-400-0400"/>
    <s v="GIA Bank Account"/>
    <s v="07"/>
    <s v="AR-PY"/>
    <x v="99"/>
    <s v="HOBRACO00121706"/>
    <n v="4926"/>
    <s v="6797-1"/>
    <n v="197.62"/>
    <n v="0"/>
    <s v="TRBS100-RBS (Transaction Services UK)"/>
    <n v="197.62"/>
    <n v="197.62"/>
    <x v="0"/>
    <n v="0"/>
    <s v="T"/>
    <s v="RBS (Transaction Services UK)"/>
    <s v="T - RBS (Transaction Services UK)"/>
    <x v="731"/>
    <x v="0"/>
    <s v="GIA"/>
    <x v="2"/>
    <b v="0"/>
    <n v="0"/>
    <x v="1"/>
  </r>
  <r>
    <s v="G-400-0400"/>
    <s v="GIA Bank Account"/>
    <s v="07"/>
    <s v="AR-PY"/>
    <x v="97"/>
    <s v="IN000300-THPU100"/>
    <n v="4933"/>
    <s v="6808-1"/>
    <n v="366.4"/>
    <n v="0"/>
    <s v="THPU100-Hannah Putsey"/>
    <n v="366.4"/>
    <n v="366.4"/>
    <x v="0"/>
    <n v="0"/>
    <s v="T"/>
    <s v="Hannah Putsey"/>
    <s v="T - Hannah Putsey"/>
    <x v="732"/>
    <x v="0"/>
    <s v="GIA"/>
    <x v="2"/>
    <b v="0"/>
    <n v="0"/>
    <x v="1"/>
  </r>
  <r>
    <s v="G-400-0400"/>
    <s v="GIA Bank Account"/>
    <s v="07"/>
    <s v="AR-PY"/>
    <x v="92"/>
    <s v="SCOTTISH GOVT"/>
    <n v="4940"/>
    <s v="6818-1"/>
    <n v="8192572"/>
    <n v="0"/>
    <s v="TSCO103-Scottish Government (GIA)"/>
    <n v="8192572"/>
    <n v="8192572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07"/>
    <s v="AR-PY"/>
    <x v="100"/>
    <s v="MISPIANOPIANO"/>
    <n v="4953"/>
    <s v="6828-1"/>
    <n v="91.36"/>
    <n v="0"/>
    <s v="TPIA001-PianoPiano"/>
    <n v="91.36"/>
    <n v="91.36"/>
    <x v="0"/>
    <n v="0"/>
    <s v="T"/>
    <s v="PianoPiano"/>
    <s v="T - PianoPiano"/>
    <x v="733"/>
    <x v="0"/>
    <s v="GIA"/>
    <x v="2"/>
    <b v="0"/>
    <n v="0"/>
    <x v="1"/>
  </r>
  <r>
    <s v="G-400-0400"/>
    <s v="GIA Bank Account"/>
    <s v="07"/>
    <s v="BK-EN"/>
    <x v="99"/>
    <m/>
    <n v="4872"/>
    <s v="6745-1"/>
    <n v="0"/>
    <n v="719.55"/>
    <m/>
    <n v="-719.55"/>
    <n v="719.55"/>
    <x v="1"/>
    <n v="719.55"/>
    <s v=""/>
    <e v="#VALUE!"/>
    <e v="#VALUE!"/>
    <x v="0"/>
    <x v="0"/>
    <s v="GIA"/>
    <x v="3"/>
    <b v="0"/>
    <n v="334393.72000000003"/>
    <x v="0"/>
  </r>
  <r>
    <s v="G-400-0400"/>
    <s v="GIA Bank Account"/>
    <s v="07"/>
    <s v="BK-EN"/>
    <x v="99"/>
    <m/>
    <n v="4873"/>
    <s v="6746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7"/>
    <s v="BK-EN"/>
    <x v="99"/>
    <m/>
    <n v="4874"/>
    <s v="6747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7"/>
    <s v="BK-EN"/>
    <x v="91"/>
    <m/>
    <n v="4875"/>
    <s v="6748-1"/>
    <n v="0"/>
    <n v="500000"/>
    <m/>
    <n v="-500000"/>
    <n v="5000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7"/>
    <s v="BK-EN"/>
    <x v="93"/>
    <m/>
    <n v="4934"/>
    <s v="6811-1"/>
    <n v="0"/>
    <n v="100000"/>
    <m/>
    <n v="-100000"/>
    <n v="1000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7"/>
    <s v="BK-EN"/>
    <x v="94"/>
    <m/>
    <n v="4935"/>
    <s v="6813-1"/>
    <n v="600000"/>
    <n v="0"/>
    <m/>
    <n v="600000"/>
    <n v="6000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8"/>
    <s v="AP-PY"/>
    <x v="101"/>
    <s v="000000010786"/>
    <n v="4990"/>
    <s v="6860-1"/>
    <n v="0"/>
    <n v="45.64"/>
    <s v="E0925-Andrew Leitch"/>
    <n v="-45.64"/>
    <n v="45.64"/>
    <x v="0"/>
    <n v="0"/>
    <s v="E"/>
    <s v="Andrew Leitch"/>
    <s v="E - Andrew Leitch"/>
    <x v="0"/>
    <x v="0"/>
    <s v="GIA"/>
    <x v="0"/>
    <b v="0"/>
    <n v="334393.72000000003"/>
    <x v="0"/>
  </r>
  <r>
    <s v="G-400-0400"/>
    <s v="GIA Bank Account"/>
    <s v="08"/>
    <s v="AP-PY"/>
    <x v="101"/>
    <s v="000000010787"/>
    <n v="4990"/>
    <s v="6860-2"/>
    <n v="0"/>
    <n v="8.5"/>
    <s v="E1903-Alison White"/>
    <n v="-8.5"/>
    <n v="8.5"/>
    <x v="0"/>
    <n v="0"/>
    <s v="E"/>
    <s v="Alison White"/>
    <s v="E - Alison White"/>
    <x v="0"/>
    <x v="0"/>
    <s v="GIA"/>
    <x v="0"/>
    <b v="0"/>
    <n v="334393.72000000003"/>
    <x v="0"/>
  </r>
  <r>
    <s v="G-400-0400"/>
    <s v="GIA Bank Account"/>
    <s v="08"/>
    <s v="AP-PY"/>
    <x v="101"/>
    <s v="000000010788"/>
    <n v="4990"/>
    <s v="6860-3"/>
    <n v="0"/>
    <n v="58402.21"/>
    <s v="G100122-Cove Park Ltd"/>
    <n v="-58402.21"/>
    <n v="58402.21"/>
    <x v="1"/>
    <n v="58402.21"/>
    <s v="G"/>
    <s v="Cove Park Ltd"/>
    <s v="G - Cove Park Ltd"/>
    <x v="185"/>
    <x v="0"/>
    <s v="GIA"/>
    <x v="1"/>
    <b v="1"/>
    <n v="351009.41"/>
    <x v="0"/>
  </r>
  <r>
    <s v="G-400-0400"/>
    <s v="GIA Bank Account"/>
    <s v="08"/>
    <s v="AP-PY"/>
    <x v="101"/>
    <s v="000000010789"/>
    <n v="4990"/>
    <s v="6860-4"/>
    <n v="0"/>
    <n v="16500"/>
    <s v="G100135-Edinburgh International Book Festival"/>
    <n v="-16500"/>
    <n v="16500"/>
    <x v="1"/>
    <n v="16500"/>
    <s v="G"/>
    <s v="Edinburgh International Book Festival"/>
    <s v="G - Edinburgh International Book Festival"/>
    <x v="198"/>
    <x v="0"/>
    <s v="GIA"/>
    <x v="1"/>
    <b v="0"/>
    <n v="388668"/>
    <x v="0"/>
  </r>
  <r>
    <s v="G-400-0400"/>
    <s v="GIA Bank Account"/>
    <s v="08"/>
    <s v="AP-PY"/>
    <x v="101"/>
    <s v="000000010790"/>
    <n v="4990"/>
    <s v="6860-5"/>
    <n v="0"/>
    <n v="2000"/>
    <s v="G100372-Lake of Stars Ltd"/>
    <n v="-2000"/>
    <n v="2000"/>
    <x v="1"/>
    <n v="2000"/>
    <s v="G"/>
    <s v="Lake of Stars Ltd"/>
    <s v="G - Lake of Stars Ltd"/>
    <x v="491"/>
    <x v="0"/>
    <s v="GIA"/>
    <x v="1"/>
    <b v="0"/>
    <n v="8000"/>
    <x v="1"/>
  </r>
  <r>
    <s v="G-400-0400"/>
    <s v="GIA Bank Account"/>
    <s v="08"/>
    <s v="AP-PY"/>
    <x v="101"/>
    <s v="000000010791"/>
    <n v="4990"/>
    <s v="6860-6"/>
    <n v="0"/>
    <n v="750"/>
    <s v="G100538-Kieran Campbell Murray"/>
    <n v="-750"/>
    <n v="750"/>
    <x v="1"/>
    <n v="750"/>
    <s v="G"/>
    <s v="Kieran Campbell Murray"/>
    <s v="G - Kieran Campbell Murray"/>
    <x v="734"/>
    <x v="0"/>
    <s v="GIA"/>
    <x v="1"/>
    <b v="0"/>
    <n v="1000"/>
    <x v="1"/>
  </r>
  <r>
    <s v="G-400-0400"/>
    <s v="GIA Bank Account"/>
    <s v="08"/>
    <s v="AP-PY"/>
    <x v="101"/>
    <s v="000000010792"/>
    <n v="4990"/>
    <s v="6860-7"/>
    <n v="0"/>
    <n v="2333"/>
    <s v="G100549-MungoÔÇÖs Hi Fi"/>
    <n v="-2333"/>
    <n v="2333"/>
    <x v="1"/>
    <n v="2333"/>
    <s v="G"/>
    <s v="MungoÔÇÖs Hi Fi"/>
    <s v="G - MungoÔÇÖs Hi Fi"/>
    <x v="735"/>
    <x v="0"/>
    <s v="GIA"/>
    <x v="1"/>
    <b v="0"/>
    <n v="3110"/>
    <x v="1"/>
  </r>
  <r>
    <s v="G-400-0400"/>
    <s v="GIA Bank Account"/>
    <s v="08"/>
    <s v="AP-PY"/>
    <x v="101"/>
    <s v="000000010793"/>
    <n v="4990"/>
    <s v="6860-8"/>
    <n v="0"/>
    <n v="16175"/>
    <s v="IGIC001-Gica Loening"/>
    <n v="-16175"/>
    <n v="16175"/>
    <x v="1"/>
    <n v="16175"/>
    <s v="I"/>
    <s v="Gica Loening"/>
    <s v="I - Gica Loening"/>
    <x v="671"/>
    <x v="0"/>
    <s v="GIA"/>
    <x v="1"/>
    <b v="0"/>
    <n v="20319"/>
    <x v="1"/>
  </r>
  <r>
    <s v="G-400-0400"/>
    <s v="GIA Bank Account"/>
    <s v="08"/>
    <s v="AP-PY"/>
    <x v="101"/>
    <s v="000000010794"/>
    <n v="4990"/>
    <s v="6860-9"/>
    <n v="0"/>
    <n v="80000"/>
    <s v="ISCR003-Edinburgh Napier University (Screen Academy Scotland"/>
    <n v="-80000"/>
    <n v="80000"/>
    <x v="1"/>
    <n v="80000"/>
    <s v="I"/>
    <s v="Edinburgh Napier University (Screen Academy Scotland"/>
    <s v="I - Edinburgh Napier University (Screen Academy Scotland"/>
    <x v="736"/>
    <x v="0"/>
    <s v="GIA"/>
    <x v="1"/>
    <b v="1"/>
    <n v="80000"/>
    <x v="0"/>
  </r>
  <r>
    <s v="G-400-0400"/>
    <s v="GIA Bank Account"/>
    <s v="08"/>
    <s v="AP-PY"/>
    <x v="101"/>
    <s v="000000010795"/>
    <n v="4990"/>
    <s v="6860-10"/>
    <n v="0"/>
    <n v="186"/>
    <s v="TABE100-Aberdeen City Council"/>
    <n v="-186"/>
    <n v="186"/>
    <x v="1"/>
    <n v="186"/>
    <s v="T"/>
    <s v="Aberdeen City Council"/>
    <s v="T - Aberdeen City Council"/>
    <x v="707"/>
    <x v="0"/>
    <s v="GIA"/>
    <x v="2"/>
    <b v="0"/>
    <n v="286"/>
    <x v="1"/>
  </r>
  <r>
    <s v="G-400-0400"/>
    <s v="GIA Bank Account"/>
    <s v="08"/>
    <s v="AP-PY"/>
    <x v="101"/>
    <s v="000000010797"/>
    <n v="4990"/>
    <s v="6860-11"/>
    <n v="0"/>
    <n v="2645.4"/>
    <s v="TALB100-Alba Facilities Services Ltd"/>
    <n v="-2645.4"/>
    <n v="2645.4"/>
    <x v="1"/>
    <n v="2645.4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08"/>
    <s v="AP-PY"/>
    <x v="101"/>
    <s v="000000010798"/>
    <n v="4990"/>
    <s v="6860-12"/>
    <n v="0"/>
    <n v="2500"/>
    <s v="TASH101-Ashrafunneesa Hussain"/>
    <n v="-2500"/>
    <n v="2500"/>
    <x v="1"/>
    <n v="2500"/>
    <s v="T"/>
    <s v="Ashrafunneesa Hussain"/>
    <s v="T - Ashrafunneesa Hussain"/>
    <x v="649"/>
    <x v="0"/>
    <s v="GIA"/>
    <x v="2"/>
    <b v="0"/>
    <n v="6106.79"/>
    <x v="1"/>
  </r>
  <r>
    <s v="G-400-0400"/>
    <s v="GIA Bank Account"/>
    <s v="08"/>
    <s v="AP-PY"/>
    <x v="101"/>
    <s v="000000010799"/>
    <n v="4990"/>
    <s v="6860-13"/>
    <n v="0"/>
    <n v="383.7"/>
    <s v="TBEE100-Beathag Mhoireasdan"/>
    <n v="-383.7"/>
    <n v="383.7"/>
    <x v="1"/>
    <n v="383.7"/>
    <s v="T"/>
    <s v="Beathag Mhoireasdan"/>
    <s v="T - Beathag Mhoireasdan"/>
    <x v="595"/>
    <x v="0"/>
    <s v="GIA"/>
    <x v="2"/>
    <b v="0"/>
    <n v="4333.3"/>
    <x v="1"/>
  </r>
  <r>
    <s v="G-400-0400"/>
    <s v="GIA Bank Account"/>
    <s v="08"/>
    <s v="AP-PY"/>
    <x v="101"/>
    <s v="000000010800"/>
    <n v="4990"/>
    <s v="6860-14"/>
    <n v="0"/>
    <n v="59.56"/>
    <s v="TBUR100-Bupa Travel Services"/>
    <n v="-59.56"/>
    <n v="59.56"/>
    <x v="1"/>
    <n v="59.56"/>
    <s v="T"/>
    <s v="Bupa Travel Services"/>
    <s v="T - Bupa Travel Services"/>
    <x v="60"/>
    <x v="0"/>
    <s v="GIA"/>
    <x v="2"/>
    <b v="0"/>
    <n v="2249.3700000000003"/>
    <x v="1"/>
  </r>
  <r>
    <s v="G-400-0400"/>
    <s v="GIA Bank Account"/>
    <s v="08"/>
    <s v="AP-PY"/>
    <x v="101"/>
    <s v="000000010801"/>
    <n v="4990"/>
    <s v="6860-15"/>
    <n v="0"/>
    <n v="282.06"/>
    <s v="TCEN101-Centre For Contemporary Arts"/>
    <n v="-282.06"/>
    <n v="282.06"/>
    <x v="1"/>
    <n v="282.06"/>
    <s v="T"/>
    <s v="Centre For Contemporary Arts"/>
    <s v="T - Centre For Contemporary Arts"/>
    <x v="526"/>
    <x v="0"/>
    <s v="GIA"/>
    <x v="2"/>
    <b v="0"/>
    <n v="3468.26"/>
    <x v="1"/>
  </r>
  <r>
    <s v="G-400-0400"/>
    <s v="GIA Bank Account"/>
    <s v="08"/>
    <s v="AP-PY"/>
    <x v="101"/>
    <s v="000000010802"/>
    <n v="4990"/>
    <s v="6860-16"/>
    <n v="0"/>
    <n v="293.54000000000002"/>
    <s v="TCHR100-Chilli Services"/>
    <n v="-293.54000000000002"/>
    <n v="293.54000000000002"/>
    <x v="1"/>
    <n v="293.54000000000002"/>
    <s v="T"/>
    <s v="Chilli Services"/>
    <s v="T - Chilli Services"/>
    <x v="725"/>
    <x v="0"/>
    <s v="GIA"/>
    <x v="2"/>
    <b v="0"/>
    <n v="532.34"/>
    <x v="1"/>
  </r>
  <r>
    <s v="G-400-0400"/>
    <s v="GIA Bank Account"/>
    <s v="08"/>
    <s v="AP-PY"/>
    <x v="101"/>
    <s v="000000010803"/>
    <n v="4990"/>
    <s v="6860-17"/>
    <n v="0"/>
    <n v="49.04"/>
    <s v="TCIT103-CITY MILK"/>
    <n v="-49.04"/>
    <n v="49.04"/>
    <x v="1"/>
    <n v="49.04"/>
    <s v="T"/>
    <s v="CITY MILK"/>
    <s v="T - CITY MILK"/>
    <x v="62"/>
    <x v="0"/>
    <s v="GIA"/>
    <x v="2"/>
    <b v="0"/>
    <n v="604.2700000000001"/>
    <x v="1"/>
  </r>
  <r>
    <s v="G-400-0400"/>
    <s v="GIA Bank Account"/>
    <s v="08"/>
    <s v="AP-PY"/>
    <x v="101"/>
    <s v="000000010804"/>
    <n v="4990"/>
    <s v="6860-18"/>
    <n v="0"/>
    <n v="450.08"/>
    <s v="TCIT105-City Cabs (Edinburgh) Ltd"/>
    <n v="-450.08"/>
    <n v="450.08"/>
    <x v="1"/>
    <n v="450.08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08"/>
    <s v="AP-PY"/>
    <x v="101"/>
    <s v="000000010805"/>
    <n v="4990"/>
    <s v="6860-19"/>
    <n v="0"/>
    <n v="520.32000000000005"/>
    <s v="TCOF100-CMYK DIGITAL SOLUTIONS"/>
    <n v="-520.32000000000005"/>
    <n v="520.32000000000005"/>
    <x v="1"/>
    <n v="520.32000000000005"/>
    <s v="T"/>
    <s v="CMYK DIGITAL SOLUTIONS"/>
    <s v="T - CMYK DIGITAL SOLUTIONS"/>
    <x v="737"/>
    <x v="0"/>
    <s v="GIA"/>
    <x v="2"/>
    <b v="0"/>
    <n v="520.32000000000005"/>
    <x v="1"/>
  </r>
  <r>
    <s v="G-400-0400"/>
    <s v="GIA Bank Account"/>
    <s v="08"/>
    <s v="AP-PY"/>
    <x v="101"/>
    <s v="000000010806"/>
    <n v="4990"/>
    <s v="6860-20"/>
    <n v="0"/>
    <n v="439.2"/>
    <s v="TCOM107-Comar"/>
    <n v="-439.2"/>
    <n v="439.2"/>
    <x v="1"/>
    <n v="439.2"/>
    <s v="T"/>
    <s v="Comar"/>
    <s v="T - Comar"/>
    <x v="738"/>
    <x v="0"/>
    <s v="GIA"/>
    <x v="2"/>
    <b v="0"/>
    <n v="439.2"/>
    <x v="1"/>
  </r>
  <r>
    <s v="G-400-0400"/>
    <s v="GIA Bank Account"/>
    <s v="08"/>
    <s v="AP-PY"/>
    <x v="101"/>
    <s v="000000010807"/>
    <n v="4990"/>
    <s v="6860-21"/>
    <n v="0"/>
    <n v="960"/>
    <s v="TCUL105-Culture &amp; Sport Glasgow (Trading) CIC"/>
    <n v="-960"/>
    <n v="960"/>
    <x v="1"/>
    <n v="960"/>
    <s v="T"/>
    <s v="Culture &amp; Sport Glasgow (Trading) CIC"/>
    <s v="T - Culture &amp; Sport Glasgow (Trading) CIC"/>
    <x v="393"/>
    <x v="0"/>
    <s v="GIA"/>
    <x v="2"/>
    <b v="0"/>
    <n v="12090.189999999999"/>
    <x v="1"/>
  </r>
  <r>
    <s v="G-400-0400"/>
    <s v="GIA Bank Account"/>
    <s v="08"/>
    <s v="AP-PY"/>
    <x v="101"/>
    <s v="000000010808"/>
    <n v="4990"/>
    <s v="6860-22"/>
    <n v="0"/>
    <n v="158.58000000000001"/>
    <s v="TFIR101-Fire &amp; Security Technical Services Ltd"/>
    <n v="-158.58000000000001"/>
    <n v="158.58000000000001"/>
    <x v="1"/>
    <n v="158.58000000000001"/>
    <s v="T"/>
    <s v="Fire &amp; Security Technical Services Ltd"/>
    <s v="T - Fire &amp; Security Technical Services Ltd"/>
    <x v="332"/>
    <x v="0"/>
    <s v="GIA"/>
    <x v="2"/>
    <b v="0"/>
    <n v="707.62"/>
    <x v="1"/>
  </r>
  <r>
    <s v="G-400-0400"/>
    <s v="GIA Bank Account"/>
    <s v="08"/>
    <s v="AP-PY"/>
    <x v="101"/>
    <s v="000000010810"/>
    <n v="4990"/>
    <s v="6860-23"/>
    <n v="0"/>
    <n v="402"/>
    <s v="TGTW100-GTG Training Ltd"/>
    <n v="-402"/>
    <n v="402"/>
    <x v="1"/>
    <n v="402"/>
    <s v="T"/>
    <s v="GTG Training Ltd"/>
    <s v="T - GTG Training Ltd"/>
    <x v="396"/>
    <x v="0"/>
    <s v="GIA"/>
    <x v="2"/>
    <b v="0"/>
    <n v="3908.4"/>
    <x v="1"/>
  </r>
  <r>
    <s v="G-400-0400"/>
    <s v="GIA Bank Account"/>
    <s v="08"/>
    <s v="AP-PY"/>
    <x v="101"/>
    <s v="000000010812"/>
    <n v="4990"/>
    <s v="6860-24"/>
    <n v="0"/>
    <n v="1404.02"/>
    <s v="THAZ100-Hays Accountancy &amp; Finance"/>
    <n v="-1404.02"/>
    <n v="1404.02"/>
    <x v="1"/>
    <n v="1404.02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8"/>
    <s v="AP-PY"/>
    <x v="101"/>
    <s v="000000010813"/>
    <n v="4990"/>
    <s v="6860-25"/>
    <n v="0"/>
    <n v="462"/>
    <s v="THEL101-Heedi Graphic Design"/>
    <n v="-462"/>
    <n v="462"/>
    <x v="1"/>
    <n v="462"/>
    <s v="T"/>
    <s v="Heedi Graphic Design"/>
    <s v="T - Heedi Graphic Design"/>
    <x v="739"/>
    <x v="0"/>
    <s v="GIA"/>
    <x v="2"/>
    <b v="0"/>
    <n v="612"/>
    <x v="1"/>
  </r>
  <r>
    <s v="G-400-0400"/>
    <s v="GIA Bank Account"/>
    <s v="08"/>
    <s v="AP-PY"/>
    <x v="101"/>
    <s v="000000010814"/>
    <n v="4990"/>
    <s v="6860-26"/>
    <n v="0"/>
    <n v="727.28"/>
    <s v="THIL100-Highland Network Ltd"/>
    <n v="-727.28"/>
    <n v="727.28"/>
    <x v="1"/>
    <n v="727.28"/>
    <s v="T"/>
    <s v="Highland Network Ltd"/>
    <s v="T - Highland Network Ltd"/>
    <x v="250"/>
    <x v="0"/>
    <s v="GIA"/>
    <x v="2"/>
    <b v="0"/>
    <n v="5952.12"/>
    <x v="1"/>
  </r>
  <r>
    <s v="G-400-0400"/>
    <s v="GIA Bank Account"/>
    <s v="08"/>
    <s v="AP-PY"/>
    <x v="101"/>
    <s v="000000010815"/>
    <n v="4990"/>
    <s v="6860-27"/>
    <n v="0"/>
    <n v="180"/>
    <s v="TJUN101-Junk-It Ltd"/>
    <n v="-180"/>
    <n v="180"/>
    <x v="1"/>
    <n v="180"/>
    <s v="T"/>
    <s v="Junk-It Ltd"/>
    <s v="T - Junk-It Ltd"/>
    <x v="354"/>
    <x v="0"/>
    <s v="GIA"/>
    <x v="2"/>
    <b v="0"/>
    <n v="636"/>
    <x v="1"/>
  </r>
  <r>
    <s v="G-400-0400"/>
    <s v="GIA Bank Account"/>
    <s v="08"/>
    <s v="AP-PY"/>
    <x v="101"/>
    <s v="000000010816"/>
    <n v="4990"/>
    <s v="6860-28"/>
    <n v="0"/>
    <n v="106.56"/>
    <s v="TLAM100-LAMH Reycycle Ltd"/>
    <n v="-106.56"/>
    <n v="106.56"/>
    <x v="1"/>
    <n v="106.56"/>
    <s v="T"/>
    <s v="LAMH Reycycle Ltd"/>
    <s v="T - LAMH Reycycle Ltd"/>
    <x v="418"/>
    <x v="0"/>
    <s v="GIA"/>
    <x v="2"/>
    <b v="0"/>
    <n v="643.22"/>
    <x v="1"/>
  </r>
  <r>
    <s v="G-400-0400"/>
    <s v="GIA Bank Account"/>
    <s v="08"/>
    <s v="AP-PY"/>
    <x v="101"/>
    <s v="000000010817"/>
    <n v="4990"/>
    <s v="6860-29"/>
    <n v="0"/>
    <n v="2895.23"/>
    <s v="TLOC100-Lloret Dunn"/>
    <n v="-2895.23"/>
    <n v="2895.23"/>
    <x v="1"/>
    <n v="2895.23"/>
    <s v="T"/>
    <s v="Lloret Dunn"/>
    <s v="T - Lloret Dunn"/>
    <x v="303"/>
    <x v="0"/>
    <s v="GIA"/>
    <x v="2"/>
    <b v="0"/>
    <n v="5895.23"/>
    <x v="1"/>
  </r>
  <r>
    <s v="G-400-0400"/>
    <s v="GIA Bank Account"/>
    <s v="08"/>
    <s v="AP-PY"/>
    <x v="101"/>
    <s v="000000010818"/>
    <n v="4990"/>
    <s v="6860-30"/>
    <n v="0"/>
    <n v="118.5"/>
    <s v="TLON100-Caffia Coffee Group"/>
    <n v="-118.5"/>
    <n v="118.5"/>
    <x v="1"/>
    <n v="118.5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8"/>
    <s v="AP-PY"/>
    <x v="101"/>
    <s v="000000010819"/>
    <n v="4990"/>
    <s v="6860-31"/>
    <n v="0"/>
    <n v="11961.6"/>
    <s v="TMED101-Media Business Insight Ltd"/>
    <n v="-11961.6"/>
    <n v="11961.6"/>
    <x v="1"/>
    <n v="11961.6"/>
    <s v="T"/>
    <s v="Media Business Insight Ltd"/>
    <s v="T - Media Business Insight Ltd"/>
    <x v="304"/>
    <x v="13"/>
    <s v="GIA"/>
    <x v="2"/>
    <b v="0"/>
    <n v="42611.1"/>
    <x v="0"/>
  </r>
  <r>
    <s v="G-400-0400"/>
    <s v="GIA Bank Account"/>
    <s v="08"/>
    <s v="AP-PY"/>
    <x v="101"/>
    <s v="000000010820"/>
    <n v="4990"/>
    <s v="6860-32"/>
    <n v="0"/>
    <n v="91.01"/>
    <s v="TMMD100-Misco"/>
    <n v="-91.01"/>
    <n v="91.01"/>
    <x v="1"/>
    <n v="91.01"/>
    <s v="T"/>
    <s v="Misco"/>
    <s v="T - Misco"/>
    <x v="449"/>
    <x v="0"/>
    <s v="GIA"/>
    <x v="2"/>
    <b v="0"/>
    <n v="4294.1999999999989"/>
    <x v="1"/>
  </r>
  <r>
    <s v="G-400-0400"/>
    <s v="GIA Bank Account"/>
    <s v="08"/>
    <s v="AP-PY"/>
    <x v="101"/>
    <s v="000000010821"/>
    <n v="4990"/>
    <s v="6860-33"/>
    <n v="0"/>
    <n v="2875"/>
    <s v="TNOR108-Norman Howie"/>
    <n v="-2875"/>
    <n v="2875"/>
    <x v="1"/>
    <n v="2875"/>
    <s v="T"/>
    <s v="Norman Howie"/>
    <s v="T - Norman Howie"/>
    <x v="84"/>
    <x v="4"/>
    <s v="GIA"/>
    <x v="2"/>
    <b v="0"/>
    <n v="37610.199999999997"/>
    <x v="0"/>
  </r>
  <r>
    <s v="G-400-0400"/>
    <s v="GIA Bank Account"/>
    <s v="08"/>
    <s v="AP-PY"/>
    <x v="101"/>
    <s v="000000010822"/>
    <n v="4990"/>
    <s v="6860-34"/>
    <n v="0"/>
    <n v="198.4"/>
    <s v="TOFF102-Office Depot (UK) Ltd"/>
    <n v="-198.4"/>
    <n v="198.4"/>
    <x v="1"/>
    <n v="198.4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08"/>
    <s v="AP-PY"/>
    <x v="101"/>
    <s v="000000010824"/>
    <n v="4990"/>
    <s v="6860-35"/>
    <n v="0"/>
    <n v="263.95"/>
    <s v="TOFF103-Office Care"/>
    <n v="-263.95"/>
    <n v="263.95"/>
    <x v="1"/>
    <n v="263.95"/>
    <s v="T"/>
    <s v="Office Care"/>
    <s v="T - Office Care"/>
    <x v="264"/>
    <x v="0"/>
    <s v="GIA"/>
    <x v="2"/>
    <b v="0"/>
    <n v="8491.49"/>
    <x v="1"/>
  </r>
  <r>
    <s v="G-400-0400"/>
    <s v="GIA Bank Account"/>
    <s v="08"/>
    <s v="AP-PY"/>
    <x v="101"/>
    <s v="000000010825"/>
    <n v="4990"/>
    <s v="6860-36"/>
    <n v="0"/>
    <n v="354"/>
    <s v="TPEG100-Peebles Media Group Ltd"/>
    <n v="-354"/>
    <n v="354"/>
    <x v="1"/>
    <n v="354"/>
    <s v="T"/>
    <s v="Peebles Media Group Ltd"/>
    <s v="T - Peebles Media Group Ltd"/>
    <x v="500"/>
    <x v="0"/>
    <s v="GIA"/>
    <x v="2"/>
    <b v="0"/>
    <n v="744"/>
    <x v="1"/>
  </r>
  <r>
    <s v="G-400-0400"/>
    <s v="GIA Bank Account"/>
    <s v="08"/>
    <s v="AP-PY"/>
    <x v="101"/>
    <s v="000000010827"/>
    <n v="4990"/>
    <s v="6860-37"/>
    <n v="0"/>
    <n v="886.18"/>
    <s v="TPER104-Pertemps Recruitment Partnership Limited"/>
    <n v="-886.18"/>
    <n v="886.18"/>
    <x v="1"/>
    <n v="886.18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8"/>
    <s v="AP-PY"/>
    <x v="101"/>
    <s v="000000010828"/>
    <n v="4990"/>
    <s v="6860-38"/>
    <n v="0"/>
    <n v="28881.86"/>
    <s v="TRYD100-Ryden LLP"/>
    <n v="-28881.86"/>
    <n v="28881.86"/>
    <x v="1"/>
    <n v="28881.86"/>
    <s v="T"/>
    <s v="Ryden LLP"/>
    <s v="T - Ryden LLP"/>
    <x v="92"/>
    <x v="7"/>
    <s v="GIA"/>
    <x v="2"/>
    <b v="1"/>
    <n v="119006.3"/>
    <x v="0"/>
  </r>
  <r>
    <s v="G-400-0400"/>
    <s v="GIA Bank Account"/>
    <s v="08"/>
    <s v="AP-PY"/>
    <x v="101"/>
    <s v="000000010829"/>
    <n v="4990"/>
    <s v="6860-39"/>
    <n v="0"/>
    <n v="57.7"/>
    <s v="TSPR100-Spotless Commercial Cleaning Ltd"/>
    <n v="-57.7"/>
    <n v="57.7"/>
    <x v="1"/>
    <n v="57.7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8"/>
    <s v="AP-PY"/>
    <x v="101"/>
    <s v="000000010830"/>
    <n v="4990"/>
    <s v="6860-40"/>
    <n v="0"/>
    <n v="680"/>
    <s v="TSTR105-Straight Cut Media"/>
    <n v="-680"/>
    <n v="680"/>
    <x v="1"/>
    <n v="680"/>
    <s v="T"/>
    <s v="Straight Cut Media"/>
    <s v="T - Straight Cut Media"/>
    <x v="257"/>
    <x v="0"/>
    <s v="GIA"/>
    <x v="2"/>
    <b v="0"/>
    <n v="9025"/>
    <x v="1"/>
  </r>
  <r>
    <s v="G-400-0400"/>
    <s v="GIA Bank Account"/>
    <s v="08"/>
    <s v="AP-PY"/>
    <x v="101"/>
    <s v="000000010831"/>
    <n v="4990"/>
    <s v="6860-41"/>
    <n v="0"/>
    <n v="504"/>
    <s v="TWFT100-WESTMINSTER MEDIA FORUM"/>
    <n v="-504"/>
    <n v="504"/>
    <x v="1"/>
    <n v="504"/>
    <s v="T"/>
    <s v="WESTMINSTER MEDIA FORUM"/>
    <s v="T - WESTMINSTER MEDIA FORUM"/>
    <x v="692"/>
    <x v="0"/>
    <s v="GIA"/>
    <x v="2"/>
    <b v="0"/>
    <n v="1008"/>
    <x v="1"/>
  </r>
  <r>
    <s v="G-400-0400"/>
    <s v="GIA Bank Account"/>
    <s v="08"/>
    <s v="AP-PY"/>
    <x v="102"/>
    <s v="000000010833"/>
    <n v="5007"/>
    <s v="6878-1"/>
    <n v="0"/>
    <n v="51.78"/>
    <s v="E0610-Lynsey McLeod"/>
    <n v="-51.78"/>
    <n v="51.78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08"/>
    <s v="AP-PY"/>
    <x v="102"/>
    <s v="000000010834"/>
    <n v="5007"/>
    <s v="6878-2"/>
    <n v="0"/>
    <n v="55.2"/>
    <s v="E1796-Massimiliano Allen"/>
    <n v="-55.2"/>
    <n v="55.2"/>
    <x v="0"/>
    <n v="0"/>
    <s v="E"/>
    <s v="Massimiliano Allen"/>
    <s v="E - Massimiliano Allen"/>
    <x v="0"/>
    <x v="0"/>
    <s v="GIA"/>
    <x v="0"/>
    <b v="0"/>
    <n v="334393.72000000003"/>
    <x v="0"/>
  </r>
  <r>
    <s v="G-400-0400"/>
    <s v="GIA Bank Account"/>
    <s v="08"/>
    <s v="AP-PY"/>
    <x v="102"/>
    <s v="000000010836"/>
    <n v="5007"/>
    <s v="6878-3"/>
    <n v="0"/>
    <n v="263.25"/>
    <s v="E1875-Lulu Johnston"/>
    <n v="-263.25"/>
    <n v="263.25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08"/>
    <s v="AP-PY"/>
    <x v="102"/>
    <s v="000000010837"/>
    <n v="5007"/>
    <s v="6878-4"/>
    <n v="0"/>
    <n v="30.9"/>
    <s v="E1918-Katherine Deans"/>
    <n v="-30.9"/>
    <n v="30.9"/>
    <x v="0"/>
    <n v="0"/>
    <s v="E"/>
    <s v="Katherine Deans"/>
    <s v="E - Katherine Deans"/>
    <x v="0"/>
    <x v="0"/>
    <s v="GIA"/>
    <x v="0"/>
    <b v="0"/>
    <n v="334393.72000000003"/>
    <x v="0"/>
  </r>
  <r>
    <s v="G-400-0400"/>
    <s v="GIA Bank Account"/>
    <s v="08"/>
    <s v="AP-PY"/>
    <x v="102"/>
    <s v="000000010838"/>
    <n v="5007"/>
    <s v="6878-5"/>
    <n v="0"/>
    <n v="168"/>
    <s v="TALB100-Alba Facilities Services Ltd"/>
    <n v="-168"/>
    <n v="168"/>
    <x v="1"/>
    <n v="168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08"/>
    <s v="AP-PY"/>
    <x v="102"/>
    <s v="000000010842"/>
    <n v="5007"/>
    <s v="6878-6"/>
    <n v="0"/>
    <n v="2638.93"/>
    <s v="TCAP103-Capita Travel and Events"/>
    <n v="-2638.93"/>
    <n v="2638.93"/>
    <x v="1"/>
    <n v="2638.93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8"/>
    <s v="AP-PY"/>
    <x v="102"/>
    <s v="000000010843"/>
    <n v="5007"/>
    <s v="6878-7"/>
    <n v="0"/>
    <n v="420"/>
    <s v="TCIT100-CIPR Public Relations Centre"/>
    <n v="-420"/>
    <n v="420"/>
    <x v="1"/>
    <n v="420"/>
    <s v="T"/>
    <s v="CIPR Public Relations Centre"/>
    <s v="T - CIPR Public Relations Centre"/>
    <x v="710"/>
    <x v="0"/>
    <s v="GIA"/>
    <x v="2"/>
    <b v="0"/>
    <n v="637"/>
    <x v="1"/>
  </r>
  <r>
    <s v="G-400-0400"/>
    <s v="GIA Bank Account"/>
    <s v="08"/>
    <s v="AP-PY"/>
    <x v="102"/>
    <s v="000000010844"/>
    <n v="5007"/>
    <s v="6878-8"/>
    <n v="0"/>
    <n v="264.45999999999998"/>
    <s v="TDOU100-DotMailer Ltd"/>
    <n v="-264.45999999999998"/>
    <n v="264.45999999999998"/>
    <x v="1"/>
    <n v="264.45999999999998"/>
    <s v="T"/>
    <s v="DotMailer Ltd"/>
    <s v="T - DotMailer Ltd"/>
    <x v="246"/>
    <x v="0"/>
    <s v="GIA"/>
    <x v="2"/>
    <b v="0"/>
    <n v="5943.5199999999995"/>
    <x v="1"/>
  </r>
  <r>
    <s v="G-400-0400"/>
    <s v="GIA Bank Account"/>
    <s v="08"/>
    <s v="AP-PY"/>
    <x v="102"/>
    <s v="000000010845"/>
    <n v="5007"/>
    <s v="6878-9"/>
    <n v="0"/>
    <n v="132"/>
    <s v="TGTW100-GTG Training Ltd"/>
    <n v="-132"/>
    <n v="132"/>
    <x v="1"/>
    <n v="132"/>
    <s v="T"/>
    <s v="GTG Training Ltd"/>
    <s v="T - GTG Training Ltd"/>
    <x v="396"/>
    <x v="0"/>
    <s v="GIA"/>
    <x v="2"/>
    <b v="0"/>
    <n v="3908.4"/>
    <x v="1"/>
  </r>
  <r>
    <s v="G-400-0400"/>
    <s v="GIA Bank Account"/>
    <s v="08"/>
    <s v="AP-PY"/>
    <x v="102"/>
    <s v="000000010846"/>
    <n v="5007"/>
    <s v="6878-10"/>
    <n v="0"/>
    <n v="2047.46"/>
    <s v="THOL100-Hitachi Capital UK PLC"/>
    <n v="-2047.46"/>
    <n v="2047.46"/>
    <x v="1"/>
    <n v="2047.46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08"/>
    <s v="AP-PY"/>
    <x v="102"/>
    <s v="000000010847"/>
    <n v="5007"/>
    <s v="6878-11"/>
    <n v="0"/>
    <n v="857.26"/>
    <s v="TISL100-Iron Mountain"/>
    <n v="-857.26"/>
    <n v="857.26"/>
    <x v="1"/>
    <n v="857.26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8"/>
    <s v="AP-PY"/>
    <x v="102"/>
    <s v="000000010848"/>
    <n v="5007"/>
    <s v="6878-12"/>
    <n v="0"/>
    <n v="15705.6"/>
    <s v="TJAM109-Jamhot"/>
    <n v="-15705.6"/>
    <n v="15705.6"/>
    <x v="1"/>
    <n v="15705.6"/>
    <s v="T"/>
    <s v="Jamhot"/>
    <s v="T - Jamhot"/>
    <x v="565"/>
    <x v="19"/>
    <s v="GIA"/>
    <x v="2"/>
    <b v="0"/>
    <n v="39263.599999999999"/>
    <x v="0"/>
  </r>
  <r>
    <s v="G-400-0400"/>
    <s v="GIA Bank Account"/>
    <s v="08"/>
    <s v="AP-PY"/>
    <x v="102"/>
    <s v="000000010849"/>
    <n v="5007"/>
    <s v="6878-13"/>
    <n v="0"/>
    <n v="126.7"/>
    <s v="TLON100-Caffia Coffee Group"/>
    <n v="-126.7"/>
    <n v="126.7"/>
    <x v="1"/>
    <n v="126.7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8"/>
    <s v="AP-PY"/>
    <x v="102"/>
    <s v="000000010850"/>
    <n v="5007"/>
    <s v="6878-14"/>
    <n v="0"/>
    <n v="47.99"/>
    <s v="TMMD100-Misco"/>
    <n v="-47.99"/>
    <n v="47.99"/>
    <x v="1"/>
    <n v="47.99"/>
    <s v="T"/>
    <s v="Misco"/>
    <s v="T - Misco"/>
    <x v="449"/>
    <x v="0"/>
    <s v="GIA"/>
    <x v="2"/>
    <b v="0"/>
    <n v="4294.1999999999989"/>
    <x v="1"/>
  </r>
  <r>
    <s v="G-400-0400"/>
    <s v="GIA Bank Account"/>
    <s v="08"/>
    <s v="AP-PY"/>
    <x v="102"/>
    <s v="000000010851"/>
    <n v="5007"/>
    <s v="6878-15"/>
    <n v="0"/>
    <n v="243.73"/>
    <s v="TNEI101-Neil Henderson"/>
    <n v="-243.73"/>
    <n v="243.73"/>
    <x v="1"/>
    <n v="243.73"/>
    <s v="T"/>
    <s v="Neil Henderson"/>
    <s v="T - Neil Henderson"/>
    <x v="740"/>
    <x v="0"/>
    <s v="GIA"/>
    <x v="2"/>
    <b v="0"/>
    <n v="243.73"/>
    <x v="1"/>
  </r>
  <r>
    <s v="G-400-0400"/>
    <s v="GIA Bank Account"/>
    <s v="08"/>
    <s v="AP-PY"/>
    <x v="102"/>
    <s v="000000010852"/>
    <n v="5007"/>
    <s v="6878-16"/>
    <n v="0"/>
    <n v="452.02"/>
    <s v="TPAL100-Palmaris Services Ltd.,"/>
    <n v="-452.02"/>
    <n v="452.02"/>
    <x v="1"/>
    <n v="452.02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08"/>
    <s v="AP-PY"/>
    <x v="102"/>
    <s v="000000010855"/>
    <n v="5007"/>
    <s v="6878-17"/>
    <n v="0"/>
    <n v="3900.82"/>
    <s v="TPER104-Pertemps Recruitment Partnership Limited"/>
    <n v="-3900.82"/>
    <n v="3900.82"/>
    <x v="1"/>
    <n v="3900.82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8"/>
    <s v="AP-PY"/>
    <x v="102"/>
    <s v="000000010856"/>
    <n v="5007"/>
    <s v="6878-18"/>
    <n v="0"/>
    <n v="1635.72"/>
    <s v="TPUL101-Pulsant (Scotland) Ltd"/>
    <n v="-1635.72"/>
    <n v="1635.72"/>
    <x v="1"/>
    <n v="1635.72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08"/>
    <s v="AP-PY"/>
    <x v="102"/>
    <s v="000000010857"/>
    <n v="5007"/>
    <s v="6878-19"/>
    <n v="0"/>
    <n v="1196.3900000000001"/>
    <s v="TSCO121-ScottMoncrieff"/>
    <n v="-1196.3900000000001"/>
    <n v="1196.3900000000001"/>
    <x v="1"/>
    <n v="1196.3900000000001"/>
    <s v="T"/>
    <s v="ScottMoncrieff"/>
    <s v="T - ScottMoncrieff"/>
    <x v="305"/>
    <x v="0"/>
    <s v="GIA"/>
    <x v="2"/>
    <b v="0"/>
    <n v="23767.82"/>
    <x v="1"/>
  </r>
  <r>
    <s v="G-400-0400"/>
    <s v="GIA Bank Account"/>
    <s v="08"/>
    <s v="AP-PY"/>
    <x v="103"/>
    <s v="000000010858"/>
    <n v="5023"/>
    <s v="6894-1"/>
    <n v="0"/>
    <n v="512.44000000000005"/>
    <s v="E0129-Caroline Docherty"/>
    <n v="-512.44000000000005"/>
    <n v="512.44000000000005"/>
    <x v="0"/>
    <n v="0"/>
    <s v="E"/>
    <s v="Caroline Docherty"/>
    <s v="E - Caroline Docherty"/>
    <x v="0"/>
    <x v="0"/>
    <s v="GIA"/>
    <x v="0"/>
    <b v="0"/>
    <n v="334393.72000000003"/>
    <x v="0"/>
  </r>
  <r>
    <s v="G-400-0400"/>
    <s v="GIA Bank Account"/>
    <s v="08"/>
    <s v="AP-PY"/>
    <x v="103"/>
    <s v="000000010859"/>
    <n v="5023"/>
    <s v="6894-2"/>
    <n v="0"/>
    <n v="277.33999999999997"/>
    <s v="E0435-James McKenzie"/>
    <n v="-277.33999999999997"/>
    <n v="277.33999999999997"/>
    <x v="0"/>
    <n v="0"/>
    <s v="E"/>
    <s v="James McKenzie"/>
    <s v="E - James McKenzie"/>
    <x v="0"/>
    <x v="0"/>
    <s v="GIA"/>
    <x v="0"/>
    <b v="0"/>
    <n v="334393.72000000003"/>
    <x v="0"/>
  </r>
  <r>
    <s v="G-400-0400"/>
    <s v="GIA Bank Account"/>
    <s v="08"/>
    <s v="AP-PY"/>
    <x v="103"/>
    <s v="000000010860"/>
    <n v="5023"/>
    <s v="6894-3"/>
    <n v="0"/>
    <n v="9"/>
    <s v="E1875-Lulu Johnston"/>
    <n v="-9"/>
    <n v="9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08"/>
    <s v="AP-PY"/>
    <x v="103"/>
    <s v="000000010862"/>
    <n v="5023"/>
    <s v="6894-4"/>
    <n v="0"/>
    <n v="174.26"/>
    <s v="E1895-Emma Campbell"/>
    <n v="-174.26"/>
    <n v="174.26"/>
    <x v="0"/>
    <n v="0"/>
    <s v="E"/>
    <s v="Emma Campbell"/>
    <s v="E - Emma Campbell"/>
    <x v="0"/>
    <x v="0"/>
    <s v="GIA"/>
    <x v="0"/>
    <b v="0"/>
    <n v="334393.72000000003"/>
    <x v="0"/>
  </r>
  <r>
    <s v="G-400-0400"/>
    <s v="GIA Bank Account"/>
    <s v="08"/>
    <s v="AP-PY"/>
    <x v="103"/>
    <s v="000000010863"/>
    <n v="5023"/>
    <s v="6894-5"/>
    <n v="0"/>
    <n v="2000"/>
    <s v="G100042-The Fallen Angels Club Promotions"/>
    <n v="-2000"/>
    <n v="2000"/>
    <x v="1"/>
    <n v="2000"/>
    <s v="G"/>
    <s v="The Fallen Angels Club Promotions"/>
    <s v="G - The Fallen Angels Club Promotions"/>
    <x v="741"/>
    <x v="0"/>
    <s v="GIA"/>
    <x v="1"/>
    <b v="0"/>
    <n v="2000"/>
    <x v="1"/>
  </r>
  <r>
    <s v="G-400-0400"/>
    <s v="GIA Bank Account"/>
    <s v="08"/>
    <s v="AP-PY"/>
    <x v="103"/>
    <s v="000000010864"/>
    <n v="5023"/>
    <s v="6894-6"/>
    <n v="0"/>
    <n v="732"/>
    <s v="G100276-Caroline Bowditch"/>
    <n v="-732"/>
    <n v="732"/>
    <x v="1"/>
    <n v="732"/>
    <s v="G"/>
    <s v="Caroline Bowditch"/>
    <s v="G - Caroline Bowditch"/>
    <x v="602"/>
    <x v="0"/>
    <s v="GIA"/>
    <x v="1"/>
    <b v="0"/>
    <n v="81732"/>
    <x v="0"/>
  </r>
  <r>
    <s v="G-400-0400"/>
    <s v="GIA Bank Account"/>
    <s v="08"/>
    <s v="AP-PY"/>
    <x v="103"/>
    <s v="000000010865"/>
    <n v="5023"/>
    <s v="6894-7"/>
    <n v="0"/>
    <n v="900"/>
    <s v="G100451-Tigerstyle Ltd"/>
    <n v="-900"/>
    <n v="900"/>
    <x v="1"/>
    <n v="900"/>
    <s v="G"/>
    <s v="Tigerstyle Ltd"/>
    <s v="G - Tigerstyle Ltd"/>
    <x v="604"/>
    <x v="0"/>
    <s v="GIA"/>
    <x v="1"/>
    <b v="0"/>
    <n v="3600"/>
    <x v="1"/>
  </r>
  <r>
    <s v="G-400-0400"/>
    <s v="GIA Bank Account"/>
    <s v="08"/>
    <s v="AP-PY"/>
    <x v="103"/>
    <s v="000000010866"/>
    <n v="5023"/>
    <s v="6894-8"/>
    <n v="0"/>
    <n v="1500"/>
    <s v="G100556-Emily Kelly"/>
    <n v="-1500"/>
    <n v="1500"/>
    <x v="1"/>
    <n v="1500"/>
    <s v="G"/>
    <s v="Emily Kelly"/>
    <s v="G - Emily Kelly"/>
    <x v="742"/>
    <x v="0"/>
    <s v="GIA"/>
    <x v="1"/>
    <b v="0"/>
    <n v="1500"/>
    <x v="1"/>
  </r>
  <r>
    <s v="G-400-0400"/>
    <s v="GIA Bank Account"/>
    <s v="08"/>
    <s v="AP-PY"/>
    <x v="103"/>
    <s v="000000010867"/>
    <n v="5023"/>
    <s v="6894-9"/>
    <n v="0"/>
    <n v="79800"/>
    <s v="IAYR001-Ayr Gaiety Partnership Ltd"/>
    <n v="-79800"/>
    <n v="79800"/>
    <x v="1"/>
    <n v="79800"/>
    <s v="I"/>
    <s v="Ayr Gaiety Partnership Ltd"/>
    <s v="I - Ayr Gaiety Partnership Ltd"/>
    <x v="743"/>
    <x v="0"/>
    <s v="GIA"/>
    <x v="1"/>
    <b v="1"/>
    <n v="167100"/>
    <x v="0"/>
  </r>
  <r>
    <s v="G-400-0400"/>
    <s v="GIA Bank Account"/>
    <s v="08"/>
    <s v="AP-PY"/>
    <x v="103"/>
    <s v="000000010868"/>
    <n v="5023"/>
    <s v="6894-10"/>
    <n v="0"/>
    <n v="9710"/>
    <s v="ICOM002-Comhairle nan Eilean Siar"/>
    <n v="-9710"/>
    <n v="9710"/>
    <x v="1"/>
    <n v="9710"/>
    <s v="I"/>
    <s v="Comhairle nan Eilean Siar"/>
    <s v="I - Comhairle nan Eilean Siar"/>
    <x v="535"/>
    <x v="0"/>
    <s v="GIA"/>
    <x v="1"/>
    <b v="0"/>
    <n v="116060"/>
    <x v="0"/>
  </r>
  <r>
    <s v="G-400-0400"/>
    <s v="GIA Bank Account"/>
    <s v="08"/>
    <s v="AP-PY"/>
    <x v="103"/>
    <s v="000000010869"/>
    <n v="5023"/>
    <s v="6894-11"/>
    <n v="0"/>
    <n v="40750"/>
    <s v="ICUL009-Cultural Enterprise Office"/>
    <n v="-40750"/>
    <n v="40750"/>
    <x v="1"/>
    <n v="40750"/>
    <s v="I"/>
    <s v="Cultural Enterprise Office"/>
    <s v="I - Cultural Enterprise Office"/>
    <x v="2"/>
    <x v="0"/>
    <s v="GIA"/>
    <x v="1"/>
    <b v="1"/>
    <n v="147204"/>
    <x v="0"/>
  </r>
  <r>
    <s v="G-400-0400"/>
    <s v="GIA Bank Account"/>
    <s v="08"/>
    <s v="AP-PY"/>
    <x v="103"/>
    <s v="000000010870"/>
    <n v="5023"/>
    <s v="6894-12"/>
    <n v="0"/>
    <n v="18989"/>
    <s v="IEAS001-East Ayrshire Council"/>
    <n v="-18989"/>
    <n v="18989"/>
    <x v="1"/>
    <n v="18989"/>
    <s v="I"/>
    <s v="East Ayrshire Council"/>
    <s v="I - East Ayrshire Council"/>
    <x v="571"/>
    <x v="0"/>
    <s v="GIA"/>
    <x v="1"/>
    <b v="0"/>
    <n v="208877"/>
    <x v="0"/>
  </r>
  <r>
    <s v="G-400-0400"/>
    <s v="GIA Bank Account"/>
    <s v="08"/>
    <s v="AP-PY"/>
    <x v="103"/>
    <s v="000000010871"/>
    <n v="5023"/>
    <s v="6894-13"/>
    <n v="0"/>
    <n v="2500"/>
    <s v="IMED001-Media Education Limited"/>
    <n v="-2500"/>
    <n v="2500"/>
    <x v="1"/>
    <n v="2500"/>
    <s v="I"/>
    <s v="Media Education Limited"/>
    <s v="I - Media Education Limited"/>
    <x v="744"/>
    <x v="0"/>
    <s v="GIA"/>
    <x v="1"/>
    <b v="0"/>
    <n v="10000"/>
    <x v="1"/>
  </r>
  <r>
    <s v="G-400-0400"/>
    <s v="GIA Bank Account"/>
    <s v="08"/>
    <s v="AP-PY"/>
    <x v="103"/>
    <s v="000000010872"/>
    <n v="5023"/>
    <s v="6894-14"/>
    <n v="0"/>
    <n v="190958"/>
    <s v="INOR002-North Ayrshire Council"/>
    <n v="-190958"/>
    <n v="190958"/>
    <x v="1"/>
    <n v="190958"/>
    <s v="I"/>
    <s v="North Ayrshire Council"/>
    <s v="I - North Ayrshire Council"/>
    <x v="745"/>
    <x v="0"/>
    <s v="GIA"/>
    <x v="1"/>
    <b v="1"/>
    <n v="233394"/>
    <x v="0"/>
  </r>
  <r>
    <s v="G-400-0400"/>
    <s v="GIA Bank Account"/>
    <s v="08"/>
    <s v="AP-PY"/>
    <x v="103"/>
    <s v="000000010873"/>
    <n v="5023"/>
    <s v="6894-15"/>
    <n v="0"/>
    <n v="8363"/>
    <s v="ISHE006-Shetland Islands Council"/>
    <n v="-8363"/>
    <n v="8363"/>
    <x v="1"/>
    <n v="8363"/>
    <s v="I"/>
    <s v="Shetland Islands Council"/>
    <s v="I - Shetland Islands Council"/>
    <x v="110"/>
    <x v="0"/>
    <s v="GIA"/>
    <x v="1"/>
    <b v="0"/>
    <n v="100354"/>
    <x v="0"/>
  </r>
  <r>
    <s v="G-400-0400"/>
    <s v="GIA Bank Account"/>
    <s v="08"/>
    <s v="AP-PY"/>
    <x v="103"/>
    <s v="000000010874"/>
    <n v="5023"/>
    <s v="6894-16"/>
    <n v="0"/>
    <n v="150000"/>
    <s v="IUNI015-Unique Events (EdinburghÔÇÖs Hogmanay)"/>
    <n v="-150000"/>
    <n v="150000"/>
    <x v="1"/>
    <n v="150000"/>
    <s v="I"/>
    <s v="Unique Events (EdinburghÔÇÖs Hogmanay)"/>
    <s v="I - Unique Events (EdinburghÔÇÖs Hogmanay)"/>
    <x v="10"/>
    <x v="0"/>
    <s v="GIA"/>
    <x v="1"/>
    <b v="1"/>
    <n v="249329.68"/>
    <x v="0"/>
  </r>
  <r>
    <s v="G-400-0400"/>
    <s v="GIA Bank Account"/>
    <s v="08"/>
    <s v="AP-PY"/>
    <x v="103"/>
    <s v="000000010875"/>
    <n v="5023"/>
    <s v="6894-17"/>
    <n v="0"/>
    <n v="24623"/>
    <s v="IWES002-West Lothian Council"/>
    <n v="-24623"/>
    <n v="24623"/>
    <x v="1"/>
    <n v="24623"/>
    <s v="I"/>
    <s v="West Lothian Council"/>
    <s v="I - West Lothian Council"/>
    <x v="563"/>
    <x v="0"/>
    <s v="GIA"/>
    <x v="1"/>
    <b v="0"/>
    <n v="308165"/>
    <x v="0"/>
  </r>
  <r>
    <s v="G-400-0400"/>
    <s v="GIA Bank Account"/>
    <s v="08"/>
    <s v="AP-PY"/>
    <x v="103"/>
    <s v="000000010876"/>
    <n v="5023"/>
    <s v="6894-18"/>
    <n v="0"/>
    <n v="67635"/>
    <s v="IYSO001-Y Sort it"/>
    <n v="-67635"/>
    <n v="67635"/>
    <x v="1"/>
    <n v="67635"/>
    <s v="I"/>
    <s v="Y Sort it"/>
    <s v="I - Y Sort it"/>
    <x v="746"/>
    <x v="0"/>
    <s v="GIA"/>
    <x v="1"/>
    <b v="1"/>
    <n v="67635"/>
    <x v="0"/>
  </r>
  <r>
    <s v="G-400-0400"/>
    <s v="GIA Bank Account"/>
    <s v="08"/>
    <s v="AP-PY"/>
    <x v="103"/>
    <s v="000000010877"/>
    <n v="5023"/>
    <s v="6894-19"/>
    <n v="0"/>
    <n v="57775.44"/>
    <s v="TART109-Arts Council Retirement Plan (1994)"/>
    <n v="-57775.44"/>
    <n v="57775.44"/>
    <x v="1"/>
    <n v="57775.44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08"/>
    <s v="AP-PY"/>
    <x v="103"/>
    <s v="000000010878"/>
    <n v="5023"/>
    <s v="6894-20"/>
    <n v="0"/>
    <n v="175.7"/>
    <s v="TBRI113-Brian OhEadhra"/>
    <n v="-175.7"/>
    <n v="175.7"/>
    <x v="1"/>
    <n v="175.7"/>
    <s v="T"/>
    <s v="Brian OhEadhra"/>
    <s v="T - Brian OhEadhra"/>
    <x v="391"/>
    <x v="0"/>
    <s v="GIA"/>
    <x v="2"/>
    <b v="0"/>
    <n v="947.16"/>
    <x v="1"/>
  </r>
  <r>
    <s v="G-400-0400"/>
    <s v="GIA Bank Account"/>
    <s v="08"/>
    <s v="AP-PY"/>
    <x v="103"/>
    <s v="000000010879"/>
    <n v="5023"/>
    <s v="6894-21"/>
    <n v="0"/>
    <n v="633.30999999999995"/>
    <s v="TCAP102-Capital Document Solutions Limited"/>
    <n v="-633.30999999999995"/>
    <n v="633.30999999999995"/>
    <x v="1"/>
    <n v="633.30999999999995"/>
    <s v="T"/>
    <s v="Capital Document Solutions Limited"/>
    <s v="T - Capital Document Solutions Limited"/>
    <x v="16"/>
    <x v="0"/>
    <s v="GIA"/>
    <x v="2"/>
    <b v="0"/>
    <n v="8914.119999999999"/>
    <x v="1"/>
  </r>
  <r>
    <s v="G-400-0400"/>
    <s v="GIA Bank Account"/>
    <s v="08"/>
    <s v="AP-PY"/>
    <x v="103"/>
    <s v="000000010880"/>
    <n v="5023"/>
    <s v="6894-22"/>
    <n v="0"/>
    <n v="453.19"/>
    <s v="TCHI101-Child Support Agency"/>
    <n v="-453.19"/>
    <n v="453.19"/>
    <x v="1"/>
    <n v="453.19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08"/>
    <s v="AP-PY"/>
    <x v="103"/>
    <s v="000000010883"/>
    <n v="5023"/>
    <s v="6894-23"/>
    <n v="0"/>
    <n v="882.62"/>
    <s v="TEAM100-Eagle Couriers (Scotland) Ltd"/>
    <n v="-882.62"/>
    <n v="882.62"/>
    <x v="1"/>
    <n v="882.62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8"/>
    <s v="AP-PY"/>
    <x v="103"/>
    <s v="000000010884"/>
    <n v="5023"/>
    <s v="6894-24"/>
    <n v="0"/>
    <n v="90.48"/>
    <s v="TEDG100-Eden Springs UK Ltd"/>
    <n v="-90.48"/>
    <n v="90.48"/>
    <x v="1"/>
    <n v="90.48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08"/>
    <s v="AP-PY"/>
    <x v="103"/>
    <s v="000000010885"/>
    <n v="5023"/>
    <s v="6894-25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08"/>
    <s v="AP-PY"/>
    <x v="103"/>
    <s v="000000010887"/>
    <n v="5023"/>
    <s v="6894-26"/>
    <n v="0"/>
    <n v="1269.7"/>
    <s v="THAZ100-Hays Accountancy &amp; Finance"/>
    <n v="-1269.7"/>
    <n v="1269.7"/>
    <x v="1"/>
    <n v="1269.7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8"/>
    <s v="AP-PY"/>
    <x v="103"/>
    <s v="000000010888"/>
    <n v="5023"/>
    <s v="6894-27"/>
    <n v="0"/>
    <n v="88988.2"/>
    <s v="THMR100-HM Revenue &amp; Customs Only - 961PP10305354"/>
    <n v="-88988.2"/>
    <n v="88988.2"/>
    <x v="1"/>
    <n v="88988.2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08"/>
    <s v="AP-PY"/>
    <x v="103"/>
    <s v="000000010890"/>
    <n v="5023"/>
    <s v="6894-28"/>
    <n v="0"/>
    <n v="545.99"/>
    <s v="TMMD100-Misco"/>
    <n v="-545.99"/>
    <n v="545.99"/>
    <x v="1"/>
    <n v="545.99"/>
    <s v="T"/>
    <s v="Misco"/>
    <s v="T - Misco"/>
    <x v="449"/>
    <x v="0"/>
    <s v="GIA"/>
    <x v="2"/>
    <b v="0"/>
    <n v="4294.1999999999989"/>
    <x v="1"/>
  </r>
  <r>
    <s v="G-400-0400"/>
    <s v="GIA Bank Account"/>
    <s v="08"/>
    <s v="AP-PY"/>
    <x v="103"/>
    <s v="000000010891"/>
    <n v="5023"/>
    <s v="6894-29"/>
    <n v="0"/>
    <n v="309.43"/>
    <s v="TMSF100-MSF Union Dues  -  Ref 38190751"/>
    <n v="-309.43"/>
    <n v="309.43"/>
    <x v="1"/>
    <n v="309.43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08"/>
    <s v="AP-PY"/>
    <x v="103"/>
    <s v="000000010892"/>
    <n v="5023"/>
    <s v="6894-30"/>
    <n v="0"/>
    <n v="520"/>
    <s v="TOFF103-Office Care"/>
    <n v="-520"/>
    <n v="520"/>
    <x v="1"/>
    <n v="520"/>
    <s v="T"/>
    <s v="Office Care"/>
    <s v="T - Office Care"/>
    <x v="264"/>
    <x v="0"/>
    <s v="GIA"/>
    <x v="2"/>
    <b v="0"/>
    <n v="8491.49"/>
    <x v="1"/>
  </r>
  <r>
    <s v="G-400-0400"/>
    <s v="GIA Bank Account"/>
    <s v="08"/>
    <s v="AP-PY"/>
    <x v="103"/>
    <s v="000000010893"/>
    <n v="5023"/>
    <s v="6894-31"/>
    <n v="0"/>
    <n v="780"/>
    <s v="TPAM100-Pam Roberts"/>
    <n v="-780"/>
    <n v="780"/>
    <x v="1"/>
    <n v="780"/>
    <s v="T"/>
    <s v="Pam Roberts"/>
    <s v="T - Pam Roberts"/>
    <x v="747"/>
    <x v="0"/>
    <s v="GIA"/>
    <x v="2"/>
    <b v="0"/>
    <n v="780"/>
    <x v="1"/>
  </r>
  <r>
    <s v="G-400-0400"/>
    <s v="GIA Bank Account"/>
    <s v="08"/>
    <s v="AP-PY"/>
    <x v="103"/>
    <s v="000000010894"/>
    <n v="5023"/>
    <s v="6894-32"/>
    <n v="0"/>
    <n v="166.18"/>
    <s v="TPCS100-PCS"/>
    <n v="-166.18"/>
    <n v="166.18"/>
    <x v="1"/>
    <n v="166.18"/>
    <s v="T"/>
    <s v="PCS"/>
    <s v="T - PCS"/>
    <x v="148"/>
    <x v="0"/>
    <s v="GIA"/>
    <x v="2"/>
    <b v="0"/>
    <n v="1903.1800000000003"/>
    <x v="1"/>
  </r>
  <r>
    <s v="G-400-0400"/>
    <s v="GIA Bank Account"/>
    <s v="08"/>
    <s v="AP-PY"/>
    <x v="103"/>
    <s v="000000010895"/>
    <n v="5023"/>
    <s v="6894-33"/>
    <n v="0"/>
    <n v="140.63999999999999"/>
    <s v="TPIS100-Pinpoint Scotland"/>
    <n v="-140.63999999999999"/>
    <n v="140.63999999999999"/>
    <x v="1"/>
    <n v="140.63999999999999"/>
    <s v="T"/>
    <s v="Pinpoint Scotland"/>
    <s v="T - Pinpoint Scotland"/>
    <x v="68"/>
    <x v="0"/>
    <s v="GIA"/>
    <x v="2"/>
    <b v="0"/>
    <n v="1344.6499999999999"/>
    <x v="1"/>
  </r>
  <r>
    <s v="G-400-0400"/>
    <s v="GIA Bank Account"/>
    <s v="08"/>
    <s v="AP-PY"/>
    <x v="103"/>
    <s v="000000010897"/>
    <n v="5023"/>
    <s v="6894-34"/>
    <n v="0"/>
    <n v="2212.08"/>
    <s v="TREE102-Reed Specialist Recruitment Ltd"/>
    <n v="-2212.08"/>
    <n v="2212.08"/>
    <x v="1"/>
    <n v="2212.08"/>
    <s v="T"/>
    <s v="Reed Specialist Recruitment Ltd"/>
    <s v="T - Reed Specialist Recruitment Ltd"/>
    <x v="748"/>
    <x v="0"/>
    <s v="GIA"/>
    <x v="2"/>
    <b v="0"/>
    <n v="11757.52"/>
    <x v="1"/>
  </r>
  <r>
    <s v="G-400-0400"/>
    <s v="GIA Bank Account"/>
    <s v="08"/>
    <s v="AP-PY"/>
    <x v="103"/>
    <s v="000000010898"/>
    <n v="5023"/>
    <s v="6894-35"/>
    <n v="0"/>
    <n v="135"/>
    <s v="TSTR102-Strathclyde Pension Fund - EMP129/PF4313"/>
    <n v="-135"/>
    <n v="135"/>
    <x v="1"/>
    <n v="13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8"/>
    <s v="AP-PY"/>
    <x v="103"/>
    <s v="000000010899"/>
    <n v="5023"/>
    <s v="6894-36"/>
    <n v="0"/>
    <n v="13223.52"/>
    <s v="TSTR103-Strathclyde Pension Fund - EMP129/PF4313"/>
    <n v="-13223.52"/>
    <n v="13223.52"/>
    <x v="1"/>
    <n v="13223.52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8"/>
    <s v="AP-PY"/>
    <x v="103"/>
    <s v="000000010900"/>
    <n v="5023"/>
    <s v="6894-37"/>
    <n v="0"/>
    <n v="355"/>
    <s v="TTAC100-Synchroncity Films"/>
    <n v="-355"/>
    <n v="355"/>
    <x v="1"/>
    <n v="355"/>
    <s v="T"/>
    <s v="Synchroncity Films"/>
    <s v="T - Synchroncity Films"/>
    <x v="70"/>
    <x v="0"/>
    <s v="GIA"/>
    <x v="2"/>
    <b v="0"/>
    <n v="1855"/>
    <x v="1"/>
  </r>
  <r>
    <s v="G-400-0400"/>
    <s v="GIA Bank Account"/>
    <s v="08"/>
    <s v="AP-PY"/>
    <x v="103"/>
    <s v="000000010901"/>
    <n v="5023"/>
    <s v="6894-38"/>
    <n v="0"/>
    <n v="4000"/>
    <s v="TTON101-Tony Panayiotou"/>
    <n v="-4000"/>
    <n v="4000"/>
    <x v="1"/>
    <n v="4000"/>
    <s v="T"/>
    <s v="Tony Panayiotou"/>
    <s v="T - Tony Panayiotou"/>
    <x v="655"/>
    <x v="0"/>
    <s v="GIA"/>
    <x v="2"/>
    <b v="0"/>
    <n v="14000"/>
    <x v="1"/>
  </r>
  <r>
    <s v="G-400-0400"/>
    <s v="GIA Bank Account"/>
    <s v="08"/>
    <s v="AP-PY"/>
    <x v="104"/>
    <s v="000000010912"/>
    <n v="5064"/>
    <s v="6926-1"/>
    <n v="0"/>
    <n v="420.36"/>
    <s v="E0134-David Taylor"/>
    <n v="-420.36"/>
    <n v="420.36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8"/>
    <s v="AP-PY"/>
    <x v="104"/>
    <s v="000000010913"/>
    <n v="5064"/>
    <s v="6926-2"/>
    <n v="0"/>
    <n v="61.22"/>
    <s v="E0290-Jackie McNally"/>
    <n v="-61.22"/>
    <n v="61.22"/>
    <x v="0"/>
    <n v="0"/>
    <s v="E"/>
    <s v="Jackie McNally"/>
    <s v="E - Jackie McNally"/>
    <x v="0"/>
    <x v="0"/>
    <s v="GIA"/>
    <x v="0"/>
    <b v="0"/>
    <n v="334393.72000000003"/>
    <x v="0"/>
  </r>
  <r>
    <s v="G-400-0400"/>
    <s v="GIA Bank Account"/>
    <s v="08"/>
    <s v="AP-PY"/>
    <x v="104"/>
    <s v="000000010914"/>
    <n v="5064"/>
    <s v="6926-3"/>
    <n v="0"/>
    <n v="57.5"/>
    <s v="E0423-Nicholas Wong"/>
    <n v="-57.5"/>
    <n v="57.5"/>
    <x v="0"/>
    <n v="0"/>
    <s v="E"/>
    <s v="Nicholas Wong"/>
    <s v="E - Nicholas Wong"/>
    <x v="0"/>
    <x v="0"/>
    <s v="GIA"/>
    <x v="0"/>
    <b v="0"/>
    <n v="334393.72000000003"/>
    <x v="0"/>
  </r>
  <r>
    <s v="G-400-0400"/>
    <s v="GIA Bank Account"/>
    <s v="08"/>
    <s v="AP-PY"/>
    <x v="104"/>
    <s v="000000010915"/>
    <n v="5064"/>
    <s v="6926-4"/>
    <n v="0"/>
    <n v="91.9"/>
    <s v="E1721-Clare Hanna"/>
    <n v="-91.9"/>
    <n v="91.9"/>
    <x v="0"/>
    <n v="0"/>
    <s v="E"/>
    <s v="Clare Hanna"/>
    <s v="E - Clare Hanna"/>
    <x v="0"/>
    <x v="0"/>
    <s v="GIA"/>
    <x v="0"/>
    <b v="0"/>
    <n v="334393.72000000003"/>
    <x v="0"/>
  </r>
  <r>
    <s v="G-400-0400"/>
    <s v="GIA Bank Account"/>
    <s v="08"/>
    <s v="AP-PY"/>
    <x v="104"/>
    <s v="000000010916"/>
    <n v="5064"/>
    <s v="6926-5"/>
    <n v="0"/>
    <n v="48.3"/>
    <s v="E1796-Massimiliano Allen"/>
    <n v="-48.3"/>
    <n v="48.3"/>
    <x v="0"/>
    <n v="0"/>
    <s v="E"/>
    <s v="Massimiliano Allen"/>
    <s v="E - Massimiliano Allen"/>
    <x v="0"/>
    <x v="0"/>
    <s v="GIA"/>
    <x v="0"/>
    <b v="0"/>
    <n v="334393.72000000003"/>
    <x v="0"/>
  </r>
  <r>
    <s v="G-400-0400"/>
    <s v="GIA Bank Account"/>
    <s v="08"/>
    <s v="AP-PY"/>
    <x v="104"/>
    <s v="000000010917"/>
    <n v="5064"/>
    <s v="6926-6"/>
    <n v="0"/>
    <n v="129.43"/>
    <s v="E1858-Harriet Baker"/>
    <n v="-129.43"/>
    <n v="129.43"/>
    <x v="0"/>
    <n v="0"/>
    <s v="E"/>
    <s v="Harriet Baker"/>
    <s v="E - Harriet Baker"/>
    <x v="0"/>
    <x v="0"/>
    <s v="GIA"/>
    <x v="0"/>
    <b v="0"/>
    <n v="334393.72000000003"/>
    <x v="0"/>
  </r>
  <r>
    <s v="G-400-0400"/>
    <s v="GIA Bank Account"/>
    <s v="08"/>
    <s v="AP-PY"/>
    <x v="104"/>
    <s v="000000010918"/>
    <n v="5064"/>
    <s v="6926-7"/>
    <n v="0"/>
    <n v="74.540000000000006"/>
    <s v="E1918-Katherine Deans"/>
    <n v="-74.540000000000006"/>
    <n v="74.540000000000006"/>
    <x v="0"/>
    <n v="0"/>
    <s v="E"/>
    <s v="Katherine Deans"/>
    <s v="E - Katherine Deans"/>
    <x v="0"/>
    <x v="0"/>
    <s v="GIA"/>
    <x v="0"/>
    <b v="0"/>
    <n v="334393.72000000003"/>
    <x v="0"/>
  </r>
  <r>
    <s v="G-400-0400"/>
    <s v="GIA Bank Account"/>
    <s v="08"/>
    <s v="AP-PY"/>
    <x v="104"/>
    <s v="000000010919"/>
    <n v="5064"/>
    <s v="6926-8"/>
    <n v="0"/>
    <n v="23.1"/>
    <s v="E1921-James Coltham"/>
    <n v="-23.1"/>
    <n v="23.1"/>
    <x v="0"/>
    <n v="0"/>
    <s v="E"/>
    <s v="James Coltham"/>
    <s v="E - James Coltham"/>
    <x v="0"/>
    <x v="0"/>
    <s v="GIA"/>
    <x v="0"/>
    <b v="0"/>
    <n v="334393.72000000003"/>
    <x v="0"/>
  </r>
  <r>
    <s v="G-400-0400"/>
    <s v="GIA Bank Account"/>
    <s v="08"/>
    <s v="AP-PY"/>
    <x v="104"/>
    <s v="000000010920"/>
    <n v="5064"/>
    <s v="6926-9"/>
    <n v="0"/>
    <n v="795.62"/>
    <s v="TADR102-Adrian Burns"/>
    <n v="-795.62"/>
    <n v="795.62"/>
    <x v="1"/>
    <n v="795.62"/>
    <s v="T"/>
    <s v="Adrian Burns"/>
    <s v="T - Adrian Burns"/>
    <x v="317"/>
    <x v="0"/>
    <s v="GIA"/>
    <x v="2"/>
    <b v="0"/>
    <n v="2610.62"/>
    <x v="1"/>
  </r>
  <r>
    <s v="G-400-0400"/>
    <s v="GIA Bank Account"/>
    <s v="08"/>
    <s v="AP-PY"/>
    <x v="104"/>
    <s v="000000010921"/>
    <n v="5064"/>
    <s v="6926-10"/>
    <n v="0"/>
    <n v="84"/>
    <s v="TALB100-Alba Facilities Services Ltd"/>
    <n v="-84"/>
    <n v="84"/>
    <x v="1"/>
    <n v="84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08"/>
    <s v="AP-PY"/>
    <x v="104"/>
    <s v="000000010922"/>
    <n v="5064"/>
    <s v="6926-11"/>
    <n v="0"/>
    <n v="2928"/>
    <s v="TALL101-Allander Print Limited"/>
    <n v="-2928"/>
    <n v="2928"/>
    <x v="1"/>
    <n v="2928"/>
    <s v="T"/>
    <s v="Allander Print Limited"/>
    <s v="T - Allander Print Limited"/>
    <x v="443"/>
    <x v="0"/>
    <s v="GIA"/>
    <x v="2"/>
    <b v="0"/>
    <n v="20985.399999999998"/>
    <x v="1"/>
  </r>
  <r>
    <s v="G-400-0400"/>
    <s v="GIA Bank Account"/>
    <s v="08"/>
    <s v="AP-PY"/>
    <x v="104"/>
    <s v="000000010926"/>
    <n v="5064"/>
    <s v="6926-12"/>
    <n v="0"/>
    <n v="990.11"/>
    <s v="TCAP103-Capita Travel and Events"/>
    <n v="-990.11"/>
    <n v="990.11"/>
    <x v="1"/>
    <n v="990.11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8"/>
    <s v="AP-PY"/>
    <x v="104"/>
    <s v="000000010928"/>
    <n v="5064"/>
    <s v="6926-13"/>
    <n v="0"/>
    <n v="1024.74"/>
    <s v="TCON100-Computershare Voucher Services"/>
    <n v="-1024.74"/>
    <n v="1024.74"/>
    <x v="1"/>
    <n v="1024.74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08"/>
    <s v="AP-PY"/>
    <x v="104"/>
    <s v="000000010929"/>
    <n v="5064"/>
    <s v="6926-14"/>
    <n v="0"/>
    <n v="7362"/>
    <s v="TELE100-EKOS LTD"/>
    <n v="-7362"/>
    <n v="7362"/>
    <x v="1"/>
    <n v="7362"/>
    <s v="T"/>
    <s v="EKOS LTD"/>
    <s v="T - EKOS LTD"/>
    <x v="633"/>
    <x v="21"/>
    <s v="GIA"/>
    <x v="2"/>
    <b v="0"/>
    <n v="29000.17"/>
    <x v="0"/>
  </r>
  <r>
    <s v="G-400-0400"/>
    <s v="GIA Bank Account"/>
    <s v="08"/>
    <s v="AP-PY"/>
    <x v="104"/>
    <s v="000000010935"/>
    <n v="5064"/>
    <s v="6926-15"/>
    <n v="0"/>
    <n v="321.3"/>
    <s v="TGAY100-Galway Gourmet"/>
    <n v="-321.3"/>
    <n v="321.3"/>
    <x v="1"/>
    <n v="321.3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08"/>
    <s v="AP-PY"/>
    <x v="104"/>
    <s v="000000010936"/>
    <n v="5064"/>
    <s v="6926-16"/>
    <n v="0"/>
    <n v="713.24"/>
    <s v="THAZ100-Hays Accountancy &amp; Finance"/>
    <n v="-713.24"/>
    <n v="713.24"/>
    <x v="1"/>
    <n v="713.24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8"/>
    <s v="AP-PY"/>
    <x v="104"/>
    <s v="000000010937"/>
    <n v="5064"/>
    <s v="6926-17"/>
    <n v="0"/>
    <n v="875.66"/>
    <s v="TISL100-Iron Mountain"/>
    <n v="-875.66"/>
    <n v="875.66"/>
    <x v="1"/>
    <n v="875.66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8"/>
    <s v="AP-PY"/>
    <x v="104"/>
    <s v="000000010938"/>
    <n v="5064"/>
    <s v="6926-18"/>
    <n v="0"/>
    <n v="1680"/>
    <s v="TMAC104-MacKinnon Slater"/>
    <n v="-1680"/>
    <n v="1680"/>
    <x v="1"/>
    <n v="1680"/>
    <s v="T"/>
    <s v="MacKinnon Slater"/>
    <s v="T - MacKinnon Slater"/>
    <x v="355"/>
    <x v="0"/>
    <s v="GIA"/>
    <x v="2"/>
    <b v="0"/>
    <n v="7194"/>
    <x v="1"/>
  </r>
  <r>
    <s v="G-400-0400"/>
    <s v="GIA Bank Account"/>
    <s v="08"/>
    <s v="AP-PY"/>
    <x v="104"/>
    <s v="000000010939"/>
    <n v="5064"/>
    <s v="6926-19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08"/>
    <s v="AP-PY"/>
    <x v="104"/>
    <s v="000000010941"/>
    <n v="5064"/>
    <s v="6926-20"/>
    <n v="0"/>
    <n v="879.29"/>
    <s v="TPER104-Pertemps Recruitment Partnership Limited"/>
    <n v="-879.29"/>
    <n v="879.29"/>
    <x v="1"/>
    <n v="879.29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8"/>
    <s v="AP-PY"/>
    <x v="104"/>
    <s v="000000010942"/>
    <n v="5064"/>
    <s v="6926-21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08"/>
    <s v="AP-PY"/>
    <x v="104"/>
    <s v="000000010943"/>
    <n v="5064"/>
    <s v="6926-22"/>
    <n v="0"/>
    <n v="30"/>
    <s v="TPUL100-Publishing Scotland"/>
    <n v="-30"/>
    <n v="30"/>
    <x v="1"/>
    <n v="30"/>
    <s v="T"/>
    <s v="Publishing Scotland"/>
    <s v="T - Publishing Scotland"/>
    <x v="749"/>
    <x v="0"/>
    <s v="GIA"/>
    <x v="2"/>
    <b v="0"/>
    <n v="30"/>
    <x v="1"/>
  </r>
  <r>
    <s v="G-400-0400"/>
    <s v="GIA Bank Account"/>
    <s v="08"/>
    <s v="AP-PY"/>
    <x v="104"/>
    <s v="000000010944"/>
    <n v="5064"/>
    <s v="6926-23"/>
    <n v="0"/>
    <n v="250"/>
    <s v="TSAB100-Sabhal Mor Ostaig"/>
    <n v="-250"/>
    <n v="250"/>
    <x v="1"/>
    <n v="250"/>
    <s v="T"/>
    <s v="Sabhal Mor Ostaig"/>
    <s v="T - Sabhal Mor Ostaig"/>
    <x v="27"/>
    <x v="0"/>
    <s v="GIA"/>
    <x v="2"/>
    <b v="0"/>
    <n v="750"/>
    <x v="1"/>
  </r>
  <r>
    <s v="G-400-0400"/>
    <s v="GIA Bank Account"/>
    <s v="08"/>
    <s v="AP-PY"/>
    <x v="104"/>
    <s v="000000010945"/>
    <n v="5064"/>
    <s v="6926-24"/>
    <n v="0"/>
    <n v="76.400000000000006"/>
    <s v="TSIG100-ShredIt (East of Scotland) Ltd"/>
    <n v="-76.400000000000006"/>
    <n v="76.400000000000006"/>
    <x v="1"/>
    <n v="76.400000000000006"/>
    <s v="T"/>
    <s v="ShredIt (East of Scotland) Ltd"/>
    <s v="T - ShredIt (East of Scotland) Ltd"/>
    <x v="86"/>
    <x v="0"/>
    <s v="GIA"/>
    <x v="2"/>
    <b v="0"/>
    <n v="3247.48"/>
    <x v="1"/>
  </r>
  <r>
    <s v="G-400-0400"/>
    <s v="GIA Bank Account"/>
    <s v="08"/>
    <s v="AP-PY"/>
    <x v="104"/>
    <s v="000000010946"/>
    <n v="5064"/>
    <s v="6926-25"/>
    <n v="0"/>
    <n v="1773.31"/>
    <s v="TSPR100-Spotless Commercial Cleaning Ltd"/>
    <n v="-1773.31"/>
    <n v="1773.31"/>
    <x v="1"/>
    <n v="1773.31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8"/>
    <s v="AP-PY"/>
    <x v="105"/>
    <s v="000000010947"/>
    <n v="5070"/>
    <s v="6940-1"/>
    <n v="0"/>
    <n v="68.78"/>
    <s v="E0254-Scott Donaldson"/>
    <n v="-68.78"/>
    <n v="68.78"/>
    <x v="0"/>
    <n v="0"/>
    <s v="E"/>
    <s v="Scott Donaldson"/>
    <s v="E - Scott Donaldson"/>
    <x v="0"/>
    <x v="0"/>
    <s v="GIA"/>
    <x v="0"/>
    <b v="0"/>
    <n v="334393.72000000003"/>
    <x v="0"/>
  </r>
  <r>
    <s v="G-400-0400"/>
    <s v="GIA Bank Account"/>
    <s v="08"/>
    <s v="AP-PY"/>
    <x v="105"/>
    <s v="000000010948"/>
    <n v="5070"/>
    <s v="6940-2"/>
    <n v="0"/>
    <n v="23.44"/>
    <s v="E1858-Harriet Baker"/>
    <n v="-23.44"/>
    <n v="23.44"/>
    <x v="0"/>
    <n v="0"/>
    <s v="E"/>
    <s v="Harriet Baker"/>
    <s v="E - Harriet Baker"/>
    <x v="0"/>
    <x v="0"/>
    <s v="GIA"/>
    <x v="0"/>
    <b v="0"/>
    <n v="334393.72000000003"/>
    <x v="0"/>
  </r>
  <r>
    <s v="G-400-0400"/>
    <s v="GIA Bank Account"/>
    <s v="08"/>
    <s v="AP-PY"/>
    <x v="105"/>
    <s v="000000010949"/>
    <n v="5070"/>
    <s v="6940-3"/>
    <n v="0"/>
    <n v="38625"/>
    <s v="G100051-UZ Arts Ltd"/>
    <n v="-38625"/>
    <n v="38625"/>
    <x v="1"/>
    <n v="38625"/>
    <s v="G"/>
    <s v="UZ Arts Ltd"/>
    <s v="G - UZ Arts Ltd"/>
    <x v="335"/>
    <x v="0"/>
    <s v="GIA"/>
    <x v="1"/>
    <b v="1"/>
    <n v="86725"/>
    <x v="0"/>
  </r>
  <r>
    <s v="G-400-0400"/>
    <s v="GIA Bank Account"/>
    <s v="08"/>
    <s v="AP-PY"/>
    <x v="105"/>
    <s v="000000010950"/>
    <n v="5070"/>
    <s v="6940-4"/>
    <n v="0"/>
    <n v="9981"/>
    <s v="G100052-Hands Up for Trad"/>
    <n v="-9981"/>
    <n v="9981"/>
    <x v="1"/>
    <n v="9981"/>
    <s v="G"/>
    <s v="Hands Up for Trad"/>
    <s v="G - Hands Up for Trad"/>
    <x v="306"/>
    <x v="0"/>
    <s v="GIA"/>
    <x v="1"/>
    <b v="0"/>
    <n v="215127"/>
    <x v="0"/>
  </r>
  <r>
    <s v="G-400-0400"/>
    <s v="GIA Bank Account"/>
    <s v="08"/>
    <s v="AP-PY"/>
    <x v="105"/>
    <s v="000000010951"/>
    <n v="5070"/>
    <s v="6940-5"/>
    <n v="0"/>
    <n v="12500"/>
    <s v="G100087-Dundee Repertory Theatre Limited"/>
    <n v="-12500"/>
    <n v="12500"/>
    <x v="1"/>
    <n v="12500"/>
    <s v="G"/>
    <s v="Dundee Repertory Theatre Limited"/>
    <s v="G - Dundee Repertory Theatre Limited"/>
    <x v="173"/>
    <x v="0"/>
    <s v="GIA"/>
    <x v="1"/>
    <b v="0"/>
    <n v="1147151"/>
    <x v="0"/>
  </r>
  <r>
    <s v="G-400-0400"/>
    <s v="GIA Bank Account"/>
    <s v="08"/>
    <s v="AP-PY"/>
    <x v="105"/>
    <s v="000000010952"/>
    <n v="5070"/>
    <s v="6940-6"/>
    <n v="0"/>
    <n v="2500"/>
    <s v="G100119-Citymoves [Aberdeen City Council)"/>
    <n v="-2500"/>
    <n v="2500"/>
    <x v="1"/>
    <n v="2500"/>
    <s v="G"/>
    <s v="Citymoves [Aberdeen City Council)"/>
    <s v="G - Citymoves [Aberdeen City Council)"/>
    <x v="183"/>
    <x v="0"/>
    <s v="GIA"/>
    <x v="1"/>
    <b v="0"/>
    <n v="118500"/>
    <x v="0"/>
  </r>
  <r>
    <s v="G-400-0400"/>
    <s v="GIA Bank Account"/>
    <s v="08"/>
    <s v="AP-PY"/>
    <x v="105"/>
    <s v="000000010954"/>
    <n v="5070"/>
    <s v="6940-7"/>
    <n v="0"/>
    <n v="16500"/>
    <s v="G100128-Dance Base"/>
    <n v="-16500"/>
    <n v="16500"/>
    <x v="1"/>
    <n v="16500"/>
    <s v="G"/>
    <s v="Dance Base"/>
    <s v="G - Dance Base"/>
    <x v="191"/>
    <x v="0"/>
    <s v="GIA"/>
    <x v="1"/>
    <b v="0"/>
    <n v="438634"/>
    <x v="0"/>
  </r>
  <r>
    <s v="G-400-0400"/>
    <s v="GIA Bank Account"/>
    <s v="08"/>
    <s v="AP-PY"/>
    <x v="105"/>
    <s v="000000010955"/>
    <n v="5070"/>
    <s v="6940-8"/>
    <n v="0"/>
    <n v="43750"/>
    <s v="G100134-Edinburgh Festival Fringe Society Ltd"/>
    <n v="-43750"/>
    <n v="43750"/>
    <x v="1"/>
    <n v="43750"/>
    <s v="G"/>
    <s v="Edinburgh Festival Fringe Society Ltd"/>
    <s v="G - Edinburgh Festival Fringe Society Ltd"/>
    <x v="197"/>
    <x v="0"/>
    <s v="GIA"/>
    <x v="1"/>
    <b v="1"/>
    <n v="245000"/>
    <x v="0"/>
  </r>
  <r>
    <s v="G-400-0400"/>
    <s v="GIA Bank Account"/>
    <s v="08"/>
    <s v="AP-PY"/>
    <x v="105"/>
    <s v="000000010956"/>
    <n v="5070"/>
    <s v="6940-9"/>
    <n v="0"/>
    <n v="2500"/>
    <s v="G100158-Peacock Visual Arts Limited"/>
    <n v="-2500"/>
    <n v="2500"/>
    <x v="1"/>
    <n v="2500"/>
    <s v="G"/>
    <s v="Peacock Visual Arts Limited"/>
    <s v="G - Peacock Visual Arts Limited"/>
    <x v="219"/>
    <x v="0"/>
    <s v="GIA"/>
    <x v="1"/>
    <b v="0"/>
    <n v="270500"/>
    <x v="0"/>
  </r>
  <r>
    <s v="G-400-0400"/>
    <s v="GIA Bank Account"/>
    <s v="08"/>
    <s v="AP-PY"/>
    <x v="105"/>
    <s v="000000010957"/>
    <n v="5070"/>
    <s v="6940-10"/>
    <n v="0"/>
    <n v="20000"/>
    <s v="G100163-Publishing Scotland"/>
    <n v="-20000"/>
    <n v="20000"/>
    <x v="1"/>
    <n v="20000"/>
    <s v="G"/>
    <s v="Publishing Scotland"/>
    <s v="G - Publishing Scotland"/>
    <x v="222"/>
    <x v="0"/>
    <s v="GIA"/>
    <x v="1"/>
    <b v="0"/>
    <n v="300000"/>
    <x v="0"/>
  </r>
  <r>
    <s v="G-400-0400"/>
    <s v="GIA Bank Account"/>
    <s v="08"/>
    <s v="AP-PY"/>
    <x v="105"/>
    <s v="000000010958"/>
    <n v="5070"/>
    <s v="6940-11"/>
    <n v="0"/>
    <n v="4782"/>
    <s v="ICLA001-Clackmannanshire Council"/>
    <n v="-4782"/>
    <n v="4782"/>
    <x v="1"/>
    <n v="4782"/>
    <s v="I"/>
    <s v="Clackmannanshire Council"/>
    <s v="I - Clackmannanshire Council"/>
    <x v="750"/>
    <x v="0"/>
    <s v="GIA"/>
    <x v="1"/>
    <b v="0"/>
    <n v="121055"/>
    <x v="0"/>
  </r>
  <r>
    <s v="G-400-0400"/>
    <s v="GIA Bank Account"/>
    <s v="08"/>
    <s v="AP-PY"/>
    <x v="105"/>
    <s v="000000010959"/>
    <n v="5070"/>
    <s v="6940-12"/>
    <n v="0"/>
    <n v="1000"/>
    <s v="IEDI018-Edinburgh Contemporary Crafts"/>
    <n v="-1000"/>
    <n v="1000"/>
    <x v="1"/>
    <n v="1000"/>
    <s v="I"/>
    <s v="Edinburgh Contemporary Crafts"/>
    <s v="I - Edinburgh Contemporary Crafts"/>
    <x v="751"/>
    <x v="0"/>
    <s v="GIA"/>
    <x v="1"/>
    <b v="0"/>
    <n v="1000"/>
    <x v="1"/>
  </r>
  <r>
    <s v="G-400-0400"/>
    <s v="GIA Bank Account"/>
    <s v="08"/>
    <s v="AP-PY"/>
    <x v="105"/>
    <s v="000000010960"/>
    <n v="5070"/>
    <s v="6940-13"/>
    <n v="0"/>
    <n v="1500"/>
    <s v="ILAN003-Lanua Movement &amp; Improvisation    (Merav Israel)"/>
    <n v="-1500"/>
    <n v="1500"/>
    <x v="1"/>
    <n v="1500"/>
    <s v="I"/>
    <s v="Lanua Movement &amp; Improvisation (Merav Israel)"/>
    <s v="I - Lanua Movement &amp; Improvisation (Merav Israel)"/>
    <x v="752"/>
    <x v="0"/>
    <s v="GIA"/>
    <x v="1"/>
    <b v="0"/>
    <n v="1500"/>
    <x v="1"/>
  </r>
  <r>
    <s v="G-400-0400"/>
    <s v="GIA Bank Account"/>
    <s v="08"/>
    <s v="AP-PY"/>
    <x v="105"/>
    <s v="000000010961"/>
    <n v="5070"/>
    <s v="6940-14"/>
    <n v="0"/>
    <n v="3750"/>
    <s v="ILAU002-Laura Spring"/>
    <n v="-3750"/>
    <n v="3750"/>
    <x v="1"/>
    <n v="3750"/>
    <s v="I"/>
    <s v="Laura Spring"/>
    <s v="I - Laura Spring"/>
    <x v="753"/>
    <x v="0"/>
    <s v="GIA"/>
    <x v="1"/>
    <b v="0"/>
    <n v="3750"/>
    <x v="1"/>
  </r>
  <r>
    <s v="G-400-0400"/>
    <s v="GIA Bank Account"/>
    <s v="08"/>
    <s v="AP-PY"/>
    <x v="105"/>
    <s v="000000010962"/>
    <n v="5070"/>
    <s v="6940-15"/>
    <n v="0"/>
    <n v="780"/>
    <s v="IRUR001-Rural Nations Limited"/>
    <n v="-780"/>
    <n v="780"/>
    <x v="1"/>
    <n v="780"/>
    <s v="I"/>
    <s v="Rural Nations Limited"/>
    <s v="I - Rural Nations Limited"/>
    <x v="754"/>
    <x v="0"/>
    <s v="GIA"/>
    <x v="1"/>
    <b v="0"/>
    <n v="3280"/>
    <x v="1"/>
  </r>
  <r>
    <s v="G-400-0400"/>
    <s v="GIA Bank Account"/>
    <s v="08"/>
    <s v="AP-PY"/>
    <x v="105"/>
    <s v="000000010963"/>
    <n v="5070"/>
    <s v="6940-16"/>
    <n v="0"/>
    <n v="450"/>
    <s v="ITOR002-Tortoise in a Nutshell"/>
    <n v="-450"/>
    <n v="450"/>
    <x v="1"/>
    <n v="450"/>
    <s v="I"/>
    <s v="Tortoise in a Nutshell"/>
    <s v="I - Tortoise in a Nutshell"/>
    <x v="55"/>
    <x v="0"/>
    <s v="GIA"/>
    <x v="1"/>
    <b v="0"/>
    <n v="4250"/>
    <x v="1"/>
  </r>
  <r>
    <s v="G-400-0400"/>
    <s v="GIA Bank Account"/>
    <s v="08"/>
    <s v="AP-PY"/>
    <x v="105"/>
    <s v="000000010964"/>
    <n v="5070"/>
    <s v="6940-17"/>
    <n v="0"/>
    <n v="20000"/>
    <s v="ITOU001-The Touring Network"/>
    <n v="-20000"/>
    <n v="20000"/>
    <x v="1"/>
    <n v="20000"/>
    <s v="I"/>
    <s v="The Touring Network"/>
    <s v="I - The Touring Network"/>
    <x v="9"/>
    <x v="0"/>
    <s v="GIA"/>
    <x v="1"/>
    <b v="0"/>
    <n v="45000"/>
    <x v="0"/>
  </r>
  <r>
    <s v="G-400-0400"/>
    <s v="GIA Bank Account"/>
    <s v="08"/>
    <s v="AP-PY"/>
    <x v="105"/>
    <s v="000000010965"/>
    <n v="5070"/>
    <s v="6940-18"/>
    <n v="0"/>
    <n v="100"/>
    <s v="TAND110-Andy Wightman"/>
    <n v="-100"/>
    <n v="100"/>
    <x v="1"/>
    <n v="100"/>
    <s v="T"/>
    <s v="Andy Wightman"/>
    <s v="T - Andy Wightman"/>
    <x v="755"/>
    <x v="0"/>
    <s v="GIA"/>
    <x v="2"/>
    <b v="0"/>
    <n v="100"/>
    <x v="1"/>
  </r>
  <r>
    <s v="G-400-0400"/>
    <s v="GIA Bank Account"/>
    <s v="08"/>
    <s v="AP-PY"/>
    <x v="105"/>
    <s v="000000010966"/>
    <n v="5070"/>
    <s v="6940-19"/>
    <n v="0"/>
    <n v="15483.79"/>
    <s v="TART100-Arrivo Consulting"/>
    <n v="-15483.79"/>
    <n v="15483.79"/>
    <x v="1"/>
    <n v="15483.79"/>
    <s v="T"/>
    <s v="Arrivo Consulting"/>
    <s v="T - Arrivo Consulting"/>
    <x v="756"/>
    <x v="26"/>
    <s v="GIA"/>
    <x v="2"/>
    <b v="0"/>
    <n v="32071.29"/>
    <x v="0"/>
  </r>
  <r>
    <s v="G-400-0400"/>
    <s v="GIA Bank Account"/>
    <s v="08"/>
    <s v="AP-PY"/>
    <x v="105"/>
    <s v="000000010968"/>
    <n v="5070"/>
    <s v="6940-20"/>
    <n v="0"/>
    <n v="388.66"/>
    <s v="TMMD100-Misco"/>
    <n v="-388.66"/>
    <n v="388.66"/>
    <x v="1"/>
    <n v="388.66"/>
    <s v="T"/>
    <s v="Misco"/>
    <s v="T - Misco"/>
    <x v="449"/>
    <x v="0"/>
    <s v="GIA"/>
    <x v="2"/>
    <b v="0"/>
    <n v="4294.1999999999989"/>
    <x v="1"/>
  </r>
  <r>
    <s v="G-400-0400"/>
    <s v="GIA Bank Account"/>
    <s v="08"/>
    <s v="AP-PY"/>
    <x v="105"/>
    <s v="000000010969"/>
    <n v="5070"/>
    <s v="6940-21"/>
    <n v="0"/>
    <n v="109.2"/>
    <s v="TROB111-Robert Wiseman Dairies Ltd"/>
    <n v="-109.2"/>
    <n v="109.2"/>
    <x v="1"/>
    <n v="109.2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08"/>
    <s v="AP-PY"/>
    <x v="106"/>
    <s v="000000010970"/>
    <n v="5095"/>
    <s v="6955-1"/>
    <n v="0"/>
    <n v="198.61"/>
    <s v="E0371-Leslie Finlay"/>
    <n v="-198.61"/>
    <n v="198.61"/>
    <x v="0"/>
    <n v="0"/>
    <s v="E"/>
    <s v="Leslie Finlay"/>
    <s v="E - Leslie Finlay"/>
    <x v="0"/>
    <x v="0"/>
    <s v="GIA"/>
    <x v="0"/>
    <b v="0"/>
    <n v="334393.72000000003"/>
    <x v="0"/>
  </r>
  <r>
    <s v="G-400-0400"/>
    <s v="GIA Bank Account"/>
    <s v="08"/>
    <s v="AP-PY"/>
    <x v="106"/>
    <s v="000000010971"/>
    <n v="5095"/>
    <s v="6955-2"/>
    <n v="0"/>
    <n v="292.29000000000002"/>
    <s v="E1709-Anita Clark"/>
    <n v="-292.29000000000002"/>
    <n v="292.29000000000002"/>
    <x v="0"/>
    <n v="0"/>
    <s v="E"/>
    <s v="Anita Clark"/>
    <s v="E - Anita Clark"/>
    <x v="0"/>
    <x v="0"/>
    <s v="GIA"/>
    <x v="0"/>
    <b v="0"/>
    <n v="334393.72000000003"/>
    <x v="0"/>
  </r>
  <r>
    <s v="G-400-0400"/>
    <s v="GIA Bank Account"/>
    <s v="08"/>
    <s v="AP-PY"/>
    <x v="106"/>
    <s v="000000010972"/>
    <n v="5095"/>
    <s v="6955-3"/>
    <n v="0"/>
    <n v="78.53"/>
    <s v="TARO100-Arnold Clark Finance Ltd"/>
    <n v="-78.53"/>
    <n v="78.53"/>
    <x v="1"/>
    <n v="78.53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8"/>
    <s v="AP-PY"/>
    <x v="106"/>
    <s v="000000010973"/>
    <n v="5095"/>
    <s v="6955-4"/>
    <n v="0"/>
    <n v="106.79"/>
    <s v="TASH101-Ashrafunneesa Hussain"/>
    <n v="-106.79"/>
    <n v="106.79"/>
    <x v="1"/>
    <n v="106.79"/>
    <s v="T"/>
    <s v="Ashrafunneesa Hussain"/>
    <s v="T - Ashrafunneesa Hussain"/>
    <x v="649"/>
    <x v="0"/>
    <s v="GIA"/>
    <x v="2"/>
    <b v="0"/>
    <n v="6106.79"/>
    <x v="1"/>
  </r>
  <r>
    <s v="G-400-0400"/>
    <s v="GIA Bank Account"/>
    <s v="08"/>
    <s v="AP-PY"/>
    <x v="106"/>
    <s v="000000010974"/>
    <n v="5095"/>
    <s v="6955-5"/>
    <n v="0"/>
    <n v="1300"/>
    <s v="TAST102-Astrid Flowers Limited"/>
    <n v="-1300"/>
    <n v="1300"/>
    <x v="1"/>
    <n v="1300"/>
    <s v="T"/>
    <s v="Astrid Flowers Limited"/>
    <s v="T - Astrid Flowers Limited"/>
    <x v="635"/>
    <x v="0"/>
    <s v="GIA"/>
    <x v="2"/>
    <b v="0"/>
    <n v="15820"/>
    <x v="1"/>
  </r>
  <r>
    <s v="G-400-0400"/>
    <s v="GIA Bank Account"/>
    <s v="08"/>
    <s v="AP-PY"/>
    <x v="106"/>
    <s v="000000010975"/>
    <n v="5095"/>
    <s v="6955-6"/>
    <n v="0"/>
    <n v="44.67"/>
    <s v="TBUR100-Bupa Travel Services"/>
    <n v="-44.67"/>
    <n v="44.67"/>
    <x v="1"/>
    <n v="44.67"/>
    <s v="T"/>
    <s v="Bupa Travel Services"/>
    <s v="T - Bupa Travel Services"/>
    <x v="60"/>
    <x v="0"/>
    <s v="GIA"/>
    <x v="2"/>
    <b v="0"/>
    <n v="2249.3700000000003"/>
    <x v="1"/>
  </r>
  <r>
    <s v="G-400-0400"/>
    <s v="GIA Bank Account"/>
    <s v="08"/>
    <s v="AP-PY"/>
    <x v="106"/>
    <s v="000000010976"/>
    <n v="5095"/>
    <s v="6955-7"/>
    <n v="0"/>
    <n v="441.6"/>
    <s v="TCAL101-Caledonian Colour Printers"/>
    <n v="-441.6"/>
    <n v="441.6"/>
    <x v="1"/>
    <n v="441.6"/>
    <s v="T"/>
    <s v="Caledonian Colour Printers"/>
    <s v="T - Caledonian Colour Printers"/>
    <x v="15"/>
    <x v="0"/>
    <s v="GIA"/>
    <x v="2"/>
    <b v="0"/>
    <n v="8160.0000000000009"/>
    <x v="1"/>
  </r>
  <r>
    <s v="G-400-0400"/>
    <s v="GIA Bank Account"/>
    <s v="08"/>
    <s v="AP-PY"/>
    <x v="106"/>
    <s v="000000010978"/>
    <n v="5095"/>
    <s v="6955-8"/>
    <n v="0"/>
    <n v="534"/>
    <s v="TCAP103-Capita Travel and Events"/>
    <n v="-534"/>
    <n v="534"/>
    <x v="1"/>
    <n v="534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8"/>
    <s v="AP-PY"/>
    <x v="106"/>
    <s v="000000010980"/>
    <n v="5095"/>
    <s v="6955-9"/>
    <n v="0"/>
    <n v="138471.6"/>
    <s v="TCBR100-CBRE Ltd  (Ref 185797034648)"/>
    <n v="-138471.6"/>
    <n v="138471.6"/>
    <x v="1"/>
    <n v="138471.6"/>
    <s v="T"/>
    <s v="CBRE Ltd (Ref 185797034648)"/>
    <s v="T - CBRE Ltd (Ref 185797034648)"/>
    <x v="321"/>
    <x v="14"/>
    <s v="GIA"/>
    <x v="2"/>
    <b v="1"/>
    <n v="597366.90000000014"/>
    <x v="0"/>
  </r>
  <r>
    <s v="G-400-0400"/>
    <s v="GIA Bank Account"/>
    <s v="08"/>
    <s v="AP-PY"/>
    <x v="106"/>
    <s v="000000010981"/>
    <n v="5095"/>
    <s v="6955-10"/>
    <n v="0"/>
    <n v="7041.6"/>
    <s v="TCOM108-Complete IT Systems Ltd"/>
    <n v="-7041.6"/>
    <n v="7041.6"/>
    <x v="1"/>
    <n v="7041.6"/>
    <s v="T"/>
    <s v="Complete IT Systems Ltd"/>
    <s v="T - Complete IT Systems Ltd"/>
    <x v="757"/>
    <x v="0"/>
    <s v="GIA"/>
    <x v="2"/>
    <b v="0"/>
    <n v="7041.6"/>
    <x v="1"/>
  </r>
  <r>
    <s v="G-400-0400"/>
    <s v="GIA Bank Account"/>
    <s v="08"/>
    <s v="AP-PY"/>
    <x v="106"/>
    <s v="000000010982"/>
    <n v="5095"/>
    <s v="6955-11"/>
    <n v="0"/>
    <n v="6522.6"/>
    <s v="TFIG100-Figment Films Ltd"/>
    <n v="-6522.6"/>
    <n v="6522.6"/>
    <x v="1"/>
    <n v="6522.6"/>
    <s v="T"/>
    <s v="Figment Films Ltd"/>
    <s v="T - Figment Films Ltd"/>
    <x v="758"/>
    <x v="0"/>
    <s v="GIA"/>
    <x v="2"/>
    <b v="0"/>
    <n v="6522.6"/>
    <x v="1"/>
  </r>
  <r>
    <s v="G-400-0400"/>
    <s v="GIA Bank Account"/>
    <s v="08"/>
    <s v="AP-PY"/>
    <x v="106"/>
    <s v="000000010983"/>
    <n v="5095"/>
    <s v="6955-12"/>
    <n v="0"/>
    <n v="2196"/>
    <s v="TFIL102-Film Bang"/>
    <n v="-2196"/>
    <n v="2196"/>
    <x v="1"/>
    <n v="2196"/>
    <s v="T"/>
    <s v="Film Bang"/>
    <s v="T - Film Bang"/>
    <x v="759"/>
    <x v="0"/>
    <s v="GIA"/>
    <x v="2"/>
    <b v="0"/>
    <n v="4976"/>
    <x v="1"/>
  </r>
  <r>
    <s v="G-400-0400"/>
    <s v="GIA Bank Account"/>
    <s v="08"/>
    <s v="AP-PY"/>
    <x v="106"/>
    <s v="000000010984"/>
    <n v="5095"/>
    <s v="6955-13"/>
    <n v="0"/>
    <n v="690.78"/>
    <s v="THAZ100-Hays Accountancy &amp; Finance"/>
    <n v="-690.78"/>
    <n v="690.78"/>
    <x v="1"/>
    <n v="690.78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8"/>
    <s v="AP-PY"/>
    <x v="106"/>
    <s v="000000010985"/>
    <n v="5095"/>
    <s v="6955-14"/>
    <n v="0"/>
    <n v="1940.4"/>
    <s v="TIRO100-Ipsos MORI"/>
    <n v="-1940.4"/>
    <n v="1940.4"/>
    <x v="1"/>
    <n v="1940.4"/>
    <s v="T"/>
    <s v="Ipsos MORI"/>
    <s v="T - Ipsos MORI"/>
    <x v="760"/>
    <x v="0"/>
    <s v="GIA"/>
    <x v="2"/>
    <b v="0"/>
    <n v="5880"/>
    <x v="1"/>
  </r>
  <r>
    <s v="G-400-0400"/>
    <s v="GIA Bank Account"/>
    <s v="08"/>
    <s v="AP-PY"/>
    <x v="106"/>
    <s v="000000010986"/>
    <n v="5095"/>
    <s v="6955-15"/>
    <n v="0"/>
    <n v="92.82"/>
    <s v="TJUL104-Jules Cafe Ltd"/>
    <n v="-92.82"/>
    <n v="92.82"/>
    <x v="1"/>
    <n v="92.82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08"/>
    <s v="AP-PY"/>
    <x v="106"/>
    <s v="000000010987"/>
    <n v="5095"/>
    <s v="6955-16"/>
    <n v="0"/>
    <n v="700"/>
    <s v="TLIZ102-Liz Lochhead"/>
    <n v="-700"/>
    <n v="700"/>
    <x v="1"/>
    <n v="700"/>
    <s v="T"/>
    <s v="Liz Lochhead"/>
    <s v="T - Liz Lochhead"/>
    <x v="761"/>
    <x v="0"/>
    <s v="GIA"/>
    <x v="2"/>
    <b v="0"/>
    <n v="700"/>
    <x v="1"/>
  </r>
  <r>
    <s v="G-400-0400"/>
    <s v="GIA Bank Account"/>
    <s v="08"/>
    <s v="AP-PY"/>
    <x v="106"/>
    <s v="000000010988"/>
    <n v="5095"/>
    <s v="6955-17"/>
    <n v="0"/>
    <n v="684"/>
    <s v="TMAC104-MacKinnon Slater"/>
    <n v="-684"/>
    <n v="684"/>
    <x v="1"/>
    <n v="684"/>
    <s v="T"/>
    <s v="MacKinnon Slater"/>
    <s v="T - MacKinnon Slater"/>
    <x v="355"/>
    <x v="0"/>
    <s v="GIA"/>
    <x v="2"/>
    <b v="0"/>
    <n v="7194"/>
    <x v="1"/>
  </r>
  <r>
    <s v="G-400-0400"/>
    <s v="GIA Bank Account"/>
    <s v="08"/>
    <s v="AP-PY"/>
    <x v="106"/>
    <s v="000000010989"/>
    <n v="5095"/>
    <s v="6955-18"/>
    <n v="0"/>
    <n v="133.44999999999999"/>
    <s v="TMMD100-Misco"/>
    <n v="-133.44999999999999"/>
    <n v="133.44999999999999"/>
    <x v="1"/>
    <n v="133.44999999999999"/>
    <s v="T"/>
    <s v="Misco"/>
    <s v="T - Misco"/>
    <x v="449"/>
    <x v="0"/>
    <s v="GIA"/>
    <x v="2"/>
    <b v="0"/>
    <n v="4294.1999999999989"/>
    <x v="1"/>
  </r>
  <r>
    <s v="G-400-0400"/>
    <s v="GIA Bank Account"/>
    <s v="08"/>
    <s v="AP-PY"/>
    <x v="106"/>
    <s v="000000010991"/>
    <n v="5095"/>
    <s v="6955-19"/>
    <n v="0"/>
    <n v="1039.54"/>
    <s v="TPER104-Pertemps Recruitment Partnership Limited"/>
    <n v="-1039.54"/>
    <n v="1039.54"/>
    <x v="1"/>
    <n v="1039.54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8"/>
    <s v="AP-PY"/>
    <x v="106"/>
    <s v="000000010994"/>
    <n v="5095"/>
    <s v="6955-20"/>
    <n v="0"/>
    <n v="2684.9"/>
    <s v="TPET101-Pete Murphy Locations Ltd"/>
    <n v="-2684.9"/>
    <n v="2684.9"/>
    <x v="1"/>
    <n v="2684.9"/>
    <s v="T"/>
    <s v="Pete Murphy Locations Ltd"/>
    <s v="T - Pete Murphy Locations Ltd"/>
    <x v="67"/>
    <x v="0"/>
    <s v="GIA"/>
    <x v="2"/>
    <b v="0"/>
    <n v="6141.35"/>
    <x v="1"/>
  </r>
  <r>
    <s v="G-400-0400"/>
    <s v="GIA Bank Account"/>
    <s v="08"/>
    <s v="AP-PY"/>
    <x v="106"/>
    <s v="000000010995"/>
    <n v="5095"/>
    <s v="6955-21"/>
    <n v="0"/>
    <n v="5400"/>
    <s v="TROY107-Royal National Theatre"/>
    <n v="-5400"/>
    <n v="5400"/>
    <x v="1"/>
    <n v="5400"/>
    <s v="T"/>
    <s v="Royal National Theatre"/>
    <s v="T - Royal National Theatre"/>
    <x v="762"/>
    <x v="0"/>
    <s v="GIA"/>
    <x v="2"/>
    <b v="0"/>
    <n v="12670.439999999999"/>
    <x v="1"/>
  </r>
  <r>
    <s v="G-400-0400"/>
    <s v="GIA Bank Account"/>
    <s v="08"/>
    <s v="AP-PY"/>
    <x v="106"/>
    <s v="000000010996"/>
    <n v="5095"/>
    <s v="6955-22"/>
    <n v="0"/>
    <n v="88.2"/>
    <s v="TSAN101-Sandra Gunn"/>
    <n v="-88.2"/>
    <n v="88.2"/>
    <x v="1"/>
    <n v="88.2"/>
    <s v="T"/>
    <s v="Sandra Gunn"/>
    <s v="T - Sandra Gunn"/>
    <x v="423"/>
    <x v="0"/>
    <s v="GIA"/>
    <x v="2"/>
    <b v="0"/>
    <n v="240.8"/>
    <x v="1"/>
  </r>
  <r>
    <s v="G-400-0400"/>
    <s v="GIA Bank Account"/>
    <s v="08"/>
    <s v="AP-PY"/>
    <x v="107"/>
    <s v="000000010997"/>
    <n v="5106"/>
    <s v="6977-1"/>
    <n v="0"/>
    <n v="82.05"/>
    <s v="E0281-Louise Harris"/>
    <n v="-82.05"/>
    <n v="82.05"/>
    <x v="0"/>
    <n v="0"/>
    <s v="E"/>
    <s v="Louise Harris"/>
    <s v="E - Louise Harris"/>
    <x v="0"/>
    <x v="0"/>
    <s v="GIA"/>
    <x v="0"/>
    <b v="0"/>
    <n v="334393.72000000003"/>
    <x v="0"/>
  </r>
  <r>
    <s v="G-400-0400"/>
    <s v="GIA Bank Account"/>
    <s v="08"/>
    <s v="AP-PY"/>
    <x v="107"/>
    <s v="000000010998"/>
    <n v="5106"/>
    <s v="6977-2"/>
    <n v="0"/>
    <n v="189"/>
    <s v="E0425-Kenneth Fowler"/>
    <n v="-189"/>
    <n v="189"/>
    <x v="0"/>
    <n v="0"/>
    <s v="E"/>
    <s v="Kenneth Fowler"/>
    <s v="E - Kenneth Fowler"/>
    <x v="0"/>
    <x v="0"/>
    <s v="GIA"/>
    <x v="0"/>
    <b v="0"/>
    <n v="334393.72000000003"/>
    <x v="0"/>
  </r>
  <r>
    <s v="G-400-0400"/>
    <s v="GIA Bank Account"/>
    <s v="08"/>
    <s v="AP-PY"/>
    <x v="107"/>
    <s v="000000010999"/>
    <n v="5106"/>
    <s v="6977-3"/>
    <n v="0"/>
    <n v="310"/>
    <s v="E0431-Stephen Vallely"/>
    <n v="-310"/>
    <n v="310"/>
    <x v="0"/>
    <n v="0"/>
    <s v="E"/>
    <s v="Stephen Vallely"/>
    <s v="E - Stephen Vallely"/>
    <x v="0"/>
    <x v="0"/>
    <s v="GIA"/>
    <x v="0"/>
    <b v="0"/>
    <n v="334393.72000000003"/>
    <x v="0"/>
  </r>
  <r>
    <s v="G-400-0400"/>
    <s v="GIA Bank Account"/>
    <s v="08"/>
    <s v="AP-PY"/>
    <x v="107"/>
    <s v="000000011000"/>
    <n v="5106"/>
    <s v="6977-4"/>
    <n v="0"/>
    <n v="159.97"/>
    <s v="E1733-Aly Barr"/>
    <n v="-159.97"/>
    <n v="159.97"/>
    <x v="0"/>
    <n v="0"/>
    <s v="E"/>
    <s v="Aly Barr"/>
    <s v="E - Aly Barr"/>
    <x v="0"/>
    <x v="0"/>
    <s v="GIA"/>
    <x v="0"/>
    <b v="0"/>
    <n v="334393.72000000003"/>
    <x v="0"/>
  </r>
  <r>
    <s v="G-400-0400"/>
    <s v="GIA Bank Account"/>
    <s v="08"/>
    <s v="AP-PY"/>
    <x v="107"/>
    <s v="000000011001"/>
    <n v="5106"/>
    <s v="6977-5"/>
    <n v="0"/>
    <n v="44.5"/>
    <s v="E1746-Janice Kelly"/>
    <n v="-44.5"/>
    <n v="44.5"/>
    <x v="0"/>
    <n v="0"/>
    <s v="E"/>
    <s v="Janice Kelly"/>
    <s v="E - Janice Kelly"/>
    <x v="0"/>
    <x v="0"/>
    <s v="GIA"/>
    <x v="0"/>
    <b v="0"/>
    <n v="334393.72000000003"/>
    <x v="0"/>
  </r>
  <r>
    <s v="G-400-0400"/>
    <s v="GIA Bank Account"/>
    <s v="08"/>
    <s v="AP-PY"/>
    <x v="107"/>
    <s v="000000011002"/>
    <n v="5106"/>
    <s v="6977-6"/>
    <n v="0"/>
    <n v="316.19"/>
    <s v="E1765-Sophie Bambrough"/>
    <n v="-316.19"/>
    <n v="316.19"/>
    <x v="0"/>
    <n v="0"/>
    <s v="E"/>
    <s v="Sophie Bambrough"/>
    <s v="E - Sophie Bambrough"/>
    <x v="0"/>
    <x v="0"/>
    <s v="GIA"/>
    <x v="0"/>
    <b v="0"/>
    <n v="334393.72000000003"/>
    <x v="0"/>
  </r>
  <r>
    <s v="G-400-0400"/>
    <s v="GIA Bank Account"/>
    <s v="08"/>
    <s v="AP-PY"/>
    <x v="107"/>
    <s v="000000011003"/>
    <n v="5106"/>
    <s v="6977-7"/>
    <n v="0"/>
    <n v="33.479999999999997"/>
    <s v="E1858-Harriet Baker"/>
    <n v="-33.479999999999997"/>
    <n v="33.479999999999997"/>
    <x v="0"/>
    <n v="0"/>
    <s v="E"/>
    <s v="Harriet Baker"/>
    <s v="E - Harriet Baker"/>
    <x v="0"/>
    <x v="0"/>
    <s v="GIA"/>
    <x v="0"/>
    <b v="0"/>
    <n v="334393.72000000003"/>
    <x v="0"/>
  </r>
  <r>
    <s v="G-400-0400"/>
    <s v="GIA Bank Account"/>
    <s v="08"/>
    <s v="AP-PY"/>
    <x v="107"/>
    <s v="000000011004"/>
    <n v="5106"/>
    <s v="6977-8"/>
    <n v="0"/>
    <n v="4935"/>
    <s v="G100114-Barrowland Ballet"/>
    <n v="-4935"/>
    <n v="4935"/>
    <x v="1"/>
    <n v="4935"/>
    <s v="G"/>
    <s v="Barrowland Ballet"/>
    <s v="G - Barrowland Ballet"/>
    <x v="178"/>
    <x v="0"/>
    <s v="GIA"/>
    <x v="1"/>
    <b v="0"/>
    <n v="144935"/>
    <x v="0"/>
  </r>
  <r>
    <s v="G-400-0400"/>
    <s v="GIA Bank Account"/>
    <s v="08"/>
    <s v="AP-PY"/>
    <x v="107"/>
    <s v="000000011005"/>
    <n v="5106"/>
    <s v="6977-9"/>
    <n v="0"/>
    <n v="278.08"/>
    <s v="G100441-Nick Fells"/>
    <n v="-278.08"/>
    <n v="278.08"/>
    <x v="1"/>
    <n v="278.08"/>
    <s v="G"/>
    <s v="Nick Fells"/>
    <s v="G - Nick Fells"/>
    <x v="584"/>
    <x v="0"/>
    <s v="GIA"/>
    <x v="1"/>
    <b v="0"/>
    <n v="1403.08"/>
    <x v="1"/>
  </r>
  <r>
    <s v="G-400-0400"/>
    <s v="GIA Bank Account"/>
    <s v="08"/>
    <s v="AP-PY"/>
    <x v="107"/>
    <s v="000000011006"/>
    <n v="5106"/>
    <s v="6977-10"/>
    <n v="0"/>
    <n v="3750"/>
    <s v="G100568-Celtic Colours International Festival"/>
    <n v="-3750"/>
    <n v="3750"/>
    <x v="1"/>
    <n v="3750"/>
    <s v="G"/>
    <s v="Celtic Colours International Festival"/>
    <s v="G - Celtic Colours International Festival"/>
    <x v="763"/>
    <x v="0"/>
    <s v="GIA"/>
    <x v="1"/>
    <b v="0"/>
    <n v="3750"/>
    <x v="1"/>
  </r>
  <r>
    <s v="G-400-0400"/>
    <s v="GIA Bank Account"/>
    <s v="08"/>
    <s v="AP-PY"/>
    <x v="107"/>
    <s v="000000011007"/>
    <n v="5106"/>
    <s v="6977-11"/>
    <n v="0"/>
    <n v="1350"/>
    <s v="G100569-Mick Peter"/>
    <n v="-1350"/>
    <n v="1350"/>
    <x v="1"/>
    <n v="1350"/>
    <s v="G"/>
    <s v="Mick Peter"/>
    <s v="G - Mick Peter"/>
    <x v="764"/>
    <x v="0"/>
    <s v="GIA"/>
    <x v="1"/>
    <b v="0"/>
    <n v="1350"/>
    <x v="1"/>
  </r>
  <r>
    <s v="G-400-0400"/>
    <s v="GIA Bank Account"/>
    <s v="08"/>
    <s v="AP-PY"/>
    <x v="107"/>
    <s v="000000011008"/>
    <n v="5106"/>
    <s v="6977-12"/>
    <n v="0"/>
    <n v="21820"/>
    <s v="IARG001-Argyll &amp; Bute Council"/>
    <n v="-21820"/>
    <n v="21820"/>
    <x v="1"/>
    <n v="21820"/>
    <s v="I"/>
    <s v="Argyll &amp; Bute Council"/>
    <s v="I - Argyll &amp; Bute Council"/>
    <x v="475"/>
    <x v="0"/>
    <s v="GIA"/>
    <x v="1"/>
    <b v="0"/>
    <n v="261836"/>
    <x v="0"/>
  </r>
  <r>
    <s v="G-400-0400"/>
    <s v="GIA Bank Account"/>
    <s v="08"/>
    <s v="AP-PY"/>
    <x v="107"/>
    <s v="000000011009"/>
    <n v="5106"/>
    <s v="6977-13"/>
    <n v="0"/>
    <n v="932"/>
    <s v="IBRI010-Brian Molley"/>
    <n v="-932"/>
    <n v="932"/>
    <x v="1"/>
    <n v="932"/>
    <s v="I"/>
    <s v="Brian Molley"/>
    <s v="I - Brian Molley"/>
    <x v="1"/>
    <x v="0"/>
    <s v="GIA"/>
    <x v="1"/>
    <b v="0"/>
    <n v="5962"/>
    <x v="1"/>
  </r>
  <r>
    <s v="G-400-0400"/>
    <s v="GIA Bank Account"/>
    <s v="08"/>
    <s v="AP-PY"/>
    <x v="107"/>
    <s v="000000011010"/>
    <n v="5106"/>
    <s v="6977-14"/>
    <n v="0"/>
    <n v="42905"/>
    <s v="IBRI014-British Federation of Film Societies"/>
    <n v="-42905"/>
    <n v="42905"/>
    <x v="1"/>
    <n v="42905"/>
    <s v="I"/>
    <s v="British Federation of Film Societies"/>
    <s v="I - British Federation of Film Societies"/>
    <x v="765"/>
    <x v="0"/>
    <s v="GIA"/>
    <x v="1"/>
    <b v="1"/>
    <n v="42905"/>
    <x v="0"/>
  </r>
  <r>
    <s v="G-400-0400"/>
    <s v="GIA Bank Account"/>
    <s v="08"/>
    <s v="AP-PY"/>
    <x v="107"/>
    <s v="000000011011"/>
    <n v="5106"/>
    <s v="6977-15"/>
    <n v="0"/>
    <n v="3750"/>
    <s v="IDON001-Donna Rutherford"/>
    <n v="-3750"/>
    <n v="3750"/>
    <x v="1"/>
    <n v="3750"/>
    <s v="I"/>
    <s v="Donna Rutherford"/>
    <s v="I - Donna Rutherford"/>
    <x v="766"/>
    <x v="0"/>
    <s v="GIA"/>
    <x v="1"/>
    <b v="0"/>
    <n v="3750"/>
    <x v="1"/>
  </r>
  <r>
    <s v="G-400-0400"/>
    <s v="GIA Bank Account"/>
    <s v="08"/>
    <s v="AP-PY"/>
    <x v="107"/>
    <s v="000000011012"/>
    <n v="5106"/>
    <s v="6977-16"/>
    <n v="0"/>
    <n v="37182"/>
    <s v="IDUM002-Dumfries &amp; Galloway Council"/>
    <n v="-37182"/>
    <n v="37182"/>
    <x v="1"/>
    <n v="37182"/>
    <s v="I"/>
    <s v="Dumfries &amp; Galloway Council"/>
    <s v="I - Dumfries &amp; Galloway Council"/>
    <x v="519"/>
    <x v="0"/>
    <s v="GIA"/>
    <x v="1"/>
    <b v="1"/>
    <n v="411417.04"/>
    <x v="0"/>
  </r>
  <r>
    <s v="G-400-0400"/>
    <s v="GIA Bank Account"/>
    <s v="08"/>
    <s v="AP-PY"/>
    <x v="107"/>
    <s v="000000011013"/>
    <n v="5106"/>
    <s v="6977-17"/>
    <n v="0"/>
    <n v="1362"/>
    <s v="IEIL001-Eildon West Youth Hub"/>
    <n v="-1362"/>
    <n v="1362"/>
    <x v="1"/>
    <n v="1362"/>
    <s v="I"/>
    <s v="Eildon West Youth Hub"/>
    <s v="I - Eildon West Youth Hub"/>
    <x v="767"/>
    <x v="0"/>
    <s v="GIA"/>
    <x v="1"/>
    <b v="0"/>
    <n v="1362"/>
    <x v="1"/>
  </r>
  <r>
    <s v="G-400-0400"/>
    <s v="GIA Bank Account"/>
    <s v="08"/>
    <s v="AP-PY"/>
    <x v="107"/>
    <s v="000000011014"/>
    <n v="5106"/>
    <s v="6977-18"/>
    <n v="0"/>
    <n v="51866"/>
    <s v="IFIF002-Fife Council"/>
    <n v="-51866"/>
    <n v="51866"/>
    <x v="1"/>
    <n v="51866"/>
    <s v="I"/>
    <s v="Fife Council"/>
    <s v="I - Fife Council"/>
    <x v="687"/>
    <x v="0"/>
    <s v="GIA"/>
    <x v="1"/>
    <b v="1"/>
    <n v="570526"/>
    <x v="0"/>
  </r>
  <r>
    <s v="G-400-0400"/>
    <s v="GIA Bank Account"/>
    <s v="08"/>
    <s v="AP-PY"/>
    <x v="107"/>
    <s v="000000011015"/>
    <n v="5106"/>
    <s v="6977-19"/>
    <n v="0"/>
    <n v="1250"/>
    <s v="IJEN001-Jenna Watt"/>
    <n v="-1250"/>
    <n v="1250"/>
    <x v="1"/>
    <n v="1250"/>
    <s v="I"/>
    <s v="Jenna Watt"/>
    <s v="I - Jenna Watt"/>
    <x v="768"/>
    <x v="0"/>
    <s v="GIA"/>
    <x v="1"/>
    <b v="0"/>
    <n v="1250"/>
    <x v="1"/>
  </r>
  <r>
    <s v="G-400-0400"/>
    <s v="GIA Bank Account"/>
    <s v="08"/>
    <s v="AP-PY"/>
    <x v="107"/>
    <s v="000000011016"/>
    <n v="5106"/>
    <s v="6977-20"/>
    <n v="0"/>
    <n v="23280"/>
    <s v="IREN001-Renfrewshire Council"/>
    <n v="-23280"/>
    <n v="23280"/>
    <x v="1"/>
    <n v="23280"/>
    <s v="I"/>
    <s v="Renfrewshire Council"/>
    <s v="I - Renfrewshire Council"/>
    <x v="562"/>
    <x v="0"/>
    <s v="GIA"/>
    <x v="1"/>
    <b v="0"/>
    <n v="256084"/>
    <x v="0"/>
  </r>
  <r>
    <s v="G-400-0400"/>
    <s v="GIA Bank Account"/>
    <s v="08"/>
    <s v="AP-PY"/>
    <x v="107"/>
    <s v="000000011017"/>
    <n v="5106"/>
    <s v="6977-21"/>
    <n v="0"/>
    <n v="1250"/>
    <s v="ISAR011-Sarah Wright"/>
    <n v="-1250"/>
    <n v="1250"/>
    <x v="1"/>
    <n v="1250"/>
    <s v="I"/>
    <s v="Sarah Wright"/>
    <s v="I - Sarah Wright"/>
    <x v="769"/>
    <x v="0"/>
    <s v="GIA"/>
    <x v="1"/>
    <b v="0"/>
    <n v="1250"/>
    <x v="1"/>
  </r>
  <r>
    <s v="G-400-0400"/>
    <s v="GIA Bank Account"/>
    <s v="08"/>
    <s v="AP-PY"/>
    <x v="107"/>
    <s v="000000011018"/>
    <n v="5106"/>
    <s v="6977-22"/>
    <n v="0"/>
    <n v="26826"/>
    <s v="ISHA002-Shaper Caper Limited"/>
    <n v="-26826"/>
    <n v="26826"/>
    <x v="1"/>
    <n v="26826"/>
    <s v="I"/>
    <s v="Shaper Caper Limited"/>
    <s v="I - Shaper Caper Limited"/>
    <x v="770"/>
    <x v="0"/>
    <s v="GIA"/>
    <x v="1"/>
    <b v="1"/>
    <n v="35767"/>
    <x v="0"/>
  </r>
  <r>
    <s v="G-400-0400"/>
    <s v="GIA Bank Account"/>
    <s v="08"/>
    <s v="AP-PY"/>
    <x v="107"/>
    <s v="000000011019"/>
    <n v="5106"/>
    <s v="6977-23"/>
    <n v="0"/>
    <n v="75265"/>
    <s v="ISHE006-Shetland Islands Council"/>
    <n v="-75265"/>
    <n v="75265"/>
    <x v="1"/>
    <n v="75265"/>
    <s v="I"/>
    <s v="Shetland Islands Council"/>
    <s v="I - Shetland Islands Council"/>
    <x v="110"/>
    <x v="0"/>
    <s v="GIA"/>
    <x v="1"/>
    <b v="1"/>
    <n v="100354"/>
    <x v="0"/>
  </r>
  <r>
    <s v="G-400-0400"/>
    <s v="GIA Bank Account"/>
    <s v="08"/>
    <s v="AP-PY"/>
    <x v="107"/>
    <s v="000000011020"/>
    <n v="5106"/>
    <s v="6977-24"/>
    <n v="0"/>
    <n v="375"/>
    <s v="ITAL003-TalkSeePhotography"/>
    <n v="-375"/>
    <n v="375"/>
    <x v="1"/>
    <n v="375"/>
    <s v="I"/>
    <s v="TalkSeePhotography"/>
    <s v="I - TalkSeePhotography"/>
    <x v="771"/>
    <x v="0"/>
    <s v="GIA"/>
    <x v="1"/>
    <b v="0"/>
    <n v="375"/>
    <x v="1"/>
  </r>
  <r>
    <s v="G-400-0400"/>
    <s v="GIA Bank Account"/>
    <s v="08"/>
    <s v="AP-PY"/>
    <x v="107"/>
    <s v="000000011023"/>
    <n v="5106"/>
    <s v="6977-25"/>
    <n v="0"/>
    <n v="409.9"/>
    <s v="THAZ100-Hays Accountancy &amp; Finance"/>
    <n v="-409.9"/>
    <n v="409.9"/>
    <x v="1"/>
    <n v="409.9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8"/>
    <s v="AP-PY"/>
    <x v="107"/>
    <s v="000000011024"/>
    <n v="5106"/>
    <s v="6977-26"/>
    <n v="0"/>
    <n v="269.74"/>
    <s v="TSPO100-Spectrum Computer Supplies Ltd"/>
    <n v="-269.74"/>
    <n v="269.74"/>
    <x v="1"/>
    <n v="269.74"/>
    <s v="T"/>
    <s v="Spectrum Computer Supplies Ltd"/>
    <s v="T - Spectrum Computer Supplies Ltd"/>
    <x v="378"/>
    <x v="0"/>
    <s v="GIA"/>
    <x v="2"/>
    <b v="0"/>
    <n v="1166.5300000000002"/>
    <x v="1"/>
  </r>
  <r>
    <s v="G-400-0400"/>
    <s v="GIA Bank Account"/>
    <s v="08"/>
    <s v="AP-PY"/>
    <x v="107"/>
    <s v="000000011025"/>
    <n v="5106"/>
    <s v="6977-27"/>
    <n v="0"/>
    <n v="240"/>
    <s v="TSTO102-Stonewall Equality Ltd"/>
    <n v="-240"/>
    <n v="240"/>
    <x v="1"/>
    <n v="240"/>
    <s v="T"/>
    <s v="Stonewall Equality Ltd"/>
    <s v="T - Stonewall Equality Ltd"/>
    <x v="118"/>
    <x v="0"/>
    <s v="GIA"/>
    <x v="2"/>
    <b v="0"/>
    <n v="6240"/>
    <x v="1"/>
  </r>
  <r>
    <s v="G-400-0400"/>
    <s v="GIA Bank Account"/>
    <s v="08"/>
    <s v="AP-PY"/>
    <x v="107"/>
    <s v="000000011026"/>
    <n v="5106"/>
    <s v="6977-28"/>
    <n v="0"/>
    <n v="1320"/>
    <s v="TTHE136-The Production Guild limited"/>
    <n v="-1320"/>
    <n v="1320"/>
    <x v="1"/>
    <n v="1320"/>
    <s v="T"/>
    <s v="The Production Guild limited"/>
    <s v="T - The Production Guild limited"/>
    <x v="772"/>
    <x v="0"/>
    <s v="GIA"/>
    <x v="2"/>
    <b v="0"/>
    <n v="1320"/>
    <x v="1"/>
  </r>
  <r>
    <s v="G-400-0400"/>
    <s v="GIA Bank Account"/>
    <s v="08"/>
    <s v="AP-PY"/>
    <x v="108"/>
    <s v="000000011027"/>
    <n v="5119"/>
    <s v="6985-1"/>
    <n v="0"/>
    <n v="14500"/>
    <s v="G100087-Dundee Repertory Theatre Limited"/>
    <n v="-14500"/>
    <n v="14500"/>
    <x v="1"/>
    <n v="14500"/>
    <s v="G"/>
    <s v="Dundee Repertory Theatre Limited"/>
    <s v="G - Dundee Repertory Theatre Limited"/>
    <x v="173"/>
    <x v="0"/>
    <s v="GIA"/>
    <x v="1"/>
    <b v="0"/>
    <n v="1147151"/>
    <x v="0"/>
  </r>
  <r>
    <s v="G-400-0400"/>
    <s v="GIA Bank Account"/>
    <s v="08"/>
    <s v="AP-PY"/>
    <x v="108"/>
    <s v="000000011028"/>
    <n v="5119"/>
    <s v="6985-2"/>
    <n v="0"/>
    <n v="31167"/>
    <s v="IHOT001-Hot Chocolate Trust"/>
    <n v="-31167"/>
    <n v="31167"/>
    <x v="1"/>
    <n v="31167"/>
    <s v="I"/>
    <s v="Hot Chocolate Trust"/>
    <s v="I - Hot Chocolate Trust"/>
    <x v="272"/>
    <x v="0"/>
    <s v="GIA"/>
    <x v="1"/>
    <b v="1"/>
    <n v="61531"/>
    <x v="0"/>
  </r>
  <r>
    <s v="G-400-0400"/>
    <s v="GIA Bank Account"/>
    <s v="08"/>
    <s v="AP-PY"/>
    <x v="108"/>
    <s v="000000011029"/>
    <n v="5119"/>
    <s v="6985-3"/>
    <n v="0"/>
    <n v="401440"/>
    <s v="INOR003-North Lanarkshire Council"/>
    <n v="-401440"/>
    <n v="401440"/>
    <x v="1"/>
    <n v="401440"/>
    <s v="I"/>
    <s v="North Lanarkshire Council"/>
    <s v="I - North Lanarkshire Council"/>
    <x v="773"/>
    <x v="0"/>
    <s v="GIA"/>
    <x v="1"/>
    <b v="1"/>
    <n v="498148"/>
    <x v="0"/>
  </r>
  <r>
    <s v="G-400-0400"/>
    <s v="GIA Bank Account"/>
    <s v="08"/>
    <s v="AP-PY"/>
    <x v="108"/>
    <s v="000000011030"/>
    <n v="5119"/>
    <s v="6985-4"/>
    <n v="0"/>
    <n v="44816"/>
    <s v="ISEN001-Sense Scotland"/>
    <n v="-44816"/>
    <n v="44816"/>
    <x v="1"/>
    <n v="44816"/>
    <s v="I"/>
    <s v="Sense Scotland"/>
    <s v="I - Sense Scotland"/>
    <x v="774"/>
    <x v="0"/>
    <s v="GIA"/>
    <x v="1"/>
    <b v="1"/>
    <n v="59754"/>
    <x v="0"/>
  </r>
  <r>
    <s v="G-400-0400"/>
    <s v="GIA Bank Account"/>
    <s v="08"/>
    <s v="AP-PY"/>
    <x v="108"/>
    <s v="000000011031"/>
    <n v="5119"/>
    <s v="6985-5"/>
    <n v="0"/>
    <n v="161629"/>
    <s v="ISOU006-South Ayrshire Council"/>
    <n v="-161629"/>
    <n v="161629"/>
    <x v="1"/>
    <n v="161629"/>
    <s v="I"/>
    <s v="South Ayrshire Council"/>
    <s v="I - South Ayrshire Council"/>
    <x v="436"/>
    <x v="0"/>
    <s v="GIA"/>
    <x v="1"/>
    <b v="1"/>
    <n v="215506"/>
    <x v="0"/>
  </r>
  <r>
    <s v="G-400-0400"/>
    <s v="GIA Bank Account"/>
    <s v="08"/>
    <s v="AP-PY"/>
    <x v="108"/>
    <s v="000000011032"/>
    <n v="5119"/>
    <s v="6985-6"/>
    <n v="0"/>
    <n v="22500"/>
    <s v="ITEM001-The Templar Arts and Leisure Centre Trust"/>
    <n v="-22500"/>
    <n v="22500"/>
    <x v="1"/>
    <n v="22500"/>
    <s v="I"/>
    <s v="The Templar Arts and Leisure Centre Trust"/>
    <s v="I - The Templar Arts and Leisure Centre Trust"/>
    <x v="292"/>
    <x v="0"/>
    <s v="GIA"/>
    <x v="1"/>
    <b v="0"/>
    <n v="34850"/>
    <x v="0"/>
  </r>
  <r>
    <s v="G-400-0400"/>
    <s v="GIA Bank Account"/>
    <s v="08"/>
    <s v="AP-PY"/>
    <x v="108"/>
    <s v="000000011033"/>
    <n v="5119"/>
    <s v="6985-7"/>
    <n v="0"/>
    <n v="51.95"/>
    <s v="TARO100-Arnold Clark Finance Ltd"/>
    <n v="-51.95"/>
    <n v="51.95"/>
    <x v="1"/>
    <n v="51.95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8"/>
    <s v="AP-PY"/>
    <x v="108"/>
    <s v="000000011034"/>
    <n v="5119"/>
    <s v="6985-8"/>
    <n v="0"/>
    <n v="16587.5"/>
    <s v="TART100-Arrivo Consulting"/>
    <n v="-16587.5"/>
    <n v="16587.5"/>
    <x v="1"/>
    <n v="16587.5"/>
    <s v="T"/>
    <s v="Arrivo Consulting"/>
    <s v="T - Arrivo Consulting"/>
    <x v="756"/>
    <x v="26"/>
    <s v="GIA"/>
    <x v="2"/>
    <b v="0"/>
    <n v="32071.29"/>
    <x v="0"/>
  </r>
  <r>
    <s v="G-400-0400"/>
    <s v="GIA Bank Account"/>
    <s v="08"/>
    <s v="AP-PY"/>
    <x v="108"/>
    <s v="000000011035"/>
    <n v="5119"/>
    <s v="6985-9"/>
    <n v="0"/>
    <n v="418.8"/>
    <s v="TCAL101-Caledonian Colour Printers"/>
    <n v="-418.8"/>
    <n v="418.8"/>
    <x v="1"/>
    <n v="418.8"/>
    <s v="T"/>
    <s v="Caledonian Colour Printers"/>
    <s v="T - Caledonian Colour Printers"/>
    <x v="15"/>
    <x v="0"/>
    <s v="GIA"/>
    <x v="2"/>
    <b v="0"/>
    <n v="8160.0000000000009"/>
    <x v="1"/>
  </r>
  <r>
    <s v="G-400-0400"/>
    <s v="GIA Bank Account"/>
    <s v="08"/>
    <s v="AP-PY"/>
    <x v="108"/>
    <s v="000000011036"/>
    <n v="5119"/>
    <s v="6985-10"/>
    <n v="0"/>
    <n v="52.89"/>
    <s v="TDOU100-DotMailer Ltd"/>
    <n v="-52.89"/>
    <n v="52.89"/>
    <x v="1"/>
    <n v="52.89"/>
    <s v="T"/>
    <s v="DotMailer Ltd"/>
    <s v="T - DotMailer Ltd"/>
    <x v="246"/>
    <x v="0"/>
    <s v="GIA"/>
    <x v="2"/>
    <b v="0"/>
    <n v="5943.5199999999995"/>
    <x v="1"/>
  </r>
  <r>
    <s v="G-400-0400"/>
    <s v="GIA Bank Account"/>
    <s v="08"/>
    <s v="AP-PY"/>
    <x v="108"/>
    <s v="000000011037"/>
    <n v="5119"/>
    <s v="6985-11"/>
    <n v="0"/>
    <n v="27.1"/>
    <s v="TJUD100-Judy Moir Agency"/>
    <n v="-27.1"/>
    <n v="27.1"/>
    <x v="1"/>
    <n v="27.1"/>
    <s v="T"/>
    <s v="Judy Moir Agency"/>
    <s v="T - Judy Moir Agency"/>
    <x v="775"/>
    <x v="0"/>
    <s v="GIA"/>
    <x v="2"/>
    <b v="0"/>
    <n v="27.1"/>
    <x v="1"/>
  </r>
  <r>
    <s v="G-400-0400"/>
    <s v="GIA Bank Account"/>
    <s v="08"/>
    <s v="AP-PY"/>
    <x v="108"/>
    <s v="000000011038"/>
    <n v="5119"/>
    <s v="6985-12"/>
    <n v="0"/>
    <n v="1410.33"/>
    <s v="TMOR104-Morven MacPherson"/>
    <n v="-1410.33"/>
    <n v="1410.33"/>
    <x v="1"/>
    <n v="1410.33"/>
    <s v="T"/>
    <s v="Morven MacPherson"/>
    <s v="T - Morven MacPherson"/>
    <x v="169"/>
    <x v="0"/>
    <s v="GIA"/>
    <x v="2"/>
    <b v="0"/>
    <n v="2843.17"/>
    <x v="1"/>
  </r>
  <r>
    <s v="G-400-0400"/>
    <s v="GIA Bank Account"/>
    <s v="08"/>
    <s v="AP-PY"/>
    <x v="108"/>
    <s v="000000011039"/>
    <n v="5119"/>
    <s v="6985-13"/>
    <n v="0"/>
    <n v="101.5"/>
    <s v="TOFF103-Office Care"/>
    <n v="-101.5"/>
    <n v="101.5"/>
    <x v="1"/>
    <n v="101.5"/>
    <s v="T"/>
    <s v="Office Care"/>
    <s v="T - Office Care"/>
    <x v="264"/>
    <x v="0"/>
    <s v="GIA"/>
    <x v="2"/>
    <b v="0"/>
    <n v="8491.49"/>
    <x v="1"/>
  </r>
  <r>
    <s v="G-400-0400"/>
    <s v="GIA Bank Account"/>
    <s v="08"/>
    <s v="AP-PY"/>
    <x v="108"/>
    <s v="000000011041"/>
    <n v="5119"/>
    <s v="6985-14"/>
    <n v="0"/>
    <n v="822.1"/>
    <s v="TPER104-Pertemps Recruitment Partnership Limited"/>
    <n v="-822.1"/>
    <n v="822.1"/>
    <x v="1"/>
    <n v="822.1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8"/>
    <s v="AP-PY"/>
    <x v="108"/>
    <s v="000000011042"/>
    <n v="5119"/>
    <s v="6985-15"/>
    <n v="0"/>
    <n v="3895.47"/>
    <s v="TRED102-Redfern Travel Ltd"/>
    <n v="-3895.47"/>
    <n v="3895.47"/>
    <x v="1"/>
    <n v="3895.47"/>
    <s v="T"/>
    <s v="Redfern Travel Ltd"/>
    <s v="T - Redfern Travel Ltd"/>
    <x v="776"/>
    <x v="0"/>
    <s v="GIA"/>
    <x v="2"/>
    <b v="0"/>
    <n v="16177.76"/>
    <x v="1"/>
  </r>
  <r>
    <s v="G-400-0400"/>
    <s v="GIA Bank Account"/>
    <s v="08"/>
    <s v="AP-PY"/>
    <x v="108"/>
    <s v="000000011043"/>
    <n v="5119"/>
    <s v="6985-16"/>
    <n v="0"/>
    <n v="119.08"/>
    <s v="TSHR101-Shred-It Limited"/>
    <n v="-119.08"/>
    <n v="119.08"/>
    <x v="1"/>
    <n v="119.08"/>
    <s v="T"/>
    <s v="Shred-It Limited"/>
    <s v="T - Shred-It Limited"/>
    <x v="86"/>
    <x v="0"/>
    <s v="GIA"/>
    <x v="2"/>
    <b v="0"/>
    <n v="3247.48"/>
    <x v="1"/>
  </r>
  <r>
    <s v="G-400-0400"/>
    <s v="GIA Bank Account"/>
    <s v="08"/>
    <s v="AP-PY"/>
    <x v="108"/>
    <s v="000000011044"/>
    <n v="5119"/>
    <s v="6985-17"/>
    <n v="0"/>
    <n v="540"/>
    <s v="TSPA100-Space Strategies Ltd"/>
    <n v="-540"/>
    <n v="540"/>
    <x v="1"/>
    <n v="540"/>
    <s v="T"/>
    <s v="Space Strategies Ltd"/>
    <s v="T - Space Strategies Ltd"/>
    <x v="683"/>
    <x v="0"/>
    <s v="GIA"/>
    <x v="2"/>
    <b v="0"/>
    <n v="1140"/>
    <x v="1"/>
  </r>
  <r>
    <s v="G-400-0400"/>
    <s v="GIA Bank Account"/>
    <s v="08"/>
    <s v="AP-PY"/>
    <x v="108"/>
    <s v="000000011045"/>
    <n v="5119"/>
    <s v="6985-18"/>
    <n v="0"/>
    <n v="19.399999999999999"/>
    <s v="TSTE106-Steve Grimmond"/>
    <n v="-19.399999999999999"/>
    <n v="19.399999999999999"/>
    <x v="1"/>
    <n v="19.399999999999999"/>
    <s v="T"/>
    <s v="Steve Grimmond"/>
    <s v="T - Steve Grimmond"/>
    <x v="299"/>
    <x v="0"/>
    <s v="GIA"/>
    <x v="2"/>
    <b v="0"/>
    <n v="188.3"/>
    <x v="1"/>
  </r>
  <r>
    <s v="G-400-0400"/>
    <s v="GIA Bank Account"/>
    <s v="08"/>
    <s v="AP-PY"/>
    <x v="108"/>
    <s v="000000011046"/>
    <n v="5119"/>
    <s v="6985-19"/>
    <n v="0"/>
    <n v="150"/>
    <s v="TVIT100-VisitScotland"/>
    <n v="-150"/>
    <n v="150"/>
    <x v="1"/>
    <n v="150"/>
    <s v="T"/>
    <s v="VisitScotland"/>
    <s v="T - VisitScotland"/>
    <x v="777"/>
    <x v="27"/>
    <s v="GIA"/>
    <x v="2"/>
    <b v="0"/>
    <n v="41910"/>
    <x v="0"/>
  </r>
  <r>
    <s v="G-400-0400"/>
    <s v="GIA Bank Account"/>
    <s v="08"/>
    <s v="AP-PY"/>
    <x v="109"/>
    <s v="000000011062"/>
    <n v="5130"/>
    <s v="7007-1"/>
    <n v="0"/>
    <n v="329.82"/>
    <s v="DDGLATAX-Glasgow Taxis Ltd  (Direct Debit)"/>
    <n v="-329.82"/>
    <n v="329.82"/>
    <x v="1"/>
    <n v="329.82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08"/>
    <s v="AP-PY"/>
    <x v="109"/>
    <s v="000000011063"/>
    <n v="5130"/>
    <s v="7007-2"/>
    <n v="0"/>
    <n v="1662.09"/>
    <s v="DDLAW-Law at Work (DD)"/>
    <n v="-1662.09"/>
    <n v="1662.09"/>
    <x v="1"/>
    <n v="1662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08"/>
    <s v="AP-PY"/>
    <x v="109"/>
    <s v="000000011065"/>
    <n v="5130"/>
    <s v="7007-3"/>
    <n v="0"/>
    <n v="224235.33"/>
    <s v="DDMOR-Moorepay (Direct Debit)"/>
    <n v="-224235.33"/>
    <n v="224235.33"/>
    <x v="1"/>
    <n v="224235.33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08"/>
    <s v="AP-PY"/>
    <x v="109"/>
    <s v="000000011066"/>
    <n v="5130"/>
    <s v="7007-4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08"/>
    <s v="AP-PY"/>
    <x v="109"/>
    <s v="000000011067"/>
    <n v="5130"/>
    <s v="7007-5"/>
    <n v="0"/>
    <n v="206"/>
    <s v="DDPIT-Postage By Phone-Pitney Bowes Ltd (DD)"/>
    <n v="-206"/>
    <n v="206"/>
    <x v="1"/>
    <n v="206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08"/>
    <s v="AP-PY"/>
    <x v="109"/>
    <s v="000000011068"/>
    <n v="5130"/>
    <s v="7007-6"/>
    <n v="0"/>
    <n v="3456"/>
    <s v="DDRAIL-Rail Settlement Plan"/>
    <n v="-3456"/>
    <n v="3456"/>
    <x v="1"/>
    <n v="3456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08"/>
    <s v="AP-PY"/>
    <x v="109"/>
    <s v="000000011069"/>
    <n v="5130"/>
    <s v="7007-7"/>
    <n v="0"/>
    <n v="450"/>
    <s v="DDSCOTEQ-Scottish Equitable (DD)"/>
    <n v="-450"/>
    <n v="450"/>
    <x v="1"/>
    <n v="450"/>
    <s v="D"/>
    <s v="Scottish Equitable (DD)"/>
    <s v="D - Scottish Equitable (DD)"/>
    <x v="159"/>
    <x v="0"/>
    <s v="GIA"/>
    <x v="2"/>
    <b v="0"/>
    <n v="4950"/>
    <x v="1"/>
  </r>
  <r>
    <s v="G-400-0400"/>
    <s v="GIA Bank Account"/>
    <s v="08"/>
    <s v="AP-PY"/>
    <x v="109"/>
    <s v="000000011070"/>
    <n v="5130"/>
    <s v="7007-8"/>
    <n v="0"/>
    <n v="2762.52"/>
    <s v="DDVOD-Vodafone (Direct Debit)"/>
    <n v="-2762.52"/>
    <n v="2762.52"/>
    <x v="1"/>
    <n v="2762.52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08"/>
    <s v="AP-PY"/>
    <x v="110"/>
    <s v="000000011072"/>
    <n v="5140"/>
    <s v="7013-1"/>
    <n v="0"/>
    <n v="28.25"/>
    <s v="EAMCFCC-Anne McFadden (CC)"/>
    <n v="-28.25"/>
    <n v="28.25"/>
    <x v="1"/>
    <n v="28.25"/>
    <s v="E"/>
    <s v="Anne McFadden (CC)"/>
    <s v="E - Anne McFadden (CC)"/>
    <x v="0"/>
    <x v="0"/>
    <s v="GIA"/>
    <x v="0"/>
    <b v="0"/>
    <n v="334393.72000000003"/>
    <x v="0"/>
  </r>
  <r>
    <s v="G-400-0400"/>
    <s v="GIA Bank Account"/>
    <s v="08"/>
    <s v="AP-PY"/>
    <x v="110"/>
    <s v="000000011073"/>
    <n v="5140"/>
    <s v="7013-2"/>
    <n v="0"/>
    <n v="45"/>
    <s v="ECGCC-Clive Gilman (CC)"/>
    <n v="-45"/>
    <n v="45"/>
    <x v="1"/>
    <n v="45"/>
    <s v="E"/>
    <s v="Clive Gilman (CC)"/>
    <s v="E - Clive Gilman (CC)"/>
    <x v="0"/>
    <x v="0"/>
    <s v="GIA"/>
    <x v="0"/>
    <b v="0"/>
    <n v="334393.72000000003"/>
    <x v="0"/>
  </r>
  <r>
    <s v="G-400-0400"/>
    <s v="GIA Bank Account"/>
    <s v="08"/>
    <s v="AP-PY"/>
    <x v="110"/>
    <s v="000000011074"/>
    <n v="5140"/>
    <s v="7013-3"/>
    <n v="0"/>
    <n v="1365.58"/>
    <s v="EGBCC-Gordon Barnes (CC)"/>
    <n v="-1365.58"/>
    <n v="1365.58"/>
    <x v="1"/>
    <n v="1365.58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08"/>
    <s v="AP-PY"/>
    <x v="110"/>
    <s v="000000011075"/>
    <n v="5140"/>
    <s v="7013-4"/>
    <n v="0"/>
    <n v="23.1"/>
    <s v="EGKCC-Gerard Kelly  (CC)"/>
    <n v="-23.1"/>
    <n v="23.1"/>
    <x v="1"/>
    <n v="23.1"/>
    <s v="E"/>
    <s v="Gerard Kelly (CC)"/>
    <s v="E - Gerard Kelly (CC)"/>
    <x v="0"/>
    <x v="0"/>
    <s v="GIA"/>
    <x v="0"/>
    <b v="0"/>
    <n v="334393.72000000003"/>
    <x v="0"/>
  </r>
  <r>
    <s v="G-400-0400"/>
    <s v="GIA Bank Account"/>
    <s v="08"/>
    <s v="AP-PY"/>
    <x v="110"/>
    <s v="000000011076"/>
    <n v="5140"/>
    <s v="7013-5"/>
    <n v="0"/>
    <n v="1315.23"/>
    <s v="EHPCC-Hazel Paton  (CC)"/>
    <n v="-1315.23"/>
    <n v="1315.23"/>
    <x v="1"/>
    <n v="1315.23"/>
    <s v="E"/>
    <s v="Hazel Paton (CC)"/>
    <s v="E - Hazel Paton (CC)"/>
    <x v="0"/>
    <x v="0"/>
    <s v="GIA"/>
    <x v="0"/>
    <b v="0"/>
    <n v="334393.72000000003"/>
    <x v="0"/>
  </r>
  <r>
    <s v="G-400-0400"/>
    <s v="GIA Bank Account"/>
    <s v="08"/>
    <s v="AP-PY"/>
    <x v="110"/>
    <s v="000000011077"/>
    <n v="5140"/>
    <s v="7013-6"/>
    <n v="0"/>
    <n v="115.95"/>
    <s v="EIMCC-Iain Munro (CC)"/>
    <n v="-115.95"/>
    <n v="115.95"/>
    <x v="1"/>
    <n v="115.95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08"/>
    <s v="AP-PY"/>
    <x v="110"/>
    <s v="000000011078"/>
    <n v="5140"/>
    <s v="7013-7"/>
    <n v="0"/>
    <n v="1"/>
    <s v="EISCC-Ian Stevenson  (CC)"/>
    <n v="-1"/>
    <n v="1"/>
    <x v="1"/>
    <n v="1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08"/>
    <s v="AP-PY"/>
    <x v="110"/>
    <s v="000000011079"/>
    <n v="5140"/>
    <s v="7013-8"/>
    <n v="0"/>
    <n v="739.91"/>
    <s v="EJACC-Janet Archer    (CC)"/>
    <n v="-739.91"/>
    <n v="739.91"/>
    <x v="1"/>
    <n v="739.91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08"/>
    <s v="AP-PY"/>
    <x v="110"/>
    <s v="000000011080"/>
    <n v="5140"/>
    <s v="7013-9"/>
    <n v="0"/>
    <n v="25.5"/>
    <s v="ELBCC-Leonie Bell (CC)"/>
    <n v="-25.5"/>
    <n v="25.5"/>
    <x v="1"/>
    <n v="25.5"/>
    <s v="E"/>
    <s v="Leonie Bell (CC)"/>
    <s v="E - Leonie Bell (CC)"/>
    <x v="0"/>
    <x v="0"/>
    <s v="GIA"/>
    <x v="0"/>
    <b v="0"/>
    <n v="334393.72000000003"/>
    <x v="0"/>
  </r>
  <r>
    <s v="G-400-0400"/>
    <s v="GIA Bank Account"/>
    <s v="08"/>
    <s v="AP-PY"/>
    <x v="110"/>
    <s v="000000011081"/>
    <n v="5140"/>
    <s v="7013-10"/>
    <n v="0"/>
    <n v="41.77"/>
    <s v="ENUCC-Natalie Usher  (CC)"/>
    <n v="-41.77"/>
    <n v="41.77"/>
    <x v="1"/>
    <n v="41.77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08"/>
    <s v="AP-PY"/>
    <x v="110"/>
    <s v="000000011082"/>
    <n v="5140"/>
    <s v="7013-11"/>
    <n v="0"/>
    <n v="47.3"/>
    <s v="EPDCC-Phil Deverell (CC)"/>
    <n v="-47.3"/>
    <n v="47.3"/>
    <x v="1"/>
    <n v="47.3"/>
    <s v="E"/>
    <s v="Phil Deverell (CC)"/>
    <s v="E - Phil Deverell (CC)"/>
    <x v="0"/>
    <x v="0"/>
    <s v="GIA"/>
    <x v="0"/>
    <b v="0"/>
    <n v="334393.72000000003"/>
    <x v="0"/>
  </r>
  <r>
    <s v="G-400-0400"/>
    <s v="GIA Bank Account"/>
    <s v="08"/>
    <s v="AP-PY"/>
    <x v="110"/>
    <s v="000000011083"/>
    <n v="5140"/>
    <s v="7013-12"/>
    <n v="0"/>
    <n v="2372.39"/>
    <s v="ESVCC-Stephen Vallely (CC)"/>
    <n v="-2372.39"/>
    <n v="2372.39"/>
    <x v="1"/>
    <n v="2372.39"/>
    <s v="E"/>
    <s v="Stephen Vallely (CC)"/>
    <s v="E - Stephen Vallely (CC)"/>
    <x v="0"/>
    <x v="0"/>
    <s v="GIA"/>
    <x v="0"/>
    <b v="0"/>
    <n v="334393.72000000003"/>
    <x v="0"/>
  </r>
  <r>
    <s v="G-400-0400"/>
    <s v="GIA Bank Account"/>
    <s v="08"/>
    <s v="AR-PY"/>
    <x v="111"/>
    <s v="C1CSC"/>
    <n v="5058"/>
    <s v="6934-1"/>
    <n v="17944"/>
    <n v="0"/>
    <s v="TSCO105-Scottish Funding Council"/>
    <n v="17944"/>
    <n v="17944"/>
    <x v="0"/>
    <n v="0"/>
    <s v="T"/>
    <s v="Scottish Funding Council"/>
    <s v="T - Scottish Funding Council"/>
    <x v="778"/>
    <x v="0"/>
    <s v="GIA"/>
    <x v="2"/>
    <b v="0"/>
    <n v="0"/>
    <x v="1"/>
  </r>
  <r>
    <s v="G-400-0400"/>
    <s v="GIA Bank Account"/>
    <s v="08"/>
    <s v="AR-PY"/>
    <x v="112"/>
    <s v="LIVCSCO01748331"/>
    <n v="5141"/>
    <s v="7014-1"/>
    <n v="89875"/>
    <n v="0"/>
    <s v="TCLY100-Clydebank Films"/>
    <n v="89875"/>
    <n v="89875"/>
    <x v="0"/>
    <n v="0"/>
    <s v="T"/>
    <s v="Clydebank Films"/>
    <s v="T - Clydebank Films"/>
    <x v="779"/>
    <x v="0"/>
    <s v="GIA"/>
    <x v="2"/>
    <b v="0"/>
    <n v="0"/>
    <x v="1"/>
  </r>
  <r>
    <s v="G-400-0400"/>
    <s v="GIA Bank Account"/>
    <s v="08"/>
    <s v="BK-EN"/>
    <x v="101"/>
    <m/>
    <n v="4996"/>
    <s v="6873-1"/>
    <n v="0"/>
    <n v="170.01"/>
    <m/>
    <n v="-170.01"/>
    <n v="170.01"/>
    <x v="1"/>
    <n v="170.01"/>
    <s v=""/>
    <e v="#VALUE!"/>
    <e v="#VALUE!"/>
    <x v="0"/>
    <x v="0"/>
    <s v="GIA"/>
    <x v="3"/>
    <b v="0"/>
    <n v="334393.72000000003"/>
    <x v="0"/>
  </r>
  <r>
    <s v="G-400-0400"/>
    <s v="GIA Bank Account"/>
    <s v="08"/>
    <s v="BK-EN"/>
    <x v="107"/>
    <m/>
    <n v="5090"/>
    <s v="6978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8"/>
    <s v="GL-JE"/>
    <x v="113"/>
    <s v="Cinekid payment recharge"/>
    <n v="4983"/>
    <s v="6856-1"/>
    <n v="1981.07"/>
    <n v="0"/>
    <s v="(Cr G-500-0695)"/>
    <n v="1981.07"/>
    <n v="1981.07"/>
    <x v="0"/>
    <n v="0"/>
    <s v="("/>
    <s v="500-0695)"/>
    <s v="( - 500-0695)"/>
    <x v="0"/>
    <x v="0"/>
    <s v="GIA"/>
    <x v="3"/>
    <b v="0"/>
    <n v="334393.72000000003"/>
    <x v="0"/>
  </r>
  <r>
    <s v="G-400-0400"/>
    <s v="GIA Bank Account"/>
    <s v="08"/>
    <s v="GL-JE"/>
    <x v="113"/>
    <s v="Cinekid payment recharge"/>
    <n v="4983"/>
    <s v="6856-2"/>
    <n v="0"/>
    <n v="1981.07"/>
    <s v="(Dr G-500-0695)"/>
    <n v="-1981.07"/>
    <n v="1981.07"/>
    <x v="0"/>
    <n v="0"/>
    <s v="("/>
    <s v="500-0695)"/>
    <s v="( - 500-0695)"/>
    <x v="0"/>
    <x v="0"/>
    <s v="GIA"/>
    <x v="3"/>
    <b v="0"/>
    <n v="334393.72000000003"/>
    <x v="0"/>
  </r>
  <r>
    <s v="G-400-0400"/>
    <s v="GIA Bank Account"/>
    <s v="09"/>
    <s v="AP-PY"/>
    <x v="114"/>
    <s v="000000011047"/>
    <n v="5136"/>
    <s v="7005-1"/>
    <n v="0"/>
    <n v="131.74"/>
    <s v="E0134-David Taylor"/>
    <n v="-131.74"/>
    <n v="131.74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9"/>
    <s v="AP-PY"/>
    <x v="114"/>
    <s v="000000011048"/>
    <n v="5136"/>
    <s v="7005-2"/>
    <n v="0"/>
    <n v="446"/>
    <s v="E1137-Robert Cosh"/>
    <n v="-446"/>
    <n v="446"/>
    <x v="0"/>
    <n v="0"/>
    <s v="E"/>
    <s v="Robert Cosh"/>
    <s v="E - Robert Cosh"/>
    <x v="0"/>
    <x v="0"/>
    <s v="GIA"/>
    <x v="0"/>
    <b v="0"/>
    <n v="334393.72000000003"/>
    <x v="0"/>
  </r>
  <r>
    <s v="G-400-0400"/>
    <s v="GIA Bank Account"/>
    <s v="09"/>
    <s v="AP-PY"/>
    <x v="114"/>
    <s v="000000011049"/>
    <n v="5136"/>
    <s v="7005-3"/>
    <n v="0"/>
    <n v="128.94"/>
    <s v="E1620-Babafemi Folorunso"/>
    <n v="-128.94"/>
    <n v="128.94"/>
    <x v="0"/>
    <n v="0"/>
    <s v="E"/>
    <s v="Babafemi Folorunso"/>
    <s v="E - Babafemi Folorunso"/>
    <x v="0"/>
    <x v="0"/>
    <s v="GIA"/>
    <x v="0"/>
    <b v="0"/>
    <n v="334393.72000000003"/>
    <x v="0"/>
  </r>
  <r>
    <s v="G-400-0400"/>
    <s v="GIA Bank Account"/>
    <s v="09"/>
    <s v="AP-PY"/>
    <x v="114"/>
    <s v="000000011050"/>
    <n v="5136"/>
    <s v="7005-4"/>
    <n v="0"/>
    <n v="64.95"/>
    <s v="E1746-Janice Kelly"/>
    <n v="-64.95"/>
    <n v="64.95"/>
    <x v="0"/>
    <n v="0"/>
    <s v="E"/>
    <s v="Janice Kelly"/>
    <s v="E - Janice Kelly"/>
    <x v="0"/>
    <x v="0"/>
    <s v="GIA"/>
    <x v="0"/>
    <b v="0"/>
    <n v="334393.72000000003"/>
    <x v="0"/>
  </r>
  <r>
    <s v="G-400-0400"/>
    <s v="GIA Bank Account"/>
    <s v="09"/>
    <s v="AP-PY"/>
    <x v="114"/>
    <s v="000000011051"/>
    <n v="5136"/>
    <s v="7005-5"/>
    <n v="0"/>
    <n v="55"/>
    <s v="E1872-Emma Stewart-Jones"/>
    <n v="-55"/>
    <n v="55"/>
    <x v="0"/>
    <n v="0"/>
    <s v="E"/>
    <s v="Emma Stewart-Jones"/>
    <s v="E - Emma Stewart-Jones"/>
    <x v="0"/>
    <x v="0"/>
    <s v="GIA"/>
    <x v="0"/>
    <b v="0"/>
    <n v="334393.72000000003"/>
    <x v="0"/>
  </r>
  <r>
    <s v="G-400-0400"/>
    <s v="GIA Bank Account"/>
    <s v="09"/>
    <s v="AP-PY"/>
    <x v="114"/>
    <s v="000000011052"/>
    <n v="5136"/>
    <s v="7005-6"/>
    <n v="0"/>
    <n v="79.900000000000006"/>
    <s v="E1875-Lulu Johnston"/>
    <n v="-79.900000000000006"/>
    <n v="79.900000000000006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09"/>
    <s v="AP-PY"/>
    <x v="114"/>
    <s v="000000011054"/>
    <n v="5136"/>
    <s v="7005-7"/>
    <n v="0"/>
    <n v="96272.03"/>
    <s v="G100122-Cove Park Ltd"/>
    <n v="-96272.03"/>
    <n v="96272.03"/>
    <x v="1"/>
    <n v="96272.03"/>
    <s v="G"/>
    <s v="Cove Park Ltd"/>
    <s v="G - Cove Park Ltd"/>
    <x v="185"/>
    <x v="0"/>
    <s v="GIA"/>
    <x v="1"/>
    <b v="1"/>
    <n v="351009.41"/>
    <x v="0"/>
  </r>
  <r>
    <s v="G-400-0400"/>
    <s v="GIA Bank Account"/>
    <s v="09"/>
    <s v="AP-PY"/>
    <x v="114"/>
    <s v="000000011055"/>
    <n v="5136"/>
    <s v="7005-8"/>
    <n v="0"/>
    <n v="717.41"/>
    <s v="TCEN101-Centre For Contemporary Arts"/>
    <n v="-717.41"/>
    <n v="717.41"/>
    <x v="1"/>
    <n v="717.41"/>
    <s v="T"/>
    <s v="Centre For Contemporary Arts"/>
    <s v="T - Centre For Contemporary Arts"/>
    <x v="526"/>
    <x v="0"/>
    <s v="GIA"/>
    <x v="2"/>
    <b v="0"/>
    <n v="3468.26"/>
    <x v="1"/>
  </r>
  <r>
    <s v="G-400-0400"/>
    <s v="GIA Bank Account"/>
    <s v="09"/>
    <s v="AP-PY"/>
    <x v="114"/>
    <s v="000000011056"/>
    <n v="5136"/>
    <s v="7005-9"/>
    <n v="0"/>
    <n v="1680.6"/>
    <s v="TCUL105-Culture &amp; Sport Glasgow (Trading) CIC"/>
    <n v="-1680.6"/>
    <n v="1680.6"/>
    <x v="1"/>
    <n v="1680.6"/>
    <s v="T"/>
    <s v="Culture &amp; Sport Glasgow (Trading) CIC"/>
    <s v="T - Culture &amp; Sport Glasgow (Trading) CIC"/>
    <x v="393"/>
    <x v="0"/>
    <s v="GIA"/>
    <x v="2"/>
    <b v="0"/>
    <n v="12090.189999999999"/>
    <x v="1"/>
  </r>
  <r>
    <s v="G-400-0400"/>
    <s v="GIA Bank Account"/>
    <s v="09"/>
    <s v="AP-PY"/>
    <x v="114"/>
    <s v="000000011057"/>
    <n v="5136"/>
    <s v="7005-10"/>
    <n v="0"/>
    <n v="4910.8"/>
    <s v="TEDF100-EDF Energy Customers"/>
    <n v="-4910.8"/>
    <n v="4910.8"/>
    <x v="1"/>
    <n v="4910.8"/>
    <s v="T"/>
    <s v="EDF Energy Customers"/>
    <s v="T - EDF Energy Customers"/>
    <x v="368"/>
    <x v="0"/>
    <s v="GIA"/>
    <x v="2"/>
    <b v="0"/>
    <n v="21418.13"/>
    <x v="1"/>
  </r>
  <r>
    <s v="G-400-0400"/>
    <s v="GIA Bank Account"/>
    <s v="09"/>
    <s v="AP-PY"/>
    <x v="114"/>
    <s v="000000011058"/>
    <n v="5136"/>
    <s v="7005-11"/>
    <n v="0"/>
    <n v="600"/>
    <s v="THAR100-Hands Up For Trad Ltd"/>
    <n v="-600"/>
    <n v="600"/>
    <x v="1"/>
    <n v="600"/>
    <s v="T"/>
    <s v="Hands Up For Trad Ltd"/>
    <s v="T - Hands Up For Trad Ltd"/>
    <x v="780"/>
    <x v="0"/>
    <s v="GIA"/>
    <x v="2"/>
    <b v="0"/>
    <n v="1200"/>
    <x v="1"/>
  </r>
  <r>
    <s v="G-400-0400"/>
    <s v="GIA Bank Account"/>
    <s v="09"/>
    <s v="AP-PY"/>
    <x v="114"/>
    <s v="000000011059"/>
    <n v="5136"/>
    <s v="7005-12"/>
    <n v="0"/>
    <n v="387"/>
    <s v="TSAR105-Saramago Ltd"/>
    <n v="-387"/>
    <n v="387"/>
    <x v="1"/>
    <n v="387"/>
    <s v="T"/>
    <s v="Saramago Ltd"/>
    <s v="T - Saramago Ltd"/>
    <x v="424"/>
    <x v="0"/>
    <s v="GIA"/>
    <x v="2"/>
    <b v="0"/>
    <n v="3388.3900000000003"/>
    <x v="1"/>
  </r>
  <r>
    <s v="G-400-0400"/>
    <s v="GIA Bank Account"/>
    <s v="09"/>
    <s v="AP-PY"/>
    <x v="114"/>
    <s v="000000011060"/>
    <n v="5136"/>
    <s v="7005-13"/>
    <n v="0"/>
    <n v="180"/>
    <s v="TSHO102-Showcase Scotland"/>
    <n v="-180"/>
    <n v="180"/>
    <x v="1"/>
    <n v="180"/>
    <s v="T"/>
    <s v="Showcase Scotland"/>
    <s v="T - Showcase Scotland"/>
    <x v="781"/>
    <x v="0"/>
    <s v="GIA"/>
    <x v="2"/>
    <b v="0"/>
    <n v="1380"/>
    <x v="1"/>
  </r>
  <r>
    <s v="G-400-0400"/>
    <s v="GIA Bank Account"/>
    <s v="09"/>
    <s v="AP-PY"/>
    <x v="114"/>
    <s v="000000011061"/>
    <n v="5136"/>
    <s v="7005-14"/>
    <n v="0"/>
    <n v="57.96"/>
    <s v="TWIL100-Where The Monkey Sleeps"/>
    <n v="-57.96"/>
    <n v="57.96"/>
    <x v="1"/>
    <n v="57.96"/>
    <s v="T"/>
    <s v="Where The Monkey Sleeps"/>
    <s v="T - Where The Monkey Sleeps"/>
    <x v="583"/>
    <x v="0"/>
    <s v="GIA"/>
    <x v="2"/>
    <b v="0"/>
    <n v="613.32000000000005"/>
    <x v="1"/>
  </r>
  <r>
    <s v="G-400-0400"/>
    <s v="GIA Bank Account"/>
    <s v="09"/>
    <s v="AP-PY"/>
    <x v="115"/>
    <s v="000000011071"/>
    <n v="5138"/>
    <s v="7010-1"/>
    <n v="0"/>
    <n v="4230"/>
    <s v="TMET100-Messagelabs Ltd"/>
    <n v="-4230"/>
    <n v="4230"/>
    <x v="1"/>
    <n v="4230"/>
    <s v="T"/>
    <s v="Messagelabs Ltd"/>
    <s v="T - Messagelabs Ltd"/>
    <x v="782"/>
    <x v="0"/>
    <s v="GIA"/>
    <x v="2"/>
    <b v="0"/>
    <n v="4230"/>
    <x v="1"/>
  </r>
  <r>
    <s v="G-400-0400"/>
    <s v="GIA Bank Account"/>
    <s v="09"/>
    <s v="AP-PY"/>
    <x v="116"/>
    <s v="000000011084"/>
    <n v="5157"/>
    <s v="7023-1"/>
    <n v="0"/>
    <n v="461.67"/>
    <s v="E0428-Laura MacKenzie Stuart"/>
    <n v="-461.67"/>
    <n v="461.67"/>
    <x v="0"/>
    <n v="0"/>
    <s v="E"/>
    <s v="Laura MacKenzie Stuart"/>
    <s v="E - Laura MacKenzie Stuart"/>
    <x v="0"/>
    <x v="0"/>
    <s v="GIA"/>
    <x v="0"/>
    <b v="0"/>
    <n v="334393.72000000003"/>
    <x v="0"/>
  </r>
  <r>
    <s v="G-400-0400"/>
    <s v="GIA Bank Account"/>
    <s v="09"/>
    <s v="AP-PY"/>
    <x v="116"/>
    <s v="000000011085"/>
    <n v="5157"/>
    <s v="7023-2"/>
    <n v="0"/>
    <n v="194.89"/>
    <s v="E1606-Jaine Lumsden"/>
    <n v="-194.89"/>
    <n v="194.89"/>
    <x v="0"/>
    <n v="0"/>
    <s v="E"/>
    <s v="Jaine Lumsden"/>
    <s v="E - Jaine Lumsden"/>
    <x v="0"/>
    <x v="0"/>
    <s v="GIA"/>
    <x v="0"/>
    <b v="0"/>
    <n v="334393.72000000003"/>
    <x v="0"/>
  </r>
  <r>
    <s v="G-400-0400"/>
    <s v="GIA Bank Account"/>
    <s v="09"/>
    <s v="AP-PY"/>
    <x v="116"/>
    <s v="000000011086"/>
    <n v="5157"/>
    <s v="7023-3"/>
    <n v="0"/>
    <n v="181.35"/>
    <s v="E1877-Lorna Duguid"/>
    <n v="-181.35"/>
    <n v="181.35"/>
    <x v="0"/>
    <n v="0"/>
    <s v="E"/>
    <s v="Lorna Duguid"/>
    <s v="E - Lorna Duguid"/>
    <x v="0"/>
    <x v="0"/>
    <s v="GIA"/>
    <x v="0"/>
    <b v="0"/>
    <n v="334393.72000000003"/>
    <x v="0"/>
  </r>
  <r>
    <s v="G-400-0400"/>
    <s v="GIA Bank Account"/>
    <s v="09"/>
    <s v="AP-PY"/>
    <x v="116"/>
    <s v="000000011088"/>
    <n v="5157"/>
    <s v="7023-4"/>
    <n v="0"/>
    <n v="104.01"/>
    <s v="TARO100-Arnold Clark Finance Ltd"/>
    <n v="-104.01"/>
    <n v="104.01"/>
    <x v="1"/>
    <n v="104.01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9"/>
    <s v="AP-PY"/>
    <x v="116"/>
    <s v="000000011090"/>
    <n v="5157"/>
    <s v="7023-5"/>
    <n v="0"/>
    <n v="1249.0899999999999"/>
    <s v="TCAP103-Capita Travel and Events"/>
    <n v="-1249.0899999999999"/>
    <n v="1249.0899999999999"/>
    <x v="1"/>
    <n v="1249.0899999999999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9"/>
    <s v="AP-PY"/>
    <x v="116"/>
    <s v="000000011091"/>
    <n v="5157"/>
    <s v="7023-6"/>
    <n v="0"/>
    <n v="275.8"/>
    <s v="TCAS101-Cascade Human Resources Ltd"/>
    <n v="-275.8"/>
    <n v="275.8"/>
    <x v="1"/>
    <n v="275.8"/>
    <s v="T"/>
    <s v="Cascade Human Resources Ltd"/>
    <s v="T - Cascade Human Resources Ltd"/>
    <x v="17"/>
    <x v="0"/>
    <s v="GIA"/>
    <x v="2"/>
    <b v="0"/>
    <n v="13706.61"/>
    <x v="1"/>
  </r>
  <r>
    <s v="G-400-0400"/>
    <s v="GIA Bank Account"/>
    <s v="09"/>
    <s v="AP-PY"/>
    <x v="116"/>
    <s v="000000011092"/>
    <n v="5157"/>
    <s v="7023-7"/>
    <n v="0"/>
    <n v="49.04"/>
    <s v="TCIT103-CITY MILK"/>
    <n v="-49.04"/>
    <n v="49.04"/>
    <x v="1"/>
    <n v="49.04"/>
    <s v="T"/>
    <s v="CITY MILK"/>
    <s v="T - CITY MILK"/>
    <x v="62"/>
    <x v="0"/>
    <s v="GIA"/>
    <x v="2"/>
    <b v="0"/>
    <n v="604.2700000000001"/>
    <x v="1"/>
  </r>
  <r>
    <s v="G-400-0400"/>
    <s v="GIA Bank Account"/>
    <s v="09"/>
    <s v="AP-PY"/>
    <x v="116"/>
    <s v="000000011093"/>
    <n v="5157"/>
    <s v="7023-8"/>
    <n v="0"/>
    <n v="387.86"/>
    <s v="TCIT105-City Cabs (Edinburgh) Ltd"/>
    <n v="-387.86"/>
    <n v="387.86"/>
    <x v="1"/>
    <n v="387.86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09"/>
    <s v="AP-PY"/>
    <x v="116"/>
    <s v="000000011094"/>
    <n v="5157"/>
    <s v="7023-9"/>
    <n v="0"/>
    <n v="317.26"/>
    <s v="TDOU100-DotMailer Ltd"/>
    <n v="-317.26"/>
    <n v="317.26"/>
    <x v="1"/>
    <n v="317.26"/>
    <s v="T"/>
    <s v="DotMailer Ltd"/>
    <s v="T - DotMailer Ltd"/>
    <x v="246"/>
    <x v="0"/>
    <s v="GIA"/>
    <x v="2"/>
    <b v="0"/>
    <n v="5943.5199999999995"/>
    <x v="1"/>
  </r>
  <r>
    <s v="G-400-0400"/>
    <s v="GIA Bank Account"/>
    <s v="09"/>
    <s v="AP-PY"/>
    <x v="116"/>
    <s v="000000011095"/>
    <n v="5157"/>
    <s v="7023-10"/>
    <n v="0"/>
    <n v="752.7"/>
    <s v="TEDE102-Eden Court Trading Ltd"/>
    <n v="-752.7"/>
    <n v="752.7"/>
    <x v="1"/>
    <n v="752.7"/>
    <s v="T"/>
    <s v="Eden Court Trading Ltd"/>
    <s v="T - Eden Court Trading Ltd"/>
    <x v="783"/>
    <x v="0"/>
    <s v="GIA"/>
    <x v="2"/>
    <b v="0"/>
    <n v="752.7"/>
    <x v="1"/>
  </r>
  <r>
    <s v="G-400-0400"/>
    <s v="GIA Bank Account"/>
    <s v="09"/>
    <s v="AP-PY"/>
    <x v="116"/>
    <s v="000000011096"/>
    <n v="5157"/>
    <s v="7023-11"/>
    <n v="0"/>
    <n v="997.15"/>
    <s v="TEDF100-EDF Energy Customers"/>
    <n v="-997.15"/>
    <n v="997.15"/>
    <x v="1"/>
    <n v="997.15"/>
    <s v="T"/>
    <s v="EDF Energy Customers"/>
    <s v="T - EDF Energy Customers"/>
    <x v="368"/>
    <x v="0"/>
    <s v="GIA"/>
    <x v="2"/>
    <b v="0"/>
    <n v="21418.13"/>
    <x v="1"/>
  </r>
  <r>
    <s v="G-400-0400"/>
    <s v="GIA Bank Account"/>
    <s v="09"/>
    <s v="AP-PY"/>
    <x v="116"/>
    <s v="000000011097"/>
    <n v="5157"/>
    <s v="7023-12"/>
    <n v="0"/>
    <n v="1229.42"/>
    <s v="TFES101-Festival City Theatres Trust"/>
    <n v="-1229.42"/>
    <n v="1229.42"/>
    <x v="1"/>
    <n v="1229.42"/>
    <s v="T"/>
    <s v="Festival City Theatres Trust"/>
    <s v="T - Festival City Theatres Trust"/>
    <x v="784"/>
    <x v="0"/>
    <s v="GIA"/>
    <x v="2"/>
    <b v="0"/>
    <n v="1229.42"/>
    <x v="1"/>
  </r>
  <r>
    <s v="G-400-0400"/>
    <s v="GIA Bank Account"/>
    <s v="09"/>
    <s v="AP-PY"/>
    <x v="116"/>
    <s v="000000011098"/>
    <n v="5157"/>
    <s v="7023-13"/>
    <n v="0"/>
    <n v="780"/>
    <s v="TFIL102-Film Bang"/>
    <n v="-780"/>
    <n v="780"/>
    <x v="1"/>
    <n v="780"/>
    <s v="T"/>
    <s v="Film Bang"/>
    <s v="T - Film Bang"/>
    <x v="759"/>
    <x v="0"/>
    <s v="GIA"/>
    <x v="2"/>
    <b v="0"/>
    <n v="4976"/>
    <x v="1"/>
  </r>
  <r>
    <s v="G-400-0400"/>
    <s v="GIA Bank Account"/>
    <s v="09"/>
    <s v="AP-PY"/>
    <x v="116"/>
    <s v="000000011099"/>
    <n v="5157"/>
    <s v="7023-14"/>
    <n v="0"/>
    <n v="288"/>
    <s v="TFUS100-Fusion Electrical &amp; Civils Ltd"/>
    <n v="-288"/>
    <n v="288"/>
    <x v="1"/>
    <n v="288"/>
    <s v="T"/>
    <s v="Fusion Electrical &amp; Civils Ltd"/>
    <s v="T - Fusion Electrical &amp; Civils Ltd"/>
    <x v="785"/>
    <x v="0"/>
    <s v="GIA"/>
    <x v="2"/>
    <b v="0"/>
    <n v="288"/>
    <x v="1"/>
  </r>
  <r>
    <s v="G-400-0400"/>
    <s v="GIA Bank Account"/>
    <s v="09"/>
    <s v="AP-PY"/>
    <x v="116"/>
    <s v="000000011100"/>
    <n v="5157"/>
    <s v="7023-15"/>
    <n v="0"/>
    <n v="876.98"/>
    <s v="THAZ100-Hays Accountancy &amp; Finance"/>
    <n v="-876.98"/>
    <n v="876.98"/>
    <x v="1"/>
    <n v="876.98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9"/>
    <s v="AP-PY"/>
    <x v="116"/>
    <s v="000000011101"/>
    <n v="5157"/>
    <s v="7023-16"/>
    <n v="0"/>
    <n v="1992.61"/>
    <s v="THOL100-Hitachi Capital UK PLC"/>
    <n v="-1992.61"/>
    <n v="1992.61"/>
    <x v="1"/>
    <n v="1992.61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09"/>
    <s v="AP-PY"/>
    <x v="116"/>
    <s v="000000011102"/>
    <n v="5157"/>
    <s v="7023-17"/>
    <n v="0"/>
    <n v="816.97"/>
    <s v="TISL100-Iron Mountain"/>
    <n v="-816.97"/>
    <n v="816.97"/>
    <x v="1"/>
    <n v="816.97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9"/>
    <s v="AP-PY"/>
    <x v="116"/>
    <s v="000000011103"/>
    <n v="5157"/>
    <s v="7023-18"/>
    <n v="0"/>
    <n v="131"/>
    <s v="TJAS100-Janie Nicoll"/>
    <n v="-131"/>
    <n v="131"/>
    <x v="1"/>
    <n v="131"/>
    <s v="T"/>
    <s v="Janie Nicoll"/>
    <s v="T - Janie Nicoll"/>
    <x v="786"/>
    <x v="0"/>
    <s v="GIA"/>
    <x v="2"/>
    <b v="0"/>
    <n v="131"/>
    <x v="1"/>
  </r>
  <r>
    <s v="G-400-0400"/>
    <s v="GIA Bank Account"/>
    <s v="09"/>
    <s v="AP-PY"/>
    <x v="116"/>
    <s v="000000011104"/>
    <n v="5157"/>
    <s v="7023-19"/>
    <n v="0"/>
    <n v="59.4"/>
    <s v="TLON100-Caffia Coffee Group"/>
    <n v="-59.4"/>
    <n v="59.4"/>
    <x v="1"/>
    <n v="59.4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9"/>
    <s v="AP-PY"/>
    <x v="116"/>
    <s v="000000011105"/>
    <n v="5157"/>
    <s v="7023-20"/>
    <n v="0"/>
    <n v="4375"/>
    <s v="TNOR108-Norman Howie"/>
    <n v="-4375"/>
    <n v="4375"/>
    <x v="1"/>
    <n v="4375"/>
    <s v="T"/>
    <s v="Norman Howie"/>
    <s v="T - Norman Howie"/>
    <x v="84"/>
    <x v="4"/>
    <s v="GIA"/>
    <x v="2"/>
    <b v="0"/>
    <n v="37610.199999999997"/>
    <x v="0"/>
  </r>
  <r>
    <s v="G-400-0400"/>
    <s v="GIA Bank Account"/>
    <s v="09"/>
    <s v="AP-PY"/>
    <x v="116"/>
    <s v="000000011106"/>
    <n v="5157"/>
    <s v="7023-21"/>
    <n v="0"/>
    <n v="243.56"/>
    <s v="TOFF102-Office Depot (UK) Ltd"/>
    <n v="-243.56"/>
    <n v="243.56"/>
    <x v="1"/>
    <n v="243.56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09"/>
    <s v="AP-PY"/>
    <x v="116"/>
    <s v="000000011108"/>
    <n v="5157"/>
    <s v="7023-22"/>
    <n v="0"/>
    <n v="930.82"/>
    <s v="TPER104-Pertemps Recruitment Partnership Limited"/>
    <n v="-930.82"/>
    <n v="930.82"/>
    <x v="1"/>
    <n v="930.82"/>
    <s v="T"/>
    <s v="Pertemps Recruitment Partnership Limited"/>
    <s v="T - Pertemps Recruitment Partnership Limited"/>
    <x v="25"/>
    <x v="1"/>
    <s v="GIA"/>
    <x v="2"/>
    <b v="0"/>
    <n v="36553.03"/>
    <x v="0"/>
  </r>
  <r>
    <s v="G-400-0400"/>
    <s v="GIA Bank Account"/>
    <s v="09"/>
    <s v="AP-PY"/>
    <x v="116"/>
    <s v="000000011109"/>
    <n v="5157"/>
    <s v="7023-23"/>
    <n v="0"/>
    <n v="2026.67"/>
    <s v="TRYD100-Ryden LLP"/>
    <n v="-2026.67"/>
    <n v="2026.67"/>
    <x v="1"/>
    <n v="2026.67"/>
    <s v="T"/>
    <s v="Ryden LLP"/>
    <s v="T - Ryden LLP"/>
    <x v="92"/>
    <x v="7"/>
    <s v="GIA"/>
    <x v="2"/>
    <b v="0"/>
    <n v="119006.3"/>
    <x v="0"/>
  </r>
  <r>
    <s v="G-400-0400"/>
    <s v="GIA Bank Account"/>
    <s v="09"/>
    <s v="AP-PY"/>
    <x v="116"/>
    <s v="000000011110"/>
    <n v="5157"/>
    <s v="7023-24"/>
    <n v="0"/>
    <n v="4396.1400000000003"/>
    <s v="TSHE100-SG Development Solutions Ltd"/>
    <n v="-4396.1400000000003"/>
    <n v="4396.1400000000003"/>
    <x v="1"/>
    <n v="4396.1400000000003"/>
    <s v="T"/>
    <s v="SG Development Solutions Ltd"/>
    <s v="T - SG Development Solutions Ltd"/>
    <x v="787"/>
    <x v="0"/>
    <s v="GIA"/>
    <x v="2"/>
    <b v="0"/>
    <n v="4396.1400000000003"/>
    <x v="1"/>
  </r>
  <r>
    <s v="G-400-0400"/>
    <s v="GIA Bank Account"/>
    <s v="09"/>
    <s v="AP-PY"/>
    <x v="116"/>
    <s v="000000011111"/>
    <n v="5157"/>
    <s v="7023-25"/>
    <n v="0"/>
    <n v="1530.89"/>
    <s v="TTEL100-Tecnica Ltd"/>
    <n v="-1530.89"/>
    <n v="1530.89"/>
    <x v="1"/>
    <n v="1530.89"/>
    <s v="T"/>
    <s v="Tecnica Ltd"/>
    <s v="T - Tecnica Ltd"/>
    <x v="788"/>
    <x v="0"/>
    <s v="GIA"/>
    <x v="2"/>
    <b v="0"/>
    <n v="1530.89"/>
    <x v="1"/>
  </r>
  <r>
    <s v="G-400-0400"/>
    <s v="GIA Bank Account"/>
    <s v="09"/>
    <s v="AP-PY"/>
    <x v="116"/>
    <s v="000000011112"/>
    <n v="5157"/>
    <s v="7023-26"/>
    <n v="0"/>
    <n v="9960"/>
    <s v="TTNS100-TNS UK Ltd"/>
    <n v="-9960"/>
    <n v="9960"/>
    <x v="1"/>
    <n v="9960"/>
    <s v="T"/>
    <s v="TNS UK Ltd"/>
    <s v="T - TNS UK Ltd"/>
    <x v="684"/>
    <x v="23"/>
    <s v="GIA"/>
    <x v="2"/>
    <b v="0"/>
    <n v="29880"/>
    <x v="0"/>
  </r>
  <r>
    <s v="G-400-0400"/>
    <s v="GIA Bank Account"/>
    <s v="09"/>
    <s v="AP-PY"/>
    <x v="116"/>
    <s v="000000011113"/>
    <n v="5157"/>
    <s v="7023-27"/>
    <n v="0"/>
    <n v="1344.94"/>
    <s v="TVOD100-Vodafone Limited"/>
    <n v="-1344.94"/>
    <n v="1344.94"/>
    <x v="1"/>
    <n v="1344.94"/>
    <s v="T"/>
    <s v="Vodafone Limited"/>
    <s v="T - Vodafone Limited"/>
    <x v="789"/>
    <x v="0"/>
    <s v="GIA"/>
    <x v="2"/>
    <b v="0"/>
    <n v="3943.97"/>
    <x v="1"/>
  </r>
  <r>
    <s v="G-400-0400"/>
    <s v="GIA Bank Account"/>
    <s v="09"/>
    <s v="AP-PY"/>
    <x v="116"/>
    <s v="000000011114"/>
    <n v="5157"/>
    <s v="7023-28"/>
    <n v="0"/>
    <n v="1221.74"/>
    <s v="TWIL109-Williams Lea Ltd"/>
    <n v="-1221.74"/>
    <n v="1221.74"/>
    <x v="1"/>
    <n v="1221.74"/>
    <s v="T"/>
    <s v="Williams Lea Ltd"/>
    <s v="T - Williams Lea Ltd"/>
    <x v="790"/>
    <x v="0"/>
    <s v="GIA"/>
    <x v="2"/>
    <b v="0"/>
    <n v="1221.74"/>
    <x v="1"/>
  </r>
  <r>
    <s v="G-400-0400"/>
    <s v="GIA Bank Account"/>
    <s v="09"/>
    <s v="AP-PY"/>
    <x v="117"/>
    <s v="000000011115"/>
    <n v="5160"/>
    <s v="7026-1"/>
    <n v="0"/>
    <n v="500"/>
    <s v="ICHR012-Christine Cooper"/>
    <n v="-500"/>
    <n v="500"/>
    <x v="1"/>
    <n v="500"/>
    <s v="I"/>
    <s v="Christine Cooper"/>
    <s v="I - Christine Cooper"/>
    <x v="360"/>
    <x v="0"/>
    <s v="GIA"/>
    <x v="1"/>
    <b v="0"/>
    <n v="10000"/>
    <x v="1"/>
  </r>
  <r>
    <s v="G-400-0400"/>
    <s v="GIA Bank Account"/>
    <s v="09"/>
    <s v="AP-PY"/>
    <x v="117"/>
    <s v="000000011116"/>
    <n v="5160"/>
    <s v="7026-2"/>
    <n v="0"/>
    <n v="61315"/>
    <s v="ICLA001-Clackmannanshire Council"/>
    <n v="-61315"/>
    <n v="61315"/>
    <x v="1"/>
    <n v="61315"/>
    <s v="I"/>
    <s v="Clackmannanshire Council"/>
    <s v="I - Clackmannanshire Council"/>
    <x v="750"/>
    <x v="0"/>
    <s v="GIA"/>
    <x v="1"/>
    <b v="1"/>
    <n v="121055"/>
    <x v="0"/>
  </r>
  <r>
    <s v="G-400-0400"/>
    <s v="GIA Bank Account"/>
    <s v="09"/>
    <s v="AP-PY"/>
    <x v="117"/>
    <s v="000000011117"/>
    <n v="5160"/>
    <s v="7026-3"/>
    <n v="0"/>
    <n v="13000"/>
    <s v="IEAS011-East Neuk festival"/>
    <n v="-13000"/>
    <n v="13000"/>
    <x v="1"/>
    <n v="13000"/>
    <s v="I"/>
    <s v="East Neuk festival"/>
    <s v="I - East Neuk festival"/>
    <x v="791"/>
    <x v="0"/>
    <s v="GIA"/>
    <x v="1"/>
    <b v="0"/>
    <n v="52000"/>
    <x v="0"/>
  </r>
  <r>
    <s v="G-400-0400"/>
    <s v="GIA Bank Account"/>
    <s v="09"/>
    <s v="AP-PY"/>
    <x v="117"/>
    <s v="000000011118"/>
    <n v="5160"/>
    <s v="7026-4"/>
    <n v="0"/>
    <n v="27500"/>
    <s v="IEDI007-Edinburgh International Jazz &amp; Blues Festival"/>
    <n v="-27500"/>
    <n v="27500"/>
    <x v="1"/>
    <n v="27500"/>
    <s v="I"/>
    <s v="Edinburgh International Jazz &amp; Blues Festival"/>
    <s v="I - Edinburgh International Jazz &amp; Blues Festival"/>
    <x v="405"/>
    <x v="0"/>
    <s v="GIA"/>
    <x v="1"/>
    <b v="1"/>
    <n v="110000"/>
    <x v="0"/>
  </r>
  <r>
    <s v="G-400-0400"/>
    <s v="GIA Bank Account"/>
    <s v="09"/>
    <s v="AP-PY"/>
    <x v="117"/>
    <s v="000000011119"/>
    <n v="5160"/>
    <s v="7026-5"/>
    <n v="0"/>
    <n v="542380"/>
    <s v="IGLA001-Glasgow City Council"/>
    <n v="-542380"/>
    <n v="542380"/>
    <x v="1"/>
    <n v="542380"/>
    <s v="I"/>
    <s v="Glasgow City Council"/>
    <s v="I - Glasgow City Council"/>
    <x v="792"/>
    <x v="0"/>
    <s v="GIA"/>
    <x v="1"/>
    <b v="1"/>
    <n v="662908"/>
    <x v="0"/>
  </r>
  <r>
    <s v="G-400-0400"/>
    <s v="GIA Bank Account"/>
    <s v="09"/>
    <s v="AP-PY"/>
    <x v="117"/>
    <s v="000000011120"/>
    <n v="5160"/>
    <s v="7026-6"/>
    <n v="0"/>
    <n v="18750"/>
    <s v="IGRE006-The Gresham Publishing Company Limited"/>
    <n v="-18750"/>
    <n v="18750"/>
    <x v="1"/>
    <n v="18750"/>
    <s v="I"/>
    <s v="The Gresham Publishing Company Limited"/>
    <s v="I - The Gresham Publishing Company Limited"/>
    <x v="793"/>
    <x v="0"/>
    <s v="GIA"/>
    <x v="1"/>
    <b v="0"/>
    <n v="18750"/>
    <x v="1"/>
  </r>
  <r>
    <s v="G-400-0400"/>
    <s v="GIA Bank Account"/>
    <s v="09"/>
    <s v="AP-PY"/>
    <x v="117"/>
    <s v="000000011121"/>
    <n v="5160"/>
    <s v="7026-7"/>
    <n v="0"/>
    <n v="29609"/>
    <s v="IIMA002-Imaginate"/>
    <n v="-29609"/>
    <n v="29609"/>
    <x v="1"/>
    <n v="29609"/>
    <s v="I"/>
    <s v="Imaginate"/>
    <s v="I - Imaginate"/>
    <x v="388"/>
    <x v="0"/>
    <s v="GIA"/>
    <x v="1"/>
    <b v="1"/>
    <n v="144975.01"/>
    <x v="0"/>
  </r>
  <r>
    <s v="G-400-0400"/>
    <s v="GIA Bank Account"/>
    <s v="09"/>
    <s v="AP-PY"/>
    <x v="117"/>
    <s v="000000011122"/>
    <n v="5160"/>
    <s v="7026-8"/>
    <n v="0"/>
    <n v="144947"/>
    <s v="ISTI002-Stirling Council"/>
    <n v="-144947"/>
    <n v="144947"/>
    <x v="1"/>
    <n v="144947"/>
    <s v="I"/>
    <s v="Stirling Council"/>
    <s v="I - Stirling Council"/>
    <x v="794"/>
    <x v="0"/>
    <s v="GIA"/>
    <x v="1"/>
    <b v="1"/>
    <n v="214864"/>
    <x v="0"/>
  </r>
  <r>
    <s v="G-400-0400"/>
    <s v="GIA Bank Account"/>
    <s v="09"/>
    <s v="AP-PY"/>
    <x v="117"/>
    <s v="000000011123"/>
    <n v="5160"/>
    <s v="7026-9"/>
    <n v="0"/>
    <n v="3291"/>
    <s v="IVER001-Verden Studios"/>
    <n v="-3291"/>
    <n v="3291"/>
    <x v="1"/>
    <n v="3291"/>
    <s v="I"/>
    <s v="Verden Studios"/>
    <s v="I - Verden Studios"/>
    <x v="795"/>
    <x v="0"/>
    <s v="GIA"/>
    <x v="1"/>
    <b v="0"/>
    <n v="3291"/>
    <x v="1"/>
  </r>
  <r>
    <s v="G-400-0400"/>
    <s v="GIA Bank Account"/>
    <s v="09"/>
    <s v="AP-PY"/>
    <x v="117"/>
    <s v="000000011124"/>
    <n v="5160"/>
    <s v="7026-10"/>
    <n v="0"/>
    <n v="25736"/>
    <s v="IWES002-West Lothian Council"/>
    <n v="-25736"/>
    <n v="25736"/>
    <x v="1"/>
    <n v="25736"/>
    <s v="I"/>
    <s v="West Lothian Council"/>
    <s v="I - West Lothian Council"/>
    <x v="563"/>
    <x v="0"/>
    <s v="GIA"/>
    <x v="1"/>
    <b v="1"/>
    <n v="308165"/>
    <x v="0"/>
  </r>
  <r>
    <s v="G-400-0400"/>
    <s v="GIA Bank Account"/>
    <s v="09"/>
    <s v="AP-PY"/>
    <x v="117"/>
    <s v="000000011125"/>
    <n v="5160"/>
    <s v="7026-11"/>
    <n v="0"/>
    <n v="51.65"/>
    <s v="TARO100-Arnold Clark Finance Ltd"/>
    <n v="-51.65"/>
    <n v="51.65"/>
    <x v="1"/>
    <n v="51.65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9"/>
    <s v="AP-PY"/>
    <x v="117"/>
    <s v="000000011126"/>
    <n v="5160"/>
    <s v="7026-12"/>
    <n v="0"/>
    <n v="332.68"/>
    <s v="TBEE100-Beathag Mhoireasdan"/>
    <n v="-332.68"/>
    <n v="332.68"/>
    <x v="1"/>
    <n v="332.68"/>
    <s v="T"/>
    <s v="Beathag Mhoireasdan"/>
    <s v="T - Beathag Mhoireasdan"/>
    <x v="595"/>
    <x v="0"/>
    <s v="GIA"/>
    <x v="2"/>
    <b v="0"/>
    <n v="4333.3"/>
    <x v="1"/>
  </r>
  <r>
    <s v="G-400-0400"/>
    <s v="GIA Bank Account"/>
    <s v="09"/>
    <s v="AP-PY"/>
    <x v="117"/>
    <s v="000000011127"/>
    <n v="5160"/>
    <s v="7026-13"/>
    <n v="0"/>
    <n v="876.78"/>
    <s v="TBRI111-British Telecommunications Plc"/>
    <n v="-876.78"/>
    <n v="876.78"/>
    <x v="1"/>
    <n v="876.78"/>
    <s v="T"/>
    <s v="British Telecommunications Plc"/>
    <s v="T - British Telecommunications Plc"/>
    <x v="414"/>
    <x v="0"/>
    <s v="GIA"/>
    <x v="2"/>
    <b v="0"/>
    <n v="3718.79"/>
    <x v="1"/>
  </r>
  <r>
    <s v="G-400-0400"/>
    <s v="GIA Bank Account"/>
    <s v="09"/>
    <s v="AP-PY"/>
    <x v="117"/>
    <s v="000000011128"/>
    <n v="5160"/>
    <s v="7026-14"/>
    <n v="0"/>
    <n v="126.72"/>
    <s v="TCIT106-City Building (Contracts) LLP"/>
    <n v="-126.72"/>
    <n v="126.72"/>
    <x v="1"/>
    <n v="126.72"/>
    <s v="T"/>
    <s v="City Building (Contracts) LLP"/>
    <s v="T - City Building (Contracts) LLP"/>
    <x v="18"/>
    <x v="0"/>
    <s v="GIA"/>
    <x v="2"/>
    <b v="0"/>
    <n v="2304.29"/>
    <x v="1"/>
  </r>
  <r>
    <s v="G-400-0400"/>
    <s v="GIA Bank Account"/>
    <s v="09"/>
    <s v="AP-PY"/>
    <x v="117"/>
    <s v="000000011130"/>
    <n v="5160"/>
    <s v="7026-15"/>
    <n v="0"/>
    <n v="5887.2"/>
    <s v="TDEL101-Dell Products"/>
    <n v="-5887.2"/>
    <n v="5887.2"/>
    <x v="1"/>
    <n v="5887.2"/>
    <s v="T"/>
    <s v="Dell Products"/>
    <s v="T - Dell Products"/>
    <x v="796"/>
    <x v="0"/>
    <s v="GIA"/>
    <x v="2"/>
    <b v="0"/>
    <n v="5887.2"/>
    <x v="1"/>
  </r>
  <r>
    <s v="G-400-0400"/>
    <s v="GIA Bank Account"/>
    <s v="09"/>
    <s v="AP-PY"/>
    <x v="117"/>
    <s v="000000011132"/>
    <n v="5160"/>
    <s v="7026-16"/>
    <n v="0"/>
    <n v="213.96"/>
    <s v="TEAM100-Eagle Couriers (Scotland) Ltd"/>
    <n v="-213.96"/>
    <n v="213.96"/>
    <x v="1"/>
    <n v="213.96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9"/>
    <s v="AP-PY"/>
    <x v="117"/>
    <s v="000000011133"/>
    <n v="5160"/>
    <s v="7026-17"/>
    <n v="0"/>
    <n v="1200"/>
    <s v="TGOV104-Govknow Events Ltd"/>
    <n v="-1200"/>
    <n v="1200"/>
    <x v="1"/>
    <n v="1200"/>
    <s v="T"/>
    <s v="Govknow Events Ltd"/>
    <s v="T - Govknow Events Ltd"/>
    <x v="797"/>
    <x v="0"/>
    <s v="GIA"/>
    <x v="2"/>
    <b v="0"/>
    <n v="1200"/>
    <x v="1"/>
  </r>
  <r>
    <s v="G-400-0400"/>
    <s v="GIA Bank Account"/>
    <s v="09"/>
    <s v="AP-PY"/>
    <x v="117"/>
    <s v="000000011135"/>
    <n v="5160"/>
    <s v="7026-18"/>
    <n v="0"/>
    <n v="109.68"/>
    <s v="TMMD100-Misco"/>
    <n v="-109.68"/>
    <n v="109.68"/>
    <x v="1"/>
    <n v="109.68"/>
    <s v="T"/>
    <s v="Misco"/>
    <s v="T - Misco"/>
    <x v="449"/>
    <x v="0"/>
    <s v="GIA"/>
    <x v="2"/>
    <b v="0"/>
    <n v="4294.1999999999989"/>
    <x v="1"/>
  </r>
  <r>
    <s v="G-400-0400"/>
    <s v="GIA Bank Account"/>
    <s v="09"/>
    <s v="AP-PY"/>
    <x v="117"/>
    <s v="000000011136"/>
    <n v="5160"/>
    <s v="7026-19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09"/>
    <s v="AP-PY"/>
    <x v="117"/>
    <s v="000000011137"/>
    <n v="5160"/>
    <s v="7026-20"/>
    <n v="0"/>
    <n v="148.1"/>
    <s v="TSCO126-Scott Graham"/>
    <n v="-148.1"/>
    <n v="148.1"/>
    <x v="1"/>
    <n v="148.1"/>
    <s v="T"/>
    <s v="Scott Graham"/>
    <s v="T - Scott Graham"/>
    <x v="798"/>
    <x v="0"/>
    <s v="GIA"/>
    <x v="2"/>
    <b v="0"/>
    <n v="148.1"/>
    <x v="1"/>
  </r>
  <r>
    <s v="G-400-0400"/>
    <s v="GIA Bank Account"/>
    <s v="09"/>
    <s v="AP-PY"/>
    <x v="118"/>
    <s v="000000011138"/>
    <n v="5169"/>
    <s v="7041-1"/>
    <n v="0"/>
    <n v="175.62"/>
    <s v="E0134-David Taylor"/>
    <n v="-175.62"/>
    <n v="175.62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9"/>
    <s v="AP-PY"/>
    <x v="118"/>
    <s v="000000011139"/>
    <n v="5169"/>
    <s v="7041-2"/>
    <n v="0"/>
    <n v="101.5"/>
    <s v="E0290-Jackie McNally"/>
    <n v="-101.5"/>
    <n v="101.5"/>
    <x v="0"/>
    <n v="0"/>
    <s v="E"/>
    <s v="Jackie McNally"/>
    <s v="E - Jackie McNally"/>
    <x v="0"/>
    <x v="0"/>
    <s v="GIA"/>
    <x v="0"/>
    <b v="0"/>
    <n v="334393.72000000003"/>
    <x v="0"/>
  </r>
  <r>
    <s v="G-400-0400"/>
    <s v="GIA Bank Account"/>
    <s v="09"/>
    <s v="AP-PY"/>
    <x v="118"/>
    <s v="000000011140"/>
    <n v="5169"/>
    <s v="7041-3"/>
    <n v="0"/>
    <n v="183.16"/>
    <s v="E0371-Leslie Finlay"/>
    <n v="-183.16"/>
    <n v="183.16"/>
    <x v="0"/>
    <n v="0"/>
    <s v="E"/>
    <s v="Leslie Finlay"/>
    <s v="E - Leslie Finlay"/>
    <x v="0"/>
    <x v="0"/>
    <s v="GIA"/>
    <x v="0"/>
    <b v="0"/>
    <n v="334393.72000000003"/>
    <x v="0"/>
  </r>
  <r>
    <s v="G-400-0400"/>
    <s v="GIA Bank Account"/>
    <s v="09"/>
    <s v="AP-PY"/>
    <x v="118"/>
    <s v="000000011141"/>
    <n v="5169"/>
    <s v="7041-4"/>
    <n v="0"/>
    <n v="329.35"/>
    <s v="E1622-Karen Dick"/>
    <n v="-329.35"/>
    <n v="329.35"/>
    <x v="0"/>
    <n v="0"/>
    <s v="E"/>
    <s v="Karen Dick"/>
    <s v="E - Karen Dick"/>
    <x v="0"/>
    <x v="0"/>
    <s v="GIA"/>
    <x v="0"/>
    <b v="0"/>
    <n v="334393.72000000003"/>
    <x v="0"/>
  </r>
  <r>
    <s v="G-400-0400"/>
    <s v="GIA Bank Account"/>
    <s v="09"/>
    <s v="AP-PY"/>
    <x v="118"/>
    <s v="000000011142"/>
    <n v="5169"/>
    <s v="7041-5"/>
    <n v="0"/>
    <n v="125.7"/>
    <s v="E1765-Sophie Bambrough"/>
    <n v="-125.7"/>
    <n v="125.7"/>
    <x v="0"/>
    <n v="0"/>
    <s v="E"/>
    <s v="Sophie Bambrough"/>
    <s v="E - Sophie Bambrough"/>
    <x v="0"/>
    <x v="0"/>
    <s v="GIA"/>
    <x v="0"/>
    <b v="0"/>
    <n v="334393.72000000003"/>
    <x v="0"/>
  </r>
  <r>
    <s v="G-400-0400"/>
    <s v="GIA Bank Account"/>
    <s v="09"/>
    <s v="AP-PY"/>
    <x v="118"/>
    <s v="000000011143"/>
    <n v="5169"/>
    <s v="7041-6"/>
    <n v="0"/>
    <n v="23.1"/>
    <s v="E1902-Catherine Rothwell"/>
    <n v="-23.1"/>
    <n v="23.1"/>
    <x v="0"/>
    <n v="0"/>
    <s v="E"/>
    <s v="Catherine Rothwell"/>
    <s v="E - Catherine Rothwell"/>
    <x v="0"/>
    <x v="0"/>
    <s v="GIA"/>
    <x v="0"/>
    <b v="0"/>
    <n v="334393.72000000003"/>
    <x v="0"/>
  </r>
  <r>
    <s v="G-400-0400"/>
    <s v="GIA Bank Account"/>
    <s v="09"/>
    <s v="AP-PY"/>
    <x v="118"/>
    <s v="000000011144"/>
    <n v="5169"/>
    <s v="7041-7"/>
    <n v="0"/>
    <n v="57132.03"/>
    <s v="TART109-Arts Council Retirement Plan (1994)"/>
    <n v="-57132.03"/>
    <n v="57132.03"/>
    <x v="1"/>
    <n v="57132.03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09"/>
    <s v="AP-PY"/>
    <x v="118"/>
    <s v="000000011145"/>
    <n v="5169"/>
    <s v="7041-8"/>
    <n v="0"/>
    <n v="402"/>
    <s v="TCAM100-Cameron Presentations Ltd"/>
    <n v="-402"/>
    <n v="402"/>
    <x v="1"/>
    <n v="402"/>
    <s v="T"/>
    <s v="Cameron Presentations Ltd"/>
    <s v="T - Cameron Presentations Ltd"/>
    <x v="575"/>
    <x v="0"/>
    <s v="GIA"/>
    <x v="2"/>
    <b v="0"/>
    <n v="2220"/>
    <x v="1"/>
  </r>
  <r>
    <s v="G-400-0400"/>
    <s v="GIA Bank Account"/>
    <s v="09"/>
    <s v="AP-PY"/>
    <x v="118"/>
    <s v="000000011146"/>
    <n v="5169"/>
    <s v="7041-9"/>
    <n v="0"/>
    <n v="2013.36"/>
    <s v="TCAP103-Capita Travel and Events"/>
    <n v="-2013.36"/>
    <n v="2013.36"/>
    <x v="1"/>
    <n v="2013.36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9"/>
    <s v="AP-PY"/>
    <x v="118"/>
    <s v="000000011147"/>
    <n v="5169"/>
    <s v="7041-10"/>
    <n v="0"/>
    <n v="479.99"/>
    <s v="TCHI101-Child Support Agency"/>
    <n v="-479.99"/>
    <n v="479.99"/>
    <x v="1"/>
    <n v="479.99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09"/>
    <s v="AP-PY"/>
    <x v="118"/>
    <s v="000000011149"/>
    <n v="5169"/>
    <s v="7041-11"/>
    <n v="0"/>
    <n v="1024.74"/>
    <s v="TCON100-Computershare Voucher Services"/>
    <n v="-1024.74"/>
    <n v="1024.74"/>
    <x v="1"/>
    <n v="1024.74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09"/>
    <s v="AP-PY"/>
    <x v="118"/>
    <s v="000000011150"/>
    <n v="5169"/>
    <s v="7041-12"/>
    <n v="0"/>
    <n v="156.16999999999999"/>
    <s v="TEDG100-Eden Springs UK Ltd"/>
    <n v="-156.16999999999999"/>
    <n v="156.16999999999999"/>
    <x v="1"/>
    <n v="156.16999999999999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09"/>
    <s v="AP-PY"/>
    <x v="118"/>
    <s v="000000011151"/>
    <n v="5169"/>
    <s v="7041-13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09"/>
    <s v="AP-PY"/>
    <x v="118"/>
    <s v="000000011152"/>
    <n v="5169"/>
    <s v="7041-14"/>
    <n v="0"/>
    <n v="600"/>
    <s v="THAR100-Hands Up For Trad Ltd"/>
    <n v="-600"/>
    <n v="600"/>
    <x v="1"/>
    <n v="600"/>
    <s v="T"/>
    <s v="Hands Up For Trad Ltd"/>
    <s v="T - Hands Up For Trad Ltd"/>
    <x v="780"/>
    <x v="0"/>
    <s v="GIA"/>
    <x v="2"/>
    <b v="0"/>
    <n v="1200"/>
    <x v="1"/>
  </r>
  <r>
    <s v="G-400-0400"/>
    <s v="GIA Bank Account"/>
    <s v="09"/>
    <s v="AP-PY"/>
    <x v="118"/>
    <s v="000000011153"/>
    <n v="5169"/>
    <s v="7041-15"/>
    <n v="0"/>
    <n v="876.98"/>
    <s v="THAZ100-Hays Accountancy &amp; Finance"/>
    <n v="-876.98"/>
    <n v="876.98"/>
    <x v="1"/>
    <n v="876.98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9"/>
    <s v="AP-PY"/>
    <x v="118"/>
    <s v="000000011154"/>
    <n v="5169"/>
    <s v="7041-16"/>
    <n v="0"/>
    <n v="88623.33"/>
    <s v="THMR100-HM Revenue &amp; Customs Only - 961PP10305354"/>
    <n v="-88623.33"/>
    <n v="88623.33"/>
    <x v="1"/>
    <n v="88623.33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09"/>
    <s v="AP-PY"/>
    <x v="118"/>
    <s v="000000011155"/>
    <n v="5169"/>
    <s v="7041-17"/>
    <n v="0"/>
    <n v="1196.52"/>
    <s v="TISL100-Iron Mountain"/>
    <n v="-1196.52"/>
    <n v="1196.52"/>
    <x v="1"/>
    <n v="1196.52"/>
    <s v="T"/>
    <s v="Iron Mountain"/>
    <s v="T - Iron Mountain"/>
    <x v="23"/>
    <x v="0"/>
    <s v="GIA"/>
    <x v="2"/>
    <b v="0"/>
    <n v="23628.210000000003"/>
    <x v="1"/>
  </r>
  <r>
    <s v="G-400-0400"/>
    <s v="GIA Bank Account"/>
    <s v="09"/>
    <s v="AP-PY"/>
    <x v="118"/>
    <s v="000000011156"/>
    <n v="5169"/>
    <s v="7041-18"/>
    <n v="0"/>
    <n v="302.39999999999998"/>
    <s v="TMSF100-MSF Union Dues  -  Ref 38190751"/>
    <n v="-302.39999999999998"/>
    <n v="302.39999999999998"/>
    <x v="1"/>
    <n v="302.39999999999998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09"/>
    <s v="AP-PY"/>
    <x v="118"/>
    <s v="000000011158"/>
    <n v="5169"/>
    <s v="7041-19"/>
    <n v="0"/>
    <n v="622.5"/>
    <s v="TOFF103-Office Care"/>
    <n v="-622.5"/>
    <n v="622.5"/>
    <x v="1"/>
    <n v="622.5"/>
    <s v="T"/>
    <s v="Office Care"/>
    <s v="T - Office Care"/>
    <x v="264"/>
    <x v="0"/>
    <s v="GIA"/>
    <x v="2"/>
    <b v="0"/>
    <n v="8491.49"/>
    <x v="1"/>
  </r>
  <r>
    <s v="G-400-0400"/>
    <s v="GIA Bank Account"/>
    <s v="09"/>
    <s v="AP-PY"/>
    <x v="118"/>
    <s v="000000011159"/>
    <n v="5169"/>
    <s v="7041-20"/>
    <n v="0"/>
    <n v="541.20000000000005"/>
    <s v="TPAL100-Palmaris Services Ltd.,"/>
    <n v="-541.20000000000005"/>
    <n v="541.20000000000005"/>
    <x v="1"/>
    <n v="541.20000000000005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09"/>
    <s v="AP-PY"/>
    <x v="118"/>
    <s v="000000011160"/>
    <n v="5169"/>
    <s v="7041-21"/>
    <n v="0"/>
    <n v="400"/>
    <s v="TPAR103-Park's of Hamilton (Coach Hirers) Ltd"/>
    <n v="-400"/>
    <n v="400"/>
    <x v="1"/>
    <n v="400"/>
    <s v="T"/>
    <s v="Park's of Hamilton (Coach Hirers) Ltd"/>
    <s v="T - Park's of Hamilton (Coach Hirers) Ltd"/>
    <x v="799"/>
    <x v="0"/>
    <s v="GIA"/>
    <x v="2"/>
    <b v="0"/>
    <n v="400"/>
    <x v="1"/>
  </r>
  <r>
    <s v="G-400-0400"/>
    <s v="GIA Bank Account"/>
    <s v="09"/>
    <s v="AP-PY"/>
    <x v="118"/>
    <s v="000000011161"/>
    <n v="5169"/>
    <s v="7041-22"/>
    <n v="0"/>
    <n v="166.18"/>
    <s v="TPCS100-PCS"/>
    <n v="-166.18"/>
    <n v="166.18"/>
    <x v="1"/>
    <n v="166.18"/>
    <s v="T"/>
    <s v="PCS"/>
    <s v="T - PCS"/>
    <x v="148"/>
    <x v="0"/>
    <s v="GIA"/>
    <x v="2"/>
    <b v="0"/>
    <n v="1903.1800000000003"/>
    <x v="1"/>
  </r>
  <r>
    <s v="G-400-0400"/>
    <s v="GIA Bank Account"/>
    <s v="09"/>
    <s v="AP-PY"/>
    <x v="118"/>
    <s v="000000011162"/>
    <n v="5169"/>
    <s v="7041-23"/>
    <n v="0"/>
    <n v="995.44"/>
    <s v="TREE102-Reed Specialist Recruitment Ltd"/>
    <n v="-995.44"/>
    <n v="995.44"/>
    <x v="1"/>
    <n v="995.44"/>
    <s v="T"/>
    <s v="Reed Specialist Recruitment Ltd"/>
    <s v="T - Reed Specialist Recruitment Ltd"/>
    <x v="748"/>
    <x v="0"/>
    <s v="GIA"/>
    <x v="2"/>
    <b v="0"/>
    <n v="11757.52"/>
    <x v="1"/>
  </r>
  <r>
    <s v="G-400-0400"/>
    <s v="GIA Bank Account"/>
    <s v="09"/>
    <s v="AP-PY"/>
    <x v="118"/>
    <s v="000000011163"/>
    <n v="5169"/>
    <s v="7041-24"/>
    <n v="0"/>
    <n v="354"/>
    <s v="TSAR105-Saramago Ltd"/>
    <n v="-354"/>
    <n v="354"/>
    <x v="1"/>
    <n v="354"/>
    <s v="T"/>
    <s v="Saramago Ltd"/>
    <s v="T - Saramago Ltd"/>
    <x v="424"/>
    <x v="0"/>
    <s v="GIA"/>
    <x v="2"/>
    <b v="0"/>
    <n v="3388.3900000000003"/>
    <x v="1"/>
  </r>
  <r>
    <s v="G-400-0400"/>
    <s v="GIA Bank Account"/>
    <s v="09"/>
    <s v="AP-PY"/>
    <x v="118"/>
    <s v="000000011164"/>
    <n v="5169"/>
    <s v="7041-25"/>
    <n v="0"/>
    <n v="1773.31"/>
    <s v="TSPR100-Spotless Commercial Cleaning Ltd"/>
    <n v="-1773.31"/>
    <n v="1773.31"/>
    <x v="1"/>
    <n v="1773.31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09"/>
    <s v="AP-PY"/>
    <x v="118"/>
    <s v="000000011165"/>
    <n v="5169"/>
    <s v="7041-26"/>
    <n v="0"/>
    <n v="135"/>
    <s v="TSTR102-Strathclyde Pension Fund - EMP129/PF4313"/>
    <n v="-135"/>
    <n v="135"/>
    <x v="1"/>
    <n v="13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9"/>
    <s v="AP-PY"/>
    <x v="118"/>
    <s v="000000011166"/>
    <n v="5169"/>
    <s v="7041-27"/>
    <n v="0"/>
    <n v="12539.49"/>
    <s v="TSTR103-Strathclyde Pension Fund - EMP129/PF4313"/>
    <n v="-12539.49"/>
    <n v="12539.49"/>
    <x v="1"/>
    <n v="12539.49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09"/>
    <s v="AP-PY"/>
    <x v="118"/>
    <s v="000000011167"/>
    <n v="5169"/>
    <s v="7041-28"/>
    <n v="0"/>
    <n v="4700"/>
    <s v="TTHE126-The List Ltd"/>
    <n v="-4700"/>
    <n v="4700"/>
    <x v="1"/>
    <n v="4700"/>
    <s v="T"/>
    <s v="The List Ltd"/>
    <s v="T - The List Ltd"/>
    <x v="800"/>
    <x v="0"/>
    <s v="GIA"/>
    <x v="2"/>
    <b v="0"/>
    <n v="4925"/>
    <x v="1"/>
  </r>
  <r>
    <s v="G-400-0400"/>
    <s v="GIA Bank Account"/>
    <s v="09"/>
    <s v="AP-PY"/>
    <x v="118"/>
    <s v="000000011168"/>
    <n v="5169"/>
    <s v="7041-29"/>
    <n v="0"/>
    <n v="2500"/>
    <s v="TTHE153-The British Council"/>
    <n v="-2500"/>
    <n v="2500"/>
    <x v="1"/>
    <n v="2500"/>
    <s v="T"/>
    <s v="The British Council"/>
    <s v="T - The British Council"/>
    <x v="801"/>
    <x v="0"/>
    <s v="GIA"/>
    <x v="2"/>
    <b v="0"/>
    <n v="10500"/>
    <x v="1"/>
  </r>
  <r>
    <s v="G-400-0400"/>
    <s v="GIA Bank Account"/>
    <s v="09"/>
    <s v="AP-PY"/>
    <x v="119"/>
    <s v="000000011169"/>
    <n v="5174"/>
    <s v="7046-1"/>
    <n v="0"/>
    <n v="625"/>
    <s v="G100452-Nick Holdstock"/>
    <n v="-625"/>
    <n v="625"/>
    <x v="1"/>
    <n v="625"/>
    <s v="G"/>
    <s v="Nick Holdstock"/>
    <s v="G - Nick Holdstock"/>
    <x v="605"/>
    <x v="0"/>
    <s v="GIA"/>
    <x v="1"/>
    <b v="0"/>
    <n v="2500"/>
    <x v="1"/>
  </r>
  <r>
    <s v="G-400-0400"/>
    <s v="GIA Bank Account"/>
    <s v="09"/>
    <s v="AP-PY"/>
    <x v="119"/>
    <s v="000000011170"/>
    <n v="5174"/>
    <s v="7046-2"/>
    <n v="0"/>
    <n v="777"/>
    <s v="G100549-MungoÔÇÖs Hi Fi"/>
    <n v="-777"/>
    <n v="777"/>
    <x v="1"/>
    <n v="777"/>
    <s v="G"/>
    <s v="MungoÔÇÖs Hi Fi"/>
    <s v="G - MungoÔÇÖs Hi Fi"/>
    <x v="735"/>
    <x v="0"/>
    <s v="GIA"/>
    <x v="1"/>
    <b v="0"/>
    <n v="3110"/>
    <x v="1"/>
  </r>
  <r>
    <s v="G-400-0400"/>
    <s v="GIA Bank Account"/>
    <s v="09"/>
    <s v="AP-PY"/>
    <x v="119"/>
    <s v="000000011171"/>
    <n v="5174"/>
    <s v="7046-3"/>
    <n v="0"/>
    <n v="1000"/>
    <s v="IARC003-Architecture + Design Scotland"/>
    <n v="-1000"/>
    <n v="1000"/>
    <x v="1"/>
    <n v="1000"/>
    <s v="I"/>
    <s v="Architecture + Design Scotland"/>
    <s v="I - Architecture + Design Scotland"/>
    <x v="802"/>
    <x v="0"/>
    <s v="GIA"/>
    <x v="1"/>
    <b v="0"/>
    <n v="1000"/>
    <x v="1"/>
  </r>
  <r>
    <s v="G-400-0400"/>
    <s v="GIA Bank Account"/>
    <s v="09"/>
    <s v="AP-PY"/>
    <x v="119"/>
    <s v="000000011172"/>
    <n v="5174"/>
    <s v="7046-4"/>
    <n v="0"/>
    <n v="23740"/>
    <s v="IASS004-Assembly Theatre"/>
    <n v="-23740"/>
    <n v="23740"/>
    <x v="1"/>
    <n v="23740"/>
    <s v="I"/>
    <s v="Assembly Theatre"/>
    <s v="I - Assembly Theatre"/>
    <x v="803"/>
    <x v="0"/>
    <s v="GIA"/>
    <x v="1"/>
    <b v="0"/>
    <n v="23740"/>
    <x v="1"/>
  </r>
  <r>
    <s v="G-400-0400"/>
    <s v="GIA Bank Account"/>
    <s v="09"/>
    <s v="AP-PY"/>
    <x v="119"/>
    <s v="000000011173"/>
    <n v="5174"/>
    <s v="7046-5"/>
    <n v="0"/>
    <n v="24300"/>
    <s v="ICLA001-Clackmannanshire Council"/>
    <n v="-24300"/>
    <n v="24300"/>
    <x v="1"/>
    <n v="24300"/>
    <s v="I"/>
    <s v="Clackmannanshire Council"/>
    <s v="I - Clackmannanshire Council"/>
    <x v="750"/>
    <x v="0"/>
    <s v="GIA"/>
    <x v="1"/>
    <b v="0"/>
    <n v="121055"/>
    <x v="0"/>
  </r>
  <r>
    <s v="G-400-0400"/>
    <s v="GIA Bank Account"/>
    <s v="09"/>
    <s v="AP-PY"/>
    <x v="119"/>
    <s v="000000011174"/>
    <n v="5174"/>
    <s v="7046-6"/>
    <n v="0"/>
    <n v="12506"/>
    <s v="IDRA001-Drake Music Scotland"/>
    <n v="-12506"/>
    <n v="12506"/>
    <x v="1"/>
    <n v="12506"/>
    <s v="I"/>
    <s v="Drake Music Scotland"/>
    <s v="I - Drake Music Scotland"/>
    <x v="428"/>
    <x v="0"/>
    <s v="GIA"/>
    <x v="1"/>
    <b v="0"/>
    <n v="19850"/>
    <x v="1"/>
  </r>
  <r>
    <s v="G-400-0400"/>
    <s v="GIA Bank Account"/>
    <s v="09"/>
    <s v="AP-PY"/>
    <x v="119"/>
    <s v="000000011175"/>
    <n v="5174"/>
    <s v="7046-7"/>
    <n v="0"/>
    <n v="26000"/>
    <s v="IEAS011-East Neuk festival"/>
    <n v="-26000"/>
    <n v="26000"/>
    <x v="1"/>
    <n v="26000"/>
    <s v="I"/>
    <s v="East Neuk festival"/>
    <s v="I - East Neuk festival"/>
    <x v="791"/>
    <x v="0"/>
    <s v="GIA"/>
    <x v="1"/>
    <b v="1"/>
    <n v="52000"/>
    <x v="0"/>
  </r>
  <r>
    <s v="G-400-0400"/>
    <s v="GIA Bank Account"/>
    <s v="09"/>
    <s v="AP-PY"/>
    <x v="119"/>
    <s v="000000011176"/>
    <n v="5174"/>
    <s v="7046-8"/>
    <n v="0"/>
    <n v="4500"/>
    <s v="IFRA003-Frances Priest"/>
    <n v="-4500"/>
    <n v="4500"/>
    <x v="1"/>
    <n v="4500"/>
    <s v="I"/>
    <s v="Frances Priest"/>
    <s v="I - Frances Priest"/>
    <x v="804"/>
    <x v="0"/>
    <s v="GIA"/>
    <x v="1"/>
    <b v="0"/>
    <n v="4500"/>
    <x v="1"/>
  </r>
  <r>
    <s v="G-400-0400"/>
    <s v="GIA Bank Account"/>
    <s v="09"/>
    <s v="AP-PY"/>
    <x v="119"/>
    <s v="000000011177"/>
    <n v="5174"/>
    <s v="7046-9"/>
    <n v="0"/>
    <n v="3750"/>
    <s v="IHAN009-Hanna Tuulikki"/>
    <n v="-3750"/>
    <n v="3750"/>
    <x v="1"/>
    <n v="3750"/>
    <s v="I"/>
    <s v="Hanna Tuulikki"/>
    <s v="I - Hanna Tuulikki"/>
    <x v="805"/>
    <x v="0"/>
    <s v="GIA"/>
    <x v="1"/>
    <b v="0"/>
    <n v="3750"/>
    <x v="1"/>
  </r>
  <r>
    <s v="G-400-0400"/>
    <s v="GIA Bank Account"/>
    <s v="09"/>
    <s v="AP-PY"/>
    <x v="119"/>
    <s v="000000011178"/>
    <n v="5174"/>
    <s v="7046-10"/>
    <n v="0"/>
    <n v="3371"/>
    <s v="IHOP002-Hope United"/>
    <n v="-3371"/>
    <n v="3371"/>
    <x v="1"/>
    <n v="3371"/>
    <s v="I"/>
    <s v="Hope United"/>
    <s v="I - Hope United"/>
    <x v="806"/>
    <x v="0"/>
    <s v="GIA"/>
    <x v="1"/>
    <b v="0"/>
    <n v="3371"/>
    <x v="1"/>
  </r>
  <r>
    <s v="G-400-0400"/>
    <s v="GIA Bank Account"/>
    <s v="09"/>
    <s v="AP-PY"/>
    <x v="119"/>
    <s v="000000011179"/>
    <n v="5174"/>
    <s v="7046-11"/>
    <n v="0"/>
    <n v="21218"/>
    <s v="INOR002-North Ayrshire Council"/>
    <n v="-21218"/>
    <n v="21218"/>
    <x v="1"/>
    <n v="21218"/>
    <s v="I"/>
    <s v="North Ayrshire Council"/>
    <s v="I - North Ayrshire Council"/>
    <x v="745"/>
    <x v="0"/>
    <s v="GIA"/>
    <x v="1"/>
    <b v="0"/>
    <n v="233394"/>
    <x v="0"/>
  </r>
  <r>
    <s v="G-400-0400"/>
    <s v="GIA Bank Account"/>
    <s v="09"/>
    <s v="AP-PY"/>
    <x v="119"/>
    <s v="000000011180"/>
    <n v="5174"/>
    <s v="7046-12"/>
    <n v="0"/>
    <n v="18750"/>
    <s v="ISAM003-SambaYaBamba"/>
    <n v="-18750"/>
    <n v="18750"/>
    <x v="1"/>
    <n v="18750"/>
    <s v="I"/>
    <s v="SambaYaBamba"/>
    <s v="I - SambaYaBamba"/>
    <x v="807"/>
    <x v="0"/>
    <s v="GIA"/>
    <x v="1"/>
    <b v="0"/>
    <n v="18750"/>
    <x v="1"/>
  </r>
  <r>
    <s v="G-400-0400"/>
    <s v="GIA Bank Account"/>
    <s v="09"/>
    <s v="AP-PY"/>
    <x v="119"/>
    <s v="000000011181"/>
    <n v="5174"/>
    <s v="7046-13"/>
    <n v="0"/>
    <n v="40194"/>
    <s v="ISCO035-Scottish Documentary Institute (SDI)"/>
    <n v="-40194"/>
    <n v="40194"/>
    <x v="1"/>
    <n v="40194"/>
    <s v="I"/>
    <s v="Scottish Documentary Institute (SDI)"/>
    <s v="I - Scottish Documentary Institute (SDI)"/>
    <x v="721"/>
    <x v="0"/>
    <s v="GIA"/>
    <x v="1"/>
    <b v="1"/>
    <n v="61194"/>
    <x v="0"/>
  </r>
  <r>
    <s v="G-400-0400"/>
    <s v="GIA Bank Account"/>
    <s v="09"/>
    <s v="AP-PY"/>
    <x v="119"/>
    <s v="000000011182"/>
    <n v="5174"/>
    <s v="7046-14"/>
    <n v="0"/>
    <n v="23250"/>
    <s v="ITHE016-The National Galleries of Scotland"/>
    <n v="-23250"/>
    <n v="23250"/>
    <x v="1"/>
    <n v="23250"/>
    <s v="I"/>
    <s v="The National Galleries of Scotland"/>
    <s v="I - The National Galleries of Scotland"/>
    <x v="111"/>
    <x v="0"/>
    <s v="GIA"/>
    <x v="1"/>
    <b v="0"/>
    <n v="158472"/>
    <x v="0"/>
  </r>
  <r>
    <s v="G-400-0400"/>
    <s v="GIA Bank Account"/>
    <s v="09"/>
    <s v="AP-PY"/>
    <x v="119"/>
    <s v="000000011183"/>
    <n v="5174"/>
    <s v="7046-15"/>
    <n v="0"/>
    <n v="199900"/>
    <s v="IYOU001-YouthLink Scotland"/>
    <n v="-199900"/>
    <n v="199900"/>
    <x v="1"/>
    <n v="199900"/>
    <s v="I"/>
    <s v="YouthLink Scotland"/>
    <s v="I - YouthLink Scotland"/>
    <x v="472"/>
    <x v="0"/>
    <s v="GIA"/>
    <x v="1"/>
    <b v="1"/>
    <n v="438989"/>
    <x v="0"/>
  </r>
  <r>
    <s v="G-400-0400"/>
    <s v="GIA Bank Account"/>
    <s v="09"/>
    <s v="AP-PY"/>
    <x v="119"/>
    <s v="000000011184"/>
    <n v="5174"/>
    <s v="7046-16"/>
    <n v="0"/>
    <n v="114.39"/>
    <s v="TARO100-Arnold Clark Finance Ltd"/>
    <n v="-114.39"/>
    <n v="114.39"/>
    <x v="1"/>
    <n v="114.39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9"/>
    <s v="AP-PY"/>
    <x v="119"/>
    <s v="000000011186"/>
    <n v="5174"/>
    <s v="7046-17"/>
    <n v="0"/>
    <n v="713.75"/>
    <s v="TCAP103-Capita Travel and Events"/>
    <n v="-713.75"/>
    <n v="713.75"/>
    <x v="1"/>
    <n v="713.75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09"/>
    <s v="AP-PY"/>
    <x v="119"/>
    <s v="000000011187"/>
    <n v="5174"/>
    <s v="7046-18"/>
    <n v="0"/>
    <n v="455"/>
    <s v="TCEM100-City of Edinburgh Methodist Church"/>
    <n v="-455"/>
    <n v="455"/>
    <x v="1"/>
    <n v="455"/>
    <s v="T"/>
    <s v="City of Edinburgh Methodist Church"/>
    <s v="T - City of Edinburgh Methodist Church"/>
    <x v="141"/>
    <x v="0"/>
    <s v="GIA"/>
    <x v="2"/>
    <b v="0"/>
    <n v="1394.8"/>
    <x v="1"/>
  </r>
  <r>
    <s v="G-400-0400"/>
    <s v="GIA Bank Account"/>
    <s v="09"/>
    <s v="AP-PY"/>
    <x v="119"/>
    <s v="000000011188"/>
    <n v="5174"/>
    <s v="7046-19"/>
    <n v="0"/>
    <n v="109.2"/>
    <s v="TROB111-Robert Wiseman Dairies Ltd"/>
    <n v="-109.2"/>
    <n v="109.2"/>
    <x v="1"/>
    <n v="109.2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09"/>
    <s v="AP-PY"/>
    <x v="119"/>
    <s v="000000011189"/>
    <n v="5174"/>
    <s v="7046-20"/>
    <n v="0"/>
    <n v="1256.71"/>
    <s v="TSAR105-Saramago Ltd"/>
    <n v="-1256.71"/>
    <n v="1256.71"/>
    <x v="1"/>
    <n v="1256.71"/>
    <s v="T"/>
    <s v="Saramago Ltd"/>
    <s v="T - Saramago Ltd"/>
    <x v="424"/>
    <x v="0"/>
    <s v="GIA"/>
    <x v="2"/>
    <b v="0"/>
    <n v="3388.3900000000003"/>
    <x v="1"/>
  </r>
  <r>
    <s v="G-400-0400"/>
    <s v="GIA Bank Account"/>
    <s v="09"/>
    <s v="AP-PY"/>
    <x v="119"/>
    <s v="000000011190"/>
    <n v="5174"/>
    <s v="7046-21"/>
    <n v="0"/>
    <n v="76.400000000000006"/>
    <s v="TSHR101-Shred-It Limited"/>
    <n v="-76.400000000000006"/>
    <n v="76.400000000000006"/>
    <x v="1"/>
    <n v="76.400000000000006"/>
    <s v="T"/>
    <s v="Shred-It Limited"/>
    <s v="T - Shred-It Limited"/>
    <x v="86"/>
    <x v="0"/>
    <s v="GIA"/>
    <x v="2"/>
    <b v="0"/>
    <n v="3247.48"/>
    <x v="1"/>
  </r>
  <r>
    <s v="G-400-0400"/>
    <s v="GIA Bank Account"/>
    <s v="09"/>
    <s v="AP-PY"/>
    <x v="120"/>
    <s v="000000011191"/>
    <n v="5245"/>
    <s v="7094-1"/>
    <n v="0"/>
    <n v="41.45"/>
    <s v="E0134-David Taylor"/>
    <n v="-41.45"/>
    <n v="41.45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09"/>
    <s v="AP-PY"/>
    <x v="120"/>
    <s v="000000011192"/>
    <n v="5245"/>
    <s v="7094-2"/>
    <n v="0"/>
    <n v="320.45999999999998"/>
    <s v="E0382-Jennifer Armitage"/>
    <n v="-320.45999999999998"/>
    <n v="320.45999999999998"/>
    <x v="0"/>
    <n v="0"/>
    <s v="E"/>
    <s v="Jennifer Armitage"/>
    <s v="E - Jennifer Armitage"/>
    <x v="0"/>
    <x v="0"/>
    <s v="GIA"/>
    <x v="0"/>
    <b v="0"/>
    <n v="334393.72000000003"/>
    <x v="0"/>
  </r>
  <r>
    <s v="G-400-0400"/>
    <s v="GIA Bank Account"/>
    <s v="09"/>
    <s v="AP-PY"/>
    <x v="120"/>
    <s v="000000011193"/>
    <n v="5245"/>
    <s v="7094-3"/>
    <n v="0"/>
    <n v="128.36000000000001"/>
    <s v="E0424-Alastair Evans"/>
    <n v="-128.36000000000001"/>
    <n v="128.36000000000001"/>
    <x v="0"/>
    <n v="0"/>
    <s v="E"/>
    <s v="Alastair Evans"/>
    <s v="E - Alastair Evans"/>
    <x v="0"/>
    <x v="0"/>
    <s v="GIA"/>
    <x v="0"/>
    <b v="0"/>
    <n v="334393.72000000003"/>
    <x v="0"/>
  </r>
  <r>
    <s v="G-400-0400"/>
    <s v="GIA Bank Account"/>
    <s v="09"/>
    <s v="AP-PY"/>
    <x v="120"/>
    <s v="000000011195"/>
    <n v="5245"/>
    <s v="7094-4"/>
    <n v="0"/>
    <n v="122.42"/>
    <s v="E0428-Laura MacKenzie Stuart"/>
    <n v="-122.42"/>
    <n v="122.42"/>
    <x v="0"/>
    <n v="0"/>
    <s v="E"/>
    <s v="Laura MacKenzie Stuart"/>
    <s v="E - Laura MacKenzie Stuart"/>
    <x v="0"/>
    <x v="0"/>
    <s v="GIA"/>
    <x v="0"/>
    <b v="0"/>
    <n v="334393.72000000003"/>
    <x v="0"/>
  </r>
  <r>
    <s v="G-400-0400"/>
    <s v="GIA Bank Account"/>
    <s v="09"/>
    <s v="AP-PY"/>
    <x v="120"/>
    <s v="000000011196"/>
    <n v="5245"/>
    <s v="7094-5"/>
    <n v="0"/>
    <n v="19.149999999999999"/>
    <s v="E0610-Lynsey McLeod"/>
    <n v="-19.149999999999999"/>
    <n v="19.149999999999999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09"/>
    <s v="AP-PY"/>
    <x v="120"/>
    <s v="000000011198"/>
    <n v="5245"/>
    <s v="7094-6"/>
    <n v="0"/>
    <n v="114.75"/>
    <s v="E1690-Joan Parr"/>
    <n v="-114.75"/>
    <n v="114.75"/>
    <x v="0"/>
    <n v="0"/>
    <s v="E"/>
    <s v="Joan Parr"/>
    <s v="E - Joan Parr"/>
    <x v="0"/>
    <x v="0"/>
    <s v="GIA"/>
    <x v="0"/>
    <b v="0"/>
    <n v="334393.72000000003"/>
    <x v="0"/>
  </r>
  <r>
    <s v="G-400-0400"/>
    <s v="GIA Bank Account"/>
    <s v="09"/>
    <s v="AP-PY"/>
    <x v="120"/>
    <s v="000000011199"/>
    <n v="5245"/>
    <s v="7094-7"/>
    <n v="0"/>
    <n v="136.63999999999999"/>
    <s v="E1730-Chrissie Ruckley"/>
    <n v="-136.63999999999999"/>
    <n v="136.63999999999999"/>
    <x v="0"/>
    <n v="0"/>
    <s v="E"/>
    <s v="Chrissie Ruckley"/>
    <s v="E - Chrissie Ruckley"/>
    <x v="0"/>
    <x v="0"/>
    <s v="GIA"/>
    <x v="0"/>
    <b v="0"/>
    <n v="334393.72000000003"/>
    <x v="0"/>
  </r>
  <r>
    <s v="G-400-0400"/>
    <s v="GIA Bank Account"/>
    <s v="09"/>
    <s v="AP-PY"/>
    <x v="120"/>
    <s v="000000011201"/>
    <n v="5245"/>
    <s v="7094-8"/>
    <n v="0"/>
    <n v="15.9"/>
    <s v="E1828-Leonie Bell"/>
    <n v="-15.9"/>
    <n v="15.9"/>
    <x v="0"/>
    <n v="0"/>
    <s v="E"/>
    <s v="Leonie Bell"/>
    <s v="E - Leonie Bell"/>
    <x v="0"/>
    <x v="0"/>
    <s v="GIA"/>
    <x v="0"/>
    <b v="0"/>
    <n v="334393.72000000003"/>
    <x v="0"/>
  </r>
  <r>
    <s v="G-400-0400"/>
    <s v="GIA Bank Account"/>
    <s v="09"/>
    <s v="AP-PY"/>
    <x v="120"/>
    <s v="000000011202"/>
    <n v="5245"/>
    <s v="7094-9"/>
    <n v="0"/>
    <n v="116.27"/>
    <s v="E1848-Raymond Black"/>
    <n v="-116.27"/>
    <n v="116.27"/>
    <x v="0"/>
    <n v="0"/>
    <s v="E"/>
    <s v="Raymond Black"/>
    <s v="E - Raymond Black"/>
    <x v="0"/>
    <x v="0"/>
    <s v="GIA"/>
    <x v="0"/>
    <b v="0"/>
    <n v="334393.72000000003"/>
    <x v="0"/>
  </r>
  <r>
    <s v="G-400-0400"/>
    <s v="GIA Bank Account"/>
    <s v="09"/>
    <s v="AP-PY"/>
    <x v="120"/>
    <s v="000000011203"/>
    <n v="5245"/>
    <s v="7094-10"/>
    <n v="0"/>
    <n v="19"/>
    <s v="E1866-Kirstin MacLeod"/>
    <n v="-19"/>
    <n v="19"/>
    <x v="0"/>
    <n v="0"/>
    <s v="E"/>
    <s v="Kirstin MacLeod"/>
    <s v="E - Kirstin MacLeod"/>
    <x v="0"/>
    <x v="0"/>
    <s v="GIA"/>
    <x v="0"/>
    <b v="0"/>
    <n v="334393.72000000003"/>
    <x v="0"/>
  </r>
  <r>
    <s v="G-400-0400"/>
    <s v="GIA Bank Account"/>
    <s v="09"/>
    <s v="AP-PY"/>
    <x v="120"/>
    <s v="000000011204"/>
    <n v="5245"/>
    <s v="7094-11"/>
    <n v="0"/>
    <n v="89.56"/>
    <s v="E1875-Lulu Johnston"/>
    <n v="-89.56"/>
    <n v="89.56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09"/>
    <s v="AP-PY"/>
    <x v="120"/>
    <s v="000000011205"/>
    <n v="5245"/>
    <s v="7094-12"/>
    <n v="0"/>
    <n v="14.9"/>
    <s v="E1893-Colin Bradie"/>
    <n v="-14.9"/>
    <n v="14.9"/>
    <x v="0"/>
    <n v="0"/>
    <s v="E"/>
    <s v="Colin Bradie"/>
    <s v="E - Colin Bradie"/>
    <x v="0"/>
    <x v="0"/>
    <s v="GIA"/>
    <x v="0"/>
    <b v="0"/>
    <n v="334393.72000000003"/>
    <x v="0"/>
  </r>
  <r>
    <s v="G-400-0400"/>
    <s v="GIA Bank Account"/>
    <s v="09"/>
    <s v="AP-PY"/>
    <x v="120"/>
    <s v="000000011206"/>
    <n v="5245"/>
    <s v="7094-13"/>
    <n v="0"/>
    <n v="66.2"/>
    <s v="E1895-Emma Campbell"/>
    <n v="-66.2"/>
    <n v="66.2"/>
    <x v="0"/>
    <n v="0"/>
    <s v="E"/>
    <s v="Emma Campbell"/>
    <s v="E - Emma Campbell"/>
    <x v="0"/>
    <x v="0"/>
    <s v="GIA"/>
    <x v="0"/>
    <b v="0"/>
    <n v="334393.72000000003"/>
    <x v="0"/>
  </r>
  <r>
    <s v="G-400-0400"/>
    <s v="GIA Bank Account"/>
    <s v="09"/>
    <s v="AP-PY"/>
    <x v="120"/>
    <s v="000000011207"/>
    <n v="5245"/>
    <s v="7094-14"/>
    <n v="0"/>
    <n v="12.95"/>
    <s v="E1897-Christine Halsall"/>
    <n v="-12.95"/>
    <n v="12.95"/>
    <x v="0"/>
    <n v="0"/>
    <s v="E"/>
    <s v="Christine Halsall"/>
    <s v="E - Christine Halsall"/>
    <x v="0"/>
    <x v="0"/>
    <s v="GIA"/>
    <x v="0"/>
    <b v="0"/>
    <n v="334393.72000000003"/>
    <x v="0"/>
  </r>
  <r>
    <s v="G-400-0400"/>
    <s v="GIA Bank Account"/>
    <s v="09"/>
    <s v="AP-PY"/>
    <x v="120"/>
    <s v="000000011210"/>
    <n v="5245"/>
    <s v="7094-15"/>
    <n v="0"/>
    <n v="449.41"/>
    <s v="E1899-Natalie Usher"/>
    <n v="-449.41"/>
    <n v="449.41"/>
    <x v="0"/>
    <n v="0"/>
    <s v="E"/>
    <s v="Natalie Usher"/>
    <s v="E - Natalie Usher"/>
    <x v="0"/>
    <x v="0"/>
    <s v="GIA"/>
    <x v="0"/>
    <b v="0"/>
    <n v="334393.72000000003"/>
    <x v="0"/>
  </r>
  <r>
    <s v="G-400-0400"/>
    <s v="GIA Bank Account"/>
    <s v="09"/>
    <s v="AP-PY"/>
    <x v="120"/>
    <s v="000000011211"/>
    <n v="5245"/>
    <s v="7094-16"/>
    <n v="0"/>
    <n v="27.5"/>
    <s v="E1902-Catherine Rothwell"/>
    <n v="-27.5"/>
    <n v="27.5"/>
    <x v="0"/>
    <n v="0"/>
    <s v="E"/>
    <s v="Catherine Rothwell"/>
    <s v="E - Catherine Rothwell"/>
    <x v="0"/>
    <x v="0"/>
    <s v="GIA"/>
    <x v="0"/>
    <b v="0"/>
    <n v="334393.72000000003"/>
    <x v="0"/>
  </r>
  <r>
    <s v="G-400-0400"/>
    <s v="GIA Bank Account"/>
    <s v="09"/>
    <s v="AP-PY"/>
    <x v="120"/>
    <s v="000000011213"/>
    <n v="5245"/>
    <s v="7094-17"/>
    <n v="0"/>
    <n v="98.38"/>
    <s v="E1918-Katherine Deans"/>
    <n v="-98.38"/>
    <n v="98.38"/>
    <x v="0"/>
    <n v="0"/>
    <s v="E"/>
    <s v="Katherine Deans"/>
    <s v="E - Katherine Deans"/>
    <x v="0"/>
    <x v="0"/>
    <s v="GIA"/>
    <x v="0"/>
    <b v="0"/>
    <n v="334393.72000000003"/>
    <x v="0"/>
  </r>
  <r>
    <s v="G-400-0400"/>
    <s v="GIA Bank Account"/>
    <s v="09"/>
    <s v="AP-PY"/>
    <x v="120"/>
    <s v="000000011214"/>
    <n v="5245"/>
    <s v="7094-18"/>
    <n v="0"/>
    <n v="64"/>
    <s v="TARO100-Arnold Clark Finance Ltd"/>
    <n v="-64"/>
    <n v="64"/>
    <x v="1"/>
    <n v="64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09"/>
    <s v="AP-PY"/>
    <x v="120"/>
    <s v="000000011215"/>
    <n v="5245"/>
    <s v="7094-19"/>
    <n v="0"/>
    <n v="170"/>
    <s v="TEDI112-Edinburgh Larder"/>
    <n v="-170"/>
    <n v="170"/>
    <x v="1"/>
    <n v="170"/>
    <s v="T"/>
    <s v="Edinburgh Larder"/>
    <s v="T - Edinburgh Larder"/>
    <x v="617"/>
    <x v="0"/>
    <s v="GIA"/>
    <x v="2"/>
    <b v="0"/>
    <n v="3320"/>
    <x v="1"/>
  </r>
  <r>
    <s v="G-400-0400"/>
    <s v="GIA Bank Account"/>
    <s v="09"/>
    <s v="AP-PY"/>
    <x v="120"/>
    <s v="000000011216"/>
    <n v="5245"/>
    <s v="7094-20"/>
    <n v="0"/>
    <n v="864.8"/>
    <s v="THAZ100-Hays Accountancy &amp; Finance"/>
    <n v="-864.8"/>
    <n v="864.8"/>
    <x v="1"/>
    <n v="864.8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09"/>
    <s v="AP-PY"/>
    <x v="120"/>
    <s v="000000011217"/>
    <n v="5245"/>
    <s v="7094-21"/>
    <n v="0"/>
    <n v="32.299999999999997"/>
    <s v="TJEN107-Jenna Main"/>
    <n v="-32.299999999999997"/>
    <n v="32.299999999999997"/>
    <x v="1"/>
    <n v="32.299999999999997"/>
    <s v="T"/>
    <s v="Jenna Main"/>
    <s v="T - Jenna Main"/>
    <x v="808"/>
    <x v="0"/>
    <s v="GIA"/>
    <x v="2"/>
    <b v="0"/>
    <n v="32.299999999999997"/>
    <x v="1"/>
  </r>
  <r>
    <s v="G-400-0400"/>
    <s v="GIA Bank Account"/>
    <s v="09"/>
    <s v="AP-PY"/>
    <x v="120"/>
    <s v="000000011218"/>
    <n v="5245"/>
    <s v="7094-22"/>
    <n v="0"/>
    <n v="208.5"/>
    <s v="TLIN103-Linda Strachan"/>
    <n v="-208.5"/>
    <n v="208.5"/>
    <x v="1"/>
    <n v="208.5"/>
    <s v="T"/>
    <s v="Linda Strachan"/>
    <s v="T - Linda Strachan"/>
    <x v="809"/>
    <x v="0"/>
    <s v="GIA"/>
    <x v="2"/>
    <b v="0"/>
    <n v="208.5"/>
    <x v="1"/>
  </r>
  <r>
    <s v="G-400-0400"/>
    <s v="GIA Bank Account"/>
    <s v="09"/>
    <s v="AP-PY"/>
    <x v="120"/>
    <s v="000000011220"/>
    <n v="5245"/>
    <s v="7094-23"/>
    <n v="0"/>
    <n v="1757.5"/>
    <s v="TMIC103-Michael Higson"/>
    <n v="-1757.5"/>
    <n v="1757.5"/>
    <x v="1"/>
    <n v="1757.5"/>
    <s v="T"/>
    <s v="Michael Higson"/>
    <s v="T - Michael Higson"/>
    <x v="810"/>
    <x v="0"/>
    <s v="GIA"/>
    <x v="2"/>
    <b v="0"/>
    <n v="1757.5"/>
    <x v="1"/>
  </r>
  <r>
    <s v="G-400-0400"/>
    <s v="GIA Bank Account"/>
    <s v="09"/>
    <s v="AP-PY"/>
    <x v="120"/>
    <s v="000000011221"/>
    <n v="5245"/>
    <s v="7094-24"/>
    <n v="0"/>
    <n v="600"/>
    <s v="TSTR105-Straight Cut Media"/>
    <n v="-600"/>
    <n v="600"/>
    <x v="1"/>
    <n v="600"/>
    <s v="T"/>
    <s v="Straight Cut Media"/>
    <s v="T - Straight Cut Media"/>
    <x v="257"/>
    <x v="0"/>
    <s v="GIA"/>
    <x v="2"/>
    <b v="0"/>
    <n v="9025"/>
    <x v="1"/>
  </r>
  <r>
    <s v="G-400-0400"/>
    <s v="GIA Bank Account"/>
    <s v="09"/>
    <s v="AP-PY"/>
    <x v="121"/>
    <s v="000000011222"/>
    <n v="5261"/>
    <s v="7129-1"/>
    <n v="0"/>
    <n v="105"/>
    <s v="E0352-Hazel Paton"/>
    <n v="-105"/>
    <n v="105"/>
    <x v="0"/>
    <n v="0"/>
    <s v="E"/>
    <s v="Hazel Paton"/>
    <s v="E - Hazel Paton"/>
    <x v="0"/>
    <x v="0"/>
    <s v="GIA"/>
    <x v="0"/>
    <b v="0"/>
    <n v="334393.72000000003"/>
    <x v="0"/>
  </r>
  <r>
    <s v="G-400-0400"/>
    <s v="GIA Bank Account"/>
    <s v="09"/>
    <s v="AP-PY"/>
    <x v="121"/>
    <s v="000000011223"/>
    <n v="5261"/>
    <s v="7129-2"/>
    <n v="0"/>
    <n v="217.46"/>
    <s v="E0435-James McKenzie"/>
    <n v="-217.46"/>
    <n v="217.46"/>
    <x v="0"/>
    <n v="0"/>
    <s v="E"/>
    <s v="James McKenzie"/>
    <s v="E - James McKenzie"/>
    <x v="0"/>
    <x v="0"/>
    <s v="GIA"/>
    <x v="0"/>
    <b v="0"/>
    <n v="334393.72000000003"/>
    <x v="0"/>
  </r>
  <r>
    <s v="G-400-0400"/>
    <s v="GIA Bank Account"/>
    <s v="09"/>
    <s v="AP-PY"/>
    <x v="121"/>
    <s v="000000011224"/>
    <n v="5261"/>
    <s v="7129-3"/>
    <n v="0"/>
    <n v="53.58"/>
    <s v="E0925-Andrew Leitch"/>
    <n v="-53.58"/>
    <n v="53.58"/>
    <x v="0"/>
    <n v="0"/>
    <s v="E"/>
    <s v="Andrew Leitch"/>
    <s v="E - Andrew Leitch"/>
    <x v="0"/>
    <x v="0"/>
    <s v="GIA"/>
    <x v="0"/>
    <b v="0"/>
    <n v="334393.72000000003"/>
    <x v="0"/>
  </r>
  <r>
    <s v="G-400-0400"/>
    <s v="GIA Bank Account"/>
    <s v="09"/>
    <s v="AP-PY"/>
    <x v="121"/>
    <s v="000000011225"/>
    <n v="5261"/>
    <s v="7129-4"/>
    <n v="0"/>
    <n v="211.4"/>
    <s v="E1709-Anita Clark"/>
    <n v="-211.4"/>
    <n v="211.4"/>
    <x v="0"/>
    <n v="0"/>
    <s v="E"/>
    <s v="Anita Clark"/>
    <s v="E - Anita Clark"/>
    <x v="0"/>
    <x v="0"/>
    <s v="GIA"/>
    <x v="0"/>
    <b v="0"/>
    <n v="334393.72000000003"/>
    <x v="0"/>
  </r>
  <r>
    <s v="G-400-0400"/>
    <s v="GIA Bank Account"/>
    <s v="09"/>
    <s v="AP-PY"/>
    <x v="121"/>
    <s v="000000011226"/>
    <n v="5261"/>
    <s v="7129-5"/>
    <n v="0"/>
    <n v="28"/>
    <s v="E1746-Janice Kelly"/>
    <n v="-28"/>
    <n v="28"/>
    <x v="0"/>
    <n v="0"/>
    <s v="E"/>
    <s v="Janice Kelly"/>
    <s v="E - Janice Kelly"/>
    <x v="0"/>
    <x v="0"/>
    <s v="GIA"/>
    <x v="0"/>
    <b v="0"/>
    <n v="334393.72000000003"/>
    <x v="0"/>
  </r>
  <r>
    <s v="G-400-0400"/>
    <s v="GIA Bank Account"/>
    <s v="09"/>
    <s v="AP-PY"/>
    <x v="121"/>
    <s v="000000011227"/>
    <n v="5261"/>
    <s v="7129-6"/>
    <n v="0"/>
    <n v="117.15"/>
    <s v="E1758-Clare Hewitt"/>
    <n v="-117.15"/>
    <n v="117.15"/>
    <x v="0"/>
    <n v="0"/>
    <s v="E"/>
    <s v="Clare Hewitt"/>
    <s v="E - Clare Hewitt"/>
    <x v="0"/>
    <x v="0"/>
    <s v="GIA"/>
    <x v="0"/>
    <b v="0"/>
    <n v="334393.72000000003"/>
    <x v="0"/>
  </r>
  <r>
    <s v="G-400-0400"/>
    <s v="GIA Bank Account"/>
    <s v="09"/>
    <s v="AP-PY"/>
    <x v="121"/>
    <s v="000000011228"/>
    <n v="5261"/>
    <s v="7129-7"/>
    <n v="0"/>
    <n v="88"/>
    <s v="E1848-Raymond Black"/>
    <n v="-88"/>
    <n v="88"/>
    <x v="0"/>
    <n v="0"/>
    <s v="E"/>
    <s v="Raymond Black"/>
    <s v="E - Raymond Black"/>
    <x v="0"/>
    <x v="0"/>
    <s v="GIA"/>
    <x v="0"/>
    <b v="0"/>
    <n v="334393.72000000003"/>
    <x v="0"/>
  </r>
  <r>
    <s v="G-400-0400"/>
    <s v="GIA Bank Account"/>
    <s v="09"/>
    <s v="AP-PY"/>
    <x v="121"/>
    <s v="000000011229"/>
    <n v="5261"/>
    <s v="7129-8"/>
    <n v="0"/>
    <n v="688.4"/>
    <s v="E1874-Ian Stevenson"/>
    <n v="-688.4"/>
    <n v="688.4"/>
    <x v="0"/>
    <n v="0"/>
    <s v="E"/>
    <s v="Ian Stevenson"/>
    <s v="E - Ian Stevenson"/>
    <x v="0"/>
    <x v="0"/>
    <s v="GIA"/>
    <x v="0"/>
    <b v="0"/>
    <n v="334393.72000000003"/>
    <x v="0"/>
  </r>
  <r>
    <s v="G-400-0400"/>
    <s v="GIA Bank Account"/>
    <s v="09"/>
    <s v="AP-PY"/>
    <x v="121"/>
    <s v="000000011230"/>
    <n v="5261"/>
    <s v="7129-9"/>
    <n v="0"/>
    <n v="151.19999999999999"/>
    <s v="E1899-Natalie Usher"/>
    <n v="-151.19999999999999"/>
    <n v="151.19999999999999"/>
    <x v="0"/>
    <n v="0"/>
    <s v="E"/>
    <s v="Natalie Usher"/>
    <s v="E - Natalie Usher"/>
    <x v="0"/>
    <x v="0"/>
    <s v="GIA"/>
    <x v="0"/>
    <b v="0"/>
    <n v="334393.72000000003"/>
    <x v="0"/>
  </r>
  <r>
    <s v="G-400-0400"/>
    <s v="GIA Bank Account"/>
    <s v="09"/>
    <s v="AP-PY"/>
    <x v="121"/>
    <s v="000000011231"/>
    <n v="5261"/>
    <s v="7129-10"/>
    <n v="0"/>
    <n v="72.94"/>
    <s v="E1904-Morag Macdonald"/>
    <n v="-72.94"/>
    <n v="72.94"/>
    <x v="0"/>
    <n v="0"/>
    <s v="E"/>
    <s v="Morag Macdonald"/>
    <s v="E - Morag Macdonald"/>
    <x v="0"/>
    <x v="0"/>
    <s v="GIA"/>
    <x v="0"/>
    <b v="0"/>
    <n v="334393.72000000003"/>
    <x v="0"/>
  </r>
  <r>
    <s v="G-400-0400"/>
    <s v="GIA Bank Account"/>
    <s v="09"/>
    <s v="AP-PY"/>
    <x v="121"/>
    <s v="000000011232"/>
    <n v="5261"/>
    <s v="7129-11"/>
    <n v="0"/>
    <n v="199.96"/>
    <s v="E1916-Laura Black"/>
    <n v="-199.96"/>
    <n v="199.96"/>
    <x v="0"/>
    <n v="0"/>
    <s v="E"/>
    <s v="Laura Black"/>
    <s v="E - Laura Black"/>
    <x v="0"/>
    <x v="0"/>
    <s v="GIA"/>
    <x v="0"/>
    <b v="0"/>
    <n v="334393.72000000003"/>
    <x v="0"/>
  </r>
  <r>
    <s v="G-400-0400"/>
    <s v="GIA Bank Account"/>
    <s v="09"/>
    <s v="AP-PY"/>
    <x v="121"/>
    <s v="000000011233"/>
    <n v="5261"/>
    <s v="7129-12"/>
    <n v="0"/>
    <n v="59"/>
    <s v="E1921-James Coltham"/>
    <n v="-59"/>
    <n v="59"/>
    <x v="0"/>
    <n v="0"/>
    <s v="E"/>
    <s v="James Coltham"/>
    <s v="E - James Coltham"/>
    <x v="0"/>
    <x v="0"/>
    <s v="GIA"/>
    <x v="0"/>
    <b v="0"/>
    <n v="334393.72000000003"/>
    <x v="0"/>
  </r>
  <r>
    <s v="G-400-0400"/>
    <s v="GIA Bank Account"/>
    <s v="09"/>
    <s v="AP-PY"/>
    <x v="121"/>
    <s v="000000011234"/>
    <n v="5261"/>
    <s v="7129-13"/>
    <n v="0"/>
    <n v="22"/>
    <s v="E1924-Claire Adams"/>
    <n v="-22"/>
    <n v="22"/>
    <x v="0"/>
    <n v="0"/>
    <s v="E"/>
    <s v="Claire Adams"/>
    <s v="E - Claire Adams"/>
    <x v="0"/>
    <x v="0"/>
    <s v="GIA"/>
    <x v="0"/>
    <b v="0"/>
    <n v="334393.72000000003"/>
    <x v="0"/>
  </r>
  <r>
    <s v="G-400-0400"/>
    <s v="GIA Bank Account"/>
    <s v="09"/>
    <s v="AP-PY"/>
    <x v="121"/>
    <s v="000000011235"/>
    <n v="5261"/>
    <s v="7129-14"/>
    <n v="0"/>
    <n v="35951.050000000003"/>
    <s v="G100122-Cove Park Ltd"/>
    <n v="-35951.050000000003"/>
    <n v="35951.050000000003"/>
    <x v="1"/>
    <n v="35951.050000000003"/>
    <s v="G"/>
    <s v="Cove Park Ltd"/>
    <s v="G - Cove Park Ltd"/>
    <x v="185"/>
    <x v="0"/>
    <s v="GIA"/>
    <x v="1"/>
    <b v="1"/>
    <n v="351009.41"/>
    <x v="0"/>
  </r>
  <r>
    <s v="G-400-0400"/>
    <s v="GIA Bank Account"/>
    <s v="09"/>
    <s v="AP-PY"/>
    <x v="121"/>
    <s v="000000011236"/>
    <n v="5261"/>
    <s v="7129-15"/>
    <n v="0"/>
    <n v="14816"/>
    <s v="G100184-Tron Theatre Limited"/>
    <n v="-14816"/>
    <n v="14816"/>
    <x v="1"/>
    <n v="14816"/>
    <s v="G"/>
    <s v="Tron Theatre Limited"/>
    <s v="G - Tron Theatre Limited"/>
    <x v="241"/>
    <x v="0"/>
    <s v="GIA"/>
    <x v="1"/>
    <b v="0"/>
    <n v="827068"/>
    <x v="0"/>
  </r>
  <r>
    <s v="G-400-0400"/>
    <s v="GIA Bank Account"/>
    <s v="09"/>
    <s v="AP-PY"/>
    <x v="121"/>
    <s v="000000011237"/>
    <n v="5261"/>
    <s v="7129-16"/>
    <n v="0"/>
    <n v="192114"/>
    <s v="IABE001-Aberdeen City Council"/>
    <n v="-192114"/>
    <n v="192114"/>
    <x v="1"/>
    <n v="192114"/>
    <s v="I"/>
    <s v="Aberdeen City Council"/>
    <s v="I - Aberdeen City Council"/>
    <x v="811"/>
    <x v="0"/>
    <s v="GIA"/>
    <x v="1"/>
    <b v="1"/>
    <n v="220414"/>
    <x v="0"/>
  </r>
  <r>
    <s v="G-400-0400"/>
    <s v="GIA Bank Account"/>
    <s v="09"/>
    <s v="AP-PY"/>
    <x v="121"/>
    <s v="000000011238"/>
    <n v="5261"/>
    <s v="7129-17"/>
    <n v="0"/>
    <n v="2717"/>
    <s v="IAIL002-Ailie Cohen Puppet Maker"/>
    <n v="-2717"/>
    <n v="2717"/>
    <x v="1"/>
    <n v="2717"/>
    <s v="I"/>
    <s v="Ailie Cohen Puppet Maker"/>
    <s v="I - Ailie Cohen Puppet Maker"/>
    <x v="267"/>
    <x v="0"/>
    <s v="GIA"/>
    <x v="1"/>
    <b v="0"/>
    <n v="38118"/>
    <x v="0"/>
  </r>
  <r>
    <s v="G-400-0400"/>
    <s v="GIA Bank Account"/>
    <s v="09"/>
    <s v="AP-PY"/>
    <x v="121"/>
    <s v="000000011239"/>
    <n v="5261"/>
    <s v="7129-18"/>
    <n v="0"/>
    <n v="31516"/>
    <s v="IBAU001-Radio Forth (Bauer Academy)"/>
    <n v="-31516"/>
    <n v="31516"/>
    <x v="1"/>
    <n v="31516"/>
    <s v="I"/>
    <s v="Radio Forth (Bauer Academy)"/>
    <s v="I - Radio Forth (Bauer Academy)"/>
    <x v="812"/>
    <x v="0"/>
    <s v="GIA"/>
    <x v="1"/>
    <b v="1"/>
    <n v="31516"/>
    <x v="0"/>
  </r>
  <r>
    <s v="G-400-0400"/>
    <s v="GIA Bank Account"/>
    <s v="09"/>
    <s v="AP-PY"/>
    <x v="121"/>
    <s v="000000011240"/>
    <n v="5261"/>
    <s v="7129-19"/>
    <n v="0"/>
    <n v="16685"/>
    <s v="ICOL006-Colston Milton Parish Church"/>
    <n v="-16685"/>
    <n v="16685"/>
    <x v="1"/>
    <n v="16685"/>
    <s v="I"/>
    <s v="Colston Milton Parish Church"/>
    <s v="I - Colston Milton Parish Church"/>
    <x v="813"/>
    <x v="0"/>
    <s v="GIA"/>
    <x v="1"/>
    <b v="0"/>
    <n v="16685"/>
    <x v="1"/>
  </r>
  <r>
    <s v="G-400-0400"/>
    <s v="GIA Bank Account"/>
    <s v="09"/>
    <s v="AP-PY"/>
    <x v="121"/>
    <s v="000000011241"/>
    <n v="5261"/>
    <s v="7129-20"/>
    <n v="0"/>
    <n v="1250"/>
    <s v="ICOM007-Comhairle nan Eilean Siar"/>
    <n v="-1250"/>
    <n v="1250"/>
    <x v="1"/>
    <n v="1250"/>
    <s v="I"/>
    <s v="Comhairle nan Eilean Siar"/>
    <s v="I - Comhairle nan Eilean Siar"/>
    <x v="535"/>
    <x v="0"/>
    <s v="GIA"/>
    <x v="1"/>
    <b v="0"/>
    <n v="116060"/>
    <x v="0"/>
  </r>
  <r>
    <s v="G-400-0400"/>
    <s v="GIA Bank Account"/>
    <s v="09"/>
    <s v="AP-PY"/>
    <x v="121"/>
    <s v="000000011242"/>
    <n v="5261"/>
    <s v="7129-21"/>
    <n v="0"/>
    <n v="60000"/>
    <s v="ICRE011-Creative Carbon Scotland"/>
    <n v="-60000"/>
    <n v="60000"/>
    <x v="1"/>
    <n v="60000"/>
    <s v="I"/>
    <s v="Creative Carbon Scotland"/>
    <s v="I - Creative Carbon Scotland"/>
    <x v="103"/>
    <x v="0"/>
    <s v="GIA"/>
    <x v="1"/>
    <b v="1"/>
    <n v="160000"/>
    <x v="0"/>
  </r>
  <r>
    <s v="G-400-0400"/>
    <s v="GIA Bank Account"/>
    <s v="09"/>
    <s v="AP-PY"/>
    <x v="121"/>
    <s v="000000011243"/>
    <n v="5261"/>
    <s v="7129-22"/>
    <n v="0"/>
    <n v="16201"/>
    <s v="IEAS002-East Dunbartonshire Council"/>
    <n v="-16201"/>
    <n v="16201"/>
    <x v="1"/>
    <n v="16201"/>
    <s v="I"/>
    <s v="East Dunbartonshire Council"/>
    <s v="I - East Dunbartonshire Council"/>
    <x v="41"/>
    <x v="0"/>
    <s v="GIA"/>
    <x v="1"/>
    <b v="0"/>
    <n v="342725"/>
    <x v="0"/>
  </r>
  <r>
    <s v="G-400-0400"/>
    <s v="GIA Bank Account"/>
    <s v="09"/>
    <s v="AP-PY"/>
    <x v="121"/>
    <s v="000000011244"/>
    <n v="5261"/>
    <s v="7129-23"/>
    <n v="0"/>
    <n v="80000"/>
    <s v="IFIF003-Fife Cultural Trust Ltd-ON at Fife"/>
    <n v="-80000"/>
    <n v="80000"/>
    <x v="1"/>
    <n v="80000"/>
    <s v="I"/>
    <s v="Fife Cultural Trust Ltd-ON at Fife"/>
    <s v="I - Fife Cultural Trust Ltd-ON at Fife"/>
    <x v="536"/>
    <x v="0"/>
    <s v="GIA"/>
    <x v="1"/>
    <b v="1"/>
    <n v="160000"/>
    <x v="0"/>
  </r>
  <r>
    <s v="G-400-0400"/>
    <s v="GIA Bank Account"/>
    <s v="09"/>
    <s v="AP-PY"/>
    <x v="121"/>
    <s v="000000011245"/>
    <n v="5261"/>
    <s v="7129-24"/>
    <n v="0"/>
    <n v="6307"/>
    <s v="IGRE001-The Green Door Studio Community Interest Company"/>
    <n v="-6307"/>
    <n v="6307"/>
    <x v="1"/>
    <n v="6307"/>
    <s v="I"/>
    <s v="The Green Door Studio Community Interest Company"/>
    <s v="I - The Green Door Studio Community Interest Company"/>
    <x v="814"/>
    <x v="0"/>
    <s v="GIA"/>
    <x v="1"/>
    <b v="0"/>
    <n v="31971"/>
    <x v="0"/>
  </r>
  <r>
    <s v="G-400-0400"/>
    <s v="GIA Bank Account"/>
    <s v="09"/>
    <s v="AP-PY"/>
    <x v="121"/>
    <s v="000000011246"/>
    <n v="5261"/>
    <s v="7129-25"/>
    <n v="0"/>
    <n v="13182"/>
    <s v="IKIB001-Kibble Education and Care Centre"/>
    <n v="-13182"/>
    <n v="13182"/>
    <x v="1"/>
    <n v="13182"/>
    <s v="I"/>
    <s v="Kibble Education and Care Centre"/>
    <s v="I - Kibble Education and Care Centre"/>
    <x v="815"/>
    <x v="0"/>
    <s v="GIA"/>
    <x v="1"/>
    <b v="0"/>
    <n v="13182"/>
    <x v="1"/>
  </r>
  <r>
    <s v="G-400-0400"/>
    <s v="GIA Bank Account"/>
    <s v="09"/>
    <s v="AP-PY"/>
    <x v="121"/>
    <s v="000000011247"/>
    <n v="5261"/>
    <s v="7129-26"/>
    <n v="0"/>
    <n v="3071"/>
    <s v="ILAU011-Laura Mandleberg"/>
    <n v="-3071"/>
    <n v="3071"/>
    <x v="1"/>
    <n v="3071"/>
    <s v="I"/>
    <s v="Laura Mandleberg"/>
    <s v="I - Laura Mandleberg"/>
    <x v="629"/>
    <x v="0"/>
    <s v="GIA"/>
    <x v="1"/>
    <b v="0"/>
    <n v="5421"/>
    <x v="1"/>
  </r>
  <r>
    <s v="G-400-0400"/>
    <s v="GIA Bank Account"/>
    <s v="09"/>
    <s v="AP-PY"/>
    <x v="121"/>
    <s v="000000011248"/>
    <n v="5261"/>
    <s v="7129-27"/>
    <n v="0"/>
    <n v="2000"/>
    <s v="ILEI001-Leisure and Culture Dundee"/>
    <n v="-2000"/>
    <n v="2000"/>
    <x v="1"/>
    <n v="2000"/>
    <s v="I"/>
    <s v="Leisure and Culture Dundee"/>
    <s v="I - Leisure and Culture Dundee"/>
    <x v="816"/>
    <x v="0"/>
    <s v="GIA"/>
    <x v="1"/>
    <b v="0"/>
    <n v="134500"/>
    <x v="0"/>
  </r>
  <r>
    <s v="G-400-0400"/>
    <s v="GIA Bank Account"/>
    <s v="09"/>
    <s v="AP-PY"/>
    <x v="121"/>
    <s v="000000011250"/>
    <n v="5261"/>
    <s v="7129-28"/>
    <n v="0"/>
    <n v="51350"/>
    <s v="IPIL001-Pilot Year - Jump Cut  (Starfish)"/>
    <n v="-51350"/>
    <n v="51350"/>
    <x v="1"/>
    <n v="51350"/>
    <s v="I"/>
    <s v="Pilot Year - Jump Cut (Starfish)"/>
    <s v="I - Pilot Year - Jump Cut (Starfish)"/>
    <x v="817"/>
    <x v="0"/>
    <s v="GIA"/>
    <x v="1"/>
    <b v="1"/>
    <n v="51350"/>
    <x v="0"/>
  </r>
  <r>
    <s v="G-400-0400"/>
    <s v="GIA Bank Account"/>
    <s v="09"/>
    <s v="AP-PY"/>
    <x v="121"/>
    <s v="000000011251"/>
    <n v="5261"/>
    <s v="7129-29"/>
    <n v="0"/>
    <n v="23939"/>
    <s v="ISCO003-Scottish Borders Council"/>
    <n v="-23939"/>
    <n v="23939"/>
    <x v="1"/>
    <n v="23939"/>
    <s v="I"/>
    <s v="Scottish Borders Council"/>
    <s v="I - Scottish Borders Council"/>
    <x v="435"/>
    <x v="0"/>
    <s v="GIA"/>
    <x v="1"/>
    <b v="0"/>
    <n v="342359.46"/>
    <x v="0"/>
  </r>
  <r>
    <s v="G-400-0400"/>
    <s v="GIA Bank Account"/>
    <s v="09"/>
    <s v="AP-PY"/>
    <x v="121"/>
    <s v="000000011252"/>
    <n v="5261"/>
    <s v="7129-30"/>
    <n v="0"/>
    <n v="10000"/>
    <s v="ISCO051-Scottish Music Information Centre Ltd"/>
    <n v="-10000"/>
    <n v="10000"/>
    <x v="1"/>
    <n v="10000"/>
    <s v="I"/>
    <s v="Scottish Music Information Centre Ltd"/>
    <s v="I - Scottish Music Information Centre Ltd"/>
    <x v="483"/>
    <x v="0"/>
    <s v="GIA"/>
    <x v="1"/>
    <b v="0"/>
    <n v="85000"/>
    <x v="0"/>
  </r>
  <r>
    <s v="G-400-0400"/>
    <s v="GIA Bank Account"/>
    <s v="09"/>
    <s v="AP-PY"/>
    <x v="121"/>
    <s v="000000011253"/>
    <n v="5261"/>
    <s v="7129-31"/>
    <n v="0"/>
    <n v="27500"/>
    <s v="ISCR001-Screen Education Edinburgh"/>
    <n v="-27500"/>
    <n v="27500"/>
    <x v="1"/>
    <n v="27500"/>
    <s v="I"/>
    <s v="Screen Education Edinburgh"/>
    <s v="I - Screen Education Edinburgh"/>
    <x v="344"/>
    <x v="0"/>
    <s v="GIA"/>
    <x v="1"/>
    <b v="1"/>
    <n v="63000"/>
    <x v="0"/>
  </r>
  <r>
    <s v="G-400-0400"/>
    <s v="GIA Bank Account"/>
    <s v="09"/>
    <s v="AP-PY"/>
    <x v="121"/>
    <s v="000000011254"/>
    <n v="5261"/>
    <s v="7129-32"/>
    <n v="0"/>
    <n v="50000"/>
    <s v="ITHE033-The Princes Trust"/>
    <n v="-50000"/>
    <n v="50000"/>
    <x v="1"/>
    <n v="50000"/>
    <s v="I"/>
    <s v="The Princes Trust"/>
    <s v="I - The Princes Trust"/>
    <x v="437"/>
    <x v="0"/>
    <s v="GIA"/>
    <x v="1"/>
    <b v="1"/>
    <n v="74395"/>
    <x v="0"/>
  </r>
  <r>
    <s v="G-400-0400"/>
    <s v="GIA Bank Account"/>
    <s v="09"/>
    <s v="AP-PY"/>
    <x v="121"/>
    <s v="000000011255"/>
    <n v="5261"/>
    <s v="7129-33"/>
    <n v="0"/>
    <n v="11957"/>
    <s v="TAUD101-Audit Scotland"/>
    <n v="-11957"/>
    <n v="11957"/>
    <x v="1"/>
    <n v="11957"/>
    <s v="T"/>
    <s v="Audit Scotland"/>
    <s v="T - Audit Scotland"/>
    <x v="373"/>
    <x v="17"/>
    <s v="GIA"/>
    <x v="2"/>
    <b v="0"/>
    <n v="66068"/>
    <x v="0"/>
  </r>
  <r>
    <s v="G-400-0400"/>
    <s v="GIA Bank Account"/>
    <s v="09"/>
    <s v="AP-PY"/>
    <x v="121"/>
    <s v="000000011256"/>
    <n v="5261"/>
    <s v="7129-34"/>
    <n v="0"/>
    <n v="5760"/>
    <s v="TBAD100-Badenoch &amp; Clark Limited"/>
    <n v="-5760"/>
    <n v="5760"/>
    <x v="1"/>
    <n v="5760"/>
    <s v="T"/>
    <s v="Badenoch &amp; Clark Limited"/>
    <s v="T - Badenoch &amp; Clark Limited"/>
    <x v="162"/>
    <x v="0"/>
    <s v="GIA"/>
    <x v="2"/>
    <b v="0"/>
    <n v="24406.799999999999"/>
    <x v="1"/>
  </r>
  <r>
    <s v="G-400-0400"/>
    <s v="GIA Bank Account"/>
    <s v="09"/>
    <s v="AP-PY"/>
    <x v="121"/>
    <s v="000000011257"/>
    <n v="5261"/>
    <s v="7129-35"/>
    <n v="0"/>
    <n v="3000"/>
    <s v="TDOU100-DotMailer Ltd"/>
    <n v="-3000"/>
    <n v="3000"/>
    <x v="1"/>
    <n v="3000"/>
    <s v="T"/>
    <s v="DotMailer Ltd"/>
    <s v="T - DotMailer Ltd"/>
    <x v="246"/>
    <x v="0"/>
    <s v="GIA"/>
    <x v="2"/>
    <b v="0"/>
    <n v="5943.5199999999995"/>
    <x v="1"/>
  </r>
  <r>
    <s v="G-400-0400"/>
    <s v="GIA Bank Account"/>
    <s v="09"/>
    <s v="AP-PY"/>
    <x v="121"/>
    <s v="000000011258"/>
    <n v="5261"/>
    <s v="7129-36"/>
    <n v="0"/>
    <n v="1200"/>
    <s v="TLAW101-Law At Work Ltd"/>
    <n v="-1200"/>
    <n v="1200"/>
    <x v="1"/>
    <n v="1200"/>
    <s v="T"/>
    <s v="Law At Work Ltd"/>
    <s v="T - Law At Work Ltd"/>
    <x v="298"/>
    <x v="0"/>
    <s v="GIA"/>
    <x v="2"/>
    <b v="0"/>
    <n v="17280"/>
    <x v="1"/>
  </r>
  <r>
    <s v="G-400-0400"/>
    <s v="GIA Bank Account"/>
    <s v="09"/>
    <s v="AP-PY"/>
    <x v="121"/>
    <s v="000000011259"/>
    <n v="5261"/>
    <s v="7129-37"/>
    <n v="0"/>
    <n v="51.5"/>
    <s v="TLON100-Caffia Coffee Group"/>
    <n v="-51.5"/>
    <n v="51.5"/>
    <x v="1"/>
    <n v="51.5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09"/>
    <s v="AP-PY"/>
    <x v="121"/>
    <s v="000000011260"/>
    <n v="5261"/>
    <s v="7129-38"/>
    <n v="0"/>
    <n v="137.76"/>
    <s v="TMMD100-Misco"/>
    <n v="-137.76"/>
    <n v="137.76"/>
    <x v="1"/>
    <n v="137.76"/>
    <s v="T"/>
    <s v="Misco"/>
    <s v="T - Misco"/>
    <x v="449"/>
    <x v="0"/>
    <s v="GIA"/>
    <x v="2"/>
    <b v="0"/>
    <n v="4294.1999999999989"/>
    <x v="1"/>
  </r>
  <r>
    <s v="G-400-0400"/>
    <s v="GIA Bank Account"/>
    <s v="09"/>
    <s v="AP-PY"/>
    <x v="121"/>
    <s v="000000011261"/>
    <n v="5261"/>
    <s v="7129-39"/>
    <n v="0"/>
    <n v="91.46"/>
    <s v="TMUS101-Museums Galleries Scotland (MGS)"/>
    <n v="-91.46"/>
    <n v="91.46"/>
    <x v="1"/>
    <n v="91.46"/>
    <s v="T"/>
    <s v="Museums Galleries Scotland (MGS)"/>
    <s v="T - Museums Galleries Scotland (MGS)"/>
    <x v="818"/>
    <x v="0"/>
    <s v="GIA"/>
    <x v="2"/>
    <b v="0"/>
    <n v="91.46"/>
    <x v="1"/>
  </r>
  <r>
    <s v="G-400-0400"/>
    <s v="GIA Bank Account"/>
    <s v="09"/>
    <s v="AP-PY"/>
    <x v="121"/>
    <s v="000000011262"/>
    <n v="5261"/>
    <s v="7129-40"/>
    <n v="0"/>
    <n v="84"/>
    <s v="TNOR107-Fannan &amp; Scott Ltd t/a Northern Services"/>
    <n v="-84"/>
    <n v="84"/>
    <x v="1"/>
    <n v="84"/>
    <s v="T"/>
    <s v="Fannan &amp; Scott Ltd t/a Northern Services"/>
    <s v="T - Fannan &amp; Scott Ltd t/a Northern Services"/>
    <x v="422"/>
    <x v="0"/>
    <s v="GIA"/>
    <x v="2"/>
    <b v="0"/>
    <n v="500.4"/>
    <x v="1"/>
  </r>
  <r>
    <s v="G-400-0400"/>
    <s v="GIA Bank Account"/>
    <s v="09"/>
    <s v="AP-PY"/>
    <x v="121"/>
    <s v="000000011263"/>
    <n v="5261"/>
    <s v="7129-41"/>
    <n v="0"/>
    <n v="165"/>
    <s v="TPAC102-Out of the Blue Arts &amp; Education Trust"/>
    <n v="-165"/>
    <n v="165"/>
    <x v="1"/>
    <n v="165"/>
    <s v="T"/>
    <s v="Out of the Blue Arts &amp; Education Trust"/>
    <s v="T - Out of the Blue Arts &amp; Education Trust"/>
    <x v="651"/>
    <x v="0"/>
    <s v="GIA"/>
    <x v="2"/>
    <b v="0"/>
    <n v="487.5"/>
    <x v="1"/>
  </r>
  <r>
    <s v="G-400-0400"/>
    <s v="GIA Bank Account"/>
    <s v="09"/>
    <s v="AP-PY"/>
    <x v="121"/>
    <s v="000000011264"/>
    <n v="5261"/>
    <s v="7129-42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09"/>
    <s v="AP-PY"/>
    <x v="121"/>
    <s v="000000011265"/>
    <n v="5261"/>
    <s v="7129-43"/>
    <n v="0"/>
    <n v="6249.01"/>
    <s v="TPUL101-Pulsant (Scotland) Ltd"/>
    <n v="-6249.01"/>
    <n v="6249.01"/>
    <x v="1"/>
    <n v="6249.01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09"/>
    <s v="AP-PY"/>
    <x v="121"/>
    <s v="000000011266"/>
    <n v="5261"/>
    <s v="7129-44"/>
    <n v="0"/>
    <n v="315.83999999999997"/>
    <s v="TROY102-Royal Conservatoire of Scotland"/>
    <n v="-315.83999999999997"/>
    <n v="315.83999999999997"/>
    <x v="1"/>
    <n v="315.83999999999997"/>
    <s v="T"/>
    <s v="Royal Conservatoire of Scotland"/>
    <s v="T - Royal Conservatoire of Scotland"/>
    <x v="819"/>
    <x v="0"/>
    <s v="GIA"/>
    <x v="2"/>
    <b v="0"/>
    <n v="631.67999999999995"/>
    <x v="1"/>
  </r>
  <r>
    <s v="G-400-0400"/>
    <s v="GIA Bank Account"/>
    <s v="09"/>
    <s v="AP-PY"/>
    <x v="121"/>
    <s v="000000011267"/>
    <n v="5261"/>
    <s v="7129-45"/>
    <n v="0"/>
    <n v="3942.12"/>
    <s v="TSCO121-ScottMoncrieff"/>
    <n v="-3942.12"/>
    <n v="3942.12"/>
    <x v="1"/>
    <n v="3942.12"/>
    <s v="T"/>
    <s v="ScottMoncrieff"/>
    <s v="T - ScottMoncrieff"/>
    <x v="305"/>
    <x v="0"/>
    <s v="GIA"/>
    <x v="2"/>
    <b v="0"/>
    <n v="23767.82"/>
    <x v="1"/>
  </r>
  <r>
    <s v="G-400-0400"/>
    <s v="GIA Bank Account"/>
    <s v="09"/>
    <s v="AP-PY"/>
    <x v="121"/>
    <s v="000000011268"/>
    <n v="5261"/>
    <s v="7129-46"/>
    <n v="0"/>
    <n v="1920"/>
    <s v="TTHE134-The Press Data Bureau"/>
    <n v="-1920"/>
    <n v="1920"/>
    <x v="1"/>
    <n v="1920"/>
    <s v="T"/>
    <s v="The Press Data Bureau"/>
    <s v="T - The Press Data Bureau"/>
    <x v="89"/>
    <x v="0"/>
    <s v="GIA"/>
    <x v="2"/>
    <b v="0"/>
    <n v="23040"/>
    <x v="1"/>
  </r>
  <r>
    <s v="G-400-0400"/>
    <s v="GIA Bank Account"/>
    <s v="09"/>
    <s v="AP-PY"/>
    <x v="121"/>
    <s v="000000011269"/>
    <n v="5263"/>
    <s v="7131-1"/>
    <n v="0"/>
    <n v="25"/>
    <s v="E1848-Raymond Black"/>
    <n v="-25"/>
    <n v="25"/>
    <x v="0"/>
    <n v="0"/>
    <s v="E"/>
    <s v="Raymond Black"/>
    <s v="E - Raymond Black"/>
    <x v="0"/>
    <x v="0"/>
    <s v="GIA"/>
    <x v="0"/>
    <b v="0"/>
    <n v="334393.72000000003"/>
    <x v="0"/>
  </r>
  <r>
    <s v="G-400-0400"/>
    <s v="GIA Bank Account"/>
    <s v="09"/>
    <s v="AP-PY"/>
    <x v="121"/>
    <s v="000000011270"/>
    <n v="5263"/>
    <s v="7131-2"/>
    <n v="0"/>
    <n v="44.76"/>
    <s v="TCHA101-Changeworks Recycling Ltd"/>
    <n v="-44.76"/>
    <n v="44.76"/>
    <x v="1"/>
    <n v="44.76"/>
    <s v="T"/>
    <s v="Changeworks Recycling Ltd"/>
    <s v="T - Changeworks Recycling Ltd"/>
    <x v="61"/>
    <x v="0"/>
    <s v="GIA"/>
    <x v="2"/>
    <b v="0"/>
    <n v="287.58"/>
    <x v="1"/>
  </r>
  <r>
    <s v="G-400-0400"/>
    <s v="GIA Bank Account"/>
    <s v="09"/>
    <s v="AP-PY"/>
    <x v="121"/>
    <s v="000000011271"/>
    <n v="5263"/>
    <s v="7131-3"/>
    <n v="0"/>
    <n v="199.99"/>
    <s v="TEAM100-Eagle Couriers (Scotland) Ltd"/>
    <n v="-199.99"/>
    <n v="199.99"/>
    <x v="1"/>
    <n v="199.99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09"/>
    <s v="AP-PY"/>
    <x v="121"/>
    <s v="000000011272"/>
    <n v="5263"/>
    <s v="7131-4"/>
    <n v="0"/>
    <n v="34.72"/>
    <s v="TSPO100-Spectrum Computer Supplies Ltd"/>
    <n v="-34.72"/>
    <n v="34.72"/>
    <x v="1"/>
    <n v="34.72"/>
    <s v="T"/>
    <s v="Spectrum Computer Supplies Ltd"/>
    <s v="T - Spectrum Computer Supplies Ltd"/>
    <x v="378"/>
    <x v="0"/>
    <s v="GIA"/>
    <x v="2"/>
    <b v="0"/>
    <n v="1166.5300000000002"/>
    <x v="1"/>
  </r>
  <r>
    <s v="G-400-0400"/>
    <s v="GIA Bank Account"/>
    <s v="09"/>
    <s v="AP-PY"/>
    <x v="122"/>
    <s v="000000011408"/>
    <n v="5297"/>
    <s v="7170-1"/>
    <n v="0"/>
    <n v="181.48"/>
    <s v="EAMCFCC-Anne McFadden (CC)"/>
    <n v="-181.48"/>
    <n v="181.48"/>
    <x v="1"/>
    <n v="181.48"/>
    <s v="E"/>
    <s v="Anne McFadden (CC)"/>
    <s v="E - Anne McFadden (CC)"/>
    <x v="0"/>
    <x v="0"/>
    <s v="GIA"/>
    <x v="0"/>
    <b v="0"/>
    <n v="334393.72000000003"/>
    <x v="0"/>
  </r>
  <r>
    <s v="G-400-0400"/>
    <s v="GIA Bank Account"/>
    <s v="09"/>
    <s v="AP-PY"/>
    <x v="122"/>
    <s v="000000011409"/>
    <n v="5297"/>
    <s v="7170-2"/>
    <n v="0"/>
    <n v="37"/>
    <s v="ECGCC-Clive Gilman (CC)"/>
    <n v="-37"/>
    <n v="37"/>
    <x v="1"/>
    <n v="37"/>
    <s v="E"/>
    <s v="Clive Gilman (CC)"/>
    <s v="E - Clive Gilman (CC)"/>
    <x v="0"/>
    <x v="0"/>
    <s v="GIA"/>
    <x v="0"/>
    <b v="0"/>
    <n v="334393.72000000003"/>
    <x v="0"/>
  </r>
  <r>
    <s v="G-400-0400"/>
    <s v="GIA Bank Account"/>
    <s v="09"/>
    <s v="AP-PY"/>
    <x v="122"/>
    <s v="000000011410"/>
    <n v="5297"/>
    <s v="7170-3"/>
    <n v="0"/>
    <n v="605.82000000000005"/>
    <s v="EGBCC-Gordon Barnes (CC)"/>
    <n v="-605.82000000000005"/>
    <n v="605.82000000000005"/>
    <x v="1"/>
    <n v="605.82000000000005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09"/>
    <s v="AP-PY"/>
    <x v="122"/>
    <s v="000000011411"/>
    <n v="5297"/>
    <s v="7170-4"/>
    <n v="0"/>
    <n v="117.6"/>
    <s v="EGKCC-Gerard Kelly  (CC)"/>
    <n v="-117.6"/>
    <n v="117.6"/>
    <x v="1"/>
    <n v="117.6"/>
    <s v="E"/>
    <s v="Gerard Kelly (CC)"/>
    <s v="E - Gerard Kelly (CC)"/>
    <x v="0"/>
    <x v="0"/>
    <s v="GIA"/>
    <x v="0"/>
    <b v="0"/>
    <n v="334393.72000000003"/>
    <x v="0"/>
  </r>
  <r>
    <s v="G-400-0400"/>
    <s v="GIA Bank Account"/>
    <s v="09"/>
    <s v="AP-PY"/>
    <x v="122"/>
    <s v="000000011412"/>
    <n v="5297"/>
    <s v="7170-5"/>
    <n v="0"/>
    <n v="445"/>
    <s v="EHPCC-Hazel Paton  (CC)"/>
    <n v="-445"/>
    <n v="445"/>
    <x v="1"/>
    <n v="445"/>
    <s v="E"/>
    <s v="Hazel Paton (CC)"/>
    <s v="E - Hazel Paton (CC)"/>
    <x v="0"/>
    <x v="0"/>
    <s v="GIA"/>
    <x v="0"/>
    <b v="0"/>
    <n v="334393.72000000003"/>
    <x v="0"/>
  </r>
  <r>
    <s v="G-400-0400"/>
    <s v="GIA Bank Account"/>
    <s v="09"/>
    <s v="AP-PY"/>
    <x v="122"/>
    <s v="000000011413"/>
    <n v="5297"/>
    <s v="7170-6"/>
    <n v="0"/>
    <n v="81.2"/>
    <s v="EIMCC-Iain Munro (CC)"/>
    <n v="-81.2"/>
    <n v="81.2"/>
    <x v="1"/>
    <n v="81.2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09"/>
    <s v="AP-PY"/>
    <x v="122"/>
    <s v="000000011414"/>
    <n v="5297"/>
    <s v="7170-7"/>
    <n v="0"/>
    <n v="9"/>
    <s v="EISCC-Ian Stevenson  (CC)"/>
    <n v="-9"/>
    <n v="9"/>
    <x v="1"/>
    <n v="9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09"/>
    <s v="AP-PY"/>
    <x v="122"/>
    <s v="000000011415"/>
    <n v="5297"/>
    <s v="7170-8"/>
    <n v="0"/>
    <n v="159.85"/>
    <s v="EJACC-Janet Archer    (CC)"/>
    <n v="-159.85"/>
    <n v="159.85"/>
    <x v="1"/>
    <n v="159.85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09"/>
    <s v="AP-PY"/>
    <x v="122"/>
    <s v="000000011416"/>
    <n v="5297"/>
    <s v="7170-9"/>
    <n v="0"/>
    <n v="10.4"/>
    <s v="ELBCC-Leonie Bell (CC)"/>
    <n v="-10.4"/>
    <n v="10.4"/>
    <x v="1"/>
    <n v="10.4"/>
    <s v="E"/>
    <s v="Leonie Bell (CC)"/>
    <s v="E - Leonie Bell (CC)"/>
    <x v="0"/>
    <x v="0"/>
    <s v="GIA"/>
    <x v="0"/>
    <b v="0"/>
    <n v="334393.72000000003"/>
    <x v="0"/>
  </r>
  <r>
    <s v="G-400-0400"/>
    <s v="GIA Bank Account"/>
    <s v="09"/>
    <s v="AP-PY"/>
    <x v="122"/>
    <s v="000000011417"/>
    <n v="5297"/>
    <s v="7170-10"/>
    <n v="0"/>
    <n v="150.13"/>
    <s v="ENUCC-Natalie Usher  (CC)"/>
    <n v="-150.13"/>
    <n v="150.13"/>
    <x v="1"/>
    <n v="150.13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09"/>
    <s v="AP-PY"/>
    <x v="122"/>
    <s v="000000011418"/>
    <n v="5297"/>
    <s v="7170-11"/>
    <n v="0"/>
    <n v="693"/>
    <s v="ESVCC-Stephen Vallely (CC)"/>
    <n v="-693"/>
    <n v="693"/>
    <x v="1"/>
    <n v="693"/>
    <s v="E"/>
    <s v="Stephen Vallely (CC)"/>
    <s v="E - Stephen Vallely (CC)"/>
    <x v="0"/>
    <x v="0"/>
    <s v="GIA"/>
    <x v="0"/>
    <b v="0"/>
    <n v="334393.72000000003"/>
    <x v="0"/>
  </r>
  <r>
    <s v="G-400-0400"/>
    <s v="GIA Bank Account"/>
    <s v="09"/>
    <s v="AP-PY"/>
    <x v="123"/>
    <s v="000000011419"/>
    <n v="5299"/>
    <s v="7173-1"/>
    <n v="0"/>
    <n v="414"/>
    <s v="DDGLATAX-Glasgow Taxis Ltd  (Direct Debit)"/>
    <n v="-414"/>
    <n v="414"/>
    <x v="1"/>
    <n v="414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09"/>
    <s v="AP-PY"/>
    <x v="123"/>
    <s v="000000011420"/>
    <n v="5299"/>
    <s v="7173-2"/>
    <n v="0"/>
    <n v="1662.09"/>
    <s v="DDLAW-Law at Work (DD)"/>
    <n v="-1662.09"/>
    <n v="1662.09"/>
    <x v="1"/>
    <n v="1662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09"/>
    <s v="AP-PY"/>
    <x v="123"/>
    <s v="000000011422"/>
    <n v="5299"/>
    <s v="7173-3"/>
    <n v="0"/>
    <n v="223687.41"/>
    <s v="DDMOR-Moorepay (Direct Debit)"/>
    <n v="-223687.41"/>
    <n v="223687.41"/>
    <x v="1"/>
    <n v="223687.41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09"/>
    <s v="AP-PY"/>
    <x v="123"/>
    <s v="000000011423"/>
    <n v="5299"/>
    <s v="7173-4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09"/>
    <s v="AP-PY"/>
    <x v="123"/>
    <s v="000000011424"/>
    <n v="5299"/>
    <s v="7173-5"/>
    <n v="0"/>
    <n v="206"/>
    <s v="DDPIT-Postage By Phone-Pitney Bowes Ltd (DD)"/>
    <n v="-206"/>
    <n v="206"/>
    <x v="1"/>
    <n v="206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09"/>
    <s v="AP-PY"/>
    <x v="123"/>
    <s v="000000011425"/>
    <n v="5299"/>
    <s v="7173-6"/>
    <n v="0"/>
    <n v="2340.5"/>
    <s v="DDRAIL-Rail Settlement Plan"/>
    <n v="-2340.5"/>
    <n v="2340.5"/>
    <x v="1"/>
    <n v="2340.5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09"/>
    <s v="AP-PY"/>
    <x v="123"/>
    <s v="000000011426"/>
    <n v="5299"/>
    <s v="7173-7"/>
    <n v="0"/>
    <n v="450"/>
    <s v="DDSCOTEQ-Scottish Equitable (DD)"/>
    <n v="-450"/>
    <n v="450"/>
    <x v="1"/>
    <n v="450"/>
    <s v="D"/>
    <s v="Scottish Equitable (DD)"/>
    <s v="D - Scottish Equitable (DD)"/>
    <x v="159"/>
    <x v="0"/>
    <s v="GIA"/>
    <x v="2"/>
    <b v="0"/>
    <n v="4950"/>
    <x v="1"/>
  </r>
  <r>
    <s v="G-400-0400"/>
    <s v="GIA Bank Account"/>
    <s v="09"/>
    <s v="AP-PY"/>
    <x v="123"/>
    <s v="000000011427"/>
    <n v="5299"/>
    <s v="7173-8"/>
    <n v="0"/>
    <n v="2880.31"/>
    <s v="DDVOD-Vodafone (Direct Debit)"/>
    <n v="-2880.31"/>
    <n v="2880.31"/>
    <x v="1"/>
    <n v="2880.31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09"/>
    <s v="AR-PY"/>
    <x v="122"/>
    <s v="C1CSC"/>
    <n v="5203"/>
    <s v="7100-1"/>
    <n v="3589"/>
    <n v="0"/>
    <s v="TSCO105-Scottish Funding Council"/>
    <n v="3589"/>
    <n v="3589"/>
    <x v="0"/>
    <n v="0"/>
    <s v="T"/>
    <s v="Scottish Funding Council"/>
    <s v="T - Scottish Funding Council"/>
    <x v="778"/>
    <x v="0"/>
    <s v="GIA"/>
    <x v="2"/>
    <b v="0"/>
    <n v="0"/>
    <x v="1"/>
  </r>
  <r>
    <s v="G-400-0400"/>
    <s v="GIA Bank Account"/>
    <s v="09"/>
    <s v="AR-PY"/>
    <x v="114"/>
    <s v="00037206"/>
    <n v="5220"/>
    <s v="7135-1"/>
    <n v="500"/>
    <n v="0"/>
    <s v="TTAY100-Tayscreen"/>
    <n v="500"/>
    <n v="500"/>
    <x v="0"/>
    <n v="0"/>
    <s v="T"/>
    <s v="Tayscreen"/>
    <s v="T - Tayscreen"/>
    <x v="820"/>
    <x v="0"/>
    <s v="GIA"/>
    <x v="2"/>
    <b v="0"/>
    <n v="0"/>
    <x v="1"/>
  </r>
  <r>
    <s v="G-400-0400"/>
    <s v="GIA Bank Account"/>
    <s v="09"/>
    <s v="AR-PY"/>
    <x v="116"/>
    <s v="SCOTTISH GOVT"/>
    <n v="5221"/>
    <s v="7136-1"/>
    <n v="978830"/>
    <n v="0"/>
    <s v="TSCO103-Scottish Government (GIA)"/>
    <n v="978830"/>
    <n v="978830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09"/>
    <s v="AR-PY"/>
    <x v="119"/>
    <s v="IN000319"/>
    <n v="5222"/>
    <s v="7137-1"/>
    <n v="2732.23"/>
    <n v="0"/>
    <s v="TGAR100-Gary McNair"/>
    <n v="2732.23"/>
    <n v="2732.23"/>
    <x v="0"/>
    <n v="0"/>
    <s v="T"/>
    <s v="Gary McNair"/>
    <s v="T - Gary McNair"/>
    <x v="821"/>
    <x v="0"/>
    <s v="GIA"/>
    <x v="2"/>
    <b v="0"/>
    <n v="0"/>
    <x v="1"/>
  </r>
  <r>
    <s v="G-400-0400"/>
    <s v="GIA Bank Account"/>
    <s v="09"/>
    <s v="BK-EN"/>
    <x v="120"/>
    <m/>
    <n v="5217"/>
    <s v="7132-1"/>
    <n v="0"/>
    <n v="1475.55"/>
    <m/>
    <n v="-1475.55"/>
    <n v="1475.55"/>
    <x v="1"/>
    <n v="1475.55"/>
    <s v=""/>
    <e v="#VALUE!"/>
    <e v="#VALUE!"/>
    <x v="0"/>
    <x v="0"/>
    <s v="GIA"/>
    <x v="3"/>
    <b v="0"/>
    <n v="334393.72000000003"/>
    <x v="0"/>
  </r>
  <r>
    <s v="G-400-0400"/>
    <s v="GIA Bank Account"/>
    <s v="09"/>
    <s v="BK-EN"/>
    <x v="120"/>
    <m/>
    <n v="5218"/>
    <s v="7133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9"/>
    <s v="BK-EN"/>
    <x v="122"/>
    <m/>
    <n v="5219"/>
    <s v="7134-1"/>
    <n v="0"/>
    <n v="8.84"/>
    <m/>
    <n v="-8.84"/>
    <n v="8.84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09"/>
    <s v="BK-EN"/>
    <x v="124"/>
    <m/>
    <n v="5268"/>
    <s v="7142-1"/>
    <n v="20.170000000000002"/>
    <n v="0"/>
    <m/>
    <n v="20.170000000000002"/>
    <n v="20.17000000000000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0"/>
    <s v="AP-PY"/>
    <x v="125"/>
    <s v="000000011273"/>
    <n v="5278"/>
    <s v="7144-1"/>
    <n v="0"/>
    <n v="7500"/>
    <s v="G100043-Paragon Ensemble"/>
    <n v="-7500"/>
    <n v="7500"/>
    <x v="1"/>
    <n v="7500"/>
    <s v="G"/>
    <s v="Paragon Ensemble"/>
    <s v="G - Paragon Ensemble"/>
    <x v="171"/>
    <x v="0"/>
    <s v="GIA"/>
    <x v="1"/>
    <b v="0"/>
    <n v="104960"/>
    <x v="0"/>
  </r>
  <r>
    <s v="G-400-0400"/>
    <s v="GIA Bank Account"/>
    <s v="10"/>
    <s v="AP-PY"/>
    <x v="125"/>
    <s v="000000011274"/>
    <n v="5278"/>
    <s v="7144-2"/>
    <n v="0"/>
    <n v="41583"/>
    <s v="G100045-Glasgow Sculpture Studios Limited"/>
    <n v="-41583"/>
    <n v="41583"/>
    <x v="1"/>
    <n v="41583"/>
    <s v="G"/>
    <s v="Glasgow Sculpture Studios Limited"/>
    <s v="G - Glasgow Sculpture Studios Limited"/>
    <x v="172"/>
    <x v="0"/>
    <s v="GIA"/>
    <x v="1"/>
    <b v="1"/>
    <n v="216332"/>
    <x v="0"/>
  </r>
  <r>
    <s v="G-400-0400"/>
    <s v="GIA Bank Account"/>
    <s v="10"/>
    <s v="AP-PY"/>
    <x v="125"/>
    <s v="000000011275"/>
    <n v="5278"/>
    <s v="7144-3"/>
    <n v="0"/>
    <n v="271287"/>
    <s v="G100087-Dundee Repertory Theatre Limited"/>
    <n v="-271287"/>
    <n v="271287"/>
    <x v="1"/>
    <n v="271287"/>
    <s v="G"/>
    <s v="Dundee Repertory Theatre Limited"/>
    <s v="G - Dundee Repertory Theatre Limited"/>
    <x v="173"/>
    <x v="0"/>
    <s v="GIA"/>
    <x v="1"/>
    <b v="1"/>
    <n v="1147151"/>
    <x v="0"/>
  </r>
  <r>
    <s v="G-400-0400"/>
    <s v="GIA Bank Account"/>
    <s v="10"/>
    <s v="AP-PY"/>
    <x v="125"/>
    <s v="000000011276"/>
    <n v="5278"/>
    <s v="7144-4"/>
    <n v="0"/>
    <n v="83250"/>
    <s v="G100109-Aberdeen Performing Arts"/>
    <n v="-83250"/>
    <n v="83250"/>
    <x v="1"/>
    <n v="83250"/>
    <s v="G"/>
    <s v="Aberdeen Performing Arts"/>
    <s v="G - Aberdeen Performing Arts"/>
    <x v="174"/>
    <x v="0"/>
    <s v="GIA"/>
    <x v="1"/>
    <b v="1"/>
    <n v="517170"/>
    <x v="0"/>
  </r>
  <r>
    <s v="G-400-0400"/>
    <s v="GIA Bank Account"/>
    <s v="10"/>
    <s v="AP-PY"/>
    <x v="125"/>
    <s v="000000011277"/>
    <n v="5278"/>
    <s v="7144-5"/>
    <n v="0"/>
    <n v="100833"/>
    <s v="G100110-An Lanntair Limited"/>
    <n v="-100833"/>
    <n v="100833"/>
    <x v="1"/>
    <n v="100833"/>
    <s v="G"/>
    <s v="An Lanntair Limited"/>
    <s v="G - An Lanntair Limited"/>
    <x v="175"/>
    <x v="0"/>
    <s v="GIA"/>
    <x v="1"/>
    <b v="1"/>
    <n v="437685"/>
    <x v="0"/>
  </r>
  <r>
    <s v="G-400-0400"/>
    <s v="GIA Bank Account"/>
    <s v="10"/>
    <s v="AP-PY"/>
    <x v="125"/>
    <s v="000000011278"/>
    <n v="5278"/>
    <s v="7144-6"/>
    <n v="0"/>
    <n v="68000"/>
    <s v="G100112-Artists Collective Gallery"/>
    <n v="-68000"/>
    <n v="68000"/>
    <x v="1"/>
    <n v="68000"/>
    <s v="G"/>
    <s v="Artists Collective Gallery"/>
    <s v="G - Artists Collective Gallery"/>
    <x v="33"/>
    <x v="0"/>
    <s v="GIA"/>
    <x v="1"/>
    <b v="1"/>
    <n v="280194.49"/>
    <x v="0"/>
  </r>
  <r>
    <s v="G-400-0400"/>
    <s v="GIA Bank Account"/>
    <s v="10"/>
    <s v="AP-PY"/>
    <x v="125"/>
    <s v="000000011279"/>
    <n v="5278"/>
    <s v="7144-7"/>
    <n v="0"/>
    <n v="37500"/>
    <s v="G100113-Atlas Arts"/>
    <n v="-37500"/>
    <n v="37500"/>
    <x v="1"/>
    <n v="37500"/>
    <s v="G"/>
    <s v="Atlas Arts"/>
    <s v="G - Atlas Arts"/>
    <x v="177"/>
    <x v="0"/>
    <s v="GIA"/>
    <x v="1"/>
    <b v="1"/>
    <n v="150000"/>
    <x v="0"/>
  </r>
  <r>
    <s v="G-400-0400"/>
    <s v="GIA Bank Account"/>
    <s v="10"/>
    <s v="AP-PY"/>
    <x v="125"/>
    <s v="000000011280"/>
    <n v="5278"/>
    <s v="7144-8"/>
    <n v="0"/>
    <n v="22000"/>
    <s v="G100114-Barrowland Ballet"/>
    <n v="-22000"/>
    <n v="22000"/>
    <x v="1"/>
    <n v="22000"/>
    <s v="G"/>
    <s v="Barrowland Ballet"/>
    <s v="G - Barrowland Ballet"/>
    <x v="178"/>
    <x v="0"/>
    <s v="GIA"/>
    <x v="1"/>
    <b v="0"/>
    <n v="144935"/>
    <x v="0"/>
  </r>
  <r>
    <s v="G-400-0400"/>
    <s v="GIA Bank Account"/>
    <s v="10"/>
    <s v="AP-PY"/>
    <x v="125"/>
    <s v="000000011281"/>
    <n v="5278"/>
    <s v="7144-9"/>
    <n v="0"/>
    <n v="17000"/>
    <s v="G100115-Celtic Connections"/>
    <n v="-17000"/>
    <n v="17000"/>
    <x v="1"/>
    <n v="17000"/>
    <s v="G"/>
    <s v="Celtic Connections"/>
    <s v="G - Celtic Connections"/>
    <x v="179"/>
    <x v="0"/>
    <s v="GIA"/>
    <x v="1"/>
    <b v="0"/>
    <n v="183334"/>
    <x v="0"/>
  </r>
  <r>
    <s v="G-400-0400"/>
    <s v="GIA Bank Account"/>
    <s v="10"/>
    <s v="AP-PY"/>
    <x v="125"/>
    <s v="000000011282"/>
    <n v="5278"/>
    <s v="7144-10"/>
    <n v="0"/>
    <n v="152000"/>
    <s v="G100116-Centre for Contemporary Arts"/>
    <n v="-152000"/>
    <n v="152000"/>
    <x v="1"/>
    <n v="152000"/>
    <s v="G"/>
    <s v="Centre for Contemporary Arts"/>
    <s v="G - Centre for Contemporary Arts"/>
    <x v="180"/>
    <x v="0"/>
    <s v="GIA"/>
    <x v="1"/>
    <b v="1"/>
    <n v="667017.23"/>
    <x v="0"/>
  </r>
  <r>
    <s v="G-400-0400"/>
    <s v="GIA Bank Account"/>
    <s v="10"/>
    <s v="AP-PY"/>
    <x v="125"/>
    <s v="000000011283"/>
    <n v="5278"/>
    <s v="7144-11"/>
    <n v="0"/>
    <n v="143000"/>
    <s v="G100117-Centre for the Moving Image"/>
    <n v="-143000"/>
    <n v="143000"/>
    <x v="1"/>
    <n v="143000"/>
    <s v="G"/>
    <s v="Centre for the Moving Image"/>
    <s v="G - Centre for the Moving Image"/>
    <x v="181"/>
    <x v="0"/>
    <s v="GIA"/>
    <x v="1"/>
    <b v="1"/>
    <n v="1115750"/>
    <x v="0"/>
  </r>
  <r>
    <s v="G-400-0400"/>
    <s v="GIA Bank Account"/>
    <s v="10"/>
    <s v="AP-PY"/>
    <x v="125"/>
    <s v="000000011284"/>
    <n v="5278"/>
    <s v="7144-12"/>
    <n v="0"/>
    <n v="277750"/>
    <s v="G100118-Citizens Theatre"/>
    <n v="-277750"/>
    <n v="277750"/>
    <x v="1"/>
    <n v="277750"/>
    <s v="G"/>
    <s v="Citizens Theatre"/>
    <s v="G - Citizens Theatre"/>
    <x v="182"/>
    <x v="0"/>
    <s v="GIA"/>
    <x v="1"/>
    <b v="1"/>
    <n v="1111000"/>
    <x v="0"/>
  </r>
  <r>
    <s v="G-400-0400"/>
    <s v="GIA Bank Account"/>
    <s v="10"/>
    <s v="AP-PY"/>
    <x v="125"/>
    <s v="000000011285"/>
    <n v="5278"/>
    <s v="7144-13"/>
    <n v="0"/>
    <n v="41366"/>
    <s v="G100120-Comar"/>
    <n v="-41366"/>
    <n v="41366"/>
    <x v="1"/>
    <n v="41366"/>
    <s v="G"/>
    <s v="Comar"/>
    <s v="G - Comar"/>
    <x v="259"/>
    <x v="0"/>
    <s v="GIA"/>
    <x v="1"/>
    <b v="1"/>
    <n v="496666"/>
    <x v="0"/>
  </r>
  <r>
    <s v="G-400-0400"/>
    <s v="GIA Bank Account"/>
    <s v="10"/>
    <s v="AP-PY"/>
    <x v="125"/>
    <s v="000000011286"/>
    <n v="5278"/>
    <s v="7144-14"/>
    <n v="0"/>
    <n v="5000"/>
    <s v="G100121-Conflux Scotland Ltd"/>
    <n v="-5000"/>
    <n v="5000"/>
    <x v="1"/>
    <n v="5000"/>
    <s v="G"/>
    <s v="Conflux Scotland Ltd"/>
    <s v="G - Conflux Scotland Ltd"/>
    <x v="184"/>
    <x v="0"/>
    <s v="GIA"/>
    <x v="1"/>
    <b v="0"/>
    <n v="168500"/>
    <x v="0"/>
  </r>
  <r>
    <s v="G-400-0400"/>
    <s v="GIA Bank Account"/>
    <s v="10"/>
    <s v="AP-PY"/>
    <x v="125"/>
    <s v="000000011287"/>
    <n v="5278"/>
    <s v="7144-15"/>
    <n v="0"/>
    <n v="49050"/>
    <s v="G100123-Craft Scotland"/>
    <n v="-49050"/>
    <n v="49050"/>
    <x v="1"/>
    <n v="49050"/>
    <s v="G"/>
    <s v="Craft Scotland"/>
    <s v="G - Craft Scotland"/>
    <x v="186"/>
    <x v="0"/>
    <s v="GIA"/>
    <x v="1"/>
    <b v="1"/>
    <n v="334050"/>
    <x v="0"/>
  </r>
  <r>
    <s v="G-400-0400"/>
    <s v="GIA Bank Account"/>
    <s v="10"/>
    <s v="AP-PY"/>
    <x v="125"/>
    <s v="000000011288"/>
    <n v="5278"/>
    <s v="7144-16"/>
    <n v="0"/>
    <n v="10000"/>
    <s v="G100124-Theatre Cryptic"/>
    <n v="-10000"/>
    <n v="10000"/>
    <x v="1"/>
    <n v="10000"/>
    <s v="G"/>
    <s v="Theatre Cryptic"/>
    <s v="G - Theatre Cryptic"/>
    <x v="187"/>
    <x v="0"/>
    <s v="GIA"/>
    <x v="1"/>
    <b v="0"/>
    <n v="278000"/>
    <x v="0"/>
  </r>
  <r>
    <s v="G-400-0400"/>
    <s v="GIA Bank Account"/>
    <s v="10"/>
    <s v="AP-PY"/>
    <x v="125"/>
    <s v="000000011289"/>
    <n v="5278"/>
    <s v="7144-17"/>
    <n v="0"/>
    <n v="81250"/>
    <s v="G100125-Tramway [Culture And Sport Glasgow]"/>
    <n v="-81250"/>
    <n v="81250"/>
    <x v="1"/>
    <n v="81250"/>
    <s v="G"/>
    <s v="Tramway [Culture And Sport Glasgow]"/>
    <s v="G - Tramway [Culture And Sport Glasgow]"/>
    <x v="188"/>
    <x v="0"/>
    <s v="GIA"/>
    <x v="1"/>
    <b v="1"/>
    <n v="325000"/>
    <x v="0"/>
  </r>
  <r>
    <s v="G-400-0400"/>
    <s v="GIA Bank Account"/>
    <s v="10"/>
    <s v="AP-PY"/>
    <x v="125"/>
    <s v="000000011290"/>
    <n v="5278"/>
    <s v="7144-18"/>
    <n v="0"/>
    <n v="61667"/>
    <s v="G100126-Cumbernauld Theatre Trust"/>
    <n v="-61667"/>
    <n v="61667"/>
    <x v="1"/>
    <n v="61667"/>
    <s v="G"/>
    <s v="Cumbernauld Theatre Trust"/>
    <s v="G - Cumbernauld Theatre Trust"/>
    <x v="189"/>
    <x v="0"/>
    <s v="GIA"/>
    <x v="1"/>
    <b v="1"/>
    <n v="246668"/>
    <x v="0"/>
  </r>
  <r>
    <s v="G-400-0400"/>
    <s v="GIA Bank Account"/>
    <s v="10"/>
    <s v="AP-PY"/>
    <x v="125"/>
    <s v="000000011291"/>
    <n v="5278"/>
    <s v="7144-19"/>
    <n v="0"/>
    <n v="28452"/>
    <s v="G100127-Curious Seed"/>
    <n v="-28452"/>
    <n v="28452"/>
    <x v="1"/>
    <n v="28452"/>
    <s v="G"/>
    <s v="Curious Seed"/>
    <s v="G - Curious Seed"/>
    <x v="190"/>
    <x v="0"/>
    <s v="GIA"/>
    <x v="1"/>
    <b v="1"/>
    <n v="113808"/>
    <x v="0"/>
  </r>
  <r>
    <s v="G-400-0400"/>
    <s v="GIA Bank Account"/>
    <s v="10"/>
    <s v="AP-PY"/>
    <x v="125"/>
    <s v="000000011292"/>
    <n v="5278"/>
    <s v="7144-20"/>
    <n v="0"/>
    <n v="102334"/>
    <s v="G100128-Dance Base"/>
    <n v="-102334"/>
    <n v="102334"/>
    <x v="1"/>
    <n v="102334"/>
    <s v="G"/>
    <s v="Dance Base"/>
    <s v="G - Dance Base"/>
    <x v="191"/>
    <x v="0"/>
    <s v="GIA"/>
    <x v="1"/>
    <b v="1"/>
    <n v="438634"/>
    <x v="0"/>
  </r>
  <r>
    <s v="G-400-0400"/>
    <s v="GIA Bank Account"/>
    <s v="10"/>
    <s v="AP-PY"/>
    <x v="125"/>
    <s v="000000011293"/>
    <n v="5278"/>
    <s v="7144-21"/>
    <n v="0"/>
    <n v="25000"/>
    <s v="G100129-Dovecot Foundation"/>
    <n v="-25000"/>
    <n v="25000"/>
    <x v="1"/>
    <n v="25000"/>
    <s v="G"/>
    <s v="Dovecot Foundation"/>
    <s v="G - Dovecot Foundation"/>
    <x v="192"/>
    <x v="0"/>
    <s v="GIA"/>
    <x v="1"/>
    <b v="1"/>
    <n v="100000"/>
    <x v="0"/>
  </r>
  <r>
    <s v="G-400-0400"/>
    <s v="GIA Bank Account"/>
    <s v="10"/>
    <s v="AP-PY"/>
    <x v="125"/>
    <s v="000000011294"/>
    <n v="5278"/>
    <s v="7144-22"/>
    <n v="0"/>
    <n v="166500"/>
    <s v="G100130-Dundee Contemporary Arts Ltd"/>
    <n v="-166500"/>
    <n v="166500"/>
    <x v="1"/>
    <n v="166500"/>
    <s v="G"/>
    <s v="Dundee Contemporary Arts Ltd"/>
    <s v="G - Dundee Contemporary Arts Ltd"/>
    <x v="193"/>
    <x v="0"/>
    <s v="GIA"/>
    <x v="1"/>
    <b v="1"/>
    <n v="670904.02"/>
    <x v="0"/>
  </r>
  <r>
    <s v="G-400-0400"/>
    <s v="GIA Bank Account"/>
    <s v="10"/>
    <s v="AP-PY"/>
    <x v="125"/>
    <s v="000000011295"/>
    <n v="5278"/>
    <s v="7144-23"/>
    <n v="0"/>
    <n v="25000"/>
    <s v="G100131-Dunedin Consort"/>
    <n v="-25000"/>
    <n v="25000"/>
    <x v="1"/>
    <n v="25000"/>
    <s v="G"/>
    <s v="Dunedin Consort"/>
    <s v="G - Dunedin Consort"/>
    <x v="194"/>
    <x v="0"/>
    <s v="GIA"/>
    <x v="1"/>
    <b v="1"/>
    <n v="100000"/>
    <x v="0"/>
  </r>
  <r>
    <s v="G-400-0400"/>
    <s v="GIA Bank Account"/>
    <s v="10"/>
    <s v="AP-PY"/>
    <x v="125"/>
    <s v="000000011296"/>
    <n v="5278"/>
    <s v="7144-24"/>
    <n v="0"/>
    <n v="175000"/>
    <s v="G100132-Eden Court Highlands Ltd"/>
    <n v="-175000"/>
    <n v="175000"/>
    <x v="1"/>
    <n v="175000"/>
    <s v="G"/>
    <s v="Eden Court Highlands Ltd"/>
    <s v="G - Eden Court Highlands Ltd"/>
    <x v="195"/>
    <x v="0"/>
    <s v="GIA"/>
    <x v="1"/>
    <b v="1"/>
    <n v="725000"/>
    <x v="0"/>
  </r>
  <r>
    <s v="G-400-0400"/>
    <s v="GIA Bank Account"/>
    <s v="10"/>
    <s v="AP-PY"/>
    <x v="125"/>
    <s v="000000011297"/>
    <n v="5278"/>
    <s v="7144-25"/>
    <n v="0"/>
    <n v="10000"/>
    <s v="G100133-Edinburgh Art Festival"/>
    <n v="-10000"/>
    <n v="10000"/>
    <x v="1"/>
    <n v="10000"/>
    <s v="G"/>
    <s v="Edinburgh Art Festival"/>
    <s v="G - Edinburgh Art Festival"/>
    <x v="196"/>
    <x v="0"/>
    <s v="GIA"/>
    <x v="1"/>
    <b v="0"/>
    <n v="250000"/>
    <x v="0"/>
  </r>
  <r>
    <s v="G-400-0400"/>
    <s v="GIA Bank Account"/>
    <s v="10"/>
    <s v="AP-PY"/>
    <x v="125"/>
    <s v="000000011298"/>
    <n v="5278"/>
    <s v="7144-26"/>
    <n v="0"/>
    <n v="17500"/>
    <s v="G100134-Edinburgh Festival Fringe Society Ltd"/>
    <n v="-17500"/>
    <n v="17500"/>
    <x v="1"/>
    <n v="17500"/>
    <s v="G"/>
    <s v="Edinburgh Festival Fringe Society Ltd"/>
    <s v="G - Edinburgh Festival Fringe Society Ltd"/>
    <x v="197"/>
    <x v="0"/>
    <s v="GIA"/>
    <x v="1"/>
    <b v="0"/>
    <n v="245000"/>
    <x v="0"/>
  </r>
  <r>
    <s v="G-400-0400"/>
    <s v="GIA Bank Account"/>
    <s v="10"/>
    <s v="AP-PY"/>
    <x v="125"/>
    <s v="000000011299"/>
    <n v="5278"/>
    <s v="7144-27"/>
    <n v="0"/>
    <n v="69667"/>
    <s v="G100135-Edinburgh International Book Festival"/>
    <n v="-69667"/>
    <n v="69667"/>
    <x v="1"/>
    <n v="69667"/>
    <s v="G"/>
    <s v="Edinburgh International Book Festival"/>
    <s v="G - Edinburgh International Book Festival"/>
    <x v="198"/>
    <x v="0"/>
    <s v="GIA"/>
    <x v="1"/>
    <b v="1"/>
    <n v="388668"/>
    <x v="0"/>
  </r>
  <r>
    <s v="G-400-0400"/>
    <s v="GIA Bank Account"/>
    <s v="10"/>
    <s v="AP-PY"/>
    <x v="125"/>
    <s v="000000011300"/>
    <n v="5278"/>
    <s v="7144-28"/>
    <n v="0"/>
    <n v="40000"/>
    <s v="G100137-Edinburgh Printmakers Ltd"/>
    <n v="-40000"/>
    <n v="40000"/>
    <x v="1"/>
    <n v="40000"/>
    <s v="G"/>
    <s v="Edinburgh Printmakers Ltd"/>
    <s v="G - Edinburgh Printmakers Ltd"/>
    <x v="200"/>
    <x v="0"/>
    <s v="GIA"/>
    <x v="1"/>
    <b v="1"/>
    <n v="160000"/>
    <x v="0"/>
  </r>
  <r>
    <s v="G-400-0400"/>
    <s v="GIA Bank Account"/>
    <s v="10"/>
    <s v="AP-PY"/>
    <x v="125"/>
    <s v="000000011301"/>
    <n v="5278"/>
    <s v="7144-29"/>
    <n v="0"/>
    <n v="58333"/>
    <s v="G100138-Edinburgh Sculpture Workshop"/>
    <n v="-58333"/>
    <n v="58333"/>
    <x v="1"/>
    <n v="58333"/>
    <s v="G"/>
    <s v="Edinburgh Sculpture Workshop"/>
    <s v="G - Edinburgh Sculpture Workshop"/>
    <x v="201"/>
    <x v="0"/>
    <s v="GIA"/>
    <x v="1"/>
    <b v="1"/>
    <n v="248332"/>
    <x v="0"/>
  </r>
  <r>
    <s v="G-400-0400"/>
    <s v="GIA Bank Account"/>
    <s v="10"/>
    <s v="AP-PY"/>
    <x v="125"/>
    <s v="000000011302"/>
    <n v="5278"/>
    <s v="7144-30"/>
    <n v="0"/>
    <n v="22785"/>
    <s v="G100139-Fife Contemporary Art And Craft (St Andrews) Limited"/>
    <n v="-22785"/>
    <n v="22785"/>
    <x v="1"/>
    <n v="22785"/>
    <s v="G"/>
    <s v="Fife Contemporary Art And Craft (St Andrews) Limited"/>
    <s v="G - Fife Contemporary Art And Craft (St Andrews) Limited"/>
    <x v="202"/>
    <x v="0"/>
    <s v="GIA"/>
    <x v="1"/>
    <b v="0"/>
    <n v="91140"/>
    <x v="0"/>
  </r>
  <r>
    <s v="G-400-0400"/>
    <s v="GIA Bank Account"/>
    <s v="10"/>
    <s v="AP-PY"/>
    <x v="125"/>
    <s v="000000011303"/>
    <n v="5278"/>
    <s v="7144-31"/>
    <n v="0"/>
    <n v="43750"/>
    <s v="G100140-Fire Exit Ltd"/>
    <n v="-43750"/>
    <n v="43750"/>
    <x v="1"/>
    <n v="43750"/>
    <s v="G"/>
    <s v="Fire Exit Ltd"/>
    <s v="G - Fire Exit Ltd"/>
    <x v="203"/>
    <x v="0"/>
    <s v="GIA"/>
    <x v="1"/>
    <b v="1"/>
    <n v="176752"/>
    <x v="0"/>
  </r>
  <r>
    <s v="G-400-0400"/>
    <s v="GIA Bank Account"/>
    <s v="10"/>
    <s v="AP-PY"/>
    <x v="125"/>
    <s v="000000011304"/>
    <n v="5278"/>
    <s v="7144-32"/>
    <n v="0"/>
    <n v="192500"/>
    <s v="G100141-Fruitmarket Gallery Limited"/>
    <n v="-192500"/>
    <n v="192500"/>
    <x v="1"/>
    <n v="192500"/>
    <s v="G"/>
    <s v="Fruitmarket Gallery Limited"/>
    <s v="G - Fruitmarket Gallery Limited"/>
    <x v="204"/>
    <x v="0"/>
    <s v="GIA"/>
    <x v="1"/>
    <b v="1"/>
    <n v="770000"/>
    <x v="0"/>
  </r>
  <r>
    <s v="G-400-0400"/>
    <s v="GIA Bank Account"/>
    <s v="10"/>
    <s v="AP-PY"/>
    <x v="125"/>
    <s v="000000011305"/>
    <n v="5278"/>
    <s v="7144-33"/>
    <n v="0"/>
    <n v="158000"/>
    <s v="G100142-Glasgow Film Theatre Ltd"/>
    <n v="-158000"/>
    <n v="158000"/>
    <x v="1"/>
    <n v="158000"/>
    <s v="G"/>
    <s v="Glasgow Film Theatre Ltd"/>
    <s v="G - Glasgow Film Theatre Ltd"/>
    <x v="205"/>
    <x v="0"/>
    <s v="GIA"/>
    <x v="1"/>
    <b v="1"/>
    <n v="638204.17999999993"/>
    <x v="0"/>
  </r>
  <r>
    <s v="G-400-0400"/>
    <s v="GIA Bank Account"/>
    <s v="10"/>
    <s v="AP-PY"/>
    <x v="125"/>
    <s v="000000011306"/>
    <n v="5278"/>
    <s v="7144-34"/>
    <n v="0"/>
    <n v="22500"/>
    <s v="G100143-Glasgow International (Culture and Sport Glasgow)"/>
    <n v="-22500"/>
    <n v="22500"/>
    <x v="1"/>
    <n v="22500"/>
    <s v="G"/>
    <s v="Glasgow International (Culture and Sport Glasgow)"/>
    <s v="G - Glasgow International (Culture and Sport Glasgow)"/>
    <x v="206"/>
    <x v="0"/>
    <s v="GIA"/>
    <x v="1"/>
    <b v="0"/>
    <n v="91250"/>
    <x v="0"/>
  </r>
  <r>
    <s v="G-400-0400"/>
    <s v="GIA Bank Account"/>
    <s v="10"/>
    <s v="AP-PY"/>
    <x v="125"/>
    <s v="000000011307"/>
    <n v="5278"/>
    <s v="7144-35"/>
    <n v="0"/>
    <n v="37500"/>
    <s v="G100144-Glasgow Lunchtime Theatres"/>
    <n v="-37500"/>
    <n v="37500"/>
    <x v="1"/>
    <n v="37500"/>
    <s v="G"/>
    <s v="Glasgow Lunchtime Theatres"/>
    <s v="G - Glasgow Lunchtime Theatres"/>
    <x v="207"/>
    <x v="0"/>
    <s v="GIA"/>
    <x v="1"/>
    <b v="1"/>
    <n v="160000"/>
    <x v="0"/>
  </r>
  <r>
    <s v="G-400-0400"/>
    <s v="GIA Bank Account"/>
    <s v="10"/>
    <s v="AP-PY"/>
    <x v="125"/>
    <s v="000000011308"/>
    <n v="5278"/>
    <s v="7144-36"/>
    <n v="0"/>
    <n v="36750"/>
    <s v="G100145-Glasgow Photography Group Ltd - Street Level"/>
    <n v="-36750"/>
    <n v="36750"/>
    <x v="1"/>
    <n v="36750"/>
    <s v="G"/>
    <s v="Glasgow Photography Group Ltd - Street Level"/>
    <s v="G - Glasgow Photography Group Ltd - Street Level"/>
    <x v="208"/>
    <x v="0"/>
    <s v="GIA"/>
    <x v="1"/>
    <b v="1"/>
    <n v="147000"/>
    <x v="0"/>
  </r>
  <r>
    <s v="G-400-0400"/>
    <s v="GIA Bank Account"/>
    <s v="10"/>
    <s v="AP-PY"/>
    <x v="125"/>
    <s v="000000011309"/>
    <n v="5278"/>
    <s v="7144-37"/>
    <n v="0"/>
    <n v="15000"/>
    <s v="G100146-Glasgow Print Studios"/>
    <n v="-15000"/>
    <n v="15000"/>
    <x v="1"/>
    <n v="15000"/>
    <s v="G"/>
    <s v="Glasgow Print Studios"/>
    <s v="G - Glasgow Print Studios"/>
    <x v="209"/>
    <x v="0"/>
    <s v="GIA"/>
    <x v="1"/>
    <b v="0"/>
    <n v="160000"/>
    <x v="0"/>
  </r>
  <r>
    <s v="G-400-0400"/>
    <s v="GIA Bank Account"/>
    <s v="10"/>
    <s v="AP-PY"/>
    <x v="125"/>
    <s v="000000011310"/>
    <n v="5278"/>
    <s v="7144-38"/>
    <n v="0"/>
    <n v="6000"/>
    <s v="G100147-Grid Iron Theatre Company"/>
    <n v="-6000"/>
    <n v="6000"/>
    <x v="1"/>
    <n v="6000"/>
    <s v="G"/>
    <s v="Grid Iron Theatre Company"/>
    <s v="G - Grid Iron Theatre Company"/>
    <x v="210"/>
    <x v="0"/>
    <s v="GIA"/>
    <x v="1"/>
    <b v="0"/>
    <n v="220000"/>
    <x v="0"/>
  </r>
  <r>
    <s v="G-400-0400"/>
    <s v="GIA Bank Account"/>
    <s v="10"/>
    <s v="AP-PY"/>
    <x v="125"/>
    <s v="000000011311"/>
    <n v="5278"/>
    <s v="7144-39"/>
    <n v="0"/>
    <n v="45834"/>
    <s v="G100148-Hebrides Ensemble"/>
    <n v="-45834"/>
    <n v="45834"/>
    <x v="1"/>
    <n v="45834"/>
    <s v="G"/>
    <s v="Hebrides Ensemble"/>
    <s v="G - Hebrides Ensemble"/>
    <x v="211"/>
    <x v="0"/>
    <s v="GIA"/>
    <x v="1"/>
    <b v="1"/>
    <n v="183333"/>
    <x v="0"/>
  </r>
  <r>
    <s v="G-400-0400"/>
    <s v="GIA Bank Account"/>
    <s v="10"/>
    <s v="AP-PY"/>
    <x v="125"/>
    <s v="000000011312"/>
    <n v="5278"/>
    <s v="7144-40"/>
    <n v="0"/>
    <n v="25000"/>
    <s v="G100149-Highland Print Studio"/>
    <n v="-25000"/>
    <n v="25000"/>
    <x v="1"/>
    <n v="25000"/>
    <s v="G"/>
    <s v="Highland Print Studio"/>
    <s v="G - Highland Print Studio"/>
    <x v="212"/>
    <x v="0"/>
    <s v="GIA"/>
    <x v="1"/>
    <b v="1"/>
    <n v="100000"/>
    <x v="0"/>
  </r>
  <r>
    <s v="G-400-0400"/>
    <s v="GIA Bank Account"/>
    <s v="10"/>
    <s v="AP-PY"/>
    <x v="125"/>
    <s v="000000011313"/>
    <n v="5278"/>
    <s v="7144-41"/>
    <n v="0"/>
    <n v="58000"/>
    <s v="G100150-Horsecross Arts Ltd"/>
    <n v="-58000"/>
    <n v="58000"/>
    <x v="1"/>
    <n v="58000"/>
    <s v="G"/>
    <s v="Horsecross Arts Ltd"/>
    <s v="G - Horsecross Arts Ltd"/>
    <x v="213"/>
    <x v="0"/>
    <s v="GIA"/>
    <x v="1"/>
    <b v="1"/>
    <n v="333000"/>
    <x v="0"/>
  </r>
  <r>
    <s v="G-400-0400"/>
    <s v="GIA Bank Account"/>
    <s v="10"/>
    <s v="AP-PY"/>
    <x v="125"/>
    <s v="000000011314"/>
    <n v="5278"/>
    <s v="7144-42"/>
    <n v="0"/>
    <n v="25000"/>
    <s v="G100151-Hospitalfield Arts"/>
    <n v="-25000"/>
    <n v="25000"/>
    <x v="1"/>
    <n v="25000"/>
    <s v="G"/>
    <s v="Hospitalfield Arts"/>
    <s v="G - Hospitalfield Arts"/>
    <x v="93"/>
    <x v="0"/>
    <s v="GIA"/>
    <x v="1"/>
    <b v="1"/>
    <n v="186760"/>
    <x v="0"/>
  </r>
  <r>
    <s v="G-400-0400"/>
    <s v="GIA Bank Account"/>
    <s v="10"/>
    <s v="AP-PY"/>
    <x v="125"/>
    <s v="000000011315"/>
    <n v="5278"/>
    <s v="7144-43"/>
    <n v="0"/>
    <n v="28664"/>
    <s v="G100152-Janice Parker Projects"/>
    <n v="-28664"/>
    <n v="28664"/>
    <x v="1"/>
    <n v="28664"/>
    <s v="G"/>
    <s v="Janice Parker Projects"/>
    <s v="G - Janice Parker Projects"/>
    <x v="502"/>
    <x v="0"/>
    <s v="GIA"/>
    <x v="1"/>
    <b v="1"/>
    <n v="114656"/>
    <x v="0"/>
  </r>
  <r>
    <s v="G-400-0400"/>
    <s v="GIA Bank Account"/>
    <s v="10"/>
    <s v="AP-PY"/>
    <x v="125"/>
    <s v="000000011316"/>
    <n v="5278"/>
    <s v="7144-44"/>
    <n v="0"/>
    <n v="102000"/>
    <s v="G100153-MacRobert Arts Centre"/>
    <n v="-102000"/>
    <n v="102000"/>
    <x v="1"/>
    <n v="102000"/>
    <s v="G"/>
    <s v="MacRobert Arts Centre"/>
    <s v="G - MacRobert Arts Centre"/>
    <x v="214"/>
    <x v="0"/>
    <s v="GIA"/>
    <x v="1"/>
    <b v="1"/>
    <n v="409000"/>
    <x v="0"/>
  </r>
  <r>
    <s v="G-400-0400"/>
    <s v="GIA Bank Account"/>
    <s v="10"/>
    <s v="AP-PY"/>
    <x v="125"/>
    <s v="000000011317"/>
    <n v="5278"/>
    <s v="7144-45"/>
    <n v="0"/>
    <n v="51250"/>
    <s v="G100154-Mischief La-Bas"/>
    <n v="-51250"/>
    <n v="51250"/>
    <x v="1"/>
    <n v="51250"/>
    <s v="G"/>
    <s v="Mischief La-Bas"/>
    <s v="G - Mischief La-Bas"/>
    <x v="215"/>
    <x v="0"/>
    <s v="GIA"/>
    <x v="1"/>
    <b v="1"/>
    <n v="205000"/>
    <x v="0"/>
  </r>
  <r>
    <s v="G-400-0400"/>
    <s v="GIA Bank Account"/>
    <s v="10"/>
    <s v="AP-PY"/>
    <x v="125"/>
    <s v="000000011318"/>
    <n v="5278"/>
    <s v="7144-46"/>
    <n v="0"/>
    <n v="29084"/>
    <s v="G100155-Moniack Mhor Ltd"/>
    <n v="-29084"/>
    <n v="29084"/>
    <x v="1"/>
    <n v="29084"/>
    <s v="G"/>
    <s v="Moniack Mhor Ltd"/>
    <s v="G - Moniack Mhor Ltd"/>
    <x v="216"/>
    <x v="0"/>
    <s v="GIA"/>
    <x v="1"/>
    <b v="1"/>
    <n v="138708"/>
    <x v="0"/>
  </r>
  <r>
    <s v="G-400-0400"/>
    <s v="GIA Bank Account"/>
    <s v="10"/>
    <s v="AP-PY"/>
    <x v="125"/>
    <s v="000000011319"/>
    <n v="5278"/>
    <s v="7144-47"/>
    <n v="0"/>
    <n v="35000"/>
    <s v="G100156-North Lands Creative Glass"/>
    <n v="-35000"/>
    <n v="35000"/>
    <x v="1"/>
    <n v="35000"/>
    <s v="G"/>
    <s v="North Lands Creative Glass"/>
    <s v="G - North Lands Creative Glass"/>
    <x v="217"/>
    <x v="0"/>
    <s v="GIA"/>
    <x v="1"/>
    <b v="1"/>
    <n v="189000"/>
    <x v="0"/>
  </r>
  <r>
    <s v="G-400-0400"/>
    <s v="GIA Bank Account"/>
    <s v="10"/>
    <s v="AP-PY"/>
    <x v="125"/>
    <s v="000000011320"/>
    <n v="5278"/>
    <s v="7144-48"/>
    <n v="0"/>
    <n v="30000"/>
    <s v="G100157-NVA (Europe) Limited"/>
    <n v="-30000"/>
    <n v="30000"/>
    <x v="1"/>
    <n v="30000"/>
    <s v="G"/>
    <s v="NVA (Europe) Limited"/>
    <s v="G - NVA (Europe) Limited"/>
    <x v="218"/>
    <x v="0"/>
    <s v="GIA"/>
    <x v="1"/>
    <b v="1"/>
    <n v="150000"/>
    <x v="0"/>
  </r>
  <r>
    <s v="G-400-0400"/>
    <s v="GIA Bank Account"/>
    <s v="10"/>
    <s v="AP-PY"/>
    <x v="125"/>
    <s v="000000011321"/>
    <n v="5278"/>
    <s v="7144-49"/>
    <n v="0"/>
    <n v="67000"/>
    <s v="G100158-Peacock Visual Arts Limited"/>
    <n v="-67000"/>
    <n v="67000"/>
    <x v="1"/>
    <n v="67000"/>
    <s v="G"/>
    <s v="Peacock Visual Arts Limited"/>
    <s v="G - Peacock Visual Arts Limited"/>
    <x v="219"/>
    <x v="0"/>
    <s v="GIA"/>
    <x v="1"/>
    <b v="1"/>
    <n v="270500"/>
    <x v="0"/>
  </r>
  <r>
    <s v="G-400-0400"/>
    <s v="GIA Bank Account"/>
    <s v="10"/>
    <s v="AP-PY"/>
    <x v="125"/>
    <s v="000000011322"/>
    <n v="5278"/>
    <s v="7144-50"/>
    <n v="0"/>
    <n v="65000"/>
    <s v="G100159-Pier Arts Centre"/>
    <n v="-65000"/>
    <n v="65000"/>
    <x v="1"/>
    <n v="65000"/>
    <s v="G"/>
    <s v="Pier Arts Centre"/>
    <s v="G - Pier Arts Centre"/>
    <x v="220"/>
    <x v="0"/>
    <s v="GIA"/>
    <x v="1"/>
    <b v="1"/>
    <n v="266667"/>
    <x v="0"/>
  </r>
  <r>
    <s v="G-400-0400"/>
    <s v="GIA Bank Account"/>
    <s v="10"/>
    <s v="AP-PY"/>
    <x v="125"/>
    <s v="000000011323"/>
    <n v="5278"/>
    <s v="7144-51"/>
    <n v="0"/>
    <n v="106250"/>
    <s v="G100160-Pitlochry Festival Theatre"/>
    <n v="-106250"/>
    <n v="106250"/>
    <x v="1"/>
    <n v="106250"/>
    <s v="G"/>
    <s v="Pitlochry Festival Theatre"/>
    <s v="G - Pitlochry Festival Theatre"/>
    <x v="221"/>
    <x v="0"/>
    <s v="GIA"/>
    <x v="1"/>
    <b v="1"/>
    <n v="425000"/>
    <x v="0"/>
  </r>
  <r>
    <s v="G-400-0400"/>
    <s v="GIA Bank Account"/>
    <s v="10"/>
    <s v="AP-PY"/>
    <x v="125"/>
    <s v="000000011324"/>
    <n v="5278"/>
    <s v="7144-52"/>
    <n v="0"/>
    <n v="58009"/>
    <s v="G100161-Plan B Collaborative Theatre Ltd"/>
    <n v="-58009"/>
    <n v="58009"/>
    <x v="1"/>
    <n v="58009"/>
    <s v="G"/>
    <s v="Plan B Collaborative Theatre Ltd"/>
    <s v="G - Plan B Collaborative Theatre Ltd"/>
    <x v="120"/>
    <x v="0"/>
    <s v="GIA"/>
    <x v="1"/>
    <b v="1"/>
    <n v="246666"/>
    <x v="0"/>
  </r>
  <r>
    <s v="G-400-0400"/>
    <s v="GIA Bank Account"/>
    <s v="10"/>
    <s v="AP-PY"/>
    <x v="125"/>
    <s v="000000011325"/>
    <n v="5278"/>
    <s v="7144-53"/>
    <n v="0"/>
    <n v="47641"/>
    <s v="G100162-Playwrights Studio CCS"/>
    <n v="-47641"/>
    <n v="47641"/>
    <x v="1"/>
    <n v="47641"/>
    <s v="G"/>
    <s v="Playwrights Studio CCS"/>
    <s v="G - Playwrights Studio CCS"/>
    <x v="94"/>
    <x v="0"/>
    <s v="GIA"/>
    <x v="1"/>
    <b v="1"/>
    <n v="191192"/>
    <x v="0"/>
  </r>
  <r>
    <s v="G-400-0400"/>
    <s v="GIA Bank Account"/>
    <s v="10"/>
    <s v="AP-PY"/>
    <x v="125"/>
    <s v="000000011326"/>
    <n v="5278"/>
    <s v="7144-54"/>
    <n v="0"/>
    <n v="60000"/>
    <s v="G100163-Publishing Scotland"/>
    <n v="-60000"/>
    <n v="60000"/>
    <x v="1"/>
    <n v="60000"/>
    <s v="G"/>
    <s v="Publishing Scotland"/>
    <s v="G - Publishing Scotland"/>
    <x v="222"/>
    <x v="0"/>
    <s v="GIA"/>
    <x v="1"/>
    <b v="1"/>
    <n v="300000"/>
    <x v="0"/>
  </r>
  <r>
    <s v="G-400-0400"/>
    <s v="GIA Bank Account"/>
    <s v="10"/>
    <s v="AP-PY"/>
    <x v="125"/>
    <s v="000000011327"/>
    <n v="5278"/>
    <s v="7144-55"/>
    <n v="0"/>
    <n v="44625"/>
    <s v="G100164-Puppet Animation Scotland Limited"/>
    <n v="-44625"/>
    <n v="44625"/>
    <x v="1"/>
    <n v="44625"/>
    <s v="G"/>
    <s v="Puppet Animation Scotland Limited"/>
    <s v="G - Puppet Animation Scotland Limited"/>
    <x v="223"/>
    <x v="0"/>
    <s v="GIA"/>
    <x v="1"/>
    <b v="1"/>
    <n v="183665"/>
    <x v="0"/>
  </r>
  <r>
    <s v="G-400-0400"/>
    <s v="GIA Bank Account"/>
    <s v="10"/>
    <s v="AP-PY"/>
    <x v="125"/>
    <s v="000000011328"/>
    <n v="5278"/>
    <s v="7144-56"/>
    <n v="0"/>
    <n v="225000"/>
    <s v="G100166-Royal Lyceum Theatre Company Limited"/>
    <n v="-225000"/>
    <n v="225000"/>
    <x v="1"/>
    <n v="225000"/>
    <s v="G"/>
    <s v="Royal Lyceum Theatre Company Limited"/>
    <s v="G - Royal Lyceum Theatre Company Limited"/>
    <x v="225"/>
    <x v="0"/>
    <s v="GIA"/>
    <x v="1"/>
    <b v="1"/>
    <n v="1200000"/>
    <x v="0"/>
  </r>
  <r>
    <s v="G-400-0400"/>
    <s v="GIA Bank Account"/>
    <s v="10"/>
    <s v="AP-PY"/>
    <x v="125"/>
    <s v="000000011329"/>
    <n v="5278"/>
    <s v="7144-57"/>
    <n v="0"/>
    <n v="214983"/>
    <s v="G100167-Scottish Book Trust"/>
    <n v="-214983"/>
    <n v="214983"/>
    <x v="1"/>
    <n v="214983"/>
    <s v="G"/>
    <s v="Scottish Book Trust"/>
    <s v="G - Scottish Book Trust"/>
    <x v="226"/>
    <x v="0"/>
    <s v="GIA"/>
    <x v="1"/>
    <b v="1"/>
    <n v="1241682"/>
    <x v="0"/>
  </r>
  <r>
    <s v="G-400-0400"/>
    <s v="GIA Bank Account"/>
    <s v="10"/>
    <s v="AP-PY"/>
    <x v="125"/>
    <s v="000000011330"/>
    <n v="5278"/>
    <s v="7144-58"/>
    <n v="0"/>
    <n v="224130"/>
    <s v="G100168-Scottish Dance Theatre"/>
    <n v="-224130"/>
    <n v="224130"/>
    <x v="1"/>
    <n v="224130"/>
    <s v="G"/>
    <s v="Scottish Dance Theatre"/>
    <s v="G - Scottish Dance Theatre"/>
    <x v="121"/>
    <x v="0"/>
    <s v="GIA"/>
    <x v="1"/>
    <b v="1"/>
    <n v="1018658"/>
    <x v="0"/>
  </r>
  <r>
    <s v="G-400-0400"/>
    <s v="GIA Bank Account"/>
    <s v="10"/>
    <s v="AP-PY"/>
    <x v="125"/>
    <s v="000000011331"/>
    <n v="5278"/>
    <s v="7144-59"/>
    <n v="0"/>
    <n v="83334"/>
    <s v="G100169-Scottish Ensemble"/>
    <n v="-83334"/>
    <n v="83334"/>
    <x v="1"/>
    <n v="83334"/>
    <s v="G"/>
    <s v="Scottish Ensemble"/>
    <s v="G - Scottish Ensemble"/>
    <x v="227"/>
    <x v="0"/>
    <s v="GIA"/>
    <x v="1"/>
    <b v="1"/>
    <n v="333333"/>
    <x v="0"/>
  </r>
  <r>
    <s v="G-400-0400"/>
    <s v="GIA Bank Account"/>
    <s v="10"/>
    <s v="AP-PY"/>
    <x v="125"/>
    <s v="000000011332"/>
    <n v="5278"/>
    <s v="7144-60"/>
    <n v="0"/>
    <n v="47500"/>
    <s v="G100170-Scottish Music Information Cen"/>
    <n v="-47500"/>
    <n v="47500"/>
    <x v="1"/>
    <n v="47500"/>
    <s v="G"/>
    <s v="Scottish Music Information Cen"/>
    <s v="G - Scottish Music Information Cen"/>
    <x v="228"/>
    <x v="0"/>
    <s v="GIA"/>
    <x v="1"/>
    <b v="1"/>
    <n v="314500"/>
    <x v="0"/>
  </r>
  <r>
    <s v="G-400-0400"/>
    <s v="GIA Bank Account"/>
    <s v="10"/>
    <s v="AP-PY"/>
    <x v="125"/>
    <s v="000000011333"/>
    <n v="5278"/>
    <s v="7144-61"/>
    <n v="0"/>
    <n v="79167"/>
    <s v="G100171-Scottish Poetry Library"/>
    <n v="-79167"/>
    <n v="79167"/>
    <x v="1"/>
    <n v="79167"/>
    <s v="G"/>
    <s v="Scottish Poetry Library"/>
    <s v="G - Scottish Poetry Library"/>
    <x v="229"/>
    <x v="0"/>
    <s v="GIA"/>
    <x v="1"/>
    <b v="1"/>
    <n v="316666"/>
    <x v="0"/>
  </r>
  <r>
    <s v="G-400-0400"/>
    <s v="GIA Bank Account"/>
    <s v="10"/>
    <s v="AP-PY"/>
    <x v="125"/>
    <s v="000000011334"/>
    <n v="5278"/>
    <s v="7144-62"/>
    <n v="0"/>
    <n v="48750"/>
    <s v="G100172-Scottish Sculpture Workshop"/>
    <n v="-48750"/>
    <n v="48750"/>
    <x v="1"/>
    <n v="48750"/>
    <s v="G"/>
    <s v="Scottish Sculpture Workshop"/>
    <s v="G - Scottish Sculpture Workshop"/>
    <x v="230"/>
    <x v="0"/>
    <s v="GIA"/>
    <x v="1"/>
    <b v="1"/>
    <n v="205000"/>
    <x v="0"/>
  </r>
  <r>
    <s v="G-400-0400"/>
    <s v="GIA Bank Account"/>
    <s v="10"/>
    <s v="AP-PY"/>
    <x v="125"/>
    <s v="000000011335"/>
    <n v="5278"/>
    <s v="7144-63"/>
    <n v="0"/>
    <n v="62500"/>
    <s v="G100173-Shetland Arts Development Agency"/>
    <n v="-62500"/>
    <n v="62500"/>
    <x v="1"/>
    <n v="62500"/>
    <s v="G"/>
    <s v="Shetland Arts Development Agency"/>
    <s v="G - Shetland Arts Development Agency"/>
    <x v="231"/>
    <x v="0"/>
    <s v="GIA"/>
    <x v="1"/>
    <b v="1"/>
    <n v="250000"/>
    <x v="0"/>
  </r>
  <r>
    <s v="G-400-0400"/>
    <s v="GIA Bank Account"/>
    <s v="10"/>
    <s v="AP-PY"/>
    <x v="125"/>
    <s v="000000011336"/>
    <n v="5278"/>
    <s v="7144-64"/>
    <n v="0"/>
    <n v="20833"/>
    <s v="G100174-St Magnus Festival Ltd"/>
    <n v="-20833"/>
    <n v="20833"/>
    <x v="1"/>
    <n v="20833"/>
    <s v="G"/>
    <s v="St Magnus Festival Ltd"/>
    <s v="G - St Magnus Festival Ltd"/>
    <x v="232"/>
    <x v="0"/>
    <s v="GIA"/>
    <x v="1"/>
    <b v="0"/>
    <n v="166667"/>
    <x v="0"/>
  </r>
  <r>
    <s v="G-400-0400"/>
    <s v="GIA Bank Account"/>
    <s v="10"/>
    <s v="AP-PY"/>
    <x v="125"/>
    <s v="000000011337"/>
    <n v="5278"/>
    <s v="7144-65"/>
    <n v="0"/>
    <n v="26000"/>
    <s v="G100175-Taigh Chearsabhagh Trust"/>
    <n v="-26000"/>
    <n v="26000"/>
    <x v="1"/>
    <n v="26000"/>
    <s v="G"/>
    <s v="Taigh Chearsabhagh Trust"/>
    <s v="G - Taigh Chearsabhagh Trust"/>
    <x v="233"/>
    <x v="0"/>
    <s v="GIA"/>
    <x v="1"/>
    <b v="1"/>
    <n v="102000"/>
    <x v="0"/>
  </r>
  <r>
    <s v="G-400-0400"/>
    <s v="GIA Bank Account"/>
    <s v="10"/>
    <s v="AP-PY"/>
    <x v="125"/>
    <s v="000000011338"/>
    <n v="5278"/>
    <s v="7144-66"/>
    <n v="0"/>
    <n v="40000"/>
    <s v="G100177-The Common Guild"/>
    <n v="-40000"/>
    <n v="40000"/>
    <x v="1"/>
    <n v="40000"/>
    <s v="G"/>
    <s v="The Common Guild"/>
    <s v="G - The Common Guild"/>
    <x v="235"/>
    <x v="0"/>
    <s v="GIA"/>
    <x v="1"/>
    <b v="1"/>
    <n v="170000"/>
    <x v="0"/>
  </r>
  <r>
    <s v="G-400-0400"/>
    <s v="GIA Bank Account"/>
    <s v="10"/>
    <s v="AP-PY"/>
    <x v="125"/>
    <s v="000000011339"/>
    <n v="5278"/>
    <s v="7144-67"/>
    <n v="0"/>
    <n v="51500"/>
    <s v="G100178-The Gaelic Books Council"/>
    <n v="-51500"/>
    <n v="51500"/>
    <x v="1"/>
    <n v="51500"/>
    <s v="G"/>
    <s v="The Gaelic Books Council"/>
    <s v="G - The Gaelic Books Council"/>
    <x v="236"/>
    <x v="0"/>
    <s v="GIA"/>
    <x v="1"/>
    <b v="1"/>
    <n v="206000"/>
    <x v="0"/>
  </r>
  <r>
    <s v="G-400-0400"/>
    <s v="GIA Bank Account"/>
    <s v="10"/>
    <s v="AP-PY"/>
    <x v="125"/>
    <s v="000000011340"/>
    <n v="5278"/>
    <s v="7144-68"/>
    <n v="0"/>
    <n v="25000"/>
    <s v="G100179-The Work Room"/>
    <n v="-25000"/>
    <n v="25000"/>
    <x v="1"/>
    <n v="25000"/>
    <s v="G"/>
    <s v="The Work Room"/>
    <s v="G - The Work Room"/>
    <x v="95"/>
    <x v="0"/>
    <s v="GIA"/>
    <x v="1"/>
    <b v="1"/>
    <n v="236000"/>
    <x v="0"/>
  </r>
  <r>
    <s v="G-400-0400"/>
    <s v="GIA Bank Account"/>
    <s v="10"/>
    <s v="AP-PY"/>
    <x v="125"/>
    <s v="000000011341"/>
    <n v="5278"/>
    <s v="7144-69"/>
    <n v="0"/>
    <n v="20395"/>
    <s v="G100180-Timespan ÔÇô Helmsdale Heritage and Arts Society"/>
    <n v="-20395"/>
    <n v="20395"/>
    <x v="1"/>
    <n v="20395"/>
    <s v="G"/>
    <s v="Timespan ÔÇô Helmsdale Heritage and Arts Society"/>
    <s v="G - Timespan ÔÇô Helmsdale Heritage and Arts Society"/>
    <x v="237"/>
    <x v="0"/>
    <s v="GIA"/>
    <x v="1"/>
    <b v="0"/>
    <n v="90577"/>
    <x v="0"/>
  </r>
  <r>
    <s v="G-400-0400"/>
    <s v="GIA Bank Account"/>
    <s v="10"/>
    <s v="AP-PY"/>
    <x v="125"/>
    <s v="000000011342"/>
    <n v="5278"/>
    <s v="7144-70"/>
    <n v="0"/>
    <n v="86125"/>
    <s v="G100181-TRACS"/>
    <n v="-86125"/>
    <n v="86125"/>
    <x v="1"/>
    <n v="86125"/>
    <s v="G"/>
    <s v="TRACS"/>
    <s v="G - TRACS"/>
    <x v="238"/>
    <x v="0"/>
    <s v="GIA"/>
    <x v="1"/>
    <b v="1"/>
    <n v="392500"/>
    <x v="0"/>
  </r>
  <r>
    <s v="G-400-0400"/>
    <s v="GIA Bank Account"/>
    <s v="10"/>
    <s v="AP-PY"/>
    <x v="125"/>
    <s v="000000011343"/>
    <n v="5278"/>
    <s v="7144-71"/>
    <n v="0"/>
    <n v="17500"/>
    <s v="G100182-Transmission Gallery"/>
    <n v="-17500"/>
    <n v="17500"/>
    <x v="1"/>
    <n v="17500"/>
    <s v="G"/>
    <s v="Transmission Gallery"/>
    <s v="G - Transmission Gallery"/>
    <x v="239"/>
    <x v="0"/>
    <s v="GIA"/>
    <x v="1"/>
    <b v="0"/>
    <n v="70000"/>
    <x v="0"/>
  </r>
  <r>
    <s v="G-400-0400"/>
    <s v="GIA Bank Account"/>
    <s v="10"/>
    <s v="AP-PY"/>
    <x v="125"/>
    <s v="000000011344"/>
    <n v="5278"/>
    <s v="7144-72"/>
    <n v="0"/>
    <n v="114650"/>
    <s v="G100183-Traverse Theatre (Scotland) Ltd"/>
    <n v="-114650"/>
    <n v="114650"/>
    <x v="1"/>
    <n v="114650"/>
    <s v="G"/>
    <s v="Traverse Theatre (Scotland) Ltd"/>
    <s v="G - Traverse Theatre (Scotland) Ltd"/>
    <x v="240"/>
    <x v="0"/>
    <s v="GIA"/>
    <x v="1"/>
    <b v="1"/>
    <n v="987250"/>
    <x v="0"/>
  </r>
  <r>
    <s v="G-400-0400"/>
    <s v="GIA Bank Account"/>
    <s v="10"/>
    <s v="AP-PY"/>
    <x v="125"/>
    <s v="000000011345"/>
    <n v="5278"/>
    <s v="7144-73"/>
    <n v="0"/>
    <n v="200000"/>
    <s v="G100184-Tron Theatre Limited"/>
    <n v="-200000"/>
    <n v="200000"/>
    <x v="1"/>
    <n v="200000"/>
    <s v="G"/>
    <s v="Tron Theatre Limited"/>
    <s v="G - Tron Theatre Limited"/>
    <x v="241"/>
    <x v="0"/>
    <s v="GIA"/>
    <x v="1"/>
    <b v="1"/>
    <n v="827068"/>
    <x v="0"/>
  </r>
  <r>
    <s v="G-400-0400"/>
    <s v="GIA Bank Account"/>
    <s v="10"/>
    <s v="AP-PY"/>
    <x v="125"/>
    <s v="000000011346"/>
    <n v="5278"/>
    <s v="7144-74"/>
    <n v="0"/>
    <n v="50000"/>
    <s v="G100185-Vanishing Point Theatre Company"/>
    <n v="-50000"/>
    <n v="50000"/>
    <x v="1"/>
    <n v="50000"/>
    <s v="G"/>
    <s v="Vanishing Point Theatre Company"/>
    <s v="G - Vanishing Point Theatre Company"/>
    <x v="242"/>
    <x v="0"/>
    <s v="GIA"/>
    <x v="1"/>
    <b v="1"/>
    <n v="338893"/>
    <x v="0"/>
  </r>
  <r>
    <s v="G-400-0400"/>
    <s v="GIA Bank Account"/>
    <s v="10"/>
    <s v="AP-PY"/>
    <x v="125"/>
    <s v="000000011347"/>
    <n v="5278"/>
    <s v="7144-75"/>
    <n v="0"/>
    <n v="55000"/>
    <s v="G100186-Visible Fictions Theatre Company"/>
    <n v="-55000"/>
    <n v="55000"/>
    <x v="1"/>
    <n v="55000"/>
    <s v="G"/>
    <s v="Visible Fictions Theatre Company"/>
    <s v="G - Visible Fictions Theatre Company"/>
    <x v="243"/>
    <x v="0"/>
    <s v="GIA"/>
    <x v="1"/>
    <b v="1"/>
    <n v="220000"/>
    <x v="0"/>
  </r>
  <r>
    <s v="G-400-0400"/>
    <s v="GIA Bank Account"/>
    <s v="10"/>
    <s v="AP-PY"/>
    <x v="125"/>
    <s v="000000011348"/>
    <n v="5288"/>
    <s v="7162-1"/>
    <n v="0"/>
    <n v="61.91"/>
    <s v="E0134-David Taylor"/>
    <n v="-61.91"/>
    <n v="61.91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10"/>
    <s v="AP-PY"/>
    <x v="125"/>
    <s v="000000011350"/>
    <n v="5288"/>
    <s v="7162-2"/>
    <n v="0"/>
    <n v="117.16"/>
    <s v="E0281-Louise Harris"/>
    <n v="-117.16"/>
    <n v="117.16"/>
    <x v="0"/>
    <n v="0"/>
    <s v="E"/>
    <s v="Louise Harris"/>
    <s v="E - Louise Harris"/>
    <x v="0"/>
    <x v="0"/>
    <s v="GIA"/>
    <x v="0"/>
    <b v="0"/>
    <n v="334393.72000000003"/>
    <x v="0"/>
  </r>
  <r>
    <s v="G-400-0400"/>
    <s v="GIA Bank Account"/>
    <s v="10"/>
    <s v="AP-PY"/>
    <x v="125"/>
    <s v="000000011351"/>
    <n v="5288"/>
    <s v="7162-3"/>
    <n v="0"/>
    <n v="45.36"/>
    <s v="E0610-Lynsey McLeod"/>
    <n v="-45.36"/>
    <n v="45.36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10"/>
    <s v="AP-PY"/>
    <x v="125"/>
    <s v="000000011353"/>
    <n v="5288"/>
    <s v="7162-4"/>
    <n v="0"/>
    <n v="153.38999999999999"/>
    <s v="E1828-Leonie Bell"/>
    <n v="-153.38999999999999"/>
    <n v="153.38999999999999"/>
    <x v="0"/>
    <n v="0"/>
    <s v="E"/>
    <s v="Leonie Bell"/>
    <s v="E - Leonie Bell"/>
    <x v="0"/>
    <x v="0"/>
    <s v="GIA"/>
    <x v="0"/>
    <b v="0"/>
    <n v="334393.72000000003"/>
    <x v="0"/>
  </r>
  <r>
    <s v="G-400-0400"/>
    <s v="GIA Bank Account"/>
    <s v="10"/>
    <s v="AP-PY"/>
    <x v="125"/>
    <s v="000000011354"/>
    <n v="5288"/>
    <s v="7162-5"/>
    <n v="0"/>
    <n v="63.44"/>
    <s v="E1889-Philip Deverell"/>
    <n v="-63.44"/>
    <n v="63.44"/>
    <x v="0"/>
    <n v="0"/>
    <s v="E"/>
    <s v="Philip Deverell"/>
    <s v="E - Philip Deverell"/>
    <x v="0"/>
    <x v="0"/>
    <s v="GIA"/>
    <x v="0"/>
    <b v="0"/>
    <n v="334393.72000000003"/>
    <x v="0"/>
  </r>
  <r>
    <s v="G-400-0400"/>
    <s v="GIA Bank Account"/>
    <s v="10"/>
    <s v="AP-PY"/>
    <x v="125"/>
    <s v="000000011355"/>
    <n v="5288"/>
    <s v="7162-6"/>
    <n v="0"/>
    <n v="117.33"/>
    <s v="E1919-Clive Gilman"/>
    <n v="-117.33"/>
    <n v="117.33"/>
    <x v="0"/>
    <n v="0"/>
    <s v="E"/>
    <s v="Clive Gilman"/>
    <s v="E - Clive Gilman"/>
    <x v="0"/>
    <x v="0"/>
    <s v="GIA"/>
    <x v="0"/>
    <b v="0"/>
    <n v="334393.72000000003"/>
    <x v="0"/>
  </r>
  <r>
    <s v="G-400-0400"/>
    <s v="GIA Bank Account"/>
    <s v="10"/>
    <s v="AP-PY"/>
    <x v="125"/>
    <s v="000000011356"/>
    <n v="5288"/>
    <s v="7162-7"/>
    <n v="0"/>
    <n v="490.66"/>
    <s v="E1926-Madeleine McNaught"/>
    <n v="-490.66"/>
    <n v="490.66"/>
    <x v="0"/>
    <n v="0"/>
    <s v="E"/>
    <s v="Madeleine McNaught"/>
    <s v="E - Madeleine McNaught"/>
    <x v="0"/>
    <x v="0"/>
    <s v="GIA"/>
    <x v="0"/>
    <b v="0"/>
    <n v="334393.72000000003"/>
    <x v="0"/>
  </r>
  <r>
    <s v="G-400-0400"/>
    <s v="GIA Bank Account"/>
    <s v="10"/>
    <s v="AP-PY"/>
    <x v="125"/>
    <s v="000000011357"/>
    <n v="5288"/>
    <s v="7162-8"/>
    <n v="0"/>
    <n v="104.02"/>
    <s v="TARO100-Arnold Clark Finance Ltd"/>
    <n v="-104.02"/>
    <n v="104.02"/>
    <x v="1"/>
    <n v="104.02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10"/>
    <s v="AP-PY"/>
    <x v="125"/>
    <s v="000000011358"/>
    <n v="5288"/>
    <s v="7162-9"/>
    <n v="0"/>
    <n v="56625.69"/>
    <s v="TART109-Arts Council Retirement Plan (1994)"/>
    <n v="-56625.69"/>
    <n v="56625.69"/>
    <x v="1"/>
    <n v="56625.69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10"/>
    <s v="AP-PY"/>
    <x v="125"/>
    <s v="000000011359"/>
    <n v="5288"/>
    <s v="7162-10"/>
    <n v="0"/>
    <n v="2980"/>
    <s v="TBRI110-BRITISH SCREEN ADVISORY COUNCIL"/>
    <n v="-2980"/>
    <n v="2980"/>
    <x v="1"/>
    <n v="2980"/>
    <s v="T"/>
    <s v="BRITISH SCREEN ADVISORY COUNCIL"/>
    <s v="T - BRITISH SCREEN ADVISORY COUNCIL"/>
    <x v="822"/>
    <x v="0"/>
    <s v="GIA"/>
    <x v="2"/>
    <b v="0"/>
    <n v="2980"/>
    <x v="1"/>
  </r>
  <r>
    <s v="G-400-0400"/>
    <s v="GIA Bank Account"/>
    <s v="10"/>
    <s v="AP-PY"/>
    <x v="125"/>
    <s v="000000011361"/>
    <n v="5288"/>
    <s v="7162-11"/>
    <n v="0"/>
    <n v="1656.78"/>
    <s v="TCAP102-Capital Document Solutions Limited"/>
    <n v="-1656.78"/>
    <n v="1656.78"/>
    <x v="1"/>
    <n v="1656.78"/>
    <s v="T"/>
    <s v="Capital Document Solutions Limited"/>
    <s v="T - Capital Document Solutions Limited"/>
    <x v="16"/>
    <x v="0"/>
    <s v="GIA"/>
    <x v="2"/>
    <b v="0"/>
    <n v="8914.119999999999"/>
    <x v="1"/>
  </r>
  <r>
    <s v="G-400-0400"/>
    <s v="GIA Bank Account"/>
    <s v="10"/>
    <s v="AP-PY"/>
    <x v="125"/>
    <s v="000000011364"/>
    <n v="5288"/>
    <s v="7162-12"/>
    <n v="0"/>
    <n v="323.60000000000002"/>
    <s v="TCAP103-Capita Travel and Events"/>
    <n v="-323.60000000000002"/>
    <n v="323.60000000000002"/>
    <x v="1"/>
    <n v="323.60000000000002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10"/>
    <s v="AP-PY"/>
    <x v="125"/>
    <s v="000000011365"/>
    <n v="5288"/>
    <s v="7162-13"/>
    <n v="0"/>
    <n v="479.99"/>
    <s v="TCHI101-Child Support Agency"/>
    <n v="-479.99"/>
    <n v="479.99"/>
    <x v="1"/>
    <n v="479.99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10"/>
    <s v="AP-PY"/>
    <x v="125"/>
    <s v="000000011366"/>
    <n v="5288"/>
    <s v="7162-14"/>
    <n v="0"/>
    <n v="39.380000000000003"/>
    <s v="TCIT103-CITY MILK"/>
    <n v="-39.380000000000003"/>
    <n v="39.380000000000003"/>
    <x v="1"/>
    <n v="39.380000000000003"/>
    <s v="T"/>
    <s v="CITY MILK"/>
    <s v="T - CITY MILK"/>
    <x v="62"/>
    <x v="0"/>
    <s v="GIA"/>
    <x v="2"/>
    <b v="0"/>
    <n v="604.2700000000001"/>
    <x v="1"/>
  </r>
  <r>
    <s v="G-400-0400"/>
    <s v="GIA Bank Account"/>
    <s v="10"/>
    <s v="AP-PY"/>
    <x v="125"/>
    <s v="000000011367"/>
    <n v="5288"/>
    <s v="7162-15"/>
    <n v="0"/>
    <n v="230"/>
    <s v="TCIT105-City Cabs (Edinburgh) Ltd"/>
    <n v="-230"/>
    <n v="230"/>
    <x v="1"/>
    <n v="230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10"/>
    <s v="AP-PY"/>
    <x v="125"/>
    <s v="000000011370"/>
    <n v="5288"/>
    <s v="7162-16"/>
    <n v="0"/>
    <n v="542.21"/>
    <s v="TEAM100-Eagle Couriers (Scotland) Ltd"/>
    <n v="-542.21"/>
    <n v="542.21"/>
    <x v="1"/>
    <n v="542.21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10"/>
    <s v="AP-PY"/>
    <x v="125"/>
    <s v="000000011371"/>
    <n v="5288"/>
    <s v="7162-17"/>
    <n v="0"/>
    <n v="9816"/>
    <s v="TELE100-EKOS LTD"/>
    <n v="-9816"/>
    <n v="9816"/>
    <x v="1"/>
    <n v="9816"/>
    <s v="T"/>
    <s v="EKOS LTD"/>
    <s v="T - EKOS LTD"/>
    <x v="633"/>
    <x v="21"/>
    <s v="GIA"/>
    <x v="2"/>
    <b v="0"/>
    <n v="29000.17"/>
    <x v="0"/>
  </r>
  <r>
    <s v="G-400-0400"/>
    <s v="GIA Bank Account"/>
    <s v="10"/>
    <s v="AP-PY"/>
    <x v="125"/>
    <s v="000000011373"/>
    <n v="5288"/>
    <s v="7162-18"/>
    <n v="0"/>
    <n v="157.08000000000001"/>
    <s v="TGAY100-Galway Gourmet"/>
    <n v="-157.08000000000001"/>
    <n v="157.08000000000001"/>
    <x v="1"/>
    <n v="157.08000000000001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10"/>
    <s v="AP-PY"/>
    <x v="125"/>
    <s v="000000011374"/>
    <n v="5288"/>
    <s v="7162-19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10"/>
    <s v="AP-PY"/>
    <x v="125"/>
    <s v="000000011375"/>
    <n v="5288"/>
    <s v="7162-20"/>
    <n v="0"/>
    <n v="215.26"/>
    <s v="TGRA100-GP PLANTSCAPE"/>
    <n v="-215.26"/>
    <n v="215.26"/>
    <x v="1"/>
    <n v="215.26"/>
    <s v="T"/>
    <s v="GP PLANTSCAPE"/>
    <s v="T - GP PLANTSCAPE"/>
    <x v="21"/>
    <x v="0"/>
    <s v="GIA"/>
    <x v="2"/>
    <b v="0"/>
    <n v="861.04"/>
    <x v="1"/>
  </r>
  <r>
    <s v="G-400-0400"/>
    <s v="GIA Bank Account"/>
    <s v="10"/>
    <s v="AP-PY"/>
    <x v="125"/>
    <s v="000000011376"/>
    <n v="5288"/>
    <s v="7162-21"/>
    <n v="0"/>
    <n v="87675.91"/>
    <s v="THMR100-HM Revenue &amp; Customs Only - 961PP10305354"/>
    <n v="-87675.91"/>
    <n v="87675.91"/>
    <x v="1"/>
    <n v="87675.91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10"/>
    <s v="AP-PY"/>
    <x v="125"/>
    <s v="000000011377"/>
    <n v="5288"/>
    <s v="7162-22"/>
    <n v="0"/>
    <n v="799.69"/>
    <s v="TISL100-Iron Mountain"/>
    <n v="-799.69"/>
    <n v="799.69"/>
    <x v="1"/>
    <n v="799.69"/>
    <s v="T"/>
    <s v="Iron Mountain"/>
    <s v="T - Iron Mountain"/>
    <x v="23"/>
    <x v="0"/>
    <s v="GIA"/>
    <x v="2"/>
    <b v="0"/>
    <n v="23628.210000000003"/>
    <x v="1"/>
  </r>
  <r>
    <s v="G-400-0400"/>
    <s v="GIA Bank Account"/>
    <s v="10"/>
    <s v="AP-PY"/>
    <x v="125"/>
    <s v="000000011378"/>
    <n v="5288"/>
    <s v="7162-23"/>
    <n v="0"/>
    <n v="3000"/>
    <s v="TKEO100-Keo North Ltd"/>
    <n v="-3000"/>
    <n v="3000"/>
    <x v="1"/>
    <n v="3000"/>
    <s v="T"/>
    <s v="Keo North Ltd"/>
    <s v="T - Keo North Ltd"/>
    <x v="823"/>
    <x v="0"/>
    <s v="GIA"/>
    <x v="2"/>
    <b v="0"/>
    <n v="3000"/>
    <x v="1"/>
  </r>
  <r>
    <s v="G-400-0400"/>
    <s v="GIA Bank Account"/>
    <s v="10"/>
    <s v="AP-PY"/>
    <x v="125"/>
    <s v="000000011380"/>
    <n v="5288"/>
    <s v="7162-24"/>
    <n v="0"/>
    <n v="2631.72"/>
    <s v="TMAT104-M&amp;F Location Services   (Matt Jones)"/>
    <n v="-2631.72"/>
    <n v="2631.72"/>
    <x v="1"/>
    <n v="2631.72"/>
    <s v="T"/>
    <s v="M&amp;F Location Services (Matt Jones)"/>
    <s v="T - M&amp;F Location Services (Matt Jones)"/>
    <x v="824"/>
    <x v="0"/>
    <s v="GIA"/>
    <x v="2"/>
    <b v="0"/>
    <n v="4568.3999999999996"/>
    <x v="1"/>
  </r>
  <r>
    <s v="G-400-0400"/>
    <s v="GIA Bank Account"/>
    <s v="10"/>
    <s v="AP-PY"/>
    <x v="125"/>
    <s v="000000011381"/>
    <n v="5288"/>
    <s v="7162-25"/>
    <n v="0"/>
    <n v="302.39999999999998"/>
    <s v="TMSF100-MSF Union Dues  -  Ref 38190751"/>
    <n v="-302.39999999999998"/>
    <n v="302.39999999999998"/>
    <x v="1"/>
    <n v="302.39999999999998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10"/>
    <s v="AP-PY"/>
    <x v="125"/>
    <s v="000000011382"/>
    <n v="5288"/>
    <s v="7162-26"/>
    <n v="0"/>
    <n v="3125"/>
    <s v="TNOR108-Norman Howie"/>
    <n v="-3125"/>
    <n v="3125"/>
    <x v="1"/>
    <n v="3125"/>
    <s v="T"/>
    <s v="Norman Howie"/>
    <s v="T - Norman Howie"/>
    <x v="84"/>
    <x v="4"/>
    <s v="GIA"/>
    <x v="2"/>
    <b v="0"/>
    <n v="37610.199999999997"/>
    <x v="0"/>
  </r>
  <r>
    <s v="G-400-0400"/>
    <s v="GIA Bank Account"/>
    <s v="10"/>
    <s v="AP-PY"/>
    <x v="125"/>
    <s v="000000011383"/>
    <n v="5288"/>
    <s v="7162-27"/>
    <n v="0"/>
    <n v="348.03"/>
    <s v="TOFF102-Office Depot (UK) Ltd"/>
    <n v="-348.03"/>
    <n v="348.03"/>
    <x v="1"/>
    <n v="348.03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10"/>
    <s v="AP-PY"/>
    <x v="125"/>
    <s v="000000011384"/>
    <n v="5288"/>
    <s v="7162-28"/>
    <n v="0"/>
    <n v="520"/>
    <s v="TOFF103-Office Care"/>
    <n v="-520"/>
    <n v="520"/>
    <x v="1"/>
    <n v="520"/>
    <s v="T"/>
    <s v="Office Care"/>
    <s v="T - Office Care"/>
    <x v="264"/>
    <x v="0"/>
    <s v="GIA"/>
    <x v="2"/>
    <b v="0"/>
    <n v="8491.49"/>
    <x v="1"/>
  </r>
  <r>
    <s v="G-400-0400"/>
    <s v="GIA Bank Account"/>
    <s v="10"/>
    <s v="AP-PY"/>
    <x v="125"/>
    <s v="000000011385"/>
    <n v="5288"/>
    <s v="7162-29"/>
    <n v="0"/>
    <n v="166.18"/>
    <s v="TPCS100-PCS"/>
    <n v="-166.18"/>
    <n v="166.18"/>
    <x v="1"/>
    <n v="166.18"/>
    <s v="T"/>
    <s v="PCS"/>
    <s v="T - PCS"/>
    <x v="148"/>
    <x v="0"/>
    <s v="GIA"/>
    <x v="2"/>
    <b v="0"/>
    <n v="1903.1800000000003"/>
    <x v="1"/>
  </r>
  <r>
    <s v="G-400-0400"/>
    <s v="GIA Bank Account"/>
    <s v="10"/>
    <s v="AP-PY"/>
    <x v="125"/>
    <s v="000000011386"/>
    <n v="5288"/>
    <s v="7162-30"/>
    <n v="0"/>
    <n v="8550"/>
    <s v="TREE102-Reed Specialist Recruitment Ltd"/>
    <n v="-8550"/>
    <n v="8550"/>
    <x v="1"/>
    <n v="8550"/>
    <s v="T"/>
    <s v="Reed Specialist Recruitment Ltd"/>
    <s v="T - Reed Specialist Recruitment Ltd"/>
    <x v="748"/>
    <x v="0"/>
    <s v="GIA"/>
    <x v="2"/>
    <b v="0"/>
    <n v="11757.52"/>
    <x v="1"/>
  </r>
  <r>
    <s v="G-400-0400"/>
    <s v="GIA Bank Account"/>
    <s v="10"/>
    <s v="AP-PY"/>
    <x v="125"/>
    <s v="000000011387"/>
    <n v="5288"/>
    <s v="7162-31"/>
    <n v="0"/>
    <n v="1164"/>
    <s v="TREI100-Reigart Contracts Ltd"/>
    <n v="-1164"/>
    <n v="1164"/>
    <x v="1"/>
    <n v="1164"/>
    <s v="T"/>
    <s v="Reigart Contracts Ltd"/>
    <s v="T - Reigart Contracts Ltd"/>
    <x v="825"/>
    <x v="0"/>
    <s v="GIA"/>
    <x v="2"/>
    <b v="0"/>
    <n v="1164"/>
    <x v="1"/>
  </r>
  <r>
    <s v="G-400-0400"/>
    <s v="GIA Bank Account"/>
    <s v="10"/>
    <s v="AP-PY"/>
    <x v="125"/>
    <s v="000000011388"/>
    <n v="5288"/>
    <s v="7162-32"/>
    <n v="0"/>
    <n v="843.9"/>
    <s v="TSAR105-Saramago Ltd"/>
    <n v="-843.9"/>
    <n v="843.9"/>
    <x v="1"/>
    <n v="843.9"/>
    <s v="T"/>
    <s v="Saramago Ltd"/>
    <s v="T - Saramago Ltd"/>
    <x v="424"/>
    <x v="0"/>
    <s v="GIA"/>
    <x v="2"/>
    <b v="0"/>
    <n v="3388.3900000000003"/>
    <x v="1"/>
  </r>
  <r>
    <s v="G-400-0400"/>
    <s v="GIA Bank Account"/>
    <s v="10"/>
    <s v="AP-PY"/>
    <x v="125"/>
    <s v="000000011389"/>
    <n v="5288"/>
    <s v="7162-33"/>
    <n v="0"/>
    <n v="216"/>
    <s v="TSHR101-Shred-It Limited"/>
    <n v="-216"/>
    <n v="216"/>
    <x v="1"/>
    <n v="216"/>
    <s v="T"/>
    <s v="Shred-It Limited"/>
    <s v="T - Shred-It Limited"/>
    <x v="86"/>
    <x v="0"/>
    <s v="GIA"/>
    <x v="2"/>
    <b v="0"/>
    <n v="3247.48"/>
    <x v="1"/>
  </r>
  <r>
    <s v="G-400-0400"/>
    <s v="GIA Bank Account"/>
    <s v="10"/>
    <s v="AP-PY"/>
    <x v="125"/>
    <s v="000000011390"/>
    <n v="5288"/>
    <s v="7162-34"/>
    <n v="0"/>
    <n v="4818.24"/>
    <s v="TSOF101-Softcat Ltd"/>
    <n v="-4818.24"/>
    <n v="4818.24"/>
    <x v="1"/>
    <n v="4818.24"/>
    <s v="T"/>
    <s v="Softcat Ltd"/>
    <s v="T - Softcat Ltd"/>
    <x v="601"/>
    <x v="0"/>
    <s v="GIA"/>
    <x v="2"/>
    <b v="0"/>
    <n v="4972.9799999999996"/>
    <x v="1"/>
  </r>
  <r>
    <s v="G-400-0400"/>
    <s v="GIA Bank Account"/>
    <s v="10"/>
    <s v="AP-PY"/>
    <x v="125"/>
    <s v="000000011391"/>
    <n v="5288"/>
    <s v="7162-35"/>
    <n v="0"/>
    <n v="1773.31"/>
    <s v="TSPR100-Spotless Commercial Cleaning Ltd"/>
    <n v="-1773.31"/>
    <n v="1773.31"/>
    <x v="1"/>
    <n v="1773.31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10"/>
    <s v="AP-PY"/>
    <x v="125"/>
    <s v="000000011392"/>
    <n v="5288"/>
    <s v="7162-36"/>
    <n v="0"/>
    <n v="135"/>
    <s v="TSTR102-Strathclyde Pension Fund - EMP129/PF4313"/>
    <n v="-135"/>
    <n v="135"/>
    <x v="1"/>
    <n v="13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10"/>
    <s v="AP-PY"/>
    <x v="125"/>
    <s v="000000011393"/>
    <n v="5288"/>
    <s v="7162-37"/>
    <n v="0"/>
    <n v="12539.49"/>
    <s v="TSTR103-Strathclyde Pension Fund - EMP129/PF4313"/>
    <n v="-12539.49"/>
    <n v="12539.49"/>
    <x v="1"/>
    <n v="12539.49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10"/>
    <s v="AP-PY"/>
    <x v="125"/>
    <s v="000000011394"/>
    <n v="5288"/>
    <s v="7162-38"/>
    <n v="0"/>
    <n v="258"/>
    <s v="TWES102-West Lothian Council"/>
    <n v="-258"/>
    <n v="258"/>
    <x v="1"/>
    <n v="258"/>
    <s v="T"/>
    <s v="West Lothian Council"/>
    <s v="T - West Lothian Council"/>
    <x v="826"/>
    <x v="0"/>
    <s v="GIA"/>
    <x v="2"/>
    <b v="0"/>
    <n v="258"/>
    <x v="1"/>
  </r>
  <r>
    <s v="G-400-0400"/>
    <s v="GIA Bank Account"/>
    <s v="10"/>
    <s v="AP-PY"/>
    <x v="126"/>
    <s v="000000011395"/>
    <n v="5295"/>
    <s v="7166-1"/>
    <n v="0"/>
    <n v="250"/>
    <s v="G100053-Eszter Marsalko"/>
    <n v="-250"/>
    <n v="250"/>
    <x v="1"/>
    <n v="250"/>
    <s v="G"/>
    <s v="Eszter Marsalko"/>
    <s v="G - Eszter Marsalko"/>
    <x v="827"/>
    <x v="0"/>
    <s v="GIA"/>
    <x v="1"/>
    <b v="0"/>
    <n v="250"/>
    <x v="1"/>
  </r>
  <r>
    <s v="G-400-0400"/>
    <s v="GIA Bank Account"/>
    <s v="10"/>
    <s v="AP-PY"/>
    <x v="126"/>
    <s v="000000011396"/>
    <n v="5295"/>
    <s v="7166-2"/>
    <n v="0"/>
    <n v="1125"/>
    <s v="G100615-Gerrie Fellows"/>
    <n v="-1125"/>
    <n v="1125"/>
    <x v="1"/>
    <n v="1125"/>
    <s v="G"/>
    <s v="Gerrie Fellows"/>
    <s v="G - Gerrie Fellows"/>
    <x v="828"/>
    <x v="0"/>
    <s v="GIA"/>
    <x v="1"/>
    <b v="0"/>
    <n v="1125"/>
    <x v="1"/>
  </r>
  <r>
    <s v="G-400-0400"/>
    <s v="GIA Bank Account"/>
    <s v="10"/>
    <s v="AP-PY"/>
    <x v="126"/>
    <s v="000000011397"/>
    <n v="5295"/>
    <s v="7166-3"/>
    <n v="0"/>
    <n v="6750"/>
    <s v="G100616-Stillmotion Productions Ltd"/>
    <n v="-6750"/>
    <n v="6750"/>
    <x v="1"/>
    <n v="6750"/>
    <s v="G"/>
    <s v="Stillmotion Productions Ltd"/>
    <s v="G - Stillmotion Productions Ltd"/>
    <x v="829"/>
    <x v="0"/>
    <s v="GIA"/>
    <x v="1"/>
    <b v="0"/>
    <n v="6750"/>
    <x v="1"/>
  </r>
  <r>
    <s v="G-400-0400"/>
    <s v="GIA Bank Account"/>
    <s v="10"/>
    <s v="AP-PY"/>
    <x v="126"/>
    <s v="000000011398"/>
    <n v="5295"/>
    <s v="7166-4"/>
    <n v="0"/>
    <n v="12709"/>
    <s v="IBEA004-Beatroute Arts"/>
    <n v="-12709"/>
    <n v="12709"/>
    <x v="1"/>
    <n v="12709"/>
    <s v="I"/>
    <s v="Beatroute Arts"/>
    <s v="I - Beatroute Arts"/>
    <x v="830"/>
    <x v="0"/>
    <s v="GIA"/>
    <x v="1"/>
    <b v="0"/>
    <n v="12709"/>
    <x v="1"/>
  </r>
  <r>
    <s v="G-400-0400"/>
    <s v="GIA Bank Account"/>
    <s v="10"/>
    <s v="AP-PY"/>
    <x v="126"/>
    <s v="000000011399"/>
    <n v="5295"/>
    <s v="7166-5"/>
    <n v="0"/>
    <n v="30000"/>
    <s v="ICLO001-Clore Leadership Programme"/>
    <n v="-30000"/>
    <n v="30000"/>
    <x v="1"/>
    <n v="30000"/>
    <s v="I"/>
    <s v="Clore Leadership Programme"/>
    <s v="I - Clore Leadership Programme"/>
    <x v="831"/>
    <x v="0"/>
    <s v="GIA"/>
    <x v="1"/>
    <b v="1"/>
    <n v="35554"/>
    <x v="0"/>
  </r>
  <r>
    <s v="G-400-0400"/>
    <s v="GIA Bank Account"/>
    <s v="10"/>
    <s v="AP-PY"/>
    <x v="126"/>
    <s v="000000011400"/>
    <n v="5295"/>
    <s v="7166-6"/>
    <n v="0"/>
    <n v="4750"/>
    <s v="IGAE001-Gael Music"/>
    <n v="-4750"/>
    <n v="4750"/>
    <x v="1"/>
    <n v="4750"/>
    <s v="I"/>
    <s v="Gael Music"/>
    <s v="I - Gael Music"/>
    <x v="832"/>
    <x v="0"/>
    <s v="GIA"/>
    <x v="1"/>
    <b v="0"/>
    <n v="4750"/>
    <x v="1"/>
  </r>
  <r>
    <s v="G-400-0400"/>
    <s v="GIA Bank Account"/>
    <s v="10"/>
    <s v="AP-PY"/>
    <x v="126"/>
    <s v="000000011401"/>
    <n v="5295"/>
    <s v="7166-7"/>
    <n v="0"/>
    <n v="1804"/>
    <s v="IPUP003-Puppet State Theatre Company"/>
    <n v="-1804"/>
    <n v="1804"/>
    <x v="1"/>
    <n v="1804"/>
    <s v="I"/>
    <s v="Puppet State Theatre Company"/>
    <s v="I - Puppet State Theatre Company"/>
    <x v="133"/>
    <x v="0"/>
    <s v="GIA"/>
    <x v="1"/>
    <b v="0"/>
    <n v="12212"/>
    <x v="1"/>
  </r>
  <r>
    <s v="G-400-0400"/>
    <s v="GIA Bank Account"/>
    <s v="10"/>
    <s v="AP-PY"/>
    <x v="126"/>
    <s v="000000011402"/>
    <n v="5295"/>
    <s v="7166-8"/>
    <n v="0"/>
    <n v="1426.86"/>
    <s v="TGLI100-Glenfinlas"/>
    <n v="-1426.86"/>
    <n v="1426.86"/>
    <x v="1"/>
    <n v="1426.86"/>
    <s v="T"/>
    <s v="Glenfinlas"/>
    <s v="T - Glenfinlas"/>
    <x v="833"/>
    <x v="0"/>
    <s v="GIA"/>
    <x v="2"/>
    <b v="0"/>
    <n v="1426.86"/>
    <x v="1"/>
  </r>
  <r>
    <s v="G-400-0400"/>
    <s v="GIA Bank Account"/>
    <s v="10"/>
    <s v="AP-PY"/>
    <x v="126"/>
    <s v="000000011403"/>
    <n v="5295"/>
    <s v="7166-9"/>
    <n v="0"/>
    <n v="340.2"/>
    <s v="TGUI100-GTW Storage Services Ltd"/>
    <n v="-340.2"/>
    <n v="340.2"/>
    <x v="1"/>
    <n v="340.2"/>
    <s v="T"/>
    <s v="GTW Storage Services Ltd"/>
    <s v="T - GTW Storage Services Ltd"/>
    <x v="168"/>
    <x v="0"/>
    <s v="GIA"/>
    <x v="2"/>
    <b v="0"/>
    <n v="1360.8"/>
    <x v="1"/>
  </r>
  <r>
    <s v="G-400-0400"/>
    <s v="GIA Bank Account"/>
    <s v="10"/>
    <s v="AP-PY"/>
    <x v="126"/>
    <s v="000000011404"/>
    <n v="5295"/>
    <s v="7166-10"/>
    <n v="0"/>
    <n v="2663.83"/>
    <s v="THOL100-Hitachi Capital UK PLC"/>
    <n v="-2663.83"/>
    <n v="2663.83"/>
    <x v="1"/>
    <n v="2663.83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10"/>
    <s v="AP-PY"/>
    <x v="126"/>
    <s v="000000011405"/>
    <n v="5295"/>
    <s v="7166-11"/>
    <n v="0"/>
    <n v="55.21"/>
    <s v="TLAM100-LAMH Reycycle Ltd"/>
    <n v="-55.21"/>
    <n v="55.21"/>
    <x v="1"/>
    <n v="55.21"/>
    <s v="T"/>
    <s v="LAMH Reycycle Ltd"/>
    <s v="T - LAMH Reycycle Ltd"/>
    <x v="418"/>
    <x v="0"/>
    <s v="GIA"/>
    <x v="2"/>
    <b v="0"/>
    <n v="643.22"/>
    <x v="1"/>
  </r>
  <r>
    <s v="G-400-0400"/>
    <s v="GIA Bank Account"/>
    <s v="10"/>
    <s v="AP-PY"/>
    <x v="126"/>
    <s v="000000011406"/>
    <n v="5295"/>
    <s v="7166-12"/>
    <n v="0"/>
    <n v="67.95"/>
    <s v="TLON100-Caffia Coffee Group"/>
    <n v="-67.95"/>
    <n v="67.95"/>
    <x v="1"/>
    <n v="67.95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10"/>
    <s v="AP-PY"/>
    <x v="126"/>
    <s v="000000011407"/>
    <n v="5295"/>
    <s v="7166-13"/>
    <n v="0"/>
    <n v="891.1"/>
    <s v="TVOD100-Vodafone Limited"/>
    <n v="-891.1"/>
    <n v="891.1"/>
    <x v="1"/>
    <n v="891.1"/>
    <s v="T"/>
    <s v="Vodafone Limited"/>
    <s v="T - Vodafone Limited"/>
    <x v="789"/>
    <x v="0"/>
    <s v="GIA"/>
    <x v="2"/>
    <b v="0"/>
    <n v="3943.97"/>
    <x v="1"/>
  </r>
  <r>
    <s v="G-400-0400"/>
    <s v="GIA Bank Account"/>
    <s v="10"/>
    <s v="AP-PY"/>
    <x v="127"/>
    <s v="000000011428"/>
    <n v="5322"/>
    <s v="7190-1"/>
    <n v="0"/>
    <n v="20.39"/>
    <s v="E0134-David Taylor"/>
    <n v="-20.39"/>
    <n v="20.39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10"/>
    <s v="AP-PY"/>
    <x v="127"/>
    <s v="000000011429"/>
    <n v="5322"/>
    <s v="7190-2"/>
    <n v="0"/>
    <n v="134.21"/>
    <s v="E0254-Scott Donaldson"/>
    <n v="-134.21"/>
    <n v="134.21"/>
    <x v="0"/>
    <n v="0"/>
    <s v="E"/>
    <s v="Scott Donaldson"/>
    <s v="E - Scott Donaldson"/>
    <x v="0"/>
    <x v="0"/>
    <s v="GIA"/>
    <x v="0"/>
    <b v="0"/>
    <n v="334393.72000000003"/>
    <x v="0"/>
  </r>
  <r>
    <s v="G-400-0400"/>
    <s v="GIA Bank Account"/>
    <s v="10"/>
    <s v="AP-PY"/>
    <x v="127"/>
    <s v="000000011430"/>
    <n v="5322"/>
    <s v="7190-3"/>
    <n v="0"/>
    <n v="178.59"/>
    <s v="E1606-Jaine Lumsden"/>
    <n v="-178.59"/>
    <n v="178.59"/>
    <x v="0"/>
    <n v="0"/>
    <s v="E"/>
    <s v="Jaine Lumsden"/>
    <s v="E - Jaine Lumsden"/>
    <x v="0"/>
    <x v="0"/>
    <s v="GIA"/>
    <x v="0"/>
    <b v="0"/>
    <n v="334393.72000000003"/>
    <x v="0"/>
  </r>
  <r>
    <s v="G-400-0400"/>
    <s v="GIA Bank Account"/>
    <s v="10"/>
    <s v="AP-PY"/>
    <x v="127"/>
    <s v="000000011431"/>
    <n v="5322"/>
    <s v="7190-4"/>
    <n v="0"/>
    <n v="23.3"/>
    <s v="E1910-Kristina Johansen-Seznec"/>
    <n v="-23.3"/>
    <n v="23.3"/>
    <x v="0"/>
    <n v="0"/>
    <s v="E"/>
    <s v="Kristina Johansen-Seznec"/>
    <s v="E - Kristina Johansen-Seznec"/>
    <x v="0"/>
    <x v="0"/>
    <s v="GIA"/>
    <x v="0"/>
    <b v="0"/>
    <n v="334393.72000000003"/>
    <x v="0"/>
  </r>
  <r>
    <s v="G-400-0400"/>
    <s v="GIA Bank Account"/>
    <s v="10"/>
    <s v="AP-PY"/>
    <x v="127"/>
    <s v="000000011432"/>
    <n v="5322"/>
    <s v="7190-5"/>
    <n v="0"/>
    <n v="472.47"/>
    <s v="TAND112-Andrew Bendel"/>
    <n v="-472.47"/>
    <n v="472.47"/>
    <x v="1"/>
    <n v="472.47"/>
    <s v="T"/>
    <s v="Andrew Bendel"/>
    <s v="T - Andrew Bendel"/>
    <x v="834"/>
    <x v="0"/>
    <s v="GIA"/>
    <x v="2"/>
    <b v="0"/>
    <n v="472.47"/>
    <x v="1"/>
  </r>
  <r>
    <s v="G-400-0400"/>
    <s v="GIA Bank Account"/>
    <s v="10"/>
    <s v="AP-PY"/>
    <x v="127"/>
    <s v="000000011434"/>
    <n v="5322"/>
    <s v="7190-6"/>
    <n v="0"/>
    <n v="1024.74"/>
    <s v="TCON100-Computershare Voucher Services"/>
    <n v="-1024.74"/>
    <n v="1024.74"/>
    <x v="1"/>
    <n v="1024.74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10"/>
    <s v="AP-PY"/>
    <x v="127"/>
    <s v="000000011435"/>
    <n v="5322"/>
    <s v="7190-7"/>
    <n v="0"/>
    <n v="128.12"/>
    <s v="TEDG100-Eden Springs UK Ltd"/>
    <n v="-128.12"/>
    <n v="128.12"/>
    <x v="1"/>
    <n v="128.12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10"/>
    <s v="AP-PY"/>
    <x v="127"/>
    <s v="000000011436"/>
    <n v="5322"/>
    <s v="7190-8"/>
    <n v="0"/>
    <n v="495"/>
    <s v="TENI100-Engage"/>
    <n v="-495"/>
    <n v="495"/>
    <x v="1"/>
    <n v="495"/>
    <s v="T"/>
    <s v="Engage"/>
    <s v="T - Engage"/>
    <x v="416"/>
    <x v="0"/>
    <s v="GIA"/>
    <x v="2"/>
    <b v="0"/>
    <n v="842.5"/>
    <x v="1"/>
  </r>
  <r>
    <s v="G-400-0400"/>
    <s v="GIA Bank Account"/>
    <s v="10"/>
    <s v="AP-PY"/>
    <x v="127"/>
    <s v="000000011437"/>
    <n v="5322"/>
    <s v="7190-9"/>
    <n v="0"/>
    <n v="2000"/>
    <s v="TFIL102-Film Bang"/>
    <n v="-2000"/>
    <n v="2000"/>
    <x v="1"/>
    <n v="2000"/>
    <s v="T"/>
    <s v="Film Bang"/>
    <s v="T - Film Bang"/>
    <x v="759"/>
    <x v="0"/>
    <s v="GIA"/>
    <x v="2"/>
    <b v="0"/>
    <n v="4976"/>
    <x v="1"/>
  </r>
  <r>
    <s v="G-400-0400"/>
    <s v="GIA Bank Account"/>
    <s v="10"/>
    <s v="AP-PY"/>
    <x v="127"/>
    <s v="000000011438"/>
    <n v="5322"/>
    <s v="7190-10"/>
    <n v="0"/>
    <n v="170"/>
    <s v="THIT101-Heads of Instrumental Teaching Scotland (HITS)"/>
    <n v="-170"/>
    <n v="170"/>
    <x v="1"/>
    <n v="170"/>
    <s v="T"/>
    <s v="Heads of Instrumental Teaching Scotland (HITS)"/>
    <s v="T - Heads of Instrumental Teaching Scotland (HITS)"/>
    <x v="835"/>
    <x v="0"/>
    <s v="GIA"/>
    <x v="2"/>
    <b v="0"/>
    <n v="170"/>
    <x v="1"/>
  </r>
  <r>
    <s v="G-400-0400"/>
    <s v="GIA Bank Account"/>
    <s v="10"/>
    <s v="AP-PY"/>
    <x v="127"/>
    <s v="000000011439"/>
    <n v="5322"/>
    <s v="7190-11"/>
    <n v="0"/>
    <n v="35.700000000000003"/>
    <s v="TJUL104-Jules Cafe Ltd"/>
    <n v="-35.700000000000003"/>
    <n v="35.700000000000003"/>
    <x v="1"/>
    <n v="35.700000000000003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10"/>
    <s v="AP-PY"/>
    <x v="127"/>
    <s v="000000011440"/>
    <n v="5322"/>
    <s v="7190-12"/>
    <n v="0"/>
    <n v="104.1"/>
    <s v="TLYN107-Lynda Graham"/>
    <n v="-104.1"/>
    <n v="104.1"/>
    <x v="1"/>
    <n v="104.1"/>
    <s v="T"/>
    <s v="Lynda Graham"/>
    <s v="T - Lynda Graham"/>
    <x v="836"/>
    <x v="0"/>
    <s v="GIA"/>
    <x v="2"/>
    <b v="0"/>
    <n v="104.1"/>
    <x v="1"/>
  </r>
  <r>
    <s v="G-400-0400"/>
    <s v="GIA Bank Account"/>
    <s v="10"/>
    <s v="AP-PY"/>
    <x v="127"/>
    <s v="000000011441"/>
    <n v="5322"/>
    <s v="7190-13"/>
    <n v="0"/>
    <n v="1936.68"/>
    <s v="TMAT104-M&amp;F Location Services   (Matt Jones)"/>
    <n v="-1936.68"/>
    <n v="1936.68"/>
    <x v="1"/>
    <n v="1936.68"/>
    <s v="T"/>
    <s v="M&amp;F Location Services (Matt Jones)"/>
    <s v="T - M&amp;F Location Services (Matt Jones)"/>
    <x v="824"/>
    <x v="0"/>
    <s v="GIA"/>
    <x v="2"/>
    <b v="0"/>
    <n v="4568.3999999999996"/>
    <x v="1"/>
  </r>
  <r>
    <s v="G-400-0400"/>
    <s v="GIA Bank Account"/>
    <s v="10"/>
    <s v="AP-PY"/>
    <x v="127"/>
    <s v="000000011442"/>
    <n v="5322"/>
    <s v="7190-14"/>
    <n v="0"/>
    <n v="5092.8999999999996"/>
    <s v="TPUL101-Pulsant (Scotland) Ltd"/>
    <n v="-5092.8999999999996"/>
    <n v="5092.8999999999996"/>
    <x v="1"/>
    <n v="5092.8999999999996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10"/>
    <s v="AP-PY"/>
    <x v="127"/>
    <s v="000000011443"/>
    <n v="5322"/>
    <s v="7190-15"/>
    <n v="0"/>
    <n v="375"/>
    <s v="TREA100-Really Interesting Objects (RIO)"/>
    <n v="-375"/>
    <n v="375"/>
    <x v="1"/>
    <n v="375"/>
    <s v="T"/>
    <s v="Really Interesting Objects (RIO)"/>
    <s v="T - Really Interesting Objects (RIO)"/>
    <x v="837"/>
    <x v="0"/>
    <s v="GIA"/>
    <x v="2"/>
    <b v="0"/>
    <n v="375"/>
    <x v="1"/>
  </r>
  <r>
    <s v="G-400-0400"/>
    <s v="GIA Bank Account"/>
    <s v="10"/>
    <s v="AP-PY"/>
    <x v="127"/>
    <s v="000000011444"/>
    <n v="5322"/>
    <s v="7190-16"/>
    <n v="0"/>
    <n v="97.5"/>
    <s v="TROB111-Robert Wiseman Dairies Ltd"/>
    <n v="-97.5"/>
    <n v="97.5"/>
    <x v="1"/>
    <n v="97.5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10"/>
    <s v="AP-PY"/>
    <x v="127"/>
    <s v="000000011445"/>
    <n v="5322"/>
    <s v="7190-17"/>
    <n v="0"/>
    <n v="199.38"/>
    <s v="TSOD101-Sodexo Limited"/>
    <n v="-199.38"/>
    <n v="199.38"/>
    <x v="1"/>
    <n v="199.38"/>
    <s v="T"/>
    <s v="Sodexo Limited"/>
    <s v="T - Sodexo Limited"/>
    <x v="838"/>
    <x v="0"/>
    <s v="GIA"/>
    <x v="2"/>
    <b v="0"/>
    <n v="291.65999999999997"/>
    <x v="1"/>
  </r>
  <r>
    <s v="G-400-0400"/>
    <s v="GIA Bank Account"/>
    <s v="10"/>
    <s v="AP-PY"/>
    <x v="127"/>
    <s v="000000011446"/>
    <n v="5322"/>
    <s v="7190-18"/>
    <n v="0"/>
    <n v="57.7"/>
    <s v="TSPR100-Spotless Commercial Cleaning Ltd"/>
    <n v="-57.7"/>
    <n v="57.7"/>
    <x v="1"/>
    <n v="57.7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10"/>
    <s v="AP-PY"/>
    <x v="127"/>
    <s v="000000011447"/>
    <n v="5322"/>
    <s v="7190-19"/>
    <n v="0"/>
    <n v="9.1"/>
    <s v="TSTE106-Steve Grimmond"/>
    <n v="-9.1"/>
    <n v="9.1"/>
    <x v="1"/>
    <n v="9.1"/>
    <s v="T"/>
    <s v="Steve Grimmond"/>
    <s v="T - Steve Grimmond"/>
    <x v="299"/>
    <x v="0"/>
    <s v="GIA"/>
    <x v="2"/>
    <b v="0"/>
    <n v="188.3"/>
    <x v="1"/>
  </r>
  <r>
    <s v="G-400-0400"/>
    <s v="GIA Bank Account"/>
    <s v="10"/>
    <s v="AP-PY"/>
    <x v="128"/>
    <s v="000000011448"/>
    <n v="5325"/>
    <s v="7201-1"/>
    <n v="0"/>
    <n v="80000"/>
    <s v="G100109-Aberdeen Performing Arts"/>
    <n v="-80000"/>
    <n v="80000"/>
    <x v="1"/>
    <n v="80000"/>
    <s v="G"/>
    <s v="Aberdeen Performing Arts"/>
    <s v="G - Aberdeen Performing Arts"/>
    <x v="174"/>
    <x v="0"/>
    <s v="GIA"/>
    <x v="1"/>
    <b v="1"/>
    <n v="517170"/>
    <x v="0"/>
  </r>
  <r>
    <s v="G-400-0400"/>
    <s v="GIA Bank Account"/>
    <s v="10"/>
    <s v="AP-PY"/>
    <x v="128"/>
    <s v="000000011449"/>
    <n v="5325"/>
    <s v="7201-2"/>
    <n v="0"/>
    <n v="2500"/>
    <s v="G100110-An Lanntair Limited"/>
    <n v="-2500"/>
    <n v="2500"/>
    <x v="1"/>
    <n v="2500"/>
    <s v="G"/>
    <s v="An Lanntair Limited"/>
    <s v="G - An Lanntair Limited"/>
    <x v="175"/>
    <x v="0"/>
    <s v="GIA"/>
    <x v="1"/>
    <b v="0"/>
    <n v="437685"/>
    <x v="0"/>
  </r>
  <r>
    <s v="G-400-0400"/>
    <s v="GIA Bank Account"/>
    <s v="10"/>
    <s v="AP-PY"/>
    <x v="128"/>
    <s v="000000011450"/>
    <n v="5325"/>
    <s v="7201-3"/>
    <n v="0"/>
    <n v="28000"/>
    <s v="G100124-Theatre Cryptic"/>
    <n v="-28000"/>
    <n v="28000"/>
    <x v="1"/>
    <n v="28000"/>
    <s v="G"/>
    <s v="Theatre Cryptic"/>
    <s v="G - Theatre Cryptic"/>
    <x v="187"/>
    <x v="0"/>
    <s v="GIA"/>
    <x v="1"/>
    <b v="1"/>
    <n v="278000"/>
    <x v="0"/>
  </r>
  <r>
    <s v="G-400-0400"/>
    <s v="GIA Bank Account"/>
    <s v="10"/>
    <s v="AP-PY"/>
    <x v="128"/>
    <s v="000000011451"/>
    <n v="5325"/>
    <s v="7201-4"/>
    <n v="0"/>
    <n v="37500"/>
    <s v="G100133-Edinburgh Art Festival"/>
    <n v="-37500"/>
    <n v="37500"/>
    <x v="1"/>
    <n v="37500"/>
    <s v="G"/>
    <s v="Edinburgh Art Festival"/>
    <s v="G - Edinburgh Art Festival"/>
    <x v="196"/>
    <x v="0"/>
    <s v="GIA"/>
    <x v="1"/>
    <b v="1"/>
    <n v="250000"/>
    <x v="0"/>
  </r>
  <r>
    <s v="G-400-0400"/>
    <s v="GIA Bank Account"/>
    <s v="10"/>
    <s v="AP-PY"/>
    <x v="128"/>
    <s v="000000011452"/>
    <n v="5325"/>
    <s v="7201-5"/>
    <n v="0"/>
    <n v="250"/>
    <s v="G100538-Kieran Campbell Murray"/>
    <n v="-250"/>
    <n v="250"/>
    <x v="1"/>
    <n v="250"/>
    <s v="G"/>
    <s v="Kieran Campbell Murray"/>
    <s v="G - Kieran Campbell Murray"/>
    <x v="734"/>
    <x v="0"/>
    <s v="GIA"/>
    <x v="1"/>
    <b v="0"/>
    <n v="1000"/>
    <x v="1"/>
  </r>
  <r>
    <s v="G-400-0400"/>
    <s v="GIA Bank Account"/>
    <s v="10"/>
    <s v="AP-PY"/>
    <x v="128"/>
    <s v="000000011453"/>
    <n v="5325"/>
    <s v="7201-6"/>
    <n v="0"/>
    <n v="36000"/>
    <s v="IDUN006-Dundee and Angus College"/>
    <n v="-36000"/>
    <n v="36000"/>
    <x v="1"/>
    <n v="36000"/>
    <s v="I"/>
    <s v="Dundee and Angus College"/>
    <s v="I - Dundee and Angus College"/>
    <x v="270"/>
    <x v="0"/>
    <s v="GIA"/>
    <x v="1"/>
    <b v="1"/>
    <n v="90000"/>
    <x v="0"/>
  </r>
  <r>
    <s v="G-400-0400"/>
    <s v="GIA Bank Account"/>
    <s v="10"/>
    <s v="AP-PY"/>
    <x v="128"/>
    <s v="000000011454"/>
    <n v="5325"/>
    <s v="7201-7"/>
    <n v="0"/>
    <n v="5850"/>
    <s v="IEAV001-EAVE"/>
    <n v="-5850"/>
    <n v="5850"/>
    <x v="1"/>
    <n v="5850"/>
    <s v="I"/>
    <s v="EAVE"/>
    <s v="I - EAVE"/>
    <x v="839"/>
    <x v="0"/>
    <s v="GIA"/>
    <x v="1"/>
    <b v="0"/>
    <n v="5850"/>
    <x v="1"/>
  </r>
  <r>
    <s v="G-400-0400"/>
    <s v="GIA Bank Account"/>
    <s v="10"/>
    <s v="AP-PY"/>
    <x v="128"/>
    <s v="000000011455"/>
    <n v="5325"/>
    <s v="7201-8"/>
    <n v="0"/>
    <n v="24000"/>
    <s v="IEDI008-The Edinburgh Mela Ltd"/>
    <n v="-24000"/>
    <n v="24000"/>
    <x v="1"/>
    <n v="24000"/>
    <s v="I"/>
    <s v="The Edinburgh Mela Ltd"/>
    <s v="I - The Edinburgh Mela Ltd"/>
    <x v="431"/>
    <x v="0"/>
    <s v="GIA"/>
    <x v="1"/>
    <b v="0"/>
    <n v="240000"/>
    <x v="0"/>
  </r>
  <r>
    <s v="G-400-0400"/>
    <s v="GIA Bank Account"/>
    <s v="10"/>
    <s v="AP-PY"/>
    <x v="128"/>
    <s v="000000011456"/>
    <n v="5325"/>
    <s v="7201-9"/>
    <n v="0"/>
    <n v="2500"/>
    <s v="IGAR003-Gardyne Theatre Ltd"/>
    <n v="-2500"/>
    <n v="2500"/>
    <x v="1"/>
    <n v="2500"/>
    <s v="I"/>
    <s v="Gardyne Theatre Ltd"/>
    <s v="I - Gardyne Theatre Ltd"/>
    <x v="626"/>
    <x v="0"/>
    <s v="GIA"/>
    <x v="1"/>
    <b v="0"/>
    <n v="32500"/>
    <x v="0"/>
  </r>
  <r>
    <s v="G-400-0400"/>
    <s v="GIA Bank Account"/>
    <s v="10"/>
    <s v="AP-PY"/>
    <x v="128"/>
    <s v="000000011457"/>
    <n v="5325"/>
    <s v="7201-10"/>
    <n v="0"/>
    <n v="1250"/>
    <s v="IGER001-Gerry Cambridge"/>
    <n v="-1250"/>
    <n v="1250"/>
    <x v="1"/>
    <n v="1250"/>
    <s v="I"/>
    <s v="Gerry Cambridge"/>
    <s v="I - Gerry Cambridge"/>
    <x v="840"/>
    <x v="0"/>
    <s v="GIA"/>
    <x v="1"/>
    <b v="0"/>
    <n v="17702"/>
    <x v="1"/>
  </r>
  <r>
    <s v="G-400-0400"/>
    <s v="GIA Bank Account"/>
    <s v="10"/>
    <s v="AP-PY"/>
    <x v="128"/>
    <s v="000000011458"/>
    <n v="5325"/>
    <s v="7201-11"/>
    <n v="0"/>
    <n v="350"/>
    <s v="IHOB001-Hobbes &amp; Viking"/>
    <n v="-350"/>
    <n v="350"/>
    <x v="1"/>
    <n v="350"/>
    <s v="I"/>
    <s v="Hobbes &amp; Viking"/>
    <s v="I - Hobbes &amp; Viking"/>
    <x v="841"/>
    <x v="0"/>
    <s v="GIA"/>
    <x v="1"/>
    <b v="0"/>
    <n v="350"/>
    <x v="1"/>
  </r>
  <r>
    <s v="G-400-0400"/>
    <s v="GIA Bank Account"/>
    <s v="10"/>
    <s v="AP-PY"/>
    <x v="128"/>
    <s v="000000011459"/>
    <n v="5325"/>
    <s v="7201-12"/>
    <n v="0"/>
    <n v="25000"/>
    <s v="IIMA001-Imaginate"/>
    <n v="-25000"/>
    <n v="25000"/>
    <x v="1"/>
    <n v="25000"/>
    <s v="I"/>
    <s v="Imaginate"/>
    <s v="I - Imaginate"/>
    <x v="388"/>
    <x v="0"/>
    <s v="GIA"/>
    <x v="1"/>
    <b v="1"/>
    <n v="144975.01"/>
    <x v="0"/>
  </r>
  <r>
    <s v="G-400-0400"/>
    <s v="GIA Bank Account"/>
    <s v="10"/>
    <s v="AP-PY"/>
    <x v="128"/>
    <s v="000000011460"/>
    <n v="5325"/>
    <s v="7201-13"/>
    <n v="0"/>
    <n v="7500"/>
    <s v="INOR003-North Lanarkshire Council"/>
    <n v="-7500"/>
    <n v="7500"/>
    <x v="1"/>
    <n v="7500"/>
    <s v="I"/>
    <s v="North Lanarkshire Council"/>
    <s v="I - North Lanarkshire Council"/>
    <x v="773"/>
    <x v="0"/>
    <s v="GIA"/>
    <x v="1"/>
    <b v="0"/>
    <n v="498148"/>
    <x v="0"/>
  </r>
  <r>
    <s v="G-400-0400"/>
    <s v="GIA Bank Account"/>
    <s v="10"/>
    <s v="AP-PY"/>
    <x v="128"/>
    <s v="000000011461"/>
    <n v="5325"/>
    <s v="7201-14"/>
    <n v="0"/>
    <n v="800"/>
    <s v="IPRO004-Project Ability"/>
    <n v="-800"/>
    <n v="800"/>
    <x v="1"/>
    <n v="800"/>
    <s v="I"/>
    <s v="Project Ability"/>
    <s v="I - Project Ability"/>
    <x v="842"/>
    <x v="0"/>
    <s v="GIA"/>
    <x v="1"/>
    <b v="0"/>
    <n v="800"/>
    <x v="1"/>
  </r>
  <r>
    <s v="G-400-0400"/>
    <s v="GIA Bank Account"/>
    <s v="10"/>
    <s v="AP-PY"/>
    <x v="128"/>
    <s v="000000011462"/>
    <n v="5325"/>
    <s v="7201-15"/>
    <n v="0"/>
    <n v="13215"/>
    <s v="IREE001-Reeltime Music"/>
    <n v="-13215"/>
    <n v="13215"/>
    <x v="1"/>
    <n v="13215"/>
    <s v="I"/>
    <s v="Reeltime Music"/>
    <s v="I - Reeltime Music"/>
    <x v="50"/>
    <x v="0"/>
    <s v="GIA"/>
    <x v="1"/>
    <b v="0"/>
    <n v="15799"/>
    <x v="1"/>
  </r>
  <r>
    <s v="G-400-0400"/>
    <s v="GIA Bank Account"/>
    <s v="10"/>
    <s v="AP-PY"/>
    <x v="128"/>
    <s v="000000011463"/>
    <n v="5325"/>
    <s v="7201-16"/>
    <n v="0"/>
    <n v="3750"/>
    <s v="IROO001-Room 2 Manouevre"/>
    <n v="-3750"/>
    <n v="3750"/>
    <x v="1"/>
    <n v="3750"/>
    <s v="I"/>
    <s v="Room 2 Manouevre"/>
    <s v="I - Room 2 Manouevre"/>
    <x v="843"/>
    <x v="0"/>
    <s v="GIA"/>
    <x v="1"/>
    <b v="0"/>
    <n v="3750"/>
    <x v="1"/>
  </r>
  <r>
    <s v="G-400-0400"/>
    <s v="GIA Bank Account"/>
    <s v="10"/>
    <s v="AP-PY"/>
    <x v="128"/>
    <s v="000000011464"/>
    <n v="5325"/>
    <s v="7201-17"/>
    <n v="0"/>
    <n v="5000"/>
    <s v="IUNI011-University of Glasgow"/>
    <n v="-5000"/>
    <n v="5000"/>
    <x v="1"/>
    <n v="5000"/>
    <s v="I"/>
    <s v="University of Glasgow"/>
    <s v="I - University of Glasgow"/>
    <x v="844"/>
    <x v="0"/>
    <s v="GIA"/>
    <x v="1"/>
    <b v="0"/>
    <n v="5000"/>
    <x v="1"/>
  </r>
  <r>
    <s v="G-400-0400"/>
    <s v="GIA Bank Account"/>
    <s v="10"/>
    <s v="AP-PY"/>
    <x v="128"/>
    <s v="000000011465"/>
    <n v="5325"/>
    <s v="7201-18"/>
    <n v="0"/>
    <n v="23989"/>
    <s v="IYOU001-YouthLink Scotland"/>
    <n v="-23989"/>
    <n v="23989"/>
    <x v="1"/>
    <n v="23989"/>
    <s v="I"/>
    <s v="YouthLink Scotland"/>
    <s v="I - YouthLink Scotland"/>
    <x v="472"/>
    <x v="0"/>
    <s v="GIA"/>
    <x v="1"/>
    <b v="0"/>
    <n v="438989"/>
    <x v="0"/>
  </r>
  <r>
    <s v="G-400-0400"/>
    <s v="GIA Bank Account"/>
    <s v="10"/>
    <s v="AP-PY"/>
    <x v="129"/>
    <s v="000000011466"/>
    <n v="5331"/>
    <s v="7204-1"/>
    <n v="0"/>
    <n v="19938.62"/>
    <s v="TAIM100-Aimera Limited"/>
    <n v="-19938.62"/>
    <n v="19938.62"/>
    <x v="1"/>
    <n v="19938.62"/>
    <s v="T"/>
    <s v="Aimera Limited"/>
    <s v="T - Aimera Limited"/>
    <x v="845"/>
    <x v="0"/>
    <s v="GIA"/>
    <x v="2"/>
    <b v="0"/>
    <n v="19938.62"/>
    <x v="1"/>
  </r>
  <r>
    <s v="G-400-0400"/>
    <s v="GIA Bank Account"/>
    <s v="10"/>
    <s v="AP-PY"/>
    <x v="129"/>
    <s v="000000011467"/>
    <n v="5331"/>
    <s v="7204-2"/>
    <n v="0"/>
    <n v="65.88"/>
    <s v="TARO100-Arnold Clark Finance Ltd"/>
    <n v="-65.88"/>
    <n v="65.88"/>
    <x v="1"/>
    <n v="65.88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10"/>
    <s v="AP-PY"/>
    <x v="129"/>
    <s v="000000011468"/>
    <n v="5331"/>
    <s v="7204-3"/>
    <n v="0"/>
    <n v="714"/>
    <s v="TART107-Arts Professional"/>
    <n v="-714"/>
    <n v="714"/>
    <x v="1"/>
    <n v="714"/>
    <s v="T"/>
    <s v="Arts Professional"/>
    <s v="T - Arts Professional"/>
    <x v="846"/>
    <x v="0"/>
    <s v="GIA"/>
    <x v="2"/>
    <b v="0"/>
    <n v="1428"/>
    <x v="1"/>
  </r>
  <r>
    <s v="G-400-0400"/>
    <s v="GIA Bank Account"/>
    <s v="10"/>
    <s v="AP-PY"/>
    <x v="129"/>
    <s v="000000011469"/>
    <n v="5331"/>
    <s v="7204-4"/>
    <n v="0"/>
    <n v="209.82"/>
    <s v="TBRI113-Brian OhEadhra"/>
    <n v="-209.82"/>
    <n v="209.82"/>
    <x v="1"/>
    <n v="209.82"/>
    <s v="T"/>
    <s v="Brian OhEadhra"/>
    <s v="T - Brian OhEadhra"/>
    <x v="391"/>
    <x v="0"/>
    <s v="GIA"/>
    <x v="2"/>
    <b v="0"/>
    <n v="947.16"/>
    <x v="1"/>
  </r>
  <r>
    <s v="G-400-0400"/>
    <s v="GIA Bank Account"/>
    <s v="10"/>
    <s v="AP-PY"/>
    <x v="129"/>
    <s v="000000011470"/>
    <n v="5331"/>
    <s v="7204-5"/>
    <n v="0"/>
    <n v="432"/>
    <s v="TCHA109-Chapter (Cardiff) Ltd"/>
    <n v="-432"/>
    <n v="432"/>
    <x v="1"/>
    <n v="432"/>
    <s v="T"/>
    <s v="Chapter (Cardiff) Ltd"/>
    <s v="T - Chapter (Cardiff) Ltd"/>
    <x v="847"/>
    <x v="0"/>
    <s v="GIA"/>
    <x v="2"/>
    <b v="0"/>
    <n v="648"/>
    <x v="1"/>
  </r>
  <r>
    <s v="G-400-0400"/>
    <s v="GIA Bank Account"/>
    <s v="10"/>
    <s v="AP-PY"/>
    <x v="129"/>
    <s v="000000011472"/>
    <n v="5331"/>
    <s v="7204-6"/>
    <n v="0"/>
    <n v="463.01"/>
    <s v="TCIT106-City Building (Contracts) LLP"/>
    <n v="-463.01"/>
    <n v="463.01"/>
    <x v="1"/>
    <n v="463.01"/>
    <s v="T"/>
    <s v="City Building (Contracts) LLP"/>
    <s v="T - City Building (Contracts) LLP"/>
    <x v="18"/>
    <x v="0"/>
    <s v="GIA"/>
    <x v="2"/>
    <b v="0"/>
    <n v="2304.29"/>
    <x v="1"/>
  </r>
  <r>
    <s v="G-400-0400"/>
    <s v="GIA Bank Account"/>
    <s v="10"/>
    <s v="AP-PY"/>
    <x v="129"/>
    <s v="000000011473"/>
    <n v="5331"/>
    <s v="7204-7"/>
    <n v="0"/>
    <n v="49.7"/>
    <s v="TCTM102-Centaur Media Plc"/>
    <n v="-49.7"/>
    <n v="49.7"/>
    <x v="1"/>
    <n v="49.7"/>
    <s v="T"/>
    <s v="Centaur Media Plc"/>
    <s v="T - Centaur Media Plc"/>
    <x v="848"/>
    <x v="0"/>
    <s v="GIA"/>
    <x v="2"/>
    <b v="0"/>
    <n v="49.7"/>
    <x v="1"/>
  </r>
  <r>
    <s v="G-400-0400"/>
    <s v="GIA Bank Account"/>
    <s v="10"/>
    <s v="AP-PY"/>
    <x v="129"/>
    <s v="000000011474"/>
    <n v="5331"/>
    <s v="7204-8"/>
    <n v="0"/>
    <n v="300"/>
    <s v="TEVA100-Euclid"/>
    <n v="-300"/>
    <n v="300"/>
    <x v="1"/>
    <n v="300"/>
    <s v="T"/>
    <s v="Euclid"/>
    <s v="T - Euclid"/>
    <x v="849"/>
    <x v="0"/>
    <s v="GIA"/>
    <x v="2"/>
    <b v="0"/>
    <n v="300"/>
    <x v="1"/>
  </r>
  <r>
    <s v="G-400-0400"/>
    <s v="GIA Bank Account"/>
    <s v="10"/>
    <s v="AP-PY"/>
    <x v="129"/>
    <s v="000000011475"/>
    <n v="5331"/>
    <s v="7204-9"/>
    <n v="0"/>
    <n v="1645.62"/>
    <s v="TISL100-Iron Mountain"/>
    <n v="-1645.62"/>
    <n v="1645.62"/>
    <x v="1"/>
    <n v="1645.62"/>
    <s v="T"/>
    <s v="Iron Mountain"/>
    <s v="T - Iron Mountain"/>
    <x v="23"/>
    <x v="0"/>
    <s v="GIA"/>
    <x v="2"/>
    <b v="0"/>
    <n v="23628.210000000003"/>
    <x v="1"/>
  </r>
  <r>
    <s v="G-400-0400"/>
    <s v="GIA Bank Account"/>
    <s v="10"/>
    <s v="AP-PY"/>
    <x v="129"/>
    <s v="000000011476"/>
    <n v="5331"/>
    <s v="7204-10"/>
    <n v="0"/>
    <n v="466.8"/>
    <s v="TNOR109-North Edinburgh Arts Centre"/>
    <n v="-466.8"/>
    <n v="466.8"/>
    <x v="1"/>
    <n v="466.8"/>
    <s v="T"/>
    <s v="North Edinburgh Arts Centre"/>
    <s v="T - North Edinburgh Arts Centre"/>
    <x v="553"/>
    <x v="0"/>
    <s v="GIA"/>
    <x v="2"/>
    <b v="0"/>
    <n v="466.8"/>
    <x v="1"/>
  </r>
  <r>
    <s v="G-400-0400"/>
    <s v="GIA Bank Account"/>
    <s v="10"/>
    <s v="AP-PY"/>
    <x v="129"/>
    <s v="000000011477"/>
    <n v="5331"/>
    <s v="7204-11"/>
    <n v="0"/>
    <n v="389.66"/>
    <s v="TPAL100-Palmaris Services Ltd.,"/>
    <n v="-389.66"/>
    <n v="389.66"/>
    <x v="1"/>
    <n v="389.66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10"/>
    <s v="AP-PY"/>
    <x v="129"/>
    <s v="000000011478"/>
    <n v="5331"/>
    <s v="7204-12"/>
    <n v="0"/>
    <n v="125"/>
    <s v="TPTC100-The Publishing Training Centre (PTC)"/>
    <n v="-125"/>
    <n v="125"/>
    <x v="1"/>
    <n v="125"/>
    <s v="T"/>
    <s v="The Publishing Training Centre (PTC)"/>
    <s v="T - The Publishing Training Centre (PTC)"/>
    <x v="850"/>
    <x v="0"/>
    <s v="GIA"/>
    <x v="2"/>
    <b v="0"/>
    <n v="125"/>
    <x v="1"/>
  </r>
  <r>
    <s v="G-400-0400"/>
    <s v="GIA Bank Account"/>
    <s v="10"/>
    <s v="AP-PY"/>
    <x v="129"/>
    <s v="000000011479"/>
    <n v="5331"/>
    <s v="7204-13"/>
    <n v="0"/>
    <n v="1482"/>
    <s v="TROY100-Ross Promotional Products Llimited"/>
    <n v="-1482"/>
    <n v="1482"/>
    <x v="1"/>
    <n v="1482"/>
    <s v="T"/>
    <s v="Ross Promotional Products Llimited"/>
    <s v="T - Ross Promotional Products Llimited"/>
    <x v="399"/>
    <x v="0"/>
    <s v="GIA"/>
    <x v="2"/>
    <b v="0"/>
    <n v="7125"/>
    <x v="1"/>
  </r>
  <r>
    <s v="G-400-0400"/>
    <s v="GIA Bank Account"/>
    <s v="10"/>
    <s v="AP-PY"/>
    <x v="129"/>
    <s v="000000011480"/>
    <n v="5331"/>
    <s v="7204-14"/>
    <n v="0"/>
    <n v="420"/>
    <s v="TSCO133-Scottish Futures Trust Ltd"/>
    <n v="-420"/>
    <n v="420"/>
    <x v="1"/>
    <n v="420"/>
    <s v="T"/>
    <s v="Scottish Futures Trust Ltd"/>
    <s v="T - Scottish Futures Trust Ltd"/>
    <x v="851"/>
    <x v="0"/>
    <s v="GIA"/>
    <x v="2"/>
    <b v="0"/>
    <n v="420"/>
    <x v="1"/>
  </r>
  <r>
    <s v="G-400-0400"/>
    <s v="GIA Bank Account"/>
    <s v="10"/>
    <s v="AP-PY"/>
    <x v="129"/>
    <s v="000000011481"/>
    <n v="5331"/>
    <s v="7204-15"/>
    <n v="0"/>
    <n v="1200"/>
    <s v="TSHO102-Showcase Scotland"/>
    <n v="-1200"/>
    <n v="1200"/>
    <x v="1"/>
    <n v="1200"/>
    <s v="T"/>
    <s v="Showcase Scotland"/>
    <s v="T - Showcase Scotland"/>
    <x v="781"/>
    <x v="0"/>
    <s v="GIA"/>
    <x v="2"/>
    <b v="0"/>
    <n v="1380"/>
    <x v="1"/>
  </r>
  <r>
    <s v="G-400-0400"/>
    <s v="GIA Bank Account"/>
    <s v="10"/>
    <s v="AP-PY"/>
    <x v="129"/>
    <s v="000000011482"/>
    <n v="5331"/>
    <s v="7204-16"/>
    <n v="0"/>
    <n v="60"/>
    <s v="TSPR101-Springer Nature"/>
    <n v="-60"/>
    <n v="60"/>
    <x v="1"/>
    <n v="60"/>
    <s v="T"/>
    <s v="Springer Nature"/>
    <s v="T - Springer Nature"/>
    <x v="852"/>
    <x v="0"/>
    <s v="GIA"/>
    <x v="2"/>
    <b v="0"/>
    <n v="60"/>
    <x v="1"/>
  </r>
  <r>
    <s v="G-400-0400"/>
    <s v="GIA Bank Account"/>
    <s v="10"/>
    <s v="AP-PY"/>
    <x v="129"/>
    <s v="000000011483"/>
    <n v="5331"/>
    <s v="7204-17"/>
    <n v="0"/>
    <n v="498.75"/>
    <s v="TSTR105-Straight Cut Media"/>
    <n v="-498.75"/>
    <n v="498.75"/>
    <x v="1"/>
    <n v="498.75"/>
    <s v="T"/>
    <s v="Straight Cut Media"/>
    <s v="T - Straight Cut Media"/>
    <x v="257"/>
    <x v="0"/>
    <s v="GIA"/>
    <x v="2"/>
    <b v="0"/>
    <n v="9025"/>
    <x v="1"/>
  </r>
  <r>
    <s v="G-400-0400"/>
    <s v="GIA Bank Account"/>
    <s v="10"/>
    <s v="AP-PY"/>
    <x v="129"/>
    <s v="000000011486"/>
    <n v="5331"/>
    <s v="7204-18"/>
    <n v="0"/>
    <n v="298.10000000000002"/>
    <s v="TTHE106-The Ceilidh Place Ltd"/>
    <n v="-298.10000000000002"/>
    <n v="298.10000000000002"/>
    <x v="1"/>
    <n v="298.10000000000002"/>
    <s v="T"/>
    <s v="The Ceilidh Place Ltd"/>
    <s v="T - The Ceilidh Place Ltd"/>
    <x v="853"/>
    <x v="0"/>
    <s v="GIA"/>
    <x v="2"/>
    <b v="0"/>
    <n v="298.10000000000002"/>
    <x v="1"/>
  </r>
  <r>
    <s v="G-400-0400"/>
    <s v="GIA Bank Account"/>
    <s v="10"/>
    <s v="AP-PY"/>
    <x v="129"/>
    <s v="000000011487"/>
    <n v="5331"/>
    <s v="7204-19"/>
    <n v="0"/>
    <n v="4000"/>
    <s v="TTON101-Tony Panayiotou"/>
    <n v="-4000"/>
    <n v="4000"/>
    <x v="1"/>
    <n v="4000"/>
    <s v="T"/>
    <s v="Tony Panayiotou"/>
    <s v="T - Tony Panayiotou"/>
    <x v="655"/>
    <x v="0"/>
    <s v="GIA"/>
    <x v="2"/>
    <b v="0"/>
    <n v="14000"/>
    <x v="1"/>
  </r>
  <r>
    <s v="G-400-0400"/>
    <s v="GIA Bank Account"/>
    <s v="10"/>
    <s v="AP-PY"/>
    <x v="129"/>
    <s v="000000011488"/>
    <n v="5331"/>
    <s v="7204-20"/>
    <n v="0"/>
    <n v="200"/>
    <s v="TTRA105-The Trades Hall of Glasgow"/>
    <n v="-200"/>
    <n v="200"/>
    <x v="1"/>
    <n v="200"/>
    <s v="T"/>
    <s v="The Trades Hall of Glasgow"/>
    <s v="T - The Trades Hall of Glasgow"/>
    <x v="854"/>
    <x v="0"/>
    <s v="GIA"/>
    <x v="2"/>
    <b v="0"/>
    <n v="1248"/>
    <x v="1"/>
  </r>
  <r>
    <s v="G-400-0400"/>
    <s v="GIA Bank Account"/>
    <s v="10"/>
    <s v="AP-PY"/>
    <x v="130"/>
    <s v="000000011489"/>
    <n v="5343"/>
    <s v="7214-1"/>
    <n v="0"/>
    <n v="152.31"/>
    <s v="E0428-Laura MacKenzie Stuart"/>
    <n v="-152.31"/>
    <n v="152.31"/>
    <x v="0"/>
    <n v="0"/>
    <s v="E"/>
    <s v="Laura MacKenzie Stuart"/>
    <s v="E - Laura MacKenzie Stuart"/>
    <x v="0"/>
    <x v="0"/>
    <s v="GIA"/>
    <x v="0"/>
    <b v="0"/>
    <n v="334393.72000000003"/>
    <x v="0"/>
  </r>
  <r>
    <s v="G-400-0400"/>
    <s v="GIA Bank Account"/>
    <s v="10"/>
    <s v="AP-PY"/>
    <x v="130"/>
    <s v="000000011490"/>
    <n v="5343"/>
    <s v="7214-2"/>
    <n v="0"/>
    <n v="131250"/>
    <s v="G100134-Edinburgh Festival Fringe Society Ltd"/>
    <n v="-131250"/>
    <n v="131250"/>
    <x v="1"/>
    <n v="131250"/>
    <s v="G"/>
    <s v="Edinburgh Festival Fringe Society Ltd"/>
    <s v="G - Edinburgh Festival Fringe Society Ltd"/>
    <x v="197"/>
    <x v="0"/>
    <s v="GIA"/>
    <x v="1"/>
    <b v="1"/>
    <n v="245000"/>
    <x v="0"/>
  </r>
  <r>
    <s v="G-400-0400"/>
    <s v="GIA Bank Account"/>
    <s v="10"/>
    <s v="AP-PY"/>
    <x v="130"/>
    <s v="000000011491"/>
    <n v="5343"/>
    <s v="7214-3"/>
    <n v="0"/>
    <n v="2970"/>
    <s v="G100637-The Outside Track"/>
    <n v="-2970"/>
    <n v="2970"/>
    <x v="1"/>
    <n v="2970"/>
    <s v="G"/>
    <s v="The Outside Track"/>
    <s v="G - The Outside Track"/>
    <x v="855"/>
    <x v="0"/>
    <s v="GIA"/>
    <x v="1"/>
    <b v="0"/>
    <n v="2970"/>
    <x v="1"/>
  </r>
  <r>
    <s v="G-400-0400"/>
    <s v="GIA Bank Account"/>
    <s v="10"/>
    <s v="AP-PY"/>
    <x v="130"/>
    <s v="000000011492"/>
    <n v="5343"/>
    <s v="7214-4"/>
    <n v="0"/>
    <n v="6188"/>
    <s v="IAIL002-Ailie Cohen Puppet Maker"/>
    <n v="-6188"/>
    <n v="6188"/>
    <x v="1"/>
    <n v="6188"/>
    <s v="I"/>
    <s v="Ailie Cohen Puppet Maker"/>
    <s v="I - Ailie Cohen Puppet Maker"/>
    <x v="267"/>
    <x v="0"/>
    <s v="GIA"/>
    <x v="1"/>
    <b v="0"/>
    <n v="38118"/>
    <x v="0"/>
  </r>
  <r>
    <s v="G-400-0400"/>
    <s v="GIA Bank Account"/>
    <s v="10"/>
    <s v="AP-PY"/>
    <x v="130"/>
    <s v="000000011493"/>
    <n v="5343"/>
    <s v="7214-5"/>
    <n v="0"/>
    <n v="1000"/>
    <s v="IBRI013-British Underground"/>
    <n v="-1000"/>
    <n v="1000"/>
    <x v="1"/>
    <n v="1000"/>
    <s v="I"/>
    <s v="British Underground"/>
    <s v="I - British Underground"/>
    <x v="100"/>
    <x v="0"/>
    <s v="GIA"/>
    <x v="1"/>
    <b v="0"/>
    <n v="4000"/>
    <x v="1"/>
  </r>
  <r>
    <s v="G-400-0400"/>
    <s v="GIA Bank Account"/>
    <s v="10"/>
    <s v="AP-PY"/>
    <x v="130"/>
    <s v="000000011494"/>
    <n v="5343"/>
    <s v="7214-6"/>
    <n v="0"/>
    <n v="28750"/>
    <s v="ICEN003-Centre for the Moving Image (EIFF)"/>
    <n v="-28750"/>
    <n v="28750"/>
    <x v="1"/>
    <n v="28750"/>
    <s v="I"/>
    <s v="Centre for the Moving Image (EIFF)"/>
    <s v="I - Centre for the Moving Image (EIFF)"/>
    <x v="625"/>
    <x v="0"/>
    <s v="GIA"/>
    <x v="1"/>
    <b v="1"/>
    <n v="143806"/>
    <x v="0"/>
  </r>
  <r>
    <s v="G-400-0400"/>
    <s v="GIA Bank Account"/>
    <s v="10"/>
    <s v="AP-PY"/>
    <x v="130"/>
    <s v="000000011495"/>
    <n v="5343"/>
    <s v="7214-7"/>
    <n v="0"/>
    <n v="1073"/>
    <s v="IEIL002-Eilidh Firth"/>
    <n v="-1073"/>
    <n v="1073"/>
    <x v="1"/>
    <n v="1073"/>
    <s v="I"/>
    <s v="Eilidh Firth"/>
    <s v="I - Eilidh Firth"/>
    <x v="856"/>
    <x v="0"/>
    <s v="GIA"/>
    <x v="1"/>
    <b v="0"/>
    <n v="1073"/>
    <x v="1"/>
  </r>
  <r>
    <s v="G-400-0400"/>
    <s v="GIA Bank Account"/>
    <s v="10"/>
    <s v="AP-PY"/>
    <x v="130"/>
    <s v="000000011496"/>
    <n v="5343"/>
    <s v="7214-8"/>
    <n v="0"/>
    <n v="30000"/>
    <s v="IHIG008-Highlands and Islands Enterprise"/>
    <n v="-30000"/>
    <n v="30000"/>
    <x v="1"/>
    <n v="30000"/>
    <s v="I"/>
    <s v="Highlands and Islands Enterprise"/>
    <s v="I - Highlands and Islands Enterprise"/>
    <x v="857"/>
    <x v="0"/>
    <s v="GIA"/>
    <x v="1"/>
    <b v="1"/>
    <n v="45000"/>
    <x v="0"/>
  </r>
  <r>
    <s v="G-400-0400"/>
    <s v="GIA Bank Account"/>
    <s v="10"/>
    <s v="AP-PY"/>
    <x v="130"/>
    <s v="000000011497"/>
    <n v="5343"/>
    <s v="7214-9"/>
    <n v="0"/>
    <n v="2500"/>
    <s v="IINV003-Inverleith House"/>
    <n v="-2500"/>
    <n v="2500"/>
    <x v="1"/>
    <n v="2500"/>
    <s v="I"/>
    <s v="Inverleith House"/>
    <s v="I - Inverleith House"/>
    <x v="858"/>
    <x v="0"/>
    <s v="GIA"/>
    <x v="1"/>
    <b v="0"/>
    <n v="22500"/>
    <x v="1"/>
  </r>
  <r>
    <s v="G-400-0400"/>
    <s v="GIA Bank Account"/>
    <s v="10"/>
    <s v="AP-PY"/>
    <x v="130"/>
    <s v="000000011498"/>
    <n v="5343"/>
    <s v="7214-10"/>
    <n v="0"/>
    <n v="500"/>
    <s v="IJAN010-Jane Rushton"/>
    <n v="-500"/>
    <n v="500"/>
    <x v="1"/>
    <n v="500"/>
    <s v="I"/>
    <s v="Jane Rushton"/>
    <s v="I - Jane Rushton"/>
    <x v="859"/>
    <x v="0"/>
    <s v="GIA"/>
    <x v="1"/>
    <b v="0"/>
    <n v="500"/>
    <x v="1"/>
  </r>
  <r>
    <s v="G-400-0400"/>
    <s v="GIA Bank Account"/>
    <s v="10"/>
    <s v="AP-PY"/>
    <x v="130"/>
    <s v="000000011499"/>
    <n v="5343"/>
    <s v="7214-11"/>
    <n v="0"/>
    <n v="1500"/>
    <s v="IJOH012-John Aberdein"/>
    <n v="-1500"/>
    <n v="1500"/>
    <x v="1"/>
    <n v="1500"/>
    <s v="I"/>
    <s v="John Aberdein"/>
    <s v="I - John Aberdein"/>
    <x v="860"/>
    <x v="0"/>
    <s v="GIA"/>
    <x v="1"/>
    <b v="0"/>
    <n v="1500"/>
    <x v="1"/>
  </r>
  <r>
    <s v="G-400-0400"/>
    <s v="GIA Bank Account"/>
    <s v="10"/>
    <s v="AP-PY"/>
    <x v="130"/>
    <s v="000000011500"/>
    <n v="5343"/>
    <s v="7214-12"/>
    <n v="0"/>
    <n v="6341"/>
    <s v="IMUS007-Museum and Galleries Scotland"/>
    <n v="-6341"/>
    <n v="6341"/>
    <x v="1"/>
    <n v="6341"/>
    <s v="I"/>
    <s v="Museum and Galleries Scotland"/>
    <s v="I - Museum and Galleries Scotland"/>
    <x v="861"/>
    <x v="0"/>
    <s v="GIA"/>
    <x v="1"/>
    <b v="0"/>
    <n v="6341"/>
    <x v="1"/>
  </r>
  <r>
    <s v="G-400-0400"/>
    <s v="GIA Bank Account"/>
    <s v="10"/>
    <s v="AP-PY"/>
    <x v="130"/>
    <s v="000000011501"/>
    <n v="5343"/>
    <s v="7214-13"/>
    <n v="0"/>
    <n v="1500"/>
    <s v="IPOL001-Polly Clark"/>
    <n v="-1500"/>
    <n v="1500"/>
    <x v="1"/>
    <n v="1500"/>
    <s v="I"/>
    <s v="Polly Clark"/>
    <s v="I - Polly Clark"/>
    <x v="862"/>
    <x v="0"/>
    <s v="GIA"/>
    <x v="1"/>
    <b v="0"/>
    <n v="1500"/>
    <x v="1"/>
  </r>
  <r>
    <s v="G-400-0400"/>
    <s v="GIA Bank Account"/>
    <s v="10"/>
    <s v="AP-PY"/>
    <x v="130"/>
    <s v="000000011502"/>
    <n v="5343"/>
    <s v="7214-14"/>
    <n v="0"/>
    <n v="1000"/>
    <s v="ISCO033-Scottish PEN"/>
    <n v="-1000"/>
    <n v="1000"/>
    <x v="1"/>
    <n v="1000"/>
    <s v="I"/>
    <s v="Scottish PEN"/>
    <s v="I - Scottish PEN"/>
    <x v="863"/>
    <x v="0"/>
    <s v="GIA"/>
    <x v="1"/>
    <b v="0"/>
    <n v="37679"/>
    <x v="0"/>
  </r>
  <r>
    <s v="G-400-0400"/>
    <s v="GIA Bank Account"/>
    <s v="10"/>
    <s v="AP-PY"/>
    <x v="130"/>
    <s v="000000011503"/>
    <n v="5343"/>
    <s v="7214-15"/>
    <n v="0"/>
    <n v="7872"/>
    <s v="ISEC001-The Secret Experiment"/>
    <n v="-7872"/>
    <n v="7872"/>
    <x v="1"/>
    <n v="7872"/>
    <s v="I"/>
    <s v="The Secret Experiment"/>
    <s v="I - The Secret Experiment"/>
    <x v="413"/>
    <x v="0"/>
    <s v="GIA"/>
    <x v="1"/>
    <b v="0"/>
    <n v="26239"/>
    <x v="0"/>
  </r>
  <r>
    <s v="G-400-0400"/>
    <s v="GIA Bank Account"/>
    <s v="10"/>
    <s v="AP-PY"/>
    <x v="130"/>
    <s v="000000011504"/>
    <n v="5343"/>
    <s v="7214-16"/>
    <n v="0"/>
    <n v="700"/>
    <s v="ISTE002-Stellar Quines"/>
    <n v="-700"/>
    <n v="700"/>
    <x v="1"/>
    <n v="700"/>
    <s v="I"/>
    <s v="Stellar Quines"/>
    <s v="I - Stellar Quines"/>
    <x v="136"/>
    <x v="0"/>
    <s v="GIA"/>
    <x v="1"/>
    <b v="0"/>
    <n v="14000"/>
    <x v="1"/>
  </r>
  <r>
    <s v="G-400-0400"/>
    <s v="GIA Bank Account"/>
    <s v="10"/>
    <s v="AP-PY"/>
    <x v="130"/>
    <s v="000000011509"/>
    <n v="5343"/>
    <s v="7214-17"/>
    <n v="0"/>
    <n v="1705.61"/>
    <s v="TCAP103-Capita Travel and Events"/>
    <n v="-1705.61"/>
    <n v="1705.61"/>
    <x v="1"/>
    <n v="1705.61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10"/>
    <s v="AP-PY"/>
    <x v="130"/>
    <s v="000000011513"/>
    <n v="5343"/>
    <s v="7214-18"/>
    <n v="0"/>
    <n v="7102.84"/>
    <s v="TCBR100-CBRE Ltd  (Ref 185797034648)"/>
    <n v="-7102.84"/>
    <n v="7102.84"/>
    <x v="1"/>
    <n v="7102.84"/>
    <s v="T"/>
    <s v="CBRE Ltd (Ref 185797034648)"/>
    <s v="T - CBRE Ltd (Ref 185797034648)"/>
    <x v="321"/>
    <x v="14"/>
    <s v="GIA"/>
    <x v="2"/>
    <b v="0"/>
    <n v="597366.90000000014"/>
    <x v="0"/>
  </r>
  <r>
    <s v="G-400-0400"/>
    <s v="GIA Bank Account"/>
    <s v="10"/>
    <s v="AP-PY"/>
    <x v="130"/>
    <s v="000000011514"/>
    <n v="5343"/>
    <s v="7214-19"/>
    <n v="0"/>
    <n v="216"/>
    <s v="TCHA109-Chapter (Cardiff) Ltd"/>
    <n v="-216"/>
    <n v="216"/>
    <x v="1"/>
    <n v="216"/>
    <s v="T"/>
    <s v="Chapter (Cardiff) Ltd"/>
    <s v="T - Chapter (Cardiff) Ltd"/>
    <x v="847"/>
    <x v="0"/>
    <s v="GIA"/>
    <x v="2"/>
    <b v="0"/>
    <n v="648"/>
    <x v="1"/>
  </r>
  <r>
    <s v="G-400-0400"/>
    <s v="GIA Bank Account"/>
    <s v="10"/>
    <s v="AP-PY"/>
    <x v="130"/>
    <s v="000000011515"/>
    <n v="5343"/>
    <s v="7214-20"/>
    <n v="0"/>
    <n v="96"/>
    <s v="TDIG102-Digital Print Solutions"/>
    <n v="-96"/>
    <n v="96"/>
    <x v="1"/>
    <n v="96"/>
    <s v="T"/>
    <s v="Digital Print Solutions"/>
    <s v="T - Digital Print Solutions"/>
    <x v="301"/>
    <x v="0"/>
    <s v="GIA"/>
    <x v="2"/>
    <b v="0"/>
    <n v="3681"/>
    <x v="1"/>
  </r>
  <r>
    <s v="G-400-0400"/>
    <s v="GIA Bank Account"/>
    <s v="10"/>
    <s v="AP-PY"/>
    <x v="130"/>
    <s v="000000011516"/>
    <n v="5343"/>
    <s v="7214-21"/>
    <n v="0"/>
    <n v="378.3"/>
    <s v="TFES100-Fergus Muir"/>
    <n v="-378.3"/>
    <n v="378.3"/>
    <x v="1"/>
    <n v="378.3"/>
    <s v="T"/>
    <s v="Fergus Muir"/>
    <s v="T - Fergus Muir"/>
    <x v="247"/>
    <x v="0"/>
    <s v="GIA"/>
    <x v="2"/>
    <b v="0"/>
    <n v="1291.22"/>
    <x v="1"/>
  </r>
  <r>
    <s v="G-400-0400"/>
    <s v="GIA Bank Account"/>
    <s v="10"/>
    <s v="AP-PY"/>
    <x v="130"/>
    <s v="000000011517"/>
    <n v="5343"/>
    <s v="7214-22"/>
    <n v="0"/>
    <n v="106.56"/>
    <s v="TLAM100-LAMH Reycycle Ltd"/>
    <n v="-106.56"/>
    <n v="106.56"/>
    <x v="1"/>
    <n v="106.56"/>
    <s v="T"/>
    <s v="LAMH Reycycle Ltd"/>
    <s v="T - LAMH Reycycle Ltd"/>
    <x v="418"/>
    <x v="0"/>
    <s v="GIA"/>
    <x v="2"/>
    <b v="0"/>
    <n v="643.22"/>
    <x v="1"/>
  </r>
  <r>
    <s v="G-400-0400"/>
    <s v="GIA Bank Account"/>
    <s v="10"/>
    <s v="AP-PY"/>
    <x v="130"/>
    <s v="000000011518"/>
    <n v="5343"/>
    <s v="7214-23"/>
    <n v="0"/>
    <n v="88.9"/>
    <s v="TMAT100-May Miller"/>
    <n v="-88.9"/>
    <n v="88.9"/>
    <x v="1"/>
    <n v="88.9"/>
    <s v="T"/>
    <s v="May Miller"/>
    <s v="T - May Miller"/>
    <x v="864"/>
    <x v="0"/>
    <s v="GIA"/>
    <x v="2"/>
    <b v="0"/>
    <n v="88.9"/>
    <x v="1"/>
  </r>
  <r>
    <s v="G-400-0400"/>
    <s v="GIA Bank Account"/>
    <s v="10"/>
    <s v="AP-PY"/>
    <x v="130"/>
    <s v="000000011519"/>
    <n v="5343"/>
    <s v="7214-24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10"/>
    <s v="AP-PY"/>
    <x v="130"/>
    <s v="000000011520"/>
    <n v="5343"/>
    <s v="7214-25"/>
    <n v="0"/>
    <n v="106.5"/>
    <s v="TOFF103-Office Care"/>
    <n v="-106.5"/>
    <n v="106.5"/>
    <x v="1"/>
    <n v="106.5"/>
    <s v="T"/>
    <s v="Office Care"/>
    <s v="T - Office Care"/>
    <x v="264"/>
    <x v="0"/>
    <s v="GIA"/>
    <x v="2"/>
    <b v="0"/>
    <n v="8491.49"/>
    <x v="1"/>
  </r>
  <r>
    <s v="G-400-0400"/>
    <s v="GIA Bank Account"/>
    <s v="10"/>
    <s v="AP-PY"/>
    <x v="130"/>
    <s v="000000011521"/>
    <n v="5343"/>
    <s v="7214-26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10"/>
    <s v="AP-PY"/>
    <x v="130"/>
    <s v="000000011522"/>
    <n v="5343"/>
    <s v="7214-27"/>
    <n v="0"/>
    <n v="315.83999999999997"/>
    <s v="TROY102-Royal Conservatoire of Scotland"/>
    <n v="-315.83999999999997"/>
    <n v="315.83999999999997"/>
    <x v="1"/>
    <n v="315.83999999999997"/>
    <s v="T"/>
    <s v="Royal Conservatoire of Scotland"/>
    <s v="T - Royal Conservatoire of Scotland"/>
    <x v="819"/>
    <x v="0"/>
    <s v="GIA"/>
    <x v="2"/>
    <b v="0"/>
    <n v="631.67999999999995"/>
    <x v="1"/>
  </r>
  <r>
    <s v="G-400-0400"/>
    <s v="GIA Bank Account"/>
    <s v="10"/>
    <s v="AP-PY"/>
    <x v="130"/>
    <s v="000000011523"/>
    <n v="5343"/>
    <s v="7214-28"/>
    <n v="0"/>
    <n v="25.3"/>
    <s v="TSAN101-Sandra Gunn"/>
    <n v="-25.3"/>
    <n v="25.3"/>
    <x v="1"/>
    <n v="25.3"/>
    <s v="T"/>
    <s v="Sandra Gunn"/>
    <s v="T - Sandra Gunn"/>
    <x v="423"/>
    <x v="0"/>
    <s v="GIA"/>
    <x v="2"/>
    <b v="0"/>
    <n v="240.8"/>
    <x v="1"/>
  </r>
  <r>
    <s v="G-400-0400"/>
    <s v="GIA Bank Account"/>
    <s v="10"/>
    <s v="AP-PY"/>
    <x v="130"/>
    <s v="000000011524"/>
    <n v="5343"/>
    <s v="7214-29"/>
    <n v="0"/>
    <n v="1920"/>
    <s v="TTHE134-The Press Data Bureau"/>
    <n v="-1920"/>
    <n v="1920"/>
    <x v="1"/>
    <n v="1920"/>
    <s v="T"/>
    <s v="The Press Data Bureau"/>
    <s v="T - The Press Data Bureau"/>
    <x v="89"/>
    <x v="0"/>
    <s v="GIA"/>
    <x v="2"/>
    <b v="0"/>
    <n v="23040"/>
    <x v="1"/>
  </r>
  <r>
    <s v="G-400-0400"/>
    <s v="GIA Bank Account"/>
    <s v="10"/>
    <s v="AP-PY"/>
    <x v="131"/>
    <s v="000000011557"/>
    <n v="5369"/>
    <s v="7241-1"/>
    <n v="0"/>
    <n v="3042.76"/>
    <s v="DDBMP-BNP Paribas  (Direct Debit)"/>
    <n v="-3042.76"/>
    <n v="3042.76"/>
    <x v="1"/>
    <n v="3042.76"/>
    <s v="D"/>
    <s v="BNP Paribas (Direct Debit)"/>
    <s v="D - BNP Paribas (Direct Debit)"/>
    <x v="151"/>
    <x v="0"/>
    <s v="GIA"/>
    <x v="2"/>
    <b v="0"/>
    <n v="12171.04"/>
    <x v="1"/>
  </r>
  <r>
    <s v="G-400-0400"/>
    <s v="GIA Bank Account"/>
    <s v="10"/>
    <s v="AP-PY"/>
    <x v="131"/>
    <s v="000000011558"/>
    <n v="5369"/>
    <s v="7241-2"/>
    <n v="0"/>
    <n v="281.48"/>
    <s v="DDCFC-CF Corporate Finance Ltd (DD)"/>
    <n v="-281.48"/>
    <n v="281.48"/>
    <x v="1"/>
    <n v="281.48"/>
    <s v="D"/>
    <s v="CF Corporate Finance Ltd (DD)"/>
    <s v="D - CF Corporate Finance Ltd (DD)"/>
    <x v="152"/>
    <x v="0"/>
    <s v="GIA"/>
    <x v="2"/>
    <b v="0"/>
    <n v="1125.92"/>
    <x v="1"/>
  </r>
  <r>
    <s v="G-400-0400"/>
    <s v="GIA Bank Account"/>
    <s v="10"/>
    <s v="AP-PY"/>
    <x v="131"/>
    <s v="000000011559"/>
    <n v="5369"/>
    <s v="7241-3"/>
    <n v="0"/>
    <n v="241.5"/>
    <s v="DDGLATAX-Glasgow Taxis Ltd  (Direct Debit)"/>
    <n v="-241.5"/>
    <n v="241.5"/>
    <x v="1"/>
    <n v="241.5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10"/>
    <s v="AP-PY"/>
    <x v="131"/>
    <s v="000000011560"/>
    <n v="5369"/>
    <s v="7241-4"/>
    <n v="0"/>
    <n v="1662.09"/>
    <s v="DDLAW-Law at Work (DD)"/>
    <n v="-1662.09"/>
    <n v="1662.09"/>
    <x v="1"/>
    <n v="1662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10"/>
    <s v="AP-PY"/>
    <x v="131"/>
    <s v="000000011562"/>
    <n v="5369"/>
    <s v="7241-5"/>
    <n v="0"/>
    <n v="229943.06"/>
    <s v="DDMOR-Moorepay (Direct Debit)"/>
    <n v="-229943.06"/>
    <n v="229943.06"/>
    <x v="1"/>
    <n v="229943.06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10"/>
    <s v="AP-PY"/>
    <x v="131"/>
    <s v="000000011563"/>
    <n v="5369"/>
    <s v="7241-6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10"/>
    <s v="AP-PY"/>
    <x v="131"/>
    <s v="000000011564"/>
    <n v="5369"/>
    <s v="7241-7"/>
    <n v="0"/>
    <n v="206"/>
    <s v="DDPIT-Postage By Phone-Pitney Bowes Ltd (DD)"/>
    <n v="-206"/>
    <n v="206"/>
    <x v="1"/>
    <n v="206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10"/>
    <s v="AP-PY"/>
    <x v="131"/>
    <s v="000000011566"/>
    <n v="5369"/>
    <s v="7241-8"/>
    <n v="0"/>
    <n v="2784.2"/>
    <s v="DDRAIL-Rail Settlement Plan"/>
    <n v="-2784.2"/>
    <n v="2784.2"/>
    <x v="1"/>
    <n v="2784.2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10"/>
    <s v="AP-PY"/>
    <x v="131"/>
    <s v="000000011568"/>
    <n v="5369"/>
    <s v="7241-9"/>
    <n v="0"/>
    <n v="900"/>
    <s v="DDSCOTEQ-Scottish Equitable (DD)"/>
    <n v="-900"/>
    <n v="900"/>
    <x v="1"/>
    <n v="900"/>
    <s v="D"/>
    <s v="Scottish Equitable (DD)"/>
    <s v="D - Scottish Equitable (DD)"/>
    <x v="159"/>
    <x v="0"/>
    <s v="GIA"/>
    <x v="2"/>
    <b v="0"/>
    <n v="4950"/>
    <x v="1"/>
  </r>
  <r>
    <s v="G-400-0400"/>
    <s v="GIA Bank Account"/>
    <s v="10"/>
    <s v="AP-PY"/>
    <x v="131"/>
    <s v="000000011569"/>
    <n v="5369"/>
    <s v="7241-10"/>
    <n v="0"/>
    <n v="2956.16"/>
    <s v="DDVOD-Vodafone (Direct Debit)"/>
    <n v="-2956.16"/>
    <n v="2956.16"/>
    <x v="1"/>
    <n v="2956.16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10"/>
    <s v="AP-PY"/>
    <x v="132"/>
    <s v="000000011570"/>
    <n v="5371"/>
    <s v="7245-1"/>
    <n v="0"/>
    <n v="208"/>
    <s v="EAMCFCC-Anne McFadden (CC)"/>
    <n v="-208"/>
    <n v="208"/>
    <x v="1"/>
    <n v="208"/>
    <s v="E"/>
    <s v="Anne McFadden (CC)"/>
    <s v="E - Anne McFadden (CC)"/>
    <x v="0"/>
    <x v="0"/>
    <s v="GIA"/>
    <x v="0"/>
    <b v="0"/>
    <n v="334393.72000000003"/>
    <x v="0"/>
  </r>
  <r>
    <s v="G-400-0400"/>
    <s v="GIA Bank Account"/>
    <s v="10"/>
    <s v="AP-PY"/>
    <x v="132"/>
    <s v="000000011571"/>
    <n v="5371"/>
    <s v="7245-2"/>
    <n v="0"/>
    <n v="748.41"/>
    <s v="EGBCC-Gordon Barnes (CC)"/>
    <n v="-748.41"/>
    <n v="748.41"/>
    <x v="1"/>
    <n v="748.41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10"/>
    <s v="AP-PY"/>
    <x v="132"/>
    <s v="000000011572"/>
    <n v="5371"/>
    <s v="7245-3"/>
    <n v="0"/>
    <n v="69.3"/>
    <s v="EGKCC-Gerard Kelly  (CC)"/>
    <n v="-69.3"/>
    <n v="69.3"/>
    <x v="1"/>
    <n v="69.3"/>
    <s v="E"/>
    <s v="Gerard Kelly (CC)"/>
    <s v="E - Gerard Kelly (CC)"/>
    <x v="0"/>
    <x v="0"/>
    <s v="GIA"/>
    <x v="0"/>
    <b v="0"/>
    <n v="334393.72000000003"/>
    <x v="0"/>
  </r>
  <r>
    <s v="G-400-0400"/>
    <s v="GIA Bank Account"/>
    <s v="10"/>
    <s v="AP-PY"/>
    <x v="132"/>
    <s v="000000011573"/>
    <n v="5371"/>
    <s v="7245-4"/>
    <n v="0"/>
    <n v="71.959999999999994"/>
    <s v="EHPCC-Hazel Paton  (CC)"/>
    <n v="-71.959999999999994"/>
    <n v="71.959999999999994"/>
    <x v="1"/>
    <n v="71.959999999999994"/>
    <s v="E"/>
    <s v="Hazel Paton (CC)"/>
    <s v="E - Hazel Paton (CC)"/>
    <x v="0"/>
    <x v="0"/>
    <s v="GIA"/>
    <x v="0"/>
    <b v="0"/>
    <n v="334393.72000000003"/>
    <x v="0"/>
  </r>
  <r>
    <s v="G-400-0400"/>
    <s v="GIA Bank Account"/>
    <s v="10"/>
    <s v="AP-PY"/>
    <x v="132"/>
    <s v="000000011574"/>
    <n v="5371"/>
    <s v="7245-5"/>
    <n v="0"/>
    <n v="32.5"/>
    <s v="EIMCC-Iain Munro (CC)"/>
    <n v="-32.5"/>
    <n v="32.5"/>
    <x v="1"/>
    <n v="32.5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10"/>
    <s v="AP-PY"/>
    <x v="132"/>
    <s v="000000011575"/>
    <n v="5371"/>
    <s v="7245-6"/>
    <n v="0"/>
    <n v="494.45"/>
    <s v="EISCC-Ian Stevenson  (CC)"/>
    <n v="-494.45"/>
    <n v="494.45"/>
    <x v="1"/>
    <n v="494.45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10"/>
    <s v="AP-PY"/>
    <x v="132"/>
    <s v="000000011576"/>
    <n v="5371"/>
    <s v="7245-7"/>
    <n v="0"/>
    <n v="265.61"/>
    <s v="EJACC-Janet Archer    (CC)"/>
    <n v="-265.61"/>
    <n v="265.61"/>
    <x v="1"/>
    <n v="265.61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10"/>
    <s v="AP-PY"/>
    <x v="132"/>
    <s v="000000011577"/>
    <n v="5371"/>
    <s v="7245-8"/>
    <n v="0"/>
    <n v="48.3"/>
    <s v="ENUCC-Natalie Usher  (CC)"/>
    <n v="-48.3"/>
    <n v="48.3"/>
    <x v="1"/>
    <n v="48.3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10"/>
    <s v="AP-PY"/>
    <x v="132"/>
    <s v="000000011578"/>
    <n v="5371"/>
    <s v="7245-9"/>
    <n v="0"/>
    <n v="1247.69"/>
    <s v="ESVCC-Stephen Vallely (CC)"/>
    <n v="-1247.69"/>
    <n v="1247.69"/>
    <x v="1"/>
    <n v="1247.69"/>
    <s v="E"/>
    <s v="Stephen Vallely (CC)"/>
    <s v="E - Stephen Vallely (CC)"/>
    <x v="0"/>
    <x v="0"/>
    <s v="GIA"/>
    <x v="0"/>
    <b v="0"/>
    <n v="334393.72000000003"/>
    <x v="0"/>
  </r>
  <r>
    <s v="G-400-0400"/>
    <s v="GIA Bank Account"/>
    <s v="10"/>
    <s v="AR-PY"/>
    <x v="132"/>
    <s v="SCOTTISH GOVT"/>
    <n v="5291"/>
    <s v="7171-1"/>
    <n v="23875"/>
    <n v="0"/>
    <s v="TSCO103-Scottish Government (GIA)"/>
    <n v="23875"/>
    <n v="23875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10"/>
    <s v="AR-PY"/>
    <x v="133"/>
    <s v="C1CSC"/>
    <n v="5304"/>
    <s v="7178-1"/>
    <n v="3589"/>
    <n v="0"/>
    <s v="TSCO105-Scottish Funding Council"/>
    <n v="3589"/>
    <n v="3589"/>
    <x v="0"/>
    <n v="0"/>
    <s v="T"/>
    <s v="Scottish Funding Council"/>
    <s v="T - Scottish Funding Council"/>
    <x v="778"/>
    <x v="0"/>
    <s v="GIA"/>
    <x v="2"/>
    <b v="0"/>
    <n v="0"/>
    <x v="1"/>
  </r>
  <r>
    <s v="G-400-0400"/>
    <s v="GIA Bank Account"/>
    <s v="10"/>
    <s v="AR-PY"/>
    <x v="134"/>
    <s v="SCOTTISH GOVT"/>
    <n v="5327"/>
    <s v="7205-1"/>
    <n v="52665.74"/>
    <n v="0"/>
    <s v="TTRA100-Transport Scotland"/>
    <n v="52665.74"/>
    <n v="52665.74"/>
    <x v="0"/>
    <n v="0"/>
    <s v="T"/>
    <s v="Transport Scotland"/>
    <s v="T - Transport Scotland"/>
    <x v="554"/>
    <x v="0"/>
    <s v="GIA"/>
    <x v="2"/>
    <b v="0"/>
    <n v="0"/>
    <x v="1"/>
  </r>
  <r>
    <s v="G-400-0400"/>
    <s v="GIA Bank Account"/>
    <s v="10"/>
    <s v="BK-EN"/>
    <x v="135"/>
    <m/>
    <n v="5344"/>
    <s v="7218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0"/>
    <s v="BK-EN"/>
    <x v="130"/>
    <m/>
    <n v="5357"/>
    <s v="7235-1"/>
    <n v="0"/>
    <n v="16.82"/>
    <m/>
    <n v="-16.82"/>
    <n v="16.8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0"/>
    <s v="BK-EN"/>
    <x v="135"/>
    <m/>
    <n v="5358"/>
    <s v="7237-1"/>
    <n v="0"/>
    <n v="1326"/>
    <m/>
    <n v="-1326"/>
    <n v="1326"/>
    <x v="1"/>
    <n v="1326"/>
    <s v=""/>
    <e v="#VALUE!"/>
    <e v="#VALUE!"/>
    <x v="0"/>
    <x v="0"/>
    <s v="GIA"/>
    <x v="3"/>
    <b v="0"/>
    <n v="334393.72000000003"/>
    <x v="0"/>
  </r>
  <r>
    <s v="G-400-0400"/>
    <s v="GIA Bank Account"/>
    <s v="10"/>
    <s v="BK-EN"/>
    <x v="136"/>
    <m/>
    <n v="5397"/>
    <s v="7271-1"/>
    <n v="0"/>
    <n v="25"/>
    <m/>
    <n v="-25"/>
    <n v="2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1"/>
    <s v="AP-PY"/>
    <x v="137"/>
    <s v="000000011525"/>
    <n v="5355"/>
    <s v="7229-1"/>
    <n v="0"/>
    <n v="8.4"/>
    <s v="TCAP103-Capita Travel and Events"/>
    <n v="-8.4"/>
    <n v="8.4"/>
    <x v="1"/>
    <n v="8.4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11"/>
    <s v="AP-PY"/>
    <x v="137"/>
    <s v="000000011526"/>
    <n v="5355"/>
    <s v="7229-2"/>
    <n v="0"/>
    <n v="1440"/>
    <s v="TLAW101-Law At Work Ltd"/>
    <n v="-1440"/>
    <n v="1440"/>
    <x v="1"/>
    <n v="1440"/>
    <s v="T"/>
    <s v="Law At Work Ltd"/>
    <s v="T - Law At Work Ltd"/>
    <x v="298"/>
    <x v="0"/>
    <s v="GIA"/>
    <x v="2"/>
    <b v="0"/>
    <n v="17280"/>
    <x v="1"/>
  </r>
  <r>
    <s v="G-400-0400"/>
    <s v="GIA Bank Account"/>
    <s v="11"/>
    <s v="AP-PY"/>
    <x v="137"/>
    <s v="000000011527"/>
    <n v="5355"/>
    <s v="7229-3"/>
    <n v="0"/>
    <n v="3000"/>
    <s v="TMEL103-Meltwater Group"/>
    <n v="-3000"/>
    <n v="3000"/>
    <x v="1"/>
    <n v="3000"/>
    <s v="T"/>
    <s v="Meltwater Group"/>
    <s v="T - Meltwater Group"/>
    <x v="356"/>
    <x v="0"/>
    <s v="GIA"/>
    <x v="2"/>
    <b v="0"/>
    <n v="5712"/>
    <x v="1"/>
  </r>
  <r>
    <s v="G-400-0400"/>
    <s v="GIA Bank Account"/>
    <s v="11"/>
    <s v="AP-PY"/>
    <x v="137"/>
    <s v="000000011528"/>
    <n v="5355"/>
    <s v="7229-4"/>
    <n v="0"/>
    <n v="28881.86"/>
    <s v="TRYD100-Ryden LLP"/>
    <n v="-28881.86"/>
    <n v="28881.86"/>
    <x v="1"/>
    <n v="28881.86"/>
    <s v="T"/>
    <s v="Ryden LLP"/>
    <s v="T - Ryden LLP"/>
    <x v="92"/>
    <x v="7"/>
    <s v="GIA"/>
    <x v="2"/>
    <b v="1"/>
    <n v="119006.3"/>
    <x v="0"/>
  </r>
  <r>
    <s v="G-400-0400"/>
    <s v="GIA Bank Account"/>
    <s v="11"/>
    <s v="AP-PY"/>
    <x v="137"/>
    <s v="000000011529"/>
    <n v="5355"/>
    <s v="7229-5"/>
    <n v="0"/>
    <n v="195"/>
    <s v="TSOD100-Social Research Association"/>
    <n v="-195"/>
    <n v="195"/>
    <x v="1"/>
    <n v="195"/>
    <s v="T"/>
    <s v="Social Research Association"/>
    <s v="T - Social Research Association"/>
    <x v="705"/>
    <x v="0"/>
    <s v="GIA"/>
    <x v="2"/>
    <b v="0"/>
    <n v="339"/>
    <x v="1"/>
  </r>
  <r>
    <s v="G-400-0400"/>
    <s v="GIA Bank Account"/>
    <s v="11"/>
    <s v="AP-PY"/>
    <x v="137"/>
    <s v="000000011530"/>
    <n v="5355"/>
    <s v="7229-6"/>
    <n v="0"/>
    <n v="1080"/>
    <s v="TTHE121-THE GUARDIAN NEWS &amp; MEDIA LTD"/>
    <n v="-1080"/>
    <n v="1080"/>
    <x v="1"/>
    <n v="1080"/>
    <s v="T"/>
    <s v="THE GUARDIAN NEWS &amp; MEDIA LTD"/>
    <s v="T - THE GUARDIAN NEWS &amp; MEDIA LTD"/>
    <x v="71"/>
    <x v="0"/>
    <s v="GIA"/>
    <x v="2"/>
    <b v="0"/>
    <n v="2100"/>
    <x v="1"/>
  </r>
  <r>
    <s v="G-400-0400"/>
    <s v="GIA Bank Account"/>
    <s v="11"/>
    <s v="AP-PY"/>
    <x v="137"/>
    <s v="000000011531"/>
    <n v="5355"/>
    <s v="7229-7"/>
    <n v="0"/>
    <n v="1048"/>
    <s v="TTRA105-The Trades Hall of Glasgow"/>
    <n v="-1048"/>
    <n v="1048"/>
    <x v="1"/>
    <n v="1048"/>
    <s v="T"/>
    <s v="The Trades Hall of Glasgow"/>
    <s v="T - The Trades Hall of Glasgow"/>
    <x v="854"/>
    <x v="0"/>
    <s v="GIA"/>
    <x v="2"/>
    <b v="0"/>
    <n v="1248"/>
    <x v="1"/>
  </r>
  <r>
    <s v="G-400-0400"/>
    <s v="GIA Bank Account"/>
    <s v="11"/>
    <s v="AP-PY"/>
    <x v="137"/>
    <s v="000000011532"/>
    <n v="5355"/>
    <s v="7229-8"/>
    <n v="0"/>
    <n v="800.37"/>
    <s v="TVOD100-Vodafone Limited"/>
    <n v="-800.37"/>
    <n v="800.37"/>
    <x v="1"/>
    <n v="800.37"/>
    <s v="T"/>
    <s v="Vodafone Limited"/>
    <s v="T - Vodafone Limited"/>
    <x v="789"/>
    <x v="0"/>
    <s v="GIA"/>
    <x v="2"/>
    <b v="0"/>
    <n v="3943.97"/>
    <x v="1"/>
  </r>
  <r>
    <s v="G-400-0400"/>
    <s v="GIA Bank Account"/>
    <s v="11"/>
    <s v="AP-PY"/>
    <x v="138"/>
    <s v="000000011533"/>
    <n v="5364"/>
    <s v="7236-1"/>
    <n v="0"/>
    <n v="14170"/>
    <s v="G100109-Aberdeen Performing Arts"/>
    <n v="-14170"/>
    <n v="14170"/>
    <x v="1"/>
    <n v="14170"/>
    <s v="G"/>
    <s v="Aberdeen Performing Arts"/>
    <s v="G - Aberdeen Performing Arts"/>
    <x v="174"/>
    <x v="0"/>
    <s v="GIA"/>
    <x v="1"/>
    <b v="0"/>
    <n v="517170"/>
    <x v="0"/>
  </r>
  <r>
    <s v="G-400-0400"/>
    <s v="GIA Bank Account"/>
    <s v="11"/>
    <s v="AP-PY"/>
    <x v="138"/>
    <s v="000000011534"/>
    <n v="5364"/>
    <s v="7236-2"/>
    <n v="0"/>
    <n v="3750"/>
    <s v="G100256-The Highland Institute for Contemporary Art (HICA)"/>
    <n v="-3750"/>
    <n v="3750"/>
    <x v="1"/>
    <n v="3750"/>
    <s v="G"/>
    <s v="The Highland Institute for Contemporary Art (HICA)"/>
    <s v="G - The Highland Institute for Contemporary Art (HICA)"/>
    <x v="96"/>
    <x v="0"/>
    <s v="GIA"/>
    <x v="1"/>
    <b v="0"/>
    <n v="15000"/>
    <x v="1"/>
  </r>
  <r>
    <s v="G-400-0400"/>
    <s v="GIA Bank Account"/>
    <s v="11"/>
    <s v="AP-PY"/>
    <x v="138"/>
    <s v="000000011535"/>
    <n v="5364"/>
    <s v="7236-3"/>
    <n v="0"/>
    <n v="395"/>
    <s v="G100391-Sybren Renema"/>
    <n v="-395"/>
    <n v="395"/>
    <x v="1"/>
    <n v="395"/>
    <s v="G"/>
    <s v="Sybren Renema"/>
    <s v="G - Sybren Renema"/>
    <x v="510"/>
    <x v="0"/>
    <s v="GIA"/>
    <x v="1"/>
    <b v="0"/>
    <n v="1580"/>
    <x v="1"/>
  </r>
  <r>
    <s v="G-400-0400"/>
    <s v="GIA Bank Account"/>
    <s v="11"/>
    <s v="AP-PY"/>
    <x v="138"/>
    <s v="000000011536"/>
    <n v="5364"/>
    <s v="7236-4"/>
    <n v="0"/>
    <n v="334"/>
    <s v="G100471-Juana Adcock"/>
    <n v="-334"/>
    <n v="334"/>
    <x v="1"/>
    <n v="334"/>
    <s v="G"/>
    <s v="Juana Adcock"/>
    <s v="G - Juana Adcock"/>
    <x v="638"/>
    <x v="0"/>
    <s v="GIA"/>
    <x v="1"/>
    <b v="0"/>
    <n v="1336"/>
    <x v="1"/>
  </r>
  <r>
    <s v="G-400-0400"/>
    <s v="GIA Bank Account"/>
    <s v="11"/>
    <s v="AP-PY"/>
    <x v="138"/>
    <s v="000000011537"/>
    <n v="5364"/>
    <s v="7236-5"/>
    <n v="0"/>
    <n v="4500"/>
    <s v="G100638-Queensland Folk Federation Incorporated"/>
    <n v="-4500"/>
    <n v="4500"/>
    <x v="1"/>
    <n v="4500"/>
    <s v="G"/>
    <s v="Queensland Folk Federation Incorporated"/>
    <s v="G - Queensland Folk Federation Incorporated"/>
    <x v="865"/>
    <x v="0"/>
    <s v="GIA"/>
    <x v="1"/>
    <b v="0"/>
    <n v="4500"/>
    <x v="1"/>
  </r>
  <r>
    <s v="G-400-0400"/>
    <s v="GIA Bank Account"/>
    <s v="11"/>
    <s v="AP-PY"/>
    <x v="138"/>
    <s v="000000011538"/>
    <n v="5364"/>
    <s v="7236-6"/>
    <n v="0"/>
    <n v="147092"/>
    <s v="IABE004-Aberdeenshire Council"/>
    <n v="-147092"/>
    <n v="147092"/>
    <x v="1"/>
    <n v="147092"/>
    <s v="I"/>
    <s v="Aberdeenshire Council"/>
    <s v="I - Aberdeenshire Council"/>
    <x v="455"/>
    <x v="0"/>
    <s v="GIA"/>
    <x v="1"/>
    <b v="1"/>
    <n v="787279"/>
    <x v="0"/>
  </r>
  <r>
    <s v="G-400-0400"/>
    <s v="GIA Bank Account"/>
    <s v="11"/>
    <s v="AP-PY"/>
    <x v="138"/>
    <s v="000000011539"/>
    <n v="5364"/>
    <s v="7236-7"/>
    <n v="0"/>
    <n v="44604"/>
    <s v="INOR003-North Lanarkshire Council"/>
    <n v="-44604"/>
    <n v="44604"/>
    <x v="1"/>
    <n v="44604"/>
    <s v="I"/>
    <s v="North Lanarkshire Council"/>
    <s v="I - North Lanarkshire Council"/>
    <x v="773"/>
    <x v="0"/>
    <s v="GIA"/>
    <x v="1"/>
    <b v="1"/>
    <n v="498148"/>
    <x v="0"/>
  </r>
  <r>
    <s v="G-400-0400"/>
    <s v="GIA Bank Account"/>
    <s v="11"/>
    <s v="AP-PY"/>
    <x v="138"/>
    <s v="000000011540"/>
    <n v="5364"/>
    <s v="7236-8"/>
    <n v="0"/>
    <n v="17959"/>
    <s v="ISOU006-South Ayrshire Council"/>
    <n v="-17959"/>
    <n v="17959"/>
    <x v="1"/>
    <n v="17959"/>
    <s v="I"/>
    <s v="South Ayrshire Council"/>
    <s v="I - South Ayrshire Council"/>
    <x v="436"/>
    <x v="0"/>
    <s v="GIA"/>
    <x v="1"/>
    <b v="0"/>
    <n v="215506"/>
    <x v="0"/>
  </r>
  <r>
    <s v="G-400-0400"/>
    <s v="GIA Bank Account"/>
    <s v="11"/>
    <s v="AP-PY"/>
    <x v="138"/>
    <s v="000000011541"/>
    <n v="5364"/>
    <s v="7236-9"/>
    <n v="0"/>
    <n v="348.05"/>
    <s v="TCAP102-Capital Document Solutions Limited"/>
    <n v="-348.05"/>
    <n v="348.05"/>
    <x v="1"/>
    <n v="348.05"/>
    <s v="T"/>
    <s v="Capital Document Solutions Limited"/>
    <s v="T - Capital Document Solutions Limited"/>
    <x v="16"/>
    <x v="0"/>
    <s v="GIA"/>
    <x v="2"/>
    <b v="0"/>
    <n v="8914.119999999999"/>
    <x v="1"/>
  </r>
  <r>
    <s v="G-400-0400"/>
    <s v="GIA Bank Account"/>
    <s v="11"/>
    <s v="AP-PY"/>
    <x v="138"/>
    <s v="000000011549"/>
    <n v="5364"/>
    <s v="7236-10"/>
    <n v="0"/>
    <n v="3036.56"/>
    <s v="TCAP103-Capita Travel and Events"/>
    <n v="-3036.56"/>
    <n v="3036.56"/>
    <x v="1"/>
    <n v="3036.56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11"/>
    <s v="AP-PY"/>
    <x v="138"/>
    <s v="000000011550"/>
    <n v="5364"/>
    <s v="7236-11"/>
    <n v="0"/>
    <n v="803.9"/>
    <s v="THAZ100-Hays Accountancy &amp; Finance"/>
    <n v="-803.9"/>
    <n v="803.9"/>
    <x v="1"/>
    <n v="803.9"/>
    <s v="T"/>
    <s v="Hays Accountancy &amp; Finance"/>
    <s v="T - Hays Accountancy &amp; Finance"/>
    <x v="701"/>
    <x v="0"/>
    <s v="GIA"/>
    <x v="2"/>
    <b v="0"/>
    <n v="23135.120000000003"/>
    <x v="1"/>
  </r>
  <r>
    <s v="G-400-0400"/>
    <s v="GIA Bank Account"/>
    <s v="11"/>
    <s v="AP-PY"/>
    <x v="138"/>
    <s v="000000011551"/>
    <n v="5364"/>
    <s v="7236-12"/>
    <n v="0"/>
    <n v="14.28"/>
    <s v="TJUL104-Jules Cafe Ltd"/>
    <n v="-14.28"/>
    <n v="14.28"/>
    <x v="1"/>
    <n v="14.28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11"/>
    <s v="AP-PY"/>
    <x v="138"/>
    <s v="000000011552"/>
    <n v="5364"/>
    <s v="7236-13"/>
    <n v="0"/>
    <n v="126.7"/>
    <s v="TLON100-Caffia Coffee Group"/>
    <n v="-126.7"/>
    <n v="126.7"/>
    <x v="1"/>
    <n v="126.7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11"/>
    <s v="AP-PY"/>
    <x v="138"/>
    <s v="000000011554"/>
    <n v="5364"/>
    <s v="7236-14"/>
    <n v="0"/>
    <n v="199.37"/>
    <s v="TMMD100-Misco"/>
    <n v="-199.37"/>
    <n v="199.37"/>
    <x v="1"/>
    <n v="199.37"/>
    <s v="T"/>
    <s v="Misco"/>
    <s v="T - Misco"/>
    <x v="449"/>
    <x v="0"/>
    <s v="GIA"/>
    <x v="2"/>
    <b v="0"/>
    <n v="4294.1999999999989"/>
    <x v="1"/>
  </r>
  <r>
    <s v="G-400-0400"/>
    <s v="GIA Bank Account"/>
    <s v="11"/>
    <s v="AP-PY"/>
    <x v="138"/>
    <s v="000000011555"/>
    <n v="5364"/>
    <s v="7236-15"/>
    <n v="0"/>
    <n v="278.56"/>
    <s v="TSHR101-Shred-It Limited"/>
    <n v="-278.56"/>
    <n v="278.56"/>
    <x v="1"/>
    <n v="278.56"/>
    <s v="T"/>
    <s v="Shred-It Limited"/>
    <s v="T - Shred-It Limited"/>
    <x v="86"/>
    <x v="0"/>
    <s v="GIA"/>
    <x v="2"/>
    <b v="0"/>
    <n v="3247.48"/>
    <x v="1"/>
  </r>
  <r>
    <s v="G-400-0400"/>
    <s v="GIA Bank Account"/>
    <s v="11"/>
    <s v="AP-PY"/>
    <x v="138"/>
    <s v="000000011556"/>
    <n v="5364"/>
    <s v="7236-16"/>
    <n v="0"/>
    <n v="3000"/>
    <s v="TSTO102-Stonewall Equality Ltd"/>
    <n v="-3000"/>
    <n v="3000"/>
    <x v="1"/>
    <n v="3000"/>
    <s v="T"/>
    <s v="Stonewall Equality Ltd"/>
    <s v="T - Stonewall Equality Ltd"/>
    <x v="118"/>
    <x v="0"/>
    <s v="GIA"/>
    <x v="2"/>
    <b v="0"/>
    <n v="6240"/>
    <x v="1"/>
  </r>
  <r>
    <s v="G-400-0400"/>
    <s v="GIA Bank Account"/>
    <s v="11"/>
    <s v="AP-PY"/>
    <x v="139"/>
    <s v="000000011579"/>
    <n v="5391"/>
    <s v="7262-1"/>
    <n v="0"/>
    <n v="27.3"/>
    <s v="E0379-Mark Thomas"/>
    <n v="-27.3"/>
    <n v="27.3"/>
    <x v="0"/>
    <n v="0"/>
    <s v="E"/>
    <s v="Mark Thomas"/>
    <s v="E - Mark Thomas"/>
    <x v="0"/>
    <x v="0"/>
    <s v="GIA"/>
    <x v="0"/>
    <b v="0"/>
    <n v="334393.72000000003"/>
    <x v="0"/>
  </r>
  <r>
    <s v="G-400-0400"/>
    <s v="GIA Bank Account"/>
    <s v="11"/>
    <s v="AP-PY"/>
    <x v="139"/>
    <s v="000000011580"/>
    <n v="5391"/>
    <s v="7262-2"/>
    <n v="0"/>
    <n v="103.59"/>
    <s v="E0610-Lynsey McLeod"/>
    <n v="-103.59"/>
    <n v="103.59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11"/>
    <s v="AP-PY"/>
    <x v="139"/>
    <s v="000000011581"/>
    <n v="5391"/>
    <s v="7262-3"/>
    <n v="0"/>
    <n v="35.229999999999997"/>
    <s v="E1708-Katherine Allan (Green)"/>
    <n v="-35.229999999999997"/>
    <n v="35.229999999999997"/>
    <x v="0"/>
    <n v="0"/>
    <s v="E"/>
    <s v="Katherine Allan (Green)"/>
    <s v="E - Katherine Allan (Green)"/>
    <x v="0"/>
    <x v="0"/>
    <s v="GIA"/>
    <x v="0"/>
    <b v="0"/>
    <n v="334393.72000000003"/>
    <x v="0"/>
  </r>
  <r>
    <s v="G-400-0400"/>
    <s v="GIA Bank Account"/>
    <s v="11"/>
    <s v="AP-PY"/>
    <x v="139"/>
    <s v="000000011583"/>
    <n v="5391"/>
    <s v="7262-4"/>
    <n v="0"/>
    <n v="2645.4"/>
    <s v="TALB100-Alba Facilities Services Ltd"/>
    <n v="-2645.4"/>
    <n v="2645.4"/>
    <x v="1"/>
    <n v="2645.4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11"/>
    <s v="AP-PY"/>
    <x v="139"/>
    <s v="000000011585"/>
    <n v="5391"/>
    <s v="7262-5"/>
    <n v="0"/>
    <n v="1322.8"/>
    <s v="TALL101-Allander Print Limited"/>
    <n v="-1322.8"/>
    <n v="1322.8"/>
    <x v="1"/>
    <n v="1322.8"/>
    <s v="T"/>
    <s v="Allander Print Limited"/>
    <s v="T - Allander Print Limited"/>
    <x v="443"/>
    <x v="0"/>
    <s v="GIA"/>
    <x v="2"/>
    <b v="0"/>
    <n v="20985.399999999998"/>
    <x v="1"/>
  </r>
  <r>
    <s v="G-400-0400"/>
    <s v="GIA Bank Account"/>
    <s v="11"/>
    <s v="AP-PY"/>
    <x v="139"/>
    <s v="000000011586"/>
    <n v="5391"/>
    <s v="7262-6"/>
    <n v="0"/>
    <n v="1817.73"/>
    <s v="TBEE100-Beathag Mhoireasdan"/>
    <n v="-1817.73"/>
    <n v="1817.73"/>
    <x v="1"/>
    <n v="1817.73"/>
    <s v="T"/>
    <s v="Beathag Mhoireasdan"/>
    <s v="T - Beathag Mhoireasdan"/>
    <x v="595"/>
    <x v="0"/>
    <s v="GIA"/>
    <x v="2"/>
    <b v="0"/>
    <n v="4333.3"/>
    <x v="1"/>
  </r>
  <r>
    <s v="G-400-0400"/>
    <s v="GIA Bank Account"/>
    <s v="11"/>
    <s v="AP-PY"/>
    <x v="139"/>
    <s v="000000011588"/>
    <n v="5391"/>
    <s v="7262-7"/>
    <n v="0"/>
    <n v="2930.96"/>
    <s v="TCAP103-Capita Travel and Events"/>
    <n v="-2930.96"/>
    <n v="2930.96"/>
    <x v="1"/>
    <n v="2930.96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11"/>
    <s v="AP-PY"/>
    <x v="139"/>
    <s v="000000011589"/>
    <n v="5391"/>
    <s v="7262-8"/>
    <n v="0"/>
    <n v="252"/>
    <s v="TCEN101-Centre For Contemporary Arts"/>
    <n v="-252"/>
    <n v="252"/>
    <x v="1"/>
    <n v="252"/>
    <s v="T"/>
    <s v="Centre For Contemporary Arts"/>
    <s v="T - Centre For Contemporary Arts"/>
    <x v="526"/>
    <x v="0"/>
    <s v="GIA"/>
    <x v="2"/>
    <b v="0"/>
    <n v="3468.26"/>
    <x v="1"/>
  </r>
  <r>
    <s v="G-400-0400"/>
    <s v="GIA Bank Account"/>
    <s v="11"/>
    <s v="AP-PY"/>
    <x v="139"/>
    <s v="000000011590"/>
    <n v="5391"/>
    <s v="7262-9"/>
    <n v="0"/>
    <n v="45.51"/>
    <s v="TCIT103-CITY MILK"/>
    <n v="-45.51"/>
    <n v="45.51"/>
    <x v="1"/>
    <n v="45.51"/>
    <s v="T"/>
    <s v="CITY MILK"/>
    <s v="T - CITY MILK"/>
    <x v="62"/>
    <x v="0"/>
    <s v="GIA"/>
    <x v="2"/>
    <b v="0"/>
    <n v="604.2700000000001"/>
    <x v="1"/>
  </r>
  <r>
    <s v="G-400-0400"/>
    <s v="GIA Bank Account"/>
    <s v="11"/>
    <s v="AP-PY"/>
    <x v="139"/>
    <s v="000000011591"/>
    <n v="5391"/>
    <s v="7262-10"/>
    <n v="0"/>
    <n v="823.26"/>
    <s v="TCOO101-Cooler Kings Film"/>
    <n v="-823.26"/>
    <n v="823.26"/>
    <x v="1"/>
    <n v="823.26"/>
    <s v="T"/>
    <s v="Cooler Kings Film"/>
    <s v="T - Cooler Kings Film"/>
    <x v="866"/>
    <x v="0"/>
    <s v="GIA"/>
    <x v="2"/>
    <b v="0"/>
    <n v="823.26"/>
    <x v="1"/>
  </r>
  <r>
    <s v="G-400-0400"/>
    <s v="GIA Bank Account"/>
    <s v="11"/>
    <s v="AP-PY"/>
    <x v="139"/>
    <s v="000000011592"/>
    <n v="5391"/>
    <s v="7262-11"/>
    <n v="0"/>
    <n v="172.5"/>
    <s v="TFES100-Fergus Muir"/>
    <n v="-172.5"/>
    <n v="172.5"/>
    <x v="1"/>
    <n v="172.5"/>
    <s v="T"/>
    <s v="Fergus Muir"/>
    <s v="T - Fergus Muir"/>
    <x v="247"/>
    <x v="0"/>
    <s v="GIA"/>
    <x v="2"/>
    <b v="0"/>
    <n v="1291.22"/>
    <x v="1"/>
  </r>
  <r>
    <s v="G-400-0400"/>
    <s v="GIA Bank Account"/>
    <s v="11"/>
    <s v="AP-PY"/>
    <x v="139"/>
    <s v="000000011593"/>
    <n v="5391"/>
    <s v="7262-12"/>
    <n v="0"/>
    <n v="3600"/>
    <s v="TFIL104-Film Export UK LTD"/>
    <n v="-3600"/>
    <n v="3600"/>
    <x v="1"/>
    <n v="3600"/>
    <s v="T"/>
    <s v="Film Export UK LTD"/>
    <s v="T - Film Export UK LTD"/>
    <x v="564"/>
    <x v="0"/>
    <s v="GIA"/>
    <x v="2"/>
    <b v="0"/>
    <n v="9600"/>
    <x v="1"/>
  </r>
  <r>
    <s v="G-400-0400"/>
    <s v="GIA Bank Account"/>
    <s v="11"/>
    <s v="AP-PY"/>
    <x v="139"/>
    <s v="000000011594"/>
    <n v="5391"/>
    <s v="7262-13"/>
    <n v="0"/>
    <n v="150"/>
    <s v="THEL101-Heedi Graphic Design"/>
    <n v="-150"/>
    <n v="150"/>
    <x v="1"/>
    <n v="150"/>
    <s v="T"/>
    <s v="Heedi Graphic Design"/>
    <s v="T - Heedi Graphic Design"/>
    <x v="739"/>
    <x v="0"/>
    <s v="GIA"/>
    <x v="2"/>
    <b v="0"/>
    <n v="612"/>
    <x v="1"/>
  </r>
  <r>
    <s v="G-400-0400"/>
    <s v="GIA Bank Account"/>
    <s v="11"/>
    <s v="AP-PY"/>
    <x v="139"/>
    <s v="000000011595"/>
    <n v="5391"/>
    <s v="7262-14"/>
    <n v="0"/>
    <n v="1432"/>
    <s v="THOL100-Hitachi Capital UK PLC"/>
    <n v="-1432"/>
    <n v="1432"/>
    <x v="1"/>
    <n v="1432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11"/>
    <s v="AP-PY"/>
    <x v="139"/>
    <s v="000000011596"/>
    <n v="5391"/>
    <s v="7262-15"/>
    <n v="0"/>
    <n v="3939.6"/>
    <s v="TIRO100-Ipsos MORI"/>
    <n v="-3939.6"/>
    <n v="3939.6"/>
    <x v="1"/>
    <n v="3939.6"/>
    <s v="T"/>
    <s v="Ipsos MORI"/>
    <s v="T - Ipsos MORI"/>
    <x v="760"/>
    <x v="0"/>
    <s v="GIA"/>
    <x v="2"/>
    <b v="0"/>
    <n v="5880"/>
    <x v="1"/>
  </r>
  <r>
    <s v="G-400-0400"/>
    <s v="GIA Bank Account"/>
    <s v="11"/>
    <s v="AP-PY"/>
    <x v="139"/>
    <s v="000000011597"/>
    <n v="5391"/>
    <s v="7262-16"/>
    <n v="0"/>
    <n v="745.61"/>
    <s v="TISL100-Iron Mountain"/>
    <n v="-745.61"/>
    <n v="745.61"/>
    <x v="1"/>
    <n v="745.61"/>
    <s v="T"/>
    <s v="Iron Mountain"/>
    <s v="T - Iron Mountain"/>
    <x v="23"/>
    <x v="0"/>
    <s v="GIA"/>
    <x v="2"/>
    <b v="0"/>
    <n v="23628.210000000003"/>
    <x v="1"/>
  </r>
  <r>
    <s v="G-400-0400"/>
    <s v="GIA Bank Account"/>
    <s v="11"/>
    <s v="AP-PY"/>
    <x v="139"/>
    <s v="000000011598"/>
    <n v="5391"/>
    <s v="7262-17"/>
    <n v="0"/>
    <n v="14.28"/>
    <s v="TJUL104-Jules Cafe Ltd"/>
    <n v="-14.28"/>
    <n v="14.28"/>
    <x v="1"/>
    <n v="14.28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11"/>
    <s v="AP-PY"/>
    <x v="139"/>
    <s v="000000011599"/>
    <n v="5391"/>
    <s v="7262-18"/>
    <n v="0"/>
    <n v="1878.5"/>
    <s v="TKAT110-Kathleen Bolt Mediation Services Ltd"/>
    <n v="-1878.5"/>
    <n v="1878.5"/>
    <x v="1"/>
    <n v="1878.5"/>
    <s v="T"/>
    <s v="Kathleen Bolt Mediation Services Ltd"/>
    <s v="T - Kathleen Bolt Mediation Services Ltd"/>
    <x v="867"/>
    <x v="0"/>
    <s v="GIA"/>
    <x v="2"/>
    <b v="0"/>
    <n v="1878.5"/>
    <x v="1"/>
  </r>
  <r>
    <s v="G-400-0400"/>
    <s v="GIA Bank Account"/>
    <s v="11"/>
    <s v="AP-PY"/>
    <x v="139"/>
    <s v="000000011600"/>
    <n v="5391"/>
    <s v="7262-19"/>
    <n v="0"/>
    <n v="1200"/>
    <s v="TLAW101-Law At Work Ltd"/>
    <n v="-1200"/>
    <n v="1200"/>
    <x v="1"/>
    <n v="1200"/>
    <s v="T"/>
    <s v="Law At Work Ltd"/>
    <s v="T - Law At Work Ltd"/>
    <x v="298"/>
    <x v="0"/>
    <s v="GIA"/>
    <x v="2"/>
    <b v="0"/>
    <n v="17280"/>
    <x v="1"/>
  </r>
  <r>
    <s v="G-400-0400"/>
    <s v="GIA Bank Account"/>
    <s v="11"/>
    <s v="AP-PY"/>
    <x v="139"/>
    <s v="000000011601"/>
    <n v="5391"/>
    <s v="7262-20"/>
    <n v="0"/>
    <n v="3357.86"/>
    <s v="TLEG100-Legal and General Assurance Society"/>
    <n v="-3357.86"/>
    <n v="3357.86"/>
    <x v="1"/>
    <n v="3357.86"/>
    <s v="T"/>
    <s v="Legal and General Assurance Society"/>
    <s v="T - Legal and General Assurance Society"/>
    <x v="868"/>
    <x v="0"/>
    <s v="GIA"/>
    <x v="2"/>
    <b v="0"/>
    <n v="3357.86"/>
    <x v="1"/>
  </r>
  <r>
    <s v="G-400-0400"/>
    <s v="GIA Bank Account"/>
    <s v="11"/>
    <s v="AP-PY"/>
    <x v="139"/>
    <s v="000000011602"/>
    <n v="5391"/>
    <s v="7262-21"/>
    <n v="0"/>
    <n v="1500"/>
    <s v="TLIL101-Liliane Rebelo"/>
    <n v="-1500"/>
    <n v="1500"/>
    <x v="1"/>
    <n v="1500"/>
    <s v="T"/>
    <s v="Liliane Rebelo"/>
    <s v="T - Liliane Rebelo"/>
    <x v="869"/>
    <x v="0"/>
    <s v="GIA"/>
    <x v="2"/>
    <b v="0"/>
    <n v="1500"/>
    <x v="1"/>
  </r>
  <r>
    <s v="G-400-0400"/>
    <s v="GIA Bank Account"/>
    <s v="11"/>
    <s v="AP-PY"/>
    <x v="139"/>
    <s v="000000011604"/>
    <n v="5391"/>
    <s v="7262-22"/>
    <n v="0"/>
    <n v="1866"/>
    <s v="TMCA102-McAllister Litho Glasgow Ltd"/>
    <n v="-1866"/>
    <n v="1866"/>
    <x v="1"/>
    <n v="1866"/>
    <s v="T"/>
    <s v="McAllister Litho Glasgow Ltd"/>
    <s v="T - McAllister Litho Glasgow Ltd"/>
    <x v="691"/>
    <x v="0"/>
    <s v="GIA"/>
    <x v="2"/>
    <b v="0"/>
    <n v="2446"/>
    <x v="1"/>
  </r>
  <r>
    <s v="G-400-0400"/>
    <s v="GIA Bank Account"/>
    <s v="11"/>
    <s v="AP-PY"/>
    <x v="139"/>
    <s v="000000011605"/>
    <n v="5391"/>
    <s v="7262-23"/>
    <n v="0"/>
    <n v="3062.5"/>
    <s v="TNOR108-Norman Howie"/>
    <n v="-3062.5"/>
    <n v="3062.5"/>
    <x v="1"/>
    <n v="3062.5"/>
    <s v="T"/>
    <s v="Norman Howie"/>
    <s v="T - Norman Howie"/>
    <x v="84"/>
    <x v="4"/>
    <s v="GIA"/>
    <x v="2"/>
    <b v="0"/>
    <n v="37610.199999999997"/>
    <x v="0"/>
  </r>
  <r>
    <s v="G-400-0400"/>
    <s v="GIA Bank Account"/>
    <s v="11"/>
    <s v="AP-PY"/>
    <x v="139"/>
    <s v="000000011606"/>
    <n v="5391"/>
    <s v="7262-24"/>
    <n v="0"/>
    <n v="846"/>
    <s v="TROY100-Ross Promotional Products Llimited"/>
    <n v="-846"/>
    <n v="846"/>
    <x v="1"/>
    <n v="846"/>
    <s v="T"/>
    <s v="Ross Promotional Products Llimited"/>
    <s v="T - Ross Promotional Products Llimited"/>
    <x v="399"/>
    <x v="0"/>
    <s v="GIA"/>
    <x v="2"/>
    <b v="0"/>
    <n v="7125"/>
    <x v="1"/>
  </r>
  <r>
    <s v="G-400-0400"/>
    <s v="GIA Bank Account"/>
    <s v="11"/>
    <s v="AP-PY"/>
    <x v="139"/>
    <s v="000000011607"/>
    <n v="5391"/>
    <s v="7262-25"/>
    <n v="0"/>
    <n v="3083.47"/>
    <s v="TSCO121-ScottMoncrieff"/>
    <n v="-3083.47"/>
    <n v="3083.47"/>
    <x v="1"/>
    <n v="3083.47"/>
    <s v="T"/>
    <s v="ScottMoncrieff"/>
    <s v="T - ScottMoncrieff"/>
    <x v="305"/>
    <x v="0"/>
    <s v="GIA"/>
    <x v="2"/>
    <b v="0"/>
    <n v="23767.82"/>
    <x v="1"/>
  </r>
  <r>
    <s v="G-400-0400"/>
    <s v="GIA Bank Account"/>
    <s v="11"/>
    <s v="AP-PY"/>
    <x v="140"/>
    <s v="000000011608"/>
    <n v="5394"/>
    <s v="7268-1"/>
    <n v="0"/>
    <n v="3532"/>
    <s v="G100165-Red Note Ensemble"/>
    <n v="-3532"/>
    <n v="3532"/>
    <x v="1"/>
    <n v="3532"/>
    <s v="G"/>
    <s v="Red Note Ensemble"/>
    <s v="G - Red Note Ensemble"/>
    <x v="224"/>
    <x v="0"/>
    <s v="GIA"/>
    <x v="1"/>
    <b v="0"/>
    <n v="218532"/>
    <x v="0"/>
  </r>
  <r>
    <s v="G-400-0400"/>
    <s v="GIA Bank Account"/>
    <s v="11"/>
    <s v="AP-PY"/>
    <x v="140"/>
    <s v="000000011609"/>
    <n v="5394"/>
    <s v="7268-2"/>
    <n v="0"/>
    <n v="75000"/>
    <s v="G100167-Scottish Book Trust"/>
    <n v="-75000"/>
    <n v="75000"/>
    <x v="1"/>
    <n v="75000"/>
    <s v="G"/>
    <s v="Scottish Book Trust"/>
    <s v="G - Scottish Book Trust"/>
    <x v="226"/>
    <x v="0"/>
    <s v="GIA"/>
    <x v="1"/>
    <b v="1"/>
    <n v="1241682"/>
    <x v="0"/>
  </r>
  <r>
    <s v="G-400-0400"/>
    <s v="GIA Bank Account"/>
    <s v="11"/>
    <s v="AP-PY"/>
    <x v="140"/>
    <s v="000000011610"/>
    <n v="5394"/>
    <s v="7268-3"/>
    <n v="0"/>
    <n v="13500"/>
    <s v="IEDI014-Edinburgh Youth Music Forum"/>
    <n v="-13500"/>
    <n v="13500"/>
    <x v="1"/>
    <n v="13500"/>
    <s v="I"/>
    <s v="Edinburgh Youth Music Forum"/>
    <s v="I - Edinburgh Youth Music Forum"/>
    <x v="585"/>
    <x v="0"/>
    <s v="GIA"/>
    <x v="1"/>
    <b v="0"/>
    <n v="17000"/>
    <x v="1"/>
  </r>
  <r>
    <s v="G-400-0400"/>
    <s v="GIA Bank Account"/>
    <s v="11"/>
    <s v="AP-PY"/>
    <x v="140"/>
    <s v="000000011611"/>
    <n v="5394"/>
    <s v="7268-4"/>
    <n v="0"/>
    <n v="2100"/>
    <s v="IFRO003-Frozen Charlotte Productions"/>
    <n v="-2100"/>
    <n v="2100"/>
    <x v="1"/>
    <n v="2100"/>
    <s v="I"/>
    <s v="Frozen Charlotte Productions"/>
    <s v="I - Frozen Charlotte Productions"/>
    <x v="520"/>
    <x v="0"/>
    <s v="GIA"/>
    <x v="1"/>
    <b v="0"/>
    <n v="19365"/>
    <x v="1"/>
  </r>
  <r>
    <s v="G-400-0400"/>
    <s v="GIA Bank Account"/>
    <s v="11"/>
    <s v="AP-PY"/>
    <x v="140"/>
    <s v="000000011612"/>
    <n v="5394"/>
    <s v="7268-5"/>
    <n v="0"/>
    <n v="58014"/>
    <s v="IGLA024-Glasgow CAN (Connected Arts Network)"/>
    <n v="-58014"/>
    <n v="58014"/>
    <x v="1"/>
    <n v="58014"/>
    <s v="I"/>
    <s v="Glasgow CAN (Connected Arts Network)"/>
    <s v="I - Glasgow CAN (Connected Arts Network)"/>
    <x v="672"/>
    <x v="0"/>
    <s v="GIA"/>
    <x v="1"/>
    <b v="1"/>
    <n v="116028"/>
    <x v="0"/>
  </r>
  <r>
    <s v="G-400-0400"/>
    <s v="GIA Bank Account"/>
    <s v="11"/>
    <s v="AP-PY"/>
    <x v="140"/>
    <s v="000000011613"/>
    <n v="5394"/>
    <s v="7268-6"/>
    <n v="0"/>
    <n v="1250"/>
    <s v="IKEV002-Kevin Hutcheson"/>
    <n v="-1250"/>
    <n v="1250"/>
    <x v="1"/>
    <n v="1250"/>
    <s v="I"/>
    <s v="Kevin Hutcheson"/>
    <s v="I - Kevin Hutcheson"/>
    <x v="870"/>
    <x v="0"/>
    <s v="GIA"/>
    <x v="1"/>
    <b v="0"/>
    <n v="1250"/>
    <x v="1"/>
  </r>
  <r>
    <s v="G-400-0400"/>
    <s v="GIA Bank Account"/>
    <s v="11"/>
    <s v="AP-PY"/>
    <x v="140"/>
    <s v="000000011614"/>
    <n v="5394"/>
    <s v="7268-7"/>
    <n v="0"/>
    <n v="23825"/>
    <s v="ISCO018-Scottish Storytelling Forum"/>
    <n v="-23825"/>
    <n v="23825"/>
    <x v="1"/>
    <n v="23825"/>
    <s v="I"/>
    <s v="Scottish Storytelling Forum"/>
    <s v="I - Scottish Storytelling Forum"/>
    <x v="591"/>
    <x v="0"/>
    <s v="GIA"/>
    <x v="1"/>
    <b v="0"/>
    <n v="95300"/>
    <x v="0"/>
  </r>
  <r>
    <s v="G-400-0400"/>
    <s v="GIA Bank Account"/>
    <s v="11"/>
    <s v="AP-PY"/>
    <x v="140"/>
    <s v="000000011615"/>
    <n v="5394"/>
    <s v="7268-8"/>
    <n v="0"/>
    <n v="2500"/>
    <s v="ISCO055-Scott Myles"/>
    <n v="-2500"/>
    <n v="2500"/>
    <x v="1"/>
    <n v="2500"/>
    <s v="I"/>
    <s v="Scott Myles"/>
    <s v="I - Scott Myles"/>
    <x v="871"/>
    <x v="0"/>
    <s v="GIA"/>
    <x v="1"/>
    <b v="0"/>
    <n v="2500"/>
    <x v="1"/>
  </r>
  <r>
    <s v="G-400-0400"/>
    <s v="GIA Bank Account"/>
    <s v="11"/>
    <s v="AP-PY"/>
    <x v="140"/>
    <s v="000000011616"/>
    <n v="5394"/>
    <s v="7268-9"/>
    <n v="0"/>
    <n v="10759"/>
    <s v="ISOU009-Sound Station"/>
    <n v="-10759"/>
    <n v="10759"/>
    <x v="1"/>
    <n v="10759"/>
    <s v="I"/>
    <s v="Sound Station"/>
    <s v="I - Sound Station"/>
    <x v="872"/>
    <x v="0"/>
    <s v="GIA"/>
    <x v="1"/>
    <b v="0"/>
    <n v="10759"/>
    <x v="1"/>
  </r>
  <r>
    <s v="G-400-0400"/>
    <s v="GIA Bank Account"/>
    <s v="11"/>
    <s v="AP-PY"/>
    <x v="140"/>
    <s v="000000011617"/>
    <n v="5394"/>
    <s v="7268-10"/>
    <n v="0"/>
    <n v="22826.95"/>
    <s v="TACC101-Accord Consulting Ltd"/>
    <n v="-22826.95"/>
    <n v="22826.95"/>
    <x v="1"/>
    <n v="22826.95"/>
    <s v="T"/>
    <s v="Accord Consulting Ltd"/>
    <s v="T - Accord Consulting Ltd"/>
    <x v="873"/>
    <x v="0"/>
    <s v="GIA"/>
    <x v="2"/>
    <b v="0"/>
    <n v="23786.95"/>
    <x v="1"/>
  </r>
  <r>
    <s v="G-400-0400"/>
    <s v="GIA Bank Account"/>
    <s v="11"/>
    <s v="AP-PY"/>
    <x v="140"/>
    <s v="000000011618"/>
    <n v="5394"/>
    <s v="7268-11"/>
    <n v="0"/>
    <n v="1040"/>
    <s v="TADR102-Adrian Burns"/>
    <n v="-1040"/>
    <n v="1040"/>
    <x v="1"/>
    <n v="1040"/>
    <s v="T"/>
    <s v="Adrian Burns"/>
    <s v="T - Adrian Burns"/>
    <x v="317"/>
    <x v="0"/>
    <s v="GIA"/>
    <x v="2"/>
    <b v="0"/>
    <n v="2610.62"/>
    <x v="1"/>
  </r>
  <r>
    <s v="G-400-0400"/>
    <s v="GIA Bank Account"/>
    <s v="11"/>
    <s v="AP-PY"/>
    <x v="140"/>
    <s v="000000011624"/>
    <n v="5394"/>
    <s v="7268-12"/>
    <n v="0"/>
    <n v="3693.48"/>
    <s v="TCAP103-Capita Travel and Events"/>
    <n v="-3693.48"/>
    <n v="3693.48"/>
    <x v="1"/>
    <n v="3693.48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11"/>
    <s v="AP-PY"/>
    <x v="140"/>
    <s v="000000011626"/>
    <n v="5394"/>
    <s v="7268-13"/>
    <n v="0"/>
    <n v="1893.78"/>
    <s v="TCOM104-COMMSWORLD LTD"/>
    <n v="-1893.78"/>
    <n v="1893.78"/>
    <x v="1"/>
    <n v="1893.78"/>
    <s v="T"/>
    <s v="COMMSWORLD LTD"/>
    <s v="T - COMMSWORLD LTD"/>
    <x v="63"/>
    <x v="0"/>
    <s v="GIA"/>
    <x v="2"/>
    <b v="0"/>
    <n v="5918.3899999999994"/>
    <x v="1"/>
  </r>
  <r>
    <s v="G-400-0400"/>
    <s v="GIA Bank Account"/>
    <s v="11"/>
    <s v="AP-PY"/>
    <x v="140"/>
    <s v="000000011628"/>
    <n v="5394"/>
    <s v="7268-14"/>
    <n v="0"/>
    <n v="804.7"/>
    <s v="TCON100-Computershare Voucher Services"/>
    <n v="-804.7"/>
    <n v="804.7"/>
    <x v="1"/>
    <n v="804.7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11"/>
    <s v="AP-PY"/>
    <x v="140"/>
    <s v="000000011631"/>
    <n v="5394"/>
    <s v="7268-15"/>
    <n v="0"/>
    <n v="442.82"/>
    <s v="TEAM100-Eagle Couriers (Scotland) Ltd"/>
    <n v="-442.82"/>
    <n v="442.82"/>
    <x v="1"/>
    <n v="442.82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11"/>
    <s v="AP-PY"/>
    <x v="140"/>
    <s v="000000011633"/>
    <n v="5394"/>
    <s v="7268-16"/>
    <n v="0"/>
    <n v="3300"/>
    <s v="THAR102-Harper Macleod LLP"/>
    <n v="-3300"/>
    <n v="3300"/>
    <x v="1"/>
    <n v="3300"/>
    <s v="T"/>
    <s v="Harper Macleod LLP"/>
    <s v="T - Harper Macleod LLP"/>
    <x v="665"/>
    <x v="0"/>
    <s v="GIA"/>
    <x v="2"/>
    <b v="0"/>
    <n v="3840"/>
    <x v="1"/>
  </r>
  <r>
    <s v="G-400-0400"/>
    <s v="GIA Bank Account"/>
    <s v="11"/>
    <s v="AP-PY"/>
    <x v="140"/>
    <s v="000000011634"/>
    <n v="5394"/>
    <s v="7268-17"/>
    <n v="0"/>
    <n v="534"/>
    <s v="TMAC104-MacKinnon Slater"/>
    <n v="-534"/>
    <n v="534"/>
    <x v="1"/>
    <n v="534"/>
    <s v="T"/>
    <s v="MacKinnon Slater"/>
    <s v="T - MacKinnon Slater"/>
    <x v="355"/>
    <x v="0"/>
    <s v="GIA"/>
    <x v="2"/>
    <b v="0"/>
    <n v="7194"/>
    <x v="1"/>
  </r>
  <r>
    <s v="G-400-0400"/>
    <s v="GIA Bank Account"/>
    <s v="11"/>
    <s v="AP-PY"/>
    <x v="140"/>
    <s v="000000011635"/>
    <n v="5394"/>
    <s v="7268-18"/>
    <n v="0"/>
    <n v="146.72"/>
    <s v="TMON102-Moniack Mhor"/>
    <n v="-146.72"/>
    <n v="146.72"/>
    <x v="1"/>
    <n v="146.72"/>
    <s v="T"/>
    <s v="Moniack Mhor"/>
    <s v="T - Moniack Mhor"/>
    <x v="874"/>
    <x v="0"/>
    <s v="GIA"/>
    <x v="2"/>
    <b v="0"/>
    <n v="146.72"/>
    <x v="1"/>
  </r>
  <r>
    <s v="G-400-0400"/>
    <s v="GIA Bank Account"/>
    <s v="11"/>
    <s v="AP-PY"/>
    <x v="140"/>
    <s v="000000011636"/>
    <n v="5394"/>
    <s v="7268-19"/>
    <n v="0"/>
    <n v="520"/>
    <s v="TOFF103-Office Care"/>
    <n v="-520"/>
    <n v="520"/>
    <x v="1"/>
    <n v="520"/>
    <s v="T"/>
    <s v="Office Care"/>
    <s v="T - Office Care"/>
    <x v="264"/>
    <x v="0"/>
    <s v="GIA"/>
    <x v="2"/>
    <b v="0"/>
    <n v="8491.49"/>
    <x v="1"/>
  </r>
  <r>
    <s v="G-400-0400"/>
    <s v="GIA Bank Account"/>
    <s v="11"/>
    <s v="AP-PY"/>
    <x v="140"/>
    <s v="000000011637"/>
    <n v="5394"/>
    <s v="7268-20"/>
    <n v="0"/>
    <n v="157.1"/>
    <s v="TPLA103-Plan B"/>
    <n v="-157.1"/>
    <n v="157.1"/>
    <x v="1"/>
    <n v="157.1"/>
    <s v="T"/>
    <s v="Plan B"/>
    <s v="T - Plan B"/>
    <x v="875"/>
    <x v="0"/>
    <s v="GIA"/>
    <x v="2"/>
    <b v="0"/>
    <n v="157.1"/>
    <x v="1"/>
  </r>
  <r>
    <s v="G-400-0400"/>
    <s v="GIA Bank Account"/>
    <s v="11"/>
    <s v="AP-PY"/>
    <x v="140"/>
    <s v="000000011638"/>
    <n v="5394"/>
    <s v="7268-21"/>
    <n v="0"/>
    <n v="719.32"/>
    <s v="TPMK100-Mr PM Kane"/>
    <n v="-719.32"/>
    <n v="719.32"/>
    <x v="1"/>
    <n v="719.32"/>
    <s v="T"/>
    <s v="Mr PM Kane"/>
    <s v="T - Mr PM Kane"/>
    <x v="876"/>
    <x v="0"/>
    <s v="GIA"/>
    <x v="2"/>
    <b v="0"/>
    <n v="719.32"/>
    <x v="1"/>
  </r>
  <r>
    <s v="G-400-0400"/>
    <s v="GIA Bank Account"/>
    <s v="11"/>
    <s v="AP-PY"/>
    <x v="140"/>
    <s v="000000011639"/>
    <n v="5394"/>
    <s v="7268-22"/>
    <n v="0"/>
    <n v="1806.12"/>
    <s v="TPUL101-Pulsant (Scotland) Ltd"/>
    <n v="-1806.12"/>
    <n v="1806.12"/>
    <x v="1"/>
    <n v="1806.12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11"/>
    <s v="AP-PY"/>
    <x v="140"/>
    <s v="000000011640"/>
    <n v="5394"/>
    <s v="7268-23"/>
    <n v="0"/>
    <n v="26400"/>
    <s v="TSQU102-Squiz (Scotland) Ltd"/>
    <n v="-26400"/>
    <n v="26400"/>
    <x v="1"/>
    <n v="26400"/>
    <s v="T"/>
    <s v="Squiz (Scotland) Ltd"/>
    <s v="T - Squiz (Scotland) Ltd"/>
    <x v="334"/>
    <x v="16"/>
    <s v="GIA"/>
    <x v="2"/>
    <b v="1"/>
    <n v="39780"/>
    <x v="0"/>
  </r>
  <r>
    <s v="G-400-0400"/>
    <s v="GIA Bank Account"/>
    <s v="11"/>
    <s v="AP-PY"/>
    <x v="140"/>
    <s v="000000011641"/>
    <n v="5394"/>
    <s v="7268-24"/>
    <n v="0"/>
    <n v="1144"/>
    <s v="TSYS100-SysAid Technologies Ltd"/>
    <n v="-1144"/>
    <n v="1144"/>
    <x v="1"/>
    <n v="1144"/>
    <s v="T"/>
    <s v="SysAid Technologies Ltd"/>
    <s v="T - SysAid Technologies Ltd"/>
    <x v="877"/>
    <x v="0"/>
    <s v="GIA"/>
    <x v="2"/>
    <b v="0"/>
    <n v="1144"/>
    <x v="1"/>
  </r>
  <r>
    <s v="G-400-0400"/>
    <s v="GIA Bank Account"/>
    <s v="11"/>
    <s v="AP-PY"/>
    <x v="141"/>
    <s v="000000011642"/>
    <n v="5400"/>
    <s v="7273-1"/>
    <n v="0"/>
    <n v="960"/>
    <s v="TACC101-Accord Consulting Ltd"/>
    <n v="-960"/>
    <n v="960"/>
    <x v="1"/>
    <n v="960"/>
    <s v="T"/>
    <s v="Accord Consulting Ltd"/>
    <s v="T - Accord Consulting Ltd"/>
    <x v="873"/>
    <x v="0"/>
    <s v="GIA"/>
    <x v="2"/>
    <b v="0"/>
    <n v="23786.95"/>
    <x v="1"/>
  </r>
  <r>
    <s v="G-400-0400"/>
    <s v="GIA Bank Account"/>
    <s v="11"/>
    <s v="AP-PY"/>
    <x v="141"/>
    <s v="000000011643"/>
    <n v="5400"/>
    <s v="7273-2"/>
    <n v="0"/>
    <n v="550.5"/>
    <s v="TANN102-Anna Stapleton"/>
    <n v="-550.5"/>
    <n v="550.5"/>
    <x v="1"/>
    <n v="550.5"/>
    <s v="T"/>
    <s v="Anna Stapleton"/>
    <s v="T - Anna Stapleton"/>
    <x v="878"/>
    <x v="0"/>
    <s v="GIA"/>
    <x v="2"/>
    <b v="0"/>
    <n v="550.5"/>
    <x v="1"/>
  </r>
  <r>
    <s v="G-400-0400"/>
    <s v="GIA Bank Account"/>
    <s v="11"/>
    <s v="AP-PY"/>
    <x v="141"/>
    <s v="000000011644"/>
    <n v="5400"/>
    <s v="7273-3"/>
    <n v="0"/>
    <n v="714"/>
    <s v="TART107-Arts Professional"/>
    <n v="-714"/>
    <n v="714"/>
    <x v="1"/>
    <n v="714"/>
    <s v="T"/>
    <s v="Arts Professional"/>
    <s v="T - Arts Professional"/>
    <x v="846"/>
    <x v="0"/>
    <s v="GIA"/>
    <x v="2"/>
    <b v="0"/>
    <n v="1428"/>
    <x v="1"/>
  </r>
  <r>
    <s v="G-400-0400"/>
    <s v="GIA Bank Account"/>
    <s v="11"/>
    <s v="AP-PY"/>
    <x v="141"/>
    <s v="000000011645"/>
    <n v="5400"/>
    <s v="7273-4"/>
    <n v="0"/>
    <n v="58312.41"/>
    <s v="TART109-Arts Council Retirement Plan (1994)"/>
    <n v="-58312.41"/>
    <n v="58312.41"/>
    <x v="1"/>
    <n v="58312.41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11"/>
    <s v="AP-PY"/>
    <x v="141"/>
    <s v="000000011646"/>
    <n v="5400"/>
    <s v="7273-5"/>
    <n v="0"/>
    <n v="60"/>
    <s v="TASS102-Association of British Orchestras"/>
    <n v="-60"/>
    <n v="60"/>
    <x v="1"/>
    <n v="60"/>
    <s v="T"/>
    <s v="Association of British Orchestras"/>
    <s v="T - Association of British Orchestras"/>
    <x v="59"/>
    <x v="0"/>
    <s v="GIA"/>
    <x v="2"/>
    <b v="0"/>
    <n v="210"/>
    <x v="1"/>
  </r>
  <r>
    <s v="G-400-0400"/>
    <s v="GIA Bank Account"/>
    <s v="11"/>
    <s v="AP-PY"/>
    <x v="141"/>
    <s v="000000011647"/>
    <n v="5400"/>
    <s v="7273-6"/>
    <n v="0"/>
    <n v="350"/>
    <s v="TBLA101-Blanche Policy Services"/>
    <n v="-350"/>
    <n v="350"/>
    <x v="1"/>
    <n v="350"/>
    <s v="T"/>
    <s v="Blanche Policy Services"/>
    <s v="T - Blanche Policy Services"/>
    <x v="879"/>
    <x v="0"/>
    <s v="GIA"/>
    <x v="2"/>
    <b v="0"/>
    <n v="700"/>
    <x v="1"/>
  </r>
  <r>
    <s v="G-400-0400"/>
    <s v="GIA Bank Account"/>
    <s v="11"/>
    <s v="AP-PY"/>
    <x v="141"/>
    <s v="000000011649"/>
    <n v="5400"/>
    <s v="7273-7"/>
    <n v="0"/>
    <n v="1154.5"/>
    <s v="TCAP103-Capita Travel and Events"/>
    <n v="-1154.5"/>
    <n v="1154.5"/>
    <x v="1"/>
    <n v="1154.5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11"/>
    <s v="AP-PY"/>
    <x v="141"/>
    <s v="000000011650"/>
    <n v="5400"/>
    <s v="7273-8"/>
    <n v="0"/>
    <n v="479.99"/>
    <s v="TCHI101-Child Support Agency"/>
    <n v="-479.99"/>
    <n v="479.99"/>
    <x v="1"/>
    <n v="479.99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11"/>
    <s v="AP-PY"/>
    <x v="141"/>
    <s v="000000011651"/>
    <n v="5400"/>
    <s v="7273-9"/>
    <n v="0"/>
    <n v="966.9"/>
    <s v="TCRE104-Creative Stirling CIC"/>
    <n v="-966.9"/>
    <n v="966.9"/>
    <x v="1"/>
    <n v="966.9"/>
    <s v="T"/>
    <s v="Creative Stirling CIC"/>
    <s v="T - Creative Stirling CIC"/>
    <x v="880"/>
    <x v="0"/>
    <s v="GIA"/>
    <x v="2"/>
    <b v="0"/>
    <n v="1009.1999999999999"/>
    <x v="1"/>
  </r>
  <r>
    <s v="G-400-0400"/>
    <s v="GIA Bank Account"/>
    <s v="11"/>
    <s v="AP-PY"/>
    <x v="141"/>
    <s v="000000011652"/>
    <n v="5400"/>
    <s v="7273-10"/>
    <n v="0"/>
    <n v="95.28"/>
    <s v="TEDG100-Eden Springs UK Ltd"/>
    <n v="-95.28"/>
    <n v="95.28"/>
    <x v="1"/>
    <n v="95.28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11"/>
    <s v="AP-PY"/>
    <x v="141"/>
    <s v="000000011653"/>
    <n v="5400"/>
    <s v="7273-11"/>
    <n v="0"/>
    <n v="1220.8699999999999"/>
    <s v="TELL101-Ellie Royle"/>
    <n v="-1220.8699999999999"/>
    <n v="1220.8699999999999"/>
    <x v="1"/>
    <n v="1220.8699999999999"/>
    <s v="T"/>
    <s v="Ellie Royle"/>
    <s v="T - Ellie Royle"/>
    <x v="881"/>
    <x v="0"/>
    <s v="GIA"/>
    <x v="2"/>
    <b v="0"/>
    <n v="1220.8699999999999"/>
    <x v="1"/>
  </r>
  <r>
    <s v="G-400-0400"/>
    <s v="GIA Bank Account"/>
    <s v="11"/>
    <s v="AP-PY"/>
    <x v="141"/>
    <s v="000000011654"/>
    <n v="5400"/>
    <s v="7273-12"/>
    <n v="0"/>
    <n v="448.8"/>
    <s v="TENG101-Engaging Digital Comms"/>
    <n v="-448.8"/>
    <n v="448.8"/>
    <x v="1"/>
    <n v="448.8"/>
    <s v="T"/>
    <s v="Engaging Digital Comms"/>
    <s v="T - Engaging Digital Comms"/>
    <x v="882"/>
    <x v="0"/>
    <s v="GIA"/>
    <x v="2"/>
    <b v="0"/>
    <n v="448.8"/>
    <x v="1"/>
  </r>
  <r>
    <s v="G-400-0400"/>
    <s v="GIA Bank Account"/>
    <s v="11"/>
    <s v="AP-PY"/>
    <x v="141"/>
    <s v="000000011655"/>
    <n v="5400"/>
    <s v="7273-13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11"/>
    <s v="AP-PY"/>
    <x v="141"/>
    <s v="000000011656"/>
    <n v="5400"/>
    <s v="7273-14"/>
    <n v="0"/>
    <n v="1029.8499999999999"/>
    <s v="TGILL100-Gillebride MacMillan"/>
    <n v="-1029.8499999999999"/>
    <n v="1029.8499999999999"/>
    <x v="1"/>
    <n v="1029.8499999999999"/>
    <s v="T"/>
    <s v="Gillebride MacMillan"/>
    <s v="T - Gillebride MacMillan"/>
    <x v="883"/>
    <x v="0"/>
    <s v="GIA"/>
    <x v="2"/>
    <b v="0"/>
    <n v="1029.8499999999999"/>
    <x v="1"/>
  </r>
  <r>
    <s v="G-400-0400"/>
    <s v="GIA Bank Account"/>
    <s v="11"/>
    <s v="AP-PY"/>
    <x v="141"/>
    <s v="000000011657"/>
    <n v="5400"/>
    <s v="7273-15"/>
    <n v="0"/>
    <n v="144"/>
    <s v="TGTW100-GTG Training Ltd"/>
    <n v="-144"/>
    <n v="144"/>
    <x v="1"/>
    <n v="144"/>
    <s v="T"/>
    <s v="GTG Training Ltd"/>
    <s v="T - GTG Training Ltd"/>
    <x v="396"/>
    <x v="0"/>
    <s v="GIA"/>
    <x v="2"/>
    <b v="0"/>
    <n v="3908.4"/>
    <x v="1"/>
  </r>
  <r>
    <s v="G-400-0400"/>
    <s v="GIA Bank Account"/>
    <s v="11"/>
    <s v="AP-PY"/>
    <x v="141"/>
    <s v="000000011658"/>
    <n v="5400"/>
    <s v="7273-16"/>
    <n v="0"/>
    <n v="89236.77"/>
    <s v="THMR100-HM Revenue &amp; Customs Only - 961PP10305354"/>
    <n v="-89236.77"/>
    <n v="89236.77"/>
    <x v="1"/>
    <n v="89236.77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11"/>
    <s v="AP-PY"/>
    <x v="141"/>
    <s v="000000011659"/>
    <n v="5400"/>
    <s v="7273-17"/>
    <n v="0"/>
    <n v="962.2"/>
    <s v="TISL100-Iron Mountain"/>
    <n v="-962.2"/>
    <n v="962.2"/>
    <x v="1"/>
    <n v="962.2"/>
    <s v="T"/>
    <s v="Iron Mountain"/>
    <s v="T - Iron Mountain"/>
    <x v="23"/>
    <x v="0"/>
    <s v="GIA"/>
    <x v="2"/>
    <b v="0"/>
    <n v="23628.210000000003"/>
    <x v="1"/>
  </r>
  <r>
    <s v="G-400-0400"/>
    <s v="GIA Bank Account"/>
    <s v="11"/>
    <s v="AP-PY"/>
    <x v="141"/>
    <s v="000000011660"/>
    <n v="5400"/>
    <s v="7273-18"/>
    <n v="0"/>
    <n v="470.36"/>
    <s v="TMMD100-Misco"/>
    <n v="-470.36"/>
    <n v="470.36"/>
    <x v="1"/>
    <n v="470.36"/>
    <s v="T"/>
    <s v="Misco"/>
    <s v="T - Misco"/>
    <x v="449"/>
    <x v="0"/>
    <s v="GIA"/>
    <x v="2"/>
    <b v="0"/>
    <n v="4294.1999999999989"/>
    <x v="1"/>
  </r>
  <r>
    <s v="G-400-0400"/>
    <s v="GIA Bank Account"/>
    <s v="11"/>
    <s v="AP-PY"/>
    <x v="141"/>
    <s v="000000011661"/>
    <n v="5400"/>
    <s v="7273-19"/>
    <n v="0"/>
    <n v="302.39999999999998"/>
    <s v="TMSF100-MSF Union Dues  -  Ref 38190751"/>
    <n v="-302.39999999999998"/>
    <n v="302.39999999999998"/>
    <x v="1"/>
    <n v="302.39999999999998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11"/>
    <s v="AP-PY"/>
    <x v="141"/>
    <s v="000000011662"/>
    <n v="5400"/>
    <s v="7273-20"/>
    <n v="0"/>
    <n v="166.18"/>
    <s v="TPCS100-PCS"/>
    <n v="-166.18"/>
    <n v="166.18"/>
    <x v="1"/>
    <n v="166.18"/>
    <s v="T"/>
    <s v="PCS"/>
    <s v="T - PCS"/>
    <x v="148"/>
    <x v="0"/>
    <s v="GIA"/>
    <x v="2"/>
    <b v="0"/>
    <n v="1903.1800000000003"/>
    <x v="1"/>
  </r>
  <r>
    <s v="G-400-0400"/>
    <s v="GIA Bank Account"/>
    <s v="11"/>
    <s v="AP-PY"/>
    <x v="141"/>
    <s v="000000011663"/>
    <n v="5400"/>
    <s v="7273-21"/>
    <n v="0"/>
    <n v="1078.1099999999999"/>
    <s v="TRAI100-Raisah Ahmed"/>
    <n v="-1078.1099999999999"/>
    <n v="1078.1099999999999"/>
    <x v="1"/>
    <n v="1078.1099999999999"/>
    <s v="T"/>
    <s v="Raisah Ahmed"/>
    <s v="T - Raisah Ahmed"/>
    <x v="884"/>
    <x v="0"/>
    <s v="GIA"/>
    <x v="2"/>
    <b v="0"/>
    <n v="1078.1099999999999"/>
    <x v="1"/>
  </r>
  <r>
    <s v="G-400-0400"/>
    <s v="GIA Bank Account"/>
    <s v="11"/>
    <s v="AP-PY"/>
    <x v="141"/>
    <s v="000000011664"/>
    <n v="5400"/>
    <s v="7273-22"/>
    <n v="0"/>
    <n v="600"/>
    <s v="TRAY101-Raymond MacDonald"/>
    <n v="-600"/>
    <n v="600"/>
    <x v="1"/>
    <n v="600"/>
    <s v="T"/>
    <s v="Raymond MacDonald"/>
    <s v="T - Raymond MacDonald"/>
    <x v="885"/>
    <x v="0"/>
    <s v="GIA"/>
    <x v="2"/>
    <b v="0"/>
    <n v="600"/>
    <x v="1"/>
  </r>
  <r>
    <s v="G-400-0400"/>
    <s v="GIA Bank Account"/>
    <s v="11"/>
    <s v="AP-PY"/>
    <x v="141"/>
    <s v="000000011665"/>
    <n v="5400"/>
    <s v="7273-23"/>
    <n v="0"/>
    <n v="102.7"/>
    <s v="TROB111-Robert Wiseman Dairies Ltd"/>
    <n v="-102.7"/>
    <n v="102.7"/>
    <x v="1"/>
    <n v="102.7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11"/>
    <s v="AP-PY"/>
    <x v="141"/>
    <s v="000000011666"/>
    <n v="5400"/>
    <s v="7273-24"/>
    <n v="0"/>
    <n v="150"/>
    <s v="TROY106-Royal Faculty of Procurators"/>
    <n v="-150"/>
    <n v="150"/>
    <x v="1"/>
    <n v="150"/>
    <s v="T"/>
    <s v="Royal Faculty of Procurators"/>
    <s v="T - Royal Faculty of Procurators"/>
    <x v="886"/>
    <x v="0"/>
    <s v="GIA"/>
    <x v="2"/>
    <b v="0"/>
    <n v="150"/>
    <x v="1"/>
  </r>
  <r>
    <s v="G-400-0400"/>
    <s v="GIA Bank Account"/>
    <s v="11"/>
    <s v="AP-PY"/>
    <x v="141"/>
    <s v="000000011667"/>
    <n v="5400"/>
    <s v="7273-25"/>
    <n v="0"/>
    <n v="84"/>
    <s v="TSCO124-Scottish Viewpoint"/>
    <n v="-84"/>
    <n v="84"/>
    <x v="1"/>
    <n v="84"/>
    <s v="T"/>
    <s v="Scottish Viewpoint"/>
    <s v="T - Scottish Viewpoint"/>
    <x v="326"/>
    <x v="0"/>
    <s v="GIA"/>
    <x v="2"/>
    <b v="0"/>
    <n v="588"/>
    <x v="1"/>
  </r>
  <r>
    <s v="G-400-0400"/>
    <s v="GIA Bank Account"/>
    <s v="11"/>
    <s v="AP-PY"/>
    <x v="141"/>
    <s v="000000011668"/>
    <n v="5400"/>
    <s v="7273-26"/>
    <n v="0"/>
    <n v="79.459999999999994"/>
    <s v="TSHR101-Shred-It Limited"/>
    <n v="-79.459999999999994"/>
    <n v="79.459999999999994"/>
    <x v="1"/>
    <n v="79.459999999999994"/>
    <s v="T"/>
    <s v="Shred-It Limited"/>
    <s v="T - Shred-It Limited"/>
    <x v="86"/>
    <x v="0"/>
    <s v="GIA"/>
    <x v="2"/>
    <b v="0"/>
    <n v="3247.48"/>
    <x v="1"/>
  </r>
  <r>
    <s v="G-400-0400"/>
    <s v="GIA Bank Account"/>
    <s v="11"/>
    <s v="AP-PY"/>
    <x v="141"/>
    <s v="000000011669"/>
    <n v="5400"/>
    <s v="7273-27"/>
    <n v="0"/>
    <n v="135"/>
    <s v="TSTR102-Strathclyde Pension Fund - EMP129/PF4313"/>
    <n v="-135"/>
    <n v="135"/>
    <x v="1"/>
    <n v="13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11"/>
    <s v="AP-PY"/>
    <x v="141"/>
    <s v="000000011670"/>
    <n v="5400"/>
    <s v="7273-28"/>
    <n v="0"/>
    <n v="12539.49"/>
    <s v="TSTR103-Strathclyde Pension Fund - EMP129/PF4313"/>
    <n v="-12539.49"/>
    <n v="12539.49"/>
    <x v="1"/>
    <n v="12539.49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11"/>
    <s v="AP-PY"/>
    <x v="141"/>
    <s v="000000011671"/>
    <n v="5400"/>
    <s v="7273-29"/>
    <n v="0"/>
    <n v="1000"/>
    <s v="TSTR105-Straight Cut Media"/>
    <n v="-1000"/>
    <n v="1000"/>
    <x v="1"/>
    <n v="1000"/>
    <s v="T"/>
    <s v="Straight Cut Media"/>
    <s v="T - Straight Cut Media"/>
    <x v="257"/>
    <x v="0"/>
    <s v="GIA"/>
    <x v="2"/>
    <b v="0"/>
    <n v="9025"/>
    <x v="1"/>
  </r>
  <r>
    <s v="G-400-0400"/>
    <s v="GIA Bank Account"/>
    <s v="11"/>
    <s v="AP-PY"/>
    <x v="141"/>
    <s v="000000011672"/>
    <n v="5400"/>
    <s v="7273-30"/>
    <n v="0"/>
    <n v="419.75"/>
    <s v="TWIN100-Winifred Jamieson"/>
    <n v="-419.75"/>
    <n v="419.75"/>
    <x v="1"/>
    <n v="419.75"/>
    <s v="T"/>
    <s v="Winifred Jamieson"/>
    <s v="T - Winifred Jamieson"/>
    <x v="887"/>
    <x v="0"/>
    <s v="GIA"/>
    <x v="2"/>
    <b v="0"/>
    <n v="419.75"/>
    <x v="1"/>
  </r>
  <r>
    <s v="G-400-0400"/>
    <s v="GIA Bank Account"/>
    <s v="11"/>
    <s v="AP-PY"/>
    <x v="142"/>
    <s v="000000011673"/>
    <n v="5431"/>
    <s v="7309-1"/>
    <n v="0"/>
    <n v="16.260000000000002"/>
    <s v="E0416-Sarah McKay"/>
    <n v="-16.260000000000002"/>
    <n v="16.260000000000002"/>
    <x v="0"/>
    <n v="0"/>
    <s v="E"/>
    <s v="Sarah McKay"/>
    <s v="E - Sarah McKay"/>
    <x v="0"/>
    <x v="0"/>
    <s v="GIA"/>
    <x v="0"/>
    <b v="0"/>
    <n v="334393.72000000003"/>
    <x v="0"/>
  </r>
  <r>
    <s v="G-400-0400"/>
    <s v="GIA Bank Account"/>
    <s v="11"/>
    <s v="AP-PY"/>
    <x v="142"/>
    <s v="000000011674"/>
    <n v="5431"/>
    <s v="7309-2"/>
    <n v="0"/>
    <n v="61.2"/>
    <s v="E0610-Lynsey McLeod"/>
    <n v="-61.2"/>
    <n v="61.2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11"/>
    <s v="AP-PY"/>
    <x v="142"/>
    <s v="000000011675"/>
    <n v="5431"/>
    <s v="7309-3"/>
    <n v="0"/>
    <n v="78.78"/>
    <s v="E0925-Andrew Leitch"/>
    <n v="-78.78"/>
    <n v="78.78"/>
    <x v="0"/>
    <n v="0"/>
    <s v="E"/>
    <s v="Andrew Leitch"/>
    <s v="E - Andrew Leitch"/>
    <x v="0"/>
    <x v="0"/>
    <s v="GIA"/>
    <x v="0"/>
    <b v="0"/>
    <n v="334393.72000000003"/>
    <x v="0"/>
  </r>
  <r>
    <s v="G-400-0400"/>
    <s v="GIA Bank Account"/>
    <s v="11"/>
    <s v="AP-PY"/>
    <x v="142"/>
    <s v="000000011676"/>
    <n v="5431"/>
    <s v="7309-4"/>
    <n v="0"/>
    <n v="78.22"/>
    <s v="E1142-Linzi Nelson"/>
    <n v="-78.22"/>
    <n v="78.22"/>
    <x v="0"/>
    <n v="0"/>
    <s v="E"/>
    <s v="Linzi Nelson"/>
    <s v="E - Linzi Nelson"/>
    <x v="0"/>
    <x v="0"/>
    <s v="GIA"/>
    <x v="0"/>
    <b v="0"/>
    <n v="334393.72000000003"/>
    <x v="0"/>
  </r>
  <r>
    <s v="G-400-0400"/>
    <s v="GIA Bank Account"/>
    <s v="11"/>
    <s v="AP-PY"/>
    <x v="142"/>
    <s v="000000011677"/>
    <n v="5431"/>
    <s v="7309-5"/>
    <n v="0"/>
    <n v="135.30000000000001"/>
    <s v="E1730-Chrissie Ruckley"/>
    <n v="-135.30000000000001"/>
    <n v="135.30000000000001"/>
    <x v="0"/>
    <n v="0"/>
    <s v="E"/>
    <s v="Chrissie Ruckley"/>
    <s v="E - Chrissie Ruckley"/>
    <x v="0"/>
    <x v="0"/>
    <s v="GIA"/>
    <x v="0"/>
    <b v="0"/>
    <n v="334393.72000000003"/>
    <x v="0"/>
  </r>
  <r>
    <s v="G-400-0400"/>
    <s v="GIA Bank Account"/>
    <s v="11"/>
    <s v="AP-PY"/>
    <x v="142"/>
    <s v="000000011678"/>
    <n v="5431"/>
    <s v="7309-6"/>
    <n v="0"/>
    <n v="71.37"/>
    <s v="E1733-Aly Barr"/>
    <n v="-71.37"/>
    <n v="71.37"/>
    <x v="0"/>
    <n v="0"/>
    <s v="E"/>
    <s v="Aly Barr"/>
    <s v="E - Aly Barr"/>
    <x v="0"/>
    <x v="0"/>
    <s v="GIA"/>
    <x v="0"/>
    <b v="0"/>
    <n v="334393.72000000003"/>
    <x v="0"/>
  </r>
  <r>
    <s v="G-400-0400"/>
    <s v="GIA Bank Account"/>
    <s v="11"/>
    <s v="AP-PY"/>
    <x v="142"/>
    <s v="000000011679"/>
    <n v="5431"/>
    <s v="7309-7"/>
    <n v="0"/>
    <n v="114.47"/>
    <s v="E1848-Raymond Black"/>
    <n v="-114.47"/>
    <n v="114.47"/>
    <x v="0"/>
    <n v="0"/>
    <s v="E"/>
    <s v="Raymond Black"/>
    <s v="E - Raymond Black"/>
    <x v="0"/>
    <x v="0"/>
    <s v="GIA"/>
    <x v="0"/>
    <b v="0"/>
    <n v="334393.72000000003"/>
    <x v="0"/>
  </r>
  <r>
    <s v="G-400-0400"/>
    <s v="GIA Bank Account"/>
    <s v="11"/>
    <s v="AP-PY"/>
    <x v="142"/>
    <s v="000000011680"/>
    <n v="5431"/>
    <s v="7309-8"/>
    <n v="0"/>
    <n v="136.5"/>
    <s v="E1855-Margaret Maxwell"/>
    <n v="-136.5"/>
    <n v="136.5"/>
    <x v="0"/>
    <n v="0"/>
    <s v="E"/>
    <s v="Margaret Maxwell"/>
    <s v="E - Margaret Maxwell"/>
    <x v="0"/>
    <x v="0"/>
    <s v="GIA"/>
    <x v="0"/>
    <b v="0"/>
    <n v="334393.72000000003"/>
    <x v="0"/>
  </r>
  <r>
    <s v="G-400-0400"/>
    <s v="GIA Bank Account"/>
    <s v="11"/>
    <s v="AP-PY"/>
    <x v="142"/>
    <s v="000000011681"/>
    <n v="5431"/>
    <s v="7309-9"/>
    <n v="0"/>
    <n v="41.5"/>
    <s v="E1857-Stephen Palmer"/>
    <n v="-41.5"/>
    <n v="41.5"/>
    <x v="0"/>
    <n v="0"/>
    <s v="E"/>
    <s v="Stephen Palmer"/>
    <s v="E - Stephen Palmer"/>
    <x v="0"/>
    <x v="0"/>
    <s v="GIA"/>
    <x v="0"/>
    <b v="0"/>
    <n v="334393.72000000003"/>
    <x v="0"/>
  </r>
  <r>
    <s v="G-400-0400"/>
    <s v="GIA Bank Account"/>
    <s v="11"/>
    <s v="AP-PY"/>
    <x v="142"/>
    <s v="000000011682"/>
    <n v="5431"/>
    <s v="7309-10"/>
    <n v="0"/>
    <n v="88.2"/>
    <s v="E1886-David Weaver"/>
    <n v="-88.2"/>
    <n v="88.2"/>
    <x v="0"/>
    <n v="0"/>
    <s v="E"/>
    <s v="David Weaver"/>
    <s v="E - David Weaver"/>
    <x v="0"/>
    <x v="0"/>
    <s v="GIA"/>
    <x v="0"/>
    <b v="0"/>
    <n v="334393.72000000003"/>
    <x v="0"/>
  </r>
  <r>
    <s v="G-400-0400"/>
    <s v="GIA Bank Account"/>
    <s v="11"/>
    <s v="AP-PY"/>
    <x v="142"/>
    <s v="000000011683"/>
    <n v="5431"/>
    <s v="7309-11"/>
    <n v="0"/>
    <n v="23.15"/>
    <s v="E1895-Emma Campbell"/>
    <n v="-23.15"/>
    <n v="23.15"/>
    <x v="0"/>
    <n v="0"/>
    <s v="E"/>
    <s v="Emma Campbell"/>
    <s v="E - Emma Campbell"/>
    <x v="0"/>
    <x v="0"/>
    <s v="GIA"/>
    <x v="0"/>
    <b v="0"/>
    <n v="334393.72000000003"/>
    <x v="0"/>
  </r>
  <r>
    <s v="G-400-0400"/>
    <s v="GIA Bank Account"/>
    <s v="11"/>
    <s v="AP-PY"/>
    <x v="142"/>
    <s v="000000011684"/>
    <n v="5431"/>
    <s v="7309-12"/>
    <n v="0"/>
    <n v="16"/>
    <s v="E1905-Sarah McAdam"/>
    <n v="-16"/>
    <n v="16"/>
    <x v="0"/>
    <n v="0"/>
    <s v="E"/>
    <s v="Sarah McAdam"/>
    <s v="E - Sarah McAdam"/>
    <x v="0"/>
    <x v="0"/>
    <s v="GIA"/>
    <x v="0"/>
    <b v="0"/>
    <n v="334393.72000000003"/>
    <x v="0"/>
  </r>
  <r>
    <s v="G-400-0400"/>
    <s v="GIA Bank Account"/>
    <s v="11"/>
    <s v="AP-PY"/>
    <x v="142"/>
    <s v="000000011685"/>
    <n v="5431"/>
    <s v="7309-13"/>
    <n v="0"/>
    <n v="4500"/>
    <s v="G100019-Scottish Universities International Summer School"/>
    <n v="-4500"/>
    <n v="4500"/>
    <x v="1"/>
    <n v="4500"/>
    <s v="G"/>
    <s v="Scottish Universities International Summer School"/>
    <s v="G - Scottish Universities International Summer School"/>
    <x v="888"/>
    <x v="0"/>
    <s v="GIA"/>
    <x v="1"/>
    <b v="0"/>
    <n v="6568"/>
    <x v="1"/>
  </r>
  <r>
    <s v="G-400-0400"/>
    <s v="GIA Bank Account"/>
    <s v="11"/>
    <s v="AP-PY"/>
    <x v="142"/>
    <s v="000000011686"/>
    <n v="5431"/>
    <s v="7309-14"/>
    <n v="0"/>
    <n v="27052.12"/>
    <s v="G100122-Cove Park Ltd"/>
    <n v="-27052.12"/>
    <n v="27052.12"/>
    <x v="1"/>
    <n v="27052.12"/>
    <s v="G"/>
    <s v="Cove Park Ltd"/>
    <s v="G - Cove Park Ltd"/>
    <x v="185"/>
    <x v="0"/>
    <s v="GIA"/>
    <x v="1"/>
    <b v="1"/>
    <n v="351009.41"/>
    <x v="0"/>
  </r>
  <r>
    <s v="G-400-0400"/>
    <s v="GIA Bank Account"/>
    <s v="11"/>
    <s v="AP-PY"/>
    <x v="142"/>
    <s v="000000011687"/>
    <n v="5431"/>
    <s v="7309-15"/>
    <n v="0"/>
    <n v="18893"/>
    <s v="G100185-Vanishing Point Theatre Company"/>
    <n v="-18893"/>
    <n v="18893"/>
    <x v="1"/>
    <n v="18893"/>
    <s v="G"/>
    <s v="Vanishing Point Theatre Company"/>
    <s v="G - Vanishing Point Theatre Company"/>
    <x v="242"/>
    <x v="0"/>
    <s v="GIA"/>
    <x v="1"/>
    <b v="0"/>
    <n v="338893"/>
    <x v="0"/>
  </r>
  <r>
    <s v="G-400-0400"/>
    <s v="GIA Bank Account"/>
    <s v="11"/>
    <s v="AP-PY"/>
    <x v="142"/>
    <s v="000000011688"/>
    <n v="5431"/>
    <s v="7309-16"/>
    <n v="0"/>
    <n v="2850"/>
    <s v="G100653-Allan MacDonald"/>
    <n v="-2850"/>
    <n v="2850"/>
    <x v="1"/>
    <n v="2850"/>
    <s v="G"/>
    <s v="Allan MacDonald"/>
    <s v="G - Allan MacDonald"/>
    <x v="889"/>
    <x v="0"/>
    <s v="GIA"/>
    <x v="1"/>
    <b v="0"/>
    <n v="2850"/>
    <x v="1"/>
  </r>
  <r>
    <s v="G-400-0400"/>
    <s v="GIA Bank Account"/>
    <s v="11"/>
    <s v="AP-PY"/>
    <x v="142"/>
    <s v="000000011689"/>
    <n v="5431"/>
    <s v="7309-17"/>
    <n v="0"/>
    <n v="575"/>
    <s v="IAOI100-Aoife White"/>
    <n v="-575"/>
    <n v="575"/>
    <x v="1"/>
    <n v="575"/>
    <s v="I"/>
    <s v="Aoife White"/>
    <s v="I - Aoife White"/>
    <x v="890"/>
    <x v="0"/>
    <s v="GIA"/>
    <x v="1"/>
    <b v="0"/>
    <n v="575"/>
    <x v="1"/>
  </r>
  <r>
    <s v="G-400-0400"/>
    <s v="GIA Bank Account"/>
    <s v="11"/>
    <s v="AP-PY"/>
    <x v="142"/>
    <s v="000000011690"/>
    <n v="5431"/>
    <s v="7309-18"/>
    <n v="0"/>
    <n v="10125"/>
    <s v="ICHE001-Chem 19 Recording Limited"/>
    <n v="-10125"/>
    <n v="10125"/>
    <x v="1"/>
    <n v="10125"/>
    <s v="I"/>
    <s v="Chem 19 Recording Limited"/>
    <s v="I - Chem 19 Recording Limited"/>
    <x v="383"/>
    <x v="0"/>
    <s v="GIA"/>
    <x v="1"/>
    <b v="0"/>
    <n v="32188"/>
    <x v="0"/>
  </r>
  <r>
    <s v="G-400-0400"/>
    <s v="GIA Bank Account"/>
    <s v="11"/>
    <s v="AP-PY"/>
    <x v="142"/>
    <s v="000000011692"/>
    <n v="5431"/>
    <s v="7309-19"/>
    <n v="0"/>
    <n v="118750"/>
    <s v="IDUN001-Dundee City Council"/>
    <n v="-118750"/>
    <n v="118750"/>
    <x v="1"/>
    <n v="118750"/>
    <s v="I"/>
    <s v="Dundee City Council"/>
    <s v="I - Dundee City Council"/>
    <x v="891"/>
    <x v="0"/>
    <s v="GIA"/>
    <x v="1"/>
    <b v="1"/>
    <n v="470019"/>
    <x v="0"/>
  </r>
  <r>
    <s v="G-400-0400"/>
    <s v="GIA Bank Account"/>
    <s v="11"/>
    <s v="AP-PY"/>
    <x v="142"/>
    <s v="000000011693"/>
    <n v="5431"/>
    <s v="7309-20"/>
    <n v="0"/>
    <n v="22500"/>
    <s v="IGAR003-Gardyne Theatre Ltd"/>
    <n v="-22500"/>
    <n v="22500"/>
    <x v="1"/>
    <n v="22500"/>
    <s v="I"/>
    <s v="Gardyne Theatre Ltd"/>
    <s v="I - Gardyne Theatre Ltd"/>
    <x v="626"/>
    <x v="0"/>
    <s v="GIA"/>
    <x v="1"/>
    <b v="0"/>
    <n v="32500"/>
    <x v="0"/>
  </r>
  <r>
    <s v="G-400-0400"/>
    <s v="GIA Bank Account"/>
    <s v="11"/>
    <s v="AP-PY"/>
    <x v="142"/>
    <s v="000000011694"/>
    <n v="5431"/>
    <s v="7309-21"/>
    <n v="0"/>
    <n v="72000"/>
    <s v="ILBP001-LBP Outlander Series 2 Ltd"/>
    <n v="-72000"/>
    <n v="72000"/>
    <x v="1"/>
    <n v="72000"/>
    <s v="I"/>
    <s v="LBP Outlander Series 2 Ltd"/>
    <s v="I - LBP Outlander Series 2 Ltd"/>
    <x v="892"/>
    <x v="0"/>
    <s v="GIA"/>
    <x v="1"/>
    <b v="1"/>
    <n v="72000"/>
    <x v="0"/>
  </r>
  <r>
    <s v="G-400-0400"/>
    <s v="GIA Bank Account"/>
    <s v="11"/>
    <s v="AP-PY"/>
    <x v="142"/>
    <s v="000000011695"/>
    <n v="5431"/>
    <s v="7309-22"/>
    <n v="0"/>
    <n v="75"/>
    <s v="TAIL100-Ailie Rutherford"/>
    <n v="-75"/>
    <n v="75"/>
    <x v="1"/>
    <n v="75"/>
    <s v="T"/>
    <s v="Ailie Rutherford"/>
    <s v="T - Ailie Rutherford"/>
    <x v="893"/>
    <x v="0"/>
    <s v="GIA"/>
    <x v="2"/>
    <b v="0"/>
    <n v="75"/>
    <x v="1"/>
  </r>
  <r>
    <s v="G-400-0400"/>
    <s v="GIA Bank Account"/>
    <s v="11"/>
    <s v="AP-PY"/>
    <x v="142"/>
    <s v="000000011696"/>
    <n v="5431"/>
    <s v="7309-23"/>
    <n v="0"/>
    <n v="464.4"/>
    <s v="TART106-Arts Marketing Association"/>
    <n v="-464.4"/>
    <n v="464.4"/>
    <x v="1"/>
    <n v="464.4"/>
    <s v="T"/>
    <s v="Arts Marketing Association"/>
    <s v="T - Arts Marketing Association"/>
    <x v="261"/>
    <x v="0"/>
    <s v="GIA"/>
    <x v="2"/>
    <b v="0"/>
    <n v="20713.200000000004"/>
    <x v="1"/>
  </r>
  <r>
    <s v="G-400-0400"/>
    <s v="GIA Bank Account"/>
    <s v="11"/>
    <s v="AP-PY"/>
    <x v="142"/>
    <s v="000000011697"/>
    <n v="5431"/>
    <s v="7309-24"/>
    <n v="0"/>
    <n v="7660"/>
    <s v="TAST102-Astrid Flowers Limited"/>
    <n v="-7660"/>
    <n v="7660"/>
    <x v="1"/>
    <n v="7660"/>
    <s v="T"/>
    <s v="Astrid Flowers Limited"/>
    <s v="T - Astrid Flowers Limited"/>
    <x v="635"/>
    <x v="0"/>
    <s v="GIA"/>
    <x v="2"/>
    <b v="0"/>
    <n v="15820"/>
    <x v="1"/>
  </r>
  <r>
    <s v="G-400-0400"/>
    <s v="GIA Bank Account"/>
    <s v="11"/>
    <s v="AP-PY"/>
    <x v="142"/>
    <s v="000000011698"/>
    <n v="5431"/>
    <s v="7309-25"/>
    <n v="0"/>
    <n v="167.66"/>
    <s v="TCIT105-City Cabs (Edinburgh) Ltd"/>
    <n v="-167.66"/>
    <n v="167.66"/>
    <x v="1"/>
    <n v="167.66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11"/>
    <s v="AP-PY"/>
    <x v="142"/>
    <s v="000000011699"/>
    <n v="5431"/>
    <s v="7309-26"/>
    <n v="0"/>
    <n v="75"/>
    <s v="TCON106-Conor Baird"/>
    <n v="-75"/>
    <n v="75"/>
    <x v="1"/>
    <n v="75"/>
    <s v="T"/>
    <s v="Conor Baird"/>
    <s v="T - Conor Baird"/>
    <x v="894"/>
    <x v="0"/>
    <s v="GIA"/>
    <x v="2"/>
    <b v="0"/>
    <n v="75"/>
    <x v="1"/>
  </r>
  <r>
    <s v="G-400-0400"/>
    <s v="GIA Bank Account"/>
    <s v="11"/>
    <s v="AP-PY"/>
    <x v="142"/>
    <s v="000000011700"/>
    <n v="5431"/>
    <s v="7309-27"/>
    <n v="0"/>
    <n v="75"/>
    <s v="TKAT106-Katie Nicoll"/>
    <n v="-75"/>
    <n v="75"/>
    <x v="1"/>
    <n v="75"/>
    <s v="T"/>
    <s v="Katie Nicoll"/>
    <s v="T - Katie Nicoll"/>
    <x v="895"/>
    <x v="0"/>
    <s v="GIA"/>
    <x v="2"/>
    <b v="0"/>
    <n v="75"/>
    <x v="1"/>
  </r>
  <r>
    <s v="G-400-0400"/>
    <s v="GIA Bank Account"/>
    <s v="11"/>
    <s v="AP-PY"/>
    <x v="142"/>
    <s v="000000011701"/>
    <n v="5431"/>
    <s v="7309-28"/>
    <n v="0"/>
    <n v="75"/>
    <s v="TKIR101-Kirsteen MacDonald"/>
    <n v="-75"/>
    <n v="75"/>
    <x v="1"/>
    <n v="75"/>
    <s v="T"/>
    <s v="Kirsteen MacDonald"/>
    <s v="T - Kirsteen MacDonald"/>
    <x v="896"/>
    <x v="0"/>
    <s v="GIA"/>
    <x v="2"/>
    <b v="0"/>
    <n v="75"/>
    <x v="1"/>
  </r>
  <r>
    <s v="G-400-0400"/>
    <s v="GIA Bank Account"/>
    <s v="11"/>
    <s v="AP-PY"/>
    <x v="142"/>
    <s v="000000011702"/>
    <n v="5431"/>
    <s v="7309-29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11"/>
    <s v="AP-PY"/>
    <x v="142"/>
    <s v="000000011703"/>
    <n v="5431"/>
    <s v="7309-30"/>
    <n v="0"/>
    <n v="411.31"/>
    <s v="TPAL100-Palmaris Services Ltd.,"/>
    <n v="-411.31"/>
    <n v="411.31"/>
    <x v="1"/>
    <n v="411.31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11"/>
    <s v="AP-PY"/>
    <x v="142"/>
    <s v="000000011704"/>
    <n v="5431"/>
    <s v="7309-31"/>
    <n v="0"/>
    <n v="75"/>
    <s v="TPEN102-Penny Anderson"/>
    <n v="-75"/>
    <n v="75"/>
    <x v="1"/>
    <n v="75"/>
    <s v="T"/>
    <s v="Penny Anderson"/>
    <s v="T - Penny Anderson"/>
    <x v="897"/>
    <x v="0"/>
    <s v="GIA"/>
    <x v="2"/>
    <b v="0"/>
    <n v="75"/>
    <x v="1"/>
  </r>
  <r>
    <s v="G-400-0400"/>
    <s v="GIA Bank Account"/>
    <s v="11"/>
    <s v="AP-PY"/>
    <x v="142"/>
    <s v="000000011705"/>
    <n v="5431"/>
    <s v="7309-32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11"/>
    <s v="AP-PY"/>
    <x v="142"/>
    <s v="000000011706"/>
    <n v="5431"/>
    <s v="7309-33"/>
    <n v="0"/>
    <n v="840"/>
    <s v="TPOL101-Politics First"/>
    <n v="-840"/>
    <n v="840"/>
    <x v="1"/>
    <n v="840"/>
    <s v="T"/>
    <s v="Politics First"/>
    <s v="T - Politics First"/>
    <x v="898"/>
    <x v="0"/>
    <s v="GIA"/>
    <x v="2"/>
    <b v="0"/>
    <n v="840"/>
    <x v="1"/>
  </r>
  <r>
    <s v="G-400-0400"/>
    <s v="GIA Bank Account"/>
    <s v="11"/>
    <s v="AP-PY"/>
    <x v="142"/>
    <s v="000000011707"/>
    <n v="5431"/>
    <s v="7309-34"/>
    <n v="0"/>
    <n v="7764.8"/>
    <s v="TRED102-Redfern Travel Ltd"/>
    <n v="-7764.8"/>
    <n v="7764.8"/>
    <x v="1"/>
    <n v="7764.8"/>
    <s v="T"/>
    <s v="Redfern Travel Ltd"/>
    <s v="T - Redfern Travel Ltd"/>
    <x v="776"/>
    <x v="0"/>
    <s v="GIA"/>
    <x v="2"/>
    <b v="0"/>
    <n v="16177.76"/>
    <x v="1"/>
  </r>
  <r>
    <s v="G-400-0400"/>
    <s v="GIA Bank Account"/>
    <s v="11"/>
    <s v="AP-PY"/>
    <x v="142"/>
    <s v="000000011708"/>
    <n v="5431"/>
    <s v="7309-35"/>
    <n v="0"/>
    <n v="75"/>
    <s v="TROW100-Rowena Comrie"/>
    <n v="-75"/>
    <n v="75"/>
    <x v="1"/>
    <n v="75"/>
    <s v="T"/>
    <s v="Rowena Comrie"/>
    <s v="T - Rowena Comrie"/>
    <x v="899"/>
    <x v="0"/>
    <s v="GIA"/>
    <x v="2"/>
    <b v="0"/>
    <n v="75"/>
    <x v="1"/>
  </r>
  <r>
    <s v="G-400-0400"/>
    <s v="GIA Bank Account"/>
    <s v="11"/>
    <s v="AP-PY"/>
    <x v="142"/>
    <s v="000000011709"/>
    <n v="5431"/>
    <s v="7309-36"/>
    <n v="0"/>
    <n v="379.2"/>
    <s v="TSAL103-Saltire Hospitality Ltd"/>
    <n v="-379.2"/>
    <n v="379.2"/>
    <x v="1"/>
    <n v="379.2"/>
    <s v="T"/>
    <s v="Saltire Hospitality Ltd"/>
    <s v="T - Saltire Hospitality Ltd"/>
    <x v="900"/>
    <x v="0"/>
    <s v="GIA"/>
    <x v="2"/>
    <b v="0"/>
    <n v="379.2"/>
    <x v="1"/>
  </r>
  <r>
    <s v="G-400-0400"/>
    <s v="GIA Bank Account"/>
    <s v="11"/>
    <s v="AP-PY"/>
    <x v="142"/>
    <s v="000000011710"/>
    <n v="5431"/>
    <s v="7309-37"/>
    <n v="0"/>
    <n v="60"/>
    <s v="TSCO134-Scottish Council on Archives"/>
    <n v="-60"/>
    <n v="60"/>
    <x v="1"/>
    <n v="60"/>
    <s v="T"/>
    <s v="Scottish Council on Archives"/>
    <s v="T - Scottish Council on Archives"/>
    <x v="901"/>
    <x v="0"/>
    <s v="GIA"/>
    <x v="2"/>
    <b v="0"/>
    <n v="60"/>
    <x v="1"/>
  </r>
  <r>
    <s v="G-400-0400"/>
    <s v="GIA Bank Account"/>
    <s v="11"/>
    <s v="AP-PY"/>
    <x v="142"/>
    <s v="000000011711"/>
    <n v="5431"/>
    <s v="7309-38"/>
    <n v="0"/>
    <n v="557.11"/>
    <s v="TSHR101-Shred-It Limited"/>
    <n v="-557.11"/>
    <n v="557.11"/>
    <x v="1"/>
    <n v="557.11"/>
    <s v="T"/>
    <s v="Shred-It Limited"/>
    <s v="T - Shred-It Limited"/>
    <x v="86"/>
    <x v="0"/>
    <s v="GIA"/>
    <x v="2"/>
    <b v="0"/>
    <n v="3247.48"/>
    <x v="1"/>
  </r>
  <r>
    <s v="G-400-0400"/>
    <s v="GIA Bank Account"/>
    <s v="11"/>
    <s v="AP-PY"/>
    <x v="142"/>
    <s v="000000011714"/>
    <n v="5431"/>
    <s v="7309-39"/>
    <n v="0"/>
    <n v="1564.9"/>
    <s v="TSPR100-Spotless Commercial Cleaning Ltd"/>
    <n v="-1564.9"/>
    <n v="1564.9"/>
    <x v="1"/>
    <n v="1564.9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11"/>
    <s v="AP-PY"/>
    <x v="142"/>
    <s v="000000011715"/>
    <n v="5431"/>
    <s v="7309-40"/>
    <n v="0"/>
    <n v="378.4"/>
    <s v="TTHE131-The Pier Arts Centre"/>
    <n v="-378.4"/>
    <n v="378.4"/>
    <x v="1"/>
    <n v="378.4"/>
    <s v="T"/>
    <s v="The Pier Arts Centre"/>
    <s v="T - The Pier Arts Centre"/>
    <x v="902"/>
    <x v="0"/>
    <s v="GIA"/>
    <x v="2"/>
    <b v="0"/>
    <n v="378.4"/>
    <x v="1"/>
  </r>
  <r>
    <s v="G-400-0400"/>
    <s v="GIA Bank Account"/>
    <s v="11"/>
    <s v="AP-PY"/>
    <x v="143"/>
    <s v="000000011716"/>
    <n v="5444"/>
    <s v="7321-1"/>
    <n v="0"/>
    <n v="199"/>
    <s v="E0339-Gordon Barnes"/>
    <n v="-199"/>
    <n v="199"/>
    <x v="0"/>
    <n v="0"/>
    <s v="E"/>
    <s v="Gordon Barnes"/>
    <s v="E - Gordon Barnes"/>
    <x v="0"/>
    <x v="0"/>
    <s v="GIA"/>
    <x v="0"/>
    <b v="0"/>
    <n v="334393.72000000003"/>
    <x v="0"/>
  </r>
  <r>
    <s v="G-400-0400"/>
    <s v="GIA Bank Account"/>
    <s v="11"/>
    <s v="AP-PY"/>
    <x v="143"/>
    <s v="000000011717"/>
    <n v="5444"/>
    <s v="7321-2"/>
    <n v="0"/>
    <n v="43.4"/>
    <s v="E1720-Anne Petrie"/>
    <n v="-43.4"/>
    <n v="43.4"/>
    <x v="0"/>
    <n v="0"/>
    <s v="E"/>
    <s v="Anne Petrie"/>
    <s v="E - Anne Petrie"/>
    <x v="0"/>
    <x v="0"/>
    <s v="GIA"/>
    <x v="0"/>
    <b v="0"/>
    <n v="334393.72000000003"/>
    <x v="0"/>
  </r>
  <r>
    <s v="G-400-0400"/>
    <s v="GIA Bank Account"/>
    <s v="11"/>
    <s v="AP-PY"/>
    <x v="143"/>
    <s v="000000011718"/>
    <n v="5444"/>
    <s v="7321-3"/>
    <n v="0"/>
    <n v="118.37"/>
    <s v="E1758-Clare Hewitt"/>
    <n v="-118.37"/>
    <n v="118.37"/>
    <x v="0"/>
    <n v="0"/>
    <s v="E"/>
    <s v="Clare Hewitt"/>
    <s v="E - Clare Hewitt"/>
    <x v="0"/>
    <x v="0"/>
    <s v="GIA"/>
    <x v="0"/>
    <b v="0"/>
    <n v="334393.72000000003"/>
    <x v="0"/>
  </r>
  <r>
    <s v="G-400-0400"/>
    <s v="GIA Bank Account"/>
    <s v="11"/>
    <s v="AP-PY"/>
    <x v="143"/>
    <s v="000000011719"/>
    <n v="5444"/>
    <s v="7321-4"/>
    <n v="0"/>
    <n v="388.7"/>
    <s v="TCEN101-Centre For Contemporary Arts"/>
    <n v="-388.7"/>
    <n v="388.7"/>
    <x v="1"/>
    <n v="388.7"/>
    <s v="T"/>
    <s v="Centre For Contemporary Arts"/>
    <s v="T - Centre For Contemporary Arts"/>
    <x v="526"/>
    <x v="0"/>
    <s v="GIA"/>
    <x v="2"/>
    <b v="0"/>
    <n v="3468.26"/>
    <x v="1"/>
  </r>
  <r>
    <s v="G-400-0400"/>
    <s v="GIA Bank Account"/>
    <s v="11"/>
    <s v="AP-PY"/>
    <x v="143"/>
    <s v="000000011720"/>
    <n v="5444"/>
    <s v="7321-5"/>
    <n v="0"/>
    <n v="750"/>
    <s v="TDUN105-Duncan Bremnar"/>
    <n v="-750"/>
    <n v="750"/>
    <x v="1"/>
    <n v="750"/>
    <s v="T"/>
    <s v="Duncan Bremnar"/>
    <s v="T - Duncan Bremnar"/>
    <x v="903"/>
    <x v="0"/>
    <s v="GIA"/>
    <x v="2"/>
    <b v="0"/>
    <n v="750"/>
    <x v="1"/>
  </r>
  <r>
    <s v="G-400-0400"/>
    <s v="GIA Bank Account"/>
    <s v="11"/>
    <s v="AP-PY"/>
    <x v="143"/>
    <s v="000000011721"/>
    <n v="5444"/>
    <s v="7321-6"/>
    <n v="0"/>
    <n v="106.55"/>
    <s v="TFER100-Feis Rois Limited"/>
    <n v="-106.55"/>
    <n v="106.55"/>
    <x v="1"/>
    <n v="106.55"/>
    <s v="T"/>
    <s v="Feis Rois Limited"/>
    <s v="T - Feis Rois Limited"/>
    <x v="904"/>
    <x v="0"/>
    <s v="GIA"/>
    <x v="2"/>
    <b v="0"/>
    <n v="106.55"/>
    <x v="1"/>
  </r>
  <r>
    <s v="G-400-0400"/>
    <s v="GIA Bank Account"/>
    <s v="11"/>
    <s v="AP-PY"/>
    <x v="143"/>
    <s v="000000011722"/>
    <n v="5444"/>
    <s v="7321-7"/>
    <n v="0"/>
    <n v="69.569999999999993"/>
    <s v="TOFF102-Office Depot (UK) Ltd"/>
    <n v="-69.569999999999993"/>
    <n v="69.569999999999993"/>
    <x v="1"/>
    <n v="69.569999999999993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11"/>
    <s v="AP-PY"/>
    <x v="143"/>
    <s v="000000011723"/>
    <n v="5444"/>
    <s v="7321-8"/>
    <n v="0"/>
    <n v="99.1"/>
    <s v="TOFF103-Office Care"/>
    <n v="-99.1"/>
    <n v="99.1"/>
    <x v="1"/>
    <n v="99.1"/>
    <s v="T"/>
    <s v="Office Care"/>
    <s v="T - Office Care"/>
    <x v="264"/>
    <x v="0"/>
    <s v="GIA"/>
    <x v="2"/>
    <b v="0"/>
    <n v="8491.49"/>
    <x v="1"/>
  </r>
  <r>
    <s v="G-400-0400"/>
    <s v="GIA Bank Account"/>
    <s v="11"/>
    <s v="AP-PY"/>
    <x v="143"/>
    <s v="000000011724"/>
    <n v="5444"/>
    <s v="7321-9"/>
    <n v="0"/>
    <n v="869.8"/>
    <s v="TSMA102-SMART"/>
    <n v="-869.8"/>
    <n v="869.8"/>
    <x v="1"/>
    <n v="869.8"/>
    <s v="T"/>
    <s v="SMART"/>
    <s v="T - SMART"/>
    <x v="905"/>
    <x v="0"/>
    <s v="GIA"/>
    <x v="2"/>
    <b v="0"/>
    <n v="869.8"/>
    <x v="1"/>
  </r>
  <r>
    <s v="G-400-0400"/>
    <s v="GIA Bank Account"/>
    <s v="11"/>
    <s v="AP-PY"/>
    <x v="143"/>
    <s v="000000011725"/>
    <n v="5444"/>
    <s v="7321-10"/>
    <n v="0"/>
    <n v="225"/>
    <s v="TTHE126-The List Ltd"/>
    <n v="-225"/>
    <n v="225"/>
    <x v="1"/>
    <n v="225"/>
    <s v="T"/>
    <s v="The List Ltd"/>
    <s v="T - The List Ltd"/>
    <x v="800"/>
    <x v="0"/>
    <s v="GIA"/>
    <x v="2"/>
    <b v="0"/>
    <n v="4925"/>
    <x v="1"/>
  </r>
  <r>
    <s v="G-400-0400"/>
    <s v="GIA Bank Account"/>
    <s v="11"/>
    <s v="AP-PY"/>
    <x v="143"/>
    <s v="000000011726"/>
    <n v="5444"/>
    <s v="7321-11"/>
    <n v="0"/>
    <n v="750"/>
    <s v="TTOM104-Tom Nolan"/>
    <n v="-750"/>
    <n v="750"/>
    <x v="1"/>
    <n v="750"/>
    <s v="T"/>
    <s v="Tom Nolan"/>
    <s v="T - Tom Nolan"/>
    <x v="906"/>
    <x v="0"/>
    <s v="GIA"/>
    <x v="2"/>
    <b v="0"/>
    <n v="750"/>
    <x v="1"/>
  </r>
  <r>
    <s v="G-400-0400"/>
    <s v="GIA Bank Account"/>
    <s v="11"/>
    <s v="AP-PY"/>
    <x v="143"/>
    <s v="000000011727"/>
    <n v="5445"/>
    <s v="7323-1"/>
    <n v="0"/>
    <n v="25000"/>
    <s v="G100167-Scottish Book Trust"/>
    <n v="-25000"/>
    <n v="25000"/>
    <x v="1"/>
    <n v="25000"/>
    <s v="G"/>
    <s v="Scottish Book Trust"/>
    <s v="G - Scottish Book Trust"/>
    <x v="226"/>
    <x v="0"/>
    <s v="GIA"/>
    <x v="1"/>
    <b v="1"/>
    <n v="1241682"/>
    <x v="0"/>
  </r>
  <r>
    <s v="G-400-0400"/>
    <s v="GIA Bank Account"/>
    <s v="11"/>
    <s v="AP-PY"/>
    <x v="143"/>
    <s v="000000011729"/>
    <n v="5445"/>
    <s v="7323-2"/>
    <n v="0"/>
    <n v="38608"/>
    <s v="IMID001-Midlothian Council"/>
    <n v="-38608"/>
    <n v="38608"/>
    <x v="1"/>
    <n v="38608"/>
    <s v="I"/>
    <s v="Midlothian Council"/>
    <s v="I - Midlothian Council"/>
    <x v="480"/>
    <x v="0"/>
    <s v="GIA"/>
    <x v="1"/>
    <b v="1"/>
    <n v="202111"/>
    <x v="0"/>
  </r>
  <r>
    <s v="G-400-0400"/>
    <s v="GIA Bank Account"/>
    <s v="11"/>
    <s v="AP-PY"/>
    <x v="143"/>
    <s v="000000011731"/>
    <n v="5445"/>
    <s v="7323-3"/>
    <n v="0"/>
    <n v="4500"/>
    <s v="INAT016-National Film and Television School"/>
    <n v="-4500"/>
    <n v="4500"/>
    <x v="1"/>
    <n v="4500"/>
    <s v="I"/>
    <s v="National Film and Television School"/>
    <s v="I - National Film and Television School"/>
    <x v="907"/>
    <x v="0"/>
    <s v="GIA"/>
    <x v="1"/>
    <b v="0"/>
    <n v="35640"/>
    <x v="0"/>
  </r>
  <r>
    <s v="G-400-0400"/>
    <s v="GIA Bank Account"/>
    <s v="11"/>
    <s v="AP-PY"/>
    <x v="143"/>
    <s v="000000011732"/>
    <n v="5445"/>
    <s v="7323-4"/>
    <n v="0"/>
    <n v="6800"/>
    <s v="IORK001-Orkney Islands Council"/>
    <n v="-6800"/>
    <n v="6800"/>
    <x v="1"/>
    <n v="6800"/>
    <s v="I"/>
    <s v="Orkney Islands Council"/>
    <s v="I - Orkney Islands Council"/>
    <x v="675"/>
    <x v="0"/>
    <s v="GIA"/>
    <x v="1"/>
    <b v="0"/>
    <n v="91805"/>
    <x v="0"/>
  </r>
  <r>
    <s v="G-400-0400"/>
    <s v="GIA Bank Account"/>
    <s v="11"/>
    <s v="AP-PY"/>
    <x v="143"/>
    <s v="000000011733"/>
    <n v="5445"/>
    <s v="7323-5"/>
    <n v="0"/>
    <n v="24505"/>
    <s v="ISIS001-Sistema Scotland"/>
    <n v="-24505"/>
    <n v="24505"/>
    <x v="1"/>
    <n v="24505"/>
    <s v="I"/>
    <s v="Sistema Scotland"/>
    <s v="I - Sistema Scotland"/>
    <x v="7"/>
    <x v="0"/>
    <s v="GIA"/>
    <x v="1"/>
    <b v="0"/>
    <n v="797567"/>
    <x v="0"/>
  </r>
  <r>
    <s v="G-400-0400"/>
    <s v="GIA Bank Account"/>
    <s v="11"/>
    <s v="AP-PY"/>
    <x v="143"/>
    <s v="000000011734"/>
    <n v="5445"/>
    <s v="7323-6"/>
    <n v="0"/>
    <n v="1044"/>
    <s v="ISOL001-Solar Bear Limited"/>
    <n v="-1044"/>
    <n v="1044"/>
    <x v="1"/>
    <n v="1044"/>
    <s v="I"/>
    <s v="Solar Bear Limited"/>
    <s v="I - Solar Bear Limited"/>
    <x v="908"/>
    <x v="0"/>
    <s v="GIA"/>
    <x v="1"/>
    <b v="0"/>
    <n v="1044"/>
    <x v="1"/>
  </r>
  <r>
    <s v="G-400-0400"/>
    <s v="GIA Bank Account"/>
    <s v="11"/>
    <s v="AP-PY"/>
    <x v="143"/>
    <s v="000000011735"/>
    <n v="5445"/>
    <s v="7323-7"/>
    <n v="0"/>
    <n v="16105"/>
    <s v="ISTI002-Stirling Council"/>
    <n v="-16105"/>
    <n v="16105"/>
    <x v="1"/>
    <n v="16105"/>
    <s v="I"/>
    <s v="Stirling Council"/>
    <s v="I - Stirling Council"/>
    <x v="794"/>
    <x v="0"/>
    <s v="GIA"/>
    <x v="1"/>
    <b v="0"/>
    <n v="214864"/>
    <x v="0"/>
  </r>
  <r>
    <s v="G-400-0400"/>
    <s v="GIA Bank Account"/>
    <s v="11"/>
    <s v="AP-PY"/>
    <x v="144"/>
    <s v="000000011749"/>
    <n v="5458"/>
    <s v="7336-1"/>
    <n v="0"/>
    <n v="32.520000000000003"/>
    <s v="E0356-Francis Lopez"/>
    <n v="-32.520000000000003"/>
    <n v="32.520000000000003"/>
    <x v="0"/>
    <n v="0"/>
    <s v="E"/>
    <s v="Francis Lopez"/>
    <s v="E - Francis Lopez"/>
    <x v="0"/>
    <x v="0"/>
    <s v="GIA"/>
    <x v="0"/>
    <b v="0"/>
    <n v="334393.72000000003"/>
    <x v="0"/>
  </r>
  <r>
    <s v="G-400-0400"/>
    <s v="GIA Bank Account"/>
    <s v="11"/>
    <s v="AP-PY"/>
    <x v="144"/>
    <s v="000000011750"/>
    <n v="5458"/>
    <s v="7336-2"/>
    <n v="0"/>
    <n v="168.7"/>
    <s v="E0382-Jennifer Armitage"/>
    <n v="-168.7"/>
    <n v="168.7"/>
    <x v="0"/>
    <n v="0"/>
    <s v="E"/>
    <s v="Jennifer Armitage"/>
    <s v="E - Jennifer Armitage"/>
    <x v="0"/>
    <x v="0"/>
    <s v="GIA"/>
    <x v="0"/>
    <b v="0"/>
    <n v="334393.72000000003"/>
    <x v="0"/>
  </r>
  <r>
    <s v="G-400-0400"/>
    <s v="GIA Bank Account"/>
    <s v="11"/>
    <s v="AP-PY"/>
    <x v="144"/>
    <s v="000000011751"/>
    <n v="5458"/>
    <s v="7336-3"/>
    <n v="0"/>
    <n v="60.5"/>
    <s v="E0435-James McKenzie"/>
    <n v="-60.5"/>
    <n v="60.5"/>
    <x v="0"/>
    <n v="0"/>
    <s v="E"/>
    <s v="James McKenzie"/>
    <s v="E - James McKenzie"/>
    <x v="0"/>
    <x v="0"/>
    <s v="GIA"/>
    <x v="0"/>
    <b v="0"/>
    <n v="334393.72000000003"/>
    <x v="0"/>
  </r>
  <r>
    <s v="G-400-0400"/>
    <s v="GIA Bank Account"/>
    <s v="11"/>
    <s v="AP-PY"/>
    <x v="144"/>
    <s v="000000011752"/>
    <n v="5458"/>
    <s v="7336-4"/>
    <n v="0"/>
    <n v="12000"/>
    <s v="ISCO035-Scottish Documentary Institute (SDI)"/>
    <n v="-12000"/>
    <n v="12000"/>
    <x v="1"/>
    <n v="12000"/>
    <s v="I"/>
    <s v="Scottish Documentary Institute (SDI)"/>
    <s v="I - Scottish Documentary Institute (SDI)"/>
    <x v="721"/>
    <x v="0"/>
    <s v="GIA"/>
    <x v="1"/>
    <b v="0"/>
    <n v="61194"/>
    <x v="0"/>
  </r>
  <r>
    <s v="G-400-0400"/>
    <s v="GIA Bank Account"/>
    <s v="11"/>
    <s v="AP-PY"/>
    <x v="144"/>
    <s v="000000011753"/>
    <n v="5458"/>
    <s v="7336-5"/>
    <n v="0"/>
    <n v="746"/>
    <s v="TALL101-Allander Print Limited"/>
    <n v="-746"/>
    <n v="746"/>
    <x v="1"/>
    <n v="746"/>
    <s v="T"/>
    <s v="Allander Print Limited"/>
    <s v="T - Allander Print Limited"/>
    <x v="443"/>
    <x v="0"/>
    <s v="GIA"/>
    <x v="2"/>
    <b v="0"/>
    <n v="20985.399999999998"/>
    <x v="1"/>
  </r>
  <r>
    <s v="G-400-0400"/>
    <s v="GIA Bank Account"/>
    <s v="11"/>
    <s v="AP-PY"/>
    <x v="144"/>
    <s v="000000011754"/>
    <n v="5458"/>
    <s v="7336-6"/>
    <n v="0"/>
    <n v="6197.68"/>
    <s v="TARR101-Arrowsmith Design Limited"/>
    <n v="-6197.68"/>
    <n v="6197.68"/>
    <x v="1"/>
    <n v="6197.68"/>
    <s v="T"/>
    <s v="Arrowsmith Design Limited"/>
    <s v="T - Arrowsmith Design Limited"/>
    <x v="634"/>
    <x v="0"/>
    <s v="GIA"/>
    <x v="2"/>
    <b v="0"/>
    <n v="17822.440000000002"/>
    <x v="1"/>
  </r>
  <r>
    <s v="G-400-0400"/>
    <s v="GIA Bank Account"/>
    <s v="11"/>
    <s v="AP-PY"/>
    <x v="144"/>
    <s v="000000011756"/>
    <n v="5458"/>
    <s v="7336-7"/>
    <n v="0"/>
    <n v="4742.2700000000004"/>
    <s v="TEDF100-EDF Energy Customers"/>
    <n v="-4742.2700000000004"/>
    <n v="4742.2700000000004"/>
    <x v="1"/>
    <n v="4742.2700000000004"/>
    <s v="T"/>
    <s v="EDF Energy Customers"/>
    <s v="T - EDF Energy Customers"/>
    <x v="368"/>
    <x v="0"/>
    <s v="GIA"/>
    <x v="2"/>
    <b v="0"/>
    <n v="21418.13"/>
    <x v="1"/>
  </r>
  <r>
    <s v="G-400-0400"/>
    <s v="GIA Bank Account"/>
    <s v="11"/>
    <s v="AP-PY"/>
    <x v="144"/>
    <s v="000000011757"/>
    <n v="5458"/>
    <s v="7336-8"/>
    <n v="0"/>
    <n v="9400"/>
    <s v="THKSD100-HK Surveying and Design"/>
    <n v="-9400"/>
    <n v="9400"/>
    <x v="1"/>
    <n v="9400"/>
    <s v="T"/>
    <s v="HK Surveying and Design"/>
    <s v="T - HK Surveying and Design"/>
    <x v="909"/>
    <x v="0"/>
    <s v="GIA"/>
    <x v="2"/>
    <b v="0"/>
    <n v="9400"/>
    <x v="1"/>
  </r>
  <r>
    <s v="G-400-0400"/>
    <s v="GIA Bank Account"/>
    <s v="11"/>
    <s v="AP-PY"/>
    <x v="144"/>
    <s v="000000011758"/>
    <n v="5458"/>
    <s v="7336-9"/>
    <n v="0"/>
    <n v="55.21"/>
    <s v="TLAM100-LAMH Reycycle Ltd"/>
    <n v="-55.21"/>
    <n v="55.21"/>
    <x v="1"/>
    <n v="55.21"/>
    <s v="T"/>
    <s v="LAMH Reycycle Ltd"/>
    <s v="T - LAMH Reycycle Ltd"/>
    <x v="418"/>
    <x v="0"/>
    <s v="GIA"/>
    <x v="2"/>
    <b v="0"/>
    <n v="643.22"/>
    <x v="1"/>
  </r>
  <r>
    <s v="G-400-0400"/>
    <s v="GIA Bank Account"/>
    <s v="11"/>
    <s v="AP-PY"/>
    <x v="144"/>
    <s v="000000011759"/>
    <n v="5458"/>
    <s v="7336-10"/>
    <n v="0"/>
    <n v="4517.49"/>
    <s v="TRED102-Redfern Travel Ltd"/>
    <n v="-4517.49"/>
    <n v="4517.49"/>
    <x v="1"/>
    <n v="4517.49"/>
    <s v="T"/>
    <s v="Redfern Travel Ltd"/>
    <s v="T - Redfern Travel Ltd"/>
    <x v="776"/>
    <x v="0"/>
    <s v="GIA"/>
    <x v="2"/>
    <b v="0"/>
    <n v="16177.76"/>
    <x v="1"/>
  </r>
  <r>
    <s v="G-400-0400"/>
    <s v="GIA Bank Account"/>
    <s v="11"/>
    <s v="AP-PY"/>
    <x v="144"/>
    <s v="000000011760"/>
    <n v="5458"/>
    <s v="7336-11"/>
    <n v="0"/>
    <n v="151.80000000000001"/>
    <s v="TTIM103-Timespan"/>
    <n v="-151.80000000000001"/>
    <n v="151.80000000000001"/>
    <x v="1"/>
    <n v="151.80000000000001"/>
    <s v="T"/>
    <s v="Timespan"/>
    <s v="T - Timespan"/>
    <x v="910"/>
    <x v="0"/>
    <s v="GIA"/>
    <x v="2"/>
    <b v="0"/>
    <n v="151.80000000000001"/>
    <x v="1"/>
  </r>
  <r>
    <s v="G-400-0400"/>
    <s v="GIA Bank Account"/>
    <s v="11"/>
    <s v="AP-PY"/>
    <x v="145"/>
    <s v="000000011761"/>
    <n v="5484"/>
    <s v="7360-1"/>
    <n v="0"/>
    <n v="92.43"/>
    <s v="E0129-Caroline Docherty"/>
    <n v="-92.43"/>
    <n v="92.43"/>
    <x v="0"/>
    <n v="0"/>
    <s v="E"/>
    <s v="Caroline Docherty"/>
    <s v="E - Caroline Docherty"/>
    <x v="0"/>
    <x v="0"/>
    <s v="GIA"/>
    <x v="0"/>
    <b v="0"/>
    <n v="334393.72000000003"/>
    <x v="0"/>
  </r>
  <r>
    <s v="G-400-0400"/>
    <s v="GIA Bank Account"/>
    <s v="11"/>
    <s v="AP-PY"/>
    <x v="145"/>
    <s v="000000011763"/>
    <n v="5484"/>
    <s v="7360-2"/>
    <n v="0"/>
    <n v="103.14"/>
    <s v="E0134-David Taylor"/>
    <n v="-103.14"/>
    <n v="103.14"/>
    <x v="0"/>
    <n v="0"/>
    <s v="E"/>
    <s v="David Taylor"/>
    <s v="E - David Taylor"/>
    <x v="0"/>
    <x v="0"/>
    <s v="GIA"/>
    <x v="0"/>
    <b v="0"/>
    <n v="334393.72000000003"/>
    <x v="0"/>
  </r>
  <r>
    <s v="G-400-0400"/>
    <s v="GIA Bank Account"/>
    <s v="11"/>
    <s v="AP-PY"/>
    <x v="145"/>
    <s v="000000011764"/>
    <n v="5484"/>
    <s v="7360-3"/>
    <n v="0"/>
    <n v="349.46"/>
    <s v="E0371-Leslie Finlay"/>
    <n v="-349.46"/>
    <n v="349.46"/>
    <x v="0"/>
    <n v="0"/>
    <s v="E"/>
    <s v="Leslie Finlay"/>
    <s v="E - Leslie Finlay"/>
    <x v="0"/>
    <x v="0"/>
    <s v="GIA"/>
    <x v="0"/>
    <b v="0"/>
    <n v="334393.72000000003"/>
    <x v="0"/>
  </r>
  <r>
    <s v="G-400-0400"/>
    <s v="GIA Bank Account"/>
    <s v="11"/>
    <s v="AP-PY"/>
    <x v="145"/>
    <s v="000000011765"/>
    <n v="5484"/>
    <s v="7360-4"/>
    <n v="0"/>
    <n v="248.4"/>
    <s v="E0428-Laura MacKenzie Stuart"/>
    <n v="-248.4"/>
    <n v="248.4"/>
    <x v="0"/>
    <n v="0"/>
    <s v="E"/>
    <s v="Laura MacKenzie Stuart"/>
    <s v="E - Laura MacKenzie Stuart"/>
    <x v="0"/>
    <x v="0"/>
    <s v="GIA"/>
    <x v="0"/>
    <b v="0"/>
    <n v="334393.72000000003"/>
    <x v="0"/>
  </r>
  <r>
    <s v="G-400-0400"/>
    <s v="GIA Bank Account"/>
    <s v="11"/>
    <s v="AP-PY"/>
    <x v="145"/>
    <s v="000000011766"/>
    <n v="5484"/>
    <s v="7360-5"/>
    <n v="0"/>
    <n v="66.099999999999994"/>
    <s v="E1899-Natalie Usher"/>
    <n v="-66.099999999999994"/>
    <n v="66.099999999999994"/>
    <x v="0"/>
    <n v="0"/>
    <s v="E"/>
    <s v="Natalie Usher"/>
    <s v="E - Natalie Usher"/>
    <x v="0"/>
    <x v="0"/>
    <s v="GIA"/>
    <x v="0"/>
    <b v="0"/>
    <n v="334393.72000000003"/>
    <x v="0"/>
  </r>
  <r>
    <s v="G-400-0400"/>
    <s v="GIA Bank Account"/>
    <s v="11"/>
    <s v="AP-PY"/>
    <x v="145"/>
    <s v="000000011767"/>
    <n v="5484"/>
    <s v="7360-6"/>
    <n v="0"/>
    <n v="21.59"/>
    <s v="E1902-Catherine Rothwell"/>
    <n v="-21.59"/>
    <n v="21.59"/>
    <x v="0"/>
    <n v="0"/>
    <s v="E"/>
    <s v="Catherine Rothwell"/>
    <s v="E - Catherine Rothwell"/>
    <x v="0"/>
    <x v="0"/>
    <s v="GIA"/>
    <x v="0"/>
    <b v="0"/>
    <n v="334393.72000000003"/>
    <x v="0"/>
  </r>
  <r>
    <s v="G-400-0400"/>
    <s v="GIA Bank Account"/>
    <s v="11"/>
    <s v="AP-PY"/>
    <x v="145"/>
    <s v="000000011768"/>
    <n v="5484"/>
    <s v="7360-7"/>
    <n v="0"/>
    <n v="2062"/>
    <s v="IAIL002-Ailie Cohen Puppet Maker"/>
    <n v="-2062"/>
    <n v="2062"/>
    <x v="1"/>
    <n v="2062"/>
    <s v="I"/>
    <s v="Ailie Cohen Puppet Maker"/>
    <s v="I - Ailie Cohen Puppet Maker"/>
    <x v="267"/>
    <x v="0"/>
    <s v="GIA"/>
    <x v="1"/>
    <b v="0"/>
    <n v="38118"/>
    <x v="0"/>
  </r>
  <r>
    <s v="G-400-0400"/>
    <s v="GIA Bank Account"/>
    <s v="11"/>
    <s v="AP-PY"/>
    <x v="145"/>
    <s v="000000011769"/>
    <n v="5484"/>
    <s v="7360-8"/>
    <n v="0"/>
    <n v="5554"/>
    <s v="ICLO001-Clore Leadership Programme"/>
    <n v="-5554"/>
    <n v="5554"/>
    <x v="1"/>
    <n v="5554"/>
    <s v="I"/>
    <s v="Clore Leadership Programme"/>
    <s v="I - Clore Leadership Programme"/>
    <x v="831"/>
    <x v="0"/>
    <s v="GIA"/>
    <x v="1"/>
    <b v="0"/>
    <n v="35554"/>
    <x v="0"/>
  </r>
  <r>
    <s v="G-400-0400"/>
    <s v="GIA Bank Account"/>
    <s v="11"/>
    <s v="AP-PY"/>
    <x v="145"/>
    <s v="000000011770"/>
    <n v="5484"/>
    <s v="7360-9"/>
    <n v="0"/>
    <n v="2339"/>
    <s v="ICOA001-Coalburn Silver Band"/>
    <n v="-2339"/>
    <n v="2339"/>
    <x v="1"/>
    <n v="2339"/>
    <s v="I"/>
    <s v="Coalburn Silver Band"/>
    <s v="I - Coalburn Silver Band"/>
    <x v="911"/>
    <x v="0"/>
    <s v="GIA"/>
    <x v="1"/>
    <b v="0"/>
    <n v="2339"/>
    <x v="1"/>
  </r>
  <r>
    <s v="G-400-0400"/>
    <s v="GIA Bank Account"/>
    <s v="11"/>
    <s v="AP-PY"/>
    <x v="145"/>
    <s v="000000011771"/>
    <n v="5484"/>
    <s v="7360-10"/>
    <n v="0"/>
    <n v="135547"/>
    <s v="IEAS009-East Lothian Council"/>
    <n v="-135547"/>
    <n v="135547"/>
    <x v="1"/>
    <n v="135547"/>
    <s v="I"/>
    <s v="East Lothian Council"/>
    <s v="I - East Lothian Council"/>
    <x v="458"/>
    <x v="0"/>
    <s v="GIA"/>
    <x v="1"/>
    <b v="1"/>
    <n v="369942"/>
    <x v="0"/>
  </r>
  <r>
    <s v="G-400-0400"/>
    <s v="GIA Bank Account"/>
    <s v="11"/>
    <s v="AP-PY"/>
    <x v="145"/>
    <s v="000000011772"/>
    <n v="5484"/>
    <s v="7360-11"/>
    <n v="0"/>
    <n v="60264"/>
    <s v="IGLA001-Glasgow City Council"/>
    <n v="-60264"/>
    <n v="60264"/>
    <x v="1"/>
    <n v="60264"/>
    <s v="I"/>
    <s v="Glasgow City Council"/>
    <s v="I - Glasgow City Council"/>
    <x v="792"/>
    <x v="0"/>
    <s v="GIA"/>
    <x v="1"/>
    <b v="1"/>
    <n v="662908"/>
    <x v="0"/>
  </r>
  <r>
    <s v="G-400-0400"/>
    <s v="GIA Bank Account"/>
    <s v="11"/>
    <s v="AP-PY"/>
    <x v="145"/>
    <s v="000000011773"/>
    <n v="5484"/>
    <s v="7360-12"/>
    <n v="0"/>
    <n v="55275"/>
    <s v="IIMA001-Imaginate"/>
    <n v="-55275"/>
    <n v="55275"/>
    <x v="1"/>
    <n v="55275"/>
    <s v="I"/>
    <s v="Imaginate"/>
    <s v="I - Imaginate"/>
    <x v="388"/>
    <x v="0"/>
    <s v="GIA"/>
    <x v="1"/>
    <b v="1"/>
    <n v="144975.01"/>
    <x v="0"/>
  </r>
  <r>
    <s v="G-400-0400"/>
    <s v="GIA Bank Account"/>
    <s v="11"/>
    <s v="AP-PY"/>
    <x v="145"/>
    <s v="000000011774"/>
    <n v="5484"/>
    <s v="7360-13"/>
    <n v="0"/>
    <n v="270000"/>
    <s v="ISIS001-Sistema Scotland"/>
    <n v="-270000"/>
    <n v="270000"/>
    <x v="1"/>
    <n v="270000"/>
    <s v="I"/>
    <s v="Sistema Scotland"/>
    <s v="I - Sistema Scotland"/>
    <x v="7"/>
    <x v="0"/>
    <s v="GIA"/>
    <x v="1"/>
    <b v="1"/>
    <n v="797567"/>
    <x v="0"/>
  </r>
  <r>
    <s v="G-400-0400"/>
    <s v="GIA Bank Account"/>
    <s v="11"/>
    <s v="AP-PY"/>
    <x v="145"/>
    <s v="000000011775"/>
    <n v="5484"/>
    <s v="7360-14"/>
    <n v="0"/>
    <n v="17329"/>
    <s v="ITHE033-The Princes Trust"/>
    <n v="-17329"/>
    <n v="17329"/>
    <x v="1"/>
    <n v="17329"/>
    <s v="I"/>
    <s v="The Princes Trust"/>
    <s v="I - The Princes Trust"/>
    <x v="437"/>
    <x v="0"/>
    <s v="GIA"/>
    <x v="1"/>
    <b v="0"/>
    <n v="74395"/>
    <x v="0"/>
  </r>
  <r>
    <s v="G-400-0400"/>
    <s v="GIA Bank Account"/>
    <s v="11"/>
    <s v="AP-PY"/>
    <x v="145"/>
    <s v="000000011777"/>
    <n v="5484"/>
    <s v="7360-15"/>
    <n v="0"/>
    <n v="198.56"/>
    <s v="TBRI113-Brian OhEadhra"/>
    <n v="-198.56"/>
    <n v="198.56"/>
    <x v="1"/>
    <n v="198.56"/>
    <s v="T"/>
    <s v="Brian OhEadhra"/>
    <s v="T - Brian OhEadhra"/>
    <x v="391"/>
    <x v="0"/>
    <s v="GIA"/>
    <x v="2"/>
    <b v="0"/>
    <n v="947.16"/>
    <x v="1"/>
  </r>
  <r>
    <s v="G-400-0400"/>
    <s v="GIA Bank Account"/>
    <s v="11"/>
    <s v="AP-PY"/>
    <x v="145"/>
    <s v="000000011778"/>
    <n v="5484"/>
    <s v="7360-16"/>
    <n v="0"/>
    <n v="210.6"/>
    <s v="TDEV101-Deveron Arts Ltd"/>
    <n v="-210.6"/>
    <n v="210.6"/>
    <x v="1"/>
    <n v="210.6"/>
    <s v="T"/>
    <s v="Deveron Arts Ltd"/>
    <s v="T - Deveron Arts Ltd"/>
    <x v="912"/>
    <x v="0"/>
    <s v="GIA"/>
    <x v="2"/>
    <b v="0"/>
    <n v="210.6"/>
    <x v="1"/>
  </r>
  <r>
    <s v="G-400-0400"/>
    <s v="GIA Bank Account"/>
    <s v="11"/>
    <s v="AP-PY"/>
    <x v="145"/>
    <s v="000000011780"/>
    <n v="5484"/>
    <s v="7360-17"/>
    <n v="0"/>
    <n v="750"/>
    <s v="TNEW109-New Bay Media"/>
    <n v="-750"/>
    <n v="750"/>
    <x v="1"/>
    <n v="750"/>
    <s v="T"/>
    <s v="New Bay Media"/>
    <s v="T - New Bay Media"/>
    <x v="913"/>
    <x v="0"/>
    <s v="GIA"/>
    <x v="2"/>
    <b v="0"/>
    <n v="750"/>
    <x v="1"/>
  </r>
  <r>
    <s v="G-400-0400"/>
    <s v="GIA Bank Account"/>
    <s v="11"/>
    <s v="AP-PY"/>
    <x v="145"/>
    <s v="000000011781"/>
    <n v="5484"/>
    <s v="7360-18"/>
    <n v="0"/>
    <n v="116"/>
    <s v="TOFF103-Office Care"/>
    <n v="-116"/>
    <n v="116"/>
    <x v="1"/>
    <n v="116"/>
    <s v="T"/>
    <s v="Office Care"/>
    <s v="T - Office Care"/>
    <x v="264"/>
    <x v="0"/>
    <s v="GIA"/>
    <x v="2"/>
    <b v="0"/>
    <n v="8491.49"/>
    <x v="1"/>
  </r>
  <r>
    <s v="G-400-0400"/>
    <s v="GIA Bank Account"/>
    <s v="11"/>
    <s v="AP-PY"/>
    <x v="145"/>
    <s v="000000011782"/>
    <n v="5484"/>
    <s v="7360-19"/>
    <n v="0"/>
    <n v="150"/>
    <s v="TSAN105-Sanjay Lago"/>
    <n v="-150"/>
    <n v="150"/>
    <x v="1"/>
    <n v="150"/>
    <s v="T"/>
    <s v="Sanjay Lago"/>
    <s v="T - Sanjay Lago"/>
    <x v="914"/>
    <x v="0"/>
    <s v="GIA"/>
    <x v="2"/>
    <b v="0"/>
    <n v="150"/>
    <x v="1"/>
  </r>
  <r>
    <s v="G-400-0400"/>
    <s v="GIA Bank Account"/>
    <s v="11"/>
    <s v="AP-PY"/>
    <x v="145"/>
    <s v="000000011783"/>
    <n v="5484"/>
    <s v="7360-20"/>
    <n v="0"/>
    <n v="280.2"/>
    <s v="TSCO118-Scottish Sculpture Workshop"/>
    <n v="-280.2"/>
    <n v="280.2"/>
    <x v="1"/>
    <n v="280.2"/>
    <s v="T"/>
    <s v="Scottish Sculpture Workshop"/>
    <s v="T - Scottish Sculpture Workshop"/>
    <x v="915"/>
    <x v="0"/>
    <s v="GIA"/>
    <x v="2"/>
    <b v="0"/>
    <n v="280.2"/>
    <x v="1"/>
  </r>
  <r>
    <s v="G-400-0400"/>
    <s v="GIA Bank Account"/>
    <s v="11"/>
    <s v="AP-PY"/>
    <x v="145"/>
    <s v="000000011784"/>
    <n v="5484"/>
    <s v="7360-21"/>
    <n v="0"/>
    <n v="134.87"/>
    <s v="TSPO100-Spectrum Computer Supplies Ltd"/>
    <n v="-134.87"/>
    <n v="134.87"/>
    <x v="1"/>
    <n v="134.87"/>
    <s v="T"/>
    <s v="Spectrum Computer Supplies Ltd"/>
    <s v="T - Spectrum Computer Supplies Ltd"/>
    <x v="378"/>
    <x v="0"/>
    <s v="GIA"/>
    <x v="2"/>
    <b v="0"/>
    <n v="1166.5300000000002"/>
    <x v="1"/>
  </r>
  <r>
    <s v="G-400-0400"/>
    <s v="GIA Bank Account"/>
    <s v="11"/>
    <s v="AP-PY"/>
    <x v="145"/>
    <s v="000000011786"/>
    <n v="5484"/>
    <s v="7360-22"/>
    <n v="0"/>
    <n v="3840"/>
    <s v="TTHE134-The Press Data Bureau"/>
    <n v="-3840"/>
    <n v="3840"/>
    <x v="1"/>
    <n v="3840"/>
    <s v="T"/>
    <s v="The Press Data Bureau"/>
    <s v="T - The Press Data Bureau"/>
    <x v="89"/>
    <x v="0"/>
    <s v="GIA"/>
    <x v="2"/>
    <b v="0"/>
    <n v="23040"/>
    <x v="1"/>
  </r>
  <r>
    <s v="G-400-0400"/>
    <s v="GIA Bank Account"/>
    <s v="11"/>
    <s v="AP-PY"/>
    <x v="146"/>
    <s v="000000011788"/>
    <n v="5491"/>
    <s v="7363-1"/>
    <n v="0"/>
    <n v="54000"/>
    <s v="IFES003-Festivals Edinburgh"/>
    <n v="-54000"/>
    <n v="54000"/>
    <x v="1"/>
    <n v="54000"/>
    <s v="I"/>
    <s v="Festivals Edinburgh"/>
    <s v="I - Festivals Edinburgh"/>
    <x v="607"/>
    <x v="0"/>
    <s v="GIA"/>
    <x v="1"/>
    <b v="1"/>
    <n v="346500"/>
    <x v="0"/>
  </r>
  <r>
    <s v="G-400-0400"/>
    <s v="GIA Bank Account"/>
    <s v="11"/>
    <s v="AP-PY"/>
    <x v="147"/>
    <s v="000000011824"/>
    <n v="5506"/>
    <s v="7378-1"/>
    <n v="0"/>
    <n v="247.61"/>
    <s v="EAMCFCC-Anne McFadden (CC)"/>
    <n v="-247.61"/>
    <n v="247.61"/>
    <x v="1"/>
    <n v="247.61"/>
    <s v="E"/>
    <s v="Anne McFadden (CC)"/>
    <s v="E - Anne McFadden (CC)"/>
    <x v="0"/>
    <x v="0"/>
    <s v="GIA"/>
    <x v="0"/>
    <b v="0"/>
    <n v="334393.72000000003"/>
    <x v="0"/>
  </r>
  <r>
    <s v="G-400-0400"/>
    <s v="GIA Bank Account"/>
    <s v="11"/>
    <s v="AP-PY"/>
    <x v="147"/>
    <s v="000000011825"/>
    <n v="5506"/>
    <s v="7378-2"/>
    <n v="0"/>
    <n v="23.3"/>
    <s v="ECGCC-Clive Gilman (CC)"/>
    <n v="-23.3"/>
    <n v="23.3"/>
    <x v="1"/>
    <n v="23.3"/>
    <s v="E"/>
    <s v="Clive Gilman (CC)"/>
    <s v="E - Clive Gilman (CC)"/>
    <x v="0"/>
    <x v="0"/>
    <s v="GIA"/>
    <x v="0"/>
    <b v="0"/>
    <n v="334393.72000000003"/>
    <x v="0"/>
  </r>
  <r>
    <s v="G-400-0400"/>
    <s v="GIA Bank Account"/>
    <s v="11"/>
    <s v="AP-PY"/>
    <x v="147"/>
    <s v="000000011826"/>
    <n v="5506"/>
    <s v="7378-3"/>
    <n v="0"/>
    <n v="817.28"/>
    <s v="EGBCC-Gordon Barnes (CC)"/>
    <n v="-817.28"/>
    <n v="817.28"/>
    <x v="1"/>
    <n v="817.28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11"/>
    <s v="AP-PY"/>
    <x v="147"/>
    <s v="000000011827"/>
    <n v="5506"/>
    <s v="7378-4"/>
    <n v="0"/>
    <n v="23.3"/>
    <s v="EGKCC-Gerard Kelly  (CC)"/>
    <n v="-23.3"/>
    <n v="23.3"/>
    <x v="1"/>
    <n v="23.3"/>
    <s v="E"/>
    <s v="Gerard Kelly (CC)"/>
    <s v="E - Gerard Kelly (CC)"/>
    <x v="0"/>
    <x v="0"/>
    <s v="GIA"/>
    <x v="0"/>
    <b v="0"/>
    <n v="334393.72000000003"/>
    <x v="0"/>
  </r>
  <r>
    <s v="G-400-0400"/>
    <s v="GIA Bank Account"/>
    <s v="11"/>
    <s v="AP-PY"/>
    <x v="147"/>
    <s v="000000011828"/>
    <n v="5506"/>
    <s v="7378-5"/>
    <n v="0"/>
    <n v="1072.95"/>
    <s v="EHPCC-Hazel Paton  (CC)"/>
    <n v="-1072.95"/>
    <n v="1072.95"/>
    <x v="1"/>
    <n v="1072.95"/>
    <s v="E"/>
    <s v="Hazel Paton (CC)"/>
    <s v="E - Hazel Paton (CC)"/>
    <x v="0"/>
    <x v="0"/>
    <s v="GIA"/>
    <x v="0"/>
    <b v="0"/>
    <n v="334393.72000000003"/>
    <x v="0"/>
  </r>
  <r>
    <s v="G-400-0400"/>
    <s v="GIA Bank Account"/>
    <s v="11"/>
    <s v="AP-PY"/>
    <x v="147"/>
    <s v="000000011829"/>
    <n v="5506"/>
    <s v="7378-6"/>
    <n v="0"/>
    <n v="23.3"/>
    <s v="EIMCC-Iain Munro (CC)"/>
    <n v="-23.3"/>
    <n v="23.3"/>
    <x v="1"/>
    <n v="23.3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11"/>
    <s v="AP-PY"/>
    <x v="147"/>
    <s v="000000011830"/>
    <n v="5506"/>
    <s v="7378-7"/>
    <n v="0"/>
    <n v="32.39"/>
    <s v="EISCC-Ian Stevenson  (CC)"/>
    <n v="-32.39"/>
    <n v="32.39"/>
    <x v="1"/>
    <n v="32.39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11"/>
    <s v="AP-PY"/>
    <x v="147"/>
    <s v="000000011831"/>
    <n v="5506"/>
    <s v="7378-8"/>
    <n v="0"/>
    <n v="183.4"/>
    <s v="EJACC-Janet Archer    (CC)"/>
    <n v="-183.4"/>
    <n v="183.4"/>
    <x v="1"/>
    <n v="183.4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11"/>
    <s v="AP-PY"/>
    <x v="147"/>
    <s v="000000011832"/>
    <n v="5506"/>
    <s v="7378-9"/>
    <n v="0"/>
    <n v="35.9"/>
    <s v="ENUCC-Natalie Usher  (CC)"/>
    <n v="-35.9"/>
    <n v="35.9"/>
    <x v="1"/>
    <n v="35.9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11"/>
    <s v="AP-PY"/>
    <x v="147"/>
    <s v="000000011833"/>
    <n v="5506"/>
    <s v="7378-10"/>
    <n v="0"/>
    <n v="3"/>
    <s v="EPDCC-Phil Deverell (CC)"/>
    <n v="-3"/>
    <n v="3"/>
    <x v="1"/>
    <n v="3"/>
    <s v="E"/>
    <s v="Phil Deverell (CC)"/>
    <s v="E - Phil Deverell (CC)"/>
    <x v="0"/>
    <x v="0"/>
    <s v="GIA"/>
    <x v="0"/>
    <b v="0"/>
    <n v="334393.72000000003"/>
    <x v="0"/>
  </r>
  <r>
    <s v="G-400-0400"/>
    <s v="GIA Bank Account"/>
    <s v="11"/>
    <s v="AP-PY"/>
    <x v="146"/>
    <s v="000000011834"/>
    <n v="5507"/>
    <s v="7381-1"/>
    <n v="0"/>
    <n v="177.56"/>
    <s v="DDGLATAX-Glasgow Taxis Ltd  (Direct Debit)"/>
    <n v="-177.56"/>
    <n v="177.56"/>
    <x v="1"/>
    <n v="177.56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11"/>
    <s v="AP-PY"/>
    <x v="146"/>
    <s v="000000011835"/>
    <n v="5507"/>
    <s v="7381-2"/>
    <n v="0"/>
    <n v="1662.09"/>
    <s v="DDLAW-Law at Work (DD)"/>
    <n v="-1662.09"/>
    <n v="1662.09"/>
    <x v="1"/>
    <n v="1662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11"/>
    <s v="AP-PY"/>
    <x v="146"/>
    <s v="000000011837"/>
    <n v="5507"/>
    <s v="7381-3"/>
    <n v="0"/>
    <n v="222533.25"/>
    <s v="DDMOR-Moorepay (Direct Debit)"/>
    <n v="-222533.25"/>
    <n v="222533.25"/>
    <x v="1"/>
    <n v="222533.25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11"/>
    <s v="AP-PY"/>
    <x v="146"/>
    <s v="000000011838"/>
    <n v="5507"/>
    <s v="7381-4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11"/>
    <s v="AP-PY"/>
    <x v="146"/>
    <s v="000000011839"/>
    <n v="5507"/>
    <s v="7381-5"/>
    <n v="0"/>
    <n v="206"/>
    <s v="DDPIT-Postage By Phone-Pitney Bowes Ltd (DD)"/>
    <n v="-206"/>
    <n v="206"/>
    <x v="1"/>
    <n v="206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11"/>
    <s v="AP-PY"/>
    <x v="146"/>
    <s v="000000011840"/>
    <n v="5507"/>
    <s v="7381-6"/>
    <n v="0"/>
    <n v="1058.7"/>
    <s v="DDRAIL-Rail Settlement Plan"/>
    <n v="-1058.7"/>
    <n v="1058.7"/>
    <x v="1"/>
    <n v="1058.7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11"/>
    <s v="AP-PY"/>
    <x v="146"/>
    <s v="000000011841"/>
    <n v="5507"/>
    <s v="7381-7"/>
    <n v="0"/>
    <n v="2888.86"/>
    <s v="DDVOD-Vodafone (Direct Debit)"/>
    <n v="-2888.86"/>
    <n v="2888.86"/>
    <x v="1"/>
    <n v="2888.86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11"/>
    <s v="AR-PY"/>
    <x v="148"/>
    <s v="C1CSC"/>
    <n v="5436"/>
    <s v="7315-1"/>
    <n v="3589"/>
    <n v="0"/>
    <s v="TSCO105-Scottish Funding Council"/>
    <n v="3589"/>
    <n v="3589"/>
    <x v="0"/>
    <n v="0"/>
    <s v="T"/>
    <s v="Scottish Funding Council"/>
    <s v="T - Scottish Funding Council"/>
    <x v="778"/>
    <x v="0"/>
    <s v="GIA"/>
    <x v="2"/>
    <b v="0"/>
    <n v="0"/>
    <x v="1"/>
  </r>
  <r>
    <s v="G-400-0400"/>
    <s v="GIA Bank Account"/>
    <s v="11"/>
    <s v="BK-EN"/>
    <x v="138"/>
    <m/>
    <n v="5359"/>
    <s v="7238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1"/>
    <s v="BK-EN"/>
    <x v="149"/>
    <m/>
    <n v="5398"/>
    <s v="7274-1"/>
    <n v="0"/>
    <n v="3.5"/>
    <m/>
    <n v="-3.5"/>
    <n v="3.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1"/>
    <s v="BK-EN"/>
    <x v="142"/>
    <m/>
    <n v="5433"/>
    <s v="7311-1"/>
    <n v="0"/>
    <n v="1184.43"/>
    <m/>
    <n v="-1184.43"/>
    <n v="1184.43"/>
    <x v="1"/>
    <n v="1184.43"/>
    <s v=""/>
    <e v="#VALUE!"/>
    <e v="#VALUE!"/>
    <x v="0"/>
    <x v="0"/>
    <s v="GIA"/>
    <x v="3"/>
    <b v="0"/>
    <n v="334393.72000000003"/>
    <x v="0"/>
  </r>
  <r>
    <s v="G-400-0400"/>
    <s v="GIA Bank Account"/>
    <s v="11"/>
    <s v="BK-EN"/>
    <x v="139"/>
    <m/>
    <n v="5437"/>
    <s v="7316-1"/>
    <n v="195.4"/>
    <n v="0"/>
    <m/>
    <n v="195.4"/>
    <n v="195.4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1"/>
    <s v="BK-EN"/>
    <x v="150"/>
    <m/>
    <n v="5459"/>
    <s v="7337-1"/>
    <n v="315.83999999999997"/>
    <n v="0"/>
    <m/>
    <n v="315.83999999999997"/>
    <n v="315.83999999999997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1"/>
    <s v="BK-EN"/>
    <x v="145"/>
    <m/>
    <n v="5489"/>
    <s v="7374-1"/>
    <n v="10"/>
    <n v="0"/>
    <m/>
    <n v="10"/>
    <n v="1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1"/>
    <s v="BK-EN"/>
    <x v="148"/>
    <m/>
    <n v="5552"/>
    <s v="7437-1"/>
    <n v="0"/>
    <n v="12"/>
    <m/>
    <n v="-12"/>
    <n v="1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1"/>
    <s v="BK-EN"/>
    <x v="146"/>
    <m/>
    <n v="5553"/>
    <s v="7438-1"/>
    <n v="0"/>
    <n v="99.12"/>
    <m/>
    <n v="-99.12"/>
    <n v="99.1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2"/>
    <s v="AP-PY"/>
    <x v="151"/>
    <s v="000000011789"/>
    <n v="5497"/>
    <s v="7373-1"/>
    <n v="0"/>
    <n v="79.599999999999994"/>
    <s v="E0422-Helena Ward"/>
    <n v="-79.599999999999994"/>
    <n v="79.599999999999994"/>
    <x v="0"/>
    <n v="0"/>
    <s v="E"/>
    <s v="Helena Ward"/>
    <s v="E - Helena Ward"/>
    <x v="0"/>
    <x v="0"/>
    <s v="GIA"/>
    <x v="0"/>
    <b v="0"/>
    <n v="334393.72000000003"/>
    <x v="0"/>
  </r>
  <r>
    <s v="G-400-0400"/>
    <s v="GIA Bank Account"/>
    <s v="12"/>
    <s v="AP-PY"/>
    <x v="151"/>
    <s v="000000011790"/>
    <n v="5497"/>
    <s v="7373-2"/>
    <n v="0"/>
    <n v="40"/>
    <s v="E1910-Kristina Johansen-Seznec"/>
    <n v="-40"/>
    <n v="40"/>
    <x v="0"/>
    <n v="0"/>
    <s v="E"/>
    <s v="Kristina Johansen-Seznec"/>
    <s v="E - Kristina Johansen-Seznec"/>
    <x v="0"/>
    <x v="0"/>
    <s v="GIA"/>
    <x v="0"/>
    <b v="0"/>
    <n v="334393.72000000003"/>
    <x v="0"/>
  </r>
  <r>
    <s v="G-400-0400"/>
    <s v="GIA Bank Account"/>
    <s v="12"/>
    <s v="AP-PY"/>
    <x v="151"/>
    <s v="000000011791"/>
    <n v="5497"/>
    <s v="7373-3"/>
    <n v="0"/>
    <n v="35"/>
    <s v="E1923-Stephanie Saint"/>
    <n v="-35"/>
    <n v="35"/>
    <x v="0"/>
    <n v="0"/>
    <s v="E"/>
    <s v="Stephanie Saint"/>
    <s v="E - Stephanie Saint"/>
    <x v="0"/>
    <x v="0"/>
    <s v="GIA"/>
    <x v="0"/>
    <b v="0"/>
    <n v="334393.72000000003"/>
    <x v="0"/>
  </r>
  <r>
    <s v="G-400-0400"/>
    <s v="GIA Bank Account"/>
    <s v="12"/>
    <s v="AP-PY"/>
    <x v="151"/>
    <s v="000000011792"/>
    <n v="5497"/>
    <s v="7373-4"/>
    <n v="0"/>
    <n v="4790"/>
    <s v="G100330-Coryn Sworn and Tony Romano"/>
    <n v="-4790"/>
    <n v="4790"/>
    <x v="1"/>
    <n v="4790"/>
    <s v="G"/>
    <s v="Coryn Sworn and Tony Romano"/>
    <s v="G - Coryn Sworn and Tony Romano"/>
    <x v="402"/>
    <x v="0"/>
    <s v="GIA"/>
    <x v="1"/>
    <b v="0"/>
    <n v="19160"/>
    <x v="1"/>
  </r>
  <r>
    <s v="G-400-0400"/>
    <s v="GIA Bank Account"/>
    <s v="12"/>
    <s v="AP-PY"/>
    <x v="151"/>
    <s v="000000011793"/>
    <n v="5497"/>
    <s v="7373-5"/>
    <n v="0"/>
    <n v="4500"/>
    <s v="G100664-Manran     (Gary Innes)"/>
    <n v="-4500"/>
    <n v="4500"/>
    <x v="1"/>
    <n v="4500"/>
    <s v="G"/>
    <s v="Manran (Gary Innes)"/>
    <s v="G - Manran (Gary Innes)"/>
    <x v="916"/>
    <x v="0"/>
    <s v="GIA"/>
    <x v="1"/>
    <b v="0"/>
    <n v="4500"/>
    <x v="1"/>
  </r>
  <r>
    <s v="G-400-0400"/>
    <s v="GIA Bank Account"/>
    <s v="12"/>
    <s v="AP-PY"/>
    <x v="151"/>
    <s v="000000011794"/>
    <n v="5497"/>
    <s v="7373-6"/>
    <n v="0"/>
    <n v="1500"/>
    <s v="G100665-Grainne Morton"/>
    <n v="-1500"/>
    <n v="1500"/>
    <x v="1"/>
    <n v="1500"/>
    <s v="G"/>
    <s v="Grainne Morton"/>
    <s v="G - Grainne Morton"/>
    <x v="917"/>
    <x v="0"/>
    <s v="GIA"/>
    <x v="1"/>
    <b v="0"/>
    <n v="2000"/>
    <x v="1"/>
  </r>
  <r>
    <s v="G-400-0400"/>
    <s v="GIA Bank Account"/>
    <s v="12"/>
    <s v="AP-PY"/>
    <x v="151"/>
    <s v="000000011795"/>
    <n v="5497"/>
    <s v="7373-7"/>
    <n v="0"/>
    <n v="2625"/>
    <s v="G100666-WOMPS"/>
    <n v="-2625"/>
    <n v="2625"/>
    <x v="1"/>
    <n v="2625"/>
    <s v="G"/>
    <s v="WOMPS"/>
    <s v="G - WOMPS"/>
    <x v="918"/>
    <x v="0"/>
    <s v="GIA"/>
    <x v="1"/>
    <b v="0"/>
    <n v="2625"/>
    <x v="1"/>
  </r>
  <r>
    <s v="G-400-0400"/>
    <s v="GIA Bank Account"/>
    <s v="12"/>
    <s v="AP-PY"/>
    <x v="151"/>
    <s v="000000011796"/>
    <n v="5497"/>
    <s v="7373-8"/>
    <n v="0"/>
    <n v="75"/>
    <s v="TAND113-Andrea Geile"/>
    <n v="-75"/>
    <n v="75"/>
    <x v="1"/>
    <n v="75"/>
    <s v="T"/>
    <s v="Andrea Geile"/>
    <s v="T - Andrea Geile"/>
    <x v="919"/>
    <x v="0"/>
    <s v="GIA"/>
    <x v="2"/>
    <b v="0"/>
    <n v="75"/>
    <x v="1"/>
  </r>
  <r>
    <s v="G-400-0400"/>
    <s v="GIA Bank Account"/>
    <s v="12"/>
    <s v="AP-PY"/>
    <x v="151"/>
    <s v="000000011797"/>
    <n v="5497"/>
    <s v="7373-9"/>
    <n v="0"/>
    <n v="75"/>
    <s v="TANT101-Anthony Scrag"/>
    <n v="-75"/>
    <n v="75"/>
    <x v="1"/>
    <n v="75"/>
    <s v="T"/>
    <s v="Anthony Scrag"/>
    <s v="T - Anthony Scrag"/>
    <x v="920"/>
    <x v="0"/>
    <s v="GIA"/>
    <x v="2"/>
    <b v="0"/>
    <n v="75"/>
    <x v="1"/>
  </r>
  <r>
    <s v="G-400-0400"/>
    <s v="GIA Bank Account"/>
    <s v="12"/>
    <s v="AP-PY"/>
    <x v="151"/>
    <s v="000000011798"/>
    <n v="5497"/>
    <s v="7373-10"/>
    <n v="0"/>
    <n v="75"/>
    <s v="TEMM103-Emma Drye"/>
    <n v="-75"/>
    <n v="75"/>
    <x v="1"/>
    <n v="75"/>
    <s v="T"/>
    <s v="Emma Drye"/>
    <s v="T - Emma Drye"/>
    <x v="921"/>
    <x v="0"/>
    <s v="GIA"/>
    <x v="2"/>
    <b v="0"/>
    <n v="75"/>
    <x v="1"/>
  </r>
  <r>
    <s v="G-400-0400"/>
    <s v="GIA Bank Account"/>
    <s v="12"/>
    <s v="AP-PY"/>
    <x v="151"/>
    <s v="000000011799"/>
    <n v="5497"/>
    <s v="7373-11"/>
    <n v="0"/>
    <n v="222"/>
    <s v="TEMM104-Emma Nicolson"/>
    <n v="-222"/>
    <n v="222"/>
    <x v="1"/>
    <n v="222"/>
    <s v="T"/>
    <s v="Emma Nicolson"/>
    <s v="T - Emma Nicolson"/>
    <x v="922"/>
    <x v="0"/>
    <s v="GIA"/>
    <x v="2"/>
    <b v="0"/>
    <n v="222"/>
    <x v="1"/>
  </r>
  <r>
    <s v="G-400-0400"/>
    <s v="GIA Bank Account"/>
    <s v="12"/>
    <s v="AP-PY"/>
    <x v="151"/>
    <s v="000000011800"/>
    <n v="5497"/>
    <s v="7373-12"/>
    <n v="0"/>
    <n v="75"/>
    <s v="TFIN101-Fintan Ryan"/>
    <n v="-75"/>
    <n v="75"/>
    <x v="1"/>
    <n v="75"/>
    <s v="T"/>
    <s v="Fintan Ryan"/>
    <s v="T - Fintan Ryan"/>
    <x v="923"/>
    <x v="0"/>
    <s v="GIA"/>
    <x v="2"/>
    <b v="0"/>
    <n v="75"/>
    <x v="1"/>
  </r>
  <r>
    <s v="G-400-0400"/>
    <s v="GIA Bank Account"/>
    <s v="12"/>
    <s v="AP-PY"/>
    <x v="151"/>
    <s v="000000011801"/>
    <n v="5497"/>
    <s v="7373-13"/>
    <n v="0"/>
    <n v="75"/>
    <s v="THAN101-Hannah Rose Whittle"/>
    <n v="-75"/>
    <n v="75"/>
    <x v="1"/>
    <n v="75"/>
    <s v="T"/>
    <s v="Hannah Rose Whittle"/>
    <s v="T - Hannah Rose Whittle"/>
    <x v="924"/>
    <x v="0"/>
    <s v="GIA"/>
    <x v="2"/>
    <b v="0"/>
    <n v="75"/>
    <x v="1"/>
  </r>
  <r>
    <s v="G-400-0400"/>
    <s v="GIA Bank Account"/>
    <s v="12"/>
    <s v="AP-PY"/>
    <x v="151"/>
    <s v="000000011802"/>
    <n v="5497"/>
    <s v="7373-14"/>
    <n v="0"/>
    <n v="75"/>
    <s v="TJAS102-Jason Nelson"/>
    <n v="-75"/>
    <n v="75"/>
    <x v="1"/>
    <n v="75"/>
    <s v="T"/>
    <s v="Jason Nelson"/>
    <s v="T - Jason Nelson"/>
    <x v="925"/>
    <x v="0"/>
    <s v="GIA"/>
    <x v="2"/>
    <b v="0"/>
    <n v="75"/>
    <x v="1"/>
  </r>
  <r>
    <s v="G-400-0400"/>
    <s v="GIA Bank Account"/>
    <s v="12"/>
    <s v="AP-PY"/>
    <x v="151"/>
    <s v="000000011803"/>
    <n v="5497"/>
    <s v="7373-15"/>
    <n v="0"/>
    <n v="75"/>
    <s v="TJOL100-Jolanta Dolewska"/>
    <n v="-75"/>
    <n v="75"/>
    <x v="1"/>
    <n v="75"/>
    <s v="T"/>
    <s v="Jolanta Dolewska"/>
    <s v="T - Jolanta Dolewska"/>
    <x v="926"/>
    <x v="0"/>
    <s v="GIA"/>
    <x v="2"/>
    <b v="0"/>
    <n v="75"/>
    <x v="1"/>
  </r>
  <r>
    <s v="G-400-0400"/>
    <s v="GIA Bank Account"/>
    <s v="12"/>
    <s v="AP-PY"/>
    <x v="151"/>
    <s v="000000011804"/>
    <n v="5497"/>
    <s v="7373-16"/>
    <n v="0"/>
    <n v="75"/>
    <s v="TKEV100-Kevin McPhee"/>
    <n v="-75"/>
    <n v="75"/>
    <x v="1"/>
    <n v="75"/>
    <s v="T"/>
    <s v="Kevin McPhee"/>
    <s v="T - Kevin McPhee"/>
    <x v="927"/>
    <x v="0"/>
    <s v="GIA"/>
    <x v="2"/>
    <b v="0"/>
    <n v="75"/>
    <x v="1"/>
  </r>
  <r>
    <s v="G-400-0400"/>
    <s v="GIA Bank Account"/>
    <s v="12"/>
    <s v="AP-PY"/>
    <x v="151"/>
    <s v="000000011805"/>
    <n v="5497"/>
    <s v="7373-17"/>
    <n v="0"/>
    <n v="2400"/>
    <s v="TLAW101-Law At Work Ltd"/>
    <n v="-2400"/>
    <n v="2400"/>
    <x v="1"/>
    <n v="2400"/>
    <s v="T"/>
    <s v="Law At Work Ltd"/>
    <s v="T - Law At Work Ltd"/>
    <x v="298"/>
    <x v="0"/>
    <s v="GIA"/>
    <x v="2"/>
    <b v="0"/>
    <n v="17280"/>
    <x v="1"/>
  </r>
  <r>
    <s v="G-400-0400"/>
    <s v="GIA Bank Account"/>
    <s v="12"/>
    <s v="AP-PY"/>
    <x v="151"/>
    <s v="000000011806"/>
    <n v="5497"/>
    <s v="7373-18"/>
    <n v="0"/>
    <n v="89.2"/>
    <s v="TLON100-Caffia Coffee Group"/>
    <n v="-89.2"/>
    <n v="89.2"/>
    <x v="1"/>
    <n v="89.2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12"/>
    <s v="AP-PY"/>
    <x v="151"/>
    <s v="000000011807"/>
    <n v="5497"/>
    <s v="7373-19"/>
    <n v="0"/>
    <n v="75"/>
    <s v="TLOT100-Lotte Hardie Kravitz"/>
    <n v="-75"/>
    <n v="75"/>
    <x v="1"/>
    <n v="75"/>
    <s v="T"/>
    <s v="Lotte Hardie Kravitz"/>
    <s v="T - Lotte Hardie Kravitz"/>
    <x v="928"/>
    <x v="0"/>
    <s v="GIA"/>
    <x v="2"/>
    <b v="0"/>
    <n v="75"/>
    <x v="1"/>
  </r>
  <r>
    <s v="G-400-0400"/>
    <s v="GIA Bank Account"/>
    <s v="12"/>
    <s v="AP-PY"/>
    <x v="151"/>
    <s v="000000011808"/>
    <n v="5497"/>
    <s v="7373-20"/>
    <n v="0"/>
    <n v="75"/>
    <s v="TMAE100-Maeve Redmond"/>
    <n v="-75"/>
    <n v="75"/>
    <x v="1"/>
    <n v="75"/>
    <s v="T"/>
    <s v="Maeve Redmond"/>
    <s v="T - Maeve Redmond"/>
    <x v="929"/>
    <x v="0"/>
    <s v="GIA"/>
    <x v="2"/>
    <b v="0"/>
    <n v="75"/>
    <x v="1"/>
  </r>
  <r>
    <s v="G-400-0400"/>
    <s v="GIA Bank Account"/>
    <s v="12"/>
    <s v="AP-PY"/>
    <x v="151"/>
    <s v="000000011809"/>
    <n v="5497"/>
    <s v="7373-21"/>
    <n v="0"/>
    <n v="32.5"/>
    <s v="TMAT105-Matt Baker"/>
    <n v="-32.5"/>
    <n v="32.5"/>
    <x v="1"/>
    <n v="32.5"/>
    <s v="T"/>
    <s v="Matt Baker"/>
    <s v="T - Matt Baker"/>
    <x v="930"/>
    <x v="0"/>
    <s v="GIA"/>
    <x v="2"/>
    <b v="0"/>
    <n v="32.5"/>
    <x v="1"/>
  </r>
  <r>
    <s v="G-400-0400"/>
    <s v="GIA Bank Account"/>
    <s v="12"/>
    <s v="AP-PY"/>
    <x v="151"/>
    <s v="000000011810"/>
    <n v="5497"/>
    <s v="7373-22"/>
    <n v="0"/>
    <n v="75"/>
    <s v="TMOR105-Morvern Cunningham"/>
    <n v="-75"/>
    <n v="75"/>
    <x v="1"/>
    <n v="75"/>
    <s v="T"/>
    <s v="Morvern Cunningham"/>
    <s v="T - Morvern Cunningham"/>
    <x v="931"/>
    <x v="0"/>
    <s v="GIA"/>
    <x v="2"/>
    <b v="0"/>
    <n v="75"/>
    <x v="1"/>
  </r>
  <r>
    <s v="G-400-0400"/>
    <s v="GIA Bank Account"/>
    <s v="12"/>
    <s v="AP-PY"/>
    <x v="151"/>
    <s v="000000011811"/>
    <n v="5497"/>
    <s v="7373-23"/>
    <n v="0"/>
    <n v="75"/>
    <s v="TPAT102-Patricia Fleming Projects"/>
    <n v="-75"/>
    <n v="75"/>
    <x v="1"/>
    <n v="75"/>
    <s v="T"/>
    <s v="Patricia Fleming Projects"/>
    <s v="T - Patricia Fleming Projects"/>
    <x v="932"/>
    <x v="0"/>
    <s v="GIA"/>
    <x v="2"/>
    <b v="0"/>
    <n v="75"/>
    <x v="1"/>
  </r>
  <r>
    <s v="G-400-0400"/>
    <s v="GIA Bank Account"/>
    <s v="12"/>
    <s v="AP-PY"/>
    <x v="151"/>
    <s v="000000011812"/>
    <n v="5497"/>
    <s v="7373-24"/>
    <n v="0"/>
    <n v="173.3"/>
    <s v="TRAC105-Rachel MacLean"/>
    <n v="-173.3"/>
    <n v="173.3"/>
    <x v="1"/>
    <n v="173.3"/>
    <s v="T"/>
    <s v="Rachel MacLean"/>
    <s v="T - Rachel MacLean"/>
    <x v="933"/>
    <x v="0"/>
    <s v="GIA"/>
    <x v="2"/>
    <b v="0"/>
    <n v="173.3"/>
    <x v="1"/>
  </r>
  <r>
    <s v="G-400-0400"/>
    <s v="GIA Bank Account"/>
    <s v="12"/>
    <s v="AP-PY"/>
    <x v="151"/>
    <s v="000000011813"/>
    <n v="5497"/>
    <s v="7373-25"/>
    <n v="0"/>
    <n v="75"/>
    <s v="TSAM101-Samantha Clark"/>
    <n v="-75"/>
    <n v="75"/>
    <x v="1"/>
    <n v="75"/>
    <s v="T"/>
    <s v="Samantha Clark"/>
    <s v="T - Samantha Clark"/>
    <x v="934"/>
    <x v="0"/>
    <s v="GIA"/>
    <x v="2"/>
    <b v="0"/>
    <n v="75"/>
    <x v="1"/>
  </r>
  <r>
    <s v="G-400-0400"/>
    <s v="GIA Bank Account"/>
    <s v="12"/>
    <s v="AP-PY"/>
    <x v="151"/>
    <s v="000000011814"/>
    <n v="5497"/>
    <s v="7373-26"/>
    <n v="0"/>
    <n v="150"/>
    <s v="TSAR107-SCMC Projects"/>
    <n v="-150"/>
    <n v="150"/>
    <x v="1"/>
    <n v="150"/>
    <s v="T"/>
    <s v="SCMC Projects"/>
    <s v="T - SCMC Projects"/>
    <x v="935"/>
    <x v="0"/>
    <s v="GIA"/>
    <x v="2"/>
    <b v="0"/>
    <n v="150"/>
    <x v="1"/>
  </r>
  <r>
    <s v="G-400-0400"/>
    <s v="GIA Bank Account"/>
    <s v="12"/>
    <s v="AP-PY"/>
    <x v="151"/>
    <s v="000000011815"/>
    <n v="5497"/>
    <s v="7373-27"/>
    <n v="0"/>
    <n v="3725.86"/>
    <s v="TSCO121-ScottMoncrieff"/>
    <n v="-3725.86"/>
    <n v="3725.86"/>
    <x v="1"/>
    <n v="3725.86"/>
    <s v="T"/>
    <s v="ScottMoncrieff"/>
    <s v="T - ScottMoncrieff"/>
    <x v="305"/>
    <x v="0"/>
    <s v="GIA"/>
    <x v="2"/>
    <b v="0"/>
    <n v="23767.82"/>
    <x v="1"/>
  </r>
  <r>
    <s v="G-400-0400"/>
    <s v="GIA Bank Account"/>
    <s v="12"/>
    <s v="AP-PY"/>
    <x v="151"/>
    <s v="000000011816"/>
    <n v="5497"/>
    <s v="7373-28"/>
    <n v="0"/>
    <n v="75"/>
    <s v="TSCO135-Scott Hunter"/>
    <n v="-75"/>
    <n v="75"/>
    <x v="1"/>
    <n v="75"/>
    <s v="T"/>
    <s v="Scott Hunter"/>
    <s v="T - Scott Hunter"/>
    <x v="936"/>
    <x v="0"/>
    <s v="GIA"/>
    <x v="2"/>
    <b v="0"/>
    <n v="75"/>
    <x v="1"/>
  </r>
  <r>
    <s v="G-400-0400"/>
    <s v="GIA Bank Account"/>
    <s v="12"/>
    <s v="AP-PY"/>
    <x v="151"/>
    <s v="000000011817"/>
    <n v="5497"/>
    <s v="7373-29"/>
    <n v="0"/>
    <n v="1773.31"/>
    <s v="TSPR100-Spotless Commercial Cleaning Ltd"/>
    <n v="-1773.31"/>
    <n v="1773.31"/>
    <x v="1"/>
    <n v="1773.31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12"/>
    <s v="AP-PY"/>
    <x v="151"/>
    <s v="000000011818"/>
    <n v="5497"/>
    <s v="7373-30"/>
    <n v="0"/>
    <n v="75"/>
    <s v="TSTE128-Stephanie Vandemeulebroucke"/>
    <n v="-75"/>
    <n v="75"/>
    <x v="1"/>
    <n v="75"/>
    <s v="T"/>
    <s v="Stephanie Vandemeulebroucke"/>
    <s v="T - Stephanie Vandemeulebroucke"/>
    <x v="937"/>
    <x v="0"/>
    <s v="GIA"/>
    <x v="2"/>
    <b v="0"/>
    <n v="75"/>
    <x v="1"/>
  </r>
  <r>
    <s v="G-400-0400"/>
    <s v="GIA Bank Account"/>
    <s v="12"/>
    <s v="AP-PY"/>
    <x v="151"/>
    <s v="000000011819"/>
    <n v="5497"/>
    <s v="7373-31"/>
    <n v="0"/>
    <n v="1950"/>
    <s v="TSTR105-Straight Cut Media"/>
    <n v="-1950"/>
    <n v="1950"/>
    <x v="1"/>
    <n v="1950"/>
    <s v="T"/>
    <s v="Straight Cut Media"/>
    <s v="T - Straight Cut Media"/>
    <x v="257"/>
    <x v="0"/>
    <s v="GIA"/>
    <x v="2"/>
    <b v="0"/>
    <n v="9025"/>
    <x v="1"/>
  </r>
  <r>
    <s v="G-400-0400"/>
    <s v="GIA Bank Account"/>
    <s v="12"/>
    <s v="AP-PY"/>
    <x v="151"/>
    <s v="000000011820"/>
    <n v="5497"/>
    <s v="7373-32"/>
    <n v="0"/>
    <n v="75"/>
    <s v="TTHO101-Thomas Whittle"/>
    <n v="-75"/>
    <n v="75"/>
    <x v="1"/>
    <n v="75"/>
    <s v="T"/>
    <s v="Thomas Whittle"/>
    <s v="T - Thomas Whittle"/>
    <x v="938"/>
    <x v="0"/>
    <s v="GIA"/>
    <x v="2"/>
    <b v="0"/>
    <n v="75"/>
    <x v="1"/>
  </r>
  <r>
    <s v="G-400-0400"/>
    <s v="GIA Bank Account"/>
    <s v="12"/>
    <s v="AP-PY"/>
    <x v="151"/>
    <s v="000000011821"/>
    <n v="5497"/>
    <s v="7373-33"/>
    <n v="0"/>
    <n v="75"/>
    <s v="TTIF100-Tiffany Boyle"/>
    <n v="-75"/>
    <n v="75"/>
    <x v="1"/>
    <n v="75"/>
    <s v="T"/>
    <s v="Tiffany Boyle"/>
    <s v="T - Tiffany Boyle"/>
    <x v="939"/>
    <x v="0"/>
    <s v="GIA"/>
    <x v="2"/>
    <b v="0"/>
    <n v="75"/>
    <x v="1"/>
  </r>
  <r>
    <s v="G-400-0400"/>
    <s v="GIA Bank Account"/>
    <s v="12"/>
    <s v="AP-PY"/>
    <x v="151"/>
    <s v="000000011822"/>
    <n v="5497"/>
    <s v="7373-34"/>
    <n v="0"/>
    <n v="9960"/>
    <s v="TTNS100-TNS UK Ltd"/>
    <n v="-9960"/>
    <n v="9960"/>
    <x v="1"/>
    <n v="9960"/>
    <s v="T"/>
    <s v="TNS UK Ltd"/>
    <s v="T - TNS UK Ltd"/>
    <x v="684"/>
    <x v="23"/>
    <s v="GIA"/>
    <x v="2"/>
    <b v="0"/>
    <n v="29880"/>
    <x v="0"/>
  </r>
  <r>
    <s v="G-400-0400"/>
    <s v="GIA Bank Account"/>
    <s v="12"/>
    <s v="AP-PY"/>
    <x v="151"/>
    <s v="000000011823"/>
    <n v="5497"/>
    <s v="7373-35"/>
    <n v="0"/>
    <n v="250"/>
    <s v="TTOU001-The Touring Network (business name of PAN)"/>
    <n v="-250"/>
    <n v="250"/>
    <x v="1"/>
    <n v="250"/>
    <s v="T"/>
    <s v="The Touring Network (business name of PAN)"/>
    <s v="T - The Touring Network (business name of PAN)"/>
    <x v="31"/>
    <x v="0"/>
    <s v="GIA"/>
    <x v="2"/>
    <b v="0"/>
    <n v="446"/>
    <x v="1"/>
  </r>
  <r>
    <s v="G-400-0400"/>
    <s v="GIA Bank Account"/>
    <s v="12"/>
    <s v="AP-PY"/>
    <x v="152"/>
    <s v="000000011842"/>
    <n v="5525"/>
    <s v="7392-1"/>
    <n v="0"/>
    <n v="84.68"/>
    <s v="E1606-Jaine Lumsden"/>
    <n v="-84.68"/>
    <n v="84.68"/>
    <x v="0"/>
    <n v="0"/>
    <s v="E"/>
    <s v="Jaine Lumsden"/>
    <s v="E - Jaine Lumsden"/>
    <x v="0"/>
    <x v="0"/>
    <s v="GIA"/>
    <x v="0"/>
    <b v="0"/>
    <n v="334393.72000000003"/>
    <x v="0"/>
  </r>
  <r>
    <s v="G-400-0400"/>
    <s v="GIA Bank Account"/>
    <s v="12"/>
    <s v="AP-PY"/>
    <x v="152"/>
    <s v="000000011843"/>
    <n v="5525"/>
    <s v="7392-2"/>
    <n v="0"/>
    <n v="91.31"/>
    <s v="E1622-Karen Dick"/>
    <n v="-91.31"/>
    <n v="91.31"/>
    <x v="0"/>
    <n v="0"/>
    <s v="E"/>
    <s v="Karen Dick"/>
    <s v="E - Karen Dick"/>
    <x v="0"/>
    <x v="0"/>
    <s v="GIA"/>
    <x v="0"/>
    <b v="0"/>
    <n v="334393.72000000003"/>
    <x v="0"/>
  </r>
  <r>
    <s v="G-400-0400"/>
    <s v="GIA Bank Account"/>
    <s v="12"/>
    <s v="AP-PY"/>
    <x v="152"/>
    <s v="000000011844"/>
    <n v="5525"/>
    <s v="7392-3"/>
    <n v="0"/>
    <n v="720.7"/>
    <s v="E1735-Ian Smith"/>
    <n v="-720.7"/>
    <n v="720.7"/>
    <x v="0"/>
    <n v="0"/>
    <s v="E"/>
    <s v="Ian Smith"/>
    <s v="E - Ian Smith"/>
    <x v="0"/>
    <x v="0"/>
    <s v="GIA"/>
    <x v="0"/>
    <b v="0"/>
    <n v="334393.72000000003"/>
    <x v="0"/>
  </r>
  <r>
    <s v="G-400-0400"/>
    <s v="GIA Bank Account"/>
    <s v="12"/>
    <s v="AP-PY"/>
    <x v="152"/>
    <s v="000000011845"/>
    <n v="5525"/>
    <s v="7392-4"/>
    <n v="0"/>
    <n v="800"/>
    <s v="IGUR001-Gurcharan Singh"/>
    <n v="-800"/>
    <n v="800"/>
    <x v="1"/>
    <n v="800"/>
    <s v="I"/>
    <s v="Gurcharan Singh"/>
    <s v="I - Gurcharan Singh"/>
    <x v="521"/>
    <x v="0"/>
    <s v="GIA"/>
    <x v="1"/>
    <b v="0"/>
    <n v="4000"/>
    <x v="1"/>
  </r>
  <r>
    <s v="G-400-0400"/>
    <s v="GIA Bank Account"/>
    <s v="12"/>
    <s v="AP-PY"/>
    <x v="152"/>
    <s v="000000011846"/>
    <n v="5525"/>
    <s v="7392-5"/>
    <n v="0"/>
    <n v="883.2"/>
    <s v="TALB100-Alba Facilities Services Ltd"/>
    <n v="-883.2"/>
    <n v="883.2"/>
    <x v="1"/>
    <n v="883.2"/>
    <s v="T"/>
    <s v="Alba Facilities Services Ltd"/>
    <s v="T - Alba Facilities Services Ltd"/>
    <x v="13"/>
    <x v="0"/>
    <s v="GIA"/>
    <x v="2"/>
    <b v="0"/>
    <n v="12768"/>
    <x v="1"/>
  </r>
  <r>
    <s v="G-400-0400"/>
    <s v="GIA Bank Account"/>
    <s v="12"/>
    <s v="AP-PY"/>
    <x v="152"/>
    <s v="000000011847"/>
    <n v="5525"/>
    <s v="7392-6"/>
    <n v="0"/>
    <n v="29.78"/>
    <s v="TBUR100-Bupa Travel Services"/>
    <n v="-29.78"/>
    <n v="29.78"/>
    <x v="1"/>
    <n v="29.78"/>
    <s v="T"/>
    <s v="Bupa Travel Services"/>
    <s v="T - Bupa Travel Services"/>
    <x v="60"/>
    <x v="0"/>
    <s v="GIA"/>
    <x v="2"/>
    <b v="0"/>
    <n v="2249.3700000000003"/>
    <x v="1"/>
  </r>
  <r>
    <s v="G-400-0400"/>
    <s v="GIA Bank Account"/>
    <s v="12"/>
    <s v="AP-PY"/>
    <x v="152"/>
    <s v="000000011848"/>
    <n v="5525"/>
    <s v="7392-7"/>
    <n v="0"/>
    <n v="49.04"/>
    <s v="TCIT103-CITY MILK"/>
    <n v="-49.04"/>
    <n v="49.04"/>
    <x v="1"/>
    <n v="49.04"/>
    <s v="T"/>
    <s v="CITY MILK"/>
    <s v="T - CITY MILK"/>
    <x v="62"/>
    <x v="0"/>
    <s v="GIA"/>
    <x v="2"/>
    <b v="0"/>
    <n v="604.2700000000001"/>
    <x v="1"/>
  </r>
  <r>
    <s v="G-400-0400"/>
    <s v="GIA Bank Account"/>
    <s v="12"/>
    <s v="AP-PY"/>
    <x v="152"/>
    <s v="000000011849"/>
    <n v="5525"/>
    <s v="7392-8"/>
    <n v="0"/>
    <n v="259.5"/>
    <s v="TCLA112-Claire Hastings"/>
    <n v="-259.5"/>
    <n v="259.5"/>
    <x v="1"/>
    <n v="259.5"/>
    <s v="T"/>
    <s v="Claire Hastings"/>
    <s v="T - Claire Hastings"/>
    <x v="262"/>
    <x v="0"/>
    <s v="GIA"/>
    <x v="2"/>
    <b v="0"/>
    <n v="459.5"/>
    <x v="1"/>
  </r>
  <r>
    <s v="G-400-0400"/>
    <s v="GIA Bank Account"/>
    <s v="12"/>
    <s v="AP-PY"/>
    <x v="152"/>
    <s v="000000011850"/>
    <n v="5525"/>
    <s v="7392-9"/>
    <n v="0"/>
    <n v="75"/>
    <s v="TCOL106-Collins &amp; Grotto Studio"/>
    <n v="-75"/>
    <n v="75"/>
    <x v="1"/>
    <n v="75"/>
    <s v="T"/>
    <s v="Collins &amp; Grotto Studio"/>
    <s v="T - Collins &amp; Grotto Studio"/>
    <x v="940"/>
    <x v="0"/>
    <s v="GIA"/>
    <x v="2"/>
    <b v="0"/>
    <n v="75"/>
    <x v="1"/>
  </r>
  <r>
    <s v="G-400-0400"/>
    <s v="GIA Bank Account"/>
    <s v="12"/>
    <s v="AP-PY"/>
    <x v="152"/>
    <s v="000000011851"/>
    <n v="5525"/>
    <s v="7392-10"/>
    <n v="0"/>
    <n v="75"/>
    <s v="TCRE111-Creative Branch Scotland"/>
    <n v="-75"/>
    <n v="75"/>
    <x v="1"/>
    <n v="75"/>
    <s v="T"/>
    <s v="Creative Branch Scotland"/>
    <s v="T - Creative Branch Scotland"/>
    <x v="941"/>
    <x v="0"/>
    <s v="GIA"/>
    <x v="2"/>
    <b v="0"/>
    <n v="150"/>
    <x v="1"/>
  </r>
  <r>
    <s v="G-400-0400"/>
    <s v="GIA Bank Account"/>
    <s v="12"/>
    <s v="AP-PY"/>
    <x v="152"/>
    <s v="000000011852"/>
    <n v="5525"/>
    <s v="7392-11"/>
    <n v="0"/>
    <n v="24.9"/>
    <s v="TEAM100-Eagle Couriers (Scotland) Ltd"/>
    <n v="-24.9"/>
    <n v="24.9"/>
    <x v="1"/>
    <n v="24.9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12"/>
    <s v="AP-PY"/>
    <x v="152"/>
    <s v="000000011853"/>
    <n v="5525"/>
    <s v="7392-12"/>
    <n v="0"/>
    <n v="150"/>
    <s v="TEDI101-Edinburgh Arts Festival"/>
    <n v="-150"/>
    <n v="150"/>
    <x v="1"/>
    <n v="150"/>
    <s v="T"/>
    <s v="Edinburgh Arts Festival"/>
    <s v="T - Edinburgh Arts Festival"/>
    <x v="942"/>
    <x v="0"/>
    <s v="GIA"/>
    <x v="2"/>
    <b v="0"/>
    <n v="150"/>
    <x v="1"/>
  </r>
  <r>
    <s v="G-400-0400"/>
    <s v="GIA Bank Account"/>
    <s v="12"/>
    <s v="AP-PY"/>
    <x v="152"/>
    <s v="000000011854"/>
    <n v="5525"/>
    <s v="7392-13"/>
    <n v="0"/>
    <n v="41.99"/>
    <s v="TFOU101-Foundation For Community Dance"/>
    <n v="-41.99"/>
    <n v="41.99"/>
    <x v="1"/>
    <n v="41.99"/>
    <s v="T"/>
    <s v="Foundation For Community Dance"/>
    <s v="T - Foundation For Community Dance"/>
    <x v="943"/>
    <x v="0"/>
    <s v="GIA"/>
    <x v="2"/>
    <b v="0"/>
    <n v="291.99"/>
    <x v="1"/>
  </r>
  <r>
    <s v="G-400-0400"/>
    <s v="GIA Bank Account"/>
    <s v="12"/>
    <s v="AP-PY"/>
    <x v="152"/>
    <s v="000000011855"/>
    <n v="5525"/>
    <s v="7392-14"/>
    <n v="0"/>
    <n v="810.41"/>
    <s v="TISL100-Iron Mountain"/>
    <n v="-810.41"/>
    <n v="810.41"/>
    <x v="1"/>
    <n v="810.41"/>
    <s v="T"/>
    <s v="Iron Mountain"/>
    <s v="T - Iron Mountain"/>
    <x v="23"/>
    <x v="0"/>
    <s v="GIA"/>
    <x v="2"/>
    <b v="0"/>
    <n v="23628.210000000003"/>
    <x v="1"/>
  </r>
  <r>
    <s v="G-400-0400"/>
    <s v="GIA Bank Account"/>
    <s v="12"/>
    <s v="AP-PY"/>
    <x v="152"/>
    <s v="000000011856"/>
    <n v="5525"/>
    <s v="7392-15"/>
    <n v="0"/>
    <n v="75"/>
    <s v="TLAU105-Laura Robertson"/>
    <n v="-75"/>
    <n v="75"/>
    <x v="1"/>
    <n v="75"/>
    <s v="T"/>
    <s v="Laura Robertson"/>
    <s v="T - Laura Robertson"/>
    <x v="944"/>
    <x v="0"/>
    <s v="GIA"/>
    <x v="2"/>
    <b v="0"/>
    <n v="75"/>
    <x v="1"/>
  </r>
  <r>
    <s v="G-400-0400"/>
    <s v="GIA Bank Account"/>
    <s v="12"/>
    <s v="AP-PY"/>
    <x v="152"/>
    <s v="000000011857"/>
    <n v="5525"/>
    <s v="7392-16"/>
    <n v="0"/>
    <n v="2400"/>
    <s v="TLAW101-Law At Work Ltd"/>
    <n v="-2400"/>
    <n v="2400"/>
    <x v="1"/>
    <n v="2400"/>
    <s v="T"/>
    <s v="Law At Work Ltd"/>
    <s v="T - Law At Work Ltd"/>
    <x v="298"/>
    <x v="0"/>
    <s v="GIA"/>
    <x v="2"/>
    <b v="0"/>
    <n v="17280"/>
    <x v="1"/>
  </r>
  <r>
    <s v="G-400-0400"/>
    <s v="GIA Bank Account"/>
    <s v="12"/>
    <s v="AP-PY"/>
    <x v="152"/>
    <s v="000000011858"/>
    <n v="5525"/>
    <s v="7392-17"/>
    <n v="0"/>
    <n v="79.19"/>
    <s v="TMMD100-Misco"/>
    <n v="-79.19"/>
    <n v="79.19"/>
    <x v="1"/>
    <n v="79.19"/>
    <s v="T"/>
    <s v="Misco"/>
    <s v="T - Misco"/>
    <x v="449"/>
    <x v="0"/>
    <s v="GIA"/>
    <x v="2"/>
    <b v="0"/>
    <n v="4294.1999999999989"/>
    <x v="1"/>
  </r>
  <r>
    <s v="G-400-0400"/>
    <s v="GIA Bank Account"/>
    <s v="12"/>
    <s v="AP-PY"/>
    <x v="152"/>
    <s v="000000011859"/>
    <n v="5525"/>
    <s v="7392-18"/>
    <n v="0"/>
    <n v="75"/>
    <s v="TMOI100-Moira Innes"/>
    <n v="-75"/>
    <n v="75"/>
    <x v="1"/>
    <n v="75"/>
    <s v="T"/>
    <s v="Moira Innes"/>
    <s v="T - Moira Innes"/>
    <x v="945"/>
    <x v="0"/>
    <s v="GIA"/>
    <x v="2"/>
    <b v="0"/>
    <n v="75"/>
    <x v="1"/>
  </r>
  <r>
    <s v="G-400-0400"/>
    <s v="GIA Bank Account"/>
    <s v="12"/>
    <s v="AP-PY"/>
    <x v="152"/>
    <s v="000000011860"/>
    <n v="5525"/>
    <s v="7392-19"/>
    <n v="0"/>
    <n v="3125"/>
    <s v="TNOR108-Norman Howie"/>
    <n v="-3125"/>
    <n v="3125"/>
    <x v="1"/>
    <n v="3125"/>
    <s v="T"/>
    <s v="Norman Howie"/>
    <s v="T - Norman Howie"/>
    <x v="84"/>
    <x v="4"/>
    <s v="GIA"/>
    <x v="2"/>
    <b v="0"/>
    <n v="37610.199999999997"/>
    <x v="0"/>
  </r>
  <r>
    <s v="G-400-0400"/>
    <s v="GIA Bank Account"/>
    <s v="12"/>
    <s v="AP-PY"/>
    <x v="152"/>
    <s v="000000011861"/>
    <n v="5525"/>
    <s v="7392-20"/>
    <n v="0"/>
    <n v="208.38"/>
    <s v="TOFF102-Office Depot (UK) Ltd"/>
    <n v="-208.38"/>
    <n v="208.38"/>
    <x v="1"/>
    <n v="208.38"/>
    <s v="T"/>
    <s v="Office Depot (UK) Ltd"/>
    <s v="T - Office Depot (UK) Ltd"/>
    <x v="66"/>
    <x v="0"/>
    <s v="GIA"/>
    <x v="2"/>
    <b v="0"/>
    <n v="3402.7900000000004"/>
    <x v="1"/>
  </r>
  <r>
    <s v="G-400-0400"/>
    <s v="GIA Bank Account"/>
    <s v="12"/>
    <s v="AP-PY"/>
    <x v="152"/>
    <s v="000000011862"/>
    <n v="5525"/>
    <s v="7392-21"/>
    <n v="0"/>
    <n v="245.51"/>
    <s v="TPIS100-Pinpoint Scotland"/>
    <n v="-245.51"/>
    <n v="245.51"/>
    <x v="1"/>
    <n v="245.51"/>
    <s v="T"/>
    <s v="Pinpoint Scotland"/>
    <s v="T - Pinpoint Scotland"/>
    <x v="68"/>
    <x v="0"/>
    <s v="GIA"/>
    <x v="2"/>
    <b v="0"/>
    <n v="1344.6499999999999"/>
    <x v="1"/>
  </r>
  <r>
    <s v="G-400-0400"/>
    <s v="GIA Bank Account"/>
    <s v="12"/>
    <s v="AP-PY"/>
    <x v="152"/>
    <s v="000000011863"/>
    <n v="5525"/>
    <s v="7392-22"/>
    <n v="0"/>
    <n v="75"/>
    <s v="TSAR108-Sarah Strang"/>
    <n v="-75"/>
    <n v="75"/>
    <x v="1"/>
    <n v="75"/>
    <s v="T"/>
    <s v="Sarah Strang"/>
    <s v="T - Sarah Strang"/>
    <x v="946"/>
    <x v="0"/>
    <s v="GIA"/>
    <x v="2"/>
    <b v="0"/>
    <n v="75"/>
    <x v="1"/>
  </r>
  <r>
    <s v="G-400-0400"/>
    <s v="GIA Bank Account"/>
    <s v="12"/>
    <s v="AP-PY"/>
    <x v="152"/>
    <s v="000000011865"/>
    <n v="5525"/>
    <s v="7392-23"/>
    <n v="0"/>
    <n v="152.74"/>
    <s v="TSPR100-Spotless Commercial Cleaning Ltd"/>
    <n v="-152.74"/>
    <n v="152.74"/>
    <x v="1"/>
    <n v="152.74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12"/>
    <s v="AP-PY"/>
    <x v="152"/>
    <s v="000000011866"/>
    <n v="5525"/>
    <s v="7392-24"/>
    <n v="0"/>
    <n v="150"/>
    <s v="TTOR100-Torsten Lauschmann"/>
    <n v="-150"/>
    <n v="150"/>
    <x v="1"/>
    <n v="150"/>
    <s v="T"/>
    <s v="Torsten Lauschmann"/>
    <s v="T - Torsten Lauschmann"/>
    <x v="947"/>
    <x v="0"/>
    <s v="GIA"/>
    <x v="2"/>
    <b v="0"/>
    <n v="150"/>
    <x v="1"/>
  </r>
  <r>
    <s v="G-400-0400"/>
    <s v="GIA Bank Account"/>
    <s v="12"/>
    <s v="AP-PY"/>
    <x v="152"/>
    <s v="000000011867"/>
    <n v="5525"/>
    <s v="7392-25"/>
    <n v="0"/>
    <n v="50"/>
    <s v="TTOU001-The Touring Network (business name of PAN)"/>
    <n v="-50"/>
    <n v="50"/>
    <x v="1"/>
    <n v="50"/>
    <s v="T"/>
    <s v="The Touring Network (business name of PAN)"/>
    <s v="T - The Touring Network (business name of PAN)"/>
    <x v="31"/>
    <x v="0"/>
    <s v="GIA"/>
    <x v="2"/>
    <b v="0"/>
    <n v="446"/>
    <x v="1"/>
  </r>
  <r>
    <s v="G-400-0400"/>
    <s v="GIA Bank Account"/>
    <s v="12"/>
    <s v="AP-PY"/>
    <x v="152"/>
    <s v="000000011868"/>
    <n v="5525"/>
    <s v="7392-26"/>
    <n v="0"/>
    <n v="75"/>
    <s v="TVIR101-Virginia Hutchison"/>
    <n v="-75"/>
    <n v="75"/>
    <x v="1"/>
    <n v="75"/>
    <s v="T"/>
    <s v="Virginia Hutchison"/>
    <s v="T - Virginia Hutchison"/>
    <x v="948"/>
    <x v="0"/>
    <s v="GIA"/>
    <x v="2"/>
    <b v="0"/>
    <n v="75"/>
    <x v="1"/>
  </r>
  <r>
    <s v="G-400-0400"/>
    <s v="GIA Bank Account"/>
    <s v="12"/>
    <s v="AP-PY"/>
    <x v="152"/>
    <s v="000000011869"/>
    <n v="5525"/>
    <s v="7392-27"/>
    <n v="0"/>
    <n v="907.56"/>
    <s v="TVOD100-Vodafone Limited"/>
    <n v="-907.56"/>
    <n v="907.56"/>
    <x v="1"/>
    <n v="907.56"/>
    <s v="T"/>
    <s v="Vodafone Limited"/>
    <s v="T - Vodafone Limited"/>
    <x v="789"/>
    <x v="0"/>
    <s v="GIA"/>
    <x v="2"/>
    <b v="0"/>
    <n v="3943.97"/>
    <x v="1"/>
  </r>
  <r>
    <s v="G-400-0400"/>
    <s v="GIA Bank Account"/>
    <s v="12"/>
    <s v="AP-PY"/>
    <x v="152"/>
    <s v="000000011870"/>
    <n v="5525"/>
    <s v="7392-28"/>
    <n v="0"/>
    <n v="278.39999999999998"/>
    <s v="TWAA100-WHALE Arts Agency"/>
    <n v="-278.39999999999998"/>
    <n v="278.39999999999998"/>
    <x v="1"/>
    <n v="278.39999999999998"/>
    <s v="T"/>
    <s v="WHALE Arts Agency"/>
    <s v="T - WHALE Arts Agency"/>
    <x v="949"/>
    <x v="0"/>
    <s v="GIA"/>
    <x v="2"/>
    <b v="0"/>
    <n v="278.39999999999998"/>
    <x v="1"/>
  </r>
  <r>
    <s v="G-400-0400"/>
    <s v="GIA Bank Account"/>
    <s v="12"/>
    <s v="AP-PY"/>
    <x v="153"/>
    <s v="000000011871"/>
    <n v="5535"/>
    <s v="7413-1"/>
    <n v="0"/>
    <n v="81.2"/>
    <s v="E0254-Scott Donaldson"/>
    <n v="-81.2"/>
    <n v="81.2"/>
    <x v="0"/>
    <n v="0"/>
    <s v="E"/>
    <s v="Scott Donaldson"/>
    <s v="E - Scott Donaldson"/>
    <x v="0"/>
    <x v="0"/>
    <s v="GIA"/>
    <x v="0"/>
    <b v="0"/>
    <n v="334393.72000000003"/>
    <x v="0"/>
  </r>
  <r>
    <s v="G-400-0400"/>
    <s v="GIA Bank Account"/>
    <s v="12"/>
    <s v="AP-PY"/>
    <x v="153"/>
    <s v="000000011872"/>
    <n v="5535"/>
    <s v="7413-2"/>
    <n v="0"/>
    <n v="96.52"/>
    <s v="E0281-Louise Harris"/>
    <n v="-96.52"/>
    <n v="96.52"/>
    <x v="0"/>
    <n v="0"/>
    <s v="E"/>
    <s v="Louise Harris"/>
    <s v="E - Louise Harris"/>
    <x v="0"/>
    <x v="0"/>
    <s v="GIA"/>
    <x v="0"/>
    <b v="0"/>
    <n v="334393.72000000003"/>
    <x v="0"/>
  </r>
  <r>
    <s v="G-400-0400"/>
    <s v="GIA Bank Account"/>
    <s v="12"/>
    <s v="AP-PY"/>
    <x v="153"/>
    <s v="000000011873"/>
    <n v="5535"/>
    <s v="7413-3"/>
    <n v="0"/>
    <n v="75.510000000000005"/>
    <s v="E1808-Graham Reid"/>
    <n v="-75.510000000000005"/>
    <n v="75.510000000000005"/>
    <x v="0"/>
    <n v="0"/>
    <s v="E"/>
    <s v="Graham Reid"/>
    <s v="E - Graham Reid"/>
    <x v="0"/>
    <x v="0"/>
    <s v="GIA"/>
    <x v="0"/>
    <b v="0"/>
    <n v="334393.72000000003"/>
    <x v="0"/>
  </r>
  <r>
    <s v="G-400-0400"/>
    <s v="GIA Bank Account"/>
    <s v="12"/>
    <s v="AP-PY"/>
    <x v="153"/>
    <s v="000000011874"/>
    <n v="5535"/>
    <s v="7413-4"/>
    <n v="0"/>
    <n v="50"/>
    <s v="E1912-Janice McCready"/>
    <n v="-50"/>
    <n v="50"/>
    <x v="1"/>
    <n v="50"/>
    <s v="E"/>
    <s v="Janice McCready"/>
    <s v="E - Janice McCready"/>
    <x v="0"/>
    <x v="0"/>
    <s v="GIA"/>
    <x v="0"/>
    <b v="0"/>
    <n v="334393.72000000003"/>
    <x v="0"/>
  </r>
  <r>
    <s v="G-400-0400"/>
    <s v="GIA Bank Account"/>
    <s v="12"/>
    <s v="AP-PY"/>
    <x v="153"/>
    <s v="000000011875"/>
    <n v="5535"/>
    <s v="7413-5"/>
    <n v="0"/>
    <n v="37500"/>
    <s v="G100051-UZ Arts"/>
    <n v="-37500"/>
    <n v="37500"/>
    <x v="1"/>
    <n v="37500"/>
    <s v="G"/>
    <s v="UZ Arts"/>
    <s v="G - UZ Arts"/>
    <x v="335"/>
    <x v="0"/>
    <s v="GIA"/>
    <x v="1"/>
    <b v="1"/>
    <n v="86725"/>
    <x v="0"/>
  </r>
  <r>
    <s v="G-400-0400"/>
    <s v="GIA Bank Account"/>
    <s v="12"/>
    <s v="AP-PY"/>
    <x v="153"/>
    <s v="000000011876"/>
    <n v="5535"/>
    <s v="7413-6"/>
    <n v="0"/>
    <n v="64000"/>
    <s v="G100168-Scottish Dance Theatre"/>
    <n v="-64000"/>
    <n v="64000"/>
    <x v="1"/>
    <n v="64000"/>
    <s v="G"/>
    <s v="Scottish Dance Theatre"/>
    <s v="G - Scottish Dance Theatre"/>
    <x v="121"/>
    <x v="0"/>
    <s v="GIA"/>
    <x v="1"/>
    <b v="1"/>
    <n v="1018658"/>
    <x v="0"/>
  </r>
  <r>
    <s v="G-400-0400"/>
    <s v="GIA Bank Account"/>
    <s v="12"/>
    <s v="AP-PY"/>
    <x v="153"/>
    <s v="000000011877"/>
    <n v="5535"/>
    <s v="7413-7"/>
    <n v="0"/>
    <n v="11850"/>
    <s v="G100258-AC Projects/Alternative Currents Ltd"/>
    <n v="-11850"/>
    <n v="11850"/>
    <x v="1"/>
    <n v="11850"/>
    <s v="G"/>
    <s v="AC Projects/Alternative Currents Ltd"/>
    <s v="G - AC Projects/Alternative Currents Ltd"/>
    <x v="98"/>
    <x v="0"/>
    <s v="GIA"/>
    <x v="1"/>
    <b v="0"/>
    <n v="71100"/>
    <x v="0"/>
  </r>
  <r>
    <s v="G-400-0400"/>
    <s v="GIA Bank Account"/>
    <s v="12"/>
    <s v="AP-PY"/>
    <x v="153"/>
    <s v="000000011878"/>
    <n v="5535"/>
    <s v="7413-8"/>
    <n v="0"/>
    <n v="84250"/>
    <s v="G100316-Cultural Enterprise Office"/>
    <n v="-84250"/>
    <n v="84250"/>
    <x v="1"/>
    <n v="84250"/>
    <s v="G"/>
    <s v="Cultural Enterprise Office"/>
    <s v="G - Cultural Enterprise Office"/>
    <x v="950"/>
    <x v="0"/>
    <s v="GIA"/>
    <x v="1"/>
    <b v="1"/>
    <n v="476200"/>
    <x v="0"/>
  </r>
  <r>
    <s v="G-400-0400"/>
    <s v="GIA Bank Account"/>
    <s v="12"/>
    <s v="AP-PY"/>
    <x v="153"/>
    <s v="000000011879"/>
    <n v="5535"/>
    <s v="7413-9"/>
    <n v="0"/>
    <n v="50000"/>
    <s v="G100327-Arts and Business"/>
    <n v="-50000"/>
    <n v="50000"/>
    <x v="1"/>
    <n v="50000"/>
    <s v="G"/>
    <s v="Arts and Business"/>
    <s v="G - Arts and Business"/>
    <x v="951"/>
    <x v="0"/>
    <s v="GIA"/>
    <x v="1"/>
    <b v="1"/>
    <n v="200000"/>
    <x v="0"/>
  </r>
  <r>
    <s v="G-400-0400"/>
    <s v="GIA Bank Account"/>
    <s v="12"/>
    <s v="AP-PY"/>
    <x v="153"/>
    <s v="000000011880"/>
    <n v="5535"/>
    <s v="7413-10"/>
    <n v="0"/>
    <n v="500"/>
    <s v="G100665-Grainne Morton"/>
    <n v="-500"/>
    <n v="500"/>
    <x v="1"/>
    <n v="500"/>
    <s v="G"/>
    <s v="Grainne Morton"/>
    <s v="G - Grainne Morton"/>
    <x v="917"/>
    <x v="0"/>
    <s v="GIA"/>
    <x v="1"/>
    <b v="0"/>
    <n v="2000"/>
    <x v="1"/>
  </r>
  <r>
    <s v="G-400-0400"/>
    <s v="GIA Bank Account"/>
    <s v="12"/>
    <s v="AP-PY"/>
    <x v="153"/>
    <s v="000000011881"/>
    <n v="5535"/>
    <s v="7413-11"/>
    <n v="0"/>
    <n v="9000"/>
    <s v="G100680-Red Bridge Arts CIC"/>
    <n v="-9000"/>
    <n v="9000"/>
    <x v="1"/>
    <n v="9000"/>
    <s v="G"/>
    <s v="Red Bridge Arts CIC"/>
    <s v="G - Red Bridge Arts CIC"/>
    <x v="952"/>
    <x v="0"/>
    <s v="GIA"/>
    <x v="1"/>
    <b v="0"/>
    <n v="41372"/>
    <x v="0"/>
  </r>
  <r>
    <s v="G-400-0400"/>
    <s v="GIA Bank Account"/>
    <s v="12"/>
    <s v="AP-PY"/>
    <x v="153"/>
    <s v="000000011882"/>
    <n v="5535"/>
    <s v="7413-12"/>
    <n v="0"/>
    <n v="8063"/>
    <s v="G100681-Ramesh Meyyappan Productions"/>
    <n v="-8063"/>
    <n v="8063"/>
    <x v="1"/>
    <n v="8063"/>
    <s v="G"/>
    <s v="Ramesh Meyyappan Productions"/>
    <s v="G - Ramesh Meyyappan Productions"/>
    <x v="953"/>
    <x v="0"/>
    <s v="GIA"/>
    <x v="1"/>
    <b v="0"/>
    <n v="8063"/>
    <x v="1"/>
  </r>
  <r>
    <s v="G-400-0400"/>
    <s v="GIA Bank Account"/>
    <s v="12"/>
    <s v="AP-PY"/>
    <x v="153"/>
    <s v="000000011883"/>
    <n v="5535"/>
    <s v="7413-13"/>
    <n v="0"/>
    <n v="1000"/>
    <s v="ICAT002-Cathie Boyd"/>
    <n v="-1000"/>
    <n v="1000"/>
    <x v="1"/>
    <n v="1000"/>
    <s v="I"/>
    <s v="Cathie Boyd"/>
    <s v="I - Cathie Boyd"/>
    <x v="954"/>
    <x v="0"/>
    <s v="GIA"/>
    <x v="1"/>
    <b v="0"/>
    <n v="1000"/>
    <x v="1"/>
  </r>
  <r>
    <s v="G-400-0400"/>
    <s v="GIA Bank Account"/>
    <s v="12"/>
    <s v="AP-PY"/>
    <x v="153"/>
    <s v="000000011884"/>
    <n v="5535"/>
    <s v="7413-14"/>
    <n v="0"/>
    <n v="8188"/>
    <s v="ICHE001-Chem 19 Recording Limited"/>
    <n v="-8188"/>
    <n v="8188"/>
    <x v="1"/>
    <n v="8188"/>
    <s v="I"/>
    <s v="Chem 19 Recording Limited"/>
    <s v="I - Chem 19 Recording Limited"/>
    <x v="383"/>
    <x v="0"/>
    <s v="GIA"/>
    <x v="1"/>
    <b v="0"/>
    <n v="32188"/>
    <x v="0"/>
  </r>
  <r>
    <s v="G-400-0400"/>
    <s v="GIA Bank Account"/>
    <s v="12"/>
    <s v="AP-PY"/>
    <x v="153"/>
    <s v="000000011885"/>
    <n v="5535"/>
    <s v="7413-15"/>
    <n v="0"/>
    <n v="900"/>
    <s v="ICIA002-Ciara Barry"/>
    <n v="-900"/>
    <n v="900"/>
    <x v="1"/>
    <n v="900"/>
    <s v="I"/>
    <s v="Ciara Barry"/>
    <s v="I - Ciara Barry"/>
    <x v="955"/>
    <x v="0"/>
    <s v="GIA"/>
    <x v="1"/>
    <b v="0"/>
    <n v="900"/>
    <x v="1"/>
  </r>
  <r>
    <s v="G-400-0400"/>
    <s v="GIA Bank Account"/>
    <s v="12"/>
    <s v="AP-PY"/>
    <x v="153"/>
    <s v="000000011886"/>
    <n v="5535"/>
    <s v="7413-16"/>
    <n v="0"/>
    <n v="362790"/>
    <s v="ICIT015-City of Edinburgh Council"/>
    <n v="-362790"/>
    <n v="362790"/>
    <x v="1"/>
    <n v="362790"/>
    <s v="I"/>
    <s v="City of Edinburgh Council"/>
    <s v="I - City of Edinburgh Council"/>
    <x v="282"/>
    <x v="0"/>
    <s v="GIA"/>
    <x v="1"/>
    <b v="1"/>
    <n v="654412"/>
    <x v="0"/>
  </r>
  <r>
    <s v="G-400-0400"/>
    <s v="GIA Bank Account"/>
    <s v="12"/>
    <s v="AP-PY"/>
    <x v="153"/>
    <s v="000000011887"/>
    <n v="5535"/>
    <s v="7413-17"/>
    <n v="0"/>
    <n v="7500"/>
    <s v="ICRA006-Craft Town Scotland Limited"/>
    <n v="-7500"/>
    <n v="7500"/>
    <x v="1"/>
    <n v="7500"/>
    <s v="I"/>
    <s v="Craft Town Scotland Limited"/>
    <s v="I - Craft Town Scotland Limited"/>
    <x v="39"/>
    <x v="0"/>
    <s v="GIA"/>
    <x v="1"/>
    <b v="0"/>
    <n v="21700"/>
    <x v="1"/>
  </r>
  <r>
    <s v="G-400-0400"/>
    <s v="GIA Bank Account"/>
    <s v="12"/>
    <s v="AP-PY"/>
    <x v="153"/>
    <s v="000000011888"/>
    <n v="5535"/>
    <s v="7413-18"/>
    <n v="0"/>
    <n v="145811"/>
    <s v="IEAS002-East Dunbartonshire Council"/>
    <n v="-145811"/>
    <n v="145811"/>
    <x v="1"/>
    <n v="145811"/>
    <s v="I"/>
    <s v="East Dunbartonshire Council"/>
    <s v="I - East Dunbartonshire Council"/>
    <x v="41"/>
    <x v="0"/>
    <s v="GIA"/>
    <x v="1"/>
    <b v="1"/>
    <n v="342725"/>
    <x v="0"/>
  </r>
  <r>
    <s v="G-400-0400"/>
    <s v="GIA Bank Account"/>
    <s v="12"/>
    <s v="AP-PY"/>
    <x v="153"/>
    <s v="000000011889"/>
    <n v="5535"/>
    <s v="7413-19"/>
    <n v="0"/>
    <n v="176162"/>
    <s v="IFAL001-Falkirk Community Trust"/>
    <n v="-176162"/>
    <n v="176162"/>
    <x v="1"/>
    <n v="176162"/>
    <s v="I"/>
    <s v="Falkirk Community Trust"/>
    <s v="I - Falkirk Community Trust"/>
    <x v="606"/>
    <x v="0"/>
    <s v="GIA"/>
    <x v="1"/>
    <b v="1"/>
    <n v="260708"/>
    <x v="0"/>
  </r>
  <r>
    <s v="G-400-0400"/>
    <s v="GIA Bank Account"/>
    <s v="12"/>
    <s v="AP-PY"/>
    <x v="153"/>
    <s v="000000011890"/>
    <n v="5535"/>
    <s v="7413-20"/>
    <n v="0"/>
    <n v="80000"/>
    <s v="IFEI001-Feis Rois Ltd"/>
    <n v="-80000"/>
    <n v="80000"/>
    <x v="1"/>
    <n v="80000"/>
    <s v="I"/>
    <s v="Feis Rois Ltd"/>
    <s v="I - Feis Rois Ltd"/>
    <x v="669"/>
    <x v="0"/>
    <s v="GIA"/>
    <x v="1"/>
    <b v="1"/>
    <n v="174972"/>
    <x v="0"/>
  </r>
  <r>
    <s v="G-400-0400"/>
    <s v="GIA Bank Account"/>
    <s v="12"/>
    <s v="AP-PY"/>
    <x v="153"/>
    <s v="000000011891"/>
    <n v="5535"/>
    <s v="7413-21"/>
    <n v="0"/>
    <n v="41164"/>
    <s v="IFIN001-Findhorn Bay Arts"/>
    <n v="-41164"/>
    <n v="41164"/>
    <x v="1"/>
    <n v="41164"/>
    <s v="I"/>
    <s v="Findhorn Bay Arts"/>
    <s v="I - Findhorn Bay Arts"/>
    <x v="670"/>
    <x v="0"/>
    <s v="GIA"/>
    <x v="1"/>
    <b v="1"/>
    <n v="132828"/>
    <x v="0"/>
  </r>
  <r>
    <s v="G-400-0400"/>
    <s v="GIA Bank Account"/>
    <s v="12"/>
    <s v="AP-PY"/>
    <x v="153"/>
    <s v="000000011892"/>
    <n v="5535"/>
    <s v="7413-22"/>
    <n v="0"/>
    <n v="40000"/>
    <s v="IGLA026-Glasgow Clyde College"/>
    <n v="-40000"/>
    <n v="40000"/>
    <x v="1"/>
    <n v="40000"/>
    <s v="I"/>
    <s v="Glasgow Clyde College"/>
    <s v="I - Glasgow Clyde College"/>
    <x v="956"/>
    <x v="0"/>
    <s v="GIA"/>
    <x v="1"/>
    <b v="1"/>
    <n v="50000"/>
    <x v="0"/>
  </r>
  <r>
    <s v="G-400-0400"/>
    <s v="GIA Bank Account"/>
    <s v="12"/>
    <s v="AP-PY"/>
    <x v="153"/>
    <s v="000000011893"/>
    <n v="5535"/>
    <s v="7413-23"/>
    <n v="0"/>
    <n v="750"/>
    <s v="ILOU006-Louise Schmid"/>
    <n v="-750"/>
    <n v="750"/>
    <x v="1"/>
    <n v="750"/>
    <s v="I"/>
    <s v="Louise Schmid"/>
    <s v="I - Louise Schmid"/>
    <x v="957"/>
    <x v="0"/>
    <s v="GIA"/>
    <x v="1"/>
    <b v="0"/>
    <n v="750"/>
    <x v="1"/>
  </r>
  <r>
    <s v="G-400-0400"/>
    <s v="GIA Bank Account"/>
    <s v="12"/>
    <s v="AP-PY"/>
    <x v="153"/>
    <s v="000000011894"/>
    <n v="5535"/>
    <s v="7413-24"/>
    <n v="0"/>
    <n v="10000"/>
    <s v="IMAK001-Making Music Scotland"/>
    <n v="-10000"/>
    <n v="10000"/>
    <x v="1"/>
    <n v="10000"/>
    <s v="I"/>
    <s v="Making Music Scotland"/>
    <s v="I - Making Music Scotland"/>
    <x v="958"/>
    <x v="0"/>
    <s v="GIA"/>
    <x v="1"/>
    <b v="0"/>
    <n v="10000"/>
    <x v="1"/>
  </r>
  <r>
    <s v="G-400-0400"/>
    <s v="GIA Bank Account"/>
    <s v="12"/>
    <s v="AP-PY"/>
    <x v="153"/>
    <s v="000000011895"/>
    <n v="5535"/>
    <s v="7413-25"/>
    <n v="0"/>
    <n v="900"/>
    <s v="IRIC013-Richard Warden"/>
    <n v="-900"/>
    <n v="900"/>
    <x v="1"/>
    <n v="900"/>
    <s v="I"/>
    <s v="Richard Warden"/>
    <s v="I - Richard Warden"/>
    <x v="959"/>
    <x v="0"/>
    <s v="GIA"/>
    <x v="1"/>
    <b v="0"/>
    <n v="900"/>
    <x v="1"/>
  </r>
  <r>
    <s v="G-400-0400"/>
    <s v="GIA Bank Account"/>
    <s v="12"/>
    <s v="AP-PY"/>
    <x v="153"/>
    <s v="000000011896"/>
    <n v="5535"/>
    <s v="7413-26"/>
    <n v="0"/>
    <n v="9000"/>
    <s v="ISCO051-Scottish Music Information Centre Ltd"/>
    <n v="-9000"/>
    <n v="9000"/>
    <x v="1"/>
    <n v="9000"/>
    <s v="I"/>
    <s v="Scottish Music Information Centre Ltd"/>
    <s v="I - Scottish Music Information Centre Ltd"/>
    <x v="483"/>
    <x v="0"/>
    <s v="GIA"/>
    <x v="1"/>
    <b v="0"/>
    <n v="85000"/>
    <x v="0"/>
  </r>
  <r>
    <s v="G-400-0400"/>
    <s v="GIA Bank Account"/>
    <s v="12"/>
    <s v="AP-PY"/>
    <x v="153"/>
    <s v="000000011897"/>
    <n v="5535"/>
    <s v="7413-27"/>
    <n v="0"/>
    <n v="19989"/>
    <s v="IVOI001-Voice of My Own"/>
    <n v="-19989"/>
    <n v="19989"/>
    <x v="1"/>
    <n v="19989"/>
    <s v="I"/>
    <s v="Voice of My Own"/>
    <s v="I - Voice of My Own"/>
    <x v="139"/>
    <x v="0"/>
    <s v="GIA"/>
    <x v="1"/>
    <b v="0"/>
    <n v="114727"/>
    <x v="0"/>
  </r>
  <r>
    <s v="G-400-0400"/>
    <s v="GIA Bank Account"/>
    <s v="12"/>
    <s v="AP-PY"/>
    <x v="153"/>
    <s v="000000011898"/>
    <n v="5535"/>
    <s v="7413-28"/>
    <n v="0"/>
    <n v="15795"/>
    <s v="IYOU002-Young Scot"/>
    <n v="-15795"/>
    <n v="15795"/>
    <x v="1"/>
    <n v="15795"/>
    <s v="I"/>
    <s v="Young Scot"/>
    <s v="I - Young Scot"/>
    <x v="57"/>
    <x v="0"/>
    <s v="GIA"/>
    <x v="1"/>
    <b v="0"/>
    <n v="98565"/>
    <x v="0"/>
  </r>
  <r>
    <s v="G-400-0400"/>
    <s v="GIA Bank Account"/>
    <s v="12"/>
    <s v="AP-PY"/>
    <x v="153"/>
    <s v="000000011899"/>
    <n v="5535"/>
    <s v="7413-29"/>
    <n v="0"/>
    <n v="37.85"/>
    <s v="TARO100-Arnold Clark Finance Ltd"/>
    <n v="-37.85"/>
    <n v="37.85"/>
    <x v="1"/>
    <n v="37.85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12"/>
    <s v="AP-PY"/>
    <x v="153"/>
    <s v="000000011900"/>
    <n v="5535"/>
    <s v="7413-30"/>
    <n v="0"/>
    <n v="1040.8900000000001"/>
    <s v="TBRI111-British Telecommunications Plc"/>
    <n v="-1040.8900000000001"/>
    <n v="1040.8900000000001"/>
    <x v="1"/>
    <n v="1040.8900000000001"/>
    <s v="T"/>
    <s v="British Telecommunications Plc"/>
    <s v="T - British Telecommunications Plc"/>
    <x v="414"/>
    <x v="0"/>
    <s v="GIA"/>
    <x v="2"/>
    <b v="0"/>
    <n v="3718.79"/>
    <x v="1"/>
  </r>
  <r>
    <s v="G-400-0400"/>
    <s v="GIA Bank Account"/>
    <s v="12"/>
    <s v="AP-PY"/>
    <x v="153"/>
    <s v="000000011901"/>
    <n v="5535"/>
    <s v="7413-31"/>
    <n v="0"/>
    <n v="890.64"/>
    <s v="TCAP102-Capital Document Solutions Limited"/>
    <n v="-890.64"/>
    <n v="890.64"/>
    <x v="1"/>
    <n v="890.64"/>
    <s v="T"/>
    <s v="Capital Document Solutions Limited"/>
    <s v="T - Capital Document Solutions Limited"/>
    <x v="16"/>
    <x v="0"/>
    <s v="GIA"/>
    <x v="2"/>
    <b v="0"/>
    <n v="8914.119999999999"/>
    <x v="1"/>
  </r>
  <r>
    <s v="G-400-0400"/>
    <s v="GIA Bank Account"/>
    <s v="12"/>
    <s v="AP-PY"/>
    <x v="153"/>
    <s v="000000011902"/>
    <n v="5535"/>
    <s v="7413-32"/>
    <n v="0"/>
    <n v="483.53"/>
    <s v="TCIT105-City Cabs (Edinburgh) Ltd"/>
    <n v="-483.53"/>
    <n v="483.53"/>
    <x v="1"/>
    <n v="483.53"/>
    <s v="T"/>
    <s v="City Cabs (Edinburgh) Ltd"/>
    <s v="T - City Cabs (Edinburgh) Ltd"/>
    <x v="166"/>
    <x v="0"/>
    <s v="GIA"/>
    <x v="2"/>
    <b v="0"/>
    <n v="4761.08"/>
    <x v="1"/>
  </r>
  <r>
    <s v="G-400-0400"/>
    <s v="GIA Bank Account"/>
    <s v="12"/>
    <s v="AP-PY"/>
    <x v="153"/>
    <s v="000000011905"/>
    <n v="5535"/>
    <s v="7413-33"/>
    <n v="0"/>
    <n v="1440"/>
    <s v="TCOR102-The Corner Shop Public Relations (Scotland) Ltd"/>
    <n v="-1440"/>
    <n v="1440"/>
    <x v="1"/>
    <n v="1440"/>
    <s v="T"/>
    <s v="The Corner Shop Public Relations (Scotland) Ltd"/>
    <s v="T - The Corner Shop Public Relations (Scotland) Ltd"/>
    <x v="960"/>
    <x v="0"/>
    <s v="GIA"/>
    <x v="2"/>
    <b v="0"/>
    <n v="1440"/>
    <x v="1"/>
  </r>
  <r>
    <s v="G-400-0400"/>
    <s v="GIA Bank Account"/>
    <s v="12"/>
    <s v="AP-PY"/>
    <x v="153"/>
    <s v="000000011906"/>
    <n v="5535"/>
    <s v="7413-34"/>
    <n v="0"/>
    <n v="162.6"/>
    <s v="TEAM100-Eagle Couriers (Scotland) Ltd"/>
    <n v="-162.6"/>
    <n v="162.6"/>
    <x v="1"/>
    <n v="162.6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12"/>
    <s v="AP-PY"/>
    <x v="153"/>
    <s v="000000011907"/>
    <n v="5535"/>
    <s v="7413-35"/>
    <n v="0"/>
    <n v="75"/>
    <s v="THEL103-Helen Voce"/>
    <n v="-75"/>
    <n v="75"/>
    <x v="1"/>
    <n v="75"/>
    <s v="T"/>
    <s v="Helen Voce"/>
    <s v="T - Helen Voce"/>
    <x v="961"/>
    <x v="0"/>
    <s v="GIA"/>
    <x v="2"/>
    <b v="0"/>
    <n v="75"/>
    <x v="1"/>
  </r>
  <r>
    <s v="G-400-0400"/>
    <s v="GIA Bank Account"/>
    <s v="12"/>
    <s v="AP-PY"/>
    <x v="153"/>
    <s v="000000011908"/>
    <n v="5535"/>
    <s v="7413-36"/>
    <n v="0"/>
    <n v="75"/>
    <s v="THIL102-Hilary Nicoll"/>
    <n v="-75"/>
    <n v="75"/>
    <x v="1"/>
    <n v="75"/>
    <s v="T"/>
    <s v="Hilary Nicoll"/>
    <s v="T - Hilary Nicoll"/>
    <x v="962"/>
    <x v="0"/>
    <s v="GIA"/>
    <x v="2"/>
    <b v="0"/>
    <n v="5164.6000000000004"/>
    <x v="1"/>
  </r>
  <r>
    <s v="G-400-0400"/>
    <s v="GIA Bank Account"/>
    <s v="12"/>
    <s v="AP-PY"/>
    <x v="153"/>
    <s v="000000011909"/>
    <n v="5535"/>
    <s v="7413-37"/>
    <n v="0"/>
    <n v="75"/>
    <s v="TJEN108-Jenny Smith"/>
    <n v="-75"/>
    <n v="75"/>
    <x v="1"/>
    <n v="75"/>
    <s v="T"/>
    <s v="Jenny Smith"/>
    <s v="T - Jenny Smith"/>
    <x v="963"/>
    <x v="0"/>
    <s v="GIA"/>
    <x v="2"/>
    <b v="0"/>
    <n v="75"/>
    <x v="1"/>
  </r>
  <r>
    <s v="G-400-0400"/>
    <s v="GIA Bank Account"/>
    <s v="12"/>
    <s v="AP-PY"/>
    <x v="153"/>
    <s v="000000011910"/>
    <n v="5535"/>
    <s v="7413-38"/>
    <n v="0"/>
    <n v="146.46"/>
    <s v="TMAR109-Martel Ollerenshaw"/>
    <n v="-146.46"/>
    <n v="146.46"/>
    <x v="1"/>
    <n v="146.46"/>
    <s v="T"/>
    <s v="Martel Ollerenshaw"/>
    <s v="T - Martel Ollerenshaw"/>
    <x v="964"/>
    <x v="0"/>
    <s v="GIA"/>
    <x v="2"/>
    <b v="0"/>
    <n v="146.46"/>
    <x v="1"/>
  </r>
  <r>
    <s v="G-400-0400"/>
    <s v="GIA Bank Account"/>
    <s v="12"/>
    <s v="AP-PY"/>
    <x v="153"/>
    <s v="000000011911"/>
    <n v="5535"/>
    <s v="7413-39"/>
    <n v="0"/>
    <n v="432.96"/>
    <s v="TPAL100-Palmaris Services Ltd.,"/>
    <n v="-432.96"/>
    <n v="432.96"/>
    <x v="1"/>
    <n v="432.96"/>
    <s v="T"/>
    <s v="Palmaris Services Ltd.,"/>
    <s v="T - Palmaris Services Ltd.,"/>
    <x v="254"/>
    <x v="0"/>
    <s v="GIA"/>
    <x v="2"/>
    <b v="0"/>
    <n v="5692.1500000000005"/>
    <x v="1"/>
  </r>
  <r>
    <s v="G-400-0400"/>
    <s v="GIA Bank Account"/>
    <s v="12"/>
    <s v="AP-PY"/>
    <x v="153"/>
    <s v="000000011912"/>
    <n v="5535"/>
    <s v="7413-40"/>
    <n v="0"/>
    <n v="5950.72"/>
    <s v="TPUL101-Pulsant (Scotland) Ltd"/>
    <n v="-5950.72"/>
    <n v="5950.72"/>
    <x v="1"/>
    <n v="5950.72"/>
    <s v="T"/>
    <s v="Pulsant (Scotland) Ltd"/>
    <s v="T - Pulsant (Scotland) Ltd"/>
    <x v="91"/>
    <x v="6"/>
    <s v="GIA"/>
    <x v="2"/>
    <b v="0"/>
    <n v="50739.890000000007"/>
    <x v="0"/>
  </r>
  <r>
    <s v="G-400-0400"/>
    <s v="GIA Bank Account"/>
    <s v="12"/>
    <s v="AP-PY"/>
    <x v="153"/>
    <s v="000000011913"/>
    <n v="5535"/>
    <s v="7413-41"/>
    <n v="0"/>
    <n v="79.459999999999994"/>
    <s v="TSHR101-Shred-It Limited"/>
    <n v="-79.459999999999994"/>
    <n v="79.459999999999994"/>
    <x v="1"/>
    <n v="79.459999999999994"/>
    <s v="T"/>
    <s v="Shred-It Limited"/>
    <s v="T - Shred-It Limited"/>
    <x v="86"/>
    <x v="0"/>
    <s v="GIA"/>
    <x v="2"/>
    <b v="0"/>
    <n v="3247.48"/>
    <x v="1"/>
  </r>
  <r>
    <s v="G-400-0400"/>
    <s v="GIA Bank Account"/>
    <s v="12"/>
    <s v="AP-PY"/>
    <x v="153"/>
    <s v="000000011914"/>
    <n v="5535"/>
    <s v="7413-42"/>
    <n v="0"/>
    <n v="123.52"/>
    <s v="TSPO100-Spectrum Computer Supplies Ltd"/>
    <n v="-123.52"/>
    <n v="123.52"/>
    <x v="1"/>
    <n v="123.52"/>
    <s v="T"/>
    <s v="Spectrum Computer Supplies Ltd"/>
    <s v="T - Spectrum Computer Supplies Ltd"/>
    <x v="378"/>
    <x v="0"/>
    <s v="GIA"/>
    <x v="2"/>
    <b v="0"/>
    <n v="1166.5300000000002"/>
    <x v="1"/>
  </r>
  <r>
    <s v="G-400-0400"/>
    <s v="GIA Bank Account"/>
    <s v="12"/>
    <s v="AP-PY"/>
    <x v="153"/>
    <s v="000000011915"/>
    <n v="5535"/>
    <s v="7413-43"/>
    <n v="0"/>
    <n v="500"/>
    <s v="TSTO103-The Stove Network Ltd"/>
    <n v="-500"/>
    <n v="500"/>
    <x v="1"/>
    <n v="500"/>
    <s v="T"/>
    <s v="The Stove Network Ltd"/>
    <s v="T - The Stove Network Ltd"/>
    <x v="965"/>
    <x v="0"/>
    <s v="GIA"/>
    <x v="2"/>
    <b v="0"/>
    <n v="1270"/>
    <x v="1"/>
  </r>
  <r>
    <s v="G-400-0400"/>
    <s v="GIA Bank Account"/>
    <s v="12"/>
    <s v="AP-PY"/>
    <x v="153"/>
    <s v="000000011916"/>
    <n v="5535"/>
    <s v="7413-44"/>
    <n v="0"/>
    <n v="773.3"/>
    <s v="TSUS106-Susanna Beaumont"/>
    <n v="-773.3"/>
    <n v="773.3"/>
    <x v="1"/>
    <n v="773.3"/>
    <s v="T"/>
    <s v="Susanna Beaumont"/>
    <s v="T - Susanna Beaumont"/>
    <x v="966"/>
    <x v="0"/>
    <s v="GIA"/>
    <x v="2"/>
    <b v="0"/>
    <n v="773.3"/>
    <x v="1"/>
  </r>
  <r>
    <s v="G-400-0400"/>
    <s v="GIA Bank Account"/>
    <s v="12"/>
    <s v="AP-PY"/>
    <x v="153"/>
    <s v="000000011917"/>
    <n v="5535"/>
    <s v="7413-45"/>
    <n v="0"/>
    <n v="952"/>
    <s v="TUOE100-UOE Accommodation Ltd t/a Edinburgh First"/>
    <n v="-952"/>
    <n v="952"/>
    <x v="1"/>
    <n v="952"/>
    <s v="T"/>
    <s v="UOE Accommodation Ltd t/a Edinburgh First"/>
    <s v="T - UOE Accommodation Ltd t/a Edinburgh First"/>
    <x v="967"/>
    <x v="0"/>
    <s v="GIA"/>
    <x v="2"/>
    <b v="0"/>
    <n v="952"/>
    <x v="1"/>
  </r>
  <r>
    <s v="G-400-0400"/>
    <s v="GIA Bank Account"/>
    <s v="12"/>
    <s v="AP-PY"/>
    <x v="154"/>
    <s v="000000011918"/>
    <n v="5580"/>
    <s v="7432-1"/>
    <n v="0"/>
    <n v="121.1"/>
    <s v="E0254-Scott Donaldson"/>
    <n v="-121.1"/>
    <n v="121.1"/>
    <x v="0"/>
    <n v="0"/>
    <s v="E"/>
    <s v="Scott Donaldson"/>
    <s v="E - Scott Donaldson"/>
    <x v="0"/>
    <x v="0"/>
    <s v="GIA"/>
    <x v="0"/>
    <b v="0"/>
    <n v="334393.72000000003"/>
    <x v="0"/>
  </r>
  <r>
    <s v="G-400-0400"/>
    <s v="GIA Bank Account"/>
    <s v="12"/>
    <s v="AP-PY"/>
    <x v="154"/>
    <s v="000000011919"/>
    <n v="5580"/>
    <s v="7432-2"/>
    <n v="0"/>
    <n v="160.6"/>
    <s v="E0340-Karen Lannigan"/>
    <n v="-160.6"/>
    <n v="160.6"/>
    <x v="0"/>
    <n v="0"/>
    <s v="E"/>
    <s v="Karen Lannigan"/>
    <s v="E - Karen Lannigan"/>
    <x v="0"/>
    <x v="0"/>
    <s v="GIA"/>
    <x v="0"/>
    <b v="0"/>
    <n v="334393.72000000003"/>
    <x v="0"/>
  </r>
  <r>
    <s v="G-400-0400"/>
    <s v="GIA Bank Account"/>
    <s v="12"/>
    <s v="AP-PY"/>
    <x v="154"/>
    <s v="000000011920"/>
    <n v="5580"/>
    <s v="7432-3"/>
    <n v="0"/>
    <n v="79.650000000000006"/>
    <s v="E0424-Alastair Evans"/>
    <n v="-79.650000000000006"/>
    <n v="79.650000000000006"/>
    <x v="0"/>
    <n v="0"/>
    <s v="E"/>
    <s v="Alastair Evans"/>
    <s v="E - Alastair Evans"/>
    <x v="0"/>
    <x v="0"/>
    <s v="GIA"/>
    <x v="0"/>
    <b v="0"/>
    <n v="334393.72000000003"/>
    <x v="0"/>
  </r>
  <r>
    <s v="G-400-0400"/>
    <s v="GIA Bank Account"/>
    <s v="12"/>
    <s v="AP-PY"/>
    <x v="154"/>
    <s v="000000011921"/>
    <n v="5580"/>
    <s v="7432-4"/>
    <n v="0"/>
    <n v="36"/>
    <s v="E0425-Kenneth Fowler"/>
    <n v="-36"/>
    <n v="36"/>
    <x v="0"/>
    <n v="0"/>
    <s v="E"/>
    <s v="Kenneth Fowler"/>
    <s v="E - Kenneth Fowler"/>
    <x v="0"/>
    <x v="0"/>
    <s v="GIA"/>
    <x v="0"/>
    <b v="0"/>
    <n v="334393.72000000003"/>
    <x v="0"/>
  </r>
  <r>
    <s v="G-400-0400"/>
    <s v="GIA Bank Account"/>
    <s v="12"/>
    <s v="AP-PY"/>
    <x v="154"/>
    <s v="000000011922"/>
    <n v="5580"/>
    <s v="7432-5"/>
    <n v="0"/>
    <n v="168"/>
    <s v="E1739-Linda Cooper (Fenton)"/>
    <n v="-168"/>
    <n v="168"/>
    <x v="0"/>
    <n v="0"/>
    <s v="E"/>
    <s v="Linda Cooper (Fenton)"/>
    <s v="E - Linda Cooper (Fenton)"/>
    <x v="0"/>
    <x v="0"/>
    <s v="GIA"/>
    <x v="0"/>
    <b v="0"/>
    <n v="334393.72000000003"/>
    <x v="0"/>
  </r>
  <r>
    <s v="G-400-0400"/>
    <s v="GIA Bank Account"/>
    <s v="12"/>
    <s v="AP-PY"/>
    <x v="154"/>
    <s v="000000011923"/>
    <n v="5580"/>
    <s v="7432-6"/>
    <n v="0"/>
    <n v="114.54"/>
    <s v="E1866-Kirstin MacLeod"/>
    <n v="-114.54"/>
    <n v="114.54"/>
    <x v="0"/>
    <n v="0"/>
    <s v="E"/>
    <s v="Kirstin MacLeod"/>
    <s v="E - Kirstin MacLeod"/>
    <x v="0"/>
    <x v="0"/>
    <s v="GIA"/>
    <x v="0"/>
    <b v="0"/>
    <n v="334393.72000000003"/>
    <x v="0"/>
  </r>
  <r>
    <s v="G-400-0400"/>
    <s v="GIA Bank Account"/>
    <s v="12"/>
    <s v="AP-PY"/>
    <x v="154"/>
    <s v="000000011924"/>
    <n v="5580"/>
    <s v="7432-7"/>
    <n v="0"/>
    <n v="96.62"/>
    <s v="TARO100-Arnold Clark Finance Ltd"/>
    <n v="-96.62"/>
    <n v="96.62"/>
    <x v="1"/>
    <n v="96.62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12"/>
    <s v="AP-PY"/>
    <x v="154"/>
    <s v="000000011925"/>
    <n v="5580"/>
    <s v="7432-8"/>
    <n v="0"/>
    <n v="55240.77"/>
    <s v="TART109-Arts Council Retirement Plan (1994)"/>
    <n v="-55240.77"/>
    <n v="55240.77"/>
    <x v="1"/>
    <n v="55240.77"/>
    <s v="T"/>
    <s v="Arts Council Retirement Plan (1994)"/>
    <s v="T - Arts Council Retirement Plan (1994)"/>
    <x v="140"/>
    <x v="8"/>
    <s v="GIA"/>
    <x v="2"/>
    <b v="1"/>
    <n v="784441.02000000014"/>
    <x v="0"/>
  </r>
  <r>
    <s v="G-400-0400"/>
    <s v="GIA Bank Account"/>
    <s v="12"/>
    <s v="AP-PY"/>
    <x v="154"/>
    <s v="000000011935"/>
    <n v="5580"/>
    <s v="7432-9"/>
    <n v="0"/>
    <n v="174849.26"/>
    <s v="TCBR100-CBRE Ltd  (Ref 185797034648)"/>
    <n v="-174849.26"/>
    <n v="174849.26"/>
    <x v="1"/>
    <n v="174849.26"/>
    <s v="T"/>
    <s v="CBRE Ltd (Ref 185797034648)"/>
    <s v="T - CBRE Ltd (Ref 185797034648)"/>
    <x v="321"/>
    <x v="14"/>
    <s v="GIA"/>
    <x v="2"/>
    <b v="1"/>
    <n v="597366.90000000014"/>
    <x v="0"/>
  </r>
  <r>
    <s v="G-400-0400"/>
    <s v="GIA Bank Account"/>
    <s v="12"/>
    <s v="AP-PY"/>
    <x v="154"/>
    <s v="000000011936"/>
    <n v="5580"/>
    <s v="7432-10"/>
    <n v="0"/>
    <n v="479.99"/>
    <s v="TCHI101-Child Support Agency"/>
    <n v="-479.99"/>
    <n v="479.99"/>
    <x v="1"/>
    <n v="479.99"/>
    <s v="T"/>
    <s v="Child Support Agency"/>
    <s v="T - Child Support Agency"/>
    <x v="142"/>
    <x v="0"/>
    <s v="GIA"/>
    <x v="2"/>
    <b v="0"/>
    <n v="5719.9999999999991"/>
    <x v="1"/>
  </r>
  <r>
    <s v="G-400-0400"/>
    <s v="GIA Bank Account"/>
    <s v="12"/>
    <s v="AP-PY"/>
    <x v="154"/>
    <s v="000000011938"/>
    <n v="5580"/>
    <s v="7432-11"/>
    <n v="0"/>
    <n v="804.7"/>
    <s v="TCON100-Computershare Voucher Services"/>
    <n v="-804.7"/>
    <n v="804.7"/>
    <x v="1"/>
    <n v="804.7"/>
    <s v="T"/>
    <s v="Computershare Voucher Services"/>
    <s v="T - Computershare Voucher Services"/>
    <x v="11"/>
    <x v="0"/>
    <s v="GIA"/>
    <x v="2"/>
    <b v="0"/>
    <n v="10852.720000000001"/>
    <x v="1"/>
  </r>
  <r>
    <s v="G-400-0400"/>
    <s v="GIA Bank Account"/>
    <s v="12"/>
    <s v="AP-PY"/>
    <x v="154"/>
    <s v="000000011939"/>
    <n v="5580"/>
    <s v="7432-12"/>
    <n v="0"/>
    <n v="8685.9699999999993"/>
    <s v="TCUL105-Culture &amp; Sport Glasgow (Trading) CIC"/>
    <n v="-8685.9699999999993"/>
    <n v="8685.9699999999993"/>
    <x v="1"/>
    <n v="8685.9699999999993"/>
    <s v="T"/>
    <s v="Culture &amp; Sport Glasgow (Trading) CIC"/>
    <s v="T - Culture &amp; Sport Glasgow (Trading) CIC"/>
    <x v="393"/>
    <x v="0"/>
    <s v="GIA"/>
    <x v="2"/>
    <b v="0"/>
    <n v="12090.189999999999"/>
    <x v="1"/>
  </r>
  <r>
    <s v="G-400-0400"/>
    <s v="GIA Bank Account"/>
    <s v="12"/>
    <s v="AP-PY"/>
    <x v="154"/>
    <s v="000000011940"/>
    <n v="5580"/>
    <s v="7432-13"/>
    <n v="0"/>
    <n v="172.97"/>
    <s v="TEAM100-Eagle Couriers (Scotland) Ltd"/>
    <n v="-172.97"/>
    <n v="172.97"/>
    <x v="1"/>
    <n v="172.97"/>
    <s v="T"/>
    <s v="Eagle Couriers (Scotland) Ltd"/>
    <s v="T - Eagle Couriers (Scotland) Ltd"/>
    <x v="64"/>
    <x v="0"/>
    <s v="GIA"/>
    <x v="2"/>
    <b v="0"/>
    <n v="6324.47"/>
    <x v="1"/>
  </r>
  <r>
    <s v="G-400-0400"/>
    <s v="GIA Bank Account"/>
    <s v="12"/>
    <s v="AP-PY"/>
    <x v="154"/>
    <s v="000000011941"/>
    <n v="5580"/>
    <s v="7432-14"/>
    <n v="0"/>
    <n v="180.08"/>
    <s v="TFES100-Fergus Muir"/>
    <n v="-180.08"/>
    <n v="180.08"/>
    <x v="1"/>
    <n v="180.08"/>
    <s v="T"/>
    <s v="Fergus Muir"/>
    <s v="T - Fergus Muir"/>
    <x v="247"/>
    <x v="0"/>
    <s v="GIA"/>
    <x v="2"/>
    <b v="0"/>
    <n v="1291.22"/>
    <x v="1"/>
  </r>
  <r>
    <s v="G-400-0400"/>
    <s v="GIA Bank Account"/>
    <s v="12"/>
    <s v="AP-PY"/>
    <x v="154"/>
    <s v="000000011944"/>
    <n v="5580"/>
    <s v="7432-15"/>
    <n v="0"/>
    <n v="378.42"/>
    <s v="TGAY100-Galway Gourmet"/>
    <n v="-378.42"/>
    <n v="378.42"/>
    <x v="1"/>
    <n v="378.42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12"/>
    <s v="AP-PY"/>
    <x v="154"/>
    <s v="000000011945"/>
    <n v="5580"/>
    <s v="7432-16"/>
    <n v="0"/>
    <n v="14"/>
    <s v="TGAY102-GAYE"/>
    <n v="-14"/>
    <n v="14"/>
    <x v="1"/>
    <n v="14"/>
    <s v="T"/>
    <s v="GAYE"/>
    <s v="T - GAYE"/>
    <x v="144"/>
    <x v="0"/>
    <s v="GIA"/>
    <x v="2"/>
    <b v="0"/>
    <n v="168"/>
    <x v="1"/>
  </r>
  <r>
    <s v="G-400-0400"/>
    <s v="GIA Bank Account"/>
    <s v="12"/>
    <s v="AP-PY"/>
    <x v="154"/>
    <s v="000000011946"/>
    <n v="5580"/>
    <s v="7432-17"/>
    <n v="0"/>
    <n v="83965.74"/>
    <s v="THMR100-HM Revenue &amp; Customs Only - 961PP10305354"/>
    <n v="-83965.74"/>
    <n v="83965.74"/>
    <x v="1"/>
    <n v="83965.74"/>
    <s v="T"/>
    <s v="HM Revenue &amp; Customs Only - 961PP10305354"/>
    <s v="T - HM Revenue &amp; Customs Only - 961PP10305354"/>
    <x v="145"/>
    <x v="9"/>
    <s v="GIA"/>
    <x v="2"/>
    <b v="1"/>
    <n v="1030935.7799999999"/>
    <x v="0"/>
  </r>
  <r>
    <s v="G-400-0400"/>
    <s v="GIA Bank Account"/>
    <s v="12"/>
    <s v="AP-PY"/>
    <x v="154"/>
    <s v="000000011947"/>
    <n v="5580"/>
    <s v="7432-18"/>
    <n v="0"/>
    <n v="1370.58"/>
    <s v="THOL100-Hitachi Capital UK PLC"/>
    <n v="-1370.58"/>
    <n v="1370.58"/>
    <x v="1"/>
    <n v="1370.58"/>
    <s v="T"/>
    <s v="Hitachi Capital UK PLC"/>
    <s v="T - Hitachi Capital UK PLC"/>
    <x v="65"/>
    <x v="0"/>
    <s v="GIA"/>
    <x v="2"/>
    <b v="0"/>
    <n v="22908.730000000003"/>
    <x v="1"/>
  </r>
  <r>
    <s v="G-400-0400"/>
    <s v="GIA Bank Account"/>
    <s v="12"/>
    <s v="AP-PY"/>
    <x v="154"/>
    <s v="000000011948"/>
    <n v="5580"/>
    <s v="7432-19"/>
    <n v="0"/>
    <n v="480"/>
    <s v="THYN100-Hymans Robertson LLP"/>
    <n v="-480"/>
    <n v="480"/>
    <x v="1"/>
    <n v="480"/>
    <s v="T"/>
    <s v="Hymans Robertson LLP"/>
    <s v="T - Hymans Robertson LLP"/>
    <x v="79"/>
    <x v="0"/>
    <s v="GIA"/>
    <x v="2"/>
    <b v="0"/>
    <n v="12120"/>
    <x v="1"/>
  </r>
  <r>
    <s v="G-400-0400"/>
    <s v="GIA Bank Account"/>
    <s v="12"/>
    <s v="AP-PY"/>
    <x v="154"/>
    <s v="000000011949"/>
    <n v="5580"/>
    <s v="7432-20"/>
    <n v="0"/>
    <n v="1276.3800000000001"/>
    <s v="TISL100-Iron Mountain"/>
    <n v="-1276.3800000000001"/>
    <n v="1276.3800000000001"/>
    <x v="1"/>
    <n v="1276.3800000000001"/>
    <s v="T"/>
    <s v="Iron Mountain"/>
    <s v="T - Iron Mountain"/>
    <x v="23"/>
    <x v="0"/>
    <s v="GIA"/>
    <x v="2"/>
    <b v="0"/>
    <n v="23628.210000000003"/>
    <x v="1"/>
  </r>
  <r>
    <s v="G-400-0400"/>
    <s v="GIA Bank Account"/>
    <s v="12"/>
    <s v="AP-PY"/>
    <x v="154"/>
    <s v="000000011950"/>
    <n v="5580"/>
    <s v="7432-21"/>
    <n v="0"/>
    <n v="274.27999999999997"/>
    <s v="TMSF100-MSF Union Dues  -  Ref 38190751"/>
    <n v="-274.27999999999997"/>
    <n v="274.27999999999997"/>
    <x v="1"/>
    <n v="274.27999999999997"/>
    <s v="T"/>
    <s v="MSF Union Dues - Ref 38190751"/>
    <s v="T - MSF Union Dues - Ref 38190751"/>
    <x v="147"/>
    <x v="0"/>
    <s v="GIA"/>
    <x v="2"/>
    <b v="0"/>
    <n v="3608.3899999999994"/>
    <x v="1"/>
  </r>
  <r>
    <s v="G-400-0400"/>
    <s v="GIA Bank Account"/>
    <s v="12"/>
    <s v="AP-PY"/>
    <x v="154"/>
    <s v="000000011951"/>
    <n v="5580"/>
    <s v="7432-22"/>
    <n v="0"/>
    <n v="520"/>
    <s v="TOFF103-Office Care"/>
    <n v="-520"/>
    <n v="520"/>
    <x v="1"/>
    <n v="520"/>
    <s v="T"/>
    <s v="Office Care"/>
    <s v="T - Office Care"/>
    <x v="264"/>
    <x v="0"/>
    <s v="GIA"/>
    <x v="2"/>
    <b v="0"/>
    <n v="8491.49"/>
    <x v="1"/>
  </r>
  <r>
    <s v="G-400-0400"/>
    <s v="GIA Bank Account"/>
    <s v="12"/>
    <s v="AP-PY"/>
    <x v="154"/>
    <s v="000000011952"/>
    <n v="5580"/>
    <s v="7432-23"/>
    <n v="0"/>
    <n v="167.35"/>
    <s v="TPCS100-PCS"/>
    <n v="-167.35"/>
    <n v="167.35"/>
    <x v="1"/>
    <n v="167.35"/>
    <s v="T"/>
    <s v="PCS"/>
    <s v="T - PCS"/>
    <x v="148"/>
    <x v="0"/>
    <s v="GIA"/>
    <x v="2"/>
    <b v="0"/>
    <n v="1903.1800000000003"/>
    <x v="1"/>
  </r>
  <r>
    <s v="G-400-0400"/>
    <s v="GIA Bank Account"/>
    <s v="12"/>
    <s v="AP-PY"/>
    <x v="154"/>
    <s v="000000011953"/>
    <n v="5580"/>
    <s v="7432-24"/>
    <n v="0"/>
    <n v="30"/>
    <s v="TPLA102-Planet Numbers Ltd"/>
    <n v="-30"/>
    <n v="30"/>
    <x v="1"/>
    <n v="30"/>
    <s v="T"/>
    <s v="Planet Numbers Ltd"/>
    <s v="T - Planet Numbers Ltd"/>
    <x v="69"/>
    <x v="0"/>
    <s v="GIA"/>
    <x v="2"/>
    <b v="0"/>
    <n v="360"/>
    <x v="1"/>
  </r>
  <r>
    <s v="G-400-0400"/>
    <s v="GIA Bank Account"/>
    <s v="12"/>
    <s v="AP-PY"/>
    <x v="154"/>
    <s v="000000011954"/>
    <n v="5580"/>
    <s v="7432-25"/>
    <n v="0"/>
    <n v="10695"/>
    <s v="TRES100-Research Scotland"/>
    <n v="-10695"/>
    <n v="10695"/>
    <x v="1"/>
    <n v="10695"/>
    <s v="T"/>
    <s v="Research Scotland"/>
    <s v="T - Research Scotland"/>
    <x v="566"/>
    <x v="20"/>
    <s v="GIA"/>
    <x v="2"/>
    <b v="0"/>
    <n v="46259"/>
    <x v="0"/>
  </r>
  <r>
    <s v="G-400-0400"/>
    <s v="GIA Bank Account"/>
    <s v="12"/>
    <s v="AP-PY"/>
    <x v="154"/>
    <s v="000000011955"/>
    <n v="5580"/>
    <s v="7432-26"/>
    <n v="0"/>
    <n v="7270.44"/>
    <s v="TROY107-Royal National Theatre"/>
    <n v="-7270.44"/>
    <n v="7270.44"/>
    <x v="1"/>
    <n v="7270.44"/>
    <s v="T"/>
    <s v="Royal National Theatre"/>
    <s v="T - Royal National Theatre"/>
    <x v="762"/>
    <x v="0"/>
    <s v="GIA"/>
    <x v="2"/>
    <b v="0"/>
    <n v="12670.439999999999"/>
    <x v="1"/>
  </r>
  <r>
    <s v="G-400-0400"/>
    <s v="GIA Bank Account"/>
    <s v="12"/>
    <s v="AP-PY"/>
    <x v="154"/>
    <s v="000000011956"/>
    <n v="5580"/>
    <s v="7432-27"/>
    <n v="0"/>
    <n v="135"/>
    <s v="TSTR102-Strathclyde Pension Fund - EMP129/PF4313"/>
    <n v="-135"/>
    <n v="135"/>
    <x v="1"/>
    <n v="135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12"/>
    <s v="AP-PY"/>
    <x v="154"/>
    <s v="000000011957"/>
    <n v="5580"/>
    <s v="7432-28"/>
    <n v="0"/>
    <n v="12539.49"/>
    <s v="TSTR103-Strathclyde Pension Fund - EMP129/PF4313"/>
    <n v="-12539.49"/>
    <n v="12539.49"/>
    <x v="1"/>
    <n v="12539.49"/>
    <s v="T"/>
    <s v="Strathclyde Pension Fund - EMP129/PF4313"/>
    <s v="T - Strathclyde Pension Fund - EMP129/PF4313"/>
    <x v="149"/>
    <x v="8"/>
    <s v="GIA"/>
    <x v="2"/>
    <b v="0"/>
    <n v="155480.82"/>
    <x v="0"/>
  </r>
  <r>
    <s v="G-400-0400"/>
    <s v="GIA Bank Account"/>
    <s v="12"/>
    <s v="AP-PY"/>
    <x v="154"/>
    <s v="000000011958"/>
    <n v="5580"/>
    <s v="7432-29"/>
    <n v="0"/>
    <n v="300"/>
    <s v="TVAL102-Val McDermid"/>
    <n v="-300"/>
    <n v="300"/>
    <x v="1"/>
    <n v="300"/>
    <s v="T"/>
    <s v="Val McDermid"/>
    <s v="T - Val McDermid"/>
    <x v="968"/>
    <x v="0"/>
    <s v="GIA"/>
    <x v="2"/>
    <b v="0"/>
    <n v="300"/>
    <x v="1"/>
  </r>
  <r>
    <s v="G-400-0400"/>
    <s v="GIA Bank Account"/>
    <s v="12"/>
    <s v="AP-PY"/>
    <x v="155"/>
    <s v="000000011959"/>
    <n v="5590"/>
    <s v="7456-1"/>
    <n v="0"/>
    <n v="68.14"/>
    <s v="E0290-Jackie McNally"/>
    <n v="-68.14"/>
    <n v="68.14"/>
    <x v="0"/>
    <n v="0"/>
    <s v="E"/>
    <s v="Jackie McNally"/>
    <s v="E - Jackie McNally"/>
    <x v="0"/>
    <x v="0"/>
    <s v="GIA"/>
    <x v="0"/>
    <b v="0"/>
    <n v="334393.72000000003"/>
    <x v="0"/>
  </r>
  <r>
    <s v="G-400-0400"/>
    <s v="GIA Bank Account"/>
    <s v="12"/>
    <s v="AP-PY"/>
    <x v="155"/>
    <s v="000000011960"/>
    <n v="5590"/>
    <s v="7456-2"/>
    <n v="0"/>
    <n v="606.15"/>
    <s v="E0370-Robbie Allen"/>
    <n v="-606.15"/>
    <n v="606.15"/>
    <x v="0"/>
    <n v="0"/>
    <s v="E"/>
    <s v="Robbie Allen"/>
    <s v="E - Robbie Allen"/>
    <x v="0"/>
    <x v="0"/>
    <s v="GIA"/>
    <x v="0"/>
    <b v="0"/>
    <n v="334393.72000000003"/>
    <x v="0"/>
  </r>
  <r>
    <s v="G-400-0400"/>
    <s v="GIA Bank Account"/>
    <s v="12"/>
    <s v="AP-PY"/>
    <x v="155"/>
    <s v="000000011961"/>
    <n v="5590"/>
    <s v="7456-3"/>
    <n v="0"/>
    <n v="88"/>
    <s v="E0379-Mark Thomas"/>
    <n v="-88"/>
    <n v="88"/>
    <x v="0"/>
    <n v="0"/>
    <s v="E"/>
    <s v="Mark Thomas"/>
    <s v="E - Mark Thomas"/>
    <x v="0"/>
    <x v="0"/>
    <s v="GIA"/>
    <x v="0"/>
    <b v="0"/>
    <n v="334393.72000000003"/>
    <x v="0"/>
  </r>
  <r>
    <s v="G-400-0400"/>
    <s v="GIA Bank Account"/>
    <s v="12"/>
    <s v="AP-PY"/>
    <x v="155"/>
    <s v="000000011962"/>
    <n v="5590"/>
    <s v="7456-4"/>
    <n v="0"/>
    <n v="33.44"/>
    <s v="E0415-Vickie Ambrose"/>
    <n v="-33.44"/>
    <n v="33.44"/>
    <x v="0"/>
    <n v="0"/>
    <s v="E"/>
    <s v="Vickie Ambrose"/>
    <s v="E - Vickie Ambrose"/>
    <x v="0"/>
    <x v="0"/>
    <s v="GIA"/>
    <x v="0"/>
    <b v="0"/>
    <n v="334393.72000000003"/>
    <x v="0"/>
  </r>
  <r>
    <s v="G-400-0400"/>
    <s v="GIA Bank Account"/>
    <s v="12"/>
    <s v="AP-PY"/>
    <x v="155"/>
    <s v="000000011963"/>
    <n v="5590"/>
    <s v="7456-5"/>
    <n v="0"/>
    <n v="73.41"/>
    <s v="E0610-Lynsey McLeod"/>
    <n v="-73.41"/>
    <n v="73.41"/>
    <x v="0"/>
    <n v="0"/>
    <s v="E"/>
    <s v="Lynsey McLeod"/>
    <s v="E - Lynsey McLeod"/>
    <x v="0"/>
    <x v="0"/>
    <s v="GIA"/>
    <x v="0"/>
    <b v="0"/>
    <n v="334393.72000000003"/>
    <x v="0"/>
  </r>
  <r>
    <s v="G-400-0400"/>
    <s v="GIA Bank Account"/>
    <s v="12"/>
    <s v="AP-PY"/>
    <x v="155"/>
    <s v="000000011964"/>
    <n v="5590"/>
    <s v="7456-6"/>
    <n v="0"/>
    <n v="204.19"/>
    <s v="E1848-Raymond Black"/>
    <n v="-204.19"/>
    <n v="204.19"/>
    <x v="0"/>
    <n v="0"/>
    <s v="E"/>
    <s v="Raymond Black"/>
    <s v="E - Raymond Black"/>
    <x v="0"/>
    <x v="0"/>
    <s v="GIA"/>
    <x v="0"/>
    <b v="0"/>
    <n v="334393.72000000003"/>
    <x v="0"/>
  </r>
  <r>
    <s v="G-400-0400"/>
    <s v="GIA Bank Account"/>
    <s v="12"/>
    <s v="AP-PY"/>
    <x v="155"/>
    <s v="000000011965"/>
    <n v="5590"/>
    <s v="7456-7"/>
    <n v="0"/>
    <n v="1017.23"/>
    <s v="G100116-Centre for Contemporary Arts"/>
    <n v="-1017.23"/>
    <n v="1017.23"/>
    <x v="1"/>
    <n v="1017.23"/>
    <s v="G"/>
    <s v="Centre for Contemporary Arts"/>
    <s v="G - Centre for Contemporary Arts"/>
    <x v="180"/>
    <x v="0"/>
    <s v="GIA"/>
    <x v="1"/>
    <b v="0"/>
    <n v="667017.23"/>
    <x v="0"/>
  </r>
  <r>
    <s v="G-400-0400"/>
    <s v="GIA Bank Account"/>
    <s v="12"/>
    <s v="AP-PY"/>
    <x v="155"/>
    <s v="000000011966"/>
    <n v="5590"/>
    <s v="7456-8"/>
    <n v="0"/>
    <n v="80000"/>
    <s v="G100120-Comar"/>
    <n v="-80000"/>
    <n v="80000"/>
    <x v="1"/>
    <n v="80000"/>
    <s v="G"/>
    <s v="Comar"/>
    <s v="G - Comar"/>
    <x v="259"/>
    <x v="0"/>
    <s v="GIA"/>
    <x v="1"/>
    <b v="1"/>
    <n v="496666"/>
    <x v="0"/>
  </r>
  <r>
    <s v="G-400-0400"/>
    <s v="GIA Bank Account"/>
    <s v="12"/>
    <s v="AP-PY"/>
    <x v="155"/>
    <s v="000000011967"/>
    <n v="5590"/>
    <s v="7456-9"/>
    <n v="0"/>
    <n v="67500"/>
    <s v="G100170-Scottish Music Information Cen"/>
    <n v="-67500"/>
    <n v="67500"/>
    <x v="1"/>
    <n v="67500"/>
    <s v="G"/>
    <s v="Scottish Music Information Cen"/>
    <s v="G - Scottish Music Information Cen"/>
    <x v="228"/>
    <x v="0"/>
    <s v="GIA"/>
    <x v="1"/>
    <b v="1"/>
    <n v="314500"/>
    <x v="0"/>
  </r>
  <r>
    <s v="G-400-0400"/>
    <s v="GIA Bank Account"/>
    <s v="12"/>
    <s v="AP-PY"/>
    <x v="155"/>
    <s v="000000011968"/>
    <n v="5590"/>
    <s v="7456-10"/>
    <n v="0"/>
    <n v="10000"/>
    <s v="G100172-Scottish Sculpture Workshop"/>
    <n v="-10000"/>
    <n v="10000"/>
    <x v="1"/>
    <n v="10000"/>
    <s v="G"/>
    <s v="Scottish Sculpture Workshop"/>
    <s v="G - Scottish Sculpture Workshop"/>
    <x v="230"/>
    <x v="0"/>
    <s v="GIA"/>
    <x v="1"/>
    <b v="0"/>
    <n v="205000"/>
    <x v="0"/>
  </r>
  <r>
    <s v="G-400-0400"/>
    <s v="GIA Bank Account"/>
    <s v="12"/>
    <s v="AP-PY"/>
    <x v="155"/>
    <s v="000000011969"/>
    <n v="5590"/>
    <s v="7456-11"/>
    <n v="0"/>
    <n v="3000"/>
    <s v="G100694-KLOE"/>
    <n v="-3000"/>
    <n v="3000"/>
    <x v="1"/>
    <n v="3000"/>
    <s v="G"/>
    <s v="KLOE"/>
    <s v="G - KLOE"/>
    <x v="969"/>
    <x v="0"/>
    <s v="GIA"/>
    <x v="1"/>
    <b v="0"/>
    <n v="3000"/>
    <x v="1"/>
  </r>
  <r>
    <s v="G-400-0400"/>
    <s v="GIA Bank Account"/>
    <s v="12"/>
    <s v="AP-PY"/>
    <x v="155"/>
    <s v="000000011970"/>
    <n v="5590"/>
    <s v="7456-12"/>
    <n v="0"/>
    <n v="1688"/>
    <s v="G100695-Pinact"/>
    <n v="-1688"/>
    <n v="1688"/>
    <x v="1"/>
    <n v="1688"/>
    <s v="G"/>
    <s v="Pinact"/>
    <s v="G - Pinact"/>
    <x v="970"/>
    <x v="0"/>
    <s v="GIA"/>
    <x v="1"/>
    <b v="0"/>
    <n v="1688"/>
    <x v="1"/>
  </r>
  <r>
    <s v="G-400-0400"/>
    <s v="GIA Bank Account"/>
    <s v="12"/>
    <s v="AP-PY"/>
    <x v="155"/>
    <s v="000000011971"/>
    <n v="5590"/>
    <s v="7456-13"/>
    <n v="0"/>
    <n v="4054"/>
    <s v="IART017-A.R.Ts"/>
    <n v="-4054"/>
    <n v="4054"/>
    <x v="1"/>
    <n v="4054"/>
    <s v="I"/>
    <s v="A.R.Ts"/>
    <s v="I - A.R.Ts"/>
    <x v="971"/>
    <x v="0"/>
    <s v="GIA"/>
    <x v="1"/>
    <b v="0"/>
    <n v="4054"/>
    <x v="1"/>
  </r>
  <r>
    <s v="G-400-0400"/>
    <s v="GIA Bank Account"/>
    <s v="12"/>
    <s v="AP-PY"/>
    <x v="155"/>
    <s v="000000011972"/>
    <n v="5590"/>
    <s v="7456-14"/>
    <n v="0"/>
    <n v="734"/>
    <s v="IFUS001-Fusion Music Recordings"/>
    <n v="-734"/>
    <n v="734"/>
    <x v="1"/>
    <n v="734"/>
    <s v="I"/>
    <s v="Fusion Music Recordings"/>
    <s v="I - Fusion Music Recordings"/>
    <x v="972"/>
    <x v="0"/>
    <s v="GIA"/>
    <x v="1"/>
    <b v="0"/>
    <n v="734"/>
    <x v="1"/>
  </r>
  <r>
    <s v="G-400-0400"/>
    <s v="GIA Bank Account"/>
    <s v="12"/>
    <s v="AP-PY"/>
    <x v="155"/>
    <s v="000000011973"/>
    <n v="5590"/>
    <s v="7456-15"/>
    <n v="0"/>
    <n v="2475"/>
    <s v="IGAR006-Gary McNair"/>
    <n v="-2475"/>
    <n v="2475"/>
    <x v="1"/>
    <n v="2475"/>
    <s v="I"/>
    <s v="Gary McNair"/>
    <s v="I - Gary McNair"/>
    <x v="271"/>
    <x v="0"/>
    <s v="GIA"/>
    <x v="1"/>
    <b v="0"/>
    <n v="14540"/>
    <x v="1"/>
  </r>
  <r>
    <s v="G-400-0400"/>
    <s v="GIA Bank Account"/>
    <s v="12"/>
    <s v="AP-PY"/>
    <x v="155"/>
    <s v="000000011974"/>
    <n v="5590"/>
    <s v="7456-16"/>
    <n v="0"/>
    <n v="10389"/>
    <s v="IHOT001-Hot Chocolate Trust"/>
    <n v="-10389"/>
    <n v="10389"/>
    <x v="1"/>
    <n v="10389"/>
    <s v="I"/>
    <s v="Hot Chocolate Trust"/>
    <s v="I - Hot Chocolate Trust"/>
    <x v="272"/>
    <x v="0"/>
    <s v="GIA"/>
    <x v="1"/>
    <b v="0"/>
    <n v="61531"/>
    <x v="0"/>
  </r>
  <r>
    <s v="G-400-0400"/>
    <s v="GIA Bank Account"/>
    <s v="12"/>
    <s v="AP-PY"/>
    <x v="155"/>
    <s v="000000011975"/>
    <n v="5590"/>
    <s v="7456-17"/>
    <n v="0"/>
    <n v="3750"/>
    <s v="IIAI002-Iain Heggie"/>
    <n v="-3750"/>
    <n v="3750"/>
    <x v="1"/>
    <n v="3750"/>
    <s v="I"/>
    <s v="Iain Heggie"/>
    <s v="I - Iain Heggie"/>
    <x v="973"/>
    <x v="0"/>
    <s v="GIA"/>
    <x v="1"/>
    <b v="0"/>
    <n v="3750"/>
    <x v="1"/>
  </r>
  <r>
    <s v="G-400-0400"/>
    <s v="GIA Bank Account"/>
    <s v="12"/>
    <s v="AP-PY"/>
    <x v="155"/>
    <s v="000000011976"/>
    <n v="5590"/>
    <s v="7456-18"/>
    <n v="0"/>
    <n v="57817"/>
    <s v="IOUT003-Out of the Blue Arts and Education Trust"/>
    <n v="-57817"/>
    <n v="57817"/>
    <x v="1"/>
    <n v="57817"/>
    <s v="I"/>
    <s v="Out of the Blue Arts and Education Trust"/>
    <s v="I - Out of the Blue Arts and Education Trust"/>
    <x v="676"/>
    <x v="0"/>
    <s v="GIA"/>
    <x v="1"/>
    <b v="1"/>
    <n v="115634"/>
    <x v="0"/>
  </r>
  <r>
    <s v="G-400-0400"/>
    <s v="GIA Bank Account"/>
    <s v="12"/>
    <s v="AP-PY"/>
    <x v="155"/>
    <s v="000000011978"/>
    <n v="5590"/>
    <s v="7456-19"/>
    <n v="0"/>
    <n v="9250"/>
    <s v="ISCR002-Screen HI"/>
    <n v="-9250"/>
    <n v="9250"/>
    <x v="1"/>
    <n v="9250"/>
    <s v="I"/>
    <s v="Screen HI"/>
    <s v="I - Screen HI"/>
    <x v="696"/>
    <x v="0"/>
    <s v="GIA"/>
    <x v="1"/>
    <b v="0"/>
    <n v="11000"/>
    <x v="1"/>
  </r>
  <r>
    <s v="G-400-0400"/>
    <s v="GIA Bank Account"/>
    <s v="12"/>
    <s v="AP-PY"/>
    <x v="155"/>
    <s v="000000011979"/>
    <n v="5590"/>
    <s v="7456-20"/>
    <n v="0"/>
    <n v="14938"/>
    <s v="ISEN001-Sense Scotland"/>
    <n v="-14938"/>
    <n v="14938"/>
    <x v="1"/>
    <n v="14938"/>
    <s v="I"/>
    <s v="Sense Scotland"/>
    <s v="I - Sense Scotland"/>
    <x v="774"/>
    <x v="0"/>
    <s v="GIA"/>
    <x v="1"/>
    <b v="0"/>
    <n v="59754"/>
    <x v="0"/>
  </r>
  <r>
    <s v="G-400-0400"/>
    <s v="GIA Bank Account"/>
    <s v="12"/>
    <s v="AP-PY"/>
    <x v="155"/>
    <s v="000000011980"/>
    <n v="5590"/>
    <s v="7456-21"/>
    <n v="0"/>
    <n v="8941"/>
    <s v="ISHA002-Shaper Caper Limited"/>
    <n v="-8941"/>
    <n v="8941"/>
    <x v="1"/>
    <n v="8941"/>
    <s v="I"/>
    <s v="Shaper Caper Limited"/>
    <s v="I - Shaper Caper Limited"/>
    <x v="770"/>
    <x v="0"/>
    <s v="GIA"/>
    <x v="1"/>
    <b v="0"/>
    <n v="35767"/>
    <x v="0"/>
  </r>
  <r>
    <s v="G-400-0400"/>
    <s v="GIA Bank Account"/>
    <s v="12"/>
    <s v="AP-PY"/>
    <x v="155"/>
    <s v="000000011981"/>
    <n v="5590"/>
    <s v="7456-22"/>
    <n v="0"/>
    <n v="8288"/>
    <s v="ISTA003-Station House Media Unit"/>
    <n v="-8288"/>
    <n v="8288"/>
    <x v="1"/>
    <n v="8288"/>
    <s v="I"/>
    <s v="Station House Media Unit"/>
    <s v="I - Station House Media Unit"/>
    <x v="540"/>
    <x v="0"/>
    <s v="GIA"/>
    <x v="1"/>
    <b v="0"/>
    <n v="35788"/>
    <x v="0"/>
  </r>
  <r>
    <s v="G-400-0400"/>
    <s v="GIA Bank Account"/>
    <s v="12"/>
    <s v="AP-PY"/>
    <x v="155"/>
    <s v="000000011982"/>
    <n v="5590"/>
    <s v="7456-23"/>
    <n v="0"/>
    <n v="7500"/>
    <s v="ITEM001-The Templar Arts and Leisure Centre Trust"/>
    <n v="-7500"/>
    <n v="7500"/>
    <x v="1"/>
    <n v="7500"/>
    <s v="I"/>
    <s v="The Templar Arts and Leisure Centre Trust"/>
    <s v="I - The Templar Arts and Leisure Centre Trust"/>
    <x v="292"/>
    <x v="0"/>
    <s v="GIA"/>
    <x v="1"/>
    <b v="0"/>
    <n v="34850"/>
    <x v="0"/>
  </r>
  <r>
    <s v="G-400-0400"/>
    <s v="GIA Bank Account"/>
    <s v="12"/>
    <s v="AP-PY"/>
    <x v="155"/>
    <s v="000000011983"/>
    <n v="5590"/>
    <s v="7456-24"/>
    <n v="0"/>
    <n v="920"/>
    <s v="TCLA102-Claire Dow"/>
    <n v="-920"/>
    <n v="920"/>
    <x v="1"/>
    <n v="920"/>
    <s v="T"/>
    <s v="Claire Dow"/>
    <s v="T - Claire Dow"/>
    <x v="445"/>
    <x v="0"/>
    <s v="GIA"/>
    <x v="2"/>
    <b v="0"/>
    <n v="2300"/>
    <x v="1"/>
  </r>
  <r>
    <s v="G-400-0400"/>
    <s v="GIA Bank Account"/>
    <s v="12"/>
    <s v="AP-PY"/>
    <x v="155"/>
    <s v="000000011984"/>
    <n v="5590"/>
    <s v="7456-25"/>
    <n v="0"/>
    <n v="7.14"/>
    <s v="TGAY100-Galway Gourmet"/>
    <n v="-7.14"/>
    <n v="7.14"/>
    <x v="1"/>
    <n v="7.14"/>
    <s v="T"/>
    <s v="Galway Gourmet"/>
    <s v="T - Galway Gourmet"/>
    <x v="248"/>
    <x v="0"/>
    <s v="GIA"/>
    <x v="2"/>
    <b v="0"/>
    <n v="1978.8000000000002"/>
    <x v="1"/>
  </r>
  <r>
    <s v="G-400-0400"/>
    <s v="GIA Bank Account"/>
    <s v="12"/>
    <s v="AP-PY"/>
    <x v="155"/>
    <s v="000000011985"/>
    <n v="5590"/>
    <s v="7456-26"/>
    <n v="0"/>
    <n v="75"/>
    <s v="TJOA100-Joanna Baxter Wilson"/>
    <n v="-75"/>
    <n v="75"/>
    <x v="1"/>
    <n v="75"/>
    <s v="T"/>
    <s v="Joanna Baxter Wilson"/>
    <s v="T - Joanna Baxter Wilson"/>
    <x v="974"/>
    <x v="0"/>
    <s v="GIA"/>
    <x v="2"/>
    <b v="0"/>
    <n v="75"/>
    <x v="1"/>
  </r>
  <r>
    <s v="G-400-0400"/>
    <s v="GIA Bank Account"/>
    <s v="12"/>
    <s v="AP-PY"/>
    <x v="155"/>
    <s v="000000011986"/>
    <n v="5590"/>
    <s v="7456-27"/>
    <n v="0"/>
    <n v="528.98"/>
    <s v="TMAR115-Mary Morrison"/>
    <n v="-528.98"/>
    <n v="528.98"/>
    <x v="1"/>
    <n v="528.98"/>
    <s v="T"/>
    <s v="Mary Morrison"/>
    <s v="T - Mary Morrison"/>
    <x v="975"/>
    <x v="0"/>
    <s v="GIA"/>
    <x v="2"/>
    <b v="0"/>
    <n v="528.98"/>
    <x v="1"/>
  </r>
  <r>
    <s v="G-400-0400"/>
    <s v="GIA Bank Account"/>
    <s v="12"/>
    <s v="AP-PY"/>
    <x v="155"/>
    <s v="000000011987"/>
    <n v="5590"/>
    <s v="7456-28"/>
    <n v="0"/>
    <n v="796.8"/>
    <s v="TMCA101-McAdam King Business Psychology Ltd"/>
    <n v="-796.8"/>
    <n v="796.8"/>
    <x v="1"/>
    <n v="796.8"/>
    <s v="T"/>
    <s v="McAdam King Business Psychology Ltd"/>
    <s v="T - McAdam King Business Psychology Ltd"/>
    <x v="420"/>
    <x v="0"/>
    <s v="GIA"/>
    <x v="2"/>
    <b v="0"/>
    <n v="1809.6"/>
    <x v="1"/>
  </r>
  <r>
    <s v="G-400-0400"/>
    <s v="GIA Bank Account"/>
    <s v="12"/>
    <s v="AP-PY"/>
    <x v="155"/>
    <s v="000000011988"/>
    <n v="5590"/>
    <s v="7456-29"/>
    <n v="0"/>
    <n v="1134"/>
    <s v="TROY100-Ross Promotional Products Llimited"/>
    <n v="-1134"/>
    <n v="1134"/>
    <x v="1"/>
    <n v="1134"/>
    <s v="T"/>
    <s v="Ross Promotional Products Llimited"/>
    <s v="T - Ross Promotional Products Llimited"/>
    <x v="399"/>
    <x v="0"/>
    <s v="GIA"/>
    <x v="2"/>
    <b v="0"/>
    <n v="7125"/>
    <x v="1"/>
  </r>
  <r>
    <s v="G-400-0400"/>
    <s v="GIA Bank Account"/>
    <s v="12"/>
    <s v="AP-PY"/>
    <x v="155"/>
    <s v="000000011989"/>
    <n v="5590"/>
    <s v="7456-30"/>
    <n v="0"/>
    <n v="1000"/>
    <s v="TSCO114-Scottish Poetry Library"/>
    <n v="-1000"/>
    <n v="1000"/>
    <x v="1"/>
    <n v="1000"/>
    <s v="T"/>
    <s v="Scottish Poetry Library"/>
    <s v="T - Scottish Poetry Library"/>
    <x v="976"/>
    <x v="0"/>
    <s v="GIA"/>
    <x v="2"/>
    <b v="0"/>
    <n v="1000"/>
    <x v="1"/>
  </r>
  <r>
    <s v="G-400-0400"/>
    <s v="GIA Bank Account"/>
    <s v="12"/>
    <s v="AP-PY"/>
    <x v="155"/>
    <s v="000000011990"/>
    <n v="5590"/>
    <s v="7456-31"/>
    <n v="0"/>
    <n v="876.5"/>
    <s v="TSIO101-Sion Parkinson"/>
    <n v="-876.5"/>
    <n v="876.5"/>
    <x v="1"/>
    <n v="876.5"/>
    <s v="T"/>
    <s v="Sion Parkinson"/>
    <s v="T - Sion Parkinson"/>
    <x v="977"/>
    <x v="0"/>
    <s v="GIA"/>
    <x v="2"/>
    <b v="0"/>
    <n v="876.5"/>
    <x v="1"/>
  </r>
  <r>
    <s v="G-400-0400"/>
    <s v="GIA Bank Account"/>
    <s v="12"/>
    <s v="AP-PY"/>
    <x v="156"/>
    <s v="000000011991"/>
    <n v="5606"/>
    <s v="7482-1"/>
    <n v="0"/>
    <n v="59.3"/>
    <s v="E0925-Andrew Leitch"/>
    <n v="-59.3"/>
    <n v="59.3"/>
    <x v="0"/>
    <n v="0"/>
    <s v="E"/>
    <s v="Andrew Leitch"/>
    <s v="E - Andrew Leitch"/>
    <x v="0"/>
    <x v="0"/>
    <s v="GIA"/>
    <x v="0"/>
    <b v="0"/>
    <n v="334393.72000000003"/>
    <x v="0"/>
  </r>
  <r>
    <s v="G-400-0400"/>
    <s v="GIA Bank Account"/>
    <s v="12"/>
    <s v="AP-PY"/>
    <x v="156"/>
    <s v="000000011992"/>
    <n v="5606"/>
    <s v="7482-2"/>
    <n v="0"/>
    <n v="34.75"/>
    <s v="E1792-Petrea Cooney"/>
    <n v="-34.75"/>
    <n v="34.75"/>
    <x v="0"/>
    <n v="0"/>
    <s v="E"/>
    <s v="Petrea Cooney"/>
    <s v="E - Petrea Cooney"/>
    <x v="0"/>
    <x v="0"/>
    <s v="GIA"/>
    <x v="0"/>
    <b v="0"/>
    <n v="334393.72000000003"/>
    <x v="0"/>
  </r>
  <r>
    <s v="G-400-0400"/>
    <s v="GIA Bank Account"/>
    <s v="12"/>
    <s v="AP-PY"/>
    <x v="156"/>
    <s v="000000011994"/>
    <n v="5606"/>
    <s v="7482-3"/>
    <n v="0"/>
    <n v="591.42999999999995"/>
    <s v="E1865-Brodie Pringle"/>
    <n v="-591.42999999999995"/>
    <n v="591.42999999999995"/>
    <x v="0"/>
    <n v="0"/>
    <s v="E"/>
    <s v="Brodie Pringle"/>
    <s v="E - Brodie Pringle"/>
    <x v="0"/>
    <x v="0"/>
    <s v="GIA"/>
    <x v="0"/>
    <b v="0"/>
    <n v="334393.72000000003"/>
    <x v="0"/>
  </r>
  <r>
    <s v="G-400-0400"/>
    <s v="GIA Bank Account"/>
    <s v="12"/>
    <s v="AP-PY"/>
    <x v="156"/>
    <s v="000000011995"/>
    <n v="5606"/>
    <s v="7482-4"/>
    <n v="0"/>
    <n v="6"/>
    <s v="E1903-Alison White"/>
    <n v="-6"/>
    <n v="6"/>
    <x v="0"/>
    <n v="0"/>
    <s v="E"/>
    <s v="Alison White"/>
    <s v="E - Alison White"/>
    <x v="0"/>
    <x v="0"/>
    <s v="GIA"/>
    <x v="0"/>
    <b v="0"/>
    <n v="334393.72000000003"/>
    <x v="0"/>
  </r>
  <r>
    <s v="G-400-0400"/>
    <s v="GIA Bank Account"/>
    <s v="12"/>
    <s v="AP-PY"/>
    <x v="156"/>
    <s v="000000011996"/>
    <n v="5606"/>
    <s v="7482-5"/>
    <n v="0"/>
    <n v="60"/>
    <s v="E1923-Stephanie Saint"/>
    <n v="-60"/>
    <n v="60"/>
    <x v="0"/>
    <n v="0"/>
    <s v="E"/>
    <s v="Stephanie Saint"/>
    <s v="E - Stephanie Saint"/>
    <x v="0"/>
    <x v="0"/>
    <s v="GIA"/>
    <x v="0"/>
    <b v="0"/>
    <n v="334393.72000000003"/>
    <x v="0"/>
  </r>
  <r>
    <s v="G-400-0400"/>
    <s v="GIA Bank Account"/>
    <s v="12"/>
    <s v="AP-PY"/>
    <x v="156"/>
    <s v="000000011998"/>
    <n v="5606"/>
    <s v="7482-6"/>
    <n v="0"/>
    <n v="1752"/>
    <s v="G100140-Fire Exit Ltd"/>
    <n v="-1752"/>
    <n v="1752"/>
    <x v="1"/>
    <n v="1752"/>
    <s v="G"/>
    <s v="Fire Exit Ltd"/>
    <s v="G - Fire Exit Ltd"/>
    <x v="203"/>
    <x v="0"/>
    <s v="GIA"/>
    <x v="1"/>
    <b v="0"/>
    <n v="176752"/>
    <x v="0"/>
  </r>
  <r>
    <s v="G-400-0400"/>
    <s v="GIA Bank Account"/>
    <s v="12"/>
    <s v="AP-PY"/>
    <x v="156"/>
    <s v="000000011999"/>
    <n v="5606"/>
    <s v="7482-7"/>
    <n v="0"/>
    <n v="7500"/>
    <s v="G100466-St Andrews Voices"/>
    <n v="-7500"/>
    <n v="7500"/>
    <x v="1"/>
    <n v="7500"/>
    <s v="G"/>
    <s v="St Andrews Voices"/>
    <s v="G - St Andrews Voices"/>
    <x v="978"/>
    <x v="0"/>
    <s v="GIA"/>
    <x v="1"/>
    <b v="0"/>
    <n v="11000"/>
    <x v="1"/>
  </r>
  <r>
    <s v="G-400-0400"/>
    <s v="GIA Bank Account"/>
    <s v="12"/>
    <s v="AP-PY"/>
    <x v="156"/>
    <s v="000000012000"/>
    <n v="5606"/>
    <s v="7482-8"/>
    <n v="0"/>
    <n v="8750"/>
    <s v="IBRI002-British Council Scotland"/>
    <n v="-8750"/>
    <n v="8750"/>
    <x v="1"/>
    <n v="8750"/>
    <s v="I"/>
    <s v="British Council Scotland"/>
    <s v="I - British Council Scotland"/>
    <x v="456"/>
    <x v="0"/>
    <s v="GIA"/>
    <x v="1"/>
    <b v="0"/>
    <n v="72855"/>
    <x v="0"/>
  </r>
  <r>
    <s v="G-400-0400"/>
    <s v="GIA Bank Account"/>
    <s v="12"/>
    <s v="AP-PY"/>
    <x v="156"/>
    <s v="000000012001"/>
    <n v="5606"/>
    <s v="7482-9"/>
    <n v="0"/>
    <n v="15000"/>
    <s v="IENT100-Enterprise Music Scotland"/>
    <n v="-15000"/>
    <n v="15000"/>
    <x v="1"/>
    <n v="15000"/>
    <s v="I"/>
    <s v="Enterprise Music Scotland"/>
    <s v="I - Enterprise Music Scotland"/>
    <x v="979"/>
    <x v="0"/>
    <s v="GIA"/>
    <x v="1"/>
    <b v="0"/>
    <n v="15000"/>
    <x v="1"/>
  </r>
  <r>
    <s v="G-400-0400"/>
    <s v="GIA Bank Account"/>
    <s v="12"/>
    <s v="AP-PY"/>
    <x v="156"/>
    <s v="000000012002"/>
    <n v="5606"/>
    <s v="7482-10"/>
    <n v="0"/>
    <n v="15186"/>
    <s v="IEYS001-Escape Youth Services"/>
    <n v="-15186"/>
    <n v="15186"/>
    <x v="1"/>
    <n v="15186"/>
    <s v="I"/>
    <s v="Escape Youth Services"/>
    <s v="I - Escape Youth Services"/>
    <x v="980"/>
    <x v="0"/>
    <s v="GIA"/>
    <x v="1"/>
    <b v="0"/>
    <n v="15186"/>
    <x v="1"/>
  </r>
  <r>
    <s v="G-400-0400"/>
    <s v="GIA Bank Account"/>
    <s v="12"/>
    <s v="AP-PY"/>
    <x v="156"/>
    <s v="000000012003"/>
    <n v="5606"/>
    <s v="7482-11"/>
    <n v="0"/>
    <n v="3187"/>
    <s v="IRSD001-RSD Recording Studios"/>
    <n v="-3187"/>
    <n v="3187"/>
    <x v="1"/>
    <n v="3187"/>
    <s v="I"/>
    <s v="RSD Recording Studios"/>
    <s v="I - RSD Recording Studios"/>
    <x v="689"/>
    <x v="0"/>
    <s v="GIA"/>
    <x v="1"/>
    <b v="0"/>
    <n v="12750"/>
    <x v="1"/>
  </r>
  <r>
    <s v="G-400-0400"/>
    <s v="GIA Bank Account"/>
    <s v="12"/>
    <s v="AP-PY"/>
    <x v="156"/>
    <s v="000000012004"/>
    <n v="5606"/>
    <s v="7482-12"/>
    <n v="0"/>
    <n v="4428.38"/>
    <s v="IS9F001-S9fifty"/>
    <n v="-4428.38"/>
    <n v="4428.38"/>
    <x v="1"/>
    <n v="4428.38"/>
    <s v="I"/>
    <s v="S9fifty"/>
    <s v="I - S9fifty"/>
    <x v="720"/>
    <x v="0"/>
    <s v="GIA"/>
    <x v="1"/>
    <b v="0"/>
    <n v="17928.38"/>
    <x v="1"/>
  </r>
  <r>
    <s v="G-400-0400"/>
    <s v="GIA Bank Account"/>
    <s v="12"/>
    <s v="AP-PY"/>
    <x v="156"/>
    <s v="000000012005"/>
    <n v="5606"/>
    <s v="7482-13"/>
    <n v="0"/>
    <n v="28250"/>
    <s v="ISCO020-Scottish Youth Dance (Y Dance)"/>
    <n v="-28250"/>
    <n v="28250"/>
    <x v="1"/>
    <n v="28250"/>
    <s v="I"/>
    <s v="Scottish Youth Dance (Y Dance)"/>
    <s v="I - Scottish Youth Dance (Y Dance)"/>
    <x v="539"/>
    <x v="0"/>
    <s v="GIA"/>
    <x v="1"/>
    <b v="1"/>
    <n v="81313"/>
    <x v="0"/>
  </r>
  <r>
    <s v="G-400-0400"/>
    <s v="GIA Bank Account"/>
    <s v="12"/>
    <s v="AP-PY"/>
    <x v="156"/>
    <s v="000000012006"/>
    <n v="5606"/>
    <s v="7482-14"/>
    <n v="0"/>
    <n v="820.6"/>
    <s v="TALE101-Alexia Holt"/>
    <n v="-820.6"/>
    <n v="820.6"/>
    <x v="1"/>
    <n v="820.6"/>
    <s v="T"/>
    <s v="Alexia Holt"/>
    <s v="T - Alexia Holt"/>
    <x v="981"/>
    <x v="0"/>
    <s v="GIA"/>
    <x v="2"/>
    <b v="0"/>
    <n v="820.6"/>
    <x v="1"/>
  </r>
  <r>
    <s v="G-400-0400"/>
    <s v="GIA Bank Account"/>
    <s v="12"/>
    <s v="AP-PY"/>
    <x v="156"/>
    <s v="000000012007"/>
    <n v="5606"/>
    <s v="7482-15"/>
    <n v="0"/>
    <n v="500"/>
    <s v="TASH101-Ashrafunneesa Hussain"/>
    <n v="-500"/>
    <n v="500"/>
    <x v="1"/>
    <n v="500"/>
    <s v="T"/>
    <s v="Ashrafunneesa Hussain"/>
    <s v="T - Ashrafunneesa Hussain"/>
    <x v="649"/>
    <x v="0"/>
    <s v="GIA"/>
    <x v="2"/>
    <b v="0"/>
    <n v="6106.79"/>
    <x v="1"/>
  </r>
  <r>
    <s v="G-400-0400"/>
    <s v="GIA Bank Account"/>
    <s v="12"/>
    <s v="AP-PY"/>
    <x v="156"/>
    <s v="000000012008"/>
    <n v="5606"/>
    <s v="7482-16"/>
    <n v="0"/>
    <n v="102.15"/>
    <s v="TBRI113-Brian OhEadhra"/>
    <n v="-102.15"/>
    <n v="102.15"/>
    <x v="1"/>
    <n v="102.15"/>
    <s v="T"/>
    <s v="Brian OhEadhra"/>
    <s v="T - Brian OhEadhra"/>
    <x v="391"/>
    <x v="0"/>
    <s v="GIA"/>
    <x v="2"/>
    <b v="0"/>
    <n v="947.16"/>
    <x v="1"/>
  </r>
  <r>
    <s v="G-400-0400"/>
    <s v="GIA Bank Account"/>
    <s v="12"/>
    <s v="AP-PY"/>
    <x v="156"/>
    <s v="000000012010"/>
    <n v="5606"/>
    <s v="7482-17"/>
    <n v="0"/>
    <n v="972.05"/>
    <s v="TCAP103-Capita Travel and Events"/>
    <n v="-972.05"/>
    <n v="972.05"/>
    <x v="1"/>
    <n v="972.05"/>
    <s v="T"/>
    <s v="Capita Travel and Events"/>
    <s v="T - Capita Travel and Events"/>
    <x v="330"/>
    <x v="15"/>
    <s v="GIA"/>
    <x v="2"/>
    <b v="0"/>
    <n v="68437.789999999994"/>
    <x v="0"/>
  </r>
  <r>
    <s v="G-400-0400"/>
    <s v="GIA Bank Account"/>
    <s v="12"/>
    <s v="AP-PY"/>
    <x v="156"/>
    <s v="000000012011"/>
    <n v="5606"/>
    <s v="7482-18"/>
    <n v="0"/>
    <n v="75"/>
    <s v="TCRE111-Creative Branch Scotland"/>
    <n v="-75"/>
    <n v="75"/>
    <x v="1"/>
    <n v="75"/>
    <s v="T"/>
    <s v="Creative Branch Scotland"/>
    <s v="T - Creative Branch Scotland"/>
    <x v="941"/>
    <x v="0"/>
    <s v="GIA"/>
    <x v="2"/>
    <b v="0"/>
    <n v="150"/>
    <x v="1"/>
  </r>
  <r>
    <s v="G-400-0400"/>
    <s v="GIA Bank Account"/>
    <s v="12"/>
    <s v="AP-PY"/>
    <x v="156"/>
    <s v="000000012012"/>
    <n v="5606"/>
    <s v="7482-19"/>
    <n v="0"/>
    <n v="54"/>
    <s v="TDTP100-Double Take Projections"/>
    <n v="-54"/>
    <n v="54"/>
    <x v="1"/>
    <n v="54"/>
    <s v="T"/>
    <s v="Double Take Projections"/>
    <s v="T - Double Take Projections"/>
    <x v="982"/>
    <x v="0"/>
    <s v="GIA"/>
    <x v="2"/>
    <b v="0"/>
    <n v="54"/>
    <x v="1"/>
  </r>
  <r>
    <s v="G-400-0400"/>
    <s v="GIA Bank Account"/>
    <s v="12"/>
    <s v="AP-PY"/>
    <x v="156"/>
    <s v="000000012013"/>
    <n v="5606"/>
    <s v="7482-20"/>
    <n v="0"/>
    <n v="360"/>
    <s v="TDUM100-Drew Farrell Photography"/>
    <n v="-360"/>
    <n v="360"/>
    <x v="1"/>
    <n v="360"/>
    <s v="T"/>
    <s v="Drew Farrell Photography"/>
    <s v="T - Drew Farrell Photography"/>
    <x v="19"/>
    <x v="0"/>
    <s v="GIA"/>
    <x v="2"/>
    <b v="0"/>
    <n v="2880"/>
    <x v="1"/>
  </r>
  <r>
    <s v="G-400-0400"/>
    <s v="GIA Bank Account"/>
    <s v="12"/>
    <s v="AP-PY"/>
    <x v="156"/>
    <s v="000000012014"/>
    <n v="5606"/>
    <s v="7482-21"/>
    <n v="0"/>
    <n v="95.28"/>
    <s v="TEDG100-Eden Springs UK Ltd"/>
    <n v="-95.28"/>
    <n v="95.28"/>
    <x v="1"/>
    <n v="95.28"/>
    <s v="T"/>
    <s v="Eden Springs UK Ltd"/>
    <s v="T - Eden Springs UK Ltd"/>
    <x v="324"/>
    <x v="0"/>
    <s v="GIA"/>
    <x v="2"/>
    <b v="0"/>
    <n v="1320.8600000000001"/>
    <x v="1"/>
  </r>
  <r>
    <s v="G-400-0400"/>
    <s v="GIA Bank Account"/>
    <s v="12"/>
    <s v="AP-PY"/>
    <x v="156"/>
    <s v="000000012016"/>
    <n v="5606"/>
    <s v="7482-22"/>
    <n v="0"/>
    <n v="195.5"/>
    <s v="TEMB100-Embo Ltd"/>
    <n v="-195.5"/>
    <n v="195.5"/>
    <x v="1"/>
    <n v="195.5"/>
    <s v="T"/>
    <s v="Embo Ltd"/>
    <s v="T - Embo Ltd"/>
    <x v="263"/>
    <x v="0"/>
    <s v="GIA"/>
    <x v="2"/>
    <b v="0"/>
    <n v="1827.5"/>
    <x v="1"/>
  </r>
  <r>
    <s v="G-400-0400"/>
    <s v="GIA Bank Account"/>
    <s v="12"/>
    <s v="AP-PY"/>
    <x v="156"/>
    <s v="000000012017"/>
    <n v="5606"/>
    <s v="7482-23"/>
    <n v="0"/>
    <n v="75"/>
    <s v="TFRA107-Francesca Zappia"/>
    <n v="-75"/>
    <n v="75"/>
    <x v="1"/>
    <n v="75"/>
    <s v="T"/>
    <s v="Francesca Zappia"/>
    <s v="T - Francesca Zappia"/>
    <x v="983"/>
    <x v="0"/>
    <s v="GIA"/>
    <x v="2"/>
    <b v="0"/>
    <n v="75"/>
    <x v="1"/>
  </r>
  <r>
    <s v="G-400-0400"/>
    <s v="GIA Bank Account"/>
    <s v="12"/>
    <s v="AP-PY"/>
    <x v="156"/>
    <s v="000000012018"/>
    <n v="5606"/>
    <s v="7482-24"/>
    <n v="0"/>
    <n v="75"/>
    <s v="TINL100-Inge Panneels"/>
    <n v="-75"/>
    <n v="75"/>
    <x v="1"/>
    <n v="75"/>
    <s v="T"/>
    <s v="Inge Panneels"/>
    <s v="T - Inge Panneels"/>
    <x v="984"/>
    <x v="0"/>
    <s v="GIA"/>
    <x v="2"/>
    <b v="0"/>
    <n v="75"/>
    <x v="1"/>
  </r>
  <r>
    <s v="G-400-0400"/>
    <s v="GIA Bank Account"/>
    <s v="12"/>
    <s v="AP-PY"/>
    <x v="156"/>
    <s v="000000012019"/>
    <n v="5606"/>
    <s v="7482-25"/>
    <n v="0"/>
    <n v="75"/>
    <s v="TJAC106-Jacqueline Donachie"/>
    <n v="-75"/>
    <n v="75"/>
    <x v="1"/>
    <n v="75"/>
    <s v="T"/>
    <s v="Jacqueline Donachie"/>
    <s v="T - Jacqueline Donachie"/>
    <x v="985"/>
    <x v="0"/>
    <s v="GIA"/>
    <x v="2"/>
    <b v="0"/>
    <n v="75"/>
    <x v="1"/>
  </r>
  <r>
    <s v="G-400-0400"/>
    <s v="GIA Bank Account"/>
    <s v="12"/>
    <s v="AP-PY"/>
    <x v="156"/>
    <s v="000000012020"/>
    <n v="5606"/>
    <s v="7482-26"/>
    <n v="0"/>
    <n v="57.12"/>
    <s v="TJUL104-Jules Cafe Ltd"/>
    <n v="-57.12"/>
    <n v="57.12"/>
    <x v="1"/>
    <n v="57.12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12"/>
    <s v="AP-PY"/>
    <x v="156"/>
    <s v="000000012021"/>
    <n v="5606"/>
    <s v="7482-27"/>
    <n v="0"/>
    <n v="64.349999999999994"/>
    <s v="TLON100-Caffia Coffee Group"/>
    <n v="-64.349999999999994"/>
    <n v="64.349999999999994"/>
    <x v="1"/>
    <n v="64.349999999999994"/>
    <s v="T"/>
    <s v="Caffia Coffee Group"/>
    <s v="T - Caffia Coffee Group"/>
    <x v="82"/>
    <x v="0"/>
    <s v="GIA"/>
    <x v="2"/>
    <b v="0"/>
    <n v="1936.8000000000002"/>
    <x v="1"/>
  </r>
  <r>
    <s v="G-400-0400"/>
    <s v="GIA Bank Account"/>
    <s v="12"/>
    <s v="AP-PY"/>
    <x v="156"/>
    <s v="000000012022"/>
    <n v="5606"/>
    <s v="7482-28"/>
    <n v="0"/>
    <n v="75"/>
    <s v="TMAR116-Marigold Multimedia Ltd"/>
    <n v="-75"/>
    <n v="75"/>
    <x v="1"/>
    <n v="75"/>
    <s v="T"/>
    <s v="Marigold Multimedia Ltd"/>
    <s v="T - Marigold Multimedia Ltd"/>
    <x v="986"/>
    <x v="0"/>
    <s v="GIA"/>
    <x v="2"/>
    <b v="0"/>
    <n v="75"/>
    <x v="1"/>
  </r>
  <r>
    <s v="G-400-0400"/>
    <s v="GIA Bank Account"/>
    <s v="12"/>
    <s v="AP-PY"/>
    <x v="156"/>
    <s v="000000012023"/>
    <n v="5606"/>
    <s v="7482-29"/>
    <n v="0"/>
    <n v="240"/>
    <s v="TMWA100-My Web Application Limited"/>
    <n v="-240"/>
    <n v="240"/>
    <x v="1"/>
    <n v="240"/>
    <s v="T"/>
    <s v="My Web Application Limited"/>
    <s v="T - My Web Application Limited"/>
    <x v="252"/>
    <x v="0"/>
    <s v="GIA"/>
    <x v="2"/>
    <b v="0"/>
    <n v="2880"/>
    <x v="1"/>
  </r>
  <r>
    <s v="G-400-0400"/>
    <s v="GIA Bank Account"/>
    <s v="12"/>
    <s v="AP-PY"/>
    <x v="156"/>
    <s v="000000012024"/>
    <n v="5606"/>
    <s v="7482-30"/>
    <n v="0"/>
    <n v="109.2"/>
    <s v="TROB111-Robert Wiseman Dairies Ltd"/>
    <n v="-109.2"/>
    <n v="109.2"/>
    <x v="1"/>
    <n v="109.2"/>
    <s v="T"/>
    <s v="Robert Wiseman Dairies Ltd"/>
    <s v="T - Robert Wiseman Dairies Ltd"/>
    <x v="26"/>
    <x v="0"/>
    <s v="GIA"/>
    <x v="2"/>
    <b v="0"/>
    <n v="1420.2500000000002"/>
    <x v="1"/>
  </r>
  <r>
    <s v="G-400-0400"/>
    <s v="GIA Bank Account"/>
    <s v="12"/>
    <s v="AP-PY"/>
    <x v="156"/>
    <s v="000000012025"/>
    <n v="5606"/>
    <s v="7482-31"/>
    <n v="0"/>
    <n v="201.18"/>
    <s v="TSHR101-Shred-It Limited"/>
    <n v="-201.18"/>
    <n v="201.18"/>
    <x v="1"/>
    <n v="201.18"/>
    <s v="T"/>
    <s v="Shred-It Limited"/>
    <s v="T - Shred-It Limited"/>
    <x v="86"/>
    <x v="0"/>
    <s v="GIA"/>
    <x v="2"/>
    <b v="0"/>
    <n v="3247.48"/>
    <x v="1"/>
  </r>
  <r>
    <s v="G-400-0400"/>
    <s v="GIA Bank Account"/>
    <s v="12"/>
    <s v="AP-PY"/>
    <x v="156"/>
    <s v="000000012026"/>
    <n v="5606"/>
    <s v="7482-32"/>
    <n v="0"/>
    <n v="2913.6"/>
    <s v="TTHE127-The Location Guide Ltd"/>
    <n v="-2913.6"/>
    <n v="2913.6"/>
    <x v="1"/>
    <n v="2913.6"/>
    <s v="T"/>
    <s v="The Location Guide Ltd"/>
    <s v="T - The Location Guide Ltd"/>
    <x v="987"/>
    <x v="0"/>
    <s v="GIA"/>
    <x v="2"/>
    <b v="0"/>
    <n v="2913.6"/>
    <x v="1"/>
  </r>
  <r>
    <s v="G-400-0400"/>
    <s v="GIA Bank Account"/>
    <s v="12"/>
    <s v="AP-PY"/>
    <x v="156"/>
    <s v="000000012027"/>
    <n v="5606"/>
    <s v="7482-33"/>
    <n v="0"/>
    <n v="8000"/>
    <s v="TTHE153-The British Council"/>
    <n v="-8000"/>
    <n v="8000"/>
    <x v="1"/>
    <n v="8000"/>
    <s v="T"/>
    <s v="The British Council"/>
    <s v="T - The British Council"/>
    <x v="801"/>
    <x v="0"/>
    <s v="GIA"/>
    <x v="2"/>
    <b v="0"/>
    <n v="10500"/>
    <x v="1"/>
  </r>
  <r>
    <s v="G-400-0400"/>
    <s v="GIA Bank Account"/>
    <s v="12"/>
    <s v="AP-PY"/>
    <x v="156"/>
    <s v="000000012028"/>
    <n v="5608"/>
    <s v="7484-1"/>
    <n v="0"/>
    <n v="10000"/>
    <s v="G100119-Citymoves [Aberdeen City Council)"/>
    <n v="-10000"/>
    <n v="10000"/>
    <x v="1"/>
    <n v="10000"/>
    <s v="G"/>
    <s v="Citymoves [Aberdeen City Council)"/>
    <s v="G - Citymoves [Aberdeen City Council)"/>
    <x v="183"/>
    <x v="0"/>
    <s v="GIA"/>
    <x v="1"/>
    <b v="0"/>
    <n v="118500"/>
    <x v="0"/>
  </r>
  <r>
    <s v="G-400-0400"/>
    <s v="GIA Bank Account"/>
    <s v="12"/>
    <s v="AP-PY"/>
    <x v="156"/>
    <s v="000000012029"/>
    <n v="5608"/>
    <s v="7484-2"/>
    <n v="0"/>
    <n v="1350"/>
    <s v="G100704-Alice Cooper"/>
    <n v="-1350"/>
    <n v="1350"/>
    <x v="1"/>
    <n v="1350"/>
    <s v="G"/>
    <s v="Alice Cooper"/>
    <s v="G - Alice Cooper"/>
    <x v="988"/>
    <x v="0"/>
    <s v="GIA"/>
    <x v="1"/>
    <b v="0"/>
    <n v="1350"/>
    <x v="1"/>
  </r>
  <r>
    <s v="G-400-0400"/>
    <s v="GIA Bank Account"/>
    <s v="12"/>
    <s v="AP-PY"/>
    <x v="156"/>
    <s v="000000012030"/>
    <n v="5608"/>
    <s v="7484-3"/>
    <n v="0"/>
    <n v="1350"/>
    <s v="G100705-Love That Will Not Die Ltd"/>
    <n v="-1350"/>
    <n v="1350"/>
    <x v="1"/>
    <n v="1350"/>
    <s v="G"/>
    <s v="Love That Will Not Die Ltd"/>
    <s v="G - Love That Will Not Die Ltd"/>
    <x v="989"/>
    <x v="0"/>
    <s v="GIA"/>
    <x v="1"/>
    <b v="0"/>
    <n v="1350"/>
    <x v="1"/>
  </r>
  <r>
    <s v="G-400-0400"/>
    <s v="GIA Bank Account"/>
    <s v="12"/>
    <s v="AP-PY"/>
    <x v="156"/>
    <s v="000000012031"/>
    <n v="5608"/>
    <s v="7484-4"/>
    <n v="0"/>
    <n v="750"/>
    <s v="G100706-Catriona Price"/>
    <n v="-750"/>
    <n v="750"/>
    <x v="1"/>
    <n v="750"/>
    <s v="G"/>
    <s v="Catriona Price"/>
    <s v="G - Catriona Price"/>
    <x v="990"/>
    <x v="0"/>
    <s v="GIA"/>
    <x v="1"/>
    <b v="0"/>
    <n v="750"/>
    <x v="1"/>
  </r>
  <r>
    <s v="G-400-0400"/>
    <s v="GIA Bank Account"/>
    <s v="12"/>
    <s v="AP-PY"/>
    <x v="157"/>
    <s v="000000012032"/>
    <n v="5611"/>
    <s v="7488-1"/>
    <n v="0"/>
    <n v="97.6"/>
    <s v="E1877-Lorna Duguid"/>
    <n v="-97.6"/>
    <n v="97.6"/>
    <x v="0"/>
    <n v="0"/>
    <s v="E"/>
    <s v="Lorna Duguid"/>
    <s v="E - Lorna Duguid"/>
    <x v="0"/>
    <x v="0"/>
    <s v="GIA"/>
    <x v="0"/>
    <b v="0"/>
    <n v="334393.72000000003"/>
    <x v="0"/>
  </r>
  <r>
    <s v="G-400-0400"/>
    <s v="GIA Bank Account"/>
    <s v="12"/>
    <s v="AP-PY"/>
    <x v="157"/>
    <s v="000000012033"/>
    <n v="5611"/>
    <s v="7488-2"/>
    <n v="0"/>
    <n v="300000"/>
    <s v="ITS2001-TS2 Productions Limited"/>
    <n v="-300000"/>
    <n v="300000"/>
    <x v="1"/>
    <n v="300000"/>
    <s v="I"/>
    <s v="TS2 Productions Limited"/>
    <s v="I - TS2 Productions Limited"/>
    <x v="991"/>
    <x v="0"/>
    <s v="GIA"/>
    <x v="1"/>
    <b v="1"/>
    <n v="300000"/>
    <x v="0"/>
  </r>
  <r>
    <s v="G-400-0400"/>
    <s v="GIA Bank Account"/>
    <s v="12"/>
    <s v="AP-PY"/>
    <x v="158"/>
    <s v="000000012035"/>
    <n v="5624"/>
    <s v="7499-1"/>
    <n v="0"/>
    <n v="50000"/>
    <s v="G100045-Glasgow Sculpture Studios Limited"/>
    <n v="-50000"/>
    <n v="50000"/>
    <x v="1"/>
    <n v="50000"/>
    <s v="G"/>
    <s v="Glasgow Sculpture Studios Limited"/>
    <s v="G - Glasgow Sculpture Studios Limited"/>
    <x v="172"/>
    <x v="0"/>
    <s v="GIA"/>
    <x v="1"/>
    <b v="1"/>
    <n v="216332"/>
    <x v="0"/>
  </r>
  <r>
    <s v="G-400-0400"/>
    <s v="GIA Bank Account"/>
    <s v="12"/>
    <s v="AP-PY"/>
    <x v="158"/>
    <s v="000000012036"/>
    <n v="5624"/>
    <s v="7499-2"/>
    <n v="0"/>
    <n v="10000"/>
    <s v="G100119-Citymoves [Aberdeen City Council)"/>
    <n v="-10000"/>
    <n v="10000"/>
    <x v="1"/>
    <n v="10000"/>
    <s v="G"/>
    <s v="Citymoves [Aberdeen City Council)"/>
    <s v="G - Citymoves [Aberdeen City Council)"/>
    <x v="183"/>
    <x v="0"/>
    <s v="GIA"/>
    <x v="1"/>
    <b v="0"/>
    <n v="118500"/>
    <x v="0"/>
  </r>
  <r>
    <s v="G-400-0400"/>
    <s v="GIA Bank Account"/>
    <s v="12"/>
    <s v="AP-PY"/>
    <x v="158"/>
    <s v="000000012037"/>
    <n v="5624"/>
    <s v="7499-3"/>
    <n v="0"/>
    <n v="3500"/>
    <s v="G100128-Dance Base"/>
    <n v="-3500"/>
    <n v="3500"/>
    <x v="1"/>
    <n v="3500"/>
    <s v="G"/>
    <s v="Dance Base"/>
    <s v="G - Dance Base"/>
    <x v="191"/>
    <x v="0"/>
    <s v="GIA"/>
    <x v="1"/>
    <b v="0"/>
    <n v="438634"/>
    <x v="0"/>
  </r>
  <r>
    <s v="G-400-0400"/>
    <s v="GIA Bank Account"/>
    <s v="12"/>
    <s v="AP-PY"/>
    <x v="158"/>
    <s v="000000012038"/>
    <n v="5624"/>
    <s v="7499-4"/>
    <n v="0"/>
    <n v="5000"/>
    <s v="G100132-Eden Court Highlands Ltd"/>
    <n v="-5000"/>
    <n v="5000"/>
    <x v="1"/>
    <n v="5000"/>
    <s v="G"/>
    <s v="Eden Court Highlands Ltd"/>
    <s v="G - Eden Court Highlands Ltd"/>
    <x v="195"/>
    <x v="0"/>
    <s v="GIA"/>
    <x v="1"/>
    <b v="0"/>
    <n v="725000"/>
    <x v="0"/>
  </r>
  <r>
    <s v="G-400-0400"/>
    <s v="GIA Bank Account"/>
    <s v="12"/>
    <s v="AP-PY"/>
    <x v="158"/>
    <s v="000000012039"/>
    <n v="5624"/>
    <s v="7499-5"/>
    <n v="0"/>
    <n v="11000"/>
    <s v="G100135-Edinburgh International Book Festival"/>
    <n v="-11000"/>
    <n v="11000"/>
    <x v="1"/>
    <n v="11000"/>
    <s v="G"/>
    <s v="Edinburgh International Book Festival"/>
    <s v="G - Edinburgh International Book Festival"/>
    <x v="198"/>
    <x v="0"/>
    <s v="GIA"/>
    <x v="1"/>
    <b v="0"/>
    <n v="388668"/>
    <x v="0"/>
  </r>
  <r>
    <s v="G-400-0400"/>
    <s v="GIA Bank Account"/>
    <s v="12"/>
    <s v="AP-PY"/>
    <x v="158"/>
    <s v="000000012040"/>
    <n v="5624"/>
    <s v="7499-6"/>
    <n v="0"/>
    <n v="4475"/>
    <s v="G100155-Moniack Mhor Ltd"/>
    <n v="-4475"/>
    <n v="4475"/>
    <x v="1"/>
    <n v="4475"/>
    <s v="G"/>
    <s v="Moniack Mhor Ltd"/>
    <s v="G - Moniack Mhor Ltd"/>
    <x v="216"/>
    <x v="0"/>
    <s v="GIA"/>
    <x v="1"/>
    <b v="0"/>
    <n v="138708"/>
    <x v="0"/>
  </r>
  <r>
    <s v="G-400-0400"/>
    <s v="GIA Bank Account"/>
    <s v="12"/>
    <s v="AP-PY"/>
    <x v="158"/>
    <s v="000000012041"/>
    <n v="5624"/>
    <s v="7499-7"/>
    <n v="0"/>
    <n v="16000"/>
    <s v="G100168-Scottish Dance Theatre"/>
    <n v="-16000"/>
    <n v="16000"/>
    <x v="1"/>
    <n v="16000"/>
    <s v="G"/>
    <s v="Scottish Dance Theatre"/>
    <s v="G - Scottish Dance Theatre"/>
    <x v="121"/>
    <x v="0"/>
    <s v="GIA"/>
    <x v="1"/>
    <b v="0"/>
    <n v="1018658"/>
    <x v="0"/>
  </r>
  <r>
    <s v="G-400-0400"/>
    <s v="GIA Bank Account"/>
    <s v="12"/>
    <s v="AP-PY"/>
    <x v="158"/>
    <s v="000000012042"/>
    <n v="5624"/>
    <s v="7499-8"/>
    <n v="0"/>
    <n v="40750"/>
    <s v="G100316-Cultural Enterprise Office"/>
    <n v="-40750"/>
    <n v="40750"/>
    <x v="1"/>
    <n v="40750"/>
    <s v="G"/>
    <s v="Cultural Enterprise Office"/>
    <s v="G - Cultural Enterprise Office"/>
    <x v="950"/>
    <x v="0"/>
    <s v="GIA"/>
    <x v="1"/>
    <b v="1"/>
    <n v="476200"/>
    <x v="0"/>
  </r>
  <r>
    <s v="G-400-0400"/>
    <s v="GIA Bank Account"/>
    <s v="12"/>
    <s v="AP-PY"/>
    <x v="158"/>
    <s v="000000012043"/>
    <n v="5624"/>
    <s v="7499-9"/>
    <n v="0"/>
    <n v="58837"/>
    <s v="IABE004-Aberdeenshire Council"/>
    <n v="-58837"/>
    <n v="58837"/>
    <x v="1"/>
    <n v="58837"/>
    <s v="I"/>
    <s v="Aberdeenshire Council"/>
    <s v="I - Aberdeenshire Council"/>
    <x v="455"/>
    <x v="0"/>
    <s v="GIA"/>
    <x v="1"/>
    <b v="1"/>
    <n v="787279"/>
    <x v="0"/>
  </r>
  <r>
    <s v="G-400-0400"/>
    <s v="GIA Bank Account"/>
    <s v="12"/>
    <s v="AP-PY"/>
    <x v="158"/>
    <s v="000000012046"/>
    <n v="5624"/>
    <s v="7499-10"/>
    <n v="0"/>
    <n v="66123"/>
    <s v="IANG001-Angus Council"/>
    <n v="-66123"/>
    <n v="66123"/>
    <x v="1"/>
    <n v="66123"/>
    <s v="I"/>
    <s v="Angus Council"/>
    <s v="I - Angus Council"/>
    <x v="531"/>
    <x v="0"/>
    <s v="GIA"/>
    <x v="1"/>
    <b v="1"/>
    <n v="264494"/>
    <x v="0"/>
  </r>
  <r>
    <s v="G-400-0400"/>
    <s v="GIA Bank Account"/>
    <s v="12"/>
    <s v="AP-PY"/>
    <x v="158"/>
    <s v="000000012048"/>
    <n v="5624"/>
    <s v="7499-11"/>
    <n v="0"/>
    <n v="43640"/>
    <s v="IARG001-Argyll &amp; Bute Council"/>
    <n v="-43640"/>
    <n v="43640"/>
    <x v="1"/>
    <n v="43640"/>
    <s v="I"/>
    <s v="Argyll &amp; Bute Council"/>
    <s v="I - Argyll &amp; Bute Council"/>
    <x v="475"/>
    <x v="0"/>
    <s v="GIA"/>
    <x v="1"/>
    <b v="1"/>
    <n v="261836"/>
    <x v="0"/>
  </r>
  <r>
    <s v="G-400-0400"/>
    <s v="GIA Bank Account"/>
    <s v="12"/>
    <s v="AP-PY"/>
    <x v="158"/>
    <s v="000000012049"/>
    <n v="5624"/>
    <s v="7499-12"/>
    <n v="0"/>
    <n v="35175"/>
    <s v="IBRI002-British Council Scotland"/>
    <n v="-35175"/>
    <n v="35175"/>
    <x v="1"/>
    <n v="35175"/>
    <s v="I"/>
    <s v="British Council Scotland"/>
    <s v="I - British Council Scotland"/>
    <x v="456"/>
    <x v="0"/>
    <s v="GIA"/>
    <x v="1"/>
    <b v="1"/>
    <n v="72855"/>
    <x v="0"/>
  </r>
  <r>
    <s v="G-400-0400"/>
    <s v="GIA Bank Account"/>
    <s v="12"/>
    <s v="AP-PY"/>
    <x v="158"/>
    <s v="000000012053"/>
    <n v="5624"/>
    <s v="7499-13"/>
    <n v="0"/>
    <n v="221705"/>
    <s v="ICIT006-City of Edinburgh Council"/>
    <n v="-221705"/>
    <n v="221705"/>
    <x v="1"/>
    <n v="221705"/>
    <s v="I"/>
    <s v="City of Edinburgh Council"/>
    <s v="I - City of Edinburgh Council"/>
    <x v="282"/>
    <x v="0"/>
    <s v="GIA"/>
    <x v="1"/>
    <b v="1"/>
    <n v="654412"/>
    <x v="0"/>
  </r>
  <r>
    <s v="G-400-0400"/>
    <s v="GIA Bank Account"/>
    <s v="12"/>
    <s v="AP-PY"/>
    <x v="158"/>
    <s v="000000012054"/>
    <n v="5624"/>
    <s v="7499-14"/>
    <n v="0"/>
    <n v="40310"/>
    <s v="ICIT015-City of Edinburgh Council"/>
    <n v="-40310"/>
    <n v="40310"/>
    <x v="1"/>
    <n v="40310"/>
    <s v="I"/>
    <s v="City of Edinburgh Council"/>
    <s v="I - City of Edinburgh Council"/>
    <x v="282"/>
    <x v="0"/>
    <s v="GIA"/>
    <x v="1"/>
    <b v="1"/>
    <n v="654412"/>
    <x v="0"/>
  </r>
  <r>
    <s v="G-400-0400"/>
    <s v="GIA Bank Account"/>
    <s v="12"/>
    <s v="AP-PY"/>
    <x v="158"/>
    <s v="000000012057"/>
    <n v="5624"/>
    <s v="7499-15"/>
    <n v="0"/>
    <n v="30658"/>
    <s v="ICLA001-Clackmannanshire Council"/>
    <n v="-30658"/>
    <n v="30658"/>
    <x v="1"/>
    <n v="30658"/>
    <s v="I"/>
    <s v="Clackmannanshire Council"/>
    <s v="I - Clackmannanshire Council"/>
    <x v="750"/>
    <x v="0"/>
    <s v="GIA"/>
    <x v="1"/>
    <b v="1"/>
    <n v="121055"/>
    <x v="0"/>
  </r>
  <r>
    <s v="G-400-0400"/>
    <s v="GIA Bank Account"/>
    <s v="12"/>
    <s v="AP-PY"/>
    <x v="158"/>
    <s v="000000012058"/>
    <n v="5624"/>
    <s v="7499-16"/>
    <n v="0"/>
    <n v="9710"/>
    <s v="ICOM002-Comhairle nan Eilean Siar"/>
    <n v="-9710"/>
    <n v="9710"/>
    <x v="1"/>
    <n v="9710"/>
    <s v="I"/>
    <s v="Comhairle nan Eilean Siar"/>
    <s v="I - Comhairle nan Eilean Siar"/>
    <x v="535"/>
    <x v="0"/>
    <s v="GIA"/>
    <x v="1"/>
    <b v="0"/>
    <n v="116060"/>
    <x v="0"/>
  </r>
  <r>
    <s v="G-400-0400"/>
    <s v="GIA Bank Account"/>
    <s v="12"/>
    <s v="AP-PY"/>
    <x v="158"/>
    <s v="000000012059"/>
    <n v="5624"/>
    <s v="7499-17"/>
    <n v="0"/>
    <n v="10000"/>
    <s v="ICRE011-Creative Carbon Scotland"/>
    <n v="-10000"/>
    <n v="10000"/>
    <x v="1"/>
    <n v="10000"/>
    <s v="I"/>
    <s v="Creative Carbon Scotland"/>
    <s v="I - Creative Carbon Scotland"/>
    <x v="103"/>
    <x v="0"/>
    <s v="GIA"/>
    <x v="1"/>
    <b v="0"/>
    <n v="160000"/>
    <x v="0"/>
  </r>
  <r>
    <s v="G-400-0400"/>
    <s v="GIA Bank Account"/>
    <s v="12"/>
    <s v="AP-PY"/>
    <x v="158"/>
    <s v="000000012060"/>
    <n v="5624"/>
    <s v="7499-18"/>
    <n v="0"/>
    <n v="37182"/>
    <s v="IDUM002-Dumfries &amp; Galloway Council"/>
    <n v="-37182"/>
    <n v="37182"/>
    <x v="1"/>
    <n v="37182"/>
    <s v="I"/>
    <s v="Dumfries &amp; Galloway Council"/>
    <s v="I - Dumfries &amp; Galloway Council"/>
    <x v="519"/>
    <x v="0"/>
    <s v="GIA"/>
    <x v="1"/>
    <b v="1"/>
    <n v="411417.04"/>
    <x v="0"/>
  </r>
  <r>
    <s v="G-400-0400"/>
    <s v="GIA Bank Account"/>
    <s v="12"/>
    <s v="AP-PY"/>
    <x v="158"/>
    <s v="000000012067"/>
    <n v="5624"/>
    <s v="7499-19"/>
    <n v="0"/>
    <n v="347894"/>
    <s v="IDUN001-Dundee City Council"/>
    <n v="-347894"/>
    <n v="347894"/>
    <x v="1"/>
    <n v="347894"/>
    <s v="I"/>
    <s v="Dundee City Council"/>
    <s v="I - Dundee City Council"/>
    <x v="891"/>
    <x v="0"/>
    <s v="GIA"/>
    <x v="1"/>
    <b v="1"/>
    <n v="470019"/>
    <x v="0"/>
  </r>
  <r>
    <s v="G-400-0400"/>
    <s v="GIA Bank Account"/>
    <s v="12"/>
    <s v="AP-PY"/>
    <x v="158"/>
    <s v="000000012068"/>
    <n v="5624"/>
    <s v="7499-20"/>
    <n v="0"/>
    <n v="9000"/>
    <s v="IDUN006-Dundee and Angus College"/>
    <n v="-9000"/>
    <n v="9000"/>
    <x v="1"/>
    <n v="9000"/>
    <s v="I"/>
    <s v="Dundee and Angus College"/>
    <s v="I - Dundee and Angus College"/>
    <x v="270"/>
    <x v="0"/>
    <s v="GIA"/>
    <x v="1"/>
    <b v="0"/>
    <n v="90000"/>
    <x v="0"/>
  </r>
  <r>
    <s v="G-400-0400"/>
    <s v="GIA Bank Account"/>
    <s v="12"/>
    <s v="AP-PY"/>
    <x v="158"/>
    <s v="000000012069"/>
    <n v="5624"/>
    <s v="7499-21"/>
    <n v="0"/>
    <n v="16201"/>
    <s v="IEAS002-East Dunbartonshire Council"/>
    <n v="-16201"/>
    <n v="16201"/>
    <x v="1"/>
    <n v="16201"/>
    <s v="I"/>
    <s v="East Dunbartonshire Council"/>
    <s v="I - East Dunbartonshire Council"/>
    <x v="41"/>
    <x v="0"/>
    <s v="GIA"/>
    <x v="1"/>
    <b v="0"/>
    <n v="342725"/>
    <x v="0"/>
  </r>
  <r>
    <s v="G-400-0400"/>
    <s v="GIA Bank Account"/>
    <s v="12"/>
    <s v="AP-PY"/>
    <x v="158"/>
    <s v="000000012071"/>
    <n v="5624"/>
    <s v="7499-22"/>
    <n v="0"/>
    <n v="28824"/>
    <s v="IEAS004-East Lothian Council"/>
    <n v="-28824"/>
    <n v="28824"/>
    <x v="1"/>
    <n v="28824"/>
    <s v="I"/>
    <s v="East Lothian Council"/>
    <s v="I - East Lothian Council"/>
    <x v="458"/>
    <x v="0"/>
    <s v="GIA"/>
    <x v="1"/>
    <b v="1"/>
    <n v="369942"/>
    <x v="0"/>
  </r>
  <r>
    <s v="G-400-0400"/>
    <s v="GIA Bank Account"/>
    <s v="12"/>
    <s v="AP-PY"/>
    <x v="158"/>
    <s v="000000012072"/>
    <n v="5624"/>
    <s v="7499-23"/>
    <n v="0"/>
    <n v="14056"/>
    <s v="IEAS005-East Renfrewshire Council"/>
    <n v="-14056"/>
    <n v="14056"/>
    <x v="1"/>
    <n v="14056"/>
    <s v="I"/>
    <s v="East Renfrewshire Council"/>
    <s v="I - East Renfrewshire Council"/>
    <x v="429"/>
    <x v="0"/>
    <s v="GIA"/>
    <x v="1"/>
    <b v="0"/>
    <n v="149620"/>
    <x v="0"/>
  </r>
  <r>
    <s v="G-400-0400"/>
    <s v="GIA Bank Account"/>
    <s v="12"/>
    <s v="AP-PY"/>
    <x v="158"/>
    <s v="000000012075"/>
    <n v="5624"/>
    <s v="7499-24"/>
    <n v="0"/>
    <n v="67774"/>
    <s v="IEAS009-East Lothian Council"/>
    <n v="-67774"/>
    <n v="67774"/>
    <x v="1"/>
    <n v="67774"/>
    <s v="I"/>
    <s v="East Lothian Council"/>
    <s v="I - East Lothian Council"/>
    <x v="458"/>
    <x v="0"/>
    <s v="GIA"/>
    <x v="1"/>
    <b v="1"/>
    <n v="369942"/>
    <x v="0"/>
  </r>
  <r>
    <s v="G-400-0400"/>
    <s v="GIA Bank Account"/>
    <s v="12"/>
    <s v="AP-PY"/>
    <x v="158"/>
    <s v="000000012077"/>
    <n v="5624"/>
    <s v="7499-25"/>
    <n v="0"/>
    <n v="50000"/>
    <s v="IEDI006-Edinburgh International Science Festival"/>
    <n v="-50000"/>
    <n v="50000"/>
    <x v="1"/>
    <n v="50000"/>
    <s v="I"/>
    <s v="Edinburgh International Science Festival"/>
    <s v="I - Edinburgh International Science Festival"/>
    <x v="695"/>
    <x v="0"/>
    <s v="GIA"/>
    <x v="1"/>
    <b v="1"/>
    <n v="125000"/>
    <x v="0"/>
  </r>
  <r>
    <s v="G-400-0400"/>
    <s v="GIA Bank Account"/>
    <s v="12"/>
    <s v="AP-PY"/>
    <x v="158"/>
    <s v="000000012080"/>
    <n v="5624"/>
    <s v="7499-26"/>
    <n v="0"/>
    <n v="58722"/>
    <s v="IFAL001-Falkirk Community Trust"/>
    <n v="-58722"/>
    <n v="58722"/>
    <x v="1"/>
    <n v="58722"/>
    <s v="I"/>
    <s v="Falkirk Community Trust"/>
    <s v="I - Falkirk Community Trust"/>
    <x v="606"/>
    <x v="0"/>
    <s v="GIA"/>
    <x v="1"/>
    <b v="1"/>
    <n v="260708"/>
    <x v="0"/>
  </r>
  <r>
    <s v="G-400-0400"/>
    <s v="GIA Bank Account"/>
    <s v="12"/>
    <s v="AP-PY"/>
    <x v="158"/>
    <s v="000000012081"/>
    <n v="5624"/>
    <s v="7499-27"/>
    <n v="0"/>
    <n v="62500"/>
    <s v="IFES003-Festivals Edinburgh"/>
    <n v="-62500"/>
    <n v="62500"/>
    <x v="1"/>
    <n v="62500"/>
    <s v="I"/>
    <s v="Festivals Edinburgh"/>
    <s v="I - Festivals Edinburgh"/>
    <x v="607"/>
    <x v="0"/>
    <s v="GIA"/>
    <x v="1"/>
    <b v="1"/>
    <n v="346500"/>
    <x v="0"/>
  </r>
  <r>
    <s v="G-400-0400"/>
    <s v="GIA Bank Account"/>
    <s v="12"/>
    <s v="AP-PY"/>
    <x v="158"/>
    <s v="000000012082"/>
    <n v="5624"/>
    <s v="7499-28"/>
    <n v="0"/>
    <n v="21250"/>
    <s v="IFES004-Festivals Edinburgh"/>
    <n v="-21250"/>
    <n v="21250"/>
    <x v="1"/>
    <n v="21250"/>
    <s v="I"/>
    <s v="Festivals Edinburgh"/>
    <s v="I - Festivals Edinburgh"/>
    <x v="607"/>
    <x v="0"/>
    <s v="GIA"/>
    <x v="1"/>
    <b v="0"/>
    <n v="346500"/>
    <x v="0"/>
  </r>
  <r>
    <s v="G-400-0400"/>
    <s v="GIA Bank Account"/>
    <s v="12"/>
    <s v="AP-PY"/>
    <x v="158"/>
    <s v="000000012083"/>
    <n v="5624"/>
    <s v="7499-29"/>
    <n v="0"/>
    <n v="51866"/>
    <s v="IFIF002-Fife Council"/>
    <n v="-51866"/>
    <n v="51866"/>
    <x v="1"/>
    <n v="51866"/>
    <s v="I"/>
    <s v="Fife Council"/>
    <s v="I - Fife Council"/>
    <x v="687"/>
    <x v="0"/>
    <s v="GIA"/>
    <x v="1"/>
    <b v="1"/>
    <n v="570526"/>
    <x v="0"/>
  </r>
  <r>
    <s v="G-400-0400"/>
    <s v="GIA Bank Account"/>
    <s v="12"/>
    <s v="AP-PY"/>
    <x v="158"/>
    <s v="000000012084"/>
    <n v="5624"/>
    <s v="7499-30"/>
    <n v="0"/>
    <n v="6500"/>
    <s v="IFIR002-Firefly Arts Limited"/>
    <n v="-6500"/>
    <n v="6500"/>
    <x v="1"/>
    <n v="6500"/>
    <s v="I"/>
    <s v="Firefly Arts Limited"/>
    <s v="I - Firefly Arts Limited"/>
    <x v="384"/>
    <x v="0"/>
    <s v="GIA"/>
    <x v="1"/>
    <b v="0"/>
    <n v="37000"/>
    <x v="0"/>
  </r>
  <r>
    <s v="G-400-0400"/>
    <s v="GIA Bank Account"/>
    <s v="12"/>
    <s v="AP-PY"/>
    <x v="158"/>
    <s v="000000012085"/>
    <n v="5624"/>
    <s v="7499-31"/>
    <n v="0"/>
    <n v="23400"/>
    <s v="IFOR001-Forth Valley College"/>
    <n v="-23400"/>
    <n v="23400"/>
    <x v="1"/>
    <n v="23400"/>
    <s v="I"/>
    <s v="Forth Valley College"/>
    <s v="I - Forth Valley College"/>
    <x v="385"/>
    <x v="0"/>
    <s v="GIA"/>
    <x v="1"/>
    <b v="0"/>
    <n v="52650"/>
    <x v="0"/>
  </r>
  <r>
    <s v="G-400-0400"/>
    <s v="GIA Bank Account"/>
    <s v="12"/>
    <s v="AP-PY"/>
    <x v="158"/>
    <s v="000000012086"/>
    <n v="5624"/>
    <s v="7499-32"/>
    <n v="0"/>
    <n v="60264"/>
    <s v="IGLA001-Glasgow City Council"/>
    <n v="-60264"/>
    <n v="60264"/>
    <x v="1"/>
    <n v="60264"/>
    <s v="I"/>
    <s v="Glasgow City Council"/>
    <s v="I - Glasgow City Council"/>
    <x v="792"/>
    <x v="0"/>
    <s v="GIA"/>
    <x v="1"/>
    <b v="1"/>
    <n v="662908"/>
    <x v="0"/>
  </r>
  <r>
    <s v="G-400-0400"/>
    <s v="GIA Bank Account"/>
    <s v="12"/>
    <s v="AP-PY"/>
    <x v="158"/>
    <s v="000000012087"/>
    <n v="5624"/>
    <s v="7499-33"/>
    <n v="0"/>
    <n v="10000"/>
    <s v="IGLA006-Glasgow Life"/>
    <n v="-10000"/>
    <n v="10000"/>
    <x v="1"/>
    <n v="10000"/>
    <s v="I"/>
    <s v="Glasgow Life"/>
    <s v="I - Glasgow Life"/>
    <x v="308"/>
    <x v="0"/>
    <s v="GIA"/>
    <x v="1"/>
    <b v="0"/>
    <n v="194429"/>
    <x v="0"/>
  </r>
  <r>
    <s v="G-400-0400"/>
    <s v="GIA Bank Account"/>
    <s v="12"/>
    <s v="AP-PY"/>
    <x v="158"/>
    <s v="000000012088"/>
    <n v="5624"/>
    <s v="7499-34"/>
    <n v="0"/>
    <n v="10000"/>
    <s v="IGLA026-Glasgow Clyde College"/>
    <n v="-10000"/>
    <n v="10000"/>
    <x v="1"/>
    <n v="10000"/>
    <s v="I"/>
    <s v="Glasgow Clyde College"/>
    <s v="I - Glasgow Clyde College"/>
    <x v="956"/>
    <x v="0"/>
    <s v="GIA"/>
    <x v="1"/>
    <b v="0"/>
    <n v="50000"/>
    <x v="0"/>
  </r>
  <r>
    <s v="G-400-0400"/>
    <s v="GIA Bank Account"/>
    <s v="12"/>
    <s v="AP-PY"/>
    <x v="158"/>
    <s v="000000012089"/>
    <n v="5624"/>
    <s v="7499-35"/>
    <n v="0"/>
    <n v="6500"/>
    <s v="IGMA002-GMAC"/>
    <n v="-6500"/>
    <n v="6500"/>
    <x v="1"/>
    <n v="6500"/>
    <s v="I"/>
    <s v="GMAC"/>
    <s v="I - GMAC"/>
    <x v="572"/>
    <x v="0"/>
    <s v="GIA"/>
    <x v="1"/>
    <b v="0"/>
    <n v="41000"/>
    <x v="0"/>
  </r>
  <r>
    <s v="G-400-0400"/>
    <s v="GIA Bank Account"/>
    <s v="12"/>
    <s v="AP-PY"/>
    <x v="158"/>
    <s v="000000012091"/>
    <n v="5624"/>
    <s v="7499-36"/>
    <n v="0"/>
    <n v="108604"/>
    <s v="IHIG002-Highland Council"/>
    <n v="-108604"/>
    <n v="108604"/>
    <x v="1"/>
    <n v="108604"/>
    <s v="I"/>
    <s v="Highland Council"/>
    <s v="I - Highland Council"/>
    <x v="43"/>
    <x v="0"/>
    <s v="GIA"/>
    <x v="1"/>
    <b v="1"/>
    <n v="700706.22"/>
    <x v="0"/>
  </r>
  <r>
    <s v="G-400-0400"/>
    <s v="GIA Bank Account"/>
    <s v="12"/>
    <s v="AP-PY"/>
    <x v="158"/>
    <s v="000000012092"/>
    <n v="5624"/>
    <s v="7499-37"/>
    <n v="0"/>
    <n v="18425"/>
    <s v="IIMA001-Imaginate"/>
    <n v="-18425"/>
    <n v="18425"/>
    <x v="1"/>
    <n v="18425"/>
    <s v="I"/>
    <s v="Imaginate"/>
    <s v="I - Imaginate"/>
    <x v="388"/>
    <x v="0"/>
    <s v="GIA"/>
    <x v="1"/>
    <b v="0"/>
    <n v="144975.01"/>
    <x v="0"/>
  </r>
  <r>
    <s v="G-400-0400"/>
    <s v="GIA Bank Account"/>
    <s v="12"/>
    <s v="AP-PY"/>
    <x v="158"/>
    <s v="000000012093"/>
    <n v="5624"/>
    <s v="7499-38"/>
    <n v="0"/>
    <n v="26000"/>
    <s v="IIMP002-Impact Arts (Projects) Ltd"/>
    <n v="-26000"/>
    <n v="26000"/>
    <x v="1"/>
    <n v="26000"/>
    <s v="I"/>
    <s v="Impact Arts (Projects) Ltd"/>
    <s v="I - Impact Arts (Projects) Ltd"/>
    <x v="992"/>
    <x v="0"/>
    <s v="GIA"/>
    <x v="1"/>
    <b v="1"/>
    <n v="46960"/>
    <x v="0"/>
  </r>
  <r>
    <s v="G-400-0400"/>
    <s v="GIA Bank Account"/>
    <s v="12"/>
    <s v="AP-PY"/>
    <x v="158"/>
    <s v="000000012096"/>
    <n v="5624"/>
    <s v="7499-39"/>
    <n v="0"/>
    <n v="32628"/>
    <s v="IINV002-Inverclyde Council"/>
    <n v="-32628"/>
    <n v="32628"/>
    <x v="1"/>
    <n v="32628"/>
    <s v="I"/>
    <s v="Inverclyde Council"/>
    <s v="I - Inverclyde Council"/>
    <x v="561"/>
    <x v="0"/>
    <s v="GIA"/>
    <x v="1"/>
    <b v="1"/>
    <n v="294512"/>
    <x v="0"/>
  </r>
  <r>
    <s v="G-400-0400"/>
    <s v="GIA Bank Account"/>
    <s v="12"/>
    <s v="AP-PY"/>
    <x v="158"/>
    <s v="000000012098"/>
    <n v="5624"/>
    <s v="7499-40"/>
    <n v="0"/>
    <n v="2564"/>
    <s v="IJOR001-Jordanhill School"/>
    <n v="-2564"/>
    <n v="2564"/>
    <x v="1"/>
    <n v="2564"/>
    <s v="I"/>
    <s v="Jordanhill School"/>
    <s v="I - Jordanhill School"/>
    <x v="432"/>
    <x v="0"/>
    <s v="GIA"/>
    <x v="1"/>
    <b v="0"/>
    <n v="17307"/>
    <x v="1"/>
  </r>
  <r>
    <s v="G-400-0400"/>
    <s v="GIA Bank Account"/>
    <s v="12"/>
    <s v="AP-PY"/>
    <x v="158"/>
    <s v="000000012101"/>
    <n v="5624"/>
    <s v="7499-41"/>
    <n v="0"/>
    <n v="37731"/>
    <s v="IMID001-Midlothian Council"/>
    <n v="-37731"/>
    <n v="37731"/>
    <x v="1"/>
    <n v="37731"/>
    <s v="I"/>
    <s v="Midlothian Council"/>
    <s v="I - Midlothian Council"/>
    <x v="480"/>
    <x v="0"/>
    <s v="GIA"/>
    <x v="1"/>
    <b v="1"/>
    <n v="202111"/>
    <x v="0"/>
  </r>
  <r>
    <s v="G-400-0400"/>
    <s v="GIA Bank Account"/>
    <s v="12"/>
    <s v="AP-PY"/>
    <x v="158"/>
    <s v="000000012102"/>
    <n v="5624"/>
    <s v="7499-42"/>
    <n v="0"/>
    <n v="17733"/>
    <s v="IMOR002-Moray Council"/>
    <n v="-17733"/>
    <n v="17733"/>
    <x v="1"/>
    <n v="17733"/>
    <s v="I"/>
    <s v="Moray Council"/>
    <s v="I - Moray Council"/>
    <x v="645"/>
    <x v="0"/>
    <s v="GIA"/>
    <x v="1"/>
    <b v="0"/>
    <n v="195501"/>
    <x v="0"/>
  </r>
  <r>
    <s v="G-400-0400"/>
    <s v="GIA Bank Account"/>
    <s v="12"/>
    <s v="AP-PY"/>
    <x v="158"/>
    <s v="000000012103"/>
    <n v="5624"/>
    <s v="7499-43"/>
    <n v="0"/>
    <n v="21218"/>
    <s v="INOR002-North Ayrshire Council"/>
    <n v="-21218"/>
    <n v="21218"/>
    <x v="1"/>
    <n v="21218"/>
    <s v="I"/>
    <s v="North Ayrshire Council"/>
    <s v="I - North Ayrshire Council"/>
    <x v="745"/>
    <x v="0"/>
    <s v="GIA"/>
    <x v="1"/>
    <b v="0"/>
    <n v="233394"/>
    <x v="0"/>
  </r>
  <r>
    <s v="G-400-0400"/>
    <s v="GIA Bank Account"/>
    <s v="12"/>
    <s v="AP-PY"/>
    <x v="158"/>
    <s v="000000012104"/>
    <n v="5624"/>
    <s v="7499-44"/>
    <n v="0"/>
    <n v="44604"/>
    <s v="INOR003-North Lanarkshire Council"/>
    <n v="-44604"/>
    <n v="44604"/>
    <x v="1"/>
    <n v="44604"/>
    <s v="I"/>
    <s v="North Lanarkshire Council"/>
    <s v="I - North Lanarkshire Council"/>
    <x v="773"/>
    <x v="0"/>
    <s v="GIA"/>
    <x v="1"/>
    <b v="1"/>
    <n v="498148"/>
    <x v="0"/>
  </r>
  <r>
    <s v="G-400-0400"/>
    <s v="GIA Bank Account"/>
    <s v="12"/>
    <s v="AP-PY"/>
    <x v="158"/>
    <s v="000000012106"/>
    <n v="5624"/>
    <s v="7499-45"/>
    <n v="0"/>
    <n v="34002"/>
    <s v="IORK001-Orkney Islands Council"/>
    <n v="-34002"/>
    <n v="34002"/>
    <x v="1"/>
    <n v="34002"/>
    <s v="I"/>
    <s v="Orkney Islands Council"/>
    <s v="I - Orkney Islands Council"/>
    <x v="675"/>
    <x v="0"/>
    <s v="GIA"/>
    <x v="1"/>
    <b v="1"/>
    <n v="91805"/>
    <x v="0"/>
  </r>
  <r>
    <s v="G-400-0400"/>
    <s v="GIA Bank Account"/>
    <s v="12"/>
    <s v="AP-PY"/>
    <x v="158"/>
    <s v="000000012108"/>
    <n v="5624"/>
    <s v="7499-46"/>
    <n v="0"/>
    <n v="54666"/>
    <s v="IPER001-Perth &amp; Kinross Council"/>
    <n v="-54666"/>
    <n v="54666"/>
    <x v="1"/>
    <n v="54666"/>
    <s v="I"/>
    <s v="Perth &amp; Kinross Council"/>
    <s v="I - Perth &amp; Kinross Council"/>
    <x v="589"/>
    <x v="0"/>
    <s v="GIA"/>
    <x v="1"/>
    <b v="1"/>
    <n v="311161"/>
    <x v="0"/>
  </r>
  <r>
    <s v="G-400-0400"/>
    <s v="GIA Bank Account"/>
    <s v="12"/>
    <s v="AP-PY"/>
    <x v="158"/>
    <s v="000000012109"/>
    <n v="5624"/>
    <s v="7499-47"/>
    <n v="0"/>
    <n v="6200"/>
    <s v="IRAY003-Raydale Dower"/>
    <n v="-6200"/>
    <n v="6200"/>
    <x v="1"/>
    <n v="6200"/>
    <s v="I"/>
    <s v="Raydale Dower"/>
    <s v="I - Raydale Dower"/>
    <x v="993"/>
    <x v="0"/>
    <s v="GIA"/>
    <x v="1"/>
    <b v="0"/>
    <n v="6200"/>
    <x v="1"/>
  </r>
  <r>
    <s v="G-400-0400"/>
    <s v="GIA Bank Account"/>
    <s v="12"/>
    <s v="AP-PY"/>
    <x v="158"/>
    <s v="000000012110"/>
    <n v="5624"/>
    <s v="7499-48"/>
    <n v="0"/>
    <n v="23280"/>
    <s v="IREN001-Renfrewshire Council"/>
    <n v="-23280"/>
    <n v="23280"/>
    <x v="1"/>
    <n v="23280"/>
    <s v="I"/>
    <s v="Renfrewshire Council"/>
    <s v="I - Renfrewshire Council"/>
    <x v="562"/>
    <x v="0"/>
    <s v="GIA"/>
    <x v="1"/>
    <b v="0"/>
    <n v="256084"/>
    <x v="0"/>
  </r>
  <r>
    <s v="G-400-0400"/>
    <s v="GIA Bank Account"/>
    <s v="12"/>
    <s v="AP-PY"/>
    <x v="158"/>
    <s v="000000012111"/>
    <n v="5624"/>
    <s v="7499-49"/>
    <n v="0"/>
    <n v="24730"/>
    <s v="ISCO003-Scottish Borders Council"/>
    <n v="-24730"/>
    <n v="24730"/>
    <x v="1"/>
    <n v="24730"/>
    <s v="I"/>
    <s v="Scottish Borders Council"/>
    <s v="I - Scottish Borders Council"/>
    <x v="435"/>
    <x v="0"/>
    <s v="GIA"/>
    <x v="1"/>
    <b v="0"/>
    <n v="342359.46"/>
    <x v="0"/>
  </r>
  <r>
    <s v="G-400-0400"/>
    <s v="GIA Bank Account"/>
    <s v="12"/>
    <s v="AP-PY"/>
    <x v="158"/>
    <s v="000000012112"/>
    <n v="5624"/>
    <s v="7499-50"/>
    <n v="0"/>
    <n v="4963"/>
    <s v="ISCO020-Scottish Youth Dance (Y Dance)"/>
    <n v="-4963"/>
    <n v="4963"/>
    <x v="1"/>
    <n v="4963"/>
    <s v="I"/>
    <s v="Scottish Youth Dance (Y Dance)"/>
    <s v="I - Scottish Youth Dance (Y Dance)"/>
    <x v="539"/>
    <x v="0"/>
    <s v="GIA"/>
    <x v="1"/>
    <b v="0"/>
    <n v="81313"/>
    <x v="0"/>
  </r>
  <r>
    <s v="G-400-0400"/>
    <s v="GIA Bank Account"/>
    <s v="12"/>
    <s v="AP-PY"/>
    <x v="158"/>
    <s v="000000012113"/>
    <n v="5624"/>
    <s v="7499-51"/>
    <n v="0"/>
    <n v="6000"/>
    <s v="ISCR001-Screen Education Edinburgh"/>
    <n v="-6000"/>
    <n v="6000"/>
    <x v="1"/>
    <n v="6000"/>
    <s v="I"/>
    <s v="Screen Education Edinburgh"/>
    <s v="I - Screen Education Edinburgh"/>
    <x v="344"/>
    <x v="0"/>
    <s v="GIA"/>
    <x v="1"/>
    <b v="0"/>
    <n v="63000"/>
    <x v="0"/>
  </r>
  <r>
    <s v="G-400-0400"/>
    <s v="GIA Bank Account"/>
    <s v="12"/>
    <s v="AP-PY"/>
    <x v="158"/>
    <s v="000000012114"/>
    <n v="5624"/>
    <s v="7499-52"/>
    <n v="0"/>
    <n v="8363"/>
    <s v="ISHE006-Shetland Islands Council"/>
    <n v="-8363"/>
    <n v="8363"/>
    <x v="1"/>
    <n v="8363"/>
    <s v="I"/>
    <s v="Shetland Islands Council"/>
    <s v="I - Shetland Islands Council"/>
    <x v="110"/>
    <x v="0"/>
    <s v="GIA"/>
    <x v="1"/>
    <b v="0"/>
    <n v="100354"/>
    <x v="0"/>
  </r>
  <r>
    <s v="G-400-0400"/>
    <s v="GIA Bank Account"/>
    <s v="12"/>
    <s v="AP-PY"/>
    <x v="158"/>
    <s v="000000012115"/>
    <n v="5624"/>
    <s v="7499-53"/>
    <n v="0"/>
    <n v="30000"/>
    <s v="ISIS001-Sistema Scotland"/>
    <n v="-30000"/>
    <n v="30000"/>
    <x v="1"/>
    <n v="30000"/>
    <s v="I"/>
    <s v="Sistema Scotland"/>
    <s v="I - Sistema Scotland"/>
    <x v="7"/>
    <x v="0"/>
    <s v="GIA"/>
    <x v="1"/>
    <b v="1"/>
    <n v="797567"/>
    <x v="0"/>
  </r>
  <r>
    <s v="G-400-0400"/>
    <s v="GIA Bank Account"/>
    <s v="12"/>
    <s v="AP-PY"/>
    <x v="158"/>
    <s v="000000012117"/>
    <n v="5624"/>
    <s v="7499-54"/>
    <n v="0"/>
    <n v="91382"/>
    <s v="ISOU005-South Lanarkshire Council"/>
    <n v="-91382"/>
    <n v="91382"/>
    <x v="1"/>
    <n v="91382"/>
    <s v="I"/>
    <s v="South Lanarkshire Council"/>
    <s v="I - South Lanarkshire Council"/>
    <x v="484"/>
    <x v="0"/>
    <s v="GIA"/>
    <x v="1"/>
    <b v="1"/>
    <n v="510357"/>
    <x v="0"/>
  </r>
  <r>
    <s v="G-400-0400"/>
    <s v="GIA Bank Account"/>
    <s v="12"/>
    <s v="AP-PY"/>
    <x v="158"/>
    <s v="000000012118"/>
    <n v="5624"/>
    <s v="7499-55"/>
    <n v="0"/>
    <n v="17959"/>
    <s v="ISOU006-South Ayrshire Council"/>
    <n v="-17959"/>
    <n v="17959"/>
    <x v="1"/>
    <n v="17959"/>
    <s v="I"/>
    <s v="South Ayrshire Council"/>
    <s v="I - South Ayrshire Council"/>
    <x v="436"/>
    <x v="0"/>
    <s v="GIA"/>
    <x v="1"/>
    <b v="0"/>
    <n v="215506"/>
    <x v="0"/>
  </r>
  <r>
    <s v="G-400-0400"/>
    <s v="GIA Bank Account"/>
    <s v="12"/>
    <s v="AP-PY"/>
    <x v="158"/>
    <s v="000000012119"/>
    <n v="5624"/>
    <s v="7499-56"/>
    <n v="0"/>
    <n v="5500"/>
    <s v="ISTA003-Station House Media Unit"/>
    <n v="-5500"/>
    <n v="5500"/>
    <x v="1"/>
    <n v="5500"/>
    <s v="I"/>
    <s v="Station House Media Unit"/>
    <s v="I - Station House Media Unit"/>
    <x v="540"/>
    <x v="0"/>
    <s v="GIA"/>
    <x v="1"/>
    <b v="0"/>
    <n v="35788"/>
    <x v="0"/>
  </r>
  <r>
    <s v="G-400-0400"/>
    <s v="GIA Bank Account"/>
    <s v="12"/>
    <s v="AP-PY"/>
    <x v="158"/>
    <s v="000000012122"/>
    <n v="5624"/>
    <s v="7499-57"/>
    <n v="0"/>
    <n v="48312"/>
    <s v="ISTI002-Stirling Council"/>
    <n v="-48312"/>
    <n v="48312"/>
    <x v="1"/>
    <n v="48312"/>
    <s v="I"/>
    <s v="Stirling Council"/>
    <s v="I - Stirling Council"/>
    <x v="794"/>
    <x v="0"/>
    <s v="GIA"/>
    <x v="1"/>
    <b v="1"/>
    <n v="214864"/>
    <x v="0"/>
  </r>
  <r>
    <s v="G-400-0400"/>
    <s v="GIA Bank Account"/>
    <s v="12"/>
    <s v="AP-PY"/>
    <x v="158"/>
    <s v="000000012123"/>
    <n v="5624"/>
    <s v="7499-58"/>
    <n v="0"/>
    <n v="50000"/>
    <s v="IUNI015-Unique Events (EdinburghÔÇÖs Hogmanay)"/>
    <n v="-50000"/>
    <n v="50000"/>
    <x v="1"/>
    <n v="50000"/>
    <s v="I"/>
    <s v="Unique Events (EdinburghÔÇÖs Hogmanay)"/>
    <s v="I - Unique Events (EdinburghÔÇÖs Hogmanay)"/>
    <x v="10"/>
    <x v="0"/>
    <s v="GIA"/>
    <x v="1"/>
    <b v="1"/>
    <n v="249329.68"/>
    <x v="0"/>
  </r>
  <r>
    <s v="G-400-0400"/>
    <s v="GIA Bank Account"/>
    <s v="12"/>
    <s v="AP-PY"/>
    <x v="158"/>
    <s v="000000012124"/>
    <n v="5624"/>
    <s v="7499-59"/>
    <n v="0"/>
    <n v="4997"/>
    <s v="IVOI001-Voice of My Own"/>
    <n v="-4997"/>
    <n v="4997"/>
    <x v="1"/>
    <n v="4997"/>
    <s v="I"/>
    <s v="Voice of My Own"/>
    <s v="I - Voice of My Own"/>
    <x v="139"/>
    <x v="0"/>
    <s v="GIA"/>
    <x v="1"/>
    <b v="0"/>
    <n v="114727"/>
    <x v="0"/>
  </r>
  <r>
    <s v="G-400-0400"/>
    <s v="GIA Bank Account"/>
    <s v="12"/>
    <s v="AP-PY"/>
    <x v="158"/>
    <s v="000000012125"/>
    <n v="5624"/>
    <s v="7499-60"/>
    <n v="0"/>
    <n v="12498"/>
    <s v="IWES001-West Dunbartonshire Council"/>
    <n v="-12498"/>
    <n v="12498"/>
    <x v="1"/>
    <n v="12498"/>
    <s v="I"/>
    <s v="West Dunbartonshire Council"/>
    <s v="I - West Dunbartonshire Council"/>
    <x v="485"/>
    <x v="0"/>
    <s v="GIA"/>
    <x v="1"/>
    <b v="0"/>
    <n v="137473"/>
    <x v="0"/>
  </r>
  <r>
    <s v="G-400-0400"/>
    <s v="GIA Bank Account"/>
    <s v="12"/>
    <s v="AP-PY"/>
    <x v="158"/>
    <s v="000000012126"/>
    <n v="5624"/>
    <s v="7499-61"/>
    <n v="0"/>
    <n v="24623"/>
    <s v="IWES002-West Lothian Council"/>
    <n v="-24623"/>
    <n v="24623"/>
    <x v="1"/>
    <n v="24623"/>
    <s v="I"/>
    <s v="West Lothian Council"/>
    <s v="I - West Lothian Council"/>
    <x v="563"/>
    <x v="0"/>
    <s v="GIA"/>
    <x v="1"/>
    <b v="0"/>
    <n v="308165"/>
    <x v="0"/>
  </r>
  <r>
    <s v="G-400-0400"/>
    <s v="GIA Bank Account"/>
    <s v="12"/>
    <s v="AP-PY"/>
    <x v="158"/>
    <s v="000000012127"/>
    <n v="5625"/>
    <s v="7500-1"/>
    <n v="0"/>
    <n v="18989"/>
    <s v="IEAS001-East Ayrshire Council"/>
    <n v="-18989"/>
    <n v="18989"/>
    <x v="1"/>
    <n v="18989"/>
    <s v="I"/>
    <s v="East Ayrshire Council"/>
    <s v="I - East Ayrshire Council"/>
    <x v="571"/>
    <x v="0"/>
    <s v="GIA"/>
    <x v="1"/>
    <b v="0"/>
    <n v="208877"/>
    <x v="0"/>
  </r>
  <r>
    <s v="G-400-0400"/>
    <s v="GIA Bank Account"/>
    <s v="12"/>
    <s v="AP-PY"/>
    <x v="158"/>
    <s v="000000012128"/>
    <n v="5625"/>
    <s v="7500-2"/>
    <n v="0"/>
    <n v="13000"/>
    <s v="IEAS011-East Neuk festival"/>
    <n v="-13000"/>
    <n v="13000"/>
    <x v="1"/>
    <n v="13000"/>
    <s v="I"/>
    <s v="East Neuk festival"/>
    <s v="I - East Neuk festival"/>
    <x v="791"/>
    <x v="0"/>
    <s v="GIA"/>
    <x v="1"/>
    <b v="0"/>
    <n v="52000"/>
    <x v="0"/>
  </r>
  <r>
    <s v="G-400-0400"/>
    <s v="GIA Bank Account"/>
    <s v="12"/>
    <s v="AP-PY"/>
    <x v="159"/>
    <s v="000000012129"/>
    <n v="5630"/>
    <s v="7506-1"/>
    <n v="0"/>
    <n v="1987"/>
    <s v="G100097-Ross Ainslie &amp; Jarlath Henderson"/>
    <n v="-1987"/>
    <n v="1987"/>
    <x v="1"/>
    <n v="1987"/>
    <s v="G"/>
    <s v="Ross Ainslie &amp; Jarlath Henderson"/>
    <s v="G - Ross Ainslie &amp; Jarlath Henderson"/>
    <x v="556"/>
    <x v="0"/>
    <s v="GIA"/>
    <x v="1"/>
    <b v="0"/>
    <n v="7587"/>
    <x v="1"/>
  </r>
  <r>
    <s v="G-400-0400"/>
    <s v="GIA Bank Account"/>
    <s v="12"/>
    <s v="AP-PY"/>
    <x v="159"/>
    <s v="000000012130"/>
    <n v="5630"/>
    <s v="7506-2"/>
    <n v="0"/>
    <n v="75000"/>
    <s v="G100167-Scottish Book Trust"/>
    <n v="-75000"/>
    <n v="75000"/>
    <x v="1"/>
    <n v="75000"/>
    <s v="G"/>
    <s v="Scottish Book Trust"/>
    <s v="G - Scottish Book Trust"/>
    <x v="226"/>
    <x v="0"/>
    <s v="GIA"/>
    <x v="1"/>
    <b v="1"/>
    <n v="1241682"/>
    <x v="0"/>
  </r>
  <r>
    <s v="G-400-0400"/>
    <s v="GIA Bank Account"/>
    <s v="12"/>
    <s v="AP-PY"/>
    <x v="159"/>
    <s v="000000012131"/>
    <n v="5630"/>
    <s v="7506-3"/>
    <n v="0"/>
    <n v="150"/>
    <s v="G100390-Lorna Reid"/>
    <n v="-150"/>
    <n v="150"/>
    <x v="1"/>
    <n v="150"/>
    <s v="G"/>
    <s v="Lorna Reid"/>
    <s v="G - Lorna Reid"/>
    <x v="509"/>
    <x v="0"/>
    <s v="GIA"/>
    <x v="1"/>
    <b v="0"/>
    <n v="600"/>
    <x v="1"/>
  </r>
  <r>
    <s v="G-400-0400"/>
    <s v="GIA Bank Account"/>
    <s v="12"/>
    <s v="AP-PY"/>
    <x v="159"/>
    <s v="000000012132"/>
    <n v="5630"/>
    <s v="7506-4"/>
    <n v="0"/>
    <n v="79800"/>
    <s v="IAYR001-Ayr Gaiety Partnership Ltd"/>
    <n v="-79800"/>
    <n v="79800"/>
    <x v="1"/>
    <n v="79800"/>
    <s v="I"/>
    <s v="Ayr Gaiety Partnership Ltd"/>
    <s v="I - Ayr Gaiety Partnership Ltd"/>
    <x v="743"/>
    <x v="0"/>
    <s v="GIA"/>
    <x v="1"/>
    <b v="1"/>
    <n v="167100"/>
    <x v="0"/>
  </r>
  <r>
    <s v="G-400-0400"/>
    <s v="GIA Bank Account"/>
    <s v="12"/>
    <s v="AP-PY"/>
    <x v="159"/>
    <s v="000000012133"/>
    <n v="5630"/>
    <s v="7506-5"/>
    <n v="0"/>
    <n v="6250"/>
    <s v="IBOR001-Bord na Gaidhlig"/>
    <n v="-6250"/>
    <n v="6250"/>
    <x v="1"/>
    <n v="6250"/>
    <s v="I"/>
    <s v="Bord na Gaidhlig"/>
    <s v="I - Bord na Gaidhlig"/>
    <x v="994"/>
    <x v="0"/>
    <s v="GIA"/>
    <x v="1"/>
    <b v="0"/>
    <n v="43750"/>
    <x v="0"/>
  </r>
  <r>
    <s v="G-400-0400"/>
    <s v="GIA Bank Account"/>
    <s v="12"/>
    <s v="AP-PY"/>
    <x v="159"/>
    <s v="000000012134"/>
    <n v="5630"/>
    <s v="7506-6"/>
    <n v="0"/>
    <n v="2500"/>
    <s v="IEAS002-East Dunbartonshire Council"/>
    <n v="-2500"/>
    <n v="2500"/>
    <x v="1"/>
    <n v="2500"/>
    <s v="I"/>
    <s v="East Dunbartonshire Council"/>
    <s v="I - East Dunbartonshire Council"/>
    <x v="41"/>
    <x v="0"/>
    <s v="GIA"/>
    <x v="1"/>
    <b v="0"/>
    <n v="342725"/>
    <x v="0"/>
  </r>
  <r>
    <s v="G-400-0400"/>
    <s v="GIA Bank Account"/>
    <s v="12"/>
    <s v="AP-PY"/>
    <x v="159"/>
    <s v="000000012136"/>
    <n v="5630"/>
    <s v="7506-7"/>
    <n v="0"/>
    <n v="12972"/>
    <s v="IFEI001-Feis Rois Ltd"/>
    <n v="-12972"/>
    <n v="12972"/>
    <x v="1"/>
    <n v="12972"/>
    <s v="I"/>
    <s v="Feis Rois Ltd"/>
    <s v="I - Feis Rois Ltd"/>
    <x v="669"/>
    <x v="0"/>
    <s v="GIA"/>
    <x v="1"/>
    <b v="0"/>
    <n v="174972"/>
    <x v="0"/>
  </r>
  <r>
    <s v="G-400-0400"/>
    <s v="GIA Bank Account"/>
    <s v="12"/>
    <s v="AP-PY"/>
    <x v="159"/>
    <s v="000000012137"/>
    <n v="5630"/>
    <s v="7506-8"/>
    <n v="0"/>
    <n v="25664"/>
    <s v="IGRE001-The Green Door Studio Community Interest Company"/>
    <n v="-25664"/>
    <n v="25664"/>
    <x v="1"/>
    <n v="25664"/>
    <s v="I"/>
    <s v="The Green Door Studio Community Interest Company"/>
    <s v="I - The Green Door Studio Community Interest Company"/>
    <x v="814"/>
    <x v="0"/>
    <s v="GIA"/>
    <x v="1"/>
    <b v="1"/>
    <n v="31971"/>
    <x v="0"/>
  </r>
  <r>
    <s v="G-400-0400"/>
    <s v="GIA Bank Account"/>
    <s v="12"/>
    <s v="AP-PY"/>
    <x v="159"/>
    <s v="000000012138"/>
    <n v="5630"/>
    <s v="7506-9"/>
    <n v="0"/>
    <n v="15000"/>
    <s v="IHIG008-Highlands and Islands Enterprise"/>
    <n v="-15000"/>
    <n v="15000"/>
    <x v="1"/>
    <n v="15000"/>
    <s v="I"/>
    <s v="Highlands and Islands Enterprise"/>
    <s v="I - Highlands and Islands Enterprise"/>
    <x v="857"/>
    <x v="0"/>
    <s v="GIA"/>
    <x v="1"/>
    <b v="0"/>
    <n v="45000"/>
    <x v="0"/>
  </r>
  <r>
    <s v="G-400-0400"/>
    <s v="GIA Bank Account"/>
    <s v="12"/>
    <s v="AP-PY"/>
    <x v="159"/>
    <s v="000000012139"/>
    <n v="5630"/>
    <s v="7506-10"/>
    <n v="0"/>
    <n v="9868"/>
    <s v="IIMA002-Imaginate"/>
    <n v="-9868"/>
    <n v="9868"/>
    <x v="1"/>
    <n v="9868"/>
    <s v="I"/>
    <s v="Imaginate"/>
    <s v="I - Imaginate"/>
    <x v="388"/>
    <x v="0"/>
    <s v="GIA"/>
    <x v="1"/>
    <b v="0"/>
    <n v="144975.01"/>
    <x v="0"/>
  </r>
  <r>
    <s v="G-400-0400"/>
    <s v="GIA Bank Account"/>
    <s v="12"/>
    <s v="AP-PY"/>
    <x v="159"/>
    <s v="000000012140"/>
    <n v="5630"/>
    <s v="7506-11"/>
    <n v="0"/>
    <n v="12390"/>
    <s v="ILAM001-Lamp House Music"/>
    <n v="-12390"/>
    <n v="12390"/>
    <x v="1"/>
    <n v="12390"/>
    <s v="I"/>
    <s v="Lamp House Music"/>
    <s v="I - Lamp House Music"/>
    <x v="674"/>
    <x v="0"/>
    <s v="GIA"/>
    <x v="1"/>
    <b v="0"/>
    <n v="14917"/>
    <x v="1"/>
  </r>
  <r>
    <s v="G-400-0400"/>
    <s v="GIA Bank Account"/>
    <s v="12"/>
    <s v="AP-PY"/>
    <x v="159"/>
    <s v="000000012141"/>
    <n v="5630"/>
    <s v="7506-12"/>
    <n v="0"/>
    <n v="5767"/>
    <s v="IMCF001-Mr McFallÔÇÖs Chamber"/>
    <n v="-5767"/>
    <n v="5767"/>
    <x v="1"/>
    <n v="5767"/>
    <s v="I"/>
    <s v="Mr McFallÔÇÖs Chamber"/>
    <s v="I - Mr McFallÔÇÖs Chamber"/>
    <x v="995"/>
    <x v="0"/>
    <s v="GIA"/>
    <x v="1"/>
    <b v="0"/>
    <n v="5767"/>
    <x v="1"/>
  </r>
  <r>
    <s v="G-400-0400"/>
    <s v="GIA Bank Account"/>
    <s v="12"/>
    <s v="AP-PY"/>
    <x v="159"/>
    <s v="000000012142"/>
    <n v="5630"/>
    <s v="7506-13"/>
    <n v="0"/>
    <n v="10500"/>
    <s v="IMUS003-The Music Worx"/>
    <n v="-10500"/>
    <n v="10500"/>
    <x v="1"/>
    <n v="10500"/>
    <s v="I"/>
    <s v="The Music Worx"/>
    <s v="I - The Music Worx"/>
    <x v="688"/>
    <x v="0"/>
    <s v="GIA"/>
    <x v="1"/>
    <b v="0"/>
    <n v="14375"/>
    <x v="1"/>
  </r>
  <r>
    <s v="G-400-0400"/>
    <s v="GIA Bank Account"/>
    <s v="12"/>
    <s v="AP-PY"/>
    <x v="159"/>
    <s v="000000012143"/>
    <n v="5630"/>
    <s v="7506-14"/>
    <n v="0"/>
    <n v="7500"/>
    <s v="IREE002-Reel Kids Music Club"/>
    <n v="-7500"/>
    <n v="7500"/>
    <x v="1"/>
    <n v="7500"/>
    <s v="I"/>
    <s v="Reel Kids Music Club"/>
    <s v="I - Reel Kids Music Club"/>
    <x v="996"/>
    <x v="0"/>
    <s v="GIA"/>
    <x v="1"/>
    <b v="0"/>
    <n v="7500"/>
    <x v="1"/>
  </r>
  <r>
    <s v="G-400-0400"/>
    <s v="GIA Bank Account"/>
    <s v="12"/>
    <s v="AP-PY"/>
    <x v="159"/>
    <s v="000000012144"/>
    <n v="5630"/>
    <s v="7506-15"/>
    <n v="0"/>
    <n v="4370.46"/>
    <s v="ISCO003-Scottish Borders Council"/>
    <n v="-4370.46"/>
    <n v="4370.46"/>
    <x v="1"/>
    <n v="4370.46"/>
    <s v="I"/>
    <s v="Scottish Borders Council"/>
    <s v="I - Scottish Borders Council"/>
    <x v="435"/>
    <x v="0"/>
    <s v="GIA"/>
    <x v="1"/>
    <b v="0"/>
    <n v="342359.46"/>
    <x v="0"/>
  </r>
  <r>
    <s v="G-400-0400"/>
    <s v="GIA Bank Account"/>
    <s v="12"/>
    <s v="AP-PY"/>
    <x v="159"/>
    <s v="000000012145"/>
    <n v="5630"/>
    <s v="7506-16"/>
    <n v="0"/>
    <n v="30000"/>
    <s v="ISCO051-Scottish Music Information Centre Ltd"/>
    <n v="-30000"/>
    <n v="30000"/>
    <x v="1"/>
    <n v="30000"/>
    <s v="I"/>
    <s v="Scottish Music Information Centre Ltd"/>
    <s v="I - Scottish Music Information Centre Ltd"/>
    <x v="483"/>
    <x v="0"/>
    <s v="GIA"/>
    <x v="1"/>
    <b v="1"/>
    <n v="85000"/>
    <x v="0"/>
  </r>
  <r>
    <s v="G-400-0400"/>
    <s v="GIA Bank Account"/>
    <s v="12"/>
    <s v="AP-PY"/>
    <x v="159"/>
    <s v="000000012146"/>
    <n v="5630"/>
    <s v="7506-17"/>
    <n v="0"/>
    <n v="73062"/>
    <s v="ISIS001-Sistema Scotland"/>
    <n v="-73062"/>
    <n v="73062"/>
    <x v="1"/>
    <n v="73062"/>
    <s v="I"/>
    <s v="Sistema Scotland"/>
    <s v="I - Sistema Scotland"/>
    <x v="7"/>
    <x v="0"/>
    <s v="GIA"/>
    <x v="1"/>
    <b v="1"/>
    <n v="797567"/>
    <x v="0"/>
  </r>
  <r>
    <s v="G-400-0400"/>
    <s v="GIA Bank Account"/>
    <s v="12"/>
    <s v="AP-PY"/>
    <x v="159"/>
    <s v="000000012147"/>
    <n v="5630"/>
    <s v="7506-18"/>
    <n v="0"/>
    <n v="7650"/>
    <s v="IWEE002-Wee Studio"/>
    <n v="-7650"/>
    <n v="7650"/>
    <x v="1"/>
    <n v="7650"/>
    <s v="I"/>
    <s v="Wee Studio"/>
    <s v="I - Wee Studio"/>
    <x v="697"/>
    <x v="0"/>
    <s v="GIA"/>
    <x v="1"/>
    <b v="0"/>
    <n v="10650"/>
    <x v="1"/>
  </r>
  <r>
    <s v="G-400-0400"/>
    <s v="GIA Bank Account"/>
    <s v="12"/>
    <s v="AP-PY"/>
    <x v="159"/>
    <s v="000000012148"/>
    <n v="5630"/>
    <s v="7506-19"/>
    <n v="0"/>
    <n v="8578"/>
    <s v="IWES002-West Lothian Council"/>
    <n v="-8578"/>
    <n v="8578"/>
    <x v="1"/>
    <n v="8578"/>
    <s v="I"/>
    <s v="West Lothian Council"/>
    <s v="I - West Lothian Council"/>
    <x v="563"/>
    <x v="0"/>
    <s v="GIA"/>
    <x v="1"/>
    <b v="0"/>
    <n v="308165"/>
    <x v="0"/>
  </r>
  <r>
    <s v="G-400-0400"/>
    <s v="GIA Bank Account"/>
    <s v="12"/>
    <s v="AP-PY"/>
    <x v="160"/>
    <s v="000000012149"/>
    <n v="5674"/>
    <s v="7547-1"/>
    <n v="0"/>
    <n v="6"/>
    <s v="E0352-Hazel Paton"/>
    <n v="-6"/>
    <n v="6"/>
    <x v="0"/>
    <n v="0"/>
    <s v="E"/>
    <s v="Hazel Paton"/>
    <s v="E - Hazel Paton"/>
    <x v="0"/>
    <x v="0"/>
    <s v="GIA"/>
    <x v="0"/>
    <b v="0"/>
    <n v="334393.72000000003"/>
    <x v="0"/>
  </r>
  <r>
    <s v="G-400-0400"/>
    <s v="GIA Bank Account"/>
    <s v="12"/>
    <s v="AP-PY"/>
    <x v="160"/>
    <s v="000000012150"/>
    <n v="5674"/>
    <s v="7547-2"/>
    <n v="0"/>
    <n v="297.83999999999997"/>
    <s v="E0428-Laura MacKenzie Stuart"/>
    <n v="-297.83999999999997"/>
    <n v="297.83999999999997"/>
    <x v="0"/>
    <n v="0"/>
    <s v="E"/>
    <s v="Laura MacKenzie Stuart"/>
    <s v="E - Laura MacKenzie Stuart"/>
    <x v="0"/>
    <x v="0"/>
    <s v="GIA"/>
    <x v="0"/>
    <b v="0"/>
    <n v="334393.72000000003"/>
    <x v="0"/>
  </r>
  <r>
    <s v="G-400-0400"/>
    <s v="GIA Bank Account"/>
    <s v="12"/>
    <s v="AP-PY"/>
    <x v="160"/>
    <s v="000000012151"/>
    <n v="5674"/>
    <s v="7547-3"/>
    <n v="0"/>
    <n v="38.200000000000003"/>
    <s v="E0431-Stephen Vallely"/>
    <n v="-38.200000000000003"/>
    <n v="38.200000000000003"/>
    <x v="0"/>
    <n v="0"/>
    <s v="E"/>
    <s v="Stephen Vallely"/>
    <s v="E - Stephen Vallely"/>
    <x v="0"/>
    <x v="0"/>
    <s v="GIA"/>
    <x v="0"/>
    <b v="0"/>
    <n v="334393.72000000003"/>
    <x v="0"/>
  </r>
  <r>
    <s v="G-400-0400"/>
    <s v="GIA Bank Account"/>
    <s v="12"/>
    <s v="AP-PY"/>
    <x v="160"/>
    <s v="000000012152"/>
    <n v="5674"/>
    <s v="7547-4"/>
    <n v="0"/>
    <n v="9.5"/>
    <s v="E1142-Linzi Nelson"/>
    <n v="-9.5"/>
    <n v="9.5"/>
    <x v="0"/>
    <n v="0"/>
    <s v="E"/>
    <s v="Linzi Nelson"/>
    <s v="E - Linzi Nelson"/>
    <x v="0"/>
    <x v="0"/>
    <s v="GIA"/>
    <x v="0"/>
    <b v="0"/>
    <n v="334393.72000000003"/>
    <x v="0"/>
  </r>
  <r>
    <s v="G-400-0400"/>
    <s v="GIA Bank Account"/>
    <s v="12"/>
    <s v="AP-PY"/>
    <x v="160"/>
    <s v="000000012154"/>
    <n v="5674"/>
    <s v="7547-5"/>
    <n v="0"/>
    <n v="205.85"/>
    <s v="E1690-Joan Parr"/>
    <n v="-205.85"/>
    <n v="205.85"/>
    <x v="0"/>
    <n v="0"/>
    <s v="E"/>
    <s v="Joan Parr"/>
    <s v="E - Joan Parr"/>
    <x v="0"/>
    <x v="0"/>
    <s v="GIA"/>
    <x v="0"/>
    <b v="0"/>
    <n v="334393.72000000003"/>
    <x v="0"/>
  </r>
  <r>
    <s v="G-400-0400"/>
    <s v="GIA Bank Account"/>
    <s v="12"/>
    <s v="AP-PY"/>
    <x v="160"/>
    <s v="000000012156"/>
    <n v="5674"/>
    <s v="7547-6"/>
    <n v="0"/>
    <n v="97.3"/>
    <s v="E1730-Chrissie Ruckley"/>
    <n v="-97.3"/>
    <n v="97.3"/>
    <x v="0"/>
    <n v="0"/>
    <s v="E"/>
    <s v="Chrissie Ruckley"/>
    <s v="E - Chrissie Ruckley"/>
    <x v="0"/>
    <x v="0"/>
    <s v="GIA"/>
    <x v="0"/>
    <b v="0"/>
    <n v="334393.72000000003"/>
    <x v="0"/>
  </r>
  <r>
    <s v="G-400-0400"/>
    <s v="GIA Bank Account"/>
    <s v="12"/>
    <s v="AP-PY"/>
    <x v="160"/>
    <s v="000000012159"/>
    <n v="5674"/>
    <s v="7547-7"/>
    <n v="0"/>
    <n v="345.17"/>
    <s v="E1865-Brodie Pringle"/>
    <n v="-345.17"/>
    <n v="345.17"/>
    <x v="0"/>
    <n v="0"/>
    <s v="E"/>
    <s v="Brodie Pringle"/>
    <s v="E - Brodie Pringle"/>
    <x v="0"/>
    <x v="0"/>
    <s v="GIA"/>
    <x v="0"/>
    <b v="0"/>
    <n v="334393.72000000003"/>
    <x v="0"/>
  </r>
  <r>
    <s v="G-400-0400"/>
    <s v="GIA Bank Account"/>
    <s v="12"/>
    <s v="AP-PY"/>
    <x v="160"/>
    <s v="000000012160"/>
    <n v="5674"/>
    <s v="7547-8"/>
    <n v="0"/>
    <n v="80.739999999999995"/>
    <s v="E1872-Emma Stewart-Jones"/>
    <n v="-80.739999999999995"/>
    <n v="80.739999999999995"/>
    <x v="0"/>
    <n v="0"/>
    <s v="E"/>
    <s v="Emma Stewart-Jones"/>
    <s v="E - Emma Stewart-Jones"/>
    <x v="0"/>
    <x v="0"/>
    <s v="GIA"/>
    <x v="0"/>
    <b v="0"/>
    <n v="334393.72000000003"/>
    <x v="0"/>
  </r>
  <r>
    <s v="G-400-0400"/>
    <s v="GIA Bank Account"/>
    <s v="12"/>
    <s v="AP-PY"/>
    <x v="160"/>
    <s v="000000012161"/>
    <n v="5674"/>
    <s v="7547-9"/>
    <n v="0"/>
    <n v="71.8"/>
    <s v="E1875-Lulu Johnston"/>
    <n v="-71.8"/>
    <n v="71.8"/>
    <x v="0"/>
    <n v="0"/>
    <s v="E"/>
    <s v="Lulu Johnston"/>
    <s v="E - Lulu Johnston"/>
    <x v="0"/>
    <x v="0"/>
    <s v="GIA"/>
    <x v="0"/>
    <b v="0"/>
    <n v="334393.72000000003"/>
    <x v="0"/>
  </r>
  <r>
    <s v="G-400-0400"/>
    <s v="GIA Bank Account"/>
    <s v="12"/>
    <s v="AP-PY"/>
    <x v="160"/>
    <s v="000000012162"/>
    <n v="5674"/>
    <s v="7547-10"/>
    <n v="0"/>
    <n v="116.99"/>
    <s v="E1904-Morag Macdonald"/>
    <n v="-116.99"/>
    <n v="116.99"/>
    <x v="0"/>
    <n v="0"/>
    <s v="E"/>
    <s v="Morag Macdonald"/>
    <s v="E - Morag Macdonald"/>
    <x v="0"/>
    <x v="0"/>
    <s v="GIA"/>
    <x v="0"/>
    <b v="0"/>
    <n v="334393.72000000003"/>
    <x v="0"/>
  </r>
  <r>
    <s v="G-400-0400"/>
    <s v="GIA Bank Account"/>
    <s v="12"/>
    <s v="AP-PY"/>
    <x v="160"/>
    <s v="000000012163"/>
    <n v="5674"/>
    <s v="7547-11"/>
    <n v="0"/>
    <n v="208.7"/>
    <s v="E1918-Katherine Deans"/>
    <n v="-208.7"/>
    <n v="208.7"/>
    <x v="0"/>
    <n v="0"/>
    <s v="E"/>
    <s v="Katherine Deans"/>
    <s v="E - Katherine Deans"/>
    <x v="0"/>
    <x v="0"/>
    <s v="GIA"/>
    <x v="0"/>
    <b v="0"/>
    <n v="334393.72000000003"/>
    <x v="0"/>
  </r>
  <r>
    <s v="G-400-0400"/>
    <s v="GIA Bank Account"/>
    <s v="12"/>
    <s v="AP-PY"/>
    <x v="160"/>
    <s v="000000012165"/>
    <n v="5674"/>
    <s v="7547-12"/>
    <n v="0"/>
    <n v="14000"/>
    <s v="IBOO001-The Boombox Glasgow"/>
    <n v="-14000"/>
    <n v="14000"/>
    <x v="1"/>
    <n v="14000"/>
    <s v="I"/>
    <s v="The Boombox Glasgow"/>
    <s v="I - The Boombox Glasgow"/>
    <x v="997"/>
    <x v="0"/>
    <s v="GIA"/>
    <x v="1"/>
    <b v="0"/>
    <n v="14000"/>
    <x v="1"/>
  </r>
  <r>
    <s v="G-400-0400"/>
    <s v="GIA Bank Account"/>
    <s v="12"/>
    <s v="AP-PY"/>
    <x v="160"/>
    <s v="000000012166"/>
    <n v="5674"/>
    <s v="7547-13"/>
    <n v="0"/>
    <n v="1866"/>
    <s v="ICAT001-Catherine Wheels Theatre Company"/>
    <n v="-1866"/>
    <n v="1866"/>
    <x v="1"/>
    <n v="1866"/>
    <s v="I"/>
    <s v="Catherine Wheels Theatre Company"/>
    <s v="I - Catherine Wheels Theatre Company"/>
    <x v="998"/>
    <x v="0"/>
    <s v="GIA"/>
    <x v="1"/>
    <b v="0"/>
    <n v="1866"/>
    <x v="1"/>
  </r>
  <r>
    <s v="G-400-0400"/>
    <s v="GIA Bank Account"/>
    <s v="12"/>
    <s v="AP-PY"/>
    <x v="160"/>
    <s v="000000012167"/>
    <n v="5674"/>
    <s v="7547-14"/>
    <n v="0"/>
    <n v="5438"/>
    <s v="IKOR001-KOR! Records CIC"/>
    <n v="-5438"/>
    <n v="5438"/>
    <x v="1"/>
    <n v="5438"/>
    <s v="I"/>
    <s v="KOR! Records CIC"/>
    <s v="I - KOR! Records CIC"/>
    <x v="999"/>
    <x v="0"/>
    <s v="GIA"/>
    <x v="1"/>
    <b v="0"/>
    <n v="5438"/>
    <x v="1"/>
  </r>
  <r>
    <s v="G-400-0400"/>
    <s v="GIA Bank Account"/>
    <s v="12"/>
    <s v="AP-PY"/>
    <x v="160"/>
    <s v="000000012168"/>
    <n v="5674"/>
    <s v="7547-15"/>
    <n v="0"/>
    <n v="20803.240000000002"/>
    <s v="IPET007-Peter Pan Moat Brae Trust"/>
    <n v="-20803.240000000002"/>
    <n v="20803.240000000002"/>
    <x v="1"/>
    <n v="20803.240000000002"/>
    <s v="I"/>
    <s v="Peter Pan Moat Brae Trust"/>
    <s v="I - Peter Pan Moat Brae Trust"/>
    <x v="1000"/>
    <x v="0"/>
    <s v="GIA"/>
    <x v="1"/>
    <b v="0"/>
    <n v="20803.240000000002"/>
    <x v="1"/>
  </r>
  <r>
    <s v="G-400-0400"/>
    <s v="GIA Bank Account"/>
    <s v="12"/>
    <s v="AP-PY"/>
    <x v="160"/>
    <s v="000000012170"/>
    <n v="5674"/>
    <s v="7547-16"/>
    <n v="0"/>
    <n v="245.82"/>
    <s v="TARO100-Arnold Clark Finance Ltd"/>
    <n v="-245.82"/>
    <n v="245.82"/>
    <x v="1"/>
    <n v="245.82"/>
    <s v="T"/>
    <s v="Arnold Clark Finance Ltd"/>
    <s v="T - Arnold Clark Finance Ltd"/>
    <x v="58"/>
    <x v="0"/>
    <s v="GIA"/>
    <x v="2"/>
    <b v="0"/>
    <n v="4424.46"/>
    <x v="1"/>
  </r>
  <r>
    <s v="G-400-0400"/>
    <s v="GIA Bank Account"/>
    <s v="12"/>
    <s v="AP-PY"/>
    <x v="160"/>
    <s v="000000012171"/>
    <n v="5674"/>
    <s v="7547-17"/>
    <n v="0"/>
    <n v="85.7"/>
    <s v="TATL002-Atlas Arts"/>
    <n v="-85.7"/>
    <n v="85.7"/>
    <x v="1"/>
    <n v="85.7"/>
    <s v="T"/>
    <s v="Atlas Arts"/>
    <s v="T - Atlas Arts"/>
    <x v="1001"/>
    <x v="0"/>
    <s v="GIA"/>
    <x v="2"/>
    <b v="0"/>
    <n v="85.7"/>
    <x v="1"/>
  </r>
  <r>
    <s v="G-400-0400"/>
    <s v="GIA Bank Account"/>
    <s v="12"/>
    <s v="AP-PY"/>
    <x v="160"/>
    <s v="000000012172"/>
    <n v="5674"/>
    <s v="7547-18"/>
    <n v="0"/>
    <n v="85"/>
    <s v="TBAR101-Barclay Price"/>
    <n v="-85"/>
    <n v="85"/>
    <x v="1"/>
    <n v="85"/>
    <s v="T"/>
    <s v="Barclay Price"/>
    <s v="T - Barclay Price"/>
    <x v="319"/>
    <x v="0"/>
    <s v="GIA"/>
    <x v="2"/>
    <b v="0"/>
    <n v="187.9"/>
    <x v="1"/>
  </r>
  <r>
    <s v="G-400-0400"/>
    <s v="GIA Bank Account"/>
    <s v="12"/>
    <s v="AP-PY"/>
    <x v="160"/>
    <s v="000000012174"/>
    <n v="5674"/>
    <s v="7547-19"/>
    <n v="0"/>
    <n v="831"/>
    <s v="TBAR104-Barrowland Ballet"/>
    <n v="-831"/>
    <n v="831"/>
    <x v="1"/>
    <n v="831"/>
    <s v="T"/>
    <s v="Barrowland Ballet"/>
    <s v="T - Barrowland Ballet"/>
    <x v="1002"/>
    <x v="0"/>
    <s v="GIA"/>
    <x v="2"/>
    <b v="0"/>
    <n v="831"/>
    <x v="1"/>
  </r>
  <r>
    <s v="G-400-0400"/>
    <s v="GIA Bank Account"/>
    <s v="12"/>
    <s v="AP-PY"/>
    <x v="160"/>
    <s v="000000012175"/>
    <n v="5674"/>
    <s v="7547-20"/>
    <n v="0"/>
    <n v="251.1"/>
    <s v="TBEE100-Beathag Mhoireasdan"/>
    <n v="-251.1"/>
    <n v="251.1"/>
    <x v="1"/>
    <n v="251.1"/>
    <s v="T"/>
    <s v="Beathag Mhoireasdan"/>
    <s v="T - Beathag Mhoireasdan"/>
    <x v="595"/>
    <x v="0"/>
    <s v="GIA"/>
    <x v="2"/>
    <b v="0"/>
    <n v="4333.3"/>
    <x v="1"/>
  </r>
  <r>
    <s v="G-400-0400"/>
    <s v="GIA Bank Account"/>
    <s v="12"/>
    <s v="AP-PY"/>
    <x v="160"/>
    <s v="000000012176"/>
    <n v="5674"/>
    <s v="7547-21"/>
    <n v="0"/>
    <n v="260"/>
    <s v="TBEY100-Beverley Syme"/>
    <n v="-260"/>
    <n v="260"/>
    <x v="1"/>
    <n v="260"/>
    <s v="T"/>
    <s v="Beverley Syme"/>
    <s v="T - Beverley Syme"/>
    <x v="1003"/>
    <x v="0"/>
    <s v="GIA"/>
    <x v="2"/>
    <b v="0"/>
    <n v="260"/>
    <x v="1"/>
  </r>
  <r>
    <s v="G-400-0400"/>
    <s v="GIA Bank Account"/>
    <s v="12"/>
    <s v="AP-PY"/>
    <x v="160"/>
    <s v="000000012177"/>
    <n v="5674"/>
    <s v="7547-22"/>
    <n v="0"/>
    <n v="30.76"/>
    <s v="TBUR100-Bupa Travel Services"/>
    <n v="-30.76"/>
    <n v="30.76"/>
    <x v="1"/>
    <n v="30.76"/>
    <s v="T"/>
    <s v="Bupa Travel Services"/>
    <s v="T - Bupa Travel Services"/>
    <x v="60"/>
    <x v="0"/>
    <s v="GIA"/>
    <x v="2"/>
    <b v="0"/>
    <n v="2249.3700000000003"/>
    <x v="1"/>
  </r>
  <r>
    <s v="G-400-0400"/>
    <s v="GIA Bank Account"/>
    <s v="12"/>
    <s v="AP-PY"/>
    <x v="160"/>
    <s v="000000012178"/>
    <n v="5674"/>
    <s v="7547-23"/>
    <n v="0"/>
    <n v="50.4"/>
    <s v="TCAL105-Call Print Group Limited"/>
    <n v="-50.4"/>
    <n v="50.4"/>
    <x v="1"/>
    <n v="50.4"/>
    <s v="T"/>
    <s v="Call Print Group Limited"/>
    <s v="T - Call Print Group Limited"/>
    <x v="661"/>
    <x v="0"/>
    <s v="GIA"/>
    <x v="2"/>
    <b v="0"/>
    <n v="1627.2"/>
    <x v="1"/>
  </r>
  <r>
    <s v="G-400-0400"/>
    <s v="GIA Bank Account"/>
    <s v="12"/>
    <s v="AP-PY"/>
    <x v="160"/>
    <s v="000000012179"/>
    <n v="5674"/>
    <s v="7547-24"/>
    <n v="0"/>
    <n v="1000"/>
    <s v="TCLO101-Cloud Eight Films Ltd"/>
    <n v="-1000"/>
    <n v="1000"/>
    <x v="1"/>
    <n v="1000"/>
    <s v="T"/>
    <s v="Cloud Eight Films Ltd"/>
    <s v="T - Cloud Eight Films Ltd"/>
    <x v="1004"/>
    <x v="0"/>
    <s v="GIA"/>
    <x v="2"/>
    <b v="0"/>
    <n v="1000"/>
    <x v="1"/>
  </r>
  <r>
    <s v="G-400-0400"/>
    <s v="GIA Bank Account"/>
    <s v="12"/>
    <s v="AP-PY"/>
    <x v="160"/>
    <s v="000000012180"/>
    <n v="5674"/>
    <s v="7547-25"/>
    <n v="0"/>
    <n v="645.66"/>
    <s v="TCUL105-Culture &amp; Sport Glasgow (Trading) CIC"/>
    <n v="-645.66"/>
    <n v="645.66"/>
    <x v="1"/>
    <n v="645.66"/>
    <s v="T"/>
    <s v="Culture &amp; Sport Glasgow (Trading) CIC"/>
    <s v="T - Culture &amp; Sport Glasgow (Trading) CIC"/>
    <x v="393"/>
    <x v="0"/>
    <s v="GIA"/>
    <x v="2"/>
    <b v="0"/>
    <n v="12090.189999999999"/>
    <x v="1"/>
  </r>
  <r>
    <s v="G-400-0400"/>
    <s v="GIA Bank Account"/>
    <s v="12"/>
    <s v="AP-PY"/>
    <x v="160"/>
    <s v="000000012182"/>
    <n v="5674"/>
    <s v="7547-26"/>
    <n v="0"/>
    <n v="61.07"/>
    <s v="TDAV125-David Brew"/>
    <n v="-61.07"/>
    <n v="61.07"/>
    <x v="1"/>
    <n v="61.07"/>
    <s v="T"/>
    <s v="David Brew"/>
    <s v="T - David Brew"/>
    <x v="1005"/>
    <x v="0"/>
    <s v="GIA"/>
    <x v="2"/>
    <b v="0"/>
    <n v="61.07"/>
    <x v="1"/>
  </r>
  <r>
    <s v="G-400-0400"/>
    <s v="GIA Bank Account"/>
    <s v="12"/>
    <s v="AP-PY"/>
    <x v="160"/>
    <s v="000000012183"/>
    <n v="5674"/>
    <s v="7547-27"/>
    <n v="0"/>
    <n v="400"/>
    <s v="TDIG102-Digital Print Solutions"/>
    <n v="-400"/>
    <n v="400"/>
    <x v="1"/>
    <n v="400"/>
    <s v="T"/>
    <s v="Digital Print Solutions"/>
    <s v="T - Digital Print Solutions"/>
    <x v="301"/>
    <x v="0"/>
    <s v="GIA"/>
    <x v="2"/>
    <b v="0"/>
    <n v="3681"/>
    <x v="1"/>
  </r>
  <r>
    <s v="G-400-0400"/>
    <s v="GIA Bank Account"/>
    <s v="12"/>
    <s v="AP-PY"/>
    <x v="160"/>
    <s v="000000012184"/>
    <n v="5674"/>
    <s v="7547-28"/>
    <n v="0"/>
    <n v="414"/>
    <s v="TGTW100-GTG Training Ltd"/>
    <n v="-414"/>
    <n v="414"/>
    <x v="1"/>
    <n v="414"/>
    <s v="T"/>
    <s v="GTG Training Ltd"/>
    <s v="T - GTG Training Ltd"/>
    <x v="396"/>
    <x v="0"/>
    <s v="GIA"/>
    <x v="2"/>
    <b v="0"/>
    <n v="3908.4"/>
    <x v="1"/>
  </r>
  <r>
    <s v="G-400-0400"/>
    <s v="GIA Bank Account"/>
    <s v="12"/>
    <s v="AP-PY"/>
    <x v="160"/>
    <s v="000000012185"/>
    <n v="5674"/>
    <s v="7547-29"/>
    <n v="0"/>
    <n v="71.28"/>
    <s v="TJUL104-Jules Cafe Ltd"/>
    <n v="-71.28"/>
    <n v="71.28"/>
    <x v="1"/>
    <n v="71.28"/>
    <s v="T"/>
    <s v="Jules Cafe Ltd"/>
    <s v="T - Jules Cafe Ltd"/>
    <x v="81"/>
    <x v="0"/>
    <s v="GIA"/>
    <x v="2"/>
    <b v="0"/>
    <n v="571.7399999999999"/>
    <x v="1"/>
  </r>
  <r>
    <s v="G-400-0400"/>
    <s v="GIA Bank Account"/>
    <s v="12"/>
    <s v="AP-PY"/>
    <x v="160"/>
    <s v="000000012186"/>
    <n v="5674"/>
    <s v="7547-30"/>
    <n v="0"/>
    <n v="228"/>
    <s v="TJUN101-Junk-It Ltd"/>
    <n v="-228"/>
    <n v="228"/>
    <x v="1"/>
    <n v="228"/>
    <s v="T"/>
    <s v="Junk-It Ltd"/>
    <s v="T - Junk-It Ltd"/>
    <x v="354"/>
    <x v="0"/>
    <s v="GIA"/>
    <x v="2"/>
    <b v="0"/>
    <n v="636"/>
    <x v="1"/>
  </r>
  <r>
    <s v="G-400-0400"/>
    <s v="GIA Bank Account"/>
    <s v="12"/>
    <s v="AP-PY"/>
    <x v="160"/>
    <s v="000000012187"/>
    <n v="5674"/>
    <s v="7547-31"/>
    <n v="0"/>
    <n v="107.85"/>
    <s v="TMAG101-Maggie Kinloch"/>
    <n v="-107.85"/>
    <n v="107.85"/>
    <x v="1"/>
    <n v="107.85"/>
    <s v="T"/>
    <s v="Maggie Kinloch"/>
    <s v="T - Maggie Kinloch"/>
    <x v="1006"/>
    <x v="0"/>
    <s v="GIA"/>
    <x v="2"/>
    <b v="0"/>
    <n v="107.85"/>
    <x v="1"/>
  </r>
  <r>
    <s v="G-400-0400"/>
    <s v="GIA Bank Account"/>
    <s v="12"/>
    <s v="AP-PY"/>
    <x v="160"/>
    <s v="000000012188"/>
    <n v="5674"/>
    <s v="7547-32"/>
    <n v="0"/>
    <n v="8615.19"/>
    <s v="TMCK100-Archibald McKellar Ltd"/>
    <n v="-8615.19"/>
    <n v="8615.19"/>
    <x v="1"/>
    <n v="8615.19"/>
    <s v="T"/>
    <s v="Archibald McKellar Ltd"/>
    <s v="T - Archibald McKellar Ltd"/>
    <x v="1007"/>
    <x v="0"/>
    <s v="GIA"/>
    <x v="2"/>
    <b v="0"/>
    <n v="8615.19"/>
    <x v="1"/>
  </r>
  <r>
    <s v="G-400-0400"/>
    <s v="GIA Bank Account"/>
    <s v="12"/>
    <s v="AP-PY"/>
    <x v="160"/>
    <s v="000000012189"/>
    <n v="5674"/>
    <s v="7547-33"/>
    <n v="0"/>
    <n v="611.1"/>
    <s v="TMED101-Media Business Insight Ltd"/>
    <n v="-611.1"/>
    <n v="611.1"/>
    <x v="1"/>
    <n v="611.1"/>
    <s v="T"/>
    <s v="Media Business Insight Ltd"/>
    <s v="T - Media Business Insight Ltd"/>
    <x v="304"/>
    <x v="13"/>
    <s v="GIA"/>
    <x v="2"/>
    <b v="0"/>
    <n v="42611.1"/>
    <x v="0"/>
  </r>
  <r>
    <s v="G-400-0400"/>
    <s v="GIA Bank Account"/>
    <s v="12"/>
    <s v="AP-PY"/>
    <x v="160"/>
    <s v="000000012190"/>
    <n v="5674"/>
    <s v="7547-34"/>
    <n v="0"/>
    <n v="112.35"/>
    <s v="TOFF103-Office Care"/>
    <n v="-112.35"/>
    <n v="112.35"/>
    <x v="1"/>
    <n v="112.35"/>
    <s v="T"/>
    <s v="Office Care"/>
    <s v="T - Office Care"/>
    <x v="264"/>
    <x v="0"/>
    <s v="GIA"/>
    <x v="2"/>
    <b v="0"/>
    <n v="8491.49"/>
    <x v="1"/>
  </r>
  <r>
    <s v="G-400-0400"/>
    <s v="GIA Bank Account"/>
    <s v="12"/>
    <s v="AP-PY"/>
    <x v="160"/>
    <s v="000000012191"/>
    <n v="5674"/>
    <s v="7547-35"/>
    <n v="0"/>
    <n v="17782"/>
    <s v="TRES100-Research Scotland"/>
    <n v="-17782"/>
    <n v="17782"/>
    <x v="1"/>
    <n v="17782"/>
    <s v="T"/>
    <s v="Research Scotland"/>
    <s v="T - Research Scotland"/>
    <x v="566"/>
    <x v="20"/>
    <s v="GIA"/>
    <x v="2"/>
    <b v="0"/>
    <n v="46259"/>
    <x v="0"/>
  </r>
  <r>
    <s v="G-400-0400"/>
    <s v="GIA Bank Account"/>
    <s v="12"/>
    <s v="AP-PY"/>
    <x v="160"/>
    <s v="000000012192"/>
    <n v="5674"/>
    <s v="7547-36"/>
    <n v="0"/>
    <n v="250"/>
    <s v="TSAB100-Sabhal Mor Ostaig"/>
    <n v="-250"/>
    <n v="250"/>
    <x v="1"/>
    <n v="250"/>
    <s v="T"/>
    <s v="Sabhal Mor Ostaig"/>
    <s v="T - Sabhal Mor Ostaig"/>
    <x v="27"/>
    <x v="0"/>
    <s v="GIA"/>
    <x v="2"/>
    <b v="0"/>
    <n v="750"/>
    <x v="1"/>
  </r>
  <r>
    <s v="G-400-0400"/>
    <s v="GIA Bank Account"/>
    <s v="12"/>
    <s v="AP-PY"/>
    <x v="160"/>
    <s v="000000012193"/>
    <n v="5674"/>
    <s v="7547-37"/>
    <n v="0"/>
    <n v="546.4"/>
    <s v="TSAR109-Sarah Jauncey"/>
    <n v="-546.4"/>
    <n v="546.4"/>
    <x v="1"/>
    <n v="546.4"/>
    <s v="T"/>
    <s v="Sarah Jauncey"/>
    <s v="T - Sarah Jauncey"/>
    <x v="1008"/>
    <x v="0"/>
    <s v="GIA"/>
    <x v="2"/>
    <b v="0"/>
    <n v="546.4"/>
    <x v="1"/>
  </r>
  <r>
    <s v="G-400-0400"/>
    <s v="GIA Bank Account"/>
    <s v="12"/>
    <s v="AP-PY"/>
    <x v="160"/>
    <s v="000000012194"/>
    <n v="5674"/>
    <s v="7547-38"/>
    <n v="0"/>
    <n v="283.19"/>
    <s v="TSHE101-Sheila Murray"/>
    <n v="-283.19"/>
    <n v="283.19"/>
    <x v="1"/>
    <n v="283.19"/>
    <s v="T"/>
    <s v="Sheila Murray"/>
    <s v="T - Sheila Murray"/>
    <x v="1009"/>
    <x v="0"/>
    <s v="GIA"/>
    <x v="2"/>
    <b v="0"/>
    <n v="283.19"/>
    <x v="1"/>
  </r>
  <r>
    <s v="G-400-0400"/>
    <s v="GIA Bank Account"/>
    <s v="12"/>
    <s v="AP-PY"/>
    <x v="160"/>
    <s v="000000012195"/>
    <n v="5674"/>
    <s v="7547-39"/>
    <n v="0"/>
    <n v="92.28"/>
    <s v="TSOD101-Sodexo Limited"/>
    <n v="-92.28"/>
    <n v="92.28"/>
    <x v="1"/>
    <n v="92.28"/>
    <s v="T"/>
    <s v="Sodexo Limited"/>
    <s v="T - Sodexo Limited"/>
    <x v="838"/>
    <x v="0"/>
    <s v="GIA"/>
    <x v="2"/>
    <b v="0"/>
    <n v="291.65999999999997"/>
    <x v="1"/>
  </r>
  <r>
    <s v="G-400-0400"/>
    <s v="GIA Bank Account"/>
    <s v="12"/>
    <s v="AP-PY"/>
    <x v="160"/>
    <s v="000000012196"/>
    <n v="5674"/>
    <s v="7547-40"/>
    <n v="0"/>
    <n v="34.72"/>
    <s v="TSPO100-Spectrum Computer Supplies Ltd"/>
    <n v="-34.72"/>
    <n v="34.72"/>
    <x v="1"/>
    <n v="34.72"/>
    <s v="T"/>
    <s v="Spectrum Computer Supplies Ltd"/>
    <s v="T - Spectrum Computer Supplies Ltd"/>
    <x v="378"/>
    <x v="0"/>
    <s v="GIA"/>
    <x v="2"/>
    <b v="0"/>
    <n v="1166.5300000000002"/>
    <x v="1"/>
  </r>
  <r>
    <s v="G-400-0400"/>
    <s v="GIA Bank Account"/>
    <s v="12"/>
    <s v="AP-PY"/>
    <x v="160"/>
    <s v="000000012197"/>
    <n v="5674"/>
    <s v="7547-41"/>
    <n v="0"/>
    <n v="1773.31"/>
    <s v="TSPR100-Spotless Commercial Cleaning Ltd"/>
    <n v="-1773.31"/>
    <n v="1773.31"/>
    <x v="1"/>
    <n v="1773.31"/>
    <s v="T"/>
    <s v="Spotless Commercial Cleaning Ltd"/>
    <s v="T - Spotless Commercial Cleaning Ltd"/>
    <x v="28"/>
    <x v="2"/>
    <s v="GIA"/>
    <x v="2"/>
    <b v="0"/>
    <n v="25308.30000000001"/>
    <x v="0"/>
  </r>
  <r>
    <s v="G-400-0400"/>
    <s v="GIA Bank Account"/>
    <s v="12"/>
    <s v="AP-PY"/>
    <x v="160"/>
    <s v="000000012198"/>
    <n v="5674"/>
    <s v="7547-42"/>
    <n v="0"/>
    <n v="456.21"/>
    <s v="TTAK100-Taigh Chearsabhagh Trading Co"/>
    <n v="-456.21"/>
    <n v="456.21"/>
    <x v="1"/>
    <n v="456.21"/>
    <s v="T"/>
    <s v="Taigh Chearsabhagh Trading Co"/>
    <s v="T - Taigh Chearsabhagh Trading Co"/>
    <x v="1010"/>
    <x v="0"/>
    <s v="GIA"/>
    <x v="2"/>
    <b v="0"/>
    <n v="456.21"/>
    <x v="1"/>
  </r>
  <r>
    <s v="G-400-0400"/>
    <s v="GIA Bank Account"/>
    <s v="12"/>
    <s v="AP-PY"/>
    <x v="160"/>
    <s v="000000012199"/>
    <n v="5674"/>
    <s v="7547-43"/>
    <n v="0"/>
    <n v="1920"/>
    <s v="TTHE134-The Press Data Bureau"/>
    <n v="-1920"/>
    <n v="1920"/>
    <x v="1"/>
    <n v="1920"/>
    <s v="T"/>
    <s v="The Press Data Bureau"/>
    <s v="T - The Press Data Bureau"/>
    <x v="89"/>
    <x v="0"/>
    <s v="GIA"/>
    <x v="2"/>
    <b v="0"/>
    <n v="23040"/>
    <x v="1"/>
  </r>
  <r>
    <s v="G-400-0400"/>
    <s v="GIA Bank Account"/>
    <s v="12"/>
    <s v="AP-PY"/>
    <x v="160"/>
    <s v="000000012200"/>
    <n v="5674"/>
    <s v="7547-44"/>
    <n v="0"/>
    <n v="746.4"/>
    <s v="TVIS102-Vision Sign &amp; Digital Ltd"/>
    <n v="-746.4"/>
    <n v="746.4"/>
    <x v="1"/>
    <n v="746.4"/>
    <s v="T"/>
    <s v="Vision Sign &amp; Digital Ltd"/>
    <s v="T - Vision Sign &amp; Digital Ltd"/>
    <x v="1011"/>
    <x v="0"/>
    <s v="GIA"/>
    <x v="2"/>
    <b v="0"/>
    <n v="746.4"/>
    <x v="1"/>
  </r>
  <r>
    <s v="G-400-0400"/>
    <s v="GIA Bank Account"/>
    <s v="12"/>
    <s v="AP-PY"/>
    <x v="160"/>
    <s v="000000012201"/>
    <n v="5676"/>
    <s v="7552-1"/>
    <n v="0"/>
    <n v="395.38"/>
    <s v="DDGLATAX-Glasgow Taxis Ltd  (Direct Debit)"/>
    <n v="-395.38"/>
    <n v="395.38"/>
    <x v="1"/>
    <n v="395.38"/>
    <s v="D"/>
    <s v="Glasgow Taxis Ltd (Direct Debit)"/>
    <s v="D - Glasgow Taxis Ltd (Direct Debit)"/>
    <x v="153"/>
    <x v="0"/>
    <s v="GIA"/>
    <x v="2"/>
    <b v="0"/>
    <n v="3868.9700000000003"/>
    <x v="1"/>
  </r>
  <r>
    <s v="G-400-0400"/>
    <s v="GIA Bank Account"/>
    <s v="12"/>
    <s v="AP-PY"/>
    <x v="160"/>
    <s v="000000012202"/>
    <n v="5676"/>
    <s v="7552-2"/>
    <n v="0"/>
    <n v="1662.09"/>
    <s v="DDLAW-Law at Work (DD)"/>
    <n v="-1662.09"/>
    <n v="1662.09"/>
    <x v="1"/>
    <n v="1662.09"/>
    <s v="D"/>
    <s v="Law at Work (DD)"/>
    <s v="D - Law at Work (DD)"/>
    <x v="154"/>
    <x v="0"/>
    <s v="GIA"/>
    <x v="2"/>
    <b v="0"/>
    <n v="19885.079999999998"/>
    <x v="1"/>
  </r>
  <r>
    <s v="G-400-0400"/>
    <s v="GIA Bank Account"/>
    <s v="12"/>
    <s v="AP-PY"/>
    <x v="160"/>
    <s v="000000012204"/>
    <n v="5676"/>
    <s v="7552-3"/>
    <n v="0"/>
    <n v="219395.49"/>
    <s v="DDMOR-Moorepay (Direct Debit)"/>
    <n v="-219395.49"/>
    <n v="219395.49"/>
    <x v="1"/>
    <n v="219395.49"/>
    <s v="D"/>
    <s v="Moorepay (Direct Debit)"/>
    <s v="D - Moorepay (Direct Debit)"/>
    <x v="155"/>
    <x v="10"/>
    <s v="GIA"/>
    <x v="2"/>
    <b v="1"/>
    <n v="2642409.16"/>
    <x v="0"/>
  </r>
  <r>
    <s v="G-400-0400"/>
    <s v="GIA Bank Account"/>
    <s v="12"/>
    <s v="AP-PY"/>
    <x v="160"/>
    <s v="000000012205"/>
    <n v="5676"/>
    <s v="7552-4"/>
    <n v="0"/>
    <n v="10.55"/>
    <s v="DDORA-Orange Mobile (Direct Debit)"/>
    <n v="-10.55"/>
    <n v="10.55"/>
    <x v="1"/>
    <n v="10.55"/>
    <s v="D"/>
    <s v="Orange Mobile (Direct Debit)"/>
    <s v="D - Orange Mobile (Direct Debit)"/>
    <x v="156"/>
    <x v="0"/>
    <s v="GIA"/>
    <x v="2"/>
    <b v="0"/>
    <n v="126.59999999999998"/>
    <x v="1"/>
  </r>
  <r>
    <s v="G-400-0400"/>
    <s v="GIA Bank Account"/>
    <s v="12"/>
    <s v="AP-PY"/>
    <x v="160"/>
    <s v="000000012206"/>
    <n v="5676"/>
    <s v="7552-5"/>
    <n v="0"/>
    <n v="206"/>
    <s v="DDPIT-Postage By Phone-Pitney Bowes Ltd (DD)"/>
    <n v="-206"/>
    <n v="206"/>
    <x v="1"/>
    <n v="206"/>
    <s v="D"/>
    <s v="Postage By Phone-Pitney Bowes Ltd (DD)"/>
    <s v="D - Postage By Phone-Pitney Bowes Ltd (DD)"/>
    <x v="157"/>
    <x v="0"/>
    <s v="GIA"/>
    <x v="2"/>
    <b v="0"/>
    <n v="2678"/>
    <x v="1"/>
  </r>
  <r>
    <s v="G-400-0400"/>
    <s v="GIA Bank Account"/>
    <s v="12"/>
    <s v="AP-PY"/>
    <x v="160"/>
    <s v="000000012207"/>
    <n v="5676"/>
    <s v="7552-6"/>
    <n v="0"/>
    <n v="308.89999999999998"/>
    <s v="DDRAIL-Rail Settlement Plan"/>
    <n v="-308.89999999999998"/>
    <n v="308.89999999999998"/>
    <x v="1"/>
    <n v="308.89999999999998"/>
    <s v="D"/>
    <s v="Rail Settlement Plan"/>
    <s v="D - Rail Settlement Plan"/>
    <x v="158"/>
    <x v="11"/>
    <s v="GIA"/>
    <x v="2"/>
    <b v="0"/>
    <n v="29590.400000000005"/>
    <x v="0"/>
  </r>
  <r>
    <s v="G-400-0400"/>
    <s v="GIA Bank Account"/>
    <s v="12"/>
    <s v="AP-PY"/>
    <x v="160"/>
    <s v="000000012208"/>
    <n v="5676"/>
    <s v="7552-7"/>
    <n v="0"/>
    <n v="2791.7"/>
    <s v="DDVOD-Vodafone (Direct Debit)"/>
    <n v="-2791.7"/>
    <n v="2791.7"/>
    <x v="1"/>
    <n v="2791.7"/>
    <s v="D"/>
    <s v="Vodafone (Direct Debit)"/>
    <s v="D - Vodafone (Direct Debit)"/>
    <x v="160"/>
    <x v="12"/>
    <s v="GIA"/>
    <x v="2"/>
    <b v="0"/>
    <n v="33971.480000000003"/>
    <x v="0"/>
  </r>
  <r>
    <s v="G-400-0400"/>
    <s v="GIA Bank Account"/>
    <s v="12"/>
    <s v="AP-PY"/>
    <x v="161"/>
    <s v="000000012209"/>
    <n v="5697"/>
    <s v="7568-1"/>
    <n v="0"/>
    <n v="69.599999999999994"/>
    <s v="ECGCC-Clive Gilman (CC)"/>
    <n v="-69.599999999999994"/>
    <n v="69.599999999999994"/>
    <x v="1"/>
    <n v="69.599999999999994"/>
    <s v="E"/>
    <s v="Clive Gilman (CC)"/>
    <s v="E - Clive Gilman (CC)"/>
    <x v="0"/>
    <x v="0"/>
    <s v="GIA"/>
    <x v="0"/>
    <b v="0"/>
    <n v="334393.72000000003"/>
    <x v="0"/>
  </r>
  <r>
    <s v="G-400-0400"/>
    <s v="GIA Bank Account"/>
    <s v="12"/>
    <s v="AP-PY"/>
    <x v="161"/>
    <s v="000000012210"/>
    <n v="5697"/>
    <s v="7568-2"/>
    <n v="0"/>
    <n v="545.59"/>
    <s v="EGBCC-Gordon Barnes (CC)"/>
    <n v="-545.59"/>
    <n v="545.59"/>
    <x v="1"/>
    <n v="545.59"/>
    <s v="E"/>
    <s v="Gordon Barnes (CC)"/>
    <s v="E - Gordon Barnes (CC)"/>
    <x v="0"/>
    <x v="0"/>
    <s v="GIA"/>
    <x v="0"/>
    <b v="0"/>
    <n v="334393.72000000003"/>
    <x v="0"/>
  </r>
  <r>
    <s v="G-400-0400"/>
    <s v="GIA Bank Account"/>
    <s v="12"/>
    <s v="AP-PY"/>
    <x v="161"/>
    <s v="000000012211"/>
    <n v="5697"/>
    <s v="7568-3"/>
    <n v="0"/>
    <n v="15.47"/>
    <s v="EHPCC-Hazel Paton  (CC)"/>
    <n v="-15.47"/>
    <n v="15.47"/>
    <x v="1"/>
    <n v="15.47"/>
    <s v="E"/>
    <s v="Hazel Paton (CC)"/>
    <s v="E - Hazel Paton (CC)"/>
    <x v="0"/>
    <x v="0"/>
    <s v="GIA"/>
    <x v="0"/>
    <b v="0"/>
    <n v="334393.72000000003"/>
    <x v="0"/>
  </r>
  <r>
    <s v="G-400-0400"/>
    <s v="GIA Bank Account"/>
    <s v="12"/>
    <s v="AP-PY"/>
    <x v="161"/>
    <s v="000000012212"/>
    <n v="5697"/>
    <s v="7568-4"/>
    <n v="0"/>
    <n v="275.08999999999997"/>
    <s v="EIMCC-Iain Munro (CC)"/>
    <n v="-275.08999999999997"/>
    <n v="275.08999999999997"/>
    <x v="1"/>
    <n v="275.08999999999997"/>
    <s v="E"/>
    <s v="Iain Munro (CC)"/>
    <s v="E - Iain Munro (CC)"/>
    <x v="0"/>
    <x v="0"/>
    <s v="GIA"/>
    <x v="0"/>
    <b v="0"/>
    <n v="334393.72000000003"/>
    <x v="0"/>
  </r>
  <r>
    <s v="G-400-0400"/>
    <s v="GIA Bank Account"/>
    <s v="12"/>
    <s v="AP-PY"/>
    <x v="161"/>
    <s v="000000012213"/>
    <n v="5697"/>
    <s v="7568-5"/>
    <n v="0"/>
    <n v="3"/>
    <s v="EISCC-Ian Stevenson  (CC)"/>
    <n v="-3"/>
    <n v="3"/>
    <x v="1"/>
    <n v="3"/>
    <s v="E"/>
    <s v="Ian Stevenson (CC)"/>
    <s v="E - Ian Stevenson (CC)"/>
    <x v="0"/>
    <x v="0"/>
    <s v="GIA"/>
    <x v="0"/>
    <b v="0"/>
    <n v="334393.72000000003"/>
    <x v="0"/>
  </r>
  <r>
    <s v="G-400-0400"/>
    <s v="GIA Bank Account"/>
    <s v="12"/>
    <s v="AP-PY"/>
    <x v="161"/>
    <s v="000000012214"/>
    <n v="5697"/>
    <s v="7568-6"/>
    <n v="0"/>
    <n v="396.92"/>
    <s v="EJACC-Janet Archer    (CC)"/>
    <n v="-396.92"/>
    <n v="396.92"/>
    <x v="1"/>
    <n v="396.92"/>
    <s v="E"/>
    <s v="Janet Archer (CC)"/>
    <s v="E - Janet Archer (CC)"/>
    <x v="0"/>
    <x v="0"/>
    <s v="GIA"/>
    <x v="0"/>
    <b v="0"/>
    <n v="334393.72000000003"/>
    <x v="0"/>
  </r>
  <r>
    <s v="G-400-0400"/>
    <s v="GIA Bank Account"/>
    <s v="12"/>
    <s v="AP-PY"/>
    <x v="161"/>
    <s v="000000012215"/>
    <n v="5697"/>
    <s v="7568-7"/>
    <n v="0"/>
    <n v="34.85"/>
    <s v="ELBCC-Leonie Bell (CC)"/>
    <n v="-34.85"/>
    <n v="34.85"/>
    <x v="1"/>
    <n v="34.85"/>
    <s v="E"/>
    <s v="Leonie Bell (CC)"/>
    <s v="E - Leonie Bell (CC)"/>
    <x v="0"/>
    <x v="0"/>
    <s v="GIA"/>
    <x v="0"/>
    <b v="0"/>
    <n v="334393.72000000003"/>
    <x v="0"/>
  </r>
  <r>
    <s v="G-400-0400"/>
    <s v="GIA Bank Account"/>
    <s v="12"/>
    <s v="AP-PY"/>
    <x v="161"/>
    <s v="000000012216"/>
    <n v="5697"/>
    <s v="7568-8"/>
    <n v="0"/>
    <n v="782.36"/>
    <s v="ENUCC-Natalie Usher  (CC)"/>
    <n v="-782.36"/>
    <n v="782.36"/>
    <x v="1"/>
    <n v="782.36"/>
    <s v="E"/>
    <s v="Natalie Usher (CC)"/>
    <s v="E - Natalie Usher (CC)"/>
    <x v="0"/>
    <x v="0"/>
    <s v="GIA"/>
    <x v="0"/>
    <b v="0"/>
    <n v="334393.72000000003"/>
    <x v="0"/>
  </r>
  <r>
    <s v="G-400-0400"/>
    <s v="GIA Bank Account"/>
    <s v="12"/>
    <s v="AP-PY"/>
    <x v="161"/>
    <s v="000000012217"/>
    <n v="5697"/>
    <s v="7568-9"/>
    <n v="0"/>
    <n v="296.94"/>
    <s v="ESVCC-Stephen Vallely (CC)"/>
    <n v="-296.94"/>
    <n v="296.94"/>
    <x v="1"/>
    <n v="296.94"/>
    <s v="E"/>
    <s v="Stephen Vallely (CC)"/>
    <s v="E - Stephen Vallely (CC)"/>
    <x v="0"/>
    <x v="0"/>
    <s v="GIA"/>
    <x v="0"/>
    <b v="0"/>
    <n v="334393.72000000003"/>
    <x v="0"/>
  </r>
  <r>
    <s v="G-400-0400"/>
    <s v="GIA Bank Account"/>
    <s v="12"/>
    <s v="AR-PY"/>
    <x v="162"/>
    <s v="RSS TREG100"/>
    <n v="5498"/>
    <s v="7377-1"/>
    <n v="6750"/>
    <n v="0"/>
    <s v="TREG100-Regional Screen Scotland"/>
    <n v="6750"/>
    <n v="6750"/>
    <x v="0"/>
    <n v="0"/>
    <s v="T"/>
    <s v="Regional Screen Scotland"/>
    <s v="T - Regional Screen Scotland"/>
    <x v="1012"/>
    <x v="0"/>
    <s v="GIA"/>
    <x v="2"/>
    <b v="0"/>
    <n v="0"/>
    <x v="1"/>
  </r>
  <r>
    <s v="G-400-0400"/>
    <s v="GIA Bank Account"/>
    <s v="12"/>
    <s v="AR-PY"/>
    <x v="161"/>
    <s v="C1CSC"/>
    <n v="5591"/>
    <s v="7468-1"/>
    <n v="3589"/>
    <n v="0"/>
    <s v="TSCO105-Scottish Funding Council"/>
    <n v="3589"/>
    <n v="3589"/>
    <x v="0"/>
    <n v="0"/>
    <s v="T"/>
    <s v="Scottish Funding Council"/>
    <s v="T - Scottish Funding Council"/>
    <x v="778"/>
    <x v="0"/>
    <s v="GIA"/>
    <x v="2"/>
    <b v="0"/>
    <n v="0"/>
    <x v="1"/>
  </r>
  <r>
    <s v="G-400-0400"/>
    <s v="GIA Bank Account"/>
    <s v="12"/>
    <s v="AR-PY"/>
    <x v="163"/>
    <s v="SCOTTISH GOVT"/>
    <n v="5592"/>
    <s v="7469-1"/>
    <n v="23875"/>
    <n v="0"/>
    <s v="TSCO103-Scottish Government (GIA)"/>
    <n v="23875"/>
    <n v="23875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12"/>
    <s v="AR-PY"/>
    <x v="158"/>
    <s v="SCOTTISH GOVT"/>
    <n v="5646"/>
    <s v="7533-1"/>
    <n v="67786.710000000006"/>
    <n v="0"/>
    <s v="TTRA100-Transport Scotland"/>
    <n v="67786.710000000006"/>
    <n v="67786.710000000006"/>
    <x v="0"/>
    <n v="0"/>
    <s v="T"/>
    <s v="Transport Scotland"/>
    <s v="T - Transport Scotland"/>
    <x v="554"/>
    <x v="0"/>
    <s v="GIA"/>
    <x v="2"/>
    <b v="0"/>
    <n v="0"/>
    <x v="1"/>
  </r>
  <r>
    <s v="G-400-0400"/>
    <s v="GIA Bank Account"/>
    <s v="12"/>
    <s v="AR-PY"/>
    <x v="164"/>
    <s v="47150147317672000N"/>
    <n v="5647"/>
    <s v="7534-1"/>
    <n v="7500"/>
    <n v="0"/>
    <s v="TTS2100-TS2 Productions"/>
    <n v="7500"/>
    <n v="7500"/>
    <x v="0"/>
    <n v="0"/>
    <s v="T"/>
    <s v="TS2 Productions"/>
    <s v="T - TS2 Productions"/>
    <x v="1013"/>
    <x v="0"/>
    <s v="GIA"/>
    <x v="2"/>
    <b v="0"/>
    <n v="0"/>
    <x v="1"/>
  </r>
  <r>
    <s v="G-400-0400"/>
    <s v="GIA Bank Account"/>
    <s v="12"/>
    <s v="AR-PY"/>
    <x v="159"/>
    <s v="SCOTTISH GOVT"/>
    <n v="5655"/>
    <s v="7551-1"/>
    <n v="3098292"/>
    <n v="0"/>
    <s v="TSCO103-Scottish Government (GIA)"/>
    <n v="3098292"/>
    <n v="3098292"/>
    <x v="0"/>
    <n v="0"/>
    <s v="T"/>
    <s v="Scottish Government (GIA)"/>
    <s v="T - Scottish Government (GIA)"/>
    <x v="170"/>
    <x v="0"/>
    <s v="GIA"/>
    <x v="2"/>
    <b v="0"/>
    <n v="21570.06"/>
    <x v="1"/>
  </r>
  <r>
    <s v="G-400-0400"/>
    <s v="GIA Bank Account"/>
    <s v="12"/>
    <s v="BK-EN"/>
    <x v="165"/>
    <m/>
    <n v="5615"/>
    <s v="7502-1"/>
    <n v="226.46"/>
    <n v="0"/>
    <m/>
    <n v="226.46"/>
    <n v="226.46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2"/>
    <s v="BK-EN"/>
    <x v="166"/>
    <m/>
    <n v="5654"/>
    <s v="7549-1"/>
    <n v="19.940000000000001"/>
    <n v="0"/>
    <m/>
    <n v="19.940000000000001"/>
    <n v="19.940000000000001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2"/>
    <s v="BK-EN"/>
    <x v="157"/>
    <m/>
    <n v="5656"/>
    <s v="7554-1"/>
    <n v="0"/>
    <n v="9.2200000000000006"/>
    <m/>
    <n v="-9.2200000000000006"/>
    <n v="9.2200000000000006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2"/>
    <s v="BK-EN"/>
    <x v="160"/>
    <m/>
    <n v="5678"/>
    <s v="7555-1"/>
    <n v="0"/>
    <n v="3098292"/>
    <m/>
    <n v="-3098292"/>
    <n v="309829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2"/>
    <s v="BK-EN"/>
    <x v="160"/>
    <m/>
    <n v="5679"/>
    <s v="7556-1"/>
    <n v="1000000"/>
    <n v="0"/>
    <m/>
    <n v="1000000"/>
    <n v="1000000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2"/>
    <s v="BK-EN"/>
    <x v="159"/>
    <m/>
    <n v="5680"/>
    <s v="7557-1"/>
    <n v="3098292"/>
    <n v="0"/>
    <m/>
    <n v="3098292"/>
    <n v="3098292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2"/>
    <s v="BK-EN"/>
    <x v="160"/>
    <m/>
    <n v="5749"/>
    <s v="7651-1"/>
    <n v="0"/>
    <n v="25"/>
    <m/>
    <n v="-25"/>
    <n v="25"/>
    <x v="0"/>
    <n v="0"/>
    <s v=""/>
    <e v="#VALUE!"/>
    <e v="#VALUE!"/>
    <x v="0"/>
    <x v="0"/>
    <s v="GIA"/>
    <x v="3"/>
    <b v="0"/>
    <n v="334393.72000000003"/>
    <x v="0"/>
  </r>
  <r>
    <s v="G-400-0400"/>
    <s v="GIA Bank Account"/>
    <s v="12"/>
    <s v="BK-EN"/>
    <x v="155"/>
    <m/>
    <n v="5750"/>
    <s v="7652-1"/>
    <n v="0"/>
    <n v="12"/>
    <m/>
    <n v="-12"/>
    <n v="12"/>
    <x v="0"/>
    <n v="0"/>
    <s v=""/>
    <e v="#VALUE!"/>
    <e v="#VALUE!"/>
    <x v="0"/>
    <x v="0"/>
    <s v="GIA"/>
    <x v="3"/>
    <b v="0"/>
    <n v="334393.72000000003"/>
    <x v="0"/>
  </r>
  <r>
    <s v="L-400-0400"/>
    <s v="RBS Current Account (Lottery)"/>
    <s v="01"/>
    <s v="AP-PY"/>
    <x v="12"/>
    <s v="000000005327"/>
    <n v="1158"/>
    <s v="5375-28"/>
    <n v="0"/>
    <n v="25000"/>
    <s v="G100214-Solar Bear"/>
    <n v="-25000"/>
    <n v="25000"/>
    <x v="1"/>
    <n v="25000"/>
    <s v="G"/>
    <s v="Solar Bear"/>
    <s v="G - Solar Bear"/>
    <x v="1014"/>
    <x v="0"/>
    <s v="Lottery"/>
    <x v="1"/>
    <b v="1"/>
    <n v="245000"/>
    <x v="0"/>
  </r>
  <r>
    <s v="L-400-0400"/>
    <s v="RBS Current Account (Lottery)"/>
    <s v="01"/>
    <s v="AP-PY"/>
    <x v="12"/>
    <s v="000000005328"/>
    <n v="1158"/>
    <s v="5375-29"/>
    <n v="0"/>
    <n v="9188"/>
    <s v="G100225-TACTICAL A. U. LIMITED"/>
    <n v="-9188"/>
    <n v="9188"/>
    <x v="1"/>
    <n v="9188"/>
    <s v="G"/>
    <s v="TACTICAL A. U. LIMITED"/>
    <s v="G - TACTICAL A. U. LIMITED"/>
    <x v="1015"/>
    <x v="0"/>
    <s v="Lottery"/>
    <x v="1"/>
    <b v="0"/>
    <n v="12250"/>
    <x v="1"/>
  </r>
  <r>
    <s v="L-400-0400"/>
    <s v="RBS Current Account (Lottery)"/>
    <s v="01"/>
    <s v="AP-PY"/>
    <x v="12"/>
    <s v="000000005329"/>
    <n v="1158"/>
    <s v="5375-30"/>
    <n v="0"/>
    <n v="11250"/>
    <s v="G100226-Boswell Book Festival"/>
    <n v="-11250"/>
    <n v="11250"/>
    <x v="1"/>
    <n v="11250"/>
    <s v="G"/>
    <s v="Boswell Book Festival"/>
    <s v="G - Boswell Book Festival"/>
    <x v="1016"/>
    <x v="0"/>
    <s v="Lottery"/>
    <x v="1"/>
    <b v="0"/>
    <n v="23250"/>
    <x v="1"/>
  </r>
  <r>
    <s v="L-400-0400"/>
    <s v="RBS Current Account (Lottery)"/>
    <s v="01"/>
    <s v="AP-PY"/>
    <x v="12"/>
    <s v="000000005330"/>
    <n v="1158"/>
    <s v="5375-31"/>
    <n v="0"/>
    <n v="4500"/>
    <s v="G100227-Alex Neilson"/>
    <n v="-4500"/>
    <n v="4500"/>
    <x v="1"/>
    <n v="4500"/>
    <s v="G"/>
    <s v="Alex Neilson"/>
    <s v="G - Alex Neilson"/>
    <x v="1017"/>
    <x v="0"/>
    <s v="Lottery"/>
    <x v="1"/>
    <b v="0"/>
    <n v="6000"/>
    <x v="1"/>
  </r>
  <r>
    <s v="L-400-0400"/>
    <s v="RBS Current Account (Lottery)"/>
    <s v="01"/>
    <s v="AP-PY"/>
    <x v="12"/>
    <s v="000000005331"/>
    <n v="1158"/>
    <s v="5375-32"/>
    <n v="0"/>
    <n v="900"/>
    <s v="G100228-1 Royal Terrace"/>
    <n v="-900"/>
    <n v="900"/>
    <x v="1"/>
    <n v="900"/>
    <s v="G"/>
    <s v="1 Royal Terrace"/>
    <s v="G - 1 Royal Terrace"/>
    <x v="1018"/>
    <x v="0"/>
    <s v="Lottery"/>
    <x v="1"/>
    <b v="0"/>
    <n v="1200"/>
    <x v="1"/>
  </r>
  <r>
    <s v="L-400-0400"/>
    <s v="RBS Current Account (Lottery)"/>
    <s v="01"/>
    <s v="AP-PY"/>
    <x v="12"/>
    <s v="000000005332"/>
    <n v="1158"/>
    <s v="5375-33"/>
    <n v="0"/>
    <n v="3000"/>
    <s v="G100229-Lin Li"/>
    <n v="-3000"/>
    <n v="3000"/>
    <x v="1"/>
    <n v="3000"/>
    <s v="G"/>
    <s v="Lin Li"/>
    <s v="G - Lin Li"/>
    <x v="1019"/>
    <x v="0"/>
    <s v="Lottery"/>
    <x v="1"/>
    <b v="0"/>
    <n v="4000"/>
    <x v="1"/>
  </r>
  <r>
    <s v="L-400-0400"/>
    <s v="RBS Current Account (Lottery)"/>
    <s v="01"/>
    <s v="AP-PY"/>
    <x v="12"/>
    <s v="000000005333"/>
    <n v="1158"/>
    <s v="5375-34"/>
    <n v="0"/>
    <n v="11250"/>
    <s v="G100230-University of Aberdeen"/>
    <n v="-11250"/>
    <n v="11250"/>
    <x v="1"/>
    <n v="11250"/>
    <s v="G"/>
    <s v="University of Aberdeen"/>
    <s v="G - University of Aberdeen"/>
    <x v="1020"/>
    <x v="0"/>
    <s v="Lottery"/>
    <x v="1"/>
    <b v="0"/>
    <n v="14881.6"/>
    <x v="1"/>
  </r>
  <r>
    <s v="L-400-0400"/>
    <s v="RBS Current Account (Lottery)"/>
    <s v="01"/>
    <s v="AP-PY"/>
    <x v="12"/>
    <s v="000000005334"/>
    <n v="1158"/>
    <s v="5375-35"/>
    <n v="0"/>
    <n v="5186"/>
    <s v="G100231-Eilean Eisdeal"/>
    <n v="-5186"/>
    <n v="5186"/>
    <x v="1"/>
    <n v="5186"/>
    <s v="G"/>
    <s v="Eilean Eisdeal"/>
    <s v="G - Eilean Eisdeal"/>
    <x v="1021"/>
    <x v="0"/>
    <s v="Lottery"/>
    <x v="1"/>
    <b v="0"/>
    <n v="6121"/>
    <x v="1"/>
  </r>
  <r>
    <s v="L-400-0400"/>
    <s v="RBS Current Account (Lottery)"/>
    <s v="01"/>
    <s v="AP-PY"/>
    <x v="12"/>
    <s v="000000005335"/>
    <n v="1158"/>
    <s v="5375-36"/>
    <n v="0"/>
    <n v="1500"/>
    <s v="G100232-Rosemary Hogarth"/>
    <n v="-1500"/>
    <n v="1500"/>
    <x v="1"/>
    <n v="1500"/>
    <s v="G"/>
    <s v="Rosemary Hogarth"/>
    <s v="G - Rosemary Hogarth"/>
    <x v="1022"/>
    <x v="0"/>
    <s v="Lottery"/>
    <x v="1"/>
    <b v="0"/>
    <n v="1500"/>
    <x v="1"/>
  </r>
  <r>
    <s v="L-400-0400"/>
    <s v="RBS Current Account (Lottery)"/>
    <s v="01"/>
    <s v="AP-PY"/>
    <x v="12"/>
    <s v="000000005336"/>
    <n v="1158"/>
    <s v="5375-37"/>
    <n v="0"/>
    <n v="11235"/>
    <s v="G100233-Dance UK"/>
    <n v="-11235"/>
    <n v="11235"/>
    <x v="1"/>
    <n v="11235"/>
    <s v="G"/>
    <s v="Dance UK"/>
    <s v="G - Dance UK"/>
    <x v="1023"/>
    <x v="0"/>
    <s v="Lottery"/>
    <x v="1"/>
    <b v="0"/>
    <n v="14980"/>
    <x v="1"/>
  </r>
  <r>
    <s v="L-400-0400"/>
    <s v="RBS Current Account (Lottery)"/>
    <s v="01"/>
    <s v="AP-PY"/>
    <x v="12"/>
    <s v="000000005337"/>
    <n v="1158"/>
    <s v="5375-38"/>
    <n v="0"/>
    <n v="11219"/>
    <s v="G100234-A Moment's Peace Theatre Company"/>
    <n v="-11219"/>
    <n v="11219"/>
    <x v="1"/>
    <n v="11219"/>
    <s v="G"/>
    <s v="A Moment's Peace Theatre Company"/>
    <s v="G - A Moment's Peace Theatre Company"/>
    <x v="1024"/>
    <x v="0"/>
    <s v="Lottery"/>
    <x v="1"/>
    <b v="0"/>
    <n v="89958"/>
    <x v="0"/>
  </r>
  <r>
    <s v="L-400-0400"/>
    <s v="RBS Current Account (Lottery)"/>
    <s v="01"/>
    <s v="AP-PY"/>
    <x v="12"/>
    <s v="000000005338"/>
    <n v="1158"/>
    <s v="5375-39"/>
    <n v="0"/>
    <n v="20000"/>
    <s v="IART004-Artlink Central"/>
    <n v="-20000"/>
    <n v="20000"/>
    <x v="1"/>
    <n v="20000"/>
    <s v="I"/>
    <s v="Artlink Central"/>
    <s v="I - Artlink Central"/>
    <x v="358"/>
    <x v="0"/>
    <s v="Lottery"/>
    <x v="1"/>
    <b v="0"/>
    <n v="25000"/>
    <x v="0"/>
  </r>
  <r>
    <s v="L-400-0400"/>
    <s v="RBS Current Account (Lottery)"/>
    <s v="01"/>
    <s v="AP-PY"/>
    <x v="12"/>
    <s v="000000005339"/>
    <n v="1158"/>
    <s v="5375-40"/>
    <n v="0"/>
    <n v="29144"/>
    <s v="ICRE003-Creative Skillset"/>
    <n v="-29144"/>
    <n v="29144"/>
    <x v="1"/>
    <n v="29144"/>
    <s v="I"/>
    <s v="Creative Skillset"/>
    <s v="I - Creative Skillset"/>
    <x v="1025"/>
    <x v="0"/>
    <s v="Lottery"/>
    <x v="1"/>
    <b v="1"/>
    <n v="29144"/>
    <x v="0"/>
  </r>
  <r>
    <s v="L-400-0400"/>
    <s v="RBS Current Account (Lottery)"/>
    <s v="01"/>
    <s v="AP-PY"/>
    <x v="12"/>
    <s v="000000005340"/>
    <n v="1158"/>
    <s v="5375-41"/>
    <n v="0"/>
    <n v="19983.88"/>
    <s v="IDUN009-Dundee Contemporary Arts Ltd"/>
    <n v="-19983.88"/>
    <n v="19983.88"/>
    <x v="1"/>
    <n v="19983.88"/>
    <s v="I"/>
    <s v="Dundee Contemporary Arts Ltd"/>
    <s v="I - Dundee Contemporary Arts Ltd"/>
    <x v="1026"/>
    <x v="0"/>
    <s v="Lottery"/>
    <x v="1"/>
    <b v="0"/>
    <n v="21451.88"/>
    <x v="1"/>
  </r>
  <r>
    <s v="L-400-0400"/>
    <s v="RBS Current Account (Lottery)"/>
    <s v="01"/>
    <s v="AP-PY"/>
    <x v="12"/>
    <s v="000000005341"/>
    <n v="1158"/>
    <s v="5375-42"/>
    <n v="0"/>
    <n v="2250"/>
    <s v="IEAS011-East Lothian Council"/>
    <n v="-2250"/>
    <n v="2250"/>
    <x v="1"/>
    <n v="2250"/>
    <s v="I"/>
    <s v="East Lothian Council"/>
    <s v="I - East Lothian Council"/>
    <x v="458"/>
    <x v="0"/>
    <s v="Lottery"/>
    <x v="1"/>
    <b v="0"/>
    <n v="369942"/>
    <x v="0"/>
  </r>
  <r>
    <s v="L-400-0400"/>
    <s v="RBS Current Account (Lottery)"/>
    <s v="01"/>
    <s v="AP-PY"/>
    <x v="12"/>
    <s v="000000005342"/>
    <n v="1158"/>
    <s v="5375-43"/>
    <n v="0"/>
    <n v="17500"/>
    <s v="IGLA011-Glasgow Lunchtime Theatre Limited"/>
    <n v="-17500"/>
    <n v="17500"/>
    <x v="1"/>
    <n v="17500"/>
    <s v="I"/>
    <s v="Glasgow Lunchtime Theatre Limited"/>
    <s v="I - Glasgow Lunchtime Theatre Limited"/>
    <x v="1027"/>
    <x v="0"/>
    <s v="Lottery"/>
    <x v="1"/>
    <b v="0"/>
    <n v="17500"/>
    <x v="1"/>
  </r>
  <r>
    <s v="L-400-0400"/>
    <s v="RBS Current Account (Lottery)"/>
    <s v="01"/>
    <s v="AP-PY"/>
    <x v="12"/>
    <s v="000000005343"/>
    <n v="1158"/>
    <s v="5375-44"/>
    <n v="0"/>
    <n v="40000"/>
    <s v="IGLA059-Glasgow Life"/>
    <n v="-40000"/>
    <n v="40000"/>
    <x v="1"/>
    <n v="40000"/>
    <s v="I"/>
    <s v="Glasgow Life"/>
    <s v="I - Glasgow Life"/>
    <x v="308"/>
    <x v="0"/>
    <s v="Lottery"/>
    <x v="1"/>
    <b v="1"/>
    <n v="194429"/>
    <x v="0"/>
  </r>
  <r>
    <s v="L-400-0400"/>
    <s v="RBS Current Account (Lottery)"/>
    <s v="01"/>
    <s v="AP-PY"/>
    <x v="12"/>
    <s v="000000005344"/>
    <n v="1158"/>
    <s v="5375-45"/>
    <n v="0"/>
    <n v="3500"/>
    <s v="IKER001-Kerieva McCormick"/>
    <n v="-3500"/>
    <n v="3500"/>
    <x v="1"/>
    <n v="3500"/>
    <s v="I"/>
    <s v="Kerieva McCormick"/>
    <s v="I - Kerieva McCormick"/>
    <x v="1028"/>
    <x v="0"/>
    <s v="Lottery"/>
    <x v="1"/>
    <b v="0"/>
    <n v="3500"/>
    <x v="1"/>
  </r>
  <r>
    <s v="L-400-0400"/>
    <s v="RBS Current Account (Lottery)"/>
    <s v="01"/>
    <s v="AP-PY"/>
    <x v="12"/>
    <s v="000000005345"/>
    <n v="1158"/>
    <s v="5375-46"/>
    <n v="0"/>
    <n v="9158"/>
    <s v="ILOU002-LouMcLou Films Ltd"/>
    <n v="-9158"/>
    <n v="9158"/>
    <x v="1"/>
    <n v="9158"/>
    <s v="I"/>
    <s v="LouMcLou Films Ltd"/>
    <s v="I - LouMcLou Films Ltd"/>
    <x v="1029"/>
    <x v="0"/>
    <s v="Lottery"/>
    <x v="1"/>
    <b v="0"/>
    <n v="13710"/>
    <x v="1"/>
  </r>
  <r>
    <s v="L-400-0400"/>
    <s v="RBS Current Account (Lottery)"/>
    <s v="01"/>
    <s v="AP-PY"/>
    <x v="12"/>
    <s v="000000005346"/>
    <n v="1158"/>
    <s v="5375-47"/>
    <n v="0"/>
    <n v="831"/>
    <s v="INTC002-NTC Touring Theatre Company Ltd"/>
    <n v="-831"/>
    <n v="831"/>
    <x v="1"/>
    <n v="831"/>
    <s v="I"/>
    <s v="NTC Touring Theatre Company Ltd"/>
    <s v="I - NTC Touring Theatre Company Ltd"/>
    <x v="1030"/>
    <x v="0"/>
    <s v="Lottery"/>
    <x v="1"/>
    <b v="0"/>
    <n v="831"/>
    <x v="1"/>
  </r>
  <r>
    <s v="L-400-0400"/>
    <s v="RBS Current Account (Lottery)"/>
    <s v="01"/>
    <s v="AP-PY"/>
    <x v="12"/>
    <s v="000000005347"/>
    <n v="1158"/>
    <s v="5375-48"/>
    <n v="0"/>
    <n v="375"/>
    <s v="IPLU001-Plum Films Limited   (Becky Lloyd)"/>
    <n v="-375"/>
    <n v="375"/>
    <x v="1"/>
    <n v="375"/>
    <s v="I"/>
    <s v="Plum Films Limited (Becky Lloyd)"/>
    <s v="I - Plum Films Limited (Becky Lloyd)"/>
    <x v="1031"/>
    <x v="0"/>
    <s v="Lottery"/>
    <x v="1"/>
    <b v="0"/>
    <n v="11500"/>
    <x v="1"/>
  </r>
  <r>
    <s v="L-400-0400"/>
    <s v="RBS Current Account (Lottery)"/>
    <s v="01"/>
    <s v="AP-PY"/>
    <x v="12"/>
    <s v="000000005348"/>
    <n v="1158"/>
    <s v="5375-49"/>
    <n v="0"/>
    <n v="1400"/>
    <s v="IROG001-Roger Palmer"/>
    <n v="-1400"/>
    <n v="1400"/>
    <x v="1"/>
    <n v="1400"/>
    <s v="I"/>
    <s v="Roger Palmer"/>
    <s v="I - Roger Palmer"/>
    <x v="1032"/>
    <x v="0"/>
    <s v="Lottery"/>
    <x v="1"/>
    <b v="0"/>
    <n v="1400"/>
    <x v="1"/>
  </r>
  <r>
    <s v="L-400-0400"/>
    <s v="RBS Current Account (Lottery)"/>
    <s v="01"/>
    <s v="AP-PY"/>
    <x v="12"/>
    <s v="000000005349"/>
    <n v="1158"/>
    <s v="5375-50"/>
    <n v="0"/>
    <n v="5000"/>
    <s v="ISAB001-Sabhal Mor Ostaig"/>
    <n v="-5000"/>
    <n v="5000"/>
    <x v="1"/>
    <n v="5000"/>
    <s v="I"/>
    <s v="Sabhal Mor Ostaig"/>
    <s v="I - Sabhal Mor Ostaig"/>
    <x v="1033"/>
    <x v="0"/>
    <s v="Lottery"/>
    <x v="1"/>
    <b v="0"/>
    <n v="5000"/>
    <x v="1"/>
  </r>
  <r>
    <s v="L-400-0400"/>
    <s v="RBS Current Account (Lottery)"/>
    <s v="01"/>
    <s v="AP-PY"/>
    <x v="12"/>
    <s v="000000005350"/>
    <n v="1158"/>
    <s v="5375-51"/>
    <n v="0"/>
    <n v="50000"/>
    <s v="ITAL001-Talbot Rice Gallery"/>
    <n v="-50000"/>
    <n v="50000"/>
    <x v="1"/>
    <n v="50000"/>
    <s v="I"/>
    <s v="Talbot Rice Gallery"/>
    <s v="I - Talbot Rice Gallery"/>
    <x v="1034"/>
    <x v="0"/>
    <s v="Lottery"/>
    <x v="1"/>
    <b v="1"/>
    <n v="50000"/>
    <x v="0"/>
  </r>
  <r>
    <s v="L-400-0400"/>
    <s v="RBS Current Account (Lottery)"/>
    <s v="01"/>
    <s v="AP-PY"/>
    <x v="12"/>
    <s v="000000005351"/>
    <n v="1158"/>
    <s v="5375-52"/>
    <n v="0"/>
    <n v="600"/>
    <s v="ITHE008-The Duchy"/>
    <n v="-600"/>
    <n v="600"/>
    <x v="1"/>
    <n v="600"/>
    <s v="I"/>
    <s v="The Duchy"/>
    <s v="I - The Duchy"/>
    <x v="1035"/>
    <x v="0"/>
    <s v="Lottery"/>
    <x v="1"/>
    <b v="0"/>
    <n v="600"/>
    <x v="1"/>
  </r>
  <r>
    <s v="L-400-0400"/>
    <s v="RBS Current Account (Lottery)"/>
    <s v="01"/>
    <s v="AP-PY"/>
    <x v="12"/>
    <s v="000000005352"/>
    <n v="1158"/>
    <s v="5375-53"/>
    <n v="0"/>
    <n v="1500"/>
    <s v="ITIM001-Timespan"/>
    <n v="-1500"/>
    <n v="1500"/>
    <x v="1"/>
    <n v="1500"/>
    <s v="I"/>
    <s v="Timespan"/>
    <s v="I - Timespan"/>
    <x v="1036"/>
    <x v="0"/>
    <s v="Lottery"/>
    <x v="1"/>
    <b v="0"/>
    <n v="39983"/>
    <x v="0"/>
  </r>
  <r>
    <s v="L-400-0400"/>
    <s v="RBS Current Account (Lottery)"/>
    <s v="01"/>
    <s v="AP-PY"/>
    <x v="12"/>
    <s v="000000005353"/>
    <n v="1158"/>
    <s v="5375-54"/>
    <n v="0"/>
    <n v="50000"/>
    <s v="IYOU007-Young Films Ltd (Bannan Series 2)"/>
    <n v="-50000"/>
    <n v="50000"/>
    <x v="1"/>
    <n v="50000"/>
    <s v="I"/>
    <s v="Young Films Ltd (Bannan Series 2)"/>
    <s v="I - Young Films Ltd (Bannan Series 2)"/>
    <x v="1037"/>
    <x v="0"/>
    <s v="Lottery"/>
    <x v="1"/>
    <b v="1"/>
    <n v="373203"/>
    <x v="0"/>
  </r>
  <r>
    <s v="L-400-0400"/>
    <s v="RBS Current Account (Lottery)"/>
    <s v="01"/>
    <s v="AP-PY"/>
    <x v="12"/>
    <s v="000000005354"/>
    <n v="1158"/>
    <s v="5375-94"/>
    <n v="0"/>
    <n v="33333"/>
    <s v="G100052-Hands up for Trad"/>
    <n v="-33333"/>
    <n v="33333"/>
    <x v="1"/>
    <n v="33333"/>
    <s v="G"/>
    <s v="Hands up for Trad"/>
    <s v="G - Hands up for Trad"/>
    <x v="306"/>
    <x v="0"/>
    <s v="Lottery"/>
    <x v="1"/>
    <b v="1"/>
    <n v="215127"/>
    <x v="0"/>
  </r>
  <r>
    <s v="L-400-0400"/>
    <s v="RBS Current Account (Lottery)"/>
    <s v="01"/>
    <s v="AP-PY"/>
    <x v="12"/>
    <s v="000000005355"/>
    <n v="1158"/>
    <s v="5375-95"/>
    <n v="0"/>
    <n v="18750"/>
    <s v="G100187-Ayr Gaiety Partnership Ltd"/>
    <n v="-18750"/>
    <n v="18750"/>
    <x v="1"/>
    <n v="18750"/>
    <s v="G"/>
    <s v="Ayr Gaiety Partnership Ltd"/>
    <s v="G - Ayr Gaiety Partnership Ltd"/>
    <x v="1038"/>
    <x v="0"/>
    <s v="Lottery"/>
    <x v="1"/>
    <b v="0"/>
    <n v="75000"/>
    <x v="0"/>
  </r>
  <r>
    <s v="L-400-0400"/>
    <s v="RBS Current Account (Lottery)"/>
    <s v="01"/>
    <s v="AP-PY"/>
    <x v="12"/>
    <s v="000000005356"/>
    <n v="1158"/>
    <s v="5375-96"/>
    <n v="0"/>
    <n v="37500"/>
    <s v="G100188-Birds of Paradise Theatre"/>
    <n v="-37500"/>
    <n v="37500"/>
    <x v="1"/>
    <n v="37500"/>
    <s v="G"/>
    <s v="Birds of Paradise Theatre"/>
    <s v="G - Birds of Paradise Theatre"/>
    <x v="1039"/>
    <x v="0"/>
    <s v="Lottery"/>
    <x v="1"/>
    <b v="1"/>
    <n v="264000"/>
    <x v="0"/>
  </r>
  <r>
    <s v="L-400-0400"/>
    <s v="RBS Current Account (Lottery)"/>
    <s v="01"/>
    <s v="AP-PY"/>
    <x v="12"/>
    <s v="000000005357"/>
    <n v="1158"/>
    <s v="5375-97"/>
    <n v="0"/>
    <n v="53438"/>
    <s v="G100189-Catherine Wheels Theatre Company"/>
    <n v="-53438"/>
    <n v="53438"/>
    <x v="1"/>
    <n v="53438"/>
    <s v="G"/>
    <s v="Catherine Wheels Theatre Company"/>
    <s v="G - Catherine Wheels Theatre Company"/>
    <x v="1040"/>
    <x v="0"/>
    <s v="Lottery"/>
    <x v="1"/>
    <b v="1"/>
    <n v="213752"/>
    <x v="0"/>
  </r>
  <r>
    <s v="L-400-0400"/>
    <s v="RBS Current Account (Lottery)"/>
    <s v="01"/>
    <s v="AP-PY"/>
    <x v="12"/>
    <s v="000000005358"/>
    <n v="1158"/>
    <s v="5375-98"/>
    <n v="0"/>
    <n v="20000"/>
    <s v="G100190-Dance House"/>
    <n v="-20000"/>
    <n v="20000"/>
    <x v="1"/>
    <n v="20000"/>
    <s v="G"/>
    <s v="Dance House"/>
    <s v="G - Dance House"/>
    <x v="1041"/>
    <x v="0"/>
    <s v="Lottery"/>
    <x v="1"/>
    <b v="0"/>
    <n v="87647.459999999992"/>
    <x v="0"/>
  </r>
  <r>
    <s v="L-400-0400"/>
    <s v="RBS Current Account (Lottery)"/>
    <s v="01"/>
    <s v="AP-PY"/>
    <x v="12"/>
    <s v="000000005359"/>
    <n v="1158"/>
    <s v="5375-99"/>
    <n v="0"/>
    <n v="55000"/>
    <s v="G100191-Deveron Arts"/>
    <n v="-55000"/>
    <n v="55000"/>
    <x v="1"/>
    <n v="55000"/>
    <s v="G"/>
    <s v="Deveron Arts"/>
    <s v="G - Deveron Arts"/>
    <x v="1042"/>
    <x v="0"/>
    <s v="Lottery"/>
    <x v="1"/>
    <b v="1"/>
    <n v="110000"/>
    <x v="0"/>
  </r>
  <r>
    <s v="L-400-0400"/>
    <s v="RBS Current Account (Lottery)"/>
    <s v="01"/>
    <s v="AP-PY"/>
    <x v="12"/>
    <s v="000000005360"/>
    <n v="1158"/>
    <s v="5375-100"/>
    <n v="0"/>
    <n v="29000"/>
    <s v="G100192-Drake Music Scotland"/>
    <n v="-29000"/>
    <n v="29000"/>
    <x v="1"/>
    <n v="29000"/>
    <s v="G"/>
    <s v="Drake Music Scotland"/>
    <s v="G - Drake Music Scotland"/>
    <x v="1043"/>
    <x v="0"/>
    <s v="Lottery"/>
    <x v="1"/>
    <b v="1"/>
    <n v="118500"/>
    <x v="0"/>
  </r>
  <r>
    <s v="L-400-0400"/>
    <s v="RBS Current Account (Lottery)"/>
    <s v="01"/>
    <s v="AP-PY"/>
    <x v="12"/>
    <s v="000000005361"/>
    <n v="1158"/>
    <s v="5375-101"/>
    <n v="0"/>
    <n v="23750"/>
    <s v="G100193-Edinburgh UNESCO City of Literature Trust"/>
    <n v="-23750"/>
    <n v="23750"/>
    <x v="1"/>
    <n v="23750"/>
    <s v="G"/>
    <s v="Edinburgh UNESCO City of Literature Trust"/>
    <s v="G - Edinburgh UNESCO City of Literature Trust"/>
    <x v="1044"/>
    <x v="0"/>
    <s v="Lottery"/>
    <x v="1"/>
    <b v="0"/>
    <n v="142500"/>
    <x v="0"/>
  </r>
  <r>
    <s v="L-400-0400"/>
    <s v="RBS Current Account (Lottery)"/>
    <s v="01"/>
    <s v="AP-PY"/>
    <x v="12"/>
    <s v="000000005362"/>
    <n v="1158"/>
    <s v="5375-102"/>
    <n v="0"/>
    <n v="22500"/>
    <s v="G100194-Enterprise Music Scotland"/>
    <n v="-22500"/>
    <n v="22500"/>
    <x v="1"/>
    <n v="22500"/>
    <s v="G"/>
    <s v="Enterprise Music Scotland"/>
    <s v="G - Enterprise Music Scotland"/>
    <x v="1045"/>
    <x v="0"/>
    <s v="Lottery"/>
    <x v="1"/>
    <b v="0"/>
    <n v="229100"/>
    <x v="0"/>
  </r>
  <r>
    <s v="L-400-0400"/>
    <s v="RBS Current Account (Lottery)"/>
    <s v="01"/>
    <s v="AP-PY"/>
    <x v="12"/>
    <s v="000000005363"/>
    <n v="1158"/>
    <s v="5375-103"/>
    <n v="0"/>
    <n v="55000"/>
    <s v="G100195-Feis Rois Ltd"/>
    <n v="-55000"/>
    <n v="55000"/>
    <x v="1"/>
    <n v="55000"/>
    <s v="G"/>
    <s v="Feis Rois Ltd"/>
    <s v="G - Feis Rois Ltd"/>
    <x v="1046"/>
    <x v="0"/>
    <s v="Lottery"/>
    <x v="1"/>
    <b v="1"/>
    <n v="220000"/>
    <x v="0"/>
  </r>
  <r>
    <s v="L-400-0400"/>
    <s v="RBS Current Account (Lottery)"/>
    <s v="01"/>
    <s v="AP-PY"/>
    <x v="12"/>
    <s v="000000005364"/>
    <n v="1158"/>
    <s v="5375-104"/>
    <n v="0"/>
    <n v="216667"/>
    <s v="G100196-Feisean nan Gaidheal"/>
    <n v="-216667"/>
    <n v="216667"/>
    <x v="1"/>
    <n v="216667"/>
    <s v="G"/>
    <s v="Feisean nan Gaidheal"/>
    <s v="G - Feisean nan Gaidheal"/>
    <x v="1047"/>
    <x v="0"/>
    <s v="Lottery"/>
    <x v="1"/>
    <b v="1"/>
    <n v="529069.21"/>
    <x v="0"/>
  </r>
  <r>
    <s v="L-400-0400"/>
    <s v="RBS Current Account (Lottery)"/>
    <s v="01"/>
    <s v="AP-PY"/>
    <x v="12"/>
    <s v="000000005365"/>
    <n v="1158"/>
    <s v="5375-105"/>
    <n v="0"/>
    <n v="75000"/>
    <s v="G100197-Festival City Theatre Trust"/>
    <n v="-75000"/>
    <n v="75000"/>
    <x v="1"/>
    <n v="75000"/>
    <s v="G"/>
    <s v="Festival City Theatre Trust"/>
    <s v="G - Festival City Theatre Trust"/>
    <x v="1048"/>
    <x v="0"/>
    <s v="Lottery"/>
    <x v="1"/>
    <b v="1"/>
    <n v="131250"/>
    <x v="0"/>
  </r>
  <r>
    <s v="L-400-0400"/>
    <s v="RBS Current Account (Lottery)"/>
    <s v="01"/>
    <s v="AP-PY"/>
    <x v="12"/>
    <s v="000000005366"/>
    <n v="1158"/>
    <s v="5375-106"/>
    <n v="0"/>
    <n v="27500"/>
    <s v="G100198-Glasgow East Arts Co Ltd"/>
    <n v="-27500"/>
    <n v="27500"/>
    <x v="1"/>
    <n v="27500"/>
    <s v="G"/>
    <s v="Glasgow East Arts Co Ltd"/>
    <s v="G - Glasgow East Arts Co Ltd"/>
    <x v="1049"/>
    <x v="0"/>
    <s v="Lottery"/>
    <x v="1"/>
    <b v="1"/>
    <n v="126500"/>
    <x v="0"/>
  </r>
  <r>
    <s v="L-400-0400"/>
    <s v="RBS Current Account (Lottery)"/>
    <s v="01"/>
    <s v="AP-PY"/>
    <x v="12"/>
    <s v="000000005367"/>
    <n v="1158"/>
    <s v="5375-107"/>
    <n v="0"/>
    <n v="25350"/>
    <s v="G100199-Glasgow Women's Library"/>
    <n v="-25350"/>
    <n v="25350"/>
    <x v="1"/>
    <n v="25350"/>
    <s v="G"/>
    <s v="Glasgow Women's Library"/>
    <s v="G - Glasgow Women's Library"/>
    <x v="1050"/>
    <x v="0"/>
    <s v="Lottery"/>
    <x v="1"/>
    <b v="1"/>
    <n v="156607.41999999998"/>
    <x v="0"/>
  </r>
  <r>
    <s v="L-400-0400"/>
    <s v="RBS Current Account (Lottery)"/>
    <s v="01"/>
    <s v="AP-PY"/>
    <x v="12"/>
    <s v="000000005368"/>
    <n v="1158"/>
    <s v="5375-108"/>
    <n v="0"/>
    <n v="91250"/>
    <s v="G100201-Imaginate"/>
    <n v="-91250"/>
    <n v="91250"/>
    <x v="1"/>
    <n v="91250"/>
    <s v="G"/>
    <s v="Imaginate"/>
    <s v="G - Imaginate"/>
    <x v="1051"/>
    <x v="0"/>
    <s v="Lottery"/>
    <x v="1"/>
    <b v="1"/>
    <n v="365000"/>
    <x v="0"/>
  </r>
  <r>
    <s v="L-400-0400"/>
    <s v="RBS Current Account (Lottery)"/>
    <s v="01"/>
    <s v="AP-PY"/>
    <x v="12"/>
    <s v="000000005369"/>
    <n v="1158"/>
    <s v="5375-109"/>
    <n v="0"/>
    <n v="25000"/>
    <s v="G100202-Indepen-dance"/>
    <n v="-25000"/>
    <n v="25000"/>
    <x v="1"/>
    <n v="25000"/>
    <s v="G"/>
    <s v="Indepen-dance"/>
    <s v="G - Indepen-dance"/>
    <x v="1052"/>
    <x v="0"/>
    <s v="Lottery"/>
    <x v="1"/>
    <b v="1"/>
    <n v="107240"/>
    <x v="0"/>
  </r>
  <r>
    <s v="L-400-0400"/>
    <s v="RBS Current Account (Lottery)"/>
    <s v="01"/>
    <s v="AP-PY"/>
    <x v="12"/>
    <s v="000000005370"/>
    <n v="1158"/>
    <s v="5375-110"/>
    <n v="0"/>
    <n v="25000"/>
    <s v="G100203-Luminate"/>
    <n v="-25000"/>
    <n v="25000"/>
    <x v="1"/>
    <n v="25000"/>
    <s v="G"/>
    <s v="Luminate"/>
    <s v="G - Luminate"/>
    <x v="1053"/>
    <x v="0"/>
    <s v="Lottery"/>
    <x v="1"/>
    <b v="1"/>
    <n v="100000"/>
    <x v="0"/>
  </r>
  <r>
    <s v="L-400-0400"/>
    <s v="RBS Current Account (Lottery)"/>
    <s v="01"/>
    <s v="AP-PY"/>
    <x v="12"/>
    <s v="000000005371"/>
    <n v="1158"/>
    <s v="5375-111"/>
    <n v="0"/>
    <n v="35625"/>
    <s v="G100204-Lung Ha's Theatre Company"/>
    <n v="-35625"/>
    <n v="35625"/>
    <x v="1"/>
    <n v="35625"/>
    <s v="G"/>
    <s v="Lung Ha's Theatre Company"/>
    <s v="G - Lung Ha's Theatre Company"/>
    <x v="1054"/>
    <x v="0"/>
    <s v="Lottery"/>
    <x v="1"/>
    <b v="1"/>
    <n v="142500"/>
    <x v="0"/>
  </r>
  <r>
    <s v="L-400-0400"/>
    <s v="RBS Current Account (Lottery)"/>
    <s v="01"/>
    <s v="AP-PY"/>
    <x v="12"/>
    <s v="000000005372"/>
    <n v="1158"/>
    <s v="5375-112"/>
    <n v="0"/>
    <n v="50000"/>
    <s v="G100205-National Youth Choir of Scotland"/>
    <n v="-50000"/>
    <n v="50000"/>
    <x v="1"/>
    <n v="50000"/>
    <s v="G"/>
    <s v="National Youth Choir of Scotland"/>
    <s v="G - National Youth Choir of Scotland"/>
    <x v="1055"/>
    <x v="0"/>
    <s v="Lottery"/>
    <x v="1"/>
    <b v="1"/>
    <n v="200000"/>
    <x v="0"/>
  </r>
  <r>
    <s v="L-400-0400"/>
    <s v="RBS Current Account (Lottery)"/>
    <s v="01"/>
    <s v="AP-PY"/>
    <x v="12"/>
    <s v="000000005373"/>
    <n v="1158"/>
    <s v="5375-113"/>
    <n v="0"/>
    <n v="54166"/>
    <s v="G100206-The National Youth Orchestra of Scotland"/>
    <n v="-54166"/>
    <n v="54166"/>
    <x v="1"/>
    <n v="54166"/>
    <s v="G"/>
    <s v="The National Youth Orchestra of Scotland"/>
    <s v="G - The National Youth Orchestra of Scotland"/>
    <x v="1056"/>
    <x v="0"/>
    <s v="Lottery"/>
    <x v="1"/>
    <b v="1"/>
    <n v="216667"/>
    <x v="0"/>
  </r>
  <r>
    <s v="L-400-0400"/>
    <s v="RBS Current Account (Lottery)"/>
    <s v="01"/>
    <s v="AP-PY"/>
    <x v="12"/>
    <s v="000000005374"/>
    <n v="1158"/>
    <s v="5375-114"/>
    <n v="0"/>
    <n v="18758"/>
    <s v="G100207-North East Arts Touring"/>
    <n v="-18758"/>
    <n v="18758"/>
    <x v="1"/>
    <n v="18758"/>
    <s v="G"/>
    <s v="North East Arts Touring"/>
    <s v="G - North East Arts Touring"/>
    <x v="1057"/>
    <x v="0"/>
    <s v="Lottery"/>
    <x v="1"/>
    <b v="0"/>
    <n v="91033"/>
    <x v="0"/>
  </r>
  <r>
    <s v="L-400-0400"/>
    <s v="RBS Current Account (Lottery)"/>
    <s v="01"/>
    <s v="AP-PY"/>
    <x v="12"/>
    <s v="000000005375"/>
    <n v="1158"/>
    <s v="5375-115"/>
    <n v="0"/>
    <n v="35833"/>
    <s v="G100208-Project Ability"/>
    <n v="-35833"/>
    <n v="35833"/>
    <x v="1"/>
    <n v="35833"/>
    <s v="G"/>
    <s v="Project Ability"/>
    <s v="G - Project Ability"/>
    <x v="1058"/>
    <x v="0"/>
    <s v="Lottery"/>
    <x v="1"/>
    <b v="1"/>
    <n v="147083"/>
    <x v="0"/>
  </r>
  <r>
    <s v="L-400-0400"/>
    <s v="RBS Current Account (Lottery)"/>
    <s v="01"/>
    <s v="AP-PY"/>
    <x v="12"/>
    <s v="000000005376"/>
    <n v="1158"/>
    <s v="5375-116"/>
    <n v="0"/>
    <n v="41250"/>
    <s v="G100209-Rapture Theatre Company"/>
    <n v="-41250"/>
    <n v="41250"/>
    <x v="1"/>
    <n v="41250"/>
    <s v="G"/>
    <s v="Rapture Theatre Company"/>
    <s v="G - Rapture Theatre Company"/>
    <x v="1059"/>
    <x v="0"/>
    <s v="Lottery"/>
    <x v="1"/>
    <b v="1"/>
    <n v="125000"/>
    <x v="0"/>
  </r>
  <r>
    <s v="L-400-0400"/>
    <s v="RBS Current Account (Lottery)"/>
    <s v="01"/>
    <s v="AP-PY"/>
    <x v="12"/>
    <s v="000000005377"/>
    <n v="1158"/>
    <s v="5375-117"/>
    <n v="0"/>
    <n v="53195"/>
    <s v="G100210-Regional Screen Scotland"/>
    <n v="-53195"/>
    <n v="53195"/>
    <x v="1"/>
    <n v="53195"/>
    <s v="G"/>
    <s v="Regional Screen Scotland"/>
    <s v="G - Regional Screen Scotland"/>
    <x v="1060"/>
    <x v="0"/>
    <s v="Lottery"/>
    <x v="1"/>
    <b v="1"/>
    <n v="266529"/>
    <x v="0"/>
  </r>
  <r>
    <s v="L-400-0400"/>
    <s v="RBS Current Account (Lottery)"/>
    <s v="01"/>
    <s v="AP-PY"/>
    <x v="12"/>
    <s v="000000005378"/>
    <n v="1158"/>
    <s v="5375-118"/>
    <n v="0"/>
    <n v="25132"/>
    <s v="G100211-Scottish Film Limited ( Film Hub Scotland )"/>
    <n v="-25132"/>
    <n v="25132"/>
    <x v="1"/>
    <n v="25132"/>
    <s v="G"/>
    <s v="Scottish Film Limited ( Film Hub Scotland )"/>
    <s v="G - Scottish Film Limited ( Film Hub Scotland )"/>
    <x v="1061"/>
    <x v="0"/>
    <s v="Lottery"/>
    <x v="1"/>
    <b v="1"/>
    <n v="65940"/>
    <x v="0"/>
  </r>
  <r>
    <s v="L-400-0400"/>
    <s v="RBS Current Account (Lottery)"/>
    <s v="01"/>
    <s v="AP-PY"/>
    <x v="12"/>
    <s v="000000005379"/>
    <n v="1158"/>
    <s v="5375-119"/>
    <n v="0"/>
    <n v="67962"/>
    <s v="G100212-Scottish National Jazz Orchestra"/>
    <n v="-67962"/>
    <n v="67962"/>
    <x v="1"/>
    <n v="67962"/>
    <s v="G"/>
    <s v="Scottish National Jazz Orchestra"/>
    <s v="G - Scottish National Jazz Orchestra"/>
    <x v="1062"/>
    <x v="0"/>
    <s v="Lottery"/>
    <x v="1"/>
    <b v="1"/>
    <n v="259225"/>
    <x v="0"/>
  </r>
  <r>
    <s v="L-400-0400"/>
    <s v="RBS Current Account (Lottery)"/>
    <s v="01"/>
    <s v="AP-PY"/>
    <x v="12"/>
    <s v="000000005380"/>
    <n v="1158"/>
    <s v="5375-120"/>
    <n v="0"/>
    <n v="30000"/>
    <s v="G100213-Scottish Youth Dance (Y Dance)"/>
    <n v="-30000"/>
    <n v="30000"/>
    <x v="1"/>
    <n v="30000"/>
    <s v="G"/>
    <s v="Scottish Youth Dance (Y Dance)"/>
    <s v="G - Scottish Youth Dance (Y Dance)"/>
    <x v="1063"/>
    <x v="0"/>
    <s v="Lottery"/>
    <x v="1"/>
    <b v="1"/>
    <n v="183333"/>
    <x v="0"/>
  </r>
  <r>
    <s v="L-400-0400"/>
    <s v="RBS Current Account (Lottery)"/>
    <s v="01"/>
    <s v="AP-PY"/>
    <x v="12"/>
    <s v="000000005381"/>
    <n v="1158"/>
    <s v="5375-121"/>
    <n v="0"/>
    <n v="100000"/>
    <s v="G100214-Solar Bear"/>
    <n v="-100000"/>
    <n v="100000"/>
    <x v="1"/>
    <n v="100000"/>
    <s v="G"/>
    <s v="Solar Bear"/>
    <s v="G - Solar Bear"/>
    <x v="1014"/>
    <x v="0"/>
    <s v="Lottery"/>
    <x v="1"/>
    <b v="1"/>
    <n v="245000"/>
    <x v="0"/>
  </r>
  <r>
    <s v="L-400-0400"/>
    <s v="RBS Current Account (Lottery)"/>
    <s v="01"/>
    <s v="AP-PY"/>
    <x v="12"/>
    <s v="000000005382"/>
    <n v="1158"/>
    <s v="5375-122"/>
    <n v="0"/>
    <n v="78000"/>
    <s v="G100215-Stellar Quines Ltd"/>
    <n v="-78000"/>
    <n v="78000"/>
    <x v="1"/>
    <n v="78000"/>
    <s v="G"/>
    <s v="Stellar Quines Ltd"/>
    <s v="G - Stellar Quines Ltd"/>
    <x v="1064"/>
    <x v="0"/>
    <s v="Lottery"/>
    <x v="1"/>
    <b v="1"/>
    <n v="218000"/>
    <x v="0"/>
  </r>
  <r>
    <s v="L-400-0400"/>
    <s v="RBS Current Account (Lottery)"/>
    <s v="01"/>
    <s v="AP-PY"/>
    <x v="12"/>
    <s v="000000005383"/>
    <n v="1158"/>
    <s v="5375-123"/>
    <n v="0"/>
    <n v="37500"/>
    <s v="G100216-The National Piping Centre"/>
    <n v="-37500"/>
    <n v="37500"/>
    <x v="1"/>
    <n v="37500"/>
    <s v="G"/>
    <s v="The National Piping Centre"/>
    <s v="G - The National Piping Centre"/>
    <x v="1065"/>
    <x v="0"/>
    <s v="Lottery"/>
    <x v="1"/>
    <b v="1"/>
    <n v="150000"/>
    <x v="0"/>
  </r>
  <r>
    <s v="L-400-0400"/>
    <s v="RBS Current Account (Lottery)"/>
    <s v="01"/>
    <s v="AP-PY"/>
    <x v="12"/>
    <s v="000000005384"/>
    <n v="1158"/>
    <s v="5375-124"/>
    <n v="0"/>
    <n v="20000"/>
    <s v="G100217-The Stove Network Ltd"/>
    <n v="-20000"/>
    <n v="20000"/>
    <x v="1"/>
    <n v="20000"/>
    <s v="G"/>
    <s v="The Stove Network Ltd"/>
    <s v="G - The Stove Network Ltd"/>
    <x v="1066"/>
    <x v="0"/>
    <s v="Lottery"/>
    <x v="1"/>
    <b v="0"/>
    <n v="67500"/>
    <x v="0"/>
  </r>
  <r>
    <s v="L-400-0400"/>
    <s v="RBS Current Account (Lottery)"/>
    <s v="01"/>
    <s v="AP-PY"/>
    <x v="12"/>
    <s v="000000005385"/>
    <n v="1158"/>
    <s v="5375-125"/>
    <n v="0"/>
    <n v="30000"/>
    <s v="G100218-The Touring Network (Highlands &amp; Islands)"/>
    <n v="-30000"/>
    <n v="30000"/>
    <x v="1"/>
    <n v="30000"/>
    <s v="G"/>
    <s v="The Touring Network (Highlands &amp; Islands)"/>
    <s v="G - The Touring Network (Highlands &amp; Islands)"/>
    <x v="1067"/>
    <x v="0"/>
    <s v="Lottery"/>
    <x v="1"/>
    <b v="1"/>
    <n v="204540"/>
    <x v="0"/>
  </r>
  <r>
    <s v="L-400-0400"/>
    <s v="RBS Current Account (Lottery)"/>
    <s v="01"/>
    <s v="AP-PY"/>
    <x v="12"/>
    <s v="000000005386"/>
    <n v="1158"/>
    <s v="5375-126"/>
    <n v="0"/>
    <n v="38333"/>
    <s v="G100219-City of Edinburgh Council (Travelling Gallery)"/>
    <n v="-38333"/>
    <n v="38333"/>
    <x v="1"/>
    <n v="38333"/>
    <s v="G"/>
    <s v="City of Edinburgh Council (Travelling Gallery)"/>
    <s v="G - City of Edinburgh Council (Travelling Gallery)"/>
    <x v="1068"/>
    <x v="0"/>
    <s v="Lottery"/>
    <x v="1"/>
    <b v="1"/>
    <n v="172737.89"/>
    <x v="0"/>
  </r>
  <r>
    <s v="L-400-0400"/>
    <s v="RBS Current Account (Lottery)"/>
    <s v="01"/>
    <s v="AP-PY"/>
    <x v="12"/>
    <s v="000000005387"/>
    <n v="1158"/>
    <s v="5375-127"/>
    <n v="0"/>
    <n v="25000"/>
    <s v="G100220-Voluntary Arts Scotland"/>
    <n v="-25000"/>
    <n v="25000"/>
    <x v="1"/>
    <n v="25000"/>
    <s v="G"/>
    <s v="Voluntary Arts Scotland"/>
    <s v="G - Voluntary Arts Scotland"/>
    <x v="1069"/>
    <x v="0"/>
    <s v="Lottery"/>
    <x v="1"/>
    <b v="1"/>
    <n v="102989"/>
    <x v="0"/>
  </r>
  <r>
    <s v="L-400-0400"/>
    <s v="RBS Current Account (Lottery)"/>
    <s v="01"/>
    <s v="AP-PY"/>
    <x v="12"/>
    <s v="000000005388"/>
    <n v="1158"/>
    <s v="5375-128"/>
    <n v="0"/>
    <n v="20000"/>
    <s v="G100221-Wigtown Festival Company"/>
    <n v="-20000"/>
    <n v="20000"/>
    <x v="1"/>
    <n v="20000"/>
    <s v="G"/>
    <s v="Wigtown Festival Company"/>
    <s v="G - Wigtown Festival Company"/>
    <x v="1070"/>
    <x v="0"/>
    <s v="Lottery"/>
    <x v="1"/>
    <b v="0"/>
    <n v="74500"/>
    <x v="0"/>
  </r>
  <r>
    <s v="L-400-0400"/>
    <s v="RBS Current Account (Lottery)"/>
    <s v="01"/>
    <s v="AP-PY"/>
    <x v="12"/>
    <s v="000000005389"/>
    <n v="1158"/>
    <s v="5375-129"/>
    <n v="0"/>
    <n v="37000"/>
    <s v="G100222-Woodend Arts Ltd"/>
    <n v="-37000"/>
    <n v="37000"/>
    <x v="1"/>
    <n v="37000"/>
    <s v="G"/>
    <s v="Woodend Arts Ltd"/>
    <s v="G - Woodend Arts Ltd"/>
    <x v="1071"/>
    <x v="0"/>
    <s v="Lottery"/>
    <x v="1"/>
    <b v="1"/>
    <n v="234304"/>
    <x v="0"/>
  </r>
  <r>
    <s v="L-400-0400"/>
    <s v="RBS Current Account (Lottery)"/>
    <s v="01"/>
    <s v="AP-PY"/>
    <x v="12"/>
    <s v="000000005390"/>
    <n v="1158"/>
    <s v="5375-130"/>
    <n v="0"/>
    <n v="35000"/>
    <s v="G100223-Youth Theatre Arts Scotland"/>
    <n v="-35000"/>
    <n v="35000"/>
    <x v="1"/>
    <n v="35000"/>
    <s v="G"/>
    <s v="Youth Theatre Arts Scotland"/>
    <s v="G - Youth Theatre Arts Scotland"/>
    <x v="1072"/>
    <x v="0"/>
    <s v="Lottery"/>
    <x v="1"/>
    <b v="1"/>
    <n v="140000"/>
    <x v="0"/>
  </r>
  <r>
    <s v="L-400-0400"/>
    <s v="RBS Current Account (Lottery)"/>
    <s v="01"/>
    <s v="AP-PY"/>
    <x v="12"/>
    <s v="000000005391"/>
    <n v="1158"/>
    <s v="5375-131"/>
    <n v="0"/>
    <n v="21237.35"/>
    <s v="TBIG102-The Big Lottery Fund  (Overheads)"/>
    <n v="-21237.35"/>
    <n v="21237.35"/>
    <x v="1"/>
    <n v="21237.35"/>
    <s v="T"/>
    <s v="The Big Lottery Fund (Overheads)"/>
    <s v="T - The Big Lottery Fund (Overheads)"/>
    <x v="1073"/>
    <x v="28"/>
    <s v="Lottery"/>
    <x v="2"/>
    <b v="0"/>
    <n v="31956.649999999998"/>
    <x v="0"/>
  </r>
  <r>
    <s v="L-400-0400"/>
    <s v="RBS Current Account (Lottery)"/>
    <s v="01"/>
    <s v="AP-PY"/>
    <x v="12"/>
    <s v="000000005392"/>
    <n v="1158"/>
    <s v="5375-132"/>
    <n v="0"/>
    <n v="10725.6"/>
    <s v="TBUR101-Burns Owens Partnership t/a BOP Consulting"/>
    <n v="-10725.6"/>
    <n v="10725.6"/>
    <x v="1"/>
    <n v="10725.6"/>
    <s v="T"/>
    <s v="Burns Owens Partnership t/a BOP Consulting"/>
    <s v="T - Burns Owens Partnership t/a BOP Consulting"/>
    <x v="709"/>
    <x v="29"/>
    <s v="Lottery"/>
    <x v="2"/>
    <b v="0"/>
    <n v="63407.83"/>
    <x v="0"/>
  </r>
  <r>
    <s v="L-400-0400"/>
    <s v="RBS Current Account (Lottery)"/>
    <s v="01"/>
    <s v="AP-PY"/>
    <x v="12"/>
    <s v="000000005393"/>
    <n v="1158"/>
    <s v="5375-134"/>
    <n v="0"/>
    <n v="56250"/>
    <s v="G100235-Aros (Isle of Skye) Ltd"/>
    <n v="-56250"/>
    <n v="56250"/>
    <x v="1"/>
    <n v="56250"/>
    <s v="G"/>
    <s v="Aros (Isle of Skye) Ltd"/>
    <s v="G - Aros (Isle of Skye) Ltd"/>
    <x v="1074"/>
    <x v="0"/>
    <s v="Lottery"/>
    <x v="1"/>
    <b v="1"/>
    <n v="195000"/>
    <x v="0"/>
  </r>
  <r>
    <s v="L-400-0400"/>
    <s v="RBS Current Account (Lottery)"/>
    <s v="01"/>
    <s v="AP-PY"/>
    <x v="5"/>
    <s v="000000005394"/>
    <n v="1158"/>
    <s v="5375-178"/>
    <n v="0"/>
    <n v="774"/>
    <s v="G100014-Alexander Hutchison"/>
    <n v="-774"/>
    <n v="774"/>
    <x v="1"/>
    <n v="774"/>
    <s v="G"/>
    <s v="Alexander Hutchison"/>
    <s v="G - Alexander Hutchison"/>
    <x v="1075"/>
    <x v="0"/>
    <s v="Lottery"/>
    <x v="1"/>
    <b v="0"/>
    <n v="774"/>
    <x v="1"/>
  </r>
  <r>
    <s v="L-400-0400"/>
    <s v="RBS Current Account (Lottery)"/>
    <s v="01"/>
    <s v="AP-PY"/>
    <x v="5"/>
    <s v="000000005395"/>
    <n v="1158"/>
    <s v="5375-179"/>
    <n v="0"/>
    <n v="23652.21"/>
    <s v="G100196-Feisean nan Gaidheal"/>
    <n v="-23652.21"/>
    <n v="23652.21"/>
    <x v="1"/>
    <n v="23652.21"/>
    <s v="G"/>
    <s v="Feisean nan Gaidheal"/>
    <s v="G - Feisean nan Gaidheal"/>
    <x v="1047"/>
    <x v="0"/>
    <s v="Lottery"/>
    <x v="1"/>
    <b v="0"/>
    <n v="529069.21"/>
    <x v="0"/>
  </r>
  <r>
    <s v="L-400-0400"/>
    <s v="RBS Current Account (Lottery)"/>
    <s v="01"/>
    <s v="AP-PY"/>
    <x v="5"/>
    <s v="000000005396"/>
    <n v="1158"/>
    <s v="5375-180"/>
    <n v="0"/>
    <n v="1250"/>
    <s v="G100208-Project Ability"/>
    <n v="-1250"/>
    <n v="1250"/>
    <x v="1"/>
    <n v="1250"/>
    <s v="G"/>
    <s v="Project Ability"/>
    <s v="G - Project Ability"/>
    <x v="1058"/>
    <x v="0"/>
    <s v="Lottery"/>
    <x v="1"/>
    <b v="0"/>
    <n v="147083"/>
    <x v="0"/>
  </r>
  <r>
    <s v="L-400-0400"/>
    <s v="RBS Current Account (Lottery)"/>
    <s v="01"/>
    <s v="AP-PY"/>
    <x v="5"/>
    <s v="000000005397"/>
    <n v="1158"/>
    <s v="5375-181"/>
    <n v="0"/>
    <n v="58000"/>
    <s v="G100212-Scottish National Jazz Orchestra"/>
    <n v="-58000"/>
    <n v="58000"/>
    <x v="1"/>
    <n v="58000"/>
    <s v="G"/>
    <s v="Scottish National Jazz Orchestra"/>
    <s v="G - Scottish National Jazz Orchestra"/>
    <x v="1062"/>
    <x v="0"/>
    <s v="Lottery"/>
    <x v="1"/>
    <b v="1"/>
    <n v="259225"/>
    <x v="0"/>
  </r>
  <r>
    <s v="L-400-0400"/>
    <s v="RBS Current Account (Lottery)"/>
    <s v="01"/>
    <s v="AP-PY"/>
    <x v="5"/>
    <s v="000000005399"/>
    <n v="1158"/>
    <s v="5375-182"/>
    <n v="0"/>
    <n v="3405.89"/>
    <s v="G100219-City of Edinburgh Council (Travelling Gallery)"/>
    <n v="-3405.89"/>
    <n v="3405.89"/>
    <x v="1"/>
    <n v="3405.89"/>
    <s v="G"/>
    <s v="City of Edinburgh Council (Travelling Gallery)"/>
    <s v="G - City of Edinburgh Council (Travelling Gallery)"/>
    <x v="1068"/>
    <x v="0"/>
    <s v="Lottery"/>
    <x v="1"/>
    <b v="0"/>
    <n v="172737.89"/>
    <x v="0"/>
  </r>
  <r>
    <s v="L-400-0400"/>
    <s v="RBS Current Account (Lottery)"/>
    <s v="01"/>
    <s v="AP-PY"/>
    <x v="5"/>
    <s v="000000005400"/>
    <n v="1158"/>
    <s v="5375-183"/>
    <n v="0"/>
    <n v="10024"/>
    <s v="G100236-Karen Cunningham"/>
    <n v="-10024"/>
    <n v="10024"/>
    <x v="1"/>
    <n v="10024"/>
    <s v="G"/>
    <s v="Karen Cunningham"/>
    <s v="G - Karen Cunningham"/>
    <x v="1076"/>
    <x v="0"/>
    <s v="Lottery"/>
    <x v="1"/>
    <b v="0"/>
    <n v="10024"/>
    <x v="1"/>
  </r>
  <r>
    <s v="L-400-0400"/>
    <s v="RBS Current Account (Lottery)"/>
    <s v="01"/>
    <s v="AP-PY"/>
    <x v="5"/>
    <s v="000000005401"/>
    <n v="1158"/>
    <s v="5375-184"/>
    <n v="0"/>
    <n v="9990"/>
    <s v="G100237-Dr Kirsten Norrie"/>
    <n v="-9990"/>
    <n v="9990"/>
    <x v="1"/>
    <n v="9990"/>
    <s v="G"/>
    <s v="Dr Kirsten Norrie"/>
    <s v="G - Dr Kirsten Norrie"/>
    <x v="1077"/>
    <x v="0"/>
    <s v="Lottery"/>
    <x v="1"/>
    <b v="0"/>
    <n v="15990"/>
    <x v="1"/>
  </r>
  <r>
    <s v="L-400-0400"/>
    <s v="RBS Current Account (Lottery)"/>
    <s v="01"/>
    <s v="AP-PY"/>
    <x v="5"/>
    <s v="000000005402"/>
    <n v="1158"/>
    <s v="5375-185"/>
    <n v="0"/>
    <n v="30000"/>
    <s v="G100238-Neu Reekie Limited"/>
    <n v="-30000"/>
    <n v="30000"/>
    <x v="1"/>
    <n v="30000"/>
    <s v="G"/>
    <s v="Neu Reekie Limited"/>
    <s v="G - Neu Reekie Limited"/>
    <x v="1078"/>
    <x v="0"/>
    <s v="Lottery"/>
    <x v="1"/>
    <b v="1"/>
    <n v="40000"/>
    <x v="0"/>
  </r>
  <r>
    <s v="L-400-0400"/>
    <s v="RBS Current Account (Lottery)"/>
    <s v="01"/>
    <s v="AP-PY"/>
    <x v="5"/>
    <s v="000000005403"/>
    <n v="1158"/>
    <s v="5375-186"/>
    <n v="0"/>
    <n v="60000"/>
    <s v="G100239-Edinburgh Mela"/>
    <n v="-60000"/>
    <n v="60000"/>
    <x v="1"/>
    <n v="60000"/>
    <s v="G"/>
    <s v="Edinburgh Mela"/>
    <s v="G - Edinburgh Mela"/>
    <x v="1079"/>
    <x v="0"/>
    <s v="Lottery"/>
    <x v="1"/>
    <b v="1"/>
    <n v="98282"/>
    <x v="0"/>
  </r>
  <r>
    <s v="L-400-0400"/>
    <s v="RBS Current Account (Lottery)"/>
    <s v="01"/>
    <s v="AP-PY"/>
    <x v="5"/>
    <s v="000000005404"/>
    <n v="1158"/>
    <s v="5375-187"/>
    <n v="0"/>
    <n v="25000"/>
    <s v="IABE002-Aberdeen City Council"/>
    <n v="-25000"/>
    <n v="25000"/>
    <x v="1"/>
    <n v="25000"/>
    <s v="I"/>
    <s v="Aberdeen City Council"/>
    <s v="I - Aberdeen City Council"/>
    <x v="811"/>
    <x v="0"/>
    <s v="Lottery"/>
    <x v="1"/>
    <b v="1"/>
    <n v="220414"/>
    <x v="0"/>
  </r>
  <r>
    <s v="L-400-0400"/>
    <s v="RBS Current Account (Lottery)"/>
    <s v="01"/>
    <s v="AP-PY"/>
    <x v="5"/>
    <s v="000000005405"/>
    <n v="1158"/>
    <s v="5375-188"/>
    <n v="0"/>
    <n v="3750"/>
    <s v="IACO005-Aconite Productions"/>
    <n v="-3750"/>
    <n v="3750"/>
    <x v="1"/>
    <n v="3750"/>
    <s v="I"/>
    <s v="Aconite Productions"/>
    <s v="I - Aconite Productions"/>
    <x v="1080"/>
    <x v="0"/>
    <s v="Lottery"/>
    <x v="1"/>
    <b v="0"/>
    <n v="64548"/>
    <x v="0"/>
  </r>
  <r>
    <s v="L-400-0400"/>
    <s v="RBS Current Account (Lottery)"/>
    <s v="01"/>
    <s v="AP-PY"/>
    <x v="5"/>
    <s v="000000005406"/>
    <n v="1158"/>
    <s v="5375-189"/>
    <n v="0"/>
    <n v="7500"/>
    <s v="IAFR002-Africa in Motion"/>
    <n v="-7500"/>
    <n v="7500"/>
    <x v="1"/>
    <n v="7500"/>
    <s v="I"/>
    <s v="Africa in Motion"/>
    <s v="I - Africa in Motion"/>
    <x v="1081"/>
    <x v="0"/>
    <s v="Lottery"/>
    <x v="1"/>
    <b v="0"/>
    <n v="7500"/>
    <x v="1"/>
  </r>
  <r>
    <s v="L-400-0400"/>
    <s v="RBS Current Account (Lottery)"/>
    <s v="01"/>
    <s v="AP-PY"/>
    <x v="5"/>
    <s v="000000005407"/>
    <n v="1158"/>
    <s v="5375-190"/>
    <n v="0"/>
    <n v="4968"/>
    <s v="ICOL006-Colin Fraser"/>
    <n v="-4968"/>
    <n v="4968"/>
    <x v="1"/>
    <n v="4968"/>
    <s v="I"/>
    <s v="Colin Fraser"/>
    <s v="I - Colin Fraser"/>
    <x v="1082"/>
    <x v="0"/>
    <s v="Lottery"/>
    <x v="1"/>
    <b v="0"/>
    <n v="4968"/>
    <x v="1"/>
  </r>
  <r>
    <s v="L-400-0400"/>
    <s v="RBS Current Account (Lottery)"/>
    <s v="01"/>
    <s v="AP-PY"/>
    <x v="5"/>
    <s v="000000005408"/>
    <n v="1158"/>
    <s v="5375-191"/>
    <n v="0"/>
    <n v="10000"/>
    <s v="ICOM002-Comar"/>
    <n v="-10000"/>
    <n v="10000"/>
    <x v="1"/>
    <n v="10000"/>
    <s v="I"/>
    <s v="Comar"/>
    <s v="I - Comar"/>
    <x v="1083"/>
    <x v="0"/>
    <s v="Lottery"/>
    <x v="1"/>
    <b v="0"/>
    <n v="97700.849999999991"/>
    <x v="0"/>
  </r>
  <r>
    <s v="L-400-0400"/>
    <s v="RBS Current Account (Lottery)"/>
    <s v="01"/>
    <s v="AP-PY"/>
    <x v="5"/>
    <s v="000000005409"/>
    <n v="1158"/>
    <s v="5375-192"/>
    <n v="0"/>
    <n v="5000"/>
    <s v="ICUL004-Cultural Enterprise Limited"/>
    <n v="-5000"/>
    <n v="5000"/>
    <x v="1"/>
    <n v="5000"/>
    <s v="I"/>
    <s v="Cultural Enterprise Limited"/>
    <s v="I - Cultural Enterprise Limited"/>
    <x v="2"/>
    <x v="0"/>
    <s v="Lottery"/>
    <x v="1"/>
    <b v="0"/>
    <n v="147204"/>
    <x v="0"/>
  </r>
  <r>
    <s v="L-400-0400"/>
    <s v="RBS Current Account (Lottery)"/>
    <s v="01"/>
    <s v="AP-PY"/>
    <x v="5"/>
    <s v="000000005410"/>
    <n v="1158"/>
    <s v="5375-193"/>
    <n v="0"/>
    <n v="7500"/>
    <s v="IEDI014-Edinburgh Sculpture Workshop Limited"/>
    <n v="-7500"/>
    <n v="7500"/>
    <x v="1"/>
    <n v="7500"/>
    <s v="I"/>
    <s v="Edinburgh Sculpture Workshop Limited"/>
    <s v="I - Edinburgh Sculpture Workshop Limited"/>
    <x v="1084"/>
    <x v="0"/>
    <s v="Lottery"/>
    <x v="1"/>
    <b v="0"/>
    <n v="14212"/>
    <x v="1"/>
  </r>
  <r>
    <s v="L-400-0400"/>
    <s v="RBS Current Account (Lottery)"/>
    <s v="01"/>
    <s v="AP-PY"/>
    <x v="5"/>
    <s v="000000005411"/>
    <n v="1158"/>
    <s v="5375-194"/>
    <n v="0"/>
    <n v="401.23"/>
    <s v="IEDI016-The Edinburgh Greek Festival Trust (Kevin Anderson)"/>
    <n v="-401.23"/>
    <n v="401.23"/>
    <x v="1"/>
    <n v="401.23"/>
    <s v="I"/>
    <s v="The Edinburgh Greek Festival Trust (Kevin Anderson)"/>
    <s v="I - The Edinburgh Greek Festival Trust (Kevin Anderson)"/>
    <x v="1085"/>
    <x v="0"/>
    <s v="Lottery"/>
    <x v="1"/>
    <b v="0"/>
    <n v="401.23"/>
    <x v="1"/>
  </r>
  <r>
    <s v="L-400-0400"/>
    <s v="RBS Current Account (Lottery)"/>
    <s v="01"/>
    <s v="AP-PY"/>
    <x v="5"/>
    <s v="000000005412"/>
    <n v="1158"/>
    <s v="5375-195"/>
    <n v="0"/>
    <n v="111688"/>
    <s v="IEDU001-Education Scotland"/>
    <n v="-111688"/>
    <n v="111688"/>
    <x v="1"/>
    <n v="111688"/>
    <s v="I"/>
    <s v="Education Scotland"/>
    <s v="I - Education Scotland"/>
    <x v="1086"/>
    <x v="0"/>
    <s v="Lottery"/>
    <x v="1"/>
    <b v="1"/>
    <n v="246688"/>
    <x v="0"/>
  </r>
  <r>
    <s v="L-400-0400"/>
    <s v="RBS Current Account (Lottery)"/>
    <s v="01"/>
    <s v="AP-PY"/>
    <x v="5"/>
    <s v="000000005413"/>
    <n v="1158"/>
    <s v="5375-196"/>
    <n v="0"/>
    <n v="16452"/>
    <s v="IGER001-Gerry Cambridge"/>
    <n v="-16452"/>
    <n v="16452"/>
    <x v="1"/>
    <n v="16452"/>
    <s v="I"/>
    <s v="Gerry Cambridge"/>
    <s v="I - Gerry Cambridge"/>
    <x v="840"/>
    <x v="0"/>
    <s v="Lottery"/>
    <x v="1"/>
    <b v="0"/>
    <n v="17702"/>
    <x v="1"/>
  </r>
  <r>
    <s v="L-400-0400"/>
    <s v="RBS Current Account (Lottery)"/>
    <s v="01"/>
    <s v="AP-PY"/>
    <x v="5"/>
    <s v="000000005414"/>
    <n v="1158"/>
    <s v="5375-197"/>
    <n v="0"/>
    <n v="11250"/>
    <s v="IGLA061-Bard in the Botanics (Glasgow Rep Company)"/>
    <n v="-11250"/>
    <n v="11250"/>
    <x v="1"/>
    <n v="11250"/>
    <s v="I"/>
    <s v="Bard in the Botanics (Glasgow Rep Company)"/>
    <s v="I - Bard in the Botanics (Glasgow Rep Company)"/>
    <x v="1087"/>
    <x v="0"/>
    <s v="Lottery"/>
    <x v="1"/>
    <b v="0"/>
    <n v="11250"/>
    <x v="1"/>
  </r>
  <r>
    <s v="L-400-0400"/>
    <s v="RBS Current Account (Lottery)"/>
    <s v="01"/>
    <s v="AP-PY"/>
    <x v="5"/>
    <s v="000000005415"/>
    <n v="1158"/>
    <s v="5375-198"/>
    <n v="0"/>
    <n v="7500"/>
    <s v="IGMA001-GMAC"/>
    <n v="-7500"/>
    <n v="7500"/>
    <x v="1"/>
    <n v="7500"/>
    <s v="I"/>
    <s v="GMAC"/>
    <s v="I - GMAC"/>
    <x v="572"/>
    <x v="0"/>
    <s v="Lottery"/>
    <x v="1"/>
    <b v="0"/>
    <n v="41000"/>
    <x v="0"/>
  </r>
  <r>
    <s v="L-400-0400"/>
    <s v="RBS Current Account (Lottery)"/>
    <s v="01"/>
    <s v="AP-PY"/>
    <x v="5"/>
    <s v="000000005416"/>
    <n v="1158"/>
    <s v="5375-199"/>
    <n v="0"/>
    <n v="20000"/>
    <s v="IINV001-Inverleith House  (Royal Botanic Garden)"/>
    <n v="-20000"/>
    <n v="20000"/>
    <x v="1"/>
    <n v="20000"/>
    <s v="I"/>
    <s v="Inverleith House (Royal Botanic Garden)"/>
    <s v="I - Inverleith House (Royal Botanic Garden)"/>
    <x v="858"/>
    <x v="0"/>
    <s v="Lottery"/>
    <x v="1"/>
    <b v="0"/>
    <n v="22500"/>
    <x v="1"/>
  </r>
  <r>
    <s v="L-400-0400"/>
    <s v="RBS Current Account (Lottery)"/>
    <s v="01"/>
    <s v="AP-PY"/>
    <x v="5"/>
    <s v="000000005417"/>
    <n v="1158"/>
    <s v="5375-200"/>
    <n v="0"/>
    <n v="25000"/>
    <s v="IINV008-NVA (Europe) Ltd"/>
    <n v="-25000"/>
    <n v="25000"/>
    <x v="1"/>
    <n v="25000"/>
    <s v="I"/>
    <s v="NVA (Europe) Ltd"/>
    <s v="I - NVA (Europe) Ltd"/>
    <x v="1088"/>
    <x v="0"/>
    <s v="Lottery"/>
    <x v="1"/>
    <b v="1"/>
    <n v="30000"/>
    <x v="0"/>
  </r>
  <r>
    <s v="L-400-0400"/>
    <s v="RBS Current Account (Lottery)"/>
    <s v="01"/>
    <s v="AP-PY"/>
    <x v="5"/>
    <s v="000000005418"/>
    <n v="1158"/>
    <s v="5375-201"/>
    <n v="0"/>
    <n v="13097"/>
    <s v="IJON001-Jonathan Baxter and Sarah Gittins"/>
    <n v="-13097"/>
    <n v="13097"/>
    <x v="1"/>
    <n v="13097"/>
    <s v="I"/>
    <s v="Jonathan Baxter and Sarah Gittins"/>
    <s v="I - Jonathan Baxter and Sarah Gittins"/>
    <x v="1089"/>
    <x v="0"/>
    <s v="Lottery"/>
    <x v="1"/>
    <b v="0"/>
    <n v="13097"/>
    <x v="1"/>
  </r>
  <r>
    <s v="L-400-0400"/>
    <s v="RBS Current Account (Lottery)"/>
    <s v="01"/>
    <s v="AP-PY"/>
    <x v="5"/>
    <s v="000000005419"/>
    <n v="1158"/>
    <s v="5375-202"/>
    <n v="0"/>
    <n v="6250"/>
    <s v="ILAU007-Laura Aldridge"/>
    <n v="-6250"/>
    <n v="6250"/>
    <x v="1"/>
    <n v="6250"/>
    <s v="I"/>
    <s v="Laura Aldridge"/>
    <s v="I - Laura Aldridge"/>
    <x v="1090"/>
    <x v="0"/>
    <s v="Lottery"/>
    <x v="1"/>
    <b v="0"/>
    <n v="6250"/>
    <x v="1"/>
  </r>
  <r>
    <s v="L-400-0400"/>
    <s v="RBS Current Account (Lottery)"/>
    <s v="01"/>
    <s v="AP-PY"/>
    <x v="5"/>
    <s v="000000005420"/>
    <n v="1158"/>
    <s v="5375-203"/>
    <n v="0"/>
    <n v="8950"/>
    <s v="IMAK005-Makar Productions"/>
    <n v="-8950"/>
    <n v="8950"/>
    <x v="1"/>
    <n v="8950"/>
    <s v="I"/>
    <s v="Makar Productions"/>
    <s v="I - Makar Productions"/>
    <x v="1091"/>
    <x v="0"/>
    <s v="Lottery"/>
    <x v="1"/>
    <b v="0"/>
    <n v="77234"/>
    <x v="0"/>
  </r>
  <r>
    <s v="L-400-0400"/>
    <s v="RBS Current Account (Lottery)"/>
    <s v="01"/>
    <s v="AP-PY"/>
    <x v="5"/>
    <s v="000000005421"/>
    <n v="1158"/>
    <s v="5375-204"/>
    <n v="0"/>
    <n v="45000"/>
    <s v="IMAK006-Makar Productions - Pale Star"/>
    <n v="-45000"/>
    <n v="45000"/>
    <x v="1"/>
    <n v="45000"/>
    <s v="I"/>
    <s v="Makar Productions - Pale Star"/>
    <s v="I - Makar Productions - Pale Star"/>
    <x v="1091"/>
    <x v="0"/>
    <s v="Lottery"/>
    <x v="1"/>
    <b v="1"/>
    <n v="77234"/>
    <x v="0"/>
  </r>
  <r>
    <s v="L-400-0400"/>
    <s v="RBS Current Account (Lottery)"/>
    <s v="01"/>
    <s v="AP-PY"/>
    <x v="5"/>
    <s v="000000005422"/>
    <n v="1158"/>
    <s v="5375-205"/>
    <n v="0"/>
    <n v="1117.22"/>
    <s v="IMAX001-Max Taylor"/>
    <n v="-1117.22"/>
    <n v="1117.22"/>
    <x v="1"/>
    <n v="1117.22"/>
    <s v="I"/>
    <s v="Max Taylor"/>
    <s v="I - Max Taylor"/>
    <x v="1092"/>
    <x v="0"/>
    <s v="Lottery"/>
    <x v="1"/>
    <b v="0"/>
    <n v="1117.22"/>
    <x v="1"/>
  </r>
  <r>
    <s v="L-400-0400"/>
    <s v="RBS Current Account (Lottery)"/>
    <s v="01"/>
    <s v="AP-PY"/>
    <x v="5"/>
    <s v="000000005423"/>
    <n v="1158"/>
    <s v="5375-206"/>
    <n v="0"/>
    <n v="7500"/>
    <s v="IMED003-Media Education Ltd"/>
    <n v="-7500"/>
    <n v="7500"/>
    <x v="1"/>
    <n v="7500"/>
    <s v="I"/>
    <s v="Media Education Ltd"/>
    <s v="I - Media Education Ltd"/>
    <x v="744"/>
    <x v="0"/>
    <s v="Lottery"/>
    <x v="1"/>
    <b v="0"/>
    <n v="10000"/>
    <x v="1"/>
  </r>
  <r>
    <s v="L-400-0400"/>
    <s v="RBS Current Account (Lottery)"/>
    <s v="01"/>
    <s v="AP-PY"/>
    <x v="5"/>
    <s v="000000005424"/>
    <n v="1158"/>
    <s v="5375-207"/>
    <n v="0"/>
    <n v="13500"/>
    <s v="IMON004-Montrose Pictures Ltd"/>
    <n v="-13500"/>
    <n v="13500"/>
    <x v="1"/>
    <n v="13500"/>
    <s v="I"/>
    <s v="Montrose Pictures Ltd"/>
    <s v="I - Montrose Pictures Ltd"/>
    <x v="1093"/>
    <x v="0"/>
    <s v="Lottery"/>
    <x v="1"/>
    <b v="0"/>
    <n v="44625"/>
    <x v="0"/>
  </r>
  <r>
    <s v="L-400-0400"/>
    <s v="RBS Current Account (Lottery)"/>
    <s v="01"/>
    <s v="AP-PY"/>
    <x v="5"/>
    <s v="000000005425"/>
    <n v="1158"/>
    <s v="5375-208"/>
    <n v="0"/>
    <n v="7500"/>
    <s v="IPIE001-The Piers Arts Centre"/>
    <n v="-7500"/>
    <n v="7500"/>
    <x v="1"/>
    <n v="7500"/>
    <s v="I"/>
    <s v="The Piers Arts Centre"/>
    <s v="I - The Piers Arts Centre"/>
    <x v="1094"/>
    <x v="0"/>
    <s v="Lottery"/>
    <x v="1"/>
    <b v="0"/>
    <n v="7500"/>
    <x v="1"/>
  </r>
  <r>
    <s v="L-400-0400"/>
    <s v="RBS Current Account (Lottery)"/>
    <s v="01"/>
    <s v="AP-PY"/>
    <x v="5"/>
    <s v="000000005426"/>
    <n v="1158"/>
    <s v="5375-209"/>
    <n v="0"/>
    <n v="500"/>
    <s v="IPRI001-Primary School Musical"/>
    <n v="-500"/>
    <n v="500"/>
    <x v="1"/>
    <n v="500"/>
    <s v="I"/>
    <s v="Primary School Musical"/>
    <s v="I - Primary School Musical"/>
    <x v="1095"/>
    <x v="0"/>
    <s v="Lottery"/>
    <x v="1"/>
    <b v="0"/>
    <n v="500"/>
    <x v="1"/>
  </r>
  <r>
    <s v="L-400-0400"/>
    <s v="RBS Current Account (Lottery)"/>
    <s v="01"/>
    <s v="AP-PY"/>
    <x v="5"/>
    <s v="000000005427"/>
    <n v="1158"/>
    <s v="5375-210"/>
    <n v="0"/>
    <n v="11686"/>
    <s v="IPUR001-Pure Magic Films Ltd"/>
    <n v="-11686"/>
    <n v="11686"/>
    <x v="1"/>
    <n v="11686"/>
    <s v="I"/>
    <s v="Pure Magic Films Ltd"/>
    <s v="I - Pure Magic Films Ltd"/>
    <x v="1096"/>
    <x v="0"/>
    <s v="Lottery"/>
    <x v="1"/>
    <b v="0"/>
    <n v="14616"/>
    <x v="1"/>
  </r>
  <r>
    <s v="L-400-0400"/>
    <s v="RBS Current Account (Lottery)"/>
    <s v="01"/>
    <s v="AP-PY"/>
    <x v="5"/>
    <s v="000000005428"/>
    <n v="1158"/>
    <s v="5375-211"/>
    <n v="0"/>
    <n v="15000"/>
    <s v="ISCA002-SCAN (Scotland's Contemporary Arts Network)"/>
    <n v="-15000"/>
    <n v="15000"/>
    <x v="1"/>
    <n v="15000"/>
    <s v="I"/>
    <s v="SCAN (Scotland's Contemporary Arts Network)"/>
    <s v="I - SCAN (Scotland's Contemporary Arts Network)"/>
    <x v="1097"/>
    <x v="0"/>
    <s v="Lottery"/>
    <x v="1"/>
    <b v="0"/>
    <n v="15000"/>
    <x v="1"/>
  </r>
  <r>
    <s v="L-400-0400"/>
    <s v="RBS Current Account (Lottery)"/>
    <s v="01"/>
    <s v="AP-PY"/>
    <x v="5"/>
    <s v="000000005429"/>
    <n v="1158"/>
    <s v="5375-212"/>
    <n v="0"/>
    <n v="123750"/>
    <s v="ISDI005-SDI Productions Ltd"/>
    <n v="-123750"/>
    <n v="123750"/>
    <x v="1"/>
    <n v="123750"/>
    <s v="I"/>
    <s v="SDI Productions Ltd"/>
    <s v="I - SDI Productions Ltd"/>
    <x v="1098"/>
    <x v="0"/>
    <s v="Lottery"/>
    <x v="1"/>
    <b v="1"/>
    <n v="329625"/>
    <x v="0"/>
  </r>
  <r>
    <s v="L-400-0400"/>
    <s v="RBS Current Account (Lottery)"/>
    <s v="01"/>
    <s v="AP-PY"/>
    <x v="5"/>
    <s v="000000005430"/>
    <n v="1158"/>
    <s v="5375-213"/>
    <n v="0"/>
    <n v="1305"/>
    <s v="ISIG004-Sigma Films Ltd"/>
    <n v="-1305"/>
    <n v="1305"/>
    <x v="1"/>
    <n v="1305"/>
    <s v="I"/>
    <s v="Sigma Films Ltd"/>
    <s v="I - Sigma Films Ltd"/>
    <x v="1099"/>
    <x v="0"/>
    <s v="Lottery"/>
    <x v="1"/>
    <b v="0"/>
    <n v="285930"/>
    <x v="0"/>
  </r>
  <r>
    <s v="L-400-0400"/>
    <s v="RBS Current Account (Lottery)"/>
    <s v="01"/>
    <s v="AP-PY"/>
    <x v="5"/>
    <s v="000000005431"/>
    <n v="1158"/>
    <s v="5375-214"/>
    <n v="0"/>
    <n v="20000"/>
    <s v="ISIG035-Sigma Films"/>
    <n v="-20000"/>
    <n v="20000"/>
    <x v="1"/>
    <n v="20000"/>
    <s v="I"/>
    <s v="Sigma Films"/>
    <s v="I - Sigma Films"/>
    <x v="1099"/>
    <x v="0"/>
    <s v="Lottery"/>
    <x v="1"/>
    <b v="0"/>
    <n v="285930"/>
    <x v="0"/>
  </r>
  <r>
    <s v="L-400-0400"/>
    <s v="RBS Current Account (Lottery)"/>
    <s v="01"/>
    <s v="AP-PY"/>
    <x v="5"/>
    <s v="000000005432"/>
    <n v="1158"/>
    <s v="5375-215"/>
    <n v="0"/>
    <n v="185000"/>
    <s v="ISLA004-Slate North Ltd  (Stonemouth)"/>
    <n v="-185000"/>
    <n v="185000"/>
    <x v="1"/>
    <n v="185000"/>
    <s v="I"/>
    <s v="Slate North Ltd (Stonemouth)"/>
    <s v="I - Slate North Ltd (Stonemouth)"/>
    <x v="1100"/>
    <x v="0"/>
    <s v="Lottery"/>
    <x v="1"/>
    <b v="1"/>
    <n v="200000"/>
    <x v="0"/>
  </r>
  <r>
    <s v="L-400-0400"/>
    <s v="RBS Current Account (Lottery)"/>
    <s v="01"/>
    <s v="AP-PY"/>
    <x v="5"/>
    <s v="000000005433"/>
    <n v="1158"/>
    <s v="5375-216"/>
    <n v="0"/>
    <n v="7500"/>
    <s v="ISTA001-Starcatchers Productions Ltd"/>
    <n v="-7500"/>
    <n v="7500"/>
    <x v="1"/>
    <n v="7500"/>
    <s v="I"/>
    <s v="Starcatchers Productions Ltd"/>
    <s v="I - Starcatchers Productions Ltd"/>
    <x v="1101"/>
    <x v="0"/>
    <s v="Lottery"/>
    <x v="1"/>
    <b v="0"/>
    <n v="7500"/>
    <x v="1"/>
  </r>
  <r>
    <s v="L-400-0400"/>
    <s v="RBS Current Account (Lottery)"/>
    <s v="01"/>
    <s v="AP-PY"/>
    <x v="5"/>
    <s v="000000005434"/>
    <n v="1158"/>
    <s v="5375-217"/>
    <n v="0"/>
    <n v="70000"/>
    <s v="ISTI101-Stills Gallery"/>
    <n v="-70000"/>
    <n v="70000"/>
    <x v="1"/>
    <n v="70000"/>
    <s v="I"/>
    <s v="Stills Gallery"/>
    <s v="I - Stills Gallery"/>
    <x v="1102"/>
    <x v="0"/>
    <s v="Lottery"/>
    <x v="1"/>
    <b v="1"/>
    <n v="75815"/>
    <x v="0"/>
  </r>
  <r>
    <s v="L-400-0400"/>
    <s v="RBS Current Account (Lottery)"/>
    <s v="01"/>
    <s v="AP-PY"/>
    <x v="5"/>
    <s v="000000005435"/>
    <n v="1158"/>
    <s v="5375-218"/>
    <n v="0"/>
    <n v="10000"/>
    <s v="ITHE013-The Fruitmarket Gallery"/>
    <n v="-10000"/>
    <n v="10000"/>
    <x v="1"/>
    <n v="10000"/>
    <s v="I"/>
    <s v="The Fruitmarket Gallery"/>
    <s v="I - The Fruitmarket Gallery"/>
    <x v="1103"/>
    <x v="0"/>
    <s v="Lottery"/>
    <x v="1"/>
    <b v="0"/>
    <n v="110000"/>
    <x v="0"/>
  </r>
  <r>
    <s v="L-400-0400"/>
    <s v="RBS Current Account (Lottery)"/>
    <s v="01"/>
    <s v="AP-PY"/>
    <x v="5"/>
    <s v="000000005436"/>
    <n v="1158"/>
    <s v="5375-219"/>
    <n v="0"/>
    <n v="7500"/>
    <s v="ITRA001-TRACS (Traditional Arts &amp; Culture Scotland)"/>
    <n v="-7500"/>
    <n v="7500"/>
    <x v="1"/>
    <n v="7500"/>
    <s v="I"/>
    <s v="TRACS (Traditional Arts &amp; Culture Scotland)"/>
    <s v="I - TRACS (Traditional Arts &amp; Culture Scotland)"/>
    <x v="1104"/>
    <x v="0"/>
    <s v="Lottery"/>
    <x v="1"/>
    <b v="0"/>
    <n v="45000"/>
    <x v="0"/>
  </r>
  <r>
    <s v="L-400-0400"/>
    <s v="RBS Current Account (Lottery)"/>
    <s v="01"/>
    <s v="AP-PY"/>
    <x v="3"/>
    <s v="000000005437"/>
    <n v="1158"/>
    <s v="5375-273"/>
    <n v="0"/>
    <n v="12500"/>
    <s v="G100196-Feisean nan Gaidheal"/>
    <n v="-12500"/>
    <n v="12500"/>
    <x v="1"/>
    <n v="12500"/>
    <s v="G"/>
    <s v="Feisean nan Gaidheal"/>
    <s v="G - Feisean nan Gaidheal"/>
    <x v="1047"/>
    <x v="0"/>
    <s v="Lottery"/>
    <x v="1"/>
    <b v="0"/>
    <n v="529069.21"/>
    <x v="0"/>
  </r>
  <r>
    <s v="L-400-0400"/>
    <s v="RBS Current Account (Lottery)"/>
    <s v="01"/>
    <s v="AP-PY"/>
    <x v="3"/>
    <s v="000000005438"/>
    <n v="1158"/>
    <s v="5375-274"/>
    <n v="0"/>
    <n v="13500"/>
    <s v="G100235-Aros (Isle of Skye) Ltd"/>
    <n v="-13500"/>
    <n v="13500"/>
    <x v="1"/>
    <n v="13500"/>
    <s v="G"/>
    <s v="Aros (Isle of Skye) Ltd"/>
    <s v="G - Aros (Isle of Skye) Ltd"/>
    <x v="1074"/>
    <x v="0"/>
    <s v="Lottery"/>
    <x v="1"/>
    <b v="0"/>
    <n v="195000"/>
    <x v="0"/>
  </r>
  <r>
    <s v="L-400-0400"/>
    <s v="RBS Current Account (Lottery)"/>
    <s v="01"/>
    <s v="AP-PY"/>
    <x v="3"/>
    <s v="000000005439"/>
    <n v="1158"/>
    <s v="5375-275"/>
    <n v="0"/>
    <n v="25522"/>
    <s v="G100239-Edinburgh Mela"/>
    <n v="-25522"/>
    <n v="25522"/>
    <x v="1"/>
    <n v="25522"/>
    <s v="G"/>
    <s v="Edinburgh Mela"/>
    <s v="G - Edinburgh Mela"/>
    <x v="1079"/>
    <x v="0"/>
    <s v="Lottery"/>
    <x v="1"/>
    <b v="1"/>
    <n v="98282"/>
    <x v="0"/>
  </r>
  <r>
    <s v="L-400-0400"/>
    <s v="RBS Current Account (Lottery)"/>
    <s v="01"/>
    <s v="AP-PY"/>
    <x v="3"/>
    <s v="000000005440"/>
    <n v="1158"/>
    <s v="5375-276"/>
    <n v="0"/>
    <n v="4700"/>
    <s v="G100240-West Dunbartonshire Council"/>
    <n v="-4700"/>
    <n v="4700"/>
    <x v="1"/>
    <n v="4700"/>
    <s v="G"/>
    <s v="West Dunbartonshire Council"/>
    <s v="G - West Dunbartonshire Council"/>
    <x v="1105"/>
    <x v="0"/>
    <s v="Lottery"/>
    <x v="1"/>
    <b v="0"/>
    <n v="5797.67"/>
    <x v="1"/>
  </r>
  <r>
    <s v="L-400-0400"/>
    <s v="RBS Current Account (Lottery)"/>
    <s v="01"/>
    <s v="AP-PY"/>
    <x v="3"/>
    <s v="000000005441"/>
    <n v="1158"/>
    <s v="5375-277"/>
    <n v="0"/>
    <n v="863"/>
    <s v="G100241-Rebecca Cameron"/>
    <n v="-863"/>
    <n v="863"/>
    <x v="1"/>
    <n v="863"/>
    <s v="G"/>
    <s v="Rebecca Cameron"/>
    <s v="G - Rebecca Cameron"/>
    <x v="1106"/>
    <x v="0"/>
    <s v="Lottery"/>
    <x v="1"/>
    <b v="0"/>
    <n v="1150"/>
    <x v="1"/>
  </r>
  <r>
    <s v="L-400-0400"/>
    <s v="RBS Current Account (Lottery)"/>
    <s v="01"/>
    <s v="AP-PY"/>
    <x v="3"/>
    <s v="000000005442"/>
    <n v="1158"/>
    <s v="5375-278"/>
    <n v="0"/>
    <n v="11228"/>
    <s v="G100242-Saffy Setohy"/>
    <n v="-11228"/>
    <n v="11228"/>
    <x v="1"/>
    <n v="11228"/>
    <s v="G"/>
    <s v="Saffy Setohy"/>
    <s v="G - Saffy Setohy"/>
    <x v="1107"/>
    <x v="0"/>
    <s v="Lottery"/>
    <x v="1"/>
    <b v="0"/>
    <n v="13099"/>
    <x v="1"/>
  </r>
  <r>
    <s v="L-400-0400"/>
    <s v="RBS Current Account (Lottery)"/>
    <s v="01"/>
    <s v="AP-PY"/>
    <x v="3"/>
    <s v="000000005443"/>
    <n v="1158"/>
    <s v="5375-279"/>
    <n v="0"/>
    <n v="6704"/>
    <s v="G100243-Hans Kok"/>
    <n v="-6704"/>
    <n v="6704"/>
    <x v="1"/>
    <n v="6704"/>
    <s v="G"/>
    <s v="Hans Kok"/>
    <s v="G - Hans Kok"/>
    <x v="1108"/>
    <x v="0"/>
    <s v="Lottery"/>
    <x v="1"/>
    <b v="0"/>
    <n v="8939"/>
    <x v="1"/>
  </r>
  <r>
    <s v="L-400-0400"/>
    <s v="RBS Current Account (Lottery)"/>
    <s v="01"/>
    <s v="AP-PY"/>
    <x v="3"/>
    <s v="000000005444"/>
    <n v="1158"/>
    <s v="5375-280"/>
    <n v="0"/>
    <n v="4429"/>
    <s v="G100244-Claire Willoughby"/>
    <n v="-4429"/>
    <n v="4429"/>
    <x v="1"/>
    <n v="4429"/>
    <s v="G"/>
    <s v="Claire Willoughby"/>
    <s v="G - Claire Willoughby"/>
    <x v="1109"/>
    <x v="0"/>
    <s v="Lottery"/>
    <x v="1"/>
    <b v="0"/>
    <n v="5905"/>
    <x v="1"/>
  </r>
  <r>
    <s v="L-400-0400"/>
    <s v="RBS Current Account (Lottery)"/>
    <s v="01"/>
    <s v="AP-PY"/>
    <x v="3"/>
    <s v="000000005445"/>
    <n v="1158"/>
    <s v="5375-281"/>
    <n v="0"/>
    <n v="5250"/>
    <s v="G100245-Paraig MacNeill"/>
    <n v="-5250"/>
    <n v="5250"/>
    <x v="1"/>
    <n v="5250"/>
    <s v="G"/>
    <s v="Paraig MacNeill"/>
    <s v="G - Paraig MacNeill"/>
    <x v="1110"/>
    <x v="0"/>
    <s v="Lottery"/>
    <x v="1"/>
    <b v="0"/>
    <n v="6821.22"/>
    <x v="1"/>
  </r>
  <r>
    <s v="L-400-0400"/>
    <s v="RBS Current Account (Lottery)"/>
    <s v="01"/>
    <s v="AP-PY"/>
    <x v="3"/>
    <s v="000000005446"/>
    <n v="1158"/>
    <s v="5375-282"/>
    <n v="0"/>
    <n v="10326"/>
    <s v="G100246-Deirdre Heddon"/>
    <n v="-10326"/>
    <n v="10326"/>
    <x v="1"/>
    <n v="10326"/>
    <s v="G"/>
    <s v="Deirdre Heddon"/>
    <s v="G - Deirdre Heddon"/>
    <x v="1111"/>
    <x v="0"/>
    <s v="Lottery"/>
    <x v="1"/>
    <b v="0"/>
    <n v="10326"/>
    <x v="1"/>
  </r>
  <r>
    <s v="L-400-0400"/>
    <s v="RBS Current Account (Lottery)"/>
    <s v="01"/>
    <s v="AP-PY"/>
    <x v="3"/>
    <s v="000000005447"/>
    <n v="1158"/>
    <s v="5375-283"/>
    <n v="0"/>
    <n v="6000"/>
    <s v="G100247-Caroline Finlay"/>
    <n v="-6000"/>
    <n v="6000"/>
    <x v="1"/>
    <n v="6000"/>
    <s v="G"/>
    <s v="Caroline Finlay"/>
    <s v="G - Caroline Finlay"/>
    <x v="1112"/>
    <x v="0"/>
    <s v="Lottery"/>
    <x v="1"/>
    <b v="0"/>
    <n v="6000"/>
    <x v="1"/>
  </r>
  <r>
    <s v="L-400-0400"/>
    <s v="RBS Current Account (Lottery)"/>
    <s v="01"/>
    <s v="AP-PY"/>
    <x v="3"/>
    <s v="000000005448"/>
    <n v="1158"/>
    <s v="5375-284"/>
    <n v="0"/>
    <n v="1733"/>
    <s v="G100248-Peebles Orchestra"/>
    <n v="-1733"/>
    <n v="1733"/>
    <x v="1"/>
    <n v="1733"/>
    <s v="G"/>
    <s v="Peebles Orchestra"/>
    <s v="G - Peebles Orchestra"/>
    <x v="1113"/>
    <x v="0"/>
    <s v="Lottery"/>
    <x v="1"/>
    <b v="0"/>
    <n v="2232.5500000000002"/>
    <x v="1"/>
  </r>
  <r>
    <s v="L-400-0400"/>
    <s v="RBS Current Account (Lottery)"/>
    <s v="01"/>
    <s v="AP-PY"/>
    <x v="3"/>
    <s v="000000005449"/>
    <n v="1158"/>
    <s v="5375-285"/>
    <n v="0"/>
    <n v="8740"/>
    <s v="G100249-Robert Rae"/>
    <n v="-8740"/>
    <n v="8740"/>
    <x v="1"/>
    <n v="8740"/>
    <s v="G"/>
    <s v="Robert Rae"/>
    <s v="G - Robert Rae"/>
    <x v="1114"/>
    <x v="0"/>
    <s v="Lottery"/>
    <x v="1"/>
    <b v="0"/>
    <n v="12610"/>
    <x v="1"/>
  </r>
  <r>
    <s v="L-400-0400"/>
    <s v="RBS Current Account (Lottery)"/>
    <s v="01"/>
    <s v="AP-PY"/>
    <x v="3"/>
    <s v="000000005450"/>
    <n v="1158"/>
    <s v="5375-286"/>
    <n v="0"/>
    <n v="14336"/>
    <s v="G100250-Northwoods Ltd"/>
    <n v="-14336"/>
    <n v="14336"/>
    <x v="1"/>
    <n v="14336"/>
    <s v="G"/>
    <s v="Northwoods Ltd"/>
    <s v="G - Northwoods Ltd"/>
    <x v="1115"/>
    <x v="0"/>
    <s v="Lottery"/>
    <x v="1"/>
    <b v="0"/>
    <n v="29336"/>
    <x v="0"/>
  </r>
  <r>
    <s v="L-400-0400"/>
    <s v="RBS Current Account (Lottery)"/>
    <s v="01"/>
    <s v="AP-PY"/>
    <x v="3"/>
    <s v="000000005451"/>
    <n v="1158"/>
    <s v="5375-287"/>
    <n v="0"/>
    <n v="4875"/>
    <s v="G100251-Craignish Village Hall"/>
    <n v="-4875"/>
    <n v="4875"/>
    <x v="1"/>
    <n v="4875"/>
    <s v="G"/>
    <s v="Craignish Village Hall"/>
    <s v="G - Craignish Village Hall"/>
    <x v="1116"/>
    <x v="0"/>
    <s v="Lottery"/>
    <x v="1"/>
    <b v="0"/>
    <n v="11452"/>
    <x v="1"/>
  </r>
  <r>
    <s v="L-400-0400"/>
    <s v="RBS Current Account (Lottery)"/>
    <s v="01"/>
    <s v="AP-PY"/>
    <x v="3"/>
    <s v="000000005452"/>
    <n v="1158"/>
    <s v="5375-288"/>
    <n v="0"/>
    <n v="11250"/>
    <s v="G100252-Scottish Prison Arts Network"/>
    <n v="-11250"/>
    <n v="11250"/>
    <x v="1"/>
    <n v="11250"/>
    <s v="G"/>
    <s v="Scottish Prison Arts Network"/>
    <s v="G - Scottish Prison Arts Network"/>
    <x v="1117"/>
    <x v="0"/>
    <s v="Lottery"/>
    <x v="1"/>
    <b v="0"/>
    <n v="11250"/>
    <x v="1"/>
  </r>
  <r>
    <s v="L-400-0400"/>
    <s v="RBS Current Account (Lottery)"/>
    <s v="01"/>
    <s v="AP-PY"/>
    <x v="3"/>
    <s v="000000005453"/>
    <n v="1158"/>
    <s v="5375-289"/>
    <n v="0"/>
    <n v="3750"/>
    <s v="G100253-Cardboard Citizens"/>
    <n v="-3750"/>
    <n v="3750"/>
    <x v="1"/>
    <n v="3750"/>
    <s v="G"/>
    <s v="Cardboard Citizens"/>
    <s v="G - Cardboard Citizens"/>
    <x v="1118"/>
    <x v="0"/>
    <s v="Lottery"/>
    <x v="1"/>
    <b v="0"/>
    <n v="5000"/>
    <x v="1"/>
  </r>
  <r>
    <s v="L-400-0400"/>
    <s v="RBS Current Account (Lottery)"/>
    <s v="01"/>
    <s v="AP-PY"/>
    <x v="3"/>
    <s v="000000005454"/>
    <n v="1158"/>
    <s v="5375-290"/>
    <n v="0"/>
    <n v="1080"/>
    <s v="G100254-Robert Kenyon"/>
    <n v="-1080"/>
    <n v="1080"/>
    <x v="1"/>
    <n v="1080"/>
    <s v="G"/>
    <s v="Robert Kenyon"/>
    <s v="G - Robert Kenyon"/>
    <x v="1119"/>
    <x v="0"/>
    <s v="Lottery"/>
    <x v="1"/>
    <b v="0"/>
    <n v="1080"/>
    <x v="1"/>
  </r>
  <r>
    <s v="L-400-0400"/>
    <s v="RBS Current Account (Lottery)"/>
    <s v="01"/>
    <s v="AP-PY"/>
    <x v="3"/>
    <s v="000000005455"/>
    <n v="1158"/>
    <s v="5375-291"/>
    <n v="0"/>
    <n v="3403"/>
    <s v="G100255-Jessica Harrison"/>
    <n v="-3403"/>
    <n v="3403"/>
    <x v="1"/>
    <n v="3403"/>
    <s v="G"/>
    <s v="Jessica Harrison"/>
    <s v="G - Jessica Harrison"/>
    <x v="1120"/>
    <x v="0"/>
    <s v="Lottery"/>
    <x v="1"/>
    <b v="0"/>
    <n v="4537"/>
    <x v="1"/>
  </r>
  <r>
    <s v="L-400-0400"/>
    <s v="RBS Current Account (Lottery)"/>
    <s v="01"/>
    <s v="AP-PY"/>
    <x v="3"/>
    <s v="000000005456"/>
    <n v="1158"/>
    <s v="5375-292"/>
    <n v="0"/>
    <n v="5625"/>
    <s v="IALI005-Alice McGrath"/>
    <n v="-5625"/>
    <n v="5625"/>
    <x v="1"/>
    <n v="5625"/>
    <s v="I"/>
    <s v="Alice McGrath"/>
    <s v="I - Alice McGrath"/>
    <x v="1121"/>
    <x v="0"/>
    <s v="Lottery"/>
    <x v="1"/>
    <b v="0"/>
    <n v="5625"/>
    <x v="1"/>
  </r>
  <r>
    <s v="L-400-0400"/>
    <s v="RBS Current Account (Lottery)"/>
    <s v="01"/>
    <s v="AP-PY"/>
    <x v="3"/>
    <s v="000000005457"/>
    <n v="1158"/>
    <s v="5375-293"/>
    <n v="0"/>
    <n v="2385"/>
    <s v="IANL001-An Lanntair Ltd"/>
    <n v="-2385"/>
    <n v="2385"/>
    <x v="1"/>
    <n v="2385"/>
    <s v="I"/>
    <s v="An Lanntair Ltd"/>
    <s v="I - An Lanntair Ltd"/>
    <x v="1122"/>
    <x v="0"/>
    <s v="Lottery"/>
    <x v="1"/>
    <b v="0"/>
    <n v="86635"/>
    <x v="0"/>
  </r>
  <r>
    <s v="L-400-0400"/>
    <s v="RBS Current Account (Lottery)"/>
    <s v="01"/>
    <s v="AP-PY"/>
    <x v="3"/>
    <s v="000000005458"/>
    <n v="1158"/>
    <s v="5375-294"/>
    <n v="0"/>
    <n v="187"/>
    <s v="IBRO002-Brocken Spectre"/>
    <n v="-187"/>
    <n v="187"/>
    <x v="1"/>
    <n v="187"/>
    <s v="I"/>
    <s v="Brocken Spectre"/>
    <s v="I - Brocken Spectre"/>
    <x v="1123"/>
    <x v="0"/>
    <s v="Lottery"/>
    <x v="1"/>
    <b v="0"/>
    <n v="187"/>
    <x v="1"/>
  </r>
  <r>
    <s v="L-400-0400"/>
    <s v="RBS Current Account (Lottery)"/>
    <s v="01"/>
    <s v="AP-PY"/>
    <x v="3"/>
    <s v="000000005459"/>
    <n v="1158"/>
    <s v="5375-295"/>
    <n v="0"/>
    <n v="8250"/>
    <s v="IBRU001-Brunton Theatre Trust"/>
    <n v="-8250"/>
    <n v="8250"/>
    <x v="1"/>
    <n v="8250"/>
    <s v="I"/>
    <s v="Brunton Theatre Trust"/>
    <s v="I - Brunton Theatre Trust"/>
    <x v="1124"/>
    <x v="0"/>
    <s v="Lottery"/>
    <x v="1"/>
    <b v="0"/>
    <n v="16395"/>
    <x v="1"/>
  </r>
  <r>
    <s v="L-400-0400"/>
    <s v="RBS Current Account (Lottery)"/>
    <s v="01"/>
    <s v="AP-PY"/>
    <x v="3"/>
    <s v="000000005461"/>
    <n v="1158"/>
    <s v="5375-296"/>
    <n v="0"/>
    <n v="12000"/>
    <s v="ICIN002-Cinekid"/>
    <n v="-12000"/>
    <n v="12000"/>
    <x v="1"/>
    <n v="12000"/>
    <s v="I"/>
    <s v="Cinekid"/>
    <s v="I - Cinekid"/>
    <x v="1125"/>
    <x v="0"/>
    <s v="Lottery"/>
    <x v="1"/>
    <b v="0"/>
    <n v="12000"/>
    <x v="1"/>
  </r>
  <r>
    <s v="L-400-0400"/>
    <s v="RBS Current Account (Lottery)"/>
    <s v="01"/>
    <s v="AP-PY"/>
    <x v="3"/>
    <s v="000000005462"/>
    <n v="1158"/>
    <s v="5375-297"/>
    <n v="0"/>
    <n v="12920.09"/>
    <s v="ICIT001-Citizens Theatre"/>
    <n v="-12920.09"/>
    <n v="12920.09"/>
    <x v="1"/>
    <n v="12920.09"/>
    <s v="I"/>
    <s v="Citizens Theatre"/>
    <s v="I - Citizens Theatre"/>
    <x v="1126"/>
    <x v="0"/>
    <s v="Lottery"/>
    <x v="1"/>
    <b v="0"/>
    <n v="22125.09"/>
    <x v="1"/>
  </r>
  <r>
    <s v="L-400-0400"/>
    <s v="RBS Current Account (Lottery)"/>
    <s v="01"/>
    <s v="AP-PY"/>
    <x v="3"/>
    <s v="000000005463"/>
    <n v="1158"/>
    <s v="5375-298"/>
    <n v="0"/>
    <n v="1141.3499999999999"/>
    <s v="ICOM002-Comar"/>
    <n v="-1141.3499999999999"/>
    <n v="1141.3499999999999"/>
    <x v="1"/>
    <n v="1141.3499999999999"/>
    <s v="I"/>
    <s v="Comar"/>
    <s v="I - Comar"/>
    <x v="1083"/>
    <x v="0"/>
    <s v="Lottery"/>
    <x v="1"/>
    <b v="0"/>
    <n v="97700.849999999991"/>
    <x v="0"/>
  </r>
  <r>
    <s v="L-400-0400"/>
    <s v="RBS Current Account (Lottery)"/>
    <s v="01"/>
    <s v="AP-PY"/>
    <x v="3"/>
    <s v="000000005464"/>
    <n v="1158"/>
    <s v="5375-299"/>
    <n v="0"/>
    <n v="3750"/>
    <s v="ICOM009-Comhairle nan Eilean Siar"/>
    <n v="-3750"/>
    <n v="3750"/>
    <x v="1"/>
    <n v="3750"/>
    <s v="I"/>
    <s v="Comhairle nan Eilean Siar"/>
    <s v="I - Comhairle nan Eilean Siar"/>
    <x v="535"/>
    <x v="0"/>
    <s v="Lottery"/>
    <x v="1"/>
    <b v="0"/>
    <n v="116060"/>
    <x v="0"/>
  </r>
  <r>
    <s v="L-400-0400"/>
    <s v="RBS Current Account (Lottery)"/>
    <s v="01"/>
    <s v="AP-PY"/>
    <x v="3"/>
    <s v="000000005465"/>
    <n v="1158"/>
    <s v="5375-300"/>
    <n v="0"/>
    <n v="3300"/>
    <s v="ICUL004-Cultural Enterprise Limited"/>
    <n v="-3300"/>
    <n v="3300"/>
    <x v="1"/>
    <n v="3300"/>
    <s v="I"/>
    <s v="Cultural Enterprise Limited"/>
    <s v="I - Cultural Enterprise Limited"/>
    <x v="2"/>
    <x v="0"/>
    <s v="Lottery"/>
    <x v="1"/>
    <b v="0"/>
    <n v="147204"/>
    <x v="0"/>
  </r>
  <r>
    <s v="L-400-0400"/>
    <s v="RBS Current Account (Lottery)"/>
    <s v="01"/>
    <s v="AP-PY"/>
    <x v="3"/>
    <s v="000000005466"/>
    <n v="1158"/>
    <s v="5375-301"/>
    <n v="0"/>
    <n v="5000"/>
    <s v="IDAN006-Dance Base"/>
    <n v="-5000"/>
    <n v="5000"/>
    <x v="1"/>
    <n v="5000"/>
    <s v="I"/>
    <s v="Dance Base"/>
    <s v="I - Dance Base"/>
    <x v="1127"/>
    <x v="0"/>
    <s v="Lottery"/>
    <x v="1"/>
    <b v="0"/>
    <n v="5000"/>
    <x v="1"/>
  </r>
  <r>
    <s v="L-400-0400"/>
    <s v="RBS Current Account (Lottery)"/>
    <s v="01"/>
    <s v="AP-PY"/>
    <x v="3"/>
    <s v="000000005467"/>
    <n v="1158"/>
    <s v="5375-302"/>
    <n v="0"/>
    <n v="3750"/>
    <s v="IDOC001-Document Festival Ltd"/>
    <n v="-3750"/>
    <n v="3750"/>
    <x v="1"/>
    <n v="3750"/>
    <s v="I"/>
    <s v="Document Festival Ltd"/>
    <s v="I - Document Festival Ltd"/>
    <x v="1128"/>
    <x v="0"/>
    <s v="Lottery"/>
    <x v="1"/>
    <b v="0"/>
    <n v="3750"/>
    <x v="1"/>
  </r>
  <r>
    <s v="L-400-0400"/>
    <s v="RBS Current Account (Lottery)"/>
    <s v="01"/>
    <s v="AP-PY"/>
    <x v="3"/>
    <s v="000000005468"/>
    <n v="1158"/>
    <s v="5375-303"/>
    <n v="0"/>
    <n v="3750"/>
    <s v="IEDG001-Edge City Films Ltd"/>
    <n v="-3750"/>
    <n v="3750"/>
    <x v="1"/>
    <n v="3750"/>
    <s v="I"/>
    <s v="Edge City Films Ltd"/>
    <s v="I - Edge City Films Ltd"/>
    <x v="1129"/>
    <x v="0"/>
    <s v="Lottery"/>
    <x v="1"/>
    <b v="0"/>
    <n v="68750"/>
    <x v="0"/>
  </r>
  <r>
    <s v="L-400-0400"/>
    <s v="RBS Current Account (Lottery)"/>
    <s v="01"/>
    <s v="AP-PY"/>
    <x v="3"/>
    <s v="000000005469"/>
    <n v="1158"/>
    <s v="5375-304"/>
    <n v="0"/>
    <n v="3750"/>
    <s v="IEMM003-Emma Davie"/>
    <n v="-3750"/>
    <n v="3750"/>
    <x v="1"/>
    <n v="3750"/>
    <s v="I"/>
    <s v="Emma Davie"/>
    <s v="I - Emma Davie"/>
    <x v="1130"/>
    <x v="0"/>
    <s v="Lottery"/>
    <x v="1"/>
    <b v="0"/>
    <n v="3750"/>
    <x v="1"/>
  </r>
  <r>
    <s v="L-400-0400"/>
    <s v="RBS Current Account (Lottery)"/>
    <s v="01"/>
    <s v="AP-PY"/>
    <x v="3"/>
    <s v="000000005471"/>
    <n v="1158"/>
    <s v="5375-305"/>
    <n v="0"/>
    <n v="5500"/>
    <s v="IFIN003-Findhorn Bay Arts Festival Ltd"/>
    <n v="-5500"/>
    <n v="5500"/>
    <x v="1"/>
    <n v="5500"/>
    <s v="I"/>
    <s v="Findhorn Bay Arts Festival Ltd"/>
    <s v="I - Findhorn Bay Arts Festival Ltd"/>
    <x v="670"/>
    <x v="0"/>
    <s v="Lottery"/>
    <x v="1"/>
    <b v="0"/>
    <n v="132828"/>
    <x v="0"/>
  </r>
  <r>
    <s v="L-400-0400"/>
    <s v="RBS Current Account (Lottery)"/>
    <s v="01"/>
    <s v="AP-PY"/>
    <x v="3"/>
    <s v="000000005472"/>
    <n v="1158"/>
    <s v="5375-306"/>
    <n v="0"/>
    <n v="4360.62"/>
    <s v="IGLE006-Glen Art"/>
    <n v="-4360.62"/>
    <n v="4360.62"/>
    <x v="1"/>
    <n v="4360.62"/>
    <s v="I"/>
    <s v="Glen Art"/>
    <s v="I - Glen Art"/>
    <x v="1131"/>
    <x v="0"/>
    <s v="Lottery"/>
    <x v="1"/>
    <b v="0"/>
    <n v="4360.62"/>
    <x v="1"/>
  </r>
  <r>
    <s v="L-400-0400"/>
    <s v="RBS Current Account (Lottery)"/>
    <s v="01"/>
    <s v="AP-PY"/>
    <x v="3"/>
    <s v="000000005473"/>
    <n v="1158"/>
    <s v="5375-307"/>
    <n v="0"/>
    <n v="3033"/>
    <s v="IGRE006-Greyscale Theatre Company"/>
    <n v="-3033"/>
    <n v="3033"/>
    <x v="1"/>
    <n v="3033"/>
    <s v="I"/>
    <s v="Greyscale Theatre Company"/>
    <s v="I - Greyscale Theatre Company"/>
    <x v="1132"/>
    <x v="0"/>
    <s v="Lottery"/>
    <x v="1"/>
    <b v="0"/>
    <n v="3033"/>
    <x v="1"/>
  </r>
  <r>
    <s v="L-400-0400"/>
    <s v="RBS Current Account (Lottery)"/>
    <s v="01"/>
    <s v="AP-PY"/>
    <x v="3"/>
    <s v="000000005474"/>
    <n v="1158"/>
    <s v="5375-308"/>
    <n v="0"/>
    <n v="2908.39"/>
    <s v="IINV006-Inverclyde Community Development Trust"/>
    <n v="-2908.39"/>
    <n v="2908.39"/>
    <x v="1"/>
    <n v="2908.39"/>
    <s v="I"/>
    <s v="Inverclyde Community Development Trust"/>
    <s v="I - Inverclyde Community Development Trust"/>
    <x v="131"/>
    <x v="0"/>
    <s v="Lottery"/>
    <x v="1"/>
    <b v="0"/>
    <n v="27591.39"/>
    <x v="0"/>
  </r>
  <r>
    <s v="L-400-0400"/>
    <s v="RBS Current Account (Lottery)"/>
    <s v="01"/>
    <s v="AP-PY"/>
    <x v="3"/>
    <s v="000000005475"/>
    <n v="1158"/>
    <s v="5375-309"/>
    <n v="0"/>
    <n v="1314"/>
    <s v="IMAP001-MAP"/>
    <n v="-1314"/>
    <n v="1314"/>
    <x v="1"/>
    <n v="1314"/>
    <s v="I"/>
    <s v="MAP"/>
    <s v="I - MAP"/>
    <x v="1133"/>
    <x v="0"/>
    <s v="Lottery"/>
    <x v="1"/>
    <b v="0"/>
    <n v="1314"/>
    <x v="1"/>
  </r>
  <r>
    <s v="L-400-0400"/>
    <s v="RBS Current Account (Lottery)"/>
    <s v="01"/>
    <s v="AP-PY"/>
    <x v="3"/>
    <s v="000000005476"/>
    <n v="1158"/>
    <s v="5375-310"/>
    <n v="0"/>
    <n v="20000"/>
    <s v="IMAR003-Marc Brew Company"/>
    <n v="-20000"/>
    <n v="20000"/>
    <x v="1"/>
    <n v="20000"/>
    <s v="I"/>
    <s v="Marc Brew Company"/>
    <s v="I - Marc Brew Company"/>
    <x v="1134"/>
    <x v="0"/>
    <s v="Lottery"/>
    <x v="1"/>
    <b v="0"/>
    <n v="29040"/>
    <x v="0"/>
  </r>
  <r>
    <s v="L-400-0400"/>
    <s v="RBS Current Account (Lottery)"/>
    <s v="01"/>
    <s v="AP-PY"/>
    <x v="3"/>
    <s v="000000005477"/>
    <n v="1158"/>
    <s v="5375-311"/>
    <n v="0"/>
    <n v="10000"/>
    <s v="IMET002-Met Film Production Ltd"/>
    <n v="-10000"/>
    <n v="10000"/>
    <x v="1"/>
    <n v="10000"/>
    <s v="I"/>
    <s v="Met Film Production Ltd"/>
    <s v="I - Met Film Production Ltd"/>
    <x v="1135"/>
    <x v="0"/>
    <s v="Lottery"/>
    <x v="1"/>
    <b v="0"/>
    <n v="10000"/>
    <x v="1"/>
  </r>
  <r>
    <s v="L-400-0400"/>
    <s v="RBS Current Account (Lottery)"/>
    <s v="01"/>
    <s v="AP-PY"/>
    <x v="3"/>
    <s v="000000005478"/>
    <n v="1158"/>
    <s v="5375-312"/>
    <n v="0"/>
    <n v="1250"/>
    <s v="IOLI002-Oliver Braid"/>
    <n v="-1250"/>
    <n v="1250"/>
    <x v="1"/>
    <n v="1250"/>
    <s v="I"/>
    <s v="Oliver Braid"/>
    <s v="I - Oliver Braid"/>
    <x v="1136"/>
    <x v="0"/>
    <s v="Lottery"/>
    <x v="1"/>
    <b v="0"/>
    <n v="1250"/>
    <x v="1"/>
  </r>
  <r>
    <s v="L-400-0400"/>
    <s v="RBS Current Account (Lottery)"/>
    <s v="01"/>
    <s v="AP-PY"/>
    <x v="3"/>
    <s v="000000005479"/>
    <n v="1158"/>
    <s v="5375-313"/>
    <n v="0"/>
    <n v="550"/>
    <s v="IRAC005-Rachel Duckhouse"/>
    <n v="-550"/>
    <n v="550"/>
    <x v="1"/>
    <n v="550"/>
    <s v="I"/>
    <s v="Rachel Duckhouse"/>
    <s v="I - Rachel Duckhouse"/>
    <x v="1137"/>
    <x v="0"/>
    <s v="Lottery"/>
    <x v="1"/>
    <b v="0"/>
    <n v="550"/>
    <x v="1"/>
  </r>
  <r>
    <s v="L-400-0400"/>
    <s v="RBS Current Account (Lottery)"/>
    <s v="01"/>
    <s v="AP-PY"/>
    <x v="3"/>
    <s v="000000005480"/>
    <n v="1158"/>
    <s v="5375-314"/>
    <n v="0"/>
    <n v="19690"/>
    <s v="ISCO009-Scottish Book Trust"/>
    <n v="-19690"/>
    <n v="19690"/>
    <x v="1"/>
    <n v="19690"/>
    <s v="I"/>
    <s v="Scottish Book Trust"/>
    <s v="I - Scottish Book Trust"/>
    <x v="1138"/>
    <x v="0"/>
    <s v="Lottery"/>
    <x v="1"/>
    <b v="0"/>
    <n v="257315"/>
    <x v="0"/>
  </r>
  <r>
    <s v="L-400-0400"/>
    <s v="RBS Current Account (Lottery)"/>
    <s v="01"/>
    <s v="AP-PY"/>
    <x v="3"/>
    <s v="000000005481"/>
    <n v="1158"/>
    <s v="5375-315"/>
    <n v="0"/>
    <n v="6919"/>
    <s v="ISCO074-Scottish PEN"/>
    <n v="-6919"/>
    <n v="6919"/>
    <x v="1"/>
    <n v="6919"/>
    <s v="I"/>
    <s v="Scottish PEN"/>
    <s v="I - Scottish PEN"/>
    <x v="863"/>
    <x v="0"/>
    <s v="Lottery"/>
    <x v="1"/>
    <b v="0"/>
    <n v="37679"/>
    <x v="0"/>
  </r>
  <r>
    <s v="L-400-0400"/>
    <s v="RBS Current Account (Lottery)"/>
    <s v="01"/>
    <s v="AP-PY"/>
    <x v="3"/>
    <s v="000000005482"/>
    <n v="1158"/>
    <s v="5375-316"/>
    <n v="0"/>
    <n v="115000"/>
    <s v="ISCO098-SCOTTISH FILM TALENT NET.WORK (SFTN)"/>
    <n v="-115000"/>
    <n v="115000"/>
    <x v="1"/>
    <n v="115000"/>
    <s v="I"/>
    <s v="SCOTTISH FILM TALENT NET.WORK (SFTN)"/>
    <s v="I - SCOTTISH FILM TALENT NET.WORK (SFTN)"/>
    <x v="1139"/>
    <x v="0"/>
    <s v="Lottery"/>
    <x v="1"/>
    <b v="1"/>
    <n v="440000"/>
    <x v="0"/>
  </r>
  <r>
    <s v="L-400-0400"/>
    <s v="RBS Current Account (Lottery)"/>
    <s v="01"/>
    <s v="AP-PY"/>
    <x v="3"/>
    <s v="000000005483"/>
    <n v="1158"/>
    <s v="5375-317"/>
    <n v="0"/>
    <n v="1250"/>
    <s v="ISCR006-Screen Academy Scotland   (Edinburgh Napier Universi"/>
    <n v="-1250"/>
    <n v="1250"/>
    <x v="1"/>
    <n v="1250"/>
    <s v="I"/>
    <s v="Screen Academy Scotland (Edinburgh Napier Universi"/>
    <s v="I - Screen Academy Scotland (Edinburgh Napier Universi"/>
    <x v="1140"/>
    <x v="0"/>
    <s v="Lottery"/>
    <x v="1"/>
    <b v="0"/>
    <n v="1250"/>
    <x v="1"/>
  </r>
  <r>
    <s v="L-400-0400"/>
    <s v="RBS Current Account (Lottery)"/>
    <s v="01"/>
    <s v="AP-PY"/>
    <x v="3"/>
    <s v="000000005484"/>
    <n v="1158"/>
    <s v="5375-318"/>
    <n v="0"/>
    <n v="375"/>
    <s v="ISEA004-Sean Martin"/>
    <n v="-375"/>
    <n v="375"/>
    <x v="1"/>
    <n v="375"/>
    <s v="I"/>
    <s v="Sean Martin"/>
    <s v="I - Sean Martin"/>
    <x v="1141"/>
    <x v="0"/>
    <s v="Lottery"/>
    <x v="1"/>
    <b v="0"/>
    <n v="375"/>
    <x v="1"/>
  </r>
  <r>
    <s v="L-400-0400"/>
    <s v="RBS Current Account (Lottery)"/>
    <s v="01"/>
    <s v="AP-PY"/>
    <x v="3"/>
    <s v="000000005485"/>
    <n v="1158"/>
    <s v="5375-319"/>
    <n v="0"/>
    <n v="66000"/>
    <s v="ITHE026-Sonic-a: Cryptic"/>
    <n v="-66000"/>
    <n v="66000"/>
    <x v="1"/>
    <n v="66000"/>
    <s v="I"/>
    <s v="Sonic-a: Cryptic"/>
    <s v="I - Sonic-a: Cryptic"/>
    <x v="1142"/>
    <x v="0"/>
    <s v="Lottery"/>
    <x v="1"/>
    <b v="1"/>
    <n v="143000"/>
    <x v="0"/>
  </r>
  <r>
    <s v="L-400-0400"/>
    <s v="RBS Current Account (Lottery)"/>
    <s v="01"/>
    <s v="AP-PY"/>
    <x v="3"/>
    <s v="000000005486"/>
    <n v="1158"/>
    <s v="5375-320"/>
    <n v="0"/>
    <n v="37500"/>
    <s v="ITRA001-TRACS (Traditional Arts &amp; Culture Scotland)"/>
    <n v="-37500"/>
    <n v="37500"/>
    <x v="1"/>
    <n v="37500"/>
    <s v="I"/>
    <s v="TRACS (Traditional Arts &amp; Culture Scotland)"/>
    <s v="I - TRACS (Traditional Arts &amp; Culture Scotland)"/>
    <x v="1104"/>
    <x v="0"/>
    <s v="Lottery"/>
    <x v="1"/>
    <b v="1"/>
    <n v="45000"/>
    <x v="0"/>
  </r>
  <r>
    <s v="L-400-0400"/>
    <s v="RBS Current Account (Lottery)"/>
    <s v="01"/>
    <s v="AP-PY"/>
    <x v="3"/>
    <s v="000000005487"/>
    <n v="1158"/>
    <s v="5375-321"/>
    <n v="0"/>
    <n v="1250"/>
    <s v="IVIC002-Victoria Beesley"/>
    <n v="-1250"/>
    <n v="1250"/>
    <x v="1"/>
    <n v="1250"/>
    <s v="I"/>
    <s v="Victoria Beesley"/>
    <s v="I - Victoria Beesley"/>
    <x v="1143"/>
    <x v="0"/>
    <s v="Lottery"/>
    <x v="1"/>
    <b v="0"/>
    <n v="1250"/>
    <x v="1"/>
  </r>
  <r>
    <s v="L-400-0400"/>
    <s v="RBS Current Account (Lottery)"/>
    <s v="01"/>
    <s v="AP-PY"/>
    <x v="3"/>
    <s v="000000005488"/>
    <n v="1158"/>
    <s v="5375-322"/>
    <n v="0"/>
    <n v="51600"/>
    <s v="IVOX001-Vox Motus"/>
    <n v="-51600"/>
    <n v="51600"/>
    <x v="1"/>
    <n v="51600"/>
    <s v="I"/>
    <s v="Vox Motus"/>
    <s v="I - Vox Motus"/>
    <x v="525"/>
    <x v="0"/>
    <s v="Lottery"/>
    <x v="1"/>
    <b v="1"/>
    <n v="126950"/>
    <x v="0"/>
  </r>
  <r>
    <s v="L-400-0400"/>
    <s v="RBS Current Account (Lottery)"/>
    <s v="01"/>
    <s v="AP-PY"/>
    <x v="3"/>
    <s v="000000005489"/>
    <n v="1158"/>
    <s v="5375-323"/>
    <n v="0"/>
    <n v="332597.95"/>
    <s v="TBIG103-The Big Lottery  (Awards)"/>
    <n v="-332597.95"/>
    <n v="332597.95"/>
    <x v="1"/>
    <n v="332597.95"/>
    <s v="T"/>
    <s v="The Big Lottery (Awards)"/>
    <s v="T - The Big Lottery (Awards)"/>
    <x v="1144"/>
    <x v="30"/>
    <s v="Lottery"/>
    <x v="2"/>
    <b v="1"/>
    <n v="332597.95"/>
    <x v="0"/>
  </r>
  <r>
    <s v="L-400-0400"/>
    <s v="RBS Current Account (Lottery)"/>
    <s v="01"/>
    <s v="AP-PY"/>
    <x v="6"/>
    <s v="000000005494"/>
    <n v="1194"/>
    <s v="5414-6"/>
    <n v="0"/>
    <n v="23883.599999999999"/>
    <s v="TPIN101-Pinsent Masons LLP"/>
    <n v="-23883.599999999999"/>
    <n v="23883.599999999999"/>
    <x v="1"/>
    <n v="23883.599999999999"/>
    <s v="T"/>
    <s v="Pinsent Masons LLP"/>
    <s v="T - Pinsent Masons LLP"/>
    <x v="1145"/>
    <x v="24"/>
    <s v="Lottery"/>
    <x v="2"/>
    <b v="0"/>
    <n v="122180.4"/>
    <x v="0"/>
  </r>
  <r>
    <s v="L-400-0400"/>
    <s v="RBS Current Account (Lottery)"/>
    <s v="01"/>
    <s v="AP-PY"/>
    <x v="2"/>
    <s v="000000005495"/>
    <n v="1194"/>
    <s v="5414-54"/>
    <n v="0"/>
    <n v="6285.82"/>
    <s v="G100199-Glasgow Women's Library"/>
    <n v="-6285.82"/>
    <n v="6285.82"/>
    <x v="1"/>
    <n v="6285.82"/>
    <s v="G"/>
    <s v="Glasgow Women's Library"/>
    <s v="G - Glasgow Women's Library"/>
    <x v="1050"/>
    <x v="0"/>
    <s v="Lottery"/>
    <x v="1"/>
    <b v="0"/>
    <n v="156607.41999999998"/>
    <x v="0"/>
  </r>
  <r>
    <s v="L-400-0400"/>
    <s v="RBS Current Account (Lottery)"/>
    <s v="01"/>
    <s v="AP-PY"/>
    <x v="2"/>
    <s v="000000005496"/>
    <n v="1194"/>
    <s v="5414-55"/>
    <n v="0"/>
    <n v="43750"/>
    <s v="G100210-Regional Screen Scotland"/>
    <n v="-43750"/>
    <n v="43750"/>
    <x v="1"/>
    <n v="43750"/>
    <s v="G"/>
    <s v="Regional Screen Scotland"/>
    <s v="G - Regional Screen Scotland"/>
    <x v="1060"/>
    <x v="0"/>
    <s v="Lottery"/>
    <x v="1"/>
    <b v="1"/>
    <n v="266529"/>
    <x v="0"/>
  </r>
  <r>
    <s v="L-400-0400"/>
    <s v="RBS Current Account (Lottery)"/>
    <s v="01"/>
    <s v="AP-PY"/>
    <x v="2"/>
    <s v="000000005497"/>
    <n v="1194"/>
    <s v="5414-56"/>
    <n v="0"/>
    <n v="2085"/>
    <s v="G100259-Felipe Bustos Sierra"/>
    <n v="-2085"/>
    <n v="2085"/>
    <x v="1"/>
    <n v="2085"/>
    <s v="G"/>
    <s v="Felipe Bustos Sierra"/>
    <s v="G - Felipe Bustos Sierra"/>
    <x v="1146"/>
    <x v="0"/>
    <s v="Lottery"/>
    <x v="1"/>
    <b v="0"/>
    <n v="3049.3"/>
    <x v="1"/>
  </r>
  <r>
    <s v="L-400-0400"/>
    <s v="RBS Current Account (Lottery)"/>
    <s v="01"/>
    <s v="AP-PY"/>
    <x v="2"/>
    <s v="000000005498"/>
    <n v="1194"/>
    <s v="5414-57"/>
    <n v="0"/>
    <n v="3750"/>
    <s v="G100260-Linda Williamson"/>
    <n v="-3750"/>
    <n v="3750"/>
    <x v="1"/>
    <n v="3750"/>
    <s v="G"/>
    <s v="Linda Williamson"/>
    <s v="G - Linda Williamson"/>
    <x v="1147"/>
    <x v="0"/>
    <s v="Lottery"/>
    <x v="1"/>
    <b v="0"/>
    <n v="3750"/>
    <x v="1"/>
  </r>
  <r>
    <s v="L-400-0400"/>
    <s v="RBS Current Account (Lottery)"/>
    <s v="01"/>
    <s v="AP-PY"/>
    <x v="2"/>
    <s v="000000005499"/>
    <n v="1194"/>
    <s v="5414-58"/>
    <n v="0"/>
    <n v="2205"/>
    <s v="G100261-Lowland and Border PipersÔÇÖ Society"/>
    <n v="-2205"/>
    <n v="2205"/>
    <x v="1"/>
    <n v="2205"/>
    <s v="G"/>
    <s v="Lowland and Border PipersÔÇÖ Society"/>
    <s v="G - Lowland and Border PipersÔÇÖ Society"/>
    <x v="1148"/>
    <x v="0"/>
    <s v="Lottery"/>
    <x v="1"/>
    <b v="0"/>
    <n v="2940"/>
    <x v="1"/>
  </r>
  <r>
    <s v="L-400-0400"/>
    <s v="RBS Current Account (Lottery)"/>
    <s v="01"/>
    <s v="AP-PY"/>
    <x v="2"/>
    <s v="000000005500"/>
    <n v="1194"/>
    <s v="5414-59"/>
    <n v="0"/>
    <n v="6000"/>
    <s v="G100262-Mull of Kintyre Music and Arts Association"/>
    <n v="-6000"/>
    <n v="6000"/>
    <x v="1"/>
    <n v="6000"/>
    <s v="G"/>
    <s v="Mull of Kintyre Music and Arts Association"/>
    <s v="G - Mull of Kintyre Music and Arts Association"/>
    <x v="1149"/>
    <x v="0"/>
    <s v="Lottery"/>
    <x v="1"/>
    <b v="0"/>
    <n v="8000"/>
    <x v="1"/>
  </r>
  <r>
    <s v="L-400-0400"/>
    <s v="RBS Current Account (Lottery)"/>
    <s v="01"/>
    <s v="AP-PY"/>
    <x v="2"/>
    <s v="000000005501"/>
    <n v="1194"/>
    <s v="5414-60"/>
    <n v="0"/>
    <n v="56250"/>
    <s v="G100263-Scottish Music Industry Association"/>
    <n v="-56250"/>
    <n v="56250"/>
    <x v="1"/>
    <n v="56250"/>
    <s v="G"/>
    <s v="Scottish Music Industry Association"/>
    <s v="G - Scottish Music Industry Association"/>
    <x v="1150"/>
    <x v="0"/>
    <s v="Lottery"/>
    <x v="1"/>
    <b v="1"/>
    <n v="75000"/>
    <x v="0"/>
  </r>
  <r>
    <s v="L-400-0400"/>
    <s v="RBS Current Account (Lottery)"/>
    <s v="01"/>
    <s v="AP-PY"/>
    <x v="2"/>
    <s v="000000005502"/>
    <n v="1194"/>
    <s v="5414-61"/>
    <n v="0"/>
    <n v="18000"/>
    <s v="G100264-Ceolas Uibhist"/>
    <n v="-18000"/>
    <n v="18000"/>
    <x v="1"/>
    <n v="18000"/>
    <s v="G"/>
    <s v="Ceolas Uibhist"/>
    <s v="G - Ceolas Uibhist"/>
    <x v="1151"/>
    <x v="0"/>
    <s v="Lottery"/>
    <x v="1"/>
    <b v="0"/>
    <n v="24000"/>
    <x v="1"/>
  </r>
  <r>
    <s v="L-400-0400"/>
    <s v="RBS Current Account (Lottery)"/>
    <s v="01"/>
    <s v="AP-PY"/>
    <x v="2"/>
    <s v="000000005503"/>
    <n v="1194"/>
    <s v="5414-62"/>
    <n v="0"/>
    <n v="33750"/>
    <s v="G100265-Africa in Motion"/>
    <n v="-33750"/>
    <n v="33750"/>
    <x v="1"/>
    <n v="33750"/>
    <s v="G"/>
    <s v="Africa in Motion"/>
    <s v="G - Africa in Motion"/>
    <x v="1152"/>
    <x v="0"/>
    <s v="Lottery"/>
    <x v="1"/>
    <b v="1"/>
    <n v="45000"/>
    <x v="0"/>
  </r>
  <r>
    <s v="L-400-0400"/>
    <s v="RBS Current Account (Lottery)"/>
    <s v="01"/>
    <s v="AP-PY"/>
    <x v="2"/>
    <s v="000000005504"/>
    <n v="1194"/>
    <s v="5414-63"/>
    <n v="0"/>
    <n v="52417"/>
    <s v="G100266-Freight Books"/>
    <n v="-52417"/>
    <n v="52417"/>
    <x v="1"/>
    <n v="52417"/>
    <s v="G"/>
    <s v="Freight Books"/>
    <s v="G - Freight Books"/>
    <x v="1153"/>
    <x v="0"/>
    <s v="Lottery"/>
    <x v="1"/>
    <b v="1"/>
    <n v="99889"/>
    <x v="0"/>
  </r>
  <r>
    <s v="L-400-0400"/>
    <s v="RBS Current Account (Lottery)"/>
    <s v="01"/>
    <s v="AP-PY"/>
    <x v="2"/>
    <s v="000000005505"/>
    <n v="1194"/>
    <s v="5414-64"/>
    <n v="0"/>
    <n v="9375"/>
    <s v="G100267-Common Purpose UK"/>
    <n v="-9375"/>
    <n v="9375"/>
    <x v="1"/>
    <n v="9375"/>
    <s v="G"/>
    <s v="Common Purpose UK"/>
    <s v="G - Common Purpose UK"/>
    <x v="1154"/>
    <x v="0"/>
    <s v="Lottery"/>
    <x v="1"/>
    <b v="0"/>
    <n v="12500"/>
    <x v="1"/>
  </r>
  <r>
    <s v="L-400-0400"/>
    <s v="RBS Current Account (Lottery)"/>
    <s v="01"/>
    <s v="AP-PY"/>
    <x v="2"/>
    <s v="000000005506"/>
    <n v="1194"/>
    <s v="5414-65"/>
    <n v="0"/>
    <n v="26250"/>
    <s v="G100268-Lammermuir Festival"/>
    <n v="-26250"/>
    <n v="26250"/>
    <x v="1"/>
    <n v="26250"/>
    <s v="G"/>
    <s v="Lammermuir Festival"/>
    <s v="G - Lammermuir Festival"/>
    <x v="1155"/>
    <x v="0"/>
    <s v="Lottery"/>
    <x v="1"/>
    <b v="1"/>
    <n v="35000"/>
    <x v="0"/>
  </r>
  <r>
    <s v="L-400-0400"/>
    <s v="RBS Current Account (Lottery)"/>
    <s v="01"/>
    <s v="AP-PY"/>
    <x v="2"/>
    <s v="000000005507"/>
    <n v="1194"/>
    <s v="5414-66"/>
    <n v="0"/>
    <n v="13875"/>
    <s v="G100269-Music at Paxton Ltd   (Helen Jamieson)"/>
    <n v="-13875"/>
    <n v="13875"/>
    <x v="1"/>
    <n v="13875"/>
    <s v="G"/>
    <s v="Music at Paxton Ltd (Helen Jamieson)"/>
    <s v="G - Music at Paxton Ltd (Helen Jamieson)"/>
    <x v="1156"/>
    <x v="0"/>
    <s v="Lottery"/>
    <x v="1"/>
    <b v="0"/>
    <n v="18500"/>
    <x v="1"/>
  </r>
  <r>
    <s v="L-400-0400"/>
    <s v="RBS Current Account (Lottery)"/>
    <s v="01"/>
    <s v="AP-PY"/>
    <x v="2"/>
    <s v="000000005508"/>
    <n v="1194"/>
    <s v="5414-67"/>
    <n v="0"/>
    <n v="4125"/>
    <s v="G100270-Flore Cosquer"/>
    <n v="-4125"/>
    <n v="4125"/>
    <x v="1"/>
    <n v="4125"/>
    <s v="G"/>
    <s v="Flore Cosquer"/>
    <s v="G - Flore Cosquer"/>
    <x v="1157"/>
    <x v="0"/>
    <s v="Lottery"/>
    <x v="1"/>
    <b v="0"/>
    <n v="5187"/>
    <x v="1"/>
  </r>
  <r>
    <s v="L-400-0400"/>
    <s v="RBS Current Account (Lottery)"/>
    <s v="01"/>
    <s v="AP-PY"/>
    <x v="2"/>
    <s v="000000005509"/>
    <n v="1194"/>
    <s v="5414-68"/>
    <n v="0"/>
    <n v="10913"/>
    <s v="G100271-Sally Owen"/>
    <n v="-10913"/>
    <n v="10913"/>
    <x v="1"/>
    <n v="10913"/>
    <s v="G"/>
    <s v="Sally Owen"/>
    <s v="G - Sally Owen"/>
    <x v="1158"/>
    <x v="0"/>
    <s v="Lottery"/>
    <x v="1"/>
    <b v="0"/>
    <n v="14551"/>
    <x v="1"/>
  </r>
  <r>
    <s v="L-400-0400"/>
    <s v="RBS Current Account (Lottery)"/>
    <s v="01"/>
    <s v="AP-PY"/>
    <x v="2"/>
    <s v="000000005510"/>
    <n v="1194"/>
    <s v="5414-69"/>
    <n v="0"/>
    <n v="4106"/>
    <s v="G100272-Hannah Venet"/>
    <n v="-4106"/>
    <n v="4106"/>
    <x v="1"/>
    <n v="4106"/>
    <s v="G"/>
    <s v="Hannah Venet"/>
    <s v="G - Hannah Venet"/>
    <x v="1159"/>
    <x v="0"/>
    <s v="Lottery"/>
    <x v="1"/>
    <b v="0"/>
    <n v="5410.25"/>
    <x v="1"/>
  </r>
  <r>
    <s v="L-400-0400"/>
    <s v="RBS Current Account (Lottery)"/>
    <s v="01"/>
    <s v="AP-PY"/>
    <x v="2"/>
    <s v="000000005511"/>
    <n v="1194"/>
    <s v="5414-70"/>
    <n v="0"/>
    <n v="2250"/>
    <s v="IABE002-Aberdeen City Council"/>
    <n v="-2250"/>
    <n v="2250"/>
    <x v="1"/>
    <n v="2250"/>
    <s v="I"/>
    <s v="Aberdeen City Council"/>
    <s v="I - Aberdeen City Council"/>
    <x v="811"/>
    <x v="0"/>
    <s v="Lottery"/>
    <x v="1"/>
    <b v="0"/>
    <n v="220414"/>
    <x v="0"/>
  </r>
  <r>
    <s v="L-400-0400"/>
    <s v="RBS Current Account (Lottery)"/>
    <s v="01"/>
    <s v="AP-PY"/>
    <x v="2"/>
    <s v="000000005512"/>
    <n v="1194"/>
    <s v="5414-71"/>
    <n v="0"/>
    <n v="61862"/>
    <s v="IART006-Artlink Edinburgh &amp; the Lothians"/>
    <n v="-61862"/>
    <n v="61862"/>
    <x v="1"/>
    <n v="61862"/>
    <s v="I"/>
    <s v="Artlink Edinburgh &amp; the Lothians"/>
    <s v="I - Artlink Edinburgh &amp; the Lothians"/>
    <x v="1160"/>
    <x v="0"/>
    <s v="Lottery"/>
    <x v="1"/>
    <b v="1"/>
    <n v="61862"/>
    <x v="0"/>
  </r>
  <r>
    <s v="L-400-0400"/>
    <s v="RBS Current Account (Lottery)"/>
    <s v="01"/>
    <s v="AP-PY"/>
    <x v="2"/>
    <s v="000000005513"/>
    <n v="1194"/>
    <s v="5414-72"/>
    <n v="0"/>
    <n v="19800"/>
    <s v="IBAF002-BAFTA Scotland"/>
    <n v="-19800"/>
    <n v="19800"/>
    <x v="1"/>
    <n v="19800"/>
    <s v="I"/>
    <s v="BAFTA Scotland"/>
    <s v="I - BAFTA Scotland"/>
    <x v="1161"/>
    <x v="0"/>
    <s v="Lottery"/>
    <x v="1"/>
    <b v="0"/>
    <n v="23800"/>
    <x v="1"/>
  </r>
  <r>
    <s v="L-400-0400"/>
    <s v="RBS Current Account (Lottery)"/>
    <s v="01"/>
    <s v="AP-PY"/>
    <x v="2"/>
    <s v="000000005514"/>
    <n v="1194"/>
    <s v="5414-73"/>
    <n v="0"/>
    <n v="927"/>
    <s v="IBAR004-Barry Gordon"/>
    <n v="-927"/>
    <n v="927"/>
    <x v="1"/>
    <n v="927"/>
    <s v="I"/>
    <s v="Barry Gordon"/>
    <s v="I - Barry Gordon"/>
    <x v="1162"/>
    <x v="0"/>
    <s v="Lottery"/>
    <x v="1"/>
    <b v="0"/>
    <n v="927"/>
    <x v="1"/>
  </r>
  <r>
    <s v="L-400-0400"/>
    <s v="RBS Current Account (Lottery)"/>
    <s v="01"/>
    <s v="AP-PY"/>
    <x v="2"/>
    <s v="000000005515"/>
    <n v="1194"/>
    <s v="5414-74"/>
    <n v="0"/>
    <n v="626.46"/>
    <s v="IBLA004-Black Camel Production"/>
    <n v="-626.46"/>
    <n v="626.46"/>
    <x v="1"/>
    <n v="626.46"/>
    <s v="I"/>
    <s v="Black Camel Production"/>
    <s v="I - Black Camel Production"/>
    <x v="1163"/>
    <x v="0"/>
    <s v="Lottery"/>
    <x v="1"/>
    <b v="0"/>
    <n v="99513.17"/>
    <x v="0"/>
  </r>
  <r>
    <s v="L-400-0400"/>
    <s v="RBS Current Account (Lottery)"/>
    <s v="01"/>
    <s v="AP-PY"/>
    <x v="2"/>
    <s v="000000005516"/>
    <n v="1194"/>
    <s v="5414-75"/>
    <n v="0"/>
    <n v="286"/>
    <s v="ICHR014-Chris Bogle"/>
    <n v="-286"/>
    <n v="286"/>
    <x v="1"/>
    <n v="286"/>
    <s v="I"/>
    <s v="Chris Bogle"/>
    <s v="I - Chris Bogle"/>
    <x v="1164"/>
    <x v="0"/>
    <s v="Lottery"/>
    <x v="1"/>
    <b v="0"/>
    <n v="286"/>
    <x v="1"/>
  </r>
  <r>
    <s v="L-400-0400"/>
    <s v="RBS Current Account (Lottery)"/>
    <s v="01"/>
    <s v="AP-PY"/>
    <x v="2"/>
    <s v="000000005517"/>
    <n v="1194"/>
    <s v="5414-76"/>
    <n v="0"/>
    <n v="11250"/>
    <s v="ICIT006-City of Edinburgh Council"/>
    <n v="-11250"/>
    <n v="11250"/>
    <x v="1"/>
    <n v="11250"/>
    <s v="I"/>
    <s v="City of Edinburgh Council"/>
    <s v="I - City of Edinburgh Council"/>
    <x v="282"/>
    <x v="0"/>
    <s v="Lottery"/>
    <x v="1"/>
    <b v="0"/>
    <n v="654412"/>
    <x v="0"/>
  </r>
  <r>
    <s v="L-400-0400"/>
    <s v="RBS Current Account (Lottery)"/>
    <s v="01"/>
    <s v="AP-PY"/>
    <x v="2"/>
    <s v="000000005518"/>
    <n v="1194"/>
    <s v="5414-77"/>
    <n v="0"/>
    <n v="10000"/>
    <s v="IDAV014-David M Hughes"/>
    <n v="-10000"/>
    <n v="10000"/>
    <x v="1"/>
    <n v="10000"/>
    <s v="I"/>
    <s v="David M Hughes"/>
    <s v="I - David M Hughes"/>
    <x v="1165"/>
    <x v="0"/>
    <s v="Lottery"/>
    <x v="1"/>
    <b v="0"/>
    <n v="44000"/>
    <x v="0"/>
  </r>
  <r>
    <s v="L-400-0400"/>
    <s v="RBS Current Account (Lottery)"/>
    <s v="01"/>
    <s v="AP-PY"/>
    <x v="2"/>
    <s v="000000005519"/>
    <n v="1194"/>
    <s v="5414-78"/>
    <n v="0"/>
    <n v="874"/>
    <s v="IDEI002-d├®irdre n├¡ mhath├║na"/>
    <n v="-874"/>
    <n v="874"/>
    <x v="1"/>
    <n v="874"/>
    <s v="I"/>
    <s v="d├®irdre n├¡ mhath├║na"/>
    <s v="I - d├®irdre n├¡ mhath├║na"/>
    <x v="1166"/>
    <x v="0"/>
    <s v="Lottery"/>
    <x v="1"/>
    <b v="0"/>
    <n v="874"/>
    <x v="1"/>
  </r>
  <r>
    <s v="L-400-0400"/>
    <s v="RBS Current Account (Lottery)"/>
    <s v="01"/>
    <s v="AP-PY"/>
    <x v="2"/>
    <s v="000000005520"/>
    <n v="1194"/>
    <s v="5414-79"/>
    <n v="0"/>
    <n v="22500"/>
    <s v="IEDI001-Edinburgh Art Festival"/>
    <n v="-22500"/>
    <n v="22500"/>
    <x v="1"/>
    <n v="22500"/>
    <s v="I"/>
    <s v="Edinburgh Art Festival"/>
    <s v="I - Edinburgh Art Festival"/>
    <x v="1167"/>
    <x v="0"/>
    <s v="Lottery"/>
    <x v="1"/>
    <b v="0"/>
    <n v="27500"/>
    <x v="0"/>
  </r>
  <r>
    <s v="L-400-0400"/>
    <s v="RBS Current Account (Lottery)"/>
    <s v="01"/>
    <s v="AP-PY"/>
    <x v="2"/>
    <s v="000000005521"/>
    <n v="1194"/>
    <s v="5414-80"/>
    <n v="0"/>
    <n v="11250"/>
    <s v="IFIF003-Fife Cultural Trust Ltd   (On at Fife)"/>
    <n v="-11250"/>
    <n v="11250"/>
    <x v="1"/>
    <n v="11250"/>
    <s v="I"/>
    <s v="Fife Cultural Trust Ltd (On at Fife)"/>
    <s v="I - Fife Cultural Trust Ltd (On at Fife)"/>
    <x v="1168"/>
    <x v="0"/>
    <s v="Lottery"/>
    <x v="1"/>
    <b v="0"/>
    <n v="25717"/>
    <x v="0"/>
  </r>
  <r>
    <s v="L-400-0400"/>
    <s v="RBS Current Account (Lottery)"/>
    <s v="01"/>
    <s v="AP-PY"/>
    <x v="2"/>
    <s v="000000005522"/>
    <n v="1194"/>
    <s v="5414-81"/>
    <n v="0"/>
    <n v="3696"/>
    <s v="IKAR002-Karen MacIver  (PianoPiano)"/>
    <n v="-3696"/>
    <n v="3696"/>
    <x v="1"/>
    <n v="3696"/>
    <s v="I"/>
    <s v="Karen MacIver (PianoPiano)"/>
    <s v="I - Karen MacIver (PianoPiano)"/>
    <x v="1169"/>
    <x v="0"/>
    <s v="Lottery"/>
    <x v="1"/>
    <b v="0"/>
    <n v="3696"/>
    <x v="1"/>
  </r>
  <r>
    <s v="L-400-0400"/>
    <s v="RBS Current Account (Lottery)"/>
    <s v="01"/>
    <s v="AP-PY"/>
    <x v="2"/>
    <s v="000000005523"/>
    <n v="1194"/>
    <s v="5414-82"/>
    <n v="0"/>
    <n v="7500"/>
    <s v="ILEI002-Leisure &amp; Culture Dundee  (Dundee's Art Gallery &amp; Mu"/>
    <n v="-7500"/>
    <n v="7500"/>
    <x v="1"/>
    <n v="7500"/>
    <s v="I"/>
    <s v="Leisure &amp; Culture Dundee (Dundee's Art Gallery &amp; Mu"/>
    <s v="I - Leisure &amp; Culture Dundee (Dundee's Art Gallery &amp; Mu"/>
    <x v="816"/>
    <x v="0"/>
    <s v="Lottery"/>
    <x v="1"/>
    <b v="0"/>
    <n v="134500"/>
    <x v="0"/>
  </r>
  <r>
    <s v="L-400-0400"/>
    <s v="RBS Current Account (Lottery)"/>
    <s v="01"/>
    <s v="AP-PY"/>
    <x v="2"/>
    <s v="000000005524"/>
    <n v="1194"/>
    <s v="5414-83"/>
    <n v="0"/>
    <n v="472"/>
    <s v="ILEP001-Le Petit Monde"/>
    <n v="-472"/>
    <n v="472"/>
    <x v="1"/>
    <n v="472"/>
    <s v="I"/>
    <s v="Le Petit Monde"/>
    <s v="I - Le Petit Monde"/>
    <x v="1170"/>
    <x v="0"/>
    <s v="Lottery"/>
    <x v="1"/>
    <b v="0"/>
    <n v="472"/>
    <x v="1"/>
  </r>
  <r>
    <s v="L-400-0400"/>
    <s v="RBS Current Account (Lottery)"/>
    <s v="01"/>
    <s v="AP-PY"/>
    <x v="2"/>
    <s v="000000005525"/>
    <n v="1194"/>
    <s v="5414-84"/>
    <n v="0"/>
    <n v="5625"/>
    <s v="ILIC001-Lichen Films Ltd"/>
    <n v="-5625"/>
    <n v="5625"/>
    <x v="1"/>
    <n v="5625"/>
    <s v="I"/>
    <s v="Lichen Films Ltd"/>
    <s v="I - Lichen Films Ltd"/>
    <x v="1171"/>
    <x v="0"/>
    <s v="Lottery"/>
    <x v="1"/>
    <b v="0"/>
    <n v="5625"/>
    <x v="1"/>
  </r>
  <r>
    <s v="L-400-0400"/>
    <s v="RBS Current Account (Lottery)"/>
    <s v="01"/>
    <s v="AP-PY"/>
    <x v="2"/>
    <s v="000000005526"/>
    <n v="1194"/>
    <s v="5414-85"/>
    <n v="0"/>
    <n v="300"/>
    <s v="IMAR003-Marc Brew Company"/>
    <n v="-300"/>
    <n v="300"/>
    <x v="1"/>
    <n v="300"/>
    <s v="I"/>
    <s v="Marc Brew Company"/>
    <s v="I - Marc Brew Company"/>
    <x v="1134"/>
    <x v="0"/>
    <s v="Lottery"/>
    <x v="1"/>
    <b v="0"/>
    <n v="29040"/>
    <x v="0"/>
  </r>
  <r>
    <s v="L-400-0400"/>
    <s v="RBS Current Account (Lottery)"/>
    <s v="01"/>
    <s v="AP-PY"/>
    <x v="2"/>
    <s v="000000005527"/>
    <n v="1194"/>
    <s v="5414-86"/>
    <n v="0"/>
    <n v="800"/>
    <s v="IMIC010-Michael Lambert"/>
    <n v="-800"/>
    <n v="800"/>
    <x v="1"/>
    <n v="800"/>
    <s v="I"/>
    <s v="Michael Lambert"/>
    <s v="I - Michael Lambert"/>
    <x v="1172"/>
    <x v="0"/>
    <s v="Lottery"/>
    <x v="1"/>
    <b v="0"/>
    <n v="800"/>
    <x v="1"/>
  </r>
  <r>
    <s v="L-400-0400"/>
    <s v="RBS Current Account (Lottery)"/>
    <s v="01"/>
    <s v="AP-PY"/>
    <x v="2"/>
    <s v="000000005528"/>
    <n v="1194"/>
    <s v="5414-87"/>
    <n v="0"/>
    <n v="47722"/>
    <s v="INAT008-The National Galleries of Scotland"/>
    <n v="-47722"/>
    <n v="47722"/>
    <x v="1"/>
    <n v="47722"/>
    <s v="I"/>
    <s v="The National Galleries of Scotland"/>
    <s v="I - The National Galleries of Scotland"/>
    <x v="111"/>
    <x v="0"/>
    <s v="Lottery"/>
    <x v="1"/>
    <b v="1"/>
    <n v="158472"/>
    <x v="0"/>
  </r>
  <r>
    <s v="L-400-0400"/>
    <s v="RBS Current Account (Lottery)"/>
    <s v="01"/>
    <s v="AP-PY"/>
    <x v="2"/>
    <s v="000000005529"/>
    <n v="1194"/>
    <s v="5414-88"/>
    <n v="0"/>
    <n v="1100"/>
    <s v="INEP001-NEPAN"/>
    <n v="-1100"/>
    <n v="1100"/>
    <x v="1"/>
    <n v="1100"/>
    <s v="I"/>
    <s v="NEPAN"/>
    <s v="I - NEPAN"/>
    <x v="1173"/>
    <x v="0"/>
    <s v="Lottery"/>
    <x v="1"/>
    <b v="0"/>
    <n v="1100"/>
    <x v="1"/>
  </r>
  <r>
    <s v="L-400-0400"/>
    <s v="RBS Current Account (Lottery)"/>
    <s v="01"/>
    <s v="AP-PY"/>
    <x v="2"/>
    <s v="000000005530"/>
    <n v="1194"/>
    <s v="5414-89"/>
    <n v="0"/>
    <n v="1250"/>
    <s v="IROS006-Ross Hogg"/>
    <n v="-1250"/>
    <n v="1250"/>
    <x v="1"/>
    <n v="1250"/>
    <s v="I"/>
    <s v="Ross Hogg"/>
    <s v="I - Ross Hogg"/>
    <x v="1174"/>
    <x v="0"/>
    <s v="Lottery"/>
    <x v="1"/>
    <b v="0"/>
    <n v="1250"/>
    <x v="1"/>
  </r>
  <r>
    <s v="L-400-0400"/>
    <s v="RBS Current Account (Lottery)"/>
    <s v="01"/>
    <s v="AP-PY"/>
    <x v="2"/>
    <s v="000000005531"/>
    <n v="1194"/>
    <s v="5414-90"/>
    <n v="0"/>
    <n v="10000"/>
    <s v="IROY009-Royal Conservatoire of Scotland"/>
    <n v="-10000"/>
    <n v="10000"/>
    <x v="1"/>
    <n v="10000"/>
    <s v="I"/>
    <s v="Royal Conservatoire of Scotland"/>
    <s v="I - Royal Conservatoire of Scotland"/>
    <x v="1175"/>
    <x v="0"/>
    <s v="Lottery"/>
    <x v="1"/>
    <b v="0"/>
    <n v="20586"/>
    <x v="1"/>
  </r>
  <r>
    <s v="L-400-0400"/>
    <s v="RBS Current Account (Lottery)"/>
    <s v="01"/>
    <s v="AP-PY"/>
    <x v="2"/>
    <s v="000000005532"/>
    <n v="1194"/>
    <s v="5414-91"/>
    <n v="0"/>
    <n v="30000"/>
    <s v="ISCO026-Scottish Poetry Library"/>
    <n v="-30000"/>
    <n v="30000"/>
    <x v="1"/>
    <n v="30000"/>
    <s v="I"/>
    <s v="Scottish Poetry Library"/>
    <s v="I - Scottish Poetry Library"/>
    <x v="1176"/>
    <x v="0"/>
    <s v="Lottery"/>
    <x v="1"/>
    <b v="1"/>
    <n v="129939"/>
    <x v="0"/>
  </r>
  <r>
    <s v="L-400-0400"/>
    <s v="RBS Current Account (Lottery)"/>
    <s v="01"/>
    <s v="AP-PY"/>
    <x v="2"/>
    <s v="000000005533"/>
    <n v="1194"/>
    <s v="5414-92"/>
    <n v="0"/>
    <n v="80000"/>
    <s v="ISIG034-Sigma Films Ltd  (Legand of Barney Thomson)"/>
    <n v="-80000"/>
    <n v="80000"/>
    <x v="1"/>
    <n v="80000"/>
    <s v="I"/>
    <s v="Sigma Films Ltd (Legand of Barney Thomson)"/>
    <s v="I - Sigma Films Ltd (Legand of Barney Thomson)"/>
    <x v="1099"/>
    <x v="0"/>
    <s v="Lottery"/>
    <x v="1"/>
    <b v="1"/>
    <n v="285930"/>
    <x v="0"/>
  </r>
  <r>
    <s v="L-400-0400"/>
    <s v="RBS Current Account (Lottery)"/>
    <s v="01"/>
    <s v="AP-PY"/>
    <x v="2"/>
    <s v="000000005534"/>
    <n v="1194"/>
    <s v="5414-93"/>
    <n v="0"/>
    <n v="14000"/>
    <s v="ISTA009-Stammer Productions  (Colette Sadler)"/>
    <n v="-14000"/>
    <n v="14000"/>
    <x v="1"/>
    <n v="14000"/>
    <s v="I"/>
    <s v="Stammer Productions (Colette Sadler)"/>
    <s v="I - Stammer Productions (Colette Sadler)"/>
    <x v="1177"/>
    <x v="0"/>
    <s v="Lottery"/>
    <x v="1"/>
    <b v="0"/>
    <n v="17500"/>
    <x v="1"/>
  </r>
  <r>
    <s v="L-400-0400"/>
    <s v="RBS Current Account (Lottery)"/>
    <s v="01"/>
    <s v="AP-PY"/>
    <x v="2"/>
    <s v="000000005535"/>
    <n v="1194"/>
    <s v="5414-94"/>
    <n v="0"/>
    <n v="15187"/>
    <s v="ITIM001-Timespan"/>
    <n v="-15187"/>
    <n v="15187"/>
    <x v="1"/>
    <n v="15187"/>
    <s v="I"/>
    <s v="Timespan"/>
    <s v="I - Timespan"/>
    <x v="1036"/>
    <x v="0"/>
    <s v="Lottery"/>
    <x v="1"/>
    <b v="0"/>
    <n v="39983"/>
    <x v="0"/>
  </r>
  <r>
    <s v="L-400-0400"/>
    <s v="RBS Current Account (Lottery)"/>
    <s v="01"/>
    <s v="AP-PY"/>
    <x v="2"/>
    <s v="000000005536"/>
    <n v="1194"/>
    <s v="5414-95"/>
    <n v="0"/>
    <n v="1500"/>
    <s v="ITOM004-Tom Orr"/>
    <n v="-1500"/>
    <n v="1500"/>
    <x v="1"/>
    <n v="1500"/>
    <s v="I"/>
    <s v="Tom Orr"/>
    <s v="I - Tom Orr"/>
    <x v="1178"/>
    <x v="0"/>
    <s v="Lottery"/>
    <x v="1"/>
    <b v="0"/>
    <n v="1500"/>
    <x v="1"/>
  </r>
  <r>
    <s v="L-400-0400"/>
    <s v="RBS Current Account (Lottery)"/>
    <s v="01"/>
    <s v="AP-PY"/>
    <x v="2"/>
    <s v="000000005537"/>
    <n v="1194"/>
    <s v="5414-96"/>
    <n v="0"/>
    <n v="6000"/>
    <s v="ITRA003-Tramway"/>
    <n v="-6000"/>
    <n v="6000"/>
    <x v="1"/>
    <n v="6000"/>
    <s v="I"/>
    <s v="Tramway"/>
    <s v="I - Tramway"/>
    <x v="1179"/>
    <x v="0"/>
    <s v="Lottery"/>
    <x v="1"/>
    <b v="0"/>
    <n v="6000"/>
    <x v="1"/>
  </r>
  <r>
    <s v="L-400-0400"/>
    <s v="RBS Current Account (Lottery)"/>
    <s v="01"/>
    <s v="AP-PY"/>
    <x v="2"/>
    <s v="000000005538"/>
    <n v="1194"/>
    <s v="5414-97"/>
    <n v="0"/>
    <n v="1250"/>
    <s v="IUNI001-Universal Hall"/>
    <n v="-1250"/>
    <n v="1250"/>
    <x v="1"/>
    <n v="1250"/>
    <s v="I"/>
    <s v="Universal Hall"/>
    <s v="I - Universal Hall"/>
    <x v="1180"/>
    <x v="0"/>
    <s v="Lottery"/>
    <x v="1"/>
    <b v="0"/>
    <n v="14750"/>
    <x v="1"/>
  </r>
  <r>
    <s v="L-400-0400"/>
    <s v="RBS Current Account (Lottery)"/>
    <s v="01"/>
    <s v="AP-PY"/>
    <x v="2"/>
    <s v="000000005539"/>
    <n v="1194"/>
    <s v="5414-98"/>
    <n v="0"/>
    <n v="275"/>
    <s v="IUPH002-Up Helly Aa Ltd"/>
    <n v="-275"/>
    <n v="275"/>
    <x v="1"/>
    <n v="275"/>
    <s v="I"/>
    <s v="Up Helly Aa Ltd"/>
    <s v="I - Up Helly Aa Ltd"/>
    <x v="1181"/>
    <x v="0"/>
    <s v="Lottery"/>
    <x v="1"/>
    <b v="0"/>
    <n v="236025"/>
    <x v="0"/>
  </r>
  <r>
    <s v="L-400-0400"/>
    <s v="RBS Current Account (Lottery)"/>
    <s v="01"/>
    <s v="AP-PY"/>
    <x v="2"/>
    <s v="000000005540"/>
    <n v="1194"/>
    <s v="5414-99"/>
    <n v="0"/>
    <n v="5496"/>
    <s v="TALI101-Ali Jarvis"/>
    <n v="-5496"/>
    <n v="5496"/>
    <x v="1"/>
    <n v="5496"/>
    <s v="T"/>
    <s v="Ali Jarvis"/>
    <s v="T - Ali Jarvis"/>
    <x v="1182"/>
    <x v="0"/>
    <s v="Lottery"/>
    <x v="2"/>
    <b v="0"/>
    <n v="8580.7999999999993"/>
    <x v="1"/>
  </r>
  <r>
    <s v="L-400-0400"/>
    <s v="RBS Current Account (Lottery)"/>
    <s v="01"/>
    <s v="AP-PY"/>
    <x v="2"/>
    <s v="000000005541"/>
    <n v="1194"/>
    <s v="5414-100"/>
    <n v="0"/>
    <n v="13300"/>
    <s v="TBUR101-Burns Owens Partnership t/a BOP Consulting"/>
    <n v="-13300"/>
    <n v="13300"/>
    <x v="1"/>
    <n v="13300"/>
    <s v="T"/>
    <s v="Burns Owens Partnership t/a BOP Consulting"/>
    <s v="T - Burns Owens Partnership t/a BOP Consulting"/>
    <x v="709"/>
    <x v="29"/>
    <s v="Lottery"/>
    <x v="2"/>
    <b v="0"/>
    <n v="63407.83"/>
    <x v="0"/>
  </r>
  <r>
    <s v="L-400-0400"/>
    <s v="RBS Current Account (Lottery)"/>
    <s v="01"/>
    <s v="AR-PY"/>
    <x v="12"/>
    <s v="000022 830050"/>
    <n v="1165"/>
    <s v="5385-1"/>
    <n v="764"/>
    <n v="0"/>
    <s v="TSOR100-Sorbier Productions Ltd"/>
    <n v="764"/>
    <n v="764"/>
    <x v="0"/>
    <n v="0"/>
    <s v="T"/>
    <s v="Sorbier Productions Ltd"/>
    <s v="T - Sorbier Productions Ltd"/>
    <x v="1183"/>
    <x v="0"/>
    <s v="Lottery"/>
    <x v="2"/>
    <b v="0"/>
    <n v="0"/>
    <x v="1"/>
  </r>
  <r>
    <s v="L-400-0400"/>
    <s v="RBS Current Account (Lottery)"/>
    <s v="01"/>
    <s v="AR-PY"/>
    <x v="17"/>
    <s v="100000000171191867"/>
    <n v="1166"/>
    <s v="5386-1"/>
    <n v="56250"/>
    <n v="0"/>
    <s v="TBFI100-The British Film Institute"/>
    <n v="56250"/>
    <n v="56250"/>
    <x v="0"/>
    <n v="0"/>
    <s v="T"/>
    <s v="The British Film Institute"/>
    <s v="T - The British Film Institute"/>
    <x v="1184"/>
    <x v="0"/>
    <s v="Lottery"/>
    <x v="2"/>
    <b v="0"/>
    <n v="0"/>
    <x v="1"/>
  </r>
  <r>
    <s v="L-400-0400"/>
    <s v="RBS Current Account (Lottery)"/>
    <s v="01"/>
    <s v="AR-PY"/>
    <x v="5"/>
    <s v="RBSDM2I16025730"/>
    <n v="1180"/>
    <s v="5400-1"/>
    <n v="1641.77"/>
    <n v="0"/>
    <s v="TNFT001-NFT Euro Collection CA"/>
    <n v="1641.77"/>
    <n v="1641.77"/>
    <x v="0"/>
    <n v="0"/>
    <s v="T"/>
    <s v="NFT Euro Collection CA"/>
    <s v="T - NFT Euro Collection CA"/>
    <x v="1185"/>
    <x v="0"/>
    <s v="Lottery"/>
    <x v="2"/>
    <b v="0"/>
    <n v="0"/>
    <x v="1"/>
  </r>
  <r>
    <s v="L-400-0400"/>
    <s v="RBS Current Account (Lottery)"/>
    <s v="01"/>
    <s v="AR-PY"/>
    <x v="11"/>
    <s v="RBS55CI28966177"/>
    <n v="1181"/>
    <s v="5401-1"/>
    <n v="4783577.22"/>
    <n v="0"/>
    <s v="TNAT100-National Lottery Distribution Fund"/>
    <n v="4783577.22"/>
    <n v="4783577.22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01"/>
    <s v="AR-PY"/>
    <x v="18"/>
    <s v="000023 830050"/>
    <n v="1182"/>
    <s v="5402-1"/>
    <n v="1798.65"/>
    <n v="0"/>
    <s v="TSHE100-Shetland Moving Image Archive"/>
    <n v="1798.65"/>
    <n v="1798.65"/>
    <x v="0"/>
    <n v="0"/>
    <s v="T"/>
    <s v="Shetland Moving Image Archive"/>
    <s v="T - Shetland Moving Image Archive"/>
    <x v="1187"/>
    <x v="0"/>
    <s v="Lottery"/>
    <x v="2"/>
    <b v="0"/>
    <n v="0"/>
    <x v="1"/>
  </r>
  <r>
    <s v="L-400-0400"/>
    <s v="RBS Current Account (Lottery)"/>
    <s v="01"/>
    <s v="AR-PY"/>
    <x v="4"/>
    <s v="VISIT SCOTLAND GBS"/>
    <n v="1191"/>
    <s v="5411-1"/>
    <n v="50000"/>
    <n v="0"/>
    <s v="TEVE100-Event Scotland"/>
    <n v="50000"/>
    <n v="50000"/>
    <x v="0"/>
    <n v="0"/>
    <s v="T"/>
    <s v="Event Scotland"/>
    <s v="T - Event Scotland"/>
    <x v="1188"/>
    <x v="0"/>
    <s v="Lottery"/>
    <x v="2"/>
    <b v="0"/>
    <n v="0"/>
    <x v="1"/>
  </r>
  <r>
    <s v="L-400-0400"/>
    <s v="RBS Current Account (Lottery)"/>
    <s v="01"/>
    <s v="BK-EN"/>
    <x v="18"/>
    <m/>
    <n v="1167"/>
    <s v="5387-1"/>
    <n v="0"/>
    <n v="74.260000000000005"/>
    <m/>
    <n v="-74.260000000000005"/>
    <n v="74.260000000000005"/>
    <x v="1"/>
    <n v="74.260000000000005"/>
    <s v=""/>
    <e v="#VALUE!"/>
    <e v="#VALUE!"/>
    <x v="0"/>
    <x v="0"/>
    <s v="Lottery"/>
    <x v="3"/>
    <b v="0"/>
    <n v="334393.72000000003"/>
    <x v="0"/>
  </r>
  <r>
    <s v="L-400-0400"/>
    <s v="RBS Current Account (Lottery)"/>
    <s v="01"/>
    <s v="BK-EN"/>
    <x v="14"/>
    <m/>
    <n v="1169"/>
    <s v="5389-1"/>
    <n v="0"/>
    <n v="47.3"/>
    <m/>
    <n v="-47.3"/>
    <n v="47.3"/>
    <x v="1"/>
    <n v="47.3"/>
    <s v=""/>
    <e v="#VALUE!"/>
    <e v="#VALUE!"/>
    <x v="0"/>
    <x v="0"/>
    <s v="Lottery"/>
    <x v="3"/>
    <b v="0"/>
    <n v="334393.72000000003"/>
    <x v="0"/>
  </r>
  <r>
    <s v="L-400-0400"/>
    <s v="RBS Current Account (Lottery)"/>
    <s v="01"/>
    <s v="BK-EN"/>
    <x v="3"/>
    <m/>
    <n v="1170"/>
    <s v="5390-1"/>
    <n v="0"/>
    <n v="100"/>
    <m/>
    <n v="-100"/>
    <n v="100"/>
    <x v="1"/>
    <n v="10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1"/>
    <s v="BK-EN"/>
    <x v="16"/>
    <m/>
    <n v="1171"/>
    <s v="5391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1"/>
    <s v="BK-EN"/>
    <x v="5"/>
    <m/>
    <n v="1183"/>
    <s v="5403-1"/>
    <n v="1000000"/>
    <n v="0"/>
    <m/>
    <n v="1000000"/>
    <n v="1000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1"/>
    <s v="BK-EN"/>
    <x v="17"/>
    <m/>
    <n v="1184"/>
    <s v="5404-1"/>
    <n v="1500000"/>
    <n v="0"/>
    <m/>
    <n v="1500000"/>
    <n v="1500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1"/>
    <s v="BK-EN"/>
    <x v="5"/>
    <m/>
    <n v="1186"/>
    <s v="5406-1"/>
    <n v="0"/>
    <n v="0.18"/>
    <m/>
    <n v="-0.18"/>
    <n v="0.18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1"/>
    <s v="BK-EN"/>
    <x v="14"/>
    <m/>
    <n v="1187"/>
    <s v="5407-1"/>
    <n v="0"/>
    <n v="3.5"/>
    <m/>
    <n v="-3.5"/>
    <n v="3.5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1"/>
    <s v="BK-EN"/>
    <x v="4"/>
    <m/>
    <n v="1188"/>
    <s v="5408-1"/>
    <n v="0"/>
    <n v="50000"/>
    <m/>
    <n v="-50000"/>
    <n v="50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1"/>
    <s v="BK-EN"/>
    <x v="4"/>
    <m/>
    <n v="1189"/>
    <s v="5409-1"/>
    <n v="50000"/>
    <n v="0"/>
    <m/>
    <n v="50000"/>
    <n v="50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1"/>
    <s v="BK-EN"/>
    <x v="9"/>
    <m/>
    <n v="1193"/>
    <s v="5413-1"/>
    <n v="0.42"/>
    <n v="0"/>
    <m/>
    <n v="0.42"/>
    <n v="0.42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2"/>
    <s v="AP-PY"/>
    <x v="19"/>
    <s v="000000005542"/>
    <n v="1194"/>
    <s v="5414-117"/>
    <n v="0"/>
    <n v="15000"/>
    <s v="G100214-Solar Bear"/>
    <n v="-15000"/>
    <n v="15000"/>
    <x v="1"/>
    <n v="15000"/>
    <s v="G"/>
    <s v="Solar Bear"/>
    <s v="G - Solar Bear"/>
    <x v="1014"/>
    <x v="0"/>
    <s v="Lottery"/>
    <x v="1"/>
    <b v="0"/>
    <n v="245000"/>
    <x v="0"/>
  </r>
  <r>
    <s v="L-400-0400"/>
    <s v="RBS Current Account (Lottery)"/>
    <s v="02"/>
    <s v="AP-PY"/>
    <x v="19"/>
    <s v="000000005543"/>
    <n v="1194"/>
    <s v="5414-118"/>
    <n v="0"/>
    <n v="6000"/>
    <s v="IAIL004-Ailie Robertson"/>
    <n v="-6000"/>
    <n v="6000"/>
    <x v="1"/>
    <n v="6000"/>
    <s v="I"/>
    <s v="Ailie Robertson"/>
    <s v="I - Ailie Robertson"/>
    <x v="1189"/>
    <x v="0"/>
    <s v="Lottery"/>
    <x v="1"/>
    <b v="0"/>
    <n v="6000"/>
    <x v="1"/>
  </r>
  <r>
    <s v="L-400-0400"/>
    <s v="RBS Current Account (Lottery)"/>
    <s v="02"/>
    <s v="AP-PY"/>
    <x v="19"/>
    <s v="000000005544"/>
    <n v="1194"/>
    <s v="5414-119"/>
    <n v="0"/>
    <n v="2500"/>
    <s v="IALA005-Alasdair MacCuish"/>
    <n v="-2500"/>
    <n v="2500"/>
    <x v="1"/>
    <n v="2500"/>
    <s v="I"/>
    <s v="Alasdair MacCuish"/>
    <s v="I - Alasdair MacCuish"/>
    <x v="1190"/>
    <x v="0"/>
    <s v="Lottery"/>
    <x v="1"/>
    <b v="0"/>
    <n v="2500"/>
    <x v="1"/>
  </r>
  <r>
    <s v="L-400-0400"/>
    <s v="RBS Current Account (Lottery)"/>
    <s v="02"/>
    <s v="AP-PY"/>
    <x v="19"/>
    <s v="000000005545"/>
    <n v="1194"/>
    <s v="5414-120"/>
    <n v="0"/>
    <n v="22000"/>
    <s v="IANL001-An Lanntair Ltd"/>
    <n v="-22000"/>
    <n v="22000"/>
    <x v="1"/>
    <n v="22000"/>
    <s v="I"/>
    <s v="An Lanntair Ltd"/>
    <s v="I - An Lanntair Ltd"/>
    <x v="1122"/>
    <x v="0"/>
    <s v="Lottery"/>
    <x v="1"/>
    <b v="0"/>
    <n v="86635"/>
    <x v="0"/>
  </r>
  <r>
    <s v="L-400-0400"/>
    <s v="RBS Current Account (Lottery)"/>
    <s v="02"/>
    <s v="AP-PY"/>
    <x v="19"/>
    <s v="000000005546"/>
    <n v="1194"/>
    <s v="5414-121"/>
    <n v="0"/>
    <n v="5000"/>
    <s v="IBEE001-Beechwood Productions"/>
    <n v="-5000"/>
    <n v="5000"/>
    <x v="1"/>
    <n v="5000"/>
    <s v="I"/>
    <s v="Beechwood Productions"/>
    <s v="I - Beechwood Productions"/>
    <x v="1191"/>
    <x v="0"/>
    <s v="Lottery"/>
    <x v="1"/>
    <b v="0"/>
    <n v="30590"/>
    <x v="0"/>
  </r>
  <r>
    <s v="L-400-0400"/>
    <s v="RBS Current Account (Lottery)"/>
    <s v="02"/>
    <s v="AP-PY"/>
    <x v="19"/>
    <s v="000000005547"/>
    <n v="1194"/>
    <s v="5414-122"/>
    <n v="0"/>
    <n v="7500"/>
    <s v="ICRE004-Creative Stirling CIC"/>
    <n v="-7500"/>
    <n v="7500"/>
    <x v="1"/>
    <n v="7500"/>
    <s v="I"/>
    <s v="Creative Stirling CIC"/>
    <s v="I - Creative Stirling CIC"/>
    <x v="1192"/>
    <x v="0"/>
    <s v="Lottery"/>
    <x v="1"/>
    <b v="0"/>
    <n v="7500"/>
    <x v="1"/>
  </r>
  <r>
    <s v="L-400-0400"/>
    <s v="RBS Current Account (Lottery)"/>
    <s v="02"/>
    <s v="AP-PY"/>
    <x v="19"/>
    <s v="000000005548"/>
    <n v="1194"/>
    <s v="5414-123"/>
    <n v="0"/>
    <n v="3992"/>
    <s v="IDOV001-Dovecot Foundation"/>
    <n v="-3992"/>
    <n v="3992"/>
    <x v="1"/>
    <n v="3992"/>
    <s v="I"/>
    <s v="Dovecot Foundation"/>
    <s v="I - Dovecot Foundation"/>
    <x v="1193"/>
    <x v="0"/>
    <s v="Lottery"/>
    <x v="1"/>
    <b v="0"/>
    <n v="3992"/>
    <x v="1"/>
  </r>
  <r>
    <s v="L-400-0400"/>
    <s v="RBS Current Account (Lottery)"/>
    <s v="02"/>
    <s v="AP-PY"/>
    <x v="19"/>
    <s v="000000005549"/>
    <n v="1194"/>
    <s v="5414-124"/>
    <n v="0"/>
    <n v="875"/>
    <s v="IHIS001-Historic Scotland  (Kit Reid)"/>
    <n v="-875"/>
    <n v="875"/>
    <x v="1"/>
    <n v="875"/>
    <s v="I"/>
    <s v="Historic Scotland (Kit Reid)"/>
    <s v="I - Historic Scotland (Kit Reid)"/>
    <x v="1194"/>
    <x v="0"/>
    <s v="Lottery"/>
    <x v="1"/>
    <b v="0"/>
    <n v="875"/>
    <x v="1"/>
  </r>
  <r>
    <s v="L-400-0400"/>
    <s v="RBS Current Account (Lottery)"/>
    <s v="02"/>
    <s v="AP-PY"/>
    <x v="19"/>
    <s v="000000005550"/>
    <n v="1194"/>
    <s v="5414-125"/>
    <n v="0"/>
    <n v="4000"/>
    <s v="IIND002-Independent Producers Scotland"/>
    <n v="-4000"/>
    <n v="4000"/>
    <x v="1"/>
    <n v="4000"/>
    <s v="I"/>
    <s v="Independent Producers Scotland"/>
    <s v="I - Independent Producers Scotland"/>
    <x v="1195"/>
    <x v="0"/>
    <s v="Lottery"/>
    <x v="1"/>
    <b v="0"/>
    <n v="4000"/>
    <x v="1"/>
  </r>
  <r>
    <s v="L-400-0400"/>
    <s v="RBS Current Account (Lottery)"/>
    <s v="02"/>
    <s v="AP-PY"/>
    <x v="19"/>
    <s v="000000005551"/>
    <n v="1194"/>
    <s v="5414-126"/>
    <n v="0"/>
    <n v="15660"/>
    <s v="IJAN004-Janice Parker"/>
    <n v="-15660"/>
    <n v="15660"/>
    <x v="1"/>
    <n v="15660"/>
    <s v="I"/>
    <s v="Janice Parker"/>
    <s v="I - Janice Parker"/>
    <x v="1196"/>
    <x v="0"/>
    <s v="Lottery"/>
    <x v="1"/>
    <b v="0"/>
    <n v="15660"/>
    <x v="1"/>
  </r>
  <r>
    <s v="L-400-0400"/>
    <s v="RBS Current Account (Lottery)"/>
    <s v="02"/>
    <s v="AP-PY"/>
    <x v="19"/>
    <s v="000000005552"/>
    <n v="1194"/>
    <s v="5414-127"/>
    <n v="0"/>
    <n v="5000"/>
    <s v="IROY002-Royal National Institue of Blind (RNIB's) People's I"/>
    <n v="-5000"/>
    <n v="5000"/>
    <x v="1"/>
    <n v="5000"/>
    <s v="I"/>
    <s v="Royal National Institue of Blind (RNIB's) People's I"/>
    <s v="I - Royal National Institue of Blind (RNIB's) People's I"/>
    <x v="1197"/>
    <x v="0"/>
    <s v="Lottery"/>
    <x v="1"/>
    <b v="0"/>
    <n v="5000"/>
    <x v="1"/>
  </r>
  <r>
    <s v="L-400-0400"/>
    <s v="RBS Current Account (Lottery)"/>
    <s v="02"/>
    <s v="AP-PY"/>
    <x v="19"/>
    <s v="000000005553"/>
    <n v="1194"/>
    <s v="5414-128"/>
    <n v="0"/>
    <n v="26000"/>
    <s v="ISCO009-Scottish Book Trust"/>
    <n v="-26000"/>
    <n v="26000"/>
    <x v="1"/>
    <n v="26000"/>
    <s v="I"/>
    <s v="Scottish Book Trust"/>
    <s v="I - Scottish Book Trust"/>
    <x v="1138"/>
    <x v="0"/>
    <s v="Lottery"/>
    <x v="1"/>
    <b v="1"/>
    <n v="257315"/>
    <x v="0"/>
  </r>
  <r>
    <s v="L-400-0400"/>
    <s v="RBS Current Account (Lottery)"/>
    <s v="02"/>
    <s v="AP-PY"/>
    <x v="19"/>
    <s v="000000005554"/>
    <n v="1194"/>
    <s v="5414-129"/>
    <n v="0"/>
    <n v="25000"/>
    <s v="ISIN005-Singer Films"/>
    <n v="-25000"/>
    <n v="25000"/>
    <x v="1"/>
    <n v="25000"/>
    <s v="I"/>
    <s v="Singer Films"/>
    <s v="I - Singer Films"/>
    <x v="1198"/>
    <x v="0"/>
    <s v="Lottery"/>
    <x v="1"/>
    <b v="1"/>
    <n v="324272.55"/>
    <x v="0"/>
  </r>
  <r>
    <s v="L-400-0400"/>
    <s v="RBS Current Account (Lottery)"/>
    <s v="02"/>
    <s v="AP-PY"/>
    <x v="19"/>
    <s v="000000005555"/>
    <n v="1194"/>
    <s v="5414-130"/>
    <n v="0"/>
    <n v="3375"/>
    <s v="ISIX001-Sixteen Films Ltd (Beats)"/>
    <n v="-3375"/>
    <n v="3375"/>
    <x v="1"/>
    <n v="3375"/>
    <s v="I"/>
    <s v="Sixteen Films Ltd (Beats)"/>
    <s v="I - Sixteen Films Ltd (Beats)"/>
    <x v="1199"/>
    <x v="0"/>
    <s v="Lottery"/>
    <x v="1"/>
    <b v="0"/>
    <n v="8063"/>
    <x v="1"/>
  </r>
  <r>
    <s v="L-400-0400"/>
    <s v="RBS Current Account (Lottery)"/>
    <s v="02"/>
    <s v="AP-PY"/>
    <x v="19"/>
    <s v="000000005556"/>
    <n v="1194"/>
    <s v="5414-131"/>
    <n v="0"/>
    <n v="100"/>
    <s v="TENI100-Engage"/>
    <n v="-100"/>
    <n v="100"/>
    <x v="1"/>
    <n v="100"/>
    <s v="T"/>
    <s v="Engage"/>
    <s v="T - Engage"/>
    <x v="416"/>
    <x v="0"/>
    <s v="Lottery"/>
    <x v="2"/>
    <b v="0"/>
    <n v="842.5"/>
    <x v="1"/>
  </r>
  <r>
    <s v="L-400-0400"/>
    <s v="RBS Current Account (Lottery)"/>
    <s v="02"/>
    <s v="AP-PY"/>
    <x v="19"/>
    <s v="000000005557"/>
    <n v="1194"/>
    <s v="5414-132"/>
    <n v="0"/>
    <n v="84.9"/>
    <s v="TSUS104-Susan T Grant"/>
    <n v="-84.9"/>
    <n v="84.9"/>
    <x v="1"/>
    <n v="84.9"/>
    <s v="T"/>
    <s v="Susan T Grant"/>
    <s v="T - Susan T Grant"/>
    <x v="1200"/>
    <x v="0"/>
    <s v="Lottery"/>
    <x v="2"/>
    <b v="0"/>
    <n v="84.9"/>
    <x v="1"/>
  </r>
  <r>
    <s v="L-400-0400"/>
    <s v="RBS Current Account (Lottery)"/>
    <s v="02"/>
    <s v="AP-PY"/>
    <x v="22"/>
    <s v="000000005558"/>
    <n v="1194"/>
    <s v="5414-159"/>
    <n v="0"/>
    <n v="41534"/>
    <s v="G100094-Sound Festival"/>
    <n v="-41534"/>
    <n v="41534"/>
    <x v="1"/>
    <n v="41534"/>
    <s v="G"/>
    <s v="Sound Festival"/>
    <s v="G - Sound Festival"/>
    <x v="1201"/>
    <x v="0"/>
    <s v="Lottery"/>
    <x v="1"/>
    <b v="1"/>
    <n v="131034"/>
    <x v="0"/>
  </r>
  <r>
    <s v="L-400-0400"/>
    <s v="RBS Current Account (Lottery)"/>
    <s v="02"/>
    <s v="AP-PY"/>
    <x v="22"/>
    <s v="000000005559"/>
    <n v="1194"/>
    <s v="5414-160"/>
    <n v="0"/>
    <n v="11175"/>
    <s v="G100273-Wide Open (South Scotland)"/>
    <n v="-11175"/>
    <n v="11175"/>
    <x v="1"/>
    <n v="11175"/>
    <s v="G"/>
    <s v="Wide Open (South Scotland)"/>
    <s v="G - Wide Open (South Scotland)"/>
    <x v="1202"/>
    <x v="0"/>
    <s v="Lottery"/>
    <x v="1"/>
    <b v="0"/>
    <n v="12675"/>
    <x v="1"/>
  </r>
  <r>
    <s v="L-400-0400"/>
    <s v="RBS Current Account (Lottery)"/>
    <s v="02"/>
    <s v="AP-PY"/>
    <x v="22"/>
    <s v="000000005560"/>
    <n v="1194"/>
    <s v="5414-161"/>
    <n v="0"/>
    <n v="60000"/>
    <s v="G100274-Mr McFall's Chamber"/>
    <n v="-60000"/>
    <n v="60000"/>
    <x v="1"/>
    <n v="60000"/>
    <s v="G"/>
    <s v="Mr McFall's Chamber"/>
    <s v="G - Mr McFall's Chamber"/>
    <x v="1203"/>
    <x v="0"/>
    <s v="Lottery"/>
    <x v="1"/>
    <b v="1"/>
    <n v="71250"/>
    <x v="0"/>
  </r>
  <r>
    <s v="L-400-0400"/>
    <s v="RBS Current Account (Lottery)"/>
    <s v="02"/>
    <s v="AP-PY"/>
    <x v="22"/>
    <s v="000000005561"/>
    <n v="1194"/>
    <s v="5414-162"/>
    <n v="0"/>
    <n v="9908"/>
    <s v="G100275-Cyan Clayworks cic"/>
    <n v="-9908"/>
    <n v="9908"/>
    <x v="1"/>
    <n v="9908"/>
    <s v="G"/>
    <s v="Cyan Clayworks cic"/>
    <s v="G - Cyan Clayworks cic"/>
    <x v="1204"/>
    <x v="0"/>
    <s v="Lottery"/>
    <x v="1"/>
    <b v="0"/>
    <n v="9908"/>
    <x v="1"/>
  </r>
  <r>
    <s v="L-400-0400"/>
    <s v="RBS Current Account (Lottery)"/>
    <s v="02"/>
    <s v="AP-PY"/>
    <x v="22"/>
    <s v="000000005562"/>
    <n v="1194"/>
    <s v="5414-163"/>
    <n v="0"/>
    <n v="37500"/>
    <s v="G100276-Caroline Bowditch"/>
    <n v="-37500"/>
    <n v="37500"/>
    <x v="1"/>
    <n v="37500"/>
    <s v="G"/>
    <s v="Caroline Bowditch"/>
    <s v="G - Caroline Bowditch"/>
    <x v="602"/>
    <x v="0"/>
    <s v="Lottery"/>
    <x v="1"/>
    <b v="1"/>
    <n v="81732"/>
    <x v="0"/>
  </r>
  <r>
    <s v="L-400-0400"/>
    <s v="RBS Current Account (Lottery)"/>
    <s v="02"/>
    <s v="AP-PY"/>
    <x v="22"/>
    <s v="000000005563"/>
    <n v="1194"/>
    <s v="5414-164"/>
    <n v="0"/>
    <n v="22500"/>
    <s v="G100277-Stoirm Og    (Elspeth Turner)"/>
    <n v="-22500"/>
    <n v="22500"/>
    <x v="1"/>
    <n v="22500"/>
    <s v="G"/>
    <s v="Stoirm Og (Elspeth Turner)"/>
    <s v="G - Stoirm Og (Elspeth Turner)"/>
    <x v="1205"/>
    <x v="0"/>
    <s v="Lottery"/>
    <x v="1"/>
    <b v="0"/>
    <n v="30000"/>
    <x v="0"/>
  </r>
  <r>
    <s v="L-400-0400"/>
    <s v="RBS Current Account (Lottery)"/>
    <s v="02"/>
    <s v="AP-PY"/>
    <x v="22"/>
    <s v="000000005564"/>
    <n v="1194"/>
    <s v="5414-165"/>
    <n v="0"/>
    <n v="6188"/>
    <s v="G100278-Malachy Tallack"/>
    <n v="-6188"/>
    <n v="6188"/>
    <x v="1"/>
    <n v="6188"/>
    <s v="G"/>
    <s v="Malachy Tallack"/>
    <s v="G - Malachy Tallack"/>
    <x v="1206"/>
    <x v="0"/>
    <s v="Lottery"/>
    <x v="1"/>
    <b v="0"/>
    <n v="6188"/>
    <x v="1"/>
  </r>
  <r>
    <s v="L-400-0400"/>
    <s v="RBS Current Account (Lottery)"/>
    <s v="02"/>
    <s v="AP-PY"/>
    <x v="22"/>
    <s v="000000005565"/>
    <n v="1194"/>
    <s v="5414-166"/>
    <n v="0"/>
    <n v="13500"/>
    <s v="G100279-Su-a Lee"/>
    <n v="-13500"/>
    <n v="13500"/>
    <x v="1"/>
    <n v="13500"/>
    <s v="G"/>
    <s v="Su-a Lee"/>
    <s v="G - Su-a Lee"/>
    <x v="1207"/>
    <x v="0"/>
    <s v="Lottery"/>
    <x v="1"/>
    <b v="0"/>
    <n v="18000"/>
    <x v="1"/>
  </r>
  <r>
    <s v="L-400-0400"/>
    <s v="RBS Current Account (Lottery)"/>
    <s v="02"/>
    <s v="AP-PY"/>
    <x v="22"/>
    <s v="000000005566"/>
    <n v="1194"/>
    <s v="5414-167"/>
    <n v="0"/>
    <n v="1256"/>
    <s v="G100280-Pinkie Maclure"/>
    <n v="-1256"/>
    <n v="1256"/>
    <x v="1"/>
    <n v="1256"/>
    <s v="G"/>
    <s v="Pinkie Maclure"/>
    <s v="G - Pinkie Maclure"/>
    <x v="1208"/>
    <x v="0"/>
    <s v="Lottery"/>
    <x v="1"/>
    <b v="0"/>
    <n v="1675"/>
    <x v="1"/>
  </r>
  <r>
    <s v="L-400-0400"/>
    <s v="RBS Current Account (Lottery)"/>
    <s v="02"/>
    <s v="AP-PY"/>
    <x v="22"/>
    <s v="000000005567"/>
    <n v="1194"/>
    <s v="5414-168"/>
    <n v="0"/>
    <n v="5573"/>
    <s v="G100281-Anthony Schrag"/>
    <n v="-5573"/>
    <n v="5573"/>
    <x v="1"/>
    <n v="5573"/>
    <s v="G"/>
    <s v="Anthony Schrag"/>
    <s v="G - Anthony Schrag"/>
    <x v="1209"/>
    <x v="0"/>
    <s v="Lottery"/>
    <x v="1"/>
    <b v="0"/>
    <n v="7430"/>
    <x v="1"/>
  </r>
  <r>
    <s v="L-400-0400"/>
    <s v="RBS Current Account (Lottery)"/>
    <s v="02"/>
    <s v="AP-PY"/>
    <x v="22"/>
    <s v="000000005568"/>
    <n v="1194"/>
    <s v="5414-169"/>
    <n v="0"/>
    <n v="1125"/>
    <s v="G100282-Stewart Ennis"/>
    <n v="-1125"/>
    <n v="1125"/>
    <x v="1"/>
    <n v="1125"/>
    <s v="G"/>
    <s v="Stewart Ennis"/>
    <s v="G - Stewart Ennis"/>
    <x v="1210"/>
    <x v="0"/>
    <s v="Lottery"/>
    <x v="1"/>
    <b v="0"/>
    <n v="1125"/>
    <x v="1"/>
  </r>
  <r>
    <s v="L-400-0400"/>
    <s v="RBS Current Account (Lottery)"/>
    <s v="02"/>
    <s v="AP-PY"/>
    <x v="22"/>
    <s v="000000005569"/>
    <n v="1194"/>
    <s v="5414-170"/>
    <n v="0"/>
    <n v="2250"/>
    <s v="G100283-The Forest SCIO"/>
    <n v="-2250"/>
    <n v="2250"/>
    <x v="1"/>
    <n v="2250"/>
    <s v="G"/>
    <s v="The Forest SCIO"/>
    <s v="G - The Forest SCIO"/>
    <x v="1211"/>
    <x v="0"/>
    <s v="Lottery"/>
    <x v="1"/>
    <b v="0"/>
    <n v="3000"/>
    <x v="1"/>
  </r>
  <r>
    <s v="L-400-0400"/>
    <s v="RBS Current Account (Lottery)"/>
    <s v="02"/>
    <s v="AP-PY"/>
    <x v="22"/>
    <s v="000000005570"/>
    <n v="1194"/>
    <s v="5414-171"/>
    <n v="0"/>
    <n v="1439"/>
    <s v="IASS002-Association of Scottish Literary Agents"/>
    <n v="-1439"/>
    <n v="1439"/>
    <x v="1"/>
    <n v="1439"/>
    <s v="I"/>
    <s v="Association of Scottish Literary Agents"/>
    <s v="I - Association of Scottish Literary Agents"/>
    <x v="1212"/>
    <x v="0"/>
    <s v="Lottery"/>
    <x v="1"/>
    <b v="0"/>
    <n v="1439"/>
    <x v="1"/>
  </r>
  <r>
    <s v="L-400-0400"/>
    <s v="RBS Current Account (Lottery)"/>
    <s v="02"/>
    <s v="AP-PY"/>
    <x v="22"/>
    <s v="000000005571"/>
    <n v="1194"/>
    <s v="5414-172"/>
    <n v="0"/>
    <n v="7500"/>
    <s v="IBAR002-Barrowland Ballet"/>
    <n v="-7500"/>
    <n v="7500"/>
    <x v="1"/>
    <n v="7500"/>
    <s v="I"/>
    <s v="Barrowland Ballet"/>
    <s v="I - Barrowland Ballet"/>
    <x v="1213"/>
    <x v="0"/>
    <s v="Lottery"/>
    <x v="1"/>
    <b v="0"/>
    <n v="25000"/>
    <x v="0"/>
  </r>
  <r>
    <s v="L-400-0400"/>
    <s v="RBS Current Account (Lottery)"/>
    <s v="02"/>
    <s v="AP-PY"/>
    <x v="22"/>
    <s v="000000005572"/>
    <n v="1194"/>
    <s v="5414-173"/>
    <n v="0"/>
    <n v="23036"/>
    <s v="IBLA004-Black Camel Production"/>
    <n v="-23036"/>
    <n v="23036"/>
    <x v="1"/>
    <n v="23036"/>
    <s v="I"/>
    <s v="Black Camel Production"/>
    <s v="I - Black Camel Production"/>
    <x v="1163"/>
    <x v="0"/>
    <s v="Lottery"/>
    <x v="1"/>
    <b v="0"/>
    <n v="99513.17"/>
    <x v="0"/>
  </r>
  <r>
    <s v="L-400-0400"/>
    <s v="RBS Current Account (Lottery)"/>
    <s v="02"/>
    <s v="AP-PY"/>
    <x v="22"/>
    <s v="000000005573"/>
    <n v="1194"/>
    <s v="5414-174"/>
    <n v="0"/>
    <n v="13584"/>
    <s v="IGLU003-The Glue Factory CIC,"/>
    <n v="-13584"/>
    <n v="13584"/>
    <x v="1"/>
    <n v="13584"/>
    <s v="I"/>
    <s v="The Glue Factory CIC,"/>
    <s v="I - The Glue Factory CIC,"/>
    <x v="1214"/>
    <x v="0"/>
    <s v="Lottery"/>
    <x v="1"/>
    <b v="0"/>
    <n v="18227.5"/>
    <x v="1"/>
  </r>
  <r>
    <s v="L-400-0400"/>
    <s v="RBS Current Account (Lottery)"/>
    <s v="02"/>
    <s v="AP-PY"/>
    <x v="22"/>
    <s v="000000005574"/>
    <n v="1194"/>
    <s v="5414-175"/>
    <n v="0"/>
    <n v="11250"/>
    <s v="ILYT002-Lyth Arts Centre"/>
    <n v="-11250"/>
    <n v="11250"/>
    <x v="1"/>
    <n v="11250"/>
    <s v="I"/>
    <s v="Lyth Arts Centre"/>
    <s v="I - Lyth Arts Centre"/>
    <x v="1215"/>
    <x v="0"/>
    <s v="Lottery"/>
    <x v="1"/>
    <b v="0"/>
    <n v="11250"/>
    <x v="1"/>
  </r>
  <r>
    <s v="L-400-0400"/>
    <s v="RBS Current Account (Lottery)"/>
    <s v="02"/>
    <s v="AP-PY"/>
    <x v="22"/>
    <s v="000000005575"/>
    <n v="1194"/>
    <s v="5414-176"/>
    <n v="0"/>
    <n v="12500"/>
    <s v="IOUT003-Outset Scotland"/>
    <n v="-12500"/>
    <n v="12500"/>
    <x v="1"/>
    <n v="12500"/>
    <s v="I"/>
    <s v="Outset Scotland"/>
    <s v="I - Outset Scotland"/>
    <x v="1216"/>
    <x v="0"/>
    <s v="Lottery"/>
    <x v="1"/>
    <b v="0"/>
    <n v="12500"/>
    <x v="1"/>
  </r>
  <r>
    <s v="L-400-0400"/>
    <s v="RBS Current Account (Lottery)"/>
    <s v="02"/>
    <s v="AP-PY"/>
    <x v="22"/>
    <s v="000000005576"/>
    <n v="1194"/>
    <s v="5414-177"/>
    <n v="0"/>
    <n v="3450"/>
    <s v="IRAL001-Rally &amp; Broad  (McCrum &amp; Lindsay)"/>
    <n v="-3450"/>
    <n v="3450"/>
    <x v="1"/>
    <n v="3450"/>
    <s v="I"/>
    <s v="Rally &amp; Broad (McCrum &amp; Lindsay)"/>
    <s v="I - Rally &amp; Broad (McCrum &amp; Lindsay)"/>
    <x v="1217"/>
    <x v="0"/>
    <s v="Lottery"/>
    <x v="1"/>
    <b v="0"/>
    <n v="5750"/>
    <x v="1"/>
  </r>
  <r>
    <s v="L-400-0400"/>
    <s v="RBS Current Account (Lottery)"/>
    <s v="02"/>
    <s v="AP-PY"/>
    <x v="22"/>
    <s v="000000005577"/>
    <n v="1194"/>
    <s v="5414-178"/>
    <n v="0"/>
    <n v="25000"/>
    <s v="IROY003-Royal Scottish National Orchestra"/>
    <n v="-25000"/>
    <n v="25000"/>
    <x v="1"/>
    <n v="25000"/>
    <s v="I"/>
    <s v="Royal Scottish National Orchestra"/>
    <s v="I - Royal Scottish National Orchestra"/>
    <x v="1218"/>
    <x v="0"/>
    <s v="Lottery"/>
    <x v="1"/>
    <b v="1"/>
    <n v="37250"/>
    <x v="0"/>
  </r>
  <r>
    <s v="L-400-0400"/>
    <s v="RBS Current Account (Lottery)"/>
    <s v="02"/>
    <s v="AP-PY"/>
    <x v="22"/>
    <s v="000000005578"/>
    <n v="1194"/>
    <s v="5414-179"/>
    <n v="0"/>
    <n v="2222"/>
    <s v="IRUR002-RURA"/>
    <n v="-2222"/>
    <n v="2222"/>
    <x v="1"/>
    <n v="2222"/>
    <s v="I"/>
    <s v="RURA"/>
    <s v="I - RURA"/>
    <x v="1219"/>
    <x v="0"/>
    <s v="Lottery"/>
    <x v="1"/>
    <b v="0"/>
    <n v="2222"/>
    <x v="1"/>
  </r>
  <r>
    <s v="L-400-0400"/>
    <s v="RBS Current Account (Lottery)"/>
    <s v="02"/>
    <s v="AP-PY"/>
    <x v="22"/>
    <s v="000000005579"/>
    <n v="1194"/>
    <s v="5414-180"/>
    <n v="0"/>
    <n v="105000"/>
    <s v="ISCO098-SCOTTISH FILM TALENT NET.WORK (SFTN)"/>
    <n v="-105000"/>
    <n v="105000"/>
    <x v="1"/>
    <n v="105000"/>
    <s v="I"/>
    <s v="SCOTTISH FILM TALENT NET.WORK (SFTN)"/>
    <s v="I - SCOTTISH FILM TALENT NET.WORK (SFTN)"/>
    <x v="1139"/>
    <x v="0"/>
    <s v="Lottery"/>
    <x v="1"/>
    <b v="1"/>
    <n v="440000"/>
    <x v="0"/>
  </r>
  <r>
    <s v="L-400-0400"/>
    <s v="RBS Current Account (Lottery)"/>
    <s v="02"/>
    <s v="AP-PY"/>
    <x v="22"/>
    <s v="000000005580"/>
    <n v="1194"/>
    <s v="5414-181"/>
    <n v="0"/>
    <n v="4750"/>
    <s v="ITHE007-The Drouth"/>
    <n v="-4750"/>
    <n v="4750"/>
    <x v="1"/>
    <n v="4750"/>
    <s v="I"/>
    <s v="The Drouth"/>
    <s v="I - The Drouth"/>
    <x v="1220"/>
    <x v="0"/>
    <s v="Lottery"/>
    <x v="1"/>
    <b v="0"/>
    <n v="4750"/>
    <x v="1"/>
  </r>
  <r>
    <s v="L-400-0400"/>
    <s v="RBS Current Account (Lottery)"/>
    <s v="02"/>
    <s v="AP-PY"/>
    <x v="22"/>
    <s v="000000005581"/>
    <n v="1194"/>
    <s v="5414-182"/>
    <n v="0"/>
    <n v="978.66"/>
    <s v="TBIG102-The Big Lottery Fund  (Overheads)"/>
    <n v="-978.66"/>
    <n v="978.66"/>
    <x v="1"/>
    <n v="978.66"/>
    <s v="T"/>
    <s v="The Big Lottery Fund (Overheads)"/>
    <s v="T - The Big Lottery Fund (Overheads)"/>
    <x v="1073"/>
    <x v="28"/>
    <s v="Lottery"/>
    <x v="2"/>
    <b v="0"/>
    <n v="31956.649999999998"/>
    <x v="0"/>
  </r>
  <r>
    <s v="L-400-0400"/>
    <s v="RBS Current Account (Lottery)"/>
    <s v="02"/>
    <s v="AP-PY"/>
    <x v="22"/>
    <s v="000000005582"/>
    <n v="1194"/>
    <s v="5414-183"/>
    <n v="0"/>
    <n v="94.1"/>
    <s v="THIL102-Hilary Nicoll"/>
    <n v="-94.1"/>
    <n v="94.1"/>
    <x v="1"/>
    <n v="94.1"/>
    <s v="T"/>
    <s v="Hilary Nicoll"/>
    <s v="T - Hilary Nicoll"/>
    <x v="962"/>
    <x v="0"/>
    <s v="Lottery"/>
    <x v="2"/>
    <b v="0"/>
    <n v="5164.6000000000004"/>
    <x v="1"/>
  </r>
  <r>
    <s v="L-400-0400"/>
    <s v="RBS Current Account (Lottery)"/>
    <s v="02"/>
    <s v="AP-PY"/>
    <x v="22"/>
    <s v="000000005583"/>
    <n v="1194"/>
    <s v="5414-184"/>
    <n v="0"/>
    <n v="27.1"/>
    <s v="TJES101-Jess Abrams"/>
    <n v="-27.1"/>
    <n v="27.1"/>
    <x v="1"/>
    <n v="27.1"/>
    <s v="T"/>
    <s v="Jess Abrams"/>
    <s v="T - Jess Abrams"/>
    <x v="1221"/>
    <x v="0"/>
    <s v="Lottery"/>
    <x v="2"/>
    <b v="0"/>
    <n v="27.1"/>
    <x v="1"/>
  </r>
  <r>
    <s v="L-400-0400"/>
    <s v="RBS Current Account (Lottery)"/>
    <s v="02"/>
    <s v="AP-PY"/>
    <x v="23"/>
    <s v="000000005584"/>
    <n v="1194"/>
    <s v="5414-187"/>
    <n v="0"/>
    <n v="500"/>
    <s v="TBRI104-Brian Maycock"/>
    <n v="-500"/>
    <n v="500"/>
    <x v="1"/>
    <n v="500"/>
    <s v="T"/>
    <s v="Brian Maycock"/>
    <s v="T - Brian Maycock"/>
    <x v="163"/>
    <x v="0"/>
    <s v="Lottery"/>
    <x v="2"/>
    <b v="0"/>
    <n v="6000"/>
    <x v="1"/>
  </r>
  <r>
    <s v="L-400-0400"/>
    <s v="RBS Current Account (Lottery)"/>
    <s v="02"/>
    <s v="AP-PY"/>
    <x v="23"/>
    <s v="000000005585"/>
    <n v="1194"/>
    <s v="5414-188"/>
    <n v="0"/>
    <n v="241.94"/>
    <s v="TPET102-Pete Stollery"/>
    <n v="-241.94"/>
    <n v="241.94"/>
    <x v="1"/>
    <n v="241.94"/>
    <s v="T"/>
    <s v="Pete Stollery"/>
    <s v="T - Pete Stollery"/>
    <x v="1222"/>
    <x v="0"/>
    <s v="Lottery"/>
    <x v="2"/>
    <b v="0"/>
    <n v="241.94"/>
    <x v="1"/>
  </r>
  <r>
    <s v="L-400-0400"/>
    <s v="RBS Current Account (Lottery)"/>
    <s v="02"/>
    <s v="AP-PY"/>
    <x v="24"/>
    <s v="000000005586"/>
    <n v="1196"/>
    <s v="5415-20"/>
    <n v="0"/>
    <n v="960"/>
    <s v="G100059-Engage"/>
    <n v="-960"/>
    <n v="960"/>
    <x v="1"/>
    <n v="960"/>
    <s v="G"/>
    <s v="Engage"/>
    <s v="G - Engage"/>
    <x v="1223"/>
    <x v="0"/>
    <s v="Lottery"/>
    <x v="1"/>
    <b v="0"/>
    <n v="960"/>
    <x v="1"/>
  </r>
  <r>
    <s v="L-400-0400"/>
    <s v="RBS Current Account (Lottery)"/>
    <s v="02"/>
    <s v="AP-PY"/>
    <x v="24"/>
    <s v="000000005587"/>
    <n v="1196"/>
    <s v="5415-21"/>
    <n v="0"/>
    <n v="8250"/>
    <s v="G100284-Terra Incognita"/>
    <n v="-8250"/>
    <n v="8250"/>
    <x v="1"/>
    <n v="8250"/>
    <s v="G"/>
    <s v="Terra Incognita"/>
    <s v="G - Terra Incognita"/>
    <x v="1224"/>
    <x v="0"/>
    <s v="Lottery"/>
    <x v="1"/>
    <b v="0"/>
    <n v="58250"/>
    <x v="0"/>
  </r>
  <r>
    <s v="L-400-0400"/>
    <s v="RBS Current Account (Lottery)"/>
    <s v="02"/>
    <s v="AP-PY"/>
    <x v="24"/>
    <s v="000000005588"/>
    <n v="1196"/>
    <s v="5415-22"/>
    <n v="0"/>
    <n v="16219"/>
    <s v="G100285-Borders Book Festival"/>
    <n v="-16219"/>
    <n v="16219"/>
    <x v="1"/>
    <n v="16219"/>
    <s v="G"/>
    <s v="Borders Book Festival"/>
    <s v="G - Borders Book Festival"/>
    <x v="1225"/>
    <x v="0"/>
    <s v="Lottery"/>
    <x v="1"/>
    <b v="0"/>
    <n v="21625"/>
    <x v="1"/>
  </r>
  <r>
    <s v="L-400-0400"/>
    <s v="RBS Current Account (Lottery)"/>
    <s v="02"/>
    <s v="AP-PY"/>
    <x v="24"/>
    <s v="000000005589"/>
    <n v="1196"/>
    <s v="5415-23"/>
    <n v="0"/>
    <n v="4950"/>
    <s v="G100286-Charlotte Hathaway"/>
    <n v="-4950"/>
    <n v="4950"/>
    <x v="1"/>
    <n v="4950"/>
    <s v="G"/>
    <s v="Charlotte Hathaway"/>
    <s v="G - Charlotte Hathaway"/>
    <x v="1226"/>
    <x v="0"/>
    <s v="Lottery"/>
    <x v="1"/>
    <b v="0"/>
    <n v="4950"/>
    <x v="1"/>
  </r>
  <r>
    <s v="L-400-0400"/>
    <s v="RBS Current Account (Lottery)"/>
    <s v="02"/>
    <s v="AP-PY"/>
    <x v="24"/>
    <s v="000000005590"/>
    <n v="1196"/>
    <s v="5415-24"/>
    <n v="0"/>
    <n v="983"/>
    <s v="G100287-Erlend Tait"/>
    <n v="-983"/>
    <n v="983"/>
    <x v="1"/>
    <n v="983"/>
    <s v="G"/>
    <s v="Erlend Tait"/>
    <s v="G - Erlend Tait"/>
    <x v="1227"/>
    <x v="0"/>
    <s v="Lottery"/>
    <x v="1"/>
    <b v="0"/>
    <n v="1310"/>
    <x v="1"/>
  </r>
  <r>
    <s v="L-400-0400"/>
    <s v="RBS Current Account (Lottery)"/>
    <s v="02"/>
    <s v="AP-PY"/>
    <x v="24"/>
    <s v="000000005591"/>
    <n v="1196"/>
    <s v="5415-25"/>
    <n v="0"/>
    <n v="11250"/>
    <s v="G100288-Associazione Pisa Book Festival"/>
    <n v="-11250"/>
    <n v="11250"/>
    <x v="1"/>
    <n v="11250"/>
    <s v="G"/>
    <s v="Associazione Pisa Book Festival"/>
    <s v="G - Associazione Pisa Book Festival"/>
    <x v="1228"/>
    <x v="0"/>
    <s v="Lottery"/>
    <x v="1"/>
    <b v="0"/>
    <n v="15000"/>
    <x v="1"/>
  </r>
  <r>
    <s v="L-400-0400"/>
    <s v="RBS Current Account (Lottery)"/>
    <s v="02"/>
    <s v="AP-PY"/>
    <x v="24"/>
    <s v="000000005592"/>
    <n v="1196"/>
    <s v="5415-26"/>
    <n v="0"/>
    <n v="750"/>
    <s v="G100289-BOOK GROUP"/>
    <n v="-750"/>
    <n v="750"/>
    <x v="1"/>
    <n v="750"/>
    <s v="G"/>
    <s v="BOOK GROUP"/>
    <s v="G - BOOK GROUP"/>
    <x v="1229"/>
    <x v="0"/>
    <s v="Lottery"/>
    <x v="1"/>
    <b v="0"/>
    <n v="1000"/>
    <x v="1"/>
  </r>
  <r>
    <s v="L-400-0400"/>
    <s v="RBS Current Account (Lottery)"/>
    <s v="02"/>
    <s v="AP-PY"/>
    <x v="24"/>
    <s v="000000005593"/>
    <n v="1196"/>
    <s v="5415-27"/>
    <n v="0"/>
    <n v="1125"/>
    <s v="IBLA004-Black Camel Production"/>
    <n v="-1125"/>
    <n v="1125"/>
    <x v="1"/>
    <n v="1125"/>
    <s v="I"/>
    <s v="Black Camel Production"/>
    <s v="I - Black Camel Production"/>
    <x v="1163"/>
    <x v="0"/>
    <s v="Lottery"/>
    <x v="1"/>
    <b v="0"/>
    <n v="99513.17"/>
    <x v="0"/>
  </r>
  <r>
    <s v="L-400-0400"/>
    <s v="RBS Current Account (Lottery)"/>
    <s v="02"/>
    <s v="AP-PY"/>
    <x v="24"/>
    <s v="000000005594"/>
    <n v="1196"/>
    <s v="5415-28"/>
    <n v="0"/>
    <n v="12369.17"/>
    <s v="IEDI011-Edinburgh Printmakers Ltd"/>
    <n v="-12369.17"/>
    <n v="12369.17"/>
    <x v="1"/>
    <n v="12369.17"/>
    <s v="I"/>
    <s v="Edinburgh Printmakers Ltd"/>
    <s v="I - Edinburgh Printmakers Ltd"/>
    <x v="1230"/>
    <x v="0"/>
    <s v="Lottery"/>
    <x v="1"/>
    <b v="0"/>
    <n v="62897.91"/>
    <x v="0"/>
  </r>
  <r>
    <s v="L-400-0400"/>
    <s v="RBS Current Account (Lottery)"/>
    <s v="02"/>
    <s v="AP-PY"/>
    <x v="24"/>
    <s v="000000005595"/>
    <n v="1196"/>
    <s v="5415-29"/>
    <n v="0"/>
    <n v="40000"/>
    <s v="IGLA060-Glasgow Life"/>
    <n v="-40000"/>
    <n v="40000"/>
    <x v="1"/>
    <n v="40000"/>
    <s v="I"/>
    <s v="Glasgow Life"/>
    <s v="I - Glasgow Life"/>
    <x v="308"/>
    <x v="0"/>
    <s v="Lottery"/>
    <x v="1"/>
    <b v="1"/>
    <n v="194429"/>
    <x v="0"/>
  </r>
  <r>
    <s v="L-400-0400"/>
    <s v="RBS Current Account (Lottery)"/>
    <s v="02"/>
    <s v="AP-PY"/>
    <x v="24"/>
    <s v="000000005596"/>
    <n v="1196"/>
    <s v="5415-30"/>
    <n v="0"/>
    <n v="4643.5"/>
    <s v="IGLU003-The Glue Factory CIC,"/>
    <n v="-4643.5"/>
    <n v="4643.5"/>
    <x v="1"/>
    <n v="4643.5"/>
    <s v="I"/>
    <s v="The Glue Factory CIC,"/>
    <s v="I - The Glue Factory CIC,"/>
    <x v="1214"/>
    <x v="0"/>
    <s v="Lottery"/>
    <x v="1"/>
    <b v="0"/>
    <n v="18227.5"/>
    <x v="1"/>
  </r>
  <r>
    <s v="L-400-0400"/>
    <s v="RBS Current Account (Lottery)"/>
    <s v="02"/>
    <s v="AP-PY"/>
    <x v="24"/>
    <s v="000000005597"/>
    <n v="1196"/>
    <s v="5415-31"/>
    <n v="0"/>
    <n v="18338"/>
    <s v="IHOL001-Holdings Ecosse Ltd"/>
    <n v="-18338"/>
    <n v="18338"/>
    <x v="1"/>
    <n v="18338"/>
    <s v="I"/>
    <s v="Holdings Ecosse Ltd"/>
    <s v="I - Holdings Ecosse Ltd"/>
    <x v="1231"/>
    <x v="0"/>
    <s v="Lottery"/>
    <x v="1"/>
    <b v="0"/>
    <n v="18338"/>
    <x v="1"/>
  </r>
  <r>
    <s v="L-400-0400"/>
    <s v="RBS Current Account (Lottery)"/>
    <s v="02"/>
    <s v="AP-PY"/>
    <x v="24"/>
    <s v="000000005598"/>
    <n v="1196"/>
    <s v="5415-32"/>
    <n v="0"/>
    <n v="77540"/>
    <s v="IHOR003-Horsecross Arts Limited"/>
    <n v="-77540"/>
    <n v="77540"/>
    <x v="1"/>
    <n v="77540"/>
    <s v="I"/>
    <s v="Horsecross Arts Limited"/>
    <s v="I - Horsecross Arts Limited"/>
    <x v="1232"/>
    <x v="0"/>
    <s v="Lottery"/>
    <x v="1"/>
    <b v="1"/>
    <n v="136891"/>
    <x v="0"/>
  </r>
  <r>
    <s v="L-400-0400"/>
    <s v="RBS Current Account (Lottery)"/>
    <s v="02"/>
    <s v="AP-PY"/>
    <x v="24"/>
    <s v="000000005599"/>
    <n v="1196"/>
    <s v="5415-33"/>
    <n v="0"/>
    <n v="19890"/>
    <s v="IINI001-Initialize Films (Scotland) Ltd"/>
    <n v="-19890"/>
    <n v="19890"/>
    <x v="1"/>
    <n v="19890"/>
    <s v="I"/>
    <s v="Initialize Films (Scotland) Ltd"/>
    <s v="I - Initialize Films (Scotland) Ltd"/>
    <x v="628"/>
    <x v="0"/>
    <s v="Lottery"/>
    <x v="1"/>
    <b v="0"/>
    <n v="128815"/>
    <x v="0"/>
  </r>
  <r>
    <s v="L-400-0400"/>
    <s v="RBS Current Account (Lottery)"/>
    <s v="02"/>
    <s v="AP-PY"/>
    <x v="24"/>
    <s v="000000005600"/>
    <n v="1196"/>
    <s v="5415-34"/>
    <n v="0"/>
    <n v="7500"/>
    <s v="ISCO096-Scottish Borders Council"/>
    <n v="-7500"/>
    <n v="7500"/>
    <x v="1"/>
    <n v="7500"/>
    <s v="I"/>
    <s v="Scottish Borders Council"/>
    <s v="I - Scottish Borders Council"/>
    <x v="435"/>
    <x v="0"/>
    <s v="Lottery"/>
    <x v="1"/>
    <b v="0"/>
    <n v="342359.46"/>
    <x v="0"/>
  </r>
  <r>
    <s v="L-400-0400"/>
    <s v="RBS Current Account (Lottery)"/>
    <s v="02"/>
    <s v="AP-PY"/>
    <x v="24"/>
    <s v="000000005601"/>
    <n v="1196"/>
    <s v="5415-35"/>
    <n v="0"/>
    <n v="7125"/>
    <s v="ISEA001-Seall"/>
    <n v="-7125"/>
    <n v="7125"/>
    <x v="1"/>
    <n v="7125"/>
    <s v="I"/>
    <s v="Seall"/>
    <s v="I - Seall"/>
    <x v="1233"/>
    <x v="0"/>
    <s v="Lottery"/>
    <x v="1"/>
    <b v="0"/>
    <n v="19125"/>
    <x v="1"/>
  </r>
  <r>
    <s v="L-400-0400"/>
    <s v="RBS Current Account (Lottery)"/>
    <s v="02"/>
    <s v="AP-PY"/>
    <x v="24"/>
    <s v="000000005602"/>
    <n v="1196"/>
    <s v="5415-36"/>
    <n v="0"/>
    <n v="3725"/>
    <s v="ISTI101-Stills Gallery"/>
    <n v="-3725"/>
    <n v="3725"/>
    <x v="1"/>
    <n v="3725"/>
    <s v="I"/>
    <s v="Stills Gallery"/>
    <s v="I - Stills Gallery"/>
    <x v="1102"/>
    <x v="0"/>
    <s v="Lottery"/>
    <x v="1"/>
    <b v="0"/>
    <n v="75815"/>
    <x v="0"/>
  </r>
  <r>
    <s v="L-400-0400"/>
    <s v="RBS Current Account (Lottery)"/>
    <s v="02"/>
    <s v="AP-PY"/>
    <x v="24"/>
    <s v="000000005603"/>
    <n v="1196"/>
    <s v="5415-37"/>
    <n v="0"/>
    <n v="500"/>
    <s v="ITRA007-Traditional Music &amp; Song Association  (TMSA)"/>
    <n v="-500"/>
    <n v="500"/>
    <x v="1"/>
    <n v="500"/>
    <s v="I"/>
    <s v="Traditional Music &amp; Song Association (TMSA)"/>
    <s v="I - Traditional Music &amp; Song Association (TMSA)"/>
    <x v="1234"/>
    <x v="0"/>
    <s v="Lottery"/>
    <x v="1"/>
    <b v="0"/>
    <n v="500"/>
    <x v="1"/>
  </r>
  <r>
    <s v="L-400-0400"/>
    <s v="RBS Current Account (Lottery)"/>
    <s v="02"/>
    <s v="AP-PY"/>
    <x v="24"/>
    <s v="000000005604"/>
    <n v="1196"/>
    <s v="5415-38"/>
    <n v="0"/>
    <n v="3750"/>
    <s v="IUZA001-UZ Arts"/>
    <n v="-3750"/>
    <n v="3750"/>
    <x v="1"/>
    <n v="3750"/>
    <s v="I"/>
    <s v="UZ Arts"/>
    <s v="I - UZ Arts"/>
    <x v="1235"/>
    <x v="0"/>
    <s v="Lottery"/>
    <x v="1"/>
    <b v="0"/>
    <n v="3750"/>
    <x v="1"/>
  </r>
  <r>
    <s v="L-400-0400"/>
    <s v="RBS Current Account (Lottery)"/>
    <s v="02"/>
    <s v="AP-PY"/>
    <x v="26"/>
    <s v="000000005605"/>
    <n v="1201"/>
    <s v="5421-53"/>
    <n v="0"/>
    <n v="500"/>
    <s v="G100010-Corinne Orton"/>
    <n v="-500"/>
    <n v="500"/>
    <x v="1"/>
    <n v="500"/>
    <s v="G"/>
    <s v="Corinne Orton"/>
    <s v="G - Corinne Orton"/>
    <x v="1236"/>
    <x v="0"/>
    <s v="Lottery"/>
    <x v="1"/>
    <b v="0"/>
    <n v="500"/>
    <x v="1"/>
  </r>
  <r>
    <s v="L-400-0400"/>
    <s v="RBS Current Account (Lottery)"/>
    <s v="02"/>
    <s v="AP-PY"/>
    <x v="26"/>
    <s v="000000005606"/>
    <n v="1201"/>
    <s v="5421-54"/>
    <n v="0"/>
    <n v="52500"/>
    <s v="G100034-Magnetic North Theatre Productions"/>
    <n v="-52500"/>
    <n v="52500"/>
    <x v="1"/>
    <n v="52500"/>
    <s v="G"/>
    <s v="Magnetic North Theatre Productions"/>
    <s v="G - Magnetic North Theatre Productions"/>
    <x v="1237"/>
    <x v="0"/>
    <s v="Lottery"/>
    <x v="1"/>
    <b v="1"/>
    <n v="54500"/>
    <x v="0"/>
  </r>
  <r>
    <s v="L-400-0400"/>
    <s v="RBS Current Account (Lottery)"/>
    <s v="02"/>
    <s v="AP-PY"/>
    <x v="26"/>
    <s v="000000005607"/>
    <n v="1201"/>
    <s v="5421-55"/>
    <n v="0"/>
    <n v="26500"/>
    <s v="G100052-Hands up for Trad"/>
    <n v="-26500"/>
    <n v="26500"/>
    <x v="1"/>
    <n v="26500"/>
    <s v="G"/>
    <s v="Hands up for Trad"/>
    <s v="G - Hands up for Trad"/>
    <x v="306"/>
    <x v="0"/>
    <s v="Lottery"/>
    <x v="1"/>
    <b v="1"/>
    <n v="215127"/>
    <x v="0"/>
  </r>
  <r>
    <s v="L-400-0400"/>
    <s v="RBS Current Account (Lottery)"/>
    <s v="02"/>
    <s v="AP-PY"/>
    <x v="26"/>
    <s v="000000005608"/>
    <n v="1201"/>
    <s v="5421-56"/>
    <n v="0"/>
    <n v="11100"/>
    <s v="G100058-Catriona Duff"/>
    <n v="-11100"/>
    <n v="11100"/>
    <x v="1"/>
    <n v="11100"/>
    <s v="G"/>
    <s v="Catriona Duff"/>
    <s v="G - Catriona Duff"/>
    <x v="1238"/>
    <x v="0"/>
    <s v="Lottery"/>
    <x v="1"/>
    <b v="0"/>
    <n v="17807"/>
    <x v="1"/>
  </r>
  <r>
    <s v="L-400-0400"/>
    <s v="RBS Current Account (Lottery)"/>
    <s v="02"/>
    <s v="AP-PY"/>
    <x v="26"/>
    <s v="000000005609"/>
    <n v="1201"/>
    <s v="5421-57"/>
    <n v="0"/>
    <n v="3750"/>
    <s v="G100070-Robert P Heaslip"/>
    <n v="-3750"/>
    <n v="3750"/>
    <x v="1"/>
    <n v="3750"/>
    <s v="G"/>
    <s v="Robert P Heaslip"/>
    <s v="G - Robert P Heaslip"/>
    <x v="1239"/>
    <x v="0"/>
    <s v="Lottery"/>
    <x v="1"/>
    <b v="0"/>
    <n v="3750"/>
    <x v="1"/>
  </r>
  <r>
    <s v="L-400-0400"/>
    <s v="RBS Current Account (Lottery)"/>
    <s v="02"/>
    <s v="AP-PY"/>
    <x v="26"/>
    <s v="000000005610"/>
    <n v="1201"/>
    <s v="5421-58"/>
    <n v="0"/>
    <n v="48750"/>
    <s v="G100291-Edinburgh Jazz and Blues Festival Limited"/>
    <n v="-48750"/>
    <n v="48750"/>
    <x v="1"/>
    <n v="48750"/>
    <s v="G"/>
    <s v="Edinburgh Jazz and Blues Festival Limited"/>
    <s v="G - Edinburgh Jazz and Blues Festival Limited"/>
    <x v="1240"/>
    <x v="0"/>
    <s v="Lottery"/>
    <x v="1"/>
    <b v="1"/>
    <n v="65000"/>
    <x v="0"/>
  </r>
  <r>
    <s v="L-400-0400"/>
    <s v="RBS Current Account (Lottery)"/>
    <s v="02"/>
    <s v="AP-PY"/>
    <x v="26"/>
    <s v="000000005611"/>
    <n v="1201"/>
    <s v="5421-59"/>
    <n v="0"/>
    <n v="6750"/>
    <s v="G100292-Dallahan"/>
    <n v="-6750"/>
    <n v="6750"/>
    <x v="1"/>
    <n v="6750"/>
    <s v="G"/>
    <s v="Dallahan"/>
    <s v="G - Dallahan"/>
    <x v="1241"/>
    <x v="0"/>
    <s v="Lottery"/>
    <x v="1"/>
    <b v="0"/>
    <n v="6750"/>
    <x v="1"/>
  </r>
  <r>
    <s v="L-400-0400"/>
    <s v="RBS Current Account (Lottery)"/>
    <s v="02"/>
    <s v="AP-PY"/>
    <x v="26"/>
    <s v="000000005612"/>
    <n v="1201"/>
    <s v="5421-60"/>
    <n v="0"/>
    <n v="2421"/>
    <s v="G100293-Sophie Ferguson"/>
    <n v="-2421"/>
    <n v="2421"/>
    <x v="1"/>
    <n v="2421"/>
    <s v="G"/>
    <s v="Sophie Ferguson"/>
    <s v="G - Sophie Ferguson"/>
    <x v="1242"/>
    <x v="0"/>
    <s v="Lottery"/>
    <x v="1"/>
    <b v="0"/>
    <n v="3228"/>
    <x v="1"/>
  </r>
  <r>
    <s v="L-400-0400"/>
    <s v="RBS Current Account (Lottery)"/>
    <s v="02"/>
    <s v="AP-PY"/>
    <x v="26"/>
    <s v="000000005613"/>
    <n v="1201"/>
    <s v="5421-61"/>
    <n v="0"/>
    <n v="73943"/>
    <s v="G100294-Live Music Now"/>
    <n v="-73943"/>
    <n v="73943"/>
    <x v="1"/>
    <n v="73943"/>
    <s v="G"/>
    <s v="Live Music Now"/>
    <s v="G - Live Music Now"/>
    <x v="1243"/>
    <x v="0"/>
    <s v="Lottery"/>
    <x v="1"/>
    <b v="1"/>
    <n v="75943"/>
    <x v="0"/>
  </r>
  <r>
    <s v="L-400-0400"/>
    <s v="RBS Current Account (Lottery)"/>
    <s v="02"/>
    <s v="AP-PY"/>
    <x v="26"/>
    <s v="000000005614"/>
    <n v="1201"/>
    <s v="5421-62"/>
    <n v="0"/>
    <n v="2250"/>
    <s v="G100295-Chris Dyson"/>
    <n v="-2250"/>
    <n v="2250"/>
    <x v="1"/>
    <n v="2250"/>
    <s v="G"/>
    <s v="Chris Dyson"/>
    <s v="G - Chris Dyson"/>
    <x v="1244"/>
    <x v="0"/>
    <s v="Lottery"/>
    <x v="1"/>
    <b v="0"/>
    <n v="3000"/>
    <x v="1"/>
  </r>
  <r>
    <s v="L-400-0400"/>
    <s v="RBS Current Account (Lottery)"/>
    <s v="02"/>
    <s v="AP-PY"/>
    <x v="26"/>
    <s v="000000005615"/>
    <n v="1201"/>
    <s v="5421-63"/>
    <n v="0"/>
    <n v="24812"/>
    <s v="G100296-Toonspeak Young PeopleÔÇÖs Theatre"/>
    <n v="-24812"/>
    <n v="24812"/>
    <x v="1"/>
    <n v="24812"/>
    <s v="G"/>
    <s v="Toonspeak Young PeopleÔÇÖs Theatre"/>
    <s v="G - Toonspeak Young PeopleÔÇÖs Theatre"/>
    <x v="1245"/>
    <x v="0"/>
    <s v="Lottery"/>
    <x v="1"/>
    <b v="0"/>
    <n v="43082"/>
    <x v="0"/>
  </r>
  <r>
    <s v="L-400-0400"/>
    <s v="RBS Current Account (Lottery)"/>
    <s v="02"/>
    <s v="AP-PY"/>
    <x v="26"/>
    <s v="000000005616"/>
    <n v="1201"/>
    <s v="5421-64"/>
    <n v="0"/>
    <n v="3375"/>
    <s v="G100297-Ursula Hunter"/>
    <n v="-3375"/>
    <n v="3375"/>
    <x v="1"/>
    <n v="3375"/>
    <s v="G"/>
    <s v="Ursula Hunter"/>
    <s v="G - Ursula Hunter"/>
    <x v="1246"/>
    <x v="0"/>
    <s v="Lottery"/>
    <x v="1"/>
    <b v="0"/>
    <n v="4440.5"/>
    <x v="1"/>
  </r>
  <r>
    <s v="L-400-0400"/>
    <s v="RBS Current Account (Lottery)"/>
    <s v="02"/>
    <s v="AP-PY"/>
    <x v="26"/>
    <s v="000000005617"/>
    <n v="1201"/>
    <s v="5421-65"/>
    <n v="0"/>
    <n v="1125"/>
    <s v="G100299-Carla Novi"/>
    <n v="-1125"/>
    <n v="1125"/>
    <x v="1"/>
    <n v="1125"/>
    <s v="G"/>
    <s v="Carla Novi"/>
    <s v="G - Carla Novi"/>
    <x v="1247"/>
    <x v="0"/>
    <s v="Lottery"/>
    <x v="1"/>
    <b v="0"/>
    <n v="1500"/>
    <x v="1"/>
  </r>
  <r>
    <s v="L-400-0400"/>
    <s v="RBS Current Account (Lottery)"/>
    <s v="02"/>
    <s v="AP-PY"/>
    <x v="26"/>
    <s v="000000005618"/>
    <n v="1201"/>
    <s v="5421-66"/>
    <n v="0"/>
    <n v="3750"/>
    <s v="G100300-Juli Bola├▒os-Durman"/>
    <n v="-3750"/>
    <n v="3750"/>
    <x v="1"/>
    <n v="3750"/>
    <s v="G"/>
    <s v="Juli Bola├▒os-Durman"/>
    <s v="G - Juli Bola├▒os-Durman"/>
    <x v="1248"/>
    <x v="0"/>
    <s v="Lottery"/>
    <x v="1"/>
    <b v="0"/>
    <n v="3750"/>
    <x v="1"/>
  </r>
  <r>
    <s v="L-400-0400"/>
    <s v="RBS Current Account (Lottery)"/>
    <s v="02"/>
    <s v="AP-PY"/>
    <x v="26"/>
    <s v="000000005619"/>
    <n v="1201"/>
    <s v="5421-67"/>
    <n v="0"/>
    <n v="1500"/>
    <s v="G100301-Michael James Hunter"/>
    <n v="-1500"/>
    <n v="1500"/>
    <x v="1"/>
    <n v="1500"/>
    <s v="G"/>
    <s v="Michael James Hunter"/>
    <s v="G - Michael James Hunter"/>
    <x v="1249"/>
    <x v="0"/>
    <s v="Lottery"/>
    <x v="1"/>
    <b v="0"/>
    <n v="1815"/>
    <x v="1"/>
  </r>
  <r>
    <s v="L-400-0400"/>
    <s v="RBS Current Account (Lottery)"/>
    <s v="02"/>
    <s v="AP-PY"/>
    <x v="26"/>
    <s v="000000005620"/>
    <n v="1201"/>
    <s v="5421-68"/>
    <n v="0"/>
    <n v="3750"/>
    <s v="G100302-Dunbar Festival of Words"/>
    <n v="-3750"/>
    <n v="3750"/>
    <x v="1"/>
    <n v="3750"/>
    <s v="G"/>
    <s v="Dunbar Festival of Words"/>
    <s v="G - Dunbar Festival of Words"/>
    <x v="1250"/>
    <x v="0"/>
    <s v="Lottery"/>
    <x v="1"/>
    <b v="0"/>
    <n v="3750"/>
    <x v="1"/>
  </r>
  <r>
    <s v="L-400-0400"/>
    <s v="RBS Current Account (Lottery)"/>
    <s v="02"/>
    <s v="AP-PY"/>
    <x v="26"/>
    <s v="000000005621"/>
    <n v="1201"/>
    <s v="5421-69"/>
    <n v="0"/>
    <n v="6953"/>
    <s v="G100303-Clare Hunter"/>
    <n v="-6953"/>
    <n v="6953"/>
    <x v="1"/>
    <n v="6953"/>
    <s v="G"/>
    <s v="Clare Hunter"/>
    <s v="G - Clare Hunter"/>
    <x v="1251"/>
    <x v="0"/>
    <s v="Lottery"/>
    <x v="1"/>
    <b v="0"/>
    <n v="6953"/>
    <x v="1"/>
  </r>
  <r>
    <s v="L-400-0400"/>
    <s v="RBS Current Account (Lottery)"/>
    <s v="02"/>
    <s v="AP-PY"/>
    <x v="26"/>
    <s v="000000005622"/>
    <n v="1201"/>
    <s v="5421-70"/>
    <n v="0"/>
    <n v="6000"/>
    <s v="G100304-Decade Events"/>
    <n v="-6000"/>
    <n v="6000"/>
    <x v="1"/>
    <n v="6000"/>
    <s v="G"/>
    <s v="Decade Events"/>
    <s v="G - Decade Events"/>
    <x v="1252"/>
    <x v="0"/>
    <s v="Lottery"/>
    <x v="1"/>
    <b v="0"/>
    <n v="6000"/>
    <x v="1"/>
  </r>
  <r>
    <s v="L-400-0400"/>
    <s v="RBS Current Account (Lottery)"/>
    <s v="02"/>
    <s v="AP-PY"/>
    <x v="26"/>
    <s v="000000005623"/>
    <n v="1201"/>
    <s v="5421-71"/>
    <n v="0"/>
    <n v="9000"/>
    <s v="G100305-Sarah Lowndes"/>
    <n v="-9000"/>
    <n v="9000"/>
    <x v="1"/>
    <n v="9000"/>
    <s v="G"/>
    <s v="Sarah Lowndes"/>
    <s v="G - Sarah Lowndes"/>
    <x v="1253"/>
    <x v="0"/>
    <s v="Lottery"/>
    <x v="1"/>
    <b v="0"/>
    <n v="9000"/>
    <x v="1"/>
  </r>
  <r>
    <s v="L-400-0400"/>
    <s v="RBS Current Account (Lottery)"/>
    <s v="02"/>
    <s v="AP-PY"/>
    <x v="26"/>
    <s v="000000005624"/>
    <n v="1201"/>
    <s v="5421-72"/>
    <n v="0"/>
    <n v="2625"/>
    <s v="IABE011-Aberdeenshire Council"/>
    <n v="-2625"/>
    <n v="2625"/>
    <x v="1"/>
    <n v="2625"/>
    <s v="I"/>
    <s v="Aberdeenshire Council"/>
    <s v="I - Aberdeenshire Council"/>
    <x v="455"/>
    <x v="0"/>
    <s v="Lottery"/>
    <x v="1"/>
    <b v="0"/>
    <n v="787279"/>
    <x v="0"/>
  </r>
  <r>
    <s v="L-400-0400"/>
    <s v="RBS Current Account (Lottery)"/>
    <s v="02"/>
    <s v="AP-PY"/>
    <x v="26"/>
    <s v="000000005625"/>
    <n v="1201"/>
    <s v="5421-73"/>
    <n v="0"/>
    <n v="3000"/>
    <s v="IACP001-AC Projects/Alternative Currents Ltd"/>
    <n v="-3000"/>
    <n v="3000"/>
    <x v="1"/>
    <n v="3000"/>
    <s v="I"/>
    <s v="AC Projects/Alternative Currents Ltd"/>
    <s v="I - AC Projects/Alternative Currents Ltd"/>
    <x v="1254"/>
    <x v="0"/>
    <s v="Lottery"/>
    <x v="1"/>
    <b v="0"/>
    <n v="5700"/>
    <x v="1"/>
  </r>
  <r>
    <s v="L-400-0400"/>
    <s v="RBS Current Account (Lottery)"/>
    <s v="02"/>
    <s v="AP-PY"/>
    <x v="26"/>
    <s v="000000005626"/>
    <n v="1201"/>
    <s v="5421-74"/>
    <n v="0"/>
    <n v="14000"/>
    <s v="IALL001-All or Nothing Dance and Aerial Theatre"/>
    <n v="-14000"/>
    <n v="14000"/>
    <x v="1"/>
    <n v="14000"/>
    <s v="I"/>
    <s v="All or Nothing Dance and Aerial Theatre"/>
    <s v="I - All or Nothing Dance and Aerial Theatre"/>
    <x v="1255"/>
    <x v="0"/>
    <s v="Lottery"/>
    <x v="1"/>
    <b v="0"/>
    <n v="19920"/>
    <x v="1"/>
  </r>
  <r>
    <s v="L-400-0400"/>
    <s v="RBS Current Account (Lottery)"/>
    <s v="02"/>
    <s v="AP-PY"/>
    <x v="26"/>
    <s v="000000005627"/>
    <n v="1201"/>
    <s v="5421-75"/>
    <n v="0"/>
    <n v="7500"/>
    <s v="IAYR003-Ayr Gaiety Partnership Ltd"/>
    <n v="-7500"/>
    <n v="7500"/>
    <x v="1"/>
    <n v="7500"/>
    <s v="I"/>
    <s v="Ayr Gaiety Partnership Ltd"/>
    <s v="I - Ayr Gaiety Partnership Ltd"/>
    <x v="743"/>
    <x v="0"/>
    <s v="Lottery"/>
    <x v="1"/>
    <b v="0"/>
    <n v="167100"/>
    <x v="0"/>
  </r>
  <r>
    <s v="L-400-0400"/>
    <s v="RBS Current Account (Lottery)"/>
    <s v="02"/>
    <s v="AP-PY"/>
    <x v="26"/>
    <s v="000000005628"/>
    <n v="1201"/>
    <s v="5421-76"/>
    <n v="0"/>
    <n v="11500"/>
    <s v="IBAL001-Ballet Lorent Limited"/>
    <n v="-11500"/>
    <n v="11500"/>
    <x v="1"/>
    <n v="11500"/>
    <s v="I"/>
    <s v="Ballet Lorent Limited"/>
    <s v="I - Ballet Lorent Limited"/>
    <x v="1256"/>
    <x v="0"/>
    <s v="Lottery"/>
    <x v="1"/>
    <b v="0"/>
    <n v="11500"/>
    <x v="1"/>
  </r>
  <r>
    <s v="L-400-0400"/>
    <s v="RBS Current Account (Lottery)"/>
    <s v="02"/>
    <s v="AP-PY"/>
    <x v="26"/>
    <s v="000000005629"/>
    <n v="1201"/>
    <s v="5421-77"/>
    <n v="0"/>
    <n v="1125"/>
    <s v="IBLA008-Blazing Griffin Limited"/>
    <n v="-1125"/>
    <n v="1125"/>
    <x v="1"/>
    <n v="1125"/>
    <s v="I"/>
    <s v="Blazing Griffin Limited"/>
    <s v="I - Blazing Griffin Limited"/>
    <x v="1257"/>
    <x v="0"/>
    <s v="Lottery"/>
    <x v="1"/>
    <b v="0"/>
    <n v="2625"/>
    <x v="1"/>
  </r>
  <r>
    <s v="L-400-0400"/>
    <s v="RBS Current Account (Lottery)"/>
    <s v="02"/>
    <s v="AP-PY"/>
    <x v="26"/>
    <s v="000000005630"/>
    <n v="1201"/>
    <s v="5421-78"/>
    <n v="0"/>
    <n v="5000"/>
    <s v="IBOR004-Alchemy Film and Arts"/>
    <n v="-5000"/>
    <n v="5000"/>
    <x v="1"/>
    <n v="5000"/>
    <s v="I"/>
    <s v="Alchemy Film and Arts"/>
    <s v="I - Alchemy Film and Arts"/>
    <x v="1258"/>
    <x v="0"/>
    <s v="Lottery"/>
    <x v="1"/>
    <b v="0"/>
    <n v="5000"/>
    <x v="1"/>
  </r>
  <r>
    <s v="L-400-0400"/>
    <s v="RBS Current Account (Lottery)"/>
    <s v="02"/>
    <s v="AP-PY"/>
    <x v="26"/>
    <s v="000000005631"/>
    <n v="1201"/>
    <s v="5421-79"/>
    <n v="0"/>
    <n v="2500"/>
    <s v="IBUR001-Burnsong Limited"/>
    <n v="-2500"/>
    <n v="2500"/>
    <x v="1"/>
    <n v="2500"/>
    <s v="I"/>
    <s v="Burnsong Limited"/>
    <s v="I - Burnsong Limited"/>
    <x v="1259"/>
    <x v="0"/>
    <s v="Lottery"/>
    <x v="1"/>
    <b v="0"/>
    <n v="2500"/>
    <x v="1"/>
  </r>
  <r>
    <s v="L-400-0400"/>
    <s v="RBS Current Account (Lottery)"/>
    <s v="02"/>
    <s v="AP-PY"/>
    <x v="26"/>
    <s v="000000005632"/>
    <n v="1201"/>
    <s v="5421-80"/>
    <n v="0"/>
    <n v="9000"/>
    <s v="ICAR012-Care Inspectorate"/>
    <n v="-9000"/>
    <n v="9000"/>
    <x v="1"/>
    <n v="9000"/>
    <s v="I"/>
    <s v="Care Inspectorate"/>
    <s v="I - Care Inspectorate"/>
    <x v="1260"/>
    <x v="0"/>
    <s v="Lottery"/>
    <x v="1"/>
    <b v="0"/>
    <n v="9000"/>
    <x v="1"/>
  </r>
  <r>
    <s v="L-400-0400"/>
    <s v="RBS Current Account (Lottery)"/>
    <s v="02"/>
    <s v="AP-PY"/>
    <x v="26"/>
    <s v="000000005633"/>
    <n v="1201"/>
    <s v="5421-81"/>
    <n v="0"/>
    <n v="4998"/>
    <s v="ICLA002-Claire Docherty"/>
    <n v="-4998"/>
    <n v="4998"/>
    <x v="1"/>
    <n v="4998"/>
    <s v="I"/>
    <s v="Claire Docherty"/>
    <s v="I - Claire Docherty"/>
    <x v="1261"/>
    <x v="0"/>
    <s v="Lottery"/>
    <x v="1"/>
    <b v="0"/>
    <n v="4998"/>
    <x v="1"/>
  </r>
  <r>
    <s v="L-400-0400"/>
    <s v="RBS Current Account (Lottery)"/>
    <s v="02"/>
    <s v="AP-PY"/>
    <x v="26"/>
    <s v="000000005634"/>
    <n v="1201"/>
    <s v="5421-82"/>
    <n v="0"/>
    <n v="514"/>
    <s v="IDAV009-David Gallacher"/>
    <n v="-514"/>
    <n v="514"/>
    <x v="1"/>
    <n v="514"/>
    <s v="I"/>
    <s v="David Gallacher"/>
    <s v="I - David Gallacher"/>
    <x v="1262"/>
    <x v="0"/>
    <s v="Lottery"/>
    <x v="1"/>
    <b v="0"/>
    <n v="514"/>
    <x v="1"/>
  </r>
  <r>
    <s v="L-400-0400"/>
    <s v="RBS Current Account (Lottery)"/>
    <s v="02"/>
    <s v="AP-PY"/>
    <x v="26"/>
    <s v="000000005635"/>
    <n v="1201"/>
    <s v="5421-83"/>
    <n v="0"/>
    <n v="1250"/>
    <s v="IDAV011-David Paul Jones"/>
    <n v="-1250"/>
    <n v="1250"/>
    <x v="1"/>
    <n v="1250"/>
    <s v="I"/>
    <s v="David Paul Jones"/>
    <s v="I - David Paul Jones"/>
    <x v="1263"/>
    <x v="0"/>
    <s v="Lottery"/>
    <x v="1"/>
    <b v="0"/>
    <n v="1250"/>
    <x v="1"/>
  </r>
  <r>
    <s v="L-400-0400"/>
    <s v="RBS Current Account (Lottery)"/>
    <s v="02"/>
    <s v="AP-PY"/>
    <x v="26"/>
    <s v="000000005636"/>
    <n v="1201"/>
    <s v="5421-84"/>
    <n v="0"/>
    <n v="7500"/>
    <s v="IEIL001-Eileen Gatt"/>
    <n v="-7500"/>
    <n v="7500"/>
    <x v="1"/>
    <n v="7500"/>
    <s v="I"/>
    <s v="Eileen Gatt"/>
    <s v="I - Eileen Gatt"/>
    <x v="1264"/>
    <x v="0"/>
    <s v="Lottery"/>
    <x v="1"/>
    <b v="0"/>
    <n v="7500"/>
    <x v="1"/>
  </r>
  <r>
    <s v="L-400-0400"/>
    <s v="RBS Current Account (Lottery)"/>
    <s v="02"/>
    <s v="AP-PY"/>
    <x v="26"/>
    <s v="000000005637"/>
    <n v="1201"/>
    <s v="5421-85"/>
    <n v="0"/>
    <n v="1125"/>
    <s v="IFAC001-Faction North Ltd"/>
    <n v="-1125"/>
    <n v="1125"/>
    <x v="1"/>
    <n v="1125"/>
    <s v="I"/>
    <s v="Faction North Ltd"/>
    <s v="I - Faction North Ltd"/>
    <x v="1265"/>
    <x v="0"/>
    <s v="Lottery"/>
    <x v="1"/>
    <b v="0"/>
    <n v="7250"/>
    <x v="1"/>
  </r>
  <r>
    <s v="L-400-0400"/>
    <s v="RBS Current Account (Lottery)"/>
    <s v="02"/>
    <s v="AP-PY"/>
    <x v="26"/>
    <s v="000000005638"/>
    <n v="1201"/>
    <s v="5421-86"/>
    <n v="0"/>
    <n v="12000"/>
    <s v="IGLA060-Glasgow Life"/>
    <n v="-12000"/>
    <n v="12000"/>
    <x v="1"/>
    <n v="12000"/>
    <s v="I"/>
    <s v="Glasgow Life"/>
    <s v="I - Glasgow Life"/>
    <x v="308"/>
    <x v="0"/>
    <s v="Lottery"/>
    <x v="1"/>
    <b v="0"/>
    <n v="194429"/>
    <x v="0"/>
  </r>
  <r>
    <s v="L-400-0400"/>
    <s v="RBS Current Account (Lottery)"/>
    <s v="02"/>
    <s v="AP-PY"/>
    <x v="26"/>
    <s v="000000005639"/>
    <n v="1201"/>
    <s v="5421-87"/>
    <n v="0"/>
    <n v="2075"/>
    <s v="IIAI002-Iain Morrison"/>
    <n v="-2075"/>
    <n v="2075"/>
    <x v="1"/>
    <n v="2075"/>
    <s v="I"/>
    <s v="Iain Morrison"/>
    <s v="I - Iain Morrison"/>
    <x v="1266"/>
    <x v="0"/>
    <s v="Lottery"/>
    <x v="1"/>
    <b v="0"/>
    <n v="2075"/>
    <x v="1"/>
  </r>
  <r>
    <s v="L-400-0400"/>
    <s v="RBS Current Account (Lottery)"/>
    <s v="02"/>
    <s v="AP-PY"/>
    <x v="26"/>
    <s v="000000005640"/>
    <n v="1201"/>
    <s v="5421-88"/>
    <n v="0"/>
    <n v="34000"/>
    <s v="IINI001-Initialize Films (Scotland) Ltd"/>
    <n v="-34000"/>
    <n v="34000"/>
    <x v="1"/>
    <n v="34000"/>
    <s v="I"/>
    <s v="Initialize Films (Scotland) Ltd"/>
    <s v="I - Initialize Films (Scotland) Ltd"/>
    <x v="628"/>
    <x v="0"/>
    <s v="Lottery"/>
    <x v="1"/>
    <b v="1"/>
    <n v="128815"/>
    <x v="0"/>
  </r>
  <r>
    <s v="L-400-0400"/>
    <s v="RBS Current Account (Lottery)"/>
    <s v="02"/>
    <s v="AP-PY"/>
    <x v="26"/>
    <s v="000000005641"/>
    <n v="1201"/>
    <s v="5421-89"/>
    <n v="0"/>
    <n v="25500"/>
    <s v="IJOU001-Journey Pictures Ltd"/>
    <n v="-25500"/>
    <n v="25500"/>
    <x v="1"/>
    <n v="25500"/>
    <s v="I"/>
    <s v="Journey Pictures Ltd"/>
    <s v="I - Journey Pictures Ltd"/>
    <x v="1267"/>
    <x v="0"/>
    <s v="Lottery"/>
    <x v="1"/>
    <b v="1"/>
    <n v="33000"/>
    <x v="0"/>
  </r>
  <r>
    <s v="L-400-0400"/>
    <s v="RBS Current Account (Lottery)"/>
    <s v="02"/>
    <s v="AP-PY"/>
    <x v="26"/>
    <s v="000000005642"/>
    <n v="1201"/>
    <s v="5421-90"/>
    <n v="0"/>
    <n v="4962"/>
    <s v="ILAB001-La Banda Ltd"/>
    <n v="-4962"/>
    <n v="4962"/>
    <x v="1"/>
    <n v="4962"/>
    <s v="I"/>
    <s v="La Banda Ltd"/>
    <s v="I - La Banda Ltd"/>
    <x v="1268"/>
    <x v="0"/>
    <s v="Lottery"/>
    <x v="1"/>
    <b v="0"/>
    <n v="4962"/>
    <x v="1"/>
  </r>
  <r>
    <s v="L-400-0400"/>
    <s v="RBS Current Account (Lottery)"/>
    <s v="02"/>
    <s v="AP-PY"/>
    <x v="26"/>
    <s v="000000005643"/>
    <n v="1201"/>
    <s v="5421-91"/>
    <n v="0"/>
    <n v="1125"/>
    <s v="IMAG004-Magic Monkey Films"/>
    <n v="-1125"/>
    <n v="1125"/>
    <x v="1"/>
    <n v="1125"/>
    <s v="I"/>
    <s v="Magic Monkey Films"/>
    <s v="I - Magic Monkey Films"/>
    <x v="1269"/>
    <x v="0"/>
    <s v="Lottery"/>
    <x v="1"/>
    <b v="0"/>
    <n v="1500"/>
    <x v="1"/>
  </r>
  <r>
    <s v="L-400-0400"/>
    <s v="RBS Current Account (Lottery)"/>
    <s v="02"/>
    <s v="AP-PY"/>
    <x v="26"/>
    <s v="000000005644"/>
    <n v="1201"/>
    <s v="5421-92"/>
    <n v="0"/>
    <n v="1444"/>
    <s v="IMAI003-Mairi Orr"/>
    <n v="-1444"/>
    <n v="1444"/>
    <x v="1"/>
    <n v="1444"/>
    <s v="I"/>
    <s v="Mairi Orr"/>
    <s v="I - Mairi Orr"/>
    <x v="1270"/>
    <x v="0"/>
    <s v="Lottery"/>
    <x v="1"/>
    <b v="0"/>
    <n v="1444"/>
    <x v="1"/>
  </r>
  <r>
    <s v="L-400-0400"/>
    <s v="RBS Current Account (Lottery)"/>
    <s v="02"/>
    <s v="AP-PY"/>
    <x v="26"/>
    <s v="000000005645"/>
    <n v="1201"/>
    <s v="5421-93"/>
    <n v="0"/>
    <n v="375"/>
    <s v="IMON004-Montrose Pictures Ltd"/>
    <n v="-375"/>
    <n v="375"/>
    <x v="1"/>
    <n v="375"/>
    <s v="I"/>
    <s v="Montrose Pictures Ltd"/>
    <s v="I - Montrose Pictures Ltd"/>
    <x v="1093"/>
    <x v="0"/>
    <s v="Lottery"/>
    <x v="1"/>
    <b v="0"/>
    <n v="44625"/>
    <x v="0"/>
  </r>
  <r>
    <s v="L-400-0400"/>
    <s v="RBS Current Account (Lottery)"/>
    <s v="02"/>
    <s v="AP-PY"/>
    <x v="26"/>
    <s v="000000005646"/>
    <n v="1201"/>
    <s v="5421-94"/>
    <n v="0"/>
    <n v="1250"/>
    <s v="INIC003-Nichola Scrutton"/>
    <n v="-1250"/>
    <n v="1250"/>
    <x v="1"/>
    <n v="1250"/>
    <s v="I"/>
    <s v="Nichola Scrutton"/>
    <s v="I - Nichola Scrutton"/>
    <x v="1271"/>
    <x v="0"/>
    <s v="Lottery"/>
    <x v="1"/>
    <b v="0"/>
    <n v="1250"/>
    <x v="1"/>
  </r>
  <r>
    <s v="L-400-0400"/>
    <s v="RBS Current Account (Lottery)"/>
    <s v="02"/>
    <s v="AP-PY"/>
    <x v="26"/>
    <s v="000000005647"/>
    <n v="1201"/>
    <s v="5421-95"/>
    <n v="0"/>
    <n v="2049"/>
    <s v="INOR011-Northwords"/>
    <n v="-2049"/>
    <n v="2049"/>
    <x v="1"/>
    <n v="2049"/>
    <s v="I"/>
    <s v="Northwords"/>
    <s v="I - Northwords"/>
    <x v="1272"/>
    <x v="0"/>
    <s v="Lottery"/>
    <x v="1"/>
    <b v="0"/>
    <n v="2049"/>
    <x v="1"/>
  </r>
  <r>
    <s v="L-400-0400"/>
    <s v="RBS Current Account (Lottery)"/>
    <s v="02"/>
    <s v="AP-PY"/>
    <x v="26"/>
    <s v="000000005648"/>
    <n v="1201"/>
    <s v="5421-96"/>
    <n v="0"/>
    <n v="4000"/>
    <s v="INUT001-Nutshell Productions Association"/>
    <n v="-4000"/>
    <n v="4000"/>
    <x v="1"/>
    <n v="4000"/>
    <s v="I"/>
    <s v="Nutshell Productions Association"/>
    <s v="I - Nutshell Productions Association"/>
    <x v="1273"/>
    <x v="0"/>
    <s v="Lottery"/>
    <x v="1"/>
    <b v="0"/>
    <n v="4000"/>
    <x v="1"/>
  </r>
  <r>
    <s v="L-400-0400"/>
    <s v="RBS Current Account (Lottery)"/>
    <s v="02"/>
    <s v="AP-PY"/>
    <x v="26"/>
    <s v="000000005649"/>
    <n v="1201"/>
    <s v="5421-97"/>
    <n v="0"/>
    <n v="5000"/>
    <s v="IORI001-What We Did On Our Holiday  (Origin Pictures)"/>
    <n v="-5000"/>
    <n v="5000"/>
    <x v="1"/>
    <n v="5000"/>
    <s v="I"/>
    <s v="What We Did On Our Holiday (Origin Pictures)"/>
    <s v="I - What We Did On Our Holiday (Origin Pictures)"/>
    <x v="1274"/>
    <x v="0"/>
    <s v="Lottery"/>
    <x v="1"/>
    <b v="0"/>
    <n v="5000"/>
    <x v="1"/>
  </r>
  <r>
    <s v="L-400-0400"/>
    <s v="RBS Current Account (Lottery)"/>
    <s v="02"/>
    <s v="AP-PY"/>
    <x v="26"/>
    <s v="000000005650"/>
    <n v="1201"/>
    <s v="5421-98"/>
    <n v="0"/>
    <n v="13886"/>
    <s v="IRIG001-Right Lines Production"/>
    <n v="-13886"/>
    <n v="13886"/>
    <x v="1"/>
    <n v="13886"/>
    <s v="I"/>
    <s v="Right Lines Production"/>
    <s v="I - Right Lines Production"/>
    <x v="1275"/>
    <x v="0"/>
    <s v="Lottery"/>
    <x v="1"/>
    <b v="0"/>
    <n v="20830"/>
    <x v="1"/>
  </r>
  <r>
    <s v="L-400-0400"/>
    <s v="RBS Current Account (Lottery)"/>
    <s v="02"/>
    <s v="AP-PY"/>
    <x v="26"/>
    <s v="000000005651"/>
    <n v="1201"/>
    <s v="5421-99"/>
    <n v="0"/>
    <n v="9000"/>
    <s v="ISHE001-Shetland Arts Development Agency"/>
    <n v="-9000"/>
    <n v="9000"/>
    <x v="1"/>
    <n v="9000"/>
    <s v="I"/>
    <s v="Shetland Arts Development Agency"/>
    <s v="I - Shetland Arts Development Agency"/>
    <x v="1276"/>
    <x v="0"/>
    <s v="Lottery"/>
    <x v="1"/>
    <b v="0"/>
    <n v="58563"/>
    <x v="0"/>
  </r>
  <r>
    <s v="L-400-0400"/>
    <s v="RBS Current Account (Lottery)"/>
    <s v="02"/>
    <s v="AP-PY"/>
    <x v="26"/>
    <s v="000000005652"/>
    <n v="1201"/>
    <s v="5421-100"/>
    <n v="0"/>
    <n v="1125"/>
    <s v="ITAT001-Tattiemoon Ltd"/>
    <n v="-1125"/>
    <n v="1125"/>
    <x v="1"/>
    <n v="1125"/>
    <s v="I"/>
    <s v="Tattiemoon Ltd"/>
    <s v="I - Tattiemoon Ltd"/>
    <x v="1277"/>
    <x v="0"/>
    <s v="Lottery"/>
    <x v="1"/>
    <b v="0"/>
    <n v="15741"/>
    <x v="1"/>
  </r>
  <r>
    <s v="L-400-0400"/>
    <s v="RBS Current Account (Lottery)"/>
    <s v="02"/>
    <s v="AP-PY"/>
    <x v="26"/>
    <s v="000000005653"/>
    <n v="1201"/>
    <s v="5421-101"/>
    <n v="0"/>
    <n v="68088.3"/>
    <s v="ITHE020-The Stove Network Ltd"/>
    <n v="-68088.3"/>
    <n v="68088.3"/>
    <x v="1"/>
    <n v="68088.3"/>
    <s v="I"/>
    <s v="The Stove Network Ltd"/>
    <s v="I - The Stove Network Ltd"/>
    <x v="1278"/>
    <x v="0"/>
    <s v="Lottery"/>
    <x v="1"/>
    <b v="1"/>
    <n v="108705.09"/>
    <x v="0"/>
  </r>
  <r>
    <s v="L-400-0400"/>
    <s v="RBS Current Account (Lottery)"/>
    <s v="02"/>
    <s v="AP-PY"/>
    <x v="26"/>
    <s v="000000005654"/>
    <n v="1201"/>
    <s v="5421-102"/>
    <n v="0"/>
    <n v="7455"/>
    <s v="ITHE032-Theatre Nemo                  (Hugh McCue)"/>
    <n v="-7455"/>
    <n v="7455"/>
    <x v="1"/>
    <n v="7455"/>
    <s v="I"/>
    <s v="Theatre Nemo (Hugh McCue)"/>
    <s v="I - Theatre Nemo (Hugh McCue)"/>
    <x v="1279"/>
    <x v="0"/>
    <s v="Lottery"/>
    <x v="1"/>
    <b v="0"/>
    <n v="7455"/>
    <x v="1"/>
  </r>
  <r>
    <s v="L-400-0400"/>
    <s v="RBS Current Account (Lottery)"/>
    <s v="02"/>
    <s v="AP-PY"/>
    <x v="26"/>
    <s v="000000005655"/>
    <n v="1201"/>
    <s v="5421-103"/>
    <n v="0"/>
    <n v="37500"/>
    <s v="IUNI003-University of St Andrews"/>
    <n v="-37500"/>
    <n v="37500"/>
    <x v="1"/>
    <n v="37500"/>
    <s v="I"/>
    <s v="University of St Andrews"/>
    <s v="I - University of St Andrews"/>
    <x v="1280"/>
    <x v="0"/>
    <s v="Lottery"/>
    <x v="1"/>
    <b v="1"/>
    <n v="37500"/>
    <x v="0"/>
  </r>
  <r>
    <s v="L-400-0400"/>
    <s v="RBS Current Account (Lottery)"/>
    <s v="02"/>
    <s v="AP-PY"/>
    <x v="26"/>
    <s v="000000005656"/>
    <n v="1201"/>
    <s v="5421-104"/>
    <n v="0"/>
    <n v="1125"/>
    <s v="IWEL001-Wellington Films"/>
    <n v="-1125"/>
    <n v="1125"/>
    <x v="1"/>
    <n v="1125"/>
    <s v="I"/>
    <s v="Wellington Films"/>
    <s v="I - Wellington Films"/>
    <x v="1281"/>
    <x v="0"/>
    <s v="Lottery"/>
    <x v="1"/>
    <b v="0"/>
    <n v="3000"/>
    <x v="1"/>
  </r>
  <r>
    <s v="L-400-0400"/>
    <s v="RBS Current Account (Lottery)"/>
    <s v="02"/>
    <s v="AP-PY"/>
    <x v="26"/>
    <s v="000000005657"/>
    <n v="1201"/>
    <s v="5421-106"/>
    <n v="0"/>
    <n v="10559"/>
    <s v="G100298-Amy Conway"/>
    <n v="-10559"/>
    <n v="10559"/>
    <x v="1"/>
    <n v="10559"/>
    <s v="G"/>
    <s v="Amy Conway"/>
    <s v="G - Amy Conway"/>
    <x v="1282"/>
    <x v="0"/>
    <s v="Lottery"/>
    <x v="1"/>
    <b v="0"/>
    <n v="10559"/>
    <x v="1"/>
  </r>
  <r>
    <s v="L-400-0400"/>
    <s v="RBS Current Account (Lottery)"/>
    <s v="02"/>
    <s v="AP-PY"/>
    <x v="27"/>
    <s v="000000005658"/>
    <n v="1211"/>
    <s v="5428-26"/>
    <n v="0"/>
    <n v="134.86000000000001"/>
    <s v="G100017-Campbeltown Community Business Ltd"/>
    <n v="-134.86000000000001"/>
    <n v="134.86000000000001"/>
    <x v="1"/>
    <n v="134.86000000000001"/>
    <s v="G"/>
    <s v="Campbeltown Community Business Ltd"/>
    <s v="G - Campbeltown Community Business Ltd"/>
    <x v="1283"/>
    <x v="0"/>
    <s v="Lottery"/>
    <x v="1"/>
    <b v="0"/>
    <n v="50611.44"/>
    <x v="0"/>
  </r>
  <r>
    <s v="L-400-0400"/>
    <s v="RBS Current Account (Lottery)"/>
    <s v="02"/>
    <s v="AP-PY"/>
    <x v="27"/>
    <s v="000000005659"/>
    <n v="1211"/>
    <s v="5428-27"/>
    <n v="0"/>
    <n v="2500"/>
    <s v="G100077-Absolute Classics"/>
    <n v="-2500"/>
    <n v="2500"/>
    <x v="1"/>
    <n v="2500"/>
    <s v="G"/>
    <s v="Absolute Classics"/>
    <s v="G - Absolute Classics"/>
    <x v="1284"/>
    <x v="0"/>
    <s v="Lottery"/>
    <x v="1"/>
    <b v="0"/>
    <n v="2500"/>
    <x v="1"/>
  </r>
  <r>
    <s v="L-400-0400"/>
    <s v="RBS Current Account (Lottery)"/>
    <s v="02"/>
    <s v="AP-PY"/>
    <x v="27"/>
    <s v="000000005660"/>
    <n v="1211"/>
    <s v="5428-28"/>
    <n v="0"/>
    <n v="47500"/>
    <s v="G100193-Edinburgh UNESCO City of Literature Trust"/>
    <n v="-47500"/>
    <n v="47500"/>
    <x v="1"/>
    <n v="47500"/>
    <s v="G"/>
    <s v="Edinburgh UNESCO City of Literature Trust"/>
    <s v="G - Edinburgh UNESCO City of Literature Trust"/>
    <x v="1044"/>
    <x v="0"/>
    <s v="Lottery"/>
    <x v="1"/>
    <b v="1"/>
    <n v="142500"/>
    <x v="0"/>
  </r>
  <r>
    <s v="L-400-0400"/>
    <s v="RBS Current Account (Lottery)"/>
    <s v="02"/>
    <s v="AP-PY"/>
    <x v="27"/>
    <s v="000000005661"/>
    <n v="1211"/>
    <s v="5428-29"/>
    <n v="0"/>
    <n v="5000"/>
    <s v="G100307-Skye Reynolds"/>
    <n v="-5000"/>
    <n v="5000"/>
    <x v="1"/>
    <n v="5000"/>
    <s v="G"/>
    <s v="Skye Reynolds"/>
    <s v="G - Skye Reynolds"/>
    <x v="1285"/>
    <x v="0"/>
    <s v="Lottery"/>
    <x v="1"/>
    <b v="0"/>
    <n v="10646"/>
    <x v="1"/>
  </r>
  <r>
    <s v="L-400-0400"/>
    <s v="RBS Current Account (Lottery)"/>
    <s v="02"/>
    <s v="AP-PY"/>
    <x v="27"/>
    <s v="000000005662"/>
    <n v="1211"/>
    <s v="5428-30"/>
    <n v="0"/>
    <n v="4163"/>
    <s v="G100308-Beth Shapeero"/>
    <n v="-4163"/>
    <n v="4163"/>
    <x v="1"/>
    <n v="4163"/>
    <s v="G"/>
    <s v="Beth Shapeero"/>
    <s v="G - Beth Shapeero"/>
    <x v="1286"/>
    <x v="0"/>
    <s v="Lottery"/>
    <x v="1"/>
    <b v="0"/>
    <n v="9300"/>
    <x v="1"/>
  </r>
  <r>
    <s v="L-400-0400"/>
    <s v="RBS Current Account (Lottery)"/>
    <s v="02"/>
    <s v="AP-PY"/>
    <x v="27"/>
    <s v="000000005663"/>
    <n v="1211"/>
    <s v="5428-31"/>
    <n v="0"/>
    <n v="2250"/>
    <s v="G100309-Jennifer R Wicks"/>
    <n v="-2250"/>
    <n v="2250"/>
    <x v="1"/>
    <n v="2250"/>
    <s v="G"/>
    <s v="Jennifer R Wicks"/>
    <s v="G - Jennifer R Wicks"/>
    <x v="1287"/>
    <x v="0"/>
    <s v="Lottery"/>
    <x v="1"/>
    <b v="0"/>
    <n v="3000"/>
    <x v="1"/>
  </r>
  <r>
    <s v="L-400-0400"/>
    <s v="RBS Current Account (Lottery)"/>
    <s v="02"/>
    <s v="AP-PY"/>
    <x v="27"/>
    <s v="000000005664"/>
    <n v="1211"/>
    <s v="5428-32"/>
    <n v="0"/>
    <n v="10511"/>
    <s v="G100310-Elaine Thomson diRollo"/>
    <n v="-10511"/>
    <n v="10511"/>
    <x v="1"/>
    <n v="10511"/>
    <s v="G"/>
    <s v="Elaine Thomson diRollo"/>
    <s v="G - Elaine Thomson diRollo"/>
    <x v="1288"/>
    <x v="0"/>
    <s v="Lottery"/>
    <x v="1"/>
    <b v="0"/>
    <n v="10511"/>
    <x v="1"/>
  </r>
  <r>
    <s v="L-400-0400"/>
    <s v="RBS Current Account (Lottery)"/>
    <s v="02"/>
    <s v="AP-PY"/>
    <x v="27"/>
    <s v="000000005665"/>
    <n v="1211"/>
    <s v="5428-33"/>
    <n v="0"/>
    <n v="31468"/>
    <s v="G100311-Tony Cownie and Liz Lochhead (Sarah Gray)"/>
    <n v="-31468"/>
    <n v="31468"/>
    <x v="1"/>
    <n v="31468"/>
    <s v="G"/>
    <s v="Tony Cownie and Liz Lochhead (Sarah Gray)"/>
    <s v="G - Tony Cownie and Liz Lochhead (Sarah Gray)"/>
    <x v="1289"/>
    <x v="0"/>
    <s v="Lottery"/>
    <x v="1"/>
    <b v="1"/>
    <n v="41957"/>
    <x v="0"/>
  </r>
  <r>
    <s v="L-400-0400"/>
    <s v="RBS Current Account (Lottery)"/>
    <s v="02"/>
    <s v="AP-PY"/>
    <x v="27"/>
    <s v="000000005666"/>
    <n v="1211"/>
    <s v="5428-34"/>
    <n v="0"/>
    <n v="6000"/>
    <s v="G100312-Sidmouth Folk Week Productions Ltd"/>
    <n v="-6000"/>
    <n v="6000"/>
    <x v="1"/>
    <n v="6000"/>
    <s v="G"/>
    <s v="Sidmouth Folk Week Productions Ltd"/>
    <s v="G - Sidmouth Folk Week Productions Ltd"/>
    <x v="1290"/>
    <x v="0"/>
    <s v="Lottery"/>
    <x v="1"/>
    <b v="0"/>
    <n v="8000"/>
    <x v="1"/>
  </r>
  <r>
    <s v="L-400-0400"/>
    <s v="RBS Current Account (Lottery)"/>
    <s v="02"/>
    <s v="AP-PY"/>
    <x v="27"/>
    <s v="000000005668"/>
    <n v="1211"/>
    <s v="5428-35"/>
    <n v="0"/>
    <n v="15250"/>
    <s v="G100313-Black &amp; White Publishing Ltd"/>
    <n v="-15250"/>
    <n v="15250"/>
    <x v="1"/>
    <n v="15250"/>
    <s v="G"/>
    <s v="Black &amp; White Publishing Ltd"/>
    <s v="G - Black &amp; White Publishing Ltd"/>
    <x v="1291"/>
    <x v="0"/>
    <s v="Lottery"/>
    <x v="1"/>
    <b v="0"/>
    <n v="32041.3"/>
    <x v="0"/>
  </r>
  <r>
    <s v="L-400-0400"/>
    <s v="RBS Current Account (Lottery)"/>
    <s v="02"/>
    <s v="AP-PY"/>
    <x v="27"/>
    <s v="000000005669"/>
    <n v="1211"/>
    <s v="5428-36"/>
    <n v="0"/>
    <n v="51524"/>
    <s v="G100314-Take One Action Films"/>
    <n v="-51524"/>
    <n v="51524"/>
    <x v="1"/>
    <n v="51524"/>
    <s v="G"/>
    <s v="Take One Action Films"/>
    <s v="G - Take One Action Films"/>
    <x v="1292"/>
    <x v="0"/>
    <s v="Lottery"/>
    <x v="1"/>
    <b v="1"/>
    <n v="51524"/>
    <x v="0"/>
  </r>
  <r>
    <s v="L-400-0400"/>
    <s v="RBS Current Account (Lottery)"/>
    <s v="02"/>
    <s v="AP-PY"/>
    <x v="27"/>
    <s v="000000005670"/>
    <n v="1211"/>
    <s v="5428-37"/>
    <n v="0"/>
    <n v="37500"/>
    <s v="G100315-Glasgow Life"/>
    <n v="-37500"/>
    <n v="37500"/>
    <x v="1"/>
    <n v="37500"/>
    <s v="G"/>
    <s v="Glasgow Life"/>
    <s v="G - Glasgow Life"/>
    <x v="1293"/>
    <x v="0"/>
    <s v="Lottery"/>
    <x v="1"/>
    <b v="1"/>
    <n v="114000"/>
    <x v="0"/>
  </r>
  <r>
    <s v="L-400-0400"/>
    <s v="RBS Current Account (Lottery)"/>
    <s v="02"/>
    <s v="AP-PY"/>
    <x v="27"/>
    <s v="000000005671"/>
    <n v="1211"/>
    <s v="5428-38"/>
    <n v="0"/>
    <n v="90000"/>
    <s v="IABE005-Aberdeen Performing Arts"/>
    <n v="-90000"/>
    <n v="90000"/>
    <x v="1"/>
    <n v="90000"/>
    <s v="I"/>
    <s v="Aberdeen Performing Arts"/>
    <s v="I - Aberdeen Performing Arts"/>
    <x v="1294"/>
    <x v="0"/>
    <s v="Lottery"/>
    <x v="1"/>
    <b v="1"/>
    <n v="212497.96"/>
    <x v="0"/>
  </r>
  <r>
    <s v="L-400-0400"/>
    <s v="RBS Current Account (Lottery)"/>
    <s v="02"/>
    <s v="AP-PY"/>
    <x v="27"/>
    <s v="000000005672"/>
    <n v="1211"/>
    <s v="5428-39"/>
    <n v="0"/>
    <n v="1000"/>
    <s v="IARO002-Aros"/>
    <n v="-1000"/>
    <n v="1000"/>
    <x v="1"/>
    <n v="1000"/>
    <s v="I"/>
    <s v="Aros"/>
    <s v="I - Aros"/>
    <x v="1295"/>
    <x v="0"/>
    <s v="Lottery"/>
    <x v="1"/>
    <b v="0"/>
    <n v="1250"/>
    <x v="1"/>
  </r>
  <r>
    <s v="L-400-0400"/>
    <s v="RBS Current Account (Lottery)"/>
    <s v="02"/>
    <s v="AP-PY"/>
    <x v="27"/>
    <s v="000000005673"/>
    <n v="1211"/>
    <s v="5428-40"/>
    <n v="0"/>
    <n v="5000"/>
    <s v="IBIR002-Birnam Arts Centre"/>
    <n v="-5000"/>
    <n v="5000"/>
    <x v="1"/>
    <n v="5000"/>
    <s v="I"/>
    <s v="Birnam Arts Centre"/>
    <s v="I - Birnam Arts Centre"/>
    <x v="1296"/>
    <x v="0"/>
    <s v="Lottery"/>
    <x v="1"/>
    <b v="0"/>
    <n v="5000"/>
    <x v="1"/>
  </r>
  <r>
    <s v="L-400-0400"/>
    <s v="RBS Current Account (Lottery)"/>
    <s v="02"/>
    <s v="AP-PY"/>
    <x v="27"/>
    <s v="000000005674"/>
    <n v="1211"/>
    <s v="5428-41"/>
    <n v="0"/>
    <n v="4500"/>
    <s v="ICAM001-Cambridge City Council"/>
    <n v="-4500"/>
    <n v="4500"/>
    <x v="1"/>
    <n v="4500"/>
    <s v="I"/>
    <s v="Cambridge City Council"/>
    <s v="I - Cambridge City Council"/>
    <x v="1297"/>
    <x v="0"/>
    <s v="Lottery"/>
    <x v="1"/>
    <b v="0"/>
    <n v="4500"/>
    <x v="1"/>
  </r>
  <r>
    <s v="L-400-0400"/>
    <s v="RBS Current Account (Lottery)"/>
    <s v="02"/>
    <s v="AP-PY"/>
    <x v="27"/>
    <s v="000000005675"/>
    <n v="1211"/>
    <s v="5428-42"/>
    <n v="0"/>
    <n v="10000"/>
    <s v="ICAR002-Cargo Publishing UK Ltd"/>
    <n v="-10000"/>
    <n v="10000"/>
    <x v="1"/>
    <n v="10000"/>
    <s v="I"/>
    <s v="Cargo Publishing UK Ltd"/>
    <s v="I - Cargo Publishing UK Ltd"/>
    <x v="1298"/>
    <x v="0"/>
    <s v="Lottery"/>
    <x v="1"/>
    <b v="0"/>
    <n v="10000"/>
    <x v="1"/>
  </r>
  <r>
    <s v="L-400-0400"/>
    <s v="RBS Current Account (Lottery)"/>
    <s v="02"/>
    <s v="AP-PY"/>
    <x v="27"/>
    <s v="000000005676"/>
    <n v="1211"/>
    <s v="5428-43"/>
    <n v="0"/>
    <n v="1562"/>
    <s v="IDUN002-Dundee Rep Theatre Ltd"/>
    <n v="-1562"/>
    <n v="1562"/>
    <x v="1"/>
    <n v="1562"/>
    <s v="I"/>
    <s v="Dundee Rep Theatre Ltd"/>
    <s v="I - Dundee Rep Theatre Ltd"/>
    <x v="1299"/>
    <x v="0"/>
    <s v="Lottery"/>
    <x v="1"/>
    <b v="0"/>
    <n v="38301"/>
    <x v="0"/>
  </r>
  <r>
    <s v="L-400-0400"/>
    <s v="RBS Current Account (Lottery)"/>
    <s v="02"/>
    <s v="AP-PY"/>
    <x v="27"/>
    <s v="000000005677"/>
    <n v="1211"/>
    <s v="5428-44"/>
    <n v="0"/>
    <n v="24738.55"/>
    <s v="IEDI011-Edinburgh Printmakers Ltd"/>
    <n v="-24738.55"/>
    <n v="24738.55"/>
    <x v="1"/>
    <n v="24738.55"/>
    <s v="I"/>
    <s v="Edinburgh Printmakers Ltd"/>
    <s v="I - Edinburgh Printmakers Ltd"/>
    <x v="1230"/>
    <x v="0"/>
    <s v="Lottery"/>
    <x v="1"/>
    <b v="0"/>
    <n v="62897.91"/>
    <x v="0"/>
  </r>
  <r>
    <s v="L-400-0400"/>
    <s v="RBS Current Account (Lottery)"/>
    <s v="02"/>
    <s v="AP-PY"/>
    <x v="27"/>
    <s v="000000005678"/>
    <n v="1211"/>
    <s v="5428-45"/>
    <n v="0"/>
    <n v="8429"/>
    <s v="IGRA002-Grays School of Art"/>
    <n v="-8429"/>
    <n v="8429"/>
    <x v="1"/>
    <n v="8429"/>
    <s v="I"/>
    <s v="Grays School of Art"/>
    <s v="I - Grays School of Art"/>
    <x v="587"/>
    <x v="0"/>
    <s v="Lottery"/>
    <x v="1"/>
    <b v="0"/>
    <n v="10349.219999999999"/>
    <x v="1"/>
  </r>
  <r>
    <s v="L-400-0400"/>
    <s v="RBS Current Account (Lottery)"/>
    <s v="02"/>
    <s v="AP-PY"/>
    <x v="27"/>
    <s v="000000005679"/>
    <n v="1211"/>
    <s v="5428-46"/>
    <n v="0"/>
    <n v="962"/>
    <s v="IJUL009-Julia McGhee"/>
    <n v="-962"/>
    <n v="962"/>
    <x v="1"/>
    <n v="962"/>
    <s v="I"/>
    <s v="Julia McGhee"/>
    <s v="I - Julia McGhee"/>
    <x v="1300"/>
    <x v="0"/>
    <s v="Lottery"/>
    <x v="1"/>
    <b v="0"/>
    <n v="1476"/>
    <x v="1"/>
  </r>
  <r>
    <s v="L-400-0400"/>
    <s v="RBS Current Account (Lottery)"/>
    <s v="02"/>
    <s v="AP-PY"/>
    <x v="27"/>
    <s v="000000005680"/>
    <n v="1211"/>
    <s v="5428-47"/>
    <n v="0"/>
    <n v="4712"/>
    <s v="ILIN001-Lindsay Dunbar"/>
    <n v="-4712"/>
    <n v="4712"/>
    <x v="1"/>
    <n v="4712"/>
    <s v="I"/>
    <s v="Lindsay Dunbar"/>
    <s v="I - Lindsay Dunbar"/>
    <x v="1301"/>
    <x v="0"/>
    <s v="Lottery"/>
    <x v="1"/>
    <b v="0"/>
    <n v="4712"/>
    <x v="1"/>
  </r>
  <r>
    <s v="L-400-0400"/>
    <s v="RBS Current Account (Lottery)"/>
    <s v="02"/>
    <s v="AP-PY"/>
    <x v="27"/>
    <s v="000000005681"/>
    <n v="1211"/>
    <s v="5428-48"/>
    <n v="0"/>
    <n v="2376"/>
    <s v="ISEN002-Senscot"/>
    <n v="-2376"/>
    <n v="2376"/>
    <x v="1"/>
    <n v="2376"/>
    <s v="I"/>
    <s v="Senscot"/>
    <s v="I - Senscot"/>
    <x v="1302"/>
    <x v="0"/>
    <s v="Lottery"/>
    <x v="1"/>
    <b v="0"/>
    <n v="2376"/>
    <x v="1"/>
  </r>
  <r>
    <s v="L-400-0400"/>
    <s v="RBS Current Account (Lottery)"/>
    <s v="02"/>
    <s v="AP-PY"/>
    <x v="27"/>
    <s v="000000005682"/>
    <n v="1211"/>
    <s v="5428-49"/>
    <n v="0"/>
    <n v="3955.09"/>
    <s v="ITAY001-Tayside Healthcare Arts Trust (THAT)"/>
    <n v="-3955.09"/>
    <n v="3955.09"/>
    <x v="1"/>
    <n v="3955.09"/>
    <s v="I"/>
    <s v="Tayside Healthcare Arts Trust (THAT)"/>
    <s v="I - Tayside Healthcare Arts Trust (THAT)"/>
    <x v="1303"/>
    <x v="0"/>
    <s v="Lottery"/>
    <x v="1"/>
    <b v="0"/>
    <n v="7269.09"/>
    <x v="1"/>
  </r>
  <r>
    <s v="L-400-0400"/>
    <s v="RBS Current Account (Lottery)"/>
    <s v="02"/>
    <s v="AP-PY"/>
    <x v="167"/>
    <s v="000000005683"/>
    <n v="1211"/>
    <s v="5428-51"/>
    <n v="0"/>
    <n v="15000"/>
    <s v="TMAR111-Martin Clark"/>
    <n v="-15000"/>
    <n v="15000"/>
    <x v="1"/>
    <n v="15000"/>
    <s v="T"/>
    <s v="Martin Clark"/>
    <s v="T - Martin Clark"/>
    <x v="1304"/>
    <x v="31"/>
    <s v="Lottery"/>
    <x v="2"/>
    <b v="0"/>
    <n v="27500"/>
    <x v="0"/>
  </r>
  <r>
    <s v="L-400-0400"/>
    <s v="RBS Current Account (Lottery)"/>
    <s v="02"/>
    <s v="AP-PY"/>
    <x v="28"/>
    <s v="000000005684"/>
    <n v="1213"/>
    <s v="5433-3"/>
    <n v="0"/>
    <n v="10067"/>
    <s v="TAUD106-Audit Scotland"/>
    <n v="-10067"/>
    <n v="10067"/>
    <x v="1"/>
    <n v="10067"/>
    <s v="T"/>
    <s v="Audit Scotland"/>
    <s v="T - Audit Scotland"/>
    <x v="373"/>
    <x v="17"/>
    <s v="Lottery"/>
    <x v="2"/>
    <b v="0"/>
    <n v="66068"/>
    <x v="0"/>
  </r>
  <r>
    <s v="L-400-0400"/>
    <s v="RBS Current Account (Lottery)"/>
    <s v="02"/>
    <s v="AP-PY"/>
    <x v="28"/>
    <s v="000000005685"/>
    <n v="1213"/>
    <s v="5433-4"/>
    <n v="0"/>
    <n v="100"/>
    <s v="TTHE107-The City of Edinburgh Council"/>
    <n v="-100"/>
    <n v="100"/>
    <x v="1"/>
    <n v="100"/>
    <s v="T"/>
    <s v="The City of Edinburgh Council"/>
    <s v="T - The City of Edinburgh Council"/>
    <x v="88"/>
    <x v="5"/>
    <s v="Lottery"/>
    <x v="2"/>
    <b v="0"/>
    <n v="228605.5"/>
    <x v="0"/>
  </r>
  <r>
    <s v="L-400-0400"/>
    <s v="RBS Current Account (Lottery)"/>
    <s v="02"/>
    <s v="AP-PY"/>
    <x v="31"/>
    <s v="000000005722"/>
    <n v="1227"/>
    <s v="5446-2"/>
    <n v="0"/>
    <n v="5000"/>
    <s v="TTRI101-Trinity Mirror Publishing Ltd"/>
    <n v="-5000"/>
    <n v="5000"/>
    <x v="1"/>
    <n v="5000"/>
    <s v="T"/>
    <s v="Trinity Mirror Publishing Ltd"/>
    <s v="T - Trinity Mirror Publishing Ltd"/>
    <x v="1305"/>
    <x v="0"/>
    <s v="Lottery"/>
    <x v="2"/>
    <b v="0"/>
    <n v="14000"/>
    <x v="1"/>
  </r>
  <r>
    <s v="L-400-0400"/>
    <s v="RBS Current Account (Lottery)"/>
    <s v="02"/>
    <s v="AR-PY"/>
    <x v="24"/>
    <s v="BFI DRAWDOWN"/>
    <n v="1208"/>
    <s v="5429-1"/>
    <n v="45232"/>
    <n v="0"/>
    <s v="TBFI100-The British Film Institute"/>
    <n v="45232"/>
    <n v="45232"/>
    <x v="0"/>
    <n v="0"/>
    <s v="T"/>
    <s v="The British Film Institute"/>
    <s v="T - The British Film Institute"/>
    <x v="1184"/>
    <x v="0"/>
    <s v="Lottery"/>
    <x v="2"/>
    <b v="0"/>
    <n v="0"/>
    <x v="1"/>
  </r>
  <r>
    <s v="L-400-0400"/>
    <s v="RBS Current Account (Lottery)"/>
    <s v="02"/>
    <s v="AR-PY"/>
    <x v="22"/>
    <s v="RBS55CI29117303"/>
    <n v="1209"/>
    <s v="5430-1"/>
    <n v="426.96"/>
    <n v="0"/>
    <s v="TSTI100-Stichting Freeway Custody"/>
    <n v="426.96"/>
    <n v="426.96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02"/>
    <s v="AR-PY"/>
    <x v="20"/>
    <s v="REMAGD.SCREATIVESC"/>
    <n v="1210"/>
    <s v="5431-1"/>
    <n v="29136.02"/>
    <n v="0"/>
    <s v="TFRE100-Freeway Cam UK"/>
    <n v="29136.02"/>
    <n v="29136.02"/>
    <x v="0"/>
    <n v="0"/>
    <s v="T"/>
    <s v="Freeway Cam UK"/>
    <s v="T - Freeway Cam UK"/>
    <x v="1307"/>
    <x v="0"/>
    <s v="Lottery"/>
    <x v="2"/>
    <b v="0"/>
    <n v="0"/>
    <x v="1"/>
  </r>
  <r>
    <s v="L-400-0400"/>
    <s v="RBS Current Account (Lottery)"/>
    <s v="02"/>
    <s v="AR-PY"/>
    <x v="168"/>
    <s v="RBS55CI29172575"/>
    <n v="1221"/>
    <s v="5441-1"/>
    <n v="2902070.48"/>
    <n v="0"/>
    <s v="TNAT100-National Lottery Distribution Fund"/>
    <n v="2902070.48"/>
    <n v="2902070.48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02"/>
    <s v="BK-EN"/>
    <x v="19"/>
    <m/>
    <n v="1190"/>
    <s v="5410-1"/>
    <n v="0"/>
    <n v="820.89"/>
    <m/>
    <n v="-820.89"/>
    <n v="820.89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2"/>
    <s v="BK-EN"/>
    <x v="23"/>
    <m/>
    <n v="1192"/>
    <s v="5412-1"/>
    <n v="0"/>
    <n v="97707.01"/>
    <m/>
    <n v="-97707.01"/>
    <n v="97707.01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2"/>
    <s v="BK-EN"/>
    <x v="24"/>
    <m/>
    <n v="1202"/>
    <s v="5422-1"/>
    <n v="0"/>
    <n v="3.5"/>
    <m/>
    <n v="-3.5"/>
    <n v="3.5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2"/>
    <s v="BK-EN"/>
    <x v="26"/>
    <m/>
    <n v="1203"/>
    <s v="5423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2"/>
    <s v="BK-EN"/>
    <x v="31"/>
    <m/>
    <n v="1224"/>
    <s v="5444-1"/>
    <n v="0"/>
    <n v="10600"/>
    <m/>
    <n v="-10600"/>
    <n v="106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2"/>
    <s v="BK-EN"/>
    <x v="31"/>
    <m/>
    <n v="1225"/>
    <s v="5445-1"/>
    <n v="10600"/>
    <n v="0"/>
    <m/>
    <n v="10600"/>
    <n v="106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2"/>
    <s v="BK-EN"/>
    <x v="31"/>
    <m/>
    <n v="1226"/>
    <s v="5448-1"/>
    <n v="10600"/>
    <n v="0"/>
    <m/>
    <n v="10600"/>
    <n v="106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2"/>
    <s v="BK-EN"/>
    <x v="30"/>
    <m/>
    <n v="1229"/>
    <s v="5450-1"/>
    <n v="0.41"/>
    <n v="0"/>
    <m/>
    <n v="0.41"/>
    <n v="0.41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2"/>
    <s v="GL-JE"/>
    <x v="31"/>
    <s v="Trinity Mirror duplicate payment invoice 2182496"/>
    <n v="1228"/>
    <s v="5447-1"/>
    <n v="5000"/>
    <n v="0"/>
    <m/>
    <n v="5000"/>
    <n v="5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3"/>
    <s v="AP-PY"/>
    <x v="32"/>
    <s v="000000005686"/>
    <n v="1218"/>
    <s v="5437-37"/>
    <n v="0"/>
    <n v="3250"/>
    <s v="G100044-Rosana Cade"/>
    <n v="-3250"/>
    <n v="3250"/>
    <x v="1"/>
    <n v="3250"/>
    <s v="G"/>
    <s v="Rosana Cade"/>
    <s v="G - Rosana Cade"/>
    <x v="1308"/>
    <x v="0"/>
    <s v="Lottery"/>
    <x v="1"/>
    <b v="0"/>
    <n v="3750"/>
    <x v="1"/>
  </r>
  <r>
    <s v="L-400-0400"/>
    <s v="RBS Current Account (Lottery)"/>
    <s v="03"/>
    <s v="AP-PY"/>
    <x v="32"/>
    <s v="000000005687"/>
    <n v="1218"/>
    <s v="5437-38"/>
    <n v="0"/>
    <n v="3007"/>
    <s v="G100058-Catriona Duff"/>
    <n v="-3007"/>
    <n v="3007"/>
    <x v="1"/>
    <n v="3007"/>
    <s v="G"/>
    <s v="Catriona Duff"/>
    <s v="G - Catriona Duff"/>
    <x v="1238"/>
    <x v="0"/>
    <s v="Lottery"/>
    <x v="1"/>
    <b v="0"/>
    <n v="17807"/>
    <x v="1"/>
  </r>
  <r>
    <s v="L-400-0400"/>
    <s v="RBS Current Account (Lottery)"/>
    <s v="03"/>
    <s v="AP-PY"/>
    <x v="32"/>
    <s v="000000005688"/>
    <n v="1218"/>
    <s v="5437-39"/>
    <n v="0"/>
    <n v="3750"/>
    <s v="G100067-Freya Jeffs"/>
    <n v="-3750"/>
    <n v="3750"/>
    <x v="1"/>
    <n v="3750"/>
    <s v="G"/>
    <s v="Freya Jeffs"/>
    <s v="G - Freya Jeffs"/>
    <x v="1309"/>
    <x v="0"/>
    <s v="Lottery"/>
    <x v="1"/>
    <b v="0"/>
    <n v="3750"/>
    <x v="1"/>
  </r>
  <r>
    <s v="L-400-0400"/>
    <s v="RBS Current Account (Lottery)"/>
    <s v="03"/>
    <s v="AP-PY"/>
    <x v="32"/>
    <s v="000000005689"/>
    <n v="1218"/>
    <s v="5437-40"/>
    <n v="0"/>
    <n v="10000"/>
    <s v="G100296-Toonspeak Young PeopleÔÇÖs Theatre"/>
    <n v="-10000"/>
    <n v="10000"/>
    <x v="1"/>
    <n v="10000"/>
    <s v="G"/>
    <s v="Toonspeak Young PeopleÔÇÖs Theatre"/>
    <s v="G - Toonspeak Young PeopleÔÇÖs Theatre"/>
    <x v="1245"/>
    <x v="0"/>
    <s v="Lottery"/>
    <x v="1"/>
    <b v="0"/>
    <n v="43082"/>
    <x v="0"/>
  </r>
  <r>
    <s v="L-400-0400"/>
    <s v="RBS Current Account (Lottery)"/>
    <s v="03"/>
    <s v="AP-PY"/>
    <x v="32"/>
    <s v="000000005690"/>
    <n v="1218"/>
    <s v="5437-41"/>
    <n v="0"/>
    <n v="84250"/>
    <s v="G100316-Cultural Enterprise Office"/>
    <n v="-84250"/>
    <n v="84250"/>
    <x v="1"/>
    <n v="84250"/>
    <s v="G"/>
    <s v="Cultural Enterprise Office"/>
    <s v="G - Cultural Enterprise Office"/>
    <x v="950"/>
    <x v="0"/>
    <s v="Lottery"/>
    <x v="1"/>
    <b v="1"/>
    <n v="476200"/>
    <x v="0"/>
  </r>
  <r>
    <s v="L-400-0400"/>
    <s v="RBS Current Account (Lottery)"/>
    <s v="03"/>
    <s v="AP-PY"/>
    <x v="32"/>
    <s v="000000005691"/>
    <n v="1218"/>
    <s v="5437-42"/>
    <n v="0"/>
    <n v="52500"/>
    <s v="G100317-Federation of Scottish Theatre"/>
    <n v="-52500"/>
    <n v="52500"/>
    <x v="1"/>
    <n v="52500"/>
    <s v="G"/>
    <s v="Federation of Scottish Theatre"/>
    <s v="G - Federation of Scottish Theatre"/>
    <x v="1310"/>
    <x v="0"/>
    <s v="Lottery"/>
    <x v="1"/>
    <b v="1"/>
    <n v="266100"/>
    <x v="0"/>
  </r>
  <r>
    <s v="L-400-0400"/>
    <s v="RBS Current Account (Lottery)"/>
    <s v="03"/>
    <s v="AP-PY"/>
    <x v="32"/>
    <s v="000000005692"/>
    <n v="1218"/>
    <s v="5437-43"/>
    <n v="0"/>
    <n v="28125"/>
    <s v="G100319-The Hunt Collective"/>
    <n v="-28125"/>
    <n v="28125"/>
    <x v="1"/>
    <n v="28125"/>
    <s v="G"/>
    <s v="The Hunt Collective"/>
    <s v="G - The Hunt Collective"/>
    <x v="1311"/>
    <x v="0"/>
    <s v="Lottery"/>
    <x v="1"/>
    <b v="1"/>
    <n v="38460"/>
    <x v="0"/>
  </r>
  <r>
    <s v="L-400-0400"/>
    <s v="RBS Current Account (Lottery)"/>
    <s v="03"/>
    <s v="AP-PY"/>
    <x v="32"/>
    <s v="000000005693"/>
    <n v="1218"/>
    <s v="5437-44"/>
    <n v="0"/>
    <n v="4725"/>
    <s v="G100320-Dalen Alba"/>
    <n v="-4725"/>
    <n v="4725"/>
    <x v="1"/>
    <n v="4725"/>
    <s v="G"/>
    <s v="Dalen Alba"/>
    <s v="G - Dalen Alba"/>
    <x v="1312"/>
    <x v="0"/>
    <s v="Lottery"/>
    <x v="1"/>
    <b v="0"/>
    <n v="6300"/>
    <x v="1"/>
  </r>
  <r>
    <s v="L-400-0400"/>
    <s v="RBS Current Account (Lottery)"/>
    <s v="03"/>
    <s v="AP-PY"/>
    <x v="32"/>
    <s v="000000005694"/>
    <n v="1218"/>
    <s v="5437-45"/>
    <n v="0"/>
    <n v="60000"/>
    <s v="G100321-Stanza Scotlands' Poetry Festival"/>
    <n v="-60000"/>
    <n v="60000"/>
    <x v="1"/>
    <n v="60000"/>
    <s v="G"/>
    <s v="Stanza Scotlands' Poetry Festival"/>
    <s v="G - Stanza Scotlands' Poetry Festival"/>
    <x v="1313"/>
    <x v="0"/>
    <s v="Lottery"/>
    <x v="1"/>
    <b v="1"/>
    <n v="60000"/>
    <x v="0"/>
  </r>
  <r>
    <s v="L-400-0400"/>
    <s v="RBS Current Account (Lottery)"/>
    <s v="03"/>
    <s v="AP-PY"/>
    <x v="32"/>
    <s v="000000005695"/>
    <n v="1218"/>
    <s v="5437-46"/>
    <n v="0"/>
    <n v="7500"/>
    <s v="G100322-Stephen Hurrel"/>
    <n v="-7500"/>
    <n v="7500"/>
    <x v="1"/>
    <n v="7500"/>
    <s v="G"/>
    <s v="Stephen Hurrel"/>
    <s v="G - Stephen Hurrel"/>
    <x v="1314"/>
    <x v="0"/>
    <s v="Lottery"/>
    <x v="1"/>
    <b v="0"/>
    <n v="7500"/>
    <x v="1"/>
  </r>
  <r>
    <s v="L-400-0400"/>
    <s v="RBS Current Account (Lottery)"/>
    <s v="03"/>
    <s v="AP-PY"/>
    <x v="32"/>
    <s v="000000005696"/>
    <n v="1218"/>
    <s v="5437-47"/>
    <n v="0"/>
    <n v="13400"/>
    <s v="G100323-Katrina McPherson"/>
    <n v="-13400"/>
    <n v="13400"/>
    <x v="1"/>
    <n v="13400"/>
    <s v="G"/>
    <s v="Katrina McPherson"/>
    <s v="G - Katrina McPherson"/>
    <x v="1315"/>
    <x v="0"/>
    <s v="Lottery"/>
    <x v="1"/>
    <b v="0"/>
    <n v="13400"/>
    <x v="1"/>
  </r>
  <r>
    <s v="L-400-0400"/>
    <s v="RBS Current Account (Lottery)"/>
    <s v="03"/>
    <s v="AP-PY"/>
    <x v="32"/>
    <s v="000000005697"/>
    <n v="1218"/>
    <s v="5437-48"/>
    <n v="0"/>
    <n v="11240"/>
    <s v="G100324-Rhubaba Gallery and Studios"/>
    <n v="-11240"/>
    <n v="11240"/>
    <x v="1"/>
    <n v="11240"/>
    <s v="G"/>
    <s v="Rhubaba Gallery and Studios"/>
    <s v="G - Rhubaba Gallery and Studios"/>
    <x v="1316"/>
    <x v="0"/>
    <s v="Lottery"/>
    <x v="1"/>
    <b v="0"/>
    <n v="11540"/>
    <x v="1"/>
  </r>
  <r>
    <s v="L-400-0400"/>
    <s v="RBS Current Account (Lottery)"/>
    <s v="03"/>
    <s v="AP-PY"/>
    <x v="32"/>
    <s v="000000005698"/>
    <n v="1218"/>
    <s v="5437-49"/>
    <n v="0"/>
    <n v="7500"/>
    <s v="G100325-Birnam Arts Centre"/>
    <n v="-7500"/>
    <n v="7500"/>
    <x v="1"/>
    <n v="7500"/>
    <s v="G"/>
    <s v="Birnam Arts Centre"/>
    <s v="G - Birnam Arts Centre"/>
    <x v="1317"/>
    <x v="0"/>
    <s v="Lottery"/>
    <x v="1"/>
    <b v="0"/>
    <n v="17500"/>
    <x v="1"/>
  </r>
  <r>
    <s v="L-400-0400"/>
    <s v="RBS Current Account (Lottery)"/>
    <s v="03"/>
    <s v="AP-PY"/>
    <x v="32"/>
    <s v="000000005699"/>
    <n v="1218"/>
    <s v="5437-50"/>
    <n v="0"/>
    <n v="4973"/>
    <s v="G100326-Cromarty and Resolis Film Society"/>
    <n v="-4973"/>
    <n v="4973"/>
    <x v="1"/>
    <n v="4973"/>
    <s v="G"/>
    <s v="Cromarty and Resolis Film Society"/>
    <s v="G - Cromarty and Resolis Film Society"/>
    <x v="1318"/>
    <x v="0"/>
    <s v="Lottery"/>
    <x v="1"/>
    <b v="0"/>
    <n v="6630"/>
    <x v="1"/>
  </r>
  <r>
    <s v="L-400-0400"/>
    <s v="RBS Current Account (Lottery)"/>
    <s v="03"/>
    <s v="AP-PY"/>
    <x v="32"/>
    <s v="000000005700"/>
    <n v="1218"/>
    <s v="5437-51"/>
    <n v="0"/>
    <n v="50000"/>
    <s v="G100327-Arts &amp; Business Scotland"/>
    <n v="-50000"/>
    <n v="50000"/>
    <x v="1"/>
    <n v="50000"/>
    <s v="G"/>
    <s v="Arts &amp; Business Scotland"/>
    <s v="G - Arts &amp; Business Scotland"/>
    <x v="951"/>
    <x v="0"/>
    <s v="Lottery"/>
    <x v="1"/>
    <b v="1"/>
    <n v="200000"/>
    <x v="0"/>
  </r>
  <r>
    <s v="L-400-0400"/>
    <s v="RBS Current Account (Lottery)"/>
    <s v="03"/>
    <s v="AP-PY"/>
    <x v="32"/>
    <s v="000000005701"/>
    <n v="1218"/>
    <s v="5437-52"/>
    <n v="0"/>
    <n v="5000"/>
    <s v="IAMB003-Ambassadors Theatre Group"/>
    <n v="-5000"/>
    <n v="5000"/>
    <x v="1"/>
    <n v="5000"/>
    <s v="I"/>
    <s v="Ambassadors Theatre Group"/>
    <s v="I - Ambassadors Theatre Group"/>
    <x v="1319"/>
    <x v="0"/>
    <s v="Lottery"/>
    <x v="1"/>
    <b v="0"/>
    <n v="5000"/>
    <x v="1"/>
  </r>
  <r>
    <s v="L-400-0400"/>
    <s v="RBS Current Account (Lottery)"/>
    <s v="03"/>
    <s v="AP-PY"/>
    <x v="32"/>
    <s v="000000005702"/>
    <n v="1218"/>
    <s v="5437-53"/>
    <n v="0"/>
    <n v="250"/>
    <s v="IARO002-Aros"/>
    <n v="-250"/>
    <n v="250"/>
    <x v="1"/>
    <n v="250"/>
    <s v="I"/>
    <s v="Aros"/>
    <s v="I - Aros"/>
    <x v="1295"/>
    <x v="0"/>
    <s v="Lottery"/>
    <x v="1"/>
    <b v="0"/>
    <n v="1250"/>
    <x v="1"/>
  </r>
  <r>
    <s v="L-400-0400"/>
    <s v="RBS Current Account (Lottery)"/>
    <s v="03"/>
    <s v="AP-PY"/>
    <x v="32"/>
    <s v="000000005703"/>
    <n v="1218"/>
    <s v="5437-54"/>
    <n v="0"/>
    <n v="5749"/>
    <s v="ICHI001-Children's Classic Concerts"/>
    <n v="-5749"/>
    <n v="5749"/>
    <x v="1"/>
    <n v="5749"/>
    <s v="I"/>
    <s v="Children's Classic Concerts"/>
    <s v="I - Children's Classic Concerts"/>
    <x v="1320"/>
    <x v="0"/>
    <s v="Lottery"/>
    <x v="1"/>
    <b v="0"/>
    <n v="5749"/>
    <x v="1"/>
  </r>
  <r>
    <s v="L-400-0400"/>
    <s v="RBS Current Account (Lottery)"/>
    <s v="03"/>
    <s v="AP-PY"/>
    <x v="32"/>
    <s v="000000005704"/>
    <n v="1218"/>
    <s v="5437-55"/>
    <n v="0"/>
    <n v="13176"/>
    <s v="IDIG003-Digicult"/>
    <n v="-13176"/>
    <n v="13176"/>
    <x v="1"/>
    <n v="13176"/>
    <s v="I"/>
    <s v="Digicult"/>
    <s v="I - Digicult"/>
    <x v="1321"/>
    <x v="0"/>
    <s v="Lottery"/>
    <x v="1"/>
    <b v="0"/>
    <n v="26352"/>
    <x v="0"/>
  </r>
  <r>
    <s v="L-400-0400"/>
    <s v="RBS Current Account (Lottery)"/>
    <s v="03"/>
    <s v="AP-PY"/>
    <x v="32"/>
    <s v="000000005705"/>
    <n v="1218"/>
    <s v="5437-56"/>
    <n v="0"/>
    <n v="11250"/>
    <s v="IDUM002-Dumfries and Galloway Arts Festival"/>
    <n v="-11250"/>
    <n v="11250"/>
    <x v="1"/>
    <n v="11250"/>
    <s v="I"/>
    <s v="Dumfries and Galloway Arts Festival"/>
    <s v="I - Dumfries and Galloway Arts Festival"/>
    <x v="1322"/>
    <x v="0"/>
    <s v="Lottery"/>
    <x v="1"/>
    <b v="0"/>
    <n v="11250"/>
    <x v="1"/>
  </r>
  <r>
    <s v="L-400-0400"/>
    <s v="RBS Current Account (Lottery)"/>
    <s v="03"/>
    <s v="AP-PY"/>
    <x v="32"/>
    <s v="000000005707"/>
    <n v="1218"/>
    <s v="5437-57"/>
    <n v="0"/>
    <n v="2750"/>
    <s v="IEAS008-Eastgate Theatre (Peebles) &amp; Arts Centre Ltd"/>
    <n v="-2750"/>
    <n v="2750"/>
    <x v="1"/>
    <n v="2750"/>
    <s v="I"/>
    <s v="Eastgate Theatre (Peebles) &amp; Arts Centre Ltd"/>
    <s v="I - Eastgate Theatre (Peebles) &amp; Arts Centre Ltd"/>
    <x v="1323"/>
    <x v="0"/>
    <s v="Lottery"/>
    <x v="1"/>
    <b v="0"/>
    <n v="2750"/>
    <x v="1"/>
  </r>
  <r>
    <s v="L-400-0400"/>
    <s v="RBS Current Account (Lottery)"/>
    <s v="03"/>
    <s v="AP-PY"/>
    <x v="32"/>
    <s v="000000005708"/>
    <n v="1218"/>
    <s v="5437-58"/>
    <n v="0"/>
    <n v="5000"/>
    <s v="IEDI001-Edinburgh Art Festival"/>
    <n v="-5000"/>
    <n v="5000"/>
    <x v="1"/>
    <n v="5000"/>
    <s v="I"/>
    <s v="Edinburgh Art Festival"/>
    <s v="I - Edinburgh Art Festival"/>
    <x v="1167"/>
    <x v="0"/>
    <s v="Lottery"/>
    <x v="1"/>
    <b v="0"/>
    <n v="27500"/>
    <x v="0"/>
  </r>
  <r>
    <s v="L-400-0400"/>
    <s v="RBS Current Account (Lottery)"/>
    <s v="03"/>
    <s v="AP-PY"/>
    <x v="32"/>
    <s v="000000005709"/>
    <n v="1218"/>
    <s v="5437-59"/>
    <n v="0"/>
    <n v="4975"/>
    <s v="IEDI013-Edinburgh Review        (Alan Gillis)"/>
    <n v="-4975"/>
    <n v="4975"/>
    <x v="1"/>
    <n v="4975"/>
    <s v="I"/>
    <s v="Edinburgh Review (Alan Gillis)"/>
    <s v="I - Edinburgh Review (Alan Gillis)"/>
    <x v="1324"/>
    <x v="0"/>
    <s v="Lottery"/>
    <x v="1"/>
    <b v="0"/>
    <n v="4975"/>
    <x v="1"/>
  </r>
  <r>
    <s v="L-400-0400"/>
    <s v="RBS Current Account (Lottery)"/>
    <s v="03"/>
    <s v="AP-PY"/>
    <x v="32"/>
    <s v="000000005710"/>
    <n v="1218"/>
    <s v="5437-60"/>
    <n v="0"/>
    <n v="3750"/>
    <s v="IJIM001-Jim Sutherland"/>
    <n v="-3750"/>
    <n v="3750"/>
    <x v="1"/>
    <n v="3750"/>
    <s v="I"/>
    <s v="Jim Sutherland"/>
    <s v="I - Jim Sutherland"/>
    <x v="1325"/>
    <x v="0"/>
    <s v="Lottery"/>
    <x v="1"/>
    <b v="0"/>
    <n v="3750"/>
    <x v="1"/>
  </r>
  <r>
    <s v="L-400-0400"/>
    <s v="RBS Current Account (Lottery)"/>
    <s v="03"/>
    <s v="AP-PY"/>
    <x v="32"/>
    <s v="000000005711"/>
    <n v="1218"/>
    <s v="5437-61"/>
    <n v="0"/>
    <n v="6900"/>
    <s v="IKAI001-Kai Fischer"/>
    <n v="-6900"/>
    <n v="6900"/>
    <x v="1"/>
    <n v="6900"/>
    <s v="I"/>
    <s v="Kai Fischer"/>
    <s v="I - Kai Fischer"/>
    <x v="1326"/>
    <x v="0"/>
    <s v="Lottery"/>
    <x v="1"/>
    <b v="0"/>
    <n v="6900"/>
    <x v="1"/>
  </r>
  <r>
    <s v="L-400-0400"/>
    <s v="RBS Current Account (Lottery)"/>
    <s v="03"/>
    <s v="AP-PY"/>
    <x v="32"/>
    <s v="000000005712"/>
    <n v="1218"/>
    <s v="5437-62"/>
    <n v="0"/>
    <n v="937.5"/>
    <s v="IKEN002-Kenneth Davidson"/>
    <n v="-937.5"/>
    <n v="937.5"/>
    <x v="1"/>
    <n v="937.5"/>
    <s v="I"/>
    <s v="Kenneth Davidson"/>
    <s v="I - Kenneth Davidson"/>
    <x v="1327"/>
    <x v="0"/>
    <s v="Lottery"/>
    <x v="1"/>
    <b v="0"/>
    <n v="1250"/>
    <x v="1"/>
  </r>
  <r>
    <s v="L-400-0400"/>
    <s v="RBS Current Account (Lottery)"/>
    <s v="03"/>
    <s v="AP-PY"/>
    <x v="32"/>
    <s v="000000005713"/>
    <n v="1218"/>
    <s v="5437-63"/>
    <n v="0"/>
    <n v="2076"/>
    <s v="IMAR028-Mark Vernon"/>
    <n v="-2076"/>
    <n v="2076"/>
    <x v="1"/>
    <n v="2076"/>
    <s v="I"/>
    <s v="Mark Vernon"/>
    <s v="I - Mark Vernon"/>
    <x v="538"/>
    <x v="0"/>
    <s v="Lottery"/>
    <x v="1"/>
    <b v="0"/>
    <n v="3576"/>
    <x v="1"/>
  </r>
  <r>
    <s v="L-400-0400"/>
    <s v="RBS Current Account (Lottery)"/>
    <s v="03"/>
    <s v="AP-PY"/>
    <x v="32"/>
    <s v="000000005714"/>
    <n v="1218"/>
    <s v="5437-64"/>
    <n v="0"/>
    <n v="3750"/>
    <s v="INEO001-NEoN (North East of North)"/>
    <n v="-3750"/>
    <n v="3750"/>
    <x v="1"/>
    <n v="3750"/>
    <s v="I"/>
    <s v="NEoN (North East of North)"/>
    <s v="I - NEoN (North East of North)"/>
    <x v="1328"/>
    <x v="0"/>
    <s v="Lottery"/>
    <x v="1"/>
    <b v="0"/>
    <n v="3750"/>
    <x v="1"/>
  </r>
  <r>
    <s v="L-400-0400"/>
    <s v="RBS Current Account (Lottery)"/>
    <s v="03"/>
    <s v="AP-PY"/>
    <x v="32"/>
    <s v="000000005715"/>
    <n v="1218"/>
    <s v="5437-65"/>
    <n v="0"/>
    <n v="2000"/>
    <s v="IOUT007-The Outside Track"/>
    <n v="-2000"/>
    <n v="2000"/>
    <x v="1"/>
    <n v="2000"/>
    <s v="I"/>
    <s v="The Outside Track"/>
    <s v="I - The Outside Track"/>
    <x v="1329"/>
    <x v="0"/>
    <s v="Lottery"/>
    <x v="1"/>
    <b v="0"/>
    <n v="2000"/>
    <x v="1"/>
  </r>
  <r>
    <s v="L-400-0400"/>
    <s v="RBS Current Account (Lottery)"/>
    <s v="03"/>
    <s v="AP-PY"/>
    <x v="32"/>
    <s v="000000005716"/>
    <n v="1218"/>
    <s v="5437-66"/>
    <n v="0"/>
    <n v="15000"/>
    <s v="ISIG034-Sigma Films Ltd  (Legand of Barney Thomson)"/>
    <n v="-15000"/>
    <n v="15000"/>
    <x v="1"/>
    <n v="15000"/>
    <s v="I"/>
    <s v="Sigma Films Ltd (Legand of Barney Thomson)"/>
    <s v="I - Sigma Films Ltd (Legand of Barney Thomson)"/>
    <x v="1099"/>
    <x v="0"/>
    <s v="Lottery"/>
    <x v="1"/>
    <b v="0"/>
    <n v="285930"/>
    <x v="0"/>
  </r>
  <r>
    <s v="L-400-0400"/>
    <s v="RBS Current Account (Lottery)"/>
    <s v="03"/>
    <s v="AP-PY"/>
    <x v="32"/>
    <s v="000000005717"/>
    <n v="1218"/>
    <s v="5437-67"/>
    <n v="0"/>
    <n v="230142.55"/>
    <s v="ISIN005-Singer Films"/>
    <n v="-230142.55"/>
    <n v="230142.55"/>
    <x v="1"/>
    <n v="230142.55"/>
    <s v="I"/>
    <s v="Singer Films"/>
    <s v="I - Singer Films"/>
    <x v="1198"/>
    <x v="0"/>
    <s v="Lottery"/>
    <x v="1"/>
    <b v="1"/>
    <n v="324272.55"/>
    <x v="0"/>
  </r>
  <r>
    <s v="L-400-0400"/>
    <s v="RBS Current Account (Lottery)"/>
    <s v="03"/>
    <s v="AP-PY"/>
    <x v="32"/>
    <s v="000000005718"/>
    <n v="1218"/>
    <s v="5437-68"/>
    <n v="0"/>
    <n v="10000"/>
    <s v="ITOU001-Touring Network, The"/>
    <n v="-10000"/>
    <n v="10000"/>
    <x v="1"/>
    <n v="10000"/>
    <s v="I"/>
    <s v="Touring Network, The"/>
    <s v="I - Touring Network, The"/>
    <x v="1330"/>
    <x v="0"/>
    <s v="Lottery"/>
    <x v="1"/>
    <b v="0"/>
    <n v="10000"/>
    <x v="1"/>
  </r>
  <r>
    <s v="L-400-0400"/>
    <s v="RBS Current Account (Lottery)"/>
    <s v="03"/>
    <s v="AP-PY"/>
    <x v="32"/>
    <s v="000000005719"/>
    <n v="1218"/>
    <s v="5437-69"/>
    <n v="0"/>
    <n v="16040"/>
    <s v="IYOU003-Young Films Ltd"/>
    <n v="-16040"/>
    <n v="16040"/>
    <x v="1"/>
    <n v="16040"/>
    <s v="I"/>
    <s v="Young Films Ltd"/>
    <s v="I - Young Films Ltd"/>
    <x v="1037"/>
    <x v="0"/>
    <s v="Lottery"/>
    <x v="1"/>
    <b v="0"/>
    <n v="373203"/>
    <x v="0"/>
  </r>
  <r>
    <s v="L-400-0400"/>
    <s v="RBS Current Account (Lottery)"/>
    <s v="03"/>
    <s v="AP-PY"/>
    <x v="32"/>
    <s v="000000005720"/>
    <n v="1218"/>
    <s v="5437-70"/>
    <n v="0"/>
    <n v="1000"/>
    <s v="TBRI104-Brian Maycock"/>
    <n v="-1000"/>
    <n v="1000"/>
    <x v="1"/>
    <n v="1000"/>
    <s v="T"/>
    <s v="Brian Maycock"/>
    <s v="T - Brian Maycock"/>
    <x v="163"/>
    <x v="0"/>
    <s v="Lottery"/>
    <x v="2"/>
    <b v="0"/>
    <n v="6000"/>
    <x v="1"/>
  </r>
  <r>
    <s v="L-400-0400"/>
    <s v="RBS Current Account (Lottery)"/>
    <s v="03"/>
    <s v="AP-PY"/>
    <x v="32"/>
    <s v="000000005721"/>
    <n v="1218"/>
    <s v="5437-71"/>
    <n v="0"/>
    <n v="16597"/>
    <s v="TBUR101-Burns Owens Partnership t/a BOP Consulting"/>
    <n v="-16597"/>
    <n v="16597"/>
    <x v="1"/>
    <n v="16597"/>
    <s v="T"/>
    <s v="Burns Owens Partnership t/a BOP Consulting"/>
    <s v="T - Burns Owens Partnership t/a BOP Consulting"/>
    <x v="709"/>
    <x v="29"/>
    <s v="Lottery"/>
    <x v="2"/>
    <b v="0"/>
    <n v="63407.83"/>
    <x v="0"/>
  </r>
  <r>
    <s v="L-400-0400"/>
    <s v="RBS Current Account (Lottery)"/>
    <s v="03"/>
    <s v="AP-PY"/>
    <x v="169"/>
    <s v="000000005723"/>
    <n v="1230"/>
    <s v="5449-2"/>
    <n v="0"/>
    <n v="30000"/>
    <s v="IWES007-WestEnd Films Production Limited (Blackbird)"/>
    <n v="-30000"/>
    <n v="30000"/>
    <x v="1"/>
    <n v="30000"/>
    <s v="I"/>
    <s v="WestEnd Films Production Limited (Blackbird)"/>
    <s v="I - WestEnd Films Production Limited (Blackbird)"/>
    <x v="1331"/>
    <x v="0"/>
    <s v="Lottery"/>
    <x v="1"/>
    <b v="1"/>
    <n v="285000"/>
    <x v="0"/>
  </r>
  <r>
    <s v="L-400-0400"/>
    <s v="RBS Current Account (Lottery)"/>
    <s v="03"/>
    <s v="AP-PY"/>
    <x v="33"/>
    <s v="000000005724"/>
    <n v="1234"/>
    <s v="5454-49"/>
    <n v="0"/>
    <n v="13453.11"/>
    <s v="G100017-Campbeltown Community Business Ltd"/>
    <n v="-13453.11"/>
    <n v="13453.11"/>
    <x v="1"/>
    <n v="13453.11"/>
    <s v="G"/>
    <s v="Campbeltown Community Business Ltd"/>
    <s v="G - Campbeltown Community Business Ltd"/>
    <x v="1283"/>
    <x v="0"/>
    <s v="Lottery"/>
    <x v="1"/>
    <b v="0"/>
    <n v="50611.44"/>
    <x v="0"/>
  </r>
  <r>
    <s v="L-400-0400"/>
    <s v="RBS Current Account (Lottery)"/>
    <s v="03"/>
    <s v="AP-PY"/>
    <x v="33"/>
    <s v="000000005725"/>
    <n v="1234"/>
    <s v="5454-50"/>
    <n v="0"/>
    <n v="8398"/>
    <s v="G100021-Joan Lopez-Cleville"/>
    <n v="-8398"/>
    <n v="8398"/>
    <x v="1"/>
    <n v="8398"/>
    <s v="G"/>
    <s v="Joan Lopez-Cleville"/>
    <s v="G - Joan Lopez-Cleville"/>
    <x v="1332"/>
    <x v="0"/>
    <s v="Lottery"/>
    <x v="1"/>
    <b v="0"/>
    <n v="43997"/>
    <x v="0"/>
  </r>
  <r>
    <s v="L-400-0400"/>
    <s v="RBS Current Account (Lottery)"/>
    <s v="03"/>
    <s v="AP-PY"/>
    <x v="33"/>
    <s v="000000005726"/>
    <n v="1234"/>
    <s v="5454-51"/>
    <n v="0"/>
    <n v="12500"/>
    <s v="G100039-LGBT Youth Scotland"/>
    <n v="-12500"/>
    <n v="12500"/>
    <x v="1"/>
    <n v="12500"/>
    <s v="G"/>
    <s v="LGBT Youth Scotland"/>
    <s v="G - LGBT Youth Scotland"/>
    <x v="1333"/>
    <x v="0"/>
    <s v="Lottery"/>
    <x v="1"/>
    <b v="0"/>
    <n v="32180"/>
    <x v="0"/>
  </r>
  <r>
    <s v="L-400-0400"/>
    <s v="RBS Current Account (Lottery)"/>
    <s v="03"/>
    <s v="AP-PY"/>
    <x v="33"/>
    <s v="000000005727"/>
    <n v="1234"/>
    <s v="5454-52"/>
    <n v="0"/>
    <n v="2087"/>
    <s v="G100045-Glasgow Sculpture Studios"/>
    <n v="-2087"/>
    <n v="2087"/>
    <x v="1"/>
    <n v="2087"/>
    <s v="G"/>
    <s v="Glasgow Sculpture Studios"/>
    <s v="G - Glasgow Sculpture Studios"/>
    <x v="1334"/>
    <x v="0"/>
    <s v="Lottery"/>
    <x v="1"/>
    <b v="0"/>
    <n v="45999"/>
    <x v="0"/>
  </r>
  <r>
    <s v="L-400-0400"/>
    <s v="RBS Current Account (Lottery)"/>
    <s v="03"/>
    <s v="AP-PY"/>
    <x v="33"/>
    <s v="000000005728"/>
    <n v="1234"/>
    <s v="5454-53"/>
    <n v="0"/>
    <n v="360"/>
    <s v="G100060-Rebecca Anson"/>
    <n v="-360"/>
    <n v="360"/>
    <x v="1"/>
    <n v="360"/>
    <s v="G"/>
    <s v="Rebecca Anson"/>
    <s v="G - Rebecca Anson"/>
    <x v="1335"/>
    <x v="0"/>
    <s v="Lottery"/>
    <x v="1"/>
    <b v="0"/>
    <n v="360"/>
    <x v="1"/>
  </r>
  <r>
    <s v="L-400-0400"/>
    <s v="RBS Current Account (Lottery)"/>
    <s v="03"/>
    <s v="AP-PY"/>
    <x v="33"/>
    <s v="000000005729"/>
    <n v="1234"/>
    <s v="5454-54"/>
    <n v="0"/>
    <n v="1500"/>
    <s v="G100107-Glow Arts    (Jennifer McGlone)"/>
    <n v="-1500"/>
    <n v="1500"/>
    <x v="1"/>
    <n v="1500"/>
    <s v="G"/>
    <s v="Glow Arts (Jennifer McGlone)"/>
    <s v="G - Glow Arts (Jennifer McGlone)"/>
    <x v="1336"/>
    <x v="0"/>
    <s v="Lottery"/>
    <x v="1"/>
    <b v="0"/>
    <n v="1500"/>
    <x v="1"/>
  </r>
  <r>
    <s v="L-400-0400"/>
    <s v="RBS Current Account (Lottery)"/>
    <s v="03"/>
    <s v="AP-PY"/>
    <x v="33"/>
    <s v="000000005731"/>
    <n v="1234"/>
    <s v="5454-55"/>
    <n v="0"/>
    <n v="5307.09"/>
    <s v="G100190-Dance House"/>
    <n v="-5307.09"/>
    <n v="5307.09"/>
    <x v="1"/>
    <n v="5307.09"/>
    <s v="G"/>
    <s v="Dance House"/>
    <s v="G - Dance House"/>
    <x v="1041"/>
    <x v="0"/>
    <s v="Lottery"/>
    <x v="1"/>
    <b v="0"/>
    <n v="87647.459999999992"/>
    <x v="0"/>
  </r>
  <r>
    <s v="L-400-0400"/>
    <s v="RBS Current Account (Lottery)"/>
    <s v="03"/>
    <s v="AP-PY"/>
    <x v="33"/>
    <s v="000000005732"/>
    <n v="1234"/>
    <s v="5454-56"/>
    <n v="0"/>
    <n v="2500"/>
    <s v="G100208-Project Ability"/>
    <n v="-2500"/>
    <n v="2500"/>
    <x v="1"/>
    <n v="2500"/>
    <s v="G"/>
    <s v="Project Ability"/>
    <s v="G - Project Ability"/>
    <x v="1058"/>
    <x v="0"/>
    <s v="Lottery"/>
    <x v="1"/>
    <b v="0"/>
    <n v="147083"/>
    <x v="0"/>
  </r>
  <r>
    <s v="L-400-0400"/>
    <s v="RBS Current Account (Lottery)"/>
    <s v="03"/>
    <s v="AP-PY"/>
    <x v="33"/>
    <s v="000000005733"/>
    <n v="1234"/>
    <s v="5454-57"/>
    <n v="0"/>
    <n v="93750"/>
    <s v="G100332-Active events"/>
    <n v="-93750"/>
    <n v="93750"/>
    <x v="1"/>
    <n v="93750"/>
    <s v="G"/>
    <s v="Active events"/>
    <s v="G - Active events"/>
    <x v="1337"/>
    <x v="0"/>
    <s v="Lottery"/>
    <x v="1"/>
    <b v="1"/>
    <n v="93750"/>
    <x v="0"/>
  </r>
  <r>
    <s v="L-400-0400"/>
    <s v="RBS Current Account (Lottery)"/>
    <s v="03"/>
    <s v="AP-PY"/>
    <x v="33"/>
    <s v="000000005734"/>
    <n v="1234"/>
    <s v="5454-58"/>
    <n v="0"/>
    <n v="97500"/>
    <s v="G100333-Artlink Edinburgh &amp; the Lothians"/>
    <n v="-97500"/>
    <n v="97500"/>
    <x v="1"/>
    <n v="97500"/>
    <s v="G"/>
    <s v="Artlink Edinburgh &amp; the Lothians"/>
    <s v="G - Artlink Edinburgh &amp; the Lothians"/>
    <x v="1338"/>
    <x v="0"/>
    <s v="Lottery"/>
    <x v="1"/>
    <b v="1"/>
    <n v="97500"/>
    <x v="0"/>
  </r>
  <r>
    <s v="L-400-0400"/>
    <s v="RBS Current Account (Lottery)"/>
    <s v="03"/>
    <s v="AP-PY"/>
    <x v="33"/>
    <s v="000000005735"/>
    <n v="1234"/>
    <s v="5454-59"/>
    <n v="0"/>
    <n v="30000"/>
    <s v="G100334-Maria Fusco"/>
    <n v="-30000"/>
    <n v="30000"/>
    <x v="1"/>
    <n v="30000"/>
    <s v="G"/>
    <s v="Maria Fusco"/>
    <s v="G - Maria Fusco"/>
    <x v="1339"/>
    <x v="0"/>
    <s v="Lottery"/>
    <x v="1"/>
    <b v="1"/>
    <n v="40000"/>
    <x v="0"/>
  </r>
  <r>
    <s v="L-400-0400"/>
    <s v="RBS Current Account (Lottery)"/>
    <s v="03"/>
    <s v="AP-PY"/>
    <x v="33"/>
    <s v="000000005736"/>
    <n v="1234"/>
    <s v="5454-60"/>
    <n v="0"/>
    <n v="6000"/>
    <s v="G100335-Gavin Prentice"/>
    <n v="-6000"/>
    <n v="6000"/>
    <x v="1"/>
    <n v="6000"/>
    <s v="G"/>
    <s v="Gavin Prentice"/>
    <s v="G - Gavin Prentice"/>
    <x v="1340"/>
    <x v="0"/>
    <s v="Lottery"/>
    <x v="1"/>
    <b v="0"/>
    <n v="8000"/>
    <x v="1"/>
  </r>
  <r>
    <s v="L-400-0400"/>
    <s v="RBS Current Account (Lottery)"/>
    <s v="03"/>
    <s v="AP-PY"/>
    <x v="33"/>
    <s v="000000005737"/>
    <n v="1234"/>
    <s v="5454-61"/>
    <n v="0"/>
    <n v="6000"/>
    <s v="G100336-The Cottier Projects"/>
    <n v="-6000"/>
    <n v="6000"/>
    <x v="1"/>
    <n v="6000"/>
    <s v="G"/>
    <s v="The Cottier Projects"/>
    <s v="G - The Cottier Projects"/>
    <x v="1341"/>
    <x v="0"/>
    <s v="Lottery"/>
    <x v="1"/>
    <b v="0"/>
    <n v="15500"/>
    <x v="1"/>
  </r>
  <r>
    <s v="L-400-0400"/>
    <s v="RBS Current Account (Lottery)"/>
    <s v="03"/>
    <s v="AP-PY"/>
    <x v="33"/>
    <s v="000000005738"/>
    <n v="1234"/>
    <s v="5454-62"/>
    <n v="0"/>
    <n v="60000"/>
    <s v="G100337-Starcatchers Productions Ltd"/>
    <n v="-60000"/>
    <n v="60000"/>
    <x v="1"/>
    <n v="60000"/>
    <s v="G"/>
    <s v="Starcatchers Productions Ltd"/>
    <s v="G - Starcatchers Productions Ltd"/>
    <x v="1342"/>
    <x v="0"/>
    <s v="Lottery"/>
    <x v="1"/>
    <b v="1"/>
    <n v="77325"/>
    <x v="0"/>
  </r>
  <r>
    <s v="L-400-0400"/>
    <s v="RBS Current Account (Lottery)"/>
    <s v="03"/>
    <s v="AP-PY"/>
    <x v="33"/>
    <s v="000000005739"/>
    <n v="1234"/>
    <s v="5454-63"/>
    <n v="0"/>
    <n v="10445"/>
    <s v="G100338-Pulteneytown PeoplesÔÇÖ Project"/>
    <n v="-10445"/>
    <n v="10445"/>
    <x v="1"/>
    <n v="10445"/>
    <s v="G"/>
    <s v="Pulteneytown PeoplesÔÇÖ Project"/>
    <s v="G - Pulteneytown PeoplesÔÇÖ Project"/>
    <x v="1343"/>
    <x v="0"/>
    <s v="Lottery"/>
    <x v="1"/>
    <b v="0"/>
    <n v="10445"/>
    <x v="1"/>
  </r>
  <r>
    <s v="L-400-0400"/>
    <s v="RBS Current Account (Lottery)"/>
    <s v="03"/>
    <s v="AP-PY"/>
    <x v="33"/>
    <s v="000000005740"/>
    <n v="1234"/>
    <s v="5454-64"/>
    <n v="0"/>
    <n v="5205"/>
    <s v="G100339-LeithLate"/>
    <n v="-5205"/>
    <n v="5205"/>
    <x v="1"/>
    <n v="5205"/>
    <s v="G"/>
    <s v="LeithLate"/>
    <s v="G - LeithLate"/>
    <x v="1344"/>
    <x v="0"/>
    <s v="Lottery"/>
    <x v="1"/>
    <b v="0"/>
    <n v="7740"/>
    <x v="1"/>
  </r>
  <r>
    <s v="L-400-0400"/>
    <s v="RBS Current Account (Lottery)"/>
    <s v="03"/>
    <s v="AP-PY"/>
    <x v="33"/>
    <s v="000000005741"/>
    <n v="1234"/>
    <s v="5454-65"/>
    <n v="0"/>
    <n v="3750"/>
    <s v="G100340-Beyond Borders Scotland"/>
    <n v="-3750"/>
    <n v="3750"/>
    <x v="1"/>
    <n v="3750"/>
    <s v="G"/>
    <s v="Beyond Borders Scotland"/>
    <s v="G - Beyond Borders Scotland"/>
    <x v="1345"/>
    <x v="0"/>
    <s v="Lottery"/>
    <x v="1"/>
    <b v="0"/>
    <n v="3750"/>
    <x v="1"/>
  </r>
  <r>
    <s v="L-400-0400"/>
    <s v="RBS Current Account (Lottery)"/>
    <s v="03"/>
    <s v="AP-PY"/>
    <x v="33"/>
    <s v="000000005742"/>
    <n v="1234"/>
    <s v="5454-66"/>
    <n v="0"/>
    <n v="1950"/>
    <s v="G100341-Scottish Saxophone Ensemble"/>
    <n v="-1950"/>
    <n v="1950"/>
    <x v="1"/>
    <n v="1950"/>
    <s v="G"/>
    <s v="Scottish Saxophone Ensemble"/>
    <s v="G - Scottish Saxophone Ensemble"/>
    <x v="1346"/>
    <x v="0"/>
    <s v="Lottery"/>
    <x v="1"/>
    <b v="0"/>
    <n v="2600"/>
    <x v="1"/>
  </r>
  <r>
    <s v="L-400-0400"/>
    <s v="RBS Current Account (Lottery)"/>
    <s v="03"/>
    <s v="AP-PY"/>
    <x v="33"/>
    <s v="000000005743"/>
    <n v="1234"/>
    <s v="5454-67"/>
    <n v="0"/>
    <n v="7500"/>
    <s v="G100342-French Film Festival"/>
    <n v="-7500"/>
    <n v="7500"/>
    <x v="1"/>
    <n v="7500"/>
    <s v="G"/>
    <s v="French Film Festival"/>
    <s v="G - French Film Festival"/>
    <x v="1347"/>
    <x v="0"/>
    <s v="Lottery"/>
    <x v="1"/>
    <b v="0"/>
    <n v="12500"/>
    <x v="1"/>
  </r>
  <r>
    <s v="L-400-0400"/>
    <s v="RBS Current Account (Lottery)"/>
    <s v="03"/>
    <s v="AP-PY"/>
    <x v="33"/>
    <s v="000000005744"/>
    <n v="1234"/>
    <s v="5454-68"/>
    <n v="0"/>
    <n v="7901"/>
    <s v="G100343-Garvald Edinburgh"/>
    <n v="-7901"/>
    <n v="7901"/>
    <x v="1"/>
    <n v="7901"/>
    <s v="G"/>
    <s v="Garvald Edinburgh"/>
    <s v="G - Garvald Edinburgh"/>
    <x v="1348"/>
    <x v="0"/>
    <s v="Lottery"/>
    <x v="1"/>
    <b v="0"/>
    <n v="7901"/>
    <x v="1"/>
  </r>
  <r>
    <s v="L-400-0400"/>
    <s v="RBS Current Account (Lottery)"/>
    <s v="03"/>
    <s v="AP-PY"/>
    <x v="33"/>
    <s v="000000005745"/>
    <n v="1234"/>
    <s v="5454-69"/>
    <n v="0"/>
    <n v="36723"/>
    <s v="G100344-Lyth Arts Centre"/>
    <n v="-36723"/>
    <n v="36723"/>
    <x v="1"/>
    <n v="36723"/>
    <s v="G"/>
    <s v="Lyth Arts Centre"/>
    <s v="G - Lyth Arts Centre"/>
    <x v="1349"/>
    <x v="0"/>
    <s v="Lottery"/>
    <x v="1"/>
    <b v="1"/>
    <n v="115317"/>
    <x v="0"/>
  </r>
  <r>
    <s v="L-400-0400"/>
    <s v="RBS Current Account (Lottery)"/>
    <s v="03"/>
    <s v="AP-PY"/>
    <x v="33"/>
    <s v="000000005746"/>
    <n v="1234"/>
    <s v="5454-70"/>
    <n v="0"/>
    <n v="7109"/>
    <s v="G100345-Belle Jones"/>
    <n v="-7109"/>
    <n v="7109"/>
    <x v="1"/>
    <n v="7109"/>
    <s v="G"/>
    <s v="Belle Jones"/>
    <s v="G - Belle Jones"/>
    <x v="1350"/>
    <x v="0"/>
    <s v="Lottery"/>
    <x v="1"/>
    <b v="0"/>
    <n v="9478"/>
    <x v="1"/>
  </r>
  <r>
    <s v="L-400-0400"/>
    <s v="RBS Current Account (Lottery)"/>
    <s v="03"/>
    <s v="AP-PY"/>
    <x v="33"/>
    <s v="000000005747"/>
    <n v="1234"/>
    <s v="5454-71"/>
    <n v="0"/>
    <n v="1778.7"/>
    <s v="G100346-Ross Cooper"/>
    <n v="-1778.7"/>
    <n v="1778.7"/>
    <x v="1"/>
    <n v="1778.7"/>
    <s v="G"/>
    <s v="Ross Cooper"/>
    <s v="G - Ross Cooper"/>
    <x v="1351"/>
    <x v="0"/>
    <s v="Lottery"/>
    <x v="1"/>
    <b v="0"/>
    <n v="2371.6999999999998"/>
    <x v="1"/>
  </r>
  <r>
    <s v="L-400-0400"/>
    <s v="RBS Current Account (Lottery)"/>
    <s v="03"/>
    <s v="AP-PY"/>
    <x v="33"/>
    <s v="000000005748"/>
    <n v="1234"/>
    <s v="5454-72"/>
    <n v="0"/>
    <n v="3750"/>
    <s v="G100347-The University Court of the University of Edinburgh"/>
    <n v="-3750"/>
    <n v="3750"/>
    <x v="1"/>
    <n v="3750"/>
    <s v="G"/>
    <s v="The University Court of the University of Edinburgh"/>
    <s v="G - The University Court of the University of Edinburgh"/>
    <x v="1352"/>
    <x v="0"/>
    <s v="Lottery"/>
    <x v="1"/>
    <b v="0"/>
    <n v="5000"/>
    <x v="1"/>
  </r>
  <r>
    <s v="L-400-0400"/>
    <s v="RBS Current Account (Lottery)"/>
    <s v="03"/>
    <s v="AP-PY"/>
    <x v="33"/>
    <s v="000000005749"/>
    <n v="1234"/>
    <s v="5454-73"/>
    <n v="0"/>
    <n v="3000"/>
    <s v="G100348-Rachael Bradley"/>
    <n v="-3000"/>
    <n v="3000"/>
    <x v="1"/>
    <n v="3000"/>
    <s v="G"/>
    <s v="Rachael Bradley"/>
    <s v="G - Rachael Bradley"/>
    <x v="1353"/>
    <x v="0"/>
    <s v="Lottery"/>
    <x v="1"/>
    <b v="0"/>
    <n v="4000"/>
    <x v="1"/>
  </r>
  <r>
    <s v="L-400-0400"/>
    <s v="RBS Current Account (Lottery)"/>
    <s v="03"/>
    <s v="AP-PY"/>
    <x v="33"/>
    <s v="000000005750"/>
    <n v="1234"/>
    <s v="5454-74"/>
    <n v="0"/>
    <n v="2000"/>
    <s v="IASP001-Asparagus Piss Raindrop"/>
    <n v="-2000"/>
    <n v="2000"/>
    <x v="1"/>
    <n v="2000"/>
    <s v="I"/>
    <s v="Asparagus Piss Raindrop"/>
    <s v="I - Asparagus Piss Raindrop"/>
    <x v="1354"/>
    <x v="0"/>
    <s v="Lottery"/>
    <x v="1"/>
    <b v="0"/>
    <n v="2000"/>
    <x v="1"/>
  </r>
  <r>
    <s v="L-400-0400"/>
    <s v="RBS Current Account (Lottery)"/>
    <s v="03"/>
    <s v="AP-PY"/>
    <x v="33"/>
    <s v="000000005751"/>
    <n v="1234"/>
    <s v="5454-75"/>
    <n v="0"/>
    <n v="4000"/>
    <s v="IBAF002-BAFTA Scotland"/>
    <n v="-4000"/>
    <n v="4000"/>
    <x v="1"/>
    <n v="4000"/>
    <s v="I"/>
    <s v="BAFTA Scotland"/>
    <s v="I - BAFTA Scotland"/>
    <x v="1161"/>
    <x v="0"/>
    <s v="Lottery"/>
    <x v="1"/>
    <b v="0"/>
    <n v="23800"/>
    <x v="1"/>
  </r>
  <r>
    <s v="L-400-0400"/>
    <s v="RBS Current Account (Lottery)"/>
    <s v="03"/>
    <s v="AP-PY"/>
    <x v="33"/>
    <s v="000000005752"/>
    <n v="1234"/>
    <s v="5454-76"/>
    <n v="0"/>
    <n v="17000"/>
    <s v="IBRI008-British School at Rome"/>
    <n v="-17000"/>
    <n v="17000"/>
    <x v="1"/>
    <n v="17000"/>
    <s v="I"/>
    <s v="British School at Rome"/>
    <s v="I - British School at Rome"/>
    <x v="1355"/>
    <x v="0"/>
    <s v="Lottery"/>
    <x v="1"/>
    <b v="0"/>
    <n v="33000"/>
    <x v="0"/>
  </r>
  <r>
    <s v="L-400-0400"/>
    <s v="RBS Current Account (Lottery)"/>
    <s v="03"/>
    <s v="AP-PY"/>
    <x v="33"/>
    <s v="000000005753"/>
    <n v="1234"/>
    <s v="5454-77"/>
    <n v="0"/>
    <n v="4671"/>
    <s v="ICAI004-Caitlin Skinner"/>
    <n v="-4671"/>
    <n v="4671"/>
    <x v="1"/>
    <n v="4671"/>
    <s v="I"/>
    <s v="Caitlin Skinner"/>
    <s v="I - Caitlin Skinner"/>
    <x v="1356"/>
    <x v="0"/>
    <s v="Lottery"/>
    <x v="1"/>
    <b v="0"/>
    <n v="4671"/>
    <x v="1"/>
  </r>
  <r>
    <s v="L-400-0400"/>
    <s v="RBS Current Account (Lottery)"/>
    <s v="03"/>
    <s v="AP-PY"/>
    <x v="33"/>
    <s v="000000005754"/>
    <n v="1234"/>
    <s v="5454-78"/>
    <n v="0"/>
    <n v="10000"/>
    <s v="ICRE001-Creative Carbon Scotland"/>
    <n v="-10000"/>
    <n v="10000"/>
    <x v="1"/>
    <n v="10000"/>
    <s v="I"/>
    <s v="Creative Carbon Scotland"/>
    <s v="I - Creative Carbon Scotland"/>
    <x v="103"/>
    <x v="0"/>
    <s v="Lottery"/>
    <x v="1"/>
    <b v="0"/>
    <n v="160000"/>
    <x v="0"/>
  </r>
  <r>
    <s v="L-400-0400"/>
    <s v="RBS Current Account (Lottery)"/>
    <s v="03"/>
    <s v="AP-PY"/>
    <x v="33"/>
    <s v="000000005755"/>
    <n v="1234"/>
    <s v="5454-79"/>
    <n v="0"/>
    <n v="6300"/>
    <s v="IFIR001-Firebrand Theatre Company"/>
    <n v="-6300"/>
    <n v="6300"/>
    <x v="1"/>
    <n v="6300"/>
    <s v="I"/>
    <s v="Firebrand Theatre Company"/>
    <s v="I - Firebrand Theatre Company"/>
    <x v="1357"/>
    <x v="0"/>
    <s v="Lottery"/>
    <x v="1"/>
    <b v="0"/>
    <n v="6300"/>
    <x v="1"/>
  </r>
  <r>
    <s v="L-400-0400"/>
    <s v="RBS Current Account (Lottery)"/>
    <s v="03"/>
    <s v="AP-PY"/>
    <x v="33"/>
    <s v="000000005756"/>
    <n v="1234"/>
    <s v="5454-80"/>
    <n v="0"/>
    <n v="1125"/>
    <s v="IGAB002-Gabriel Robertson"/>
    <n v="-1125"/>
    <n v="1125"/>
    <x v="1"/>
    <n v="1125"/>
    <s v="I"/>
    <s v="Gabriel Robertson"/>
    <s v="I - Gabriel Robertson"/>
    <x v="1358"/>
    <x v="0"/>
    <s v="Lottery"/>
    <x v="1"/>
    <b v="0"/>
    <n v="1500"/>
    <x v="1"/>
  </r>
  <r>
    <s v="L-400-0400"/>
    <s v="RBS Current Account (Lottery)"/>
    <s v="03"/>
    <s v="AP-PY"/>
    <x v="33"/>
    <s v="000000005757"/>
    <n v="1234"/>
    <s v="5454-81"/>
    <n v="0"/>
    <n v="70000"/>
    <s v="IHOS001-Patrick Allan-Fraser Hospitalfield Trust"/>
    <n v="-70000"/>
    <n v="70000"/>
    <x v="1"/>
    <n v="70000"/>
    <s v="I"/>
    <s v="Patrick Allan-Fraser Hospitalfield Trust"/>
    <s v="I - Patrick Allan-Fraser Hospitalfield Trust"/>
    <x v="1359"/>
    <x v="0"/>
    <s v="Lottery"/>
    <x v="1"/>
    <b v="1"/>
    <n v="87500"/>
    <x v="0"/>
  </r>
  <r>
    <s v="L-400-0400"/>
    <s v="RBS Current Account (Lottery)"/>
    <s v="03"/>
    <s v="AP-PY"/>
    <x v="33"/>
    <s v="000000005758"/>
    <n v="1234"/>
    <s v="5454-82"/>
    <n v="0"/>
    <n v="13000"/>
    <s v="IIMP001-Impact Arts (Projects) Ltd"/>
    <n v="-13000"/>
    <n v="13000"/>
    <x v="1"/>
    <n v="13000"/>
    <s v="I"/>
    <s v="Impact Arts (Projects) Ltd"/>
    <s v="I - Impact Arts (Projects) Ltd"/>
    <x v="992"/>
    <x v="0"/>
    <s v="Lottery"/>
    <x v="1"/>
    <b v="0"/>
    <n v="46960"/>
    <x v="0"/>
  </r>
  <r>
    <s v="L-400-0400"/>
    <s v="RBS Current Account (Lottery)"/>
    <s v="03"/>
    <s v="AP-PY"/>
    <x v="33"/>
    <s v="000000005759"/>
    <n v="1234"/>
    <s v="5454-83"/>
    <n v="0"/>
    <n v="225"/>
    <s v="IJAN009-Jane Topping"/>
    <n v="-225"/>
    <n v="225"/>
    <x v="1"/>
    <n v="225"/>
    <s v="I"/>
    <s v="Jane Topping"/>
    <s v="I - Jane Topping"/>
    <x v="1360"/>
    <x v="0"/>
    <s v="Lottery"/>
    <x v="1"/>
    <b v="0"/>
    <n v="300"/>
    <x v="1"/>
  </r>
  <r>
    <s v="L-400-0400"/>
    <s v="RBS Current Account (Lottery)"/>
    <s v="03"/>
    <s v="AP-PY"/>
    <x v="33"/>
    <s v="000000005760"/>
    <n v="1234"/>
    <s v="5454-84"/>
    <n v="0"/>
    <n v="1125"/>
    <s v="IKEN003-Ken Petrie"/>
    <n v="-1125"/>
    <n v="1125"/>
    <x v="1"/>
    <n v="1125"/>
    <s v="I"/>
    <s v="Ken Petrie"/>
    <s v="I - Ken Petrie"/>
    <x v="1361"/>
    <x v="0"/>
    <s v="Lottery"/>
    <x v="1"/>
    <b v="0"/>
    <n v="2500"/>
    <x v="1"/>
  </r>
  <r>
    <s v="L-400-0400"/>
    <s v="RBS Current Account (Lottery)"/>
    <s v="03"/>
    <s v="AP-PY"/>
    <x v="33"/>
    <s v="000000005761"/>
    <n v="1234"/>
    <s v="5454-85"/>
    <n v="0"/>
    <n v="1250"/>
    <s v="IRIC004-Richard Youngs"/>
    <n v="-1250"/>
    <n v="1250"/>
    <x v="1"/>
    <n v="1250"/>
    <s v="I"/>
    <s v="Richard Youngs"/>
    <s v="I - Richard Youngs"/>
    <x v="1362"/>
    <x v="0"/>
    <s v="Lottery"/>
    <x v="1"/>
    <b v="0"/>
    <n v="1250"/>
    <x v="1"/>
  </r>
  <r>
    <s v="L-400-0400"/>
    <s v="RBS Current Account (Lottery)"/>
    <s v="03"/>
    <s v="AP-PY"/>
    <x v="33"/>
    <s v="000000005762"/>
    <n v="1234"/>
    <s v="5454-86"/>
    <n v="0"/>
    <n v="10000"/>
    <s v="ISIG034-Sigma Films Ltd  (Legand of Barney Thomson)"/>
    <n v="-10000"/>
    <n v="10000"/>
    <x v="1"/>
    <n v="10000"/>
    <s v="I"/>
    <s v="Sigma Films Ltd (Legand of Barney Thomson)"/>
    <s v="I - Sigma Films Ltd (Legand of Barney Thomson)"/>
    <x v="1099"/>
    <x v="0"/>
    <s v="Lottery"/>
    <x v="1"/>
    <b v="0"/>
    <n v="285930"/>
    <x v="0"/>
  </r>
  <r>
    <s v="L-400-0400"/>
    <s v="RBS Current Account (Lottery)"/>
    <s v="03"/>
    <s v="AP-PY"/>
    <x v="33"/>
    <s v="000000005763"/>
    <n v="1234"/>
    <s v="5454-87"/>
    <n v="0"/>
    <n v="6808.76"/>
    <s v="ISLE001-Sleeping Warrior Theatre Company"/>
    <n v="-6808.76"/>
    <n v="6808.76"/>
    <x v="1"/>
    <n v="6808.76"/>
    <s v="I"/>
    <s v="Sleeping Warrior Theatre Company"/>
    <s v="I - Sleeping Warrior Theatre Company"/>
    <x v="1363"/>
    <x v="0"/>
    <s v="Lottery"/>
    <x v="1"/>
    <b v="0"/>
    <n v="6808.76"/>
    <x v="1"/>
  </r>
  <r>
    <s v="L-400-0400"/>
    <s v="RBS Current Account (Lottery)"/>
    <s v="03"/>
    <s v="AP-PY"/>
    <x v="33"/>
    <s v="000000005764"/>
    <n v="1234"/>
    <s v="5454-88"/>
    <n v="0"/>
    <n v="2090"/>
    <s v="ISTI101-Stills Gallery"/>
    <n v="-2090"/>
    <n v="2090"/>
    <x v="1"/>
    <n v="2090"/>
    <s v="I"/>
    <s v="Stills Gallery"/>
    <s v="I - Stills Gallery"/>
    <x v="1102"/>
    <x v="0"/>
    <s v="Lottery"/>
    <x v="1"/>
    <b v="0"/>
    <n v="75815"/>
    <x v="0"/>
  </r>
  <r>
    <s v="L-400-0400"/>
    <s v="RBS Current Account (Lottery)"/>
    <s v="03"/>
    <s v="AP-PY"/>
    <x v="33"/>
    <s v="000000005765"/>
    <n v="1234"/>
    <s v="5454-89"/>
    <n v="0"/>
    <n v="1000"/>
    <s v="ISUR001-SURF (Scotland's Independent Regeneration Network)"/>
    <n v="-1000"/>
    <n v="1000"/>
    <x v="1"/>
    <n v="1000"/>
    <s v="I"/>
    <s v="SURF (Scotland's Independent Regeneration Network)"/>
    <s v="I - SURF (Scotland's Independent Regeneration Network)"/>
    <x v="1364"/>
    <x v="0"/>
    <s v="Lottery"/>
    <x v="1"/>
    <b v="0"/>
    <n v="5000"/>
    <x v="1"/>
  </r>
  <r>
    <s v="L-400-0400"/>
    <s v="RBS Current Account (Lottery)"/>
    <s v="03"/>
    <s v="AP-PY"/>
    <x v="33"/>
    <s v="000000005766"/>
    <n v="1234"/>
    <s v="5454-90"/>
    <n v="0"/>
    <n v="25000"/>
    <s v="ISYN002-Synchronicity Films Ltd"/>
    <n v="-25000"/>
    <n v="25000"/>
    <x v="1"/>
    <n v="25000"/>
    <s v="I"/>
    <s v="Synchronicity Films Ltd"/>
    <s v="I - Synchronicity Films Ltd"/>
    <x v="1365"/>
    <x v="0"/>
    <s v="Lottery"/>
    <x v="1"/>
    <b v="1"/>
    <n v="53200"/>
    <x v="0"/>
  </r>
  <r>
    <s v="L-400-0400"/>
    <s v="RBS Current Account (Lottery)"/>
    <s v="03"/>
    <s v="AP-PY"/>
    <x v="33"/>
    <s v="000000005767"/>
    <n v="1234"/>
    <s v="5454-91"/>
    <n v="0"/>
    <n v="750"/>
    <s v="IUPH002-Up Helly Aa Ltd"/>
    <n v="-750"/>
    <n v="750"/>
    <x v="1"/>
    <n v="750"/>
    <s v="I"/>
    <s v="Up Helly Aa Ltd"/>
    <s v="I - Up Helly Aa Ltd"/>
    <x v="1181"/>
    <x v="0"/>
    <s v="Lottery"/>
    <x v="1"/>
    <b v="0"/>
    <n v="236025"/>
    <x v="0"/>
  </r>
  <r>
    <s v="L-400-0400"/>
    <s v="RBS Current Account (Lottery)"/>
    <s v="03"/>
    <s v="AP-PY"/>
    <x v="33"/>
    <s v="000000005768"/>
    <n v="1234"/>
    <s v="5454-92"/>
    <n v="0"/>
    <n v="100000"/>
    <s v="IYOU007-Young Films Ltd (Bannan Series 2)"/>
    <n v="-100000"/>
    <n v="100000"/>
    <x v="1"/>
    <n v="100000"/>
    <s v="I"/>
    <s v="Young Films Ltd (Bannan Series 2)"/>
    <s v="I - Young Films Ltd (Bannan Series 2)"/>
    <x v="1037"/>
    <x v="0"/>
    <s v="Lottery"/>
    <x v="1"/>
    <b v="1"/>
    <n v="373203"/>
    <x v="0"/>
  </r>
  <r>
    <s v="L-400-0400"/>
    <s v="RBS Current Account (Lottery)"/>
    <s v="03"/>
    <s v="AP-PY"/>
    <x v="33"/>
    <s v="000000005769"/>
    <n v="1234"/>
    <s v="5454-93"/>
    <n v="0"/>
    <n v="580.79999999999995"/>
    <s v="TBUS100-Burness Paull LLP"/>
    <n v="-580.79999999999995"/>
    <n v="580.79999999999995"/>
    <x v="1"/>
    <n v="580.79999999999995"/>
    <s v="T"/>
    <s v="Burness Paull LLP"/>
    <s v="T - Burness Paull LLP"/>
    <x v="650"/>
    <x v="0"/>
    <s v="Lottery"/>
    <x v="2"/>
    <b v="0"/>
    <n v="627.59999999999991"/>
    <x v="1"/>
  </r>
  <r>
    <s v="L-400-0400"/>
    <s v="RBS Current Account (Lottery)"/>
    <s v="03"/>
    <s v="AP-PY"/>
    <x v="33"/>
    <s v="000000005770"/>
    <n v="1234"/>
    <s v="5454-94"/>
    <n v="0"/>
    <n v="33.200000000000003"/>
    <s v="TGST100-Gillian Steel"/>
    <n v="-33.200000000000003"/>
    <n v="33.200000000000003"/>
    <x v="1"/>
    <n v="33.200000000000003"/>
    <s v="T"/>
    <s v="Gillian Steel"/>
    <s v="T - Gillian Steel"/>
    <x v="1366"/>
    <x v="0"/>
    <s v="Lottery"/>
    <x v="2"/>
    <b v="0"/>
    <n v="33.200000000000003"/>
    <x v="1"/>
  </r>
  <r>
    <s v="L-400-0400"/>
    <s v="RBS Current Account (Lottery)"/>
    <s v="03"/>
    <s v="AP-PY"/>
    <x v="33"/>
    <s v="000000005771"/>
    <n v="1234"/>
    <s v="5454-95"/>
    <n v="0"/>
    <n v="12000"/>
    <s v="TPIN101-Pinsent Masons LLP"/>
    <n v="-12000"/>
    <n v="12000"/>
    <x v="1"/>
    <n v="12000"/>
    <s v="T"/>
    <s v="Pinsent Masons LLP"/>
    <s v="T - Pinsent Masons LLP"/>
    <x v="1145"/>
    <x v="24"/>
    <s v="Lottery"/>
    <x v="2"/>
    <b v="0"/>
    <n v="122180.4"/>
    <x v="0"/>
  </r>
  <r>
    <s v="L-400-0400"/>
    <s v="RBS Current Account (Lottery)"/>
    <s v="03"/>
    <s v="AP-PY"/>
    <x v="36"/>
    <s v="000000005772"/>
    <n v="1237"/>
    <s v="5456-32"/>
    <n v="0"/>
    <n v="1350"/>
    <s v="G100028-Spring Fling Open Studios CIC"/>
    <n v="-1350"/>
    <n v="1350"/>
    <x v="1"/>
    <n v="1350"/>
    <s v="G"/>
    <s v="Spring Fling Open Studios CIC"/>
    <s v="G - Spring Fling Open Studios CIC"/>
    <x v="1367"/>
    <x v="0"/>
    <s v="Lottery"/>
    <x v="1"/>
    <b v="0"/>
    <n v="81450"/>
    <x v="0"/>
  </r>
  <r>
    <s v="L-400-0400"/>
    <s v="RBS Current Account (Lottery)"/>
    <s v="03"/>
    <s v="AP-PY"/>
    <x v="36"/>
    <s v="000000005774"/>
    <n v="1237"/>
    <s v="5456-33"/>
    <n v="0"/>
    <n v="31500"/>
    <s v="G100192-Drake Music Scotland"/>
    <n v="-31500"/>
    <n v="31500"/>
    <x v="1"/>
    <n v="31500"/>
    <s v="G"/>
    <s v="Drake Music Scotland"/>
    <s v="G - Drake Music Scotland"/>
    <x v="1043"/>
    <x v="0"/>
    <s v="Lottery"/>
    <x v="1"/>
    <b v="1"/>
    <n v="118500"/>
    <x v="0"/>
  </r>
  <r>
    <s v="L-400-0400"/>
    <s v="RBS Current Account (Lottery)"/>
    <s v="03"/>
    <s v="AP-PY"/>
    <x v="36"/>
    <s v="000000005776"/>
    <n v="1237"/>
    <s v="5456-34"/>
    <n v="0"/>
    <n v="55000"/>
    <s v="G100200-Greenock Arts Guild"/>
    <n v="-55000"/>
    <n v="55000"/>
    <x v="1"/>
    <n v="55000"/>
    <s v="G"/>
    <s v="Greenock Arts Guild"/>
    <s v="G - Greenock Arts Guild"/>
    <x v="1368"/>
    <x v="0"/>
    <s v="Lottery"/>
    <x v="1"/>
    <b v="1"/>
    <n v="211784"/>
    <x v="0"/>
  </r>
  <r>
    <s v="L-400-0400"/>
    <s v="RBS Current Account (Lottery)"/>
    <s v="03"/>
    <s v="AP-PY"/>
    <x v="36"/>
    <s v="000000005777"/>
    <n v="1237"/>
    <s v="5456-35"/>
    <n v="0"/>
    <n v="56100"/>
    <s v="G100317-Federation of Scottish Theatre"/>
    <n v="-56100"/>
    <n v="56100"/>
    <x v="1"/>
    <n v="56100"/>
    <s v="G"/>
    <s v="Federation of Scottish Theatre"/>
    <s v="G - Federation of Scottish Theatre"/>
    <x v="1310"/>
    <x v="0"/>
    <s v="Lottery"/>
    <x v="1"/>
    <b v="1"/>
    <n v="266100"/>
    <x v="0"/>
  </r>
  <r>
    <s v="L-400-0400"/>
    <s v="RBS Current Account (Lottery)"/>
    <s v="03"/>
    <s v="AP-PY"/>
    <x v="36"/>
    <s v="000000005778"/>
    <n v="1237"/>
    <s v="5456-36"/>
    <n v="0"/>
    <n v="4500"/>
    <s v="G100349-Tuff Love"/>
    <n v="-4500"/>
    <n v="4500"/>
    <x v="1"/>
    <n v="4500"/>
    <s v="G"/>
    <s v="Tuff Love"/>
    <s v="G - Tuff Love"/>
    <x v="1369"/>
    <x v="0"/>
    <s v="Lottery"/>
    <x v="1"/>
    <b v="0"/>
    <n v="4500"/>
    <x v="1"/>
  </r>
  <r>
    <s v="L-400-0400"/>
    <s v="RBS Current Account (Lottery)"/>
    <s v="03"/>
    <s v="AP-PY"/>
    <x v="36"/>
    <s v="000000005779"/>
    <n v="1237"/>
    <s v="5456-37"/>
    <n v="0"/>
    <n v="8678"/>
    <s v="G100350-Julia Taudevin"/>
    <n v="-8678"/>
    <n v="8678"/>
    <x v="1"/>
    <n v="8678"/>
    <s v="G"/>
    <s v="Julia Taudevin"/>
    <s v="G - Julia Taudevin"/>
    <x v="1370"/>
    <x v="0"/>
    <s v="Lottery"/>
    <x v="1"/>
    <b v="0"/>
    <n v="14570"/>
    <x v="1"/>
  </r>
  <r>
    <s v="L-400-0400"/>
    <s v="RBS Current Account (Lottery)"/>
    <s v="03"/>
    <s v="AP-PY"/>
    <x v="36"/>
    <s v="000000005780"/>
    <n v="1237"/>
    <s v="5456-38"/>
    <n v="0"/>
    <n v="10500"/>
    <s v="G100351-Doune the Rabbit Hole CIC"/>
    <n v="-10500"/>
    <n v="10500"/>
    <x v="1"/>
    <n v="10500"/>
    <s v="G"/>
    <s v="Doune the Rabbit Hole CIC"/>
    <s v="G - Doune the Rabbit Hole CIC"/>
    <x v="1371"/>
    <x v="0"/>
    <s v="Lottery"/>
    <x v="1"/>
    <b v="0"/>
    <n v="14000"/>
    <x v="1"/>
  </r>
  <r>
    <s v="L-400-0400"/>
    <s v="RBS Current Account (Lottery)"/>
    <s v="03"/>
    <s v="AP-PY"/>
    <x v="36"/>
    <s v="000000005781"/>
    <n v="1237"/>
    <s v="5456-39"/>
    <n v="0"/>
    <n v="450"/>
    <s v="G100352-Ciara MacLaverty"/>
    <n v="-450"/>
    <n v="450"/>
    <x v="1"/>
    <n v="450"/>
    <s v="G"/>
    <s v="Ciara MacLaverty"/>
    <s v="G - Ciara MacLaverty"/>
    <x v="1372"/>
    <x v="0"/>
    <s v="Lottery"/>
    <x v="1"/>
    <b v="0"/>
    <n v="600"/>
    <x v="1"/>
  </r>
  <r>
    <s v="L-400-0400"/>
    <s v="RBS Current Account (Lottery)"/>
    <s v="03"/>
    <s v="AP-PY"/>
    <x v="36"/>
    <s v="000000005782"/>
    <n v="1237"/>
    <s v="5456-40"/>
    <n v="0"/>
    <n v="11063"/>
    <s v="G100353-Al Seed"/>
    <n v="-11063"/>
    <n v="11063"/>
    <x v="1"/>
    <n v="11063"/>
    <s v="G"/>
    <s v="Al Seed"/>
    <s v="G - Al Seed"/>
    <x v="1373"/>
    <x v="0"/>
    <s v="Lottery"/>
    <x v="1"/>
    <b v="0"/>
    <n v="18494"/>
    <x v="1"/>
  </r>
  <r>
    <s v="L-400-0400"/>
    <s v="RBS Current Account (Lottery)"/>
    <s v="03"/>
    <s v="AP-PY"/>
    <x v="36"/>
    <s v="000000005783"/>
    <n v="1237"/>
    <s v="5456-41"/>
    <n v="0"/>
    <n v="2250"/>
    <s v="G100354-Haftor Medboe"/>
    <n v="-2250"/>
    <n v="2250"/>
    <x v="1"/>
    <n v="2250"/>
    <s v="G"/>
    <s v="Haftor Medboe"/>
    <s v="G - Haftor Medboe"/>
    <x v="1374"/>
    <x v="0"/>
    <s v="Lottery"/>
    <x v="1"/>
    <b v="0"/>
    <n v="2250"/>
    <x v="1"/>
  </r>
  <r>
    <s v="L-400-0400"/>
    <s v="RBS Current Account (Lottery)"/>
    <s v="03"/>
    <s v="AP-PY"/>
    <x v="36"/>
    <s v="000000005784"/>
    <n v="1237"/>
    <s v="5456-42"/>
    <n v="0"/>
    <n v="11250"/>
    <s v="G100355-Rachel Maclean"/>
    <n v="-11250"/>
    <n v="11250"/>
    <x v="1"/>
    <n v="11250"/>
    <s v="G"/>
    <s v="Rachel Maclean"/>
    <s v="G - Rachel Maclean"/>
    <x v="1375"/>
    <x v="0"/>
    <s v="Lottery"/>
    <x v="1"/>
    <b v="0"/>
    <n v="15000"/>
    <x v="1"/>
  </r>
  <r>
    <s v="L-400-0400"/>
    <s v="RBS Current Account (Lottery)"/>
    <s v="03"/>
    <s v="AP-PY"/>
    <x v="36"/>
    <s v="000000005785"/>
    <n v="1237"/>
    <s v="5456-43"/>
    <n v="0"/>
    <n v="7500"/>
    <s v="G100356-Susan OÔÇÖByrne"/>
    <n v="-7500"/>
    <n v="7500"/>
    <x v="1"/>
    <n v="7500"/>
    <s v="G"/>
    <s v="Susan OÔÇÖByrne"/>
    <s v="G - Susan OÔÇÖByrne"/>
    <x v="1376"/>
    <x v="0"/>
    <s v="Lottery"/>
    <x v="1"/>
    <b v="0"/>
    <n v="7500"/>
    <x v="1"/>
  </r>
  <r>
    <s v="L-400-0400"/>
    <s v="RBS Current Account (Lottery)"/>
    <s v="03"/>
    <s v="AP-PY"/>
    <x v="36"/>
    <s v="000000005786"/>
    <n v="1237"/>
    <s v="5456-44"/>
    <n v="0"/>
    <n v="1125"/>
    <s v="IACO005-Aconite Productions"/>
    <n v="-1125"/>
    <n v="1125"/>
    <x v="1"/>
    <n v="1125"/>
    <s v="I"/>
    <s v="Aconite Productions"/>
    <s v="I - Aconite Productions"/>
    <x v="1080"/>
    <x v="0"/>
    <s v="Lottery"/>
    <x v="1"/>
    <b v="0"/>
    <n v="64548"/>
    <x v="0"/>
  </r>
  <r>
    <s v="L-400-0400"/>
    <s v="RBS Current Account (Lottery)"/>
    <s v="03"/>
    <s v="AP-PY"/>
    <x v="36"/>
    <s v="000000005787"/>
    <n v="1237"/>
    <s v="5456-45"/>
    <n v="0"/>
    <n v="2700"/>
    <s v="IACP001-AC Projects/Alternative Currents Ltd"/>
    <n v="-2700"/>
    <n v="2700"/>
    <x v="1"/>
    <n v="2700"/>
    <s v="I"/>
    <s v="AC Projects/Alternative Currents Ltd"/>
    <s v="I - AC Projects/Alternative Currents Ltd"/>
    <x v="1254"/>
    <x v="0"/>
    <s v="Lottery"/>
    <x v="1"/>
    <b v="0"/>
    <n v="5700"/>
    <x v="1"/>
  </r>
  <r>
    <s v="L-400-0400"/>
    <s v="RBS Current Account (Lottery)"/>
    <s v="03"/>
    <s v="AP-PY"/>
    <x v="36"/>
    <s v="000000005789"/>
    <n v="1237"/>
    <s v="5456-46"/>
    <n v="0"/>
    <n v="1975"/>
    <s v="ICOV001-Cove Park Ltd"/>
    <n v="-1975"/>
    <n v="1975"/>
    <x v="1"/>
    <n v="1975"/>
    <s v="I"/>
    <s v="Cove Park Ltd"/>
    <s v="I - Cove Park Ltd"/>
    <x v="1377"/>
    <x v="0"/>
    <s v="Lottery"/>
    <x v="1"/>
    <b v="0"/>
    <n v="5725"/>
    <x v="1"/>
  </r>
  <r>
    <s v="L-400-0400"/>
    <s v="RBS Current Account (Lottery)"/>
    <s v="03"/>
    <s v="AP-PY"/>
    <x v="36"/>
    <s v="000000005790"/>
    <n v="1237"/>
    <s v="5456-47"/>
    <n v="0"/>
    <n v="4250"/>
    <s v="ICRA002-Crab Apple Films Ltd"/>
    <n v="-4250"/>
    <n v="4250"/>
    <x v="1"/>
    <n v="4250"/>
    <s v="I"/>
    <s v="Crab Apple Films Ltd"/>
    <s v="I - Crab Apple Films Ltd"/>
    <x v="1378"/>
    <x v="0"/>
    <s v="Lottery"/>
    <x v="1"/>
    <b v="0"/>
    <n v="4250"/>
    <x v="1"/>
  </r>
  <r>
    <s v="L-400-0400"/>
    <s v="RBS Current Account (Lottery)"/>
    <s v="03"/>
    <s v="AP-PY"/>
    <x v="36"/>
    <s v="000000005791"/>
    <n v="1237"/>
    <s v="5456-48"/>
    <n v="0"/>
    <n v="87500"/>
    <s v="IFIR004-Fire Exit"/>
    <n v="-87500"/>
    <n v="87500"/>
    <x v="1"/>
    <n v="87500"/>
    <s v="I"/>
    <s v="Fire Exit"/>
    <s v="I - Fire Exit"/>
    <x v="1379"/>
    <x v="0"/>
    <s v="Lottery"/>
    <x v="1"/>
    <b v="1"/>
    <n v="87500"/>
    <x v="0"/>
  </r>
  <r>
    <s v="L-400-0400"/>
    <s v="RBS Current Account (Lottery)"/>
    <s v="03"/>
    <s v="AP-PY"/>
    <x v="36"/>
    <s v="000000005792"/>
    <n v="1237"/>
    <s v="5456-49"/>
    <n v="0"/>
    <n v="563"/>
    <s v="IGLA063-Glasgow Film Productions Ltd"/>
    <n v="-563"/>
    <n v="563"/>
    <x v="1"/>
    <n v="563"/>
    <s v="I"/>
    <s v="Glasgow Film Productions Ltd"/>
    <s v="I - Glasgow Film Productions Ltd"/>
    <x v="1380"/>
    <x v="0"/>
    <s v="Lottery"/>
    <x v="1"/>
    <b v="0"/>
    <n v="750"/>
    <x v="1"/>
  </r>
  <r>
    <s v="L-400-0400"/>
    <s v="RBS Current Account (Lottery)"/>
    <s v="03"/>
    <s v="AP-PY"/>
    <x v="36"/>
    <s v="000000005793"/>
    <n v="1237"/>
    <s v="5456-50"/>
    <n v="0"/>
    <n v="19351"/>
    <s v="IHOR003-Horsecross Arts Limited"/>
    <n v="-19351"/>
    <n v="19351"/>
    <x v="1"/>
    <n v="19351"/>
    <s v="I"/>
    <s v="Horsecross Arts Limited"/>
    <s v="I - Horsecross Arts Limited"/>
    <x v="1232"/>
    <x v="0"/>
    <s v="Lottery"/>
    <x v="1"/>
    <b v="0"/>
    <n v="136891"/>
    <x v="0"/>
  </r>
  <r>
    <s v="L-400-0400"/>
    <s v="RBS Current Account (Lottery)"/>
    <s v="03"/>
    <s v="AP-PY"/>
    <x v="36"/>
    <s v="000000005795"/>
    <n v="1237"/>
    <s v="5456-51"/>
    <n v="0"/>
    <n v="17500"/>
    <s v="IJAZ003-Jazz Scotland"/>
    <n v="-17500"/>
    <n v="17500"/>
    <x v="1"/>
    <n v="17500"/>
    <s v="I"/>
    <s v="Jazz Scotland"/>
    <s v="I - Jazz Scotland"/>
    <x v="1381"/>
    <x v="0"/>
    <s v="Lottery"/>
    <x v="1"/>
    <b v="0"/>
    <n v="17500"/>
    <x v="1"/>
  </r>
  <r>
    <s v="L-400-0400"/>
    <s v="RBS Current Account (Lottery)"/>
    <s v="03"/>
    <s v="AP-PY"/>
    <x v="36"/>
    <s v="000000005796"/>
    <n v="1237"/>
    <s v="5456-52"/>
    <n v="0"/>
    <n v="950"/>
    <s v="IPUP001-Puppet Animation Scotland"/>
    <n v="-950"/>
    <n v="950"/>
    <x v="1"/>
    <n v="950"/>
    <s v="I"/>
    <s v="Puppet Animation Scotland"/>
    <s v="I - Puppet Animation Scotland"/>
    <x v="1382"/>
    <x v="0"/>
    <s v="Lottery"/>
    <x v="1"/>
    <b v="0"/>
    <n v="950"/>
    <x v="1"/>
  </r>
  <r>
    <s v="L-400-0400"/>
    <s v="RBS Current Account (Lottery)"/>
    <s v="03"/>
    <s v="AP-PY"/>
    <x v="36"/>
    <s v="000000005797"/>
    <n v="1237"/>
    <s v="5456-53"/>
    <n v="0"/>
    <n v="3750"/>
    <s v="ISPO001-Spotted Stripes Circus (Phil Hardie)"/>
    <n v="-3750"/>
    <n v="3750"/>
    <x v="1"/>
    <n v="3750"/>
    <s v="I"/>
    <s v="Spotted Stripes Circus (Phil Hardie)"/>
    <s v="I - Spotted Stripes Circus (Phil Hardie)"/>
    <x v="1383"/>
    <x v="0"/>
    <s v="Lottery"/>
    <x v="1"/>
    <b v="0"/>
    <n v="3750"/>
    <x v="1"/>
  </r>
  <r>
    <s v="L-400-0400"/>
    <s v="RBS Current Account (Lottery)"/>
    <s v="03"/>
    <s v="AP-PY"/>
    <x v="36"/>
    <s v="000000005798"/>
    <n v="1237"/>
    <s v="5456-54"/>
    <n v="0"/>
    <n v="7500"/>
    <s v="ISYN003-Synchronicity Films Ltd - KILL"/>
    <n v="-7500"/>
    <n v="7500"/>
    <x v="1"/>
    <n v="7500"/>
    <s v="I"/>
    <s v="Synchronicity Films Ltd - KILL"/>
    <s v="I - Synchronicity Films Ltd - KILL"/>
    <x v="1365"/>
    <x v="0"/>
    <s v="Lottery"/>
    <x v="1"/>
    <b v="0"/>
    <n v="53200"/>
    <x v="0"/>
  </r>
  <r>
    <s v="L-400-0400"/>
    <s v="RBS Current Account (Lottery)"/>
    <s v="03"/>
    <s v="AP-PY"/>
    <x v="36"/>
    <s v="000000005799"/>
    <n v="1237"/>
    <s v="5456-55"/>
    <n v="0"/>
    <n v="1875"/>
    <s v="IWEL001-Wellington Films"/>
    <n v="-1875"/>
    <n v="1875"/>
    <x v="1"/>
    <n v="1875"/>
    <s v="I"/>
    <s v="Wellington Films"/>
    <s v="I - Wellington Films"/>
    <x v="1281"/>
    <x v="0"/>
    <s v="Lottery"/>
    <x v="1"/>
    <b v="0"/>
    <n v="3000"/>
    <x v="1"/>
  </r>
  <r>
    <s v="L-400-0400"/>
    <s v="RBS Current Account (Lottery)"/>
    <s v="03"/>
    <s v="AP-PY"/>
    <x v="36"/>
    <s v="000000005800"/>
    <n v="1237"/>
    <s v="5456-56"/>
    <n v="0"/>
    <n v="900.3"/>
    <s v="TJUL106-Julie Fowlis"/>
    <n v="-900.3"/>
    <n v="900.3"/>
    <x v="1"/>
    <n v="900.3"/>
    <s v="T"/>
    <s v="Julie Fowlis"/>
    <s v="T - Julie Fowlis"/>
    <x v="1384"/>
    <x v="0"/>
    <s v="Lottery"/>
    <x v="2"/>
    <b v="0"/>
    <n v="900.3"/>
    <x v="1"/>
  </r>
  <r>
    <s v="L-400-0400"/>
    <s v="RBS Current Account (Lottery)"/>
    <s v="03"/>
    <s v="AP-PY"/>
    <x v="36"/>
    <s v="000000005801"/>
    <n v="1237"/>
    <s v="5456-57"/>
    <n v="0"/>
    <n v="150"/>
    <s v="TROX100-ROXANE PERMAR"/>
    <n v="-150"/>
    <n v="150"/>
    <x v="1"/>
    <n v="150"/>
    <s v="T"/>
    <s v="ROXANE PERMAR"/>
    <s v="T - ROXANE PERMAR"/>
    <x v="1385"/>
    <x v="0"/>
    <s v="Lottery"/>
    <x v="2"/>
    <b v="0"/>
    <n v="150"/>
    <x v="1"/>
  </r>
  <r>
    <s v="L-400-0400"/>
    <s v="RBS Current Account (Lottery)"/>
    <s v="03"/>
    <s v="AP-PY"/>
    <x v="36"/>
    <s v="000000005802"/>
    <n v="1237"/>
    <s v="5456-58"/>
    <n v="0"/>
    <n v="200"/>
    <s v="TSTR107-Straight Cut Media"/>
    <n v="-200"/>
    <n v="200"/>
    <x v="1"/>
    <n v="200"/>
    <s v="T"/>
    <s v="Straight Cut Media"/>
    <s v="T - Straight Cut Media"/>
    <x v="257"/>
    <x v="0"/>
    <s v="Lottery"/>
    <x v="2"/>
    <b v="0"/>
    <n v="9025"/>
    <x v="1"/>
  </r>
  <r>
    <s v="L-400-0400"/>
    <s v="RBS Current Account (Lottery)"/>
    <s v="03"/>
    <s v="AP-PY"/>
    <x v="37"/>
    <s v="000000005803"/>
    <n v="1243"/>
    <s v="5463-5"/>
    <n v="0"/>
    <n v="105000"/>
    <s v="IWES007-WestEnd Films Production Limited (Blackbird)"/>
    <n v="-105000"/>
    <n v="105000"/>
    <x v="1"/>
    <n v="105000"/>
    <s v="I"/>
    <s v="WestEnd Films Production Limited (Blackbird)"/>
    <s v="I - WestEnd Films Production Limited (Blackbird)"/>
    <x v="1331"/>
    <x v="0"/>
    <s v="Lottery"/>
    <x v="1"/>
    <b v="1"/>
    <n v="285000"/>
    <x v="0"/>
  </r>
  <r>
    <s v="L-400-0400"/>
    <s v="RBS Current Account (Lottery)"/>
    <s v="03"/>
    <s v="AP-PY"/>
    <x v="37"/>
    <s v="000000005804"/>
    <n v="1243"/>
    <s v="5463-6"/>
    <n v="0"/>
    <n v="780"/>
    <s v="TIMP101-Impact Signs"/>
    <n v="-780"/>
    <n v="780"/>
    <x v="1"/>
    <n v="780"/>
    <s v="T"/>
    <s v="Impact Signs"/>
    <s v="T - Impact Signs"/>
    <x v="1386"/>
    <x v="0"/>
    <s v="Lottery"/>
    <x v="2"/>
    <b v="0"/>
    <n v="780"/>
    <x v="1"/>
  </r>
  <r>
    <s v="L-400-0400"/>
    <s v="RBS Current Account (Lottery)"/>
    <s v="03"/>
    <s v="AP-PY"/>
    <x v="37"/>
    <s v="000000005805"/>
    <n v="1243"/>
    <s v="5463-7"/>
    <n v="0"/>
    <n v="1041.4000000000001"/>
    <s v="TJIM102-Jim Tough Coaching and Consultancy"/>
    <n v="-1041.4000000000001"/>
    <n v="1041.4000000000001"/>
    <x v="1"/>
    <n v="1041.4000000000001"/>
    <s v="T"/>
    <s v="Jim Tough Coaching and Consultancy"/>
    <s v="T - Jim Tough Coaching and Consultancy"/>
    <x v="1387"/>
    <x v="0"/>
    <s v="Lottery"/>
    <x v="2"/>
    <b v="0"/>
    <n v="1041.4000000000001"/>
    <x v="1"/>
  </r>
  <r>
    <s v="L-400-0400"/>
    <s v="RBS Current Account (Lottery)"/>
    <s v="03"/>
    <s v="AP-PY"/>
    <x v="37"/>
    <s v="000000005806"/>
    <n v="1243"/>
    <s v="5463-8"/>
    <n v="0"/>
    <n v="800"/>
    <s v="TVIN100-Vic Galloway"/>
    <n v="-800"/>
    <n v="800"/>
    <x v="1"/>
    <n v="800"/>
    <s v="T"/>
    <s v="Vic Galloway"/>
    <s v="T - Vic Galloway"/>
    <x v="1388"/>
    <x v="0"/>
    <s v="Lottery"/>
    <x v="2"/>
    <b v="0"/>
    <n v="800"/>
    <x v="1"/>
  </r>
  <r>
    <s v="L-400-0400"/>
    <s v="RBS Current Account (Lottery)"/>
    <s v="03"/>
    <s v="AP-PY"/>
    <x v="38"/>
    <s v="000000005807"/>
    <n v="1248"/>
    <s v="5467-32"/>
    <n v="0"/>
    <n v="1125"/>
    <s v="G100013-Bella Hardy"/>
    <n v="-1125"/>
    <n v="1125"/>
    <x v="1"/>
    <n v="1125"/>
    <s v="G"/>
    <s v="Bella Hardy"/>
    <s v="G - Bella Hardy"/>
    <x v="1389"/>
    <x v="0"/>
    <s v="Lottery"/>
    <x v="1"/>
    <b v="0"/>
    <n v="8297"/>
    <x v="1"/>
  </r>
  <r>
    <s v="L-400-0400"/>
    <s v="RBS Current Account (Lottery)"/>
    <s v="03"/>
    <s v="AP-PY"/>
    <x v="38"/>
    <s v="000000005808"/>
    <n v="1248"/>
    <s v="5467-33"/>
    <n v="0"/>
    <n v="3750"/>
    <s v="G100024-Louise Ahl"/>
    <n v="-3750"/>
    <n v="3750"/>
    <x v="1"/>
    <n v="3750"/>
    <s v="G"/>
    <s v="Louise Ahl"/>
    <s v="G - Louise Ahl"/>
    <x v="1390"/>
    <x v="0"/>
    <s v="Lottery"/>
    <x v="1"/>
    <b v="0"/>
    <n v="3750"/>
    <x v="1"/>
  </r>
  <r>
    <s v="L-400-0400"/>
    <s v="RBS Current Account (Lottery)"/>
    <s v="03"/>
    <s v="AP-PY"/>
    <x v="38"/>
    <s v="000000005809"/>
    <n v="1248"/>
    <s v="5467-34"/>
    <n v="0"/>
    <n v="2221"/>
    <s v="G100079-Allie Butler"/>
    <n v="-2221"/>
    <n v="2221"/>
    <x v="1"/>
    <n v="2221"/>
    <s v="G"/>
    <s v="Allie Butler"/>
    <s v="G - Allie Butler"/>
    <x v="1391"/>
    <x v="0"/>
    <s v="Lottery"/>
    <x v="1"/>
    <b v="0"/>
    <n v="13471"/>
    <x v="1"/>
  </r>
  <r>
    <s v="L-400-0400"/>
    <s v="RBS Current Account (Lottery)"/>
    <s v="03"/>
    <s v="AP-PY"/>
    <x v="38"/>
    <s v="000000005810"/>
    <n v="1248"/>
    <s v="5467-35"/>
    <n v="0"/>
    <n v="13813.03"/>
    <s v="G100199-Glasgow Women's Library"/>
    <n v="-13813.03"/>
    <n v="13813.03"/>
    <x v="1"/>
    <n v="13813.03"/>
    <s v="G"/>
    <s v="Glasgow Women's Library"/>
    <s v="G - Glasgow Women's Library"/>
    <x v="1050"/>
    <x v="0"/>
    <s v="Lottery"/>
    <x v="1"/>
    <b v="0"/>
    <n v="156607.41999999998"/>
    <x v="0"/>
  </r>
  <r>
    <s v="L-400-0400"/>
    <s v="RBS Current Account (Lottery)"/>
    <s v="03"/>
    <s v="AP-PY"/>
    <x v="38"/>
    <s v="000000005811"/>
    <n v="1248"/>
    <s v="5467-36"/>
    <n v="0"/>
    <n v="1476"/>
    <s v="G100244-Claire Willoughby"/>
    <n v="-1476"/>
    <n v="1476"/>
    <x v="1"/>
    <n v="1476"/>
    <s v="G"/>
    <s v="Claire Willoughby"/>
    <s v="G - Claire Willoughby"/>
    <x v="1109"/>
    <x v="0"/>
    <s v="Lottery"/>
    <x v="1"/>
    <b v="0"/>
    <n v="5905"/>
    <x v="1"/>
  </r>
  <r>
    <s v="L-400-0400"/>
    <s v="RBS Current Account (Lottery)"/>
    <s v="03"/>
    <s v="AP-PY"/>
    <x v="38"/>
    <s v="000000005812"/>
    <n v="1248"/>
    <s v="5467-37"/>
    <n v="0"/>
    <n v="960"/>
    <s v="G100319-The Hunt Collective"/>
    <n v="-960"/>
    <n v="960"/>
    <x v="1"/>
    <n v="960"/>
    <s v="G"/>
    <s v="The Hunt Collective"/>
    <s v="G - The Hunt Collective"/>
    <x v="1311"/>
    <x v="0"/>
    <s v="Lottery"/>
    <x v="1"/>
    <b v="0"/>
    <n v="38460"/>
    <x v="0"/>
  </r>
  <r>
    <s v="L-400-0400"/>
    <s v="RBS Current Account (Lottery)"/>
    <s v="03"/>
    <s v="AP-PY"/>
    <x v="38"/>
    <s v="000000005813"/>
    <n v="1248"/>
    <s v="5467-38"/>
    <n v="0"/>
    <n v="3000"/>
    <s v="G100337-Starcatchers Productions Ltd"/>
    <n v="-3000"/>
    <n v="3000"/>
    <x v="1"/>
    <n v="3000"/>
    <s v="G"/>
    <s v="Starcatchers Productions Ltd"/>
    <s v="G - Starcatchers Productions Ltd"/>
    <x v="1342"/>
    <x v="0"/>
    <s v="Lottery"/>
    <x v="1"/>
    <b v="0"/>
    <n v="77325"/>
    <x v="0"/>
  </r>
  <r>
    <s v="L-400-0400"/>
    <s v="RBS Current Account (Lottery)"/>
    <s v="03"/>
    <s v="AP-PY"/>
    <x v="38"/>
    <s v="000000005814"/>
    <n v="1248"/>
    <s v="5467-39"/>
    <n v="0"/>
    <n v="4482"/>
    <s v="G100358-Filipa Oliveira"/>
    <n v="-4482"/>
    <n v="4482"/>
    <x v="1"/>
    <n v="4482"/>
    <s v="G"/>
    <s v="Filipa Oliveira"/>
    <s v="G - Filipa Oliveira"/>
    <x v="1392"/>
    <x v="0"/>
    <s v="Lottery"/>
    <x v="1"/>
    <b v="0"/>
    <n v="5976"/>
    <x v="1"/>
  </r>
  <r>
    <s v="L-400-0400"/>
    <s v="RBS Current Account (Lottery)"/>
    <s v="03"/>
    <s v="AP-PY"/>
    <x v="38"/>
    <s v="000000005815"/>
    <n v="1248"/>
    <s v="5467-40"/>
    <n v="0"/>
    <n v="23428"/>
    <s v="G100359-Really Interesting Objects (RIO) ltd"/>
    <n v="-23428"/>
    <n v="23428"/>
    <x v="1"/>
    <n v="23428"/>
    <s v="G"/>
    <s v="Really Interesting Objects (RIO) ltd"/>
    <s v="G - Really Interesting Objects (RIO) ltd"/>
    <x v="1393"/>
    <x v="0"/>
    <s v="Lottery"/>
    <x v="1"/>
    <b v="0"/>
    <n v="23428"/>
    <x v="1"/>
  </r>
  <r>
    <s v="L-400-0400"/>
    <s v="RBS Current Account (Lottery)"/>
    <s v="03"/>
    <s v="AP-PY"/>
    <x v="38"/>
    <s v="000000005816"/>
    <n v="1248"/>
    <s v="5467-41"/>
    <n v="0"/>
    <n v="3010"/>
    <s v="G100360-Lucy Boyes"/>
    <n v="-3010"/>
    <n v="3010"/>
    <x v="1"/>
    <n v="3010"/>
    <s v="G"/>
    <s v="Lucy Boyes"/>
    <s v="G - Lucy Boyes"/>
    <x v="1394"/>
    <x v="0"/>
    <s v="Lottery"/>
    <x v="1"/>
    <b v="0"/>
    <n v="4013"/>
    <x v="1"/>
  </r>
  <r>
    <s v="L-400-0400"/>
    <s v="RBS Current Account (Lottery)"/>
    <s v="03"/>
    <s v="AP-PY"/>
    <x v="38"/>
    <s v="000000005817"/>
    <n v="1248"/>
    <s v="5467-42"/>
    <n v="0"/>
    <n v="73500"/>
    <s v="G100361-Stills Gallery"/>
    <n v="-73500"/>
    <n v="73500"/>
    <x v="1"/>
    <n v="73500"/>
    <s v="G"/>
    <s v="Stills Gallery"/>
    <s v="G - Stills Gallery"/>
    <x v="1395"/>
    <x v="0"/>
    <s v="Lottery"/>
    <x v="1"/>
    <b v="1"/>
    <n v="88200"/>
    <x v="0"/>
  </r>
  <r>
    <s v="L-400-0400"/>
    <s v="RBS Current Account (Lottery)"/>
    <s v="03"/>
    <s v="AP-PY"/>
    <x v="38"/>
    <s v="000000005818"/>
    <n v="1248"/>
    <s v="5467-43"/>
    <n v="0"/>
    <n v="750"/>
    <s v="G100362-Katrina Valle"/>
    <n v="-750"/>
    <n v="750"/>
    <x v="1"/>
    <n v="750"/>
    <s v="G"/>
    <s v="Katrina Valle"/>
    <s v="G - Katrina Valle"/>
    <x v="1396"/>
    <x v="0"/>
    <s v="Lottery"/>
    <x v="1"/>
    <b v="0"/>
    <n v="1000"/>
    <x v="1"/>
  </r>
  <r>
    <s v="L-400-0400"/>
    <s v="RBS Current Account (Lottery)"/>
    <s v="03"/>
    <s v="AP-PY"/>
    <x v="38"/>
    <s v="000000005819"/>
    <n v="1248"/>
    <s v="5467-44"/>
    <n v="0"/>
    <n v="1625"/>
    <s v="IALA007-Alan Benzie"/>
    <n v="-1625"/>
    <n v="1625"/>
    <x v="1"/>
    <n v="1625"/>
    <s v="I"/>
    <s v="Alan Benzie"/>
    <s v="I - Alan Benzie"/>
    <x v="1397"/>
    <x v="0"/>
    <s v="Lottery"/>
    <x v="1"/>
    <b v="0"/>
    <n v="1625"/>
    <x v="1"/>
  </r>
  <r>
    <s v="L-400-0400"/>
    <s v="RBS Current Account (Lottery)"/>
    <s v="03"/>
    <s v="AP-PY"/>
    <x v="38"/>
    <s v="000000005820"/>
    <n v="1248"/>
    <s v="5467-45"/>
    <n v="0"/>
    <n v="375"/>
    <s v="IBLA004-Black Camel Production"/>
    <n v="-375"/>
    <n v="375"/>
    <x v="1"/>
    <n v="375"/>
    <s v="I"/>
    <s v="Black Camel Production"/>
    <s v="I - Black Camel Production"/>
    <x v="1163"/>
    <x v="0"/>
    <s v="Lottery"/>
    <x v="1"/>
    <b v="0"/>
    <n v="99513.17"/>
    <x v="0"/>
  </r>
  <r>
    <s v="L-400-0400"/>
    <s v="RBS Current Account (Lottery)"/>
    <s v="03"/>
    <s v="AP-PY"/>
    <x v="38"/>
    <s v="000000005821"/>
    <n v="1248"/>
    <s v="5467-46"/>
    <n v="0"/>
    <n v="1003"/>
    <s v="ICEN007-Centre for the Moving Image (EIFF) (CMI)"/>
    <n v="-1003"/>
    <n v="1003"/>
    <x v="1"/>
    <n v="1003"/>
    <s v="I"/>
    <s v="Centre for the Moving Image (EIFF) (CMI)"/>
    <s v="I - Centre for the Moving Image (EIFF) (CMI)"/>
    <x v="625"/>
    <x v="0"/>
    <s v="Lottery"/>
    <x v="1"/>
    <b v="0"/>
    <n v="143806"/>
    <x v="0"/>
  </r>
  <r>
    <s v="L-400-0400"/>
    <s v="RBS Current Account (Lottery)"/>
    <s v="03"/>
    <s v="AP-PY"/>
    <x v="38"/>
    <s v="000000005822"/>
    <n v="1248"/>
    <s v="5467-47"/>
    <n v="0"/>
    <n v="2000"/>
    <s v="ICIT008-Citizen Curator"/>
    <n v="-2000"/>
    <n v="2000"/>
    <x v="1"/>
    <n v="2000"/>
    <s v="I"/>
    <s v="Citizen Curator"/>
    <s v="I - Citizen Curator"/>
    <x v="1398"/>
    <x v="0"/>
    <s v="Lottery"/>
    <x v="1"/>
    <b v="0"/>
    <n v="4846"/>
    <x v="1"/>
  </r>
  <r>
    <s v="L-400-0400"/>
    <s v="RBS Current Account (Lottery)"/>
    <s v="03"/>
    <s v="AP-PY"/>
    <x v="38"/>
    <s v="000000005823"/>
    <n v="1248"/>
    <s v="5467-48"/>
    <n v="0"/>
    <n v="563"/>
    <s v="ICON001-CONNECTfilm Ltd"/>
    <n v="-563"/>
    <n v="563"/>
    <x v="1"/>
    <n v="563"/>
    <s v="I"/>
    <s v="CONNECTfilm Ltd"/>
    <s v="I - CONNECTfilm Ltd"/>
    <x v="1399"/>
    <x v="0"/>
    <s v="Lottery"/>
    <x v="1"/>
    <b v="0"/>
    <n v="9938"/>
    <x v="1"/>
  </r>
  <r>
    <s v="L-400-0400"/>
    <s v="RBS Current Account (Lottery)"/>
    <s v="03"/>
    <s v="AP-PY"/>
    <x v="38"/>
    <s v="000000005824"/>
    <n v="1248"/>
    <s v="5467-49"/>
    <n v="0"/>
    <n v="10535.37"/>
    <s v="IDUN006-Dunoon Burgh Hall Trust"/>
    <n v="-10535.37"/>
    <n v="10535.37"/>
    <x v="1"/>
    <n v="10535.37"/>
    <s v="I"/>
    <s v="Dunoon Burgh Hall Trust"/>
    <s v="I - Dunoon Burgh Hall Trust"/>
    <x v="1400"/>
    <x v="0"/>
    <s v="Lottery"/>
    <x v="1"/>
    <b v="0"/>
    <n v="165172.25"/>
    <x v="0"/>
  </r>
  <r>
    <s v="L-400-0400"/>
    <s v="RBS Current Account (Lottery)"/>
    <s v="03"/>
    <s v="AP-PY"/>
    <x v="38"/>
    <s v="000000005825"/>
    <n v="1248"/>
    <s v="5467-50"/>
    <n v="0"/>
    <n v="7200"/>
    <s v="IERR001-Errol White Company"/>
    <n v="-7200"/>
    <n v="7200"/>
    <x v="1"/>
    <n v="7200"/>
    <s v="I"/>
    <s v="Errol White Company"/>
    <s v="I - Errol White Company"/>
    <x v="1401"/>
    <x v="0"/>
    <s v="Lottery"/>
    <x v="1"/>
    <b v="0"/>
    <n v="8000"/>
    <x v="1"/>
  </r>
  <r>
    <s v="L-400-0400"/>
    <s v="RBS Current Account (Lottery)"/>
    <s v="03"/>
    <s v="AP-PY"/>
    <x v="38"/>
    <s v="000000005826"/>
    <n v="1248"/>
    <s v="5467-51"/>
    <n v="0"/>
    <n v="5750"/>
    <s v="IFAB001-Fable Pictures"/>
    <n v="-5750"/>
    <n v="5750"/>
    <x v="1"/>
    <n v="5750"/>
    <s v="I"/>
    <s v="Fable Pictures"/>
    <s v="I - Fable Pictures"/>
    <x v="1402"/>
    <x v="0"/>
    <s v="Lottery"/>
    <x v="1"/>
    <b v="0"/>
    <n v="11000"/>
    <x v="1"/>
  </r>
  <r>
    <s v="L-400-0400"/>
    <s v="RBS Current Account (Lottery)"/>
    <s v="03"/>
    <s v="AP-PY"/>
    <x v="38"/>
    <s v="000000005827"/>
    <n v="1248"/>
    <s v="5467-52"/>
    <n v="0"/>
    <n v="6250"/>
    <s v="IHOS001-Patrick Allan-Fraser Hospitalfield Trust"/>
    <n v="-6250"/>
    <n v="6250"/>
    <x v="1"/>
    <n v="6250"/>
    <s v="I"/>
    <s v="Patrick Allan-Fraser Hospitalfield Trust"/>
    <s v="I - Patrick Allan-Fraser Hospitalfield Trust"/>
    <x v="1359"/>
    <x v="0"/>
    <s v="Lottery"/>
    <x v="1"/>
    <b v="0"/>
    <n v="87500"/>
    <x v="0"/>
  </r>
  <r>
    <s v="L-400-0400"/>
    <s v="RBS Current Account (Lottery)"/>
    <s v="03"/>
    <s v="AP-PY"/>
    <x v="38"/>
    <s v="000000005828"/>
    <n v="1248"/>
    <s v="5467-53"/>
    <n v="0"/>
    <n v="8926"/>
    <s v="IIRO002-Iron- Oxide Ltd"/>
    <n v="-8926"/>
    <n v="8926"/>
    <x v="1"/>
    <n v="8926"/>
    <s v="I"/>
    <s v="Iron- Oxide Ltd"/>
    <s v="I - Iron- Oxide Ltd"/>
    <x v="1403"/>
    <x v="0"/>
    <s v="Lottery"/>
    <x v="1"/>
    <b v="0"/>
    <n v="8926"/>
    <x v="1"/>
  </r>
  <r>
    <s v="L-400-0400"/>
    <s v="RBS Current Account (Lottery)"/>
    <s v="03"/>
    <s v="AP-PY"/>
    <x v="38"/>
    <s v="000000005829"/>
    <n v="1248"/>
    <s v="5467-54"/>
    <n v="0"/>
    <n v="250"/>
    <s v="IJER002-Jeremy Iain Carlisle"/>
    <n v="-250"/>
    <n v="250"/>
    <x v="1"/>
    <n v="250"/>
    <s v="I"/>
    <s v="Jeremy Iain Carlisle"/>
    <s v="I - Jeremy Iain Carlisle"/>
    <x v="1404"/>
    <x v="0"/>
    <s v="Lottery"/>
    <x v="1"/>
    <b v="0"/>
    <n v="250"/>
    <x v="1"/>
  </r>
  <r>
    <s v="L-400-0400"/>
    <s v="RBS Current Account (Lottery)"/>
    <s v="03"/>
    <s v="AP-PY"/>
    <x v="38"/>
    <s v="000000005830"/>
    <n v="1248"/>
    <s v="5467-55"/>
    <n v="0"/>
    <n v="1000"/>
    <s v="IKIR008-Kirsty Law"/>
    <n v="-1000"/>
    <n v="1000"/>
    <x v="1"/>
    <n v="1000"/>
    <s v="I"/>
    <s v="Kirsty Law"/>
    <s v="I - Kirsty Law"/>
    <x v="1405"/>
    <x v="0"/>
    <s v="Lottery"/>
    <x v="1"/>
    <b v="0"/>
    <n v="1000"/>
    <x v="1"/>
  </r>
  <r>
    <s v="L-400-0400"/>
    <s v="RBS Current Account (Lottery)"/>
    <s v="03"/>
    <s v="AP-PY"/>
    <x v="38"/>
    <s v="000000005831"/>
    <n v="1248"/>
    <s v="5467-56"/>
    <n v="0"/>
    <n v="3052"/>
    <s v="ILOU002-LouMcLou Films Ltd"/>
    <n v="-3052"/>
    <n v="3052"/>
    <x v="1"/>
    <n v="3052"/>
    <s v="I"/>
    <s v="LouMcLou Films Ltd"/>
    <s v="I - LouMcLou Films Ltd"/>
    <x v="1029"/>
    <x v="0"/>
    <s v="Lottery"/>
    <x v="1"/>
    <b v="0"/>
    <n v="13710"/>
    <x v="1"/>
  </r>
  <r>
    <s v="L-400-0400"/>
    <s v="RBS Current Account (Lottery)"/>
    <s v="03"/>
    <s v="AP-PY"/>
    <x v="38"/>
    <s v="000000005832"/>
    <n v="1248"/>
    <s v="5467-57"/>
    <n v="0"/>
    <n v="375"/>
    <s v="IMAG004-Magic Monkey Films"/>
    <n v="-375"/>
    <n v="375"/>
    <x v="1"/>
    <n v="375"/>
    <s v="I"/>
    <s v="Magic Monkey Films"/>
    <s v="I - Magic Monkey Films"/>
    <x v="1269"/>
    <x v="0"/>
    <s v="Lottery"/>
    <x v="1"/>
    <b v="0"/>
    <n v="1500"/>
    <x v="1"/>
  </r>
  <r>
    <s v="L-400-0400"/>
    <s v="RBS Current Account (Lottery)"/>
    <s v="03"/>
    <s v="AP-PY"/>
    <x v="38"/>
    <s v="000000005833"/>
    <n v="1248"/>
    <s v="5467-58"/>
    <n v="0"/>
    <n v="2025"/>
    <s v="IRAY001-Raymond Raszkowski Ross"/>
    <n v="-2025"/>
    <n v="2025"/>
    <x v="1"/>
    <n v="2025"/>
    <s v="I"/>
    <s v="Raymond Raszkowski Ross"/>
    <s v="I - Raymond Raszkowski Ross"/>
    <x v="1406"/>
    <x v="0"/>
    <s v="Lottery"/>
    <x v="1"/>
    <b v="0"/>
    <n v="2025"/>
    <x v="1"/>
  </r>
  <r>
    <s v="L-400-0400"/>
    <s v="RBS Current Account (Lottery)"/>
    <s v="03"/>
    <s v="AP-PY"/>
    <x v="38"/>
    <s v="000000005834"/>
    <n v="1248"/>
    <s v="5467-59"/>
    <n v="0"/>
    <n v="12000"/>
    <s v="ISEA001-Seall"/>
    <n v="-12000"/>
    <n v="12000"/>
    <x v="1"/>
    <n v="12000"/>
    <s v="I"/>
    <s v="Seall"/>
    <s v="I - Seall"/>
    <x v="1233"/>
    <x v="0"/>
    <s v="Lottery"/>
    <x v="1"/>
    <b v="0"/>
    <n v="19125"/>
    <x v="1"/>
  </r>
  <r>
    <s v="L-400-0400"/>
    <s v="RBS Current Account (Lottery)"/>
    <s v="03"/>
    <s v="AP-PY"/>
    <x v="38"/>
    <s v="000000005835"/>
    <n v="1248"/>
    <s v="5467-60"/>
    <n v="0"/>
    <n v="1582"/>
    <s v="ISIO003-Siobhan Wilson"/>
    <n v="-1582"/>
    <n v="1582"/>
    <x v="1"/>
    <n v="1582"/>
    <s v="I"/>
    <s v="Siobhan Wilson"/>
    <s v="I - Siobhan Wilson"/>
    <x v="1407"/>
    <x v="0"/>
    <s v="Lottery"/>
    <x v="1"/>
    <b v="0"/>
    <n v="1582"/>
    <x v="1"/>
  </r>
  <r>
    <s v="L-400-0400"/>
    <s v="RBS Current Account (Lottery)"/>
    <s v="03"/>
    <s v="AP-PY"/>
    <x v="38"/>
    <s v="000000005836"/>
    <n v="1248"/>
    <s v="5467-61"/>
    <n v="0"/>
    <n v="750"/>
    <s v="ITAI002-Taigh Na Teud Music Publishers"/>
    <n v="-750"/>
    <n v="750"/>
    <x v="1"/>
    <n v="750"/>
    <s v="I"/>
    <s v="Taigh Na Teud Music Publishers"/>
    <s v="I - Taigh Na Teud Music Publishers"/>
    <x v="1408"/>
    <x v="0"/>
    <s v="Lottery"/>
    <x v="1"/>
    <b v="0"/>
    <n v="750"/>
    <x v="1"/>
  </r>
  <r>
    <s v="L-400-0400"/>
    <s v="RBS Current Account (Lottery)"/>
    <s v="03"/>
    <s v="AP-PY"/>
    <x v="38"/>
    <s v="000000005837"/>
    <n v="1248"/>
    <s v="5467-62"/>
    <n v="0"/>
    <n v="5000"/>
    <s v="ITHE036-The Beacon"/>
    <n v="-5000"/>
    <n v="5000"/>
    <x v="1"/>
    <n v="5000"/>
    <s v="I"/>
    <s v="The Beacon"/>
    <s v="I - The Beacon"/>
    <x v="1409"/>
    <x v="0"/>
    <s v="Lottery"/>
    <x v="1"/>
    <b v="0"/>
    <n v="10000"/>
    <x v="1"/>
  </r>
  <r>
    <s v="L-400-0400"/>
    <s v="RBS Current Account (Lottery)"/>
    <s v="03"/>
    <s v="AP-PY"/>
    <x v="39"/>
    <s v="000000005838"/>
    <n v="1251"/>
    <s v="5471-2"/>
    <n v="0"/>
    <n v="120000"/>
    <s v="ITOM005-Tommy's Honor Productions Ltd"/>
    <n v="-120000"/>
    <n v="120000"/>
    <x v="1"/>
    <n v="120000"/>
    <s v="I"/>
    <s v="Tommy's Honor Productions Ltd"/>
    <s v="I - Tommy's Honor Productions Ltd"/>
    <x v="1410"/>
    <x v="0"/>
    <s v="Lottery"/>
    <x v="1"/>
    <b v="1"/>
    <n v="380000"/>
    <x v="0"/>
  </r>
  <r>
    <s v="L-400-0400"/>
    <s v="RBS Current Account (Lottery)"/>
    <s v="03"/>
    <s v="AP-PY"/>
    <x v="40"/>
    <s v="000000005839"/>
    <n v="1252"/>
    <s v="5472-29"/>
    <n v="0"/>
    <n v="500"/>
    <s v="G100003-Joanne Thompson"/>
    <n v="-500"/>
    <n v="500"/>
    <x v="1"/>
    <n v="500"/>
    <s v="G"/>
    <s v="Joanne Thompson"/>
    <s v="G - Joanne Thompson"/>
    <x v="1411"/>
    <x v="0"/>
    <s v="Lottery"/>
    <x v="1"/>
    <b v="0"/>
    <n v="500"/>
    <x v="1"/>
  </r>
  <r>
    <s v="L-400-0400"/>
    <s v="RBS Current Account (Lottery)"/>
    <s v="03"/>
    <s v="AP-PY"/>
    <x v="40"/>
    <s v="000000005840"/>
    <n v="1252"/>
    <s v="5472-30"/>
    <n v="0"/>
    <n v="1137"/>
    <s v="G100045-Glasgow Sculpture Studios"/>
    <n v="-1137"/>
    <n v="1137"/>
    <x v="1"/>
    <n v="1137"/>
    <s v="G"/>
    <s v="Glasgow Sculpture Studios"/>
    <s v="G - Glasgow Sculpture Studios"/>
    <x v="1334"/>
    <x v="0"/>
    <s v="Lottery"/>
    <x v="1"/>
    <b v="0"/>
    <n v="45999"/>
    <x v="0"/>
  </r>
  <r>
    <s v="L-400-0400"/>
    <s v="RBS Current Account (Lottery)"/>
    <s v="03"/>
    <s v="AP-PY"/>
    <x v="40"/>
    <s v="000000005841"/>
    <n v="1252"/>
    <s v="5472-31"/>
    <n v="0"/>
    <n v="114000"/>
    <s v="G100188-Birds of Paradise Theatre"/>
    <n v="-114000"/>
    <n v="114000"/>
    <x v="1"/>
    <n v="114000"/>
    <s v="G"/>
    <s v="Birds of Paradise Theatre"/>
    <s v="G - Birds of Paradise Theatre"/>
    <x v="1039"/>
    <x v="0"/>
    <s v="Lottery"/>
    <x v="1"/>
    <b v="1"/>
    <n v="264000"/>
    <x v="0"/>
  </r>
  <r>
    <s v="L-400-0400"/>
    <s v="RBS Current Account (Lottery)"/>
    <s v="03"/>
    <s v="AP-PY"/>
    <x v="40"/>
    <s v="000000005842"/>
    <n v="1252"/>
    <s v="5472-32"/>
    <n v="0"/>
    <n v="10000"/>
    <s v="G100210-Regional Screen Scotland"/>
    <n v="-10000"/>
    <n v="10000"/>
    <x v="1"/>
    <n v="10000"/>
    <s v="G"/>
    <s v="Regional Screen Scotland"/>
    <s v="G - Regional Screen Scotland"/>
    <x v="1060"/>
    <x v="0"/>
    <s v="Lottery"/>
    <x v="1"/>
    <b v="0"/>
    <n v="266529"/>
    <x v="0"/>
  </r>
  <r>
    <s v="L-400-0400"/>
    <s v="RBS Current Account (Lottery)"/>
    <s v="03"/>
    <s v="AP-PY"/>
    <x v="40"/>
    <s v="000000005843"/>
    <n v="1252"/>
    <s v="5472-33"/>
    <n v="0"/>
    <n v="19018"/>
    <s v="G100218-The Touring Network (Highlands &amp; Islands)"/>
    <n v="-19018"/>
    <n v="19018"/>
    <x v="1"/>
    <n v="19018"/>
    <s v="G"/>
    <s v="The Touring Network (Highlands &amp; Islands)"/>
    <s v="G - The Touring Network (Highlands &amp; Islands)"/>
    <x v="1067"/>
    <x v="0"/>
    <s v="Lottery"/>
    <x v="1"/>
    <b v="0"/>
    <n v="204540"/>
    <x v="0"/>
  </r>
  <r>
    <s v="L-400-0400"/>
    <s v="RBS Current Account (Lottery)"/>
    <s v="03"/>
    <s v="AP-PY"/>
    <x v="40"/>
    <s v="000000005844"/>
    <n v="1252"/>
    <s v="5472-34"/>
    <n v="0"/>
    <n v="6750"/>
    <s v="G100274-Mr McFall's Chamber"/>
    <n v="-6750"/>
    <n v="6750"/>
    <x v="1"/>
    <n v="6750"/>
    <s v="G"/>
    <s v="Mr McFall's Chamber"/>
    <s v="G - Mr McFall's Chamber"/>
    <x v="1203"/>
    <x v="0"/>
    <s v="Lottery"/>
    <x v="1"/>
    <b v="0"/>
    <n v="71250"/>
    <x v="0"/>
  </r>
  <r>
    <s v="L-400-0400"/>
    <s v="RBS Current Account (Lottery)"/>
    <s v="03"/>
    <s v="AP-PY"/>
    <x v="40"/>
    <s v="000000005845"/>
    <n v="1252"/>
    <s v="5472-35"/>
    <n v="0"/>
    <n v="6105"/>
    <s v="G100364-Su Grierson"/>
    <n v="-6105"/>
    <n v="6105"/>
    <x v="1"/>
    <n v="6105"/>
    <s v="G"/>
    <s v="Su Grierson"/>
    <s v="G - Su Grierson"/>
    <x v="1412"/>
    <x v="0"/>
    <s v="Lottery"/>
    <x v="1"/>
    <b v="0"/>
    <n v="9855"/>
    <x v="1"/>
  </r>
  <r>
    <s v="L-400-0400"/>
    <s v="RBS Current Account (Lottery)"/>
    <s v="03"/>
    <s v="AP-PY"/>
    <x v="40"/>
    <s v="000000005846"/>
    <n v="1252"/>
    <s v="5472-36"/>
    <n v="0"/>
    <n v="45000"/>
    <s v="G100365-Tamasha Theatre Company"/>
    <n v="-45000"/>
    <n v="45000"/>
    <x v="1"/>
    <n v="45000"/>
    <s v="G"/>
    <s v="Tamasha Theatre Company"/>
    <s v="G - Tamasha Theatre Company"/>
    <x v="1413"/>
    <x v="0"/>
    <s v="Lottery"/>
    <x v="1"/>
    <b v="1"/>
    <n v="60000"/>
    <x v="0"/>
  </r>
  <r>
    <s v="L-400-0400"/>
    <s v="RBS Current Account (Lottery)"/>
    <s v="03"/>
    <s v="AP-PY"/>
    <x v="40"/>
    <s v="000000005847"/>
    <n v="1252"/>
    <s v="5472-37"/>
    <n v="0"/>
    <n v="37500"/>
    <s v="G100366-Edinburgh Quartet Trust"/>
    <n v="-37500"/>
    <n v="37500"/>
    <x v="1"/>
    <n v="37500"/>
    <s v="G"/>
    <s v="Edinburgh Quartet Trust"/>
    <s v="G - Edinburgh Quartet Trust"/>
    <x v="1414"/>
    <x v="0"/>
    <s v="Lottery"/>
    <x v="1"/>
    <b v="1"/>
    <n v="47500"/>
    <x v="0"/>
  </r>
  <r>
    <s v="L-400-0400"/>
    <s v="RBS Current Account (Lottery)"/>
    <s v="03"/>
    <s v="AP-PY"/>
    <x v="40"/>
    <s v="000000005848"/>
    <n v="1252"/>
    <s v="5472-38"/>
    <n v="0"/>
    <n v="10425"/>
    <s v="G100367-Wee Stories Theatre for Children"/>
    <n v="-10425"/>
    <n v="10425"/>
    <x v="1"/>
    <n v="10425"/>
    <s v="G"/>
    <s v="Wee Stories Theatre for Children"/>
    <s v="G - Wee Stories Theatre for Children"/>
    <x v="1415"/>
    <x v="0"/>
    <s v="Lottery"/>
    <x v="1"/>
    <b v="0"/>
    <n v="10425"/>
    <x v="1"/>
  </r>
  <r>
    <s v="L-400-0400"/>
    <s v="RBS Current Account (Lottery)"/>
    <s v="03"/>
    <s v="AP-PY"/>
    <x v="40"/>
    <s v="000000005849"/>
    <n v="1252"/>
    <s v="5472-39"/>
    <n v="0"/>
    <n v="6000"/>
    <s v="G100368-Ewan Morrison"/>
    <n v="-6000"/>
    <n v="6000"/>
    <x v="1"/>
    <n v="6000"/>
    <s v="G"/>
    <s v="Ewan Morrison"/>
    <s v="G - Ewan Morrison"/>
    <x v="1416"/>
    <x v="0"/>
    <s v="Lottery"/>
    <x v="1"/>
    <b v="0"/>
    <n v="10800"/>
    <x v="1"/>
  </r>
  <r>
    <s v="L-400-0400"/>
    <s v="RBS Current Account (Lottery)"/>
    <s v="03"/>
    <s v="AP-PY"/>
    <x v="40"/>
    <s v="000000005850"/>
    <n v="1252"/>
    <s v="5472-40"/>
    <n v="0"/>
    <n v="28763"/>
    <s v="G100369-Eastgate Theatre (Peebles) &amp; Arts Centre Ltd"/>
    <n v="-28763"/>
    <n v="28763"/>
    <x v="1"/>
    <n v="28763"/>
    <s v="G"/>
    <s v="Eastgate Theatre (Peebles) &amp; Arts Centre Ltd"/>
    <s v="G - Eastgate Theatre (Peebles) &amp; Arts Centre Ltd"/>
    <x v="1417"/>
    <x v="0"/>
    <s v="Lottery"/>
    <x v="1"/>
    <b v="1"/>
    <n v="28763"/>
    <x v="0"/>
  </r>
  <r>
    <s v="L-400-0400"/>
    <s v="RBS Current Account (Lottery)"/>
    <s v="03"/>
    <s v="AP-PY"/>
    <x v="40"/>
    <s v="000000005851"/>
    <n v="1252"/>
    <s v="5472-41"/>
    <n v="0"/>
    <n v="2000"/>
    <s v="IBRI003-Bridge Music Ltd"/>
    <n v="-2000"/>
    <n v="2000"/>
    <x v="1"/>
    <n v="2000"/>
    <s v="I"/>
    <s v="Bridge Music Ltd"/>
    <s v="I - Bridge Music Ltd"/>
    <x v="1418"/>
    <x v="0"/>
    <s v="Lottery"/>
    <x v="1"/>
    <b v="0"/>
    <n v="2000"/>
    <x v="1"/>
  </r>
  <r>
    <s v="L-400-0400"/>
    <s v="RBS Current Account (Lottery)"/>
    <s v="03"/>
    <s v="AP-PY"/>
    <x v="40"/>
    <s v="000000005852"/>
    <n v="1252"/>
    <s v="5472-42"/>
    <n v="0"/>
    <n v="3750"/>
    <s v="ICEO002-Ceol's Craic"/>
    <n v="-3750"/>
    <n v="3750"/>
    <x v="1"/>
    <n v="3750"/>
    <s v="I"/>
    <s v="Ceol's Craic"/>
    <s v="I - Ceol's Craic"/>
    <x v="1419"/>
    <x v="0"/>
    <s v="Lottery"/>
    <x v="1"/>
    <b v="0"/>
    <n v="3750"/>
    <x v="1"/>
  </r>
  <r>
    <s v="L-400-0400"/>
    <s v="RBS Current Account (Lottery)"/>
    <s v="03"/>
    <s v="AP-PY"/>
    <x v="40"/>
    <s v="000000005853"/>
    <n v="1252"/>
    <s v="5472-43"/>
    <n v="0"/>
    <n v="1750"/>
    <s v="ICHA006-Charioteer Theatre"/>
    <n v="-1750"/>
    <n v="1750"/>
    <x v="1"/>
    <n v="1750"/>
    <s v="I"/>
    <s v="Charioteer Theatre"/>
    <s v="I - Charioteer Theatre"/>
    <x v="1420"/>
    <x v="0"/>
    <s v="Lottery"/>
    <x v="1"/>
    <b v="0"/>
    <n v="1750"/>
    <x v="1"/>
  </r>
  <r>
    <s v="L-400-0400"/>
    <s v="RBS Current Account (Lottery)"/>
    <s v="03"/>
    <s v="AP-PY"/>
    <x v="40"/>
    <s v="000000005854"/>
    <n v="1252"/>
    <s v="5472-44"/>
    <n v="0"/>
    <n v="1250"/>
    <s v="ICRO001-Cromarty Arts Trust"/>
    <n v="-1250"/>
    <n v="1250"/>
    <x v="1"/>
    <n v="1250"/>
    <s v="I"/>
    <s v="Cromarty Arts Trust"/>
    <s v="I - Cromarty Arts Trust"/>
    <x v="1421"/>
    <x v="0"/>
    <s v="Lottery"/>
    <x v="1"/>
    <b v="0"/>
    <n v="1250"/>
    <x v="1"/>
  </r>
  <r>
    <s v="L-400-0400"/>
    <s v="RBS Current Account (Lottery)"/>
    <s v="03"/>
    <s v="AP-PY"/>
    <x v="40"/>
    <s v="000000005855"/>
    <n v="1252"/>
    <s v="5472-45"/>
    <n v="0"/>
    <n v="6250"/>
    <s v="IFAL001-Falkirk Community Trust"/>
    <n v="-6250"/>
    <n v="6250"/>
    <x v="1"/>
    <n v="6250"/>
    <s v="I"/>
    <s v="Falkirk Community Trust"/>
    <s v="I - Falkirk Community Trust"/>
    <x v="606"/>
    <x v="0"/>
    <s v="Lottery"/>
    <x v="1"/>
    <b v="0"/>
    <n v="260708"/>
    <x v="0"/>
  </r>
  <r>
    <s v="L-400-0400"/>
    <s v="RBS Current Account (Lottery)"/>
    <s v="03"/>
    <s v="AP-PY"/>
    <x v="40"/>
    <s v="000000005856"/>
    <n v="1252"/>
    <s v="5472-46"/>
    <n v="0"/>
    <n v="3450"/>
    <s v="IFRA003-Francisca Morton"/>
    <n v="-3450"/>
    <n v="3450"/>
    <x v="1"/>
    <n v="3450"/>
    <s v="I"/>
    <s v="Francisca Morton"/>
    <s v="I - Francisca Morton"/>
    <x v="1422"/>
    <x v="0"/>
    <s v="Lottery"/>
    <x v="1"/>
    <b v="0"/>
    <n v="5750"/>
    <x v="1"/>
  </r>
  <r>
    <s v="L-400-0400"/>
    <s v="RBS Current Account (Lottery)"/>
    <s v="03"/>
    <s v="AP-PY"/>
    <x v="40"/>
    <s v="000000005857"/>
    <n v="1252"/>
    <s v="5472-47"/>
    <n v="0"/>
    <n v="75"/>
    <s v="IJAN009-Jane Topping"/>
    <n v="-75"/>
    <n v="75"/>
    <x v="1"/>
    <n v="75"/>
    <s v="I"/>
    <s v="Jane Topping"/>
    <s v="I - Jane Topping"/>
    <x v="1360"/>
    <x v="0"/>
    <s v="Lottery"/>
    <x v="1"/>
    <b v="0"/>
    <n v="300"/>
    <x v="1"/>
  </r>
  <r>
    <s v="L-400-0400"/>
    <s v="RBS Current Account (Lottery)"/>
    <s v="03"/>
    <s v="AP-PY"/>
    <x v="40"/>
    <s v="000000005858"/>
    <n v="1252"/>
    <s v="5472-48"/>
    <n v="0"/>
    <n v="7000"/>
    <s v="IRAM001-Ramesh Meyyappan Productions"/>
    <n v="-7000"/>
    <n v="7000"/>
    <x v="1"/>
    <n v="7000"/>
    <s v="I"/>
    <s v="Ramesh Meyyappan Productions"/>
    <s v="I - Ramesh Meyyappan Productions"/>
    <x v="49"/>
    <x v="0"/>
    <s v="Lottery"/>
    <x v="1"/>
    <b v="0"/>
    <n v="32442.99"/>
    <x v="0"/>
  </r>
  <r>
    <s v="L-400-0400"/>
    <s v="RBS Current Account (Lottery)"/>
    <s v="03"/>
    <s v="AP-PY"/>
    <x v="40"/>
    <s v="000000005859"/>
    <n v="1252"/>
    <s v="5472-49"/>
    <n v="0"/>
    <n v="12637.19"/>
    <s v="IROY008-Royal Botanic Garden"/>
    <n v="-12637.19"/>
    <n v="12637.19"/>
    <x v="1"/>
    <n v="12637.19"/>
    <s v="I"/>
    <s v="Royal Botanic Garden"/>
    <s v="I - Royal Botanic Garden"/>
    <x v="1423"/>
    <x v="0"/>
    <s v="Lottery"/>
    <x v="1"/>
    <b v="0"/>
    <n v="12637.19"/>
    <x v="1"/>
  </r>
  <r>
    <s v="L-400-0400"/>
    <s v="RBS Current Account (Lottery)"/>
    <s v="03"/>
    <s v="AP-PY"/>
    <x v="40"/>
    <s v="000000005860"/>
    <n v="1252"/>
    <s v="5472-50"/>
    <n v="0"/>
    <n v="20625"/>
    <s v="ISCO016-SDI Productions"/>
    <n v="-20625"/>
    <n v="20625"/>
    <x v="1"/>
    <n v="20625"/>
    <s v="I"/>
    <s v="SDI Productions"/>
    <s v="I - SDI Productions"/>
    <x v="1098"/>
    <x v="0"/>
    <s v="Lottery"/>
    <x v="1"/>
    <b v="0"/>
    <n v="329625"/>
    <x v="0"/>
  </r>
  <r>
    <s v="L-400-0400"/>
    <s v="RBS Current Account (Lottery)"/>
    <s v="03"/>
    <s v="AP-PY"/>
    <x v="40"/>
    <s v="000000005861"/>
    <n v="1252"/>
    <s v="5472-51"/>
    <n v="0"/>
    <n v="5000"/>
    <s v="ITHE036-The Beacon"/>
    <n v="-5000"/>
    <n v="5000"/>
    <x v="1"/>
    <n v="5000"/>
    <s v="I"/>
    <s v="The Beacon"/>
    <s v="I - The Beacon"/>
    <x v="1409"/>
    <x v="0"/>
    <s v="Lottery"/>
    <x v="1"/>
    <b v="0"/>
    <n v="10000"/>
    <x v="1"/>
  </r>
  <r>
    <s v="L-400-0400"/>
    <s v="RBS Current Account (Lottery)"/>
    <s v="03"/>
    <s v="AP-PY"/>
    <x v="40"/>
    <s v="000000005862"/>
    <n v="1252"/>
    <s v="5472-52"/>
    <n v="0"/>
    <n v="13500"/>
    <s v="IUNI001-Universal Hall"/>
    <n v="-13500"/>
    <n v="13500"/>
    <x v="1"/>
    <n v="13500"/>
    <s v="I"/>
    <s v="Universal Hall"/>
    <s v="I - Universal Hall"/>
    <x v="1180"/>
    <x v="0"/>
    <s v="Lottery"/>
    <x v="1"/>
    <b v="0"/>
    <n v="14750"/>
    <x v="1"/>
  </r>
  <r>
    <s v="L-400-0400"/>
    <s v="RBS Current Account (Lottery)"/>
    <s v="03"/>
    <s v="AP-PY"/>
    <x v="40"/>
    <s v="000000005863"/>
    <n v="1252"/>
    <s v="5472-53"/>
    <n v="0"/>
    <n v="200"/>
    <s v="TBEA101-The Beacon"/>
    <n v="-200"/>
    <n v="200"/>
    <x v="1"/>
    <n v="200"/>
    <s v="T"/>
    <s v="The Beacon"/>
    <s v="T - The Beacon"/>
    <x v="1424"/>
    <x v="0"/>
    <s v="Lottery"/>
    <x v="2"/>
    <b v="0"/>
    <n v="200"/>
    <x v="1"/>
  </r>
  <r>
    <s v="L-400-0400"/>
    <s v="RBS Current Account (Lottery)"/>
    <s v="03"/>
    <s v="AP-PY"/>
    <x v="40"/>
    <s v="000000005865"/>
    <n v="1252"/>
    <s v="5472-54"/>
    <n v="0"/>
    <n v="2500"/>
    <s v="TBRI104-Brian Maycock"/>
    <n v="-2500"/>
    <n v="2500"/>
    <x v="1"/>
    <n v="2500"/>
    <s v="T"/>
    <s v="Brian Maycock"/>
    <s v="T - Brian Maycock"/>
    <x v="163"/>
    <x v="0"/>
    <s v="Lottery"/>
    <x v="2"/>
    <b v="0"/>
    <n v="6000"/>
    <x v="1"/>
  </r>
  <r>
    <s v="L-400-0400"/>
    <s v="RBS Current Account (Lottery)"/>
    <s v="03"/>
    <s v="AP-PY"/>
    <x v="40"/>
    <s v="000000005866"/>
    <n v="1252"/>
    <s v="5472-55"/>
    <n v="0"/>
    <n v="2200"/>
    <s v="THIL102-Hilary Nicoll"/>
    <n v="-2200"/>
    <n v="2200"/>
    <x v="1"/>
    <n v="2200"/>
    <s v="T"/>
    <s v="Hilary Nicoll"/>
    <s v="T - Hilary Nicoll"/>
    <x v="962"/>
    <x v="0"/>
    <s v="Lottery"/>
    <x v="2"/>
    <b v="0"/>
    <n v="5164.6000000000004"/>
    <x v="1"/>
  </r>
  <r>
    <s v="L-400-0400"/>
    <s v="RBS Current Account (Lottery)"/>
    <s v="03"/>
    <s v="AP-PY"/>
    <x v="40"/>
    <s v="000000005867"/>
    <n v="1252"/>
    <s v="5472-57"/>
    <n v="0"/>
    <n v="5850"/>
    <s v="G100370-PAWS (Phillip Taylor)"/>
    <n v="-5850"/>
    <n v="5850"/>
    <x v="1"/>
    <n v="5850"/>
    <s v="G"/>
    <s v="PAWS (Phillip Taylor)"/>
    <s v="G - PAWS (Phillip Taylor)"/>
    <x v="1425"/>
    <x v="0"/>
    <s v="Lottery"/>
    <x v="1"/>
    <b v="0"/>
    <n v="7800"/>
    <x v="1"/>
  </r>
  <r>
    <s v="L-400-0400"/>
    <s v="RBS Current Account (Lottery)"/>
    <s v="03"/>
    <s v="AR-PY"/>
    <x v="170"/>
    <s v="RE 71 CREATIVESC"/>
    <n v="1222"/>
    <s v="5442-1"/>
    <n v="5134.21"/>
    <n v="0"/>
    <s v="TSTI100-Stichting Freeway Custody"/>
    <n v="5134.21"/>
    <n v="5134.21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03"/>
    <s v="AR-PY"/>
    <x v="41"/>
    <s v="WHAT WE DID ON OUR"/>
    <n v="1239"/>
    <s v="5459-1"/>
    <n v="10442"/>
    <n v="0"/>
    <s v="TSTI100-Stichting Freeway Custody"/>
    <n v="10442"/>
    <n v="10442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03"/>
    <s v="AR-PY"/>
    <x v="42"/>
    <s v="RBS55CI29377515"/>
    <n v="1242"/>
    <s v="5462-1"/>
    <n v="2041568.59"/>
    <n v="0"/>
    <s v="TNAT100-National Lottery Distribution Fund"/>
    <n v="2041568.59"/>
    <n v="2041568.59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03"/>
    <s v="AR-PY"/>
    <x v="33"/>
    <s v="000024 830050"/>
    <n v="1294"/>
    <s v="5516-1"/>
    <n v="4550.3999999999996"/>
    <n v="0"/>
    <s v="TVIS100-Visit Scotland"/>
    <n v="4550.3999999999996"/>
    <n v="4550.3999999999996"/>
    <x v="0"/>
    <n v="0"/>
    <s v="T"/>
    <s v="Visit Scotland"/>
    <s v="T - Visit Scotland"/>
    <x v="777"/>
    <x v="0"/>
    <s v="Lottery"/>
    <x v="2"/>
    <b v="0"/>
    <n v="41910"/>
    <x v="0"/>
  </r>
  <r>
    <s v="L-400-0400"/>
    <s v="RBS Current Account (Lottery)"/>
    <s v="03"/>
    <s v="BK-EN"/>
    <x v="170"/>
    <m/>
    <n v="1217"/>
    <s v="5438-1"/>
    <n v="0"/>
    <n v="3.5"/>
    <m/>
    <n v="-3.5"/>
    <n v="3.5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3"/>
    <s v="BK-EN"/>
    <x v="42"/>
    <m/>
    <n v="1235"/>
    <s v="5455-1"/>
    <n v="0"/>
    <n v="15000"/>
    <m/>
    <n v="-15000"/>
    <n v="15000"/>
    <x v="1"/>
    <n v="1500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3"/>
    <s v="BK-EN"/>
    <x v="171"/>
    <m/>
    <n v="1240"/>
    <s v="5460-1"/>
    <n v="13"/>
    <n v="0"/>
    <m/>
    <n v="13"/>
    <n v="13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3"/>
    <s v="BK-EN"/>
    <x v="37"/>
    <m/>
    <n v="1247"/>
    <s v="5468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3"/>
    <s v="BK-EN"/>
    <x v="40"/>
    <m/>
    <n v="1259"/>
    <s v="5480-1"/>
    <n v="0.45"/>
    <n v="0"/>
    <m/>
    <n v="0.45"/>
    <n v="0.45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4"/>
    <s v="AP-PY"/>
    <x v="45"/>
    <s v="000000005868"/>
    <n v="1256"/>
    <s v="5475-31"/>
    <n v="0"/>
    <n v="1475"/>
    <s v="G100083-Paul Musgrove"/>
    <n v="-1475"/>
    <n v="1475"/>
    <x v="1"/>
    <n v="1475"/>
    <s v="G"/>
    <s v="Paul Musgrove"/>
    <s v="G - Paul Musgrove"/>
    <x v="1426"/>
    <x v="0"/>
    <s v="Lottery"/>
    <x v="1"/>
    <b v="0"/>
    <n v="1475"/>
    <x v="1"/>
  </r>
  <r>
    <s v="L-400-0400"/>
    <s v="RBS Current Account (Lottery)"/>
    <s v="04"/>
    <s v="AP-PY"/>
    <x v="45"/>
    <s v="000000005869"/>
    <n v="1256"/>
    <s v="5475-32"/>
    <n v="0"/>
    <n v="6250"/>
    <s v="G100202-Indepen-dance"/>
    <n v="-6250"/>
    <n v="6250"/>
    <x v="1"/>
    <n v="6250"/>
    <s v="G"/>
    <s v="Indepen-dance"/>
    <s v="G - Indepen-dance"/>
    <x v="1052"/>
    <x v="0"/>
    <s v="Lottery"/>
    <x v="1"/>
    <b v="0"/>
    <n v="107240"/>
    <x v="0"/>
  </r>
  <r>
    <s v="L-400-0400"/>
    <s v="RBS Current Account (Lottery)"/>
    <s v="04"/>
    <s v="AP-PY"/>
    <x v="45"/>
    <s v="000000005870"/>
    <n v="1256"/>
    <s v="5475-33"/>
    <n v="0"/>
    <n v="287"/>
    <s v="G100241-Rebecca Cameron"/>
    <n v="-287"/>
    <n v="287"/>
    <x v="1"/>
    <n v="287"/>
    <s v="G"/>
    <s v="Rebecca Cameron"/>
    <s v="G - Rebecca Cameron"/>
    <x v="1106"/>
    <x v="0"/>
    <s v="Lottery"/>
    <x v="1"/>
    <b v="0"/>
    <n v="1150"/>
    <x v="1"/>
  </r>
  <r>
    <s v="L-400-0400"/>
    <s v="RBS Current Account (Lottery)"/>
    <s v="04"/>
    <s v="AP-PY"/>
    <x v="45"/>
    <s v="000000005871"/>
    <n v="1256"/>
    <s v="5475-34"/>
    <n v="0"/>
    <n v="1200"/>
    <s v="G100368-Ewan Morrison"/>
    <n v="-1200"/>
    <n v="1200"/>
    <x v="1"/>
    <n v="1200"/>
    <s v="G"/>
    <s v="Ewan Morrison"/>
    <s v="G - Ewan Morrison"/>
    <x v="1416"/>
    <x v="0"/>
    <s v="Lottery"/>
    <x v="1"/>
    <b v="0"/>
    <n v="10800"/>
    <x v="1"/>
  </r>
  <r>
    <s v="L-400-0400"/>
    <s v="RBS Current Account (Lottery)"/>
    <s v="04"/>
    <s v="AP-PY"/>
    <x v="45"/>
    <s v="000000005872"/>
    <n v="1256"/>
    <s v="5475-35"/>
    <n v="0"/>
    <n v="175000"/>
    <s v="G100371-Culture Republic"/>
    <n v="-175000"/>
    <n v="175000"/>
    <x v="1"/>
    <n v="175000"/>
    <s v="G"/>
    <s v="Culture Republic"/>
    <s v="G - Culture Republic"/>
    <x v="1427"/>
    <x v="0"/>
    <s v="Lottery"/>
    <x v="1"/>
    <b v="1"/>
    <n v="368754.79000000004"/>
    <x v="0"/>
  </r>
  <r>
    <s v="L-400-0400"/>
    <s v="RBS Current Account (Lottery)"/>
    <s v="04"/>
    <s v="AP-PY"/>
    <x v="45"/>
    <s v="000000005873"/>
    <n v="1256"/>
    <s v="5475-36"/>
    <n v="0"/>
    <n v="3000"/>
    <s v="G100373-The Number Shop - Gallery and Studios"/>
    <n v="-3000"/>
    <n v="3000"/>
    <x v="1"/>
    <n v="3000"/>
    <s v="G"/>
    <s v="The Number Shop - Gallery and Studios"/>
    <s v="G - The Number Shop - Gallery and Studios"/>
    <x v="1428"/>
    <x v="0"/>
    <s v="Lottery"/>
    <x v="1"/>
    <b v="0"/>
    <n v="4000"/>
    <x v="1"/>
  </r>
  <r>
    <s v="L-400-0400"/>
    <s v="RBS Current Account (Lottery)"/>
    <s v="04"/>
    <s v="AP-PY"/>
    <x v="45"/>
    <s v="000000005874"/>
    <n v="1256"/>
    <s v="5475-37"/>
    <n v="0"/>
    <n v="3096"/>
    <s v="G100374-Matthew Whiteside"/>
    <n v="-3096"/>
    <n v="3096"/>
    <x v="1"/>
    <n v="3096"/>
    <s v="G"/>
    <s v="Matthew Whiteside"/>
    <s v="G - Matthew Whiteside"/>
    <x v="1429"/>
    <x v="0"/>
    <s v="Lottery"/>
    <x v="1"/>
    <b v="0"/>
    <n v="8096"/>
    <x v="1"/>
  </r>
  <r>
    <s v="L-400-0400"/>
    <s v="RBS Current Account (Lottery)"/>
    <s v="04"/>
    <s v="AP-PY"/>
    <x v="45"/>
    <s v="000000005875"/>
    <n v="1256"/>
    <s v="5475-38"/>
    <n v="0"/>
    <n v="9000"/>
    <s v="G100375-Lapidus Scotland"/>
    <n v="-9000"/>
    <n v="9000"/>
    <x v="1"/>
    <n v="9000"/>
    <s v="G"/>
    <s v="Lapidus Scotland"/>
    <s v="G - Lapidus Scotland"/>
    <x v="1430"/>
    <x v="0"/>
    <s v="Lottery"/>
    <x v="1"/>
    <b v="0"/>
    <n v="9000"/>
    <x v="1"/>
  </r>
  <r>
    <s v="L-400-0400"/>
    <s v="RBS Current Account (Lottery)"/>
    <s v="04"/>
    <s v="AP-PY"/>
    <x v="45"/>
    <s v="000000005876"/>
    <n v="1256"/>
    <s v="5475-39"/>
    <n v="0"/>
    <n v="45000"/>
    <s v="G100376-New Media Scotland"/>
    <n v="-45000"/>
    <n v="45000"/>
    <x v="1"/>
    <n v="45000"/>
    <s v="G"/>
    <s v="New Media Scotland"/>
    <s v="G - New Media Scotland"/>
    <x v="1431"/>
    <x v="0"/>
    <s v="Lottery"/>
    <x v="1"/>
    <b v="1"/>
    <n v="45000"/>
    <x v="0"/>
  </r>
  <r>
    <s v="L-400-0400"/>
    <s v="RBS Current Account (Lottery)"/>
    <s v="04"/>
    <s v="AP-PY"/>
    <x v="45"/>
    <s v="000000005877"/>
    <n v="1256"/>
    <s v="5475-40"/>
    <n v="0"/>
    <n v="2719"/>
    <s v="G100377-Once Were Farmers Ltd"/>
    <n v="-2719"/>
    <n v="2719"/>
    <x v="1"/>
    <n v="2719"/>
    <s v="G"/>
    <s v="Once Were Farmers Ltd"/>
    <s v="G - Once Were Farmers Ltd"/>
    <x v="1432"/>
    <x v="0"/>
    <s v="Lottery"/>
    <x v="1"/>
    <b v="0"/>
    <n v="12719"/>
    <x v="1"/>
  </r>
  <r>
    <s v="L-400-0400"/>
    <s v="RBS Current Account (Lottery)"/>
    <s v="04"/>
    <s v="AP-PY"/>
    <x v="45"/>
    <s v="000000005878"/>
    <n v="1256"/>
    <s v="5475-41"/>
    <n v="0"/>
    <n v="26250"/>
    <s v="G100378-Metaphrog   (John Chalmers)"/>
    <n v="-26250"/>
    <n v="26250"/>
    <x v="1"/>
    <n v="26250"/>
    <s v="G"/>
    <s v="Metaphrog (John Chalmers)"/>
    <s v="G - Metaphrog (John Chalmers)"/>
    <x v="1433"/>
    <x v="0"/>
    <s v="Lottery"/>
    <x v="1"/>
    <b v="1"/>
    <n v="26250"/>
    <x v="0"/>
  </r>
  <r>
    <s v="L-400-0400"/>
    <s v="RBS Current Account (Lottery)"/>
    <s v="04"/>
    <s v="AP-PY"/>
    <x v="45"/>
    <s v="000000005879"/>
    <n v="1256"/>
    <s v="5475-42"/>
    <n v="0"/>
    <n v="3750"/>
    <s v="G100379-Karen Elizabeth Donovan"/>
    <n v="-3750"/>
    <n v="3750"/>
    <x v="1"/>
    <n v="3750"/>
    <s v="G"/>
    <s v="Karen Elizabeth Donovan"/>
    <s v="G - Karen Elizabeth Donovan"/>
    <x v="1434"/>
    <x v="0"/>
    <s v="Lottery"/>
    <x v="1"/>
    <b v="0"/>
    <n v="4554.6400000000003"/>
    <x v="1"/>
  </r>
  <r>
    <s v="L-400-0400"/>
    <s v="RBS Current Account (Lottery)"/>
    <s v="04"/>
    <s v="AP-PY"/>
    <x v="45"/>
    <s v="000000005880"/>
    <n v="1256"/>
    <s v="5475-43"/>
    <n v="0"/>
    <n v="6608"/>
    <s v="G100380-Music Co-OPERAtive Scotland"/>
    <n v="-6608"/>
    <n v="6608"/>
    <x v="1"/>
    <n v="6608"/>
    <s v="G"/>
    <s v="Music Co-OPERAtive Scotland"/>
    <s v="G - Music Co-OPERAtive Scotland"/>
    <x v="1435"/>
    <x v="0"/>
    <s v="Lottery"/>
    <x v="1"/>
    <b v="0"/>
    <n v="8811"/>
    <x v="1"/>
  </r>
  <r>
    <s v="L-400-0400"/>
    <s v="RBS Current Account (Lottery)"/>
    <s v="04"/>
    <s v="AP-PY"/>
    <x v="45"/>
    <s v="000000005881"/>
    <n v="1256"/>
    <s v="5475-44"/>
    <n v="0"/>
    <n v="13704"/>
    <s v="G100381-Scottish Queer International Film Festival"/>
    <n v="-13704"/>
    <n v="13704"/>
    <x v="1"/>
    <n v="13704"/>
    <s v="G"/>
    <s v="Scottish Queer International Film Festival"/>
    <s v="G - Scottish Queer International Film Festival"/>
    <x v="1436"/>
    <x v="0"/>
    <s v="Lottery"/>
    <x v="1"/>
    <b v="0"/>
    <n v="18272"/>
    <x v="1"/>
  </r>
  <r>
    <s v="L-400-0400"/>
    <s v="RBS Current Account (Lottery)"/>
    <s v="04"/>
    <s v="AP-PY"/>
    <x v="45"/>
    <s v="000000005882"/>
    <n v="1256"/>
    <s v="5475-45"/>
    <n v="0"/>
    <n v="6000"/>
    <s v="G100382-Mhairi Killin"/>
    <n v="-6000"/>
    <n v="6000"/>
    <x v="1"/>
    <n v="6000"/>
    <s v="G"/>
    <s v="Mhairi Killin"/>
    <s v="G - Mhairi Killin"/>
    <x v="1437"/>
    <x v="0"/>
    <s v="Lottery"/>
    <x v="1"/>
    <b v="0"/>
    <n v="13250"/>
    <x v="1"/>
  </r>
  <r>
    <s v="L-400-0400"/>
    <s v="RBS Current Account (Lottery)"/>
    <s v="04"/>
    <s v="AP-PY"/>
    <x v="45"/>
    <s v="000000005883"/>
    <n v="1256"/>
    <s v="5475-46"/>
    <n v="0"/>
    <n v="2025"/>
    <s v="G100383-Elspeth Lamb"/>
    <n v="-2025"/>
    <n v="2025"/>
    <x v="1"/>
    <n v="2025"/>
    <s v="G"/>
    <s v="Elspeth Lamb"/>
    <s v="G - Elspeth Lamb"/>
    <x v="1438"/>
    <x v="0"/>
    <s v="Lottery"/>
    <x v="1"/>
    <b v="0"/>
    <n v="2700"/>
    <x v="1"/>
  </r>
  <r>
    <s v="L-400-0400"/>
    <s v="RBS Current Account (Lottery)"/>
    <s v="04"/>
    <s v="AP-PY"/>
    <x v="45"/>
    <s v="000000005884"/>
    <n v="1256"/>
    <s v="5475-47"/>
    <n v="0"/>
    <n v="6750"/>
    <s v="G100384-Dogstar Theatre Company Limited  (Factor 8)"/>
    <n v="-6750"/>
    <n v="6750"/>
    <x v="1"/>
    <n v="6750"/>
    <s v="G"/>
    <s v="Dogstar Theatre Company Limited (Factor 8)"/>
    <s v="G - Dogstar Theatre Company Limited (Factor 8)"/>
    <x v="1439"/>
    <x v="0"/>
    <s v="Lottery"/>
    <x v="1"/>
    <b v="0"/>
    <n v="58677"/>
    <x v="0"/>
  </r>
  <r>
    <s v="L-400-0400"/>
    <s v="RBS Current Account (Lottery)"/>
    <s v="04"/>
    <s v="AP-PY"/>
    <x v="45"/>
    <s v="000000005885"/>
    <n v="1256"/>
    <s v="5475-48"/>
    <n v="0"/>
    <n v="2250"/>
    <s v="G100385-Fanny Lam Christie"/>
    <n v="-2250"/>
    <n v="2250"/>
    <x v="1"/>
    <n v="2250"/>
    <s v="G"/>
    <s v="Fanny Lam Christie"/>
    <s v="G - Fanny Lam Christie"/>
    <x v="1440"/>
    <x v="0"/>
    <s v="Lottery"/>
    <x v="1"/>
    <b v="0"/>
    <n v="3000"/>
    <x v="1"/>
  </r>
  <r>
    <s v="L-400-0400"/>
    <s v="RBS Current Account (Lottery)"/>
    <s v="04"/>
    <s v="AP-PY"/>
    <x v="45"/>
    <s v="000000005886"/>
    <n v="1256"/>
    <s v="5475-49"/>
    <n v="0"/>
    <n v="1725"/>
    <s v="G100386-Laura Spring"/>
    <n v="-1725"/>
    <n v="1725"/>
    <x v="1"/>
    <n v="1725"/>
    <s v="G"/>
    <s v="Laura Spring"/>
    <s v="G - Laura Spring"/>
    <x v="1441"/>
    <x v="0"/>
    <s v="Lottery"/>
    <x v="1"/>
    <b v="0"/>
    <n v="2300"/>
    <x v="1"/>
  </r>
  <r>
    <s v="L-400-0400"/>
    <s v="RBS Current Account (Lottery)"/>
    <s v="04"/>
    <s v="AP-PY"/>
    <x v="45"/>
    <s v="000000005887"/>
    <n v="1256"/>
    <s v="5475-50"/>
    <n v="0"/>
    <n v="15225"/>
    <s v="G100388-Tania Czajka"/>
    <n v="-15225"/>
    <n v="15225"/>
    <x v="1"/>
    <n v="15225"/>
    <s v="G"/>
    <s v="Tania Czajka"/>
    <s v="G - Tania Czajka"/>
    <x v="1442"/>
    <x v="0"/>
    <s v="Lottery"/>
    <x v="1"/>
    <b v="0"/>
    <n v="20300"/>
    <x v="1"/>
  </r>
  <r>
    <s v="L-400-0400"/>
    <s v="RBS Current Account (Lottery)"/>
    <s v="04"/>
    <s v="AP-PY"/>
    <x v="45"/>
    <s v="000000005888"/>
    <n v="1256"/>
    <s v="5475-51"/>
    <n v="0"/>
    <n v="728"/>
    <s v="G100389-Suzanne Briggs"/>
    <n v="-728"/>
    <n v="728"/>
    <x v="1"/>
    <n v="728"/>
    <s v="G"/>
    <s v="Suzanne Briggs"/>
    <s v="G - Suzanne Briggs"/>
    <x v="1443"/>
    <x v="0"/>
    <s v="Lottery"/>
    <x v="1"/>
    <b v="0"/>
    <n v="909.38"/>
    <x v="1"/>
  </r>
  <r>
    <s v="L-400-0400"/>
    <s v="RBS Current Account (Lottery)"/>
    <s v="04"/>
    <s v="AP-PY"/>
    <x v="45"/>
    <s v="000000005889"/>
    <n v="1256"/>
    <s v="5475-52"/>
    <n v="0"/>
    <n v="1125"/>
    <s v="IACO005-Aconite Productions"/>
    <n v="-1125"/>
    <n v="1125"/>
    <x v="1"/>
    <n v="1125"/>
    <s v="I"/>
    <s v="Aconite Productions"/>
    <s v="I - Aconite Productions"/>
    <x v="1080"/>
    <x v="0"/>
    <s v="Lottery"/>
    <x v="1"/>
    <b v="0"/>
    <n v="64548"/>
    <x v="0"/>
  </r>
  <r>
    <s v="L-400-0400"/>
    <s v="RBS Current Account (Lottery)"/>
    <s v="04"/>
    <s v="AP-PY"/>
    <x v="45"/>
    <s v="000000005890"/>
    <n v="1256"/>
    <s v="5475-53"/>
    <n v="0"/>
    <n v="56250"/>
    <s v="IANL001-An Lanntair Ltd"/>
    <n v="-56250"/>
    <n v="56250"/>
    <x v="1"/>
    <n v="56250"/>
    <s v="I"/>
    <s v="An Lanntair Ltd"/>
    <s v="I - An Lanntair Ltd"/>
    <x v="1122"/>
    <x v="0"/>
    <s v="Lottery"/>
    <x v="1"/>
    <b v="1"/>
    <n v="86635"/>
    <x v="0"/>
  </r>
  <r>
    <s v="L-400-0400"/>
    <s v="RBS Current Account (Lottery)"/>
    <s v="04"/>
    <s v="AP-PY"/>
    <x v="45"/>
    <s v="000000005891"/>
    <n v="1256"/>
    <s v="5475-54"/>
    <n v="0"/>
    <n v="1250"/>
    <s v="IMIT001-Mitch Miller"/>
    <n v="-1250"/>
    <n v="1250"/>
    <x v="1"/>
    <n v="1250"/>
    <s v="I"/>
    <s v="Mitch Miller"/>
    <s v="I - Mitch Miller"/>
    <x v="1444"/>
    <x v="0"/>
    <s v="Lottery"/>
    <x v="1"/>
    <b v="0"/>
    <n v="1250"/>
    <x v="1"/>
  </r>
  <r>
    <s v="L-400-0400"/>
    <s v="RBS Current Account (Lottery)"/>
    <s v="04"/>
    <s v="AP-PY"/>
    <x v="45"/>
    <s v="000000005892"/>
    <n v="1256"/>
    <s v="5475-55"/>
    <n v="0"/>
    <n v="750"/>
    <s v="ISCR002-Scrumptious Productions Ltd"/>
    <n v="-750"/>
    <n v="750"/>
    <x v="1"/>
    <n v="750"/>
    <s v="I"/>
    <s v="Scrumptious Productions Ltd"/>
    <s v="I - Scrumptious Productions Ltd"/>
    <x v="1445"/>
    <x v="0"/>
    <s v="Lottery"/>
    <x v="1"/>
    <b v="0"/>
    <n v="750"/>
    <x v="1"/>
  </r>
  <r>
    <s v="L-400-0400"/>
    <s v="RBS Current Account (Lottery)"/>
    <s v="04"/>
    <s v="AP-PY"/>
    <x v="45"/>
    <s v="000000005893"/>
    <n v="1256"/>
    <s v="5475-56"/>
    <n v="0"/>
    <n v="563"/>
    <s v="ISTU007-Stuart Edwards"/>
    <n v="-563"/>
    <n v="563"/>
    <x v="1"/>
    <n v="563"/>
    <s v="I"/>
    <s v="Stuart Edwards"/>
    <s v="I - Stuart Edwards"/>
    <x v="1446"/>
    <x v="0"/>
    <s v="Lottery"/>
    <x v="1"/>
    <b v="0"/>
    <n v="1095"/>
    <x v="1"/>
  </r>
  <r>
    <s v="L-400-0400"/>
    <s v="RBS Current Account (Lottery)"/>
    <s v="04"/>
    <s v="AP-PY"/>
    <x v="45"/>
    <s v="000000005894"/>
    <n v="1256"/>
    <s v="5475-57"/>
    <n v="0"/>
    <n v="3600"/>
    <s v="ISUR001-SURF (Scotland's Independent Regeneration Network)"/>
    <n v="-3600"/>
    <n v="3600"/>
    <x v="1"/>
    <n v="3600"/>
    <s v="I"/>
    <s v="SURF (Scotland's Independent Regeneration Network)"/>
    <s v="I - SURF (Scotland's Independent Regeneration Network)"/>
    <x v="1364"/>
    <x v="0"/>
    <s v="Lottery"/>
    <x v="1"/>
    <b v="0"/>
    <n v="5000"/>
    <x v="1"/>
  </r>
  <r>
    <s v="L-400-0400"/>
    <s v="RBS Current Account (Lottery)"/>
    <s v="04"/>
    <s v="AP-PY"/>
    <x v="45"/>
    <s v="000000005895"/>
    <n v="1256"/>
    <s v="5475-58"/>
    <n v="0"/>
    <n v="10000"/>
    <s v="IVAN002-Vanilla Ink"/>
    <n v="-10000"/>
    <n v="10000"/>
    <x v="1"/>
    <n v="10000"/>
    <s v="I"/>
    <s v="Vanilla Ink"/>
    <s v="I - Vanilla Ink"/>
    <x v="1447"/>
    <x v="0"/>
    <s v="Lottery"/>
    <x v="1"/>
    <b v="0"/>
    <n v="19500"/>
    <x v="1"/>
  </r>
  <r>
    <s v="L-400-0400"/>
    <s v="RBS Current Account (Lottery)"/>
    <s v="04"/>
    <s v="AP-PY"/>
    <x v="45"/>
    <s v="000000005896"/>
    <n v="1256"/>
    <s v="5475-59"/>
    <n v="0"/>
    <n v="45000"/>
    <s v="IWES007-WestEnd Films Production Limited (Blackbird)"/>
    <n v="-45000"/>
    <n v="45000"/>
    <x v="1"/>
    <n v="45000"/>
    <s v="I"/>
    <s v="WestEnd Films Production Limited (Blackbird)"/>
    <s v="I - WestEnd Films Production Limited (Blackbird)"/>
    <x v="1331"/>
    <x v="0"/>
    <s v="Lottery"/>
    <x v="1"/>
    <b v="1"/>
    <n v="285000"/>
    <x v="0"/>
  </r>
  <r>
    <s v="L-400-0400"/>
    <s v="RBS Current Account (Lottery)"/>
    <s v="04"/>
    <s v="AP-PY"/>
    <x v="45"/>
    <s v="000000005897"/>
    <n v="1256"/>
    <s v="5475-60"/>
    <n v="0"/>
    <n v="41760"/>
    <s v="TVIT100-VisitScotland"/>
    <n v="-41760"/>
    <n v="41760"/>
    <x v="1"/>
    <n v="41760"/>
    <s v="T"/>
    <s v="VisitScotland"/>
    <s v="T - VisitScotland"/>
    <x v="777"/>
    <x v="27"/>
    <s v="Lottery"/>
    <x v="2"/>
    <b v="1"/>
    <n v="41910"/>
    <x v="0"/>
  </r>
  <r>
    <s v="L-400-0400"/>
    <s v="RBS Current Account (Lottery)"/>
    <s v="04"/>
    <s v="AP-PY"/>
    <x v="45"/>
    <s v="000000005898"/>
    <n v="1256"/>
    <s v="5475-62"/>
    <n v="0"/>
    <n v="89000"/>
    <s v="IINV002-Inverclyde Council"/>
    <n v="-89000"/>
    <n v="89000"/>
    <x v="1"/>
    <n v="89000"/>
    <s v="I"/>
    <s v="Inverclyde Council"/>
    <s v="I - Inverclyde Council"/>
    <x v="561"/>
    <x v="0"/>
    <s v="Lottery"/>
    <x v="1"/>
    <b v="1"/>
    <n v="294512"/>
    <x v="0"/>
  </r>
  <r>
    <s v="L-400-0400"/>
    <s v="RBS Current Account (Lottery)"/>
    <s v="04"/>
    <s v="AP-PY"/>
    <x v="47"/>
    <s v="000000005899"/>
    <n v="1258"/>
    <s v="5478-40"/>
    <n v="0"/>
    <n v="33333"/>
    <s v="G100052-Hands up for Trad"/>
    <n v="-33333"/>
    <n v="33333"/>
    <x v="1"/>
    <n v="33333"/>
    <s v="G"/>
    <s v="Hands up for Trad"/>
    <s v="G - Hands up for Trad"/>
    <x v="306"/>
    <x v="0"/>
    <s v="Lottery"/>
    <x v="1"/>
    <b v="1"/>
    <n v="215127"/>
    <x v="0"/>
  </r>
  <r>
    <s v="L-400-0400"/>
    <s v="RBS Current Account (Lottery)"/>
    <s v="04"/>
    <s v="AP-PY"/>
    <x v="47"/>
    <s v="000000005900"/>
    <n v="1258"/>
    <s v="5478-41"/>
    <n v="0"/>
    <n v="18750"/>
    <s v="G100187-Ayr Gaiety Partnership Ltd"/>
    <n v="-18750"/>
    <n v="18750"/>
    <x v="1"/>
    <n v="18750"/>
    <s v="G"/>
    <s v="Ayr Gaiety Partnership Ltd"/>
    <s v="G - Ayr Gaiety Partnership Ltd"/>
    <x v="1038"/>
    <x v="0"/>
    <s v="Lottery"/>
    <x v="1"/>
    <b v="0"/>
    <n v="75000"/>
    <x v="0"/>
  </r>
  <r>
    <s v="L-400-0400"/>
    <s v="RBS Current Account (Lottery)"/>
    <s v="04"/>
    <s v="AP-PY"/>
    <x v="47"/>
    <s v="000000005901"/>
    <n v="1258"/>
    <s v="5478-42"/>
    <n v="0"/>
    <n v="37500"/>
    <s v="G100188-Birds of Paradise Theatre"/>
    <n v="-37500"/>
    <n v="37500"/>
    <x v="1"/>
    <n v="37500"/>
    <s v="G"/>
    <s v="Birds of Paradise Theatre"/>
    <s v="G - Birds of Paradise Theatre"/>
    <x v="1039"/>
    <x v="0"/>
    <s v="Lottery"/>
    <x v="1"/>
    <b v="1"/>
    <n v="264000"/>
    <x v="0"/>
  </r>
  <r>
    <s v="L-400-0400"/>
    <s v="RBS Current Account (Lottery)"/>
    <s v="04"/>
    <s v="AP-PY"/>
    <x v="47"/>
    <s v="000000005902"/>
    <n v="1258"/>
    <s v="5478-43"/>
    <n v="0"/>
    <n v="53438"/>
    <s v="G100189-Catherine Wheels Theatre Company"/>
    <n v="-53438"/>
    <n v="53438"/>
    <x v="1"/>
    <n v="53438"/>
    <s v="G"/>
    <s v="Catherine Wheels Theatre Company"/>
    <s v="G - Catherine Wheels Theatre Company"/>
    <x v="1040"/>
    <x v="0"/>
    <s v="Lottery"/>
    <x v="1"/>
    <b v="1"/>
    <n v="213752"/>
    <x v="0"/>
  </r>
  <r>
    <s v="L-400-0400"/>
    <s v="RBS Current Account (Lottery)"/>
    <s v="04"/>
    <s v="AP-PY"/>
    <x v="47"/>
    <s v="000000005903"/>
    <n v="1258"/>
    <s v="5478-44"/>
    <n v="0"/>
    <n v="20000"/>
    <s v="G100190-Dance House"/>
    <n v="-20000"/>
    <n v="20000"/>
    <x v="1"/>
    <n v="20000"/>
    <s v="G"/>
    <s v="Dance House"/>
    <s v="G - Dance House"/>
    <x v="1041"/>
    <x v="0"/>
    <s v="Lottery"/>
    <x v="1"/>
    <b v="0"/>
    <n v="87647.459999999992"/>
    <x v="0"/>
  </r>
  <r>
    <s v="L-400-0400"/>
    <s v="RBS Current Account (Lottery)"/>
    <s v="04"/>
    <s v="AP-PY"/>
    <x v="47"/>
    <s v="000000005904"/>
    <n v="1258"/>
    <s v="5478-45"/>
    <n v="0"/>
    <n v="14000"/>
    <s v="G100192-Drake Music Scotland"/>
    <n v="-14000"/>
    <n v="14000"/>
    <x v="1"/>
    <n v="14000"/>
    <s v="G"/>
    <s v="Drake Music Scotland"/>
    <s v="G - Drake Music Scotland"/>
    <x v="1043"/>
    <x v="0"/>
    <s v="Lottery"/>
    <x v="1"/>
    <b v="0"/>
    <n v="118500"/>
    <x v="0"/>
  </r>
  <r>
    <s v="L-400-0400"/>
    <s v="RBS Current Account (Lottery)"/>
    <s v="04"/>
    <s v="AP-PY"/>
    <x v="47"/>
    <s v="000000005905"/>
    <n v="1258"/>
    <s v="5478-46"/>
    <n v="0"/>
    <n v="23750"/>
    <s v="G100193-Edinburgh UNESCO City of Literature Trust"/>
    <n v="-23750"/>
    <n v="23750"/>
    <x v="1"/>
    <n v="23750"/>
    <s v="G"/>
    <s v="Edinburgh UNESCO City of Literature Trust"/>
    <s v="G - Edinburgh UNESCO City of Literature Trust"/>
    <x v="1044"/>
    <x v="0"/>
    <s v="Lottery"/>
    <x v="1"/>
    <b v="0"/>
    <n v="142500"/>
    <x v="0"/>
  </r>
  <r>
    <s v="L-400-0400"/>
    <s v="RBS Current Account (Lottery)"/>
    <s v="04"/>
    <s v="AP-PY"/>
    <x v="47"/>
    <s v="000000005906"/>
    <n v="1258"/>
    <s v="5478-47"/>
    <n v="0"/>
    <n v="168000"/>
    <s v="G100194-Enterprise Music Scotland"/>
    <n v="-168000"/>
    <n v="168000"/>
    <x v="1"/>
    <n v="168000"/>
    <s v="G"/>
    <s v="Enterprise Music Scotland"/>
    <s v="G - Enterprise Music Scotland"/>
    <x v="1045"/>
    <x v="0"/>
    <s v="Lottery"/>
    <x v="1"/>
    <b v="1"/>
    <n v="229100"/>
    <x v="0"/>
  </r>
  <r>
    <s v="L-400-0400"/>
    <s v="RBS Current Account (Lottery)"/>
    <s v="04"/>
    <s v="AP-PY"/>
    <x v="47"/>
    <s v="000000005907"/>
    <n v="1258"/>
    <s v="5478-48"/>
    <n v="0"/>
    <n v="55000"/>
    <s v="G100195-Feis Rois Ltd"/>
    <n v="-55000"/>
    <n v="55000"/>
    <x v="1"/>
    <n v="55000"/>
    <s v="G"/>
    <s v="Feis Rois Ltd"/>
    <s v="G - Feis Rois Ltd"/>
    <x v="1046"/>
    <x v="0"/>
    <s v="Lottery"/>
    <x v="1"/>
    <b v="1"/>
    <n v="220000"/>
    <x v="0"/>
  </r>
  <r>
    <s v="L-400-0400"/>
    <s v="RBS Current Account (Lottery)"/>
    <s v="04"/>
    <s v="AP-PY"/>
    <x v="47"/>
    <s v="000000005908"/>
    <n v="1258"/>
    <s v="5478-49"/>
    <n v="0"/>
    <n v="150000"/>
    <s v="G100196-Feisean nan Gaidheal"/>
    <n v="-150000"/>
    <n v="150000"/>
    <x v="1"/>
    <n v="150000"/>
    <s v="G"/>
    <s v="Feisean nan Gaidheal"/>
    <s v="G - Feisean nan Gaidheal"/>
    <x v="1047"/>
    <x v="0"/>
    <s v="Lottery"/>
    <x v="1"/>
    <b v="1"/>
    <n v="529069.21"/>
    <x v="0"/>
  </r>
  <r>
    <s v="L-400-0400"/>
    <s v="RBS Current Account (Lottery)"/>
    <s v="04"/>
    <s v="AP-PY"/>
    <x v="47"/>
    <s v="000000005909"/>
    <n v="1258"/>
    <s v="5478-50"/>
    <n v="0"/>
    <n v="27500"/>
    <s v="G100198-Glasgow East Arts Co Ltd"/>
    <n v="-27500"/>
    <n v="27500"/>
    <x v="1"/>
    <n v="27500"/>
    <s v="G"/>
    <s v="Glasgow East Arts Co Ltd"/>
    <s v="G - Glasgow East Arts Co Ltd"/>
    <x v="1049"/>
    <x v="0"/>
    <s v="Lottery"/>
    <x v="1"/>
    <b v="1"/>
    <n v="126500"/>
    <x v="0"/>
  </r>
  <r>
    <s v="L-400-0400"/>
    <s v="RBS Current Account (Lottery)"/>
    <s v="04"/>
    <s v="AP-PY"/>
    <x v="47"/>
    <s v="000000005910"/>
    <n v="1258"/>
    <s v="5478-51"/>
    <n v="0"/>
    <n v="25350"/>
    <s v="G100199-Glasgow Women's Library"/>
    <n v="-25350"/>
    <n v="25350"/>
    <x v="1"/>
    <n v="25350"/>
    <s v="G"/>
    <s v="Glasgow Women's Library"/>
    <s v="G - Glasgow Women's Library"/>
    <x v="1050"/>
    <x v="0"/>
    <s v="Lottery"/>
    <x v="1"/>
    <b v="1"/>
    <n v="156607.41999999998"/>
    <x v="0"/>
  </r>
  <r>
    <s v="L-400-0400"/>
    <s v="RBS Current Account (Lottery)"/>
    <s v="04"/>
    <s v="AP-PY"/>
    <x v="47"/>
    <s v="000000005911"/>
    <n v="1258"/>
    <s v="5478-52"/>
    <n v="0"/>
    <n v="50000"/>
    <s v="G100200-Greenock Arts Guild"/>
    <n v="-50000"/>
    <n v="50000"/>
    <x v="1"/>
    <n v="50000"/>
    <s v="G"/>
    <s v="Greenock Arts Guild"/>
    <s v="G - Greenock Arts Guild"/>
    <x v="1368"/>
    <x v="0"/>
    <s v="Lottery"/>
    <x v="1"/>
    <b v="1"/>
    <n v="211784"/>
    <x v="0"/>
  </r>
  <r>
    <s v="L-400-0400"/>
    <s v="RBS Current Account (Lottery)"/>
    <s v="04"/>
    <s v="AP-PY"/>
    <x v="47"/>
    <s v="000000005912"/>
    <n v="1258"/>
    <s v="5478-53"/>
    <n v="0"/>
    <n v="91250"/>
    <s v="G100201-Imaginate"/>
    <n v="-91250"/>
    <n v="91250"/>
    <x v="1"/>
    <n v="91250"/>
    <s v="G"/>
    <s v="Imaginate"/>
    <s v="G - Imaginate"/>
    <x v="1051"/>
    <x v="0"/>
    <s v="Lottery"/>
    <x v="1"/>
    <b v="1"/>
    <n v="365000"/>
    <x v="0"/>
  </r>
  <r>
    <s v="L-400-0400"/>
    <s v="RBS Current Account (Lottery)"/>
    <s v="04"/>
    <s v="AP-PY"/>
    <x v="47"/>
    <s v="000000005913"/>
    <n v="1258"/>
    <s v="5478-54"/>
    <n v="0"/>
    <n v="25000"/>
    <s v="G100202-Indepen-dance"/>
    <n v="-25000"/>
    <n v="25000"/>
    <x v="1"/>
    <n v="25000"/>
    <s v="G"/>
    <s v="Indepen-dance"/>
    <s v="G - Indepen-dance"/>
    <x v="1052"/>
    <x v="0"/>
    <s v="Lottery"/>
    <x v="1"/>
    <b v="1"/>
    <n v="107240"/>
    <x v="0"/>
  </r>
  <r>
    <s v="L-400-0400"/>
    <s v="RBS Current Account (Lottery)"/>
    <s v="04"/>
    <s v="AP-PY"/>
    <x v="47"/>
    <s v="000000005914"/>
    <n v="1258"/>
    <s v="5478-55"/>
    <n v="0"/>
    <n v="25000"/>
    <s v="G100203-Luminate"/>
    <n v="-25000"/>
    <n v="25000"/>
    <x v="1"/>
    <n v="25000"/>
    <s v="G"/>
    <s v="Luminate"/>
    <s v="G - Luminate"/>
    <x v="1053"/>
    <x v="0"/>
    <s v="Lottery"/>
    <x v="1"/>
    <b v="1"/>
    <n v="100000"/>
    <x v="0"/>
  </r>
  <r>
    <s v="L-400-0400"/>
    <s v="RBS Current Account (Lottery)"/>
    <s v="04"/>
    <s v="AP-PY"/>
    <x v="47"/>
    <s v="000000005915"/>
    <n v="1258"/>
    <s v="5478-56"/>
    <n v="0"/>
    <n v="35625"/>
    <s v="G100204-Lung Ha's Theatre Company"/>
    <n v="-35625"/>
    <n v="35625"/>
    <x v="1"/>
    <n v="35625"/>
    <s v="G"/>
    <s v="Lung Ha's Theatre Company"/>
    <s v="G - Lung Ha's Theatre Company"/>
    <x v="1054"/>
    <x v="0"/>
    <s v="Lottery"/>
    <x v="1"/>
    <b v="1"/>
    <n v="142500"/>
    <x v="0"/>
  </r>
  <r>
    <s v="L-400-0400"/>
    <s v="RBS Current Account (Lottery)"/>
    <s v="04"/>
    <s v="AP-PY"/>
    <x v="47"/>
    <s v="000000005916"/>
    <n v="1258"/>
    <s v="5478-57"/>
    <n v="0"/>
    <n v="50000"/>
    <s v="G100205-National Youth Choir of Scotland"/>
    <n v="-50000"/>
    <n v="50000"/>
    <x v="1"/>
    <n v="50000"/>
    <s v="G"/>
    <s v="National Youth Choir of Scotland"/>
    <s v="G - National Youth Choir of Scotland"/>
    <x v="1055"/>
    <x v="0"/>
    <s v="Lottery"/>
    <x v="1"/>
    <b v="1"/>
    <n v="200000"/>
    <x v="0"/>
  </r>
  <r>
    <s v="L-400-0400"/>
    <s v="RBS Current Account (Lottery)"/>
    <s v="04"/>
    <s v="AP-PY"/>
    <x v="47"/>
    <s v="000000005917"/>
    <n v="1258"/>
    <s v="5478-58"/>
    <n v="0"/>
    <n v="54167"/>
    <s v="G100206-The National Youth Orchestra of Scotland"/>
    <n v="-54167"/>
    <n v="54167"/>
    <x v="1"/>
    <n v="54167"/>
    <s v="G"/>
    <s v="The National Youth Orchestra of Scotland"/>
    <s v="G - The National Youth Orchestra of Scotland"/>
    <x v="1056"/>
    <x v="0"/>
    <s v="Lottery"/>
    <x v="1"/>
    <b v="1"/>
    <n v="216667"/>
    <x v="0"/>
  </r>
  <r>
    <s v="L-400-0400"/>
    <s v="RBS Current Account (Lottery)"/>
    <s v="04"/>
    <s v="AP-PY"/>
    <x v="47"/>
    <s v="000000005918"/>
    <n v="1258"/>
    <s v="5478-59"/>
    <n v="0"/>
    <n v="18758"/>
    <s v="G100207-North East Arts Touring"/>
    <n v="-18758"/>
    <n v="18758"/>
    <x v="1"/>
    <n v="18758"/>
    <s v="G"/>
    <s v="North East Arts Touring"/>
    <s v="G - North East Arts Touring"/>
    <x v="1057"/>
    <x v="0"/>
    <s v="Lottery"/>
    <x v="1"/>
    <b v="0"/>
    <n v="91033"/>
    <x v="0"/>
  </r>
  <r>
    <s v="L-400-0400"/>
    <s v="RBS Current Account (Lottery)"/>
    <s v="04"/>
    <s v="AP-PY"/>
    <x v="47"/>
    <s v="000000005919"/>
    <n v="1258"/>
    <s v="5478-60"/>
    <n v="0"/>
    <n v="35833"/>
    <s v="G100208-Project Ability"/>
    <n v="-35833"/>
    <n v="35833"/>
    <x v="1"/>
    <n v="35833"/>
    <s v="G"/>
    <s v="Project Ability"/>
    <s v="G - Project Ability"/>
    <x v="1058"/>
    <x v="0"/>
    <s v="Lottery"/>
    <x v="1"/>
    <b v="1"/>
    <n v="147083"/>
    <x v="0"/>
  </r>
  <r>
    <s v="L-400-0400"/>
    <s v="RBS Current Account (Lottery)"/>
    <s v="04"/>
    <s v="AP-PY"/>
    <x v="47"/>
    <s v="000000005920"/>
    <n v="1258"/>
    <s v="5478-61"/>
    <n v="0"/>
    <n v="41250"/>
    <s v="G100209-Rapture Theatre Company"/>
    <n v="-41250"/>
    <n v="41250"/>
    <x v="1"/>
    <n v="41250"/>
    <s v="G"/>
    <s v="Rapture Theatre Company"/>
    <s v="G - Rapture Theatre Company"/>
    <x v="1059"/>
    <x v="0"/>
    <s v="Lottery"/>
    <x v="1"/>
    <b v="1"/>
    <n v="125000"/>
    <x v="0"/>
  </r>
  <r>
    <s v="L-400-0400"/>
    <s v="RBS Current Account (Lottery)"/>
    <s v="04"/>
    <s v="AP-PY"/>
    <x v="47"/>
    <s v="000000005921"/>
    <n v="1258"/>
    <s v="5478-62"/>
    <n v="0"/>
    <n v="53195"/>
    <s v="G100210-Regional Screen Scotland"/>
    <n v="-53195"/>
    <n v="53195"/>
    <x v="1"/>
    <n v="53195"/>
    <s v="G"/>
    <s v="Regional Screen Scotland"/>
    <s v="G - Regional Screen Scotland"/>
    <x v="1060"/>
    <x v="0"/>
    <s v="Lottery"/>
    <x v="1"/>
    <b v="1"/>
    <n v="266529"/>
    <x v="0"/>
  </r>
  <r>
    <s v="L-400-0400"/>
    <s v="RBS Current Account (Lottery)"/>
    <s v="04"/>
    <s v="AP-PY"/>
    <x v="47"/>
    <s v="000000005922"/>
    <n v="1258"/>
    <s v="5478-63"/>
    <n v="0"/>
    <n v="12301"/>
    <s v="G100211-Scottish Film Limited ( Film Hub Scotland )"/>
    <n v="-12301"/>
    <n v="12301"/>
    <x v="1"/>
    <n v="12301"/>
    <s v="G"/>
    <s v="Scottish Film Limited ( Film Hub Scotland )"/>
    <s v="G - Scottish Film Limited ( Film Hub Scotland )"/>
    <x v="1061"/>
    <x v="0"/>
    <s v="Lottery"/>
    <x v="1"/>
    <b v="0"/>
    <n v="65940"/>
    <x v="0"/>
  </r>
  <r>
    <s v="L-400-0400"/>
    <s v="RBS Current Account (Lottery)"/>
    <s v="04"/>
    <s v="AP-PY"/>
    <x v="47"/>
    <s v="000000005923"/>
    <n v="1258"/>
    <s v="5478-64"/>
    <n v="0"/>
    <n v="40208"/>
    <s v="G100212-Scottish National Jazz Orchestra"/>
    <n v="-40208"/>
    <n v="40208"/>
    <x v="1"/>
    <n v="40208"/>
    <s v="G"/>
    <s v="Scottish National Jazz Orchestra"/>
    <s v="G - Scottish National Jazz Orchestra"/>
    <x v="1062"/>
    <x v="0"/>
    <s v="Lottery"/>
    <x v="1"/>
    <b v="1"/>
    <n v="259225"/>
    <x v="0"/>
  </r>
  <r>
    <s v="L-400-0400"/>
    <s v="RBS Current Account (Lottery)"/>
    <s v="04"/>
    <s v="AP-PY"/>
    <x v="47"/>
    <s v="000000005924"/>
    <n v="1258"/>
    <s v="5478-65"/>
    <n v="0"/>
    <n v="80000"/>
    <s v="G100213-Scottish Youth Dance (Y Dance)"/>
    <n v="-80000"/>
    <n v="80000"/>
    <x v="1"/>
    <n v="80000"/>
    <s v="G"/>
    <s v="Scottish Youth Dance (Y Dance)"/>
    <s v="G - Scottish Youth Dance (Y Dance)"/>
    <x v="1063"/>
    <x v="0"/>
    <s v="Lottery"/>
    <x v="1"/>
    <b v="1"/>
    <n v="183333"/>
    <x v="0"/>
  </r>
  <r>
    <s v="L-400-0400"/>
    <s v="RBS Current Account (Lottery)"/>
    <s v="04"/>
    <s v="AP-PY"/>
    <x v="47"/>
    <s v="000000005925"/>
    <n v="1258"/>
    <s v="5478-66"/>
    <n v="0"/>
    <n v="54000"/>
    <s v="G100215-Stellar Quines Ltd"/>
    <n v="-54000"/>
    <n v="54000"/>
    <x v="1"/>
    <n v="54000"/>
    <s v="G"/>
    <s v="Stellar Quines Ltd"/>
    <s v="G - Stellar Quines Ltd"/>
    <x v="1064"/>
    <x v="0"/>
    <s v="Lottery"/>
    <x v="1"/>
    <b v="1"/>
    <n v="218000"/>
    <x v="0"/>
  </r>
  <r>
    <s v="L-400-0400"/>
    <s v="RBS Current Account (Lottery)"/>
    <s v="04"/>
    <s v="AP-PY"/>
    <x v="47"/>
    <s v="000000005926"/>
    <n v="1258"/>
    <s v="5478-67"/>
    <n v="0"/>
    <n v="37500"/>
    <s v="G100216-The National Piping Centre"/>
    <n v="-37500"/>
    <n v="37500"/>
    <x v="1"/>
    <n v="37500"/>
    <s v="G"/>
    <s v="The National Piping Centre"/>
    <s v="G - The National Piping Centre"/>
    <x v="1065"/>
    <x v="0"/>
    <s v="Lottery"/>
    <x v="1"/>
    <b v="1"/>
    <n v="150000"/>
    <x v="0"/>
  </r>
  <r>
    <s v="L-400-0400"/>
    <s v="RBS Current Account (Lottery)"/>
    <s v="04"/>
    <s v="AP-PY"/>
    <x v="47"/>
    <s v="000000005927"/>
    <n v="1258"/>
    <s v="5478-68"/>
    <n v="0"/>
    <n v="20000"/>
    <s v="G100217-The Stove Network Ltd"/>
    <n v="-20000"/>
    <n v="20000"/>
    <x v="1"/>
    <n v="20000"/>
    <s v="G"/>
    <s v="The Stove Network Ltd"/>
    <s v="G - The Stove Network Ltd"/>
    <x v="1066"/>
    <x v="0"/>
    <s v="Lottery"/>
    <x v="1"/>
    <b v="0"/>
    <n v="67500"/>
    <x v="0"/>
  </r>
  <r>
    <s v="L-400-0400"/>
    <s v="RBS Current Account (Lottery)"/>
    <s v="04"/>
    <s v="AP-PY"/>
    <x v="47"/>
    <s v="000000005928"/>
    <n v="1258"/>
    <s v="5478-69"/>
    <n v="0"/>
    <n v="30000"/>
    <s v="G100218-The Touring Network (Highlands &amp; Islands)"/>
    <n v="-30000"/>
    <n v="30000"/>
    <x v="1"/>
    <n v="30000"/>
    <s v="G"/>
    <s v="The Touring Network (Highlands &amp; Islands)"/>
    <s v="G - The Touring Network (Highlands &amp; Islands)"/>
    <x v="1067"/>
    <x v="0"/>
    <s v="Lottery"/>
    <x v="1"/>
    <b v="1"/>
    <n v="204540"/>
    <x v="0"/>
  </r>
  <r>
    <s v="L-400-0400"/>
    <s v="RBS Current Account (Lottery)"/>
    <s v="04"/>
    <s v="AP-PY"/>
    <x v="47"/>
    <s v="000000005929"/>
    <n v="1258"/>
    <s v="5478-70"/>
    <n v="0"/>
    <n v="38333"/>
    <s v="G100219-City of Edinburgh Council (Travelling Gallery)"/>
    <n v="-38333"/>
    <n v="38333"/>
    <x v="1"/>
    <n v="38333"/>
    <s v="G"/>
    <s v="City of Edinburgh Council (Travelling Gallery)"/>
    <s v="G - City of Edinburgh Council (Travelling Gallery)"/>
    <x v="1068"/>
    <x v="0"/>
    <s v="Lottery"/>
    <x v="1"/>
    <b v="1"/>
    <n v="172737.89"/>
    <x v="0"/>
  </r>
  <r>
    <s v="L-400-0400"/>
    <s v="RBS Current Account (Lottery)"/>
    <s v="04"/>
    <s v="AP-PY"/>
    <x v="47"/>
    <s v="000000005930"/>
    <n v="1258"/>
    <s v="5478-71"/>
    <n v="0"/>
    <n v="25000"/>
    <s v="G100220-Voluntary Arts Scotland"/>
    <n v="-25000"/>
    <n v="25000"/>
    <x v="1"/>
    <n v="25000"/>
    <s v="G"/>
    <s v="Voluntary Arts Scotland"/>
    <s v="G - Voluntary Arts Scotland"/>
    <x v="1069"/>
    <x v="0"/>
    <s v="Lottery"/>
    <x v="1"/>
    <b v="1"/>
    <n v="102989"/>
    <x v="0"/>
  </r>
  <r>
    <s v="L-400-0400"/>
    <s v="RBS Current Account (Lottery)"/>
    <s v="04"/>
    <s v="AP-PY"/>
    <x v="47"/>
    <s v="000000005931"/>
    <n v="1258"/>
    <s v="5478-72"/>
    <n v="0"/>
    <n v="20000"/>
    <s v="G100221-Wigtown Festival Company"/>
    <n v="-20000"/>
    <n v="20000"/>
    <x v="1"/>
    <n v="20000"/>
    <s v="G"/>
    <s v="Wigtown Festival Company"/>
    <s v="G - Wigtown Festival Company"/>
    <x v="1070"/>
    <x v="0"/>
    <s v="Lottery"/>
    <x v="1"/>
    <b v="0"/>
    <n v="74500"/>
    <x v="0"/>
  </r>
  <r>
    <s v="L-400-0400"/>
    <s v="RBS Current Account (Lottery)"/>
    <s v="04"/>
    <s v="AP-PY"/>
    <x v="47"/>
    <s v="000000005932"/>
    <n v="1258"/>
    <s v="5478-73"/>
    <n v="0"/>
    <n v="30000"/>
    <s v="G100222-Woodend Arts Ltd"/>
    <n v="-30000"/>
    <n v="30000"/>
    <x v="1"/>
    <n v="30000"/>
    <s v="G"/>
    <s v="Woodend Arts Ltd"/>
    <s v="G - Woodend Arts Ltd"/>
    <x v="1071"/>
    <x v="0"/>
    <s v="Lottery"/>
    <x v="1"/>
    <b v="1"/>
    <n v="234304"/>
    <x v="0"/>
  </r>
  <r>
    <s v="L-400-0400"/>
    <s v="RBS Current Account (Lottery)"/>
    <s v="04"/>
    <s v="AP-PY"/>
    <x v="47"/>
    <s v="000000005933"/>
    <n v="1258"/>
    <s v="5478-74"/>
    <n v="0"/>
    <n v="35000"/>
    <s v="G100223-Youth Theatre Arts Scotland"/>
    <n v="-35000"/>
    <n v="35000"/>
    <x v="1"/>
    <n v="35000"/>
    <s v="G"/>
    <s v="Youth Theatre Arts Scotland"/>
    <s v="G - Youth Theatre Arts Scotland"/>
    <x v="1072"/>
    <x v="0"/>
    <s v="Lottery"/>
    <x v="1"/>
    <b v="1"/>
    <n v="140000"/>
    <x v="0"/>
  </r>
  <r>
    <s v="L-400-0400"/>
    <s v="RBS Current Account (Lottery)"/>
    <s v="04"/>
    <s v="AP-PY"/>
    <x v="47"/>
    <s v="000000005934"/>
    <n v="1258"/>
    <s v="5478-75"/>
    <n v="0"/>
    <n v="84250"/>
    <s v="G100316-Cultural Enterprise Office"/>
    <n v="-84250"/>
    <n v="84250"/>
    <x v="1"/>
    <n v="84250"/>
    <s v="G"/>
    <s v="Cultural Enterprise Office"/>
    <s v="G - Cultural Enterprise Office"/>
    <x v="950"/>
    <x v="0"/>
    <s v="Lottery"/>
    <x v="1"/>
    <b v="1"/>
    <n v="476200"/>
    <x v="0"/>
  </r>
  <r>
    <s v="L-400-0400"/>
    <s v="RBS Current Account (Lottery)"/>
    <s v="04"/>
    <s v="AP-PY"/>
    <x v="47"/>
    <s v="000000005935"/>
    <n v="1258"/>
    <s v="5478-76"/>
    <n v="0"/>
    <n v="52500"/>
    <s v="G100317-Federation of Scottish Theatre"/>
    <n v="-52500"/>
    <n v="52500"/>
    <x v="1"/>
    <n v="52500"/>
    <s v="G"/>
    <s v="Federation of Scottish Theatre"/>
    <s v="G - Federation of Scottish Theatre"/>
    <x v="1310"/>
    <x v="0"/>
    <s v="Lottery"/>
    <x v="1"/>
    <b v="1"/>
    <n v="266100"/>
    <x v="0"/>
  </r>
  <r>
    <s v="L-400-0400"/>
    <s v="RBS Current Account (Lottery)"/>
    <s v="04"/>
    <s v="AP-PY"/>
    <x v="47"/>
    <s v="000000005936"/>
    <n v="1258"/>
    <s v="5478-77"/>
    <n v="0"/>
    <n v="50000"/>
    <s v="G100327-Arts &amp; Business Scotland"/>
    <n v="-50000"/>
    <n v="50000"/>
    <x v="1"/>
    <n v="50000"/>
    <s v="G"/>
    <s v="Arts &amp; Business Scotland"/>
    <s v="G - Arts &amp; Business Scotland"/>
    <x v="951"/>
    <x v="0"/>
    <s v="Lottery"/>
    <x v="1"/>
    <b v="1"/>
    <n v="200000"/>
    <x v="0"/>
  </r>
  <r>
    <s v="L-400-0400"/>
    <s v="RBS Current Account (Lottery)"/>
    <s v="04"/>
    <s v="AP-PY"/>
    <x v="47"/>
    <s v="000000005937"/>
    <n v="1258"/>
    <s v="5478-78"/>
    <n v="0"/>
    <n v="18000"/>
    <s v="IUPH001-Up Helly Aa Ltd"/>
    <n v="-18000"/>
    <n v="18000"/>
    <x v="1"/>
    <n v="18000"/>
    <s v="I"/>
    <s v="Up Helly Aa Ltd"/>
    <s v="I - Up Helly Aa Ltd"/>
    <x v="1181"/>
    <x v="0"/>
    <s v="Lottery"/>
    <x v="1"/>
    <b v="0"/>
    <n v="236025"/>
    <x v="0"/>
  </r>
  <r>
    <s v="L-400-0400"/>
    <s v="RBS Current Account (Lottery)"/>
    <s v="04"/>
    <s v="AP-PY"/>
    <x v="49"/>
    <s v="000000005938"/>
    <n v="1261"/>
    <s v="5482-33"/>
    <n v="0"/>
    <n v="4935.78"/>
    <s v="G100017-Campbeltown Community Business Ltd"/>
    <n v="-4935.78"/>
    <n v="4935.78"/>
    <x v="1"/>
    <n v="4935.78"/>
    <s v="G"/>
    <s v="Campbeltown Community Business Ltd"/>
    <s v="G - Campbeltown Community Business Ltd"/>
    <x v="1283"/>
    <x v="0"/>
    <s v="Lottery"/>
    <x v="1"/>
    <b v="0"/>
    <n v="50611.44"/>
    <x v="0"/>
  </r>
  <r>
    <s v="L-400-0400"/>
    <s v="RBS Current Account (Lottery)"/>
    <s v="04"/>
    <s v="AP-PY"/>
    <x v="49"/>
    <s v="000000005939"/>
    <n v="1261"/>
    <s v="5482-34"/>
    <n v="0"/>
    <n v="3742"/>
    <s v="G100037-Universal Arts Productions Ltd"/>
    <n v="-3742"/>
    <n v="3742"/>
    <x v="1"/>
    <n v="3742"/>
    <s v="G"/>
    <s v="Universal Arts Productions Ltd"/>
    <s v="G - Universal Arts Productions Ltd"/>
    <x v="1448"/>
    <x v="0"/>
    <s v="Lottery"/>
    <x v="1"/>
    <b v="0"/>
    <n v="4837"/>
    <x v="1"/>
  </r>
  <r>
    <s v="L-400-0400"/>
    <s v="RBS Current Account (Lottery)"/>
    <s v="04"/>
    <s v="AP-PY"/>
    <x v="49"/>
    <s v="000000005940"/>
    <n v="1261"/>
    <s v="5482-35"/>
    <n v="0"/>
    <n v="15750"/>
    <s v="G100055-Proiseact nan Ealan"/>
    <n v="-15750"/>
    <n v="15750"/>
    <x v="1"/>
    <n v="15750"/>
    <s v="G"/>
    <s v="Proiseact nan Ealan"/>
    <s v="G - Proiseact nan Ealan"/>
    <x v="1449"/>
    <x v="0"/>
    <s v="Lottery"/>
    <x v="1"/>
    <b v="0"/>
    <n v="15750"/>
    <x v="1"/>
  </r>
  <r>
    <s v="L-400-0400"/>
    <s v="RBS Current Account (Lottery)"/>
    <s v="04"/>
    <s v="AP-PY"/>
    <x v="49"/>
    <s v="000000005941"/>
    <n v="1261"/>
    <s v="5482-36"/>
    <n v="0"/>
    <n v="375"/>
    <s v="G100061-Seraphim Trio"/>
    <n v="-375"/>
    <n v="375"/>
    <x v="1"/>
    <n v="375"/>
    <s v="G"/>
    <s v="Seraphim Trio"/>
    <s v="G - Seraphim Trio"/>
    <x v="1450"/>
    <x v="0"/>
    <s v="Lottery"/>
    <x v="1"/>
    <b v="0"/>
    <n v="375"/>
    <x v="1"/>
  </r>
  <r>
    <s v="L-400-0400"/>
    <s v="RBS Current Account (Lottery)"/>
    <s v="04"/>
    <s v="AP-PY"/>
    <x v="49"/>
    <s v="000000005942"/>
    <n v="1261"/>
    <s v="5482-37"/>
    <n v="0"/>
    <n v="2375"/>
    <s v="G100071-Ensemble Marsyas"/>
    <n v="-2375"/>
    <n v="2375"/>
    <x v="1"/>
    <n v="2375"/>
    <s v="G"/>
    <s v="Ensemble Marsyas"/>
    <s v="G - Ensemble Marsyas"/>
    <x v="1451"/>
    <x v="0"/>
    <s v="Lottery"/>
    <x v="1"/>
    <b v="0"/>
    <n v="2375"/>
    <x v="1"/>
  </r>
  <r>
    <s v="L-400-0400"/>
    <s v="RBS Current Account (Lottery)"/>
    <s v="04"/>
    <s v="AP-PY"/>
    <x v="49"/>
    <s v="000000005943"/>
    <n v="1261"/>
    <s v="5482-38"/>
    <n v="0"/>
    <n v="16000"/>
    <s v="G100207-North East Arts Touring"/>
    <n v="-16000"/>
    <n v="16000"/>
    <x v="1"/>
    <n v="16000"/>
    <s v="G"/>
    <s v="North East Arts Touring"/>
    <s v="G - North East Arts Touring"/>
    <x v="1057"/>
    <x v="0"/>
    <s v="Lottery"/>
    <x v="1"/>
    <b v="0"/>
    <n v="91033"/>
    <x v="0"/>
  </r>
  <r>
    <s v="L-400-0400"/>
    <s v="RBS Current Account (Lottery)"/>
    <s v="04"/>
    <s v="AP-PY"/>
    <x v="49"/>
    <s v="000000005944"/>
    <n v="1261"/>
    <s v="5482-39"/>
    <n v="0"/>
    <n v="30000"/>
    <s v="G100276-Caroline Bowditch"/>
    <n v="-30000"/>
    <n v="30000"/>
    <x v="1"/>
    <n v="30000"/>
    <s v="G"/>
    <s v="Caroline Bowditch"/>
    <s v="G - Caroline Bowditch"/>
    <x v="602"/>
    <x v="0"/>
    <s v="Lottery"/>
    <x v="1"/>
    <b v="1"/>
    <n v="81732"/>
    <x v="0"/>
  </r>
  <r>
    <s v="L-400-0400"/>
    <s v="RBS Current Account (Lottery)"/>
    <s v="04"/>
    <s v="AP-PY"/>
    <x v="49"/>
    <s v="000000005945"/>
    <n v="1261"/>
    <s v="5482-40"/>
    <n v="0"/>
    <n v="2250"/>
    <s v="G100368-Ewan Morrison"/>
    <n v="-2250"/>
    <n v="2250"/>
    <x v="1"/>
    <n v="2250"/>
    <s v="G"/>
    <s v="Ewan Morrison"/>
    <s v="G - Ewan Morrison"/>
    <x v="1416"/>
    <x v="0"/>
    <s v="Lottery"/>
    <x v="1"/>
    <b v="0"/>
    <n v="10800"/>
    <x v="1"/>
  </r>
  <r>
    <s v="L-400-0400"/>
    <s v="RBS Current Account (Lottery)"/>
    <s v="04"/>
    <s v="AP-PY"/>
    <x v="49"/>
    <s v="000000005946"/>
    <n v="1261"/>
    <s v="5482-41"/>
    <n v="0"/>
    <n v="3000"/>
    <s v="G100374-Matthew Whiteside"/>
    <n v="-3000"/>
    <n v="3000"/>
    <x v="1"/>
    <n v="3000"/>
    <s v="G"/>
    <s v="Matthew Whiteside"/>
    <s v="G - Matthew Whiteside"/>
    <x v="1429"/>
    <x v="0"/>
    <s v="Lottery"/>
    <x v="1"/>
    <b v="0"/>
    <n v="8096"/>
    <x v="1"/>
  </r>
  <r>
    <s v="L-400-0400"/>
    <s v="RBS Current Account (Lottery)"/>
    <s v="04"/>
    <s v="AP-PY"/>
    <x v="49"/>
    <s v="000000005947"/>
    <n v="1261"/>
    <s v="5482-42"/>
    <n v="0"/>
    <n v="6000"/>
    <s v="G100392-Shooglenifty Ltd"/>
    <n v="-6000"/>
    <n v="6000"/>
    <x v="1"/>
    <n v="6000"/>
    <s v="G"/>
    <s v="Shooglenifty Ltd"/>
    <s v="G - Shooglenifty Ltd"/>
    <x v="1452"/>
    <x v="0"/>
    <s v="Lottery"/>
    <x v="1"/>
    <b v="0"/>
    <n v="8000"/>
    <x v="1"/>
  </r>
  <r>
    <s v="L-400-0400"/>
    <s v="RBS Current Account (Lottery)"/>
    <s v="04"/>
    <s v="AP-PY"/>
    <x v="49"/>
    <s v="000000005948"/>
    <n v="1261"/>
    <s v="5482-43"/>
    <n v="0"/>
    <n v="11100"/>
    <s v="G100393-New Music Scotland"/>
    <n v="-11100"/>
    <n v="11100"/>
    <x v="1"/>
    <n v="11100"/>
    <s v="G"/>
    <s v="New Music Scotland"/>
    <s v="G - New Music Scotland"/>
    <x v="1453"/>
    <x v="0"/>
    <s v="Lottery"/>
    <x v="1"/>
    <b v="0"/>
    <n v="13300"/>
    <x v="1"/>
  </r>
  <r>
    <s v="L-400-0400"/>
    <s v="RBS Current Account (Lottery)"/>
    <s v="04"/>
    <s v="AP-PY"/>
    <x v="49"/>
    <s v="000000005949"/>
    <n v="1261"/>
    <s v="5482-44"/>
    <n v="0"/>
    <n v="2164"/>
    <s v="G100394-Mairi Lafferty"/>
    <n v="-2164"/>
    <n v="2164"/>
    <x v="1"/>
    <n v="2164"/>
    <s v="G"/>
    <s v="Mairi Lafferty"/>
    <s v="G - Mairi Lafferty"/>
    <x v="1454"/>
    <x v="0"/>
    <s v="Lottery"/>
    <x v="1"/>
    <b v="0"/>
    <n v="2885"/>
    <x v="1"/>
  </r>
  <r>
    <s v="L-400-0400"/>
    <s v="RBS Current Account (Lottery)"/>
    <s v="04"/>
    <s v="AP-PY"/>
    <x v="49"/>
    <s v="000000005950"/>
    <n v="1261"/>
    <s v="5482-45"/>
    <n v="0"/>
    <n v="18750"/>
    <s v="G100395-Saltire Society    (Jim Tough)"/>
    <n v="-18750"/>
    <n v="18750"/>
    <x v="1"/>
    <n v="18750"/>
    <s v="G"/>
    <s v="Saltire Society (Jim Tough)"/>
    <s v="G - Saltire Society (Jim Tough)"/>
    <x v="1455"/>
    <x v="0"/>
    <s v="Lottery"/>
    <x v="1"/>
    <b v="0"/>
    <n v="55000"/>
    <x v="0"/>
  </r>
  <r>
    <s v="L-400-0400"/>
    <s v="RBS Current Account (Lottery)"/>
    <s v="04"/>
    <s v="AP-PY"/>
    <x v="49"/>
    <s v="000000005951"/>
    <n v="1261"/>
    <s v="5482-46"/>
    <n v="0"/>
    <n v="25500"/>
    <s v="G100396-The Glad Cafe"/>
    <n v="-25500"/>
    <n v="25500"/>
    <x v="1"/>
    <n v="25500"/>
    <s v="G"/>
    <s v="The Glad Cafe"/>
    <s v="G - The Glad Cafe"/>
    <x v="1456"/>
    <x v="0"/>
    <s v="Lottery"/>
    <x v="1"/>
    <b v="1"/>
    <n v="25500"/>
    <x v="0"/>
  </r>
  <r>
    <s v="L-400-0400"/>
    <s v="RBS Current Account (Lottery)"/>
    <s v="04"/>
    <s v="AP-PY"/>
    <x v="49"/>
    <s v="000000005952"/>
    <n v="1261"/>
    <s v="5482-47"/>
    <n v="0"/>
    <n v="45000"/>
    <s v="G100397-PRSF (PRS for Music Foundation)"/>
    <n v="-45000"/>
    <n v="45000"/>
    <x v="1"/>
    <n v="45000"/>
    <s v="G"/>
    <s v="PRSF (PRS for Music Foundation)"/>
    <s v="G - PRSF (PRS for Music Foundation)"/>
    <x v="1457"/>
    <x v="0"/>
    <s v="Lottery"/>
    <x v="1"/>
    <b v="1"/>
    <n v="45000"/>
    <x v="0"/>
  </r>
  <r>
    <s v="L-400-0400"/>
    <s v="RBS Current Account (Lottery)"/>
    <s v="04"/>
    <s v="AP-PY"/>
    <x v="49"/>
    <s v="000000005953"/>
    <n v="1261"/>
    <s v="5482-48"/>
    <n v="0"/>
    <n v="60000"/>
    <s v="G100398-Jazz Scotland Ltd"/>
    <n v="-60000"/>
    <n v="60000"/>
    <x v="1"/>
    <n v="60000"/>
    <s v="G"/>
    <s v="Jazz Scotland Ltd"/>
    <s v="G - Jazz Scotland Ltd"/>
    <x v="1458"/>
    <x v="0"/>
    <s v="Lottery"/>
    <x v="1"/>
    <b v="1"/>
    <n v="112500"/>
    <x v="0"/>
  </r>
  <r>
    <s v="L-400-0400"/>
    <s v="RBS Current Account (Lottery)"/>
    <s v="04"/>
    <s v="AP-PY"/>
    <x v="49"/>
    <s v="000000005954"/>
    <n v="1261"/>
    <s v="5482-49"/>
    <n v="0"/>
    <n v="3000"/>
    <s v="G100399-Julie Johnstone"/>
    <n v="-3000"/>
    <n v="3000"/>
    <x v="1"/>
    <n v="3000"/>
    <s v="G"/>
    <s v="Julie Johnstone"/>
    <s v="G - Julie Johnstone"/>
    <x v="1459"/>
    <x v="0"/>
    <s v="Lottery"/>
    <x v="1"/>
    <b v="0"/>
    <n v="3000"/>
    <x v="1"/>
  </r>
  <r>
    <s v="L-400-0400"/>
    <s v="RBS Current Account (Lottery)"/>
    <s v="04"/>
    <s v="AP-PY"/>
    <x v="49"/>
    <s v="000000005955"/>
    <n v="1261"/>
    <s v="5482-50"/>
    <n v="0"/>
    <n v="5725"/>
    <s v="G100400-Gemma Williams"/>
    <n v="-5725"/>
    <n v="5725"/>
    <x v="1"/>
    <n v="5725"/>
    <s v="G"/>
    <s v="Gemma Williams"/>
    <s v="G - Gemma Williams"/>
    <x v="1460"/>
    <x v="0"/>
    <s v="Lottery"/>
    <x v="1"/>
    <b v="0"/>
    <n v="7633"/>
    <x v="1"/>
  </r>
  <r>
    <s v="L-400-0400"/>
    <s v="RBS Current Account (Lottery)"/>
    <s v="04"/>
    <s v="AP-PY"/>
    <x v="49"/>
    <s v="000000005956"/>
    <n v="1261"/>
    <s v="5482-51"/>
    <n v="0"/>
    <n v="10976"/>
    <s v="G100401-Dennis and Debbie Club (Dennis Reinmuller and Debbie"/>
    <n v="-10976"/>
    <n v="10976"/>
    <x v="1"/>
    <n v="10976"/>
    <s v="G"/>
    <s v="Dennis and Debbie Club (Dennis Reinmuller and Debbie"/>
    <s v="G - Dennis and Debbie Club (Dennis Reinmuller and Debbie"/>
    <x v="1461"/>
    <x v="0"/>
    <s v="Lottery"/>
    <x v="1"/>
    <b v="0"/>
    <n v="10976"/>
    <x v="1"/>
  </r>
  <r>
    <s v="L-400-0400"/>
    <s v="RBS Current Account (Lottery)"/>
    <s v="04"/>
    <s v="AP-PY"/>
    <x v="49"/>
    <s v="000000005957"/>
    <n v="1261"/>
    <s v="5482-52"/>
    <n v="0"/>
    <n v="4688"/>
    <s v="ICAM004-Sixteen Films"/>
    <n v="-4688"/>
    <n v="4688"/>
    <x v="1"/>
    <n v="4688"/>
    <s v="I"/>
    <s v="Sixteen Films"/>
    <s v="I - Sixteen Films"/>
    <x v="1199"/>
    <x v="0"/>
    <s v="Lottery"/>
    <x v="1"/>
    <b v="0"/>
    <n v="8063"/>
    <x v="1"/>
  </r>
  <r>
    <s v="L-400-0400"/>
    <s v="RBS Current Account (Lottery)"/>
    <s v="04"/>
    <s v="AP-PY"/>
    <x v="49"/>
    <s v="000000005958"/>
    <n v="1261"/>
    <s v="5482-53"/>
    <n v="0"/>
    <n v="1250"/>
    <s v="ICHR004-Chris Leslie"/>
    <n v="-1250"/>
    <n v="1250"/>
    <x v="1"/>
    <n v="1250"/>
    <s v="I"/>
    <s v="Chris Leslie"/>
    <s v="I - Chris Leslie"/>
    <x v="1462"/>
    <x v="0"/>
    <s v="Lottery"/>
    <x v="1"/>
    <b v="0"/>
    <n v="1250"/>
    <x v="1"/>
  </r>
  <r>
    <s v="L-400-0400"/>
    <s v="RBS Current Account (Lottery)"/>
    <s v="04"/>
    <s v="AP-PY"/>
    <x v="49"/>
    <s v="000000005959"/>
    <n v="1261"/>
    <s v="5482-54"/>
    <n v="0"/>
    <n v="14305"/>
    <s v="ICOM002-Comar"/>
    <n v="-14305"/>
    <n v="14305"/>
    <x v="1"/>
    <n v="14305"/>
    <s v="I"/>
    <s v="Comar"/>
    <s v="I - Comar"/>
    <x v="1083"/>
    <x v="0"/>
    <s v="Lottery"/>
    <x v="1"/>
    <b v="0"/>
    <n v="97700.849999999991"/>
    <x v="0"/>
  </r>
  <r>
    <s v="L-400-0400"/>
    <s v="RBS Current Account (Lottery)"/>
    <s v="04"/>
    <s v="AP-PY"/>
    <x v="49"/>
    <s v="000000005960"/>
    <n v="1261"/>
    <s v="5482-55"/>
    <n v="0"/>
    <n v="11250"/>
    <s v="IEDI026-Edinburgh University"/>
    <n v="-11250"/>
    <n v="11250"/>
    <x v="1"/>
    <n v="11250"/>
    <s v="I"/>
    <s v="Edinburgh University"/>
    <s v="I - Edinburgh University"/>
    <x v="1463"/>
    <x v="0"/>
    <s v="Lottery"/>
    <x v="1"/>
    <b v="0"/>
    <n v="11250"/>
    <x v="1"/>
  </r>
  <r>
    <s v="L-400-0400"/>
    <s v="RBS Current Account (Lottery)"/>
    <s v="04"/>
    <s v="AP-PY"/>
    <x v="49"/>
    <s v="000000005961"/>
    <n v="1261"/>
    <s v="5482-56"/>
    <n v="0"/>
    <n v="187"/>
    <s v="IGLA063-Glasgow Film Productions Ltd"/>
    <n v="-187"/>
    <n v="187"/>
    <x v="1"/>
    <n v="187"/>
    <s v="I"/>
    <s v="Glasgow Film Productions Ltd"/>
    <s v="I - Glasgow Film Productions Ltd"/>
    <x v="1380"/>
    <x v="0"/>
    <s v="Lottery"/>
    <x v="1"/>
    <b v="0"/>
    <n v="750"/>
    <x v="1"/>
  </r>
  <r>
    <s v="L-400-0400"/>
    <s v="RBS Current Account (Lottery)"/>
    <s v="04"/>
    <s v="AP-PY"/>
    <x v="49"/>
    <s v="000000005962"/>
    <n v="1261"/>
    <s v="5482-57"/>
    <n v="0"/>
    <n v="3750"/>
    <s v="IHAY001-Hayley Tompkins"/>
    <n v="-3750"/>
    <n v="3750"/>
    <x v="1"/>
    <n v="3750"/>
    <s v="I"/>
    <s v="Hayley Tompkins"/>
    <s v="I - Hayley Tompkins"/>
    <x v="1464"/>
    <x v="0"/>
    <s v="Lottery"/>
    <x v="1"/>
    <b v="0"/>
    <n v="3750"/>
    <x v="1"/>
  </r>
  <r>
    <s v="L-400-0400"/>
    <s v="RBS Current Account (Lottery)"/>
    <s v="04"/>
    <s v="AP-PY"/>
    <x v="49"/>
    <s v="000000005963"/>
    <n v="1261"/>
    <s v="5482-58"/>
    <n v="0"/>
    <n v="3000"/>
    <s v="IISA003-Isabel Rocamora"/>
    <n v="-3000"/>
    <n v="3000"/>
    <x v="1"/>
    <n v="3000"/>
    <s v="I"/>
    <s v="Isabel Rocamora"/>
    <s v="I - Isabel Rocamora"/>
    <x v="1465"/>
    <x v="0"/>
    <s v="Lottery"/>
    <x v="1"/>
    <b v="0"/>
    <n v="3000"/>
    <x v="1"/>
  </r>
  <r>
    <s v="L-400-0400"/>
    <s v="RBS Current Account (Lottery)"/>
    <s v="04"/>
    <s v="AP-PY"/>
    <x v="49"/>
    <s v="000000005964"/>
    <n v="1261"/>
    <s v="5482-59"/>
    <n v="0"/>
    <n v="5500"/>
    <s v="ILAU005-Lau-Land (Aidan OÔÇÖRourke)"/>
    <n v="-5500"/>
    <n v="5500"/>
    <x v="1"/>
    <n v="5500"/>
    <s v="I"/>
    <s v="Lau-Land (Aidan OÔÇÖRourke)"/>
    <s v="I - Lau-Land (Aidan OÔÇÖRourke)"/>
    <x v="1466"/>
    <x v="0"/>
    <s v="Lottery"/>
    <x v="1"/>
    <b v="0"/>
    <n v="5500"/>
    <x v="1"/>
  </r>
  <r>
    <s v="L-400-0400"/>
    <s v="RBS Current Account (Lottery)"/>
    <s v="04"/>
    <s v="AP-PY"/>
    <x v="49"/>
    <s v="000000005965"/>
    <n v="1261"/>
    <s v="5482-60"/>
    <n v="0"/>
    <n v="2300"/>
    <s v="IRAL001-Rally &amp; Broad  (McCrum &amp; Lindsay)"/>
    <n v="-2300"/>
    <n v="2300"/>
    <x v="1"/>
    <n v="2300"/>
    <s v="I"/>
    <s v="Rally &amp; Broad (McCrum &amp; Lindsay)"/>
    <s v="I - Rally &amp; Broad (McCrum &amp; Lindsay)"/>
    <x v="1217"/>
    <x v="0"/>
    <s v="Lottery"/>
    <x v="1"/>
    <b v="0"/>
    <n v="5750"/>
    <x v="1"/>
  </r>
  <r>
    <s v="L-400-0400"/>
    <s v="RBS Current Account (Lottery)"/>
    <s v="04"/>
    <s v="AP-PY"/>
    <x v="49"/>
    <s v="000000005966"/>
    <n v="1261"/>
    <s v="5482-61"/>
    <n v="0"/>
    <n v="6944"/>
    <s v="IRIG001-Right Lines Production"/>
    <n v="-6944"/>
    <n v="6944"/>
    <x v="1"/>
    <n v="6944"/>
    <s v="I"/>
    <s v="Right Lines Production"/>
    <s v="I - Right Lines Production"/>
    <x v="1275"/>
    <x v="0"/>
    <s v="Lottery"/>
    <x v="1"/>
    <b v="0"/>
    <n v="20830"/>
    <x v="1"/>
  </r>
  <r>
    <s v="L-400-0400"/>
    <s v="RBS Current Account (Lottery)"/>
    <s v="04"/>
    <s v="AP-PY"/>
    <x v="49"/>
    <s v="000000005967"/>
    <n v="1261"/>
    <s v="5482-62"/>
    <n v="0"/>
    <n v="2500"/>
    <s v="ISUP001-Superact"/>
    <n v="-2500"/>
    <n v="2500"/>
    <x v="1"/>
    <n v="2500"/>
    <s v="I"/>
    <s v="Superact"/>
    <s v="I - Superact"/>
    <x v="1467"/>
    <x v="0"/>
    <s v="Lottery"/>
    <x v="1"/>
    <b v="0"/>
    <n v="2500"/>
    <x v="1"/>
  </r>
  <r>
    <s v="L-400-0400"/>
    <s v="RBS Current Account (Lottery)"/>
    <s v="04"/>
    <s v="AP-PY"/>
    <x v="49"/>
    <s v="000000005968"/>
    <n v="1261"/>
    <s v="5482-63"/>
    <n v="0"/>
    <n v="20000"/>
    <s v="IUNI014-University of Stirling"/>
    <n v="-20000"/>
    <n v="20000"/>
    <x v="1"/>
    <n v="20000"/>
    <s v="I"/>
    <s v="University of Stirling"/>
    <s v="I - University of Stirling"/>
    <x v="1468"/>
    <x v="0"/>
    <s v="Lottery"/>
    <x v="1"/>
    <b v="0"/>
    <n v="20000"/>
    <x v="1"/>
  </r>
  <r>
    <s v="L-400-0400"/>
    <s v="RBS Current Account (Lottery)"/>
    <s v="04"/>
    <s v="AP-PY"/>
    <x v="49"/>
    <s v="000000005969"/>
    <n v="1261"/>
    <s v="5482-64"/>
    <n v="0"/>
    <n v="20000"/>
    <s v="IYOU007-Young Films Ltd (Bannan Series 2)"/>
    <n v="-20000"/>
    <n v="20000"/>
    <x v="1"/>
    <n v="20000"/>
    <s v="I"/>
    <s v="Young Films Ltd (Bannan Series 2)"/>
    <s v="I - Young Films Ltd (Bannan Series 2)"/>
    <x v="1037"/>
    <x v="0"/>
    <s v="Lottery"/>
    <x v="1"/>
    <b v="0"/>
    <n v="373203"/>
    <x v="0"/>
  </r>
  <r>
    <s v="L-400-0400"/>
    <s v="RBS Current Account (Lottery)"/>
    <s v="04"/>
    <s v="AP-PY"/>
    <x v="50"/>
    <s v="000000005970"/>
    <n v="1274"/>
    <s v="5486-11"/>
    <n v="0"/>
    <n v="2500"/>
    <s v="G100342-French Film Festival"/>
    <n v="-2500"/>
    <n v="2500"/>
    <x v="1"/>
    <n v="2500"/>
    <s v="G"/>
    <s v="French Film Festival"/>
    <s v="G - French Film Festival"/>
    <x v="1347"/>
    <x v="0"/>
    <s v="Lottery"/>
    <x v="1"/>
    <b v="0"/>
    <n v="12500"/>
    <x v="1"/>
  </r>
  <r>
    <s v="L-400-0400"/>
    <s v="RBS Current Account (Lottery)"/>
    <s v="04"/>
    <s v="AP-PY"/>
    <x v="50"/>
    <s v="000000005971"/>
    <n v="1274"/>
    <s v="5486-12"/>
    <n v="0"/>
    <n v="1910.11"/>
    <s v="ICUL006-Culture NL Ltd"/>
    <n v="-1910.11"/>
    <n v="1910.11"/>
    <x v="1"/>
    <n v="1910.11"/>
    <s v="I"/>
    <s v="Culture NL Ltd"/>
    <s v="I - Culture NL Ltd"/>
    <x v="1469"/>
    <x v="0"/>
    <s v="Lottery"/>
    <x v="1"/>
    <b v="0"/>
    <n v="1910.11"/>
    <x v="1"/>
  </r>
  <r>
    <s v="L-400-0400"/>
    <s v="RBS Current Account (Lottery)"/>
    <s v="04"/>
    <s v="AP-PY"/>
    <x v="50"/>
    <s v="000000005972"/>
    <n v="1274"/>
    <s v="5486-13"/>
    <n v="0"/>
    <n v="375"/>
    <s v="IGAB002-Gabriel Robertson"/>
    <n v="-375"/>
    <n v="375"/>
    <x v="1"/>
    <n v="375"/>
    <s v="I"/>
    <s v="Gabriel Robertson"/>
    <s v="I - Gabriel Robertson"/>
    <x v="1358"/>
    <x v="0"/>
    <s v="Lottery"/>
    <x v="1"/>
    <b v="0"/>
    <n v="1500"/>
    <x v="1"/>
  </r>
  <r>
    <s v="L-400-0400"/>
    <s v="RBS Current Account (Lottery)"/>
    <s v="04"/>
    <s v="AP-PY"/>
    <x v="50"/>
    <s v="000000005973"/>
    <n v="1274"/>
    <s v="5486-14"/>
    <n v="0"/>
    <n v="750"/>
    <s v="IGEN003-Genevieve Bicknell"/>
    <n v="-750"/>
    <n v="750"/>
    <x v="1"/>
    <n v="750"/>
    <s v="I"/>
    <s v="Genevieve Bicknell"/>
    <s v="I - Genevieve Bicknell"/>
    <x v="1470"/>
    <x v="0"/>
    <s v="Lottery"/>
    <x v="1"/>
    <b v="0"/>
    <n v="1000"/>
    <x v="1"/>
  </r>
  <r>
    <s v="L-400-0400"/>
    <s v="RBS Current Account (Lottery)"/>
    <s v="04"/>
    <s v="AP-PY"/>
    <x v="50"/>
    <s v="000000005974"/>
    <n v="1274"/>
    <s v="5486-15"/>
    <n v="0"/>
    <n v="7500"/>
    <s v="IGLA057-Glasgow Film Theatre"/>
    <n v="-7500"/>
    <n v="7500"/>
    <x v="1"/>
    <n v="7500"/>
    <s v="I"/>
    <s v="Glasgow Film Theatre"/>
    <s v="I - Glasgow Film Theatre"/>
    <x v="1471"/>
    <x v="0"/>
    <s v="Lottery"/>
    <x v="1"/>
    <b v="0"/>
    <n v="30000"/>
    <x v="0"/>
  </r>
  <r>
    <s v="L-400-0400"/>
    <s v="RBS Current Account (Lottery)"/>
    <s v="04"/>
    <s v="AP-PY"/>
    <x v="50"/>
    <s v="000000005975"/>
    <n v="1274"/>
    <s v="5486-16"/>
    <n v="0"/>
    <n v="375"/>
    <s v="IKEN003-Ken Petrie"/>
    <n v="-375"/>
    <n v="375"/>
    <x v="1"/>
    <n v="375"/>
    <s v="I"/>
    <s v="Ken Petrie"/>
    <s v="I - Ken Petrie"/>
    <x v="1361"/>
    <x v="0"/>
    <s v="Lottery"/>
    <x v="1"/>
    <b v="0"/>
    <n v="2500"/>
    <x v="1"/>
  </r>
  <r>
    <s v="L-400-0400"/>
    <s v="RBS Current Account (Lottery)"/>
    <s v="04"/>
    <s v="AP-PY"/>
    <x v="50"/>
    <s v="000000005976"/>
    <n v="1274"/>
    <s v="5486-17"/>
    <n v="0"/>
    <n v="8250.43"/>
    <s v="IMAC003-Macrobert Arts Centre"/>
    <n v="-8250.43"/>
    <n v="8250.43"/>
    <x v="1"/>
    <n v="8250.43"/>
    <s v="I"/>
    <s v="Macrobert Arts Centre"/>
    <s v="I - Macrobert Arts Centre"/>
    <x v="1472"/>
    <x v="0"/>
    <s v="Lottery"/>
    <x v="1"/>
    <b v="0"/>
    <n v="8250.43"/>
    <x v="1"/>
  </r>
  <r>
    <s v="L-400-0400"/>
    <s v="RBS Current Account (Lottery)"/>
    <s v="04"/>
    <s v="AP-PY"/>
    <x v="50"/>
    <s v="000000005977"/>
    <n v="1274"/>
    <s v="5486-18"/>
    <n v="0"/>
    <n v="1125"/>
    <s v="ISIG004-Sigma Films Ltd"/>
    <n v="-1125"/>
    <n v="1125"/>
    <x v="1"/>
    <n v="1125"/>
    <s v="I"/>
    <s v="Sigma Films Ltd"/>
    <s v="I - Sigma Films Ltd"/>
    <x v="1099"/>
    <x v="0"/>
    <s v="Lottery"/>
    <x v="1"/>
    <b v="0"/>
    <n v="285930"/>
    <x v="0"/>
  </r>
  <r>
    <s v="L-400-0400"/>
    <s v="RBS Current Account (Lottery)"/>
    <s v="04"/>
    <s v="AP-PY"/>
    <x v="50"/>
    <s v="000000005979"/>
    <n v="1274"/>
    <s v="5486-19"/>
    <n v="0"/>
    <n v="11000"/>
    <s v="IUPH001-Up Helly Aa Ltd"/>
    <n v="-11000"/>
    <n v="11000"/>
    <x v="1"/>
    <n v="11000"/>
    <s v="I"/>
    <s v="Up Helly Aa Ltd"/>
    <s v="I - Up Helly Aa Ltd"/>
    <x v="1181"/>
    <x v="0"/>
    <s v="Lottery"/>
    <x v="1"/>
    <b v="0"/>
    <n v="236025"/>
    <x v="0"/>
  </r>
  <r>
    <s v="L-400-0400"/>
    <s v="RBS Current Account (Lottery)"/>
    <s v="04"/>
    <s v="AP-PY"/>
    <x v="50"/>
    <s v="000000005980"/>
    <n v="1274"/>
    <s v="5486-21"/>
    <n v="0"/>
    <n v="80000"/>
    <s v="IUPH003-Up Helly Aa Ltd"/>
    <n v="-80000"/>
    <n v="80000"/>
    <x v="1"/>
    <n v="80000"/>
    <s v="I"/>
    <s v="Up Helly Aa Ltd"/>
    <s v="I - Up Helly Aa Ltd"/>
    <x v="1181"/>
    <x v="0"/>
    <s v="Lottery"/>
    <x v="1"/>
    <b v="1"/>
    <n v="236025"/>
    <x v="0"/>
  </r>
  <r>
    <s v="L-400-0400"/>
    <s v="RBS Current Account (Lottery)"/>
    <s v="04"/>
    <s v="AP-PY"/>
    <x v="51"/>
    <s v="000000005981"/>
    <n v="1274"/>
    <s v="5486-36"/>
    <n v="0"/>
    <n v="9375"/>
    <s v="G100089-The Victoria Hall Trust Management Committee"/>
    <n v="-9375"/>
    <n v="9375"/>
    <x v="1"/>
    <n v="9375"/>
    <s v="G"/>
    <s v="The Victoria Hall Trust Management Committee"/>
    <s v="G - The Victoria Hall Trust Management Committee"/>
    <x v="1473"/>
    <x v="0"/>
    <s v="Lottery"/>
    <x v="1"/>
    <b v="0"/>
    <n v="17625"/>
    <x v="1"/>
  </r>
  <r>
    <s v="L-400-0400"/>
    <s v="RBS Current Account (Lottery)"/>
    <s v="04"/>
    <s v="AP-PY"/>
    <x v="51"/>
    <s v="000000005982"/>
    <n v="1274"/>
    <s v="5486-37"/>
    <n v="0"/>
    <n v="317"/>
    <s v="G100108-Chrissie Ardill"/>
    <n v="-317"/>
    <n v="317"/>
    <x v="1"/>
    <n v="317"/>
    <s v="G"/>
    <s v="Chrissie Ardill"/>
    <s v="G - Chrissie Ardill"/>
    <x v="1474"/>
    <x v="0"/>
    <s v="Lottery"/>
    <x v="1"/>
    <b v="0"/>
    <n v="317"/>
    <x v="1"/>
  </r>
  <r>
    <s v="L-400-0400"/>
    <s v="RBS Current Account (Lottery)"/>
    <s v="04"/>
    <s v="AP-PY"/>
    <x v="51"/>
    <s v="000000005983"/>
    <n v="1274"/>
    <s v="5486-38"/>
    <n v="0"/>
    <n v="375"/>
    <s v="G100299-Carla Novi"/>
    <n v="-375"/>
    <n v="375"/>
    <x v="1"/>
    <n v="375"/>
    <s v="G"/>
    <s v="Carla Novi"/>
    <s v="G - Carla Novi"/>
    <x v="1247"/>
    <x v="0"/>
    <s v="Lottery"/>
    <x v="1"/>
    <b v="0"/>
    <n v="1500"/>
    <x v="1"/>
  </r>
  <r>
    <s v="L-400-0400"/>
    <s v="RBS Current Account (Lottery)"/>
    <s v="04"/>
    <s v="AP-PY"/>
    <x v="51"/>
    <s v="000000005984"/>
    <n v="1274"/>
    <s v="5486-39"/>
    <n v="0"/>
    <n v="18750"/>
    <s v="G100402-Adrian Wiszniewski"/>
    <n v="-18750"/>
    <n v="18750"/>
    <x v="1"/>
    <n v="18750"/>
    <s v="G"/>
    <s v="Adrian Wiszniewski"/>
    <s v="G - Adrian Wiszniewski"/>
    <x v="1475"/>
    <x v="0"/>
    <s v="Lottery"/>
    <x v="1"/>
    <b v="0"/>
    <n v="18750"/>
    <x v="1"/>
  </r>
  <r>
    <s v="L-400-0400"/>
    <s v="RBS Current Account (Lottery)"/>
    <s v="04"/>
    <s v="AP-PY"/>
    <x v="51"/>
    <s v="000000005985"/>
    <n v="1274"/>
    <s v="5486-40"/>
    <n v="0"/>
    <n v="48750"/>
    <s v="G100403-SCAN (Scotland's Contemporary Arts Network)"/>
    <n v="-48750"/>
    <n v="48750"/>
    <x v="1"/>
    <n v="48750"/>
    <s v="G"/>
    <s v="SCAN (Scotland's Contemporary Arts Network)"/>
    <s v="G - SCAN (Scotland's Contemporary Arts Network)"/>
    <x v="1476"/>
    <x v="0"/>
    <s v="Lottery"/>
    <x v="1"/>
    <b v="1"/>
    <n v="48750"/>
    <x v="0"/>
  </r>
  <r>
    <s v="L-400-0400"/>
    <s v="RBS Current Account (Lottery)"/>
    <s v="04"/>
    <s v="AP-PY"/>
    <x v="51"/>
    <s v="000000005986"/>
    <n v="1274"/>
    <s v="5486-41"/>
    <n v="0"/>
    <n v="45000"/>
    <s v="G100404-LUX"/>
    <n v="-45000"/>
    <n v="45000"/>
    <x v="1"/>
    <n v="45000"/>
    <s v="G"/>
    <s v="LUX"/>
    <s v="G - LUX"/>
    <x v="1477"/>
    <x v="0"/>
    <s v="Lottery"/>
    <x v="1"/>
    <b v="1"/>
    <n v="45000"/>
    <x v="0"/>
  </r>
  <r>
    <s v="L-400-0400"/>
    <s v="RBS Current Account (Lottery)"/>
    <s v="04"/>
    <s v="AP-PY"/>
    <x v="51"/>
    <s v="000000005987"/>
    <n v="1274"/>
    <s v="5486-42"/>
    <n v="0"/>
    <n v="7814"/>
    <s v="G100405-Culture NL Ltd"/>
    <n v="-7814"/>
    <n v="7814"/>
    <x v="1"/>
    <n v="7814"/>
    <s v="G"/>
    <s v="Culture NL Ltd"/>
    <s v="G - Culture NL Ltd"/>
    <x v="1478"/>
    <x v="0"/>
    <s v="Lottery"/>
    <x v="1"/>
    <b v="0"/>
    <n v="7814"/>
    <x v="1"/>
  </r>
  <r>
    <s v="L-400-0400"/>
    <s v="RBS Current Account (Lottery)"/>
    <s v="04"/>
    <s v="AP-PY"/>
    <x v="51"/>
    <s v="000000005988"/>
    <n v="1274"/>
    <s v="5486-43"/>
    <n v="0"/>
    <n v="9000"/>
    <s v="G100406-Nicola White"/>
    <n v="-9000"/>
    <n v="9000"/>
    <x v="1"/>
    <n v="9000"/>
    <s v="G"/>
    <s v="Nicola White"/>
    <s v="G - Nicola White"/>
    <x v="1479"/>
    <x v="0"/>
    <s v="Lottery"/>
    <x v="1"/>
    <b v="0"/>
    <n v="9000"/>
    <x v="1"/>
  </r>
  <r>
    <s v="L-400-0400"/>
    <s v="RBS Current Account (Lottery)"/>
    <s v="04"/>
    <s v="AP-PY"/>
    <x v="51"/>
    <s v="000000005989"/>
    <n v="1274"/>
    <s v="5486-44"/>
    <n v="0"/>
    <n v="2639"/>
    <s v="G100407-Leighton Jones"/>
    <n v="-2639"/>
    <n v="2639"/>
    <x v="1"/>
    <n v="2639"/>
    <s v="G"/>
    <s v="Leighton Jones"/>
    <s v="G - Leighton Jones"/>
    <x v="1480"/>
    <x v="0"/>
    <s v="Lottery"/>
    <x v="1"/>
    <b v="0"/>
    <n v="3519"/>
    <x v="1"/>
  </r>
  <r>
    <s v="L-400-0400"/>
    <s v="RBS Current Account (Lottery)"/>
    <s v="04"/>
    <s v="AP-PY"/>
    <x v="51"/>
    <s v="000000005990"/>
    <n v="1274"/>
    <s v="5486-45"/>
    <n v="0"/>
    <n v="2250"/>
    <s v="G100408-Scott McCracken"/>
    <n v="-2250"/>
    <n v="2250"/>
    <x v="1"/>
    <n v="2250"/>
    <s v="G"/>
    <s v="Scott McCracken"/>
    <s v="G - Scott McCracken"/>
    <x v="1481"/>
    <x v="0"/>
    <s v="Lottery"/>
    <x v="1"/>
    <b v="0"/>
    <n v="2250"/>
    <x v="1"/>
  </r>
  <r>
    <s v="L-400-0400"/>
    <s v="RBS Current Account (Lottery)"/>
    <s v="04"/>
    <s v="AP-PY"/>
    <x v="51"/>
    <s v="000000005991"/>
    <n v="1274"/>
    <s v="5486-46"/>
    <n v="0"/>
    <n v="37500"/>
    <s v="G100409-Art In Hospital"/>
    <n v="-37500"/>
    <n v="37500"/>
    <x v="1"/>
    <n v="37500"/>
    <s v="G"/>
    <s v="Art In Hospital"/>
    <s v="G - Art In Hospital"/>
    <x v="1482"/>
    <x v="0"/>
    <s v="Lottery"/>
    <x v="1"/>
    <b v="1"/>
    <n v="51174.58"/>
    <x v="0"/>
  </r>
  <r>
    <s v="L-400-0400"/>
    <s v="RBS Current Account (Lottery)"/>
    <s v="04"/>
    <s v="AP-PY"/>
    <x v="51"/>
    <s v="000000005992"/>
    <n v="1274"/>
    <s v="5486-47"/>
    <n v="0"/>
    <n v="52500"/>
    <s v="G100410-Active Inquiry Community Interest Company"/>
    <n v="-52500"/>
    <n v="52500"/>
    <x v="1"/>
    <n v="52500"/>
    <s v="G"/>
    <s v="Active Inquiry Community Interest Company"/>
    <s v="G - Active Inquiry Community Interest Company"/>
    <x v="1483"/>
    <x v="0"/>
    <s v="Lottery"/>
    <x v="1"/>
    <b v="1"/>
    <n v="52500"/>
    <x v="0"/>
  </r>
  <r>
    <s v="L-400-0400"/>
    <s v="RBS Current Account (Lottery)"/>
    <s v="04"/>
    <s v="AP-PY"/>
    <x v="51"/>
    <s v="000000005993"/>
    <n v="1274"/>
    <s v="5486-48"/>
    <n v="0"/>
    <n v="5000"/>
    <s v="ISAV002-Savalas"/>
    <n v="-5000"/>
    <n v="5000"/>
    <x v="1"/>
    <n v="5000"/>
    <s v="I"/>
    <s v="Savalas"/>
    <s v="I - Savalas"/>
    <x v="1484"/>
    <x v="0"/>
    <s v="Lottery"/>
    <x v="1"/>
    <b v="0"/>
    <n v="5000"/>
    <x v="1"/>
  </r>
  <r>
    <s v="L-400-0400"/>
    <s v="RBS Current Account (Lottery)"/>
    <s v="04"/>
    <s v="AP-PY"/>
    <x v="51"/>
    <s v="000000005994"/>
    <n v="1274"/>
    <s v="5486-49"/>
    <n v="0"/>
    <n v="3200"/>
    <s v="ISIN005-Singer Films"/>
    <n v="-3200"/>
    <n v="3200"/>
    <x v="1"/>
    <n v="3200"/>
    <s v="I"/>
    <s v="Singer Films"/>
    <s v="I - Singer Films"/>
    <x v="1198"/>
    <x v="0"/>
    <s v="Lottery"/>
    <x v="1"/>
    <b v="0"/>
    <n v="324272.55"/>
    <x v="0"/>
  </r>
  <r>
    <s v="L-400-0400"/>
    <s v="RBS Current Account (Lottery)"/>
    <s v="04"/>
    <s v="AP-PY"/>
    <x v="172"/>
    <s v="000000005995"/>
    <n v="1274"/>
    <s v="5486-51"/>
    <n v="0"/>
    <n v="1260"/>
    <s v="G100411-Gill White"/>
    <n v="-1260"/>
    <n v="1260"/>
    <x v="1"/>
    <n v="1260"/>
    <s v="G"/>
    <s v="Gill White"/>
    <s v="G - Gill White"/>
    <x v="1485"/>
    <x v="0"/>
    <s v="Lottery"/>
    <x v="1"/>
    <b v="0"/>
    <n v="1680"/>
    <x v="1"/>
  </r>
  <r>
    <s v="L-400-0400"/>
    <s v="RBS Current Account (Lottery)"/>
    <s v="04"/>
    <s v="AP-PY"/>
    <x v="173"/>
    <s v="000000005996"/>
    <n v="1274"/>
    <s v="5486-53"/>
    <n v="0"/>
    <n v="105000"/>
    <s v="IWES007-WestEnd Films Production Limited (Blackbird)"/>
    <n v="-105000"/>
    <n v="105000"/>
    <x v="1"/>
    <n v="105000"/>
    <s v="I"/>
    <s v="WestEnd Films Production Limited (Blackbird)"/>
    <s v="I - WestEnd Films Production Limited (Blackbird)"/>
    <x v="1331"/>
    <x v="0"/>
    <s v="Lottery"/>
    <x v="1"/>
    <b v="1"/>
    <n v="285000"/>
    <x v="0"/>
  </r>
  <r>
    <s v="L-400-0400"/>
    <s v="RBS Current Account (Lottery)"/>
    <s v="04"/>
    <s v="AP-PY"/>
    <x v="52"/>
    <s v="000000005997"/>
    <n v="1274"/>
    <s v="5486-83"/>
    <n v="0"/>
    <n v="1250"/>
    <s v="G100085-Glasgow Open House"/>
    <n v="-1250"/>
    <n v="1250"/>
    <x v="1"/>
    <n v="1250"/>
    <s v="G"/>
    <s v="Glasgow Open House"/>
    <s v="G - Glasgow Open House"/>
    <x v="1486"/>
    <x v="0"/>
    <s v="Lottery"/>
    <x v="1"/>
    <b v="0"/>
    <n v="1250"/>
    <x v="1"/>
  </r>
  <r>
    <s v="L-400-0400"/>
    <s v="RBS Current Account (Lottery)"/>
    <s v="04"/>
    <s v="AP-PY"/>
    <x v="52"/>
    <s v="000000005998"/>
    <n v="1274"/>
    <s v="5486-84"/>
    <n v="0"/>
    <n v="315"/>
    <s v="G100301-Michael James Hunter"/>
    <n v="-315"/>
    <n v="315"/>
    <x v="1"/>
    <n v="315"/>
    <s v="G"/>
    <s v="Michael James Hunter"/>
    <s v="G - Michael James Hunter"/>
    <x v="1249"/>
    <x v="0"/>
    <s v="Lottery"/>
    <x v="1"/>
    <b v="0"/>
    <n v="1815"/>
    <x v="1"/>
  </r>
  <r>
    <s v="L-400-0400"/>
    <s v="RBS Current Account (Lottery)"/>
    <s v="04"/>
    <s v="AP-PY"/>
    <x v="52"/>
    <s v="000000005999"/>
    <n v="1274"/>
    <s v="5486-85"/>
    <n v="0"/>
    <n v="11250"/>
    <s v="G100412-Small is Beautiful"/>
    <n v="-11250"/>
    <n v="11250"/>
    <x v="1"/>
    <n v="11250"/>
    <s v="G"/>
    <s v="Small is Beautiful"/>
    <s v="G - Small is Beautiful"/>
    <x v="1487"/>
    <x v="0"/>
    <s v="Lottery"/>
    <x v="1"/>
    <b v="0"/>
    <n v="20000"/>
    <x v="1"/>
  </r>
  <r>
    <s v="L-400-0400"/>
    <s v="RBS Current Account (Lottery)"/>
    <s v="04"/>
    <s v="AP-PY"/>
    <x v="52"/>
    <s v="000000006000"/>
    <n v="1274"/>
    <s v="5486-86"/>
    <n v="0"/>
    <n v="4500"/>
    <s v="G100413-Sam Rowe"/>
    <n v="-4500"/>
    <n v="4500"/>
    <x v="1"/>
    <n v="4500"/>
    <s v="G"/>
    <s v="Sam Rowe"/>
    <s v="G - Sam Rowe"/>
    <x v="1488"/>
    <x v="0"/>
    <s v="Lottery"/>
    <x v="1"/>
    <b v="0"/>
    <n v="6000"/>
    <x v="1"/>
  </r>
  <r>
    <s v="L-400-0400"/>
    <s v="RBS Current Account (Lottery)"/>
    <s v="04"/>
    <s v="AP-PY"/>
    <x v="52"/>
    <s v="000000006001"/>
    <n v="1274"/>
    <s v="5486-87"/>
    <n v="0"/>
    <n v="3750"/>
    <s v="G100414-Karen L Vaughan"/>
    <n v="-3750"/>
    <n v="3750"/>
    <x v="1"/>
    <n v="3750"/>
    <s v="G"/>
    <s v="Karen L Vaughan"/>
    <s v="G - Karen L Vaughan"/>
    <x v="1489"/>
    <x v="0"/>
    <s v="Lottery"/>
    <x v="1"/>
    <b v="0"/>
    <n v="3750"/>
    <x v="1"/>
  </r>
  <r>
    <s v="L-400-0400"/>
    <s v="RBS Current Account (Lottery)"/>
    <s v="04"/>
    <s v="AP-PY"/>
    <x v="52"/>
    <s v="000000006002"/>
    <n v="1274"/>
    <s v="5486-88"/>
    <n v="0"/>
    <n v="868"/>
    <s v="G100416-Dionysia Press"/>
    <n v="-868"/>
    <n v="868"/>
    <x v="1"/>
    <n v="868"/>
    <s v="G"/>
    <s v="Dionysia Press"/>
    <s v="G - Dionysia Press"/>
    <x v="1490"/>
    <x v="0"/>
    <s v="Lottery"/>
    <x v="1"/>
    <b v="0"/>
    <n v="868"/>
    <x v="1"/>
  </r>
  <r>
    <s v="L-400-0400"/>
    <s v="RBS Current Account (Lottery)"/>
    <s v="04"/>
    <s v="AP-PY"/>
    <x v="52"/>
    <s v="000000006003"/>
    <n v="1274"/>
    <s v="5486-89"/>
    <n v="0"/>
    <n v="13500"/>
    <s v="G100417-Donna Rutherford"/>
    <n v="-13500"/>
    <n v="13500"/>
    <x v="1"/>
    <n v="13500"/>
    <s v="G"/>
    <s v="Donna Rutherford"/>
    <s v="G - Donna Rutherford"/>
    <x v="1491"/>
    <x v="0"/>
    <s v="Lottery"/>
    <x v="1"/>
    <b v="0"/>
    <n v="15000"/>
    <x v="1"/>
  </r>
  <r>
    <s v="L-400-0400"/>
    <s v="RBS Current Account (Lottery)"/>
    <s v="04"/>
    <s v="AP-PY"/>
    <x v="52"/>
    <s v="000000006004"/>
    <n v="1274"/>
    <s v="5486-90"/>
    <n v="0"/>
    <n v="9000"/>
    <s v="G100418-Traquair Enterprise"/>
    <n v="-9000"/>
    <n v="9000"/>
    <x v="1"/>
    <n v="9000"/>
    <s v="G"/>
    <s v="Traquair Enterprise"/>
    <s v="G - Traquair Enterprise"/>
    <x v="1492"/>
    <x v="0"/>
    <s v="Lottery"/>
    <x v="1"/>
    <b v="0"/>
    <n v="12000"/>
    <x v="1"/>
  </r>
  <r>
    <s v="L-400-0400"/>
    <s v="RBS Current Account (Lottery)"/>
    <s v="04"/>
    <s v="AP-PY"/>
    <x v="52"/>
    <s v="000000006005"/>
    <n v="1274"/>
    <s v="5486-91"/>
    <n v="0"/>
    <n v="750"/>
    <s v="G100419-Jamie Harrison, Guy Bishop, Simon Wilkinson"/>
    <n v="-750"/>
    <n v="750"/>
    <x v="1"/>
    <n v="750"/>
    <s v="G"/>
    <s v="Jamie Harrison, Guy Bishop, Simon Wilkinson"/>
    <s v="G - Jamie Harrison, Guy Bishop, Simon Wilkinson"/>
    <x v="1493"/>
    <x v="0"/>
    <s v="Lottery"/>
    <x v="1"/>
    <b v="0"/>
    <n v="750"/>
    <x v="1"/>
  </r>
  <r>
    <s v="L-400-0400"/>
    <s v="RBS Current Account (Lottery)"/>
    <s v="04"/>
    <s v="AP-PY"/>
    <x v="52"/>
    <s v="000000006006"/>
    <n v="1274"/>
    <s v="5486-92"/>
    <n v="0"/>
    <n v="1125"/>
    <s v="G100420-Laura Wooff"/>
    <n v="-1125"/>
    <n v="1125"/>
    <x v="1"/>
    <n v="1125"/>
    <s v="G"/>
    <s v="Laura Wooff"/>
    <s v="G - Laura Wooff"/>
    <x v="1494"/>
    <x v="0"/>
    <s v="Lottery"/>
    <x v="1"/>
    <b v="0"/>
    <n v="1500"/>
    <x v="1"/>
  </r>
  <r>
    <s v="L-400-0400"/>
    <s v="RBS Current Account (Lottery)"/>
    <s v="04"/>
    <s v="AP-PY"/>
    <x v="52"/>
    <s v="000000006007"/>
    <n v="1274"/>
    <s v="5486-93"/>
    <n v="0"/>
    <n v="7500"/>
    <s v="G100421-East Ayrshire Council  (East Ayrshire Leisure Trust)"/>
    <n v="-7500"/>
    <n v="7500"/>
    <x v="1"/>
    <n v="7500"/>
    <s v="G"/>
    <s v="East Ayrshire Council (East Ayrshire Leisure Trust)"/>
    <s v="G - East Ayrshire Council (East Ayrshire Leisure Trust)"/>
    <x v="1495"/>
    <x v="0"/>
    <s v="Lottery"/>
    <x v="1"/>
    <b v="0"/>
    <n v="7500"/>
    <x v="1"/>
  </r>
  <r>
    <s v="L-400-0400"/>
    <s v="RBS Current Account (Lottery)"/>
    <s v="04"/>
    <s v="AP-PY"/>
    <x v="52"/>
    <s v="000000006008"/>
    <n v="1274"/>
    <s v="5486-94"/>
    <n v="0"/>
    <n v="8625"/>
    <s v="G100422-Edinburgh International Fashion Festival"/>
    <n v="-8625"/>
    <n v="8625"/>
    <x v="1"/>
    <n v="8625"/>
    <s v="G"/>
    <s v="Edinburgh International Fashion Festival"/>
    <s v="G - Edinburgh International Fashion Festival"/>
    <x v="1496"/>
    <x v="0"/>
    <s v="Lottery"/>
    <x v="1"/>
    <b v="0"/>
    <n v="11500"/>
    <x v="1"/>
  </r>
  <r>
    <s v="L-400-0400"/>
    <s v="RBS Current Account (Lottery)"/>
    <s v="04"/>
    <s v="AP-PY"/>
    <x v="52"/>
    <s v="000000006009"/>
    <n v="1274"/>
    <s v="5486-95"/>
    <n v="0"/>
    <n v="58125"/>
    <s v="G100423-Marc Brew Company"/>
    <n v="-58125"/>
    <n v="58125"/>
    <x v="1"/>
    <n v="58125"/>
    <s v="G"/>
    <s v="Marc Brew Company"/>
    <s v="G - Marc Brew Company"/>
    <x v="1497"/>
    <x v="0"/>
    <s v="Lottery"/>
    <x v="1"/>
    <b v="1"/>
    <n v="69750"/>
    <x v="0"/>
  </r>
  <r>
    <s v="L-400-0400"/>
    <s v="RBS Current Account (Lottery)"/>
    <s v="04"/>
    <s v="AP-PY"/>
    <x v="52"/>
    <s v="000000006010"/>
    <n v="1274"/>
    <s v="5486-96"/>
    <n v="0"/>
    <n v="33750"/>
    <s v="G100424-Scottish Mental Health Arts &amp; Film Festival (SMHAFF)"/>
    <n v="-33750"/>
    <n v="33750"/>
    <x v="1"/>
    <n v="33750"/>
    <s v="G"/>
    <s v="Scottish Mental Health Arts &amp; Film Festival (SMHAFF)"/>
    <s v="G - Scottish Mental Health Arts &amp; Film Festival (SMHAFF)"/>
    <x v="1498"/>
    <x v="0"/>
    <s v="Lottery"/>
    <x v="1"/>
    <b v="1"/>
    <n v="33750"/>
    <x v="0"/>
  </r>
  <r>
    <s v="L-400-0400"/>
    <s v="RBS Current Account (Lottery)"/>
    <s v="04"/>
    <s v="AP-PY"/>
    <x v="52"/>
    <s v="000000006011"/>
    <n v="1274"/>
    <s v="5486-97"/>
    <n v="0"/>
    <n v="67500"/>
    <s v="G100425-National Theatre of Scotland"/>
    <n v="-67500"/>
    <n v="67500"/>
    <x v="1"/>
    <n v="67500"/>
    <s v="G"/>
    <s v="National Theatre of Scotland"/>
    <s v="G - National Theatre of Scotland"/>
    <x v="1499"/>
    <x v="0"/>
    <s v="Lottery"/>
    <x v="1"/>
    <b v="1"/>
    <n v="76250"/>
    <x v="0"/>
  </r>
  <r>
    <s v="L-400-0400"/>
    <s v="RBS Current Account (Lottery)"/>
    <s v="04"/>
    <s v="AP-PY"/>
    <x v="52"/>
    <s v="000000006012"/>
    <n v="1274"/>
    <s v="5486-98"/>
    <n v="0"/>
    <n v="3875"/>
    <s v="ICHR008-Christopher Rush"/>
    <n v="-3875"/>
    <n v="3875"/>
    <x v="1"/>
    <n v="3875"/>
    <s v="I"/>
    <s v="Christopher Rush"/>
    <s v="I - Christopher Rush"/>
    <x v="1500"/>
    <x v="0"/>
    <s v="Lottery"/>
    <x v="1"/>
    <b v="0"/>
    <n v="3875"/>
    <x v="1"/>
  </r>
  <r>
    <s v="L-400-0400"/>
    <s v="RBS Current Account (Lottery)"/>
    <s v="04"/>
    <s v="AP-PY"/>
    <x v="52"/>
    <s v="000000006013"/>
    <n v="1274"/>
    <s v="5486-99"/>
    <n v="0"/>
    <n v="3750"/>
    <s v="IDAV010-David Trouton"/>
    <n v="-3750"/>
    <n v="3750"/>
    <x v="1"/>
    <n v="3750"/>
    <s v="I"/>
    <s v="David Trouton"/>
    <s v="I - David Trouton"/>
    <x v="1501"/>
    <x v="0"/>
    <s v="Lottery"/>
    <x v="1"/>
    <b v="0"/>
    <n v="3750"/>
    <x v="1"/>
  </r>
  <r>
    <s v="L-400-0400"/>
    <s v="RBS Current Account (Lottery)"/>
    <s v="04"/>
    <s v="AP-PY"/>
    <x v="52"/>
    <s v="000000006014"/>
    <n v="1274"/>
    <s v="5486-100"/>
    <n v="0"/>
    <n v="13176"/>
    <s v="IDIG003-Digicult"/>
    <n v="-13176"/>
    <n v="13176"/>
    <x v="1"/>
    <n v="13176"/>
    <s v="I"/>
    <s v="Digicult"/>
    <s v="I - Digicult"/>
    <x v="1321"/>
    <x v="0"/>
    <s v="Lottery"/>
    <x v="1"/>
    <b v="0"/>
    <n v="26352"/>
    <x v="0"/>
  </r>
  <r>
    <s v="L-400-0400"/>
    <s v="RBS Current Account (Lottery)"/>
    <s v="04"/>
    <s v="AP-PY"/>
    <x v="52"/>
    <s v="000000006015"/>
    <n v="1274"/>
    <s v="5486-101"/>
    <n v="0"/>
    <n v="3206"/>
    <s v="IGRE007-Greengold Projects"/>
    <n v="-3206"/>
    <n v="3206"/>
    <x v="1"/>
    <n v="3206"/>
    <s v="I"/>
    <s v="Greengold Projects"/>
    <s v="I - Greengold Projects"/>
    <x v="1502"/>
    <x v="0"/>
    <s v="Lottery"/>
    <x v="1"/>
    <b v="0"/>
    <n v="3206"/>
    <x v="1"/>
  </r>
  <r>
    <s v="L-400-0400"/>
    <s v="RBS Current Account (Lottery)"/>
    <s v="04"/>
    <s v="AP-PY"/>
    <x v="52"/>
    <s v="000000006016"/>
    <n v="1274"/>
    <s v="5486-102"/>
    <n v="0"/>
    <n v="11250"/>
    <s v="IICO001-Icon Film Distribution"/>
    <n v="-11250"/>
    <n v="11250"/>
    <x v="1"/>
    <n v="11250"/>
    <s v="I"/>
    <s v="Icon Film Distribution"/>
    <s v="I - Icon Film Distribution"/>
    <x v="1503"/>
    <x v="0"/>
    <s v="Lottery"/>
    <x v="1"/>
    <b v="0"/>
    <n v="11250"/>
    <x v="1"/>
  </r>
  <r>
    <s v="L-400-0400"/>
    <s v="RBS Current Account (Lottery)"/>
    <s v="04"/>
    <s v="AP-PY"/>
    <x v="52"/>
    <s v="000000006017"/>
    <n v="1274"/>
    <s v="5486-103"/>
    <n v="0"/>
    <n v="1250"/>
    <s v="IJAZ004-Jazz at the Blue Lamp"/>
    <n v="-1250"/>
    <n v="1250"/>
    <x v="1"/>
    <n v="1250"/>
    <s v="I"/>
    <s v="Jazz at the Blue Lamp"/>
    <s v="I - Jazz at the Blue Lamp"/>
    <x v="1504"/>
    <x v="0"/>
    <s v="Lottery"/>
    <x v="1"/>
    <b v="0"/>
    <n v="1250"/>
    <x v="1"/>
  </r>
  <r>
    <s v="L-400-0400"/>
    <s v="RBS Current Account (Lottery)"/>
    <s v="04"/>
    <s v="AP-PY"/>
    <x v="52"/>
    <s v="000000006018"/>
    <n v="1274"/>
    <s v="5486-104"/>
    <n v="0"/>
    <n v="17250"/>
    <s v="ISCO029-Scottish Review of Books"/>
    <n v="-17250"/>
    <n v="17250"/>
    <x v="1"/>
    <n v="17250"/>
    <s v="I"/>
    <s v="Scottish Review of Books"/>
    <s v="I - Scottish Review of Books"/>
    <x v="1505"/>
    <x v="0"/>
    <s v="Lottery"/>
    <x v="1"/>
    <b v="0"/>
    <n v="17250"/>
    <x v="1"/>
  </r>
  <r>
    <s v="L-400-0400"/>
    <s v="RBS Current Account (Lottery)"/>
    <s v="04"/>
    <s v="AP-PY"/>
    <x v="52"/>
    <s v="000000006019"/>
    <n v="1274"/>
    <s v="5486-105"/>
    <n v="0"/>
    <n v="25836"/>
    <s v="ISCO059-Scottish Youth Theatre Ltd"/>
    <n v="-25836"/>
    <n v="25836"/>
    <x v="1"/>
    <n v="25836"/>
    <s v="I"/>
    <s v="Scottish Youth Theatre Ltd"/>
    <s v="I - Scottish Youth Theatre Ltd"/>
    <x v="275"/>
    <x v="0"/>
    <s v="Lottery"/>
    <x v="1"/>
    <b v="1"/>
    <n v="210252"/>
    <x v="0"/>
  </r>
  <r>
    <s v="L-400-0400"/>
    <s v="RBS Current Account (Lottery)"/>
    <s v="04"/>
    <s v="AP-PY"/>
    <x v="52"/>
    <s v="000000006020"/>
    <n v="1274"/>
    <s v="5486-106"/>
    <n v="0"/>
    <n v="17300"/>
    <s v="ISIN004-Singer Films"/>
    <n v="-17300"/>
    <n v="17300"/>
    <x v="1"/>
    <n v="17300"/>
    <s v="I"/>
    <s v="Singer Films"/>
    <s v="I - Singer Films"/>
    <x v="1198"/>
    <x v="0"/>
    <s v="Lottery"/>
    <x v="1"/>
    <b v="0"/>
    <n v="324272.55"/>
    <x v="0"/>
  </r>
  <r>
    <s v="L-400-0400"/>
    <s v="RBS Current Account (Lottery)"/>
    <s v="04"/>
    <s v="AP-PY"/>
    <x v="52"/>
    <s v="000000006021"/>
    <n v="1274"/>
    <s v="5486-107"/>
    <n v="0"/>
    <n v="4433"/>
    <s v="ITAM001-Tam Dean Burn"/>
    <n v="-4433"/>
    <n v="4433"/>
    <x v="1"/>
    <n v="4433"/>
    <s v="I"/>
    <s v="Tam Dean Burn"/>
    <s v="I - Tam Dean Burn"/>
    <x v="1506"/>
    <x v="0"/>
    <s v="Lottery"/>
    <x v="1"/>
    <b v="0"/>
    <n v="4433"/>
    <x v="1"/>
  </r>
  <r>
    <s v="L-400-0400"/>
    <s v="RBS Current Account (Lottery)"/>
    <s v="04"/>
    <s v="AP-PY"/>
    <x v="52"/>
    <s v="000000006022"/>
    <n v="1274"/>
    <s v="5486-108"/>
    <n v="0"/>
    <n v="50000"/>
    <s v="IUPH003-Up Helly Aa Ltd"/>
    <n v="-50000"/>
    <n v="50000"/>
    <x v="1"/>
    <n v="50000"/>
    <s v="I"/>
    <s v="Up Helly Aa Ltd"/>
    <s v="I - Up Helly Aa Ltd"/>
    <x v="1181"/>
    <x v="0"/>
    <s v="Lottery"/>
    <x v="1"/>
    <b v="1"/>
    <n v="236025"/>
    <x v="0"/>
  </r>
  <r>
    <s v="L-400-0400"/>
    <s v="RBS Current Account (Lottery)"/>
    <s v="04"/>
    <s v="AP-PY"/>
    <x v="52"/>
    <s v="000000006024"/>
    <n v="1274"/>
    <s v="5486-109"/>
    <n v="0"/>
    <n v="30952.799999999999"/>
    <s v="TPIN101-Pinsent Masons LLP"/>
    <n v="-30952.799999999999"/>
    <n v="30952.799999999999"/>
    <x v="1"/>
    <n v="30952.799999999999"/>
    <s v="T"/>
    <s v="Pinsent Masons LLP"/>
    <s v="T - Pinsent Masons LLP"/>
    <x v="1145"/>
    <x v="24"/>
    <s v="Lottery"/>
    <x v="2"/>
    <b v="1"/>
    <n v="122180.4"/>
    <x v="0"/>
  </r>
  <r>
    <s v="L-400-0400"/>
    <s v="RBS Current Account (Lottery)"/>
    <s v="04"/>
    <s v="AP-PY"/>
    <x v="52"/>
    <s v="000000006025"/>
    <n v="1274"/>
    <s v="5486-110"/>
    <n v="0"/>
    <n v="516"/>
    <s v="TSSC100-Scottish Storytelling Centre"/>
    <n v="-516"/>
    <n v="516"/>
    <x v="1"/>
    <n v="516"/>
    <s v="T"/>
    <s v="Scottish Storytelling Centre"/>
    <s v="T - Scottish Storytelling Centre"/>
    <x v="29"/>
    <x v="0"/>
    <s v="Lottery"/>
    <x v="2"/>
    <b v="0"/>
    <n v="1008"/>
    <x v="1"/>
  </r>
  <r>
    <s v="L-400-0400"/>
    <s v="RBS Current Account (Lottery)"/>
    <s v="04"/>
    <s v="AP-PY"/>
    <x v="172"/>
    <s v="000000006026"/>
    <n v="1289"/>
    <s v="5501-2"/>
    <n v="0"/>
    <n v="10350.709999999999"/>
    <s v="IBLA004-Black Camel Production"/>
    <n v="-10350.709999999999"/>
    <n v="10350.709999999999"/>
    <x v="1"/>
    <n v="10350.709999999999"/>
    <s v="I"/>
    <s v="Black Camel Production"/>
    <s v="I - Black Camel Production"/>
    <x v="1163"/>
    <x v="0"/>
    <s v="Lottery"/>
    <x v="1"/>
    <b v="0"/>
    <n v="99513.17"/>
    <x v="0"/>
  </r>
  <r>
    <s v="L-400-0400"/>
    <s v="RBS Current Account (Lottery)"/>
    <s v="04"/>
    <s v="AP-PY"/>
    <x v="54"/>
    <s v="000000006027"/>
    <n v="1289"/>
    <s v="5501-7"/>
    <n v="0"/>
    <n v="535.6"/>
    <s v="TAGE100-The Agency Ltd"/>
    <n v="-535.6"/>
    <n v="535.6"/>
    <x v="1"/>
    <n v="535.6"/>
    <s v="T"/>
    <s v="The Agency Ltd"/>
    <s v="T - The Agency Ltd"/>
    <x v="1507"/>
    <x v="0"/>
    <s v="Lottery"/>
    <x v="2"/>
    <b v="0"/>
    <n v="535.6"/>
    <x v="1"/>
  </r>
  <r>
    <s v="L-400-0400"/>
    <s v="RBS Current Account (Lottery)"/>
    <s v="04"/>
    <s v="AP-PY"/>
    <x v="54"/>
    <s v="000000006028"/>
    <n v="1289"/>
    <s v="5501-8"/>
    <n v="0"/>
    <n v="2277"/>
    <s v="TCON111-Connect Solutions PTY Ltd"/>
    <n v="-2277"/>
    <n v="2277"/>
    <x v="1"/>
    <n v="2277"/>
    <s v="T"/>
    <s v="Connect Solutions PTY Ltd"/>
    <s v="T - Connect Solutions PTY Ltd"/>
    <x v="1508"/>
    <x v="0"/>
    <s v="Lottery"/>
    <x v="2"/>
    <b v="0"/>
    <n v="2277"/>
    <x v="1"/>
  </r>
  <r>
    <s v="L-400-0400"/>
    <s v="RBS Current Account (Lottery)"/>
    <s v="04"/>
    <s v="AP-PY"/>
    <x v="54"/>
    <s v="000000006029"/>
    <n v="1289"/>
    <s v="5501-9"/>
    <n v="0"/>
    <n v="200"/>
    <s v="THPS100-Highland Print Studio"/>
    <n v="-200"/>
    <n v="200"/>
    <x v="1"/>
    <n v="200"/>
    <s v="T"/>
    <s v="Highland Print Studio"/>
    <s v="T - Highland Print Studio"/>
    <x v="1509"/>
    <x v="0"/>
    <s v="Lottery"/>
    <x v="2"/>
    <b v="0"/>
    <n v="200"/>
    <x v="1"/>
  </r>
  <r>
    <s v="L-400-0400"/>
    <s v="RBS Current Account (Lottery)"/>
    <s v="04"/>
    <s v="AP-PY"/>
    <x v="54"/>
    <s v="000000006030"/>
    <n v="1289"/>
    <s v="5501-10"/>
    <n v="0"/>
    <n v="660"/>
    <s v="TNAT110-National Library of Scotland"/>
    <n v="-660"/>
    <n v="660"/>
    <x v="1"/>
    <n v="660"/>
    <s v="T"/>
    <s v="National Library of Scotland"/>
    <s v="T - National Library of Scotland"/>
    <x v="1510"/>
    <x v="0"/>
    <s v="Lottery"/>
    <x v="2"/>
    <b v="0"/>
    <n v="660"/>
    <x v="1"/>
  </r>
  <r>
    <s v="L-400-0400"/>
    <s v="RBS Current Account (Lottery)"/>
    <s v="04"/>
    <s v="AR-PY"/>
    <x v="47"/>
    <s v="P01 2088518"/>
    <n v="1257"/>
    <s v="5479-1"/>
    <n v="536.48"/>
    <n v="0"/>
    <s v="TEDI100-Edinburgh College of Art"/>
    <n v="536.48"/>
    <n v="536.48"/>
    <x v="0"/>
    <n v="0"/>
    <s v="T"/>
    <s v="Edinburgh College of Art"/>
    <s v="T - Edinburgh College of Art"/>
    <x v="1511"/>
    <x v="0"/>
    <s v="Lottery"/>
    <x v="2"/>
    <b v="0"/>
    <n v="0"/>
    <x v="1"/>
  </r>
  <r>
    <s v="L-400-0400"/>
    <s v="RBS Current Account (Lottery)"/>
    <s v="04"/>
    <s v="AR-PY"/>
    <x v="53"/>
    <s v="P01 2088518"/>
    <n v="1260"/>
    <s v="5481-1"/>
    <n v="475.88"/>
    <n v="0"/>
    <s v="TEDI100-Edinburgh College of Art"/>
    <n v="475.88"/>
    <n v="475.88"/>
    <x v="0"/>
    <n v="0"/>
    <s v="T"/>
    <s v="Edinburgh College of Art"/>
    <s v="T - Edinburgh College of Art"/>
    <x v="1511"/>
    <x v="0"/>
    <s v="Lottery"/>
    <x v="2"/>
    <b v="0"/>
    <n v="0"/>
    <x v="1"/>
  </r>
  <r>
    <s v="L-400-0400"/>
    <s v="RBS Current Account (Lottery)"/>
    <s v="04"/>
    <s v="AR-PY"/>
    <x v="57"/>
    <s v="RBS55CI29587390"/>
    <n v="1272"/>
    <s v="5494-1"/>
    <n v="3374316.29"/>
    <n v="0"/>
    <s v="TNAT100-National Lottery Distribution Fund"/>
    <n v="3374316.29"/>
    <n v="3374316.29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04"/>
    <s v="AR-PY"/>
    <x v="59"/>
    <s v="4205095196781500N"/>
    <n v="1276"/>
    <s v="5498-1"/>
    <n v="4900.6000000000004"/>
    <n v="0"/>
    <s v="TSTI100-Stichting Freeway Custody"/>
    <n v="4900.6000000000004"/>
    <n v="4900.6000000000004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04"/>
    <s v="AR-PY"/>
    <x v="54"/>
    <s v="RBSDM2I16568008"/>
    <n v="1288"/>
    <s v="5510-1"/>
    <n v="4569.53"/>
    <n v="0"/>
    <s v="TFIN100-Fintage Collection Account"/>
    <n v="4569.53"/>
    <n v="4569.53"/>
    <x v="0"/>
    <n v="0"/>
    <s v="T"/>
    <s v="Fintage Collection Account"/>
    <s v="T - Fintage Collection Account"/>
    <x v="1512"/>
    <x v="0"/>
    <s v="Lottery"/>
    <x v="2"/>
    <b v="0"/>
    <n v="0"/>
    <x v="1"/>
  </r>
  <r>
    <s v="L-400-0400"/>
    <s v="RBS Current Account (Lottery)"/>
    <s v="04"/>
    <s v="BK-EN"/>
    <x v="56"/>
    <m/>
    <n v="1255"/>
    <s v="5477-1"/>
    <n v="0"/>
    <n v="91121.53"/>
    <m/>
    <n v="-91121.53"/>
    <n v="91121.53"/>
    <x v="1"/>
    <n v="91121.53"/>
    <s v=""/>
    <e v="#VALUE!"/>
    <e v="#VALUE!"/>
    <x v="0"/>
    <x v="0"/>
    <s v="Lottery"/>
    <x v="3"/>
    <b v="1"/>
    <n v="334393.72000000003"/>
    <x v="0"/>
  </r>
  <r>
    <s v="L-400-0400"/>
    <s v="RBS Current Account (Lottery)"/>
    <s v="04"/>
    <s v="BK-EN"/>
    <x v="58"/>
    <m/>
    <n v="1267"/>
    <s v="5489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4"/>
    <s v="BK-EN"/>
    <x v="49"/>
    <m/>
    <n v="1273"/>
    <s v="5495-1"/>
    <n v="0"/>
    <n v="1.03"/>
    <m/>
    <n v="-1.03"/>
    <n v="1.03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4"/>
    <s v="BK-EN"/>
    <x v="54"/>
    <m/>
    <n v="1286"/>
    <s v="5508-1"/>
    <n v="0"/>
    <n v="3.5"/>
    <m/>
    <n v="-3.5"/>
    <n v="3.5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4"/>
    <s v="BK-EN"/>
    <x v="54"/>
    <m/>
    <n v="1290"/>
    <s v="5511-1"/>
    <n v="0.44"/>
    <n v="0"/>
    <m/>
    <n v="0.44"/>
    <n v="0.44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5"/>
    <s v="AP-PY"/>
    <x v="60"/>
    <s v="000000006031"/>
    <n v="1289"/>
    <s v="5501-39"/>
    <n v="0"/>
    <n v="918"/>
    <s v="G100033-Mahler Players"/>
    <n v="-918"/>
    <n v="918"/>
    <x v="1"/>
    <n v="918"/>
    <s v="G"/>
    <s v="Mahler Players"/>
    <s v="G - Mahler Players"/>
    <x v="1513"/>
    <x v="0"/>
    <s v="Lottery"/>
    <x v="1"/>
    <b v="0"/>
    <n v="11268"/>
    <x v="1"/>
  </r>
  <r>
    <s v="L-400-0400"/>
    <s v="RBS Current Account (Lottery)"/>
    <s v="05"/>
    <s v="AP-PY"/>
    <x v="60"/>
    <s v="000000006032"/>
    <n v="1289"/>
    <s v="5501-40"/>
    <n v="0"/>
    <n v="300"/>
    <s v="G100190-Dance House"/>
    <n v="-300"/>
    <n v="300"/>
    <x v="1"/>
    <n v="300"/>
    <s v="G"/>
    <s v="Dance House"/>
    <s v="G - Dance House"/>
    <x v="1041"/>
    <x v="0"/>
    <s v="Lottery"/>
    <x v="1"/>
    <b v="0"/>
    <n v="87647.459999999992"/>
    <x v="0"/>
  </r>
  <r>
    <s v="L-400-0400"/>
    <s v="RBS Current Account (Lottery)"/>
    <s v="05"/>
    <s v="AP-PY"/>
    <x v="60"/>
    <s v="000000006033"/>
    <n v="1289"/>
    <s v="5501-41"/>
    <n v="0"/>
    <n v="31250"/>
    <s v="G100209-Rapture Theatre Company"/>
    <n v="-31250"/>
    <n v="31250"/>
    <x v="1"/>
    <n v="31250"/>
    <s v="G"/>
    <s v="Rapture Theatre Company"/>
    <s v="G - Rapture Theatre Company"/>
    <x v="1059"/>
    <x v="0"/>
    <s v="Lottery"/>
    <x v="1"/>
    <b v="1"/>
    <n v="125000"/>
    <x v="0"/>
  </r>
  <r>
    <s v="L-400-0400"/>
    <s v="RBS Current Account (Lottery)"/>
    <s v="05"/>
    <s v="AP-PY"/>
    <x v="60"/>
    <s v="000000006034"/>
    <n v="1289"/>
    <s v="5501-42"/>
    <n v="0"/>
    <n v="12000"/>
    <s v="G100219-City of Edinburgh Council (Travelling Gallery)"/>
    <n v="-12000"/>
    <n v="12000"/>
    <x v="1"/>
    <n v="12000"/>
    <s v="G"/>
    <s v="City of Edinburgh Council (Travelling Gallery)"/>
    <s v="G - City of Edinburgh Council (Travelling Gallery)"/>
    <x v="1068"/>
    <x v="0"/>
    <s v="Lottery"/>
    <x v="1"/>
    <b v="0"/>
    <n v="172737.89"/>
    <x v="0"/>
  </r>
  <r>
    <s v="L-400-0400"/>
    <s v="RBS Current Account (Lottery)"/>
    <s v="05"/>
    <s v="AP-PY"/>
    <x v="60"/>
    <s v="000000006035"/>
    <n v="1289"/>
    <s v="5501-43"/>
    <n v="0"/>
    <n v="3062"/>
    <s v="G100225-TACTICAL A. U. LIMITED"/>
    <n v="-3062"/>
    <n v="3062"/>
    <x v="1"/>
    <n v="3062"/>
    <s v="G"/>
    <s v="TACTICAL A. U. LIMITED"/>
    <s v="G - TACTICAL A. U. LIMITED"/>
    <x v="1015"/>
    <x v="0"/>
    <s v="Lottery"/>
    <x v="1"/>
    <b v="0"/>
    <n v="12250"/>
    <x v="1"/>
  </r>
  <r>
    <s v="L-400-0400"/>
    <s v="RBS Current Account (Lottery)"/>
    <s v="05"/>
    <s v="AP-PY"/>
    <x v="60"/>
    <s v="000000006036"/>
    <n v="1289"/>
    <s v="5501-44"/>
    <n v="0"/>
    <n v="750"/>
    <s v="G100283-The Forest SCIO"/>
    <n v="-750"/>
    <n v="750"/>
    <x v="1"/>
    <n v="750"/>
    <s v="G"/>
    <s v="The Forest SCIO"/>
    <s v="G - The Forest SCIO"/>
    <x v="1211"/>
    <x v="0"/>
    <s v="Lottery"/>
    <x v="1"/>
    <b v="0"/>
    <n v="3000"/>
    <x v="1"/>
  </r>
  <r>
    <s v="L-400-0400"/>
    <s v="RBS Current Account (Lottery)"/>
    <s v="05"/>
    <s v="AP-PY"/>
    <x v="60"/>
    <s v="000000006037"/>
    <n v="1289"/>
    <s v="5501-45"/>
    <n v="0"/>
    <n v="3750"/>
    <s v="G100344-Lyth Arts Centre"/>
    <n v="-3750"/>
    <n v="3750"/>
    <x v="1"/>
    <n v="3750"/>
    <s v="G"/>
    <s v="Lyth Arts Centre"/>
    <s v="G - Lyth Arts Centre"/>
    <x v="1349"/>
    <x v="0"/>
    <s v="Lottery"/>
    <x v="1"/>
    <b v="0"/>
    <n v="115317"/>
    <x v="0"/>
  </r>
  <r>
    <s v="L-400-0400"/>
    <s v="RBS Current Account (Lottery)"/>
    <s v="05"/>
    <s v="AP-PY"/>
    <x v="60"/>
    <s v="000000006038"/>
    <n v="1289"/>
    <s v="5501-46"/>
    <n v="0"/>
    <n v="1003"/>
    <s v="G100360-Lucy Boyes"/>
    <n v="-1003"/>
    <n v="1003"/>
    <x v="1"/>
    <n v="1003"/>
    <s v="G"/>
    <s v="Lucy Boyes"/>
    <s v="G - Lucy Boyes"/>
    <x v="1394"/>
    <x v="0"/>
    <s v="Lottery"/>
    <x v="1"/>
    <b v="0"/>
    <n v="4013"/>
    <x v="1"/>
  </r>
  <r>
    <s v="L-400-0400"/>
    <s v="RBS Current Account (Lottery)"/>
    <s v="05"/>
    <s v="AP-PY"/>
    <x v="60"/>
    <s v="000000006039"/>
    <n v="1289"/>
    <s v="5501-47"/>
    <n v="0"/>
    <n v="8750"/>
    <s v="G100425-National Theatre of Scotland"/>
    <n v="-8750"/>
    <n v="8750"/>
    <x v="1"/>
    <n v="8750"/>
    <s v="G"/>
    <s v="National Theatre of Scotland"/>
    <s v="G - National Theatre of Scotland"/>
    <x v="1499"/>
    <x v="0"/>
    <s v="Lottery"/>
    <x v="1"/>
    <b v="0"/>
    <n v="76250"/>
    <x v="0"/>
  </r>
  <r>
    <s v="L-400-0400"/>
    <s v="RBS Current Account (Lottery)"/>
    <s v="05"/>
    <s v="AP-PY"/>
    <x v="60"/>
    <s v="000000006040"/>
    <n v="1289"/>
    <s v="5501-48"/>
    <n v="0"/>
    <n v="24750"/>
    <s v="G100426-Glasgow Improvisers Orchestra"/>
    <n v="-24750"/>
    <n v="24750"/>
    <x v="1"/>
    <n v="24750"/>
    <s v="G"/>
    <s v="Glasgow Improvisers Orchestra"/>
    <s v="G - Glasgow Improvisers Orchestra"/>
    <x v="1514"/>
    <x v="0"/>
    <s v="Lottery"/>
    <x v="1"/>
    <b v="0"/>
    <n v="27500"/>
    <x v="0"/>
  </r>
  <r>
    <s v="L-400-0400"/>
    <s v="RBS Current Account (Lottery)"/>
    <s v="05"/>
    <s v="AP-PY"/>
    <x v="60"/>
    <s v="000000006041"/>
    <n v="1289"/>
    <s v="5501-49"/>
    <n v="0"/>
    <n v="4414"/>
    <s v="G100428-Poorboy Ltd"/>
    <n v="-4414"/>
    <n v="4414"/>
    <x v="1"/>
    <n v="4414"/>
    <s v="G"/>
    <s v="Poorboy Ltd"/>
    <s v="G - Poorboy Ltd"/>
    <x v="1515"/>
    <x v="0"/>
    <s v="Lottery"/>
    <x v="1"/>
    <b v="0"/>
    <n v="5885"/>
    <x v="1"/>
  </r>
  <r>
    <s v="L-400-0400"/>
    <s v="RBS Current Account (Lottery)"/>
    <s v="05"/>
    <s v="AP-PY"/>
    <x v="60"/>
    <s v="000000006042"/>
    <n v="1289"/>
    <s v="5501-50"/>
    <n v="0"/>
    <n v="11250"/>
    <s v="G100429-Collect Scotland CIC"/>
    <n v="-11250"/>
    <n v="11250"/>
    <x v="1"/>
    <n v="11250"/>
    <s v="G"/>
    <s v="Collect Scotland CIC"/>
    <s v="G - Collect Scotland CIC"/>
    <x v="1516"/>
    <x v="0"/>
    <s v="Lottery"/>
    <x v="1"/>
    <b v="0"/>
    <n v="15000"/>
    <x v="1"/>
  </r>
  <r>
    <s v="L-400-0400"/>
    <s v="RBS Current Account (Lottery)"/>
    <s v="05"/>
    <s v="AP-PY"/>
    <x v="60"/>
    <s v="000000006043"/>
    <n v="1289"/>
    <s v="5501-51"/>
    <n v="0"/>
    <n v="3750"/>
    <s v="G100430-Ailie Rutherford"/>
    <n v="-3750"/>
    <n v="3750"/>
    <x v="1"/>
    <n v="3750"/>
    <s v="G"/>
    <s v="Ailie Rutherford"/>
    <s v="G - Ailie Rutherford"/>
    <x v="1517"/>
    <x v="0"/>
    <s v="Lottery"/>
    <x v="1"/>
    <b v="0"/>
    <n v="3750"/>
    <x v="1"/>
  </r>
  <r>
    <s v="L-400-0400"/>
    <s v="RBS Current Account (Lottery)"/>
    <s v="05"/>
    <s v="AP-PY"/>
    <x v="60"/>
    <s v="000000006044"/>
    <n v="1289"/>
    <s v="5501-52"/>
    <n v="0"/>
    <n v="2355"/>
    <s v="G100431-Pirate Productions Limited"/>
    <n v="-2355"/>
    <n v="2355"/>
    <x v="1"/>
    <n v="2355"/>
    <s v="G"/>
    <s v="Pirate Productions Limited"/>
    <s v="G - Pirate Productions Limited"/>
    <x v="1518"/>
    <x v="0"/>
    <s v="Lottery"/>
    <x v="1"/>
    <b v="0"/>
    <n v="3140"/>
    <x v="1"/>
  </r>
  <r>
    <s v="L-400-0400"/>
    <s v="RBS Current Account (Lottery)"/>
    <s v="05"/>
    <s v="AP-PY"/>
    <x v="60"/>
    <s v="000000006045"/>
    <n v="1289"/>
    <s v="5501-53"/>
    <n v="0"/>
    <n v="24488"/>
    <s v="G100432-Laura Hamilton"/>
    <n v="-24488"/>
    <n v="24488"/>
    <x v="1"/>
    <n v="24488"/>
    <s v="G"/>
    <s v="Laura Hamilton"/>
    <s v="G - Laura Hamilton"/>
    <x v="1519"/>
    <x v="0"/>
    <s v="Lottery"/>
    <x v="1"/>
    <b v="0"/>
    <n v="25738"/>
    <x v="0"/>
  </r>
  <r>
    <s v="L-400-0400"/>
    <s v="RBS Current Account (Lottery)"/>
    <s v="05"/>
    <s v="AP-PY"/>
    <x v="60"/>
    <s v="000000006046"/>
    <n v="1289"/>
    <s v="5501-54"/>
    <n v="0"/>
    <n v="3375"/>
    <s v="IAMA001-Amanda Game"/>
    <n v="-3375"/>
    <n v="3375"/>
    <x v="1"/>
    <n v="3375"/>
    <s v="I"/>
    <s v="Amanda Game"/>
    <s v="I - Amanda Game"/>
    <x v="1520"/>
    <x v="0"/>
    <s v="Lottery"/>
    <x v="1"/>
    <b v="0"/>
    <n v="3375"/>
    <x v="1"/>
  </r>
  <r>
    <s v="L-400-0400"/>
    <s v="RBS Current Account (Lottery)"/>
    <s v="05"/>
    <s v="AP-PY"/>
    <x v="60"/>
    <s v="000000006047"/>
    <n v="1289"/>
    <s v="5501-55"/>
    <n v="0"/>
    <n v="2052"/>
    <s v="IBAR005-BarnardoÔÇÖs"/>
    <n v="-2052"/>
    <n v="2052"/>
    <x v="1"/>
    <n v="2052"/>
    <s v="I"/>
    <s v="BarnardoÔÇÖs"/>
    <s v="I - BarnardoÔÇÖs"/>
    <x v="1521"/>
    <x v="0"/>
    <s v="Lottery"/>
    <x v="1"/>
    <b v="0"/>
    <n v="2052"/>
    <x v="1"/>
  </r>
  <r>
    <s v="L-400-0400"/>
    <s v="RBS Current Account (Lottery)"/>
    <s v="05"/>
    <s v="AP-PY"/>
    <x v="60"/>
    <s v="000000006048"/>
    <n v="1289"/>
    <s v="5501-56"/>
    <n v="0"/>
    <n v="16000"/>
    <s v="IBRI008-British School at Rome"/>
    <n v="-16000"/>
    <n v="16000"/>
    <x v="1"/>
    <n v="16000"/>
    <s v="I"/>
    <s v="British School at Rome"/>
    <s v="I - British School at Rome"/>
    <x v="1355"/>
    <x v="0"/>
    <s v="Lottery"/>
    <x v="1"/>
    <b v="0"/>
    <n v="33000"/>
    <x v="0"/>
  </r>
  <r>
    <s v="L-400-0400"/>
    <s v="RBS Current Account (Lottery)"/>
    <s v="05"/>
    <s v="AP-PY"/>
    <x v="60"/>
    <s v="000000006049"/>
    <n v="1289"/>
    <s v="5501-57"/>
    <n v="0"/>
    <n v="20766.96"/>
    <s v="IDUN006-Dunoon Burgh Hall Trust"/>
    <n v="-20766.96"/>
    <n v="20766.96"/>
    <x v="1"/>
    <n v="20766.96"/>
    <s v="I"/>
    <s v="Dunoon Burgh Hall Trust"/>
    <s v="I - Dunoon Burgh Hall Trust"/>
    <x v="1400"/>
    <x v="0"/>
    <s v="Lottery"/>
    <x v="1"/>
    <b v="0"/>
    <n v="165172.25"/>
    <x v="0"/>
  </r>
  <r>
    <s v="L-400-0400"/>
    <s v="RBS Current Account (Lottery)"/>
    <s v="05"/>
    <s v="AP-PY"/>
    <x v="60"/>
    <s v="000000006050"/>
    <n v="1289"/>
    <s v="5501-58"/>
    <n v="0"/>
    <n v="2300"/>
    <s v="IFRA003-Francisca Morton"/>
    <n v="-2300"/>
    <n v="2300"/>
    <x v="1"/>
    <n v="2300"/>
    <s v="I"/>
    <s v="Francisca Morton"/>
    <s v="I - Francisca Morton"/>
    <x v="1422"/>
    <x v="0"/>
    <s v="Lottery"/>
    <x v="1"/>
    <b v="0"/>
    <n v="5750"/>
    <x v="1"/>
  </r>
  <r>
    <s v="L-400-0400"/>
    <s v="RBS Current Account (Lottery)"/>
    <s v="05"/>
    <s v="AP-PY"/>
    <x v="60"/>
    <s v="000000006051"/>
    <n v="1289"/>
    <s v="5501-59"/>
    <n v="0"/>
    <n v="2337"/>
    <s v="ILOR004-Boreas"/>
    <n v="-2337"/>
    <n v="2337"/>
    <x v="1"/>
    <n v="2337"/>
    <s v="I"/>
    <s v="Boreas"/>
    <s v="I - Boreas"/>
    <x v="1522"/>
    <x v="0"/>
    <s v="Lottery"/>
    <x v="1"/>
    <b v="0"/>
    <n v="2337"/>
    <x v="1"/>
  </r>
  <r>
    <s v="L-400-0400"/>
    <s v="RBS Current Account (Lottery)"/>
    <s v="05"/>
    <s v="AP-PY"/>
    <x v="60"/>
    <s v="000000006052"/>
    <n v="1289"/>
    <s v="5501-60"/>
    <n v="0"/>
    <n v="14334"/>
    <s v="IMAK005-Makar Productions"/>
    <n v="-14334"/>
    <n v="14334"/>
    <x v="1"/>
    <n v="14334"/>
    <s v="I"/>
    <s v="Makar Productions"/>
    <s v="I - Makar Productions"/>
    <x v="1091"/>
    <x v="0"/>
    <s v="Lottery"/>
    <x v="1"/>
    <b v="0"/>
    <n v="77234"/>
    <x v="0"/>
  </r>
  <r>
    <s v="L-400-0400"/>
    <s v="RBS Current Account (Lottery)"/>
    <s v="05"/>
    <s v="AP-PY"/>
    <x v="60"/>
    <s v="000000006053"/>
    <n v="1289"/>
    <s v="5501-61"/>
    <n v="0"/>
    <n v="5000"/>
    <s v="IMIC011-Mick Peter"/>
    <n v="-5000"/>
    <n v="5000"/>
    <x v="1"/>
    <n v="5000"/>
    <s v="I"/>
    <s v="Mick Peter"/>
    <s v="I - Mick Peter"/>
    <x v="1523"/>
    <x v="0"/>
    <s v="Lottery"/>
    <x v="1"/>
    <b v="0"/>
    <n v="5000"/>
    <x v="1"/>
  </r>
  <r>
    <s v="L-400-0400"/>
    <s v="RBS Current Account (Lottery)"/>
    <s v="05"/>
    <s v="AP-PY"/>
    <x v="60"/>
    <s v="000000006054"/>
    <n v="1289"/>
    <s v="5501-62"/>
    <n v="0"/>
    <n v="6159.18"/>
    <s v="IOPE001-Opera Bohemia"/>
    <n v="-6159.18"/>
    <n v="6159.18"/>
    <x v="1"/>
    <n v="6159.18"/>
    <s v="I"/>
    <s v="Opera Bohemia"/>
    <s v="I - Opera Bohemia"/>
    <x v="1524"/>
    <x v="0"/>
    <s v="Lottery"/>
    <x v="1"/>
    <b v="0"/>
    <n v="6159.18"/>
    <x v="1"/>
  </r>
  <r>
    <s v="L-400-0400"/>
    <s v="RBS Current Account (Lottery)"/>
    <s v="05"/>
    <s v="AP-PY"/>
    <x v="60"/>
    <s v="000000006055"/>
    <n v="1289"/>
    <s v="5501-63"/>
    <n v="0"/>
    <n v="2769.47"/>
    <s v="IRAN002-Random Accomplice"/>
    <n v="-2769.47"/>
    <n v="2769.47"/>
    <x v="1"/>
    <n v="2769.47"/>
    <s v="I"/>
    <s v="Random Accomplice"/>
    <s v="I - Random Accomplice"/>
    <x v="1525"/>
    <x v="0"/>
    <s v="Lottery"/>
    <x v="1"/>
    <b v="0"/>
    <n v="2769.47"/>
    <x v="1"/>
  </r>
  <r>
    <s v="L-400-0400"/>
    <s v="RBS Current Account (Lottery)"/>
    <s v="05"/>
    <s v="AP-PY"/>
    <x v="60"/>
    <s v="000000006056"/>
    <n v="1289"/>
    <s v="5501-64"/>
    <n v="0"/>
    <n v="3000"/>
    <s v="ISCO055-Scots Language Centre"/>
    <n v="-3000"/>
    <n v="3000"/>
    <x v="1"/>
    <n v="3000"/>
    <s v="I"/>
    <s v="Scots Language Centre"/>
    <s v="I - Scots Language Centre"/>
    <x v="1526"/>
    <x v="0"/>
    <s v="Lottery"/>
    <x v="1"/>
    <b v="0"/>
    <n v="5000"/>
    <x v="1"/>
  </r>
  <r>
    <s v="L-400-0400"/>
    <s v="RBS Current Account (Lottery)"/>
    <s v="05"/>
    <s v="AP-PY"/>
    <x v="60"/>
    <s v="000000006057"/>
    <n v="1289"/>
    <s v="5501-65"/>
    <n v="0"/>
    <n v="2500"/>
    <s v="IVOC002-Vocali3e"/>
    <n v="-2500"/>
    <n v="2500"/>
    <x v="1"/>
    <n v="2500"/>
    <s v="I"/>
    <s v="Vocali3e"/>
    <s v="I - Vocali3e"/>
    <x v="631"/>
    <x v="0"/>
    <s v="Lottery"/>
    <x v="1"/>
    <b v="0"/>
    <n v="6628"/>
    <x v="1"/>
  </r>
  <r>
    <s v="L-400-0400"/>
    <s v="RBS Current Account (Lottery)"/>
    <s v="05"/>
    <s v="AP-PY"/>
    <x v="60"/>
    <s v="000000006058"/>
    <n v="1289"/>
    <s v="5501-66"/>
    <n v="0"/>
    <n v="9861"/>
    <s v="IWHA001-Whale Arts Agency"/>
    <n v="-9861"/>
    <n v="9861"/>
    <x v="1"/>
    <n v="9861"/>
    <s v="I"/>
    <s v="Whale Arts Agency"/>
    <s v="I - Whale Arts Agency"/>
    <x v="1527"/>
    <x v="0"/>
    <s v="Lottery"/>
    <x v="1"/>
    <b v="0"/>
    <n v="9861"/>
    <x v="1"/>
  </r>
  <r>
    <s v="L-400-0400"/>
    <s v="RBS Current Account (Lottery)"/>
    <s v="05"/>
    <s v="AP-PY"/>
    <x v="61"/>
    <s v="000000006059"/>
    <n v="1289"/>
    <s v="5501-69"/>
    <n v="0"/>
    <n v="175000"/>
    <s v="TART111-Arts Council England"/>
    <n v="-175000"/>
    <n v="175000"/>
    <x v="1"/>
    <n v="175000"/>
    <s v="T"/>
    <s v="Arts Council England"/>
    <s v="T - Arts Council England"/>
    <x v="1528"/>
    <x v="32"/>
    <s v="Lottery"/>
    <x v="2"/>
    <b v="1"/>
    <n v="175000"/>
    <x v="0"/>
  </r>
  <r>
    <s v="L-400-0400"/>
    <s v="RBS Current Account (Lottery)"/>
    <s v="05"/>
    <s v="AP-PY"/>
    <x v="61"/>
    <s v="000000006060"/>
    <n v="1289"/>
    <s v="5501-70"/>
    <n v="0"/>
    <n v="148.80000000000001"/>
    <s v="TSAR103-Saramago Ltd"/>
    <n v="-148.80000000000001"/>
    <n v="148.80000000000001"/>
    <x v="1"/>
    <n v="148.80000000000001"/>
    <s v="T"/>
    <s v="Saramago Ltd"/>
    <s v="T - Saramago Ltd"/>
    <x v="424"/>
    <x v="0"/>
    <s v="Lottery"/>
    <x v="2"/>
    <b v="0"/>
    <n v="3388.3900000000003"/>
    <x v="1"/>
  </r>
  <r>
    <s v="L-400-0400"/>
    <s v="RBS Current Account (Lottery)"/>
    <s v="05"/>
    <s v="AP-PY"/>
    <x v="62"/>
    <s v="000000006061"/>
    <n v="1289"/>
    <s v="5501-99"/>
    <n v="0"/>
    <n v="3737"/>
    <s v="G100006-THE KALA CHETHENA KATHAKALI TROUPE"/>
    <n v="-3737"/>
    <n v="3737"/>
    <x v="1"/>
    <n v="3737"/>
    <s v="G"/>
    <s v="THE KALA CHETHENA KATHAKALI TROUPE"/>
    <s v="G - THE KALA CHETHENA KATHAKALI TROUPE"/>
    <x v="1529"/>
    <x v="0"/>
    <s v="Lottery"/>
    <x v="1"/>
    <b v="0"/>
    <n v="3737"/>
    <x v="1"/>
  </r>
  <r>
    <s v="L-400-0400"/>
    <s v="RBS Current Account (Lottery)"/>
    <s v="05"/>
    <s v="AP-PY"/>
    <x v="62"/>
    <s v="000000006062"/>
    <n v="1289"/>
    <s v="5501-100"/>
    <n v="0"/>
    <n v="4000"/>
    <s v="G100277-Stoirm Og    (Elspeth Turner)"/>
    <n v="-4000"/>
    <n v="4000"/>
    <x v="1"/>
    <n v="4000"/>
    <s v="G"/>
    <s v="Stoirm Og (Elspeth Turner)"/>
    <s v="G - Stoirm Og (Elspeth Turner)"/>
    <x v="1205"/>
    <x v="0"/>
    <s v="Lottery"/>
    <x v="1"/>
    <b v="0"/>
    <n v="30000"/>
    <x v="0"/>
  </r>
  <r>
    <s v="L-400-0400"/>
    <s v="RBS Current Account (Lottery)"/>
    <s v="05"/>
    <s v="AP-PY"/>
    <x v="62"/>
    <s v="000000006063"/>
    <n v="1289"/>
    <s v="5501-101"/>
    <n v="0"/>
    <n v="1387"/>
    <s v="G100308-Beth Shapeero"/>
    <n v="-1387"/>
    <n v="1387"/>
    <x v="1"/>
    <n v="1387"/>
    <s v="G"/>
    <s v="Beth Shapeero"/>
    <s v="G - Beth Shapeero"/>
    <x v="1286"/>
    <x v="0"/>
    <s v="Lottery"/>
    <x v="1"/>
    <b v="0"/>
    <n v="9300"/>
    <x v="1"/>
  </r>
  <r>
    <s v="L-400-0400"/>
    <s v="RBS Current Account (Lottery)"/>
    <s v="05"/>
    <s v="AP-PY"/>
    <x v="62"/>
    <s v="000000006064"/>
    <n v="1289"/>
    <s v="5501-102"/>
    <n v="0"/>
    <n v="150"/>
    <s v="G100352-Ciara MacLaverty"/>
    <n v="-150"/>
    <n v="150"/>
    <x v="1"/>
    <n v="150"/>
    <s v="G"/>
    <s v="Ciara MacLaverty"/>
    <s v="G - Ciara MacLaverty"/>
    <x v="1372"/>
    <x v="0"/>
    <s v="Lottery"/>
    <x v="1"/>
    <b v="0"/>
    <n v="600"/>
    <x v="1"/>
  </r>
  <r>
    <s v="L-400-0400"/>
    <s v="RBS Current Account (Lottery)"/>
    <s v="05"/>
    <s v="AP-PY"/>
    <x v="62"/>
    <s v="000000006065"/>
    <n v="1289"/>
    <s v="5501-103"/>
    <n v="0"/>
    <n v="11249"/>
    <s v="G100433-Word Power Arts"/>
    <n v="-11249"/>
    <n v="11249"/>
    <x v="1"/>
    <n v="11249"/>
    <s v="G"/>
    <s v="Word Power Arts"/>
    <s v="G - Word Power Arts"/>
    <x v="1530"/>
    <x v="0"/>
    <s v="Lottery"/>
    <x v="1"/>
    <b v="0"/>
    <n v="26119"/>
    <x v="0"/>
  </r>
  <r>
    <s v="L-400-0400"/>
    <s v="RBS Current Account (Lottery)"/>
    <s v="05"/>
    <s v="AP-PY"/>
    <x v="62"/>
    <s v="000000006066"/>
    <n v="1289"/>
    <s v="5501-104"/>
    <n v="0"/>
    <n v="9889"/>
    <s v="G100434-Vision Mechanics Ltd"/>
    <n v="-9889"/>
    <n v="9889"/>
    <x v="1"/>
    <n v="9889"/>
    <s v="G"/>
    <s v="Vision Mechanics Ltd"/>
    <s v="G - Vision Mechanics Ltd"/>
    <x v="1531"/>
    <x v="0"/>
    <s v="Lottery"/>
    <x v="1"/>
    <b v="0"/>
    <n v="26889"/>
    <x v="0"/>
  </r>
  <r>
    <s v="L-400-0400"/>
    <s v="RBS Current Account (Lottery)"/>
    <s v="05"/>
    <s v="AP-PY"/>
    <x v="62"/>
    <s v="000000006067"/>
    <n v="1289"/>
    <s v="5501-105"/>
    <n v="0"/>
    <n v="66489"/>
    <s v="G100435-Company of Wolves"/>
    <n v="-66489"/>
    <n v="66489"/>
    <x v="1"/>
    <n v="66489"/>
    <s v="G"/>
    <s v="Company of Wolves"/>
    <s v="G - Company of Wolves"/>
    <x v="1532"/>
    <x v="0"/>
    <s v="Lottery"/>
    <x v="1"/>
    <b v="1"/>
    <n v="68415"/>
    <x v="0"/>
  </r>
  <r>
    <s v="L-400-0400"/>
    <s v="RBS Current Account (Lottery)"/>
    <s v="05"/>
    <s v="AP-PY"/>
    <x v="62"/>
    <s v="000000006068"/>
    <n v="1289"/>
    <s v="5501-106"/>
    <n v="0"/>
    <n v="18750"/>
    <s v="G100436-Gair Dunlop"/>
    <n v="-18750"/>
    <n v="18750"/>
    <x v="1"/>
    <n v="18750"/>
    <s v="G"/>
    <s v="Gair Dunlop"/>
    <s v="G - Gair Dunlop"/>
    <x v="1533"/>
    <x v="0"/>
    <s v="Lottery"/>
    <x v="1"/>
    <b v="0"/>
    <n v="18750"/>
    <x v="1"/>
  </r>
  <r>
    <s v="L-400-0400"/>
    <s v="RBS Current Account (Lottery)"/>
    <s v="05"/>
    <s v="AP-PY"/>
    <x v="62"/>
    <s v="000000006069"/>
    <n v="1289"/>
    <s v="5501-107"/>
    <n v="0"/>
    <n v="6000"/>
    <s v="G100437-NHS Greater Glasgow and Clyde - Community Health Par"/>
    <n v="-6000"/>
    <n v="6000"/>
    <x v="1"/>
    <n v="6000"/>
    <s v="G"/>
    <s v="NHS Greater Glasgow and Clyde - Community Health Par"/>
    <s v="G - NHS Greater Glasgow and Clyde - Community Health Par"/>
    <x v="1534"/>
    <x v="0"/>
    <s v="Lottery"/>
    <x v="1"/>
    <b v="0"/>
    <n v="24012.379999999997"/>
    <x v="1"/>
  </r>
  <r>
    <s v="L-400-0400"/>
    <s v="RBS Current Account (Lottery)"/>
    <s v="05"/>
    <s v="AP-PY"/>
    <x v="62"/>
    <s v="000000006070"/>
    <n v="1289"/>
    <s v="5501-108"/>
    <n v="0"/>
    <n v="9000"/>
    <s v="G100438-J. David Simons"/>
    <n v="-9000"/>
    <n v="9000"/>
    <x v="1"/>
    <n v="9000"/>
    <s v="G"/>
    <s v="J. David Simons"/>
    <s v="G - J. David Simons"/>
    <x v="1535"/>
    <x v="0"/>
    <s v="Lottery"/>
    <x v="1"/>
    <b v="0"/>
    <n v="9000"/>
    <x v="1"/>
  </r>
  <r>
    <s v="L-400-0400"/>
    <s v="RBS Current Account (Lottery)"/>
    <s v="05"/>
    <s v="AP-PY"/>
    <x v="62"/>
    <s v="000000006071"/>
    <n v="1289"/>
    <s v="5501-109"/>
    <n v="0"/>
    <n v="7500"/>
    <s v="G100439-Garioch Jazz Club"/>
    <n v="-7500"/>
    <n v="7500"/>
    <x v="1"/>
    <n v="7500"/>
    <s v="G"/>
    <s v="Garioch Jazz Club"/>
    <s v="G - Garioch Jazz Club"/>
    <x v="1536"/>
    <x v="0"/>
    <s v="Lottery"/>
    <x v="1"/>
    <b v="0"/>
    <n v="9639.0499999999993"/>
    <x v="1"/>
  </r>
  <r>
    <s v="L-400-0400"/>
    <s v="RBS Current Account (Lottery)"/>
    <s v="05"/>
    <s v="AP-PY"/>
    <x v="62"/>
    <s v="000000006072"/>
    <n v="1289"/>
    <s v="5501-110"/>
    <n v="0"/>
    <n v="7500"/>
    <s v="G100440-Kirstin McLean"/>
    <n v="-7500"/>
    <n v="7500"/>
    <x v="1"/>
    <n v="7500"/>
    <s v="G"/>
    <s v="Kirstin McLean"/>
    <s v="G - Kirstin McLean"/>
    <x v="1537"/>
    <x v="0"/>
    <s v="Lottery"/>
    <x v="1"/>
    <b v="0"/>
    <n v="7500"/>
    <x v="1"/>
  </r>
  <r>
    <s v="L-400-0400"/>
    <s v="RBS Current Account (Lottery)"/>
    <s v="05"/>
    <s v="AP-PY"/>
    <x v="62"/>
    <s v="000000006073"/>
    <n v="1289"/>
    <s v="5501-111"/>
    <n v="0"/>
    <n v="17500"/>
    <s v="IBAR002-Barrowland Ballet"/>
    <n v="-17500"/>
    <n v="17500"/>
    <x v="1"/>
    <n v="17500"/>
    <s v="I"/>
    <s v="Barrowland Ballet"/>
    <s v="I - Barrowland Ballet"/>
    <x v="1213"/>
    <x v="0"/>
    <s v="Lottery"/>
    <x v="1"/>
    <b v="0"/>
    <n v="25000"/>
    <x v="0"/>
  </r>
  <r>
    <s v="L-400-0400"/>
    <s v="RBS Current Account (Lottery)"/>
    <s v="05"/>
    <s v="AP-PY"/>
    <x v="62"/>
    <s v="000000006074"/>
    <n v="1289"/>
    <s v="5501-112"/>
    <n v="0"/>
    <n v="8145"/>
    <s v="IBRU002-Brunton Theatre   (Anthony Mills - Room2Manoeuvre)"/>
    <n v="-8145"/>
    <n v="8145"/>
    <x v="1"/>
    <n v="8145"/>
    <s v="I"/>
    <s v="Brunton Theatre (Anthony Mills - Room2Manoeuvre)"/>
    <s v="I - Brunton Theatre (Anthony Mills - Room2Manoeuvre)"/>
    <x v="1124"/>
    <x v="0"/>
    <s v="Lottery"/>
    <x v="1"/>
    <b v="0"/>
    <n v="16395"/>
    <x v="1"/>
  </r>
  <r>
    <s v="L-400-0400"/>
    <s v="RBS Current Account (Lottery)"/>
    <s v="05"/>
    <s v="AP-PY"/>
    <x v="62"/>
    <s v="000000006075"/>
    <n v="1289"/>
    <s v="5501-113"/>
    <n v="0"/>
    <n v="1250"/>
    <s v="ICLE001-Clea Wallis"/>
    <n v="-1250"/>
    <n v="1250"/>
    <x v="1"/>
    <n v="1250"/>
    <s v="I"/>
    <s v="Clea Wallis"/>
    <s v="I - Clea Wallis"/>
    <x v="1538"/>
    <x v="0"/>
    <s v="Lottery"/>
    <x v="1"/>
    <b v="0"/>
    <n v="1250"/>
    <x v="1"/>
  </r>
  <r>
    <s v="L-400-0400"/>
    <s v="RBS Current Account (Lottery)"/>
    <s v="05"/>
    <s v="AP-PY"/>
    <x v="62"/>
    <s v="000000006076"/>
    <n v="1289"/>
    <s v="5501-114"/>
    <n v="0"/>
    <n v="7446"/>
    <s v="IDAV002-David Dale Gallery &amp; Studios"/>
    <n v="-7446"/>
    <n v="7446"/>
    <x v="1"/>
    <n v="7446"/>
    <s v="I"/>
    <s v="David Dale Gallery &amp; Studios"/>
    <s v="I - David Dale Gallery &amp; Studios"/>
    <x v="1539"/>
    <x v="0"/>
    <s v="Lottery"/>
    <x v="1"/>
    <b v="0"/>
    <n v="7446"/>
    <x v="1"/>
  </r>
  <r>
    <s v="L-400-0400"/>
    <s v="RBS Current Account (Lottery)"/>
    <s v="05"/>
    <s v="AP-PY"/>
    <x v="62"/>
    <s v="000000006077"/>
    <n v="1289"/>
    <s v="5501-115"/>
    <n v="0"/>
    <n v="135000"/>
    <s v="IEDU001-Education Scotland"/>
    <n v="-135000"/>
    <n v="135000"/>
    <x v="1"/>
    <n v="135000"/>
    <s v="I"/>
    <s v="Education Scotland"/>
    <s v="I - Education Scotland"/>
    <x v="1086"/>
    <x v="0"/>
    <s v="Lottery"/>
    <x v="1"/>
    <b v="1"/>
    <n v="246688"/>
    <x v="0"/>
  </r>
  <r>
    <s v="L-400-0400"/>
    <s v="RBS Current Account (Lottery)"/>
    <s v="05"/>
    <s v="AP-PY"/>
    <x v="62"/>
    <s v="000000006078"/>
    <n v="1289"/>
    <s v="5501-116"/>
    <n v="0"/>
    <n v="45000"/>
    <s v="IFIN003-Findhorn Bay Arts Festival Ltd"/>
    <n v="-45000"/>
    <n v="45000"/>
    <x v="1"/>
    <n v="45000"/>
    <s v="I"/>
    <s v="Findhorn Bay Arts Festival Ltd"/>
    <s v="I - Findhorn Bay Arts Festival Ltd"/>
    <x v="670"/>
    <x v="0"/>
    <s v="Lottery"/>
    <x v="1"/>
    <b v="1"/>
    <n v="132828"/>
    <x v="0"/>
  </r>
  <r>
    <s v="L-400-0400"/>
    <s v="RBS Current Account (Lottery)"/>
    <s v="05"/>
    <s v="AP-PY"/>
    <x v="62"/>
    <s v="000000006079"/>
    <n v="1289"/>
    <s v="5501-117"/>
    <n v="0"/>
    <n v="4500"/>
    <s v="IHIG012-High Life Highland"/>
    <n v="-4500"/>
    <n v="4500"/>
    <x v="1"/>
    <n v="4500"/>
    <s v="I"/>
    <s v="High Life Highland"/>
    <s v="I - High Life Highland"/>
    <x v="1540"/>
    <x v="0"/>
    <s v="Lottery"/>
    <x v="1"/>
    <b v="0"/>
    <n v="4500"/>
    <x v="1"/>
  </r>
  <r>
    <s v="L-400-0400"/>
    <s v="RBS Current Account (Lottery)"/>
    <s v="05"/>
    <s v="AP-PY"/>
    <x v="62"/>
    <s v="000000006080"/>
    <n v="1289"/>
    <s v="5501-118"/>
    <n v="0"/>
    <n v="2000"/>
    <s v="IJEN002-Jenny Hill"/>
    <n v="-2000"/>
    <n v="2000"/>
    <x v="1"/>
    <n v="2000"/>
    <s v="I"/>
    <s v="Jenny Hill"/>
    <s v="I - Jenny Hill"/>
    <x v="1541"/>
    <x v="0"/>
    <s v="Lottery"/>
    <x v="1"/>
    <b v="0"/>
    <n v="2000"/>
    <x v="1"/>
  </r>
  <r>
    <s v="L-400-0400"/>
    <s v="RBS Current Account (Lottery)"/>
    <s v="05"/>
    <s v="AP-PY"/>
    <x v="62"/>
    <s v="000000006081"/>
    <n v="1289"/>
    <s v="5501-119"/>
    <n v="0"/>
    <n v="3750"/>
    <s v="IKAR008-Karl Jay-Lewin"/>
    <n v="-3750"/>
    <n v="3750"/>
    <x v="1"/>
    <n v="3750"/>
    <s v="I"/>
    <s v="Karl Jay-Lewin"/>
    <s v="I - Karl Jay-Lewin"/>
    <x v="1542"/>
    <x v="0"/>
    <s v="Lottery"/>
    <x v="1"/>
    <b v="0"/>
    <n v="3750"/>
    <x v="1"/>
  </r>
  <r>
    <s v="L-400-0400"/>
    <s v="RBS Current Account (Lottery)"/>
    <s v="05"/>
    <s v="AP-PY"/>
    <x v="62"/>
    <s v="000000006082"/>
    <n v="1289"/>
    <s v="5501-120"/>
    <n v="0"/>
    <n v="10000"/>
    <s v="IPAR001-Paradiso Films Documentaries Ltd"/>
    <n v="-10000"/>
    <n v="10000"/>
    <x v="1"/>
    <n v="10000"/>
    <s v="I"/>
    <s v="Paradiso Films Documentaries Ltd"/>
    <s v="I - Paradiso Films Documentaries Ltd"/>
    <x v="1543"/>
    <x v="0"/>
    <s v="Lottery"/>
    <x v="1"/>
    <b v="0"/>
    <n v="17458"/>
    <x v="1"/>
  </r>
  <r>
    <s v="L-400-0400"/>
    <s v="RBS Current Account (Lottery)"/>
    <s v="05"/>
    <s v="AP-PY"/>
    <x v="62"/>
    <s v="000000006083"/>
    <n v="1289"/>
    <s v="5501-121"/>
    <n v="0"/>
    <n v="10586"/>
    <s v="IROY009-Royal Conservatoire of Scotland"/>
    <n v="-10586"/>
    <n v="10586"/>
    <x v="1"/>
    <n v="10586"/>
    <s v="I"/>
    <s v="Royal Conservatoire of Scotland"/>
    <s v="I - Royal Conservatoire of Scotland"/>
    <x v="1175"/>
    <x v="0"/>
    <s v="Lottery"/>
    <x v="1"/>
    <b v="0"/>
    <n v="20586"/>
    <x v="1"/>
  </r>
  <r>
    <s v="L-400-0400"/>
    <s v="RBS Current Account (Lottery)"/>
    <s v="05"/>
    <s v="AP-PY"/>
    <x v="62"/>
    <s v="000000006084"/>
    <n v="1289"/>
    <s v="5501-122"/>
    <n v="0"/>
    <n v="18750"/>
    <s v="ISCO009-Scottish Book Trust"/>
    <n v="-18750"/>
    <n v="18750"/>
    <x v="1"/>
    <n v="18750"/>
    <s v="I"/>
    <s v="Scottish Book Trust"/>
    <s v="I - Scottish Book Trust"/>
    <x v="1138"/>
    <x v="0"/>
    <s v="Lottery"/>
    <x v="1"/>
    <b v="0"/>
    <n v="257315"/>
    <x v="0"/>
  </r>
  <r>
    <s v="L-400-0400"/>
    <s v="RBS Current Account (Lottery)"/>
    <s v="05"/>
    <s v="AP-PY"/>
    <x v="62"/>
    <s v="000000006085"/>
    <n v="1289"/>
    <s v="5501-123"/>
    <n v="0"/>
    <n v="5000"/>
    <s v="ISHE001-Shetland Arts Development Agency"/>
    <n v="-5000"/>
    <n v="5000"/>
    <x v="1"/>
    <n v="5000"/>
    <s v="I"/>
    <s v="Shetland Arts Development Agency"/>
    <s v="I - Shetland Arts Development Agency"/>
    <x v="1276"/>
    <x v="0"/>
    <s v="Lottery"/>
    <x v="1"/>
    <b v="0"/>
    <n v="58563"/>
    <x v="0"/>
  </r>
  <r>
    <s v="L-400-0400"/>
    <s v="RBS Current Account (Lottery)"/>
    <s v="05"/>
    <s v="AP-PY"/>
    <x v="62"/>
    <s v="000000006086"/>
    <n v="1289"/>
    <s v="5501-124"/>
    <n v="0"/>
    <n v="187"/>
    <s v="ISTU007-Stuart Edwards"/>
    <n v="-187"/>
    <n v="187"/>
    <x v="1"/>
    <n v="187"/>
    <s v="I"/>
    <s v="Stuart Edwards"/>
    <s v="I - Stuart Edwards"/>
    <x v="1446"/>
    <x v="0"/>
    <s v="Lottery"/>
    <x v="1"/>
    <b v="0"/>
    <n v="1095"/>
    <x v="1"/>
  </r>
  <r>
    <s v="L-400-0400"/>
    <s v="RBS Current Account (Lottery)"/>
    <s v="05"/>
    <s v="AP-PY"/>
    <x v="62"/>
    <s v="000000006087"/>
    <n v="1289"/>
    <s v="5501-125"/>
    <n v="0"/>
    <n v="12500"/>
    <s v="ITHE023-The Work Room"/>
    <n v="-12500"/>
    <n v="12500"/>
    <x v="1"/>
    <n v="12500"/>
    <s v="I"/>
    <s v="The Work Room"/>
    <s v="I - The Work Room"/>
    <x v="1544"/>
    <x v="0"/>
    <s v="Lottery"/>
    <x v="1"/>
    <b v="0"/>
    <n v="14046.869999999999"/>
    <x v="1"/>
  </r>
  <r>
    <s v="L-400-0400"/>
    <s v="RBS Current Account (Lottery)"/>
    <s v="05"/>
    <s v="AP-PY"/>
    <x v="62"/>
    <s v="000000006088"/>
    <n v="1289"/>
    <s v="5501-126"/>
    <n v="0"/>
    <n v="786.25"/>
    <s v="THOT100-Hotel du Vin Trading Ltd (Malmaison)"/>
    <n v="-786.25"/>
    <n v="786.25"/>
    <x v="1"/>
    <n v="786.25"/>
    <s v="T"/>
    <s v="Hotel du Vin Trading Ltd (Malmaison)"/>
    <s v="T - Hotel du Vin Trading Ltd (Malmaison)"/>
    <x v="1545"/>
    <x v="0"/>
    <s v="Lottery"/>
    <x v="2"/>
    <b v="0"/>
    <n v="786.25"/>
    <x v="1"/>
  </r>
  <r>
    <s v="L-400-0400"/>
    <s v="RBS Current Account (Lottery)"/>
    <s v="05"/>
    <s v="AP-PY"/>
    <x v="63"/>
    <s v="000000006089"/>
    <n v="1297"/>
    <s v="5514-3"/>
    <n v="0"/>
    <n v="180"/>
    <s v="TCEN101-Centre For Contemporary Arts"/>
    <n v="-180"/>
    <n v="180"/>
    <x v="1"/>
    <n v="180"/>
    <s v="T"/>
    <s v="Centre For Contemporary Arts"/>
    <s v="T - Centre For Contemporary Arts"/>
    <x v="526"/>
    <x v="0"/>
    <s v="Lottery"/>
    <x v="2"/>
    <b v="0"/>
    <n v="3468.26"/>
    <x v="1"/>
  </r>
  <r>
    <s v="L-400-0400"/>
    <s v="RBS Current Account (Lottery)"/>
    <s v="05"/>
    <s v="AP-PY"/>
    <x v="63"/>
    <s v="000000006090"/>
    <n v="1297"/>
    <s v="5514-4"/>
    <n v="0"/>
    <n v="170"/>
    <s v="TTHE151-the stove network"/>
    <n v="-170"/>
    <n v="170"/>
    <x v="1"/>
    <n v="170"/>
    <s v="T"/>
    <s v="the stove network"/>
    <s v="T - the stove network"/>
    <x v="965"/>
    <x v="0"/>
    <s v="Lottery"/>
    <x v="2"/>
    <b v="0"/>
    <n v="1270"/>
    <x v="1"/>
  </r>
  <r>
    <s v="L-400-0400"/>
    <s v="RBS Current Account (Lottery)"/>
    <s v="05"/>
    <s v="AP-PY"/>
    <x v="70"/>
    <s v="000000006091"/>
    <n v="1297"/>
    <s v="5514-35"/>
    <n v="0"/>
    <n v="2775"/>
    <s v="G100045-Glasgow Sculpture Studios"/>
    <n v="-2775"/>
    <n v="2775"/>
    <x v="1"/>
    <n v="2775"/>
    <s v="G"/>
    <s v="Glasgow Sculpture Studios"/>
    <s v="G - Glasgow Sculpture Studios"/>
    <x v="1334"/>
    <x v="0"/>
    <s v="Lottery"/>
    <x v="1"/>
    <b v="0"/>
    <n v="45999"/>
    <x v="0"/>
  </r>
  <r>
    <s v="L-400-0400"/>
    <s v="RBS Current Account (Lottery)"/>
    <s v="05"/>
    <s v="AP-PY"/>
    <x v="70"/>
    <s v="000000006092"/>
    <n v="1297"/>
    <s v="5514-36"/>
    <n v="0"/>
    <n v="3750"/>
    <s v="G100226-Boswell Book Festival"/>
    <n v="-3750"/>
    <n v="3750"/>
    <x v="1"/>
    <n v="3750"/>
    <s v="G"/>
    <s v="Boswell Book Festival"/>
    <s v="G - Boswell Book Festival"/>
    <x v="1016"/>
    <x v="0"/>
    <s v="Lottery"/>
    <x v="1"/>
    <b v="0"/>
    <n v="23250"/>
    <x v="1"/>
  </r>
  <r>
    <s v="L-400-0400"/>
    <s v="RBS Current Account (Lottery)"/>
    <s v="05"/>
    <s v="AP-PY"/>
    <x v="70"/>
    <s v="000000006093"/>
    <n v="1297"/>
    <s v="5514-37"/>
    <n v="0"/>
    <n v="3739"/>
    <s v="G100234-A Moment's Peace Theatre Company"/>
    <n v="-3739"/>
    <n v="3739"/>
    <x v="1"/>
    <n v="3739"/>
    <s v="G"/>
    <s v="A Moment's Peace Theatre Company"/>
    <s v="G - A Moment's Peace Theatre Company"/>
    <x v="1024"/>
    <x v="0"/>
    <s v="Lottery"/>
    <x v="1"/>
    <b v="0"/>
    <n v="89958"/>
    <x v="0"/>
  </r>
  <r>
    <s v="L-400-0400"/>
    <s v="RBS Current Account (Lottery)"/>
    <s v="05"/>
    <s v="AP-PY"/>
    <x v="70"/>
    <s v="000000006094"/>
    <n v="1297"/>
    <s v="5514-38"/>
    <n v="0"/>
    <n v="499.55"/>
    <s v="G100248-Peebles Orchestra"/>
    <n v="-499.55"/>
    <n v="499.55"/>
    <x v="1"/>
    <n v="499.55"/>
    <s v="G"/>
    <s v="Peebles Orchestra"/>
    <s v="G - Peebles Orchestra"/>
    <x v="1113"/>
    <x v="0"/>
    <s v="Lottery"/>
    <x v="1"/>
    <b v="0"/>
    <n v="2232.5500000000002"/>
    <x v="1"/>
  </r>
  <r>
    <s v="L-400-0400"/>
    <s v="RBS Current Account (Lottery)"/>
    <s v="05"/>
    <s v="AP-PY"/>
    <x v="70"/>
    <s v="000000006095"/>
    <n v="1297"/>
    <s v="5514-39"/>
    <n v="0"/>
    <n v="13750"/>
    <s v="G100263-Scottish Music Industry Association"/>
    <n v="-13750"/>
    <n v="13750"/>
    <x v="1"/>
    <n v="13750"/>
    <s v="G"/>
    <s v="Scottish Music Industry Association"/>
    <s v="G - Scottish Music Industry Association"/>
    <x v="1150"/>
    <x v="0"/>
    <s v="Lottery"/>
    <x v="1"/>
    <b v="0"/>
    <n v="75000"/>
    <x v="0"/>
  </r>
  <r>
    <s v="L-400-0400"/>
    <s v="RBS Current Account (Lottery)"/>
    <s v="05"/>
    <s v="AP-PY"/>
    <x v="70"/>
    <s v="000000006096"/>
    <n v="1297"/>
    <s v="5514-40"/>
    <n v="0"/>
    <n v="11250"/>
    <s v="G100337-Starcatchers Productions Ltd"/>
    <n v="-11250"/>
    <n v="11250"/>
    <x v="1"/>
    <n v="11250"/>
    <s v="G"/>
    <s v="Starcatchers Productions Ltd"/>
    <s v="G - Starcatchers Productions Ltd"/>
    <x v="1342"/>
    <x v="0"/>
    <s v="Lottery"/>
    <x v="1"/>
    <b v="0"/>
    <n v="77325"/>
    <x v="0"/>
  </r>
  <r>
    <s v="L-400-0400"/>
    <s v="RBS Current Account (Lottery)"/>
    <s v="05"/>
    <s v="AP-PY"/>
    <x v="70"/>
    <s v="000000006097"/>
    <n v="1297"/>
    <s v="5514-41"/>
    <n v="0"/>
    <n v="1250"/>
    <s v="G100432-Laura Hamilton"/>
    <n v="-1250"/>
    <n v="1250"/>
    <x v="1"/>
    <n v="1250"/>
    <s v="G"/>
    <s v="Laura Hamilton"/>
    <s v="G - Laura Hamilton"/>
    <x v="1519"/>
    <x v="0"/>
    <s v="Lottery"/>
    <x v="1"/>
    <b v="0"/>
    <n v="25738"/>
    <x v="0"/>
  </r>
  <r>
    <s v="L-400-0400"/>
    <s v="RBS Current Account (Lottery)"/>
    <s v="05"/>
    <s v="AP-PY"/>
    <x v="70"/>
    <s v="000000006098"/>
    <n v="1297"/>
    <s v="5514-42"/>
    <n v="0"/>
    <n v="7222"/>
    <s v="G100442-Claire Halleran &amp; Lisa Sangster"/>
    <n v="-7222"/>
    <n v="7222"/>
    <x v="1"/>
    <n v="7222"/>
    <s v="G"/>
    <s v="Claire Halleran &amp; Lisa Sangster"/>
    <s v="G - Claire Halleran &amp; Lisa Sangster"/>
    <x v="1546"/>
    <x v="0"/>
    <s v="Lottery"/>
    <x v="1"/>
    <b v="0"/>
    <n v="7222"/>
    <x v="1"/>
  </r>
  <r>
    <s v="L-400-0400"/>
    <s v="RBS Current Account (Lottery)"/>
    <s v="05"/>
    <s v="AP-PY"/>
    <x v="70"/>
    <s v="000000006099"/>
    <n v="1297"/>
    <s v="5514-43"/>
    <n v="0"/>
    <n v="55500"/>
    <s v="G100443-Make Works Ltd"/>
    <n v="-55500"/>
    <n v="55500"/>
    <x v="1"/>
    <n v="55500"/>
    <s v="G"/>
    <s v="Make Works Ltd"/>
    <s v="G - Make Works Ltd"/>
    <x v="1547"/>
    <x v="0"/>
    <s v="Lottery"/>
    <x v="1"/>
    <b v="1"/>
    <n v="55500"/>
    <x v="0"/>
  </r>
  <r>
    <s v="L-400-0400"/>
    <s v="RBS Current Account (Lottery)"/>
    <s v="05"/>
    <s v="AP-PY"/>
    <x v="70"/>
    <s v="000000006100"/>
    <n v="1297"/>
    <s v="5514-44"/>
    <n v="0"/>
    <n v="44438"/>
    <s v="G100444-NEoN (North East of North)"/>
    <n v="-44438"/>
    <n v="44438"/>
    <x v="1"/>
    <n v="44438"/>
    <s v="G"/>
    <s v="NEoN (North East of North)"/>
    <s v="G - NEoN (North East of North)"/>
    <x v="1548"/>
    <x v="0"/>
    <s v="Lottery"/>
    <x v="1"/>
    <b v="1"/>
    <n v="44438"/>
    <x v="0"/>
  </r>
  <r>
    <s v="L-400-0400"/>
    <s v="RBS Current Account (Lottery)"/>
    <s v="05"/>
    <s v="AP-PY"/>
    <x v="70"/>
    <s v="000000006101"/>
    <n v="1297"/>
    <s v="5514-45"/>
    <n v="0"/>
    <n v="40000"/>
    <s v="G100445-Scots Music Group"/>
    <n v="-40000"/>
    <n v="40000"/>
    <x v="1"/>
    <n v="40000"/>
    <s v="G"/>
    <s v="Scots Music Group"/>
    <s v="G - Scots Music Group"/>
    <x v="1549"/>
    <x v="0"/>
    <s v="Lottery"/>
    <x v="1"/>
    <b v="1"/>
    <n v="40000"/>
    <x v="0"/>
  </r>
  <r>
    <s v="L-400-0400"/>
    <s v="RBS Current Account (Lottery)"/>
    <s v="05"/>
    <s v="AP-PY"/>
    <x v="70"/>
    <s v="000000006102"/>
    <n v="1297"/>
    <s v="5514-46"/>
    <n v="0"/>
    <n v="26372"/>
    <s v="G100446-Koestler Trust"/>
    <n v="-26372"/>
    <n v="26372"/>
    <x v="1"/>
    <n v="26372"/>
    <s v="G"/>
    <s v="Koestler Trust"/>
    <s v="G - Koestler Trust"/>
    <x v="1550"/>
    <x v="0"/>
    <s v="Lottery"/>
    <x v="1"/>
    <b v="1"/>
    <n v="26372"/>
    <x v="0"/>
  </r>
  <r>
    <s v="L-400-0400"/>
    <s v="RBS Current Account (Lottery)"/>
    <s v="05"/>
    <s v="AP-PY"/>
    <x v="70"/>
    <s v="000000006103"/>
    <n v="1297"/>
    <s v="5514-47"/>
    <n v="0"/>
    <n v="3450"/>
    <s v="G100447-David Ian Warner"/>
    <n v="-3450"/>
    <n v="3450"/>
    <x v="1"/>
    <n v="3450"/>
    <s v="G"/>
    <s v="David Ian Warner"/>
    <s v="G - David Ian Warner"/>
    <x v="1551"/>
    <x v="0"/>
    <s v="Lottery"/>
    <x v="1"/>
    <b v="0"/>
    <n v="4600"/>
    <x v="1"/>
  </r>
  <r>
    <s v="L-400-0400"/>
    <s v="RBS Current Account (Lottery)"/>
    <s v="05"/>
    <s v="AP-PY"/>
    <x v="70"/>
    <s v="000000006104"/>
    <n v="1297"/>
    <s v="5514-48"/>
    <n v="0"/>
    <n v="10125"/>
    <s v="G100448-John Glenday"/>
    <n v="-10125"/>
    <n v="10125"/>
    <x v="1"/>
    <n v="10125"/>
    <s v="G"/>
    <s v="John Glenday"/>
    <s v="G - John Glenday"/>
    <x v="1552"/>
    <x v="0"/>
    <s v="Lottery"/>
    <x v="1"/>
    <b v="0"/>
    <n v="10125"/>
    <x v="1"/>
  </r>
  <r>
    <s v="L-400-0400"/>
    <s v="RBS Current Account (Lottery)"/>
    <s v="05"/>
    <s v="AP-PY"/>
    <x v="70"/>
    <s v="000000006106"/>
    <n v="1297"/>
    <s v="5514-49"/>
    <n v="0"/>
    <n v="1221"/>
    <s v="G100449-Richard Ashrowan"/>
    <n v="-1221"/>
    <n v="1221"/>
    <x v="1"/>
    <n v="1221"/>
    <s v="G"/>
    <s v="Richard Ashrowan"/>
    <s v="G - Richard Ashrowan"/>
    <x v="1553"/>
    <x v="0"/>
    <s v="Lottery"/>
    <x v="1"/>
    <b v="0"/>
    <n v="1221"/>
    <x v="1"/>
  </r>
  <r>
    <s v="L-400-0400"/>
    <s v="RBS Current Account (Lottery)"/>
    <s v="05"/>
    <s v="AP-PY"/>
    <x v="70"/>
    <s v="000000006107"/>
    <n v="1297"/>
    <s v="5514-50"/>
    <n v="0"/>
    <n v="14000"/>
    <s v="IART013-Articulation Arts"/>
    <n v="-14000"/>
    <n v="14000"/>
    <x v="1"/>
    <n v="14000"/>
    <s v="I"/>
    <s v="Articulation Arts"/>
    <s v="I - Articulation Arts"/>
    <x v="1554"/>
    <x v="0"/>
    <s v="Lottery"/>
    <x v="1"/>
    <b v="0"/>
    <n v="14000"/>
    <x v="1"/>
  </r>
  <r>
    <s v="L-400-0400"/>
    <s v="RBS Current Account (Lottery)"/>
    <s v="05"/>
    <s v="AP-PY"/>
    <x v="70"/>
    <s v="000000006108"/>
    <n v="1297"/>
    <s v="5514-51"/>
    <n v="0"/>
    <n v="3000"/>
    <s v="ICOL002-College Development Network"/>
    <n v="-3000"/>
    <n v="3000"/>
    <x v="1"/>
    <n v="3000"/>
    <s v="I"/>
    <s v="College Development Network"/>
    <s v="I - College Development Network"/>
    <x v="1555"/>
    <x v="0"/>
    <s v="Lottery"/>
    <x v="1"/>
    <b v="0"/>
    <n v="3000"/>
    <x v="1"/>
  </r>
  <r>
    <s v="L-400-0400"/>
    <s v="RBS Current Account (Lottery)"/>
    <s v="05"/>
    <s v="AP-PY"/>
    <x v="70"/>
    <s v="000000006109"/>
    <n v="1297"/>
    <s v="5514-52"/>
    <n v="0"/>
    <n v="10000"/>
    <s v="IDAV014-David M Hughes"/>
    <n v="-10000"/>
    <n v="10000"/>
    <x v="1"/>
    <n v="10000"/>
    <s v="I"/>
    <s v="David M Hughes"/>
    <s v="I - David M Hughes"/>
    <x v="1165"/>
    <x v="0"/>
    <s v="Lottery"/>
    <x v="1"/>
    <b v="0"/>
    <n v="44000"/>
    <x v="0"/>
  </r>
  <r>
    <s v="L-400-0400"/>
    <s v="RBS Current Account (Lottery)"/>
    <s v="05"/>
    <s v="AP-PY"/>
    <x v="70"/>
    <s v="000000006110"/>
    <n v="1297"/>
    <s v="5514-53"/>
    <n v="0"/>
    <n v="1250"/>
    <s v="IGAR004-Gareth Dickson"/>
    <n v="-1250"/>
    <n v="1250"/>
    <x v="1"/>
    <n v="1250"/>
    <s v="I"/>
    <s v="Gareth Dickson"/>
    <s v="I - Gareth Dickson"/>
    <x v="1556"/>
    <x v="0"/>
    <s v="Lottery"/>
    <x v="1"/>
    <b v="0"/>
    <n v="1250"/>
    <x v="1"/>
  </r>
  <r>
    <s v="L-400-0400"/>
    <s v="RBS Current Account (Lottery)"/>
    <s v="05"/>
    <s v="AP-PY"/>
    <x v="70"/>
    <s v="000000006111"/>
    <n v="1297"/>
    <s v="5514-54"/>
    <n v="0"/>
    <n v="1872"/>
    <s v="IINT002-Sheffield DocFest"/>
    <n v="-1872"/>
    <n v="1872"/>
    <x v="1"/>
    <n v="1872"/>
    <s v="I"/>
    <s v="Sheffield DocFest"/>
    <s v="I - Sheffield DocFest"/>
    <x v="1557"/>
    <x v="0"/>
    <s v="Lottery"/>
    <x v="1"/>
    <b v="0"/>
    <n v="1872"/>
    <x v="1"/>
  </r>
  <r>
    <s v="L-400-0400"/>
    <s v="RBS Current Account (Lottery)"/>
    <s v="05"/>
    <s v="AP-PY"/>
    <x v="70"/>
    <s v="000000006112"/>
    <n v="1297"/>
    <s v="5514-55"/>
    <n v="0"/>
    <n v="42500"/>
    <s v="ILBP001-LBP OUTLANDER LTD"/>
    <n v="-42500"/>
    <n v="42500"/>
    <x v="1"/>
    <n v="42500"/>
    <s v="I"/>
    <s v="LBP OUTLANDER LTD"/>
    <s v="I - LBP OUTLANDER LTD"/>
    <x v="1558"/>
    <x v="0"/>
    <s v="Lottery"/>
    <x v="1"/>
    <b v="1"/>
    <n v="42500"/>
    <x v="0"/>
  </r>
  <r>
    <s v="L-400-0400"/>
    <s v="RBS Current Account (Lottery)"/>
    <s v="05"/>
    <s v="AP-PY"/>
    <x v="70"/>
    <s v="000000006113"/>
    <n v="1297"/>
    <s v="5514-56"/>
    <n v="0"/>
    <n v="7425"/>
    <s v="IMAG001-Maggie's Cancer Caring Centres"/>
    <n v="-7425"/>
    <n v="7425"/>
    <x v="1"/>
    <n v="7425"/>
    <s v="I"/>
    <s v="Maggie's Cancer Caring Centres"/>
    <s v="I - Maggie's Cancer Caring Centres"/>
    <x v="1559"/>
    <x v="0"/>
    <s v="Lottery"/>
    <x v="1"/>
    <b v="0"/>
    <n v="7425"/>
    <x v="1"/>
  </r>
  <r>
    <s v="L-400-0400"/>
    <s v="RBS Current Account (Lottery)"/>
    <s v="05"/>
    <s v="AP-PY"/>
    <x v="70"/>
    <s v="000000006114"/>
    <n v="1297"/>
    <s v="5514-57"/>
    <n v="0"/>
    <n v="8740"/>
    <s v="IMAR002-Marc Brew"/>
    <n v="-8740"/>
    <n v="8740"/>
    <x v="1"/>
    <n v="8740"/>
    <s v="I"/>
    <s v="Marc Brew"/>
    <s v="I - Marc Brew"/>
    <x v="1134"/>
    <x v="0"/>
    <s v="Lottery"/>
    <x v="1"/>
    <b v="0"/>
    <n v="29040"/>
    <x v="0"/>
  </r>
  <r>
    <s v="L-400-0400"/>
    <s v="RBS Current Account (Lottery)"/>
    <s v="05"/>
    <s v="AP-PY"/>
    <x v="70"/>
    <s v="000000006115"/>
    <n v="1297"/>
    <s v="5514-58"/>
    <n v="0"/>
    <n v="2875"/>
    <s v="IMCK001-McKenzie Sawers Duo"/>
    <n v="-2875"/>
    <n v="2875"/>
    <x v="1"/>
    <n v="2875"/>
    <s v="I"/>
    <s v="McKenzie Sawers Duo"/>
    <s v="I - McKenzie Sawers Duo"/>
    <x v="1560"/>
    <x v="0"/>
    <s v="Lottery"/>
    <x v="1"/>
    <b v="0"/>
    <n v="2875"/>
    <x v="1"/>
  </r>
  <r>
    <s v="L-400-0400"/>
    <s v="RBS Current Account (Lottery)"/>
    <s v="05"/>
    <s v="AP-PY"/>
    <x v="70"/>
    <s v="000000006116"/>
    <n v="1297"/>
    <s v="5514-59"/>
    <n v="0"/>
    <n v="500"/>
    <s v="INEI003-Neil Rolland"/>
    <n v="-500"/>
    <n v="500"/>
    <x v="1"/>
    <n v="500"/>
    <s v="I"/>
    <s v="Neil Rolland"/>
    <s v="I - Neil Rolland"/>
    <x v="1561"/>
    <x v="0"/>
    <s v="Lottery"/>
    <x v="1"/>
    <b v="0"/>
    <n v="500"/>
    <x v="1"/>
  </r>
  <r>
    <s v="L-400-0400"/>
    <s v="RBS Current Account (Lottery)"/>
    <s v="05"/>
    <s v="AP-PY"/>
    <x v="70"/>
    <s v="000000006117"/>
    <n v="1297"/>
    <s v="5514-60"/>
    <n v="0"/>
    <n v="3500"/>
    <s v="ISTA009-Stammer Productions  (Colette Sadler)"/>
    <n v="-3500"/>
    <n v="3500"/>
    <x v="1"/>
    <n v="3500"/>
    <s v="I"/>
    <s v="Stammer Productions (Colette Sadler)"/>
    <s v="I - Stammer Productions (Colette Sadler)"/>
    <x v="1177"/>
    <x v="0"/>
    <s v="Lottery"/>
    <x v="1"/>
    <b v="0"/>
    <n v="17500"/>
    <x v="1"/>
  </r>
  <r>
    <s v="L-400-0400"/>
    <s v="RBS Current Account (Lottery)"/>
    <s v="05"/>
    <s v="AP-PY"/>
    <x v="70"/>
    <s v="000000006118"/>
    <n v="1297"/>
    <s v="5514-61"/>
    <n v="0"/>
    <n v="120000"/>
    <s v="ITOM005-Tommy's Honor Productions Ltd"/>
    <n v="-120000"/>
    <n v="120000"/>
    <x v="1"/>
    <n v="120000"/>
    <s v="I"/>
    <s v="Tommy's Honor Productions Ltd"/>
    <s v="I - Tommy's Honor Productions Ltd"/>
    <x v="1410"/>
    <x v="0"/>
    <s v="Lottery"/>
    <x v="1"/>
    <b v="1"/>
    <n v="380000"/>
    <x v="0"/>
  </r>
  <r>
    <s v="L-400-0400"/>
    <s v="RBS Current Account (Lottery)"/>
    <s v="05"/>
    <s v="AP-PY"/>
    <x v="70"/>
    <s v="000000006119"/>
    <n v="1297"/>
    <s v="5514-62"/>
    <n v="0"/>
    <n v="10000"/>
    <s v="IUNI005-University of the Highlands &amp; Islands   (Moray Colle"/>
    <n v="-10000"/>
    <n v="10000"/>
    <x v="1"/>
    <n v="10000"/>
    <s v="I"/>
    <s v="University of the Highlands &amp; Islands (Moray Colle"/>
    <s v="I - University of the Highlands &amp; Islands (Moray Colle"/>
    <x v="593"/>
    <x v="0"/>
    <s v="Lottery"/>
    <x v="1"/>
    <b v="0"/>
    <n v="73750"/>
    <x v="0"/>
  </r>
  <r>
    <s v="L-400-0400"/>
    <s v="RBS Current Account (Lottery)"/>
    <s v="05"/>
    <s v="AP-PY"/>
    <x v="70"/>
    <s v="000000006120"/>
    <n v="1297"/>
    <s v="5514-63"/>
    <n v="0"/>
    <n v="15000"/>
    <s v="IVOX001-Vox Motus"/>
    <n v="-15000"/>
    <n v="15000"/>
    <x v="1"/>
    <n v="15000"/>
    <s v="I"/>
    <s v="Vox Motus"/>
    <s v="I - Vox Motus"/>
    <x v="525"/>
    <x v="0"/>
    <s v="Lottery"/>
    <x v="1"/>
    <b v="0"/>
    <n v="126950"/>
    <x v="0"/>
  </r>
  <r>
    <s v="L-400-0400"/>
    <s v="RBS Current Account (Lottery)"/>
    <s v="05"/>
    <s v="AP-PY"/>
    <x v="64"/>
    <s v="000000006121"/>
    <n v="1305"/>
    <s v="5523-7"/>
    <n v="0"/>
    <n v="18000"/>
    <s v="TEDI107-Edinburgh International Television Festival L"/>
    <n v="-18000"/>
    <n v="18000"/>
    <x v="1"/>
    <n v="18000"/>
    <s v="T"/>
    <s v="Edinburgh International Television Festival L"/>
    <s v="T - Edinburgh International Television Festival L"/>
    <x v="699"/>
    <x v="0"/>
    <s v="Lottery"/>
    <x v="2"/>
    <b v="0"/>
    <n v="24000"/>
    <x v="1"/>
  </r>
  <r>
    <s v="L-400-0400"/>
    <s v="RBS Current Account (Lottery)"/>
    <s v="05"/>
    <s v="AP-PY"/>
    <x v="64"/>
    <s v="000000006125"/>
    <n v="1305"/>
    <s v="5523-8"/>
    <n v="0"/>
    <n v="30225.599999999999"/>
    <s v="TPIN101-Pinsent Masons LLP"/>
    <n v="-30225.599999999999"/>
    <n v="30225.599999999999"/>
    <x v="1"/>
    <n v="30225.599999999999"/>
    <s v="T"/>
    <s v="Pinsent Masons LLP"/>
    <s v="T - Pinsent Masons LLP"/>
    <x v="1145"/>
    <x v="24"/>
    <s v="Lottery"/>
    <x v="2"/>
    <b v="1"/>
    <n v="122180.4"/>
    <x v="0"/>
  </r>
  <r>
    <s v="L-400-0400"/>
    <s v="RBS Current Account (Lottery)"/>
    <s v="05"/>
    <s v="AP-PY"/>
    <x v="64"/>
    <s v="000000006126"/>
    <n v="1305"/>
    <s v="5523-9"/>
    <n v="0"/>
    <n v="6000"/>
    <s v="TSUS100-SURFScotlandsIndependentRegenerationNe"/>
    <n v="-6000"/>
    <n v="6000"/>
    <x v="1"/>
    <n v="6000"/>
    <s v="T"/>
    <s v="SURFScotlandsIndependentRegenerationNe"/>
    <s v="T - SURFScotlandsIndependentRegenerationNe"/>
    <x v="1562"/>
    <x v="0"/>
    <s v="Lottery"/>
    <x v="2"/>
    <b v="0"/>
    <n v="6480"/>
    <x v="1"/>
  </r>
  <r>
    <s v="L-400-0400"/>
    <s v="RBS Current Account (Lottery)"/>
    <s v="05"/>
    <s v="AP-PY"/>
    <x v="66"/>
    <s v="000000006127"/>
    <n v="1314"/>
    <s v="5534-51"/>
    <n v="0"/>
    <n v="250"/>
    <s v="G100062-Steven Fraser"/>
    <n v="-250"/>
    <n v="250"/>
    <x v="1"/>
    <n v="250"/>
    <s v="G"/>
    <s v="Steven Fraser"/>
    <s v="G - Steven Fraser"/>
    <x v="1563"/>
    <x v="0"/>
    <s v="Lottery"/>
    <x v="1"/>
    <b v="0"/>
    <n v="250"/>
    <x v="1"/>
  </r>
  <r>
    <s v="L-400-0400"/>
    <s v="RBS Current Account (Lottery)"/>
    <s v="05"/>
    <s v="AP-PY"/>
    <x v="66"/>
    <s v="000000006128"/>
    <n v="1314"/>
    <s v="5534-52"/>
    <n v="0"/>
    <n v="24545.9"/>
    <s v="G100199-Glasgow Women's Library"/>
    <n v="-24545.9"/>
    <n v="24545.9"/>
    <x v="1"/>
    <n v="24545.9"/>
    <s v="G"/>
    <s v="Glasgow Women's Library"/>
    <s v="G - Glasgow Women's Library"/>
    <x v="1050"/>
    <x v="0"/>
    <s v="Lottery"/>
    <x v="1"/>
    <b v="0"/>
    <n v="156607.41999999998"/>
    <x v="0"/>
  </r>
  <r>
    <s v="L-400-0400"/>
    <s v="RBS Current Account (Lottery)"/>
    <s v="05"/>
    <s v="AP-PY"/>
    <x v="66"/>
    <s v="000000006129"/>
    <n v="1314"/>
    <s v="5534-53"/>
    <n v="0"/>
    <n v="990"/>
    <s v="G100202-Indepen-dance"/>
    <n v="-990"/>
    <n v="990"/>
    <x v="1"/>
    <n v="990"/>
    <s v="G"/>
    <s v="Indepen-dance"/>
    <s v="G - Indepen-dance"/>
    <x v="1052"/>
    <x v="0"/>
    <s v="Lottery"/>
    <x v="1"/>
    <b v="0"/>
    <n v="107240"/>
    <x v="0"/>
  </r>
  <r>
    <s v="L-400-0400"/>
    <s v="RBS Current Account (Lottery)"/>
    <s v="05"/>
    <s v="AP-PY"/>
    <x v="66"/>
    <s v="000000006130"/>
    <n v="1314"/>
    <s v="5534-54"/>
    <n v="0"/>
    <n v="12760"/>
    <s v="G100239-Edinburgh Mela"/>
    <n v="-12760"/>
    <n v="12760"/>
    <x v="1"/>
    <n v="12760"/>
    <s v="G"/>
    <s v="Edinburgh Mela"/>
    <s v="G - Edinburgh Mela"/>
    <x v="1079"/>
    <x v="0"/>
    <s v="Lottery"/>
    <x v="1"/>
    <b v="0"/>
    <n v="98282"/>
    <x v="0"/>
  </r>
  <r>
    <s v="L-400-0400"/>
    <s v="RBS Current Account (Lottery)"/>
    <s v="05"/>
    <s v="AP-PY"/>
    <x v="66"/>
    <s v="000000006131"/>
    <n v="1314"/>
    <s v="5534-55"/>
    <n v="0"/>
    <n v="1097.67"/>
    <s v="G100240-West Dunbartonshire Council"/>
    <n v="-1097.67"/>
    <n v="1097.67"/>
    <x v="1"/>
    <n v="1097.67"/>
    <s v="G"/>
    <s v="West Dunbartonshire Council"/>
    <s v="G - West Dunbartonshire Council"/>
    <x v="1105"/>
    <x v="0"/>
    <s v="Lottery"/>
    <x v="1"/>
    <b v="0"/>
    <n v="5797.67"/>
    <x v="1"/>
  </r>
  <r>
    <s v="L-400-0400"/>
    <s v="RBS Current Account (Lottery)"/>
    <s v="05"/>
    <s v="AP-PY"/>
    <x v="66"/>
    <s v="000000006132"/>
    <n v="1314"/>
    <s v="5534-56"/>
    <n v="0"/>
    <n v="3120"/>
    <s v="G100249-Robert Rae"/>
    <n v="-3120"/>
    <n v="3120"/>
    <x v="1"/>
    <n v="3120"/>
    <s v="G"/>
    <s v="Robert Rae"/>
    <s v="G - Robert Rae"/>
    <x v="1114"/>
    <x v="0"/>
    <s v="Lottery"/>
    <x v="1"/>
    <b v="0"/>
    <n v="12610"/>
    <x v="1"/>
  </r>
  <r>
    <s v="L-400-0400"/>
    <s v="RBS Current Account (Lottery)"/>
    <s v="05"/>
    <s v="AP-PY"/>
    <x v="66"/>
    <s v="000000006133"/>
    <n v="1314"/>
    <s v="5534-57"/>
    <n v="0"/>
    <n v="6577"/>
    <s v="G100251-Craignish Village Hall"/>
    <n v="-6577"/>
    <n v="6577"/>
    <x v="1"/>
    <n v="6577"/>
    <s v="G"/>
    <s v="Craignish Village Hall"/>
    <s v="G - Craignish Village Hall"/>
    <x v="1116"/>
    <x v="0"/>
    <s v="Lottery"/>
    <x v="1"/>
    <b v="0"/>
    <n v="11452"/>
    <x v="1"/>
  </r>
  <r>
    <s v="L-400-0400"/>
    <s v="RBS Current Account (Lottery)"/>
    <s v="05"/>
    <s v="AP-PY"/>
    <x v="66"/>
    <s v="000000006134"/>
    <n v="1314"/>
    <s v="5534-58"/>
    <n v="0"/>
    <n v="3000"/>
    <s v="G100313-Black &amp; White Publishing Ltd"/>
    <n v="-3000"/>
    <n v="3000"/>
    <x v="1"/>
    <n v="3000"/>
    <s v="G"/>
    <s v="Black &amp; White Publishing Ltd"/>
    <s v="G - Black &amp; White Publishing Ltd"/>
    <x v="1291"/>
    <x v="0"/>
    <s v="Lottery"/>
    <x v="1"/>
    <b v="0"/>
    <n v="32041.3"/>
    <x v="0"/>
  </r>
  <r>
    <s v="L-400-0400"/>
    <s v="RBS Current Account (Lottery)"/>
    <s v="05"/>
    <s v="AP-PY"/>
    <x v="66"/>
    <s v="000000006135"/>
    <n v="1314"/>
    <s v="5534-59"/>
    <n v="0"/>
    <n v="650"/>
    <s v="G100341-Scottish Saxophone Ensemble"/>
    <n v="-650"/>
    <n v="650"/>
    <x v="1"/>
    <n v="650"/>
    <s v="G"/>
    <s v="Scottish Saxophone Ensemble"/>
    <s v="G - Scottish Saxophone Ensemble"/>
    <x v="1346"/>
    <x v="0"/>
    <s v="Lottery"/>
    <x v="1"/>
    <b v="0"/>
    <n v="2600"/>
    <x v="1"/>
  </r>
  <r>
    <s v="L-400-0400"/>
    <s v="RBS Current Account (Lottery)"/>
    <s v="05"/>
    <s v="AP-PY"/>
    <x v="66"/>
    <s v="000000006136"/>
    <n v="1314"/>
    <s v="5534-60"/>
    <n v="0"/>
    <n v="12762.38"/>
    <s v="G100437-NHS Greater Glasgow and Clyde - Community Health Par"/>
    <n v="-12762.38"/>
    <n v="12762.38"/>
    <x v="1"/>
    <n v="12762.38"/>
    <s v="G"/>
    <s v="NHS Greater Glasgow and Clyde - Community Health Par"/>
    <s v="G - NHS Greater Glasgow and Clyde - Community Health Par"/>
    <x v="1534"/>
    <x v="0"/>
    <s v="Lottery"/>
    <x v="1"/>
    <b v="0"/>
    <n v="24012.379999999997"/>
    <x v="1"/>
  </r>
  <r>
    <s v="L-400-0400"/>
    <s v="RBS Current Account (Lottery)"/>
    <s v="05"/>
    <s v="AP-PY"/>
    <x v="66"/>
    <s v="000000006137"/>
    <n v="1314"/>
    <s v="5534-61"/>
    <n v="0"/>
    <n v="48267"/>
    <s v="G100453-Glenkens Community  and Arts Trust"/>
    <n v="-48267"/>
    <n v="48267"/>
    <x v="1"/>
    <n v="48267"/>
    <s v="G"/>
    <s v="Glenkens Community and Arts Trust"/>
    <s v="G - Glenkens Community and Arts Trust"/>
    <x v="1564"/>
    <x v="0"/>
    <s v="Lottery"/>
    <x v="1"/>
    <b v="1"/>
    <n v="48267"/>
    <x v="0"/>
  </r>
  <r>
    <s v="L-400-0400"/>
    <s v="RBS Current Account (Lottery)"/>
    <s v="05"/>
    <s v="AP-PY"/>
    <x v="66"/>
    <s v="000000006138"/>
    <n v="1314"/>
    <s v="5534-62"/>
    <n v="0"/>
    <n v="4125"/>
    <s v="G100454-Cambridge Live"/>
    <n v="-4125"/>
    <n v="4125"/>
    <x v="1"/>
    <n v="4125"/>
    <s v="G"/>
    <s v="Cambridge Live"/>
    <s v="G - Cambridge Live"/>
    <x v="1565"/>
    <x v="0"/>
    <s v="Lottery"/>
    <x v="1"/>
    <b v="0"/>
    <n v="4125"/>
    <x v="1"/>
  </r>
  <r>
    <s v="L-400-0400"/>
    <s v="RBS Current Account (Lottery)"/>
    <s v="05"/>
    <s v="AP-PY"/>
    <x v="66"/>
    <s v="000000006139"/>
    <n v="1314"/>
    <s v="5534-63"/>
    <n v="0"/>
    <n v="44033"/>
    <s v="G100455-Art Angel (Scotland) LTD"/>
    <n v="-44033"/>
    <n v="44033"/>
    <x v="1"/>
    <n v="44033"/>
    <s v="G"/>
    <s v="Art Angel (Scotland) LTD"/>
    <s v="G - Art Angel (Scotland) LTD"/>
    <x v="1566"/>
    <x v="0"/>
    <s v="Lottery"/>
    <x v="1"/>
    <b v="1"/>
    <n v="44033"/>
    <x v="0"/>
  </r>
  <r>
    <s v="L-400-0400"/>
    <s v="RBS Current Account (Lottery)"/>
    <s v="05"/>
    <s v="AP-PY"/>
    <x v="66"/>
    <s v="000000006140"/>
    <n v="1314"/>
    <s v="5534-64"/>
    <n v="0"/>
    <n v="6911"/>
    <s v="G100456-Luci Holland"/>
    <n v="-6911"/>
    <n v="6911"/>
    <x v="1"/>
    <n v="6911"/>
    <s v="G"/>
    <s v="Luci Holland"/>
    <s v="G - Luci Holland"/>
    <x v="1567"/>
    <x v="0"/>
    <s v="Lottery"/>
    <x v="1"/>
    <b v="0"/>
    <n v="9214"/>
    <x v="1"/>
  </r>
  <r>
    <s v="L-400-0400"/>
    <s v="RBS Current Account (Lottery)"/>
    <s v="05"/>
    <s v="AP-PY"/>
    <x v="66"/>
    <s v="000000006141"/>
    <n v="1314"/>
    <s v="5534-65"/>
    <n v="0"/>
    <n v="1275"/>
    <s v="G100457-East Ross Writers"/>
    <n v="-1275"/>
    <n v="1275"/>
    <x v="1"/>
    <n v="1275"/>
    <s v="G"/>
    <s v="East Ross Writers"/>
    <s v="G - East Ross Writers"/>
    <x v="1568"/>
    <x v="0"/>
    <s v="Lottery"/>
    <x v="1"/>
    <b v="0"/>
    <n v="1275"/>
    <x v="1"/>
  </r>
  <r>
    <s v="L-400-0400"/>
    <s v="RBS Current Account (Lottery)"/>
    <s v="05"/>
    <s v="AP-PY"/>
    <x v="66"/>
    <s v="000000006142"/>
    <n v="1314"/>
    <s v="5534-66"/>
    <n v="0"/>
    <n v="6258"/>
    <s v="G100458-Shane Connolly"/>
    <n v="-6258"/>
    <n v="6258"/>
    <x v="1"/>
    <n v="6258"/>
    <s v="G"/>
    <s v="Shane Connolly"/>
    <s v="G - Shane Connolly"/>
    <x v="1569"/>
    <x v="0"/>
    <s v="Lottery"/>
    <x v="1"/>
    <b v="0"/>
    <n v="7986.83"/>
    <x v="1"/>
  </r>
  <r>
    <s v="L-400-0400"/>
    <s v="RBS Current Account (Lottery)"/>
    <s v="05"/>
    <s v="AP-PY"/>
    <x v="66"/>
    <s v="000000006143"/>
    <n v="1314"/>
    <s v="5534-67"/>
    <n v="0"/>
    <n v="150"/>
    <s v="G100459-Chris Hutchings"/>
    <n v="-150"/>
    <n v="150"/>
    <x v="1"/>
    <n v="150"/>
    <s v="G"/>
    <s v="Chris Hutchings"/>
    <s v="G - Chris Hutchings"/>
    <x v="1570"/>
    <x v="0"/>
    <s v="Lottery"/>
    <x v="1"/>
    <b v="0"/>
    <n v="200"/>
    <x v="1"/>
  </r>
  <r>
    <s v="L-400-0400"/>
    <s v="RBS Current Account (Lottery)"/>
    <s v="05"/>
    <s v="AP-PY"/>
    <x v="66"/>
    <s v="000000006144"/>
    <n v="1314"/>
    <s v="5534-68"/>
    <n v="0"/>
    <n v="7088"/>
    <s v="G100460-Nick Turner"/>
    <n v="-7088"/>
    <n v="7088"/>
    <x v="1"/>
    <n v="7088"/>
    <s v="G"/>
    <s v="Nick Turner"/>
    <s v="G - Nick Turner"/>
    <x v="1571"/>
    <x v="0"/>
    <s v="Lottery"/>
    <x v="1"/>
    <b v="0"/>
    <n v="9154.27"/>
    <x v="1"/>
  </r>
  <r>
    <s v="L-400-0400"/>
    <s v="RBS Current Account (Lottery)"/>
    <s v="05"/>
    <s v="AP-PY"/>
    <x v="66"/>
    <s v="000000006145"/>
    <n v="1314"/>
    <s v="5534-69"/>
    <n v="0"/>
    <n v="6375"/>
    <s v="G100461-Alice McGrath"/>
    <n v="-6375"/>
    <n v="6375"/>
    <x v="1"/>
    <n v="6375"/>
    <s v="G"/>
    <s v="Alice McGrath"/>
    <s v="G - Alice McGrath"/>
    <x v="1572"/>
    <x v="0"/>
    <s v="Lottery"/>
    <x v="1"/>
    <b v="0"/>
    <n v="6375"/>
    <x v="1"/>
  </r>
  <r>
    <s v="L-400-0400"/>
    <s v="RBS Current Account (Lottery)"/>
    <s v="05"/>
    <s v="AP-PY"/>
    <x v="66"/>
    <s v="000000006146"/>
    <n v="1314"/>
    <s v="5534-70"/>
    <n v="0"/>
    <n v="9000"/>
    <s v="G100462-Luke Pell"/>
    <n v="-9000"/>
    <n v="9000"/>
    <x v="1"/>
    <n v="9000"/>
    <s v="G"/>
    <s v="Luke Pell"/>
    <s v="G - Luke Pell"/>
    <x v="1573"/>
    <x v="0"/>
    <s v="Lottery"/>
    <x v="1"/>
    <b v="0"/>
    <n v="9000"/>
    <x v="1"/>
  </r>
  <r>
    <s v="L-400-0400"/>
    <s v="RBS Current Account (Lottery)"/>
    <s v="05"/>
    <s v="AP-PY"/>
    <x v="66"/>
    <s v="000000006147"/>
    <n v="1314"/>
    <s v="5534-71"/>
    <n v="0"/>
    <n v="7500"/>
    <s v="IBIR001-Birlinn Ltd"/>
    <n v="-7500"/>
    <n v="7500"/>
    <x v="1"/>
    <n v="7500"/>
    <s v="I"/>
    <s v="Birlinn Ltd"/>
    <s v="I - Birlinn Ltd"/>
    <x v="1574"/>
    <x v="0"/>
    <s v="Lottery"/>
    <x v="1"/>
    <b v="0"/>
    <n v="7500"/>
    <x v="1"/>
  </r>
  <r>
    <s v="L-400-0400"/>
    <s v="RBS Current Account (Lottery)"/>
    <s v="05"/>
    <s v="AP-PY"/>
    <x v="66"/>
    <s v="000000006148"/>
    <n v="1314"/>
    <s v="5534-72"/>
    <n v="0"/>
    <n v="9205"/>
    <s v="ICIT001-Citizens Theatre"/>
    <n v="-9205"/>
    <n v="9205"/>
    <x v="1"/>
    <n v="9205"/>
    <s v="I"/>
    <s v="Citizens Theatre"/>
    <s v="I - Citizens Theatre"/>
    <x v="1126"/>
    <x v="0"/>
    <s v="Lottery"/>
    <x v="1"/>
    <b v="0"/>
    <n v="22125.09"/>
    <x v="1"/>
  </r>
  <r>
    <s v="L-400-0400"/>
    <s v="RBS Current Account (Lottery)"/>
    <s v="05"/>
    <s v="AP-PY"/>
    <x v="66"/>
    <s v="000000006149"/>
    <n v="1314"/>
    <s v="5534-73"/>
    <n v="0"/>
    <n v="6250"/>
    <s v="ICIT003-Citymoves Dance Agency"/>
    <n v="-6250"/>
    <n v="6250"/>
    <x v="1"/>
    <n v="6250"/>
    <s v="I"/>
    <s v="Citymoves Dance Agency"/>
    <s v="I - Citymoves Dance Agency"/>
    <x v="1575"/>
    <x v="0"/>
    <s v="Lottery"/>
    <x v="1"/>
    <b v="0"/>
    <n v="6250"/>
    <x v="1"/>
  </r>
  <r>
    <s v="L-400-0400"/>
    <s v="RBS Current Account (Lottery)"/>
    <s v="05"/>
    <s v="AP-PY"/>
    <x v="66"/>
    <s v="000000006150"/>
    <n v="1314"/>
    <s v="5534-74"/>
    <n v="0"/>
    <n v="26564.5"/>
    <s v="ICOM002-Comar"/>
    <n v="-26564.5"/>
    <n v="26564.5"/>
    <x v="1"/>
    <n v="26564.5"/>
    <s v="I"/>
    <s v="Comar"/>
    <s v="I - Comar"/>
    <x v="1083"/>
    <x v="0"/>
    <s v="Lottery"/>
    <x v="1"/>
    <b v="1"/>
    <n v="97700.849999999991"/>
    <x v="0"/>
  </r>
  <r>
    <s v="L-400-0400"/>
    <s v="RBS Current Account (Lottery)"/>
    <s v="05"/>
    <s v="AP-PY"/>
    <x v="66"/>
    <s v="000000006151"/>
    <n v="1314"/>
    <s v="5534-75"/>
    <n v="0"/>
    <n v="1875"/>
    <s v="ICON007-CONNECTfilm Ltd"/>
    <n v="-1875"/>
    <n v="1875"/>
    <x v="1"/>
    <n v="1875"/>
    <s v="I"/>
    <s v="CONNECTfilm Ltd"/>
    <s v="I - CONNECTfilm Ltd"/>
    <x v="1399"/>
    <x v="0"/>
    <s v="Lottery"/>
    <x v="1"/>
    <b v="0"/>
    <n v="9938"/>
    <x v="1"/>
  </r>
  <r>
    <s v="L-400-0400"/>
    <s v="RBS Current Account (Lottery)"/>
    <s v="05"/>
    <s v="AP-PY"/>
    <x v="66"/>
    <s v="000000006152"/>
    <n v="1314"/>
    <s v="5534-76"/>
    <n v="0"/>
    <n v="814"/>
    <s v="IDUN002-Dundee Rep Theatre Ltd"/>
    <n v="-814"/>
    <n v="814"/>
    <x v="1"/>
    <n v="814"/>
    <s v="I"/>
    <s v="Dundee Rep Theatre Ltd"/>
    <s v="I - Dundee Rep Theatre Ltd"/>
    <x v="1299"/>
    <x v="0"/>
    <s v="Lottery"/>
    <x v="1"/>
    <b v="0"/>
    <n v="38301"/>
    <x v="0"/>
  </r>
  <r>
    <s v="L-400-0400"/>
    <s v="RBS Current Account (Lottery)"/>
    <s v="05"/>
    <s v="AP-PY"/>
    <x v="66"/>
    <s v="000000006153"/>
    <n v="1314"/>
    <s v="5534-77"/>
    <n v="0"/>
    <n v="35925"/>
    <s v="IDUN003-Dundee Repertory Theatre Ltd"/>
    <n v="-35925"/>
    <n v="35925"/>
    <x v="1"/>
    <n v="35925"/>
    <s v="I"/>
    <s v="Dundee Repertory Theatre Ltd"/>
    <s v="I - Dundee Repertory Theatre Ltd"/>
    <x v="1299"/>
    <x v="0"/>
    <s v="Lottery"/>
    <x v="1"/>
    <b v="1"/>
    <n v="38301"/>
    <x v="0"/>
  </r>
  <r>
    <s v="L-400-0400"/>
    <s v="RBS Current Account (Lottery)"/>
    <s v="05"/>
    <s v="AP-PY"/>
    <x v="66"/>
    <s v="000000006154"/>
    <n v="1314"/>
    <s v="5534-78"/>
    <n v="0"/>
    <n v="1250"/>
    <s v="IFIO006-Fiona Karen Alexander"/>
    <n v="-1250"/>
    <n v="1250"/>
    <x v="1"/>
    <n v="1250"/>
    <s v="I"/>
    <s v="Fiona Karen Alexander"/>
    <s v="I - Fiona Karen Alexander"/>
    <x v="1576"/>
    <x v="0"/>
    <s v="Lottery"/>
    <x v="1"/>
    <b v="0"/>
    <n v="1250"/>
    <x v="1"/>
  </r>
  <r>
    <s v="L-400-0400"/>
    <s v="RBS Current Account (Lottery)"/>
    <s v="05"/>
    <s v="AP-PY"/>
    <x v="66"/>
    <s v="000000006155"/>
    <n v="1314"/>
    <s v="5534-79"/>
    <n v="0"/>
    <n v="3038"/>
    <s v="IHOP004-Hopscotch Films Ltd"/>
    <n v="-3038"/>
    <n v="3038"/>
    <x v="1"/>
    <n v="3038"/>
    <s v="I"/>
    <s v="Hopscotch Films Ltd"/>
    <s v="I - Hopscotch Films Ltd"/>
    <x v="1577"/>
    <x v="0"/>
    <s v="Lottery"/>
    <x v="1"/>
    <b v="0"/>
    <n v="107376"/>
    <x v="0"/>
  </r>
  <r>
    <s v="L-400-0400"/>
    <s v="RBS Current Account (Lottery)"/>
    <s v="05"/>
    <s v="AP-PY"/>
    <x v="66"/>
    <s v="000000006156"/>
    <n v="1314"/>
    <s v="5534-80"/>
    <n v="0"/>
    <n v="1250"/>
    <s v="IJAN008-Jane Dickson"/>
    <n v="-1250"/>
    <n v="1250"/>
    <x v="1"/>
    <n v="1250"/>
    <s v="I"/>
    <s v="Jane Dickson"/>
    <s v="I - Jane Dickson"/>
    <x v="1578"/>
    <x v="0"/>
    <s v="Lottery"/>
    <x v="1"/>
    <b v="0"/>
    <n v="1250"/>
    <x v="1"/>
  </r>
  <r>
    <s v="L-400-0400"/>
    <s v="RBS Current Account (Lottery)"/>
    <s v="05"/>
    <s v="AP-PY"/>
    <x v="66"/>
    <s v="000000006157"/>
    <n v="1314"/>
    <s v="5534-81"/>
    <n v="0"/>
    <n v="1000"/>
    <s v="IKEN003-Ken Petrie"/>
    <n v="-1000"/>
    <n v="1000"/>
    <x v="1"/>
    <n v="1000"/>
    <s v="I"/>
    <s v="Ken Petrie"/>
    <s v="I - Ken Petrie"/>
    <x v="1361"/>
    <x v="0"/>
    <s v="Lottery"/>
    <x v="1"/>
    <b v="0"/>
    <n v="2500"/>
    <x v="1"/>
  </r>
  <r>
    <s v="L-400-0400"/>
    <s v="RBS Current Account (Lottery)"/>
    <s v="05"/>
    <s v="AP-PY"/>
    <x v="66"/>
    <s v="000000006158"/>
    <n v="1314"/>
    <s v="5534-82"/>
    <n v="0"/>
    <n v="5902"/>
    <s v="ILAT001-Lateral Lab    (Elizabeth Ogilvie)"/>
    <n v="-5902"/>
    <n v="5902"/>
    <x v="1"/>
    <n v="5902"/>
    <s v="I"/>
    <s v="Lateral Lab (Elizabeth Ogilvie)"/>
    <s v="I - Lateral Lab (Elizabeth Ogilvie)"/>
    <x v="1579"/>
    <x v="0"/>
    <s v="Lottery"/>
    <x v="1"/>
    <b v="0"/>
    <n v="5902"/>
    <x v="1"/>
  </r>
  <r>
    <s v="L-400-0400"/>
    <s v="RBS Current Account (Lottery)"/>
    <s v="05"/>
    <s v="AP-PY"/>
    <x v="66"/>
    <s v="000000006159"/>
    <n v="1314"/>
    <s v="5534-83"/>
    <n v="0"/>
    <n v="30000"/>
    <s v="IMON003-Moniack Mhor Limited"/>
    <n v="-30000"/>
    <n v="30000"/>
    <x v="1"/>
    <n v="30000"/>
    <s v="I"/>
    <s v="Moniack Mhor Limited"/>
    <s v="I - Moniack Mhor Limited"/>
    <x v="1580"/>
    <x v="0"/>
    <s v="Lottery"/>
    <x v="1"/>
    <b v="1"/>
    <n v="30000"/>
    <x v="0"/>
  </r>
  <r>
    <s v="L-400-0400"/>
    <s v="RBS Current Account (Lottery)"/>
    <s v="05"/>
    <s v="AP-PY"/>
    <x v="66"/>
    <s v="000000006160"/>
    <n v="1314"/>
    <s v="5534-84"/>
    <n v="0"/>
    <n v="11250"/>
    <s v="IMON004-Montrose Pictures Ltd"/>
    <n v="-11250"/>
    <n v="11250"/>
    <x v="1"/>
    <n v="11250"/>
    <s v="I"/>
    <s v="Montrose Pictures Ltd"/>
    <s v="I - Montrose Pictures Ltd"/>
    <x v="1093"/>
    <x v="0"/>
    <s v="Lottery"/>
    <x v="1"/>
    <b v="0"/>
    <n v="44625"/>
    <x v="0"/>
  </r>
  <r>
    <s v="L-400-0400"/>
    <s v="RBS Current Account (Lottery)"/>
    <s v="05"/>
    <s v="AP-PY"/>
    <x v="66"/>
    <s v="000000006161"/>
    <n v="1314"/>
    <s v="5534-85"/>
    <n v="0"/>
    <n v="3078.05"/>
    <s v="IPAR003-Paragon Ensemble"/>
    <n v="-3078.05"/>
    <n v="3078.05"/>
    <x v="1"/>
    <n v="3078.05"/>
    <s v="I"/>
    <s v="Paragon Ensemble"/>
    <s v="I - Paragon Ensemble"/>
    <x v="1581"/>
    <x v="0"/>
    <s v="Lottery"/>
    <x v="1"/>
    <b v="0"/>
    <n v="3078.05"/>
    <x v="1"/>
  </r>
  <r>
    <s v="L-400-0400"/>
    <s v="RBS Current Account (Lottery)"/>
    <s v="05"/>
    <s v="AP-PY"/>
    <x v="66"/>
    <s v="000000006162"/>
    <n v="1314"/>
    <s v="5534-86"/>
    <n v="0"/>
    <n v="7500"/>
    <s v="IPER002-Perth &amp; Kinross Council"/>
    <n v="-7500"/>
    <n v="7500"/>
    <x v="1"/>
    <n v="7500"/>
    <s v="I"/>
    <s v="Perth &amp; Kinross Council"/>
    <s v="I - Perth &amp; Kinross Council"/>
    <x v="589"/>
    <x v="0"/>
    <s v="Lottery"/>
    <x v="1"/>
    <b v="0"/>
    <n v="311161"/>
    <x v="0"/>
  </r>
  <r>
    <s v="L-400-0400"/>
    <s v="RBS Current Account (Lottery)"/>
    <s v="05"/>
    <s v="AP-PY"/>
    <x v="66"/>
    <s v="000000006163"/>
    <n v="1314"/>
    <s v="5534-87"/>
    <n v="0"/>
    <n v="5375"/>
    <s v="ISCO009-Scottish Book Trust"/>
    <n v="-5375"/>
    <n v="5375"/>
    <x v="1"/>
    <n v="5375"/>
    <s v="I"/>
    <s v="Scottish Book Trust"/>
    <s v="I - Scottish Book Trust"/>
    <x v="1138"/>
    <x v="0"/>
    <s v="Lottery"/>
    <x v="1"/>
    <b v="0"/>
    <n v="257315"/>
    <x v="0"/>
  </r>
  <r>
    <s v="L-400-0400"/>
    <s v="RBS Current Account (Lottery)"/>
    <s v="05"/>
    <s v="AP-PY"/>
    <x v="66"/>
    <s v="000000006164"/>
    <n v="1314"/>
    <s v="5534-88"/>
    <n v="0"/>
    <n v="10000"/>
    <s v="ISDI003-SDI Productions Ltd"/>
    <n v="-10000"/>
    <n v="10000"/>
    <x v="1"/>
    <n v="10000"/>
    <s v="I"/>
    <s v="SDI Productions Ltd"/>
    <s v="I - SDI Productions Ltd"/>
    <x v="1098"/>
    <x v="0"/>
    <s v="Lottery"/>
    <x v="1"/>
    <b v="0"/>
    <n v="329625"/>
    <x v="0"/>
  </r>
  <r>
    <s v="L-400-0400"/>
    <s v="RBS Current Account (Lottery)"/>
    <s v="05"/>
    <s v="AP-PY"/>
    <x v="66"/>
    <s v="000000006165"/>
    <n v="1314"/>
    <s v="5534-89"/>
    <n v="0"/>
    <n v="4563"/>
    <s v="ISHE001-Shetland Arts Development Agency"/>
    <n v="-4563"/>
    <n v="4563"/>
    <x v="1"/>
    <n v="4563"/>
    <s v="I"/>
    <s v="Shetland Arts Development Agency"/>
    <s v="I - Shetland Arts Development Agency"/>
    <x v="1276"/>
    <x v="0"/>
    <s v="Lottery"/>
    <x v="1"/>
    <b v="0"/>
    <n v="58563"/>
    <x v="0"/>
  </r>
  <r>
    <s v="L-400-0400"/>
    <s v="RBS Current Account (Lottery)"/>
    <s v="05"/>
    <s v="AP-PY"/>
    <x v="66"/>
    <s v="000000006166"/>
    <n v="1314"/>
    <s v="5534-90"/>
    <n v="0"/>
    <n v="43300"/>
    <s v="ISIG035-Sigma Films"/>
    <n v="-43300"/>
    <n v="43300"/>
    <x v="1"/>
    <n v="43300"/>
    <s v="I"/>
    <s v="Sigma Films"/>
    <s v="I - Sigma Films"/>
    <x v="1099"/>
    <x v="0"/>
    <s v="Lottery"/>
    <x v="1"/>
    <b v="1"/>
    <n v="285930"/>
    <x v="0"/>
  </r>
  <r>
    <s v="L-400-0400"/>
    <s v="RBS Current Account (Lottery)"/>
    <s v="05"/>
    <s v="AP-PY"/>
    <x v="66"/>
    <s v="000000006167"/>
    <n v="1314"/>
    <s v="5534-91"/>
    <n v="0"/>
    <n v="20700"/>
    <s v="ISYN002-Synchronicity Films Ltd"/>
    <n v="-20700"/>
    <n v="20700"/>
    <x v="1"/>
    <n v="20700"/>
    <s v="I"/>
    <s v="Synchronicity Films Ltd"/>
    <s v="I - Synchronicity Films Ltd"/>
    <x v="1365"/>
    <x v="0"/>
    <s v="Lottery"/>
    <x v="1"/>
    <b v="0"/>
    <n v="53200"/>
    <x v="0"/>
  </r>
  <r>
    <s v="L-400-0400"/>
    <s v="RBS Current Account (Lottery)"/>
    <s v="05"/>
    <s v="AP-PY"/>
    <x v="66"/>
    <s v="000000006168"/>
    <n v="1314"/>
    <s v="5534-92"/>
    <n v="0"/>
    <n v="10962"/>
    <s v="ITAT002-Tattiemoon Ltd"/>
    <n v="-10962"/>
    <n v="10962"/>
    <x v="1"/>
    <n v="10962"/>
    <s v="I"/>
    <s v="Tattiemoon Ltd"/>
    <s v="I - Tattiemoon Ltd"/>
    <x v="1277"/>
    <x v="0"/>
    <s v="Lottery"/>
    <x v="1"/>
    <b v="0"/>
    <n v="15741"/>
    <x v="1"/>
  </r>
  <r>
    <s v="L-400-0400"/>
    <s v="RBS Current Account (Lottery)"/>
    <s v="05"/>
    <s v="AP-PY"/>
    <x v="66"/>
    <s v="000000006169"/>
    <n v="1314"/>
    <s v="5534-93"/>
    <n v="0"/>
    <n v="11000"/>
    <s v="ITHE013-The Fruitmarket Gallery"/>
    <n v="-11000"/>
    <n v="11000"/>
    <x v="1"/>
    <n v="11000"/>
    <s v="I"/>
    <s v="The Fruitmarket Gallery"/>
    <s v="I - The Fruitmarket Gallery"/>
    <x v="1103"/>
    <x v="0"/>
    <s v="Lottery"/>
    <x v="1"/>
    <b v="0"/>
    <n v="110000"/>
    <x v="0"/>
  </r>
  <r>
    <s v="L-400-0400"/>
    <s v="RBS Current Account (Lottery)"/>
    <s v="05"/>
    <s v="AP-PY"/>
    <x v="66"/>
    <s v="000000006170"/>
    <n v="1314"/>
    <s v="5534-94"/>
    <n v="0"/>
    <n v="1170"/>
    <s v="ITRI003-Tricky Hat Productions"/>
    <n v="-1170"/>
    <n v="1170"/>
    <x v="1"/>
    <n v="1170"/>
    <s v="I"/>
    <s v="Tricky Hat Productions"/>
    <s v="I - Tricky Hat Productions"/>
    <x v="1582"/>
    <x v="0"/>
    <s v="Lottery"/>
    <x v="1"/>
    <b v="0"/>
    <n v="1170"/>
    <x v="1"/>
  </r>
  <r>
    <s v="L-400-0400"/>
    <s v="RBS Current Account (Lottery)"/>
    <s v="05"/>
    <s v="AP-PY"/>
    <x v="66"/>
    <s v="000000006171"/>
    <n v="1314"/>
    <s v="5534-95"/>
    <n v="0"/>
    <n v="1000"/>
    <s v="IUPH001-Up Helly Aa Ltd"/>
    <n v="-1000"/>
    <n v="1000"/>
    <x v="1"/>
    <n v="1000"/>
    <s v="I"/>
    <s v="Up Helly Aa Ltd"/>
    <s v="I - Up Helly Aa Ltd"/>
    <x v="1181"/>
    <x v="0"/>
    <s v="Lottery"/>
    <x v="1"/>
    <b v="0"/>
    <n v="236025"/>
    <x v="0"/>
  </r>
  <r>
    <s v="L-400-0400"/>
    <s v="RBS Current Account (Lottery)"/>
    <s v="05"/>
    <s v="AP-PY"/>
    <x v="66"/>
    <s v="000000006172"/>
    <n v="1314"/>
    <s v="5534-96"/>
    <n v="0"/>
    <n v="10083"/>
    <s v="IYOU004-Young Films Ltd  (Bannan Production)"/>
    <n v="-10083"/>
    <n v="10083"/>
    <x v="1"/>
    <n v="10083"/>
    <s v="I"/>
    <s v="Young Films Ltd (Bannan Production)"/>
    <s v="I - Young Films Ltd (Bannan Production)"/>
    <x v="1037"/>
    <x v="0"/>
    <s v="Lottery"/>
    <x v="1"/>
    <b v="0"/>
    <n v="373203"/>
    <x v="0"/>
  </r>
  <r>
    <s v="L-400-0400"/>
    <s v="RBS Current Account (Lottery)"/>
    <s v="05"/>
    <s v="AP-PY"/>
    <x v="66"/>
    <s v="000000006173"/>
    <n v="1314"/>
    <s v="5534-97"/>
    <n v="0"/>
    <n v="169.08"/>
    <s v="TCOS100-Cordia(Services) LLP"/>
    <n v="-169.08"/>
    <n v="169.08"/>
    <x v="1"/>
    <n v="169.08"/>
    <s v="T"/>
    <s v="Cordia(Services) LLP"/>
    <s v="T - Cordia(Services) LLP"/>
    <x v="1583"/>
    <x v="0"/>
    <s v="Lottery"/>
    <x v="2"/>
    <b v="0"/>
    <n v="169.08"/>
    <x v="1"/>
  </r>
  <r>
    <s v="L-400-0400"/>
    <s v="RBS Current Account (Lottery)"/>
    <s v="05"/>
    <s v="AP-PY"/>
    <x v="66"/>
    <s v="000000006174"/>
    <n v="1314"/>
    <s v="5534-98"/>
    <n v="0"/>
    <n v="257.2"/>
    <s v="TDUN101-Dundee Contemporary Arts"/>
    <n v="-257.2"/>
    <n v="257.2"/>
    <x v="1"/>
    <n v="257.2"/>
    <s v="T"/>
    <s v="Dundee Contemporary Arts"/>
    <s v="T - Dundee Contemporary Arts"/>
    <x v="374"/>
    <x v="0"/>
    <s v="Lottery"/>
    <x v="2"/>
    <b v="0"/>
    <n v="522.20000000000005"/>
    <x v="1"/>
  </r>
  <r>
    <s v="L-400-0400"/>
    <s v="RBS Current Account (Lottery)"/>
    <s v="05"/>
    <s v="AP-PY"/>
    <x v="66"/>
    <s v="000000006175"/>
    <n v="1314"/>
    <s v="5534-99"/>
    <n v="0"/>
    <n v="600"/>
    <s v="TEDI112-Edinburgh Festival Centre"/>
    <n v="-600"/>
    <n v="600"/>
    <x v="1"/>
    <n v="600"/>
    <s v="T"/>
    <s v="Edinburgh Festival Centre"/>
    <s v="T - Edinburgh Festival Centre"/>
    <x v="1584"/>
    <x v="0"/>
    <s v="Lottery"/>
    <x v="2"/>
    <b v="0"/>
    <n v="600"/>
    <x v="1"/>
  </r>
  <r>
    <s v="L-400-0400"/>
    <s v="RBS Current Account (Lottery)"/>
    <s v="05"/>
    <s v="AP-PY"/>
    <x v="66"/>
    <s v="000000006176"/>
    <n v="1314"/>
    <s v="5534-100"/>
    <n v="0"/>
    <n v="75"/>
    <s v="TPAU105-Paul Gorman"/>
    <n v="-75"/>
    <n v="75"/>
    <x v="1"/>
    <n v="75"/>
    <s v="T"/>
    <s v="Paul Gorman"/>
    <s v="T - Paul Gorman"/>
    <x v="1585"/>
    <x v="0"/>
    <s v="Lottery"/>
    <x v="2"/>
    <b v="0"/>
    <n v="75"/>
    <x v="1"/>
  </r>
  <r>
    <s v="L-400-0400"/>
    <s v="RBS Current Account (Lottery)"/>
    <s v="05"/>
    <s v="AR-PY"/>
    <x v="71"/>
    <s v="RBS55CI29846071"/>
    <n v="1295"/>
    <s v="5517-1"/>
    <n v="3347673.6"/>
    <n v="0"/>
    <s v="TNAT100-National Lottery Distribution Fund"/>
    <n v="3347673.6"/>
    <n v="3347673.6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05"/>
    <s v="AR-PY"/>
    <x v="65"/>
    <s v="60133505553494000N"/>
    <n v="1310"/>
    <s v="5531-1"/>
    <n v="7500"/>
    <n v="0"/>
    <s v="TTHP100-Tommy's Honor Productions Ltd"/>
    <n v="7500"/>
    <n v="7500"/>
    <x v="0"/>
    <n v="0"/>
    <s v="T"/>
    <s v="Tommy's Honor Productions Ltd"/>
    <s v="T - Tommy's Honor Productions Ltd"/>
    <x v="1586"/>
    <x v="0"/>
    <s v="Lottery"/>
    <x v="2"/>
    <b v="0"/>
    <n v="0"/>
    <x v="1"/>
  </r>
  <r>
    <s v="L-400-0400"/>
    <s v="RBS Current Account (Lottery)"/>
    <s v="05"/>
    <s v="AR-PY"/>
    <x v="72"/>
    <s v="RBSSE2I05338560"/>
    <n v="1312"/>
    <s v="5533-1"/>
    <n v="2861.53"/>
    <n v="0"/>
    <s v="TSTI100-Stichting Freeway Custody"/>
    <n v="2861.53"/>
    <n v="2861.53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05"/>
    <s v="BK-EN"/>
    <x v="63"/>
    <m/>
    <n v="1291"/>
    <s v="5512-1"/>
    <n v="0"/>
    <n v="10600"/>
    <m/>
    <n v="-10600"/>
    <n v="106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5"/>
    <s v="BK-EN"/>
    <x v="70"/>
    <m/>
    <n v="1298"/>
    <s v="5520-1"/>
    <n v="0"/>
    <n v="5000"/>
    <m/>
    <n v="-5000"/>
    <n v="5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5"/>
    <s v="BK-EN"/>
    <x v="70"/>
    <m/>
    <n v="1299"/>
    <s v="5521-1"/>
    <n v="5000"/>
    <n v="0"/>
    <m/>
    <n v="5000"/>
    <n v="5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5"/>
    <s v="BK-EN"/>
    <x v="70"/>
    <m/>
    <n v="1300"/>
    <s v="5522-1"/>
    <n v="5000"/>
    <n v="0"/>
    <m/>
    <n v="5000"/>
    <n v="5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5"/>
    <s v="BK-EN"/>
    <x v="72"/>
    <m/>
    <n v="1302"/>
    <s v="5524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5"/>
    <s v="BK-EN"/>
    <x v="73"/>
    <m/>
    <n v="1315"/>
    <s v="5536-1"/>
    <n v="0"/>
    <n v="2500000"/>
    <m/>
    <n v="-2500000"/>
    <n v="2500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5"/>
    <s v="BK-EN"/>
    <x v="67"/>
    <m/>
    <n v="1317"/>
    <s v="5538-1"/>
    <n v="0.4"/>
    <n v="0"/>
    <m/>
    <n v="0.4"/>
    <n v="0.4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5"/>
    <s v="GL-JE"/>
    <x v="63"/>
    <s v="Trinity Mirror duplicate payment"/>
    <n v="1292"/>
    <s v="5513-1"/>
    <n v="0"/>
    <n v="5000"/>
    <s v="Invoice 2182496"/>
    <n v="-5000"/>
    <n v="5000"/>
    <x v="0"/>
    <n v="0"/>
    <s v="I"/>
    <e v="#VALUE!"/>
    <e v="#VALUE!"/>
    <x v="0"/>
    <x v="0"/>
    <s v="Lottery"/>
    <x v="1"/>
    <b v="0"/>
    <n v="334393.72000000003"/>
    <x v="0"/>
  </r>
  <r>
    <s v="L-400-0400"/>
    <s v="RBS Current Account (Lottery)"/>
    <s v="06"/>
    <s v="AP-PY"/>
    <x v="75"/>
    <s v="000000006177"/>
    <n v="1325"/>
    <s v="5543-38"/>
    <n v="0"/>
    <n v="5750"/>
    <s v="G100033-Mahler Players"/>
    <n v="-5750"/>
    <n v="5750"/>
    <x v="1"/>
    <n v="5750"/>
    <s v="G"/>
    <s v="Mahler Players"/>
    <s v="G - Mahler Players"/>
    <x v="1513"/>
    <x v="0"/>
    <s v="Lottery"/>
    <x v="1"/>
    <b v="0"/>
    <n v="11268"/>
    <x v="1"/>
  </r>
  <r>
    <s v="L-400-0400"/>
    <s v="RBS Current Account (Lottery)"/>
    <s v="06"/>
    <s v="AP-PY"/>
    <x v="75"/>
    <s v="000000006178"/>
    <n v="1325"/>
    <s v="5543-39"/>
    <n v="0"/>
    <n v="3468"/>
    <s v="G100041-Film Mobile Scotland Ltd"/>
    <n v="-3468"/>
    <n v="3468"/>
    <x v="1"/>
    <n v="3468"/>
    <s v="G"/>
    <s v="Film Mobile Scotland Ltd"/>
    <s v="G - Film Mobile Scotland Ltd"/>
    <x v="1587"/>
    <x v="0"/>
    <s v="Lottery"/>
    <x v="1"/>
    <b v="0"/>
    <n v="12843"/>
    <x v="1"/>
  </r>
  <r>
    <s v="L-400-0400"/>
    <s v="RBS Current Account (Lottery)"/>
    <s v="06"/>
    <s v="AP-PY"/>
    <x v="75"/>
    <s v="000000006179"/>
    <n v="1325"/>
    <s v="5543-40"/>
    <n v="0"/>
    <n v="1128"/>
    <s v="G100046-@TheGlasgowJam"/>
    <n v="-1128"/>
    <n v="1128"/>
    <x v="1"/>
    <n v="1128"/>
    <s v="G"/>
    <s v="@TheGlasgowJam"/>
    <s v="G - @TheGlasgowJam"/>
    <x v="1588"/>
    <x v="0"/>
    <s v="Lottery"/>
    <x v="1"/>
    <b v="0"/>
    <n v="1128"/>
    <x v="1"/>
  </r>
  <r>
    <s v="L-400-0400"/>
    <s v="RBS Current Account (Lottery)"/>
    <s v="06"/>
    <s v="AP-PY"/>
    <x v="75"/>
    <s v="000000006180"/>
    <n v="1325"/>
    <s v="5543-41"/>
    <n v="0"/>
    <n v="250"/>
    <s v="G100289-BOOK GROUP"/>
    <n v="-250"/>
    <n v="250"/>
    <x v="1"/>
    <n v="250"/>
    <s v="G"/>
    <s v="BOOK GROUP"/>
    <s v="G - BOOK GROUP"/>
    <x v="1229"/>
    <x v="0"/>
    <s v="Lottery"/>
    <x v="1"/>
    <b v="0"/>
    <n v="1000"/>
    <x v="1"/>
  </r>
  <r>
    <s v="L-400-0400"/>
    <s v="RBS Current Account (Lottery)"/>
    <s v="06"/>
    <s v="AP-PY"/>
    <x v="75"/>
    <s v="000000006181"/>
    <n v="1325"/>
    <s v="5543-42"/>
    <n v="0"/>
    <n v="86250"/>
    <s v="G100316-Cultural Enterprise Office"/>
    <n v="-86250"/>
    <n v="86250"/>
    <x v="1"/>
    <n v="86250"/>
    <s v="G"/>
    <s v="Cultural Enterprise Office"/>
    <s v="G - Cultural Enterprise Office"/>
    <x v="950"/>
    <x v="0"/>
    <s v="Lottery"/>
    <x v="1"/>
    <b v="1"/>
    <n v="476200"/>
    <x v="0"/>
  </r>
  <r>
    <s v="L-400-0400"/>
    <s v="RBS Current Account (Lottery)"/>
    <s v="06"/>
    <s v="AP-PY"/>
    <x v="75"/>
    <s v="000000006182"/>
    <n v="1325"/>
    <s v="5543-43"/>
    <n v="0"/>
    <n v="500"/>
    <s v="G100348-Rachael Bradley"/>
    <n v="-500"/>
    <n v="500"/>
    <x v="1"/>
    <n v="500"/>
    <s v="G"/>
    <s v="Rachael Bradley"/>
    <s v="G - Rachael Bradley"/>
    <x v="1353"/>
    <x v="0"/>
    <s v="Lottery"/>
    <x v="1"/>
    <b v="0"/>
    <n v="4000"/>
    <x v="1"/>
  </r>
  <r>
    <s v="L-400-0400"/>
    <s v="RBS Current Account (Lottery)"/>
    <s v="06"/>
    <s v="AP-PY"/>
    <x v="75"/>
    <s v="000000006183"/>
    <n v="1325"/>
    <s v="5543-44"/>
    <n v="0"/>
    <n v="2250"/>
    <s v="G100350-Julia Taudevin"/>
    <n v="-2250"/>
    <n v="2250"/>
    <x v="1"/>
    <n v="2250"/>
    <s v="G"/>
    <s v="Julia Taudevin"/>
    <s v="G - Julia Taudevin"/>
    <x v="1370"/>
    <x v="0"/>
    <s v="Lottery"/>
    <x v="1"/>
    <b v="0"/>
    <n v="14570"/>
    <x v="1"/>
  </r>
  <r>
    <s v="L-400-0400"/>
    <s v="RBS Current Account (Lottery)"/>
    <s v="06"/>
    <s v="AP-PY"/>
    <x v="75"/>
    <s v="000000006184"/>
    <n v="1325"/>
    <s v="5543-45"/>
    <n v="0"/>
    <n v="18754.79"/>
    <s v="G100371-Culture Republic"/>
    <n v="-18754.79"/>
    <n v="18754.79"/>
    <x v="1"/>
    <n v="18754.79"/>
    <s v="G"/>
    <s v="Culture Republic"/>
    <s v="G - Culture Republic"/>
    <x v="1427"/>
    <x v="0"/>
    <s v="Lottery"/>
    <x v="1"/>
    <b v="0"/>
    <n v="368754.79000000004"/>
    <x v="0"/>
  </r>
  <r>
    <s v="L-400-0400"/>
    <s v="RBS Current Account (Lottery)"/>
    <s v="06"/>
    <s v="AP-PY"/>
    <x v="75"/>
    <s v="000000006185"/>
    <n v="1325"/>
    <s v="5543-46"/>
    <n v="0"/>
    <n v="8750"/>
    <s v="G100412-Small is Beautiful"/>
    <n v="-8750"/>
    <n v="8750"/>
    <x v="1"/>
    <n v="8750"/>
    <s v="G"/>
    <s v="Small is Beautiful"/>
    <s v="G - Small is Beautiful"/>
    <x v="1487"/>
    <x v="0"/>
    <s v="Lottery"/>
    <x v="1"/>
    <b v="0"/>
    <n v="20000"/>
    <x v="1"/>
  </r>
  <r>
    <s v="L-400-0400"/>
    <s v="RBS Current Account (Lottery)"/>
    <s v="06"/>
    <s v="AP-PY"/>
    <x v="75"/>
    <s v="000000006186"/>
    <n v="1325"/>
    <s v="5543-47"/>
    <n v="0"/>
    <n v="4291"/>
    <s v="G100463-Jo Pudelko"/>
    <n v="-4291"/>
    <n v="4291"/>
    <x v="1"/>
    <n v="4291"/>
    <s v="G"/>
    <s v="Jo Pudelko"/>
    <s v="G - Jo Pudelko"/>
    <x v="1589"/>
    <x v="0"/>
    <s v="Lottery"/>
    <x v="1"/>
    <b v="0"/>
    <n v="4291"/>
    <x v="1"/>
  </r>
  <r>
    <s v="L-400-0400"/>
    <s v="RBS Current Account (Lottery)"/>
    <s v="06"/>
    <s v="AP-PY"/>
    <x v="75"/>
    <s v="000000006187"/>
    <n v="1325"/>
    <s v="5543-48"/>
    <n v="0"/>
    <n v="10875"/>
    <s v="G100464-The Cumnock Tryst"/>
    <n v="-10875"/>
    <n v="10875"/>
    <x v="1"/>
    <n v="10875"/>
    <s v="G"/>
    <s v="The Cumnock Tryst"/>
    <s v="G - The Cumnock Tryst"/>
    <x v="1590"/>
    <x v="0"/>
    <s v="Lottery"/>
    <x v="1"/>
    <b v="0"/>
    <n v="12552.15"/>
    <x v="1"/>
  </r>
  <r>
    <s v="L-400-0400"/>
    <s v="RBS Current Account (Lottery)"/>
    <s v="06"/>
    <s v="AP-PY"/>
    <x v="75"/>
    <s v="000000006188"/>
    <n v="1325"/>
    <s v="5543-49"/>
    <n v="0"/>
    <n v="8625"/>
    <s v="G100465-Gillian Frame"/>
    <n v="-8625"/>
    <n v="8625"/>
    <x v="1"/>
    <n v="8625"/>
    <s v="G"/>
    <s v="Gillian Frame"/>
    <s v="G - Gillian Frame"/>
    <x v="1591"/>
    <x v="0"/>
    <s v="Lottery"/>
    <x v="1"/>
    <b v="0"/>
    <n v="8625"/>
    <x v="1"/>
  </r>
  <r>
    <s v="L-400-0400"/>
    <s v="RBS Current Account (Lottery)"/>
    <s v="06"/>
    <s v="AP-PY"/>
    <x v="75"/>
    <s v="000000006189"/>
    <n v="1325"/>
    <s v="5543-50"/>
    <n v="0"/>
    <n v="2625"/>
    <s v="G100466-St Andrews Voices"/>
    <n v="-2625"/>
    <n v="2625"/>
    <x v="1"/>
    <n v="2625"/>
    <s v="G"/>
    <s v="St Andrews Voices"/>
    <s v="G - St Andrews Voices"/>
    <x v="978"/>
    <x v="0"/>
    <s v="Lottery"/>
    <x v="1"/>
    <b v="0"/>
    <n v="11000"/>
    <x v="1"/>
  </r>
  <r>
    <s v="L-400-0400"/>
    <s v="RBS Current Account (Lottery)"/>
    <s v="06"/>
    <s v="AP-PY"/>
    <x v="75"/>
    <s v="000000006190"/>
    <n v="1325"/>
    <s v="5543-51"/>
    <n v="0"/>
    <n v="10834"/>
    <s v="G100467-Annie George"/>
    <n v="-10834"/>
    <n v="10834"/>
    <x v="1"/>
    <n v="10834"/>
    <s v="G"/>
    <s v="Annie George"/>
    <s v="G - Annie George"/>
    <x v="1592"/>
    <x v="0"/>
    <s v="Lottery"/>
    <x v="1"/>
    <b v="0"/>
    <n v="14445"/>
    <x v="1"/>
  </r>
  <r>
    <s v="L-400-0400"/>
    <s v="RBS Current Account (Lottery)"/>
    <s v="06"/>
    <s v="AP-PY"/>
    <x v="75"/>
    <s v="000000006191"/>
    <n v="1325"/>
    <s v="5543-52"/>
    <n v="0"/>
    <n v="6750"/>
    <s v="G100468-Kirsten Easdale"/>
    <n v="-6750"/>
    <n v="6750"/>
    <x v="1"/>
    <n v="6750"/>
    <s v="G"/>
    <s v="Kirsten Easdale"/>
    <s v="G - Kirsten Easdale"/>
    <x v="1593"/>
    <x v="0"/>
    <s v="Lottery"/>
    <x v="1"/>
    <b v="0"/>
    <n v="6867.39"/>
    <x v="1"/>
  </r>
  <r>
    <s v="L-400-0400"/>
    <s v="RBS Current Account (Lottery)"/>
    <s v="06"/>
    <s v="AP-PY"/>
    <x v="75"/>
    <s v="000000006192"/>
    <n v="1325"/>
    <s v="5543-53"/>
    <n v="0"/>
    <n v="51615"/>
    <s v="G100469-Capital Arts"/>
    <n v="-51615"/>
    <n v="51615"/>
    <x v="1"/>
    <n v="51615"/>
    <s v="G"/>
    <s v="Capital Arts"/>
    <s v="G - Capital Arts"/>
    <x v="1594"/>
    <x v="0"/>
    <s v="Lottery"/>
    <x v="1"/>
    <b v="1"/>
    <n v="51615"/>
    <x v="0"/>
  </r>
  <r>
    <s v="L-400-0400"/>
    <s v="RBS Current Account (Lottery)"/>
    <s v="06"/>
    <s v="AP-PY"/>
    <x v="75"/>
    <s v="000000006193"/>
    <n v="1325"/>
    <s v="5543-54"/>
    <n v="0"/>
    <n v="41250"/>
    <s v="G100470-Tricky Hat Productions"/>
    <n v="-41250"/>
    <n v="41250"/>
    <x v="1"/>
    <n v="41250"/>
    <s v="G"/>
    <s v="Tricky Hat Productions"/>
    <s v="G - Tricky Hat Productions"/>
    <x v="1595"/>
    <x v="0"/>
    <s v="Lottery"/>
    <x v="1"/>
    <b v="1"/>
    <n v="41250"/>
    <x v="0"/>
  </r>
  <r>
    <s v="L-400-0400"/>
    <s v="RBS Current Account (Lottery)"/>
    <s v="06"/>
    <s v="AP-PY"/>
    <x v="75"/>
    <s v="000000006194"/>
    <n v="1325"/>
    <s v="5543-55"/>
    <n v="0"/>
    <n v="3436"/>
    <s v="IALL001-All or Nothing Dance and Aerial Theatre"/>
    <n v="-3436"/>
    <n v="3436"/>
    <x v="1"/>
    <n v="3436"/>
    <s v="I"/>
    <s v="All or Nothing Dance and Aerial Theatre"/>
    <s v="I - All or Nothing Dance and Aerial Theatre"/>
    <x v="1255"/>
    <x v="0"/>
    <s v="Lottery"/>
    <x v="1"/>
    <b v="0"/>
    <n v="19920"/>
    <x v="1"/>
  </r>
  <r>
    <s v="L-400-0400"/>
    <s v="RBS Current Account (Lottery)"/>
    <s v="06"/>
    <s v="AP-PY"/>
    <x v="75"/>
    <s v="000000006195"/>
    <n v="1325"/>
    <s v="5543-56"/>
    <n v="0"/>
    <n v="2000"/>
    <s v="IART018-Arts in Motion"/>
    <n v="-2000"/>
    <n v="2000"/>
    <x v="1"/>
    <n v="2000"/>
    <s v="I"/>
    <s v="Arts in Motion"/>
    <s v="I - Arts in Motion"/>
    <x v="1596"/>
    <x v="0"/>
    <s v="Lottery"/>
    <x v="1"/>
    <b v="0"/>
    <n v="2000"/>
    <x v="1"/>
  </r>
  <r>
    <s v="L-400-0400"/>
    <s v="RBS Current Account (Lottery)"/>
    <s v="06"/>
    <s v="AP-PY"/>
    <x v="75"/>
    <s v="000000006196"/>
    <n v="1325"/>
    <s v="5543-57"/>
    <n v="0"/>
    <n v="1467"/>
    <s v="IBEN004-Ben Skea"/>
    <n v="-1467"/>
    <n v="1467"/>
    <x v="1"/>
    <n v="1467"/>
    <s v="I"/>
    <s v="Ben Skea"/>
    <s v="I - Ben Skea"/>
    <x v="1597"/>
    <x v="0"/>
    <s v="Lottery"/>
    <x v="1"/>
    <b v="0"/>
    <n v="1467"/>
    <x v="1"/>
  </r>
  <r>
    <s v="L-400-0400"/>
    <s v="RBS Current Account (Lottery)"/>
    <s v="06"/>
    <s v="AP-PY"/>
    <x v="75"/>
    <s v="000000006197"/>
    <n v="1325"/>
    <s v="5543-58"/>
    <n v="0"/>
    <n v="11250"/>
    <s v="ICAM003-Cambo Heritage Trust"/>
    <n v="-11250"/>
    <n v="11250"/>
    <x v="1"/>
    <n v="11250"/>
    <s v="I"/>
    <s v="Cambo Heritage Trust"/>
    <s v="I - Cambo Heritage Trust"/>
    <x v="1598"/>
    <x v="0"/>
    <s v="Lottery"/>
    <x v="1"/>
    <b v="0"/>
    <n v="11250"/>
    <x v="1"/>
  </r>
  <r>
    <s v="L-400-0400"/>
    <s v="RBS Current Account (Lottery)"/>
    <s v="06"/>
    <s v="AP-PY"/>
    <x v="75"/>
    <s v="000000006198"/>
    <n v="1325"/>
    <s v="5543-59"/>
    <n v="0"/>
    <n v="17100"/>
    <s v="IDEM002-The Demarco Archive Trust Limited"/>
    <n v="-17100"/>
    <n v="17100"/>
    <x v="1"/>
    <n v="17100"/>
    <s v="I"/>
    <s v="The Demarco Archive Trust Limited"/>
    <s v="I - The Demarco Archive Trust Limited"/>
    <x v="126"/>
    <x v="0"/>
    <s v="Lottery"/>
    <x v="1"/>
    <b v="0"/>
    <n v="20397"/>
    <x v="1"/>
  </r>
  <r>
    <s v="L-400-0400"/>
    <s v="RBS Current Account (Lottery)"/>
    <s v="06"/>
    <s v="AP-PY"/>
    <x v="75"/>
    <s v="000000006199"/>
    <n v="1325"/>
    <s v="5543-60"/>
    <n v="0"/>
    <n v="800"/>
    <s v="IERR001-Errol White Company"/>
    <n v="-800"/>
    <n v="800"/>
    <x v="1"/>
    <n v="800"/>
    <s v="I"/>
    <s v="Errol White Company"/>
    <s v="I - Errol White Company"/>
    <x v="1401"/>
    <x v="0"/>
    <s v="Lottery"/>
    <x v="1"/>
    <b v="0"/>
    <n v="8000"/>
    <x v="1"/>
  </r>
  <r>
    <s v="L-400-0400"/>
    <s v="RBS Current Account (Lottery)"/>
    <s v="06"/>
    <s v="AP-PY"/>
    <x v="75"/>
    <s v="000000006200"/>
    <n v="1325"/>
    <s v="5543-61"/>
    <n v="0"/>
    <n v="28364.22"/>
    <s v="IHIG001-Highland Council"/>
    <n v="-28364.22"/>
    <n v="28364.22"/>
    <x v="1"/>
    <n v="28364.22"/>
    <s v="I"/>
    <s v="Highland Council"/>
    <s v="I - Highland Council"/>
    <x v="43"/>
    <x v="0"/>
    <s v="Lottery"/>
    <x v="1"/>
    <b v="1"/>
    <n v="700706.22"/>
    <x v="0"/>
  </r>
  <r>
    <s v="L-400-0400"/>
    <s v="RBS Current Account (Lottery)"/>
    <s v="06"/>
    <s v="AP-PY"/>
    <x v="75"/>
    <s v="000000006201"/>
    <n v="1325"/>
    <s v="5543-62"/>
    <n v="0"/>
    <n v="3750"/>
    <s v="ILAU009-Lau Scotland Limited"/>
    <n v="-3750"/>
    <n v="3750"/>
    <x v="1"/>
    <n v="3750"/>
    <s v="I"/>
    <s v="Lau Scotland Limited"/>
    <s v="I - Lau Scotland Limited"/>
    <x v="1599"/>
    <x v="0"/>
    <s v="Lottery"/>
    <x v="1"/>
    <b v="0"/>
    <n v="3750"/>
    <x v="1"/>
  </r>
  <r>
    <s v="L-400-0400"/>
    <s v="RBS Current Account (Lottery)"/>
    <s v="06"/>
    <s v="AP-PY"/>
    <x v="75"/>
    <s v="000000006202"/>
    <n v="1325"/>
    <s v="5543-63"/>
    <n v="0"/>
    <n v="8950"/>
    <s v="IMAK005-Makar Productions"/>
    <n v="-8950"/>
    <n v="8950"/>
    <x v="1"/>
    <n v="8950"/>
    <s v="I"/>
    <s v="Makar Productions"/>
    <s v="I - Makar Productions"/>
    <x v="1091"/>
    <x v="0"/>
    <s v="Lottery"/>
    <x v="1"/>
    <b v="0"/>
    <n v="77234"/>
    <x v="0"/>
  </r>
  <r>
    <s v="L-400-0400"/>
    <s v="RBS Current Account (Lottery)"/>
    <s v="06"/>
    <s v="AP-PY"/>
    <x v="75"/>
    <s v="000000006203"/>
    <n v="1325"/>
    <s v="5543-64"/>
    <n v="0"/>
    <n v="4500"/>
    <s v="IMON004-Montrose Pictures Ltd"/>
    <n v="-4500"/>
    <n v="4500"/>
    <x v="1"/>
    <n v="4500"/>
    <s v="I"/>
    <s v="Montrose Pictures Ltd"/>
    <s v="I - Montrose Pictures Ltd"/>
    <x v="1093"/>
    <x v="0"/>
    <s v="Lottery"/>
    <x v="1"/>
    <b v="0"/>
    <n v="44625"/>
    <x v="0"/>
  </r>
  <r>
    <s v="L-400-0400"/>
    <s v="RBS Current Account (Lottery)"/>
    <s v="06"/>
    <s v="AP-PY"/>
    <x v="75"/>
    <s v="000000006204"/>
    <n v="1325"/>
    <s v="5543-65"/>
    <n v="0"/>
    <n v="1250"/>
    <s v="IMOR003-Morna Young"/>
    <n v="-1250"/>
    <n v="1250"/>
    <x v="1"/>
    <n v="1250"/>
    <s v="I"/>
    <s v="Morna Young"/>
    <s v="I - Morna Young"/>
    <x v="1600"/>
    <x v="0"/>
    <s v="Lottery"/>
    <x v="1"/>
    <b v="0"/>
    <n v="1250"/>
    <x v="1"/>
  </r>
  <r>
    <s v="L-400-0400"/>
    <s v="RBS Current Account (Lottery)"/>
    <s v="06"/>
    <s v="AP-PY"/>
    <x v="75"/>
    <s v="000000006205"/>
    <n v="1325"/>
    <s v="5543-66"/>
    <n v="0"/>
    <n v="19839.009999999998"/>
    <s v="INAT006-National Trust for Scotland"/>
    <n v="-19839.009999999998"/>
    <n v="19839.009999999998"/>
    <x v="1"/>
    <n v="19839.009999999998"/>
    <s v="I"/>
    <s v="National Trust for Scotland"/>
    <s v="I - National Trust for Scotland"/>
    <x v="1601"/>
    <x v="0"/>
    <s v="Lottery"/>
    <x v="1"/>
    <b v="0"/>
    <n v="19839.009999999998"/>
    <x v="1"/>
  </r>
  <r>
    <s v="L-400-0400"/>
    <s v="RBS Current Account (Lottery)"/>
    <s v="06"/>
    <s v="AP-PY"/>
    <x v="75"/>
    <s v="000000006206"/>
    <n v="1325"/>
    <s v="5543-67"/>
    <n v="0"/>
    <n v="39800"/>
    <s v="ISOU008-The Sound of Young Scotland Ltd"/>
    <n v="-39800"/>
    <n v="39800"/>
    <x v="1"/>
    <n v="39800"/>
    <s v="I"/>
    <s v="The Sound of Young Scotland Ltd"/>
    <s v="I - The Sound of Young Scotland Ltd"/>
    <x v="1602"/>
    <x v="0"/>
    <s v="Lottery"/>
    <x v="1"/>
    <b v="1"/>
    <n v="39800"/>
    <x v="0"/>
  </r>
  <r>
    <s v="L-400-0400"/>
    <s v="RBS Current Account (Lottery)"/>
    <s v="06"/>
    <s v="AP-PY"/>
    <x v="75"/>
    <s v="000000006207"/>
    <n v="1325"/>
    <s v="5543-68"/>
    <n v="0"/>
    <n v="1500"/>
    <s v="IVAN002-Vanilla Ink"/>
    <n v="-1500"/>
    <n v="1500"/>
    <x v="1"/>
    <n v="1500"/>
    <s v="I"/>
    <s v="Vanilla Ink"/>
    <s v="I - Vanilla Ink"/>
    <x v="1447"/>
    <x v="0"/>
    <s v="Lottery"/>
    <x v="1"/>
    <b v="0"/>
    <n v="19500"/>
    <x v="1"/>
  </r>
  <r>
    <s v="L-400-0400"/>
    <s v="RBS Current Account (Lottery)"/>
    <s v="06"/>
    <s v="AP-PY"/>
    <x v="75"/>
    <s v="000000006208"/>
    <n v="1325"/>
    <s v="5543-69"/>
    <n v="0"/>
    <n v="2625"/>
    <s v="IZAM002-Zam Salim"/>
    <n v="-2625"/>
    <n v="2625"/>
    <x v="1"/>
    <n v="2625"/>
    <s v="I"/>
    <s v="Zam Salim"/>
    <s v="I - Zam Salim"/>
    <x v="349"/>
    <x v="0"/>
    <s v="Lottery"/>
    <x v="1"/>
    <b v="0"/>
    <n v="4125"/>
    <x v="1"/>
  </r>
  <r>
    <s v="L-400-0400"/>
    <s v="RBS Current Account (Lottery)"/>
    <s v="06"/>
    <s v="AP-PY"/>
    <x v="75"/>
    <s v="000000006210"/>
    <n v="1325"/>
    <s v="5543-70"/>
    <n v="0"/>
    <n v="458.05"/>
    <s v="TCEN101-Centre For Contemporary Arts"/>
    <n v="-458.05"/>
    <n v="458.05"/>
    <x v="1"/>
    <n v="458.05"/>
    <s v="T"/>
    <s v="Centre For Contemporary Arts"/>
    <s v="T - Centre For Contemporary Arts"/>
    <x v="526"/>
    <x v="0"/>
    <s v="Lottery"/>
    <x v="2"/>
    <b v="0"/>
    <n v="3468.26"/>
    <x v="1"/>
  </r>
  <r>
    <s v="L-400-0400"/>
    <s v="RBS Current Account (Lottery)"/>
    <s v="06"/>
    <s v="AP-PY"/>
    <x v="75"/>
    <s v="000000006211"/>
    <n v="1325"/>
    <s v="5543-71"/>
    <n v="0"/>
    <n v="345"/>
    <s v="TGES100-GES and Event Services Ltd"/>
    <n v="-345"/>
    <n v="345"/>
    <x v="1"/>
    <n v="345"/>
    <s v="T"/>
    <s v="GES and Event Services Ltd"/>
    <s v="T - GES and Event Services Ltd"/>
    <x v="1603"/>
    <x v="0"/>
    <s v="Lottery"/>
    <x v="2"/>
    <b v="0"/>
    <n v="345"/>
    <x v="1"/>
  </r>
  <r>
    <s v="L-400-0400"/>
    <s v="RBS Current Account (Lottery)"/>
    <s v="06"/>
    <s v="AP-PY"/>
    <x v="75"/>
    <s v="000000006212"/>
    <n v="1325"/>
    <s v="5543-72"/>
    <n v="0"/>
    <n v="75"/>
    <s v="TMAT106-Matthew Sowerby"/>
    <n v="-75"/>
    <n v="75"/>
    <x v="1"/>
    <n v="75"/>
    <s v="T"/>
    <s v="Matthew Sowerby"/>
    <s v="T - Matthew Sowerby"/>
    <x v="1604"/>
    <x v="0"/>
    <s v="Lottery"/>
    <x v="2"/>
    <b v="0"/>
    <n v="75"/>
    <x v="1"/>
  </r>
  <r>
    <s v="L-400-0400"/>
    <s v="RBS Current Account (Lottery)"/>
    <s v="06"/>
    <s v="AP-PY"/>
    <x v="75"/>
    <s v="000000006213"/>
    <n v="1325"/>
    <s v="5543-73"/>
    <n v="0"/>
    <n v="75"/>
    <s v="TMOI100-Moira H Thorburn"/>
    <n v="-75"/>
    <n v="75"/>
    <x v="1"/>
    <n v="75"/>
    <s v="T"/>
    <s v="Moira H Thorburn"/>
    <s v="T - Moira H Thorburn"/>
    <x v="1605"/>
    <x v="0"/>
    <s v="Lottery"/>
    <x v="2"/>
    <b v="0"/>
    <n v="75"/>
    <x v="1"/>
  </r>
  <r>
    <s v="L-400-0400"/>
    <s v="RBS Current Account (Lottery)"/>
    <s v="06"/>
    <s v="AP-PY"/>
    <x v="77"/>
    <s v="000000006214"/>
    <n v="1341"/>
    <s v="5553-24"/>
    <n v="0"/>
    <n v="2375"/>
    <s v="G100012-Shetland Folk Festival"/>
    <n v="-2375"/>
    <n v="2375"/>
    <x v="1"/>
    <n v="2375"/>
    <s v="G"/>
    <s v="Shetland Folk Festival"/>
    <s v="G - Shetland Folk Festival"/>
    <x v="1606"/>
    <x v="0"/>
    <s v="Lottery"/>
    <x v="1"/>
    <b v="0"/>
    <n v="2375"/>
    <x v="1"/>
  </r>
  <r>
    <s v="L-400-0400"/>
    <s v="RBS Current Account (Lottery)"/>
    <s v="06"/>
    <s v="AP-PY"/>
    <x v="77"/>
    <s v="000000006215"/>
    <n v="1341"/>
    <s v="5553-25"/>
    <n v="0"/>
    <n v="80100"/>
    <s v="G100028-Spring Fling Open Studios CIC"/>
    <n v="-80100"/>
    <n v="80100"/>
    <x v="1"/>
    <n v="80100"/>
    <s v="G"/>
    <s v="Spring Fling Open Studios CIC"/>
    <s v="G - Spring Fling Open Studios CIC"/>
    <x v="1367"/>
    <x v="0"/>
    <s v="Lottery"/>
    <x v="1"/>
    <b v="1"/>
    <n v="81450"/>
    <x v="0"/>
  </r>
  <r>
    <s v="L-400-0400"/>
    <s v="RBS Current Account (Lottery)"/>
    <s v="06"/>
    <s v="AP-PY"/>
    <x v="77"/>
    <s v="000000006216"/>
    <n v="1341"/>
    <s v="5553-26"/>
    <n v="0"/>
    <n v="1250"/>
    <s v="G100069-Transgressive North"/>
    <n v="-1250"/>
    <n v="1250"/>
    <x v="1"/>
    <n v="1250"/>
    <s v="G"/>
    <s v="Transgressive North"/>
    <s v="G - Transgressive North"/>
    <x v="1607"/>
    <x v="0"/>
    <s v="Lottery"/>
    <x v="1"/>
    <b v="0"/>
    <n v="6950"/>
    <x v="1"/>
  </r>
  <r>
    <s v="L-400-0400"/>
    <s v="RBS Current Account (Lottery)"/>
    <s v="06"/>
    <s v="AP-PY"/>
    <x v="77"/>
    <s v="000000006217"/>
    <n v="1341"/>
    <s v="5553-27"/>
    <n v="0"/>
    <n v="8273.76"/>
    <s v="G100199-Glasgow Women's Library"/>
    <n v="-8273.76"/>
    <n v="8273.76"/>
    <x v="1"/>
    <n v="8273.76"/>
    <s v="G"/>
    <s v="Glasgow Women's Library"/>
    <s v="G - Glasgow Women's Library"/>
    <x v="1050"/>
    <x v="0"/>
    <s v="Lottery"/>
    <x v="1"/>
    <b v="0"/>
    <n v="156607.41999999998"/>
    <x v="0"/>
  </r>
  <r>
    <s v="L-400-0400"/>
    <s v="RBS Current Account (Lottery)"/>
    <s v="06"/>
    <s v="AP-PY"/>
    <x v="77"/>
    <s v="000000006218"/>
    <n v="1341"/>
    <s v="5553-28"/>
    <n v="0"/>
    <n v="1871"/>
    <s v="G100242-Saffy Setohy"/>
    <n v="-1871"/>
    <n v="1871"/>
    <x v="1"/>
    <n v="1871"/>
    <s v="G"/>
    <s v="Saffy Setohy"/>
    <s v="G - Saffy Setohy"/>
    <x v="1107"/>
    <x v="0"/>
    <s v="Lottery"/>
    <x v="1"/>
    <b v="0"/>
    <n v="13099"/>
    <x v="1"/>
  </r>
  <r>
    <s v="L-400-0400"/>
    <s v="RBS Current Account (Lottery)"/>
    <s v="06"/>
    <s v="AP-PY"/>
    <x v="77"/>
    <s v="000000006219"/>
    <n v="1341"/>
    <s v="5553-29"/>
    <n v="0"/>
    <n v="1250"/>
    <s v="G100253-Cardboard Citizens"/>
    <n v="-1250"/>
    <n v="1250"/>
    <x v="1"/>
    <n v="1250"/>
    <s v="G"/>
    <s v="Cardboard Citizens"/>
    <s v="G - Cardboard Citizens"/>
    <x v="1118"/>
    <x v="0"/>
    <s v="Lottery"/>
    <x v="1"/>
    <b v="0"/>
    <n v="5000"/>
    <x v="1"/>
  </r>
  <r>
    <s v="L-400-0400"/>
    <s v="RBS Current Account (Lottery)"/>
    <s v="06"/>
    <s v="AP-PY"/>
    <x v="77"/>
    <s v="000000006220"/>
    <n v="1341"/>
    <s v="5553-30"/>
    <n v="0"/>
    <n v="3177"/>
    <s v="G100384-Dogstar Theatre Company Limited  (Factor 8)"/>
    <n v="-3177"/>
    <n v="3177"/>
    <x v="1"/>
    <n v="3177"/>
    <s v="G"/>
    <s v="Dogstar Theatre Company Limited (Factor 8)"/>
    <s v="G - Dogstar Theatre Company Limited (Factor 8)"/>
    <x v="1439"/>
    <x v="0"/>
    <s v="Lottery"/>
    <x v="1"/>
    <b v="0"/>
    <n v="58677"/>
    <x v="0"/>
  </r>
  <r>
    <s v="L-400-0400"/>
    <s v="RBS Current Account (Lottery)"/>
    <s v="06"/>
    <s v="AP-PY"/>
    <x v="77"/>
    <s v="000000006221"/>
    <n v="1341"/>
    <s v="5553-31"/>
    <n v="0"/>
    <n v="46345"/>
    <s v="G100472-David Dale Gallery &amp; Studios"/>
    <n v="-46345"/>
    <n v="46345"/>
    <x v="1"/>
    <n v="46345"/>
    <s v="G"/>
    <s v="David Dale Gallery &amp; Studios"/>
    <s v="G - David Dale Gallery &amp; Studios"/>
    <x v="1608"/>
    <x v="0"/>
    <s v="Lottery"/>
    <x v="1"/>
    <b v="1"/>
    <n v="46345"/>
    <x v="0"/>
  </r>
  <r>
    <s v="L-400-0400"/>
    <s v="RBS Current Account (Lottery)"/>
    <s v="06"/>
    <s v="AP-PY"/>
    <x v="77"/>
    <s v="000000006222"/>
    <n v="1341"/>
    <s v="5553-32"/>
    <n v="0"/>
    <n v="9000"/>
    <s v="G100473-Martin OÔÇÖ Connor"/>
    <n v="-9000"/>
    <n v="9000"/>
    <x v="1"/>
    <n v="9000"/>
    <s v="G"/>
    <s v="Martin OÔÇÖ Connor"/>
    <s v="G - Martin OÔÇÖ Connor"/>
    <x v="1609"/>
    <x v="0"/>
    <s v="Lottery"/>
    <x v="1"/>
    <b v="0"/>
    <n v="9000"/>
    <x v="1"/>
  </r>
  <r>
    <s v="L-400-0400"/>
    <s v="RBS Current Account (Lottery)"/>
    <s v="06"/>
    <s v="AP-PY"/>
    <x v="77"/>
    <s v="000000006223"/>
    <n v="1341"/>
    <s v="5553-33"/>
    <n v="0"/>
    <n v="8000"/>
    <s v="G100474-Errol White Company"/>
    <n v="-8000"/>
    <n v="8000"/>
    <x v="1"/>
    <n v="8000"/>
    <s v="G"/>
    <s v="Errol White Company"/>
    <s v="G - Errol White Company"/>
    <x v="1610"/>
    <x v="0"/>
    <s v="Lottery"/>
    <x v="1"/>
    <b v="0"/>
    <n v="62927"/>
    <x v="0"/>
  </r>
  <r>
    <s v="L-400-0400"/>
    <s v="RBS Current Account (Lottery)"/>
    <s v="06"/>
    <s v="AP-PY"/>
    <x v="77"/>
    <s v="000000006224"/>
    <n v="1341"/>
    <s v="5553-34"/>
    <n v="0"/>
    <n v="9944"/>
    <s v="G100475-Visiting Arts"/>
    <n v="-9944"/>
    <n v="9944"/>
    <x v="1"/>
    <n v="9944"/>
    <s v="G"/>
    <s v="Visiting Arts"/>
    <s v="G - Visiting Arts"/>
    <x v="1611"/>
    <x v="0"/>
    <s v="Lottery"/>
    <x v="1"/>
    <b v="0"/>
    <n v="9944"/>
    <x v="1"/>
  </r>
  <r>
    <s v="L-400-0400"/>
    <s v="RBS Current Account (Lottery)"/>
    <s v="06"/>
    <s v="AP-PY"/>
    <x v="77"/>
    <s v="000000006225"/>
    <n v="1341"/>
    <s v="5553-35"/>
    <n v="0"/>
    <n v="5963"/>
    <s v="G100476-Katie Milroy (KaSt Dance Company)"/>
    <n v="-5963"/>
    <n v="5963"/>
    <x v="1"/>
    <n v="5963"/>
    <s v="G"/>
    <s v="Katie Milroy (KaSt Dance Company)"/>
    <s v="G - Katie Milroy (KaSt Dance Company)"/>
    <x v="1612"/>
    <x v="0"/>
    <s v="Lottery"/>
    <x v="1"/>
    <b v="0"/>
    <n v="7950"/>
    <x v="1"/>
  </r>
  <r>
    <s v="L-400-0400"/>
    <s v="RBS Current Account (Lottery)"/>
    <s v="06"/>
    <s v="AP-PY"/>
    <x v="77"/>
    <s v="000000006226"/>
    <n v="1341"/>
    <s v="5553-36"/>
    <n v="0"/>
    <n v="630"/>
    <s v="G100477-Kathryn Briggs"/>
    <n v="-630"/>
    <n v="630"/>
    <x v="1"/>
    <n v="630"/>
    <s v="G"/>
    <s v="Kathryn Briggs"/>
    <s v="G - Kathryn Briggs"/>
    <x v="1613"/>
    <x v="0"/>
    <s v="Lottery"/>
    <x v="1"/>
    <b v="0"/>
    <n v="630"/>
    <x v="1"/>
  </r>
  <r>
    <s v="L-400-0400"/>
    <s v="RBS Current Account (Lottery)"/>
    <s v="06"/>
    <s v="AP-PY"/>
    <x v="77"/>
    <s v="000000006227"/>
    <n v="1341"/>
    <s v="5553-37"/>
    <n v="0"/>
    <n v="6000"/>
    <s v="G100478-Lauren MacColl"/>
    <n v="-6000"/>
    <n v="6000"/>
    <x v="1"/>
    <n v="6000"/>
    <s v="G"/>
    <s v="Lauren MacColl"/>
    <s v="G - Lauren MacColl"/>
    <x v="1614"/>
    <x v="0"/>
    <s v="Lottery"/>
    <x v="1"/>
    <b v="0"/>
    <n v="8000"/>
    <x v="1"/>
  </r>
  <r>
    <s v="L-400-0400"/>
    <s v="RBS Current Account (Lottery)"/>
    <s v="06"/>
    <s v="AP-PY"/>
    <x v="77"/>
    <s v="000000006228"/>
    <n v="1341"/>
    <s v="5553-38"/>
    <n v="0"/>
    <n v="2484"/>
    <s v="IALL001-All or Nothing Dance and Aerial Theatre"/>
    <n v="-2484"/>
    <n v="2484"/>
    <x v="1"/>
    <n v="2484"/>
    <s v="I"/>
    <s v="All or Nothing Dance and Aerial Theatre"/>
    <s v="I - All or Nothing Dance and Aerial Theatre"/>
    <x v="1255"/>
    <x v="0"/>
    <s v="Lottery"/>
    <x v="1"/>
    <b v="0"/>
    <n v="19920"/>
    <x v="1"/>
  </r>
  <r>
    <s v="L-400-0400"/>
    <s v="RBS Current Account (Lottery)"/>
    <s v="06"/>
    <s v="AP-PY"/>
    <x v="77"/>
    <s v="000000006229"/>
    <n v="1341"/>
    <s v="5553-39"/>
    <n v="0"/>
    <n v="3750"/>
    <s v="IDAV012-David Sherry"/>
    <n v="-3750"/>
    <n v="3750"/>
    <x v="1"/>
    <n v="3750"/>
    <s v="I"/>
    <s v="David Sherry"/>
    <s v="I - David Sherry"/>
    <x v="1615"/>
    <x v="0"/>
    <s v="Lottery"/>
    <x v="1"/>
    <b v="0"/>
    <n v="3750"/>
    <x v="1"/>
  </r>
  <r>
    <s v="L-400-0400"/>
    <s v="RBS Current Account (Lottery)"/>
    <s v="06"/>
    <s v="AP-PY"/>
    <x v="77"/>
    <s v="000000006230"/>
    <n v="1341"/>
    <s v="5553-40"/>
    <n v="0"/>
    <n v="40000"/>
    <s v="IHOR003-Horsecross Arts Limited"/>
    <n v="-40000"/>
    <n v="40000"/>
    <x v="1"/>
    <n v="40000"/>
    <s v="I"/>
    <s v="Horsecross Arts Limited"/>
    <s v="I - Horsecross Arts Limited"/>
    <x v="1232"/>
    <x v="0"/>
    <s v="Lottery"/>
    <x v="1"/>
    <b v="1"/>
    <n v="136891"/>
    <x v="0"/>
  </r>
  <r>
    <s v="L-400-0400"/>
    <s v="RBS Current Account (Lottery)"/>
    <s v="06"/>
    <s v="AP-PY"/>
    <x v="77"/>
    <s v="000000006231"/>
    <n v="1341"/>
    <s v="5553-41"/>
    <n v="0"/>
    <n v="1250"/>
    <s v="IJOH013-John Beagles &amp; Graham Ramsay"/>
    <n v="-1250"/>
    <n v="1250"/>
    <x v="1"/>
    <n v="1250"/>
    <s v="I"/>
    <s v="John Beagles &amp; Graham Ramsay"/>
    <s v="I - John Beagles &amp; Graham Ramsay"/>
    <x v="1616"/>
    <x v="0"/>
    <s v="Lottery"/>
    <x v="1"/>
    <b v="0"/>
    <n v="1250"/>
    <x v="1"/>
  </r>
  <r>
    <s v="L-400-0400"/>
    <s v="RBS Current Account (Lottery)"/>
    <s v="06"/>
    <s v="AP-PY"/>
    <x v="77"/>
    <s v="000000006232"/>
    <n v="1341"/>
    <s v="5553-42"/>
    <n v="0"/>
    <n v="12250"/>
    <s v="IROY003-Royal Scottish National Orchestra"/>
    <n v="-12250"/>
    <n v="12250"/>
    <x v="1"/>
    <n v="12250"/>
    <s v="I"/>
    <s v="Royal Scottish National Orchestra"/>
    <s v="I - Royal Scottish National Orchestra"/>
    <x v="1218"/>
    <x v="0"/>
    <s v="Lottery"/>
    <x v="1"/>
    <b v="0"/>
    <n v="37250"/>
    <x v="0"/>
  </r>
  <r>
    <s v="L-400-0400"/>
    <s v="RBS Current Account (Lottery)"/>
    <s v="06"/>
    <s v="AP-PY"/>
    <x v="77"/>
    <s v="000000006233"/>
    <n v="1341"/>
    <s v="5553-43"/>
    <n v="0"/>
    <n v="10990"/>
    <s v="ISIN001-Sinner Films Ltd"/>
    <n v="-10990"/>
    <n v="10990"/>
    <x v="1"/>
    <n v="10990"/>
    <s v="I"/>
    <s v="Sinner Films Ltd"/>
    <s v="I - Sinner Films Ltd"/>
    <x v="1617"/>
    <x v="0"/>
    <s v="Lottery"/>
    <x v="1"/>
    <b v="0"/>
    <n v="10990"/>
    <x v="1"/>
  </r>
  <r>
    <s v="L-400-0400"/>
    <s v="RBS Current Account (Lottery)"/>
    <s v="06"/>
    <s v="AP-PY"/>
    <x v="77"/>
    <s v="000000006234"/>
    <n v="1341"/>
    <s v="5553-44"/>
    <n v="0"/>
    <n v="3750"/>
    <s v="ISTU006-Stuart Brown"/>
    <n v="-3750"/>
    <n v="3750"/>
    <x v="1"/>
    <n v="3750"/>
    <s v="I"/>
    <s v="Stuart Brown"/>
    <s v="I - Stuart Brown"/>
    <x v="1618"/>
    <x v="0"/>
    <s v="Lottery"/>
    <x v="1"/>
    <b v="0"/>
    <n v="3750"/>
    <x v="1"/>
  </r>
  <r>
    <s v="L-400-0400"/>
    <s v="RBS Current Account (Lottery)"/>
    <s v="06"/>
    <s v="AP-PY"/>
    <x v="77"/>
    <s v="000000006235"/>
    <n v="1341"/>
    <s v="5553-45"/>
    <n v="0"/>
    <n v="2200"/>
    <s v="THIL102-Hilary Nicoll"/>
    <n v="-2200"/>
    <n v="2200"/>
    <x v="1"/>
    <n v="2200"/>
    <s v="T"/>
    <s v="Hilary Nicoll"/>
    <s v="T - Hilary Nicoll"/>
    <x v="962"/>
    <x v="0"/>
    <s v="Lottery"/>
    <x v="2"/>
    <b v="0"/>
    <n v="5164.6000000000004"/>
    <x v="1"/>
  </r>
  <r>
    <s v="L-400-0400"/>
    <s v="RBS Current Account (Lottery)"/>
    <s v="06"/>
    <s v="AP-PY"/>
    <x v="77"/>
    <s v="000000006236"/>
    <n v="1341"/>
    <s v="5553-46"/>
    <n v="0"/>
    <n v="75"/>
    <s v="TLIG100-Light Bulb Arts Ltd"/>
    <n v="-75"/>
    <n v="75"/>
    <x v="1"/>
    <n v="75"/>
    <s v="T"/>
    <s v="Light Bulb Arts Ltd"/>
    <s v="T - Light Bulb Arts Ltd"/>
    <x v="1619"/>
    <x v="0"/>
    <s v="Lottery"/>
    <x v="2"/>
    <b v="0"/>
    <n v="75"/>
    <x v="1"/>
  </r>
  <r>
    <s v="L-400-0400"/>
    <s v="RBS Current Account (Lottery)"/>
    <s v="06"/>
    <s v="AP-PY"/>
    <x v="78"/>
    <s v="000000006237"/>
    <n v="1341"/>
    <s v="5553-48"/>
    <n v="0"/>
    <n v="48750"/>
    <s v="IHOP006-Hopscotch Films Ltd"/>
    <n v="-48750"/>
    <n v="48750"/>
    <x v="1"/>
    <n v="48750"/>
    <s v="I"/>
    <s v="Hopscotch Films Ltd"/>
    <s v="I - Hopscotch Films Ltd"/>
    <x v="1577"/>
    <x v="0"/>
    <s v="Lottery"/>
    <x v="1"/>
    <b v="1"/>
    <n v="107376"/>
    <x v="0"/>
  </r>
  <r>
    <s v="L-400-0400"/>
    <s v="RBS Current Account (Lottery)"/>
    <s v="06"/>
    <s v="AP-PY"/>
    <x v="79"/>
    <s v="000000006238"/>
    <n v="1348"/>
    <s v="5565-38"/>
    <n v="0"/>
    <n v="3375"/>
    <s v="G100022-Bigmouth Audio Ltd"/>
    <n v="-3375"/>
    <n v="3375"/>
    <x v="1"/>
    <n v="3375"/>
    <s v="G"/>
    <s v="Bigmouth Audio Ltd"/>
    <s v="G - Bigmouth Audio Ltd"/>
    <x v="32"/>
    <x v="0"/>
    <s v="Lottery"/>
    <x v="1"/>
    <b v="0"/>
    <n v="5048"/>
    <x v="1"/>
  </r>
  <r>
    <s v="L-400-0400"/>
    <s v="RBS Current Account (Lottery)"/>
    <s v="06"/>
    <s v="AP-PY"/>
    <x v="79"/>
    <s v="000000006239"/>
    <n v="1348"/>
    <s v="5565-39"/>
    <n v="0"/>
    <n v="1250"/>
    <s v="G100068-George Gunn"/>
    <n v="-1250"/>
    <n v="1250"/>
    <x v="1"/>
    <n v="1250"/>
    <s v="G"/>
    <s v="George Gunn"/>
    <s v="G - George Gunn"/>
    <x v="1620"/>
    <x v="0"/>
    <s v="Lottery"/>
    <x v="1"/>
    <b v="0"/>
    <n v="1250"/>
    <x v="1"/>
  </r>
  <r>
    <s v="L-400-0400"/>
    <s v="RBS Current Account (Lottery)"/>
    <s v="06"/>
    <s v="AP-PY"/>
    <x v="79"/>
    <s v="000000006240"/>
    <n v="1348"/>
    <s v="5565-40"/>
    <n v="0"/>
    <n v="2945"/>
    <s v="G100084-Tamsyn Russell"/>
    <n v="-2945"/>
    <n v="2945"/>
    <x v="1"/>
    <n v="2945"/>
    <s v="G"/>
    <s v="Tamsyn Russell"/>
    <s v="G - Tamsyn Russell"/>
    <x v="1621"/>
    <x v="0"/>
    <s v="Lottery"/>
    <x v="1"/>
    <b v="0"/>
    <n v="2945"/>
    <x v="1"/>
  </r>
  <r>
    <s v="L-400-0400"/>
    <s v="RBS Current Account (Lottery)"/>
    <s v="06"/>
    <s v="AP-PY"/>
    <x v="79"/>
    <s v="000000006241"/>
    <n v="1348"/>
    <s v="5565-41"/>
    <n v="0"/>
    <n v="1125"/>
    <s v="G100092-Gr├íinne Brady &amp; Tina Jordan Rees"/>
    <n v="-1125"/>
    <n v="1125"/>
    <x v="1"/>
    <n v="1125"/>
    <s v="G"/>
    <s v="Gr├íinne Brady &amp; Tina Jordan Rees"/>
    <s v="G - Gr├íinne Brady &amp; Tina Jordan Rees"/>
    <x v="1622"/>
    <x v="0"/>
    <s v="Lottery"/>
    <x v="1"/>
    <b v="0"/>
    <n v="1125"/>
    <x v="1"/>
  </r>
  <r>
    <s v="L-400-0400"/>
    <s v="RBS Current Account (Lottery)"/>
    <s v="06"/>
    <s v="AP-PY"/>
    <x v="79"/>
    <s v="000000006242"/>
    <n v="1348"/>
    <s v="5565-42"/>
    <n v="0"/>
    <n v="2500"/>
    <s v="G100212-Scottish National Jazz Orchestra"/>
    <n v="-2500"/>
    <n v="2500"/>
    <x v="1"/>
    <n v="2500"/>
    <s v="G"/>
    <s v="Scottish National Jazz Orchestra"/>
    <s v="G - Scottish National Jazz Orchestra"/>
    <x v="1062"/>
    <x v="0"/>
    <s v="Lottery"/>
    <x v="1"/>
    <b v="0"/>
    <n v="259225"/>
    <x v="0"/>
  </r>
  <r>
    <s v="L-400-0400"/>
    <s v="RBS Current Account (Lottery)"/>
    <s v="06"/>
    <s v="AP-PY"/>
    <x v="79"/>
    <s v="000000006243"/>
    <n v="1348"/>
    <s v="5565-43"/>
    <n v="0"/>
    <n v="3638"/>
    <s v="G100271-Sally Owen"/>
    <n v="-3638"/>
    <n v="3638"/>
    <x v="1"/>
    <n v="3638"/>
    <s v="G"/>
    <s v="Sally Owen"/>
    <s v="G - Sally Owen"/>
    <x v="1158"/>
    <x v="0"/>
    <s v="Lottery"/>
    <x v="1"/>
    <b v="0"/>
    <n v="14551"/>
    <x v="1"/>
  </r>
  <r>
    <s v="L-400-0400"/>
    <s v="RBS Current Account (Lottery)"/>
    <s v="06"/>
    <s v="AP-PY"/>
    <x v="79"/>
    <s v="000000006244"/>
    <n v="1348"/>
    <s v="5565-44"/>
    <n v="0"/>
    <n v="12500"/>
    <s v="G100315-Glasgow Life"/>
    <n v="-12500"/>
    <n v="12500"/>
    <x v="1"/>
    <n v="12500"/>
    <s v="G"/>
    <s v="Glasgow Life"/>
    <s v="G - Glasgow Life"/>
    <x v="1293"/>
    <x v="0"/>
    <s v="Lottery"/>
    <x v="1"/>
    <b v="0"/>
    <n v="114000"/>
    <x v="0"/>
  </r>
  <r>
    <s v="L-400-0400"/>
    <s v="RBS Current Account (Lottery)"/>
    <s v="06"/>
    <s v="AP-PY"/>
    <x v="79"/>
    <s v="000000006245"/>
    <n v="1348"/>
    <s v="5565-45"/>
    <n v="0"/>
    <n v="10000"/>
    <s v="G100366-Edinburgh Quartet Trust"/>
    <n v="-10000"/>
    <n v="10000"/>
    <x v="1"/>
    <n v="10000"/>
    <s v="G"/>
    <s v="Edinburgh Quartet Trust"/>
    <s v="G - Edinburgh Quartet Trust"/>
    <x v="1414"/>
    <x v="0"/>
    <s v="Lottery"/>
    <x v="1"/>
    <b v="0"/>
    <n v="47500"/>
    <x v="0"/>
  </r>
  <r>
    <s v="L-400-0400"/>
    <s v="RBS Current Account (Lottery)"/>
    <s v="06"/>
    <s v="AP-PY"/>
    <x v="79"/>
    <s v="000000006246"/>
    <n v="1348"/>
    <s v="5565-46"/>
    <n v="0"/>
    <n v="1000"/>
    <s v="G100373-The Number Shop - Gallery and Studios"/>
    <n v="-1000"/>
    <n v="1000"/>
    <x v="1"/>
    <n v="1000"/>
    <s v="G"/>
    <s v="The Number Shop - Gallery and Studios"/>
    <s v="G - The Number Shop - Gallery and Studios"/>
    <x v="1428"/>
    <x v="0"/>
    <s v="Lottery"/>
    <x v="1"/>
    <b v="0"/>
    <n v="4000"/>
    <x v="1"/>
  </r>
  <r>
    <s v="L-400-0400"/>
    <s v="RBS Current Account (Lottery)"/>
    <s v="06"/>
    <s v="AP-PY"/>
    <x v="79"/>
    <s v="000000006247"/>
    <n v="1348"/>
    <s v="5565-47"/>
    <n v="0"/>
    <n v="181.38"/>
    <s v="G100389-Suzanne Briggs"/>
    <n v="-181.38"/>
    <n v="181.38"/>
    <x v="1"/>
    <n v="181.38"/>
    <s v="G"/>
    <s v="Suzanne Briggs"/>
    <s v="G - Suzanne Briggs"/>
    <x v="1443"/>
    <x v="0"/>
    <s v="Lottery"/>
    <x v="1"/>
    <b v="0"/>
    <n v="909.38"/>
    <x v="1"/>
  </r>
  <r>
    <s v="L-400-0400"/>
    <s v="RBS Current Account (Lottery)"/>
    <s v="06"/>
    <s v="AP-PY"/>
    <x v="79"/>
    <s v="000000006248"/>
    <n v="1348"/>
    <s v="5565-48"/>
    <n v="0"/>
    <n v="39000"/>
    <s v="G100480-Scottish Review of Books"/>
    <n v="-39000"/>
    <n v="39000"/>
    <x v="1"/>
    <n v="39000"/>
    <s v="G"/>
    <s v="Scottish Review of Books"/>
    <s v="G - Scottish Review of Books"/>
    <x v="1623"/>
    <x v="0"/>
    <s v="Lottery"/>
    <x v="1"/>
    <b v="1"/>
    <n v="39000"/>
    <x v="0"/>
  </r>
  <r>
    <s v="L-400-0400"/>
    <s v="RBS Current Account (Lottery)"/>
    <s v="06"/>
    <s v="AP-PY"/>
    <x v="79"/>
    <s v="000000006249"/>
    <n v="1348"/>
    <s v="5565-49"/>
    <n v="0"/>
    <n v="11198"/>
    <s v="G100481-Dudendance Theatre"/>
    <n v="-11198"/>
    <n v="11198"/>
    <x v="1"/>
    <n v="11198"/>
    <s v="G"/>
    <s v="Dudendance Theatre"/>
    <s v="G - Dudendance Theatre"/>
    <x v="1624"/>
    <x v="0"/>
    <s v="Lottery"/>
    <x v="1"/>
    <b v="0"/>
    <n v="42448"/>
    <x v="0"/>
  </r>
  <r>
    <s v="L-400-0400"/>
    <s v="RBS Current Account (Lottery)"/>
    <s v="06"/>
    <s v="AP-PY"/>
    <x v="79"/>
    <s v="000000006250"/>
    <n v="1348"/>
    <s v="5565-50"/>
    <n v="0"/>
    <n v="2490"/>
    <s v="G100482-Rebecca Wilcox"/>
    <n v="-2490"/>
    <n v="2490"/>
    <x v="1"/>
    <n v="2490"/>
    <s v="G"/>
    <s v="Rebecca Wilcox"/>
    <s v="G - Rebecca Wilcox"/>
    <x v="1625"/>
    <x v="0"/>
    <s v="Lottery"/>
    <x v="1"/>
    <b v="0"/>
    <n v="3320"/>
    <x v="1"/>
  </r>
  <r>
    <s v="L-400-0400"/>
    <s v="RBS Current Account (Lottery)"/>
    <s v="06"/>
    <s v="AP-PY"/>
    <x v="79"/>
    <s v="000000006251"/>
    <n v="1348"/>
    <s v="5565-51"/>
    <n v="0"/>
    <n v="24578"/>
    <s v="G100483-The Glad Foundation"/>
    <n v="-24578"/>
    <n v="24578"/>
    <x v="1"/>
    <n v="24578"/>
    <s v="G"/>
    <s v="The Glad Foundation"/>
    <s v="G - The Glad Foundation"/>
    <x v="1626"/>
    <x v="0"/>
    <s v="Lottery"/>
    <x v="1"/>
    <b v="0"/>
    <n v="24578"/>
    <x v="1"/>
  </r>
  <r>
    <s v="L-400-0400"/>
    <s v="RBS Current Account (Lottery)"/>
    <s v="06"/>
    <s v="AP-PY"/>
    <x v="79"/>
    <s v="000000006252"/>
    <n v="1348"/>
    <s v="5565-52"/>
    <n v="0"/>
    <n v="34189"/>
    <s v="G100484-Rally &amp; Broad  (McCrum &amp; Lindsay)"/>
    <n v="-34189"/>
    <n v="34189"/>
    <x v="1"/>
    <n v="34189"/>
    <s v="G"/>
    <s v="Rally &amp; Broad (McCrum &amp; Lindsay)"/>
    <s v="G - Rally &amp; Broad (McCrum &amp; Lindsay)"/>
    <x v="1627"/>
    <x v="0"/>
    <s v="Lottery"/>
    <x v="1"/>
    <b v="1"/>
    <n v="34189"/>
    <x v="0"/>
  </r>
  <r>
    <s v="L-400-0400"/>
    <s v="RBS Current Account (Lottery)"/>
    <s v="06"/>
    <s v="AP-PY"/>
    <x v="79"/>
    <s v="000000006253"/>
    <n v="1348"/>
    <s v="5565-53"/>
    <n v="0"/>
    <n v="93750"/>
    <s v="G100485-Talbot Rice Gallery"/>
    <n v="-93750"/>
    <n v="93750"/>
    <x v="1"/>
    <n v="93750"/>
    <s v="G"/>
    <s v="Talbot Rice Gallery"/>
    <s v="G - Talbot Rice Gallery"/>
    <x v="1628"/>
    <x v="0"/>
    <s v="Lottery"/>
    <x v="1"/>
    <b v="1"/>
    <n v="143750"/>
    <x v="0"/>
  </r>
  <r>
    <s v="L-400-0400"/>
    <s v="RBS Current Account (Lottery)"/>
    <s v="06"/>
    <s v="AP-PY"/>
    <x v="79"/>
    <s v="000000006254"/>
    <n v="1348"/>
    <s v="5565-54"/>
    <n v="0"/>
    <n v="18375"/>
    <s v="G100486-Malath Abbas"/>
    <n v="-18375"/>
    <n v="18375"/>
    <x v="1"/>
    <n v="18375"/>
    <s v="G"/>
    <s v="Malath Abbas"/>
    <s v="G - Malath Abbas"/>
    <x v="1629"/>
    <x v="0"/>
    <s v="Lottery"/>
    <x v="1"/>
    <b v="0"/>
    <n v="18375"/>
    <x v="1"/>
  </r>
  <r>
    <s v="L-400-0400"/>
    <s v="RBS Current Account (Lottery)"/>
    <s v="06"/>
    <s v="AP-PY"/>
    <x v="79"/>
    <s v="000000006255"/>
    <n v="1348"/>
    <s v="5565-55"/>
    <n v="0"/>
    <n v="26000"/>
    <s v="G100487-Emma Jayne Park"/>
    <n v="-26000"/>
    <n v="26000"/>
    <x v="1"/>
    <n v="26000"/>
    <s v="G"/>
    <s v="Emma Jayne Park"/>
    <s v="G - Emma Jayne Park"/>
    <x v="1630"/>
    <x v="0"/>
    <s v="Lottery"/>
    <x v="1"/>
    <b v="1"/>
    <n v="65562"/>
    <x v="0"/>
  </r>
  <r>
    <s v="L-400-0400"/>
    <s v="RBS Current Account (Lottery)"/>
    <s v="06"/>
    <s v="AP-PY"/>
    <x v="79"/>
    <s v="000000006256"/>
    <n v="1348"/>
    <s v="5565-56"/>
    <n v="0"/>
    <n v="4434"/>
    <s v="G100488-Dave Young"/>
    <n v="-4434"/>
    <n v="4434"/>
    <x v="1"/>
    <n v="4434"/>
    <s v="G"/>
    <s v="Dave Young"/>
    <s v="G - Dave Young"/>
    <x v="1631"/>
    <x v="0"/>
    <s v="Lottery"/>
    <x v="1"/>
    <b v="0"/>
    <n v="5671.98"/>
    <x v="1"/>
  </r>
  <r>
    <s v="L-400-0400"/>
    <s v="RBS Current Account (Lottery)"/>
    <s v="06"/>
    <s v="AP-PY"/>
    <x v="79"/>
    <s v="000000006257"/>
    <n v="1348"/>
    <s v="5565-57"/>
    <n v="0"/>
    <n v="4500"/>
    <s v="G100489-Carrie Fertig"/>
    <n v="-4500"/>
    <n v="4500"/>
    <x v="1"/>
    <n v="4500"/>
    <s v="G"/>
    <s v="Carrie Fertig"/>
    <s v="G - Carrie Fertig"/>
    <x v="1632"/>
    <x v="0"/>
    <s v="Lottery"/>
    <x v="1"/>
    <b v="0"/>
    <n v="4500"/>
    <x v="1"/>
  </r>
  <r>
    <s v="L-400-0400"/>
    <s v="RBS Current Account (Lottery)"/>
    <s v="06"/>
    <s v="AP-PY"/>
    <x v="79"/>
    <s v="000000006258"/>
    <n v="1348"/>
    <s v="5565-58"/>
    <n v="0"/>
    <n v="5000"/>
    <s v="IABE005-Aberdeen Performing Arts"/>
    <n v="-5000"/>
    <n v="5000"/>
    <x v="1"/>
    <n v="5000"/>
    <s v="I"/>
    <s v="Aberdeen Performing Arts"/>
    <s v="I - Aberdeen Performing Arts"/>
    <x v="1294"/>
    <x v="0"/>
    <s v="Lottery"/>
    <x v="1"/>
    <b v="0"/>
    <n v="212497.96"/>
    <x v="0"/>
  </r>
  <r>
    <s v="L-400-0400"/>
    <s v="RBS Current Account (Lottery)"/>
    <s v="06"/>
    <s v="AP-PY"/>
    <x v="79"/>
    <s v="000000006259"/>
    <n v="1348"/>
    <s v="5565-59"/>
    <n v="0"/>
    <n v="12620"/>
    <s v="ICAR019-Caravan Cinema Ltd"/>
    <n v="-12620"/>
    <n v="12620"/>
    <x v="1"/>
    <n v="12620"/>
    <s v="I"/>
    <s v="Caravan Cinema Ltd"/>
    <s v="I - Caravan Cinema Ltd"/>
    <x v="1633"/>
    <x v="0"/>
    <s v="Lottery"/>
    <x v="1"/>
    <b v="0"/>
    <n v="13745"/>
    <x v="1"/>
  </r>
  <r>
    <s v="L-400-0400"/>
    <s v="RBS Current Account (Lottery)"/>
    <s v="06"/>
    <s v="AP-PY"/>
    <x v="79"/>
    <s v="000000006260"/>
    <n v="1348"/>
    <s v="5565-60"/>
    <n v="0"/>
    <n v="4312"/>
    <s v="ICOM002-Comar"/>
    <n v="-4312"/>
    <n v="4312"/>
    <x v="1"/>
    <n v="4312"/>
    <s v="I"/>
    <s v="Comar"/>
    <s v="I - Comar"/>
    <x v="1083"/>
    <x v="0"/>
    <s v="Lottery"/>
    <x v="1"/>
    <b v="0"/>
    <n v="97700.849999999991"/>
    <x v="0"/>
  </r>
  <r>
    <s v="L-400-0400"/>
    <s v="RBS Current Account (Lottery)"/>
    <s v="06"/>
    <s v="AP-PY"/>
    <x v="79"/>
    <s v="000000006261"/>
    <n v="1348"/>
    <s v="5565-61"/>
    <n v="0"/>
    <n v="6712"/>
    <s v="IEDI014-Edinburgh Sculpture Workshop Limited"/>
    <n v="-6712"/>
    <n v="6712"/>
    <x v="1"/>
    <n v="6712"/>
    <s v="I"/>
    <s v="Edinburgh Sculpture Workshop Limited"/>
    <s v="I - Edinburgh Sculpture Workshop Limited"/>
    <x v="1084"/>
    <x v="0"/>
    <s v="Lottery"/>
    <x v="1"/>
    <b v="0"/>
    <n v="14212"/>
    <x v="1"/>
  </r>
  <r>
    <s v="L-400-0400"/>
    <s v="RBS Current Account (Lottery)"/>
    <s v="06"/>
    <s v="AP-PY"/>
    <x v="79"/>
    <s v="000000006262"/>
    <n v="1348"/>
    <s v="5565-62"/>
    <n v="0"/>
    <n v="1376"/>
    <s v="IEVA001-EVA RILEY"/>
    <n v="-1376"/>
    <n v="1376"/>
    <x v="1"/>
    <n v="1376"/>
    <s v="I"/>
    <s v="EVA RILEY"/>
    <s v="I - EVA RILEY"/>
    <x v="1634"/>
    <x v="0"/>
    <s v="Lottery"/>
    <x v="1"/>
    <b v="0"/>
    <n v="1834"/>
    <x v="1"/>
  </r>
  <r>
    <s v="L-400-0400"/>
    <s v="RBS Current Account (Lottery)"/>
    <s v="06"/>
    <s v="AP-PY"/>
    <x v="79"/>
    <s v="000000006263"/>
    <n v="1348"/>
    <s v="5565-63"/>
    <n v="0"/>
    <n v="2750"/>
    <s v="IFAC001-Faction North Ltd"/>
    <n v="-2750"/>
    <n v="2750"/>
    <x v="1"/>
    <n v="2750"/>
    <s v="I"/>
    <s v="Faction North Ltd"/>
    <s v="I - Faction North Ltd"/>
    <x v="1265"/>
    <x v="0"/>
    <s v="Lottery"/>
    <x v="1"/>
    <b v="0"/>
    <n v="7250"/>
    <x v="1"/>
  </r>
  <r>
    <s v="L-400-0400"/>
    <s v="RBS Current Account (Lottery)"/>
    <s v="06"/>
    <s v="AP-PY"/>
    <x v="79"/>
    <s v="000000006264"/>
    <n v="1348"/>
    <s v="5565-64"/>
    <n v="0"/>
    <n v="5000"/>
    <s v="IGAV001-Gavin Marwick"/>
    <n v="-5000"/>
    <n v="5000"/>
    <x v="1"/>
    <n v="5000"/>
    <s v="I"/>
    <s v="Gavin Marwick"/>
    <s v="I - Gavin Marwick"/>
    <x v="1635"/>
    <x v="0"/>
    <s v="Lottery"/>
    <x v="1"/>
    <b v="0"/>
    <n v="5000"/>
    <x v="1"/>
  </r>
  <r>
    <s v="L-400-0400"/>
    <s v="RBS Current Account (Lottery)"/>
    <s v="06"/>
    <s v="AP-PY"/>
    <x v="79"/>
    <s v="000000006265"/>
    <n v="1348"/>
    <s v="5565-65"/>
    <n v="0"/>
    <n v="250"/>
    <s v="IGEN003-Genevieve Bicknell"/>
    <n v="-250"/>
    <n v="250"/>
    <x v="1"/>
    <n v="250"/>
    <s v="I"/>
    <s v="Genevieve Bicknell"/>
    <s v="I - Genevieve Bicknell"/>
    <x v="1470"/>
    <x v="0"/>
    <s v="Lottery"/>
    <x v="1"/>
    <b v="0"/>
    <n v="1000"/>
    <x v="1"/>
  </r>
  <r>
    <s v="L-400-0400"/>
    <s v="RBS Current Account (Lottery)"/>
    <s v="06"/>
    <s v="AP-PY"/>
    <x v="79"/>
    <s v="000000006266"/>
    <n v="1348"/>
    <s v="5565-66"/>
    <n v="0"/>
    <n v="6250"/>
    <s v="IGRI003-Grinagog Theatre Company"/>
    <n v="-6250"/>
    <n v="6250"/>
    <x v="1"/>
    <n v="6250"/>
    <s v="I"/>
    <s v="Grinagog Theatre Company"/>
    <s v="I - Grinagog Theatre Company"/>
    <x v="1636"/>
    <x v="0"/>
    <s v="Lottery"/>
    <x v="1"/>
    <b v="0"/>
    <n v="6250"/>
    <x v="1"/>
  </r>
  <r>
    <s v="L-400-0400"/>
    <s v="RBS Current Account (Lottery)"/>
    <s v="06"/>
    <s v="AP-PY"/>
    <x v="79"/>
    <s v="000000006267"/>
    <n v="1348"/>
    <s v="5565-67"/>
    <n v="0"/>
    <n v="1154"/>
    <s v="IHOR001-Horse + Bamboo Theatre"/>
    <n v="-1154"/>
    <n v="1154"/>
    <x v="1"/>
    <n v="1154"/>
    <s v="I"/>
    <s v="Horse + Bamboo Theatre"/>
    <s v="I - Horse + Bamboo Theatre"/>
    <x v="1637"/>
    <x v="0"/>
    <s v="Lottery"/>
    <x v="1"/>
    <b v="0"/>
    <n v="1538"/>
    <x v="1"/>
  </r>
  <r>
    <s v="L-400-0400"/>
    <s v="RBS Current Account (Lottery)"/>
    <s v="06"/>
    <s v="AP-PY"/>
    <x v="79"/>
    <s v="000000006268"/>
    <n v="1348"/>
    <s v="5565-68"/>
    <n v="0"/>
    <n v="4000"/>
    <s v="IJUR001-Giles Perring"/>
    <n v="-4000"/>
    <n v="4000"/>
    <x v="1"/>
    <n v="4000"/>
    <s v="I"/>
    <s v="Giles Perring"/>
    <s v="I - Giles Perring"/>
    <x v="1638"/>
    <x v="0"/>
    <s v="Lottery"/>
    <x v="1"/>
    <b v="0"/>
    <n v="4000"/>
    <x v="1"/>
  </r>
  <r>
    <s v="L-400-0400"/>
    <s v="RBS Current Account (Lottery)"/>
    <s v="06"/>
    <s v="AP-PY"/>
    <x v="79"/>
    <s v="000000006269"/>
    <n v="1348"/>
    <s v="5565-69"/>
    <n v="0"/>
    <n v="3750"/>
    <s v="IKAR006-Karen Matheson  (Vertical Records)"/>
    <n v="-3750"/>
    <n v="3750"/>
    <x v="1"/>
    <n v="3750"/>
    <s v="I"/>
    <s v="Karen Matheson (Vertical Records)"/>
    <s v="I - Karen Matheson (Vertical Records)"/>
    <x v="1639"/>
    <x v="0"/>
    <s v="Lottery"/>
    <x v="1"/>
    <b v="0"/>
    <n v="3750"/>
    <x v="1"/>
  </r>
  <r>
    <s v="L-400-0400"/>
    <s v="RBS Current Account (Lottery)"/>
    <s v="06"/>
    <s v="AP-PY"/>
    <x v="79"/>
    <s v="000000006270"/>
    <n v="1348"/>
    <s v="5565-70"/>
    <n v="0"/>
    <n v="4998"/>
    <s v="IPUP002-Puppet State Theatre Company"/>
    <n v="-4998"/>
    <n v="4998"/>
    <x v="1"/>
    <n v="4998"/>
    <s v="I"/>
    <s v="Puppet State Theatre Company"/>
    <s v="I - Puppet State Theatre Company"/>
    <x v="133"/>
    <x v="0"/>
    <s v="Lottery"/>
    <x v="1"/>
    <b v="0"/>
    <n v="12212"/>
    <x v="1"/>
  </r>
  <r>
    <s v="L-400-0400"/>
    <s v="RBS Current Account (Lottery)"/>
    <s v="06"/>
    <s v="AP-PY"/>
    <x v="79"/>
    <s v="000000006271"/>
    <n v="1348"/>
    <s v="5565-71"/>
    <n v="0"/>
    <n v="4000"/>
    <s v="IQUE004-The Queen's Hall (Edinburgh) Ltd"/>
    <n v="-4000"/>
    <n v="4000"/>
    <x v="1"/>
    <n v="4000"/>
    <s v="I"/>
    <s v="The Queen's Hall (Edinburgh) Ltd"/>
    <s v="I - The Queen's Hall (Edinburgh) Ltd"/>
    <x v="1640"/>
    <x v="0"/>
    <s v="Lottery"/>
    <x v="1"/>
    <b v="0"/>
    <n v="4000"/>
    <x v="1"/>
  </r>
  <r>
    <s v="L-400-0400"/>
    <s v="RBS Current Account (Lottery)"/>
    <s v="06"/>
    <s v="AP-PY"/>
    <x v="79"/>
    <s v="000000006272"/>
    <n v="1348"/>
    <s v="5565-72"/>
    <n v="0"/>
    <n v="27033"/>
    <s v="ITHE013-The Fruitmarket Gallery"/>
    <n v="-27033"/>
    <n v="27033"/>
    <x v="1"/>
    <n v="27033"/>
    <s v="I"/>
    <s v="The Fruitmarket Gallery"/>
    <s v="I - The Fruitmarket Gallery"/>
    <x v="1103"/>
    <x v="0"/>
    <s v="Lottery"/>
    <x v="1"/>
    <b v="1"/>
    <n v="110000"/>
    <x v="0"/>
  </r>
  <r>
    <s v="L-400-0400"/>
    <s v="RBS Current Account (Lottery)"/>
    <s v="06"/>
    <s v="AP-PY"/>
    <x v="79"/>
    <s v="000000006273"/>
    <n v="1348"/>
    <s v="5565-73"/>
    <n v="0"/>
    <n v="120000"/>
    <s v="ITOM005-Tommy's Honor Productions Ltd"/>
    <n v="-120000"/>
    <n v="120000"/>
    <x v="1"/>
    <n v="120000"/>
    <s v="I"/>
    <s v="Tommy's Honor Productions Ltd"/>
    <s v="I - Tommy's Honor Productions Ltd"/>
    <x v="1410"/>
    <x v="0"/>
    <s v="Lottery"/>
    <x v="1"/>
    <b v="1"/>
    <n v="380000"/>
    <x v="0"/>
  </r>
  <r>
    <s v="L-400-0400"/>
    <s v="RBS Current Account (Lottery)"/>
    <s v="06"/>
    <s v="AP-PY"/>
    <x v="79"/>
    <s v="000000006274"/>
    <n v="1348"/>
    <s v="5565-74"/>
    <n v="0"/>
    <n v="138.12"/>
    <s v="TJOH107-John Brown Caterhire Ltd"/>
    <n v="-138.12"/>
    <n v="138.12"/>
    <x v="1"/>
    <n v="138.12"/>
    <s v="T"/>
    <s v="John Brown Caterhire Ltd"/>
    <s v="T - John Brown Caterhire Ltd"/>
    <x v="567"/>
    <x v="0"/>
    <s v="Lottery"/>
    <x v="2"/>
    <b v="0"/>
    <n v="504.72"/>
    <x v="1"/>
  </r>
  <r>
    <s v="L-400-0400"/>
    <s v="RBS Current Account (Lottery)"/>
    <s v="06"/>
    <s v="AP-PY"/>
    <x v="80"/>
    <s v="000000006276"/>
    <n v="1350"/>
    <s v="5570-8"/>
    <n v="0"/>
    <n v="6543.5"/>
    <s v="TBIG102-The Big Lottery Fund  (Overheads)"/>
    <n v="-6543.5"/>
    <n v="6543.5"/>
    <x v="1"/>
    <n v="6543.5"/>
    <s v="T"/>
    <s v="The Big Lottery Fund (Overheads)"/>
    <s v="T - The Big Lottery Fund (Overheads)"/>
    <x v="1073"/>
    <x v="28"/>
    <s v="Lottery"/>
    <x v="2"/>
    <b v="0"/>
    <n v="31956.649999999998"/>
    <x v="0"/>
  </r>
  <r>
    <s v="L-400-0400"/>
    <s v="RBS Current Account (Lottery)"/>
    <s v="06"/>
    <s v="AP-PY"/>
    <x v="80"/>
    <s v="000000006277"/>
    <n v="1350"/>
    <s v="5570-9"/>
    <n v="0"/>
    <n v="210"/>
    <s v="TMCA101-McAllister Litho Glasgow Ltd"/>
    <n v="-210"/>
    <n v="210"/>
    <x v="1"/>
    <n v="210"/>
    <s v="T"/>
    <s v="McAllister Litho Glasgow Ltd"/>
    <s v="T - McAllister Litho Glasgow Ltd"/>
    <x v="691"/>
    <x v="0"/>
    <s v="Lottery"/>
    <x v="2"/>
    <b v="0"/>
    <n v="2446"/>
    <x v="1"/>
  </r>
  <r>
    <s v="L-400-0400"/>
    <s v="RBS Current Account (Lottery)"/>
    <s v="06"/>
    <s v="AP-PY"/>
    <x v="80"/>
    <s v="000000006281"/>
    <n v="1350"/>
    <s v="5570-10"/>
    <n v="0"/>
    <n v="12120"/>
    <s v="TPIN101-Pinsent Masons LLP"/>
    <n v="-12120"/>
    <n v="12120"/>
    <x v="1"/>
    <n v="12120"/>
    <s v="T"/>
    <s v="Pinsent Masons LLP"/>
    <s v="T - Pinsent Masons LLP"/>
    <x v="1145"/>
    <x v="24"/>
    <s v="Lottery"/>
    <x v="2"/>
    <b v="0"/>
    <n v="122180.4"/>
    <x v="0"/>
  </r>
  <r>
    <s v="L-400-0400"/>
    <s v="RBS Current Account (Lottery)"/>
    <s v="06"/>
    <s v="AP-PY"/>
    <x v="81"/>
    <s v="000000006282"/>
    <n v="1350"/>
    <s v="5570-12"/>
    <n v="0"/>
    <n v="100000"/>
    <s v="IYOU006-Young Films Ltd (Bannan Series 3)"/>
    <n v="-100000"/>
    <n v="100000"/>
    <x v="1"/>
    <n v="100000"/>
    <s v="I"/>
    <s v="Young Films Ltd (Bannan Series 3)"/>
    <s v="I - Young Films Ltd (Bannan Series 3)"/>
    <x v="1037"/>
    <x v="0"/>
    <s v="Lottery"/>
    <x v="1"/>
    <b v="1"/>
    <n v="373203"/>
    <x v="0"/>
  </r>
  <r>
    <s v="L-400-0400"/>
    <s v="RBS Current Account (Lottery)"/>
    <s v="06"/>
    <s v="AP-PY"/>
    <x v="81"/>
    <s v="000000006283"/>
    <n v="1350"/>
    <s v="5570-51"/>
    <n v="0"/>
    <n v="6885"/>
    <s v="G100013-Bella Hardy"/>
    <n v="-6885"/>
    <n v="6885"/>
    <x v="1"/>
    <n v="6885"/>
    <s v="G"/>
    <s v="Bella Hardy"/>
    <s v="G - Bella Hardy"/>
    <x v="1389"/>
    <x v="0"/>
    <s v="Lottery"/>
    <x v="1"/>
    <b v="0"/>
    <n v="8297"/>
    <x v="1"/>
  </r>
  <r>
    <s v="L-400-0400"/>
    <s v="RBS Current Account (Lottery)"/>
    <s v="06"/>
    <s v="AP-PY"/>
    <x v="81"/>
    <s v="000000006284"/>
    <n v="1350"/>
    <s v="5570-52"/>
    <n v="0"/>
    <n v="695.82"/>
    <s v="G100029-Melanie Sims"/>
    <n v="-695.82"/>
    <n v="695.82"/>
    <x v="1"/>
    <n v="695.82"/>
    <s v="G"/>
    <s v="Melanie Sims"/>
    <s v="G - Melanie Sims"/>
    <x v="1641"/>
    <x v="0"/>
    <s v="Lottery"/>
    <x v="1"/>
    <b v="0"/>
    <n v="695.82"/>
    <x v="1"/>
  </r>
  <r>
    <s v="L-400-0400"/>
    <s v="RBS Current Account (Lottery)"/>
    <s v="06"/>
    <s v="AP-PY"/>
    <x v="81"/>
    <s v="000000006285"/>
    <n v="1350"/>
    <s v="5570-53"/>
    <n v="0"/>
    <n v="40000"/>
    <s v="G100045-Glasgow Sculpture Studios"/>
    <n v="-40000"/>
    <n v="40000"/>
    <x v="1"/>
    <n v="40000"/>
    <s v="G"/>
    <s v="Glasgow Sculpture Studios"/>
    <s v="G - Glasgow Sculpture Studios"/>
    <x v="1334"/>
    <x v="0"/>
    <s v="Lottery"/>
    <x v="1"/>
    <b v="1"/>
    <n v="45999"/>
    <x v="0"/>
  </r>
  <r>
    <s v="L-400-0400"/>
    <s v="RBS Current Account (Lottery)"/>
    <s v="06"/>
    <s v="AP-PY"/>
    <x v="81"/>
    <s v="000000006286"/>
    <n v="1350"/>
    <s v="5570-54"/>
    <n v="0"/>
    <n v="18750"/>
    <s v="G100048-Hebridean Celtic Festival Trust"/>
    <n v="-18750"/>
    <n v="18750"/>
    <x v="1"/>
    <n v="18750"/>
    <s v="G"/>
    <s v="Hebridean Celtic Festival Trust"/>
    <s v="G - Hebridean Celtic Festival Trust"/>
    <x v="1642"/>
    <x v="0"/>
    <s v="Lottery"/>
    <x v="1"/>
    <b v="0"/>
    <n v="78750"/>
    <x v="0"/>
  </r>
  <r>
    <s v="L-400-0400"/>
    <s v="RBS Current Account (Lottery)"/>
    <s v="06"/>
    <s v="AP-PY"/>
    <x v="81"/>
    <s v="000000006287"/>
    <n v="1350"/>
    <s v="5570-55"/>
    <n v="0"/>
    <n v="327"/>
    <s v="G100287-Erlend Tait"/>
    <n v="-327"/>
    <n v="327"/>
    <x v="1"/>
    <n v="327"/>
    <s v="G"/>
    <s v="Erlend Tait"/>
    <s v="G - Erlend Tait"/>
    <x v="1227"/>
    <x v="0"/>
    <s v="Lottery"/>
    <x v="1"/>
    <b v="0"/>
    <n v="1310"/>
    <x v="1"/>
  </r>
  <r>
    <s v="L-400-0400"/>
    <s v="RBS Current Account (Lottery)"/>
    <s v="06"/>
    <s v="AP-PY"/>
    <x v="81"/>
    <s v="000000006288"/>
    <n v="1350"/>
    <s v="5570-56"/>
    <n v="0"/>
    <n v="506"/>
    <s v="G100307-Skye Reynolds"/>
    <n v="-506"/>
    <n v="506"/>
    <x v="1"/>
    <n v="506"/>
    <s v="G"/>
    <s v="Skye Reynolds"/>
    <s v="G - Skye Reynolds"/>
    <x v="1285"/>
    <x v="0"/>
    <s v="Lottery"/>
    <x v="1"/>
    <b v="0"/>
    <n v="10646"/>
    <x v="1"/>
  </r>
  <r>
    <s v="L-400-0400"/>
    <s v="RBS Current Account (Lottery)"/>
    <s v="06"/>
    <s v="AP-PY"/>
    <x v="81"/>
    <s v="000000006289"/>
    <n v="1350"/>
    <s v="5570-57"/>
    <n v="0"/>
    <n v="12200"/>
    <s v="G100316-Cultural Enterprise Office"/>
    <n v="-12200"/>
    <n v="12200"/>
    <x v="1"/>
    <n v="12200"/>
    <s v="G"/>
    <s v="Cultural Enterprise Office"/>
    <s v="G - Cultural Enterprise Office"/>
    <x v="950"/>
    <x v="0"/>
    <s v="Lottery"/>
    <x v="1"/>
    <b v="0"/>
    <n v="476200"/>
    <x v="0"/>
  </r>
  <r>
    <s v="L-400-0400"/>
    <s v="RBS Current Account (Lottery)"/>
    <s v="06"/>
    <s v="AP-PY"/>
    <x v="81"/>
    <s v="000000006290"/>
    <n v="1350"/>
    <s v="5570-58"/>
    <n v="0"/>
    <n v="2890"/>
    <s v="G100490-Daniel Allison"/>
    <n v="-2890"/>
    <n v="2890"/>
    <x v="1"/>
    <n v="2890"/>
    <s v="G"/>
    <s v="Daniel Allison"/>
    <s v="G - Daniel Allison"/>
    <x v="1643"/>
    <x v="0"/>
    <s v="Lottery"/>
    <x v="1"/>
    <b v="0"/>
    <n v="3853"/>
    <x v="1"/>
  </r>
  <r>
    <s v="L-400-0400"/>
    <s v="RBS Current Account (Lottery)"/>
    <s v="06"/>
    <s v="AP-PY"/>
    <x v="81"/>
    <s v="000000006291"/>
    <n v="1350"/>
    <s v="5570-59"/>
    <n v="0"/>
    <n v="7500"/>
    <s v="G100491-Naoko Mabon"/>
    <n v="-7500"/>
    <n v="7500"/>
    <x v="1"/>
    <n v="7500"/>
    <s v="G"/>
    <s v="Naoko Mabon"/>
    <s v="G - Naoko Mabon"/>
    <x v="1644"/>
    <x v="0"/>
    <s v="Lottery"/>
    <x v="1"/>
    <b v="0"/>
    <n v="7500"/>
    <x v="1"/>
  </r>
  <r>
    <s v="L-400-0400"/>
    <s v="RBS Current Account (Lottery)"/>
    <s v="06"/>
    <s v="AP-PY"/>
    <x v="81"/>
    <s v="000000006292"/>
    <n v="1350"/>
    <s v="5570-60"/>
    <n v="0"/>
    <n v="9683"/>
    <s v="G100492-Scott Paterson"/>
    <n v="-9683"/>
    <n v="9683"/>
    <x v="1"/>
    <n v="9683"/>
    <s v="G"/>
    <s v="Scott Paterson"/>
    <s v="G - Scott Paterson"/>
    <x v="1645"/>
    <x v="0"/>
    <s v="Lottery"/>
    <x v="1"/>
    <b v="0"/>
    <n v="12911"/>
    <x v="1"/>
  </r>
  <r>
    <s v="L-400-0400"/>
    <s v="RBS Current Account (Lottery)"/>
    <s v="06"/>
    <s v="AP-PY"/>
    <x v="81"/>
    <s v="000000006293"/>
    <n v="1350"/>
    <s v="5570-61"/>
    <n v="0"/>
    <n v="22500"/>
    <s v="G100493-Charlotte Prodger"/>
    <n v="-22500"/>
    <n v="22500"/>
    <x v="1"/>
    <n v="22500"/>
    <s v="G"/>
    <s v="Charlotte Prodger"/>
    <s v="G - Charlotte Prodger"/>
    <x v="1646"/>
    <x v="0"/>
    <s v="Lottery"/>
    <x v="1"/>
    <b v="0"/>
    <n v="22500"/>
    <x v="1"/>
  </r>
  <r>
    <s v="L-400-0400"/>
    <s v="RBS Current Account (Lottery)"/>
    <s v="06"/>
    <s v="AP-PY"/>
    <x v="81"/>
    <s v="000000006294"/>
    <n v="1350"/>
    <s v="5570-62"/>
    <n v="0"/>
    <n v="11250"/>
    <s v="G100494-Scotland Loves Animation"/>
    <n v="-11250"/>
    <n v="11250"/>
    <x v="1"/>
    <n v="11250"/>
    <s v="G"/>
    <s v="Scotland Loves Animation"/>
    <s v="G - Scotland Loves Animation"/>
    <x v="1647"/>
    <x v="0"/>
    <s v="Lottery"/>
    <x v="1"/>
    <b v="0"/>
    <n v="11250"/>
    <x v="1"/>
  </r>
  <r>
    <s v="L-400-0400"/>
    <s v="RBS Current Account (Lottery)"/>
    <s v="06"/>
    <s v="AP-PY"/>
    <x v="81"/>
    <s v="000000006296"/>
    <n v="1350"/>
    <s v="5570-63"/>
    <n v="0"/>
    <n v="78705"/>
    <s v="G100495-Falkirk Community Trust"/>
    <n v="-78705"/>
    <n v="78705"/>
    <x v="1"/>
    <n v="78705"/>
    <s v="G"/>
    <s v="Falkirk Community Trust"/>
    <s v="G - Falkirk Community Trust"/>
    <x v="1648"/>
    <x v="0"/>
    <s v="Lottery"/>
    <x v="1"/>
    <b v="1"/>
    <n v="84955"/>
    <x v="0"/>
  </r>
  <r>
    <s v="L-400-0400"/>
    <s v="RBS Current Account (Lottery)"/>
    <s v="06"/>
    <s v="AP-PY"/>
    <x v="81"/>
    <s v="000000006297"/>
    <n v="1350"/>
    <s v="5570-64"/>
    <n v="0"/>
    <n v="14191"/>
    <s v="G100496-iota"/>
    <n v="-14191"/>
    <n v="14191"/>
    <x v="1"/>
    <n v="14191"/>
    <s v="G"/>
    <s v="iota"/>
    <s v="G - iota"/>
    <x v="1649"/>
    <x v="0"/>
    <s v="Lottery"/>
    <x v="1"/>
    <b v="0"/>
    <n v="14191"/>
    <x v="1"/>
  </r>
  <r>
    <s v="L-400-0400"/>
    <s v="RBS Current Account (Lottery)"/>
    <s v="06"/>
    <s v="AP-PY"/>
    <x v="81"/>
    <s v="000000006298"/>
    <n v="1350"/>
    <s v="5570-65"/>
    <n v="0"/>
    <n v="4917"/>
    <s v="G100497-Penny Anderson"/>
    <n v="-4917"/>
    <n v="4917"/>
    <x v="1"/>
    <n v="4917"/>
    <s v="G"/>
    <s v="Penny Anderson"/>
    <s v="G - Penny Anderson"/>
    <x v="1650"/>
    <x v="0"/>
    <s v="Lottery"/>
    <x v="1"/>
    <b v="0"/>
    <n v="4917"/>
    <x v="1"/>
  </r>
  <r>
    <s v="L-400-0400"/>
    <s v="RBS Current Account (Lottery)"/>
    <s v="06"/>
    <s v="AP-PY"/>
    <x v="81"/>
    <s v="000000006299"/>
    <n v="1350"/>
    <s v="5570-66"/>
    <n v="0"/>
    <n v="3750"/>
    <s v="G100498-Karen Mabon"/>
    <n v="-3750"/>
    <n v="3750"/>
    <x v="1"/>
    <n v="3750"/>
    <s v="G"/>
    <s v="Karen Mabon"/>
    <s v="G - Karen Mabon"/>
    <x v="1651"/>
    <x v="0"/>
    <s v="Lottery"/>
    <x v="1"/>
    <b v="0"/>
    <n v="5000"/>
    <x v="1"/>
  </r>
  <r>
    <s v="L-400-0400"/>
    <s v="RBS Current Account (Lottery)"/>
    <s v="06"/>
    <s v="AP-PY"/>
    <x v="81"/>
    <s v="000000006300"/>
    <n v="1350"/>
    <s v="5570-67"/>
    <n v="0"/>
    <n v="15000"/>
    <s v="G100499-Ceol's Craic"/>
    <n v="-15000"/>
    <n v="15000"/>
    <x v="1"/>
    <n v="15000"/>
    <s v="G"/>
    <s v="Ceol's Craic"/>
    <s v="G - Ceol's Craic"/>
    <x v="1652"/>
    <x v="0"/>
    <s v="Lottery"/>
    <x v="1"/>
    <b v="0"/>
    <n v="15000"/>
    <x v="1"/>
  </r>
  <r>
    <s v="L-400-0400"/>
    <s v="RBS Current Account (Lottery)"/>
    <s v="06"/>
    <s v="AP-PY"/>
    <x v="81"/>
    <s v="000000006301"/>
    <n v="1350"/>
    <s v="5570-68"/>
    <n v="0"/>
    <n v="29205"/>
    <s v="G100500-Fish and Game  (Eilidh MacAskil)"/>
    <n v="-29205"/>
    <n v="29205"/>
    <x v="1"/>
    <n v="29205"/>
    <s v="G"/>
    <s v="Fish and Game (Eilidh MacAskil)"/>
    <s v="G - Fish and Game (Eilidh MacAskil)"/>
    <x v="1653"/>
    <x v="0"/>
    <s v="Lottery"/>
    <x v="1"/>
    <b v="1"/>
    <n v="29205"/>
    <x v="0"/>
  </r>
  <r>
    <s v="L-400-0400"/>
    <s v="RBS Current Account (Lottery)"/>
    <s v="06"/>
    <s v="AP-PY"/>
    <x v="81"/>
    <s v="000000006303"/>
    <n v="1350"/>
    <s v="5570-69"/>
    <n v="0"/>
    <n v="17000"/>
    <s v="ICAL002-Calman Trust ltd"/>
    <n v="-17000"/>
    <n v="17000"/>
    <x v="1"/>
    <n v="17000"/>
    <s v="I"/>
    <s v="Calman Trust ltd"/>
    <s v="I - Calman Trust ltd"/>
    <x v="1654"/>
    <x v="0"/>
    <s v="Lottery"/>
    <x v="1"/>
    <b v="0"/>
    <n v="17000"/>
    <x v="1"/>
  </r>
  <r>
    <s v="L-400-0400"/>
    <s v="RBS Current Account (Lottery)"/>
    <s v="06"/>
    <s v="AP-PY"/>
    <x v="81"/>
    <s v="000000006304"/>
    <n v="1350"/>
    <s v="5570-70"/>
    <n v="0"/>
    <n v="2000"/>
    <s v="ICLY002-Clydeside Initiative for Arts Ltd (SWG3)"/>
    <n v="-2000"/>
    <n v="2000"/>
    <x v="1"/>
    <n v="2000"/>
    <s v="I"/>
    <s v="Clydeside Initiative for Arts Ltd (SWG3)"/>
    <s v="I - Clydeside Initiative for Arts Ltd (SWG3)"/>
    <x v="1655"/>
    <x v="0"/>
    <s v="Lottery"/>
    <x v="1"/>
    <b v="0"/>
    <n v="2000"/>
    <x v="1"/>
  </r>
  <r>
    <s v="L-400-0400"/>
    <s v="RBS Current Account (Lottery)"/>
    <s v="06"/>
    <s v="AP-PY"/>
    <x v="81"/>
    <s v="000000006305"/>
    <n v="1350"/>
    <s v="5570-71"/>
    <n v="0"/>
    <n v="375"/>
    <s v="IFAC001-Faction North Ltd"/>
    <n v="-375"/>
    <n v="375"/>
    <x v="1"/>
    <n v="375"/>
    <s v="I"/>
    <s v="Faction North Ltd"/>
    <s v="I - Faction North Ltd"/>
    <x v="1265"/>
    <x v="0"/>
    <s v="Lottery"/>
    <x v="1"/>
    <b v="0"/>
    <n v="7250"/>
    <x v="1"/>
  </r>
  <r>
    <s v="L-400-0400"/>
    <s v="RBS Current Account (Lottery)"/>
    <s v="06"/>
    <s v="AP-PY"/>
    <x v="81"/>
    <s v="000000006306"/>
    <n v="1350"/>
    <s v="5570-72"/>
    <n v="0"/>
    <n v="7361"/>
    <s v="IFRO002-Frozen Charlotte Productions"/>
    <n v="-7361"/>
    <n v="7361"/>
    <x v="1"/>
    <n v="7361"/>
    <s v="I"/>
    <s v="Frozen Charlotte Productions"/>
    <s v="I - Frozen Charlotte Productions"/>
    <x v="520"/>
    <x v="0"/>
    <s v="Lottery"/>
    <x v="1"/>
    <b v="0"/>
    <n v="19365"/>
    <x v="1"/>
  </r>
  <r>
    <s v="L-400-0400"/>
    <s v="RBS Current Account (Lottery)"/>
    <s v="06"/>
    <s v="AP-PY"/>
    <x v="81"/>
    <s v="000000006307"/>
    <n v="1350"/>
    <s v="5570-73"/>
    <n v="0"/>
    <n v="17500"/>
    <s v="IGAL002-Gala Scotland Ltd (Glasgay)"/>
    <n v="-17500"/>
    <n v="17500"/>
    <x v="1"/>
    <n v="17500"/>
    <s v="I"/>
    <s v="Gala Scotland Ltd (Glasgay)"/>
    <s v="I - Gala Scotland Ltd (Glasgay)"/>
    <x v="1656"/>
    <x v="0"/>
    <s v="Lottery"/>
    <x v="1"/>
    <b v="0"/>
    <n v="17500"/>
    <x v="1"/>
  </r>
  <r>
    <s v="L-400-0400"/>
    <s v="RBS Current Account (Lottery)"/>
    <s v="06"/>
    <s v="AP-PY"/>
    <x v="81"/>
    <s v="000000006308"/>
    <n v="1350"/>
    <s v="5570-74"/>
    <n v="0"/>
    <n v="15000"/>
    <s v="IJAC002-Jackie Wylie"/>
    <n v="-15000"/>
    <n v="15000"/>
    <x v="1"/>
    <n v="15000"/>
    <s v="I"/>
    <s v="Jackie Wylie"/>
    <s v="I - Jackie Wylie"/>
    <x v="1657"/>
    <x v="0"/>
    <s v="Lottery"/>
    <x v="1"/>
    <b v="0"/>
    <n v="30000"/>
    <x v="0"/>
  </r>
  <r>
    <s v="L-400-0400"/>
    <s v="RBS Current Account (Lottery)"/>
    <s v="06"/>
    <s v="AP-PY"/>
    <x v="81"/>
    <s v="000000006309"/>
    <n v="1350"/>
    <s v="5570-75"/>
    <n v="0"/>
    <n v="15062"/>
    <s v="IKOL002-Ko Lik Films Ltd"/>
    <n v="-15062"/>
    <n v="15062"/>
    <x v="1"/>
    <n v="15062"/>
    <s v="I"/>
    <s v="Ko Lik Films Ltd"/>
    <s v="I - Ko Lik Films Ltd"/>
    <x v="1658"/>
    <x v="0"/>
    <s v="Lottery"/>
    <x v="1"/>
    <b v="0"/>
    <n v="30874"/>
    <x v="0"/>
  </r>
  <r>
    <s v="L-400-0400"/>
    <s v="RBS Current Account (Lottery)"/>
    <s v="06"/>
    <s v="AP-PY"/>
    <x v="81"/>
    <s v="000000006310"/>
    <n v="1350"/>
    <s v="5570-76"/>
    <n v="0"/>
    <n v="22500"/>
    <s v="IMON005-Moniaive Festival Village"/>
    <n v="-22500"/>
    <n v="22500"/>
    <x v="1"/>
    <n v="22500"/>
    <s v="I"/>
    <s v="Moniaive Festival Village"/>
    <s v="I - Moniaive Festival Village"/>
    <x v="1659"/>
    <x v="0"/>
    <s v="Lottery"/>
    <x v="1"/>
    <b v="0"/>
    <n v="22500"/>
    <x v="1"/>
  </r>
  <r>
    <s v="L-400-0400"/>
    <s v="RBS Current Account (Lottery)"/>
    <s v="06"/>
    <s v="AP-PY"/>
    <x v="81"/>
    <s v="000000006311"/>
    <n v="1350"/>
    <s v="5570-77"/>
    <n v="0"/>
    <n v="41250"/>
    <s v="INAT008-The National Galleries of Scotland"/>
    <n v="-41250"/>
    <n v="41250"/>
    <x v="1"/>
    <n v="41250"/>
    <s v="I"/>
    <s v="The National Galleries of Scotland"/>
    <s v="I - The National Galleries of Scotland"/>
    <x v="111"/>
    <x v="0"/>
    <s v="Lottery"/>
    <x v="1"/>
    <b v="1"/>
    <n v="158472"/>
    <x v="0"/>
  </r>
  <r>
    <s v="L-400-0400"/>
    <s v="RBS Current Account (Lottery)"/>
    <s v="06"/>
    <s v="AP-PY"/>
    <x v="81"/>
    <s v="000000006312"/>
    <n v="1350"/>
    <s v="5570-78"/>
    <n v="0"/>
    <n v="12014.47"/>
    <s v="IREG003-Regal Community Theatre (Bathgate) Ltd"/>
    <n v="-12014.47"/>
    <n v="12014.47"/>
    <x v="1"/>
    <n v="12014.47"/>
    <s v="I"/>
    <s v="Regal Community Theatre (Bathgate) Ltd"/>
    <s v="I - Regal Community Theatre (Bathgate) Ltd"/>
    <x v="1660"/>
    <x v="0"/>
    <s v="Lottery"/>
    <x v="1"/>
    <b v="0"/>
    <n v="12014.47"/>
    <x v="1"/>
  </r>
  <r>
    <s v="L-400-0400"/>
    <s v="RBS Current Account (Lottery)"/>
    <s v="06"/>
    <s v="AP-PY"/>
    <x v="81"/>
    <s v="000000006313"/>
    <n v="1350"/>
    <s v="5570-79"/>
    <n v="0"/>
    <n v="2500"/>
    <s v="IROS005-Ross Ainslie"/>
    <n v="-2500"/>
    <n v="2500"/>
    <x v="1"/>
    <n v="2500"/>
    <s v="I"/>
    <s v="Ross Ainslie"/>
    <s v="I - Ross Ainslie"/>
    <x v="1661"/>
    <x v="0"/>
    <s v="Lottery"/>
    <x v="1"/>
    <b v="0"/>
    <n v="2500"/>
    <x v="1"/>
  </r>
  <r>
    <s v="L-400-0400"/>
    <s v="RBS Current Account (Lottery)"/>
    <s v="06"/>
    <s v="AP-PY"/>
    <x v="81"/>
    <s v="000000006314"/>
    <n v="1350"/>
    <s v="5570-80"/>
    <n v="0"/>
    <n v="187500"/>
    <s v="ISCO009-Scottish Book Trust"/>
    <n v="-187500"/>
    <n v="187500"/>
    <x v="1"/>
    <n v="187500"/>
    <s v="I"/>
    <s v="Scottish Book Trust"/>
    <s v="I - Scottish Book Trust"/>
    <x v="1138"/>
    <x v="0"/>
    <s v="Lottery"/>
    <x v="1"/>
    <b v="1"/>
    <n v="257315"/>
    <x v="0"/>
  </r>
  <r>
    <s v="L-400-0400"/>
    <s v="RBS Current Account (Lottery)"/>
    <s v="06"/>
    <s v="AP-PY"/>
    <x v="81"/>
    <s v="000000006315"/>
    <n v="1350"/>
    <s v="5570-81"/>
    <n v="0"/>
    <n v="107500"/>
    <s v="ISCO098-SCOTTISH FILM TALENT NET.WORK (SFTN)"/>
    <n v="-107500"/>
    <n v="107500"/>
    <x v="1"/>
    <n v="107500"/>
    <s v="I"/>
    <s v="SCOTTISH FILM TALENT NET.WORK (SFTN)"/>
    <s v="I - SCOTTISH FILM TALENT NET.WORK (SFTN)"/>
    <x v="1139"/>
    <x v="0"/>
    <s v="Lottery"/>
    <x v="1"/>
    <b v="1"/>
    <n v="440000"/>
    <x v="0"/>
  </r>
  <r>
    <s v="L-400-0400"/>
    <s v="RBS Current Account (Lottery)"/>
    <s v="06"/>
    <s v="AP-PY"/>
    <x v="81"/>
    <s v="000000006316"/>
    <n v="1350"/>
    <s v="5570-82"/>
    <n v="0"/>
    <n v="5000"/>
    <s v="ISDI003-SDI Productions Ltd"/>
    <n v="-5000"/>
    <n v="5000"/>
    <x v="1"/>
    <n v="5000"/>
    <s v="I"/>
    <s v="SDI Productions Ltd"/>
    <s v="I - SDI Productions Ltd"/>
    <x v="1098"/>
    <x v="0"/>
    <s v="Lottery"/>
    <x v="1"/>
    <b v="0"/>
    <n v="329625"/>
    <x v="0"/>
  </r>
  <r>
    <s v="L-400-0400"/>
    <s v="RBS Current Account (Lottery)"/>
    <s v="06"/>
    <s v="AP-PY"/>
    <x v="81"/>
    <s v="000000006317"/>
    <n v="1350"/>
    <s v="5570-83"/>
    <n v="0"/>
    <n v="37500"/>
    <s v="ITRC001-The Research Centre (TRC Media)"/>
    <n v="-37500"/>
    <n v="37500"/>
    <x v="1"/>
    <n v="37500"/>
    <s v="I"/>
    <s v="The Research Centre (TRC Media)"/>
    <s v="I - The Research Centre (TRC Media)"/>
    <x v="1662"/>
    <x v="0"/>
    <s v="Lottery"/>
    <x v="1"/>
    <b v="1"/>
    <n v="37500"/>
    <x v="0"/>
  </r>
  <r>
    <s v="L-400-0400"/>
    <s v="RBS Current Account (Lottery)"/>
    <s v="06"/>
    <s v="AP-PY"/>
    <x v="81"/>
    <s v="000000006318"/>
    <n v="1350"/>
    <s v="5570-84"/>
    <n v="0"/>
    <n v="13000"/>
    <s v="IWEL002-Wellpark Scotland Ltd"/>
    <n v="-13000"/>
    <n v="13000"/>
    <x v="1"/>
    <n v="13000"/>
    <s v="I"/>
    <s v="Wellpark Scotland Ltd"/>
    <s v="I - Wellpark Scotland Ltd"/>
    <x v="1663"/>
    <x v="0"/>
    <s v="Lottery"/>
    <x v="1"/>
    <b v="0"/>
    <n v="13000"/>
    <x v="1"/>
  </r>
  <r>
    <s v="L-400-0400"/>
    <s v="RBS Current Account (Lottery)"/>
    <s v="06"/>
    <s v="AP-PY"/>
    <x v="81"/>
    <s v="000000006319"/>
    <n v="1350"/>
    <s v="5570-85"/>
    <n v="0"/>
    <n v="4250"/>
    <s v="IWES003-West Kilbride Community Inititive Ltd  (Craft Town S"/>
    <n v="-4250"/>
    <n v="4250"/>
    <x v="1"/>
    <n v="4250"/>
    <s v="I"/>
    <s v="West Kilbride Community Inititive Ltd (Craft Town S"/>
    <s v="I - West Kilbride Community Inititive Ltd (Craft Town S"/>
    <x v="1664"/>
    <x v="0"/>
    <s v="Lottery"/>
    <x v="1"/>
    <b v="0"/>
    <n v="4250"/>
    <x v="1"/>
  </r>
  <r>
    <s v="L-400-0400"/>
    <s v="RBS Current Account (Lottery)"/>
    <s v="06"/>
    <s v="AP-PY"/>
    <x v="81"/>
    <s v="000000006320"/>
    <n v="1350"/>
    <s v="5570-86"/>
    <n v="0"/>
    <n v="1200"/>
    <s v="TPIN101-Pinsent Masons LLP"/>
    <n v="-1200"/>
    <n v="1200"/>
    <x v="1"/>
    <n v="1200"/>
    <s v="T"/>
    <s v="Pinsent Masons LLP"/>
    <s v="T - Pinsent Masons LLP"/>
    <x v="1145"/>
    <x v="24"/>
    <s v="Lottery"/>
    <x v="2"/>
    <b v="0"/>
    <n v="122180.4"/>
    <x v="0"/>
  </r>
  <r>
    <s v="L-400-0400"/>
    <s v="RBS Current Account (Lottery)"/>
    <s v="06"/>
    <s v="AP-PY"/>
    <x v="82"/>
    <s v="000000006321"/>
    <n v="1351"/>
    <s v="5572-5"/>
    <n v="0"/>
    <n v="39730"/>
    <s v="ISIN005-Singer Films"/>
    <n v="-39730"/>
    <n v="39730"/>
    <x v="1"/>
    <n v="39730"/>
    <s v="I"/>
    <s v="Singer Films"/>
    <s v="I - Singer Films"/>
    <x v="1198"/>
    <x v="0"/>
    <s v="Lottery"/>
    <x v="1"/>
    <b v="1"/>
    <n v="324272.55"/>
    <x v="0"/>
  </r>
  <r>
    <s v="L-400-0400"/>
    <s v="RBS Current Account (Lottery)"/>
    <s v="06"/>
    <s v="AP-PY"/>
    <x v="82"/>
    <s v="000000006322"/>
    <n v="1351"/>
    <s v="5572-6"/>
    <n v="0"/>
    <n v="22500"/>
    <s v="TBUR101-Burns Owens Partnership t/a BOP Consulting"/>
    <n v="-22500"/>
    <n v="22500"/>
    <x v="1"/>
    <n v="22500"/>
    <s v="T"/>
    <s v="Burns Owens Partnership t/a BOP Consulting"/>
    <s v="T - Burns Owens Partnership t/a BOP Consulting"/>
    <x v="709"/>
    <x v="29"/>
    <s v="Lottery"/>
    <x v="2"/>
    <b v="0"/>
    <n v="63407.83"/>
    <x v="0"/>
  </r>
  <r>
    <s v="L-400-0400"/>
    <s v="RBS Current Account (Lottery)"/>
    <s v="06"/>
    <s v="AP-PY"/>
    <x v="82"/>
    <s v="000000006323"/>
    <n v="1351"/>
    <s v="5572-7"/>
    <n v="0"/>
    <n v="56.88"/>
    <s v="TGLE102-Glenfinlas Ltd"/>
    <n v="-56.88"/>
    <n v="56.88"/>
    <x v="1"/>
    <n v="56.88"/>
    <s v="T"/>
    <s v="Glenfinlas Ltd"/>
    <s v="T - Glenfinlas Ltd"/>
    <x v="1665"/>
    <x v="0"/>
    <s v="Lottery"/>
    <x v="2"/>
    <b v="0"/>
    <n v="56.88"/>
    <x v="1"/>
  </r>
  <r>
    <s v="L-400-0400"/>
    <s v="RBS Current Account (Lottery)"/>
    <s v="06"/>
    <s v="AP-PY"/>
    <x v="82"/>
    <s v="000000006324"/>
    <n v="1351"/>
    <s v="5572-8"/>
    <n v="0"/>
    <n v="10000"/>
    <s v="TMAR111-Martin Clark"/>
    <n v="-10000"/>
    <n v="10000"/>
    <x v="1"/>
    <n v="10000"/>
    <s v="T"/>
    <s v="Martin Clark"/>
    <s v="T - Martin Clark"/>
    <x v="1304"/>
    <x v="31"/>
    <s v="Lottery"/>
    <x v="2"/>
    <b v="0"/>
    <n v="27500"/>
    <x v="0"/>
  </r>
  <r>
    <s v="L-400-0400"/>
    <s v="RBS Current Account (Lottery)"/>
    <s v="06"/>
    <s v="AP-PY"/>
    <x v="174"/>
    <s v="000000006325"/>
    <n v="1353"/>
    <s v="5573-2"/>
    <n v="0"/>
    <n v="25590"/>
    <s v="IBEE002-Beechwood Productions"/>
    <n v="-25590"/>
    <n v="25590"/>
    <x v="1"/>
    <n v="25590"/>
    <s v="I"/>
    <s v="Beechwood Productions"/>
    <s v="I - Beechwood Productions"/>
    <x v="1191"/>
    <x v="0"/>
    <s v="Lottery"/>
    <x v="1"/>
    <b v="1"/>
    <n v="30590"/>
    <x v="0"/>
  </r>
  <r>
    <s v="L-400-0400"/>
    <s v="RBS Current Account (Lottery)"/>
    <s v="06"/>
    <s v="AP-PY"/>
    <x v="83"/>
    <s v="000000006326"/>
    <n v="1353"/>
    <s v="5573-42"/>
    <n v="0"/>
    <n v="2000"/>
    <s v="G100034-Magnetic North Theatre Productions"/>
    <n v="-2000"/>
    <n v="2000"/>
    <x v="1"/>
    <n v="2000"/>
    <s v="G"/>
    <s v="Magnetic North Theatre Productions"/>
    <s v="G - Magnetic North Theatre Productions"/>
    <x v="1237"/>
    <x v="0"/>
    <s v="Lottery"/>
    <x v="1"/>
    <b v="0"/>
    <n v="54500"/>
    <x v="0"/>
  </r>
  <r>
    <s v="L-400-0400"/>
    <s v="RBS Current Account (Lottery)"/>
    <s v="06"/>
    <s v="AP-PY"/>
    <x v="83"/>
    <s v="000000006327"/>
    <n v="1353"/>
    <s v="5573-43"/>
    <n v="0"/>
    <n v="1095"/>
    <s v="G100037-Universal Arts Productions Ltd"/>
    <n v="-1095"/>
    <n v="1095"/>
    <x v="1"/>
    <n v="1095"/>
    <s v="G"/>
    <s v="Universal Arts Productions Ltd"/>
    <s v="G - Universal Arts Productions Ltd"/>
    <x v="1448"/>
    <x v="0"/>
    <s v="Lottery"/>
    <x v="1"/>
    <b v="0"/>
    <n v="4837"/>
    <x v="1"/>
  </r>
  <r>
    <s v="L-400-0400"/>
    <s v="RBS Current Account (Lottery)"/>
    <s v="06"/>
    <s v="AP-PY"/>
    <x v="83"/>
    <s v="000000006328"/>
    <n v="1353"/>
    <s v="5573-44"/>
    <n v="0"/>
    <n v="1500"/>
    <s v="G100099-Compagnie Aniimotion"/>
    <n v="-1500"/>
    <n v="1500"/>
    <x v="1"/>
    <n v="1500"/>
    <s v="G"/>
    <s v="Compagnie Aniimotion"/>
    <s v="G - Compagnie Aniimotion"/>
    <x v="1666"/>
    <x v="0"/>
    <s v="Lottery"/>
    <x v="1"/>
    <b v="0"/>
    <n v="2559"/>
    <x v="1"/>
  </r>
  <r>
    <s v="L-400-0400"/>
    <s v="RBS Current Account (Lottery)"/>
    <s v="06"/>
    <s v="AP-PY"/>
    <x v="83"/>
    <s v="000000006329"/>
    <n v="1353"/>
    <s v="5573-45"/>
    <n v="0"/>
    <n v="100000"/>
    <s v="G100214-Solar Bear"/>
    <n v="-100000"/>
    <n v="100000"/>
    <x v="1"/>
    <n v="100000"/>
    <s v="G"/>
    <s v="Solar Bear"/>
    <s v="G - Solar Bear"/>
    <x v="1014"/>
    <x v="0"/>
    <s v="Lottery"/>
    <x v="1"/>
    <b v="1"/>
    <n v="245000"/>
    <x v="0"/>
  </r>
  <r>
    <s v="L-400-0400"/>
    <s v="RBS Current Account (Lottery)"/>
    <s v="06"/>
    <s v="AP-PY"/>
    <x v="83"/>
    <s v="000000006330"/>
    <n v="1353"/>
    <s v="5573-46"/>
    <n v="0"/>
    <n v="3745"/>
    <s v="G100233-Dance UK"/>
    <n v="-3745"/>
    <n v="3745"/>
    <x v="1"/>
    <n v="3745"/>
    <s v="G"/>
    <s v="Dance UK"/>
    <s v="G - Dance UK"/>
    <x v="1023"/>
    <x v="0"/>
    <s v="Lottery"/>
    <x v="1"/>
    <b v="0"/>
    <n v="14980"/>
    <x v="1"/>
  </r>
  <r>
    <s v="L-400-0400"/>
    <s v="RBS Current Account (Lottery)"/>
    <s v="06"/>
    <s v="AP-PY"/>
    <x v="83"/>
    <s v="000000006331"/>
    <n v="1353"/>
    <s v="5573-47"/>
    <n v="0"/>
    <n v="1500"/>
    <s v="G100273-Wide Open (South Scotland)"/>
    <n v="-1500"/>
    <n v="1500"/>
    <x v="1"/>
    <n v="1500"/>
    <s v="G"/>
    <s v="Wide Open (South Scotland)"/>
    <s v="G - Wide Open (South Scotland)"/>
    <x v="1202"/>
    <x v="0"/>
    <s v="Lottery"/>
    <x v="1"/>
    <b v="0"/>
    <n v="12675"/>
    <x v="1"/>
  </r>
  <r>
    <s v="L-400-0400"/>
    <s v="RBS Current Account (Lottery)"/>
    <s v="06"/>
    <s v="AP-PY"/>
    <x v="83"/>
    <s v="000000006332"/>
    <n v="1353"/>
    <s v="5573-48"/>
    <n v="0"/>
    <n v="1950"/>
    <s v="G100370-PAWS (Phillip Taylor)"/>
    <n v="-1950"/>
    <n v="1950"/>
    <x v="1"/>
    <n v="1950"/>
    <s v="G"/>
    <s v="PAWS (Phillip Taylor)"/>
    <s v="G - PAWS (Phillip Taylor)"/>
    <x v="1425"/>
    <x v="0"/>
    <s v="Lottery"/>
    <x v="1"/>
    <b v="0"/>
    <n v="7800"/>
    <x v="1"/>
  </r>
  <r>
    <s v="L-400-0400"/>
    <s v="RBS Current Account (Lottery)"/>
    <s v="06"/>
    <s v="AP-PY"/>
    <x v="83"/>
    <s v="000000006333"/>
    <n v="1353"/>
    <s v="5573-49"/>
    <n v="0"/>
    <n v="30000"/>
    <s v="G100395-Saltire Society    (Jim Tough)"/>
    <n v="-30000"/>
    <n v="30000"/>
    <x v="1"/>
    <n v="30000"/>
    <s v="G"/>
    <s v="Saltire Society (Jim Tough)"/>
    <s v="G - Saltire Society (Jim Tough)"/>
    <x v="1455"/>
    <x v="0"/>
    <s v="Lottery"/>
    <x v="1"/>
    <b v="1"/>
    <n v="55000"/>
    <x v="0"/>
  </r>
  <r>
    <s v="L-400-0400"/>
    <s v="RBS Current Account (Lottery)"/>
    <s v="06"/>
    <s v="AP-PY"/>
    <x v="83"/>
    <s v="000000006334"/>
    <n v="1353"/>
    <s v="5573-50"/>
    <n v="0"/>
    <n v="1908"/>
    <s v="G100400-Gemma Williams"/>
    <n v="-1908"/>
    <n v="1908"/>
    <x v="1"/>
    <n v="1908"/>
    <s v="G"/>
    <s v="Gemma Williams"/>
    <s v="G - Gemma Williams"/>
    <x v="1460"/>
    <x v="0"/>
    <s v="Lottery"/>
    <x v="1"/>
    <b v="0"/>
    <n v="7633"/>
    <x v="1"/>
  </r>
  <r>
    <s v="L-400-0400"/>
    <s v="RBS Current Account (Lottery)"/>
    <s v="06"/>
    <s v="AP-PY"/>
    <x v="83"/>
    <s v="000000006335"/>
    <n v="1353"/>
    <s v="5573-51"/>
    <n v="0"/>
    <n v="59250"/>
    <s v="G100501-Children's Classic Concerts"/>
    <n v="-59250"/>
    <n v="59250"/>
    <x v="1"/>
    <n v="59250"/>
    <s v="G"/>
    <s v="Children's Classic Concerts"/>
    <s v="G - Children's Classic Concerts"/>
    <x v="1667"/>
    <x v="0"/>
    <s v="Lottery"/>
    <x v="1"/>
    <b v="1"/>
    <n v="59250"/>
    <x v="0"/>
  </r>
  <r>
    <s v="L-400-0400"/>
    <s v="RBS Current Account (Lottery)"/>
    <s v="06"/>
    <s v="AP-PY"/>
    <x v="83"/>
    <s v="000000006336"/>
    <n v="1353"/>
    <s v="5573-52"/>
    <n v="0"/>
    <n v="5625"/>
    <s v="G100502-Bjorn Sandberg"/>
    <n v="-5625"/>
    <n v="5625"/>
    <x v="1"/>
    <n v="5625"/>
    <s v="G"/>
    <s v="Bjorn Sandberg"/>
    <s v="G - Bjorn Sandberg"/>
    <x v="1668"/>
    <x v="0"/>
    <s v="Lottery"/>
    <x v="1"/>
    <b v="0"/>
    <n v="5625"/>
    <x v="1"/>
  </r>
  <r>
    <s v="L-400-0400"/>
    <s v="RBS Current Account (Lottery)"/>
    <s v="06"/>
    <s v="AP-PY"/>
    <x v="83"/>
    <s v="000000006337"/>
    <n v="1353"/>
    <s v="5573-53"/>
    <n v="0"/>
    <n v="9000"/>
    <s v="G100503-The Drouth"/>
    <n v="-9000"/>
    <n v="9000"/>
    <x v="1"/>
    <n v="9000"/>
    <s v="G"/>
    <s v="The Drouth"/>
    <s v="G - The Drouth"/>
    <x v="1669"/>
    <x v="0"/>
    <s v="Lottery"/>
    <x v="1"/>
    <b v="0"/>
    <n v="9000"/>
    <x v="1"/>
  </r>
  <r>
    <s v="L-400-0400"/>
    <s v="RBS Current Account (Lottery)"/>
    <s v="06"/>
    <s v="AP-PY"/>
    <x v="83"/>
    <s v="000000006338"/>
    <n v="1353"/>
    <s v="5573-54"/>
    <n v="0"/>
    <n v="6750"/>
    <s v="G100504-Birlinn Ltd"/>
    <n v="-6750"/>
    <n v="6750"/>
    <x v="1"/>
    <n v="6750"/>
    <s v="G"/>
    <s v="Birlinn Ltd"/>
    <s v="G - Birlinn Ltd"/>
    <x v="1670"/>
    <x v="0"/>
    <s v="Lottery"/>
    <x v="1"/>
    <b v="0"/>
    <n v="6750"/>
    <x v="1"/>
  </r>
  <r>
    <s v="L-400-0400"/>
    <s v="RBS Current Account (Lottery)"/>
    <s v="06"/>
    <s v="AP-PY"/>
    <x v="83"/>
    <s v="000000006339"/>
    <n v="1353"/>
    <s v="5573-55"/>
    <n v="0"/>
    <n v="56250"/>
    <s v="G100505-Aros (Isle of Skye) Ltd"/>
    <n v="-56250"/>
    <n v="56250"/>
    <x v="1"/>
    <n v="56250"/>
    <s v="G"/>
    <s v="Aros (Isle of Skye) Ltd"/>
    <s v="G - Aros (Isle of Skye) Ltd"/>
    <x v="1074"/>
    <x v="0"/>
    <s v="Lottery"/>
    <x v="1"/>
    <b v="1"/>
    <n v="195000"/>
    <x v="0"/>
  </r>
  <r>
    <s v="L-400-0400"/>
    <s v="RBS Current Account (Lottery)"/>
    <s v="06"/>
    <s v="AP-PY"/>
    <x v="83"/>
    <s v="000000006340"/>
    <n v="1353"/>
    <s v="5573-56"/>
    <n v="0"/>
    <n v="37500"/>
    <s v="G100506-Kilmahew / St PeterÔÇÖs Limited"/>
    <n v="-37500"/>
    <n v="37500"/>
    <x v="1"/>
    <n v="37500"/>
    <s v="G"/>
    <s v="Kilmahew / St PeterÔÇÖs Limited"/>
    <s v="G - Kilmahew / St PeterÔÇÖs Limited"/>
    <x v="1671"/>
    <x v="0"/>
    <s v="Lottery"/>
    <x v="1"/>
    <b v="1"/>
    <n v="37500"/>
    <x v="0"/>
  </r>
  <r>
    <s v="L-400-0400"/>
    <s v="RBS Current Account (Lottery)"/>
    <s v="06"/>
    <s v="AP-PY"/>
    <x v="83"/>
    <s v="000000006341"/>
    <n v="1353"/>
    <s v="5573-57"/>
    <n v="0"/>
    <n v="10500"/>
    <s v="G100507-Friends of Sharmanka (Sharmanka Kinetic Theatre)"/>
    <n v="-10500"/>
    <n v="10500"/>
    <x v="1"/>
    <n v="10500"/>
    <s v="G"/>
    <s v="Friends of Sharmanka (Sharmanka Kinetic Theatre)"/>
    <s v="G - Friends of Sharmanka (Sharmanka Kinetic Theatre)"/>
    <x v="1672"/>
    <x v="0"/>
    <s v="Lottery"/>
    <x v="1"/>
    <b v="0"/>
    <n v="10500"/>
    <x v="1"/>
  </r>
  <r>
    <s v="L-400-0400"/>
    <s v="RBS Current Account (Lottery)"/>
    <s v="06"/>
    <s v="AP-PY"/>
    <x v="83"/>
    <s v="000000006342"/>
    <n v="1353"/>
    <s v="5573-58"/>
    <n v="0"/>
    <n v="8087"/>
    <s v="G100508-Sara Shaarawi"/>
    <n v="-8087"/>
    <n v="8087"/>
    <x v="1"/>
    <n v="8087"/>
    <s v="G"/>
    <s v="Sara Shaarawi"/>
    <s v="G - Sara Shaarawi"/>
    <x v="1673"/>
    <x v="0"/>
    <s v="Lottery"/>
    <x v="1"/>
    <b v="0"/>
    <n v="10783"/>
    <x v="1"/>
  </r>
  <r>
    <s v="L-400-0400"/>
    <s v="RBS Current Account (Lottery)"/>
    <s v="06"/>
    <s v="AP-PY"/>
    <x v="83"/>
    <s v="000000006343"/>
    <n v="1353"/>
    <s v="5573-59"/>
    <n v="0"/>
    <n v="11700"/>
    <s v="G100509-Ken Mathieson"/>
    <n v="-11700"/>
    <n v="11700"/>
    <x v="1"/>
    <n v="11700"/>
    <s v="G"/>
    <s v="Ken Mathieson"/>
    <s v="G - Ken Mathieson"/>
    <x v="1674"/>
    <x v="0"/>
    <s v="Lottery"/>
    <x v="1"/>
    <b v="0"/>
    <n v="11700"/>
    <x v="1"/>
  </r>
  <r>
    <s v="L-400-0400"/>
    <s v="RBS Current Account (Lottery)"/>
    <s v="06"/>
    <s v="AP-PY"/>
    <x v="83"/>
    <s v="000000006344"/>
    <n v="1353"/>
    <s v="5573-60"/>
    <n v="0"/>
    <n v="11250"/>
    <s v="G100510-Document Festival Ltd"/>
    <n v="-11250"/>
    <n v="11250"/>
    <x v="1"/>
    <n v="11250"/>
    <s v="G"/>
    <s v="Document Festival Ltd"/>
    <s v="G - Document Festival Ltd"/>
    <x v="1675"/>
    <x v="0"/>
    <s v="Lottery"/>
    <x v="1"/>
    <b v="0"/>
    <n v="15000"/>
    <x v="1"/>
  </r>
  <r>
    <s v="L-400-0400"/>
    <s v="RBS Current Account (Lottery)"/>
    <s v="06"/>
    <s v="AP-PY"/>
    <x v="83"/>
    <s v="000000006345"/>
    <n v="1353"/>
    <s v="5573-61"/>
    <n v="0"/>
    <n v="7806"/>
    <s v="G100511-Tortoise in a Nutshell"/>
    <n v="-7806"/>
    <n v="7806"/>
    <x v="1"/>
    <n v="7806"/>
    <s v="G"/>
    <s v="Tortoise in a Nutshell"/>
    <s v="G - Tortoise in a Nutshell"/>
    <x v="1676"/>
    <x v="0"/>
    <s v="Lottery"/>
    <x v="1"/>
    <b v="0"/>
    <n v="7806"/>
    <x v="1"/>
  </r>
  <r>
    <s v="L-400-0400"/>
    <s v="RBS Current Account (Lottery)"/>
    <s v="06"/>
    <s v="AP-PY"/>
    <x v="83"/>
    <s v="000000006346"/>
    <n v="1353"/>
    <s v="5573-62"/>
    <n v="0"/>
    <n v="4658"/>
    <s v="G100512-sonADA"/>
    <n v="-4658"/>
    <n v="4658"/>
    <x v="1"/>
    <n v="4658"/>
    <s v="G"/>
    <s v="sonADA"/>
    <s v="G - sonADA"/>
    <x v="1677"/>
    <x v="0"/>
    <s v="Lottery"/>
    <x v="1"/>
    <b v="0"/>
    <n v="4658"/>
    <x v="1"/>
  </r>
  <r>
    <s v="L-400-0400"/>
    <s v="RBS Current Account (Lottery)"/>
    <s v="06"/>
    <s v="AP-PY"/>
    <x v="83"/>
    <s v="000000006347"/>
    <n v="1353"/>
    <s v="5573-63"/>
    <n v="0"/>
    <n v="2750"/>
    <s v="IAMB002-Amble Skuse"/>
    <n v="-2750"/>
    <n v="2750"/>
    <x v="1"/>
    <n v="2750"/>
    <s v="I"/>
    <s v="Amble Skuse"/>
    <s v="I - Amble Skuse"/>
    <x v="1678"/>
    <x v="0"/>
    <s v="Lottery"/>
    <x v="1"/>
    <b v="0"/>
    <n v="2750"/>
    <x v="1"/>
  </r>
  <r>
    <s v="L-400-0400"/>
    <s v="RBS Current Account (Lottery)"/>
    <s v="06"/>
    <s v="AP-PY"/>
    <x v="83"/>
    <s v="000000006348"/>
    <n v="1353"/>
    <s v="5573-64"/>
    <n v="0"/>
    <n v="1125"/>
    <s v="IBLA008-Blazing Griffin Limited"/>
    <n v="-1125"/>
    <n v="1125"/>
    <x v="1"/>
    <n v="1125"/>
    <s v="I"/>
    <s v="Blazing Griffin Limited"/>
    <s v="I - Blazing Griffin Limited"/>
    <x v="1257"/>
    <x v="0"/>
    <s v="Lottery"/>
    <x v="1"/>
    <b v="0"/>
    <n v="2625"/>
    <x v="1"/>
  </r>
  <r>
    <s v="L-400-0400"/>
    <s v="RBS Current Account (Lottery)"/>
    <s v="06"/>
    <s v="AP-PY"/>
    <x v="83"/>
    <s v="000000006349"/>
    <n v="1353"/>
    <s v="5573-65"/>
    <n v="0"/>
    <n v="4500"/>
    <s v="ICIT006-City of Edinburgh Council"/>
    <n v="-4500"/>
    <n v="4500"/>
    <x v="1"/>
    <n v="4500"/>
    <s v="I"/>
    <s v="City of Edinburgh Council"/>
    <s v="I - City of Edinburgh Council"/>
    <x v="282"/>
    <x v="0"/>
    <s v="Lottery"/>
    <x v="1"/>
    <b v="0"/>
    <n v="654412"/>
    <x v="0"/>
  </r>
  <r>
    <s v="L-400-0400"/>
    <s v="RBS Current Account (Lottery)"/>
    <s v="06"/>
    <s v="AP-PY"/>
    <x v="83"/>
    <s v="000000006350"/>
    <n v="1353"/>
    <s v="5573-66"/>
    <n v="0"/>
    <n v="7566.24"/>
    <s v="ICOM002-Comar"/>
    <n v="-7566.24"/>
    <n v="7566.24"/>
    <x v="1"/>
    <n v="7566.24"/>
    <s v="I"/>
    <s v="Comar"/>
    <s v="I - Comar"/>
    <x v="1083"/>
    <x v="0"/>
    <s v="Lottery"/>
    <x v="1"/>
    <b v="0"/>
    <n v="97700.849999999991"/>
    <x v="0"/>
  </r>
  <r>
    <s v="L-400-0400"/>
    <s v="RBS Current Account (Lottery)"/>
    <s v="06"/>
    <s v="AP-PY"/>
    <x v="83"/>
    <s v="000000006351"/>
    <n v="1353"/>
    <s v="5573-67"/>
    <n v="0"/>
    <n v="90000"/>
    <s v="IGUI001-Guild of Players Dumfries"/>
    <n v="-90000"/>
    <n v="90000"/>
    <x v="1"/>
    <n v="90000"/>
    <s v="I"/>
    <s v="Guild of Players Dumfries"/>
    <s v="I - Guild of Players Dumfries"/>
    <x v="1679"/>
    <x v="0"/>
    <s v="Lottery"/>
    <x v="1"/>
    <b v="1"/>
    <n v="100000"/>
    <x v="0"/>
  </r>
  <r>
    <s v="L-400-0400"/>
    <s v="RBS Current Account (Lottery)"/>
    <s v="06"/>
    <s v="AP-PY"/>
    <x v="83"/>
    <s v="000000006352"/>
    <n v="1353"/>
    <s v="5573-68"/>
    <n v="0"/>
    <n v="5000"/>
    <s v="IHEN001-Henry Coombes"/>
    <n v="-5000"/>
    <n v="5000"/>
    <x v="1"/>
    <n v="5000"/>
    <s v="I"/>
    <s v="Henry Coombes"/>
    <s v="I - Henry Coombes"/>
    <x v="1680"/>
    <x v="0"/>
    <s v="Lottery"/>
    <x v="1"/>
    <b v="0"/>
    <n v="5000"/>
    <x v="1"/>
  </r>
  <r>
    <s v="L-400-0400"/>
    <s v="RBS Current Account (Lottery)"/>
    <s v="06"/>
    <s v="AP-PY"/>
    <x v="83"/>
    <s v="000000006353"/>
    <n v="1353"/>
    <s v="5573-69"/>
    <n v="0"/>
    <n v="1125"/>
    <s v="ILOU002-LouMcLou Films Ltd"/>
    <n v="-1125"/>
    <n v="1125"/>
    <x v="1"/>
    <n v="1125"/>
    <s v="I"/>
    <s v="LouMcLou Films Ltd"/>
    <s v="I - LouMcLou Films Ltd"/>
    <x v="1029"/>
    <x v="0"/>
    <s v="Lottery"/>
    <x v="1"/>
    <b v="0"/>
    <n v="13710"/>
    <x v="1"/>
  </r>
  <r>
    <s v="L-400-0400"/>
    <s v="RBS Current Account (Lottery)"/>
    <s v="06"/>
    <s v="AP-PY"/>
    <x v="83"/>
    <s v="000000006354"/>
    <n v="1353"/>
    <s v="5573-70"/>
    <n v="0"/>
    <n v="960"/>
    <s v="IPAR001-Paradiso Films Documentaries Ltd"/>
    <n v="-960"/>
    <n v="960"/>
    <x v="1"/>
    <n v="960"/>
    <s v="I"/>
    <s v="Paradiso Films Documentaries Ltd"/>
    <s v="I - Paradiso Films Documentaries Ltd"/>
    <x v="1543"/>
    <x v="0"/>
    <s v="Lottery"/>
    <x v="1"/>
    <b v="0"/>
    <n v="17458"/>
    <x v="1"/>
  </r>
  <r>
    <s v="L-400-0400"/>
    <s v="RBS Current Account (Lottery)"/>
    <s v="06"/>
    <s v="AP-PY"/>
    <x v="83"/>
    <s v="000000006355"/>
    <n v="1353"/>
    <s v="5573-71"/>
    <n v="0"/>
    <n v="18000"/>
    <s v="IROB013-Rob Roy Films"/>
    <n v="-18000"/>
    <n v="18000"/>
    <x v="1"/>
    <n v="18000"/>
    <s v="I"/>
    <s v="Rob Roy Films"/>
    <s v="I - Rob Roy Films"/>
    <x v="1681"/>
    <x v="0"/>
    <s v="Lottery"/>
    <x v="1"/>
    <b v="0"/>
    <n v="18000"/>
    <x v="1"/>
  </r>
  <r>
    <s v="L-400-0400"/>
    <s v="RBS Current Account (Lottery)"/>
    <s v="06"/>
    <s v="AP-PY"/>
    <x v="83"/>
    <s v="000000006356"/>
    <n v="1353"/>
    <s v="5573-72"/>
    <n v="0"/>
    <n v="6000"/>
    <s v="ISAR002-Saraband (Scotland) Ltd"/>
    <n v="-6000"/>
    <n v="6000"/>
    <x v="1"/>
    <n v="6000"/>
    <s v="I"/>
    <s v="Saraband (Scotland) Ltd"/>
    <s v="I - Saraband (Scotland) Ltd"/>
    <x v="677"/>
    <x v="0"/>
    <s v="Lottery"/>
    <x v="1"/>
    <b v="0"/>
    <n v="8500"/>
    <x v="1"/>
  </r>
  <r>
    <s v="L-400-0400"/>
    <s v="RBS Current Account (Lottery)"/>
    <s v="06"/>
    <s v="AP-PY"/>
    <x v="83"/>
    <s v="000000006357"/>
    <n v="1353"/>
    <s v="5573-73"/>
    <n v="0"/>
    <n v="84000"/>
    <s v="ISCO026-Scottish Poetry Library"/>
    <n v="-84000"/>
    <n v="84000"/>
    <x v="1"/>
    <n v="84000"/>
    <s v="I"/>
    <s v="Scottish Poetry Library"/>
    <s v="I - Scottish Poetry Library"/>
    <x v="1176"/>
    <x v="0"/>
    <s v="Lottery"/>
    <x v="1"/>
    <b v="1"/>
    <n v="129939"/>
    <x v="0"/>
  </r>
  <r>
    <s v="L-400-0400"/>
    <s v="RBS Current Account (Lottery)"/>
    <s v="06"/>
    <s v="AP-PY"/>
    <x v="83"/>
    <s v="000000006358"/>
    <n v="1353"/>
    <s v="5573-74"/>
    <n v="0"/>
    <n v="11250"/>
    <s v="ISOM001-Somewhere"/>
    <n v="-11250"/>
    <n v="11250"/>
    <x v="1"/>
    <n v="11250"/>
    <s v="I"/>
    <s v="Somewhere"/>
    <s v="I - Somewhere"/>
    <x v="1682"/>
    <x v="0"/>
    <s v="Lottery"/>
    <x v="1"/>
    <b v="0"/>
    <n v="13806"/>
    <x v="1"/>
  </r>
  <r>
    <s v="L-400-0400"/>
    <s v="RBS Current Account (Lottery)"/>
    <s v="06"/>
    <s v="AP-PY"/>
    <x v="83"/>
    <s v="000000006359"/>
    <n v="1353"/>
    <s v="5573-75"/>
    <n v="0"/>
    <n v="3250"/>
    <s v="ISTR002-Strident Publishing Limited"/>
    <n v="-3250"/>
    <n v="3250"/>
    <x v="1"/>
    <n v="3250"/>
    <s v="I"/>
    <s v="Strident Publishing Limited"/>
    <s v="I - Strident Publishing Limited"/>
    <x v="1683"/>
    <x v="0"/>
    <s v="Lottery"/>
    <x v="1"/>
    <b v="0"/>
    <n v="3250"/>
    <x v="1"/>
  </r>
  <r>
    <s v="L-400-0400"/>
    <s v="RBS Current Account (Lottery)"/>
    <s v="06"/>
    <s v="AP-PY"/>
    <x v="83"/>
    <s v="000000006360"/>
    <n v="1353"/>
    <s v="5573-76"/>
    <n v="0"/>
    <n v="1750"/>
    <s v="ISUZ002-Suzy Glass Limited"/>
    <n v="-1750"/>
    <n v="1750"/>
    <x v="1"/>
    <n v="1750"/>
    <s v="I"/>
    <s v="Suzy Glass Limited"/>
    <s v="I - Suzy Glass Limited"/>
    <x v="1684"/>
    <x v="0"/>
    <s v="Lottery"/>
    <x v="1"/>
    <b v="0"/>
    <n v="16626"/>
    <x v="1"/>
  </r>
  <r>
    <s v="L-400-0400"/>
    <s v="RBS Current Account (Lottery)"/>
    <s v="06"/>
    <s v="AP-PY"/>
    <x v="83"/>
    <s v="000000006361"/>
    <n v="1353"/>
    <s v="5573-77"/>
    <n v="0"/>
    <n v="9574"/>
    <s v="ITHO002-Thomas Pritchard"/>
    <n v="-9574"/>
    <n v="9574"/>
    <x v="1"/>
    <n v="9574"/>
    <s v="I"/>
    <s v="Thomas Pritchard"/>
    <s v="I - Thomas Pritchard"/>
    <x v="1685"/>
    <x v="0"/>
    <s v="Lottery"/>
    <x v="1"/>
    <b v="0"/>
    <n v="9574"/>
    <x v="1"/>
  </r>
  <r>
    <s v="L-400-0400"/>
    <s v="RBS Current Account (Lottery)"/>
    <s v="06"/>
    <s v="AP-PY"/>
    <x v="83"/>
    <s v="000000006362"/>
    <n v="1353"/>
    <s v="5573-78"/>
    <n v="0"/>
    <n v="2000"/>
    <s v="IURR001-Urr Collective, The"/>
    <n v="-2000"/>
    <n v="2000"/>
    <x v="1"/>
    <n v="2000"/>
    <s v="I"/>
    <s v="Urr Collective, The"/>
    <s v="I - Urr Collective, The"/>
    <x v="1686"/>
    <x v="0"/>
    <s v="Lottery"/>
    <x v="1"/>
    <b v="0"/>
    <n v="2000"/>
    <x v="1"/>
  </r>
  <r>
    <s v="L-400-0400"/>
    <s v="RBS Current Account (Lottery)"/>
    <s v="06"/>
    <s v="AP-PY"/>
    <x v="83"/>
    <s v="000000006363"/>
    <n v="1353"/>
    <s v="5573-79"/>
    <n v="0"/>
    <n v="51600"/>
    <s v="IVOX001-Vox Motus"/>
    <n v="-51600"/>
    <n v="51600"/>
    <x v="1"/>
    <n v="51600"/>
    <s v="I"/>
    <s v="Vox Motus"/>
    <s v="I - Vox Motus"/>
    <x v="525"/>
    <x v="0"/>
    <s v="Lottery"/>
    <x v="1"/>
    <b v="1"/>
    <n v="126950"/>
    <x v="0"/>
  </r>
  <r>
    <s v="L-400-0400"/>
    <s v="RBS Current Account (Lottery)"/>
    <s v="06"/>
    <s v="AP-PY"/>
    <x v="83"/>
    <s v="000000006364"/>
    <n v="1353"/>
    <s v="5573-80"/>
    <n v="0"/>
    <n v="1345"/>
    <s v="TTHE152-The Too Much Fun Club"/>
    <n v="-1345"/>
    <n v="1345"/>
    <x v="1"/>
    <n v="1345"/>
    <s v="T"/>
    <s v="The Too Much Fun Club"/>
    <s v="T - The Too Much Fun Club"/>
    <x v="1687"/>
    <x v="0"/>
    <s v="Lottery"/>
    <x v="2"/>
    <b v="0"/>
    <n v="1345"/>
    <x v="1"/>
  </r>
  <r>
    <s v="L-400-0400"/>
    <s v="RBS Current Account (Lottery)"/>
    <s v="06"/>
    <s v="AR-PY"/>
    <x v="75"/>
    <s v="IN000140"/>
    <n v="1327"/>
    <s v="5548-1"/>
    <n v="2400"/>
    <n v="0"/>
    <s v="TYOU100-Young Films"/>
    <n v="2400"/>
    <n v="2400"/>
    <x v="0"/>
    <n v="0"/>
    <s v="T"/>
    <s v="Young Films"/>
    <s v="T - Young Films"/>
    <x v="1688"/>
    <x v="0"/>
    <s v="Lottery"/>
    <x v="2"/>
    <b v="0"/>
    <n v="0"/>
    <x v="1"/>
  </r>
  <r>
    <s v="L-400-0400"/>
    <s v="RBS Current Account (Lottery)"/>
    <s v="06"/>
    <s v="AR-PY"/>
    <x v="175"/>
    <s v="SCOTTISH FILM LTD"/>
    <n v="1334"/>
    <s v="5556-1"/>
    <n v="8000"/>
    <n v="0"/>
    <s v="TSCO102-Scottish Film"/>
    <n v="8000"/>
    <n v="8000"/>
    <x v="0"/>
    <n v="0"/>
    <s v="T"/>
    <s v="Scottish Film"/>
    <s v="T - Scottish Film"/>
    <x v="1689"/>
    <x v="0"/>
    <s v="Lottery"/>
    <x v="2"/>
    <b v="0"/>
    <n v="0"/>
    <x v="1"/>
  </r>
  <r>
    <s v="L-400-0400"/>
    <s v="RBS Current Account (Lottery)"/>
    <s v="06"/>
    <s v="AR-PY"/>
    <x v="85"/>
    <s v="CS-1402-1267"/>
    <n v="1336"/>
    <s v="5558-1"/>
    <n v="44750"/>
    <n v="0"/>
    <s v="TBFI100-The British Film Institute"/>
    <n v="44750"/>
    <n v="44750"/>
    <x v="0"/>
    <n v="0"/>
    <s v="T"/>
    <s v="The British Film Institute"/>
    <s v="T - The British Film Institute"/>
    <x v="1184"/>
    <x v="0"/>
    <s v="Lottery"/>
    <x v="2"/>
    <b v="0"/>
    <n v="0"/>
    <x v="1"/>
  </r>
  <r>
    <s v="L-400-0400"/>
    <s v="RBS Current Account (Lottery)"/>
    <s v="06"/>
    <s v="AR-PY"/>
    <x v="175"/>
    <s v="RBS55CI30041488"/>
    <n v="1347"/>
    <s v="5569-1"/>
    <n v="1407403.06"/>
    <n v="0"/>
    <s v="TNAT100-National Lottery Distribution Fund"/>
    <n v="1407403.06"/>
    <n v="1407403.06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06"/>
    <s v="AR-PY"/>
    <x v="83"/>
    <s v="RBS55CI30118367"/>
    <n v="1359"/>
    <s v="5580-1"/>
    <n v="7319.94"/>
    <n v="0"/>
    <s v="TCIN100-Cinekid"/>
    <n v="7319.94"/>
    <n v="7319.94"/>
    <x v="0"/>
    <n v="0"/>
    <s v="T"/>
    <s v="Cinekid"/>
    <s v="T - Cinekid"/>
    <x v="694"/>
    <x v="0"/>
    <s v="Lottery"/>
    <x v="2"/>
    <b v="0"/>
    <n v="0"/>
    <x v="1"/>
  </r>
  <r>
    <s v="L-400-0400"/>
    <s v="RBS Current Account (Lottery)"/>
    <s v="06"/>
    <s v="BK-EN"/>
    <x v="78"/>
    <m/>
    <n v="1338"/>
    <s v="5560-1"/>
    <n v="0"/>
    <n v="90555.53"/>
    <m/>
    <n v="-90555.53"/>
    <n v="90555.53"/>
    <x v="1"/>
    <n v="90555.53"/>
    <s v=""/>
    <e v="#VALUE!"/>
    <e v="#VALUE!"/>
    <x v="0"/>
    <x v="0"/>
    <s v="Lottery"/>
    <x v="3"/>
    <b v="1"/>
    <n v="334393.72000000003"/>
    <x v="0"/>
  </r>
  <r>
    <s v="L-400-0400"/>
    <s v="RBS Current Account (Lottery)"/>
    <s v="06"/>
    <s v="BK-EN"/>
    <x v="78"/>
    <m/>
    <n v="1339"/>
    <s v="5561-1"/>
    <n v="0"/>
    <n v="3.5"/>
    <m/>
    <n v="-3.5"/>
    <n v="3.5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6"/>
    <s v="BK-EN"/>
    <x v="79"/>
    <m/>
    <n v="1344"/>
    <s v="5566-1"/>
    <n v="0"/>
    <n v="12084.14"/>
    <m/>
    <n v="-12084.14"/>
    <n v="12084.14"/>
    <x v="1"/>
    <n v="12084.14"/>
    <s v=""/>
    <e v="#VALUE!"/>
    <e v="#VALUE!"/>
    <x v="0"/>
    <x v="0"/>
    <s v="Lottery"/>
    <x v="3"/>
    <b v="0"/>
    <n v="334393.72000000003"/>
    <x v="0"/>
  </r>
  <r>
    <s v="L-400-0400"/>
    <s v="RBS Current Account (Lottery)"/>
    <s v="06"/>
    <s v="BK-EN"/>
    <x v="81"/>
    <m/>
    <n v="1349"/>
    <s v="5571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6"/>
    <s v="BK-EN"/>
    <x v="83"/>
    <m/>
    <n v="1352"/>
    <s v="5574-1"/>
    <n v="0"/>
    <n v="3.5"/>
    <m/>
    <n v="-3.5"/>
    <n v="3.5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6"/>
    <s v="BK-EN"/>
    <x v="84"/>
    <m/>
    <n v="1360"/>
    <s v="5581-1"/>
    <n v="0.47"/>
    <n v="0"/>
    <m/>
    <n v="0.47"/>
    <n v="0.47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6"/>
    <s v="GL-JE"/>
    <x v="83"/>
    <s v="Cinekid payment recharge IN000143"/>
    <n v="1354"/>
    <s v="5575-1"/>
    <n v="0"/>
    <n v="7319.94"/>
    <s v="(Dr G-500-0695)"/>
    <n v="-7319.94"/>
    <n v="7319.94"/>
    <x v="0"/>
    <n v="0"/>
    <s v="("/>
    <s v="500-0695)"/>
    <s v="( - 500-0695)"/>
    <x v="0"/>
    <x v="0"/>
    <s v="Lottery"/>
    <x v="3"/>
    <b v="0"/>
    <n v="334393.72000000003"/>
    <x v="0"/>
  </r>
  <r>
    <s v="L-400-0400"/>
    <s v="RBS Current Account (Lottery)"/>
    <s v="06"/>
    <s v="GL-JE"/>
    <x v="83"/>
    <s v="Cinekid payment recharge IN000143"/>
    <n v="1354"/>
    <s v="5575-2"/>
    <n v="7319.94"/>
    <n v="0"/>
    <s v="(Cr G-500-0695)"/>
    <n v="7319.94"/>
    <n v="7319.94"/>
    <x v="0"/>
    <n v="0"/>
    <s v="("/>
    <s v="500-0695)"/>
    <s v="( - 500-0695)"/>
    <x v="0"/>
    <x v="0"/>
    <s v="Lottery"/>
    <x v="3"/>
    <b v="0"/>
    <n v="334393.72000000003"/>
    <x v="0"/>
  </r>
  <r>
    <s v="L-400-0400"/>
    <s v="RBS Current Account (Lottery)"/>
    <s v="07"/>
    <s v="AP-PY"/>
    <x v="90"/>
    <s v="000000006365"/>
    <n v="1364"/>
    <s v="5583-20"/>
    <n v="0"/>
    <n v="3700"/>
    <s v="G100058-Catriona Duff"/>
    <n v="-3700"/>
    <n v="3700"/>
    <x v="1"/>
    <n v="3700"/>
    <s v="G"/>
    <s v="Catriona Duff"/>
    <s v="G - Catriona Duff"/>
    <x v="1238"/>
    <x v="0"/>
    <s v="Lottery"/>
    <x v="1"/>
    <b v="0"/>
    <n v="17807"/>
    <x v="1"/>
  </r>
  <r>
    <s v="L-400-0400"/>
    <s v="RBS Current Account (Lottery)"/>
    <s v="07"/>
    <s v="AP-PY"/>
    <x v="90"/>
    <s v="000000006366"/>
    <n v="1364"/>
    <s v="5583-21"/>
    <n v="0"/>
    <n v="1059"/>
    <s v="G100099-Compagnie Aniimotion"/>
    <n v="-1059"/>
    <n v="1059"/>
    <x v="1"/>
    <n v="1059"/>
    <s v="G"/>
    <s v="Compagnie Aniimotion"/>
    <s v="G - Compagnie Aniimotion"/>
    <x v="1666"/>
    <x v="0"/>
    <s v="Lottery"/>
    <x v="1"/>
    <b v="0"/>
    <n v="2559"/>
    <x v="1"/>
  </r>
  <r>
    <s v="L-400-0400"/>
    <s v="RBS Current Account (Lottery)"/>
    <s v="07"/>
    <s v="AP-PY"/>
    <x v="90"/>
    <s v="000000006367"/>
    <n v="1364"/>
    <s v="5583-22"/>
    <n v="0"/>
    <n v="6250"/>
    <s v="G100212-Scottish National Jazz Orchestra"/>
    <n v="-6250"/>
    <n v="6250"/>
    <x v="1"/>
    <n v="6250"/>
    <s v="G"/>
    <s v="Scottish National Jazz Orchestra"/>
    <s v="G - Scottish National Jazz Orchestra"/>
    <x v="1062"/>
    <x v="0"/>
    <s v="Lottery"/>
    <x v="1"/>
    <b v="0"/>
    <n v="259225"/>
    <x v="0"/>
  </r>
  <r>
    <s v="L-400-0400"/>
    <s v="RBS Current Account (Lottery)"/>
    <s v="07"/>
    <s v="AP-PY"/>
    <x v="90"/>
    <s v="000000006368"/>
    <n v="1364"/>
    <s v="5583-23"/>
    <n v="0"/>
    <n v="3631.6"/>
    <s v="G100230-University of Aberdeen"/>
    <n v="-3631.6"/>
    <n v="3631.6"/>
    <x v="1"/>
    <n v="3631.6"/>
    <s v="G"/>
    <s v="University of Aberdeen"/>
    <s v="G - University of Aberdeen"/>
    <x v="1020"/>
    <x v="0"/>
    <s v="Lottery"/>
    <x v="1"/>
    <b v="0"/>
    <n v="14881.6"/>
    <x v="1"/>
  </r>
  <r>
    <s v="L-400-0400"/>
    <s v="RBS Current Account (Lottery)"/>
    <s v="07"/>
    <s v="AP-PY"/>
    <x v="90"/>
    <s v="000000006369"/>
    <n v="1364"/>
    <s v="5583-24"/>
    <n v="0"/>
    <n v="419"/>
    <s v="G100280-Pinkie Maclure"/>
    <n v="-419"/>
    <n v="419"/>
    <x v="1"/>
    <n v="419"/>
    <s v="G"/>
    <s v="Pinkie Maclure"/>
    <s v="G - Pinkie Maclure"/>
    <x v="1208"/>
    <x v="0"/>
    <s v="Lottery"/>
    <x v="1"/>
    <b v="0"/>
    <n v="1675"/>
    <x v="1"/>
  </r>
  <r>
    <s v="L-400-0400"/>
    <s v="RBS Current Account (Lottery)"/>
    <s v="07"/>
    <s v="AP-PY"/>
    <x v="90"/>
    <s v="000000006370"/>
    <n v="1364"/>
    <s v="5583-25"/>
    <n v="0"/>
    <n v="11250"/>
    <s v="G100313-Black &amp; White Publishing Ltd"/>
    <n v="-11250"/>
    <n v="11250"/>
    <x v="1"/>
    <n v="11250"/>
    <s v="G"/>
    <s v="Black &amp; White Publishing Ltd"/>
    <s v="G - Black &amp; White Publishing Ltd"/>
    <x v="1291"/>
    <x v="0"/>
    <s v="Lottery"/>
    <x v="1"/>
    <b v="0"/>
    <n v="32041.3"/>
    <x v="0"/>
  </r>
  <r>
    <s v="L-400-0400"/>
    <s v="RBS Current Account (Lottery)"/>
    <s v="07"/>
    <s v="AP-PY"/>
    <x v="90"/>
    <s v="000000006371"/>
    <n v="1364"/>
    <s v="5583-26"/>
    <n v="0"/>
    <n v="375"/>
    <s v="G100420-Laura Wooff"/>
    <n v="-375"/>
    <n v="375"/>
    <x v="1"/>
    <n v="375"/>
    <s v="G"/>
    <s v="Laura Wooff"/>
    <s v="G - Laura Wooff"/>
    <x v="1494"/>
    <x v="0"/>
    <s v="Lottery"/>
    <x v="1"/>
    <b v="0"/>
    <n v="1500"/>
    <x v="1"/>
  </r>
  <r>
    <s v="L-400-0400"/>
    <s v="RBS Current Account (Lottery)"/>
    <s v="07"/>
    <s v="AP-PY"/>
    <x v="90"/>
    <s v="000000006372"/>
    <n v="1364"/>
    <s v="5583-27"/>
    <n v="0"/>
    <n v="16500"/>
    <s v="G100513-Embassy Gallery Ltd"/>
    <n v="-16500"/>
    <n v="16500"/>
    <x v="1"/>
    <n v="16500"/>
    <s v="G"/>
    <s v="Embassy Gallery Ltd"/>
    <s v="G - Embassy Gallery Ltd"/>
    <x v="1690"/>
    <x v="0"/>
    <s v="Lottery"/>
    <x v="1"/>
    <b v="0"/>
    <n v="22000"/>
    <x v="1"/>
  </r>
  <r>
    <s v="L-400-0400"/>
    <s v="RBS Current Account (Lottery)"/>
    <s v="07"/>
    <s v="AP-PY"/>
    <x v="90"/>
    <s v="000000006373"/>
    <n v="1364"/>
    <s v="5583-28"/>
    <n v="0"/>
    <n v="40080"/>
    <s v="G100514-Oceanallover Ltd"/>
    <n v="-40080"/>
    <n v="40080"/>
    <x v="1"/>
    <n v="40080"/>
    <s v="G"/>
    <s v="Oceanallover Ltd"/>
    <s v="G - Oceanallover Ltd"/>
    <x v="1691"/>
    <x v="0"/>
    <s v="Lottery"/>
    <x v="1"/>
    <b v="1"/>
    <n v="40080"/>
    <x v="0"/>
  </r>
  <r>
    <s v="L-400-0400"/>
    <s v="RBS Current Account (Lottery)"/>
    <s v="07"/>
    <s v="AP-PY"/>
    <x v="90"/>
    <s v="000000006374"/>
    <n v="1364"/>
    <s v="5583-29"/>
    <n v="0"/>
    <n v="9000"/>
    <s v="G100515-Linda Cracknell"/>
    <n v="-9000"/>
    <n v="9000"/>
    <x v="1"/>
    <n v="9000"/>
    <s v="G"/>
    <s v="Linda Cracknell"/>
    <s v="G - Linda Cracknell"/>
    <x v="1692"/>
    <x v="0"/>
    <s v="Lottery"/>
    <x v="1"/>
    <b v="0"/>
    <n v="9000"/>
    <x v="1"/>
  </r>
  <r>
    <s v="L-400-0400"/>
    <s v="RBS Current Account (Lottery)"/>
    <s v="07"/>
    <s v="AP-PY"/>
    <x v="90"/>
    <s v="000000006375"/>
    <n v="1364"/>
    <s v="5583-30"/>
    <n v="0"/>
    <n v="7500"/>
    <s v="G100516-Arainn Shuaineirt Management Committee   (The Sunart"/>
    <n v="-7500"/>
    <n v="7500"/>
    <x v="1"/>
    <n v="7500"/>
    <s v="G"/>
    <s v="Arainn Shuaineirt Management Committee (The Sunart"/>
    <s v="G - Arainn Shuaineirt Management Committee (The Sunart"/>
    <x v="1693"/>
    <x v="0"/>
    <s v="Lottery"/>
    <x v="1"/>
    <b v="0"/>
    <n v="7500"/>
    <x v="1"/>
  </r>
  <r>
    <s v="L-400-0400"/>
    <s v="RBS Current Account (Lottery)"/>
    <s v="07"/>
    <s v="AP-PY"/>
    <x v="90"/>
    <s v="000000006376"/>
    <n v="1364"/>
    <s v="5583-31"/>
    <n v="0"/>
    <n v="6625"/>
    <s v="IARI001-Arika Heavy Industries"/>
    <n v="-6625"/>
    <n v="6625"/>
    <x v="1"/>
    <n v="6625"/>
    <s v="I"/>
    <s v="Arika Heavy Industries"/>
    <s v="I - Arika Heavy Industries"/>
    <x v="1694"/>
    <x v="0"/>
    <s v="Lottery"/>
    <x v="1"/>
    <b v="0"/>
    <n v="6625"/>
    <x v="1"/>
  </r>
  <r>
    <s v="L-400-0400"/>
    <s v="RBS Current Account (Lottery)"/>
    <s v="07"/>
    <s v="AP-PY"/>
    <x v="90"/>
    <s v="000000006377"/>
    <n v="1364"/>
    <s v="5583-32"/>
    <n v="0"/>
    <n v="1125"/>
    <s v="IBAR001-Bard Entertainments Ltd"/>
    <n v="-1125"/>
    <n v="1125"/>
    <x v="1"/>
    <n v="1125"/>
    <s v="I"/>
    <s v="Bard Entertainments Ltd"/>
    <s v="I - Bard Entertainments Ltd"/>
    <x v="1695"/>
    <x v="0"/>
    <s v="Lottery"/>
    <x v="1"/>
    <b v="0"/>
    <n v="16445"/>
    <x v="1"/>
  </r>
  <r>
    <s v="L-400-0400"/>
    <s v="RBS Current Account (Lottery)"/>
    <s v="07"/>
    <s v="AP-PY"/>
    <x v="90"/>
    <s v="000000006378"/>
    <n v="1364"/>
    <s v="5583-33"/>
    <n v="0"/>
    <n v="6000"/>
    <s v="IFAL005-Falkirk Council"/>
    <n v="-6000"/>
    <n v="6000"/>
    <x v="1"/>
    <n v="6000"/>
    <s v="I"/>
    <s v="Falkirk Council"/>
    <s v="I - Falkirk Council"/>
    <x v="1696"/>
    <x v="0"/>
    <s v="Lottery"/>
    <x v="1"/>
    <b v="0"/>
    <n v="6000"/>
    <x v="1"/>
  </r>
  <r>
    <s v="L-400-0400"/>
    <s v="RBS Current Account (Lottery)"/>
    <s v="07"/>
    <s v="AP-PY"/>
    <x v="90"/>
    <s v="000000006379"/>
    <n v="1364"/>
    <s v="5583-34"/>
    <n v="0"/>
    <n v="11250"/>
    <s v="IGLA008-Glasgow Music (Glasgow Life)"/>
    <n v="-11250"/>
    <n v="11250"/>
    <x v="1"/>
    <n v="11250"/>
    <s v="I"/>
    <s v="Glasgow Music (Glasgow Life)"/>
    <s v="I - Glasgow Music (Glasgow Life)"/>
    <x v="308"/>
    <x v="0"/>
    <s v="Lottery"/>
    <x v="1"/>
    <b v="0"/>
    <n v="194429"/>
    <x v="0"/>
  </r>
  <r>
    <s v="L-400-0400"/>
    <s v="RBS Current Account (Lottery)"/>
    <s v="07"/>
    <s v="AP-PY"/>
    <x v="90"/>
    <s v="000000006380"/>
    <n v="1364"/>
    <s v="5583-35"/>
    <n v="0"/>
    <n v="1000"/>
    <s v="IGMA001-GMAC"/>
    <n v="-1000"/>
    <n v="1000"/>
    <x v="1"/>
    <n v="1000"/>
    <s v="I"/>
    <s v="GMAC"/>
    <s v="I - GMAC"/>
    <x v="572"/>
    <x v="0"/>
    <s v="Lottery"/>
    <x v="1"/>
    <b v="0"/>
    <n v="41000"/>
    <x v="0"/>
  </r>
  <r>
    <s v="L-400-0400"/>
    <s v="RBS Current Account (Lottery)"/>
    <s v="07"/>
    <s v="AP-PY"/>
    <x v="90"/>
    <s v="000000006381"/>
    <n v="1364"/>
    <s v="5583-36"/>
    <n v="0"/>
    <n v="1237.6199999999999"/>
    <s v="IORK002-Orkney Folk Festival"/>
    <n v="-1237.6199999999999"/>
    <n v="1237.6199999999999"/>
    <x v="1"/>
    <n v="1237.6199999999999"/>
    <s v="I"/>
    <s v="Orkney Folk Festival"/>
    <s v="I - Orkney Folk Festival"/>
    <x v="1697"/>
    <x v="0"/>
    <s v="Lottery"/>
    <x v="1"/>
    <b v="0"/>
    <n v="1237.6199999999999"/>
    <x v="1"/>
  </r>
  <r>
    <s v="L-400-0400"/>
    <s v="RBS Current Account (Lottery)"/>
    <s v="07"/>
    <s v="AP-PY"/>
    <x v="90"/>
    <s v="000000006382"/>
    <n v="1364"/>
    <s v="5583-37"/>
    <n v="0"/>
    <n v="36680"/>
    <s v="ITAI001-Taigh Chearsabhagh Trust Ltd"/>
    <n v="-36680"/>
    <n v="36680"/>
    <x v="1"/>
    <n v="36680"/>
    <s v="I"/>
    <s v="Taigh Chearsabhagh Trust Ltd"/>
    <s v="I - Taigh Chearsabhagh Trust Ltd"/>
    <x v="1698"/>
    <x v="0"/>
    <s v="Lottery"/>
    <x v="1"/>
    <b v="1"/>
    <n v="36680"/>
    <x v="0"/>
  </r>
  <r>
    <s v="L-400-0400"/>
    <s v="RBS Current Account (Lottery)"/>
    <s v="07"/>
    <s v="AP-PY"/>
    <x v="90"/>
    <s v="000000006383"/>
    <n v="1364"/>
    <s v="5583-38"/>
    <n v="0"/>
    <n v="157.08000000000001"/>
    <s v="TSAR103-Saramago Ltd"/>
    <n v="-157.08000000000001"/>
    <n v="157.08000000000001"/>
    <x v="1"/>
    <n v="157.08000000000001"/>
    <s v="T"/>
    <s v="Saramago Ltd"/>
    <s v="T - Saramago Ltd"/>
    <x v="424"/>
    <x v="0"/>
    <s v="Lottery"/>
    <x v="2"/>
    <b v="0"/>
    <n v="3388.3900000000003"/>
    <x v="1"/>
  </r>
  <r>
    <s v="L-400-0400"/>
    <s v="RBS Current Account (Lottery)"/>
    <s v="07"/>
    <s v="AP-PY"/>
    <x v="91"/>
    <s v="000000006384"/>
    <n v="1366"/>
    <s v="5586-36"/>
    <n v="0"/>
    <n v="33333"/>
    <s v="G100052-Hands up for Trad"/>
    <n v="-33333"/>
    <n v="33333"/>
    <x v="1"/>
    <n v="33333"/>
    <s v="G"/>
    <s v="Hands up for Trad"/>
    <s v="G - Hands up for Trad"/>
    <x v="306"/>
    <x v="0"/>
    <s v="Lottery"/>
    <x v="1"/>
    <b v="1"/>
    <n v="215127"/>
    <x v="0"/>
  </r>
  <r>
    <s v="L-400-0400"/>
    <s v="RBS Current Account (Lottery)"/>
    <s v="07"/>
    <s v="AP-PY"/>
    <x v="91"/>
    <s v="000000006385"/>
    <n v="1366"/>
    <s v="5586-37"/>
    <n v="0"/>
    <n v="18750"/>
    <s v="G100187-Ayr Gaiety Partnership Ltd"/>
    <n v="-18750"/>
    <n v="18750"/>
    <x v="1"/>
    <n v="18750"/>
    <s v="G"/>
    <s v="Ayr Gaiety Partnership Ltd"/>
    <s v="G - Ayr Gaiety Partnership Ltd"/>
    <x v="1038"/>
    <x v="0"/>
    <s v="Lottery"/>
    <x v="1"/>
    <b v="0"/>
    <n v="75000"/>
    <x v="0"/>
  </r>
  <r>
    <s v="L-400-0400"/>
    <s v="RBS Current Account (Lottery)"/>
    <s v="07"/>
    <s v="AP-PY"/>
    <x v="91"/>
    <s v="000000006386"/>
    <n v="1366"/>
    <s v="5586-38"/>
    <n v="0"/>
    <n v="37500"/>
    <s v="G100188-Birds of Paradise Theatre"/>
    <n v="-37500"/>
    <n v="37500"/>
    <x v="1"/>
    <n v="37500"/>
    <s v="G"/>
    <s v="Birds of Paradise Theatre"/>
    <s v="G - Birds of Paradise Theatre"/>
    <x v="1039"/>
    <x v="0"/>
    <s v="Lottery"/>
    <x v="1"/>
    <b v="1"/>
    <n v="264000"/>
    <x v="0"/>
  </r>
  <r>
    <s v="L-400-0400"/>
    <s v="RBS Current Account (Lottery)"/>
    <s v="07"/>
    <s v="AP-PY"/>
    <x v="91"/>
    <s v="000000006387"/>
    <n v="1366"/>
    <s v="5586-39"/>
    <n v="0"/>
    <n v="53438"/>
    <s v="G100189-Catherine Wheels Theatre Company"/>
    <n v="-53438"/>
    <n v="53438"/>
    <x v="1"/>
    <n v="53438"/>
    <s v="G"/>
    <s v="Catherine Wheels Theatre Company"/>
    <s v="G - Catherine Wheels Theatre Company"/>
    <x v="1040"/>
    <x v="0"/>
    <s v="Lottery"/>
    <x v="1"/>
    <b v="1"/>
    <n v="213752"/>
    <x v="0"/>
  </r>
  <r>
    <s v="L-400-0400"/>
    <s v="RBS Current Account (Lottery)"/>
    <s v="07"/>
    <s v="AP-PY"/>
    <x v="91"/>
    <s v="000000006388"/>
    <n v="1366"/>
    <s v="5586-40"/>
    <n v="0"/>
    <n v="20000"/>
    <s v="G100190-Dance House"/>
    <n v="-20000"/>
    <n v="20000"/>
    <x v="1"/>
    <n v="20000"/>
    <s v="G"/>
    <s v="Dance House"/>
    <s v="G - Dance House"/>
    <x v="1041"/>
    <x v="0"/>
    <s v="Lottery"/>
    <x v="1"/>
    <b v="0"/>
    <n v="87647.459999999992"/>
    <x v="0"/>
  </r>
  <r>
    <s v="L-400-0400"/>
    <s v="RBS Current Account (Lottery)"/>
    <s v="07"/>
    <s v="AP-PY"/>
    <x v="91"/>
    <s v="000000006389"/>
    <n v="1366"/>
    <s v="5586-41"/>
    <n v="0"/>
    <n v="55000"/>
    <s v="G100191-Deveron Arts"/>
    <n v="-55000"/>
    <n v="55000"/>
    <x v="1"/>
    <n v="55000"/>
    <s v="G"/>
    <s v="Deveron Arts"/>
    <s v="G - Deveron Arts"/>
    <x v="1042"/>
    <x v="0"/>
    <s v="Lottery"/>
    <x v="1"/>
    <b v="1"/>
    <n v="110000"/>
    <x v="0"/>
  </r>
  <r>
    <s v="L-400-0400"/>
    <s v="RBS Current Account (Lottery)"/>
    <s v="07"/>
    <s v="AP-PY"/>
    <x v="91"/>
    <s v="000000006390"/>
    <n v="1366"/>
    <s v="5586-42"/>
    <n v="0"/>
    <n v="15000"/>
    <s v="G100192-Drake Music Scotland"/>
    <n v="-15000"/>
    <n v="15000"/>
    <x v="1"/>
    <n v="15000"/>
    <s v="G"/>
    <s v="Drake Music Scotland"/>
    <s v="G - Drake Music Scotland"/>
    <x v="1043"/>
    <x v="0"/>
    <s v="Lottery"/>
    <x v="1"/>
    <b v="0"/>
    <n v="118500"/>
    <x v="0"/>
  </r>
  <r>
    <s v="L-400-0400"/>
    <s v="RBS Current Account (Lottery)"/>
    <s v="07"/>
    <s v="AP-PY"/>
    <x v="91"/>
    <s v="000000006391"/>
    <n v="1366"/>
    <s v="5586-43"/>
    <n v="0"/>
    <n v="23750"/>
    <s v="G100193-Edinburgh UNESCO City of Literature Trust"/>
    <n v="-23750"/>
    <n v="23750"/>
    <x v="1"/>
    <n v="23750"/>
    <s v="G"/>
    <s v="Edinburgh UNESCO City of Literature Trust"/>
    <s v="G - Edinburgh UNESCO City of Literature Trust"/>
    <x v="1044"/>
    <x v="0"/>
    <s v="Lottery"/>
    <x v="1"/>
    <b v="0"/>
    <n v="142500"/>
    <x v="0"/>
  </r>
  <r>
    <s v="L-400-0400"/>
    <s v="RBS Current Account (Lottery)"/>
    <s v="07"/>
    <s v="AP-PY"/>
    <x v="91"/>
    <s v="000000006392"/>
    <n v="1366"/>
    <s v="5586-44"/>
    <n v="0"/>
    <n v="19500"/>
    <s v="G100194-Enterprise Music Scotland"/>
    <n v="-19500"/>
    <n v="19500"/>
    <x v="1"/>
    <n v="19500"/>
    <s v="G"/>
    <s v="Enterprise Music Scotland"/>
    <s v="G - Enterprise Music Scotland"/>
    <x v="1045"/>
    <x v="0"/>
    <s v="Lottery"/>
    <x v="1"/>
    <b v="0"/>
    <n v="229100"/>
    <x v="0"/>
  </r>
  <r>
    <s v="L-400-0400"/>
    <s v="RBS Current Account (Lottery)"/>
    <s v="07"/>
    <s v="AP-PY"/>
    <x v="91"/>
    <s v="000000006393"/>
    <n v="1366"/>
    <s v="5586-45"/>
    <n v="0"/>
    <n v="55000"/>
    <s v="G100195-Feis Rois Ltd"/>
    <n v="-55000"/>
    <n v="55000"/>
    <x v="1"/>
    <n v="55000"/>
    <s v="G"/>
    <s v="Feis Rois Ltd"/>
    <s v="G - Feis Rois Ltd"/>
    <x v="1046"/>
    <x v="0"/>
    <s v="Lottery"/>
    <x v="1"/>
    <b v="1"/>
    <n v="220000"/>
    <x v="0"/>
  </r>
  <r>
    <s v="L-400-0400"/>
    <s v="RBS Current Account (Lottery)"/>
    <s v="07"/>
    <s v="AP-PY"/>
    <x v="91"/>
    <s v="000000006394"/>
    <n v="1366"/>
    <s v="5586-46"/>
    <n v="0"/>
    <n v="75000"/>
    <s v="G100196-Feisean nan Gaidheal"/>
    <n v="-75000"/>
    <n v="75000"/>
    <x v="1"/>
    <n v="75000"/>
    <s v="G"/>
    <s v="Feisean nan Gaidheal"/>
    <s v="G - Feisean nan Gaidheal"/>
    <x v="1047"/>
    <x v="0"/>
    <s v="Lottery"/>
    <x v="1"/>
    <b v="1"/>
    <n v="529069.21"/>
    <x v="0"/>
  </r>
  <r>
    <s v="L-400-0400"/>
    <s v="RBS Current Account (Lottery)"/>
    <s v="07"/>
    <s v="AP-PY"/>
    <x v="91"/>
    <s v="000000006395"/>
    <n v="1366"/>
    <s v="5586-47"/>
    <n v="0"/>
    <n v="27500"/>
    <s v="G100198-Glasgow East Arts Co Ltd"/>
    <n v="-27500"/>
    <n v="27500"/>
    <x v="1"/>
    <n v="27500"/>
    <s v="G"/>
    <s v="Glasgow East Arts Co Ltd"/>
    <s v="G - Glasgow East Arts Co Ltd"/>
    <x v="1049"/>
    <x v="0"/>
    <s v="Lottery"/>
    <x v="1"/>
    <b v="1"/>
    <n v="126500"/>
    <x v="0"/>
  </r>
  <r>
    <s v="L-400-0400"/>
    <s v="RBS Current Account (Lottery)"/>
    <s v="07"/>
    <s v="AP-PY"/>
    <x v="91"/>
    <s v="000000006396"/>
    <n v="1366"/>
    <s v="5586-48"/>
    <n v="0"/>
    <n v="25351"/>
    <s v="G100199-Glasgow Women's Library"/>
    <n v="-25351"/>
    <n v="25351"/>
    <x v="1"/>
    <n v="25351"/>
    <s v="G"/>
    <s v="Glasgow Women's Library"/>
    <s v="G - Glasgow Women's Library"/>
    <x v="1050"/>
    <x v="0"/>
    <s v="Lottery"/>
    <x v="1"/>
    <b v="1"/>
    <n v="156607.41999999998"/>
    <x v="0"/>
  </r>
  <r>
    <s v="L-400-0400"/>
    <s v="RBS Current Account (Lottery)"/>
    <s v="07"/>
    <s v="AP-PY"/>
    <x v="91"/>
    <s v="000000006397"/>
    <n v="1366"/>
    <s v="5586-49"/>
    <n v="0"/>
    <n v="50000"/>
    <s v="G100200-Greenock Arts Guild"/>
    <n v="-50000"/>
    <n v="50000"/>
    <x v="1"/>
    <n v="50000"/>
    <s v="G"/>
    <s v="Greenock Arts Guild"/>
    <s v="G - Greenock Arts Guild"/>
    <x v="1368"/>
    <x v="0"/>
    <s v="Lottery"/>
    <x v="1"/>
    <b v="1"/>
    <n v="211784"/>
    <x v="0"/>
  </r>
  <r>
    <s v="L-400-0400"/>
    <s v="RBS Current Account (Lottery)"/>
    <s v="07"/>
    <s v="AP-PY"/>
    <x v="91"/>
    <s v="000000006398"/>
    <n v="1366"/>
    <s v="5586-50"/>
    <n v="0"/>
    <n v="91250"/>
    <s v="G100201-Imaginate"/>
    <n v="-91250"/>
    <n v="91250"/>
    <x v="1"/>
    <n v="91250"/>
    <s v="G"/>
    <s v="Imaginate"/>
    <s v="G - Imaginate"/>
    <x v="1051"/>
    <x v="0"/>
    <s v="Lottery"/>
    <x v="1"/>
    <b v="1"/>
    <n v="365000"/>
    <x v="0"/>
  </r>
  <r>
    <s v="L-400-0400"/>
    <s v="RBS Current Account (Lottery)"/>
    <s v="07"/>
    <s v="AP-PY"/>
    <x v="91"/>
    <s v="000000006399"/>
    <n v="1366"/>
    <s v="5586-51"/>
    <n v="0"/>
    <n v="25000"/>
    <s v="G100202-Indepen-dance"/>
    <n v="-25000"/>
    <n v="25000"/>
    <x v="1"/>
    <n v="25000"/>
    <s v="G"/>
    <s v="Indepen-dance"/>
    <s v="G - Indepen-dance"/>
    <x v="1052"/>
    <x v="0"/>
    <s v="Lottery"/>
    <x v="1"/>
    <b v="1"/>
    <n v="107240"/>
    <x v="0"/>
  </r>
  <r>
    <s v="L-400-0400"/>
    <s v="RBS Current Account (Lottery)"/>
    <s v="07"/>
    <s v="AP-PY"/>
    <x v="91"/>
    <s v="000000006400"/>
    <n v="1366"/>
    <s v="5586-52"/>
    <n v="0"/>
    <n v="35000"/>
    <s v="G100203-Luminate"/>
    <n v="-35000"/>
    <n v="35000"/>
    <x v="1"/>
    <n v="35000"/>
    <s v="G"/>
    <s v="Luminate"/>
    <s v="G - Luminate"/>
    <x v="1053"/>
    <x v="0"/>
    <s v="Lottery"/>
    <x v="1"/>
    <b v="1"/>
    <n v="100000"/>
    <x v="0"/>
  </r>
  <r>
    <s v="L-400-0400"/>
    <s v="RBS Current Account (Lottery)"/>
    <s v="07"/>
    <s v="AP-PY"/>
    <x v="91"/>
    <s v="000000006401"/>
    <n v="1366"/>
    <s v="5586-53"/>
    <n v="0"/>
    <n v="35625"/>
    <s v="G100204-Lung Ha's Theatre Company"/>
    <n v="-35625"/>
    <n v="35625"/>
    <x v="1"/>
    <n v="35625"/>
    <s v="G"/>
    <s v="Lung Ha's Theatre Company"/>
    <s v="G - Lung Ha's Theatre Company"/>
    <x v="1054"/>
    <x v="0"/>
    <s v="Lottery"/>
    <x v="1"/>
    <b v="1"/>
    <n v="142500"/>
    <x v="0"/>
  </r>
  <r>
    <s v="L-400-0400"/>
    <s v="RBS Current Account (Lottery)"/>
    <s v="07"/>
    <s v="AP-PY"/>
    <x v="91"/>
    <s v="000000006402"/>
    <n v="1366"/>
    <s v="5586-54"/>
    <n v="0"/>
    <n v="50000"/>
    <s v="G100205-National Youth Choir of Scotland"/>
    <n v="-50000"/>
    <n v="50000"/>
    <x v="1"/>
    <n v="50000"/>
    <s v="G"/>
    <s v="National Youth Choir of Scotland"/>
    <s v="G - National Youth Choir of Scotland"/>
    <x v="1055"/>
    <x v="0"/>
    <s v="Lottery"/>
    <x v="1"/>
    <b v="1"/>
    <n v="200000"/>
    <x v="0"/>
  </r>
  <r>
    <s v="L-400-0400"/>
    <s v="RBS Current Account (Lottery)"/>
    <s v="07"/>
    <s v="AP-PY"/>
    <x v="91"/>
    <s v="000000006403"/>
    <n v="1366"/>
    <s v="5586-55"/>
    <n v="0"/>
    <n v="54167"/>
    <s v="G100206-The National Youth Orchestra of Scotland"/>
    <n v="-54167"/>
    <n v="54167"/>
    <x v="1"/>
    <n v="54167"/>
    <s v="G"/>
    <s v="The National Youth Orchestra of Scotland"/>
    <s v="G - The National Youth Orchestra of Scotland"/>
    <x v="1056"/>
    <x v="0"/>
    <s v="Lottery"/>
    <x v="1"/>
    <b v="1"/>
    <n v="216667"/>
    <x v="0"/>
  </r>
  <r>
    <s v="L-400-0400"/>
    <s v="RBS Current Account (Lottery)"/>
    <s v="07"/>
    <s v="AP-PY"/>
    <x v="91"/>
    <s v="000000006404"/>
    <n v="1366"/>
    <s v="5586-56"/>
    <n v="0"/>
    <n v="18758"/>
    <s v="G100207-North East Arts Touring"/>
    <n v="-18758"/>
    <n v="18758"/>
    <x v="1"/>
    <n v="18758"/>
    <s v="G"/>
    <s v="North East Arts Touring"/>
    <s v="G - North East Arts Touring"/>
    <x v="1057"/>
    <x v="0"/>
    <s v="Lottery"/>
    <x v="1"/>
    <b v="0"/>
    <n v="91033"/>
    <x v="0"/>
  </r>
  <r>
    <s v="L-400-0400"/>
    <s v="RBS Current Account (Lottery)"/>
    <s v="07"/>
    <s v="AP-PY"/>
    <x v="91"/>
    <s v="000000006405"/>
    <n v="1366"/>
    <s v="5586-57"/>
    <n v="0"/>
    <n v="35833"/>
    <s v="G100208-Project Ability"/>
    <n v="-35833"/>
    <n v="35833"/>
    <x v="1"/>
    <n v="35833"/>
    <s v="G"/>
    <s v="Project Ability"/>
    <s v="G - Project Ability"/>
    <x v="1058"/>
    <x v="0"/>
    <s v="Lottery"/>
    <x v="1"/>
    <b v="1"/>
    <n v="147083"/>
    <x v="0"/>
  </r>
  <r>
    <s v="L-400-0400"/>
    <s v="RBS Current Account (Lottery)"/>
    <s v="07"/>
    <s v="AP-PY"/>
    <x v="91"/>
    <s v="000000006406"/>
    <n v="1366"/>
    <s v="5586-58"/>
    <n v="0"/>
    <n v="53195"/>
    <s v="G100210-Regional Screen Scotland"/>
    <n v="-53195"/>
    <n v="53195"/>
    <x v="1"/>
    <n v="53195"/>
    <s v="G"/>
    <s v="Regional Screen Scotland"/>
    <s v="G - Regional Screen Scotland"/>
    <x v="1060"/>
    <x v="0"/>
    <s v="Lottery"/>
    <x v="1"/>
    <b v="1"/>
    <n v="266529"/>
    <x v="0"/>
  </r>
  <r>
    <s v="L-400-0400"/>
    <s v="RBS Current Account (Lottery)"/>
    <s v="07"/>
    <s v="AP-PY"/>
    <x v="91"/>
    <s v="000000006407"/>
    <n v="1366"/>
    <s v="5586-59"/>
    <n v="0"/>
    <n v="17198"/>
    <s v="G100211-Scottish Film Limited ( Film Hub Scotland )"/>
    <n v="-17198"/>
    <n v="17198"/>
    <x v="1"/>
    <n v="17198"/>
    <s v="G"/>
    <s v="Scottish Film Limited ( Film Hub Scotland )"/>
    <s v="G - Scottish Film Limited ( Film Hub Scotland )"/>
    <x v="1061"/>
    <x v="0"/>
    <s v="Lottery"/>
    <x v="1"/>
    <b v="0"/>
    <n v="65940"/>
    <x v="0"/>
  </r>
  <r>
    <s v="L-400-0400"/>
    <s v="RBS Current Account (Lottery)"/>
    <s v="07"/>
    <s v="AP-PY"/>
    <x v="91"/>
    <s v="000000006408"/>
    <n v="1366"/>
    <s v="5586-60"/>
    <n v="0"/>
    <n v="43797"/>
    <s v="G100212-Scottish National Jazz Orchestra"/>
    <n v="-43797"/>
    <n v="43797"/>
    <x v="1"/>
    <n v="43797"/>
    <s v="G"/>
    <s v="Scottish National Jazz Orchestra"/>
    <s v="G - Scottish National Jazz Orchestra"/>
    <x v="1062"/>
    <x v="0"/>
    <s v="Lottery"/>
    <x v="1"/>
    <b v="1"/>
    <n v="259225"/>
    <x v="0"/>
  </r>
  <r>
    <s v="L-400-0400"/>
    <s v="RBS Current Account (Lottery)"/>
    <s v="07"/>
    <s v="AP-PY"/>
    <x v="91"/>
    <s v="000000006409"/>
    <n v="1366"/>
    <s v="5586-61"/>
    <n v="0"/>
    <n v="30000"/>
    <s v="G100213-Scottish Youth Dance (Y Dance)"/>
    <n v="-30000"/>
    <n v="30000"/>
    <x v="1"/>
    <n v="30000"/>
    <s v="G"/>
    <s v="Scottish Youth Dance (Y Dance)"/>
    <s v="G - Scottish Youth Dance (Y Dance)"/>
    <x v="1063"/>
    <x v="0"/>
    <s v="Lottery"/>
    <x v="1"/>
    <b v="1"/>
    <n v="183333"/>
    <x v="0"/>
  </r>
  <r>
    <s v="L-400-0400"/>
    <s v="RBS Current Account (Lottery)"/>
    <s v="07"/>
    <s v="AP-PY"/>
    <x v="91"/>
    <s v="000000006410"/>
    <n v="1366"/>
    <s v="5586-62"/>
    <n v="0"/>
    <n v="50000"/>
    <s v="G100215-Stellar Quines Ltd"/>
    <n v="-50000"/>
    <n v="50000"/>
    <x v="1"/>
    <n v="50000"/>
    <s v="G"/>
    <s v="Stellar Quines Ltd"/>
    <s v="G - Stellar Quines Ltd"/>
    <x v="1064"/>
    <x v="0"/>
    <s v="Lottery"/>
    <x v="1"/>
    <b v="1"/>
    <n v="218000"/>
    <x v="0"/>
  </r>
  <r>
    <s v="L-400-0400"/>
    <s v="RBS Current Account (Lottery)"/>
    <s v="07"/>
    <s v="AP-PY"/>
    <x v="91"/>
    <s v="000000006411"/>
    <n v="1366"/>
    <s v="5586-63"/>
    <n v="0"/>
    <n v="37500"/>
    <s v="G100216-The National Piping Centre"/>
    <n v="-37500"/>
    <n v="37500"/>
    <x v="1"/>
    <n v="37500"/>
    <s v="G"/>
    <s v="The National Piping Centre"/>
    <s v="G - The National Piping Centre"/>
    <x v="1065"/>
    <x v="0"/>
    <s v="Lottery"/>
    <x v="1"/>
    <b v="1"/>
    <n v="150000"/>
    <x v="0"/>
  </r>
  <r>
    <s v="L-400-0400"/>
    <s v="RBS Current Account (Lottery)"/>
    <s v="07"/>
    <s v="AP-PY"/>
    <x v="91"/>
    <s v="000000006412"/>
    <n v="1366"/>
    <s v="5586-64"/>
    <n v="0"/>
    <n v="5000"/>
    <s v="G100217-The Stove Network Ltd"/>
    <n v="-5000"/>
    <n v="5000"/>
    <x v="1"/>
    <n v="5000"/>
    <s v="G"/>
    <s v="The Stove Network Ltd"/>
    <s v="G - The Stove Network Ltd"/>
    <x v="1066"/>
    <x v="0"/>
    <s v="Lottery"/>
    <x v="1"/>
    <b v="0"/>
    <n v="67500"/>
    <x v="0"/>
  </r>
  <r>
    <s v="L-400-0400"/>
    <s v="RBS Current Account (Lottery)"/>
    <s v="07"/>
    <s v="AP-PY"/>
    <x v="91"/>
    <s v="000000006413"/>
    <n v="1366"/>
    <s v="5586-65"/>
    <n v="0"/>
    <n v="30000"/>
    <s v="G100218-The Touring Network (Highlands &amp; Islands)"/>
    <n v="-30000"/>
    <n v="30000"/>
    <x v="1"/>
    <n v="30000"/>
    <s v="G"/>
    <s v="The Touring Network (Highlands &amp; Islands)"/>
    <s v="G - The Touring Network (Highlands &amp; Islands)"/>
    <x v="1067"/>
    <x v="0"/>
    <s v="Lottery"/>
    <x v="1"/>
    <b v="1"/>
    <n v="204540"/>
    <x v="0"/>
  </r>
  <r>
    <s v="L-400-0400"/>
    <s v="RBS Current Account (Lottery)"/>
    <s v="07"/>
    <s v="AP-PY"/>
    <x v="91"/>
    <s v="000000006414"/>
    <n v="1366"/>
    <s v="5586-66"/>
    <n v="0"/>
    <n v="38333"/>
    <s v="G100219-City of Edinburgh Council (Travelling Gallery)"/>
    <n v="-38333"/>
    <n v="38333"/>
    <x v="1"/>
    <n v="38333"/>
    <s v="G"/>
    <s v="City of Edinburgh Council (Travelling Gallery)"/>
    <s v="G - City of Edinburgh Council (Travelling Gallery)"/>
    <x v="1068"/>
    <x v="0"/>
    <s v="Lottery"/>
    <x v="1"/>
    <b v="1"/>
    <n v="172737.89"/>
    <x v="0"/>
  </r>
  <r>
    <s v="L-400-0400"/>
    <s v="RBS Current Account (Lottery)"/>
    <s v="07"/>
    <s v="AP-PY"/>
    <x v="91"/>
    <s v="000000006415"/>
    <n v="1366"/>
    <s v="5586-67"/>
    <n v="0"/>
    <n v="25000"/>
    <s v="G100220-Voluntary Arts Scotland"/>
    <n v="-25000"/>
    <n v="25000"/>
    <x v="1"/>
    <n v="25000"/>
    <s v="G"/>
    <s v="Voluntary Arts Scotland"/>
    <s v="G - Voluntary Arts Scotland"/>
    <x v="1069"/>
    <x v="0"/>
    <s v="Lottery"/>
    <x v="1"/>
    <b v="1"/>
    <n v="102989"/>
    <x v="0"/>
  </r>
  <r>
    <s v="L-400-0400"/>
    <s v="RBS Current Account (Lottery)"/>
    <s v="07"/>
    <s v="AP-PY"/>
    <x v="91"/>
    <s v="000000006416"/>
    <n v="1366"/>
    <s v="5586-68"/>
    <n v="0"/>
    <n v="20000"/>
    <s v="G100221-Wigtown Festival Company"/>
    <n v="-20000"/>
    <n v="20000"/>
    <x v="1"/>
    <n v="20000"/>
    <s v="G"/>
    <s v="Wigtown Festival Company"/>
    <s v="G - Wigtown Festival Company"/>
    <x v="1070"/>
    <x v="0"/>
    <s v="Lottery"/>
    <x v="1"/>
    <b v="0"/>
    <n v="74500"/>
    <x v="0"/>
  </r>
  <r>
    <s v="L-400-0400"/>
    <s v="RBS Current Account (Lottery)"/>
    <s v="07"/>
    <s v="AP-PY"/>
    <x v="91"/>
    <s v="000000006417"/>
    <n v="1366"/>
    <s v="5586-69"/>
    <n v="0"/>
    <n v="36000"/>
    <s v="G100222-Woodend Arts Ltd"/>
    <n v="-36000"/>
    <n v="36000"/>
    <x v="1"/>
    <n v="36000"/>
    <s v="G"/>
    <s v="Woodend Arts Ltd"/>
    <s v="G - Woodend Arts Ltd"/>
    <x v="1071"/>
    <x v="0"/>
    <s v="Lottery"/>
    <x v="1"/>
    <b v="1"/>
    <n v="234304"/>
    <x v="0"/>
  </r>
  <r>
    <s v="L-400-0400"/>
    <s v="RBS Current Account (Lottery)"/>
    <s v="07"/>
    <s v="AP-PY"/>
    <x v="91"/>
    <s v="000000006418"/>
    <n v="1366"/>
    <s v="5586-70"/>
    <n v="0"/>
    <n v="35000"/>
    <s v="G100223-Youth Theatre Arts Scotland"/>
    <n v="-35000"/>
    <n v="35000"/>
    <x v="1"/>
    <n v="35000"/>
    <s v="G"/>
    <s v="Youth Theatre Arts Scotland"/>
    <s v="G - Youth Theatre Arts Scotland"/>
    <x v="1072"/>
    <x v="0"/>
    <s v="Lottery"/>
    <x v="1"/>
    <b v="1"/>
    <n v="140000"/>
    <x v="0"/>
  </r>
  <r>
    <s v="L-400-0400"/>
    <s v="RBS Current Account (Lottery)"/>
    <s v="07"/>
    <s v="AP-PY"/>
    <x v="92"/>
    <s v="000000006419"/>
    <n v="1368"/>
    <s v="5588-2"/>
    <n v="0"/>
    <n v="9200"/>
    <s v="TRED102-Red Bridge Arts cic"/>
    <n v="-9200"/>
    <n v="9200"/>
    <x v="1"/>
    <n v="9200"/>
    <s v="T"/>
    <s v="Red Bridge Arts cic"/>
    <s v="T - Red Bridge Arts cic"/>
    <x v="1699"/>
    <x v="0"/>
    <s v="Lottery"/>
    <x v="2"/>
    <b v="0"/>
    <n v="9200"/>
    <x v="1"/>
  </r>
  <r>
    <s v="L-400-0400"/>
    <s v="RBS Current Account (Lottery)"/>
    <s v="07"/>
    <s v="AP-PY"/>
    <x v="93"/>
    <s v="000000006420"/>
    <n v="1369"/>
    <s v="5590-31"/>
    <n v="0"/>
    <n v="10050"/>
    <s v="G100072-Glasgow International Jazz Festival Limited"/>
    <n v="-10050"/>
    <n v="10050"/>
    <x v="1"/>
    <n v="10050"/>
    <s v="G"/>
    <s v="Glasgow International Jazz Festival Limited"/>
    <s v="G - Glasgow International Jazz Festival Limited"/>
    <x v="1700"/>
    <x v="0"/>
    <s v="Lottery"/>
    <x v="1"/>
    <b v="0"/>
    <n v="28050"/>
    <x v="0"/>
  </r>
  <r>
    <s v="L-400-0400"/>
    <s v="RBS Current Account (Lottery)"/>
    <s v="07"/>
    <s v="AP-PY"/>
    <x v="93"/>
    <s v="000000006421"/>
    <n v="1369"/>
    <s v="5590-32"/>
    <n v="0"/>
    <n v="300"/>
    <s v="G100190-Dance House"/>
    <n v="-300"/>
    <n v="300"/>
    <x v="1"/>
    <n v="300"/>
    <s v="G"/>
    <s v="Dance House"/>
    <s v="G - Dance House"/>
    <x v="1041"/>
    <x v="0"/>
    <s v="Lottery"/>
    <x v="1"/>
    <b v="0"/>
    <n v="87647.459999999992"/>
    <x v="0"/>
  </r>
  <r>
    <s v="L-400-0400"/>
    <s v="RBS Current Account (Lottery)"/>
    <s v="07"/>
    <s v="AP-PY"/>
    <x v="93"/>
    <s v="000000006422"/>
    <n v="1369"/>
    <s v="5590-33"/>
    <n v="0"/>
    <n v="4625"/>
    <s v="G100269-Music at Paxton Ltd   (Helen Jamieson)"/>
    <n v="-4625"/>
    <n v="4625"/>
    <x v="1"/>
    <n v="4625"/>
    <s v="G"/>
    <s v="Music at Paxton Ltd (Helen Jamieson)"/>
    <s v="G - Music at Paxton Ltd (Helen Jamieson)"/>
    <x v="1156"/>
    <x v="0"/>
    <s v="Lottery"/>
    <x v="1"/>
    <b v="0"/>
    <n v="18500"/>
    <x v="1"/>
  </r>
  <r>
    <s v="L-400-0400"/>
    <s v="RBS Current Account (Lottery)"/>
    <s v="07"/>
    <s v="AP-PY"/>
    <x v="93"/>
    <s v="000000006423"/>
    <n v="1369"/>
    <s v="5590-34"/>
    <n v="0"/>
    <n v="16250"/>
    <s v="G100291-Edinburgh Jazz and Blues Festival Limited"/>
    <n v="-16250"/>
    <n v="16250"/>
    <x v="1"/>
    <n v="16250"/>
    <s v="G"/>
    <s v="Edinburgh Jazz and Blues Festival Limited"/>
    <s v="G - Edinburgh Jazz and Blues Festival Limited"/>
    <x v="1240"/>
    <x v="0"/>
    <s v="Lottery"/>
    <x v="1"/>
    <b v="0"/>
    <n v="65000"/>
    <x v="0"/>
  </r>
  <r>
    <s v="L-400-0400"/>
    <s v="RBS Current Account (Lottery)"/>
    <s v="07"/>
    <s v="AP-PY"/>
    <x v="93"/>
    <s v="000000006424"/>
    <n v="1369"/>
    <s v="5590-35"/>
    <n v="0"/>
    <n v="2000"/>
    <s v="G100294-Live Music Now"/>
    <n v="-2000"/>
    <n v="2000"/>
    <x v="1"/>
    <n v="2000"/>
    <s v="G"/>
    <s v="Live Music Now"/>
    <s v="G - Live Music Now"/>
    <x v="1243"/>
    <x v="0"/>
    <s v="Lottery"/>
    <x v="1"/>
    <b v="0"/>
    <n v="75943"/>
    <x v="0"/>
  </r>
  <r>
    <s v="L-400-0400"/>
    <s v="RBS Current Account (Lottery)"/>
    <s v="07"/>
    <s v="AP-PY"/>
    <x v="93"/>
    <s v="000000006425"/>
    <n v="1369"/>
    <s v="5590-36"/>
    <n v="0"/>
    <n v="593"/>
    <s v="G100346-Ross Cooper"/>
    <n v="-593"/>
    <n v="593"/>
    <x v="1"/>
    <n v="593"/>
    <s v="G"/>
    <s v="Ross Cooper"/>
    <s v="G - Ross Cooper"/>
    <x v="1351"/>
    <x v="0"/>
    <s v="Lottery"/>
    <x v="1"/>
    <b v="0"/>
    <n v="2371.6999999999998"/>
    <x v="1"/>
  </r>
  <r>
    <s v="L-400-0400"/>
    <s v="RBS Current Account (Lottery)"/>
    <s v="07"/>
    <s v="AP-PY"/>
    <x v="93"/>
    <s v="000000006426"/>
    <n v="1369"/>
    <s v="5590-37"/>
    <n v="0"/>
    <n v="1926"/>
    <s v="G100435-Company of Wolves"/>
    <n v="-1926"/>
    <n v="1926"/>
    <x v="1"/>
    <n v="1926"/>
    <s v="G"/>
    <s v="Company of Wolves"/>
    <s v="G - Company of Wolves"/>
    <x v="1532"/>
    <x v="0"/>
    <s v="Lottery"/>
    <x v="1"/>
    <b v="0"/>
    <n v="68415"/>
    <x v="0"/>
  </r>
  <r>
    <s v="L-400-0400"/>
    <s v="RBS Current Account (Lottery)"/>
    <s v="07"/>
    <s v="AP-PY"/>
    <x v="93"/>
    <s v="000000006427"/>
    <n v="1369"/>
    <s v="5590-38"/>
    <n v="0"/>
    <n v="10125"/>
    <s v="G100518-Tromolo Productions Ltd"/>
    <n v="-10125"/>
    <n v="10125"/>
    <x v="1"/>
    <n v="10125"/>
    <s v="G"/>
    <s v="Tromolo Productions Ltd"/>
    <s v="G - Tromolo Productions Ltd"/>
    <x v="1701"/>
    <x v="0"/>
    <s v="Lottery"/>
    <x v="1"/>
    <b v="0"/>
    <n v="13500"/>
    <x v="1"/>
  </r>
  <r>
    <s v="L-400-0400"/>
    <s v="RBS Current Account (Lottery)"/>
    <s v="07"/>
    <s v="AP-PY"/>
    <x v="93"/>
    <s v="000000006428"/>
    <n v="1369"/>
    <s v="5590-39"/>
    <n v="0"/>
    <n v="3750"/>
    <s v="G100519-Oliver Braid"/>
    <n v="-3750"/>
    <n v="3750"/>
    <x v="1"/>
    <n v="3750"/>
    <s v="G"/>
    <s v="Oliver Braid"/>
    <s v="G - Oliver Braid"/>
    <x v="1702"/>
    <x v="0"/>
    <s v="Lottery"/>
    <x v="1"/>
    <b v="0"/>
    <n v="4500"/>
    <x v="1"/>
  </r>
  <r>
    <s v="L-400-0400"/>
    <s v="RBS Current Account (Lottery)"/>
    <s v="07"/>
    <s v="AP-PY"/>
    <x v="93"/>
    <s v="000000006429"/>
    <n v="1369"/>
    <s v="5590-40"/>
    <n v="0"/>
    <n v="6098"/>
    <s v="G100520-Deniz Uster and Alberta Whittle"/>
    <n v="-6098"/>
    <n v="6098"/>
    <x v="1"/>
    <n v="6098"/>
    <s v="G"/>
    <s v="Deniz Uster and Alberta Whittle"/>
    <s v="G - Deniz Uster and Alberta Whittle"/>
    <x v="1703"/>
    <x v="0"/>
    <s v="Lottery"/>
    <x v="1"/>
    <b v="0"/>
    <n v="6098"/>
    <x v="1"/>
  </r>
  <r>
    <s v="L-400-0400"/>
    <s v="RBS Current Account (Lottery)"/>
    <s v="07"/>
    <s v="AP-PY"/>
    <x v="93"/>
    <s v="000000006430"/>
    <n v="1369"/>
    <s v="5590-41"/>
    <n v="0"/>
    <n v="24837"/>
    <s v="G100521-Puppet State Theatre Company"/>
    <n v="-24837"/>
    <n v="24837"/>
    <x v="1"/>
    <n v="24837"/>
    <s v="G"/>
    <s v="Puppet State Theatre Company"/>
    <s v="G - Puppet State Theatre Company"/>
    <x v="1704"/>
    <x v="0"/>
    <s v="Lottery"/>
    <x v="1"/>
    <b v="0"/>
    <n v="24837"/>
    <x v="1"/>
  </r>
  <r>
    <s v="L-400-0400"/>
    <s v="RBS Current Account (Lottery)"/>
    <s v="07"/>
    <s v="AP-PY"/>
    <x v="93"/>
    <s v="000000006431"/>
    <n v="1369"/>
    <s v="5590-42"/>
    <n v="0"/>
    <n v="16500"/>
    <s v="G100522-Butterstone Management and Eve"/>
    <n v="-16500"/>
    <n v="16500"/>
    <x v="1"/>
    <n v="16500"/>
    <s v="G"/>
    <s v="Butterstone Management and Eve"/>
    <s v="G - Butterstone Management and Eve"/>
    <x v="1705"/>
    <x v="0"/>
    <s v="Lottery"/>
    <x v="1"/>
    <b v="0"/>
    <n v="22000"/>
    <x v="1"/>
  </r>
  <r>
    <s v="L-400-0400"/>
    <s v="RBS Current Account (Lottery)"/>
    <s v="07"/>
    <s v="AP-PY"/>
    <x v="93"/>
    <s v="000000006432"/>
    <n v="1369"/>
    <s v="5590-43"/>
    <n v="0"/>
    <n v="2250"/>
    <s v="G100523-Rachel Levine"/>
    <n v="-2250"/>
    <n v="2250"/>
    <x v="1"/>
    <n v="2250"/>
    <s v="G"/>
    <s v="Rachel Levine"/>
    <s v="G - Rachel Levine"/>
    <x v="1706"/>
    <x v="0"/>
    <s v="Lottery"/>
    <x v="1"/>
    <b v="0"/>
    <n v="2250"/>
    <x v="1"/>
  </r>
  <r>
    <s v="L-400-0400"/>
    <s v="RBS Current Account (Lottery)"/>
    <s v="07"/>
    <s v="AP-PY"/>
    <x v="93"/>
    <s v="000000006433"/>
    <n v="1369"/>
    <s v="5590-44"/>
    <n v="0"/>
    <n v="13050"/>
    <s v="G100524-Ned Bigham (Ocean Bloem Productions)"/>
    <n v="-13050"/>
    <n v="13050"/>
    <x v="1"/>
    <n v="13050"/>
    <s v="G"/>
    <s v="Ned Bigham (Ocean Bloem Productions)"/>
    <s v="G - Ned Bigham (Ocean Bloem Productions)"/>
    <x v="1707"/>
    <x v="0"/>
    <s v="Lottery"/>
    <x v="1"/>
    <b v="0"/>
    <n v="13050"/>
    <x v="1"/>
  </r>
  <r>
    <s v="L-400-0400"/>
    <s v="RBS Current Account (Lottery)"/>
    <s v="07"/>
    <s v="AP-PY"/>
    <x v="93"/>
    <s v="000000006434"/>
    <n v="1369"/>
    <s v="5590-45"/>
    <n v="0"/>
    <n v="12966"/>
    <s v="IBOU001-Boudica Iona Limited"/>
    <n v="-12966"/>
    <n v="12966"/>
    <x v="1"/>
    <n v="12966"/>
    <s v="I"/>
    <s v="Boudica Iona Limited"/>
    <s v="I - Boudica Iona Limited"/>
    <x v="1708"/>
    <x v="0"/>
    <s v="Lottery"/>
    <x v="1"/>
    <b v="0"/>
    <n v="12966"/>
    <x v="1"/>
  </r>
  <r>
    <s v="L-400-0400"/>
    <s v="RBS Current Account (Lottery)"/>
    <s v="07"/>
    <s v="AP-PY"/>
    <x v="93"/>
    <s v="000000006435"/>
    <n v="1369"/>
    <s v="5590-46"/>
    <n v="0"/>
    <n v="769"/>
    <s v="ICEL002-Celtic Neighbours"/>
    <n v="-769"/>
    <n v="769"/>
    <x v="1"/>
    <n v="769"/>
    <s v="I"/>
    <s v="Celtic Neighbours"/>
    <s v="I - Celtic Neighbours"/>
    <x v="124"/>
    <x v="0"/>
    <s v="Lottery"/>
    <x v="1"/>
    <b v="0"/>
    <n v="1769"/>
    <x v="1"/>
  </r>
  <r>
    <s v="L-400-0400"/>
    <s v="RBS Current Account (Lottery)"/>
    <s v="07"/>
    <s v="AP-PY"/>
    <x v="93"/>
    <s v="000000006436"/>
    <n v="1369"/>
    <s v="5590-47"/>
    <n v="0"/>
    <n v="850"/>
    <s v="ICHA001-Janis Claxton Dance"/>
    <n v="-850"/>
    <n v="850"/>
    <x v="1"/>
    <n v="850"/>
    <s v="I"/>
    <s v="Janis Claxton Dance"/>
    <s v="I - Janis Claxton Dance"/>
    <x v="1709"/>
    <x v="0"/>
    <s v="Lottery"/>
    <x v="1"/>
    <b v="0"/>
    <n v="850"/>
    <x v="1"/>
  </r>
  <r>
    <s v="L-400-0400"/>
    <s v="RBS Current Account (Lottery)"/>
    <s v="07"/>
    <s v="AP-PY"/>
    <x v="93"/>
    <s v="000000006437"/>
    <n v="1369"/>
    <s v="5590-48"/>
    <n v="0"/>
    <n v="2846"/>
    <s v="ICIT008-Citizen Curator"/>
    <n v="-2846"/>
    <n v="2846"/>
    <x v="1"/>
    <n v="2846"/>
    <s v="I"/>
    <s v="Citizen Curator"/>
    <s v="I - Citizen Curator"/>
    <x v="1398"/>
    <x v="0"/>
    <s v="Lottery"/>
    <x v="1"/>
    <b v="0"/>
    <n v="4846"/>
    <x v="1"/>
  </r>
  <r>
    <s v="L-400-0400"/>
    <s v="RBS Current Account (Lottery)"/>
    <s v="07"/>
    <s v="AP-PY"/>
    <x v="93"/>
    <s v="000000006438"/>
    <n v="1369"/>
    <s v="5590-49"/>
    <n v="0"/>
    <n v="13472.49"/>
    <s v="IDUN006-Dunoon Burgh Hall Trust"/>
    <n v="-13472.49"/>
    <n v="13472.49"/>
    <x v="1"/>
    <n v="13472.49"/>
    <s v="I"/>
    <s v="Dunoon Burgh Hall Trust"/>
    <s v="I - Dunoon Burgh Hall Trust"/>
    <x v="1400"/>
    <x v="0"/>
    <s v="Lottery"/>
    <x v="1"/>
    <b v="0"/>
    <n v="165172.25"/>
    <x v="0"/>
  </r>
  <r>
    <s v="L-400-0400"/>
    <s v="RBS Current Account (Lottery)"/>
    <s v="07"/>
    <s v="AP-PY"/>
    <x v="93"/>
    <s v="000000006439"/>
    <n v="1369"/>
    <s v="5590-50"/>
    <n v="0"/>
    <n v="6460"/>
    <s v="IIMP001-Impact Arts (Projects) Ltd"/>
    <n v="-6460"/>
    <n v="6460"/>
    <x v="1"/>
    <n v="6460"/>
    <s v="I"/>
    <s v="Impact Arts (Projects) Ltd"/>
    <s v="I - Impact Arts (Projects) Ltd"/>
    <x v="992"/>
    <x v="0"/>
    <s v="Lottery"/>
    <x v="1"/>
    <b v="0"/>
    <n v="46960"/>
    <x v="0"/>
  </r>
  <r>
    <s v="L-400-0400"/>
    <s v="RBS Current Account (Lottery)"/>
    <s v="07"/>
    <s v="AP-PY"/>
    <x v="93"/>
    <s v="000000006440"/>
    <n v="1369"/>
    <s v="5590-51"/>
    <n v="0"/>
    <n v="1250"/>
    <s v="IJAN007-Janis Mackay"/>
    <n v="-1250"/>
    <n v="1250"/>
    <x v="1"/>
    <n v="1250"/>
    <s v="I"/>
    <s v="Janis Mackay"/>
    <s v="I - Janis Mackay"/>
    <x v="1710"/>
    <x v="0"/>
    <s v="Lottery"/>
    <x v="1"/>
    <b v="0"/>
    <n v="1250"/>
    <x v="1"/>
  </r>
  <r>
    <s v="L-400-0400"/>
    <s v="RBS Current Account (Lottery)"/>
    <s v="07"/>
    <s v="AP-PY"/>
    <x v="93"/>
    <s v="000000006441"/>
    <n v="1369"/>
    <s v="5590-52"/>
    <n v="0"/>
    <n v="750"/>
    <s v="IMAT006-Matthew Kennedy"/>
    <n v="-750"/>
    <n v="750"/>
    <x v="1"/>
    <n v="750"/>
    <s v="I"/>
    <s v="Matthew Kennedy"/>
    <s v="I - Matthew Kennedy"/>
    <x v="1711"/>
    <x v="0"/>
    <s v="Lottery"/>
    <x v="1"/>
    <b v="0"/>
    <n v="750"/>
    <x v="1"/>
  </r>
  <r>
    <s v="L-400-0400"/>
    <s v="RBS Current Account (Lottery)"/>
    <s v="07"/>
    <s v="AP-PY"/>
    <x v="93"/>
    <s v="000000006442"/>
    <n v="1369"/>
    <s v="5590-53"/>
    <n v="0"/>
    <n v="38342"/>
    <s v="IMOT001-Motherwell College"/>
    <n v="-38342"/>
    <n v="38342"/>
    <x v="1"/>
    <n v="38342"/>
    <s v="I"/>
    <s v="Motherwell College"/>
    <s v="I - Motherwell College"/>
    <x v="1712"/>
    <x v="0"/>
    <s v="Lottery"/>
    <x v="1"/>
    <b v="1"/>
    <n v="38342"/>
    <x v="0"/>
  </r>
  <r>
    <s v="L-400-0400"/>
    <s v="RBS Current Account (Lottery)"/>
    <s v="07"/>
    <s v="AP-PY"/>
    <x v="93"/>
    <s v="000000006443"/>
    <n v="1369"/>
    <s v="5590-54"/>
    <n v="0"/>
    <n v="10200"/>
    <s v="IPLA006-Plantation Productions (SCIO)"/>
    <n v="-10200"/>
    <n v="10200"/>
    <x v="1"/>
    <n v="10200"/>
    <s v="I"/>
    <s v="Plantation Productions (SCIO)"/>
    <s v="I - Plantation Productions (SCIO)"/>
    <x v="1713"/>
    <x v="0"/>
    <s v="Lottery"/>
    <x v="1"/>
    <b v="0"/>
    <n v="10200"/>
    <x v="1"/>
  </r>
  <r>
    <s v="L-400-0400"/>
    <s v="RBS Current Account (Lottery)"/>
    <s v="07"/>
    <s v="AP-PY"/>
    <x v="93"/>
    <s v="000000006444"/>
    <n v="1369"/>
    <s v="5590-55"/>
    <n v="0"/>
    <n v="11488"/>
    <s v="IREE001-Reel Arts SCIO"/>
    <n v="-11488"/>
    <n v="11488"/>
    <x v="1"/>
    <n v="11488"/>
    <s v="I"/>
    <s v="Reel Arts SCIO"/>
    <s v="I - Reel Arts SCIO"/>
    <x v="1714"/>
    <x v="0"/>
    <s v="Lottery"/>
    <x v="1"/>
    <b v="0"/>
    <n v="11488"/>
    <x v="1"/>
  </r>
  <r>
    <s v="L-400-0400"/>
    <s v="RBS Current Account (Lottery)"/>
    <s v="07"/>
    <s v="AP-PY"/>
    <x v="93"/>
    <s v="000000006445"/>
    <n v="1369"/>
    <s v="5590-56"/>
    <n v="0"/>
    <n v="6750"/>
    <s v="IROS007-Rosetta Productions Ltd"/>
    <n v="-6750"/>
    <n v="6750"/>
    <x v="1"/>
    <n v="6750"/>
    <s v="I"/>
    <s v="Rosetta Productions Ltd"/>
    <s v="I - Rosetta Productions Ltd"/>
    <x v="1715"/>
    <x v="0"/>
    <s v="Lottery"/>
    <x v="1"/>
    <b v="0"/>
    <n v="6750"/>
    <x v="1"/>
  </r>
  <r>
    <s v="L-400-0400"/>
    <s v="RBS Current Account (Lottery)"/>
    <s v="07"/>
    <s v="AP-PY"/>
    <x v="93"/>
    <s v="000000006446"/>
    <n v="1369"/>
    <s v="5590-57"/>
    <n v="0"/>
    <n v="14876"/>
    <s v="ISUZ002-Suzy Glass Limited"/>
    <n v="-14876"/>
    <n v="14876"/>
    <x v="1"/>
    <n v="14876"/>
    <s v="I"/>
    <s v="Suzy Glass Limited"/>
    <s v="I - Suzy Glass Limited"/>
    <x v="1684"/>
    <x v="0"/>
    <s v="Lottery"/>
    <x v="1"/>
    <b v="0"/>
    <n v="16626"/>
    <x v="1"/>
  </r>
  <r>
    <s v="L-400-0400"/>
    <s v="RBS Current Account (Lottery)"/>
    <s v="07"/>
    <s v="AP-PY"/>
    <x v="93"/>
    <s v="000000006447"/>
    <n v="1369"/>
    <s v="5590-58"/>
    <n v="0"/>
    <n v="22527.5"/>
    <s v="ITHE013-The Fruitmarket Gallery"/>
    <n v="-22527.5"/>
    <n v="22527.5"/>
    <x v="1"/>
    <n v="22527.5"/>
    <s v="I"/>
    <s v="The Fruitmarket Gallery"/>
    <s v="I - The Fruitmarket Gallery"/>
    <x v="1103"/>
    <x v="0"/>
    <s v="Lottery"/>
    <x v="1"/>
    <b v="0"/>
    <n v="110000"/>
    <x v="0"/>
  </r>
  <r>
    <s v="L-400-0400"/>
    <s v="RBS Current Account (Lottery)"/>
    <s v="07"/>
    <s v="AP-PY"/>
    <x v="93"/>
    <s v="000000006448"/>
    <n v="1369"/>
    <s v="5590-59"/>
    <n v="0"/>
    <n v="5250"/>
    <s v="IWEL001-Wellington Films Ltd"/>
    <n v="-5250"/>
    <n v="5250"/>
    <x v="1"/>
    <n v="5250"/>
    <s v="I"/>
    <s v="Wellington Films Ltd"/>
    <s v="I - Wellington Films Ltd"/>
    <x v="1716"/>
    <x v="0"/>
    <s v="Lottery"/>
    <x v="1"/>
    <b v="0"/>
    <n v="7875"/>
    <x v="1"/>
  </r>
  <r>
    <s v="L-400-0400"/>
    <s v="RBS Current Account (Lottery)"/>
    <s v="07"/>
    <s v="AP-PY"/>
    <x v="93"/>
    <s v="000000006449"/>
    <n v="1369"/>
    <s v="5590-60"/>
    <n v="0"/>
    <n v="30000"/>
    <s v="IYOU006-Young Films Ltd (Bannan Series 3)"/>
    <n v="-30000"/>
    <n v="30000"/>
    <x v="1"/>
    <n v="30000"/>
    <s v="I"/>
    <s v="Young Films Ltd (Bannan Series 3)"/>
    <s v="I - Young Films Ltd (Bannan Series 3)"/>
    <x v="1037"/>
    <x v="0"/>
    <s v="Lottery"/>
    <x v="1"/>
    <b v="1"/>
    <n v="373203"/>
    <x v="0"/>
  </r>
  <r>
    <s v="L-400-0400"/>
    <s v="RBS Current Account (Lottery)"/>
    <s v="07"/>
    <s v="AP-PY"/>
    <x v="94"/>
    <s v="000000006450"/>
    <n v="1386"/>
    <s v="5591-4"/>
    <n v="0"/>
    <n v="3192"/>
    <s v="TBLA100-Birnam CD Ltd"/>
    <n v="-3192"/>
    <n v="3192"/>
    <x v="1"/>
    <n v="3192"/>
    <s v="T"/>
    <s v="Birnam CD Ltd"/>
    <s v="T - Birnam CD Ltd"/>
    <x v="1717"/>
    <x v="0"/>
    <s v="Lottery"/>
    <x v="2"/>
    <b v="0"/>
    <n v="3192"/>
    <x v="1"/>
  </r>
  <r>
    <s v="L-400-0400"/>
    <s v="RBS Current Account (Lottery)"/>
    <s v="07"/>
    <s v="AP-PY"/>
    <x v="94"/>
    <s v="000000006451"/>
    <n v="1386"/>
    <s v="5591-5"/>
    <n v="0"/>
    <n v="2160"/>
    <s v="TPIN101-Pinsent Masons LLP"/>
    <n v="-2160"/>
    <n v="2160"/>
    <x v="1"/>
    <n v="2160"/>
    <s v="T"/>
    <s v="Pinsent Masons LLP"/>
    <s v="T - Pinsent Masons LLP"/>
    <x v="1145"/>
    <x v="24"/>
    <s v="Lottery"/>
    <x v="2"/>
    <b v="0"/>
    <n v="122180.4"/>
    <x v="0"/>
  </r>
  <r>
    <s v="L-400-0400"/>
    <s v="RBS Current Account (Lottery)"/>
    <s v="07"/>
    <s v="AP-PY"/>
    <x v="94"/>
    <s v="000000006452"/>
    <n v="1386"/>
    <s v="5591-6"/>
    <n v="0"/>
    <n v="2400"/>
    <s v="TWIG100-Wiggin LLP"/>
    <n v="-2400"/>
    <n v="2400"/>
    <x v="1"/>
    <n v="2400"/>
    <s v="T"/>
    <s v="Wiggin LLP"/>
    <s v="T - Wiggin LLP"/>
    <x v="685"/>
    <x v="24"/>
    <s v="Lottery"/>
    <x v="2"/>
    <b v="0"/>
    <n v="31021.280000000002"/>
    <x v="0"/>
  </r>
  <r>
    <s v="L-400-0400"/>
    <s v="RBS Current Account (Lottery)"/>
    <s v="07"/>
    <s v="AP-PY"/>
    <x v="89"/>
    <s v="000000006453"/>
    <n v="1386"/>
    <s v="5591-34"/>
    <n v="0"/>
    <n v="5350"/>
    <s v="G100052-Hands up for Trad"/>
    <n v="-5350"/>
    <n v="5350"/>
    <x v="1"/>
    <n v="5350"/>
    <s v="G"/>
    <s v="Hands up for Trad"/>
    <s v="G - Hands up for Trad"/>
    <x v="306"/>
    <x v="0"/>
    <s v="Lottery"/>
    <x v="1"/>
    <b v="0"/>
    <n v="215127"/>
    <x v="0"/>
  </r>
  <r>
    <s v="L-400-0400"/>
    <s v="RBS Current Account (Lottery)"/>
    <s v="07"/>
    <s v="AP-PY"/>
    <x v="89"/>
    <s v="000000006454"/>
    <n v="1386"/>
    <s v="5591-35"/>
    <n v="0"/>
    <n v="1125"/>
    <s v="G100259-Felipe Bustos Sierra [Debasers Filums]"/>
    <n v="-1125"/>
    <n v="1125"/>
    <x v="1"/>
    <n v="1125"/>
    <s v="G"/>
    <s v="Felipe Bustos Sierra [Debasers Filums]"/>
    <s v="G - Felipe Bustos Sierra [Debasers Filums]"/>
    <x v="1718"/>
    <x v="0"/>
    <s v="Lottery"/>
    <x v="1"/>
    <b v="0"/>
    <n v="1125"/>
    <x v="1"/>
  </r>
  <r>
    <s v="L-400-0400"/>
    <s v="RBS Current Account (Lottery)"/>
    <s v="07"/>
    <s v="AP-PY"/>
    <x v="89"/>
    <s v="000000006455"/>
    <n v="1386"/>
    <s v="5591-36"/>
    <n v="0"/>
    <n v="750"/>
    <s v="G100295-Chris Dyson"/>
    <n v="-750"/>
    <n v="750"/>
    <x v="1"/>
    <n v="750"/>
    <s v="G"/>
    <s v="Chris Dyson"/>
    <s v="G - Chris Dyson"/>
    <x v="1244"/>
    <x v="0"/>
    <s v="Lottery"/>
    <x v="1"/>
    <b v="0"/>
    <n v="3000"/>
    <x v="1"/>
  </r>
  <r>
    <s v="L-400-0400"/>
    <s v="RBS Current Account (Lottery)"/>
    <s v="07"/>
    <s v="AP-PY"/>
    <x v="89"/>
    <s v="000000006457"/>
    <n v="1386"/>
    <s v="5591-37"/>
    <n v="0"/>
    <n v="9500"/>
    <s v="G100336-The Cottier Projects"/>
    <n v="-9500"/>
    <n v="9500"/>
    <x v="1"/>
    <n v="9500"/>
    <s v="G"/>
    <s v="The Cottier Projects"/>
    <s v="G - The Cottier Projects"/>
    <x v="1341"/>
    <x v="0"/>
    <s v="Lottery"/>
    <x v="1"/>
    <b v="0"/>
    <n v="15500"/>
    <x v="1"/>
  </r>
  <r>
    <s v="L-400-0400"/>
    <s v="RBS Current Account (Lottery)"/>
    <s v="07"/>
    <s v="AP-PY"/>
    <x v="89"/>
    <s v="000000006458"/>
    <n v="1386"/>
    <s v="5591-38"/>
    <n v="0"/>
    <n v="2369"/>
    <s v="G100345-Belle Jones"/>
    <n v="-2369"/>
    <n v="2369"/>
    <x v="1"/>
    <n v="2369"/>
    <s v="G"/>
    <s v="Belle Jones"/>
    <s v="G - Belle Jones"/>
    <x v="1350"/>
    <x v="0"/>
    <s v="Lottery"/>
    <x v="1"/>
    <b v="0"/>
    <n v="9478"/>
    <x v="1"/>
  </r>
  <r>
    <s v="L-400-0400"/>
    <s v="RBS Current Account (Lottery)"/>
    <s v="07"/>
    <s v="AP-PY"/>
    <x v="89"/>
    <s v="000000006459"/>
    <n v="1386"/>
    <s v="5591-39"/>
    <n v="0"/>
    <n v="1250"/>
    <s v="G100498-Karen Mabon"/>
    <n v="-1250"/>
    <n v="1250"/>
    <x v="1"/>
    <n v="1250"/>
    <s v="G"/>
    <s v="Karen Mabon"/>
    <s v="G - Karen Mabon"/>
    <x v="1651"/>
    <x v="0"/>
    <s v="Lottery"/>
    <x v="1"/>
    <b v="0"/>
    <n v="5000"/>
    <x v="1"/>
  </r>
  <r>
    <s v="L-400-0400"/>
    <s v="RBS Current Account (Lottery)"/>
    <s v="07"/>
    <s v="AP-PY"/>
    <x v="89"/>
    <s v="000000006460"/>
    <n v="1386"/>
    <s v="5591-40"/>
    <n v="0"/>
    <n v="7500"/>
    <s v="G100525-Strathpeffer Pavilion Association"/>
    <n v="-7500"/>
    <n v="7500"/>
    <x v="1"/>
    <n v="7500"/>
    <s v="G"/>
    <s v="Strathpeffer Pavilion Association"/>
    <s v="G - Strathpeffer Pavilion Association"/>
    <x v="1719"/>
    <x v="0"/>
    <s v="Lottery"/>
    <x v="1"/>
    <b v="0"/>
    <n v="7500"/>
    <x v="1"/>
  </r>
  <r>
    <s v="L-400-0400"/>
    <s v="RBS Current Account (Lottery)"/>
    <s v="07"/>
    <s v="AP-PY"/>
    <x v="89"/>
    <s v="000000006461"/>
    <n v="1386"/>
    <s v="5591-41"/>
    <n v="0"/>
    <n v="11250"/>
    <s v="G100526-Creative Carbon Scotland"/>
    <n v="-11250"/>
    <n v="11250"/>
    <x v="1"/>
    <n v="11250"/>
    <s v="G"/>
    <s v="Creative Carbon Scotland"/>
    <s v="G - Creative Carbon Scotland"/>
    <x v="1720"/>
    <x v="0"/>
    <s v="Lottery"/>
    <x v="1"/>
    <b v="0"/>
    <n v="11250"/>
    <x v="1"/>
  </r>
  <r>
    <s v="L-400-0400"/>
    <s v="RBS Current Account (Lottery)"/>
    <s v="07"/>
    <s v="AP-PY"/>
    <x v="89"/>
    <s v="000000006462"/>
    <n v="1386"/>
    <s v="5591-42"/>
    <n v="0"/>
    <n v="2460"/>
    <s v="G100527-Kate Tough"/>
    <n v="-2460"/>
    <n v="2460"/>
    <x v="1"/>
    <n v="2460"/>
    <s v="G"/>
    <s v="Kate Tough"/>
    <s v="G - Kate Tough"/>
    <x v="1721"/>
    <x v="0"/>
    <s v="Lottery"/>
    <x v="1"/>
    <b v="0"/>
    <n v="3280"/>
    <x v="1"/>
  </r>
  <r>
    <s v="L-400-0400"/>
    <s v="RBS Current Account (Lottery)"/>
    <s v="07"/>
    <s v="AP-PY"/>
    <x v="89"/>
    <s v="000000006463"/>
    <n v="1386"/>
    <s v="5591-43"/>
    <n v="0"/>
    <n v="4040"/>
    <s v="G100528-Amy Liptrot"/>
    <n v="-4040"/>
    <n v="4040"/>
    <x v="1"/>
    <n v="4040"/>
    <s v="G"/>
    <s v="Amy Liptrot"/>
    <s v="G - Amy Liptrot"/>
    <x v="1722"/>
    <x v="0"/>
    <s v="Lottery"/>
    <x v="1"/>
    <b v="0"/>
    <n v="4040"/>
    <x v="1"/>
  </r>
  <r>
    <s v="L-400-0400"/>
    <s v="RBS Current Account (Lottery)"/>
    <s v="07"/>
    <s v="AP-PY"/>
    <x v="89"/>
    <s v="000000006464"/>
    <n v="1386"/>
    <s v="5591-44"/>
    <n v="0"/>
    <n v="7500"/>
    <s v="G100529-Morag Mckinnon"/>
    <n v="-7500"/>
    <n v="7500"/>
    <x v="1"/>
    <n v="7500"/>
    <s v="G"/>
    <s v="Morag Mckinnon"/>
    <s v="G - Morag Mckinnon"/>
    <x v="1723"/>
    <x v="0"/>
    <s v="Lottery"/>
    <x v="1"/>
    <b v="0"/>
    <n v="7500"/>
    <x v="1"/>
  </r>
  <r>
    <s v="L-400-0400"/>
    <s v="RBS Current Account (Lottery)"/>
    <s v="07"/>
    <s v="AP-PY"/>
    <x v="89"/>
    <s v="000000006465"/>
    <n v="1386"/>
    <s v="5591-45"/>
    <n v="0"/>
    <n v="7500"/>
    <s v="G100530-Julia Barton"/>
    <n v="-7500"/>
    <n v="7500"/>
    <x v="1"/>
    <n v="7500"/>
    <s v="G"/>
    <s v="Julia Barton"/>
    <s v="G - Julia Barton"/>
    <x v="1724"/>
    <x v="0"/>
    <s v="Lottery"/>
    <x v="1"/>
    <b v="0"/>
    <n v="7500"/>
    <x v="1"/>
  </r>
  <r>
    <s v="L-400-0400"/>
    <s v="RBS Current Account (Lottery)"/>
    <s v="07"/>
    <s v="AP-PY"/>
    <x v="89"/>
    <s v="000000006466"/>
    <n v="1386"/>
    <s v="5591-46"/>
    <n v="0"/>
    <n v="16000"/>
    <s v="IBLA009-Black Camel Pictures Limited"/>
    <n v="-16000"/>
    <n v="16000"/>
    <x v="1"/>
    <n v="16000"/>
    <s v="I"/>
    <s v="Black Camel Pictures Limited"/>
    <s v="I - Black Camel Pictures Limited"/>
    <x v="1163"/>
    <x v="0"/>
    <s v="Lottery"/>
    <x v="1"/>
    <b v="0"/>
    <n v="99513.17"/>
    <x v="0"/>
  </r>
  <r>
    <s v="L-400-0400"/>
    <s v="RBS Current Account (Lottery)"/>
    <s v="07"/>
    <s v="AP-PY"/>
    <x v="89"/>
    <s v="000000006467"/>
    <n v="1386"/>
    <s v="5591-47"/>
    <n v="0"/>
    <n v="12500"/>
    <s v="ICRA010-Craig Armstrong"/>
    <n v="-12500"/>
    <n v="12500"/>
    <x v="1"/>
    <n v="12500"/>
    <s v="I"/>
    <s v="Craig Armstrong"/>
    <s v="I - Craig Armstrong"/>
    <x v="1725"/>
    <x v="0"/>
    <s v="Lottery"/>
    <x v="1"/>
    <b v="0"/>
    <n v="12500"/>
    <x v="1"/>
  </r>
  <r>
    <s v="L-400-0400"/>
    <s v="RBS Current Account (Lottery)"/>
    <s v="07"/>
    <s v="AP-PY"/>
    <x v="89"/>
    <s v="000000006468"/>
    <n v="1386"/>
    <s v="5591-48"/>
    <n v="0"/>
    <n v="12882"/>
    <s v="IEDW002-Ed Littlewood"/>
    <n v="-12882"/>
    <n v="12882"/>
    <x v="1"/>
    <n v="12882"/>
    <s v="I"/>
    <s v="Ed Littlewood"/>
    <s v="I - Ed Littlewood"/>
    <x v="1726"/>
    <x v="0"/>
    <s v="Lottery"/>
    <x v="1"/>
    <b v="0"/>
    <n v="12882"/>
    <x v="1"/>
  </r>
  <r>
    <s v="L-400-0400"/>
    <s v="RBS Current Account (Lottery)"/>
    <s v="07"/>
    <s v="AP-PY"/>
    <x v="89"/>
    <s v="000000006469"/>
    <n v="1386"/>
    <s v="5591-49"/>
    <n v="0"/>
    <n v="3000"/>
    <s v="IJUL008-Julie Ellen"/>
    <n v="-3000"/>
    <n v="3000"/>
    <x v="1"/>
    <n v="3000"/>
    <s v="I"/>
    <s v="Julie Ellen"/>
    <s v="I - Julie Ellen"/>
    <x v="1727"/>
    <x v="0"/>
    <s v="Lottery"/>
    <x v="1"/>
    <b v="0"/>
    <n v="3000"/>
    <x v="1"/>
  </r>
  <r>
    <s v="L-400-0400"/>
    <s v="RBS Current Account (Lottery)"/>
    <s v="07"/>
    <s v="AP-PY"/>
    <x v="89"/>
    <s v="000000006470"/>
    <n v="1386"/>
    <s v="5591-50"/>
    <n v="0"/>
    <n v="13750"/>
    <s v="INAT008-The National Galleries of Scotland"/>
    <n v="-13750"/>
    <n v="13750"/>
    <x v="1"/>
    <n v="13750"/>
    <s v="I"/>
    <s v="The National Galleries of Scotland"/>
    <s v="I - The National Galleries of Scotland"/>
    <x v="111"/>
    <x v="0"/>
    <s v="Lottery"/>
    <x v="1"/>
    <b v="0"/>
    <n v="158472"/>
    <x v="0"/>
  </r>
  <r>
    <s v="L-400-0400"/>
    <s v="RBS Current Account (Lottery)"/>
    <s v="07"/>
    <s v="AP-PY"/>
    <x v="89"/>
    <s v="000000006471"/>
    <n v="1386"/>
    <s v="5591-51"/>
    <n v="0"/>
    <n v="9000"/>
    <s v="INAT013-National Film and Television School"/>
    <n v="-9000"/>
    <n v="9000"/>
    <x v="1"/>
    <n v="9000"/>
    <s v="I"/>
    <s v="National Film and Television School"/>
    <s v="I - National Film and Television School"/>
    <x v="907"/>
    <x v="0"/>
    <s v="Lottery"/>
    <x v="1"/>
    <b v="0"/>
    <n v="35640"/>
    <x v="0"/>
  </r>
  <r>
    <s v="L-400-0400"/>
    <s v="RBS Current Account (Lottery)"/>
    <s v="07"/>
    <s v="AP-PY"/>
    <x v="89"/>
    <s v="000000006472"/>
    <n v="1386"/>
    <s v="5591-52"/>
    <n v="0"/>
    <n v="1125"/>
    <s v="IPLU001-Plum Films Limited"/>
    <n v="-1125"/>
    <n v="1125"/>
    <x v="1"/>
    <n v="1125"/>
    <s v="I"/>
    <s v="Plum Films Limited"/>
    <s v="I - Plum Films Limited"/>
    <x v="1031"/>
    <x v="0"/>
    <s v="Lottery"/>
    <x v="1"/>
    <b v="0"/>
    <n v="11500"/>
    <x v="1"/>
  </r>
  <r>
    <s v="L-400-0400"/>
    <s v="RBS Current Account (Lottery)"/>
    <s v="07"/>
    <s v="AP-PY"/>
    <x v="89"/>
    <s v="000000006473"/>
    <n v="1386"/>
    <s v="5591-53"/>
    <n v="0"/>
    <n v="1250"/>
    <s v="ISAM001-Samantha Joy Firth"/>
    <n v="-1250"/>
    <n v="1250"/>
    <x v="1"/>
    <n v="1250"/>
    <s v="I"/>
    <s v="Samantha Joy Firth"/>
    <s v="I - Samantha Joy Firth"/>
    <x v="1728"/>
    <x v="0"/>
    <s v="Lottery"/>
    <x v="1"/>
    <b v="0"/>
    <n v="1250"/>
    <x v="1"/>
  </r>
  <r>
    <s v="L-400-0400"/>
    <s v="RBS Current Account (Lottery)"/>
    <s v="07"/>
    <s v="AP-PY"/>
    <x v="89"/>
    <s v="000000006474"/>
    <n v="1386"/>
    <s v="5591-54"/>
    <n v="0"/>
    <n v="23808"/>
    <s v="ISCO074-Scottish PEN"/>
    <n v="-23808"/>
    <n v="23808"/>
    <x v="1"/>
    <n v="23808"/>
    <s v="I"/>
    <s v="Scottish PEN"/>
    <s v="I - Scottish PEN"/>
    <x v="863"/>
    <x v="0"/>
    <s v="Lottery"/>
    <x v="1"/>
    <b v="0"/>
    <n v="37679"/>
    <x v="0"/>
  </r>
  <r>
    <s v="L-400-0400"/>
    <s v="RBS Current Account (Lottery)"/>
    <s v="07"/>
    <s v="AP-PY"/>
    <x v="89"/>
    <s v="000000006475"/>
    <n v="1386"/>
    <s v="5591-55"/>
    <n v="0"/>
    <n v="123750"/>
    <s v="ISDI005-SDI Productions Ltd"/>
    <n v="-123750"/>
    <n v="123750"/>
    <x v="1"/>
    <n v="123750"/>
    <s v="I"/>
    <s v="SDI Productions Ltd"/>
    <s v="I - SDI Productions Ltd"/>
    <x v="1098"/>
    <x v="0"/>
    <s v="Lottery"/>
    <x v="1"/>
    <b v="1"/>
    <n v="329625"/>
    <x v="0"/>
  </r>
  <r>
    <s v="L-400-0400"/>
    <s v="RBS Current Account (Lottery)"/>
    <s v="07"/>
    <s v="AP-PY"/>
    <x v="89"/>
    <s v="000000006476"/>
    <n v="1386"/>
    <s v="5591-56"/>
    <n v="0"/>
    <n v="1125"/>
    <s v="ISDI006-SDI Productions Ltd"/>
    <n v="-1125"/>
    <n v="1125"/>
    <x v="1"/>
    <n v="1125"/>
    <s v="I"/>
    <s v="SDI Productions Ltd"/>
    <s v="I - SDI Productions Ltd"/>
    <x v="1098"/>
    <x v="0"/>
    <s v="Lottery"/>
    <x v="1"/>
    <b v="0"/>
    <n v="329625"/>
    <x v="0"/>
  </r>
  <r>
    <s v="L-400-0400"/>
    <s v="RBS Current Account (Lottery)"/>
    <s v="07"/>
    <s v="AP-PY"/>
    <x v="89"/>
    <s v="000000006477"/>
    <n v="1386"/>
    <s v="5591-57"/>
    <n v="0"/>
    <n v="43300"/>
    <s v="ISIG035-Sigma Films"/>
    <n v="-43300"/>
    <n v="43300"/>
    <x v="1"/>
    <n v="43300"/>
    <s v="I"/>
    <s v="Sigma Films"/>
    <s v="I - Sigma Films"/>
    <x v="1099"/>
    <x v="0"/>
    <s v="Lottery"/>
    <x v="1"/>
    <b v="1"/>
    <n v="285930"/>
    <x v="0"/>
  </r>
  <r>
    <s v="L-400-0400"/>
    <s v="RBS Current Account (Lottery)"/>
    <s v="07"/>
    <s v="AP-PY"/>
    <x v="89"/>
    <s v="000000006478"/>
    <n v="1386"/>
    <s v="5591-58"/>
    <n v="0"/>
    <n v="563"/>
    <s v="ITIM003-Timelock Media Ltd"/>
    <n v="-563"/>
    <n v="563"/>
    <x v="1"/>
    <n v="563"/>
    <s v="I"/>
    <s v="Timelock Media Ltd"/>
    <s v="I - Timelock Media Ltd"/>
    <x v="1729"/>
    <x v="0"/>
    <s v="Lottery"/>
    <x v="1"/>
    <b v="0"/>
    <n v="563"/>
    <x v="1"/>
  </r>
  <r>
    <s v="L-400-0400"/>
    <s v="RBS Current Account (Lottery)"/>
    <s v="07"/>
    <s v="AP-PY"/>
    <x v="89"/>
    <s v="000000006479"/>
    <n v="1386"/>
    <s v="5591-59"/>
    <n v="0"/>
    <n v="3000"/>
    <s v="TTRI101-Trinity Mirror Publishing Ltd"/>
    <n v="-3000"/>
    <n v="3000"/>
    <x v="1"/>
    <n v="3000"/>
    <s v="T"/>
    <s v="Trinity Mirror Publishing Ltd"/>
    <s v="T - Trinity Mirror Publishing Ltd"/>
    <x v="1305"/>
    <x v="0"/>
    <s v="Lottery"/>
    <x v="2"/>
    <b v="0"/>
    <n v="14000"/>
    <x v="1"/>
  </r>
  <r>
    <s v="L-400-0400"/>
    <s v="RBS Current Account (Lottery)"/>
    <s v="07"/>
    <s v="AP-PY"/>
    <x v="95"/>
    <s v="000000006480"/>
    <n v="1389"/>
    <s v="5610-33"/>
    <n v="0"/>
    <n v="875"/>
    <s v="G100008-Stonehaven Folk Festival"/>
    <n v="-875"/>
    <n v="875"/>
    <x v="1"/>
    <n v="875"/>
    <s v="G"/>
    <s v="Stonehaven Folk Festival"/>
    <s v="G - Stonehaven Folk Festival"/>
    <x v="1730"/>
    <x v="0"/>
    <s v="Lottery"/>
    <x v="1"/>
    <b v="0"/>
    <n v="875"/>
    <x v="1"/>
  </r>
  <r>
    <s v="L-400-0400"/>
    <s v="RBS Current Account (Lottery)"/>
    <s v="07"/>
    <s v="AP-PY"/>
    <x v="95"/>
    <s v="000000006481"/>
    <n v="1389"/>
    <s v="5610-34"/>
    <n v="0"/>
    <n v="65522"/>
    <s v="G100218-The Touring Network (Highlands &amp; Islands)"/>
    <n v="-65522"/>
    <n v="65522"/>
    <x v="1"/>
    <n v="65522"/>
    <s v="G"/>
    <s v="The Touring Network (Highlands &amp; Islands)"/>
    <s v="G - The Touring Network (Highlands &amp; Islands)"/>
    <x v="1067"/>
    <x v="0"/>
    <s v="Lottery"/>
    <x v="1"/>
    <b v="1"/>
    <n v="204540"/>
    <x v="0"/>
  </r>
  <r>
    <s v="L-400-0400"/>
    <s v="RBS Current Account (Lottery)"/>
    <s v="07"/>
    <s v="AP-PY"/>
    <x v="95"/>
    <s v="000000006482"/>
    <n v="1389"/>
    <s v="5610-35"/>
    <n v="0"/>
    <n v="300"/>
    <s v="G100228-1 Royal Terrace"/>
    <n v="-300"/>
    <n v="300"/>
    <x v="1"/>
    <n v="300"/>
    <s v="G"/>
    <s v="1 Royal Terrace"/>
    <s v="G - 1 Royal Terrace"/>
    <x v="1018"/>
    <x v="0"/>
    <s v="Lottery"/>
    <x v="1"/>
    <b v="0"/>
    <n v="1200"/>
    <x v="1"/>
  </r>
  <r>
    <s v="L-400-0400"/>
    <s v="RBS Current Account (Lottery)"/>
    <s v="07"/>
    <s v="AP-PY"/>
    <x v="95"/>
    <s v="000000006483"/>
    <n v="1389"/>
    <s v="5610-36"/>
    <n v="0"/>
    <n v="750"/>
    <s v="G100249-Robert Rae"/>
    <n v="-750"/>
    <n v="750"/>
    <x v="1"/>
    <n v="750"/>
    <s v="G"/>
    <s v="Robert Rae"/>
    <s v="G - Robert Rae"/>
    <x v="1114"/>
    <x v="0"/>
    <s v="Lottery"/>
    <x v="1"/>
    <b v="0"/>
    <n v="12610"/>
    <x v="1"/>
  </r>
  <r>
    <s v="L-400-0400"/>
    <s v="RBS Current Account (Lottery)"/>
    <s v="07"/>
    <s v="AP-PY"/>
    <x v="95"/>
    <s v="000000006484"/>
    <n v="1389"/>
    <s v="5610-37"/>
    <n v="0"/>
    <n v="2000"/>
    <s v="G100312-Sidmouth Folk Week Productions Ltd"/>
    <n v="-2000"/>
    <n v="2000"/>
    <x v="1"/>
    <n v="2000"/>
    <s v="G"/>
    <s v="Sidmouth Folk Week Productions Ltd"/>
    <s v="G - Sidmouth Folk Week Productions Ltd"/>
    <x v="1290"/>
    <x v="0"/>
    <s v="Lottery"/>
    <x v="1"/>
    <b v="0"/>
    <n v="8000"/>
    <x v="1"/>
  </r>
  <r>
    <s v="L-400-0400"/>
    <s v="RBS Current Account (Lottery)"/>
    <s v="07"/>
    <s v="AP-PY"/>
    <x v="95"/>
    <s v="000000006485"/>
    <n v="1389"/>
    <s v="5610-38"/>
    <n v="0"/>
    <n v="600"/>
    <s v="G100339-LeithLate"/>
    <n v="-600"/>
    <n v="600"/>
    <x v="1"/>
    <n v="600"/>
    <s v="G"/>
    <s v="LeithLate"/>
    <s v="G - LeithLate"/>
    <x v="1344"/>
    <x v="0"/>
    <s v="Lottery"/>
    <x v="1"/>
    <b v="0"/>
    <n v="7740"/>
    <x v="1"/>
  </r>
  <r>
    <s v="L-400-0400"/>
    <s v="RBS Current Account (Lottery)"/>
    <s v="07"/>
    <s v="AP-PY"/>
    <x v="95"/>
    <s v="000000006486"/>
    <n v="1389"/>
    <s v="5610-39"/>
    <n v="0"/>
    <n v="11153"/>
    <s v="G100433-Word Power Arts"/>
    <n v="-11153"/>
    <n v="11153"/>
    <x v="1"/>
    <n v="11153"/>
    <s v="G"/>
    <s v="Word Power Arts"/>
    <s v="G - Word Power Arts"/>
    <x v="1530"/>
    <x v="0"/>
    <s v="Lottery"/>
    <x v="1"/>
    <b v="0"/>
    <n v="26119"/>
    <x v="0"/>
  </r>
  <r>
    <s v="L-400-0400"/>
    <s v="RBS Current Account (Lottery)"/>
    <s v="07"/>
    <s v="AP-PY"/>
    <x v="95"/>
    <s v="000000006487"/>
    <n v="1389"/>
    <s v="5610-40"/>
    <n v="0"/>
    <n v="22500"/>
    <s v="G100532-Creative Edinburgh Ltd"/>
    <n v="-22500"/>
    <n v="22500"/>
    <x v="1"/>
    <n v="22500"/>
    <s v="G"/>
    <s v="Creative Edinburgh Ltd"/>
    <s v="G - Creative Edinburgh Ltd"/>
    <x v="1731"/>
    <x v="0"/>
    <s v="Lottery"/>
    <x v="1"/>
    <b v="0"/>
    <n v="22500"/>
    <x v="1"/>
  </r>
  <r>
    <s v="L-400-0400"/>
    <s v="RBS Current Account (Lottery)"/>
    <s v="07"/>
    <s v="AP-PY"/>
    <x v="95"/>
    <s v="000000006488"/>
    <n v="1389"/>
    <s v="5610-41"/>
    <n v="0"/>
    <n v="600"/>
    <s v="G100533-Emma Finn"/>
    <n v="-600"/>
    <n v="600"/>
    <x v="1"/>
    <n v="600"/>
    <s v="G"/>
    <s v="Emma Finn"/>
    <s v="G - Emma Finn"/>
    <x v="1732"/>
    <x v="0"/>
    <s v="Lottery"/>
    <x v="1"/>
    <b v="0"/>
    <n v="600"/>
    <x v="1"/>
  </r>
  <r>
    <s v="L-400-0400"/>
    <s v="RBS Current Account (Lottery)"/>
    <s v="07"/>
    <s v="AP-PY"/>
    <x v="95"/>
    <s v="000000006489"/>
    <n v="1389"/>
    <s v="5610-42"/>
    <n v="0"/>
    <n v="28999"/>
    <s v="G100534-Janis Claxton Dance"/>
    <n v="-28999"/>
    <n v="28999"/>
    <x v="1"/>
    <n v="28999"/>
    <s v="G"/>
    <s v="Janis Claxton Dance"/>
    <s v="G - Janis Claxton Dance"/>
    <x v="1733"/>
    <x v="0"/>
    <s v="Lottery"/>
    <x v="1"/>
    <b v="1"/>
    <n v="32124"/>
    <x v="0"/>
  </r>
  <r>
    <s v="L-400-0400"/>
    <s v="RBS Current Account (Lottery)"/>
    <s v="07"/>
    <s v="AP-PY"/>
    <x v="95"/>
    <s v="000000006490"/>
    <n v="1389"/>
    <s v="5610-43"/>
    <n v="0"/>
    <n v="2723"/>
    <s v="G100535-Lotte Gertz"/>
    <n v="-2723"/>
    <n v="2723"/>
    <x v="1"/>
    <n v="2723"/>
    <s v="G"/>
    <s v="Lotte Gertz"/>
    <s v="G - Lotte Gertz"/>
    <x v="1734"/>
    <x v="0"/>
    <s v="Lottery"/>
    <x v="1"/>
    <b v="0"/>
    <n v="2723"/>
    <x v="1"/>
  </r>
  <r>
    <s v="L-400-0400"/>
    <s v="RBS Current Account (Lottery)"/>
    <s v="07"/>
    <s v="AP-PY"/>
    <x v="95"/>
    <s v="000000006491"/>
    <n v="1389"/>
    <s v="5610-44"/>
    <n v="0"/>
    <n v="10819"/>
    <s v="G100536-Melanie Forbes-Broomes"/>
    <n v="-10819"/>
    <n v="10819"/>
    <x v="1"/>
    <n v="10819"/>
    <s v="G"/>
    <s v="Melanie Forbes-Broomes"/>
    <s v="G - Melanie Forbes-Broomes"/>
    <x v="1735"/>
    <x v="0"/>
    <s v="Lottery"/>
    <x v="1"/>
    <b v="0"/>
    <n v="10819"/>
    <x v="1"/>
  </r>
  <r>
    <s v="L-400-0400"/>
    <s v="RBS Current Account (Lottery)"/>
    <s v="07"/>
    <s v="AP-PY"/>
    <x v="95"/>
    <s v="000000006492"/>
    <n v="1389"/>
    <s v="5610-45"/>
    <n v="0"/>
    <n v="37422"/>
    <s v="G100537-The Bothy Project"/>
    <n v="-37422"/>
    <n v="37422"/>
    <x v="1"/>
    <n v="37422"/>
    <s v="G"/>
    <s v="The Bothy Project"/>
    <s v="G - The Bothy Project"/>
    <x v="1736"/>
    <x v="0"/>
    <s v="Lottery"/>
    <x v="1"/>
    <b v="1"/>
    <n v="37422"/>
    <x v="0"/>
  </r>
  <r>
    <s v="L-400-0400"/>
    <s v="RBS Current Account (Lottery)"/>
    <s v="07"/>
    <s v="AP-PY"/>
    <x v="95"/>
    <s v="000000006493"/>
    <n v="1389"/>
    <s v="5610-46"/>
    <n v="0"/>
    <n v="1125"/>
    <s v="IACO005-Aconite Productions"/>
    <n v="-1125"/>
    <n v="1125"/>
    <x v="1"/>
    <n v="1125"/>
    <s v="I"/>
    <s v="Aconite Productions"/>
    <s v="I - Aconite Productions"/>
    <x v="1080"/>
    <x v="0"/>
    <s v="Lottery"/>
    <x v="1"/>
    <b v="0"/>
    <n v="64548"/>
    <x v="0"/>
  </r>
  <r>
    <s v="L-400-0400"/>
    <s v="RBS Current Account (Lottery)"/>
    <s v="07"/>
    <s v="AP-PY"/>
    <x v="95"/>
    <s v="000000006494"/>
    <n v="1389"/>
    <s v="5610-47"/>
    <n v="0"/>
    <n v="750"/>
    <s v="IAMM001-ammfilm"/>
    <n v="-750"/>
    <n v="750"/>
    <x v="1"/>
    <n v="750"/>
    <s v="I"/>
    <s v="ammfilm"/>
    <s v="I - ammfilm"/>
    <x v="1737"/>
    <x v="0"/>
    <s v="Lottery"/>
    <x v="1"/>
    <b v="0"/>
    <n v="1000"/>
    <x v="1"/>
  </r>
  <r>
    <s v="L-400-0400"/>
    <s v="RBS Current Account (Lottery)"/>
    <s v="07"/>
    <s v="AP-PY"/>
    <x v="95"/>
    <s v="000000006495"/>
    <n v="1389"/>
    <s v="5610-48"/>
    <n v="0"/>
    <n v="375"/>
    <s v="IBLA008-Blazing Griffin Limited"/>
    <n v="-375"/>
    <n v="375"/>
    <x v="1"/>
    <n v="375"/>
    <s v="I"/>
    <s v="Blazing Griffin Limited"/>
    <s v="I - Blazing Griffin Limited"/>
    <x v="1257"/>
    <x v="0"/>
    <s v="Lottery"/>
    <x v="1"/>
    <b v="0"/>
    <n v="2625"/>
    <x v="1"/>
  </r>
  <r>
    <s v="L-400-0400"/>
    <s v="RBS Current Account (Lottery)"/>
    <s v="07"/>
    <s v="AP-PY"/>
    <x v="95"/>
    <s v="000000006496"/>
    <n v="1389"/>
    <s v="5610-49"/>
    <n v="0"/>
    <n v="18750"/>
    <s v="IBOR001-Bord na Gaidhlig"/>
    <n v="-18750"/>
    <n v="18750"/>
    <x v="1"/>
    <n v="18750"/>
    <s v="I"/>
    <s v="Bord na Gaidhlig"/>
    <s v="I - Bord na Gaidhlig"/>
    <x v="994"/>
    <x v="0"/>
    <s v="Lottery"/>
    <x v="1"/>
    <b v="0"/>
    <n v="43750"/>
    <x v="0"/>
  </r>
  <r>
    <s v="L-400-0400"/>
    <s v="RBS Current Account (Lottery)"/>
    <s v="07"/>
    <s v="AP-PY"/>
    <x v="95"/>
    <s v="000000006497"/>
    <n v="1389"/>
    <s v="5610-50"/>
    <n v="0"/>
    <n v="9357"/>
    <s v="ICOM002-Comar"/>
    <n v="-9357"/>
    <n v="9357"/>
    <x v="1"/>
    <n v="9357"/>
    <s v="I"/>
    <s v="Comar"/>
    <s v="I - Comar"/>
    <x v="1083"/>
    <x v="0"/>
    <s v="Lottery"/>
    <x v="1"/>
    <b v="0"/>
    <n v="97700.849999999991"/>
    <x v="0"/>
  </r>
  <r>
    <s v="L-400-0400"/>
    <s v="RBS Current Account (Lottery)"/>
    <s v="07"/>
    <s v="AP-PY"/>
    <x v="95"/>
    <s v="000000006498"/>
    <n v="1389"/>
    <s v="5610-51"/>
    <n v="0"/>
    <n v="15336"/>
    <s v="IFRA006-Fraser MacLean"/>
    <n v="-15336"/>
    <n v="15336"/>
    <x v="1"/>
    <n v="15336"/>
    <s v="I"/>
    <s v="Fraser MacLean"/>
    <s v="I - Fraser MacLean"/>
    <x v="1738"/>
    <x v="0"/>
    <s v="Lottery"/>
    <x v="1"/>
    <b v="0"/>
    <n v="15336"/>
    <x v="1"/>
  </r>
  <r>
    <s v="L-400-0400"/>
    <s v="RBS Current Account (Lottery)"/>
    <s v="07"/>
    <s v="AP-PY"/>
    <x v="95"/>
    <s v="000000006499"/>
    <n v="1389"/>
    <s v="5610-52"/>
    <n v="0"/>
    <n v="6179"/>
    <s v="IGLA059-Glasgow Life"/>
    <n v="-6179"/>
    <n v="6179"/>
    <x v="1"/>
    <n v="6179"/>
    <s v="I"/>
    <s v="Glasgow Life"/>
    <s v="I - Glasgow Life"/>
    <x v="308"/>
    <x v="0"/>
    <s v="Lottery"/>
    <x v="1"/>
    <b v="0"/>
    <n v="194429"/>
    <x v="0"/>
  </r>
  <r>
    <s v="L-400-0400"/>
    <s v="RBS Current Account (Lottery)"/>
    <s v="07"/>
    <s v="AP-PY"/>
    <x v="95"/>
    <s v="000000006500"/>
    <n v="1389"/>
    <s v="5610-53"/>
    <n v="0"/>
    <n v="12000"/>
    <s v="IJAC002-Jackie Wylie"/>
    <n v="-12000"/>
    <n v="12000"/>
    <x v="1"/>
    <n v="12000"/>
    <s v="I"/>
    <s v="Jackie Wylie"/>
    <s v="I - Jackie Wylie"/>
    <x v="1657"/>
    <x v="0"/>
    <s v="Lottery"/>
    <x v="1"/>
    <b v="0"/>
    <n v="30000"/>
    <x v="0"/>
  </r>
  <r>
    <s v="L-400-0400"/>
    <s v="RBS Current Account (Lottery)"/>
    <s v="07"/>
    <s v="AP-PY"/>
    <x v="95"/>
    <s v="000000006501"/>
    <n v="1389"/>
    <s v="5610-54"/>
    <n v="0"/>
    <n v="1500"/>
    <s v="ILOR005-Lorraine McCauley"/>
    <n v="-1500"/>
    <n v="1500"/>
    <x v="1"/>
    <n v="1500"/>
    <s v="I"/>
    <s v="Lorraine McCauley"/>
    <s v="I - Lorraine McCauley"/>
    <x v="1739"/>
    <x v="0"/>
    <s v="Lottery"/>
    <x v="1"/>
    <b v="0"/>
    <n v="1500"/>
    <x v="1"/>
  </r>
  <r>
    <s v="L-400-0400"/>
    <s v="RBS Current Account (Lottery)"/>
    <s v="07"/>
    <s v="AP-PY"/>
    <x v="95"/>
    <s v="000000006502"/>
    <n v="1389"/>
    <s v="5610-55"/>
    <n v="0"/>
    <n v="25000"/>
    <s v="INAT008-The National Galleries of Scotland"/>
    <n v="-25000"/>
    <n v="25000"/>
    <x v="1"/>
    <n v="25000"/>
    <s v="I"/>
    <s v="The National Galleries of Scotland"/>
    <s v="I - The National Galleries of Scotland"/>
    <x v="111"/>
    <x v="0"/>
    <s v="Lottery"/>
    <x v="1"/>
    <b v="1"/>
    <n v="158472"/>
    <x v="0"/>
  </r>
  <r>
    <s v="L-400-0400"/>
    <s v="RBS Current Account (Lottery)"/>
    <s v="07"/>
    <s v="AP-PY"/>
    <x v="95"/>
    <s v="000000006503"/>
    <n v="1389"/>
    <s v="5610-56"/>
    <n v="0"/>
    <n v="5000"/>
    <s v="INHS003-NHS Forth Valley"/>
    <n v="-5000"/>
    <n v="5000"/>
    <x v="1"/>
    <n v="5000"/>
    <s v="I"/>
    <s v="NHS Forth Valley"/>
    <s v="I - NHS Forth Valley"/>
    <x v="1740"/>
    <x v="0"/>
    <s v="Lottery"/>
    <x v="1"/>
    <b v="0"/>
    <n v="5000"/>
    <x v="1"/>
  </r>
  <r>
    <s v="L-400-0400"/>
    <s v="RBS Current Account (Lottery)"/>
    <s v="07"/>
    <s v="AP-PY"/>
    <x v="95"/>
    <s v="000000006504"/>
    <n v="1389"/>
    <s v="5610-57"/>
    <n v="0"/>
    <n v="4500"/>
    <s v="IPUR003-Pure Magic Films Ltd (Muirhouse)"/>
    <n v="-4500"/>
    <n v="4500"/>
    <x v="1"/>
    <n v="4500"/>
    <s v="I"/>
    <s v="Pure Magic Films Ltd (Muirhouse)"/>
    <s v="I - Pure Magic Films Ltd (Muirhouse)"/>
    <x v="1741"/>
    <x v="0"/>
    <s v="Lottery"/>
    <x v="1"/>
    <b v="0"/>
    <n v="4500"/>
    <x v="1"/>
  </r>
  <r>
    <s v="L-400-0400"/>
    <s v="RBS Current Account (Lottery)"/>
    <s v="07"/>
    <s v="AP-PY"/>
    <x v="95"/>
    <s v="000000006505"/>
    <n v="1389"/>
    <s v="5610-58"/>
    <n v="0"/>
    <n v="865.13"/>
    <s v="IRAM001-Ramesh Meyyappan Productions"/>
    <n v="-865.13"/>
    <n v="865.13"/>
    <x v="1"/>
    <n v="865.13"/>
    <s v="I"/>
    <s v="Ramesh Meyyappan Productions"/>
    <s v="I - Ramesh Meyyappan Productions"/>
    <x v="49"/>
    <x v="0"/>
    <s v="Lottery"/>
    <x v="1"/>
    <b v="0"/>
    <n v="32442.99"/>
    <x v="0"/>
  </r>
  <r>
    <s v="L-400-0400"/>
    <s v="RBS Current Account (Lottery)"/>
    <s v="07"/>
    <s v="AP-PY"/>
    <x v="95"/>
    <s v="000000006506"/>
    <n v="1389"/>
    <s v="5610-59"/>
    <n v="0"/>
    <n v="15000"/>
    <s v="ITHE020-The Stove Network Ltd"/>
    <n v="-15000"/>
    <n v="15000"/>
    <x v="1"/>
    <n v="15000"/>
    <s v="I"/>
    <s v="The Stove Network Ltd"/>
    <s v="I - The Stove Network Ltd"/>
    <x v="1278"/>
    <x v="0"/>
    <s v="Lottery"/>
    <x v="1"/>
    <b v="0"/>
    <n v="108705.09"/>
    <x v="0"/>
  </r>
  <r>
    <s v="L-400-0400"/>
    <s v="RBS Current Account (Lottery)"/>
    <s v="07"/>
    <s v="AP-PY"/>
    <x v="95"/>
    <s v="000000006507"/>
    <n v="1389"/>
    <s v="5610-60"/>
    <n v="0"/>
    <n v="15000"/>
    <s v="IYOU006-Young Films Ltd (Bannan Series 3)"/>
    <n v="-15000"/>
    <n v="15000"/>
    <x v="1"/>
    <n v="15000"/>
    <s v="I"/>
    <s v="Young Films Ltd (Bannan Series 3)"/>
    <s v="I - Young Films Ltd (Bannan Series 3)"/>
    <x v="1037"/>
    <x v="0"/>
    <s v="Lottery"/>
    <x v="1"/>
    <b v="0"/>
    <n v="373203"/>
    <x v="0"/>
  </r>
  <r>
    <s v="L-400-0400"/>
    <s v="RBS Current Account (Lottery)"/>
    <s v="07"/>
    <s v="AP-PY"/>
    <x v="95"/>
    <s v="000000006508"/>
    <n v="1389"/>
    <s v="5610-61"/>
    <n v="0"/>
    <n v="42.3"/>
    <s v="TCRE102-Creative Stirling CIC"/>
    <n v="-42.3"/>
    <n v="42.3"/>
    <x v="1"/>
    <n v="42.3"/>
    <s v="T"/>
    <s v="Creative Stirling CIC"/>
    <s v="T - Creative Stirling CIC"/>
    <x v="880"/>
    <x v="0"/>
    <s v="Lottery"/>
    <x v="2"/>
    <b v="0"/>
    <n v="1009.1999999999999"/>
    <x v="1"/>
  </r>
  <r>
    <s v="L-400-0400"/>
    <s v="RBS Current Account (Lottery)"/>
    <s v="07"/>
    <s v="AP-PY"/>
    <x v="95"/>
    <s v="000000006509"/>
    <n v="1389"/>
    <s v="5610-62"/>
    <n v="0"/>
    <n v="360"/>
    <s v="TGRA108-Grassmarket Community Project"/>
    <n v="-360"/>
    <n v="360"/>
    <x v="1"/>
    <n v="360"/>
    <s v="T"/>
    <s v="Grassmarket Community Project"/>
    <s v="T - Grassmarket Community Project"/>
    <x v="1742"/>
    <x v="0"/>
    <s v="Lottery"/>
    <x v="2"/>
    <b v="0"/>
    <n v="360"/>
    <x v="1"/>
  </r>
  <r>
    <s v="L-400-0400"/>
    <s v="RBS Current Account (Lottery)"/>
    <s v="07"/>
    <s v="AP-PY"/>
    <x v="95"/>
    <s v="000000006510"/>
    <n v="1389"/>
    <s v="5610-63"/>
    <n v="0"/>
    <n v="2160"/>
    <s v="TPIN101-Pinsent Masons LLP"/>
    <n v="-2160"/>
    <n v="2160"/>
    <x v="1"/>
    <n v="2160"/>
    <s v="T"/>
    <s v="Pinsent Masons LLP"/>
    <s v="T - Pinsent Masons LLP"/>
    <x v="1145"/>
    <x v="24"/>
    <s v="Lottery"/>
    <x v="2"/>
    <b v="0"/>
    <n v="122180.4"/>
    <x v="0"/>
  </r>
  <r>
    <s v="L-400-0400"/>
    <s v="RBS Current Account (Lottery)"/>
    <s v="07"/>
    <s v="AP-PY"/>
    <x v="95"/>
    <s v="000000006511"/>
    <n v="1389"/>
    <s v="5610-64"/>
    <n v="0"/>
    <n v="18076"/>
    <s v="G100531-Jenna Watt"/>
    <n v="-18076"/>
    <n v="18076"/>
    <x v="1"/>
    <n v="18076"/>
    <s v="G"/>
    <s v="Jenna Watt"/>
    <s v="G - Jenna Watt"/>
    <x v="1743"/>
    <x v="0"/>
    <s v="Lottery"/>
    <x v="1"/>
    <b v="0"/>
    <n v="18076"/>
    <x v="1"/>
  </r>
  <r>
    <s v="L-400-0400"/>
    <s v="RBS Current Account (Lottery)"/>
    <s v="07"/>
    <s v="AP-PY"/>
    <x v="95"/>
    <s v="000000006512"/>
    <n v="1389"/>
    <s v="5610-66"/>
    <n v="0"/>
    <n v="65000"/>
    <s v="IUPH003-Up Helly Aa Ltd"/>
    <n v="-65000"/>
    <n v="65000"/>
    <x v="1"/>
    <n v="65000"/>
    <s v="I"/>
    <s v="Up Helly Aa Ltd"/>
    <s v="I - Up Helly Aa Ltd"/>
    <x v="1181"/>
    <x v="0"/>
    <s v="Lottery"/>
    <x v="1"/>
    <b v="1"/>
    <n v="236025"/>
    <x v="0"/>
  </r>
  <r>
    <s v="L-400-0400"/>
    <s v="RBS Current Account (Lottery)"/>
    <s v="07"/>
    <s v="AR-PY"/>
    <x v="176"/>
    <s v="RBS55CI30288259"/>
    <n v="1381"/>
    <s v="5603-1"/>
    <n v="2945712.97"/>
    <n v="0"/>
    <s v="TNAT100-National Lottery Distribution Fund"/>
    <n v="2945712.97"/>
    <n v="2945712.97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07"/>
    <s v="AR-PY"/>
    <x v="177"/>
    <s v="RBSSE2I05408737"/>
    <n v="1382"/>
    <s v="5604-1"/>
    <n v="30261.439999999999"/>
    <n v="0"/>
    <s v="TTWE100-Twentieth Century Fox Film Corporation"/>
    <n v="30261.439999999999"/>
    <n v="30261.439999999999"/>
    <x v="0"/>
    <n v="0"/>
    <s v="T"/>
    <s v="Twentieth Century Fox Film Corporation"/>
    <s v="T - Twentieth Century Fox Film Corporation"/>
    <x v="1744"/>
    <x v="0"/>
    <s v="Lottery"/>
    <x v="2"/>
    <b v="0"/>
    <n v="0"/>
    <x v="1"/>
  </r>
  <r>
    <s v="L-400-0400"/>
    <s v="RBS Current Account (Lottery)"/>
    <s v="07"/>
    <s v="AR-PY"/>
    <x v="93"/>
    <s v="RBSSE2I05406679"/>
    <n v="1383"/>
    <s v="5605-1"/>
    <n v="1546"/>
    <n v="0"/>
    <s v="TSTI100-Stichting Freeway Custody"/>
    <n v="1546"/>
    <n v="1546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07"/>
    <s v="AR-PY"/>
    <x v="89"/>
    <s v="RBSSE2I05414569"/>
    <n v="1387"/>
    <s v="5609-1"/>
    <n v="7220.53"/>
    <n v="0"/>
    <s v="TSTI100-Stichting Freeway Custody"/>
    <n v="7220.53"/>
    <n v="7220.53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07"/>
    <s v="AR-PY"/>
    <x v="178"/>
    <s v="IN000139"/>
    <n v="1392"/>
    <s v="5614-1"/>
    <n v="7500"/>
    <n v="0"/>
    <s v="TWES100-WestEnd Blackbird Ltd"/>
    <n v="7500"/>
    <n v="7500"/>
    <x v="0"/>
    <n v="0"/>
    <s v="T"/>
    <s v="WestEnd Blackbird Ltd"/>
    <s v="T - WestEnd Blackbird Ltd"/>
    <x v="1745"/>
    <x v="0"/>
    <s v="Lottery"/>
    <x v="2"/>
    <b v="0"/>
    <n v="0"/>
    <x v="1"/>
  </r>
  <r>
    <s v="L-400-0400"/>
    <s v="RBS Current Account (Lottery)"/>
    <s v="07"/>
    <s v="BK-EN"/>
    <x v="91"/>
    <m/>
    <n v="1365"/>
    <s v="5587-1"/>
    <n v="500000"/>
    <n v="0"/>
    <m/>
    <n v="500000"/>
    <n v="500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7"/>
    <s v="BK-EN"/>
    <x v="179"/>
    <m/>
    <n v="1372"/>
    <s v="5594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7"/>
    <s v="BK-EN"/>
    <x v="176"/>
    <m/>
    <n v="1373"/>
    <s v="5595-1"/>
    <n v="0"/>
    <n v="0.14000000000000001"/>
    <m/>
    <n v="-0.14000000000000001"/>
    <n v="0.14000000000000001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7"/>
    <s v="BK-EN"/>
    <x v="93"/>
    <m/>
    <n v="1377"/>
    <s v="5599-1"/>
    <n v="100000"/>
    <n v="0"/>
    <m/>
    <n v="100000"/>
    <n v="100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7"/>
    <s v="BK-EN"/>
    <x v="94"/>
    <m/>
    <n v="1378"/>
    <s v="5600-1"/>
    <n v="0"/>
    <n v="600000"/>
    <m/>
    <n v="-600000"/>
    <n v="600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7"/>
    <s v="BK-EN"/>
    <x v="178"/>
    <m/>
    <n v="1398"/>
    <s v="5620-1"/>
    <n v="0.42"/>
    <n v="0"/>
    <m/>
    <n v="0.42"/>
    <n v="0.42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8"/>
    <s v="AP-PY"/>
    <x v="113"/>
    <s v="000000006513"/>
    <n v="1395"/>
    <s v="5615-2"/>
    <n v="0"/>
    <n v="8900"/>
    <s v="ISIN005-Singer Films"/>
    <n v="-8900"/>
    <n v="8900"/>
    <x v="1"/>
    <n v="8900"/>
    <s v="I"/>
    <s v="Singer Films"/>
    <s v="I - Singer Films"/>
    <x v="1198"/>
    <x v="0"/>
    <s v="Lottery"/>
    <x v="1"/>
    <b v="0"/>
    <n v="324272.55"/>
    <x v="0"/>
  </r>
  <r>
    <s v="L-400-0400"/>
    <s v="RBS Current Account (Lottery)"/>
    <s v="08"/>
    <s v="AP-PY"/>
    <x v="113"/>
    <s v="000000006514"/>
    <n v="1395"/>
    <s v="5615-4"/>
    <n v="0"/>
    <n v="44078"/>
    <s v="IACO006-Aconite Productions"/>
    <n v="-44078"/>
    <n v="44078"/>
    <x v="1"/>
    <n v="44078"/>
    <s v="I"/>
    <s v="Aconite Productions"/>
    <s v="I - Aconite Productions"/>
    <x v="1080"/>
    <x v="0"/>
    <s v="Lottery"/>
    <x v="1"/>
    <b v="1"/>
    <n v="64548"/>
    <x v="0"/>
  </r>
  <r>
    <s v="L-400-0400"/>
    <s v="RBS Current Account (Lottery)"/>
    <s v="08"/>
    <s v="AP-PY"/>
    <x v="101"/>
    <s v="000000006515"/>
    <n v="1401"/>
    <s v="5621-28"/>
    <n v="0"/>
    <n v="10566.13"/>
    <s v="G100017-Campbeltown Community Business Ltd"/>
    <n v="-10566.13"/>
    <n v="10566.13"/>
    <x v="1"/>
    <n v="10566.13"/>
    <s v="G"/>
    <s v="Campbeltown Community Business Ltd"/>
    <s v="G - Campbeltown Community Business Ltd"/>
    <x v="1283"/>
    <x v="0"/>
    <s v="Lottery"/>
    <x v="1"/>
    <b v="0"/>
    <n v="50611.44"/>
    <x v="0"/>
  </r>
  <r>
    <s v="L-400-0400"/>
    <s v="RBS Current Account (Lottery)"/>
    <s v="08"/>
    <s v="AP-PY"/>
    <x v="101"/>
    <s v="000000006516"/>
    <n v="1401"/>
    <s v="5621-29"/>
    <n v="0"/>
    <n v="2068"/>
    <s v="G100019-Scottish Universities International Summer School"/>
    <n v="-2068"/>
    <n v="2068"/>
    <x v="1"/>
    <n v="2068"/>
    <s v="G"/>
    <s v="Scottish Universities International Summer School"/>
    <s v="G - Scottish Universities International Summer School"/>
    <x v="888"/>
    <x v="0"/>
    <s v="Lottery"/>
    <x v="1"/>
    <b v="0"/>
    <n v="6568"/>
    <x v="1"/>
  </r>
  <r>
    <s v="L-400-0400"/>
    <s v="RBS Current Account (Lottery)"/>
    <s v="08"/>
    <s v="AP-PY"/>
    <x v="101"/>
    <s v="000000006517"/>
    <n v="1401"/>
    <s v="5621-30"/>
    <n v="0"/>
    <n v="5125"/>
    <s v="G100089-The Victoria Hall Trust Management Committee"/>
    <n v="-5125"/>
    <n v="5125"/>
    <x v="1"/>
    <n v="5125"/>
    <s v="G"/>
    <s v="The Victoria Hall Trust Management Committee"/>
    <s v="G - The Victoria Hall Trust Management Committee"/>
    <x v="1473"/>
    <x v="0"/>
    <s v="Lottery"/>
    <x v="1"/>
    <b v="0"/>
    <n v="17625"/>
    <x v="1"/>
  </r>
  <r>
    <s v="L-400-0400"/>
    <s v="RBS Current Account (Lottery)"/>
    <s v="08"/>
    <s v="AP-PY"/>
    <x v="101"/>
    <s v="000000006518"/>
    <n v="1401"/>
    <s v="5621-31"/>
    <n v="0"/>
    <n v="1576"/>
    <s v="G100105-Harry Giles"/>
    <n v="-1576"/>
    <n v="1576"/>
    <x v="1"/>
    <n v="1576"/>
    <s v="G"/>
    <s v="Harry Giles"/>
    <s v="G - Harry Giles"/>
    <x v="1746"/>
    <x v="0"/>
    <s v="Lottery"/>
    <x v="1"/>
    <b v="0"/>
    <n v="1576"/>
    <x v="1"/>
  </r>
  <r>
    <s v="L-400-0400"/>
    <s v="RBS Current Account (Lottery)"/>
    <s v="08"/>
    <s v="AP-PY"/>
    <x v="101"/>
    <s v="000000006519"/>
    <n v="1401"/>
    <s v="5621-32"/>
    <n v="0"/>
    <n v="375"/>
    <s v="G100259-Felipe Bustos Sierra"/>
    <n v="-375"/>
    <n v="375"/>
    <x v="1"/>
    <n v="375"/>
    <s v="G"/>
    <s v="Felipe Bustos Sierra"/>
    <s v="G - Felipe Bustos Sierra"/>
    <x v="1146"/>
    <x v="0"/>
    <s v="Lottery"/>
    <x v="1"/>
    <b v="0"/>
    <n v="3049.3"/>
    <x v="1"/>
  </r>
  <r>
    <s v="L-400-0400"/>
    <s v="RBS Current Account (Lottery)"/>
    <s v="08"/>
    <s v="AP-PY"/>
    <x v="101"/>
    <s v="000000006520"/>
    <n v="1401"/>
    <s v="5621-33"/>
    <n v="0"/>
    <n v="52500"/>
    <s v="G100317-Federation of Scottish Theatre"/>
    <n v="-52500"/>
    <n v="52500"/>
    <x v="1"/>
    <n v="52500"/>
    <s v="G"/>
    <s v="Federation of Scottish Theatre"/>
    <s v="G - Federation of Scottish Theatre"/>
    <x v="1310"/>
    <x v="0"/>
    <s v="Lottery"/>
    <x v="1"/>
    <b v="1"/>
    <n v="266100"/>
    <x v="0"/>
  </r>
  <r>
    <s v="L-400-0400"/>
    <s v="RBS Current Account (Lottery)"/>
    <s v="08"/>
    <s v="AP-PY"/>
    <x v="101"/>
    <s v="000000006521"/>
    <n v="1401"/>
    <s v="5621-34"/>
    <n v="0"/>
    <n v="575"/>
    <s v="G100386-Laura Spring"/>
    <n v="-575"/>
    <n v="575"/>
    <x v="1"/>
    <n v="575"/>
    <s v="G"/>
    <s v="Laura Spring"/>
    <s v="G - Laura Spring"/>
    <x v="1441"/>
    <x v="0"/>
    <s v="Lottery"/>
    <x v="1"/>
    <b v="0"/>
    <n v="2300"/>
    <x v="1"/>
  </r>
  <r>
    <s v="L-400-0400"/>
    <s v="RBS Current Account (Lottery)"/>
    <s v="08"/>
    <s v="AP-PY"/>
    <x v="101"/>
    <s v="000000006522"/>
    <n v="1401"/>
    <s v="5621-35"/>
    <n v="0"/>
    <n v="5075"/>
    <s v="G100388-Tania Czajka"/>
    <n v="-5075"/>
    <n v="5075"/>
    <x v="1"/>
    <n v="5075"/>
    <s v="G"/>
    <s v="Tania Czajka"/>
    <s v="G - Tania Czajka"/>
    <x v="1442"/>
    <x v="0"/>
    <s v="Lottery"/>
    <x v="1"/>
    <b v="0"/>
    <n v="20300"/>
    <x v="1"/>
  </r>
  <r>
    <s v="L-400-0400"/>
    <s v="RBS Current Account (Lottery)"/>
    <s v="08"/>
    <s v="AP-PY"/>
    <x v="101"/>
    <s v="000000006523"/>
    <n v="1401"/>
    <s v="5621-36"/>
    <n v="0"/>
    <n v="17000"/>
    <s v="G100434-Vision Mechanics Ltd"/>
    <n v="-17000"/>
    <n v="17000"/>
    <x v="1"/>
    <n v="17000"/>
    <s v="G"/>
    <s v="Vision Mechanics Ltd"/>
    <s v="G - Vision Mechanics Ltd"/>
    <x v="1531"/>
    <x v="0"/>
    <s v="Lottery"/>
    <x v="1"/>
    <b v="0"/>
    <n v="26889"/>
    <x v="0"/>
  </r>
  <r>
    <s v="L-400-0400"/>
    <s v="RBS Current Account (Lottery)"/>
    <s v="08"/>
    <s v="AP-PY"/>
    <x v="101"/>
    <s v="000000006524"/>
    <n v="1401"/>
    <s v="5621-37"/>
    <n v="0"/>
    <n v="2303"/>
    <s v="G100456-Luci Holland"/>
    <n v="-2303"/>
    <n v="2303"/>
    <x v="1"/>
    <n v="2303"/>
    <s v="G"/>
    <s v="Luci Holland"/>
    <s v="G - Luci Holland"/>
    <x v="1567"/>
    <x v="0"/>
    <s v="Lottery"/>
    <x v="1"/>
    <b v="0"/>
    <n v="9214"/>
    <x v="1"/>
  </r>
  <r>
    <s v="L-400-0400"/>
    <s v="RBS Current Account (Lottery)"/>
    <s v="08"/>
    <s v="AP-PY"/>
    <x v="101"/>
    <s v="000000006525"/>
    <n v="1401"/>
    <s v="5621-38"/>
    <n v="0"/>
    <n v="488"/>
    <s v="G100539-George Ridgway"/>
    <n v="-488"/>
    <n v="488"/>
    <x v="1"/>
    <n v="488"/>
    <s v="G"/>
    <s v="George Ridgway"/>
    <s v="G - George Ridgway"/>
    <x v="1747"/>
    <x v="0"/>
    <s v="Lottery"/>
    <x v="1"/>
    <b v="0"/>
    <n v="650"/>
    <x v="1"/>
  </r>
  <r>
    <s v="L-400-0400"/>
    <s v="RBS Current Account (Lottery)"/>
    <s v="08"/>
    <s v="AP-PY"/>
    <x v="101"/>
    <s v="000000006526"/>
    <n v="1401"/>
    <s v="5621-39"/>
    <n v="0"/>
    <n v="6000"/>
    <s v="G100540-Nikki Kalkman"/>
    <n v="-6000"/>
    <n v="6000"/>
    <x v="1"/>
    <n v="6000"/>
    <s v="G"/>
    <s v="Nikki Kalkman"/>
    <s v="G - Nikki Kalkman"/>
    <x v="1748"/>
    <x v="0"/>
    <s v="Lottery"/>
    <x v="1"/>
    <b v="0"/>
    <n v="6000"/>
    <x v="1"/>
  </r>
  <r>
    <s v="L-400-0400"/>
    <s v="RBS Current Account (Lottery)"/>
    <s v="08"/>
    <s v="AP-PY"/>
    <x v="101"/>
    <s v="000000006527"/>
    <n v="1401"/>
    <s v="5621-40"/>
    <n v="0"/>
    <n v="8843"/>
    <s v="G100541-Association of Scottish Literary Agents-ASLA"/>
    <n v="-8843"/>
    <n v="8843"/>
    <x v="1"/>
    <n v="8843"/>
    <s v="G"/>
    <s v="Association of Scottish Literary Agents-ASLA"/>
    <s v="G - Association of Scottish Literary Agents-ASLA"/>
    <x v="1749"/>
    <x v="0"/>
    <s v="Lottery"/>
    <x v="1"/>
    <b v="0"/>
    <n v="8843"/>
    <x v="1"/>
  </r>
  <r>
    <s v="L-400-0400"/>
    <s v="RBS Current Account (Lottery)"/>
    <s v="08"/>
    <s v="AP-PY"/>
    <x v="101"/>
    <s v="000000006528"/>
    <n v="1401"/>
    <s v="5621-41"/>
    <n v="0"/>
    <n v="5985"/>
    <s v="G100542-Helen Milne"/>
    <n v="-5985"/>
    <n v="5985"/>
    <x v="1"/>
    <n v="5985"/>
    <s v="G"/>
    <s v="Helen Milne"/>
    <s v="G - Helen Milne"/>
    <x v="1750"/>
    <x v="0"/>
    <s v="Lottery"/>
    <x v="1"/>
    <b v="0"/>
    <n v="5985"/>
    <x v="1"/>
  </r>
  <r>
    <s v="L-400-0400"/>
    <s v="RBS Current Account (Lottery)"/>
    <s v="08"/>
    <s v="AP-PY"/>
    <x v="101"/>
    <s v="000000006530"/>
    <n v="1401"/>
    <s v="5621-42"/>
    <n v="0"/>
    <n v="33380"/>
    <s v="G100543-Floris Books Trust Ltd"/>
    <n v="-33380"/>
    <n v="33380"/>
    <x v="1"/>
    <n v="33380"/>
    <s v="G"/>
    <s v="Floris Books Trust Ltd"/>
    <s v="G - Floris Books Trust Ltd"/>
    <x v="1751"/>
    <x v="0"/>
    <s v="Lottery"/>
    <x v="1"/>
    <b v="1"/>
    <n v="33380"/>
    <x v="0"/>
  </r>
  <r>
    <s v="L-400-0400"/>
    <s v="RBS Current Account (Lottery)"/>
    <s v="08"/>
    <s v="AP-PY"/>
    <x v="101"/>
    <s v="000000006531"/>
    <n v="1401"/>
    <s v="5621-43"/>
    <n v="0"/>
    <n v="30000"/>
    <s v="G100544-Chapter (Cardiff) Ltd (Chapter Arts Centre)"/>
    <n v="-30000"/>
    <n v="30000"/>
    <x v="1"/>
    <n v="30000"/>
    <s v="G"/>
    <s v="Chapter (Cardiff) Ltd (Chapter Arts Centre)"/>
    <s v="G - Chapter (Cardiff) Ltd (Chapter Arts Centre)"/>
    <x v="1752"/>
    <x v="0"/>
    <s v="Lottery"/>
    <x v="1"/>
    <b v="1"/>
    <n v="30000"/>
    <x v="0"/>
  </r>
  <r>
    <s v="L-400-0400"/>
    <s v="RBS Current Account (Lottery)"/>
    <s v="08"/>
    <s v="AP-PY"/>
    <x v="101"/>
    <s v="000000006532"/>
    <n v="1401"/>
    <s v="5621-44"/>
    <n v="0"/>
    <n v="21000"/>
    <s v="G100545-Dumfries and Galloway Arts Festival"/>
    <n v="-21000"/>
    <n v="21000"/>
    <x v="1"/>
    <n v="21000"/>
    <s v="G"/>
    <s v="Dumfries and Galloway Arts Festival"/>
    <s v="G - Dumfries and Galloway Arts Festival"/>
    <x v="1753"/>
    <x v="0"/>
    <s v="Lottery"/>
    <x v="1"/>
    <b v="0"/>
    <n v="62250"/>
    <x v="0"/>
  </r>
  <r>
    <s v="L-400-0400"/>
    <s v="RBS Current Account (Lottery)"/>
    <s v="08"/>
    <s v="AP-PY"/>
    <x v="101"/>
    <s v="000000006533"/>
    <n v="1401"/>
    <s v="5621-45"/>
    <n v="0"/>
    <n v="45900"/>
    <s v="G100546-Alchemy Film and Arts"/>
    <n v="-45900"/>
    <n v="45900"/>
    <x v="1"/>
    <n v="45900"/>
    <s v="G"/>
    <s v="Alchemy Film and Arts"/>
    <s v="G - Alchemy Film and Arts"/>
    <x v="1754"/>
    <x v="0"/>
    <s v="Lottery"/>
    <x v="1"/>
    <b v="1"/>
    <n v="45900"/>
    <x v="0"/>
  </r>
  <r>
    <s v="L-400-0400"/>
    <s v="RBS Current Account (Lottery)"/>
    <s v="08"/>
    <s v="AP-PY"/>
    <x v="101"/>
    <s v="000000006534"/>
    <n v="1401"/>
    <s v="5621-46"/>
    <n v="0"/>
    <n v="24851"/>
    <s v="G100547-Paper Doll Militia Limited"/>
    <n v="-24851"/>
    <n v="24851"/>
    <x v="1"/>
    <n v="24851"/>
    <s v="G"/>
    <s v="Paper Doll Militia Limited"/>
    <s v="G - Paper Doll Militia Limited"/>
    <x v="1755"/>
    <x v="0"/>
    <s v="Lottery"/>
    <x v="1"/>
    <b v="0"/>
    <n v="33135"/>
    <x v="0"/>
  </r>
  <r>
    <s v="L-400-0400"/>
    <s v="RBS Current Account (Lottery)"/>
    <s v="08"/>
    <s v="AP-PY"/>
    <x v="101"/>
    <s v="000000006535"/>
    <n v="1401"/>
    <s v="5621-47"/>
    <n v="0"/>
    <n v="28239"/>
    <s v="G100548-Claire Cunningham"/>
    <n v="-28239"/>
    <n v="28239"/>
    <x v="1"/>
    <n v="28239"/>
    <s v="G"/>
    <s v="Claire Cunningham"/>
    <s v="G - Claire Cunningham"/>
    <x v="1756"/>
    <x v="0"/>
    <s v="Lottery"/>
    <x v="1"/>
    <b v="1"/>
    <n v="60199"/>
    <x v="0"/>
  </r>
  <r>
    <s v="L-400-0400"/>
    <s v="RBS Current Account (Lottery)"/>
    <s v="08"/>
    <s v="AP-PY"/>
    <x v="101"/>
    <s v="000000006536"/>
    <n v="1401"/>
    <s v="5621-48"/>
    <n v="0"/>
    <n v="10000"/>
    <s v="ICOM002-Comar"/>
    <n v="-10000"/>
    <n v="10000"/>
    <x v="1"/>
    <n v="10000"/>
    <s v="I"/>
    <s v="Comar"/>
    <s v="I - Comar"/>
    <x v="1083"/>
    <x v="0"/>
    <s v="Lottery"/>
    <x v="1"/>
    <b v="0"/>
    <n v="97700.849999999991"/>
    <x v="0"/>
  </r>
  <r>
    <s v="L-400-0400"/>
    <s v="RBS Current Account (Lottery)"/>
    <s v="08"/>
    <s v="AP-PY"/>
    <x v="101"/>
    <s v="000000006537"/>
    <n v="1401"/>
    <s v="5621-49"/>
    <n v="0"/>
    <n v="3000"/>
    <s v="IFAC001-Faction North Ltd"/>
    <n v="-3000"/>
    <n v="3000"/>
    <x v="1"/>
    <n v="3000"/>
    <s v="I"/>
    <s v="Faction North Ltd"/>
    <s v="I - Faction North Ltd"/>
    <x v="1265"/>
    <x v="0"/>
    <s v="Lottery"/>
    <x v="1"/>
    <b v="0"/>
    <n v="7250"/>
    <x v="1"/>
  </r>
  <r>
    <s v="L-400-0400"/>
    <s v="RBS Current Account (Lottery)"/>
    <s v="08"/>
    <s v="AP-PY"/>
    <x v="101"/>
    <s v="000000006538"/>
    <n v="1401"/>
    <s v="5621-50"/>
    <n v="0"/>
    <n v="750"/>
    <s v="IPAR004-PARADISO FILMS DOCUMENTARIES LTD (Samir Mehanovic)"/>
    <n v="-750"/>
    <n v="750"/>
    <x v="1"/>
    <n v="750"/>
    <s v="I"/>
    <s v="PARADISO FILMS DOCUMENTARIES LTD (Samir Mehanovic)"/>
    <s v="I - PARADISO FILMS DOCUMENTARIES LTD (Samir Mehanovic)"/>
    <x v="1543"/>
    <x v="0"/>
    <s v="Lottery"/>
    <x v="1"/>
    <b v="0"/>
    <n v="17458"/>
    <x v="1"/>
  </r>
  <r>
    <s v="L-400-0400"/>
    <s v="RBS Current Account (Lottery)"/>
    <s v="08"/>
    <s v="AP-PY"/>
    <x v="101"/>
    <s v="000000006539"/>
    <n v="1401"/>
    <s v="5621-51"/>
    <n v="0"/>
    <n v="6000"/>
    <s v="IQUE003-Queen's Park Railway Club"/>
    <n v="-6000"/>
    <n v="6000"/>
    <x v="1"/>
    <n v="6000"/>
    <s v="I"/>
    <s v="Queen's Park Railway Club"/>
    <s v="I - Queen's Park Railway Club"/>
    <x v="1757"/>
    <x v="0"/>
    <s v="Lottery"/>
    <x v="1"/>
    <b v="0"/>
    <n v="6000"/>
    <x v="1"/>
  </r>
  <r>
    <s v="L-400-0400"/>
    <s v="RBS Current Account (Lottery)"/>
    <s v="08"/>
    <s v="AP-PY"/>
    <x v="101"/>
    <s v="000000006540"/>
    <n v="1401"/>
    <s v="5621-52"/>
    <n v="0"/>
    <n v="5400"/>
    <s v="IROA001-Roanne Dods"/>
    <n v="-5400"/>
    <n v="5400"/>
    <x v="1"/>
    <n v="5400"/>
    <s v="I"/>
    <s v="Roanne Dods"/>
    <s v="I - Roanne Dods"/>
    <x v="1758"/>
    <x v="0"/>
    <s v="Lottery"/>
    <x v="1"/>
    <b v="0"/>
    <n v="5400"/>
    <x v="1"/>
  </r>
  <r>
    <s v="L-400-0400"/>
    <s v="RBS Current Account (Lottery)"/>
    <s v="08"/>
    <s v="AP-PY"/>
    <x v="101"/>
    <s v="000000006541"/>
    <n v="1401"/>
    <s v="5621-53"/>
    <n v="0"/>
    <n v="1663.5"/>
    <s v="TBIG102-The Big Lottery Fund  (Overheads)"/>
    <n v="-1663.5"/>
    <n v="1663.5"/>
    <x v="1"/>
    <n v="1663.5"/>
    <s v="T"/>
    <s v="The Big Lottery Fund (Overheads)"/>
    <s v="T - The Big Lottery Fund (Overheads)"/>
    <x v="1073"/>
    <x v="28"/>
    <s v="Lottery"/>
    <x v="2"/>
    <b v="0"/>
    <n v="31956.649999999998"/>
    <x v="0"/>
  </r>
  <r>
    <s v="L-400-0400"/>
    <s v="RBS Current Account (Lottery)"/>
    <s v="08"/>
    <s v="AP-PY"/>
    <x v="101"/>
    <s v="000000006542"/>
    <n v="1401"/>
    <s v="5621-55"/>
    <n v="0"/>
    <n v="1500"/>
    <s v="G100227-Alex Neilson"/>
    <n v="-1500"/>
    <n v="1500"/>
    <x v="1"/>
    <n v="1500"/>
    <s v="G"/>
    <s v="Alex Neilson"/>
    <s v="G - Alex Neilson"/>
    <x v="1017"/>
    <x v="0"/>
    <s v="Lottery"/>
    <x v="1"/>
    <b v="0"/>
    <n v="6000"/>
    <x v="1"/>
  </r>
  <r>
    <s v="L-400-0400"/>
    <s v="RBS Current Account (Lottery)"/>
    <s v="08"/>
    <s v="AP-PY"/>
    <x v="103"/>
    <s v="000000006543"/>
    <n v="1404"/>
    <s v="5626-25"/>
    <n v="0"/>
    <n v="2096.7199999999998"/>
    <s v="G100017-Campbeltown Community Business Ltd"/>
    <n v="-2096.7199999999998"/>
    <n v="2096.7199999999998"/>
    <x v="1"/>
    <n v="2096.7199999999998"/>
    <s v="G"/>
    <s v="Campbeltown Community Business Ltd"/>
    <s v="G - Campbeltown Community Business Ltd"/>
    <x v="1283"/>
    <x v="0"/>
    <s v="Lottery"/>
    <x v="1"/>
    <b v="0"/>
    <n v="50611.44"/>
    <x v="0"/>
  </r>
  <r>
    <s v="L-400-0400"/>
    <s v="RBS Current Account (Lottery)"/>
    <s v="08"/>
    <s v="AP-PY"/>
    <x v="103"/>
    <s v="000000006544"/>
    <n v="1404"/>
    <s v="5626-26"/>
    <n v="0"/>
    <n v="2750"/>
    <s v="G100088-Knockengorroch Community Interest Company"/>
    <n v="-2750"/>
    <n v="2750"/>
    <x v="1"/>
    <n v="2750"/>
    <s v="G"/>
    <s v="Knockengorroch Community Interest Company"/>
    <s v="G - Knockengorroch Community Interest Company"/>
    <x v="1759"/>
    <x v="0"/>
    <s v="Lottery"/>
    <x v="1"/>
    <b v="0"/>
    <n v="2750"/>
    <x v="1"/>
  </r>
  <r>
    <s v="L-400-0400"/>
    <s v="RBS Current Account (Lottery)"/>
    <s v="08"/>
    <s v="AP-PY"/>
    <x v="103"/>
    <s v="000000006545"/>
    <n v="1404"/>
    <s v="5626-27"/>
    <n v="0"/>
    <n v="19500"/>
    <s v="G100094-Sound Festival"/>
    <n v="-19500"/>
    <n v="19500"/>
    <x v="1"/>
    <n v="19500"/>
    <s v="G"/>
    <s v="Sound Festival"/>
    <s v="G - Sound Festival"/>
    <x v="1201"/>
    <x v="0"/>
    <s v="Lottery"/>
    <x v="1"/>
    <b v="0"/>
    <n v="131034"/>
    <x v="0"/>
  </r>
  <r>
    <s v="L-400-0400"/>
    <s v="RBS Current Account (Lottery)"/>
    <s v="08"/>
    <s v="AP-PY"/>
    <x v="103"/>
    <s v="000000006546"/>
    <n v="1404"/>
    <s v="5626-28"/>
    <n v="0"/>
    <n v="2989"/>
    <s v="G100220-Voluntary Arts Scotland"/>
    <n v="-2989"/>
    <n v="2989"/>
    <x v="1"/>
    <n v="2989"/>
    <s v="G"/>
    <s v="Voluntary Arts Scotland"/>
    <s v="G - Voluntary Arts Scotland"/>
    <x v="1069"/>
    <x v="0"/>
    <s v="Lottery"/>
    <x v="1"/>
    <b v="0"/>
    <n v="102989"/>
    <x v="0"/>
  </r>
  <r>
    <s v="L-400-0400"/>
    <s v="RBS Current Account (Lottery)"/>
    <s v="08"/>
    <s v="AP-PY"/>
    <x v="103"/>
    <s v="000000006547"/>
    <n v="1404"/>
    <s v="5626-29"/>
    <n v="0"/>
    <n v="1500"/>
    <s v="G100235-Aros Community Theatre Ltd"/>
    <n v="-1500"/>
    <n v="1500"/>
    <x v="1"/>
    <n v="1500"/>
    <s v="G"/>
    <s v="Aros Community Theatre Ltd"/>
    <s v="G - Aros Community Theatre Ltd"/>
    <x v="1074"/>
    <x v="0"/>
    <s v="Lottery"/>
    <x v="1"/>
    <b v="0"/>
    <n v="195000"/>
    <x v="0"/>
  </r>
  <r>
    <s v="L-400-0400"/>
    <s v="RBS Current Account (Lottery)"/>
    <s v="08"/>
    <s v="AP-PY"/>
    <x v="103"/>
    <s v="000000006548"/>
    <n v="1404"/>
    <s v="5626-30"/>
    <n v="0"/>
    <n v="589.29999999999995"/>
    <s v="G100259-Felipe Bustos Sierra"/>
    <n v="-589.29999999999995"/>
    <n v="589.29999999999995"/>
    <x v="1"/>
    <n v="589.29999999999995"/>
    <s v="G"/>
    <s v="Felipe Bustos Sierra"/>
    <s v="G - Felipe Bustos Sierra"/>
    <x v="1146"/>
    <x v="0"/>
    <s v="Lottery"/>
    <x v="1"/>
    <b v="0"/>
    <n v="3049.3"/>
    <x v="1"/>
  </r>
  <r>
    <s v="L-400-0400"/>
    <s v="RBS Current Account (Lottery)"/>
    <s v="08"/>
    <s v="AP-PY"/>
    <x v="103"/>
    <s v="000000006549"/>
    <n v="1404"/>
    <s v="5626-31"/>
    <n v="0"/>
    <n v="3075"/>
    <s v="G100337-Starcatchers Productions Ltd"/>
    <n v="-3075"/>
    <n v="3075"/>
    <x v="1"/>
    <n v="3075"/>
    <s v="G"/>
    <s v="Starcatchers Productions Ltd"/>
    <s v="G - Starcatchers Productions Ltd"/>
    <x v="1342"/>
    <x v="0"/>
    <s v="Lottery"/>
    <x v="1"/>
    <b v="0"/>
    <n v="77325"/>
    <x v="0"/>
  </r>
  <r>
    <s v="L-400-0400"/>
    <s v="RBS Current Account (Lottery)"/>
    <s v="08"/>
    <s v="AP-PY"/>
    <x v="103"/>
    <s v="000000006550"/>
    <n v="1404"/>
    <s v="5626-32"/>
    <n v="0"/>
    <n v="87500"/>
    <s v="G100371-Culture Republic"/>
    <n v="-87500"/>
    <n v="87500"/>
    <x v="1"/>
    <n v="87500"/>
    <s v="G"/>
    <s v="Culture Republic"/>
    <s v="G - Culture Republic"/>
    <x v="1427"/>
    <x v="0"/>
    <s v="Lottery"/>
    <x v="1"/>
    <b v="1"/>
    <n v="368754.79000000004"/>
    <x v="0"/>
  </r>
  <r>
    <s v="L-400-0400"/>
    <s v="RBS Current Account (Lottery)"/>
    <s v="08"/>
    <s v="AP-PY"/>
    <x v="103"/>
    <s v="000000006551"/>
    <n v="1404"/>
    <s v="5626-33"/>
    <n v="0"/>
    <n v="26250"/>
    <s v="G100550-Brunton Theatre Trust"/>
    <n v="-26250"/>
    <n v="26250"/>
    <x v="1"/>
    <n v="26250"/>
    <s v="G"/>
    <s v="Brunton Theatre Trust"/>
    <s v="G - Brunton Theatre Trust"/>
    <x v="1760"/>
    <x v="0"/>
    <s v="Lottery"/>
    <x v="1"/>
    <b v="1"/>
    <n v="26250"/>
    <x v="0"/>
  </r>
  <r>
    <s v="L-400-0400"/>
    <s v="RBS Current Account (Lottery)"/>
    <s v="08"/>
    <s v="AP-PY"/>
    <x v="103"/>
    <s v="000000006552"/>
    <n v="1404"/>
    <s v="5626-34"/>
    <n v="0"/>
    <n v="30000"/>
    <s v="G100551-Aros/Skyedance"/>
    <n v="-30000"/>
    <n v="30000"/>
    <x v="1"/>
    <n v="30000"/>
    <s v="G"/>
    <s v="Aros/Skyedance"/>
    <s v="G - Aros/Skyedance"/>
    <x v="1074"/>
    <x v="0"/>
    <s v="Lottery"/>
    <x v="1"/>
    <b v="1"/>
    <n v="195000"/>
    <x v="0"/>
  </r>
  <r>
    <s v="L-400-0400"/>
    <s v="RBS Current Account (Lottery)"/>
    <s v="08"/>
    <s v="AP-PY"/>
    <x v="103"/>
    <s v="000000006553"/>
    <n v="1404"/>
    <s v="5626-35"/>
    <n v="0"/>
    <n v="1875"/>
    <s v="G100552-Stephanie Mann"/>
    <n v="-1875"/>
    <n v="1875"/>
    <x v="1"/>
    <n v="1875"/>
    <s v="G"/>
    <s v="Stephanie Mann"/>
    <s v="G - Stephanie Mann"/>
    <x v="1761"/>
    <x v="0"/>
    <s v="Lottery"/>
    <x v="1"/>
    <b v="0"/>
    <n v="1875"/>
    <x v="1"/>
  </r>
  <r>
    <s v="L-400-0400"/>
    <s v="RBS Current Account (Lottery)"/>
    <s v="08"/>
    <s v="AP-PY"/>
    <x v="103"/>
    <s v="000000006554"/>
    <n v="1404"/>
    <s v="5626-36"/>
    <n v="0"/>
    <n v="4950"/>
    <s v="G100553-Rachel Newton"/>
    <n v="-4950"/>
    <n v="4950"/>
    <x v="1"/>
    <n v="4950"/>
    <s v="G"/>
    <s v="Rachel Newton"/>
    <s v="G - Rachel Newton"/>
    <x v="1762"/>
    <x v="0"/>
    <s v="Lottery"/>
    <x v="1"/>
    <b v="0"/>
    <n v="4950"/>
    <x v="1"/>
  </r>
  <r>
    <s v="L-400-0400"/>
    <s v="RBS Current Account (Lottery)"/>
    <s v="08"/>
    <s v="AP-PY"/>
    <x v="103"/>
    <s v="000000006555"/>
    <n v="1404"/>
    <s v="5626-37"/>
    <n v="0"/>
    <n v="9375"/>
    <s v="G100554-Generator Projects"/>
    <n v="-9375"/>
    <n v="9375"/>
    <x v="1"/>
    <n v="9375"/>
    <s v="G"/>
    <s v="Generator Projects"/>
    <s v="G - Generator Projects"/>
    <x v="1763"/>
    <x v="0"/>
    <s v="Lottery"/>
    <x v="1"/>
    <b v="0"/>
    <n v="15375"/>
    <x v="1"/>
  </r>
  <r>
    <s v="L-400-0400"/>
    <s v="RBS Current Account (Lottery)"/>
    <s v="08"/>
    <s v="AP-PY"/>
    <x v="103"/>
    <s v="000000006556"/>
    <n v="1404"/>
    <s v="5626-38"/>
    <n v="0"/>
    <n v="25000"/>
    <s v="G100555-Dance Ihayami"/>
    <n v="-25000"/>
    <n v="25000"/>
    <x v="1"/>
    <n v="25000"/>
    <s v="G"/>
    <s v="Dance Ihayami"/>
    <s v="G - Dance Ihayami"/>
    <x v="1764"/>
    <x v="0"/>
    <s v="Lottery"/>
    <x v="1"/>
    <b v="1"/>
    <n v="25000"/>
    <x v="0"/>
  </r>
  <r>
    <s v="L-400-0400"/>
    <s v="RBS Current Account (Lottery)"/>
    <s v="08"/>
    <s v="AP-PY"/>
    <x v="103"/>
    <s v="000000006557"/>
    <n v="1404"/>
    <s v="5626-39"/>
    <n v="0"/>
    <n v="320"/>
    <s v="IBAR001-Bard Entertainments Ltd"/>
    <n v="-320"/>
    <n v="320"/>
    <x v="1"/>
    <n v="320"/>
    <s v="I"/>
    <s v="Bard Entertainments Ltd"/>
    <s v="I - Bard Entertainments Ltd"/>
    <x v="1695"/>
    <x v="0"/>
    <s v="Lottery"/>
    <x v="1"/>
    <b v="0"/>
    <n v="16445"/>
    <x v="1"/>
  </r>
  <r>
    <s v="L-400-0400"/>
    <s v="RBS Current Account (Lottery)"/>
    <s v="08"/>
    <s v="AP-PY"/>
    <x v="103"/>
    <s v="000000006558"/>
    <n v="1404"/>
    <s v="5626-40"/>
    <n v="0"/>
    <n v="16000"/>
    <s v="IBLA009-Black Camel Pictures Limited"/>
    <n v="-16000"/>
    <n v="16000"/>
    <x v="1"/>
    <n v="16000"/>
    <s v="I"/>
    <s v="Black Camel Pictures Limited"/>
    <s v="I - Black Camel Pictures Limited"/>
    <x v="1163"/>
    <x v="0"/>
    <s v="Lottery"/>
    <x v="1"/>
    <b v="0"/>
    <n v="99513.17"/>
    <x v="0"/>
  </r>
  <r>
    <s v="L-400-0400"/>
    <s v="RBS Current Account (Lottery)"/>
    <s v="08"/>
    <s v="AP-PY"/>
    <x v="103"/>
    <s v="000000006559"/>
    <n v="1404"/>
    <s v="5626-41"/>
    <n v="0"/>
    <n v="1125"/>
    <s v="ICAR019-Caravan Cinema Ltd (Pikadero)"/>
    <n v="-1125"/>
    <n v="1125"/>
    <x v="1"/>
    <n v="1125"/>
    <s v="I"/>
    <s v="Caravan Cinema Ltd (Pikadero)"/>
    <s v="I - Caravan Cinema Ltd (Pikadero)"/>
    <x v="1633"/>
    <x v="0"/>
    <s v="Lottery"/>
    <x v="1"/>
    <b v="0"/>
    <n v="13745"/>
    <x v="1"/>
  </r>
  <r>
    <s v="L-400-0400"/>
    <s v="RBS Current Account (Lottery)"/>
    <s v="08"/>
    <s v="AP-PY"/>
    <x v="103"/>
    <s v="000000006560"/>
    <n v="1404"/>
    <s v="5626-42"/>
    <n v="0"/>
    <n v="1275"/>
    <s v="IDIG004-Digital Desperados"/>
    <n v="-1275"/>
    <n v="1275"/>
    <x v="1"/>
    <n v="1275"/>
    <s v="I"/>
    <s v="Digital Desperados"/>
    <s v="I - Digital Desperados"/>
    <x v="1765"/>
    <x v="0"/>
    <s v="Lottery"/>
    <x v="1"/>
    <b v="0"/>
    <n v="2075"/>
    <x v="1"/>
  </r>
  <r>
    <s v="L-400-0400"/>
    <s v="RBS Current Account (Lottery)"/>
    <s v="08"/>
    <s v="AP-PY"/>
    <x v="103"/>
    <s v="000000006561"/>
    <n v="1404"/>
    <s v="5626-43"/>
    <n v="0"/>
    <n v="3750"/>
    <s v="IEDI025-Edinburgh Old Town Development Trust"/>
    <n v="-3750"/>
    <n v="3750"/>
    <x v="1"/>
    <n v="3750"/>
    <s v="I"/>
    <s v="Edinburgh Old Town Development Trust"/>
    <s v="I - Edinburgh Old Town Development Trust"/>
    <x v="1766"/>
    <x v="0"/>
    <s v="Lottery"/>
    <x v="1"/>
    <b v="0"/>
    <n v="3750"/>
    <x v="1"/>
  </r>
  <r>
    <s v="L-400-0400"/>
    <s v="RBS Current Account (Lottery)"/>
    <s v="08"/>
    <s v="AP-PY"/>
    <x v="103"/>
    <s v="000000006562"/>
    <n v="1404"/>
    <s v="5626-44"/>
    <n v="0"/>
    <n v="384"/>
    <s v="IHOR001-Horse + Bamboo Theatre"/>
    <n v="-384"/>
    <n v="384"/>
    <x v="1"/>
    <n v="384"/>
    <s v="I"/>
    <s v="Horse + Bamboo Theatre"/>
    <s v="I - Horse + Bamboo Theatre"/>
    <x v="1637"/>
    <x v="0"/>
    <s v="Lottery"/>
    <x v="1"/>
    <b v="0"/>
    <n v="1538"/>
    <x v="1"/>
  </r>
  <r>
    <s v="L-400-0400"/>
    <s v="RBS Current Account (Lottery)"/>
    <s v="08"/>
    <s v="AP-PY"/>
    <x v="103"/>
    <s v="000000006563"/>
    <n v="1404"/>
    <s v="5626-45"/>
    <n v="0"/>
    <n v="5939"/>
    <s v="ISCO026-Scottish Poetry Library"/>
    <n v="-5939"/>
    <n v="5939"/>
    <x v="1"/>
    <n v="5939"/>
    <s v="I"/>
    <s v="Scottish Poetry Library"/>
    <s v="I - Scottish Poetry Library"/>
    <x v="1176"/>
    <x v="0"/>
    <s v="Lottery"/>
    <x v="1"/>
    <b v="0"/>
    <n v="129939"/>
    <x v="0"/>
  </r>
  <r>
    <s v="L-400-0400"/>
    <s v="RBS Current Account (Lottery)"/>
    <s v="08"/>
    <s v="AP-PY"/>
    <x v="103"/>
    <s v="000000006564"/>
    <n v="1404"/>
    <s v="5626-46"/>
    <n v="0"/>
    <n v="12000"/>
    <s v="ISDI006-SDI Productions Ltd"/>
    <n v="-12000"/>
    <n v="12000"/>
    <x v="1"/>
    <n v="12000"/>
    <s v="I"/>
    <s v="SDI Productions Ltd"/>
    <s v="I - SDI Productions Ltd"/>
    <x v="1098"/>
    <x v="0"/>
    <s v="Lottery"/>
    <x v="1"/>
    <b v="0"/>
    <n v="329625"/>
    <x v="0"/>
  </r>
  <r>
    <s v="L-400-0400"/>
    <s v="RBS Current Account (Lottery)"/>
    <s v="08"/>
    <s v="AP-PY"/>
    <x v="103"/>
    <s v="000000006565"/>
    <n v="1404"/>
    <s v="5626-47"/>
    <n v="0"/>
    <n v="1081.3599999999999"/>
    <s v="ISTM001-St Magnus International  Festival"/>
    <n v="-1081.3599999999999"/>
    <n v="1081.3599999999999"/>
    <x v="1"/>
    <n v="1081.3599999999999"/>
    <s v="I"/>
    <s v="St Magnus International Festival"/>
    <s v="I - St Magnus International Festival"/>
    <x v="1767"/>
    <x v="0"/>
    <s v="Lottery"/>
    <x v="1"/>
    <b v="0"/>
    <n v="1081.3599999999999"/>
    <x v="1"/>
  </r>
  <r>
    <s v="L-400-0400"/>
    <s v="RBS Current Account (Lottery)"/>
    <s v="08"/>
    <s v="AP-PY"/>
    <x v="103"/>
    <s v="000000006566"/>
    <n v="1404"/>
    <s v="5626-48"/>
    <n v="0"/>
    <n v="375"/>
    <s v="IWEL001-Wellington Films Ltd"/>
    <n v="-375"/>
    <n v="375"/>
    <x v="1"/>
    <n v="375"/>
    <s v="I"/>
    <s v="Wellington Films Ltd"/>
    <s v="I - Wellington Films Ltd"/>
    <x v="1716"/>
    <x v="0"/>
    <s v="Lottery"/>
    <x v="1"/>
    <b v="0"/>
    <n v="7875"/>
    <x v="1"/>
  </r>
  <r>
    <s v="L-400-0400"/>
    <s v="RBS Current Account (Lottery)"/>
    <s v="08"/>
    <s v="AP-PY"/>
    <x v="180"/>
    <s v="000000006567"/>
    <n v="1410"/>
    <s v="5633-2"/>
    <n v="0"/>
    <n v="86000"/>
    <s v="IBOF002-Bofa Stockholm Ltd"/>
    <n v="-86000"/>
    <n v="86000"/>
    <x v="1"/>
    <n v="86000"/>
    <s v="I"/>
    <s v="Bofa Stockholm Ltd"/>
    <s v="I - Bofa Stockholm Ltd"/>
    <x v="1768"/>
    <x v="0"/>
    <s v="Lottery"/>
    <x v="1"/>
    <b v="1"/>
    <n v="138500"/>
    <x v="0"/>
  </r>
  <r>
    <s v="L-400-0400"/>
    <s v="RBS Current Account (Lottery)"/>
    <s v="08"/>
    <s v="AP-PY"/>
    <x v="105"/>
    <s v="000000006568"/>
    <n v="1418"/>
    <s v="5638-42"/>
    <n v="0"/>
    <n v="4750"/>
    <s v="G100198-Glasgow East Arts Co Ltd"/>
    <n v="-4750"/>
    <n v="4750"/>
    <x v="1"/>
    <n v="4750"/>
    <s v="G"/>
    <s v="Glasgow East Arts Co Ltd"/>
    <s v="G - Glasgow East Arts Co Ltd"/>
    <x v="1049"/>
    <x v="0"/>
    <s v="Lottery"/>
    <x v="1"/>
    <b v="0"/>
    <n v="126500"/>
    <x v="0"/>
  </r>
  <r>
    <s v="L-400-0400"/>
    <s v="RBS Current Account (Lottery)"/>
    <s v="08"/>
    <s v="AP-PY"/>
    <x v="105"/>
    <s v="000000006569"/>
    <n v="1418"/>
    <s v="5638-43"/>
    <n v="0"/>
    <n v="2286.91"/>
    <s v="G100199-Glasgow Women's Library"/>
    <n v="-2286.91"/>
    <n v="2286.91"/>
    <x v="1"/>
    <n v="2286.91"/>
    <s v="G"/>
    <s v="Glasgow Women's Library"/>
    <s v="G - Glasgow Women's Library"/>
    <x v="1050"/>
    <x v="0"/>
    <s v="Lottery"/>
    <x v="1"/>
    <b v="0"/>
    <n v="156607.41999999998"/>
    <x v="0"/>
  </r>
  <r>
    <s v="L-400-0400"/>
    <s v="RBS Current Account (Lottery)"/>
    <s v="08"/>
    <s v="AP-PY"/>
    <x v="105"/>
    <s v="000000006570"/>
    <n v="1418"/>
    <s v="5638-44"/>
    <n v="0"/>
    <n v="37817"/>
    <s v="G100224-Rachael Macintyre"/>
    <n v="-37817"/>
    <n v="37817"/>
    <x v="1"/>
    <n v="37817"/>
    <s v="G"/>
    <s v="Rachael Macintyre"/>
    <s v="G - Rachael Macintyre"/>
    <x v="122"/>
    <x v="0"/>
    <s v="Lottery"/>
    <x v="1"/>
    <b v="1"/>
    <n v="41817"/>
    <x v="0"/>
  </r>
  <r>
    <s v="L-400-0400"/>
    <s v="RBS Current Account (Lottery)"/>
    <s v="08"/>
    <s v="AP-PY"/>
    <x v="105"/>
    <s v="000000006571"/>
    <n v="1418"/>
    <s v="5638-45"/>
    <n v="0"/>
    <n v="3125"/>
    <s v="G100267-Common Purpose UK"/>
    <n v="-3125"/>
    <n v="3125"/>
    <x v="1"/>
    <n v="3125"/>
    <s v="G"/>
    <s v="Common Purpose UK"/>
    <s v="G - Common Purpose UK"/>
    <x v="1154"/>
    <x v="0"/>
    <s v="Lottery"/>
    <x v="1"/>
    <b v="0"/>
    <n v="12500"/>
    <x v="1"/>
  </r>
  <r>
    <s v="L-400-0400"/>
    <s v="RBS Current Account (Lottery)"/>
    <s v="08"/>
    <s v="AP-PY"/>
    <x v="105"/>
    <s v="000000006572"/>
    <n v="1418"/>
    <s v="5638-46"/>
    <n v="0"/>
    <n v="3500"/>
    <s v="G100277-Stoirm Og    (Elspeth Turner)"/>
    <n v="-3500"/>
    <n v="3500"/>
    <x v="1"/>
    <n v="3500"/>
    <s v="G"/>
    <s v="Stoirm Og (Elspeth Turner)"/>
    <s v="G - Stoirm Og (Elspeth Turner)"/>
    <x v="1205"/>
    <x v="0"/>
    <s v="Lottery"/>
    <x v="1"/>
    <b v="0"/>
    <n v="30000"/>
    <x v="0"/>
  </r>
  <r>
    <s v="L-400-0400"/>
    <s v="RBS Current Account (Lottery)"/>
    <s v="08"/>
    <s v="AP-PY"/>
    <x v="105"/>
    <s v="000000006573"/>
    <n v="1418"/>
    <s v="5638-47"/>
    <n v="0"/>
    <n v="1065.5"/>
    <s v="G100297-Ursula Hunter"/>
    <n v="-1065.5"/>
    <n v="1065.5"/>
    <x v="1"/>
    <n v="1065.5"/>
    <s v="G"/>
    <s v="Ursula Hunter"/>
    <s v="G - Ursula Hunter"/>
    <x v="1246"/>
    <x v="0"/>
    <s v="Lottery"/>
    <x v="1"/>
    <b v="0"/>
    <n v="4440.5"/>
    <x v="1"/>
  </r>
  <r>
    <s v="L-400-0400"/>
    <s v="RBS Current Account (Lottery)"/>
    <s v="08"/>
    <s v="AP-PY"/>
    <x v="105"/>
    <s v="000000006574"/>
    <n v="1418"/>
    <s v="5638-48"/>
    <n v="0"/>
    <n v="5140"/>
    <s v="G100307-Skye Reynolds"/>
    <n v="-5140"/>
    <n v="5140"/>
    <x v="1"/>
    <n v="5140"/>
    <s v="G"/>
    <s v="Skye Reynolds"/>
    <s v="G - Skye Reynolds"/>
    <x v="1285"/>
    <x v="0"/>
    <s v="Lottery"/>
    <x v="1"/>
    <b v="0"/>
    <n v="10646"/>
    <x v="1"/>
  </r>
  <r>
    <s v="L-400-0400"/>
    <s v="RBS Current Account (Lottery)"/>
    <s v="08"/>
    <s v="AP-PY"/>
    <x v="105"/>
    <s v="000000006575"/>
    <n v="1418"/>
    <s v="5638-49"/>
    <n v="0"/>
    <n v="2203"/>
    <s v="G100380-Music Co-OPERAtive Scotland"/>
    <n v="-2203"/>
    <n v="2203"/>
    <x v="1"/>
    <n v="2203"/>
    <s v="G"/>
    <s v="Music Co-OPERAtive Scotland"/>
    <s v="G - Music Co-OPERAtive Scotland"/>
    <x v="1435"/>
    <x v="0"/>
    <s v="Lottery"/>
    <x v="1"/>
    <b v="0"/>
    <n v="8811"/>
    <x v="1"/>
  </r>
  <r>
    <s v="L-400-0400"/>
    <s v="RBS Current Account (Lottery)"/>
    <s v="08"/>
    <s v="AP-PY"/>
    <x v="105"/>
    <s v="000000006576"/>
    <n v="1418"/>
    <s v="5638-50"/>
    <n v="0"/>
    <n v="2000"/>
    <s v="G100382-Mhairi Killin"/>
    <n v="-2000"/>
    <n v="2000"/>
    <x v="1"/>
    <n v="2000"/>
    <s v="G"/>
    <s v="Mhairi Killin"/>
    <s v="G - Mhairi Killin"/>
    <x v="1437"/>
    <x v="0"/>
    <s v="Lottery"/>
    <x v="1"/>
    <b v="0"/>
    <n v="13250"/>
    <x v="1"/>
  </r>
  <r>
    <s v="L-400-0400"/>
    <s v="RBS Current Account (Lottery)"/>
    <s v="08"/>
    <s v="AP-PY"/>
    <x v="105"/>
    <s v="000000006577"/>
    <n v="1418"/>
    <s v="5638-51"/>
    <n v="0"/>
    <n v="675"/>
    <s v="G100383-Elspeth Lamb"/>
    <n v="-675"/>
    <n v="675"/>
    <x v="1"/>
    <n v="675"/>
    <s v="G"/>
    <s v="Elspeth Lamb"/>
    <s v="G - Elspeth Lamb"/>
    <x v="1438"/>
    <x v="0"/>
    <s v="Lottery"/>
    <x v="1"/>
    <b v="0"/>
    <n v="2700"/>
    <x v="1"/>
  </r>
  <r>
    <s v="L-400-0400"/>
    <s v="RBS Current Account (Lottery)"/>
    <s v="08"/>
    <s v="AP-PY"/>
    <x v="105"/>
    <s v="000000006578"/>
    <n v="1418"/>
    <s v="5638-52"/>
    <n v="0"/>
    <n v="420"/>
    <s v="G100411-Gill White"/>
    <n v="-420"/>
    <n v="420"/>
    <x v="1"/>
    <n v="420"/>
    <s v="G"/>
    <s v="Gill White"/>
    <s v="G - Gill White"/>
    <x v="1485"/>
    <x v="0"/>
    <s v="Lottery"/>
    <x v="1"/>
    <b v="0"/>
    <n v="1680"/>
    <x v="1"/>
  </r>
  <r>
    <s v="L-400-0400"/>
    <s v="RBS Current Account (Lottery)"/>
    <s v="08"/>
    <s v="AP-PY"/>
    <x v="105"/>
    <s v="000000006579"/>
    <n v="1418"/>
    <s v="5638-53"/>
    <n v="0"/>
    <n v="4500"/>
    <s v="G100474-Errol White Company"/>
    <n v="-4500"/>
    <n v="4500"/>
    <x v="1"/>
    <n v="4500"/>
    <s v="G"/>
    <s v="Errol White Company"/>
    <s v="G - Errol White Company"/>
    <x v="1610"/>
    <x v="0"/>
    <s v="Lottery"/>
    <x v="1"/>
    <b v="0"/>
    <n v="62927"/>
    <x v="0"/>
  </r>
  <r>
    <s v="L-400-0400"/>
    <s v="RBS Current Account (Lottery)"/>
    <s v="08"/>
    <s v="AP-PY"/>
    <x v="105"/>
    <s v="000000006580"/>
    <n v="1418"/>
    <s v="5638-54"/>
    <n v="0"/>
    <n v="3721"/>
    <s v="G100548-Claire Cunningham"/>
    <n v="-3721"/>
    <n v="3721"/>
    <x v="1"/>
    <n v="3721"/>
    <s v="G"/>
    <s v="Claire Cunningham"/>
    <s v="G - Claire Cunningham"/>
    <x v="1756"/>
    <x v="0"/>
    <s v="Lottery"/>
    <x v="1"/>
    <b v="0"/>
    <n v="60199"/>
    <x v="0"/>
  </r>
  <r>
    <s v="L-400-0400"/>
    <s v="RBS Current Account (Lottery)"/>
    <s v="08"/>
    <s v="AP-PY"/>
    <x v="105"/>
    <s v="000000006581"/>
    <n v="1418"/>
    <s v="5638-55"/>
    <n v="0"/>
    <n v="3000"/>
    <s v="G100557-The Paul McKenna Band"/>
    <n v="-3000"/>
    <n v="3000"/>
    <x v="1"/>
    <n v="3000"/>
    <s v="G"/>
    <s v="The Paul McKenna Band"/>
    <s v="G - The Paul McKenna Band"/>
    <x v="1769"/>
    <x v="0"/>
    <s v="Lottery"/>
    <x v="1"/>
    <b v="0"/>
    <n v="3000"/>
    <x v="1"/>
  </r>
  <r>
    <s v="L-400-0400"/>
    <s v="RBS Current Account (Lottery)"/>
    <s v="08"/>
    <s v="AP-PY"/>
    <x v="105"/>
    <s v="000000006582"/>
    <n v="1418"/>
    <s v="5638-56"/>
    <n v="0"/>
    <n v="7500"/>
    <s v="G100558-Soisgeul (The Gaelic Gospel Choir)"/>
    <n v="-7500"/>
    <n v="7500"/>
    <x v="1"/>
    <n v="7500"/>
    <s v="G"/>
    <s v="Soisgeul (The Gaelic Gospel Choir)"/>
    <s v="G - Soisgeul (The Gaelic Gospel Choir)"/>
    <x v="1770"/>
    <x v="0"/>
    <s v="Lottery"/>
    <x v="1"/>
    <b v="0"/>
    <n v="7500"/>
    <x v="1"/>
  </r>
  <r>
    <s v="L-400-0400"/>
    <s v="RBS Current Account (Lottery)"/>
    <s v="08"/>
    <s v="AP-PY"/>
    <x v="105"/>
    <s v="000000006583"/>
    <n v="1418"/>
    <s v="5638-57"/>
    <n v="0"/>
    <n v="750"/>
    <s v="G100559-Marion Ferguson"/>
    <n v="-750"/>
    <n v="750"/>
    <x v="1"/>
    <n v="750"/>
    <s v="G"/>
    <s v="Marion Ferguson"/>
    <s v="G - Marion Ferguson"/>
    <x v="1771"/>
    <x v="0"/>
    <s v="Lottery"/>
    <x v="1"/>
    <b v="0"/>
    <n v="1000"/>
    <x v="1"/>
  </r>
  <r>
    <s v="L-400-0400"/>
    <s v="RBS Current Account (Lottery)"/>
    <s v="08"/>
    <s v="AP-PY"/>
    <x v="105"/>
    <s v="000000006584"/>
    <n v="1418"/>
    <s v="5638-58"/>
    <n v="0"/>
    <n v="30000"/>
    <s v="G100560-Robert Gordon University - Aberdeen"/>
    <n v="-30000"/>
    <n v="30000"/>
    <x v="1"/>
    <n v="30000"/>
    <s v="G"/>
    <s v="Robert Gordon University - Aberdeen"/>
    <s v="G - Robert Gordon University - Aberdeen"/>
    <x v="1772"/>
    <x v="0"/>
    <s v="Lottery"/>
    <x v="1"/>
    <b v="1"/>
    <n v="30000"/>
    <x v="0"/>
  </r>
  <r>
    <s v="L-400-0400"/>
    <s v="RBS Current Account (Lottery)"/>
    <s v="08"/>
    <s v="AP-PY"/>
    <x v="105"/>
    <s v="000000006585"/>
    <n v="1418"/>
    <s v="5638-59"/>
    <n v="0"/>
    <n v="27362"/>
    <s v="G100561-Embodied Theatre"/>
    <n v="-27362"/>
    <n v="27362"/>
    <x v="1"/>
    <n v="27362"/>
    <s v="G"/>
    <s v="Embodied Theatre"/>
    <s v="G - Embodied Theatre"/>
    <x v="1773"/>
    <x v="0"/>
    <s v="Lottery"/>
    <x v="1"/>
    <b v="1"/>
    <n v="27362"/>
    <x v="0"/>
  </r>
  <r>
    <s v="L-400-0400"/>
    <s v="RBS Current Account (Lottery)"/>
    <s v="08"/>
    <s v="AP-PY"/>
    <x v="105"/>
    <s v="000000006586"/>
    <n v="1418"/>
    <s v="5638-60"/>
    <n v="0"/>
    <n v="11250"/>
    <s v="G100562-Allie Butler"/>
    <n v="-11250"/>
    <n v="11250"/>
    <x v="1"/>
    <n v="11250"/>
    <s v="G"/>
    <s v="Allie Butler"/>
    <s v="G - Allie Butler"/>
    <x v="1391"/>
    <x v="0"/>
    <s v="Lottery"/>
    <x v="1"/>
    <b v="0"/>
    <n v="13471"/>
    <x v="1"/>
  </r>
  <r>
    <s v="L-400-0400"/>
    <s v="RBS Current Account (Lottery)"/>
    <s v="08"/>
    <s v="AP-PY"/>
    <x v="105"/>
    <s v="000000006587"/>
    <n v="1418"/>
    <s v="5638-61"/>
    <n v="0"/>
    <n v="6750"/>
    <s v="G100563-James Donald"/>
    <n v="-6750"/>
    <n v="6750"/>
    <x v="1"/>
    <n v="6750"/>
    <s v="G"/>
    <s v="James Donald"/>
    <s v="G - James Donald"/>
    <x v="1774"/>
    <x v="0"/>
    <s v="Lottery"/>
    <x v="1"/>
    <b v="0"/>
    <n v="6750"/>
    <x v="1"/>
  </r>
  <r>
    <s v="L-400-0400"/>
    <s v="RBS Current Account (Lottery)"/>
    <s v="08"/>
    <s v="AP-PY"/>
    <x v="105"/>
    <s v="000000006588"/>
    <n v="1418"/>
    <s v="5638-62"/>
    <n v="0"/>
    <n v="3713"/>
    <s v="G100564-Jenny Sturgeon"/>
    <n v="-3713"/>
    <n v="3713"/>
    <x v="1"/>
    <n v="3713"/>
    <s v="G"/>
    <s v="Jenny Sturgeon"/>
    <s v="G - Jenny Sturgeon"/>
    <x v="1775"/>
    <x v="0"/>
    <s v="Lottery"/>
    <x v="1"/>
    <b v="0"/>
    <n v="3713"/>
    <x v="1"/>
  </r>
  <r>
    <s v="L-400-0400"/>
    <s v="RBS Current Account (Lottery)"/>
    <s v="08"/>
    <s v="AP-PY"/>
    <x v="105"/>
    <s v="000000006589"/>
    <n v="1418"/>
    <s v="5638-63"/>
    <n v="0"/>
    <n v="6996"/>
    <s v="G100565-Claire Anderson"/>
    <n v="-6996"/>
    <n v="6996"/>
    <x v="1"/>
    <n v="6996"/>
    <s v="G"/>
    <s v="Claire Anderson"/>
    <s v="G - Claire Anderson"/>
    <x v="1776"/>
    <x v="0"/>
    <s v="Lottery"/>
    <x v="1"/>
    <b v="0"/>
    <n v="6996"/>
    <x v="1"/>
  </r>
  <r>
    <s v="L-400-0400"/>
    <s v="RBS Current Account (Lottery)"/>
    <s v="08"/>
    <s v="AP-PY"/>
    <x v="105"/>
    <s v="000000006590"/>
    <n v="1418"/>
    <s v="5638-64"/>
    <n v="0"/>
    <n v="33750"/>
    <s v="G100566-Nick Anderson"/>
    <n v="-33750"/>
    <n v="33750"/>
    <x v="1"/>
    <n v="33750"/>
    <s v="G"/>
    <s v="Nick Anderson"/>
    <s v="G - Nick Anderson"/>
    <x v="1777"/>
    <x v="0"/>
    <s v="Lottery"/>
    <x v="1"/>
    <b v="1"/>
    <n v="33750"/>
    <x v="0"/>
  </r>
  <r>
    <s v="L-400-0400"/>
    <s v="RBS Current Account (Lottery)"/>
    <s v="08"/>
    <s v="AP-PY"/>
    <x v="105"/>
    <s v="000000006591"/>
    <n v="1418"/>
    <s v="5638-65"/>
    <n v="0"/>
    <n v="18158"/>
    <s v="G100567-Elizabeth Wewiora"/>
    <n v="-18158"/>
    <n v="18158"/>
    <x v="1"/>
    <n v="18158"/>
    <s v="G"/>
    <s v="Elizabeth Wewiora"/>
    <s v="G - Elizabeth Wewiora"/>
    <x v="1778"/>
    <x v="0"/>
    <s v="Lottery"/>
    <x v="1"/>
    <b v="0"/>
    <n v="18158"/>
    <x v="1"/>
  </r>
  <r>
    <s v="L-400-0400"/>
    <s v="RBS Current Account (Lottery)"/>
    <s v="08"/>
    <s v="AP-PY"/>
    <x v="105"/>
    <s v="000000006592"/>
    <n v="1418"/>
    <s v="5638-66"/>
    <n v="0"/>
    <n v="250"/>
    <s v="IAMM001-ammfilm"/>
    <n v="-250"/>
    <n v="250"/>
    <x v="1"/>
    <n v="250"/>
    <s v="I"/>
    <s v="ammfilm"/>
    <s v="I - ammfilm"/>
    <x v="1737"/>
    <x v="0"/>
    <s v="Lottery"/>
    <x v="1"/>
    <b v="0"/>
    <n v="1000"/>
    <x v="1"/>
  </r>
  <r>
    <s v="L-400-0400"/>
    <s v="RBS Current Account (Lottery)"/>
    <s v="08"/>
    <s v="AP-PY"/>
    <x v="105"/>
    <s v="000000006593"/>
    <n v="1418"/>
    <s v="5638-67"/>
    <n v="0"/>
    <n v="27803"/>
    <s v="ICEN002-Centre for the Moving Image (CMI)"/>
    <n v="-27803"/>
    <n v="27803"/>
    <x v="1"/>
    <n v="27803"/>
    <s v="I"/>
    <s v="Centre for the Moving Image (CMI)"/>
    <s v="I - Centre for the Moving Image (CMI)"/>
    <x v="625"/>
    <x v="0"/>
    <s v="Lottery"/>
    <x v="1"/>
    <b v="1"/>
    <n v="143806"/>
    <x v="0"/>
  </r>
  <r>
    <s v="L-400-0400"/>
    <s v="RBS Current Account (Lottery)"/>
    <s v="08"/>
    <s v="AP-PY"/>
    <x v="105"/>
    <s v="000000006594"/>
    <n v="1418"/>
    <s v="5638-68"/>
    <n v="0"/>
    <n v="7500"/>
    <s v="ICON008-CONNECTfilm Ltd"/>
    <n v="-7500"/>
    <n v="7500"/>
    <x v="1"/>
    <n v="7500"/>
    <s v="I"/>
    <s v="CONNECTfilm Ltd"/>
    <s v="I - CONNECTfilm Ltd"/>
    <x v="1399"/>
    <x v="0"/>
    <s v="Lottery"/>
    <x v="1"/>
    <b v="0"/>
    <n v="9938"/>
    <x v="1"/>
  </r>
  <r>
    <s v="L-400-0400"/>
    <s v="RBS Current Account (Lottery)"/>
    <s v="08"/>
    <s v="AP-PY"/>
    <x v="105"/>
    <s v="000000006595"/>
    <n v="1418"/>
    <s v="5638-69"/>
    <n v="0"/>
    <n v="13500"/>
    <s v="ICRA005-Craftscotland"/>
    <n v="-13500"/>
    <n v="13500"/>
    <x v="1"/>
    <n v="13500"/>
    <s v="I"/>
    <s v="Craftscotland"/>
    <s v="I - Craftscotland"/>
    <x v="39"/>
    <x v="0"/>
    <s v="Lottery"/>
    <x v="1"/>
    <b v="0"/>
    <n v="21700"/>
    <x v="1"/>
  </r>
  <r>
    <s v="L-400-0400"/>
    <s v="RBS Current Account (Lottery)"/>
    <s v="08"/>
    <s v="AP-PY"/>
    <x v="105"/>
    <s v="000000006596"/>
    <n v="1418"/>
    <s v="5638-70"/>
    <n v="0"/>
    <n v="13500"/>
    <s v="IDEB001-Debasers Filums"/>
    <n v="-13500"/>
    <n v="13500"/>
    <x v="1"/>
    <n v="13500"/>
    <s v="I"/>
    <s v="Debasers Filums"/>
    <s v="I - Debasers Filums"/>
    <x v="1779"/>
    <x v="0"/>
    <s v="Lottery"/>
    <x v="1"/>
    <b v="0"/>
    <n v="13500"/>
    <x v="1"/>
  </r>
  <r>
    <s v="L-400-0400"/>
    <s v="RBS Current Account (Lottery)"/>
    <s v="08"/>
    <s v="AP-PY"/>
    <x v="105"/>
    <s v="000000006597"/>
    <n v="1418"/>
    <s v="5638-71"/>
    <n v="0"/>
    <n v="17894.16"/>
    <s v="IDUN006-Dunoon Burgh Hall Trust"/>
    <n v="-17894.16"/>
    <n v="17894.16"/>
    <x v="1"/>
    <n v="17894.16"/>
    <s v="I"/>
    <s v="Dunoon Burgh Hall Trust"/>
    <s v="I - Dunoon Burgh Hall Trust"/>
    <x v="1400"/>
    <x v="0"/>
    <s v="Lottery"/>
    <x v="1"/>
    <b v="0"/>
    <n v="165172.25"/>
    <x v="0"/>
  </r>
  <r>
    <s v="L-400-0400"/>
    <s v="RBS Current Account (Lottery)"/>
    <s v="08"/>
    <s v="AP-PY"/>
    <x v="105"/>
    <s v="000000006598"/>
    <n v="1418"/>
    <s v="5638-72"/>
    <n v="0"/>
    <n v="1732"/>
    <s v="IGOR002-Gordon Gunn"/>
    <n v="-1732"/>
    <n v="1732"/>
    <x v="1"/>
    <n v="1732"/>
    <s v="I"/>
    <s v="Gordon Gunn"/>
    <s v="I - Gordon Gunn"/>
    <x v="1780"/>
    <x v="0"/>
    <s v="Lottery"/>
    <x v="1"/>
    <b v="0"/>
    <n v="1732"/>
    <x v="1"/>
  </r>
  <r>
    <s v="L-400-0400"/>
    <s v="RBS Current Account (Lottery)"/>
    <s v="08"/>
    <s v="AP-PY"/>
    <x v="105"/>
    <s v="000000006599"/>
    <n v="1418"/>
    <s v="5638-73"/>
    <n v="0"/>
    <n v="3750"/>
    <s v="IIAN004-Ian Stephen"/>
    <n v="-3750"/>
    <n v="3750"/>
    <x v="1"/>
    <n v="3750"/>
    <s v="I"/>
    <s v="Ian Stephen"/>
    <s v="I - Ian Stephen"/>
    <x v="1781"/>
    <x v="0"/>
    <s v="Lottery"/>
    <x v="1"/>
    <b v="0"/>
    <n v="3750"/>
    <x v="1"/>
  </r>
  <r>
    <s v="L-400-0400"/>
    <s v="RBS Current Account (Lottery)"/>
    <s v="08"/>
    <s v="AP-PY"/>
    <x v="105"/>
    <s v="000000006600"/>
    <n v="1418"/>
    <s v="5638-74"/>
    <n v="0"/>
    <n v="22140"/>
    <s v="INAT013-National Film and Television School"/>
    <n v="-22140"/>
    <n v="22140"/>
    <x v="1"/>
    <n v="22140"/>
    <s v="I"/>
    <s v="National Film and Television School"/>
    <s v="I - National Film and Television School"/>
    <x v="907"/>
    <x v="0"/>
    <s v="Lottery"/>
    <x v="1"/>
    <b v="0"/>
    <n v="35640"/>
    <x v="0"/>
  </r>
  <r>
    <s v="L-400-0400"/>
    <s v="RBS Current Account (Lottery)"/>
    <s v="08"/>
    <s v="AP-PY"/>
    <x v="105"/>
    <s v="000000006601"/>
    <n v="1418"/>
    <s v="5638-75"/>
    <n v="0"/>
    <n v="18750"/>
    <s v="INAT014-National Library of Scotland"/>
    <n v="-18750"/>
    <n v="18750"/>
    <x v="1"/>
    <n v="18750"/>
    <s v="I"/>
    <s v="National Library of Scotland"/>
    <s v="I - National Library of Scotland"/>
    <x v="106"/>
    <x v="0"/>
    <s v="Lottery"/>
    <x v="1"/>
    <b v="0"/>
    <n v="56250"/>
    <x v="0"/>
  </r>
  <r>
    <s v="L-400-0400"/>
    <s v="RBS Current Account (Lottery)"/>
    <s v="08"/>
    <s v="AP-PY"/>
    <x v="105"/>
    <s v="000000006602"/>
    <n v="1418"/>
    <s v="5638-76"/>
    <n v="0"/>
    <n v="3750"/>
    <s v="IPIR002-Pirate Productions Limited"/>
    <n v="-3750"/>
    <n v="3750"/>
    <x v="1"/>
    <n v="3750"/>
    <s v="I"/>
    <s v="Pirate Productions Limited"/>
    <s v="I - Pirate Productions Limited"/>
    <x v="1782"/>
    <x v="0"/>
    <s v="Lottery"/>
    <x v="1"/>
    <b v="0"/>
    <n v="3750"/>
    <x v="1"/>
  </r>
  <r>
    <s v="L-400-0400"/>
    <s v="RBS Current Account (Lottery)"/>
    <s v="08"/>
    <s v="AP-PY"/>
    <x v="105"/>
    <s v="000000006603"/>
    <n v="1418"/>
    <s v="5638-77"/>
    <n v="0"/>
    <n v="1250"/>
    <s v="IROB004-Robhanis"/>
    <n v="-1250"/>
    <n v="1250"/>
    <x v="1"/>
    <n v="1250"/>
    <s v="I"/>
    <s v="Robhanis"/>
    <s v="I - Robhanis"/>
    <x v="1783"/>
    <x v="0"/>
    <s v="Lottery"/>
    <x v="1"/>
    <b v="0"/>
    <n v="1250"/>
    <x v="1"/>
  </r>
  <r>
    <s v="L-400-0400"/>
    <s v="RBS Current Account (Lottery)"/>
    <s v="08"/>
    <s v="AP-PY"/>
    <x v="105"/>
    <s v="000000006604"/>
    <n v="1418"/>
    <s v="5638-78"/>
    <n v="0"/>
    <n v="1250"/>
    <s v="ISTA006-Standpoint"/>
    <n v="-1250"/>
    <n v="1250"/>
    <x v="1"/>
    <n v="1250"/>
    <s v="I"/>
    <s v="Standpoint"/>
    <s v="I - Standpoint"/>
    <x v="1784"/>
    <x v="0"/>
    <s v="Lottery"/>
    <x v="1"/>
    <b v="0"/>
    <n v="1250"/>
    <x v="1"/>
  </r>
  <r>
    <s v="L-400-0400"/>
    <s v="RBS Current Account (Lottery)"/>
    <s v="08"/>
    <s v="AP-PY"/>
    <x v="105"/>
    <s v="000000006605"/>
    <n v="1418"/>
    <s v="5638-79"/>
    <n v="0"/>
    <n v="3314"/>
    <s v="ITAY001-Tayside Healthcare Arts Trust (THAT)"/>
    <n v="-3314"/>
    <n v="3314"/>
    <x v="1"/>
    <n v="3314"/>
    <s v="I"/>
    <s v="Tayside Healthcare Arts Trust (THAT)"/>
    <s v="I - Tayside Healthcare Arts Trust (THAT)"/>
    <x v="1303"/>
    <x v="0"/>
    <s v="Lottery"/>
    <x v="1"/>
    <b v="0"/>
    <n v="7269.09"/>
    <x v="1"/>
  </r>
  <r>
    <s v="L-400-0400"/>
    <s v="RBS Current Account (Lottery)"/>
    <s v="08"/>
    <s v="AP-PY"/>
    <x v="105"/>
    <s v="000000006606"/>
    <n v="1418"/>
    <s v="5638-80"/>
    <n v="0"/>
    <n v="5260.91"/>
    <s v="ITRA008-Transmission Gallery"/>
    <n v="-5260.91"/>
    <n v="5260.91"/>
    <x v="1"/>
    <n v="5260.91"/>
    <s v="I"/>
    <s v="Transmission Gallery"/>
    <s v="I - Transmission Gallery"/>
    <x v="1785"/>
    <x v="0"/>
    <s v="Lottery"/>
    <x v="1"/>
    <b v="0"/>
    <n v="5260.91"/>
    <x v="1"/>
  </r>
  <r>
    <s v="L-400-0400"/>
    <s v="RBS Current Account (Lottery)"/>
    <s v="08"/>
    <s v="AP-PY"/>
    <x v="105"/>
    <s v="000000006607"/>
    <n v="1418"/>
    <s v="5638-81"/>
    <n v="0"/>
    <n v="3000"/>
    <s v="IWES005-West Lothian Council"/>
    <n v="-3000"/>
    <n v="3000"/>
    <x v="1"/>
    <n v="3000"/>
    <s v="I"/>
    <s v="West Lothian Council"/>
    <s v="I - West Lothian Council"/>
    <x v="563"/>
    <x v="0"/>
    <s v="Lottery"/>
    <x v="1"/>
    <b v="0"/>
    <n v="308165"/>
    <x v="0"/>
  </r>
  <r>
    <s v="L-400-0400"/>
    <s v="RBS Current Account (Lottery)"/>
    <s v="08"/>
    <s v="AP-PY"/>
    <x v="105"/>
    <s v="000000006608"/>
    <n v="1418"/>
    <s v="5638-82"/>
    <n v="0"/>
    <n v="16040"/>
    <s v="IYOU003-Young Films Ltd"/>
    <n v="-16040"/>
    <n v="16040"/>
    <x v="1"/>
    <n v="16040"/>
    <s v="I"/>
    <s v="Young Films Ltd"/>
    <s v="I - Young Films Ltd"/>
    <x v="1037"/>
    <x v="0"/>
    <s v="Lottery"/>
    <x v="1"/>
    <b v="0"/>
    <n v="373203"/>
    <x v="0"/>
  </r>
  <r>
    <s v="L-400-0400"/>
    <s v="RBS Current Account (Lottery)"/>
    <s v="08"/>
    <s v="AP-PY"/>
    <x v="107"/>
    <s v="000000006609"/>
    <n v="1421"/>
    <s v="5643-45"/>
    <n v="0"/>
    <n v="1875"/>
    <s v="G100200-Greenock Arts Guild"/>
    <n v="-1875"/>
    <n v="1875"/>
    <x v="1"/>
    <n v="1875"/>
    <s v="G"/>
    <s v="Greenock Arts Guild"/>
    <s v="G - Greenock Arts Guild"/>
    <x v="1368"/>
    <x v="0"/>
    <s v="Lottery"/>
    <x v="1"/>
    <b v="0"/>
    <n v="211784"/>
    <x v="0"/>
  </r>
  <r>
    <s v="L-400-0400"/>
    <s v="RBS Current Account (Lottery)"/>
    <s v="08"/>
    <s v="AP-PY"/>
    <x v="107"/>
    <s v="000000006610"/>
    <n v="1421"/>
    <s v="5643-46"/>
    <n v="0"/>
    <n v="2235"/>
    <s v="G100243-Hans Kok"/>
    <n v="-2235"/>
    <n v="2235"/>
    <x v="1"/>
    <n v="2235"/>
    <s v="G"/>
    <s v="Hans Kok"/>
    <s v="G - Hans Kok"/>
    <x v="1108"/>
    <x v="0"/>
    <s v="Lottery"/>
    <x v="1"/>
    <b v="0"/>
    <n v="8939"/>
    <x v="1"/>
  </r>
  <r>
    <s v="L-400-0400"/>
    <s v="RBS Current Account (Lottery)"/>
    <s v="08"/>
    <s v="AP-PY"/>
    <x v="107"/>
    <s v="000000006611"/>
    <n v="1421"/>
    <s v="5643-47"/>
    <n v="0"/>
    <n v="1571.22"/>
    <s v="G100245-Paraig MacNeill"/>
    <n v="-1571.22"/>
    <n v="1571.22"/>
    <x v="1"/>
    <n v="1571.22"/>
    <s v="G"/>
    <s v="Paraig MacNeill"/>
    <s v="G - Paraig MacNeill"/>
    <x v="1110"/>
    <x v="0"/>
    <s v="Lottery"/>
    <x v="1"/>
    <b v="0"/>
    <n v="6821.22"/>
    <x v="1"/>
  </r>
  <r>
    <s v="L-400-0400"/>
    <s v="RBS Current Account (Lottery)"/>
    <s v="08"/>
    <s v="AP-PY"/>
    <x v="107"/>
    <s v="000000006612"/>
    <n v="1421"/>
    <s v="5643-48"/>
    <n v="0"/>
    <n v="1304.25"/>
    <s v="G100272-Hannah Venet"/>
    <n v="-1304.25"/>
    <n v="1304.25"/>
    <x v="1"/>
    <n v="1304.25"/>
    <s v="G"/>
    <s v="Hannah Venet"/>
    <s v="G - Hannah Venet"/>
    <x v="1159"/>
    <x v="0"/>
    <s v="Lottery"/>
    <x v="1"/>
    <b v="0"/>
    <n v="5410.25"/>
    <x v="1"/>
  </r>
  <r>
    <s v="L-400-0400"/>
    <s v="RBS Current Account (Lottery)"/>
    <s v="08"/>
    <s v="AP-PY"/>
    <x v="107"/>
    <s v="000000006613"/>
    <n v="1421"/>
    <s v="5643-49"/>
    <n v="0"/>
    <n v="5250"/>
    <s v="G100318-Ryan Van Winkle"/>
    <n v="-5250"/>
    <n v="5250"/>
    <x v="1"/>
    <n v="5250"/>
    <s v="G"/>
    <s v="Ryan Van Winkle"/>
    <s v="G - Ryan Van Winkle"/>
    <x v="381"/>
    <x v="0"/>
    <s v="Lottery"/>
    <x v="1"/>
    <b v="0"/>
    <n v="14250"/>
    <x v="1"/>
  </r>
  <r>
    <s v="L-400-0400"/>
    <s v="RBS Current Account (Lottery)"/>
    <s v="08"/>
    <s v="AP-PY"/>
    <x v="107"/>
    <s v="000000006614"/>
    <n v="1421"/>
    <s v="5643-50"/>
    <n v="0"/>
    <n v="1657"/>
    <s v="G100326-Cromarty and Resolis Film Society"/>
    <n v="-1657"/>
    <n v="1657"/>
    <x v="1"/>
    <n v="1657"/>
    <s v="G"/>
    <s v="Cromarty and Resolis Film Society"/>
    <s v="G - Cromarty and Resolis Film Society"/>
    <x v="1318"/>
    <x v="0"/>
    <s v="Lottery"/>
    <x v="1"/>
    <b v="0"/>
    <n v="6630"/>
    <x v="1"/>
  </r>
  <r>
    <s v="L-400-0400"/>
    <s v="RBS Current Account (Lottery)"/>
    <s v="08"/>
    <s v="AP-PY"/>
    <x v="107"/>
    <s v="000000006615"/>
    <n v="1421"/>
    <s v="5643-51"/>
    <n v="0"/>
    <n v="750"/>
    <s v="G100368-Ewan Morrison"/>
    <n v="-750"/>
    <n v="750"/>
    <x v="1"/>
    <n v="750"/>
    <s v="G"/>
    <s v="Ewan Morrison"/>
    <s v="G - Ewan Morrison"/>
    <x v="1416"/>
    <x v="0"/>
    <s v="Lottery"/>
    <x v="1"/>
    <b v="0"/>
    <n v="10800"/>
    <x v="1"/>
  </r>
  <r>
    <s v="L-400-0400"/>
    <s v="RBS Current Account (Lottery)"/>
    <s v="08"/>
    <s v="AP-PY"/>
    <x v="107"/>
    <s v="000000006616"/>
    <n v="1421"/>
    <s v="5643-52"/>
    <n v="0"/>
    <n v="50"/>
    <s v="G100459-Chris Hutchings"/>
    <n v="-50"/>
    <n v="50"/>
    <x v="1"/>
    <n v="50"/>
    <s v="G"/>
    <s v="Chris Hutchings"/>
    <s v="G - Chris Hutchings"/>
    <x v="1570"/>
    <x v="0"/>
    <s v="Lottery"/>
    <x v="1"/>
    <b v="0"/>
    <n v="200"/>
    <x v="1"/>
  </r>
  <r>
    <s v="L-400-0400"/>
    <s v="RBS Current Account (Lottery)"/>
    <s v="08"/>
    <s v="AP-PY"/>
    <x v="107"/>
    <s v="000000006617"/>
    <n v="1421"/>
    <s v="5643-53"/>
    <n v="0"/>
    <n v="28015"/>
    <s v="G100474-Errol White Company"/>
    <n v="-28015"/>
    <n v="28015"/>
    <x v="1"/>
    <n v="28015"/>
    <s v="G"/>
    <s v="Errol White Company"/>
    <s v="G - Errol White Company"/>
    <x v="1610"/>
    <x v="0"/>
    <s v="Lottery"/>
    <x v="1"/>
    <b v="1"/>
    <n v="62927"/>
    <x v="0"/>
  </r>
  <r>
    <s v="L-400-0400"/>
    <s v="RBS Current Account (Lottery)"/>
    <s v="08"/>
    <s v="AP-PY"/>
    <x v="107"/>
    <s v="000000006618"/>
    <n v="1421"/>
    <s v="5643-54"/>
    <n v="0"/>
    <n v="5500"/>
    <s v="G100513-Embassy Gallery Ltd"/>
    <n v="-5500"/>
    <n v="5500"/>
    <x v="1"/>
    <n v="5500"/>
    <s v="G"/>
    <s v="Embassy Gallery Ltd"/>
    <s v="G - Embassy Gallery Ltd"/>
    <x v="1690"/>
    <x v="0"/>
    <s v="Lottery"/>
    <x v="1"/>
    <b v="0"/>
    <n v="22000"/>
    <x v="1"/>
  </r>
  <r>
    <s v="L-400-0400"/>
    <s v="RBS Current Account (Lottery)"/>
    <s v="08"/>
    <s v="AP-PY"/>
    <x v="107"/>
    <s v="000000006619"/>
    <n v="1421"/>
    <s v="5643-55"/>
    <n v="0"/>
    <n v="2520"/>
    <s v="G100570-Joanna Nicholson"/>
    <n v="-2520"/>
    <n v="2520"/>
    <x v="1"/>
    <n v="2520"/>
    <s v="G"/>
    <s v="Joanna Nicholson"/>
    <s v="G - Joanna Nicholson"/>
    <x v="1786"/>
    <x v="0"/>
    <s v="Lottery"/>
    <x v="1"/>
    <b v="0"/>
    <n v="2800"/>
    <x v="1"/>
  </r>
  <r>
    <s v="L-400-0400"/>
    <s v="RBS Current Account (Lottery)"/>
    <s v="08"/>
    <s v="AP-PY"/>
    <x v="107"/>
    <s v="000000006620"/>
    <n v="1421"/>
    <s v="5643-56"/>
    <n v="0"/>
    <n v="3000"/>
    <s v="G100571-Glasgow School of Art Choir (GSA - Kate Hollands)"/>
    <n v="-3000"/>
    <n v="3000"/>
    <x v="1"/>
    <n v="3000"/>
    <s v="G"/>
    <s v="Glasgow School of Art Choir (GSA - Kate Hollands)"/>
    <s v="G - Glasgow School of Art Choir (GSA - Kate Hollands)"/>
    <x v="1787"/>
    <x v="0"/>
    <s v="Lottery"/>
    <x v="1"/>
    <b v="0"/>
    <n v="3000"/>
    <x v="1"/>
  </r>
  <r>
    <s v="L-400-0400"/>
    <s v="RBS Current Account (Lottery)"/>
    <s v="08"/>
    <s v="AP-PY"/>
    <x v="107"/>
    <s v="000000006621"/>
    <n v="1421"/>
    <s v="5643-57"/>
    <n v="0"/>
    <n v="3750"/>
    <s v="G100572-Sara Brennan"/>
    <n v="-3750"/>
    <n v="3750"/>
    <x v="1"/>
    <n v="3750"/>
    <s v="G"/>
    <s v="Sara Brennan"/>
    <s v="G - Sara Brennan"/>
    <x v="1788"/>
    <x v="0"/>
    <s v="Lottery"/>
    <x v="1"/>
    <b v="0"/>
    <n v="3750"/>
    <x v="1"/>
  </r>
  <r>
    <s v="L-400-0400"/>
    <s v="RBS Current Account (Lottery)"/>
    <s v="08"/>
    <s v="AP-PY"/>
    <x v="107"/>
    <s v="000000006622"/>
    <n v="1421"/>
    <s v="5643-58"/>
    <n v="0"/>
    <n v="2250"/>
    <s v="G100573-Swansea City Opera"/>
    <n v="-2250"/>
    <n v="2250"/>
    <x v="1"/>
    <n v="2250"/>
    <s v="G"/>
    <s v="Swansea City Opera"/>
    <s v="G - Swansea City Opera"/>
    <x v="1789"/>
    <x v="0"/>
    <s v="Lottery"/>
    <x v="1"/>
    <b v="0"/>
    <n v="2250"/>
    <x v="1"/>
  </r>
  <r>
    <s v="L-400-0400"/>
    <s v="RBS Current Account (Lottery)"/>
    <s v="08"/>
    <s v="AP-PY"/>
    <x v="107"/>
    <s v="000000006623"/>
    <n v="1421"/>
    <s v="5643-59"/>
    <n v="0"/>
    <n v="1500"/>
    <s v="G100574-Museum of Childhood"/>
    <n v="-1500"/>
    <n v="1500"/>
    <x v="1"/>
    <n v="1500"/>
    <s v="G"/>
    <s v="Museum of Childhood"/>
    <s v="G - Museum of Childhood"/>
    <x v="1790"/>
    <x v="0"/>
    <s v="Lottery"/>
    <x v="1"/>
    <b v="0"/>
    <n v="1500"/>
    <x v="1"/>
  </r>
  <r>
    <s v="L-400-0400"/>
    <s v="RBS Current Account (Lottery)"/>
    <s v="08"/>
    <s v="AP-PY"/>
    <x v="107"/>
    <s v="000000006624"/>
    <n v="1421"/>
    <s v="5643-60"/>
    <n v="0"/>
    <n v="1125"/>
    <s v="G100575-Chloe Reith and Kirsty White"/>
    <n v="-1125"/>
    <n v="1125"/>
    <x v="1"/>
    <n v="1125"/>
    <s v="G"/>
    <s v="Chloe Reith and Kirsty White"/>
    <s v="G - Chloe Reith and Kirsty White"/>
    <x v="1791"/>
    <x v="0"/>
    <s v="Lottery"/>
    <x v="1"/>
    <b v="0"/>
    <n v="1125"/>
    <x v="1"/>
  </r>
  <r>
    <s v="L-400-0400"/>
    <s v="RBS Current Account (Lottery)"/>
    <s v="08"/>
    <s v="AP-PY"/>
    <x v="107"/>
    <s v="000000006625"/>
    <n v="1421"/>
    <s v="5643-61"/>
    <n v="0"/>
    <n v="32500"/>
    <s v="G100576-Mark Jeary"/>
    <n v="-32500"/>
    <n v="32500"/>
    <x v="1"/>
    <n v="32500"/>
    <s v="G"/>
    <s v="Mark Jeary"/>
    <s v="G - Mark Jeary"/>
    <x v="1792"/>
    <x v="0"/>
    <s v="Lottery"/>
    <x v="1"/>
    <b v="1"/>
    <n v="32500"/>
    <x v="0"/>
  </r>
  <r>
    <s v="L-400-0400"/>
    <s v="RBS Current Account (Lottery)"/>
    <s v="08"/>
    <s v="AP-PY"/>
    <x v="107"/>
    <s v="000000006626"/>
    <n v="1421"/>
    <s v="5643-62"/>
    <n v="0"/>
    <n v="13464"/>
    <s v="G100577-Traditional Music &amp; Song Association Scotland  (TMSA"/>
    <n v="-13464"/>
    <n v="13464"/>
    <x v="1"/>
    <n v="13464"/>
    <s v="G"/>
    <s v="Traditional Music &amp; Song Association Scotland (TMSA"/>
    <s v="G - Traditional Music &amp; Song Association Scotland (TMSA"/>
    <x v="1793"/>
    <x v="0"/>
    <s v="Lottery"/>
    <x v="1"/>
    <b v="0"/>
    <n v="13464"/>
    <x v="1"/>
  </r>
  <r>
    <s v="L-400-0400"/>
    <s v="RBS Current Account (Lottery)"/>
    <s v="08"/>
    <s v="AP-PY"/>
    <x v="107"/>
    <s v="000000006627"/>
    <n v="1421"/>
    <s v="5643-63"/>
    <n v="0"/>
    <n v="5503"/>
    <s v="G100578-Claricia Kruithof"/>
    <n v="-5503"/>
    <n v="5503"/>
    <x v="1"/>
    <n v="5503"/>
    <s v="G"/>
    <s v="Claricia Kruithof"/>
    <s v="G - Claricia Kruithof"/>
    <x v="1794"/>
    <x v="0"/>
    <s v="Lottery"/>
    <x v="1"/>
    <b v="0"/>
    <n v="5503"/>
    <x v="1"/>
  </r>
  <r>
    <s v="L-400-0400"/>
    <s v="RBS Current Account (Lottery)"/>
    <s v="08"/>
    <s v="AP-PY"/>
    <x v="107"/>
    <s v="000000006628"/>
    <n v="1421"/>
    <s v="5643-64"/>
    <n v="0"/>
    <n v="4500"/>
    <s v="G100579-Gordon Meade"/>
    <n v="-4500"/>
    <n v="4500"/>
    <x v="1"/>
    <n v="4500"/>
    <s v="G"/>
    <s v="Gordon Meade"/>
    <s v="G - Gordon Meade"/>
    <x v="1795"/>
    <x v="0"/>
    <s v="Lottery"/>
    <x v="1"/>
    <b v="0"/>
    <n v="4500"/>
    <x v="1"/>
  </r>
  <r>
    <s v="L-400-0400"/>
    <s v="RBS Current Account (Lottery)"/>
    <s v="08"/>
    <s v="AP-PY"/>
    <x v="107"/>
    <s v="000000006629"/>
    <n v="1421"/>
    <s v="5643-65"/>
    <n v="0"/>
    <n v="7500"/>
    <s v="G100580-Firebrand Theatre Company"/>
    <n v="-7500"/>
    <n v="7500"/>
    <x v="1"/>
    <n v="7500"/>
    <s v="G"/>
    <s v="Firebrand Theatre Company"/>
    <s v="G - Firebrand Theatre Company"/>
    <x v="1796"/>
    <x v="0"/>
    <s v="Lottery"/>
    <x v="1"/>
    <b v="0"/>
    <n v="10000"/>
    <x v="1"/>
  </r>
  <r>
    <s v="L-400-0400"/>
    <s v="RBS Current Account (Lottery)"/>
    <s v="08"/>
    <s v="AP-PY"/>
    <x v="107"/>
    <s v="000000006630"/>
    <n v="1421"/>
    <s v="5643-66"/>
    <n v="0"/>
    <n v="3750"/>
    <s v="G100581-Kate Anians"/>
    <n v="-3750"/>
    <n v="3750"/>
    <x v="1"/>
    <n v="3750"/>
    <s v="G"/>
    <s v="Kate Anians"/>
    <s v="G - Kate Anians"/>
    <x v="1797"/>
    <x v="0"/>
    <s v="Lottery"/>
    <x v="1"/>
    <b v="0"/>
    <n v="3750"/>
    <x v="1"/>
  </r>
  <r>
    <s v="L-400-0400"/>
    <s v="RBS Current Account (Lottery)"/>
    <s v="08"/>
    <s v="AP-PY"/>
    <x v="107"/>
    <s v="000000006631"/>
    <n v="1421"/>
    <s v="5643-67"/>
    <n v="0"/>
    <n v="24735"/>
    <s v="G100582-ConFAB"/>
    <n v="-24735"/>
    <n v="24735"/>
    <x v="1"/>
    <n v="24735"/>
    <s v="G"/>
    <s v="ConFAB"/>
    <s v="G - ConFAB"/>
    <x v="1798"/>
    <x v="0"/>
    <s v="Lottery"/>
    <x v="1"/>
    <b v="0"/>
    <n v="24735"/>
    <x v="1"/>
  </r>
  <r>
    <s v="L-400-0400"/>
    <s v="RBS Current Account (Lottery)"/>
    <s v="08"/>
    <s v="AP-PY"/>
    <x v="107"/>
    <s v="000000006632"/>
    <n v="1421"/>
    <s v="5643-68"/>
    <n v="0"/>
    <n v="11250"/>
    <s v="G100583-Ellie Harrison"/>
    <n v="-11250"/>
    <n v="11250"/>
    <x v="1"/>
    <n v="11250"/>
    <s v="G"/>
    <s v="Ellie Harrison"/>
    <s v="G - Ellie Harrison"/>
    <x v="1799"/>
    <x v="0"/>
    <s v="Lottery"/>
    <x v="1"/>
    <b v="0"/>
    <n v="11250"/>
    <x v="1"/>
  </r>
  <r>
    <s v="L-400-0400"/>
    <s v="RBS Current Account (Lottery)"/>
    <s v="08"/>
    <s v="AP-PY"/>
    <x v="107"/>
    <s v="000000006633"/>
    <n v="1421"/>
    <s v="5643-69"/>
    <n v="0"/>
    <n v="29700"/>
    <s v="IABE005-Aberdeen Performing Arts"/>
    <n v="-29700"/>
    <n v="29700"/>
    <x v="1"/>
    <n v="29700"/>
    <s v="I"/>
    <s v="Aberdeen Performing Arts"/>
    <s v="I - Aberdeen Performing Arts"/>
    <x v="1294"/>
    <x v="0"/>
    <s v="Lottery"/>
    <x v="1"/>
    <b v="1"/>
    <n v="212497.96"/>
    <x v="0"/>
  </r>
  <r>
    <s v="L-400-0400"/>
    <s v="RBS Current Account (Lottery)"/>
    <s v="08"/>
    <s v="AP-PY"/>
    <x v="107"/>
    <s v="000000006634"/>
    <n v="1421"/>
    <s v="5643-70"/>
    <n v="0"/>
    <n v="17291.37"/>
    <s v="IATL001-ATLAS Arts"/>
    <n v="-17291.37"/>
    <n v="17291.37"/>
    <x v="1"/>
    <n v="17291.37"/>
    <s v="I"/>
    <s v="ATLAS Arts"/>
    <s v="I - ATLAS Arts"/>
    <x v="1800"/>
    <x v="0"/>
    <s v="Lottery"/>
    <x v="1"/>
    <b v="0"/>
    <n v="20491.37"/>
    <x v="1"/>
  </r>
  <r>
    <s v="L-400-0400"/>
    <s v="RBS Current Account (Lottery)"/>
    <s v="08"/>
    <s v="AP-PY"/>
    <x v="107"/>
    <s v="000000006635"/>
    <n v="1421"/>
    <s v="5643-71"/>
    <n v="0"/>
    <n v="3375"/>
    <s v="IDUN001-Dundee City Council"/>
    <n v="-3375"/>
    <n v="3375"/>
    <x v="1"/>
    <n v="3375"/>
    <s v="I"/>
    <s v="Dundee City Council"/>
    <s v="I - Dundee City Council"/>
    <x v="891"/>
    <x v="0"/>
    <s v="Lottery"/>
    <x v="1"/>
    <b v="0"/>
    <n v="470019"/>
    <x v="0"/>
  </r>
  <r>
    <s v="L-400-0400"/>
    <s v="RBS Current Account (Lottery)"/>
    <s v="08"/>
    <s v="AP-PY"/>
    <x v="107"/>
    <s v="000000006636"/>
    <n v="1421"/>
    <s v="5643-72"/>
    <n v="0"/>
    <n v="5250"/>
    <s v="IFAB001-Fable Pictures"/>
    <n v="-5250"/>
    <n v="5250"/>
    <x v="1"/>
    <n v="5250"/>
    <s v="I"/>
    <s v="Fable Pictures"/>
    <s v="I - Fable Pictures"/>
    <x v="1402"/>
    <x v="0"/>
    <s v="Lottery"/>
    <x v="1"/>
    <b v="0"/>
    <n v="11000"/>
    <x v="1"/>
  </r>
  <r>
    <s v="L-400-0400"/>
    <s v="RBS Current Account (Lottery)"/>
    <s v="08"/>
    <s v="AP-PY"/>
    <x v="107"/>
    <s v="000000006637"/>
    <n v="1421"/>
    <s v="5643-73"/>
    <n v="0"/>
    <n v="1250"/>
    <s v="IGRE004-Greg Sinclair"/>
    <n v="-1250"/>
    <n v="1250"/>
    <x v="1"/>
    <n v="1250"/>
    <s v="I"/>
    <s v="Greg Sinclair"/>
    <s v="I - Greg Sinclair"/>
    <x v="1801"/>
    <x v="0"/>
    <s v="Lottery"/>
    <x v="1"/>
    <b v="0"/>
    <n v="1250"/>
    <x v="1"/>
  </r>
  <r>
    <s v="L-400-0400"/>
    <s v="RBS Current Account (Lottery)"/>
    <s v="08"/>
    <s v="AP-PY"/>
    <x v="107"/>
    <s v="000000006638"/>
    <n v="1421"/>
    <s v="5643-74"/>
    <n v="0"/>
    <n v="24918"/>
    <s v="IHER002-Heriot Watt University"/>
    <n v="-24918"/>
    <n v="24918"/>
    <x v="1"/>
    <n v="24918"/>
    <s v="I"/>
    <s v="Heriot Watt University"/>
    <s v="I - Heriot Watt University"/>
    <x v="387"/>
    <x v="0"/>
    <s v="Lottery"/>
    <x v="1"/>
    <b v="0"/>
    <n v="28653"/>
    <x v="0"/>
  </r>
  <r>
    <s v="L-400-0400"/>
    <s v="RBS Current Account (Lottery)"/>
    <s v="08"/>
    <s v="AP-PY"/>
    <x v="107"/>
    <s v="000000006639"/>
    <n v="1421"/>
    <s v="5643-75"/>
    <n v="0"/>
    <n v="125000"/>
    <s v="ILEI003-Leisure and Culture Dundee"/>
    <n v="-125000"/>
    <n v="125000"/>
    <x v="1"/>
    <n v="125000"/>
    <s v="I"/>
    <s v="Leisure and Culture Dundee"/>
    <s v="I - Leisure and Culture Dundee"/>
    <x v="816"/>
    <x v="0"/>
    <s v="Lottery"/>
    <x v="1"/>
    <b v="1"/>
    <n v="134500"/>
    <x v="0"/>
  </r>
  <r>
    <s v="L-400-0400"/>
    <s v="RBS Current Account (Lottery)"/>
    <s v="08"/>
    <s v="AP-PY"/>
    <x v="107"/>
    <s v="000000006640"/>
    <n v="1421"/>
    <s v="5643-76"/>
    <n v="0"/>
    <n v="1000"/>
    <s v="ILOC001-Lochalsh Arts Network   (Mary McBeth)"/>
    <n v="-1000"/>
    <n v="1000"/>
    <x v="1"/>
    <n v="1000"/>
    <s v="I"/>
    <s v="Lochalsh Arts Network (Mary McBeth)"/>
    <s v="I - Lochalsh Arts Network (Mary McBeth)"/>
    <x v="1802"/>
    <x v="0"/>
    <s v="Lottery"/>
    <x v="1"/>
    <b v="0"/>
    <n v="1000"/>
    <x v="1"/>
  </r>
  <r>
    <s v="L-400-0400"/>
    <s v="RBS Current Account (Lottery)"/>
    <s v="08"/>
    <s v="AP-PY"/>
    <x v="107"/>
    <s v="000000006641"/>
    <n v="1421"/>
    <s v="5643-77"/>
    <n v="0"/>
    <n v="500"/>
    <s v="ISCO036-Scottish Jazz Federation"/>
    <n v="-500"/>
    <n v="500"/>
    <x v="1"/>
    <n v="500"/>
    <s v="I"/>
    <s v="Scottish Jazz Federation"/>
    <s v="I - Scottish Jazz Federation"/>
    <x v="289"/>
    <x v="0"/>
    <s v="Lottery"/>
    <x v="1"/>
    <b v="0"/>
    <n v="4250"/>
    <x v="1"/>
  </r>
  <r>
    <s v="L-400-0400"/>
    <s v="RBS Current Account (Lottery)"/>
    <s v="08"/>
    <s v="AP-PY"/>
    <x v="107"/>
    <s v="000000006642"/>
    <n v="1421"/>
    <s v="5643-78"/>
    <n v="0"/>
    <n v="140000"/>
    <s v="ISFC001-Scottish Film Consortium (SFC)"/>
    <n v="-140000"/>
    <n v="140000"/>
    <x v="1"/>
    <n v="140000"/>
    <s v="I"/>
    <s v="Scottish Film Consortium (SFC)"/>
    <s v="I - Scottish Film Consortium (SFC)"/>
    <x v="1803"/>
    <x v="0"/>
    <s v="Lottery"/>
    <x v="1"/>
    <b v="1"/>
    <n v="140000"/>
    <x v="0"/>
  </r>
  <r>
    <s v="L-400-0400"/>
    <s v="RBS Current Account (Lottery)"/>
    <s v="08"/>
    <s v="AP-PY"/>
    <x v="107"/>
    <s v="000000006643"/>
    <n v="1421"/>
    <s v="5643-79"/>
    <n v="0"/>
    <n v="1546.87"/>
    <s v="ITHE023-The Work Room"/>
    <n v="-1546.87"/>
    <n v="1546.87"/>
    <x v="1"/>
    <n v="1546.87"/>
    <s v="I"/>
    <s v="The Work Room"/>
    <s v="I - The Work Room"/>
    <x v="1544"/>
    <x v="0"/>
    <s v="Lottery"/>
    <x v="1"/>
    <b v="0"/>
    <n v="14046.869999999999"/>
    <x v="1"/>
  </r>
  <r>
    <s v="L-400-0400"/>
    <s v="RBS Current Account (Lottery)"/>
    <s v="08"/>
    <s v="AP-PY"/>
    <x v="107"/>
    <s v="000000006644"/>
    <n v="1421"/>
    <s v="5643-80"/>
    <n v="0"/>
    <n v="23296"/>
    <s v="ITIM001-Timespan"/>
    <n v="-23296"/>
    <n v="23296"/>
    <x v="1"/>
    <n v="23296"/>
    <s v="I"/>
    <s v="Timespan"/>
    <s v="I - Timespan"/>
    <x v="1036"/>
    <x v="0"/>
    <s v="Lottery"/>
    <x v="1"/>
    <b v="0"/>
    <n v="39983"/>
    <x v="0"/>
  </r>
  <r>
    <s v="L-400-0400"/>
    <s v="RBS Current Account (Lottery)"/>
    <s v="08"/>
    <s v="AP-PY"/>
    <x v="107"/>
    <s v="000000006645"/>
    <n v="1421"/>
    <s v="5643-81"/>
    <n v="0"/>
    <n v="20000"/>
    <s v="ITOM005-Tommy's Honor Productions Ltd"/>
    <n v="-20000"/>
    <n v="20000"/>
    <x v="1"/>
    <n v="20000"/>
    <s v="I"/>
    <s v="Tommy's Honor Productions Ltd"/>
    <s v="I - Tommy's Honor Productions Ltd"/>
    <x v="1410"/>
    <x v="0"/>
    <s v="Lottery"/>
    <x v="1"/>
    <b v="0"/>
    <n v="380000"/>
    <x v="0"/>
  </r>
  <r>
    <s v="L-400-0400"/>
    <s v="RBS Current Account (Lottery)"/>
    <s v="08"/>
    <s v="AP-PY"/>
    <x v="107"/>
    <s v="000000006646"/>
    <n v="1421"/>
    <s v="5643-82"/>
    <n v="0"/>
    <n v="375"/>
    <s v="IWIL006-Wilma Smith"/>
    <n v="-375"/>
    <n v="375"/>
    <x v="1"/>
    <n v="375"/>
    <s v="I"/>
    <s v="Wilma Smith"/>
    <s v="I - Wilma Smith"/>
    <x v="1804"/>
    <x v="0"/>
    <s v="Lottery"/>
    <x v="1"/>
    <b v="0"/>
    <n v="500"/>
    <x v="1"/>
  </r>
  <r>
    <s v="L-400-0400"/>
    <s v="RBS Current Account (Lottery)"/>
    <s v="08"/>
    <s v="AP-PY"/>
    <x v="107"/>
    <s v="000000006648"/>
    <n v="1421"/>
    <s v="5643-83"/>
    <n v="0"/>
    <n v="1133.4000000000001"/>
    <s v="THUD100-Hub Events Ltd"/>
    <n v="-1133.4000000000001"/>
    <n v="1133.4000000000001"/>
    <x v="1"/>
    <n v="1133.4000000000001"/>
    <s v="T"/>
    <s v="Hub Events Ltd"/>
    <s v="T - Hub Events Ltd"/>
    <x v="1805"/>
    <x v="0"/>
    <s v="Lottery"/>
    <x v="2"/>
    <b v="0"/>
    <n v="1217.4000000000001"/>
    <x v="1"/>
  </r>
  <r>
    <s v="L-400-0400"/>
    <s v="RBS Current Account (Lottery)"/>
    <s v="08"/>
    <s v="AP-PY"/>
    <x v="107"/>
    <s v="000000006649"/>
    <n v="1421"/>
    <s v="5643-84"/>
    <n v="0"/>
    <n v="2500"/>
    <s v="TMAR111-Martin Clark"/>
    <n v="-2500"/>
    <n v="2500"/>
    <x v="1"/>
    <n v="2500"/>
    <s v="T"/>
    <s v="Martin Clark"/>
    <s v="T - Martin Clark"/>
    <x v="1304"/>
    <x v="31"/>
    <s v="Lottery"/>
    <x v="2"/>
    <b v="0"/>
    <n v="27500"/>
    <x v="0"/>
  </r>
  <r>
    <s v="L-400-0400"/>
    <s v="RBS Current Account (Lottery)"/>
    <s v="08"/>
    <s v="AP-PY"/>
    <x v="107"/>
    <s v="000000006650"/>
    <n v="1421"/>
    <s v="5643-85"/>
    <n v="0"/>
    <n v="1274.4000000000001"/>
    <s v="TNAT105-National Heritage Memorial fund"/>
    <n v="-1274.4000000000001"/>
    <n v="1274.4000000000001"/>
    <x v="1"/>
    <n v="1274.4000000000001"/>
    <s v="T"/>
    <s v="National Heritage Memorial fund"/>
    <s v="T - National Heritage Memorial fund"/>
    <x v="1806"/>
    <x v="0"/>
    <s v="Lottery"/>
    <x v="2"/>
    <b v="0"/>
    <n v="2213.9700000000003"/>
    <x v="1"/>
  </r>
  <r>
    <s v="L-400-0400"/>
    <s v="RBS Current Account (Lottery)"/>
    <s v="08"/>
    <s v="AP-PY"/>
    <x v="107"/>
    <s v="000000006651"/>
    <n v="1421"/>
    <s v="5643-86"/>
    <n v="0"/>
    <n v="1000"/>
    <s v="TSDI100-Screenmedia Design Ltd"/>
    <n v="-1000"/>
    <n v="1000"/>
    <x v="1"/>
    <n v="1000"/>
    <s v="T"/>
    <s v="Screenmedia Design Ltd"/>
    <s v="T - Screenmedia Design Ltd"/>
    <x v="1807"/>
    <x v="0"/>
    <s v="Lottery"/>
    <x v="2"/>
    <b v="0"/>
    <n v="1750"/>
    <x v="1"/>
  </r>
  <r>
    <s v="L-400-0400"/>
    <s v="RBS Current Account (Lottery)"/>
    <s v="08"/>
    <s v="AR-PY"/>
    <x v="102"/>
    <s v="WHAT WE DID ON OUR"/>
    <n v="1405"/>
    <s v="5627-1"/>
    <n v="973.43"/>
    <n v="0"/>
    <s v="TSTI100-Stichting Freeway Custody"/>
    <n v="973.43"/>
    <n v="973.43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08"/>
    <s v="AR-PY"/>
    <x v="180"/>
    <s v="RBSSE2I05444790"/>
    <n v="1423"/>
    <s v="5646-1"/>
    <n v="2839.32"/>
    <n v="0"/>
    <s v="TSTI100-Stichting Freeway Custody"/>
    <n v="2839.32"/>
    <n v="2839.32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08"/>
    <s v="AR-PY"/>
    <x v="110"/>
    <s v="RBS55CI30493338"/>
    <n v="1424"/>
    <s v="5647-1"/>
    <n v="2327327.89"/>
    <n v="0"/>
    <s v="TNAT100-National Lottery Distribution Fund"/>
    <n v="2327327.89"/>
    <n v="2327327.89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08"/>
    <s v="AR-PY"/>
    <x v="181"/>
    <s v="RBSSE2105459879"/>
    <n v="1427"/>
    <s v="5651-1"/>
    <n v="1688.51"/>
    <n v="0"/>
    <s v="TSTI100-Stichting Freeway Custody"/>
    <n v="1688.51"/>
    <n v="1688.51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08"/>
    <s v="AR-PY"/>
    <x v="182"/>
    <s v="000026"/>
    <n v="1428"/>
    <s v="5652-1"/>
    <n v="1313"/>
    <n v="0"/>
    <s v="TANT100-An Talla Solais"/>
    <n v="1313"/>
    <n v="1313"/>
    <x v="0"/>
    <n v="0"/>
    <s v="T"/>
    <s v="An Talla Solais"/>
    <s v="T - An Talla Solais"/>
    <x v="1808"/>
    <x v="0"/>
    <s v="Lottery"/>
    <x v="2"/>
    <b v="0"/>
    <n v="0"/>
    <x v="1"/>
  </r>
  <r>
    <s v="L-400-0400"/>
    <s v="RBS Current Account (Lottery)"/>
    <s v="08"/>
    <s v="BK-EN"/>
    <x v="113"/>
    <m/>
    <n v="1394"/>
    <s v="5617-1"/>
    <n v="0"/>
    <n v="10769.2"/>
    <m/>
    <n v="-10769.2"/>
    <n v="10769.2"/>
    <x v="1"/>
    <n v="10769.2"/>
    <s v=""/>
    <e v="#VALUE!"/>
    <e v="#VALUE!"/>
    <x v="0"/>
    <x v="0"/>
    <s v="Lottery"/>
    <x v="3"/>
    <b v="0"/>
    <n v="334393.72000000003"/>
    <x v="0"/>
  </r>
  <r>
    <s v="L-400-0400"/>
    <s v="RBS Current Account (Lottery)"/>
    <s v="08"/>
    <s v="BK-EN"/>
    <x v="113"/>
    <m/>
    <n v="1396"/>
    <s v="5618-1"/>
    <n v="0"/>
    <n v="3.5"/>
    <m/>
    <n v="-3.5"/>
    <n v="3.5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8"/>
    <s v="BK-EN"/>
    <x v="112"/>
    <m/>
    <n v="1419"/>
    <s v="5642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8"/>
    <s v="BK-EN"/>
    <x v="109"/>
    <m/>
    <n v="1426"/>
    <s v="5649-1"/>
    <n v="0.44"/>
    <n v="0"/>
    <m/>
    <n v="0.44"/>
    <n v="0.44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8"/>
    <s v="GL-JE"/>
    <x v="113"/>
    <s v="Cinekid payment recharge"/>
    <n v="1397"/>
    <s v="5619-1"/>
    <n v="0"/>
    <n v="1981.07"/>
    <s v="(Dr L-500-0695)"/>
    <n v="-1981.07"/>
    <n v="1981.07"/>
    <x v="0"/>
    <n v="0"/>
    <s v="("/>
    <s v="500-0695)"/>
    <s v="( - 500-0695)"/>
    <x v="0"/>
    <x v="0"/>
    <s v="Lottery"/>
    <x v="3"/>
    <b v="0"/>
    <n v="334393.72000000003"/>
    <x v="0"/>
  </r>
  <r>
    <s v="L-400-0400"/>
    <s v="RBS Current Account (Lottery)"/>
    <s v="08"/>
    <s v="GL-JE"/>
    <x v="113"/>
    <s v="Cinekid payment recharge"/>
    <n v="1397"/>
    <s v="5619-2"/>
    <n v="1981.07"/>
    <n v="0"/>
    <s v="(Cr L-500-0695)"/>
    <n v="1981.07"/>
    <n v="1981.07"/>
    <x v="0"/>
    <n v="0"/>
    <s v="("/>
    <s v="500-0695)"/>
    <s v="( - 500-0695)"/>
    <x v="0"/>
    <x v="0"/>
    <s v="Lottery"/>
    <x v="3"/>
    <b v="0"/>
    <n v="334393.72000000003"/>
    <x v="0"/>
  </r>
  <r>
    <s v="L-400-0400"/>
    <s v="RBS Current Account (Lottery)"/>
    <s v="08"/>
    <s v="GL-JE"/>
    <x v="113"/>
    <s v="Cinekid payment recharge"/>
    <n v="1397"/>
    <s v="5619-3"/>
    <n v="1981.07"/>
    <n v="0"/>
    <s v="(Cr L-098-9244)"/>
    <n v="1981.07"/>
    <n v="1981.07"/>
    <x v="0"/>
    <n v="0"/>
    <s v="("/>
    <s v="098-9244)"/>
    <s v="( - 098-9244)"/>
    <x v="0"/>
    <x v="0"/>
    <s v="Lottery"/>
    <x v="3"/>
    <b v="0"/>
    <n v="334393.72000000003"/>
    <x v="0"/>
  </r>
  <r>
    <s v="L-400-0400"/>
    <s v="RBS Current Account (Lottery)"/>
    <s v="09"/>
    <s v="AP-PY"/>
    <x v="114"/>
    <s v="000000006652"/>
    <n v="1436"/>
    <s v="5653-38"/>
    <n v="0"/>
    <n v="9000"/>
    <s v="G100012-Shetland Folk Festival Society"/>
    <n v="-9000"/>
    <n v="9000"/>
    <x v="1"/>
    <n v="9000"/>
    <s v="G"/>
    <s v="Shetland Folk Festival Society"/>
    <s v="G - Shetland Folk Festival Society"/>
    <x v="1809"/>
    <x v="0"/>
    <s v="Lottery"/>
    <x v="1"/>
    <b v="0"/>
    <n v="9000"/>
    <x v="1"/>
  </r>
  <r>
    <s v="L-400-0400"/>
    <s v="RBS Current Account (Lottery)"/>
    <s v="09"/>
    <s v="AP-PY"/>
    <x v="114"/>
    <s v="000000006653"/>
    <n v="1436"/>
    <s v="5653-39"/>
    <n v="0"/>
    <n v="2500"/>
    <s v="G100038-Perth Festival of the Arts Ltd"/>
    <n v="-2500"/>
    <n v="2500"/>
    <x v="1"/>
    <n v="2500"/>
    <s v="G"/>
    <s v="Perth Festival of the Arts Ltd"/>
    <s v="G - Perth Festival of the Arts Ltd"/>
    <x v="1810"/>
    <x v="0"/>
    <s v="Lottery"/>
    <x v="1"/>
    <b v="0"/>
    <n v="10117"/>
    <x v="1"/>
  </r>
  <r>
    <s v="L-400-0400"/>
    <s v="RBS Current Account (Lottery)"/>
    <s v="09"/>
    <s v="AP-PY"/>
    <x v="114"/>
    <s v="000000006654"/>
    <n v="1436"/>
    <s v="5653-40"/>
    <n v="0"/>
    <n v="606"/>
    <s v="G100075-Jim Pattison"/>
    <n v="-606"/>
    <n v="606"/>
    <x v="1"/>
    <n v="606"/>
    <s v="G"/>
    <s v="Jim Pattison"/>
    <s v="G - Jim Pattison"/>
    <x v="1811"/>
    <x v="0"/>
    <s v="Lottery"/>
    <x v="1"/>
    <b v="0"/>
    <n v="606"/>
    <x v="1"/>
  </r>
  <r>
    <s v="L-400-0400"/>
    <s v="RBS Current Account (Lottery)"/>
    <s v="09"/>
    <s v="AP-PY"/>
    <x v="114"/>
    <s v="000000006655"/>
    <n v="1436"/>
    <s v="5653-41"/>
    <n v="0"/>
    <n v="2000"/>
    <s v="G100262-Mull of Kintyre Music and Arts Association"/>
    <n v="-2000"/>
    <n v="2000"/>
    <x v="1"/>
    <n v="2000"/>
    <s v="G"/>
    <s v="Mull of Kintyre Music and Arts Association"/>
    <s v="G - Mull of Kintyre Music and Arts Association"/>
    <x v="1149"/>
    <x v="0"/>
    <s v="Lottery"/>
    <x v="1"/>
    <b v="0"/>
    <n v="8000"/>
    <x v="1"/>
  </r>
  <r>
    <s v="L-400-0400"/>
    <s v="RBS Current Account (Lottery)"/>
    <s v="09"/>
    <s v="AP-PY"/>
    <x v="114"/>
    <s v="000000006656"/>
    <n v="1436"/>
    <s v="5653-42"/>
    <n v="0"/>
    <n v="11250"/>
    <s v="G100265-Africa in Motion"/>
    <n v="-11250"/>
    <n v="11250"/>
    <x v="1"/>
    <n v="11250"/>
    <s v="G"/>
    <s v="Africa in Motion"/>
    <s v="G - Africa in Motion"/>
    <x v="1152"/>
    <x v="0"/>
    <s v="Lottery"/>
    <x v="1"/>
    <b v="0"/>
    <n v="45000"/>
    <x v="0"/>
  </r>
  <r>
    <s v="L-400-0400"/>
    <s v="RBS Current Account (Lottery)"/>
    <s v="09"/>
    <s v="AP-PY"/>
    <x v="114"/>
    <s v="000000006657"/>
    <n v="1436"/>
    <s v="5653-43"/>
    <n v="0"/>
    <n v="1062"/>
    <s v="G100270-Flore Cosquer"/>
    <n v="-1062"/>
    <n v="1062"/>
    <x v="1"/>
    <n v="1062"/>
    <s v="G"/>
    <s v="Flore Cosquer"/>
    <s v="G - Flore Cosquer"/>
    <x v="1157"/>
    <x v="0"/>
    <s v="Lottery"/>
    <x v="1"/>
    <b v="0"/>
    <n v="5187"/>
    <x v="1"/>
  </r>
  <r>
    <s v="L-400-0400"/>
    <s v="RBS Current Account (Lottery)"/>
    <s v="09"/>
    <s v="AP-PY"/>
    <x v="114"/>
    <s v="000000006658"/>
    <n v="1436"/>
    <s v="5653-44"/>
    <n v="0"/>
    <n v="5406"/>
    <s v="G100285-Borders Book Festival"/>
    <n v="-5406"/>
    <n v="5406"/>
    <x v="1"/>
    <n v="5406"/>
    <s v="G"/>
    <s v="Borders Book Festival"/>
    <s v="G - Borders Book Festival"/>
    <x v="1225"/>
    <x v="0"/>
    <s v="Lottery"/>
    <x v="1"/>
    <b v="0"/>
    <n v="21625"/>
    <x v="1"/>
  </r>
  <r>
    <s v="L-400-0400"/>
    <s v="RBS Current Account (Lottery)"/>
    <s v="09"/>
    <s v="AP-PY"/>
    <x v="114"/>
    <s v="000000006659"/>
    <n v="1436"/>
    <s v="5653-45"/>
    <n v="0"/>
    <n v="3750"/>
    <s v="G100288-Associazione Pisa Book Festival"/>
    <n v="-3750"/>
    <n v="3750"/>
    <x v="1"/>
    <n v="3750"/>
    <s v="G"/>
    <s v="Associazione Pisa Book Festival"/>
    <s v="G - Associazione Pisa Book Festival"/>
    <x v="1228"/>
    <x v="0"/>
    <s v="Lottery"/>
    <x v="1"/>
    <b v="0"/>
    <n v="15000"/>
    <x v="1"/>
  </r>
  <r>
    <s v="L-400-0400"/>
    <s v="RBS Current Account (Lottery)"/>
    <s v="09"/>
    <s v="AP-PY"/>
    <x v="114"/>
    <s v="000000006660"/>
    <n v="1436"/>
    <s v="5653-46"/>
    <n v="0"/>
    <n v="880"/>
    <s v="G100407-Leighton Jones"/>
    <n v="-880"/>
    <n v="880"/>
    <x v="1"/>
    <n v="880"/>
    <s v="G"/>
    <s v="Leighton Jones"/>
    <s v="G - Leighton Jones"/>
    <x v="1480"/>
    <x v="0"/>
    <s v="Lottery"/>
    <x v="1"/>
    <b v="0"/>
    <n v="3519"/>
    <x v="1"/>
  </r>
  <r>
    <s v="L-400-0400"/>
    <s v="RBS Current Account (Lottery)"/>
    <s v="09"/>
    <s v="AP-PY"/>
    <x v="114"/>
    <s v="000000006661"/>
    <n v="1436"/>
    <s v="5653-47"/>
    <n v="0"/>
    <n v="2139.0500000000002"/>
    <s v="G100439-Garioch Jazz Club"/>
    <n v="-2139.0500000000002"/>
    <n v="2139.0500000000002"/>
    <x v="1"/>
    <n v="2139.0500000000002"/>
    <s v="G"/>
    <s v="Garioch Jazz Club"/>
    <s v="G - Garioch Jazz Club"/>
    <x v="1536"/>
    <x v="0"/>
    <s v="Lottery"/>
    <x v="1"/>
    <b v="0"/>
    <n v="9639.0499999999993"/>
    <x v="1"/>
  </r>
  <r>
    <s v="L-400-0400"/>
    <s v="RBS Current Account (Lottery)"/>
    <s v="09"/>
    <s v="AP-PY"/>
    <x v="114"/>
    <s v="000000006662"/>
    <n v="1436"/>
    <s v="5653-48"/>
    <n v="0"/>
    <n v="1728.83"/>
    <s v="G100458-Shane Connolly"/>
    <n v="-1728.83"/>
    <n v="1728.83"/>
    <x v="1"/>
    <n v="1728.83"/>
    <s v="G"/>
    <s v="Shane Connolly"/>
    <s v="G - Shane Connolly"/>
    <x v="1569"/>
    <x v="0"/>
    <s v="Lottery"/>
    <x v="1"/>
    <b v="0"/>
    <n v="7986.83"/>
    <x v="1"/>
  </r>
  <r>
    <s v="L-400-0400"/>
    <s v="RBS Current Account (Lottery)"/>
    <s v="09"/>
    <s v="AP-PY"/>
    <x v="114"/>
    <s v="000000006663"/>
    <n v="1436"/>
    <s v="5653-49"/>
    <n v="0"/>
    <n v="963"/>
    <s v="G100490-Daniel Allison"/>
    <n v="-963"/>
    <n v="963"/>
    <x v="1"/>
    <n v="963"/>
    <s v="G"/>
    <s v="Daniel Allison"/>
    <s v="G - Daniel Allison"/>
    <x v="1643"/>
    <x v="0"/>
    <s v="Lottery"/>
    <x v="1"/>
    <b v="0"/>
    <n v="3853"/>
    <x v="1"/>
  </r>
  <r>
    <s v="L-400-0400"/>
    <s v="RBS Current Account (Lottery)"/>
    <s v="09"/>
    <s v="AP-PY"/>
    <x v="114"/>
    <s v="000000006664"/>
    <n v="1436"/>
    <s v="5653-50"/>
    <n v="0"/>
    <n v="13414"/>
    <s v="G100584-Matt Regan"/>
    <n v="-13414"/>
    <n v="13414"/>
    <x v="1"/>
    <n v="13414"/>
    <s v="G"/>
    <s v="Matt Regan"/>
    <s v="G - Matt Regan"/>
    <x v="1812"/>
    <x v="0"/>
    <s v="Lottery"/>
    <x v="1"/>
    <b v="0"/>
    <n v="13414"/>
    <x v="1"/>
  </r>
  <r>
    <s v="L-400-0400"/>
    <s v="RBS Current Account (Lottery)"/>
    <s v="09"/>
    <s v="AP-PY"/>
    <x v="114"/>
    <s v="000000006665"/>
    <n v="1436"/>
    <s v="5653-51"/>
    <n v="0"/>
    <n v="4500"/>
    <s v="G100585-Robert Hubbert"/>
    <n v="-4500"/>
    <n v="4500"/>
    <x v="1"/>
    <n v="4500"/>
    <s v="G"/>
    <s v="Robert Hubbert"/>
    <s v="G - Robert Hubbert"/>
    <x v="1813"/>
    <x v="0"/>
    <s v="Lottery"/>
    <x v="1"/>
    <b v="0"/>
    <n v="4500"/>
    <x v="1"/>
  </r>
  <r>
    <s v="L-400-0400"/>
    <s v="RBS Current Account (Lottery)"/>
    <s v="09"/>
    <s v="AP-PY"/>
    <x v="114"/>
    <s v="000000006666"/>
    <n v="1436"/>
    <s v="5653-52"/>
    <n v="0"/>
    <n v="1125"/>
    <s v="G100586-Icarus Theatre Collective"/>
    <n v="-1125"/>
    <n v="1125"/>
    <x v="1"/>
    <n v="1125"/>
    <s v="G"/>
    <s v="Icarus Theatre Collective"/>
    <s v="G - Icarus Theatre Collective"/>
    <x v="1814"/>
    <x v="0"/>
    <s v="Lottery"/>
    <x v="1"/>
    <b v="0"/>
    <n v="1125"/>
    <x v="1"/>
  </r>
  <r>
    <s v="L-400-0400"/>
    <s v="RBS Current Account (Lottery)"/>
    <s v="09"/>
    <s v="AP-PY"/>
    <x v="114"/>
    <s v="000000006667"/>
    <n v="1436"/>
    <s v="5653-53"/>
    <n v="0"/>
    <n v="39900"/>
    <s v="G100587-North Edinburgh Arts Ltd"/>
    <n v="-39900"/>
    <n v="39900"/>
    <x v="1"/>
    <n v="39900"/>
    <s v="G"/>
    <s v="North Edinburgh Arts Ltd"/>
    <s v="G - North Edinburgh Arts Ltd"/>
    <x v="1815"/>
    <x v="0"/>
    <s v="Lottery"/>
    <x v="1"/>
    <b v="1"/>
    <n v="51150"/>
    <x v="0"/>
  </r>
  <r>
    <s v="L-400-0400"/>
    <s v="RBS Current Account (Lottery)"/>
    <s v="09"/>
    <s v="AP-PY"/>
    <x v="114"/>
    <s v="000000006668"/>
    <n v="1436"/>
    <s v="5653-54"/>
    <n v="0"/>
    <n v="6000"/>
    <s v="G100588-Craig Ward"/>
    <n v="-6000"/>
    <n v="6000"/>
    <x v="1"/>
    <n v="6000"/>
    <s v="G"/>
    <s v="Craig Ward"/>
    <s v="G - Craig Ward"/>
    <x v="1816"/>
    <x v="0"/>
    <s v="Lottery"/>
    <x v="1"/>
    <b v="0"/>
    <n v="6000"/>
    <x v="1"/>
  </r>
  <r>
    <s v="L-400-0400"/>
    <s v="RBS Current Account (Lottery)"/>
    <s v="09"/>
    <s v="AP-PY"/>
    <x v="114"/>
    <s v="000000006669"/>
    <n v="1436"/>
    <s v="5653-55"/>
    <n v="0"/>
    <n v="63000"/>
    <s v="IABE005-Aberdeen Performing Arts"/>
    <n v="-63000"/>
    <n v="63000"/>
    <x v="1"/>
    <n v="63000"/>
    <s v="I"/>
    <s v="Aberdeen Performing Arts"/>
    <s v="I - Aberdeen Performing Arts"/>
    <x v="1294"/>
    <x v="0"/>
    <s v="Lottery"/>
    <x v="1"/>
    <b v="1"/>
    <n v="212497.96"/>
    <x v="0"/>
  </r>
  <r>
    <s v="L-400-0400"/>
    <s v="RBS Current Account (Lottery)"/>
    <s v="09"/>
    <s v="AP-PY"/>
    <x v="114"/>
    <s v="000000006670"/>
    <n v="1436"/>
    <s v="5653-56"/>
    <n v="0"/>
    <n v="13500"/>
    <s v="IBOR005-Borderline Theatre Company"/>
    <n v="-13500"/>
    <n v="13500"/>
    <x v="1"/>
    <n v="13500"/>
    <s v="I"/>
    <s v="Borderline Theatre Company"/>
    <s v="I - Borderline Theatre Company"/>
    <x v="1817"/>
    <x v="0"/>
    <s v="Lottery"/>
    <x v="1"/>
    <b v="0"/>
    <n v="13500"/>
    <x v="1"/>
  </r>
  <r>
    <s v="L-400-0400"/>
    <s v="RBS Current Account (Lottery)"/>
    <s v="09"/>
    <s v="AP-PY"/>
    <x v="114"/>
    <s v="000000006672"/>
    <n v="1436"/>
    <s v="5653-57"/>
    <n v="0"/>
    <n v="9954.76"/>
    <s v="ICOM002-Comar"/>
    <n v="-9954.76"/>
    <n v="9954.76"/>
    <x v="1"/>
    <n v="9954.76"/>
    <s v="I"/>
    <s v="Comar"/>
    <s v="I - Comar"/>
    <x v="1083"/>
    <x v="0"/>
    <s v="Lottery"/>
    <x v="1"/>
    <b v="0"/>
    <n v="97700.849999999991"/>
    <x v="0"/>
  </r>
  <r>
    <s v="L-400-0400"/>
    <s v="RBS Current Account (Lottery)"/>
    <s v="09"/>
    <s v="AP-PY"/>
    <x v="114"/>
    <s v="000000006673"/>
    <n v="1436"/>
    <s v="5653-58"/>
    <n v="0"/>
    <n v="12000"/>
    <s v="IDAV014-David M Hughes"/>
    <n v="-12000"/>
    <n v="12000"/>
    <x v="1"/>
    <n v="12000"/>
    <s v="I"/>
    <s v="David M Hughes"/>
    <s v="I - David M Hughes"/>
    <x v="1165"/>
    <x v="0"/>
    <s v="Lottery"/>
    <x v="1"/>
    <b v="0"/>
    <n v="44000"/>
    <x v="0"/>
  </r>
  <r>
    <s v="L-400-0400"/>
    <s v="RBS Current Account (Lottery)"/>
    <s v="09"/>
    <s v="AP-PY"/>
    <x v="114"/>
    <s v="000000006674"/>
    <n v="1436"/>
    <s v="5653-59"/>
    <n v="0"/>
    <n v="2500"/>
    <s v="IMAR010-Mark Lyken"/>
    <n v="-2500"/>
    <n v="2500"/>
    <x v="1"/>
    <n v="2500"/>
    <s v="I"/>
    <s v="Mark Lyken"/>
    <s v="I - Mark Lyken"/>
    <x v="1818"/>
    <x v="0"/>
    <s v="Lottery"/>
    <x v="1"/>
    <b v="0"/>
    <n v="2500"/>
    <x v="1"/>
  </r>
  <r>
    <s v="L-400-0400"/>
    <s v="RBS Current Account (Lottery)"/>
    <s v="09"/>
    <s v="AP-PY"/>
    <x v="114"/>
    <s v="000000006675"/>
    <n v="1436"/>
    <s v="5653-60"/>
    <n v="0"/>
    <n v="1400"/>
    <s v="IMAT007-Matt Hulse"/>
    <n v="-1400"/>
    <n v="1400"/>
    <x v="1"/>
    <n v="1400"/>
    <s v="I"/>
    <s v="Matt Hulse"/>
    <s v="I - Matt Hulse"/>
    <x v="1819"/>
    <x v="0"/>
    <s v="Lottery"/>
    <x v="1"/>
    <b v="0"/>
    <n v="1400"/>
    <x v="1"/>
  </r>
  <r>
    <s v="L-400-0400"/>
    <s v="RBS Current Account (Lottery)"/>
    <s v="09"/>
    <s v="AP-PY"/>
    <x v="114"/>
    <s v="000000006676"/>
    <n v="1436"/>
    <s v="5653-61"/>
    <n v="0"/>
    <n v="10000"/>
    <s v="IPEO001-People Dancing (ArtWorks Alliance)"/>
    <n v="-10000"/>
    <n v="10000"/>
    <x v="1"/>
    <n v="10000"/>
    <s v="I"/>
    <s v="People Dancing (ArtWorks Alliance)"/>
    <s v="I - People Dancing (ArtWorks Alliance)"/>
    <x v="1820"/>
    <x v="0"/>
    <s v="Lottery"/>
    <x v="1"/>
    <b v="0"/>
    <n v="10000"/>
    <x v="1"/>
  </r>
  <r>
    <s v="L-400-0400"/>
    <s v="RBS Current Account (Lottery)"/>
    <s v="09"/>
    <s v="AP-PY"/>
    <x v="114"/>
    <s v="000000006677"/>
    <n v="1436"/>
    <s v="5653-62"/>
    <n v="0"/>
    <n v="11250"/>
    <s v="IRED002-Red Kite Animation Limited     (Bradley &amp; Bee)"/>
    <n v="-11250"/>
    <n v="11250"/>
    <x v="1"/>
    <n v="11250"/>
    <s v="I"/>
    <s v="Red Kite Animation Limited (Bradley &amp; Bee)"/>
    <s v="I - Red Kite Animation Limited (Bradley &amp; Bee)"/>
    <x v="1821"/>
    <x v="0"/>
    <s v="Lottery"/>
    <x v="1"/>
    <b v="0"/>
    <n v="11250"/>
    <x v="1"/>
  </r>
  <r>
    <s v="L-400-0400"/>
    <s v="RBS Current Account (Lottery)"/>
    <s v="09"/>
    <s v="AP-PY"/>
    <x v="114"/>
    <s v="000000006678"/>
    <n v="1436"/>
    <s v="5653-63"/>
    <n v="0"/>
    <n v="40000"/>
    <s v="ISHE001-Shetland Arts Development Agency"/>
    <n v="-40000"/>
    <n v="40000"/>
    <x v="1"/>
    <n v="40000"/>
    <s v="I"/>
    <s v="Shetland Arts Development Agency"/>
    <s v="I - Shetland Arts Development Agency"/>
    <x v="1276"/>
    <x v="0"/>
    <s v="Lottery"/>
    <x v="1"/>
    <b v="1"/>
    <n v="58563"/>
    <x v="0"/>
  </r>
  <r>
    <s v="L-400-0400"/>
    <s v="RBS Current Account (Lottery)"/>
    <s v="09"/>
    <s v="AP-PY"/>
    <x v="114"/>
    <s v="000000006679"/>
    <n v="1436"/>
    <s v="5653-64"/>
    <n v="0"/>
    <n v="10000"/>
    <s v="ISIG019-Sigma Films"/>
    <n v="-10000"/>
    <n v="10000"/>
    <x v="1"/>
    <n v="10000"/>
    <s v="I"/>
    <s v="Sigma Films"/>
    <s v="I - Sigma Films"/>
    <x v="1099"/>
    <x v="0"/>
    <s v="Lottery"/>
    <x v="1"/>
    <b v="0"/>
    <n v="285930"/>
    <x v="0"/>
  </r>
  <r>
    <s v="L-400-0400"/>
    <s v="RBS Current Account (Lottery)"/>
    <s v="09"/>
    <s v="AP-PY"/>
    <x v="114"/>
    <s v="000000006680"/>
    <n v="1436"/>
    <s v="5653-65"/>
    <n v="0"/>
    <n v="5500"/>
    <s v="ISTI001-Stirling Council"/>
    <n v="-5500"/>
    <n v="5500"/>
    <x v="1"/>
    <n v="5500"/>
    <s v="I"/>
    <s v="Stirling Council"/>
    <s v="I - Stirling Council"/>
    <x v="794"/>
    <x v="0"/>
    <s v="Lottery"/>
    <x v="1"/>
    <b v="0"/>
    <n v="214864"/>
    <x v="0"/>
  </r>
  <r>
    <s v="L-400-0400"/>
    <s v="RBS Current Account (Lottery)"/>
    <s v="09"/>
    <s v="AP-PY"/>
    <x v="114"/>
    <s v="000000006681"/>
    <n v="1436"/>
    <s v="5653-66"/>
    <n v="0"/>
    <n v="68400"/>
    <s v="ITRO002-Tron Theatre Ltd"/>
    <n v="-68400"/>
    <n v="68400"/>
    <x v="1"/>
    <n v="68400"/>
    <s v="I"/>
    <s v="Tron Theatre Ltd"/>
    <s v="I - Tron Theatre Ltd"/>
    <x v="1822"/>
    <x v="0"/>
    <s v="Lottery"/>
    <x v="1"/>
    <b v="1"/>
    <n v="68400"/>
    <x v="0"/>
  </r>
  <r>
    <s v="L-400-0400"/>
    <s v="RBS Current Account (Lottery)"/>
    <s v="09"/>
    <s v="AP-PY"/>
    <x v="114"/>
    <s v="000000006682"/>
    <n v="1436"/>
    <s v="5653-67"/>
    <n v="0"/>
    <n v="258"/>
    <s v="TCRE104-creative england"/>
    <n v="-258"/>
    <n v="258"/>
    <x v="1"/>
    <n v="258"/>
    <s v="T"/>
    <s v="creative england"/>
    <s v="T - creative england"/>
    <x v="1823"/>
    <x v="0"/>
    <s v="Lottery"/>
    <x v="2"/>
    <b v="0"/>
    <n v="258"/>
    <x v="1"/>
  </r>
  <r>
    <s v="L-400-0400"/>
    <s v="RBS Current Account (Lottery)"/>
    <s v="09"/>
    <s v="AP-PY"/>
    <x v="114"/>
    <s v="000000006683"/>
    <n v="1436"/>
    <s v="5653-68"/>
    <n v="0"/>
    <n v="595.5"/>
    <s v="THIL102-Hilary Nicoll"/>
    <n v="-595.5"/>
    <n v="595.5"/>
    <x v="1"/>
    <n v="595.5"/>
    <s v="T"/>
    <s v="Hilary Nicoll"/>
    <s v="T - Hilary Nicoll"/>
    <x v="962"/>
    <x v="0"/>
    <s v="Lottery"/>
    <x v="2"/>
    <b v="0"/>
    <n v="5164.6000000000004"/>
    <x v="1"/>
  </r>
  <r>
    <s v="L-400-0400"/>
    <s v="RBS Current Account (Lottery)"/>
    <s v="09"/>
    <s v="AP-PY"/>
    <x v="114"/>
    <s v="000000006684"/>
    <n v="1436"/>
    <s v="5653-69"/>
    <n v="0"/>
    <n v="84"/>
    <s v="THUD100-Hub Events Ltd"/>
    <n v="-84"/>
    <n v="84"/>
    <x v="1"/>
    <n v="84"/>
    <s v="T"/>
    <s v="Hub Events Ltd"/>
    <s v="T - Hub Events Ltd"/>
    <x v="1805"/>
    <x v="0"/>
    <s v="Lottery"/>
    <x v="2"/>
    <b v="0"/>
    <n v="1217.4000000000001"/>
    <x v="1"/>
  </r>
  <r>
    <s v="L-400-0400"/>
    <s v="RBS Current Account (Lottery)"/>
    <s v="09"/>
    <s v="AP-PY"/>
    <x v="114"/>
    <s v="000000006687"/>
    <n v="1436"/>
    <s v="5653-70"/>
    <n v="0"/>
    <n v="2880"/>
    <s v="TPIN101-Pinsent Masons LLP"/>
    <n v="-2880"/>
    <n v="2880"/>
    <x v="1"/>
    <n v="2880"/>
    <s v="T"/>
    <s v="Pinsent Masons LLP"/>
    <s v="T - Pinsent Masons LLP"/>
    <x v="1145"/>
    <x v="24"/>
    <s v="Lottery"/>
    <x v="2"/>
    <b v="0"/>
    <n v="122180.4"/>
    <x v="0"/>
  </r>
  <r>
    <s v="L-400-0400"/>
    <s v="RBS Current Account (Lottery)"/>
    <s v="09"/>
    <s v="AP-PY"/>
    <x v="114"/>
    <s v="000000006688"/>
    <n v="1436"/>
    <s v="5653-71"/>
    <n v="0"/>
    <n v="750"/>
    <s v="TSDI100-Screenmedia Design Ltd"/>
    <n v="-750"/>
    <n v="750"/>
    <x v="1"/>
    <n v="750"/>
    <s v="T"/>
    <s v="Screenmedia Design Ltd"/>
    <s v="T - Screenmedia Design Ltd"/>
    <x v="1807"/>
    <x v="0"/>
    <s v="Lottery"/>
    <x v="2"/>
    <b v="0"/>
    <n v="1750"/>
    <x v="1"/>
  </r>
  <r>
    <s v="L-400-0400"/>
    <s v="RBS Current Account (Lottery)"/>
    <s v="09"/>
    <s v="AP-PY"/>
    <x v="117"/>
    <s v="000000006689"/>
    <n v="1442"/>
    <s v="5663-37"/>
    <n v="0"/>
    <n v="2367"/>
    <s v="G100038-Perth Festival of the Arts Ltd"/>
    <n v="-2367"/>
    <n v="2367"/>
    <x v="1"/>
    <n v="2367"/>
    <s v="G"/>
    <s v="Perth Festival of the Arts Ltd"/>
    <s v="G - Perth Festival of the Arts Ltd"/>
    <x v="1810"/>
    <x v="0"/>
    <s v="Lottery"/>
    <x v="1"/>
    <b v="0"/>
    <n v="10117"/>
    <x v="1"/>
  </r>
  <r>
    <s v="L-400-0400"/>
    <s v="RBS Current Account (Lottery)"/>
    <s v="09"/>
    <s v="AP-PY"/>
    <x v="117"/>
    <s v="000000006690"/>
    <n v="1442"/>
    <s v="5663-38"/>
    <n v="0"/>
    <n v="500"/>
    <s v="G100044-Rosana Cade"/>
    <n v="-500"/>
    <n v="500"/>
    <x v="1"/>
    <n v="500"/>
    <s v="G"/>
    <s v="Rosana Cade"/>
    <s v="G - Rosana Cade"/>
    <x v="1308"/>
    <x v="0"/>
    <s v="Lottery"/>
    <x v="1"/>
    <b v="0"/>
    <n v="3750"/>
    <x v="1"/>
  </r>
  <r>
    <s v="L-400-0400"/>
    <s v="RBS Current Account (Lottery)"/>
    <s v="09"/>
    <s v="AP-PY"/>
    <x v="117"/>
    <s v="000000006691"/>
    <n v="1442"/>
    <s v="5663-39"/>
    <n v="0"/>
    <n v="15000"/>
    <s v="G100101-South Lanarkshire Council"/>
    <n v="-15000"/>
    <n v="15000"/>
    <x v="1"/>
    <n v="15000"/>
    <s v="G"/>
    <s v="South Lanarkshire Council"/>
    <s v="G - South Lanarkshire Council"/>
    <x v="1824"/>
    <x v="0"/>
    <s v="Lottery"/>
    <x v="1"/>
    <b v="0"/>
    <n v="24325.7"/>
    <x v="1"/>
  </r>
  <r>
    <s v="L-400-0400"/>
    <s v="RBS Current Account (Lottery)"/>
    <s v="09"/>
    <s v="AP-PY"/>
    <x v="117"/>
    <s v="000000006692"/>
    <n v="1442"/>
    <s v="5663-40"/>
    <n v="0"/>
    <n v="6442"/>
    <s v="G100102-An Talla Solais"/>
    <n v="-6442"/>
    <n v="6442"/>
    <x v="1"/>
    <n v="6442"/>
    <s v="G"/>
    <s v="An Talla Solais"/>
    <s v="G - An Talla Solais"/>
    <x v="1825"/>
    <x v="0"/>
    <s v="Lottery"/>
    <x v="1"/>
    <b v="0"/>
    <n v="6442"/>
    <x v="1"/>
  </r>
  <r>
    <s v="L-400-0400"/>
    <s v="RBS Current Account (Lottery)"/>
    <s v="09"/>
    <s v="AP-PY"/>
    <x v="117"/>
    <s v="000000006693"/>
    <n v="1442"/>
    <s v="5663-41"/>
    <n v="0"/>
    <n v="26250"/>
    <s v="G100196-Feisean nan Gaidheal"/>
    <n v="-26250"/>
    <n v="26250"/>
    <x v="1"/>
    <n v="26250"/>
    <s v="G"/>
    <s v="Feisean nan Gaidheal"/>
    <s v="G - Feisean nan Gaidheal"/>
    <x v="1047"/>
    <x v="0"/>
    <s v="Lottery"/>
    <x v="1"/>
    <b v="1"/>
    <n v="529069.21"/>
    <x v="0"/>
  </r>
  <r>
    <s v="L-400-0400"/>
    <s v="RBS Current Account (Lottery)"/>
    <s v="09"/>
    <s v="AP-PY"/>
    <x v="117"/>
    <s v="000000006694"/>
    <n v="1442"/>
    <s v="5663-42"/>
    <n v="0"/>
    <n v="47250"/>
    <s v="G100284-Terra Incognita"/>
    <n v="-47250"/>
    <n v="47250"/>
    <x v="1"/>
    <n v="47250"/>
    <s v="G"/>
    <s v="Terra Incognita"/>
    <s v="G - Terra Incognita"/>
    <x v="1224"/>
    <x v="0"/>
    <s v="Lottery"/>
    <x v="1"/>
    <b v="1"/>
    <n v="58250"/>
    <x v="0"/>
  </r>
  <r>
    <s v="L-400-0400"/>
    <s v="RBS Current Account (Lottery)"/>
    <s v="09"/>
    <s v="AP-PY"/>
    <x v="117"/>
    <s v="000000006695"/>
    <n v="1442"/>
    <s v="5663-43"/>
    <n v="0"/>
    <n v="2000"/>
    <s v="G100335-Gavin Prentice"/>
    <n v="-2000"/>
    <n v="2000"/>
    <x v="1"/>
    <n v="2000"/>
    <s v="G"/>
    <s v="Gavin Prentice"/>
    <s v="G - Gavin Prentice"/>
    <x v="1340"/>
    <x v="0"/>
    <s v="Lottery"/>
    <x v="1"/>
    <b v="0"/>
    <n v="8000"/>
    <x v="1"/>
  </r>
  <r>
    <s v="L-400-0400"/>
    <s v="RBS Current Account (Lottery)"/>
    <s v="09"/>
    <s v="AP-PY"/>
    <x v="117"/>
    <s v="000000006696"/>
    <n v="1442"/>
    <s v="5663-44"/>
    <n v="0"/>
    <n v="200"/>
    <s v="G100339-LeithLate"/>
    <n v="-200"/>
    <n v="200"/>
    <x v="1"/>
    <n v="200"/>
    <s v="G"/>
    <s v="LeithLate"/>
    <s v="G - LeithLate"/>
    <x v="1344"/>
    <x v="0"/>
    <s v="Lottery"/>
    <x v="1"/>
    <b v="0"/>
    <n v="7740"/>
    <x v="1"/>
  </r>
  <r>
    <s v="L-400-0400"/>
    <s v="RBS Current Account (Lottery)"/>
    <s v="09"/>
    <s v="AP-PY"/>
    <x v="117"/>
    <s v="000000006697"/>
    <n v="1442"/>
    <s v="5663-45"/>
    <n v="0"/>
    <n v="250"/>
    <s v="G100362-Katrina Valle"/>
    <n v="-250"/>
    <n v="250"/>
    <x v="1"/>
    <n v="250"/>
    <s v="G"/>
    <s v="Katrina Valle"/>
    <s v="G - Katrina Valle"/>
    <x v="1396"/>
    <x v="0"/>
    <s v="Lottery"/>
    <x v="1"/>
    <b v="0"/>
    <n v="1000"/>
    <x v="1"/>
  </r>
  <r>
    <s v="L-400-0400"/>
    <s v="RBS Current Account (Lottery)"/>
    <s v="09"/>
    <s v="AP-PY"/>
    <x v="117"/>
    <s v="000000006698"/>
    <n v="1442"/>
    <s v="5663-46"/>
    <n v="0"/>
    <n v="1500"/>
    <s v="G100413-Sam Rowe"/>
    <n v="-1500"/>
    <n v="1500"/>
    <x v="1"/>
    <n v="1500"/>
    <s v="G"/>
    <s v="Sam Rowe"/>
    <s v="G - Sam Rowe"/>
    <x v="1488"/>
    <x v="0"/>
    <s v="Lottery"/>
    <x v="1"/>
    <b v="0"/>
    <n v="6000"/>
    <x v="1"/>
  </r>
  <r>
    <s v="L-400-0400"/>
    <s v="RBS Current Account (Lottery)"/>
    <s v="09"/>
    <s v="AP-PY"/>
    <x v="117"/>
    <s v="000000006699"/>
    <n v="1442"/>
    <s v="5663-47"/>
    <n v="0"/>
    <n v="22412"/>
    <s v="G100474-Errol White Company"/>
    <n v="-22412"/>
    <n v="22412"/>
    <x v="1"/>
    <n v="22412"/>
    <s v="G"/>
    <s v="Errol White Company"/>
    <s v="G - Errol White Company"/>
    <x v="1610"/>
    <x v="0"/>
    <s v="Lottery"/>
    <x v="1"/>
    <b v="0"/>
    <n v="62927"/>
    <x v="0"/>
  </r>
  <r>
    <s v="L-400-0400"/>
    <s v="RBS Current Account (Lottery)"/>
    <s v="09"/>
    <s v="AP-PY"/>
    <x v="117"/>
    <s v="000000006700"/>
    <n v="1442"/>
    <s v="5663-48"/>
    <n v="0"/>
    <n v="50000"/>
    <s v="G100485-Talbot Rice Gallery"/>
    <n v="-50000"/>
    <n v="50000"/>
    <x v="1"/>
    <n v="50000"/>
    <s v="G"/>
    <s v="Talbot Rice Gallery"/>
    <s v="G - Talbot Rice Gallery"/>
    <x v="1628"/>
    <x v="0"/>
    <s v="Lottery"/>
    <x v="1"/>
    <b v="1"/>
    <n v="143750"/>
    <x v="0"/>
  </r>
  <r>
    <s v="L-400-0400"/>
    <s v="RBS Current Account (Lottery)"/>
    <s v="09"/>
    <s v="AP-PY"/>
    <x v="117"/>
    <s v="000000006701"/>
    <n v="1442"/>
    <s v="5663-49"/>
    <n v="0"/>
    <n v="2696"/>
    <s v="G100508-Sara Shaarawi"/>
    <n v="-2696"/>
    <n v="2696"/>
    <x v="1"/>
    <n v="2696"/>
    <s v="G"/>
    <s v="Sara Shaarawi"/>
    <s v="G - Sara Shaarawi"/>
    <x v="1673"/>
    <x v="0"/>
    <s v="Lottery"/>
    <x v="1"/>
    <b v="0"/>
    <n v="10783"/>
    <x v="1"/>
  </r>
  <r>
    <s v="L-400-0400"/>
    <s v="RBS Current Account (Lottery)"/>
    <s v="09"/>
    <s v="AP-PY"/>
    <x v="117"/>
    <s v="000000006702"/>
    <n v="1442"/>
    <s v="5663-50"/>
    <n v="0"/>
    <n v="11194"/>
    <s v="G100589-John Wallace"/>
    <n v="-11194"/>
    <n v="11194"/>
    <x v="1"/>
    <n v="11194"/>
    <s v="G"/>
    <s v="John Wallace"/>
    <s v="G - John Wallace"/>
    <x v="1826"/>
    <x v="0"/>
    <s v="Lottery"/>
    <x v="1"/>
    <b v="0"/>
    <n v="11194"/>
    <x v="1"/>
  </r>
  <r>
    <s v="L-400-0400"/>
    <s v="RBS Current Account (Lottery)"/>
    <s v="09"/>
    <s v="AP-PY"/>
    <x v="117"/>
    <s v="000000006703"/>
    <n v="1442"/>
    <s v="5663-51"/>
    <n v="0"/>
    <n v="6000"/>
    <s v="G100590-Right Lines Production"/>
    <n v="-6000"/>
    <n v="6000"/>
    <x v="1"/>
    <n v="6000"/>
    <s v="G"/>
    <s v="Right Lines Production"/>
    <s v="G - Right Lines Production"/>
    <x v="1827"/>
    <x v="0"/>
    <s v="Lottery"/>
    <x v="1"/>
    <b v="0"/>
    <n v="6000"/>
    <x v="1"/>
  </r>
  <r>
    <s v="L-400-0400"/>
    <s v="RBS Current Account (Lottery)"/>
    <s v="09"/>
    <s v="AP-PY"/>
    <x v="117"/>
    <s v="000000006704"/>
    <n v="1442"/>
    <s v="5663-52"/>
    <n v="0"/>
    <n v="3750"/>
    <s v="G100591-Erica Eyres"/>
    <n v="-3750"/>
    <n v="3750"/>
    <x v="1"/>
    <n v="3750"/>
    <s v="G"/>
    <s v="Erica Eyres"/>
    <s v="G - Erica Eyres"/>
    <x v="1828"/>
    <x v="0"/>
    <s v="Lottery"/>
    <x v="1"/>
    <b v="0"/>
    <n v="3750"/>
    <x v="1"/>
  </r>
  <r>
    <s v="L-400-0400"/>
    <s v="RBS Current Account (Lottery)"/>
    <s v="09"/>
    <s v="AP-PY"/>
    <x v="117"/>
    <s v="000000006705"/>
    <n v="1442"/>
    <s v="5663-53"/>
    <n v="0"/>
    <n v="4500"/>
    <s v="G100592-Andrew Truscott"/>
    <n v="-4500"/>
    <n v="4500"/>
    <x v="1"/>
    <n v="4500"/>
    <s v="G"/>
    <s v="Andrew Truscott"/>
    <s v="G - Andrew Truscott"/>
    <x v="1829"/>
    <x v="0"/>
    <s v="Lottery"/>
    <x v="1"/>
    <b v="0"/>
    <n v="4500"/>
    <x v="1"/>
  </r>
  <r>
    <s v="L-400-0400"/>
    <s v="RBS Current Account (Lottery)"/>
    <s v="09"/>
    <s v="AP-PY"/>
    <x v="117"/>
    <s v="000000006706"/>
    <n v="1442"/>
    <s v="5663-54"/>
    <n v="0"/>
    <n v="18929"/>
    <s v="G100593-Gary McNair"/>
    <n v="-18929"/>
    <n v="18929"/>
    <x v="1"/>
    <n v="18929"/>
    <s v="G"/>
    <s v="Gary McNair"/>
    <s v="G - Gary McNair"/>
    <x v="1830"/>
    <x v="0"/>
    <s v="Lottery"/>
    <x v="1"/>
    <b v="0"/>
    <n v="18929"/>
    <x v="1"/>
  </r>
  <r>
    <s v="L-400-0400"/>
    <s v="RBS Current Account (Lottery)"/>
    <s v="09"/>
    <s v="AP-PY"/>
    <x v="117"/>
    <s v="000000006707"/>
    <n v="1442"/>
    <s v="5663-55"/>
    <n v="0"/>
    <n v="5378"/>
    <s v="IABL001-A Blank Canvas"/>
    <n v="-5378"/>
    <n v="5378"/>
    <x v="1"/>
    <n v="5378"/>
    <s v="I"/>
    <s v="A Blank Canvas"/>
    <s v="I - A Blank Canvas"/>
    <x v="1831"/>
    <x v="0"/>
    <s v="Lottery"/>
    <x v="1"/>
    <b v="0"/>
    <n v="5378"/>
    <x v="1"/>
  </r>
  <r>
    <s v="L-400-0400"/>
    <s v="RBS Current Account (Lottery)"/>
    <s v="09"/>
    <s v="AP-PY"/>
    <x v="117"/>
    <s v="000000006708"/>
    <n v="1442"/>
    <s v="5663-56"/>
    <n v="0"/>
    <n v="750"/>
    <s v="IACO005-Aconite Productions"/>
    <n v="-750"/>
    <n v="750"/>
    <x v="1"/>
    <n v="750"/>
    <s v="I"/>
    <s v="Aconite Productions"/>
    <s v="I - Aconite Productions"/>
    <x v="1080"/>
    <x v="0"/>
    <s v="Lottery"/>
    <x v="1"/>
    <b v="0"/>
    <n v="64548"/>
    <x v="0"/>
  </r>
  <r>
    <s v="L-400-0400"/>
    <s v="RBS Current Account (Lottery)"/>
    <s v="09"/>
    <s v="AP-PY"/>
    <x v="117"/>
    <s v="000000006709"/>
    <n v="1442"/>
    <s v="5663-57"/>
    <n v="0"/>
    <n v="1500"/>
    <s v="IAMY002-Amy Duncan"/>
    <n v="-1500"/>
    <n v="1500"/>
    <x v="1"/>
    <n v="1500"/>
    <s v="I"/>
    <s v="Amy Duncan"/>
    <s v="I - Amy Duncan"/>
    <x v="1832"/>
    <x v="0"/>
    <s v="Lottery"/>
    <x v="1"/>
    <b v="0"/>
    <n v="1500"/>
    <x v="1"/>
  </r>
  <r>
    <s v="L-400-0400"/>
    <s v="RBS Current Account (Lottery)"/>
    <s v="09"/>
    <s v="AP-PY"/>
    <x v="117"/>
    <s v="000000006710"/>
    <n v="1442"/>
    <s v="5663-58"/>
    <n v="0"/>
    <n v="22500"/>
    <s v="IGLA057-Glasgow Film Theatre"/>
    <n v="-22500"/>
    <n v="22500"/>
    <x v="1"/>
    <n v="22500"/>
    <s v="I"/>
    <s v="Glasgow Film Theatre"/>
    <s v="I - Glasgow Film Theatre"/>
    <x v="1471"/>
    <x v="0"/>
    <s v="Lottery"/>
    <x v="1"/>
    <b v="0"/>
    <n v="30000"/>
    <x v="0"/>
  </r>
  <r>
    <s v="L-400-0400"/>
    <s v="RBS Current Account (Lottery)"/>
    <s v="09"/>
    <s v="AP-PY"/>
    <x v="117"/>
    <s v="000000006711"/>
    <n v="1442"/>
    <s v="5663-59"/>
    <n v="0"/>
    <n v="750"/>
    <s v="IHOP001-Hopscotch Films Ltd"/>
    <n v="-750"/>
    <n v="750"/>
    <x v="1"/>
    <n v="750"/>
    <s v="I"/>
    <s v="Hopscotch Films Ltd"/>
    <s v="I - Hopscotch Films Ltd"/>
    <x v="1577"/>
    <x v="0"/>
    <s v="Lottery"/>
    <x v="1"/>
    <b v="0"/>
    <n v="107376"/>
    <x v="0"/>
  </r>
  <r>
    <s v="L-400-0400"/>
    <s v="RBS Current Account (Lottery)"/>
    <s v="09"/>
    <s v="AP-PY"/>
    <x v="117"/>
    <s v="000000006712"/>
    <n v="1442"/>
    <s v="5663-60"/>
    <n v="0"/>
    <n v="1375"/>
    <s v="IJOE003-Joe McAlinden/Linden"/>
    <n v="-1375"/>
    <n v="1375"/>
    <x v="1"/>
    <n v="1375"/>
    <s v="I"/>
    <s v="Joe McAlinden/Linden"/>
    <s v="I - Joe McAlinden/Linden"/>
    <x v="1833"/>
    <x v="0"/>
    <s v="Lottery"/>
    <x v="1"/>
    <b v="0"/>
    <n v="1375"/>
    <x v="1"/>
  </r>
  <r>
    <s v="L-400-0400"/>
    <s v="RBS Current Account (Lottery)"/>
    <s v="09"/>
    <s v="AP-PY"/>
    <x v="117"/>
    <s v="000000006713"/>
    <n v="1442"/>
    <s v="5663-61"/>
    <n v="0"/>
    <n v="3750"/>
    <s v="IKEN001-Kenneth Steven"/>
    <n v="-3750"/>
    <n v="3750"/>
    <x v="1"/>
    <n v="3750"/>
    <s v="I"/>
    <s v="Kenneth Steven"/>
    <s v="I - Kenneth Steven"/>
    <x v="1834"/>
    <x v="0"/>
    <s v="Lottery"/>
    <x v="1"/>
    <b v="0"/>
    <n v="3750"/>
    <x v="1"/>
  </r>
  <r>
    <s v="L-400-0400"/>
    <s v="RBS Current Account (Lottery)"/>
    <s v="09"/>
    <s v="AP-PY"/>
    <x v="117"/>
    <s v="000000006714"/>
    <n v="1442"/>
    <s v="5663-62"/>
    <n v="0"/>
    <n v="2500"/>
    <s v="IRUR001-Rural Nations Ltd"/>
    <n v="-2500"/>
    <n v="2500"/>
    <x v="1"/>
    <n v="2500"/>
    <s v="I"/>
    <s v="Rural Nations Ltd"/>
    <s v="I - Rural Nations Ltd"/>
    <x v="754"/>
    <x v="0"/>
    <s v="Lottery"/>
    <x v="1"/>
    <b v="0"/>
    <n v="3280"/>
    <x v="1"/>
  </r>
  <r>
    <s v="L-400-0400"/>
    <s v="RBS Current Account (Lottery)"/>
    <s v="09"/>
    <s v="AP-PY"/>
    <x v="117"/>
    <s v="000000006715"/>
    <n v="1442"/>
    <s v="5663-63"/>
    <n v="0"/>
    <n v="22500"/>
    <s v="ISCO098-SCOTTISH FILM TALENT NET.WORK (SFTN)"/>
    <n v="-22500"/>
    <n v="22500"/>
    <x v="1"/>
    <n v="22500"/>
    <s v="I"/>
    <s v="SCOTTISH FILM TALENT NET.WORK (SFTN)"/>
    <s v="I - SCOTTISH FILM TALENT NET.WORK (SFTN)"/>
    <x v="1139"/>
    <x v="0"/>
    <s v="Lottery"/>
    <x v="1"/>
    <b v="0"/>
    <n v="440000"/>
    <x v="0"/>
  </r>
  <r>
    <s v="L-400-0400"/>
    <s v="RBS Current Account (Lottery)"/>
    <s v="09"/>
    <s v="AP-PY"/>
    <x v="117"/>
    <s v="000000006716"/>
    <n v="1442"/>
    <s v="5663-64"/>
    <n v="0"/>
    <n v="10000"/>
    <s v="IUPH003-Up Helly Aa Ltd"/>
    <n v="-10000"/>
    <n v="10000"/>
    <x v="1"/>
    <n v="10000"/>
    <s v="I"/>
    <s v="Up Helly Aa Ltd"/>
    <s v="I - Up Helly Aa Ltd"/>
    <x v="1181"/>
    <x v="0"/>
    <s v="Lottery"/>
    <x v="1"/>
    <b v="0"/>
    <n v="236025"/>
    <x v="0"/>
  </r>
  <r>
    <s v="L-400-0400"/>
    <s v="RBS Current Account (Lottery)"/>
    <s v="09"/>
    <s v="AP-PY"/>
    <x v="117"/>
    <s v="000000006717"/>
    <n v="1442"/>
    <s v="5663-65"/>
    <n v="0"/>
    <n v="350"/>
    <s v="TBLA101-Blanches Policy Solutions"/>
    <n v="-350"/>
    <n v="350"/>
    <x v="1"/>
    <n v="350"/>
    <s v="T"/>
    <s v="Blanches Policy Solutions"/>
    <s v="T - Blanches Policy Solutions"/>
    <x v="879"/>
    <x v="0"/>
    <s v="Lottery"/>
    <x v="2"/>
    <b v="0"/>
    <n v="700"/>
    <x v="1"/>
  </r>
  <r>
    <s v="L-400-0400"/>
    <s v="RBS Current Account (Lottery)"/>
    <s v="09"/>
    <s v="AP-PY"/>
    <x v="117"/>
    <s v="000000006718"/>
    <n v="1442"/>
    <s v="5663-66"/>
    <n v="0"/>
    <n v="6760"/>
    <s v="TCAT105-Catch The Light (Ian McDonald)"/>
    <n v="-6760"/>
    <n v="6760"/>
    <x v="1"/>
    <n v="6760"/>
    <s v="T"/>
    <s v="Catch The Light (Ian McDonald)"/>
    <s v="T - Catch The Light (Ian McDonald)"/>
    <x v="1835"/>
    <x v="0"/>
    <s v="Lottery"/>
    <x v="2"/>
    <b v="0"/>
    <n v="6760"/>
    <x v="1"/>
  </r>
  <r>
    <s v="L-400-0400"/>
    <s v="RBS Current Account (Lottery)"/>
    <s v="09"/>
    <s v="AP-PY"/>
    <x v="117"/>
    <s v="000000006719"/>
    <n v="1442"/>
    <s v="5663-67"/>
    <n v="0"/>
    <n v="231.8"/>
    <s v="TCEM100-City of Edinburgh Methodist Church"/>
    <n v="-231.8"/>
    <n v="231.8"/>
    <x v="1"/>
    <n v="231.8"/>
    <s v="T"/>
    <s v="City of Edinburgh Methodist Church"/>
    <s v="T - City of Edinburgh Methodist Church"/>
    <x v="141"/>
    <x v="0"/>
    <s v="Lottery"/>
    <x v="2"/>
    <b v="0"/>
    <n v="1394.8"/>
    <x v="1"/>
  </r>
  <r>
    <s v="L-400-0400"/>
    <s v="RBS Current Account (Lottery)"/>
    <s v="09"/>
    <s v="AP-PY"/>
    <x v="117"/>
    <s v="000000006721"/>
    <n v="1442"/>
    <s v="5663-68"/>
    <n v="0"/>
    <n v="2400"/>
    <s v="TPUB102-Publicity &amp; The Printed Word (T/A Rutherfordinc Ltd)"/>
    <n v="-2400"/>
    <n v="2400"/>
    <x v="1"/>
    <n v="2400"/>
    <s v="T"/>
    <s v="Publicity &amp; The Printed Word (T/A Rutherfordinc Ltd)"/>
    <s v="T - Publicity &amp; The Printed Word (T/A Rutherfordinc Ltd)"/>
    <x v="1836"/>
    <x v="0"/>
    <s v="Lottery"/>
    <x v="2"/>
    <b v="0"/>
    <n v="2400"/>
    <x v="1"/>
  </r>
  <r>
    <s v="L-400-0400"/>
    <s v="RBS Current Account (Lottery)"/>
    <s v="09"/>
    <s v="AP-PY"/>
    <x v="117"/>
    <s v="000000006722"/>
    <n v="1442"/>
    <s v="5663-69"/>
    <n v="0"/>
    <n v="240"/>
    <s v="TSTR108-St Ronan's Primary School"/>
    <n v="-240"/>
    <n v="240"/>
    <x v="1"/>
    <n v="240"/>
    <s v="T"/>
    <s v="St Ronan's Primary School"/>
    <s v="T - St Ronan's Primary School"/>
    <x v="1837"/>
    <x v="0"/>
    <s v="Lottery"/>
    <x v="2"/>
    <b v="0"/>
    <n v="240"/>
    <x v="1"/>
  </r>
  <r>
    <s v="L-400-0400"/>
    <s v="RBS Current Account (Lottery)"/>
    <s v="09"/>
    <s v="AP-PY"/>
    <x v="117"/>
    <s v="000000006723"/>
    <n v="1442"/>
    <s v="5663-70"/>
    <n v="0"/>
    <n v="617.6"/>
    <s v="TUOE100-UOE Accommodation t/a Edinburgh First"/>
    <n v="-617.6"/>
    <n v="617.6"/>
    <x v="1"/>
    <n v="617.6"/>
    <s v="T"/>
    <s v="UOE Accommodation t/a Edinburgh First"/>
    <s v="T - UOE Accommodation t/a Edinburgh First"/>
    <x v="1838"/>
    <x v="0"/>
    <s v="Lottery"/>
    <x v="2"/>
    <b v="0"/>
    <n v="617.6"/>
    <x v="1"/>
  </r>
  <r>
    <s v="L-400-0400"/>
    <s v="RBS Current Account (Lottery)"/>
    <s v="09"/>
    <s v="AP-PY"/>
    <x v="117"/>
    <s v="000000006724"/>
    <n v="1442"/>
    <s v="5663-71"/>
    <n v="0"/>
    <n v="200"/>
    <s v="TVAL100-Valerie Reid"/>
    <n v="-200"/>
    <n v="200"/>
    <x v="1"/>
    <n v="200"/>
    <s v="T"/>
    <s v="Valerie Reid"/>
    <s v="T - Valerie Reid"/>
    <x v="1839"/>
    <x v="0"/>
    <s v="Lottery"/>
    <x v="2"/>
    <b v="0"/>
    <n v="200"/>
    <x v="1"/>
  </r>
  <r>
    <s v="L-400-0400"/>
    <s v="RBS Current Account (Lottery)"/>
    <s v="09"/>
    <s v="AP-PY"/>
    <x v="118"/>
    <s v="000000006725"/>
    <n v="1442"/>
    <s v="5663-73"/>
    <n v="0"/>
    <n v="252"/>
    <s v="TDIG102-Digital Print Solutions"/>
    <n v="-252"/>
    <n v="252"/>
    <x v="1"/>
    <n v="252"/>
    <s v="T"/>
    <s v="Digital Print Solutions"/>
    <s v="T - Digital Print Solutions"/>
    <x v="301"/>
    <x v="0"/>
    <s v="Lottery"/>
    <x v="2"/>
    <b v="0"/>
    <n v="3681"/>
    <x v="1"/>
  </r>
  <r>
    <s v="L-400-0400"/>
    <s v="RBS Current Account (Lottery)"/>
    <s v="09"/>
    <s v="AP-PY"/>
    <x v="119"/>
    <s v="000000006726"/>
    <n v="1442"/>
    <s v="5663-116"/>
    <n v="0"/>
    <n v="7500"/>
    <s v="G100023-Lauren Gault"/>
    <n v="-7500"/>
    <n v="7500"/>
    <x v="1"/>
    <n v="7500"/>
    <s v="G"/>
    <s v="Lauren Gault"/>
    <s v="G - Lauren Gault"/>
    <x v="281"/>
    <x v="0"/>
    <s v="Lottery"/>
    <x v="1"/>
    <b v="0"/>
    <n v="8250"/>
    <x v="1"/>
  </r>
  <r>
    <s v="L-400-0400"/>
    <s v="RBS Current Account (Lottery)"/>
    <s v="09"/>
    <s v="AP-PY"/>
    <x v="119"/>
    <s v="000000006727"/>
    <n v="1442"/>
    <s v="5663-117"/>
    <n v="0"/>
    <n v="3750"/>
    <s v="G100066-Aberdeen International Youth Festival"/>
    <n v="-3750"/>
    <n v="3750"/>
    <x v="1"/>
    <n v="3750"/>
    <s v="G"/>
    <s v="Aberdeen International Youth Festival"/>
    <s v="G - Aberdeen International Youth Festival"/>
    <x v="1840"/>
    <x v="0"/>
    <s v="Lottery"/>
    <x v="1"/>
    <b v="0"/>
    <n v="3750"/>
    <x v="1"/>
  </r>
  <r>
    <s v="L-400-0400"/>
    <s v="RBS Current Account (Lottery)"/>
    <s v="09"/>
    <s v="AP-PY"/>
    <x v="119"/>
    <s v="000000006728"/>
    <n v="1442"/>
    <s v="5663-118"/>
    <n v="0"/>
    <n v="3125"/>
    <s v="G100089-The Victoria Hall Trust Management Committee"/>
    <n v="-3125"/>
    <n v="3125"/>
    <x v="1"/>
    <n v="3125"/>
    <s v="G"/>
    <s v="The Victoria Hall Trust Management Committee"/>
    <s v="G - The Victoria Hall Trust Management Committee"/>
    <x v="1473"/>
    <x v="0"/>
    <s v="Lottery"/>
    <x v="1"/>
    <b v="0"/>
    <n v="17625"/>
    <x v="1"/>
  </r>
  <r>
    <s v="L-400-0400"/>
    <s v="RBS Current Account (Lottery)"/>
    <s v="09"/>
    <s v="AP-PY"/>
    <x v="119"/>
    <s v="000000006729"/>
    <n v="1442"/>
    <s v="5663-119"/>
    <n v="0"/>
    <n v="9325.7000000000007"/>
    <s v="G100101-South Lanarkshire Council"/>
    <n v="-9325.7000000000007"/>
    <n v="9325.7000000000007"/>
    <x v="1"/>
    <n v="9325.7000000000007"/>
    <s v="G"/>
    <s v="South Lanarkshire Council"/>
    <s v="G - South Lanarkshire Council"/>
    <x v="1824"/>
    <x v="0"/>
    <s v="Lottery"/>
    <x v="1"/>
    <b v="0"/>
    <n v="24325.7"/>
    <x v="1"/>
  </r>
  <r>
    <s v="L-400-0400"/>
    <s v="RBS Current Account (Lottery)"/>
    <s v="09"/>
    <s v="AP-PY"/>
    <x v="119"/>
    <s v="000000006730"/>
    <n v="1442"/>
    <s v="5663-120"/>
    <n v="0"/>
    <n v="1740.37"/>
    <s v="G100190-Dance House"/>
    <n v="-1740.37"/>
    <n v="1740.37"/>
    <x v="1"/>
    <n v="1740.37"/>
    <s v="G"/>
    <s v="Dance House"/>
    <s v="G - Dance House"/>
    <x v="1041"/>
    <x v="0"/>
    <s v="Lottery"/>
    <x v="1"/>
    <b v="0"/>
    <n v="87647.459999999992"/>
    <x v="0"/>
  </r>
  <r>
    <s v="L-400-0400"/>
    <s v="RBS Current Account (Lottery)"/>
    <s v="09"/>
    <s v="AP-PY"/>
    <x v="119"/>
    <s v="000000006731"/>
    <n v="1442"/>
    <s v="5663-121"/>
    <n v="0"/>
    <n v="11750"/>
    <s v="G100198-Glasgow East Arts Co Ltd"/>
    <n v="-11750"/>
    <n v="11750"/>
    <x v="1"/>
    <n v="11750"/>
    <s v="G"/>
    <s v="Glasgow East Arts Co Ltd"/>
    <s v="G - Glasgow East Arts Co Ltd"/>
    <x v="1049"/>
    <x v="0"/>
    <s v="Lottery"/>
    <x v="1"/>
    <b v="0"/>
    <n v="126500"/>
    <x v="0"/>
  </r>
  <r>
    <s v="L-400-0400"/>
    <s v="RBS Current Account (Lottery)"/>
    <s v="09"/>
    <s v="AP-PY"/>
    <x v="119"/>
    <s v="000000006732"/>
    <n v="1442"/>
    <s v="5663-122"/>
    <n v="0"/>
    <n v="6000"/>
    <s v="G100237-Dr Kirsten Norrie"/>
    <n v="-6000"/>
    <n v="6000"/>
    <x v="1"/>
    <n v="6000"/>
    <s v="G"/>
    <s v="Dr Kirsten Norrie"/>
    <s v="G - Dr Kirsten Norrie"/>
    <x v="1077"/>
    <x v="0"/>
    <s v="Lottery"/>
    <x v="1"/>
    <b v="0"/>
    <n v="15990"/>
    <x v="1"/>
  </r>
  <r>
    <s v="L-400-0400"/>
    <s v="RBS Current Account (Lottery)"/>
    <s v="09"/>
    <s v="AP-PY"/>
    <x v="119"/>
    <s v="000000006733"/>
    <n v="1442"/>
    <s v="5663-123"/>
    <n v="0"/>
    <n v="17472"/>
    <s v="G100266-Freight Books"/>
    <n v="-17472"/>
    <n v="17472"/>
    <x v="1"/>
    <n v="17472"/>
    <s v="G"/>
    <s v="Freight Books"/>
    <s v="G - Freight Books"/>
    <x v="1153"/>
    <x v="0"/>
    <s v="Lottery"/>
    <x v="1"/>
    <b v="0"/>
    <n v="99889"/>
    <x v="0"/>
  </r>
  <r>
    <s v="L-400-0400"/>
    <s v="RBS Current Account (Lottery)"/>
    <s v="09"/>
    <s v="AP-PY"/>
    <x v="119"/>
    <s v="000000006734"/>
    <n v="1442"/>
    <s v="5663-124"/>
    <n v="0"/>
    <n v="37500"/>
    <s v="G100315-Glasgow Life"/>
    <n v="-37500"/>
    <n v="37500"/>
    <x v="1"/>
    <n v="37500"/>
    <s v="G"/>
    <s v="Glasgow Life"/>
    <s v="G - Glasgow Life"/>
    <x v="1293"/>
    <x v="0"/>
    <s v="Lottery"/>
    <x v="1"/>
    <b v="1"/>
    <n v="114000"/>
    <x v="0"/>
  </r>
  <r>
    <s v="L-400-0400"/>
    <s v="RBS Current Account (Lottery)"/>
    <s v="09"/>
    <s v="AP-PY"/>
    <x v="119"/>
    <s v="000000006735"/>
    <n v="1442"/>
    <s v="5663-125"/>
    <n v="0"/>
    <n v="7500"/>
    <s v="G100325-Birnam Arts Centre"/>
    <n v="-7500"/>
    <n v="7500"/>
    <x v="1"/>
    <n v="7500"/>
    <s v="G"/>
    <s v="Birnam Arts Centre"/>
    <s v="G - Birnam Arts Centre"/>
    <x v="1317"/>
    <x v="0"/>
    <s v="Lottery"/>
    <x v="1"/>
    <b v="0"/>
    <n v="17500"/>
    <x v="1"/>
  </r>
  <r>
    <s v="L-400-0400"/>
    <s v="RBS Current Account (Lottery)"/>
    <s v="09"/>
    <s v="AP-PY"/>
    <x v="119"/>
    <s v="000000006736"/>
    <n v="1442"/>
    <s v="5663-126"/>
    <n v="0"/>
    <n v="721"/>
    <s v="G100394-Mairi Lafferty"/>
    <n v="-721"/>
    <n v="721"/>
    <x v="1"/>
    <n v="721"/>
    <s v="G"/>
    <s v="Mairi Lafferty"/>
    <s v="G - Mairi Lafferty"/>
    <x v="1454"/>
    <x v="0"/>
    <s v="Lottery"/>
    <x v="1"/>
    <b v="0"/>
    <n v="2885"/>
    <x v="1"/>
  </r>
  <r>
    <s v="L-400-0400"/>
    <s v="RBS Current Account (Lottery)"/>
    <s v="09"/>
    <s v="AP-PY"/>
    <x v="119"/>
    <s v="000000006737"/>
    <n v="1442"/>
    <s v="5663-127"/>
    <n v="0"/>
    <n v="1500"/>
    <s v="G100417-Donna Rutherford"/>
    <n v="-1500"/>
    <n v="1500"/>
    <x v="1"/>
    <n v="1500"/>
    <s v="G"/>
    <s v="Donna Rutherford"/>
    <s v="G - Donna Rutherford"/>
    <x v="1491"/>
    <x v="0"/>
    <s v="Lottery"/>
    <x v="1"/>
    <b v="0"/>
    <n v="15000"/>
    <x v="1"/>
  </r>
  <r>
    <s v="L-400-0400"/>
    <s v="RBS Current Account (Lottery)"/>
    <s v="09"/>
    <s v="AP-PY"/>
    <x v="119"/>
    <s v="000000006738"/>
    <n v="1442"/>
    <s v="5663-128"/>
    <n v="0"/>
    <n v="11625"/>
    <s v="G100423-Marc Brew Company"/>
    <n v="-11625"/>
    <n v="11625"/>
    <x v="1"/>
    <n v="11625"/>
    <s v="G"/>
    <s v="Marc Brew Company"/>
    <s v="G - Marc Brew Company"/>
    <x v="1497"/>
    <x v="0"/>
    <s v="Lottery"/>
    <x v="1"/>
    <b v="0"/>
    <n v="69750"/>
    <x v="0"/>
  </r>
  <r>
    <s v="L-400-0400"/>
    <s v="RBS Current Account (Lottery)"/>
    <s v="09"/>
    <s v="AP-PY"/>
    <x v="119"/>
    <s v="000000006739"/>
    <n v="1442"/>
    <s v="5663-129"/>
    <n v="0"/>
    <n v="1471"/>
    <s v="G100428-Poorboy Ltd"/>
    <n v="-1471"/>
    <n v="1471"/>
    <x v="1"/>
    <n v="1471"/>
    <s v="G"/>
    <s v="Poorboy Ltd"/>
    <s v="G - Poorboy Ltd"/>
    <x v="1515"/>
    <x v="0"/>
    <s v="Lottery"/>
    <x v="1"/>
    <b v="0"/>
    <n v="5885"/>
    <x v="1"/>
  </r>
  <r>
    <s v="L-400-0400"/>
    <s v="RBS Current Account (Lottery)"/>
    <s v="09"/>
    <s v="AP-PY"/>
    <x v="119"/>
    <s v="000000006740"/>
    <n v="1442"/>
    <s v="5663-130"/>
    <n v="0"/>
    <n v="1987"/>
    <s v="G100476-Katie Milroy (KaSt Dance Company)"/>
    <n v="-1987"/>
    <n v="1987"/>
    <x v="1"/>
    <n v="1987"/>
    <s v="G"/>
    <s v="Katie Milroy (KaSt Dance Company)"/>
    <s v="G - Katie Milroy (KaSt Dance Company)"/>
    <x v="1612"/>
    <x v="0"/>
    <s v="Lottery"/>
    <x v="1"/>
    <b v="0"/>
    <n v="7950"/>
    <x v="1"/>
  </r>
  <r>
    <s v="L-400-0400"/>
    <s v="RBS Current Account (Lottery)"/>
    <s v="09"/>
    <s v="AP-PY"/>
    <x v="119"/>
    <s v="000000006741"/>
    <n v="1442"/>
    <s v="5663-131"/>
    <n v="0"/>
    <n v="11250"/>
    <s v="G100587-North Edinburgh Arts Ltd"/>
    <n v="-11250"/>
    <n v="11250"/>
    <x v="1"/>
    <n v="11250"/>
    <s v="G"/>
    <s v="North Edinburgh Arts Ltd"/>
    <s v="G - North Edinburgh Arts Ltd"/>
    <x v="1815"/>
    <x v="0"/>
    <s v="Lottery"/>
    <x v="1"/>
    <b v="0"/>
    <n v="51150"/>
    <x v="0"/>
  </r>
  <r>
    <s v="L-400-0400"/>
    <s v="RBS Current Account (Lottery)"/>
    <s v="09"/>
    <s v="AP-PY"/>
    <x v="119"/>
    <s v="000000006742"/>
    <n v="1442"/>
    <s v="5663-132"/>
    <n v="0"/>
    <n v="26250"/>
    <s v="G100594-Seall"/>
    <n v="-26250"/>
    <n v="26250"/>
    <x v="1"/>
    <n v="26250"/>
    <s v="G"/>
    <s v="Seall"/>
    <s v="G - Seall"/>
    <x v="1841"/>
    <x v="0"/>
    <s v="Lottery"/>
    <x v="1"/>
    <b v="1"/>
    <n v="26250"/>
    <x v="0"/>
  </r>
  <r>
    <s v="L-400-0400"/>
    <s v="RBS Current Account (Lottery)"/>
    <s v="09"/>
    <s v="AP-PY"/>
    <x v="119"/>
    <s v="000000006743"/>
    <n v="1442"/>
    <s v="5663-133"/>
    <n v="0"/>
    <n v="37500"/>
    <s v="G100595-Universal Hall"/>
    <n v="-37500"/>
    <n v="37500"/>
    <x v="1"/>
    <n v="37500"/>
    <s v="G"/>
    <s v="Universal Hall"/>
    <s v="G - Universal Hall"/>
    <x v="1842"/>
    <x v="0"/>
    <s v="Lottery"/>
    <x v="1"/>
    <b v="1"/>
    <n v="39000"/>
    <x v="0"/>
  </r>
  <r>
    <s v="L-400-0400"/>
    <s v="RBS Current Account (Lottery)"/>
    <s v="09"/>
    <s v="AP-PY"/>
    <x v="119"/>
    <s v="000000006744"/>
    <n v="1442"/>
    <s v="5663-134"/>
    <n v="0"/>
    <n v="70612"/>
    <s v="G100596-Theatre Gu Le├▓r"/>
    <n v="-70612"/>
    <n v="70612"/>
    <x v="1"/>
    <n v="70612"/>
    <s v="G"/>
    <s v="Theatre Gu Le├▓r"/>
    <s v="G - Theatre Gu Le├▓r"/>
    <x v="1843"/>
    <x v="0"/>
    <s v="Lottery"/>
    <x v="1"/>
    <b v="1"/>
    <n v="84734"/>
    <x v="0"/>
  </r>
  <r>
    <s v="L-400-0400"/>
    <s v="RBS Current Account (Lottery)"/>
    <s v="09"/>
    <s v="AP-PY"/>
    <x v="119"/>
    <s v="000000006745"/>
    <n v="1442"/>
    <s v="5663-135"/>
    <n v="0"/>
    <n v="975"/>
    <s v="G100597-Emma Ewan"/>
    <n v="-975"/>
    <n v="975"/>
    <x v="1"/>
    <n v="975"/>
    <s v="G"/>
    <s v="Emma Ewan"/>
    <s v="G - Emma Ewan"/>
    <x v="1844"/>
    <x v="0"/>
    <s v="Lottery"/>
    <x v="1"/>
    <b v="0"/>
    <n v="975"/>
    <x v="1"/>
  </r>
  <r>
    <s v="L-400-0400"/>
    <s v="RBS Current Account (Lottery)"/>
    <s v="09"/>
    <s v="AP-PY"/>
    <x v="119"/>
    <s v="000000006746"/>
    <n v="1442"/>
    <s v="5663-136"/>
    <n v="0"/>
    <n v="11250"/>
    <s v="G100598-Random Accomplice"/>
    <n v="-11250"/>
    <n v="11250"/>
    <x v="1"/>
    <n v="11250"/>
    <s v="G"/>
    <s v="Random Accomplice"/>
    <s v="G - Random Accomplice"/>
    <x v="1845"/>
    <x v="0"/>
    <s v="Lottery"/>
    <x v="1"/>
    <b v="0"/>
    <n v="11250"/>
    <x v="1"/>
  </r>
  <r>
    <s v="L-400-0400"/>
    <s v="RBS Current Account (Lottery)"/>
    <s v="09"/>
    <s v="AP-PY"/>
    <x v="119"/>
    <s v="000000006747"/>
    <n v="1442"/>
    <s v="5663-137"/>
    <n v="0"/>
    <n v="7199"/>
    <s v="G100599-Simon Thoumire [and Ian Carr]"/>
    <n v="-7199"/>
    <n v="7199"/>
    <x v="1"/>
    <n v="7199"/>
    <s v="G"/>
    <s v="Simon Thoumire [and Ian Carr]"/>
    <s v="G - Simon Thoumire [and Ian Carr]"/>
    <x v="1846"/>
    <x v="0"/>
    <s v="Lottery"/>
    <x v="1"/>
    <b v="0"/>
    <n v="7199"/>
    <x v="1"/>
  </r>
  <r>
    <s v="L-400-0400"/>
    <s v="RBS Current Account (Lottery)"/>
    <s v="09"/>
    <s v="AP-PY"/>
    <x v="119"/>
    <s v="000000006748"/>
    <n v="1442"/>
    <s v="5663-138"/>
    <n v="0"/>
    <n v="4500"/>
    <s v="G100600-Lesley Banks"/>
    <n v="-4500"/>
    <n v="4500"/>
    <x v="1"/>
    <n v="4500"/>
    <s v="G"/>
    <s v="Lesley Banks"/>
    <s v="G - Lesley Banks"/>
    <x v="1847"/>
    <x v="0"/>
    <s v="Lottery"/>
    <x v="1"/>
    <b v="0"/>
    <n v="4500"/>
    <x v="1"/>
  </r>
  <r>
    <s v="L-400-0400"/>
    <s v="RBS Current Account (Lottery)"/>
    <s v="09"/>
    <s v="AP-PY"/>
    <x v="119"/>
    <s v="000000006749"/>
    <n v="1442"/>
    <s v="5663-139"/>
    <n v="0"/>
    <n v="6000"/>
    <s v="G100601-Christina Tweedale"/>
    <n v="-6000"/>
    <n v="6000"/>
    <x v="1"/>
    <n v="6000"/>
    <s v="G"/>
    <s v="Christina Tweedale"/>
    <s v="G - Christina Tweedale"/>
    <x v="1848"/>
    <x v="0"/>
    <s v="Lottery"/>
    <x v="1"/>
    <b v="0"/>
    <n v="6000"/>
    <x v="1"/>
  </r>
  <r>
    <s v="L-400-0400"/>
    <s v="RBS Current Account (Lottery)"/>
    <s v="09"/>
    <s v="AP-PY"/>
    <x v="119"/>
    <s v="000000006750"/>
    <n v="1442"/>
    <s v="5663-140"/>
    <n v="0"/>
    <n v="7500"/>
    <s v="G100602-Giulia Montalbano"/>
    <n v="-7500"/>
    <n v="7500"/>
    <x v="1"/>
    <n v="7500"/>
    <s v="G"/>
    <s v="Giulia Montalbano"/>
    <s v="G - Giulia Montalbano"/>
    <x v="1849"/>
    <x v="0"/>
    <s v="Lottery"/>
    <x v="1"/>
    <b v="0"/>
    <n v="10000"/>
    <x v="1"/>
  </r>
  <r>
    <s v="L-400-0400"/>
    <s v="RBS Current Account (Lottery)"/>
    <s v="09"/>
    <s v="AP-PY"/>
    <x v="119"/>
    <s v="000000006751"/>
    <n v="1442"/>
    <s v="5663-141"/>
    <n v="0"/>
    <n v="6638"/>
    <s v="G100603-Chris Leslie"/>
    <n v="-6638"/>
    <n v="6638"/>
    <x v="1"/>
    <n v="6638"/>
    <s v="G"/>
    <s v="Chris Leslie"/>
    <s v="G - Chris Leslie"/>
    <x v="1850"/>
    <x v="0"/>
    <s v="Lottery"/>
    <x v="1"/>
    <b v="0"/>
    <n v="6638"/>
    <x v="1"/>
  </r>
  <r>
    <s v="L-400-0400"/>
    <s v="RBS Current Account (Lottery)"/>
    <s v="09"/>
    <s v="AP-PY"/>
    <x v="119"/>
    <s v="000000006752"/>
    <n v="1442"/>
    <s v="5663-142"/>
    <n v="0"/>
    <n v="5610"/>
    <s v="G100604-Claire Hastings"/>
    <n v="-5610"/>
    <n v="5610"/>
    <x v="1"/>
    <n v="5610"/>
    <s v="G"/>
    <s v="Claire Hastings"/>
    <s v="G - Claire Hastings"/>
    <x v="1851"/>
    <x v="0"/>
    <s v="Lottery"/>
    <x v="1"/>
    <b v="0"/>
    <n v="5610"/>
    <x v="1"/>
  </r>
  <r>
    <s v="L-400-0400"/>
    <s v="RBS Current Account (Lottery)"/>
    <s v="09"/>
    <s v="AP-PY"/>
    <x v="119"/>
    <s v="000000006753"/>
    <n v="1442"/>
    <s v="5663-143"/>
    <n v="0"/>
    <n v="18750"/>
    <s v="G100605-Sara Barker"/>
    <n v="-18750"/>
    <n v="18750"/>
    <x v="1"/>
    <n v="18750"/>
    <s v="G"/>
    <s v="Sara Barker"/>
    <s v="G - Sara Barker"/>
    <x v="1852"/>
    <x v="0"/>
    <s v="Lottery"/>
    <x v="1"/>
    <b v="0"/>
    <n v="18750"/>
    <x v="1"/>
  </r>
  <r>
    <s v="L-400-0400"/>
    <s v="RBS Current Account (Lottery)"/>
    <s v="09"/>
    <s v="AP-PY"/>
    <x v="119"/>
    <s v="000000006754"/>
    <n v="1442"/>
    <s v="5663-144"/>
    <n v="0"/>
    <n v="33673"/>
    <s v="G100606-Lucy Gaizely, Gary Gardiner and Ian Johnston"/>
    <n v="-33673"/>
    <n v="33673"/>
    <x v="1"/>
    <n v="33673"/>
    <s v="G"/>
    <s v="Lucy Gaizely, Gary Gardiner and Ian Johnston"/>
    <s v="G - Lucy Gaizely, Gary Gardiner and Ian Johnston"/>
    <x v="1853"/>
    <x v="0"/>
    <s v="Lottery"/>
    <x v="1"/>
    <b v="1"/>
    <n v="33673"/>
    <x v="0"/>
  </r>
  <r>
    <s v="L-400-0400"/>
    <s v="RBS Current Account (Lottery)"/>
    <s v="09"/>
    <s v="AP-PY"/>
    <x v="119"/>
    <s v="000000006755"/>
    <n v="1442"/>
    <s v="5663-145"/>
    <n v="0"/>
    <n v="878"/>
    <s v="G100607-Edward Ross"/>
    <n v="-878"/>
    <n v="878"/>
    <x v="1"/>
    <n v="878"/>
    <s v="G"/>
    <s v="Edward Ross"/>
    <s v="G - Edward Ross"/>
    <x v="1854"/>
    <x v="0"/>
    <s v="Lottery"/>
    <x v="1"/>
    <b v="0"/>
    <n v="878"/>
    <x v="1"/>
  </r>
  <r>
    <s v="L-400-0400"/>
    <s v="RBS Current Account (Lottery)"/>
    <s v="09"/>
    <s v="AP-PY"/>
    <x v="119"/>
    <s v="000000006756"/>
    <n v="1442"/>
    <s v="5663-146"/>
    <n v="0"/>
    <n v="18750"/>
    <s v="G100608-MAP"/>
    <n v="-18750"/>
    <n v="18750"/>
    <x v="1"/>
    <n v="18750"/>
    <s v="G"/>
    <s v="MAP"/>
    <s v="G - MAP"/>
    <x v="1855"/>
    <x v="0"/>
    <s v="Lottery"/>
    <x v="1"/>
    <b v="0"/>
    <n v="18750"/>
    <x v="1"/>
  </r>
  <r>
    <s v="L-400-0400"/>
    <s v="RBS Current Account (Lottery)"/>
    <s v="09"/>
    <s v="AP-PY"/>
    <x v="119"/>
    <s v="000000006757"/>
    <n v="1442"/>
    <s v="5663-147"/>
    <n v="0"/>
    <n v="25922"/>
    <s v="IDUN006-Dunoon Burgh Hall Trust"/>
    <n v="-25922"/>
    <n v="25922"/>
    <x v="1"/>
    <n v="25922"/>
    <s v="I"/>
    <s v="Dunoon Burgh Hall Trust"/>
    <s v="I - Dunoon Burgh Hall Trust"/>
    <x v="1400"/>
    <x v="0"/>
    <s v="Lottery"/>
    <x v="1"/>
    <b v="1"/>
    <n v="165172.25"/>
    <x v="0"/>
  </r>
  <r>
    <s v="L-400-0400"/>
    <s v="RBS Current Account (Lottery)"/>
    <s v="09"/>
    <s v="AP-PY"/>
    <x v="119"/>
    <s v="000000006758"/>
    <n v="1442"/>
    <s v="5663-148"/>
    <n v="0"/>
    <n v="16250"/>
    <s v="IHOP006-Hopscotch Films Ltd"/>
    <n v="-16250"/>
    <n v="16250"/>
    <x v="1"/>
    <n v="16250"/>
    <s v="I"/>
    <s v="Hopscotch Films Ltd"/>
    <s v="I - Hopscotch Films Ltd"/>
    <x v="1577"/>
    <x v="0"/>
    <s v="Lottery"/>
    <x v="1"/>
    <b v="0"/>
    <n v="107376"/>
    <x v="0"/>
  </r>
  <r>
    <s v="L-400-0400"/>
    <s v="RBS Current Account (Lottery)"/>
    <s v="09"/>
    <s v="AP-PY"/>
    <x v="119"/>
    <s v="000000006759"/>
    <n v="1442"/>
    <s v="5663-149"/>
    <n v="0"/>
    <n v="10000"/>
    <s v="IHOS001-Patrick Allan-Fraser Hospitalfield Trust"/>
    <n v="-10000"/>
    <n v="10000"/>
    <x v="1"/>
    <n v="10000"/>
    <s v="I"/>
    <s v="Patrick Allan-Fraser Hospitalfield Trust"/>
    <s v="I - Patrick Allan-Fraser Hospitalfield Trust"/>
    <x v="1359"/>
    <x v="0"/>
    <s v="Lottery"/>
    <x v="1"/>
    <b v="0"/>
    <n v="87500"/>
    <x v="0"/>
  </r>
  <r>
    <s v="L-400-0400"/>
    <s v="RBS Current Account (Lottery)"/>
    <s v="09"/>
    <s v="AP-PY"/>
    <x v="119"/>
    <s v="000000006760"/>
    <n v="1442"/>
    <s v="5663-150"/>
    <n v="0"/>
    <n v="375"/>
    <s v="ILOU002-LouMcLou Films Ltd"/>
    <n v="-375"/>
    <n v="375"/>
    <x v="1"/>
    <n v="375"/>
    <s v="I"/>
    <s v="LouMcLou Films Ltd"/>
    <s v="I - LouMcLou Films Ltd"/>
    <x v="1029"/>
    <x v="0"/>
    <s v="Lottery"/>
    <x v="1"/>
    <b v="0"/>
    <n v="13710"/>
    <x v="1"/>
  </r>
  <r>
    <s v="L-400-0400"/>
    <s v="RBS Current Account (Lottery)"/>
    <s v="09"/>
    <s v="AP-PY"/>
    <x v="119"/>
    <s v="000000006761"/>
    <n v="1442"/>
    <s v="5663-151"/>
    <n v="0"/>
    <n v="5451"/>
    <s v="IMAG002-Magnetic North Theatre Product"/>
    <n v="-5451"/>
    <n v="5451"/>
    <x v="1"/>
    <n v="5451"/>
    <s v="I"/>
    <s v="Magnetic North Theatre Product"/>
    <s v="I - Magnetic North Theatre Product"/>
    <x v="1856"/>
    <x v="0"/>
    <s v="Lottery"/>
    <x v="1"/>
    <b v="0"/>
    <n v="5451"/>
    <x v="1"/>
  </r>
  <r>
    <s v="L-400-0400"/>
    <s v="RBS Current Account (Lottery)"/>
    <s v="09"/>
    <s v="AP-PY"/>
    <x v="119"/>
    <s v="000000006762"/>
    <n v="1442"/>
    <s v="5663-152"/>
    <n v="0"/>
    <n v="43300"/>
    <s v="ISIG035-Sigma Films"/>
    <n v="-43300"/>
    <n v="43300"/>
    <x v="1"/>
    <n v="43300"/>
    <s v="I"/>
    <s v="Sigma Films"/>
    <s v="I - Sigma Films"/>
    <x v="1099"/>
    <x v="0"/>
    <s v="Lottery"/>
    <x v="1"/>
    <b v="1"/>
    <n v="285930"/>
    <x v="0"/>
  </r>
  <r>
    <s v="L-400-0400"/>
    <s v="RBS Current Account (Lottery)"/>
    <s v="09"/>
    <s v="AP-PY"/>
    <x v="119"/>
    <s v="000000006763"/>
    <n v="1442"/>
    <s v="5663-153"/>
    <n v="0"/>
    <n v="2556"/>
    <s v="ISOM001-Somewhere"/>
    <n v="-2556"/>
    <n v="2556"/>
    <x v="1"/>
    <n v="2556"/>
    <s v="I"/>
    <s v="Somewhere"/>
    <s v="I - Somewhere"/>
    <x v="1682"/>
    <x v="0"/>
    <s v="Lottery"/>
    <x v="1"/>
    <b v="0"/>
    <n v="13806"/>
    <x v="1"/>
  </r>
  <r>
    <s v="L-400-0400"/>
    <s v="RBS Current Account (Lottery)"/>
    <s v="09"/>
    <s v="AP-PY"/>
    <x v="119"/>
    <s v="000000006764"/>
    <n v="1442"/>
    <s v="5663-154"/>
    <n v="0"/>
    <n v="1250"/>
    <s v="ISUE001-Sue Peebles"/>
    <n v="-1250"/>
    <n v="1250"/>
    <x v="1"/>
    <n v="1250"/>
    <s v="I"/>
    <s v="Sue Peebles"/>
    <s v="I - Sue Peebles"/>
    <x v="1857"/>
    <x v="0"/>
    <s v="Lottery"/>
    <x v="1"/>
    <b v="0"/>
    <n v="1250"/>
    <x v="1"/>
  </r>
  <r>
    <s v="L-400-0400"/>
    <s v="RBS Current Account (Lottery)"/>
    <s v="09"/>
    <s v="AP-PY"/>
    <x v="119"/>
    <s v="000000006765"/>
    <n v="1442"/>
    <s v="5663-155"/>
    <n v="0"/>
    <n v="3750"/>
    <s v="ISUE002-Sue Tompkins"/>
    <n v="-3750"/>
    <n v="3750"/>
    <x v="1"/>
    <n v="3750"/>
    <s v="I"/>
    <s v="Sue Tompkins"/>
    <s v="I - Sue Tompkins"/>
    <x v="1858"/>
    <x v="0"/>
    <s v="Lottery"/>
    <x v="1"/>
    <b v="0"/>
    <n v="3750"/>
    <x v="1"/>
  </r>
  <r>
    <s v="L-400-0400"/>
    <s v="RBS Current Account (Lottery)"/>
    <s v="09"/>
    <s v="AP-PY"/>
    <x v="119"/>
    <s v="000000006766"/>
    <n v="1442"/>
    <s v="5663-156"/>
    <n v="0"/>
    <n v="39439.5"/>
    <s v="ITHE013-The Fruitmarket Gallery"/>
    <n v="-39439.5"/>
    <n v="39439.5"/>
    <x v="1"/>
    <n v="39439.5"/>
    <s v="I"/>
    <s v="The Fruitmarket Gallery"/>
    <s v="I - The Fruitmarket Gallery"/>
    <x v="1103"/>
    <x v="0"/>
    <s v="Lottery"/>
    <x v="1"/>
    <b v="1"/>
    <n v="110000"/>
    <x v="0"/>
  </r>
  <r>
    <s v="L-400-0400"/>
    <s v="RBS Current Account (Lottery)"/>
    <s v="09"/>
    <s v="AP-PY"/>
    <x v="119"/>
    <s v="000000006767"/>
    <n v="1442"/>
    <s v="5663-157"/>
    <n v="0"/>
    <n v="7500"/>
    <s v="IWEA001-Lucy McEachan"/>
    <n v="-7500"/>
    <n v="7500"/>
    <x v="1"/>
    <n v="7500"/>
    <s v="I"/>
    <s v="Lucy McEachan"/>
    <s v="I - Lucy McEachan"/>
    <x v="1859"/>
    <x v="0"/>
    <s v="Lottery"/>
    <x v="1"/>
    <b v="0"/>
    <n v="7500"/>
    <x v="1"/>
  </r>
  <r>
    <s v="L-400-0400"/>
    <s v="RBS Current Account (Lottery)"/>
    <s v="09"/>
    <s v="AP-PY"/>
    <x v="121"/>
    <s v="000000006768"/>
    <n v="1452"/>
    <s v="5673-39"/>
    <n v="0"/>
    <n v="70000"/>
    <s v="G100094-Sound Festival"/>
    <n v="-70000"/>
    <n v="70000"/>
    <x v="1"/>
    <n v="70000"/>
    <s v="G"/>
    <s v="Sound Festival"/>
    <s v="G - Sound Festival"/>
    <x v="1201"/>
    <x v="0"/>
    <s v="Lottery"/>
    <x v="1"/>
    <b v="1"/>
    <n v="131034"/>
    <x v="0"/>
  </r>
  <r>
    <s v="L-400-0400"/>
    <s v="RBS Current Account (Lottery)"/>
    <s v="09"/>
    <s v="AP-PY"/>
    <x v="121"/>
    <s v="000000006769"/>
    <n v="1452"/>
    <s v="5673-40"/>
    <n v="0"/>
    <n v="5000"/>
    <s v="G100214-Solar Bear"/>
    <n v="-5000"/>
    <n v="5000"/>
    <x v="1"/>
    <n v="5000"/>
    <s v="G"/>
    <s v="Solar Bear"/>
    <s v="G - Solar Bear"/>
    <x v="1014"/>
    <x v="0"/>
    <s v="Lottery"/>
    <x v="1"/>
    <b v="0"/>
    <n v="245000"/>
    <x v="0"/>
  </r>
  <r>
    <s v="L-400-0400"/>
    <s v="RBS Current Account (Lottery)"/>
    <s v="09"/>
    <s v="AP-PY"/>
    <x v="121"/>
    <s v="000000006770"/>
    <n v="1452"/>
    <s v="5673-41"/>
    <n v="0"/>
    <n v="4500"/>
    <s v="G100279-Su-a Lee"/>
    <n v="-4500"/>
    <n v="4500"/>
    <x v="1"/>
    <n v="4500"/>
    <s v="G"/>
    <s v="Su-a Lee"/>
    <s v="G - Su-a Lee"/>
    <x v="1207"/>
    <x v="0"/>
    <s v="Lottery"/>
    <x v="1"/>
    <b v="0"/>
    <n v="18000"/>
    <x v="1"/>
  </r>
  <r>
    <s v="L-400-0400"/>
    <s v="RBS Current Account (Lottery)"/>
    <s v="09"/>
    <s v="AP-PY"/>
    <x v="121"/>
    <s v="000000006771"/>
    <n v="1452"/>
    <s v="5673-42"/>
    <n v="0"/>
    <n v="2541.3000000000002"/>
    <s v="G100313-Black &amp; White Publishing Ltd"/>
    <n v="-2541.3000000000002"/>
    <n v="2541.3000000000002"/>
    <x v="1"/>
    <n v="2541.3000000000002"/>
    <s v="G"/>
    <s v="Black &amp; White Publishing Ltd"/>
    <s v="G - Black &amp; White Publishing Ltd"/>
    <x v="1291"/>
    <x v="0"/>
    <s v="Lottery"/>
    <x v="1"/>
    <b v="0"/>
    <n v="32041.3"/>
    <x v="0"/>
  </r>
  <r>
    <s v="L-400-0400"/>
    <s v="RBS Current Account (Lottery)"/>
    <s v="09"/>
    <s v="AP-PY"/>
    <x v="121"/>
    <s v="000000006772"/>
    <n v="1452"/>
    <s v="5673-43"/>
    <n v="0"/>
    <n v="9375"/>
    <s v="G100319-The Hunt Collective"/>
    <n v="-9375"/>
    <n v="9375"/>
    <x v="1"/>
    <n v="9375"/>
    <s v="G"/>
    <s v="The Hunt Collective"/>
    <s v="G - The Hunt Collective"/>
    <x v="1311"/>
    <x v="0"/>
    <s v="Lottery"/>
    <x v="1"/>
    <b v="0"/>
    <n v="38460"/>
    <x v="0"/>
  </r>
  <r>
    <s v="L-400-0400"/>
    <s v="RBS Current Account (Lottery)"/>
    <s v="09"/>
    <s v="AP-PY"/>
    <x v="121"/>
    <s v="000000006773"/>
    <n v="1452"/>
    <s v="5673-44"/>
    <n v="0"/>
    <n v="10000"/>
    <s v="G100334-Maria Fusco"/>
    <n v="-10000"/>
    <n v="10000"/>
    <x v="1"/>
    <n v="10000"/>
    <s v="G"/>
    <s v="Maria Fusco"/>
    <s v="G - Maria Fusco"/>
    <x v="1339"/>
    <x v="0"/>
    <s v="Lottery"/>
    <x v="1"/>
    <b v="0"/>
    <n v="40000"/>
    <x v="0"/>
  </r>
  <r>
    <s v="L-400-0400"/>
    <s v="RBS Current Account (Lottery)"/>
    <s v="09"/>
    <s v="AP-PY"/>
    <x v="121"/>
    <s v="000000006774"/>
    <n v="1452"/>
    <s v="5673-45"/>
    <n v="0"/>
    <n v="13674.58"/>
    <s v="G100409-Art In Hospital"/>
    <n v="-13674.58"/>
    <n v="13674.58"/>
    <x v="1"/>
    <n v="13674.58"/>
    <s v="G"/>
    <s v="Art In Hospital"/>
    <s v="G - Art In Hospital"/>
    <x v="1482"/>
    <x v="0"/>
    <s v="Lottery"/>
    <x v="1"/>
    <b v="0"/>
    <n v="51174.58"/>
    <x v="0"/>
  </r>
  <r>
    <s v="L-400-0400"/>
    <s v="RBS Current Account (Lottery)"/>
    <s v="09"/>
    <s v="AP-PY"/>
    <x v="121"/>
    <s v="000000006775"/>
    <n v="1452"/>
    <s v="5673-46"/>
    <n v="0"/>
    <n v="785"/>
    <s v="G100431-Pirate Productions Limited"/>
    <n v="-785"/>
    <n v="785"/>
    <x v="1"/>
    <n v="785"/>
    <s v="G"/>
    <s v="Pirate Productions Limited"/>
    <s v="G - Pirate Productions Limited"/>
    <x v="1518"/>
    <x v="0"/>
    <s v="Lottery"/>
    <x v="1"/>
    <b v="0"/>
    <n v="3140"/>
    <x v="1"/>
  </r>
  <r>
    <s v="L-400-0400"/>
    <s v="RBS Current Account (Lottery)"/>
    <s v="09"/>
    <s v="AP-PY"/>
    <x v="121"/>
    <s v="000000006776"/>
    <n v="1452"/>
    <s v="5673-47"/>
    <n v="0"/>
    <n v="875"/>
    <s v="G100466-St Andrews Voices"/>
    <n v="-875"/>
    <n v="875"/>
    <x v="1"/>
    <n v="875"/>
    <s v="G"/>
    <s v="St Andrews Voices"/>
    <s v="G - St Andrews Voices"/>
    <x v="978"/>
    <x v="0"/>
    <s v="Lottery"/>
    <x v="1"/>
    <b v="0"/>
    <n v="11000"/>
    <x v="1"/>
  </r>
  <r>
    <s v="L-400-0400"/>
    <s v="RBS Current Account (Lottery)"/>
    <s v="09"/>
    <s v="AP-PY"/>
    <x v="121"/>
    <s v="000000006777"/>
    <n v="1452"/>
    <s v="5673-48"/>
    <n v="0"/>
    <n v="117.39"/>
    <s v="G100468-Kirsten Easdale"/>
    <n v="-117.39"/>
    <n v="117.39"/>
    <x v="1"/>
    <n v="117.39"/>
    <s v="G"/>
    <s v="Kirsten Easdale"/>
    <s v="G - Kirsten Easdale"/>
    <x v="1593"/>
    <x v="0"/>
    <s v="Lottery"/>
    <x v="1"/>
    <b v="0"/>
    <n v="6867.39"/>
    <x v="1"/>
  </r>
  <r>
    <s v="L-400-0400"/>
    <s v="RBS Current Account (Lottery)"/>
    <s v="09"/>
    <s v="AP-PY"/>
    <x v="121"/>
    <s v="000000006778"/>
    <n v="1452"/>
    <s v="5673-49"/>
    <n v="0"/>
    <n v="11250"/>
    <s v="G100609-Deaf Connections"/>
    <n v="-11250"/>
    <n v="11250"/>
    <x v="1"/>
    <n v="11250"/>
    <s v="G"/>
    <s v="Deaf Connections"/>
    <s v="G - Deaf Connections"/>
    <x v="1860"/>
    <x v="0"/>
    <s v="Lottery"/>
    <x v="1"/>
    <b v="0"/>
    <n v="11250"/>
    <x v="1"/>
  </r>
  <r>
    <s v="L-400-0400"/>
    <s v="RBS Current Account (Lottery)"/>
    <s v="09"/>
    <s v="AP-PY"/>
    <x v="121"/>
    <s v="000000006779"/>
    <n v="1452"/>
    <s v="5673-50"/>
    <n v="0"/>
    <n v="11250"/>
    <s v="G100610-Anatomy"/>
    <n v="-11250"/>
    <n v="11250"/>
    <x v="1"/>
    <n v="11250"/>
    <s v="G"/>
    <s v="Anatomy"/>
    <s v="G - Anatomy"/>
    <x v="1861"/>
    <x v="0"/>
    <s v="Lottery"/>
    <x v="1"/>
    <b v="0"/>
    <n v="11250"/>
    <x v="1"/>
  </r>
  <r>
    <s v="L-400-0400"/>
    <s v="RBS Current Account (Lottery)"/>
    <s v="09"/>
    <s v="AP-PY"/>
    <x v="121"/>
    <s v="000000006780"/>
    <n v="1452"/>
    <s v="5673-51"/>
    <n v="0"/>
    <n v="10187"/>
    <s v="G100611-Rick Conte"/>
    <n v="-10187"/>
    <n v="10187"/>
    <x v="1"/>
    <n v="10187"/>
    <s v="G"/>
    <s v="Rick Conte"/>
    <s v="G - Rick Conte"/>
    <x v="1862"/>
    <x v="0"/>
    <s v="Lottery"/>
    <x v="1"/>
    <b v="0"/>
    <n v="10187"/>
    <x v="1"/>
  </r>
  <r>
    <s v="L-400-0400"/>
    <s v="RBS Current Account (Lottery)"/>
    <s v="09"/>
    <s v="AP-PY"/>
    <x v="121"/>
    <s v="000000006781"/>
    <n v="1452"/>
    <s v="5673-52"/>
    <n v="0"/>
    <n v="3750"/>
    <s v="G100614-Marram"/>
    <n v="-3750"/>
    <n v="3750"/>
    <x v="1"/>
    <n v="3750"/>
    <s v="G"/>
    <s v="Marram"/>
    <s v="G - Marram"/>
    <x v="1863"/>
    <x v="0"/>
    <s v="Lottery"/>
    <x v="1"/>
    <b v="0"/>
    <n v="3750"/>
    <x v="1"/>
  </r>
  <r>
    <s v="L-400-0400"/>
    <s v="RBS Current Account (Lottery)"/>
    <s v="09"/>
    <s v="AP-PY"/>
    <x v="121"/>
    <s v="000000006782"/>
    <n v="1452"/>
    <s v="5673-53"/>
    <n v="0"/>
    <n v="1250"/>
    <s v="IAIN001-Ainslie Henderson"/>
    <n v="-1250"/>
    <n v="1250"/>
    <x v="1"/>
    <n v="1250"/>
    <s v="I"/>
    <s v="Ainslie Henderson"/>
    <s v="I - Ainslie Henderson"/>
    <x v="1864"/>
    <x v="0"/>
    <s v="Lottery"/>
    <x v="1"/>
    <b v="0"/>
    <n v="1250"/>
    <x v="1"/>
  </r>
  <r>
    <s v="L-400-0400"/>
    <s v="RBS Current Account (Lottery)"/>
    <s v="09"/>
    <s v="AP-PY"/>
    <x v="121"/>
    <s v="000000006783"/>
    <n v="1452"/>
    <s v="5673-54"/>
    <n v="0"/>
    <n v="45000"/>
    <s v="IBOF003-Bofa Productions Limited"/>
    <n v="-45000"/>
    <n v="45000"/>
    <x v="1"/>
    <n v="45000"/>
    <s v="I"/>
    <s v="Bofa Productions Limited"/>
    <s v="I - Bofa Productions Limited"/>
    <x v="1768"/>
    <x v="0"/>
    <s v="Lottery"/>
    <x v="1"/>
    <b v="1"/>
    <n v="138500"/>
    <x v="0"/>
  </r>
  <r>
    <s v="L-400-0400"/>
    <s v="RBS Current Account (Lottery)"/>
    <s v="09"/>
    <s v="AP-PY"/>
    <x v="121"/>
    <s v="000000006784"/>
    <n v="1452"/>
    <s v="5673-55"/>
    <n v="0"/>
    <n v="296.75"/>
    <s v="ICOA001-The Coaltown Daisies"/>
    <n v="-296.75"/>
    <n v="296.75"/>
    <x v="1"/>
    <n v="296.75"/>
    <s v="I"/>
    <s v="The Coaltown Daisies"/>
    <s v="I - The Coaltown Daisies"/>
    <x v="1865"/>
    <x v="0"/>
    <s v="Lottery"/>
    <x v="1"/>
    <b v="0"/>
    <n v="296.75"/>
    <x v="1"/>
  </r>
  <r>
    <s v="L-400-0400"/>
    <s v="RBS Current Account (Lottery)"/>
    <s v="09"/>
    <s v="AP-PY"/>
    <x v="121"/>
    <s v="000000006786"/>
    <n v="1452"/>
    <s v="5673-56"/>
    <n v="0"/>
    <n v="4250"/>
    <s v="ICOM009-Comhairle nan Eilean Siar"/>
    <n v="-4250"/>
    <n v="4250"/>
    <x v="1"/>
    <n v="4250"/>
    <s v="I"/>
    <s v="Comhairle nan Eilean Siar"/>
    <s v="I - Comhairle nan Eilean Siar"/>
    <x v="535"/>
    <x v="0"/>
    <s v="Lottery"/>
    <x v="1"/>
    <b v="0"/>
    <n v="116060"/>
    <x v="0"/>
  </r>
  <r>
    <s v="L-400-0400"/>
    <s v="RBS Current Account (Lottery)"/>
    <s v="09"/>
    <s v="AP-PY"/>
    <x v="121"/>
    <s v="000000006787"/>
    <n v="1452"/>
    <s v="5673-57"/>
    <n v="0"/>
    <n v="7500"/>
    <s v="IEDE102-Eden Court Highlands"/>
    <n v="-7500"/>
    <n v="7500"/>
    <x v="1"/>
    <n v="7500"/>
    <s v="I"/>
    <s v="Eden Court Highlands"/>
    <s v="I - Eden Court Highlands"/>
    <x v="1866"/>
    <x v="0"/>
    <s v="Lottery"/>
    <x v="1"/>
    <b v="0"/>
    <n v="34944"/>
    <x v="0"/>
  </r>
  <r>
    <s v="L-400-0400"/>
    <s v="RBS Current Account (Lottery)"/>
    <s v="09"/>
    <s v="AP-PY"/>
    <x v="121"/>
    <s v="000000006788"/>
    <n v="1452"/>
    <s v="5673-58"/>
    <n v="0"/>
    <n v="10000"/>
    <s v="IGUI001-Guild of Players Dumfries"/>
    <n v="-10000"/>
    <n v="10000"/>
    <x v="1"/>
    <n v="10000"/>
    <s v="I"/>
    <s v="Guild of Players Dumfries"/>
    <s v="I - Guild of Players Dumfries"/>
    <x v="1679"/>
    <x v="0"/>
    <s v="Lottery"/>
    <x v="1"/>
    <b v="0"/>
    <n v="100000"/>
    <x v="0"/>
  </r>
  <r>
    <s v="L-400-0400"/>
    <s v="RBS Current Account (Lottery)"/>
    <s v="09"/>
    <s v="AP-PY"/>
    <x v="121"/>
    <s v="000000006789"/>
    <n v="1452"/>
    <s v="5673-59"/>
    <n v="0"/>
    <n v="1000"/>
    <s v="IILO002-Ilona Kacieja"/>
    <n v="-1000"/>
    <n v="1000"/>
    <x v="1"/>
    <n v="1000"/>
    <s v="I"/>
    <s v="Ilona Kacieja"/>
    <s v="I - Ilona Kacieja"/>
    <x v="1867"/>
    <x v="0"/>
    <s v="Lottery"/>
    <x v="1"/>
    <b v="0"/>
    <n v="1000"/>
    <x v="1"/>
  </r>
  <r>
    <s v="L-400-0400"/>
    <s v="RBS Current Account (Lottery)"/>
    <s v="09"/>
    <s v="AP-PY"/>
    <x v="121"/>
    <s v="000000006790"/>
    <n v="1452"/>
    <s v="5673-60"/>
    <n v="0"/>
    <n v="5250"/>
    <s v="IJUN001-Junction Films Ltd   (Keep The Faith)"/>
    <n v="-5250"/>
    <n v="5250"/>
    <x v="1"/>
    <n v="5250"/>
    <s v="I"/>
    <s v="Junction Films Ltd (Keep The Faith)"/>
    <s v="I - Junction Films Ltd (Keep The Faith)"/>
    <x v="1868"/>
    <x v="0"/>
    <s v="Lottery"/>
    <x v="1"/>
    <b v="0"/>
    <n v="5250"/>
    <x v="1"/>
  </r>
  <r>
    <s v="L-400-0400"/>
    <s v="RBS Current Account (Lottery)"/>
    <s v="09"/>
    <s v="AP-PY"/>
    <x v="121"/>
    <s v="000000006791"/>
    <n v="1452"/>
    <s v="5673-61"/>
    <n v="0"/>
    <n v="11250"/>
    <s v="IKAT018-Katy West"/>
    <n v="-11250"/>
    <n v="11250"/>
    <x v="1"/>
    <n v="11250"/>
    <s v="I"/>
    <s v="Katy West"/>
    <s v="I - Katy West"/>
    <x v="1869"/>
    <x v="0"/>
    <s v="Lottery"/>
    <x v="1"/>
    <b v="0"/>
    <n v="11250"/>
    <x v="1"/>
  </r>
  <r>
    <s v="L-400-0400"/>
    <s v="RBS Current Account (Lottery)"/>
    <s v="09"/>
    <s v="AP-PY"/>
    <x v="121"/>
    <s v="000000006792"/>
    <n v="1452"/>
    <s v="5673-62"/>
    <n v="0"/>
    <n v="1869"/>
    <s v="IMAR020-Market Gallery"/>
    <n v="-1869"/>
    <n v="1869"/>
    <x v="1"/>
    <n v="1869"/>
    <s v="I"/>
    <s v="Market Gallery"/>
    <s v="I - Market Gallery"/>
    <x v="1870"/>
    <x v="0"/>
    <s v="Lottery"/>
    <x v="1"/>
    <b v="0"/>
    <n v="1869"/>
    <x v="1"/>
  </r>
  <r>
    <s v="L-400-0400"/>
    <s v="RBS Current Account (Lottery)"/>
    <s v="09"/>
    <s v="AP-PY"/>
    <x v="121"/>
    <s v="000000006793"/>
    <n v="1452"/>
    <s v="5673-63"/>
    <n v="0"/>
    <n v="3750"/>
    <s v="IMON004-Montrose Pictures Ltd"/>
    <n v="-3750"/>
    <n v="3750"/>
    <x v="1"/>
    <n v="3750"/>
    <s v="I"/>
    <s v="Montrose Pictures Ltd"/>
    <s v="I - Montrose Pictures Ltd"/>
    <x v="1093"/>
    <x v="0"/>
    <s v="Lottery"/>
    <x v="1"/>
    <b v="0"/>
    <n v="44625"/>
    <x v="0"/>
  </r>
  <r>
    <s v="L-400-0400"/>
    <s v="RBS Current Account (Lottery)"/>
    <s v="09"/>
    <s v="AP-PY"/>
    <x v="121"/>
    <s v="000000006794"/>
    <n v="1452"/>
    <s v="5673-64"/>
    <n v="0"/>
    <n v="250"/>
    <s v="IPAR004-PARADISO FILMS DOCUMENTARIES LTD (Samir Mehanovic)"/>
    <n v="-250"/>
    <n v="250"/>
    <x v="1"/>
    <n v="250"/>
    <s v="I"/>
    <s v="PARADISO FILMS DOCUMENTARIES LTD (Samir Mehanovic)"/>
    <s v="I - PARADISO FILMS DOCUMENTARIES LTD (Samir Mehanovic)"/>
    <x v="1543"/>
    <x v="0"/>
    <s v="Lottery"/>
    <x v="1"/>
    <b v="0"/>
    <n v="17458"/>
    <x v="1"/>
  </r>
  <r>
    <s v="L-400-0400"/>
    <s v="RBS Current Account (Lottery)"/>
    <s v="09"/>
    <s v="AP-PY"/>
    <x v="121"/>
    <s v="000000006795"/>
    <n v="1452"/>
    <s v="5673-65"/>
    <n v="0"/>
    <n v="2000"/>
    <s v="IPAU002-Paul Fegan"/>
    <n v="-2000"/>
    <n v="2000"/>
    <x v="1"/>
    <n v="2000"/>
    <s v="I"/>
    <s v="Paul Fegan"/>
    <s v="I - Paul Fegan"/>
    <x v="1871"/>
    <x v="0"/>
    <s v="Lottery"/>
    <x v="1"/>
    <b v="0"/>
    <n v="2000"/>
    <x v="1"/>
  </r>
  <r>
    <s v="L-400-0400"/>
    <s v="RBS Current Account (Lottery)"/>
    <s v="09"/>
    <s v="AP-PY"/>
    <x v="121"/>
    <s v="000000006796"/>
    <n v="1452"/>
    <s v="5673-66"/>
    <n v="0"/>
    <n v="1000"/>
    <s v="IPAU004-Paul McGeechan"/>
    <n v="-1000"/>
    <n v="1000"/>
    <x v="1"/>
    <n v="1000"/>
    <s v="I"/>
    <s v="Paul McGeechan"/>
    <s v="I - Paul McGeechan"/>
    <x v="1872"/>
    <x v="0"/>
    <s v="Lottery"/>
    <x v="1"/>
    <b v="0"/>
    <n v="1000"/>
    <x v="1"/>
  </r>
  <r>
    <s v="L-400-0400"/>
    <s v="RBS Current Account (Lottery)"/>
    <s v="09"/>
    <s v="AP-PY"/>
    <x v="121"/>
    <s v="000000006797"/>
    <n v="1452"/>
    <s v="5673-67"/>
    <n v="0"/>
    <n v="63495"/>
    <s v="ISAN001-Sandstone Press Limited"/>
    <n v="-63495"/>
    <n v="63495"/>
    <x v="1"/>
    <n v="63495"/>
    <s v="I"/>
    <s v="Sandstone Press Limited"/>
    <s v="I - Sandstone Press Limited"/>
    <x v="1873"/>
    <x v="0"/>
    <s v="Lottery"/>
    <x v="1"/>
    <b v="1"/>
    <n v="63495"/>
    <x v="0"/>
  </r>
  <r>
    <s v="L-400-0400"/>
    <s v="RBS Current Account (Lottery)"/>
    <s v="09"/>
    <s v="AP-PY"/>
    <x v="121"/>
    <s v="000000006798"/>
    <n v="1452"/>
    <s v="5673-68"/>
    <n v="0"/>
    <n v="133000"/>
    <s v="ISCO099-Scottish Library and Information Council (SLIC)"/>
    <n v="-133000"/>
    <n v="133000"/>
    <x v="1"/>
    <n v="133000"/>
    <s v="I"/>
    <s v="Scottish Library and Information Council (SLIC)"/>
    <s v="I - Scottish Library and Information Council (SLIC)"/>
    <x v="1874"/>
    <x v="0"/>
    <s v="Lottery"/>
    <x v="1"/>
    <b v="1"/>
    <n v="133000"/>
    <x v="0"/>
  </r>
  <r>
    <s v="L-400-0400"/>
    <s v="RBS Current Account (Lottery)"/>
    <s v="09"/>
    <s v="AP-PY"/>
    <x v="121"/>
    <s v="000000006799"/>
    <n v="1452"/>
    <s v="5673-69"/>
    <n v="0"/>
    <n v="1125"/>
    <s v="ISTU005-Stuart Elliott"/>
    <n v="-1125"/>
    <n v="1125"/>
    <x v="1"/>
    <n v="1125"/>
    <s v="I"/>
    <s v="Stuart Elliott"/>
    <s v="I - Stuart Elliott"/>
    <x v="1875"/>
    <x v="0"/>
    <s v="Lottery"/>
    <x v="1"/>
    <b v="0"/>
    <n v="1500"/>
    <x v="1"/>
  </r>
  <r>
    <s v="L-400-0400"/>
    <s v="RBS Current Account (Lottery)"/>
    <s v="09"/>
    <s v="AP-PY"/>
    <x v="121"/>
    <s v="000000006800"/>
    <n v="1452"/>
    <s v="5673-70"/>
    <n v="0"/>
    <n v="3654"/>
    <s v="ITAT002-Tattiemoon Ltd"/>
    <n v="-3654"/>
    <n v="3654"/>
    <x v="1"/>
    <n v="3654"/>
    <s v="I"/>
    <s v="Tattiemoon Ltd"/>
    <s v="I - Tattiemoon Ltd"/>
    <x v="1277"/>
    <x v="0"/>
    <s v="Lottery"/>
    <x v="1"/>
    <b v="0"/>
    <n v="15741"/>
    <x v="1"/>
  </r>
  <r>
    <s v="L-400-0400"/>
    <s v="RBS Current Account (Lottery)"/>
    <s v="09"/>
    <s v="AP-PY"/>
    <x v="121"/>
    <s v="000000006801"/>
    <n v="1452"/>
    <s v="5673-71"/>
    <n v="0"/>
    <n v="3750"/>
    <s v="IWEN001-Wendy McMurdo"/>
    <n v="-3750"/>
    <n v="3750"/>
    <x v="1"/>
    <n v="3750"/>
    <s v="I"/>
    <s v="Wendy McMurdo"/>
    <s v="I - Wendy McMurdo"/>
    <x v="1876"/>
    <x v="0"/>
    <s v="Lottery"/>
    <x v="1"/>
    <b v="0"/>
    <n v="3750"/>
    <x v="1"/>
  </r>
  <r>
    <s v="L-400-0400"/>
    <s v="RBS Current Account (Lottery)"/>
    <s v="09"/>
    <s v="AP-PY"/>
    <x v="121"/>
    <s v="000000006802"/>
    <n v="1452"/>
    <s v="5673-72"/>
    <n v="0"/>
    <n v="10067"/>
    <s v="TAUD106-Audit Scotland"/>
    <n v="-10067"/>
    <n v="10067"/>
    <x v="1"/>
    <n v="10067"/>
    <s v="T"/>
    <s v="Audit Scotland"/>
    <s v="T - Audit Scotland"/>
    <x v="373"/>
    <x v="17"/>
    <s v="Lottery"/>
    <x v="2"/>
    <b v="0"/>
    <n v="66068"/>
    <x v="0"/>
  </r>
  <r>
    <s v="L-400-0400"/>
    <s v="RBS Current Account (Lottery)"/>
    <s v="09"/>
    <s v="AP-PY"/>
    <x v="121"/>
    <s v="000000006803"/>
    <n v="1452"/>
    <s v="5673-73"/>
    <n v="0"/>
    <n v="150"/>
    <s v="TCLA110-Claire McNicol"/>
    <n v="-150"/>
    <n v="150"/>
    <x v="1"/>
    <n v="150"/>
    <s v="T"/>
    <s v="Claire McNicol"/>
    <s v="T - Claire McNicol"/>
    <x v="1877"/>
    <x v="0"/>
    <s v="Lottery"/>
    <x v="2"/>
    <b v="0"/>
    <n v="150"/>
    <x v="1"/>
  </r>
  <r>
    <s v="L-400-0400"/>
    <s v="RBS Current Account (Lottery)"/>
    <s v="09"/>
    <s v="AP-PY"/>
    <x v="121"/>
    <s v="000000006804"/>
    <n v="1452"/>
    <s v="5673-74"/>
    <n v="0"/>
    <n v="150"/>
    <s v="TGIC100-Gica Loening"/>
    <n v="-150"/>
    <n v="150"/>
    <x v="1"/>
    <n v="150"/>
    <s v="T"/>
    <s v="Gica Loening"/>
    <s v="T - Gica Loening"/>
    <x v="1878"/>
    <x v="0"/>
    <s v="Lottery"/>
    <x v="2"/>
    <b v="0"/>
    <n v="150"/>
    <x v="1"/>
  </r>
  <r>
    <s v="L-400-0400"/>
    <s v="RBS Current Account (Lottery)"/>
    <s v="09"/>
    <s v="AP-PY"/>
    <x v="121"/>
    <s v="000000006805"/>
    <n v="1452"/>
    <s v="5673-75"/>
    <n v="0"/>
    <n v="415.59"/>
    <s v="TSKY100-Skyline Productions Limited"/>
    <n v="-415.59"/>
    <n v="415.59"/>
    <x v="1"/>
    <n v="415.59"/>
    <s v="T"/>
    <s v="Skyline Productions Limited"/>
    <s v="T - Skyline Productions Limited"/>
    <x v="1879"/>
    <x v="0"/>
    <s v="Lottery"/>
    <x v="2"/>
    <b v="0"/>
    <n v="766.72"/>
    <x v="1"/>
  </r>
  <r>
    <s v="L-400-0400"/>
    <s v="RBS Current Account (Lottery)"/>
    <s v="09"/>
    <s v="AR-PY"/>
    <x v="119"/>
    <s v="BFI PMT REQ 4"/>
    <n v="1445"/>
    <s v="5670-1"/>
    <n v="9768"/>
    <n v="0"/>
    <s v="TBFI100-The British Film Institute"/>
    <n v="9768"/>
    <n v="9768"/>
    <x v="0"/>
    <n v="0"/>
    <s v="T"/>
    <s v="The British Film Institute"/>
    <s v="T - The British Film Institute"/>
    <x v="1184"/>
    <x v="0"/>
    <s v="Lottery"/>
    <x v="2"/>
    <b v="0"/>
    <n v="0"/>
    <x v="1"/>
  </r>
  <r>
    <s v="L-400-0400"/>
    <s v="RBS Current Account (Lottery)"/>
    <s v="09"/>
    <s v="AR-PY"/>
    <x v="117"/>
    <s v="IN000157"/>
    <n v="1448"/>
    <s v="5674-1"/>
    <n v="7000"/>
    <n v="0"/>
    <s v="TBOF100-Bofa Stockholm Limited"/>
    <n v="7000"/>
    <n v="7000"/>
    <x v="0"/>
    <n v="0"/>
    <s v="T"/>
    <s v="Bofa Stockholm Limited"/>
    <s v="T - Bofa Stockholm Limited"/>
    <x v="1880"/>
    <x v="0"/>
    <s v="Lottery"/>
    <x v="2"/>
    <b v="0"/>
    <n v="0"/>
    <x v="1"/>
  </r>
  <r>
    <s v="L-400-0400"/>
    <s v="RBS Current Account (Lottery)"/>
    <s v="09"/>
    <s v="AR-PY"/>
    <x v="183"/>
    <s v="RBSDMCR17197852"/>
    <n v="1449"/>
    <s v="5675-1"/>
    <n v="1627.42"/>
    <n v="0"/>
    <s v="TFIN100-Fintage Collection Account"/>
    <n v="1627.42"/>
    <n v="1627.42"/>
    <x v="0"/>
    <n v="0"/>
    <s v="T"/>
    <s v="Fintage Collection Account"/>
    <s v="T - Fintage Collection Account"/>
    <x v="1512"/>
    <x v="0"/>
    <s v="Lottery"/>
    <x v="2"/>
    <b v="0"/>
    <n v="0"/>
    <x v="1"/>
  </r>
  <r>
    <s v="L-400-0400"/>
    <s v="RBS Current Account (Lottery)"/>
    <s v="09"/>
    <s v="AR-PY"/>
    <x v="183"/>
    <s v="RBS55CI30697458"/>
    <n v="1450"/>
    <s v="5676-1"/>
    <n v="2676748.37"/>
    <n v="0"/>
    <s v="TNAT100-National Lottery Distribution Fund"/>
    <n v="2676748.37"/>
    <n v="2676748.37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09"/>
    <s v="AR-PY"/>
    <x v="120"/>
    <s v="RBSDM2I17253185"/>
    <n v="1451"/>
    <s v="5677-1"/>
    <n v="831.18"/>
    <n v="0"/>
    <s v="TNFT001-NFT Euro Collection CA"/>
    <n v="831.18"/>
    <n v="831.18"/>
    <x v="0"/>
    <n v="0"/>
    <s v="T"/>
    <s v="NFT Euro Collection CA"/>
    <s v="T - NFT Euro Collection CA"/>
    <x v="1185"/>
    <x v="0"/>
    <s v="Lottery"/>
    <x v="2"/>
    <b v="0"/>
    <n v="0"/>
    <x v="1"/>
  </r>
  <r>
    <s v="L-400-0400"/>
    <s v="RBS Current Account (Lottery)"/>
    <s v="09"/>
    <s v="AR-PY"/>
    <x v="184"/>
    <s v="SCRE31"/>
    <n v="1464"/>
    <s v="5690-1"/>
    <n v="18111.419999999998"/>
    <n v="0"/>
    <s v="TBIG101-BIG Lottery Fund"/>
    <n v="18111.419999999998"/>
    <n v="18111.419999999998"/>
    <x v="0"/>
    <n v="0"/>
    <s v="T"/>
    <s v="BIG Lottery Fund"/>
    <s v="T - BIG Lottery Fund"/>
    <x v="1881"/>
    <x v="0"/>
    <s v="Lottery"/>
    <x v="2"/>
    <b v="0"/>
    <n v="0"/>
    <x v="1"/>
  </r>
  <r>
    <s v="L-400-0400"/>
    <s v="RBS Current Account (Lottery)"/>
    <s v="09"/>
    <s v="AR-PY"/>
    <x v="185"/>
    <s v="FREEWAY CAM UK L"/>
    <n v="1465"/>
    <s v="5691-1"/>
    <n v="15137.12"/>
    <n v="0"/>
    <s v="TFRE100-Freeway Cam UK"/>
    <n v="15137.12"/>
    <n v="15137.12"/>
    <x v="0"/>
    <n v="0"/>
    <s v="T"/>
    <s v="Freeway Cam UK"/>
    <s v="T - Freeway Cam UK"/>
    <x v="1307"/>
    <x v="0"/>
    <s v="Lottery"/>
    <x v="2"/>
    <b v="0"/>
    <n v="0"/>
    <x v="1"/>
  </r>
  <r>
    <s v="L-400-0400"/>
    <s v="RBS Current Account (Lottery)"/>
    <s v="09"/>
    <s v="AR-PY"/>
    <x v="186"/>
    <s v="RBSSE2I05504041"/>
    <n v="1466"/>
    <s v="5692-1"/>
    <n v="2568.92"/>
    <n v="0"/>
    <s v="TSTI100-Stichting Freeway Custody"/>
    <n v="2568.92"/>
    <n v="2568.92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09"/>
    <s v="BK-EN"/>
    <x v="114"/>
    <m/>
    <n v="1433"/>
    <s v="5659-1"/>
    <n v="0"/>
    <n v="3.5"/>
    <m/>
    <n v="-3.5"/>
    <n v="3.5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9"/>
    <s v="BK-EN"/>
    <x v="120"/>
    <m/>
    <n v="1443"/>
    <s v="5668-1"/>
    <n v="0"/>
    <n v="80"/>
    <m/>
    <n v="-80"/>
    <n v="80"/>
    <x v="1"/>
    <n v="8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9"/>
    <s v="BK-EN"/>
    <x v="187"/>
    <m/>
    <n v="1446"/>
    <s v="5671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09"/>
    <s v="BK-EN"/>
    <x v="123"/>
    <m/>
    <n v="1455"/>
    <s v="5680-1"/>
    <n v="0.44"/>
    <n v="0"/>
    <m/>
    <n v="0.44"/>
    <n v="0.44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10"/>
    <s v="AP-PY"/>
    <x v="125"/>
    <s v="000000006806"/>
    <n v="1458"/>
    <s v="5682-37"/>
    <n v="0"/>
    <n v="33333"/>
    <s v="G100052-Hands up for Trad"/>
    <n v="-33333"/>
    <n v="33333"/>
    <x v="1"/>
    <n v="33333"/>
    <s v="G"/>
    <s v="Hands up for Trad"/>
    <s v="G - Hands up for Trad"/>
    <x v="306"/>
    <x v="0"/>
    <s v="Lottery"/>
    <x v="1"/>
    <b v="1"/>
    <n v="215127"/>
    <x v="0"/>
  </r>
  <r>
    <s v="L-400-0400"/>
    <s v="RBS Current Account (Lottery)"/>
    <s v="10"/>
    <s v="AP-PY"/>
    <x v="125"/>
    <s v="000000006807"/>
    <n v="1458"/>
    <s v="5682-38"/>
    <n v="0"/>
    <n v="18750"/>
    <s v="G100187-Ayr Gaiety Partnership"/>
    <n v="-18750"/>
    <n v="18750"/>
    <x v="1"/>
    <n v="18750"/>
    <s v="G"/>
    <s v="Ayr Gaiety Partnership"/>
    <s v="G - Ayr Gaiety Partnership"/>
    <x v="1038"/>
    <x v="0"/>
    <s v="Lottery"/>
    <x v="1"/>
    <b v="0"/>
    <n v="75000"/>
    <x v="0"/>
  </r>
  <r>
    <s v="L-400-0400"/>
    <s v="RBS Current Account (Lottery)"/>
    <s v="10"/>
    <s v="AP-PY"/>
    <x v="125"/>
    <s v="000000006808"/>
    <n v="1458"/>
    <s v="5682-39"/>
    <n v="0"/>
    <n v="37500"/>
    <s v="G100188-Birds of Paradise Theatre"/>
    <n v="-37500"/>
    <n v="37500"/>
    <x v="1"/>
    <n v="37500"/>
    <s v="G"/>
    <s v="Birds of Paradise Theatre"/>
    <s v="G - Birds of Paradise Theatre"/>
    <x v="1039"/>
    <x v="0"/>
    <s v="Lottery"/>
    <x v="1"/>
    <b v="1"/>
    <n v="264000"/>
    <x v="0"/>
  </r>
  <r>
    <s v="L-400-0400"/>
    <s v="RBS Current Account (Lottery)"/>
    <s v="10"/>
    <s v="AP-PY"/>
    <x v="125"/>
    <s v="000000006809"/>
    <n v="1458"/>
    <s v="5682-40"/>
    <n v="0"/>
    <n v="53438"/>
    <s v="G100189-Catherine Wheels Theatre Company"/>
    <n v="-53438"/>
    <n v="53438"/>
    <x v="1"/>
    <n v="53438"/>
    <s v="G"/>
    <s v="Catherine Wheels Theatre Company"/>
    <s v="G - Catherine Wheels Theatre Company"/>
    <x v="1040"/>
    <x v="0"/>
    <s v="Lottery"/>
    <x v="1"/>
    <b v="1"/>
    <n v="213752"/>
    <x v="0"/>
  </r>
  <r>
    <s v="L-400-0400"/>
    <s v="RBS Current Account (Lottery)"/>
    <s v="10"/>
    <s v="AP-PY"/>
    <x v="125"/>
    <s v="000000006810"/>
    <n v="1458"/>
    <s v="5682-41"/>
    <n v="0"/>
    <n v="20000"/>
    <s v="G100190-Dance House"/>
    <n v="-20000"/>
    <n v="20000"/>
    <x v="1"/>
    <n v="20000"/>
    <s v="G"/>
    <s v="Dance House"/>
    <s v="G - Dance House"/>
    <x v="1041"/>
    <x v="0"/>
    <s v="Lottery"/>
    <x v="1"/>
    <b v="0"/>
    <n v="87647.459999999992"/>
    <x v="0"/>
  </r>
  <r>
    <s v="L-400-0400"/>
    <s v="RBS Current Account (Lottery)"/>
    <s v="10"/>
    <s v="AP-PY"/>
    <x v="125"/>
    <s v="000000006811"/>
    <n v="1458"/>
    <s v="5682-42"/>
    <n v="0"/>
    <n v="29000"/>
    <s v="G100192-Drake Music Scotland"/>
    <n v="-29000"/>
    <n v="29000"/>
    <x v="1"/>
    <n v="29000"/>
    <s v="G"/>
    <s v="Drake Music Scotland"/>
    <s v="G - Drake Music Scotland"/>
    <x v="1043"/>
    <x v="0"/>
    <s v="Lottery"/>
    <x v="1"/>
    <b v="1"/>
    <n v="118500"/>
    <x v="0"/>
  </r>
  <r>
    <s v="L-400-0400"/>
    <s v="RBS Current Account (Lottery)"/>
    <s v="10"/>
    <s v="AP-PY"/>
    <x v="125"/>
    <s v="000000006812"/>
    <n v="1458"/>
    <s v="5682-43"/>
    <n v="0"/>
    <n v="23750"/>
    <s v="G100193-Edinburgh UNESCO City of Literature Trust"/>
    <n v="-23750"/>
    <n v="23750"/>
    <x v="1"/>
    <n v="23750"/>
    <s v="G"/>
    <s v="Edinburgh UNESCO City of Literature Trust"/>
    <s v="G - Edinburgh UNESCO City of Literature Trust"/>
    <x v="1044"/>
    <x v="0"/>
    <s v="Lottery"/>
    <x v="1"/>
    <b v="0"/>
    <n v="142500"/>
    <x v="0"/>
  </r>
  <r>
    <s v="L-400-0400"/>
    <s v="RBS Current Account (Lottery)"/>
    <s v="10"/>
    <s v="AP-PY"/>
    <x v="125"/>
    <s v="000000006813"/>
    <n v="1458"/>
    <s v="5682-44"/>
    <n v="0"/>
    <n v="15000"/>
    <s v="G100194-Enterprise Music Scotland"/>
    <n v="-15000"/>
    <n v="15000"/>
    <x v="1"/>
    <n v="15000"/>
    <s v="G"/>
    <s v="Enterprise Music Scotland"/>
    <s v="G - Enterprise Music Scotland"/>
    <x v="1045"/>
    <x v="0"/>
    <s v="Lottery"/>
    <x v="1"/>
    <b v="0"/>
    <n v="229100"/>
    <x v="0"/>
  </r>
  <r>
    <s v="L-400-0400"/>
    <s v="RBS Current Account (Lottery)"/>
    <s v="10"/>
    <s v="AP-PY"/>
    <x v="125"/>
    <s v="000000006814"/>
    <n v="1458"/>
    <s v="5682-45"/>
    <n v="0"/>
    <n v="55000"/>
    <s v="G100195-Feis Rois Ltd"/>
    <n v="-55000"/>
    <n v="55000"/>
    <x v="1"/>
    <n v="55000"/>
    <s v="G"/>
    <s v="Feis Rois Ltd"/>
    <s v="G - Feis Rois Ltd"/>
    <x v="1046"/>
    <x v="0"/>
    <s v="Lottery"/>
    <x v="1"/>
    <b v="1"/>
    <n v="220000"/>
    <x v="0"/>
  </r>
  <r>
    <s v="L-400-0400"/>
    <s v="RBS Current Account (Lottery)"/>
    <s v="10"/>
    <s v="AP-PY"/>
    <x v="125"/>
    <s v="000000006815"/>
    <n v="1458"/>
    <s v="5682-46"/>
    <n v="0"/>
    <n v="25000"/>
    <s v="G100196-Feisean nan Gaidheal"/>
    <n v="-25000"/>
    <n v="25000"/>
    <x v="1"/>
    <n v="25000"/>
    <s v="G"/>
    <s v="Feisean nan Gaidheal"/>
    <s v="G - Feisean nan Gaidheal"/>
    <x v="1047"/>
    <x v="0"/>
    <s v="Lottery"/>
    <x v="1"/>
    <b v="1"/>
    <n v="529069.21"/>
    <x v="0"/>
  </r>
  <r>
    <s v="L-400-0400"/>
    <s v="RBS Current Account (Lottery)"/>
    <s v="10"/>
    <s v="AP-PY"/>
    <x v="125"/>
    <s v="000000006816"/>
    <n v="1458"/>
    <s v="5682-47"/>
    <n v="0"/>
    <n v="30000"/>
    <s v="G100197-Festival City Theatre Trust"/>
    <n v="-30000"/>
    <n v="30000"/>
    <x v="1"/>
    <n v="30000"/>
    <s v="G"/>
    <s v="Festival City Theatre Trust"/>
    <s v="G - Festival City Theatre Trust"/>
    <x v="1048"/>
    <x v="0"/>
    <s v="Lottery"/>
    <x v="1"/>
    <b v="1"/>
    <n v="131250"/>
    <x v="0"/>
  </r>
  <r>
    <s v="L-400-0400"/>
    <s v="RBS Current Account (Lottery)"/>
    <s v="10"/>
    <s v="AP-PY"/>
    <x v="125"/>
    <s v="000000006817"/>
    <n v="1458"/>
    <s v="5682-48"/>
    <n v="0"/>
    <n v="27500"/>
    <s v="G100198-Glasgow East Arts Co Ltd"/>
    <n v="-27500"/>
    <n v="27500"/>
    <x v="1"/>
    <n v="27500"/>
    <s v="G"/>
    <s v="Glasgow East Arts Co Ltd"/>
    <s v="G - Glasgow East Arts Co Ltd"/>
    <x v="1049"/>
    <x v="0"/>
    <s v="Lottery"/>
    <x v="1"/>
    <b v="1"/>
    <n v="126500"/>
    <x v="0"/>
  </r>
  <r>
    <s v="L-400-0400"/>
    <s v="RBS Current Account (Lottery)"/>
    <s v="10"/>
    <s v="AP-PY"/>
    <x v="125"/>
    <s v="000000006818"/>
    <n v="1458"/>
    <s v="5682-49"/>
    <n v="0"/>
    <n v="25351"/>
    <s v="G100199-Glasgow Women's Library"/>
    <n v="-25351"/>
    <n v="25351"/>
    <x v="1"/>
    <n v="25351"/>
    <s v="G"/>
    <s v="Glasgow Women's Library"/>
    <s v="G - Glasgow Women's Library"/>
    <x v="1050"/>
    <x v="0"/>
    <s v="Lottery"/>
    <x v="1"/>
    <b v="1"/>
    <n v="156607.41999999998"/>
    <x v="0"/>
  </r>
  <r>
    <s v="L-400-0400"/>
    <s v="RBS Current Account (Lottery)"/>
    <s v="10"/>
    <s v="AP-PY"/>
    <x v="125"/>
    <s v="000000006819"/>
    <n v="1458"/>
    <s v="5682-50"/>
    <n v="0"/>
    <n v="50000"/>
    <s v="G100200-Greenock Arts Guild"/>
    <n v="-50000"/>
    <n v="50000"/>
    <x v="1"/>
    <n v="50000"/>
    <s v="G"/>
    <s v="Greenock Arts Guild"/>
    <s v="G - Greenock Arts Guild"/>
    <x v="1368"/>
    <x v="0"/>
    <s v="Lottery"/>
    <x v="1"/>
    <b v="1"/>
    <n v="211784"/>
    <x v="0"/>
  </r>
  <r>
    <s v="L-400-0400"/>
    <s v="RBS Current Account (Lottery)"/>
    <s v="10"/>
    <s v="AP-PY"/>
    <x v="125"/>
    <s v="000000006820"/>
    <n v="1458"/>
    <s v="5682-51"/>
    <n v="0"/>
    <n v="91250"/>
    <s v="G100201-Imaginate"/>
    <n v="-91250"/>
    <n v="91250"/>
    <x v="1"/>
    <n v="91250"/>
    <s v="G"/>
    <s v="Imaginate"/>
    <s v="G - Imaginate"/>
    <x v="1051"/>
    <x v="0"/>
    <s v="Lottery"/>
    <x v="1"/>
    <b v="1"/>
    <n v="365000"/>
    <x v="0"/>
  </r>
  <r>
    <s v="L-400-0400"/>
    <s v="RBS Current Account (Lottery)"/>
    <s v="10"/>
    <s v="AP-PY"/>
    <x v="125"/>
    <s v="000000006821"/>
    <n v="1458"/>
    <s v="5682-52"/>
    <n v="0"/>
    <n v="25000"/>
    <s v="G100202-Indepen-dance"/>
    <n v="-25000"/>
    <n v="25000"/>
    <x v="1"/>
    <n v="25000"/>
    <s v="G"/>
    <s v="Indepen-dance"/>
    <s v="G - Indepen-dance"/>
    <x v="1052"/>
    <x v="0"/>
    <s v="Lottery"/>
    <x v="1"/>
    <b v="1"/>
    <n v="107240"/>
    <x v="0"/>
  </r>
  <r>
    <s v="L-400-0400"/>
    <s v="RBS Current Account (Lottery)"/>
    <s v="10"/>
    <s v="AP-PY"/>
    <x v="125"/>
    <s v="000000006822"/>
    <n v="1458"/>
    <s v="5682-53"/>
    <n v="0"/>
    <n v="15000"/>
    <s v="G100203-Luminate"/>
    <n v="-15000"/>
    <n v="15000"/>
    <x v="1"/>
    <n v="15000"/>
    <s v="G"/>
    <s v="Luminate"/>
    <s v="G - Luminate"/>
    <x v="1053"/>
    <x v="0"/>
    <s v="Lottery"/>
    <x v="1"/>
    <b v="0"/>
    <n v="100000"/>
    <x v="0"/>
  </r>
  <r>
    <s v="L-400-0400"/>
    <s v="RBS Current Account (Lottery)"/>
    <s v="10"/>
    <s v="AP-PY"/>
    <x v="125"/>
    <s v="000000006823"/>
    <n v="1458"/>
    <s v="5682-54"/>
    <n v="0"/>
    <n v="35625"/>
    <s v="G100204-Lung Ha's Theatre Company"/>
    <n v="-35625"/>
    <n v="35625"/>
    <x v="1"/>
    <n v="35625"/>
    <s v="G"/>
    <s v="Lung Ha's Theatre Company"/>
    <s v="G - Lung Ha's Theatre Company"/>
    <x v="1054"/>
    <x v="0"/>
    <s v="Lottery"/>
    <x v="1"/>
    <b v="1"/>
    <n v="142500"/>
    <x v="0"/>
  </r>
  <r>
    <s v="L-400-0400"/>
    <s v="RBS Current Account (Lottery)"/>
    <s v="10"/>
    <s v="AP-PY"/>
    <x v="125"/>
    <s v="000000006824"/>
    <n v="1458"/>
    <s v="5682-55"/>
    <n v="0"/>
    <n v="50000"/>
    <s v="G100205-National Youth Choir of Scotland"/>
    <n v="-50000"/>
    <n v="50000"/>
    <x v="1"/>
    <n v="50000"/>
    <s v="G"/>
    <s v="National Youth Choir of Scotland"/>
    <s v="G - National Youth Choir of Scotland"/>
    <x v="1055"/>
    <x v="0"/>
    <s v="Lottery"/>
    <x v="1"/>
    <b v="1"/>
    <n v="200000"/>
    <x v="0"/>
  </r>
  <r>
    <s v="L-400-0400"/>
    <s v="RBS Current Account (Lottery)"/>
    <s v="10"/>
    <s v="AP-PY"/>
    <x v="125"/>
    <s v="000000006825"/>
    <n v="1458"/>
    <s v="5682-56"/>
    <n v="0"/>
    <n v="54167"/>
    <s v="G100206-The National Youth Orchestra of Scotland"/>
    <n v="-54167"/>
    <n v="54167"/>
    <x v="1"/>
    <n v="54167"/>
    <s v="G"/>
    <s v="The National Youth Orchestra of Scotland"/>
    <s v="G - The National Youth Orchestra of Scotland"/>
    <x v="1056"/>
    <x v="0"/>
    <s v="Lottery"/>
    <x v="1"/>
    <b v="1"/>
    <n v="216667"/>
    <x v="0"/>
  </r>
  <r>
    <s v="L-400-0400"/>
    <s v="RBS Current Account (Lottery)"/>
    <s v="10"/>
    <s v="AP-PY"/>
    <x v="125"/>
    <s v="000000006826"/>
    <n v="1458"/>
    <s v="5682-57"/>
    <n v="0"/>
    <n v="18759"/>
    <s v="G100207-North East Arts Touring"/>
    <n v="-18759"/>
    <n v="18759"/>
    <x v="1"/>
    <n v="18759"/>
    <s v="G"/>
    <s v="North East Arts Touring"/>
    <s v="G - North East Arts Touring"/>
    <x v="1057"/>
    <x v="0"/>
    <s v="Lottery"/>
    <x v="1"/>
    <b v="0"/>
    <n v="91033"/>
    <x v="0"/>
  </r>
  <r>
    <s v="L-400-0400"/>
    <s v="RBS Current Account (Lottery)"/>
    <s v="10"/>
    <s v="AP-PY"/>
    <x v="125"/>
    <s v="000000006827"/>
    <n v="1458"/>
    <s v="5682-58"/>
    <n v="0"/>
    <n v="35834"/>
    <s v="G100208-Project Ability"/>
    <n v="-35834"/>
    <n v="35834"/>
    <x v="1"/>
    <n v="35834"/>
    <s v="G"/>
    <s v="Project Ability"/>
    <s v="G - Project Ability"/>
    <x v="1058"/>
    <x v="0"/>
    <s v="Lottery"/>
    <x v="1"/>
    <b v="1"/>
    <n v="147083"/>
    <x v="0"/>
  </r>
  <r>
    <s v="L-400-0400"/>
    <s v="RBS Current Account (Lottery)"/>
    <s v="10"/>
    <s v="AP-PY"/>
    <x v="125"/>
    <s v="000000006828"/>
    <n v="1458"/>
    <s v="5682-59"/>
    <n v="0"/>
    <n v="11250"/>
    <s v="G100209-Rapture Theatre Company"/>
    <n v="-11250"/>
    <n v="11250"/>
    <x v="1"/>
    <n v="11250"/>
    <s v="G"/>
    <s v="Rapture Theatre Company"/>
    <s v="G - Rapture Theatre Company"/>
    <x v="1059"/>
    <x v="0"/>
    <s v="Lottery"/>
    <x v="1"/>
    <b v="0"/>
    <n v="125000"/>
    <x v="0"/>
  </r>
  <r>
    <s v="L-400-0400"/>
    <s v="RBS Current Account (Lottery)"/>
    <s v="10"/>
    <s v="AP-PY"/>
    <x v="125"/>
    <s v="000000006829"/>
    <n v="1458"/>
    <s v="5682-60"/>
    <n v="0"/>
    <n v="53194"/>
    <s v="G100210-Regional Screen Scotland"/>
    <n v="-53194"/>
    <n v="53194"/>
    <x v="1"/>
    <n v="53194"/>
    <s v="G"/>
    <s v="Regional Screen Scotland"/>
    <s v="G - Regional Screen Scotland"/>
    <x v="1060"/>
    <x v="0"/>
    <s v="Lottery"/>
    <x v="1"/>
    <b v="1"/>
    <n v="266529"/>
    <x v="0"/>
  </r>
  <r>
    <s v="L-400-0400"/>
    <s v="RBS Current Account (Lottery)"/>
    <s v="10"/>
    <s v="AP-PY"/>
    <x v="125"/>
    <s v="000000006830"/>
    <n v="1458"/>
    <s v="5682-61"/>
    <n v="0"/>
    <n v="11309"/>
    <s v="G100211-Scottish Film Limited ( Film Hub Scotland )"/>
    <n v="-11309"/>
    <n v="11309"/>
    <x v="1"/>
    <n v="11309"/>
    <s v="G"/>
    <s v="Scottish Film Limited ( Film Hub Scotland )"/>
    <s v="G - Scottish Film Limited ( Film Hub Scotland )"/>
    <x v="1061"/>
    <x v="0"/>
    <s v="Lottery"/>
    <x v="1"/>
    <b v="0"/>
    <n v="65940"/>
    <x v="0"/>
  </r>
  <r>
    <s v="L-400-0400"/>
    <s v="RBS Current Account (Lottery)"/>
    <s v="10"/>
    <s v="AP-PY"/>
    <x v="125"/>
    <s v="000000006831"/>
    <n v="1458"/>
    <s v="5682-62"/>
    <n v="0"/>
    <n v="40508"/>
    <s v="G100212-Scottish National Jazz Orchestra"/>
    <n v="-40508"/>
    <n v="40508"/>
    <x v="1"/>
    <n v="40508"/>
    <s v="G"/>
    <s v="Scottish National Jazz Orchestra"/>
    <s v="G - Scottish National Jazz Orchestra"/>
    <x v="1062"/>
    <x v="0"/>
    <s v="Lottery"/>
    <x v="1"/>
    <b v="1"/>
    <n v="259225"/>
    <x v="0"/>
  </r>
  <r>
    <s v="L-400-0400"/>
    <s v="RBS Current Account (Lottery)"/>
    <s v="10"/>
    <s v="AP-PY"/>
    <x v="125"/>
    <s v="000000006832"/>
    <n v="1458"/>
    <s v="5682-63"/>
    <n v="0"/>
    <n v="43333"/>
    <s v="G100213-Scottish Youth Dance (Y Dance)"/>
    <n v="-43333"/>
    <n v="43333"/>
    <x v="1"/>
    <n v="43333"/>
    <s v="G"/>
    <s v="Scottish Youth Dance (Y Dance)"/>
    <s v="G - Scottish Youth Dance (Y Dance)"/>
    <x v="1063"/>
    <x v="0"/>
    <s v="Lottery"/>
    <x v="1"/>
    <b v="1"/>
    <n v="183333"/>
    <x v="0"/>
  </r>
  <r>
    <s v="L-400-0400"/>
    <s v="RBS Current Account (Lottery)"/>
    <s v="10"/>
    <s v="AP-PY"/>
    <x v="125"/>
    <s v="000000006833"/>
    <n v="1458"/>
    <s v="5682-64"/>
    <n v="0"/>
    <n v="36000"/>
    <s v="G100215-Stellar Quines Ltd"/>
    <n v="-36000"/>
    <n v="36000"/>
    <x v="1"/>
    <n v="36000"/>
    <s v="G"/>
    <s v="Stellar Quines Ltd"/>
    <s v="G - Stellar Quines Ltd"/>
    <x v="1064"/>
    <x v="0"/>
    <s v="Lottery"/>
    <x v="1"/>
    <b v="1"/>
    <n v="218000"/>
    <x v="0"/>
  </r>
  <r>
    <s v="L-400-0400"/>
    <s v="RBS Current Account (Lottery)"/>
    <s v="10"/>
    <s v="AP-PY"/>
    <x v="125"/>
    <s v="000000006834"/>
    <n v="1458"/>
    <s v="5682-65"/>
    <n v="0"/>
    <n v="37500"/>
    <s v="G100216-The National Piping Centre"/>
    <n v="-37500"/>
    <n v="37500"/>
    <x v="1"/>
    <n v="37500"/>
    <s v="G"/>
    <s v="The National Piping Centre"/>
    <s v="G - The National Piping Centre"/>
    <x v="1065"/>
    <x v="0"/>
    <s v="Lottery"/>
    <x v="1"/>
    <b v="1"/>
    <n v="150000"/>
    <x v="0"/>
  </r>
  <r>
    <s v="L-400-0400"/>
    <s v="RBS Current Account (Lottery)"/>
    <s v="10"/>
    <s v="AP-PY"/>
    <x v="125"/>
    <s v="000000006835"/>
    <n v="1458"/>
    <s v="5682-66"/>
    <n v="0"/>
    <n v="5000"/>
    <s v="G100217-The Stove Network Ltd"/>
    <n v="-5000"/>
    <n v="5000"/>
    <x v="1"/>
    <n v="5000"/>
    <s v="G"/>
    <s v="The Stove Network Ltd"/>
    <s v="G - The Stove Network Ltd"/>
    <x v="1066"/>
    <x v="0"/>
    <s v="Lottery"/>
    <x v="1"/>
    <b v="0"/>
    <n v="67500"/>
    <x v="0"/>
  </r>
  <r>
    <s v="L-400-0400"/>
    <s v="RBS Current Account (Lottery)"/>
    <s v="10"/>
    <s v="AP-PY"/>
    <x v="125"/>
    <s v="000000006836"/>
    <n v="1458"/>
    <s v="5682-67"/>
    <n v="0"/>
    <n v="30000"/>
    <s v="G100218-The Touring Network (Highlands &amp; Islands)"/>
    <n v="-30000"/>
    <n v="30000"/>
    <x v="1"/>
    <n v="30000"/>
    <s v="G"/>
    <s v="The Touring Network (Highlands &amp; Islands)"/>
    <s v="G - The Touring Network (Highlands &amp; Islands)"/>
    <x v="1067"/>
    <x v="0"/>
    <s v="Lottery"/>
    <x v="1"/>
    <b v="1"/>
    <n v="204540"/>
    <x v="0"/>
  </r>
  <r>
    <s v="L-400-0400"/>
    <s v="RBS Current Account (Lottery)"/>
    <s v="10"/>
    <s v="AP-PY"/>
    <x v="125"/>
    <s v="000000006837"/>
    <n v="1458"/>
    <s v="5682-68"/>
    <n v="0"/>
    <n v="38333"/>
    <s v="G100219-City of Edinburgh Council (Travelling Gallery)"/>
    <n v="-38333"/>
    <n v="38333"/>
    <x v="1"/>
    <n v="38333"/>
    <s v="G"/>
    <s v="City of Edinburgh Council (Travelling Gallery)"/>
    <s v="G - City of Edinburgh Council (Travelling Gallery)"/>
    <x v="1068"/>
    <x v="0"/>
    <s v="Lottery"/>
    <x v="1"/>
    <b v="1"/>
    <n v="172737.89"/>
    <x v="0"/>
  </r>
  <r>
    <s v="L-400-0400"/>
    <s v="RBS Current Account (Lottery)"/>
    <s v="10"/>
    <s v="AP-PY"/>
    <x v="125"/>
    <s v="000000006838"/>
    <n v="1458"/>
    <s v="5682-69"/>
    <n v="0"/>
    <n v="25000"/>
    <s v="G100220-Voluntary Arts Scotland"/>
    <n v="-25000"/>
    <n v="25000"/>
    <x v="1"/>
    <n v="25000"/>
    <s v="G"/>
    <s v="Voluntary Arts Scotland"/>
    <s v="G - Voluntary Arts Scotland"/>
    <x v="1069"/>
    <x v="0"/>
    <s v="Lottery"/>
    <x v="1"/>
    <b v="1"/>
    <n v="102989"/>
    <x v="0"/>
  </r>
  <r>
    <s v="L-400-0400"/>
    <s v="RBS Current Account (Lottery)"/>
    <s v="10"/>
    <s v="AP-PY"/>
    <x v="125"/>
    <s v="000000006839"/>
    <n v="1458"/>
    <s v="5682-70"/>
    <n v="0"/>
    <n v="14500"/>
    <s v="G100221-Wigtown Festival Company"/>
    <n v="-14500"/>
    <n v="14500"/>
    <x v="1"/>
    <n v="14500"/>
    <s v="G"/>
    <s v="Wigtown Festival Company"/>
    <s v="G - Wigtown Festival Company"/>
    <x v="1070"/>
    <x v="0"/>
    <s v="Lottery"/>
    <x v="1"/>
    <b v="0"/>
    <n v="74500"/>
    <x v="0"/>
  </r>
  <r>
    <s v="L-400-0400"/>
    <s v="RBS Current Account (Lottery)"/>
    <s v="10"/>
    <s v="AP-PY"/>
    <x v="125"/>
    <s v="000000006840"/>
    <n v="1458"/>
    <s v="5682-71"/>
    <n v="0"/>
    <n v="30000"/>
    <s v="G100222-Woodend Arts Ltd"/>
    <n v="-30000"/>
    <n v="30000"/>
    <x v="1"/>
    <n v="30000"/>
    <s v="G"/>
    <s v="Woodend Arts Ltd"/>
    <s v="G - Woodend Arts Ltd"/>
    <x v="1071"/>
    <x v="0"/>
    <s v="Lottery"/>
    <x v="1"/>
    <b v="1"/>
    <n v="234304"/>
    <x v="0"/>
  </r>
  <r>
    <s v="L-400-0400"/>
    <s v="RBS Current Account (Lottery)"/>
    <s v="10"/>
    <s v="AP-PY"/>
    <x v="125"/>
    <s v="000000006841"/>
    <n v="1458"/>
    <s v="5682-72"/>
    <n v="0"/>
    <n v="35000"/>
    <s v="G100223-Youth Theatre Arts Scotland"/>
    <n v="-35000"/>
    <n v="35000"/>
    <x v="1"/>
    <n v="35000"/>
    <s v="G"/>
    <s v="Youth Theatre Arts Scotland"/>
    <s v="G - Youth Theatre Arts Scotland"/>
    <x v="1072"/>
    <x v="0"/>
    <s v="Lottery"/>
    <x v="1"/>
    <b v="1"/>
    <n v="140000"/>
    <x v="0"/>
  </r>
  <r>
    <s v="L-400-0400"/>
    <s v="RBS Current Account (Lottery)"/>
    <s v="10"/>
    <s v="AP-PY"/>
    <x v="125"/>
    <s v="000000006842"/>
    <n v="1458"/>
    <s v="5682-77"/>
    <n v="0"/>
    <n v="2576.2800000000002"/>
    <s v="TCRI100-Creative Services Scotland Ltd"/>
    <n v="-2576.2800000000002"/>
    <n v="2576.2800000000002"/>
    <x v="1"/>
    <n v="2576.2800000000002"/>
    <s v="T"/>
    <s v="Creative Services Scotland Ltd"/>
    <s v="T - Creative Services Scotland Ltd"/>
    <x v="1882"/>
    <x v="0"/>
    <s v="Lottery"/>
    <x v="2"/>
    <b v="0"/>
    <n v="5282.57"/>
    <x v="1"/>
  </r>
  <r>
    <s v="L-400-0400"/>
    <s v="RBS Current Account (Lottery)"/>
    <s v="10"/>
    <s v="AP-PY"/>
    <x v="125"/>
    <s v="000000006843"/>
    <n v="1458"/>
    <s v="5682-78"/>
    <n v="0"/>
    <n v="818.4"/>
    <s v="TPIN101-Pinsent Masons LLP"/>
    <n v="-818.4"/>
    <n v="818.4"/>
    <x v="1"/>
    <n v="818.4"/>
    <s v="T"/>
    <s v="Pinsent Masons LLP"/>
    <s v="T - Pinsent Masons LLP"/>
    <x v="1145"/>
    <x v="24"/>
    <s v="Lottery"/>
    <x v="2"/>
    <b v="0"/>
    <n v="122180.4"/>
    <x v="0"/>
  </r>
  <r>
    <s v="L-400-0400"/>
    <s v="RBS Current Account (Lottery)"/>
    <s v="10"/>
    <s v="AP-PY"/>
    <x v="125"/>
    <s v="000000006844"/>
    <n v="1458"/>
    <s v="5682-79"/>
    <n v="0"/>
    <n v="420"/>
    <s v="TSSC100-Scottish Storytelling Centre"/>
    <n v="-420"/>
    <n v="420"/>
    <x v="1"/>
    <n v="420"/>
    <s v="T"/>
    <s v="Scottish Storytelling Centre"/>
    <s v="T - Scottish Storytelling Centre"/>
    <x v="29"/>
    <x v="0"/>
    <s v="Lottery"/>
    <x v="2"/>
    <b v="0"/>
    <n v="1008"/>
    <x v="1"/>
  </r>
  <r>
    <s v="L-400-0400"/>
    <s v="RBS Current Account (Lottery)"/>
    <s v="10"/>
    <s v="AP-PY"/>
    <x v="126"/>
    <s v="000000006845"/>
    <n v="1467"/>
    <s v="5685-46"/>
    <n v="0"/>
    <n v="2311"/>
    <s v="G100002-Ullapool Book Festival"/>
    <n v="-2311"/>
    <n v="2311"/>
    <x v="1"/>
    <n v="2311"/>
    <s v="G"/>
    <s v="Ullapool Book Festival"/>
    <s v="G - Ullapool Book Festival"/>
    <x v="1883"/>
    <x v="0"/>
    <s v="Lottery"/>
    <x v="1"/>
    <b v="0"/>
    <n v="9811"/>
    <x v="1"/>
  </r>
  <r>
    <s v="L-400-0400"/>
    <s v="RBS Current Account (Lottery)"/>
    <s v="10"/>
    <s v="AP-PY"/>
    <x v="126"/>
    <s v="000000006846"/>
    <n v="1467"/>
    <s v="5685-47"/>
    <n v="0"/>
    <n v="8750"/>
    <s v="G100027-Shetland Jazz Club"/>
    <n v="-8750"/>
    <n v="8750"/>
    <x v="1"/>
    <n v="8750"/>
    <s v="G"/>
    <s v="Shetland Jazz Club"/>
    <s v="G - Shetland Jazz Club"/>
    <x v="1884"/>
    <x v="0"/>
    <s v="Lottery"/>
    <x v="1"/>
    <b v="0"/>
    <n v="8750"/>
    <x v="1"/>
  </r>
  <r>
    <s v="L-400-0400"/>
    <s v="RBS Current Account (Lottery)"/>
    <s v="10"/>
    <s v="AP-PY"/>
    <x v="126"/>
    <s v="000000006847"/>
    <n v="1467"/>
    <s v="5685-48"/>
    <n v="0"/>
    <n v="3375"/>
    <s v="G100036-48 Hour Film Project"/>
    <n v="-3375"/>
    <n v="3375"/>
    <x v="1"/>
    <n v="3375"/>
    <s v="G"/>
    <s v="48 Hour Film Project"/>
    <s v="G - 48 Hour Film Project"/>
    <x v="1885"/>
    <x v="0"/>
    <s v="Lottery"/>
    <x v="1"/>
    <b v="0"/>
    <n v="3375"/>
    <x v="1"/>
  </r>
  <r>
    <s v="L-400-0400"/>
    <s v="RBS Current Account (Lottery)"/>
    <s v="10"/>
    <s v="AP-PY"/>
    <x v="126"/>
    <s v="000000006848"/>
    <n v="1467"/>
    <s v="5685-49"/>
    <n v="0"/>
    <n v="1439"/>
    <s v="G100076-Bloody Scotland  (The Caledonian Crime Wrinting Fest"/>
    <n v="-1439"/>
    <n v="1439"/>
    <x v="1"/>
    <n v="1439"/>
    <s v="G"/>
    <s v="Bloody Scotland (The Caledonian Crime Wrinting Fest"/>
    <s v="G - Bloody Scotland (The Caledonian Crime Wrinting Fest"/>
    <x v="1886"/>
    <x v="0"/>
    <s v="Lottery"/>
    <x v="1"/>
    <b v="0"/>
    <n v="1439"/>
    <x v="1"/>
  </r>
  <r>
    <s v="L-400-0400"/>
    <s v="RBS Current Account (Lottery)"/>
    <s v="10"/>
    <s v="AP-PY"/>
    <x v="126"/>
    <s v="000000006849"/>
    <n v="1467"/>
    <s v="5685-50"/>
    <n v="0"/>
    <n v="4100"/>
    <s v="G100194-Enterprise Music Scotland"/>
    <n v="-4100"/>
    <n v="4100"/>
    <x v="1"/>
    <n v="4100"/>
    <s v="G"/>
    <s v="Enterprise Music Scotland"/>
    <s v="G - Enterprise Music Scotland"/>
    <x v="1045"/>
    <x v="0"/>
    <s v="Lottery"/>
    <x v="1"/>
    <b v="0"/>
    <n v="229100"/>
    <x v="0"/>
  </r>
  <r>
    <s v="L-400-0400"/>
    <s v="RBS Current Account (Lottery)"/>
    <s v="10"/>
    <s v="AP-PY"/>
    <x v="126"/>
    <s v="000000006850"/>
    <n v="1467"/>
    <s v="5685-51"/>
    <n v="0"/>
    <n v="40104"/>
    <s v="G100222-Woodend Arts Ltd"/>
    <n v="-40104"/>
    <n v="40104"/>
    <x v="1"/>
    <n v="40104"/>
    <s v="G"/>
    <s v="Woodend Arts Ltd"/>
    <s v="G - Woodend Arts Ltd"/>
    <x v="1071"/>
    <x v="0"/>
    <s v="Lottery"/>
    <x v="1"/>
    <b v="1"/>
    <n v="234304"/>
    <x v="0"/>
  </r>
  <r>
    <s v="L-400-0400"/>
    <s v="RBS Current Account (Lottery)"/>
    <s v="10"/>
    <s v="AP-PY"/>
    <x v="126"/>
    <s v="000000006851"/>
    <n v="1467"/>
    <s v="5685-52"/>
    <n v="0"/>
    <n v="1000"/>
    <s v="G100229-Lin Li"/>
    <n v="-1000"/>
    <n v="1000"/>
    <x v="1"/>
    <n v="1000"/>
    <s v="G"/>
    <s v="Lin Li"/>
    <s v="G - Lin Li"/>
    <x v="1019"/>
    <x v="0"/>
    <s v="Lottery"/>
    <x v="1"/>
    <b v="0"/>
    <n v="4000"/>
    <x v="1"/>
  </r>
  <r>
    <s v="L-400-0400"/>
    <s v="RBS Current Account (Lottery)"/>
    <s v="10"/>
    <s v="AP-PY"/>
    <x v="126"/>
    <s v="000000006852"/>
    <n v="1467"/>
    <s v="5685-53"/>
    <n v="0"/>
    <n v="935"/>
    <s v="G100231-Eilean Eisdeal"/>
    <n v="-935"/>
    <n v="935"/>
    <x v="1"/>
    <n v="935"/>
    <s v="G"/>
    <s v="Eilean Eisdeal"/>
    <s v="G - Eilean Eisdeal"/>
    <x v="1021"/>
    <x v="0"/>
    <s v="Lottery"/>
    <x v="1"/>
    <b v="0"/>
    <n v="6121"/>
    <x v="1"/>
  </r>
  <r>
    <s v="L-400-0400"/>
    <s v="RBS Current Account (Lottery)"/>
    <s v="10"/>
    <s v="AP-PY"/>
    <x v="126"/>
    <s v="000000006853"/>
    <n v="1467"/>
    <s v="5685-54"/>
    <n v="0"/>
    <n v="73500"/>
    <s v="G100234-A Moment's Peace Theatre Company"/>
    <n v="-73500"/>
    <n v="73500"/>
    <x v="1"/>
    <n v="73500"/>
    <s v="G"/>
    <s v="A Moment's Peace Theatre Company"/>
    <s v="G - A Moment's Peace Theatre Company"/>
    <x v="1024"/>
    <x v="0"/>
    <s v="Lottery"/>
    <x v="1"/>
    <b v="1"/>
    <n v="89958"/>
    <x v="0"/>
  </r>
  <r>
    <s v="L-400-0400"/>
    <s v="RBS Current Account (Lottery)"/>
    <s v="10"/>
    <s v="AP-PY"/>
    <x v="126"/>
    <s v="000000006854"/>
    <n v="1467"/>
    <s v="5685-55"/>
    <n v="0"/>
    <n v="735"/>
    <s v="G100261-Lowland and Border PipersÔÇÖ Society"/>
    <n v="-735"/>
    <n v="735"/>
    <x v="1"/>
    <n v="735"/>
    <s v="G"/>
    <s v="Lowland and Border PipersÔÇÖ Society"/>
    <s v="G - Lowland and Border PipersÔÇÖ Society"/>
    <x v="1148"/>
    <x v="0"/>
    <s v="Lottery"/>
    <x v="1"/>
    <b v="0"/>
    <n v="2940"/>
    <x v="1"/>
  </r>
  <r>
    <s v="L-400-0400"/>
    <s v="RBS Current Account (Lottery)"/>
    <s v="10"/>
    <s v="AP-PY"/>
    <x v="126"/>
    <s v="000000006855"/>
    <n v="1467"/>
    <s v="5685-56"/>
    <n v="0"/>
    <n v="3750"/>
    <s v="G100308-Beth Shapeero"/>
    <n v="-3750"/>
    <n v="3750"/>
    <x v="1"/>
    <n v="3750"/>
    <s v="G"/>
    <s v="Beth Shapeero"/>
    <s v="G - Beth Shapeero"/>
    <x v="1286"/>
    <x v="0"/>
    <s v="Lottery"/>
    <x v="1"/>
    <b v="0"/>
    <n v="9300"/>
    <x v="1"/>
  </r>
  <r>
    <s v="L-400-0400"/>
    <s v="RBS Current Account (Lottery)"/>
    <s v="10"/>
    <s v="AP-PY"/>
    <x v="126"/>
    <s v="000000006856"/>
    <n v="1467"/>
    <s v="5685-57"/>
    <n v="0"/>
    <n v="300"/>
    <s v="G100324-Rhubaba Gallery and Studios"/>
    <n v="-300"/>
    <n v="300"/>
    <x v="1"/>
    <n v="300"/>
    <s v="G"/>
    <s v="Rhubaba Gallery and Studios"/>
    <s v="G - Rhubaba Gallery and Studios"/>
    <x v="1316"/>
    <x v="0"/>
    <s v="Lottery"/>
    <x v="1"/>
    <b v="0"/>
    <n v="11540"/>
    <x v="1"/>
  </r>
  <r>
    <s v="L-400-0400"/>
    <s v="RBS Current Account (Lottery)"/>
    <s v="10"/>
    <s v="AP-PY"/>
    <x v="126"/>
    <s v="000000006857"/>
    <n v="1467"/>
    <s v="5685-58"/>
    <n v="0"/>
    <n v="1735"/>
    <s v="G100339-LeithLate"/>
    <n v="-1735"/>
    <n v="1735"/>
    <x v="1"/>
    <n v="1735"/>
    <s v="G"/>
    <s v="LeithLate"/>
    <s v="G - LeithLate"/>
    <x v="1344"/>
    <x v="0"/>
    <s v="Lottery"/>
    <x v="1"/>
    <b v="0"/>
    <n v="7740"/>
    <x v="1"/>
  </r>
  <r>
    <s v="L-400-0400"/>
    <s v="RBS Current Account (Lottery)"/>
    <s v="10"/>
    <s v="AP-PY"/>
    <x v="126"/>
    <s v="000000006858"/>
    <n v="1467"/>
    <s v="5685-59"/>
    <n v="0"/>
    <n v="4568"/>
    <s v="G100381-Scottish Queer International Film Festival"/>
    <n v="-4568"/>
    <n v="4568"/>
    <x v="1"/>
    <n v="4568"/>
    <s v="G"/>
    <s v="Scottish Queer International Film Festival"/>
    <s v="G - Scottish Queer International Film Festival"/>
    <x v="1436"/>
    <x v="0"/>
    <s v="Lottery"/>
    <x v="1"/>
    <b v="0"/>
    <n v="18272"/>
    <x v="1"/>
  </r>
  <r>
    <s v="L-400-0400"/>
    <s v="RBS Current Account (Lottery)"/>
    <s v="10"/>
    <s v="AP-PY"/>
    <x v="126"/>
    <s v="000000006859"/>
    <n v="1467"/>
    <s v="5685-60"/>
    <n v="0"/>
    <n v="48750"/>
    <s v="G100384-Dogstar Theatre Company Limited  (Factor 8)"/>
    <n v="-48750"/>
    <n v="48750"/>
    <x v="1"/>
    <n v="48750"/>
    <s v="G"/>
    <s v="Dogstar Theatre Company Limited (Factor 8)"/>
    <s v="G - Dogstar Theatre Company Limited (Factor 8)"/>
    <x v="1439"/>
    <x v="0"/>
    <s v="Lottery"/>
    <x v="1"/>
    <b v="1"/>
    <n v="58677"/>
    <x v="0"/>
  </r>
  <r>
    <s v="L-400-0400"/>
    <s v="RBS Current Account (Lottery)"/>
    <s v="10"/>
    <s v="AP-PY"/>
    <x v="126"/>
    <s v="000000006860"/>
    <n v="1467"/>
    <s v="5685-61"/>
    <n v="0"/>
    <n v="2875"/>
    <s v="G100422-Edinburgh International Fashion Festival"/>
    <n v="-2875"/>
    <n v="2875"/>
    <x v="1"/>
    <n v="2875"/>
    <s v="G"/>
    <s v="Edinburgh International Fashion Festival"/>
    <s v="G - Edinburgh International Fashion Festival"/>
    <x v="1496"/>
    <x v="0"/>
    <s v="Lottery"/>
    <x v="1"/>
    <b v="0"/>
    <n v="11500"/>
    <x v="1"/>
  </r>
  <r>
    <s v="L-400-0400"/>
    <s v="RBS Current Account (Lottery)"/>
    <s v="10"/>
    <s v="AP-PY"/>
    <x v="126"/>
    <s v="000000006861"/>
    <n v="1467"/>
    <s v="5685-62"/>
    <n v="0"/>
    <n v="1237.98"/>
    <s v="G100488-Dave Young"/>
    <n v="-1237.98"/>
    <n v="1237.98"/>
    <x v="1"/>
    <n v="1237.98"/>
    <s v="G"/>
    <s v="Dave Young"/>
    <s v="G - Dave Young"/>
    <x v="1631"/>
    <x v="0"/>
    <s v="Lottery"/>
    <x v="1"/>
    <b v="0"/>
    <n v="5671.98"/>
    <x v="1"/>
  </r>
  <r>
    <s v="L-400-0400"/>
    <s v="RBS Current Account (Lottery)"/>
    <s v="10"/>
    <s v="AP-PY"/>
    <x v="126"/>
    <s v="000000006862"/>
    <n v="1467"/>
    <s v="5685-63"/>
    <n v="0"/>
    <n v="5500"/>
    <s v="G100522-Butterstone Management and Eve"/>
    <n v="-5500"/>
    <n v="5500"/>
    <x v="1"/>
    <n v="5500"/>
    <s v="G"/>
    <s v="Butterstone Management and Eve"/>
    <s v="G - Butterstone Management and Eve"/>
    <x v="1705"/>
    <x v="0"/>
    <s v="Lottery"/>
    <x v="1"/>
    <b v="0"/>
    <n v="22000"/>
    <x v="1"/>
  </r>
  <r>
    <s v="L-400-0400"/>
    <s v="RBS Current Account (Lottery)"/>
    <s v="10"/>
    <s v="AP-PY"/>
    <x v="126"/>
    <s v="000000006863"/>
    <n v="1467"/>
    <s v="5685-64"/>
    <n v="0"/>
    <n v="6260"/>
    <s v="G100617-Nalini Paul"/>
    <n v="-6260"/>
    <n v="6260"/>
    <x v="1"/>
    <n v="6260"/>
    <s v="G"/>
    <s v="Nalini Paul"/>
    <s v="G - Nalini Paul"/>
    <x v="1887"/>
    <x v="0"/>
    <s v="Lottery"/>
    <x v="1"/>
    <b v="0"/>
    <n v="6260"/>
    <x v="1"/>
  </r>
  <r>
    <s v="L-400-0400"/>
    <s v="RBS Current Account (Lottery)"/>
    <s v="10"/>
    <s v="AP-PY"/>
    <x v="126"/>
    <s v="000000006864"/>
    <n v="1467"/>
    <s v="5685-65"/>
    <n v="0"/>
    <n v="7500"/>
    <s v="G100618-Rachel Colles"/>
    <n v="-7500"/>
    <n v="7500"/>
    <x v="1"/>
    <n v="7500"/>
    <s v="G"/>
    <s v="Rachel Colles"/>
    <s v="G - Rachel Colles"/>
    <x v="1888"/>
    <x v="0"/>
    <s v="Lottery"/>
    <x v="1"/>
    <b v="0"/>
    <n v="7500"/>
    <x v="1"/>
  </r>
  <r>
    <s v="L-400-0400"/>
    <s v="RBS Current Account (Lottery)"/>
    <s v="10"/>
    <s v="AP-PY"/>
    <x v="126"/>
    <s v="000000006865"/>
    <n v="1467"/>
    <s v="5685-66"/>
    <n v="0"/>
    <n v="4982"/>
    <s v="G100619-Elizabeth Humble"/>
    <n v="-4982"/>
    <n v="4982"/>
    <x v="1"/>
    <n v="4982"/>
    <s v="G"/>
    <s v="Elizabeth Humble"/>
    <s v="G - Elizabeth Humble"/>
    <x v="1889"/>
    <x v="0"/>
    <s v="Lottery"/>
    <x v="1"/>
    <b v="0"/>
    <n v="4982"/>
    <x v="1"/>
  </r>
  <r>
    <s v="L-400-0400"/>
    <s v="RBS Current Account (Lottery)"/>
    <s v="10"/>
    <s v="AP-PY"/>
    <x v="126"/>
    <s v="000000006866"/>
    <n v="1467"/>
    <s v="5685-67"/>
    <n v="0"/>
    <n v="1350"/>
    <s v="G100620-Karen Dufour"/>
    <n v="-1350"/>
    <n v="1350"/>
    <x v="1"/>
    <n v="1350"/>
    <s v="G"/>
    <s v="Karen Dufour"/>
    <s v="G - Karen Dufour"/>
    <x v="1890"/>
    <x v="0"/>
    <s v="Lottery"/>
    <x v="1"/>
    <b v="0"/>
    <n v="1350"/>
    <x v="1"/>
  </r>
  <r>
    <s v="L-400-0400"/>
    <s v="RBS Current Account (Lottery)"/>
    <s v="10"/>
    <s v="AP-PY"/>
    <x v="126"/>
    <s v="000000006867"/>
    <n v="1467"/>
    <s v="5685-68"/>
    <n v="0"/>
    <n v="2250"/>
    <s v="G100621-Kate V Robertson"/>
    <n v="-2250"/>
    <n v="2250"/>
    <x v="1"/>
    <n v="2250"/>
    <s v="G"/>
    <s v="Kate V Robertson"/>
    <s v="G - Kate V Robertson"/>
    <x v="1891"/>
    <x v="0"/>
    <s v="Lottery"/>
    <x v="1"/>
    <b v="0"/>
    <n v="2250"/>
    <x v="1"/>
  </r>
  <r>
    <s v="L-400-0400"/>
    <s v="RBS Current Account (Lottery)"/>
    <s v="10"/>
    <s v="AP-PY"/>
    <x v="126"/>
    <s v="000000006868"/>
    <n v="1467"/>
    <s v="5685-69"/>
    <n v="0"/>
    <n v="6000"/>
    <s v="G100622-Richard Kass"/>
    <n v="-6000"/>
    <n v="6000"/>
    <x v="1"/>
    <n v="6000"/>
    <s v="G"/>
    <s v="Richard Kass"/>
    <s v="G - Richard Kass"/>
    <x v="1892"/>
    <x v="0"/>
    <s v="Lottery"/>
    <x v="1"/>
    <b v="0"/>
    <n v="6000"/>
    <x v="1"/>
  </r>
  <r>
    <s v="L-400-0400"/>
    <s v="RBS Current Account (Lottery)"/>
    <s v="10"/>
    <s v="AP-PY"/>
    <x v="126"/>
    <s v="000000006869"/>
    <n v="1467"/>
    <s v="5685-70"/>
    <n v="0"/>
    <n v="3750"/>
    <s v="G100623-Stoneyport Associates"/>
    <n v="-3750"/>
    <n v="3750"/>
    <x v="1"/>
    <n v="3750"/>
    <s v="G"/>
    <s v="Stoneyport Associates"/>
    <s v="G - Stoneyport Associates"/>
    <x v="1893"/>
    <x v="0"/>
    <s v="Lottery"/>
    <x v="1"/>
    <b v="0"/>
    <n v="3750"/>
    <x v="1"/>
  </r>
  <r>
    <s v="L-400-0400"/>
    <s v="RBS Current Account (Lottery)"/>
    <s v="10"/>
    <s v="AP-PY"/>
    <x v="126"/>
    <s v="000000006870"/>
    <n v="1467"/>
    <s v="5685-71"/>
    <n v="0"/>
    <n v="5250"/>
    <s v="G100624-Ellie Dubois"/>
    <n v="-5250"/>
    <n v="5250"/>
    <x v="1"/>
    <n v="5250"/>
    <s v="G"/>
    <s v="Ellie Dubois"/>
    <s v="G - Ellie Dubois"/>
    <x v="1894"/>
    <x v="0"/>
    <s v="Lottery"/>
    <x v="1"/>
    <b v="0"/>
    <n v="5250"/>
    <x v="1"/>
  </r>
  <r>
    <s v="L-400-0400"/>
    <s v="RBS Current Account (Lottery)"/>
    <s v="10"/>
    <s v="AP-PY"/>
    <x v="126"/>
    <s v="000000006871"/>
    <n v="1467"/>
    <s v="5685-72"/>
    <n v="0"/>
    <n v="6254"/>
    <s v="G100625-Eleanor Logan"/>
    <n v="-6254"/>
    <n v="6254"/>
    <x v="1"/>
    <n v="6254"/>
    <s v="G"/>
    <s v="Eleanor Logan"/>
    <s v="G - Eleanor Logan"/>
    <x v="1895"/>
    <x v="0"/>
    <s v="Lottery"/>
    <x v="1"/>
    <b v="0"/>
    <n v="6254"/>
    <x v="1"/>
  </r>
  <r>
    <s v="L-400-0400"/>
    <s v="RBS Current Account (Lottery)"/>
    <s v="10"/>
    <s v="AP-PY"/>
    <x v="126"/>
    <s v="000000006872"/>
    <n v="1467"/>
    <s v="5685-73"/>
    <n v="0"/>
    <n v="13500"/>
    <s v="G100626-Anna Krzystek"/>
    <n v="-13500"/>
    <n v="13500"/>
    <x v="1"/>
    <n v="13500"/>
    <s v="G"/>
    <s v="Anna Krzystek"/>
    <s v="G - Anna Krzystek"/>
    <x v="1896"/>
    <x v="0"/>
    <s v="Lottery"/>
    <x v="1"/>
    <b v="0"/>
    <n v="13500"/>
    <x v="1"/>
  </r>
  <r>
    <s v="L-400-0400"/>
    <s v="RBS Current Account (Lottery)"/>
    <s v="10"/>
    <s v="AP-PY"/>
    <x v="126"/>
    <s v="000000006873"/>
    <n v="1467"/>
    <s v="5685-74"/>
    <n v="0"/>
    <n v="5250"/>
    <s v="G100627-Helen de Main"/>
    <n v="-5250"/>
    <n v="5250"/>
    <x v="1"/>
    <n v="5250"/>
    <s v="G"/>
    <s v="Helen de Main"/>
    <s v="G - Helen de Main"/>
    <x v="1897"/>
    <x v="0"/>
    <s v="Lottery"/>
    <x v="1"/>
    <b v="0"/>
    <n v="5250"/>
    <x v="1"/>
  </r>
  <r>
    <s v="L-400-0400"/>
    <s v="RBS Current Account (Lottery)"/>
    <s v="10"/>
    <s v="AP-PY"/>
    <x v="126"/>
    <s v="000000006874"/>
    <n v="1467"/>
    <s v="5685-75"/>
    <n v="0"/>
    <n v="6812"/>
    <s v="IALI006-Alison Strauss"/>
    <n v="-6812"/>
    <n v="6812"/>
    <x v="1"/>
    <n v="6812"/>
    <s v="I"/>
    <s v="Alison Strauss"/>
    <s v="I - Alison Strauss"/>
    <x v="1898"/>
    <x v="0"/>
    <s v="Lottery"/>
    <x v="1"/>
    <b v="0"/>
    <n v="6812"/>
    <x v="1"/>
  </r>
  <r>
    <s v="L-400-0400"/>
    <s v="RBS Current Account (Lottery)"/>
    <s v="10"/>
    <s v="AP-PY"/>
    <x v="126"/>
    <s v="000000006875"/>
    <n v="1467"/>
    <s v="5685-76"/>
    <n v="0"/>
    <n v="9000"/>
    <s v="IBAB001-Baby Cow Productions Ltd"/>
    <n v="-9000"/>
    <n v="9000"/>
    <x v="1"/>
    <n v="9000"/>
    <s v="I"/>
    <s v="Baby Cow Productions Ltd"/>
    <s v="I - Baby Cow Productions Ltd"/>
    <x v="1899"/>
    <x v="0"/>
    <s v="Lottery"/>
    <x v="1"/>
    <b v="0"/>
    <n v="9000"/>
    <x v="1"/>
  </r>
  <r>
    <s v="L-400-0400"/>
    <s v="RBS Current Account (Lottery)"/>
    <s v="10"/>
    <s v="AP-PY"/>
    <x v="126"/>
    <s v="000000006876"/>
    <n v="1467"/>
    <s v="5685-77"/>
    <n v="0"/>
    <n v="2000"/>
    <s v="IBAT001-Battlefield Band"/>
    <n v="-2000"/>
    <n v="2000"/>
    <x v="1"/>
    <n v="2000"/>
    <s v="I"/>
    <s v="Battlefield Band"/>
    <s v="I - Battlefield Band"/>
    <x v="1900"/>
    <x v="0"/>
    <s v="Lottery"/>
    <x v="1"/>
    <b v="0"/>
    <n v="2000"/>
    <x v="1"/>
  </r>
  <r>
    <s v="L-400-0400"/>
    <s v="RBS Current Account (Lottery)"/>
    <s v="10"/>
    <s v="AP-PY"/>
    <x v="126"/>
    <s v="000000006877"/>
    <n v="1467"/>
    <s v="5685-78"/>
    <n v="0"/>
    <n v="375"/>
    <s v="ICON009-Conxi Fornieles"/>
    <n v="-375"/>
    <n v="375"/>
    <x v="1"/>
    <n v="375"/>
    <s v="I"/>
    <s v="Conxi Fornieles"/>
    <s v="I - Conxi Fornieles"/>
    <x v="1901"/>
    <x v="0"/>
    <s v="Lottery"/>
    <x v="1"/>
    <b v="0"/>
    <n v="500"/>
    <x v="1"/>
  </r>
  <r>
    <s v="L-400-0400"/>
    <s v="RBS Current Account (Lottery)"/>
    <s v="10"/>
    <s v="AP-PY"/>
    <x v="126"/>
    <s v="000000006878"/>
    <n v="1467"/>
    <s v="5685-79"/>
    <n v="0"/>
    <n v="425"/>
    <s v="IDIG004-Digital Desperados"/>
    <n v="-425"/>
    <n v="425"/>
    <x v="1"/>
    <n v="425"/>
    <s v="I"/>
    <s v="Digital Desperados"/>
    <s v="I - Digital Desperados"/>
    <x v="1765"/>
    <x v="0"/>
    <s v="Lottery"/>
    <x v="1"/>
    <b v="0"/>
    <n v="2075"/>
    <x v="1"/>
  </r>
  <r>
    <s v="L-400-0400"/>
    <s v="RBS Current Account (Lottery)"/>
    <s v="10"/>
    <s v="AP-PY"/>
    <x v="126"/>
    <s v="000000006879"/>
    <n v="1467"/>
    <s v="5685-80"/>
    <n v="0"/>
    <n v="25000"/>
    <s v="IDUN013-Duncan of Jordanstone College of Art &amp; Design"/>
    <n v="-25000"/>
    <n v="25000"/>
    <x v="1"/>
    <n v="25000"/>
    <s v="I"/>
    <s v="Duncan of Jordanstone College of Art &amp; Design"/>
    <s v="I - Duncan of Jordanstone College of Art &amp; Design"/>
    <x v="1902"/>
    <x v="0"/>
    <s v="Lottery"/>
    <x v="1"/>
    <b v="1"/>
    <n v="25000"/>
    <x v="0"/>
  </r>
  <r>
    <s v="L-400-0400"/>
    <s v="RBS Current Account (Lottery)"/>
    <s v="10"/>
    <s v="AP-PY"/>
    <x v="126"/>
    <s v="000000006880"/>
    <n v="1467"/>
    <s v="5685-81"/>
    <n v="0"/>
    <n v="15000"/>
    <s v="IGLA015-Glasgow Unesco City Of Music"/>
    <n v="-15000"/>
    <n v="15000"/>
    <x v="1"/>
    <n v="15000"/>
    <s v="I"/>
    <s v="Glasgow Unesco City Of Music"/>
    <s v="I - Glasgow Unesco City Of Music"/>
    <x v="1903"/>
    <x v="0"/>
    <s v="Lottery"/>
    <x v="1"/>
    <b v="0"/>
    <n v="15500"/>
    <x v="1"/>
  </r>
  <r>
    <s v="L-400-0400"/>
    <s v="RBS Current Account (Lottery)"/>
    <s v="10"/>
    <s v="AP-PY"/>
    <x v="126"/>
    <s v="000000006881"/>
    <n v="1467"/>
    <s v="5685-82"/>
    <n v="0"/>
    <n v="375"/>
    <s v="IJOE002-Joern Utkilen"/>
    <n v="-375"/>
    <n v="375"/>
    <x v="1"/>
    <n v="375"/>
    <s v="I"/>
    <s v="Joern Utkilen"/>
    <s v="I - Joern Utkilen"/>
    <x v="1904"/>
    <x v="0"/>
    <s v="Lottery"/>
    <x v="1"/>
    <b v="0"/>
    <n v="500"/>
    <x v="1"/>
  </r>
  <r>
    <s v="L-400-0400"/>
    <s v="RBS Current Account (Lottery)"/>
    <s v="10"/>
    <s v="AP-PY"/>
    <x v="126"/>
    <s v="000000006882"/>
    <n v="1467"/>
    <s v="5685-83"/>
    <n v="0"/>
    <n v="2042"/>
    <s v="IMAI002-Mairearad Green"/>
    <n v="-2042"/>
    <n v="2042"/>
    <x v="1"/>
    <n v="2042"/>
    <s v="I"/>
    <s v="Mairearad Green"/>
    <s v="I - Mairearad Green"/>
    <x v="1905"/>
    <x v="0"/>
    <s v="Lottery"/>
    <x v="1"/>
    <b v="0"/>
    <n v="2042"/>
    <x v="1"/>
  </r>
  <r>
    <s v="L-400-0400"/>
    <s v="RBS Current Account (Lottery)"/>
    <s v="10"/>
    <s v="AP-PY"/>
    <x v="126"/>
    <s v="000000006883"/>
    <n v="1467"/>
    <s v="5685-84"/>
    <n v="0"/>
    <n v="10000"/>
    <s v="IPLU001-Plum Films Limited"/>
    <n v="-10000"/>
    <n v="10000"/>
    <x v="1"/>
    <n v="10000"/>
    <s v="I"/>
    <s v="Plum Films Limited"/>
    <s v="I - Plum Films Limited"/>
    <x v="1031"/>
    <x v="0"/>
    <s v="Lottery"/>
    <x v="1"/>
    <b v="0"/>
    <n v="11500"/>
    <x v="1"/>
  </r>
  <r>
    <s v="L-400-0400"/>
    <s v="RBS Current Account (Lottery)"/>
    <s v="10"/>
    <s v="AP-PY"/>
    <x v="126"/>
    <s v="000000006884"/>
    <n v="1467"/>
    <s v="5685-85"/>
    <n v="0"/>
    <n v="13500"/>
    <s v="IRAI003-Raising Films"/>
    <n v="-13500"/>
    <n v="13500"/>
    <x v="1"/>
    <n v="13500"/>
    <s v="I"/>
    <s v="Raising Films"/>
    <s v="I - Raising Films"/>
    <x v="1906"/>
    <x v="0"/>
    <s v="Lottery"/>
    <x v="1"/>
    <b v="0"/>
    <n v="13500"/>
    <x v="1"/>
  </r>
  <r>
    <s v="L-400-0400"/>
    <s v="RBS Current Account (Lottery)"/>
    <s v="10"/>
    <s v="AP-PY"/>
    <x v="126"/>
    <s v="000000006885"/>
    <n v="1467"/>
    <s v="5685-86"/>
    <n v="0"/>
    <n v="345"/>
    <s v="ISTU007-Stuart Edwards"/>
    <n v="-345"/>
    <n v="345"/>
    <x v="1"/>
    <n v="345"/>
    <s v="I"/>
    <s v="Stuart Edwards"/>
    <s v="I - Stuart Edwards"/>
    <x v="1446"/>
    <x v="0"/>
    <s v="Lottery"/>
    <x v="1"/>
    <b v="0"/>
    <n v="1095"/>
    <x v="1"/>
  </r>
  <r>
    <s v="L-400-0400"/>
    <s v="RBS Current Account (Lottery)"/>
    <s v="10"/>
    <s v="AP-PY"/>
    <x v="126"/>
    <s v="000000006886"/>
    <n v="1467"/>
    <s v="5685-87"/>
    <n v="0"/>
    <n v="1800"/>
    <s v="ISUM001-Summerhall TV"/>
    <n v="-1800"/>
    <n v="1800"/>
    <x v="1"/>
    <n v="1800"/>
    <s v="I"/>
    <s v="Summerhall TV"/>
    <s v="I - Summerhall TV"/>
    <x v="573"/>
    <x v="0"/>
    <s v="Lottery"/>
    <x v="1"/>
    <b v="0"/>
    <n v="7217"/>
    <x v="1"/>
  </r>
  <r>
    <s v="L-400-0400"/>
    <s v="RBS Current Account (Lottery)"/>
    <s v="10"/>
    <s v="AP-PY"/>
    <x v="126"/>
    <s v="000000006887"/>
    <n v="1467"/>
    <s v="5685-88"/>
    <n v="0"/>
    <n v="400"/>
    <s v="ISUR001-SURF (Scotland's Independent Regeneration Network)"/>
    <n v="-400"/>
    <n v="400"/>
    <x v="1"/>
    <n v="400"/>
    <s v="I"/>
    <s v="SURF (Scotland's Independent Regeneration Network)"/>
    <s v="I - SURF (Scotland's Independent Regeneration Network)"/>
    <x v="1364"/>
    <x v="0"/>
    <s v="Lottery"/>
    <x v="1"/>
    <b v="0"/>
    <n v="5000"/>
    <x v="1"/>
  </r>
  <r>
    <s v="L-400-0400"/>
    <s v="RBS Current Account (Lottery)"/>
    <s v="10"/>
    <s v="AP-PY"/>
    <x v="126"/>
    <s v="000000006888"/>
    <n v="1467"/>
    <s v="5685-89"/>
    <n v="0"/>
    <n v="125"/>
    <s v="IWIL006-Wilma Smith"/>
    <n v="-125"/>
    <n v="125"/>
    <x v="1"/>
    <n v="125"/>
    <s v="I"/>
    <s v="Wilma Smith"/>
    <s v="I - Wilma Smith"/>
    <x v="1804"/>
    <x v="0"/>
    <s v="Lottery"/>
    <x v="1"/>
    <b v="0"/>
    <n v="500"/>
    <x v="1"/>
  </r>
  <r>
    <s v="L-400-0400"/>
    <s v="RBS Current Account (Lottery)"/>
    <s v="10"/>
    <s v="AP-PY"/>
    <x v="126"/>
    <s v="000000006889"/>
    <n v="1467"/>
    <s v="5685-90"/>
    <n v="0"/>
    <n v="3000"/>
    <s v="TFRE100-Fraser Denholm"/>
    <n v="-3000"/>
    <n v="3000"/>
    <x v="1"/>
    <n v="3000"/>
    <s v="T"/>
    <s v="Fraser Denholm"/>
    <s v="T - Fraser Denholm"/>
    <x v="1907"/>
    <x v="0"/>
    <s v="Lottery"/>
    <x v="2"/>
    <b v="0"/>
    <n v="3000"/>
    <x v="1"/>
  </r>
  <r>
    <s v="L-400-0400"/>
    <s v="RBS Current Account (Lottery)"/>
    <s v="10"/>
    <s v="AP-PY"/>
    <x v="127"/>
    <s v="000000006890"/>
    <n v="1472"/>
    <s v="5693-3"/>
    <n v="0"/>
    <n v="52500"/>
    <s v="G100317-Federation of Scottish Theatre"/>
    <n v="-52500"/>
    <n v="52500"/>
    <x v="1"/>
    <n v="52500"/>
    <s v="G"/>
    <s v="Federation of Scottish Theatre"/>
    <s v="G - Federation of Scottish Theatre"/>
    <x v="1310"/>
    <x v="0"/>
    <s v="Lottery"/>
    <x v="1"/>
    <b v="1"/>
    <n v="266100"/>
    <x v="0"/>
  </r>
  <r>
    <s v="L-400-0400"/>
    <s v="RBS Current Account (Lottery)"/>
    <s v="10"/>
    <s v="AP-PY"/>
    <x v="127"/>
    <s v="000000006891"/>
    <n v="1472"/>
    <s v="5693-4"/>
    <n v="0"/>
    <n v="87500"/>
    <s v="G100371-Culture Republic"/>
    <n v="-87500"/>
    <n v="87500"/>
    <x v="1"/>
    <n v="87500"/>
    <s v="G"/>
    <s v="Culture Republic"/>
    <s v="G - Culture Republic"/>
    <x v="1427"/>
    <x v="0"/>
    <s v="Lottery"/>
    <x v="1"/>
    <b v="1"/>
    <n v="368754.79000000004"/>
    <x v="0"/>
  </r>
  <r>
    <s v="L-400-0400"/>
    <s v="RBS Current Account (Lottery)"/>
    <s v="10"/>
    <s v="AP-PY"/>
    <x v="127"/>
    <s v="000000006892"/>
    <n v="1475"/>
    <s v="5699-43"/>
    <n v="0"/>
    <n v="5599"/>
    <s v="G100021-Joan Lopez-Cleville"/>
    <n v="-5599"/>
    <n v="5599"/>
    <x v="1"/>
    <n v="5599"/>
    <s v="G"/>
    <s v="Joan Lopez-Cleville"/>
    <s v="G - Joan Lopez-Cleville"/>
    <x v="1332"/>
    <x v="0"/>
    <s v="Lottery"/>
    <x v="1"/>
    <b v="0"/>
    <n v="43997"/>
    <x v="0"/>
  </r>
  <r>
    <s v="L-400-0400"/>
    <s v="RBS Current Account (Lottery)"/>
    <s v="10"/>
    <s v="AP-PY"/>
    <x v="127"/>
    <s v="000000006893"/>
    <n v="1475"/>
    <s v="5699-44"/>
    <n v="0"/>
    <n v="60000"/>
    <s v="G100048-Hebridean Celtic Festival Trust"/>
    <n v="-60000"/>
    <n v="60000"/>
    <x v="1"/>
    <n v="60000"/>
    <s v="G"/>
    <s v="Hebridean Celtic Festival Trust"/>
    <s v="G - Hebridean Celtic Festival Trust"/>
    <x v="1642"/>
    <x v="0"/>
    <s v="Lottery"/>
    <x v="1"/>
    <b v="1"/>
    <n v="78750"/>
    <x v="0"/>
  </r>
  <r>
    <s v="L-400-0400"/>
    <s v="RBS Current Account (Lottery)"/>
    <s v="10"/>
    <s v="AP-PY"/>
    <x v="127"/>
    <s v="000000006894"/>
    <n v="1475"/>
    <s v="5699-45"/>
    <n v="0"/>
    <n v="61200"/>
    <s v="G100222-Woodend Arts Ltd"/>
    <n v="-61200"/>
    <n v="61200"/>
    <x v="1"/>
    <n v="61200"/>
    <s v="G"/>
    <s v="Woodend Arts Ltd"/>
    <s v="G - Woodend Arts Ltd"/>
    <x v="1071"/>
    <x v="0"/>
    <s v="Lottery"/>
    <x v="1"/>
    <b v="1"/>
    <n v="234304"/>
    <x v="0"/>
  </r>
  <r>
    <s v="L-400-0400"/>
    <s v="RBS Current Account (Lottery)"/>
    <s v="10"/>
    <s v="AP-PY"/>
    <x v="127"/>
    <s v="000000006895"/>
    <n v="1475"/>
    <s v="5699-46"/>
    <n v="0"/>
    <n v="7500"/>
    <s v="G100276-Caroline Bowditch"/>
    <n v="-7500"/>
    <n v="7500"/>
    <x v="1"/>
    <n v="7500"/>
    <s v="G"/>
    <s v="Caroline Bowditch"/>
    <s v="G - Caroline Bowditch"/>
    <x v="602"/>
    <x v="0"/>
    <s v="Lottery"/>
    <x v="1"/>
    <b v="0"/>
    <n v="81732"/>
    <x v="0"/>
  </r>
  <r>
    <s v="L-400-0400"/>
    <s v="RBS Current Account (Lottery)"/>
    <s v="10"/>
    <s v="AP-PY"/>
    <x v="127"/>
    <s v="000000006896"/>
    <n v="1475"/>
    <s v="5699-47"/>
    <n v="0"/>
    <n v="1857"/>
    <s v="G100281-Anthony Schrag"/>
    <n v="-1857"/>
    <n v="1857"/>
    <x v="1"/>
    <n v="1857"/>
    <s v="G"/>
    <s v="Anthony Schrag"/>
    <s v="G - Anthony Schrag"/>
    <x v="1209"/>
    <x v="0"/>
    <s v="Lottery"/>
    <x v="1"/>
    <b v="0"/>
    <n v="7430"/>
    <x v="1"/>
  </r>
  <r>
    <s v="L-400-0400"/>
    <s v="RBS Current Account (Lottery)"/>
    <s v="10"/>
    <s v="AP-PY"/>
    <x v="127"/>
    <s v="000000006897"/>
    <n v="1475"/>
    <s v="5699-48"/>
    <n v="0"/>
    <n v="2750"/>
    <s v="G100284-Terra Incognita"/>
    <n v="-2750"/>
    <n v="2750"/>
    <x v="1"/>
    <n v="2750"/>
    <s v="G"/>
    <s v="Terra Incognita"/>
    <s v="G - Terra Incognita"/>
    <x v="1224"/>
    <x v="0"/>
    <s v="Lottery"/>
    <x v="1"/>
    <b v="0"/>
    <n v="58250"/>
    <x v="0"/>
  </r>
  <r>
    <s v="L-400-0400"/>
    <s v="RBS Current Account (Lottery)"/>
    <s v="10"/>
    <s v="AP-PY"/>
    <x v="127"/>
    <s v="000000006898"/>
    <n v="1475"/>
    <s v="5699-49"/>
    <n v="0"/>
    <n v="84250"/>
    <s v="G100316-Cultural Enterprise Office"/>
    <n v="-84250"/>
    <n v="84250"/>
    <x v="1"/>
    <n v="84250"/>
    <s v="G"/>
    <s v="Cultural Enterprise Office"/>
    <s v="G - Cultural Enterprise Office"/>
    <x v="950"/>
    <x v="0"/>
    <s v="Lottery"/>
    <x v="1"/>
    <b v="1"/>
    <n v="476200"/>
    <x v="0"/>
  </r>
  <r>
    <s v="L-400-0400"/>
    <s v="RBS Current Account (Lottery)"/>
    <s v="10"/>
    <s v="AP-PY"/>
    <x v="127"/>
    <s v="000000006899"/>
    <n v="1475"/>
    <s v="5699-50"/>
    <n v="0"/>
    <n v="1575"/>
    <s v="G100320-Dalen Alba"/>
    <n v="-1575"/>
    <n v="1575"/>
    <x v="1"/>
    <n v="1575"/>
    <s v="G"/>
    <s v="Dalen Alba"/>
    <s v="G - Dalen Alba"/>
    <x v="1312"/>
    <x v="0"/>
    <s v="Lottery"/>
    <x v="1"/>
    <b v="0"/>
    <n v="6300"/>
    <x v="1"/>
  </r>
  <r>
    <s v="L-400-0400"/>
    <s v="RBS Current Account (Lottery)"/>
    <s v="10"/>
    <s v="AP-PY"/>
    <x v="127"/>
    <s v="000000006900"/>
    <n v="1475"/>
    <s v="5699-51"/>
    <n v="0"/>
    <n v="2500"/>
    <s v="G100325-Birnam Arts Centre"/>
    <n v="-2500"/>
    <n v="2500"/>
    <x v="1"/>
    <n v="2500"/>
    <s v="G"/>
    <s v="Birnam Arts Centre"/>
    <s v="G - Birnam Arts Centre"/>
    <x v="1317"/>
    <x v="0"/>
    <s v="Lottery"/>
    <x v="1"/>
    <b v="0"/>
    <n v="17500"/>
    <x v="1"/>
  </r>
  <r>
    <s v="L-400-0400"/>
    <s v="RBS Current Account (Lottery)"/>
    <s v="10"/>
    <s v="AP-PY"/>
    <x v="127"/>
    <s v="000000006901"/>
    <n v="1475"/>
    <s v="5699-52"/>
    <n v="0"/>
    <n v="50000"/>
    <s v="G100327-Arts &amp; Business Scotland"/>
    <n v="-50000"/>
    <n v="50000"/>
    <x v="1"/>
    <n v="50000"/>
    <s v="G"/>
    <s v="Arts &amp; Business Scotland"/>
    <s v="G - Arts &amp; Business Scotland"/>
    <x v="951"/>
    <x v="0"/>
    <s v="Lottery"/>
    <x v="1"/>
    <b v="1"/>
    <n v="200000"/>
    <x v="0"/>
  </r>
  <r>
    <s v="L-400-0400"/>
    <s v="RBS Current Account (Lottery)"/>
    <s v="10"/>
    <s v="AP-PY"/>
    <x v="127"/>
    <s v="000000006902"/>
    <n v="1475"/>
    <s v="5699-53"/>
    <n v="0"/>
    <n v="1250"/>
    <s v="G100347-The University Court of the University of Edinburgh"/>
    <n v="-1250"/>
    <n v="1250"/>
    <x v="1"/>
    <n v="1250"/>
    <s v="G"/>
    <s v="The University Court of the University of Edinburgh"/>
    <s v="G - The University Court of the University of Edinburgh"/>
    <x v="1352"/>
    <x v="0"/>
    <s v="Lottery"/>
    <x v="1"/>
    <b v="0"/>
    <n v="5000"/>
    <x v="1"/>
  </r>
  <r>
    <s v="L-400-0400"/>
    <s v="RBS Current Account (Lottery)"/>
    <s v="10"/>
    <s v="AP-PY"/>
    <x v="127"/>
    <s v="000000006903"/>
    <n v="1475"/>
    <s v="5699-54"/>
    <n v="0"/>
    <n v="500"/>
    <s v="G100348-Rachael Bradley"/>
    <n v="-500"/>
    <n v="500"/>
    <x v="1"/>
    <n v="500"/>
    <s v="G"/>
    <s v="Rachael Bradley"/>
    <s v="G - Rachael Bradley"/>
    <x v="1353"/>
    <x v="0"/>
    <s v="Lottery"/>
    <x v="1"/>
    <b v="0"/>
    <n v="4000"/>
    <x v="1"/>
  </r>
  <r>
    <s v="L-400-0400"/>
    <s v="RBS Current Account (Lottery)"/>
    <s v="10"/>
    <s v="AP-PY"/>
    <x v="127"/>
    <s v="000000006904"/>
    <n v="1475"/>
    <s v="5699-55"/>
    <n v="0"/>
    <n v="3687"/>
    <s v="G100353-Al Seed"/>
    <n v="-3687"/>
    <n v="3687"/>
    <x v="1"/>
    <n v="3687"/>
    <s v="G"/>
    <s v="Al Seed"/>
    <s v="G - Al Seed"/>
    <x v="1373"/>
    <x v="0"/>
    <s v="Lottery"/>
    <x v="1"/>
    <b v="0"/>
    <n v="18494"/>
    <x v="1"/>
  </r>
  <r>
    <s v="L-400-0400"/>
    <s v="RBS Current Account (Lottery)"/>
    <s v="10"/>
    <s v="AP-PY"/>
    <x v="127"/>
    <s v="000000006905"/>
    <n v="1475"/>
    <s v="5699-56"/>
    <n v="0"/>
    <n v="15000"/>
    <s v="G100365-Tamasha Theatre Company"/>
    <n v="-15000"/>
    <n v="15000"/>
    <x v="1"/>
    <n v="15000"/>
    <s v="G"/>
    <s v="Tamasha Theatre Company"/>
    <s v="G - Tamasha Theatre Company"/>
    <x v="1413"/>
    <x v="0"/>
    <s v="Lottery"/>
    <x v="1"/>
    <b v="0"/>
    <n v="60000"/>
    <x v="0"/>
  </r>
  <r>
    <s v="L-400-0400"/>
    <s v="RBS Current Account (Lottery)"/>
    <s v="10"/>
    <s v="AP-PY"/>
    <x v="127"/>
    <s v="000000006906"/>
    <n v="1475"/>
    <s v="5699-57"/>
    <n v="0"/>
    <n v="6000"/>
    <s v="G100628-Gerry Cambridge"/>
    <n v="-6000"/>
    <n v="6000"/>
    <x v="1"/>
    <n v="6000"/>
    <s v="G"/>
    <s v="Gerry Cambridge"/>
    <s v="G - Gerry Cambridge"/>
    <x v="1908"/>
    <x v="0"/>
    <s v="Lottery"/>
    <x v="1"/>
    <b v="0"/>
    <n v="6000"/>
    <x v="1"/>
  </r>
  <r>
    <s v="L-400-0400"/>
    <s v="RBS Current Account (Lottery)"/>
    <s v="10"/>
    <s v="AP-PY"/>
    <x v="127"/>
    <s v="000000006907"/>
    <n v="1475"/>
    <s v="5699-58"/>
    <n v="0"/>
    <n v="6000"/>
    <s v="G100629-All In Ideas"/>
    <n v="-6000"/>
    <n v="6000"/>
    <x v="1"/>
    <n v="6000"/>
    <s v="G"/>
    <s v="All In Ideas"/>
    <s v="G - All In Ideas"/>
    <x v="1909"/>
    <x v="0"/>
    <s v="Lottery"/>
    <x v="1"/>
    <b v="0"/>
    <n v="8000"/>
    <x v="1"/>
  </r>
  <r>
    <s v="L-400-0400"/>
    <s v="RBS Current Account (Lottery)"/>
    <s v="10"/>
    <s v="AP-PY"/>
    <x v="127"/>
    <s v="000000006908"/>
    <n v="1475"/>
    <s v="5699-59"/>
    <n v="0"/>
    <n v="7500"/>
    <s v="G100630-Dalcroze UK"/>
    <n v="-7500"/>
    <n v="7500"/>
    <x v="1"/>
    <n v="7500"/>
    <s v="G"/>
    <s v="Dalcroze UK"/>
    <s v="G - Dalcroze UK"/>
    <x v="1910"/>
    <x v="0"/>
    <s v="Lottery"/>
    <x v="1"/>
    <b v="0"/>
    <n v="7500"/>
    <x v="1"/>
  </r>
  <r>
    <s v="L-400-0400"/>
    <s v="RBS Current Account (Lottery)"/>
    <s v="10"/>
    <s v="AP-PY"/>
    <x v="127"/>
    <s v="000000006909"/>
    <n v="1475"/>
    <s v="5699-60"/>
    <n v="0"/>
    <n v="5250"/>
    <s v="G100631-Sean McLaughlin"/>
    <n v="-5250"/>
    <n v="5250"/>
    <x v="1"/>
    <n v="5250"/>
    <s v="G"/>
    <s v="Sean McLaughlin"/>
    <s v="G - Sean McLaughlin"/>
    <x v="1911"/>
    <x v="0"/>
    <s v="Lottery"/>
    <x v="1"/>
    <b v="0"/>
    <n v="5250"/>
    <x v="1"/>
  </r>
  <r>
    <s v="L-400-0400"/>
    <s v="RBS Current Account (Lottery)"/>
    <s v="10"/>
    <s v="AP-PY"/>
    <x v="127"/>
    <s v="000000006910"/>
    <n v="1475"/>
    <s v="5699-61"/>
    <n v="0"/>
    <n v="1125"/>
    <s v="G100632-Alex Fthenakis"/>
    <n v="-1125"/>
    <n v="1125"/>
    <x v="1"/>
    <n v="1125"/>
    <s v="G"/>
    <s v="Alex Fthenakis"/>
    <s v="G - Alex Fthenakis"/>
    <x v="1912"/>
    <x v="0"/>
    <s v="Lottery"/>
    <x v="1"/>
    <b v="0"/>
    <n v="1125"/>
    <x v="1"/>
  </r>
  <r>
    <s v="L-400-0400"/>
    <s v="RBS Current Account (Lottery)"/>
    <s v="10"/>
    <s v="AP-PY"/>
    <x v="127"/>
    <s v="000000006911"/>
    <n v="1475"/>
    <s v="5699-62"/>
    <n v="0"/>
    <n v="4500"/>
    <s v="G100633-Dialects"/>
    <n v="-4500"/>
    <n v="4500"/>
    <x v="1"/>
    <n v="4500"/>
    <s v="G"/>
    <s v="Dialects"/>
    <s v="G - Dialects"/>
    <x v="1913"/>
    <x v="0"/>
    <s v="Lottery"/>
    <x v="1"/>
    <b v="0"/>
    <n v="4500"/>
    <x v="1"/>
  </r>
  <r>
    <s v="L-400-0400"/>
    <s v="RBS Current Account (Lottery)"/>
    <s v="10"/>
    <s v="AP-PY"/>
    <x v="127"/>
    <s v="000000006912"/>
    <n v="1475"/>
    <s v="5699-63"/>
    <n v="0"/>
    <n v="2000"/>
    <s v="IAMW001-Grant Dickson ÔÇô manager of AMWWF"/>
    <n v="-2000"/>
    <n v="2000"/>
    <x v="1"/>
    <n v="2000"/>
    <s v="I"/>
    <s v="Grant Dickson ÔÇô manager of AMWWF"/>
    <s v="I - Grant Dickson ÔÇô manager of AMWWF"/>
    <x v="1914"/>
    <x v="0"/>
    <s v="Lottery"/>
    <x v="1"/>
    <b v="0"/>
    <n v="2000"/>
    <x v="1"/>
  </r>
  <r>
    <s v="L-400-0400"/>
    <s v="RBS Current Account (Lottery)"/>
    <s v="10"/>
    <s v="AP-PY"/>
    <x v="127"/>
    <s v="000000006913"/>
    <n v="1475"/>
    <s v="5699-64"/>
    <n v="0"/>
    <n v="3000"/>
    <s v="IANL001-An Lanntair Ltd"/>
    <n v="-3000"/>
    <n v="3000"/>
    <x v="1"/>
    <n v="3000"/>
    <s v="I"/>
    <s v="An Lanntair Ltd"/>
    <s v="I - An Lanntair Ltd"/>
    <x v="1122"/>
    <x v="0"/>
    <s v="Lottery"/>
    <x v="1"/>
    <b v="0"/>
    <n v="86635"/>
    <x v="0"/>
  </r>
  <r>
    <s v="L-400-0400"/>
    <s v="RBS Current Account (Lottery)"/>
    <s v="10"/>
    <s v="AP-PY"/>
    <x v="127"/>
    <s v="000000006914"/>
    <n v="1475"/>
    <s v="5699-65"/>
    <n v="0"/>
    <n v="15000"/>
    <s v="IBAR001-Bard Entertainments Ltd"/>
    <n v="-15000"/>
    <n v="15000"/>
    <x v="1"/>
    <n v="15000"/>
    <s v="I"/>
    <s v="Bard Entertainments Ltd"/>
    <s v="I - Bard Entertainments Ltd"/>
    <x v="1695"/>
    <x v="0"/>
    <s v="Lottery"/>
    <x v="1"/>
    <b v="0"/>
    <n v="16445"/>
    <x v="1"/>
  </r>
  <r>
    <s v="L-400-0400"/>
    <s v="RBS Current Account (Lottery)"/>
    <s v="10"/>
    <s v="AP-PY"/>
    <x v="127"/>
    <s v="000000006915"/>
    <n v="1475"/>
    <s v="5699-66"/>
    <n v="0"/>
    <n v="2000"/>
    <s v="ICAN002-C├ánan"/>
    <n v="-2000"/>
    <n v="2000"/>
    <x v="1"/>
    <n v="2000"/>
    <s v="I"/>
    <s v="C├ánan"/>
    <s v="I - C├ánan"/>
    <x v="1915"/>
    <x v="0"/>
    <s v="Lottery"/>
    <x v="1"/>
    <b v="0"/>
    <n v="2000"/>
    <x v="1"/>
  </r>
  <r>
    <s v="L-400-0400"/>
    <s v="RBS Current Account (Lottery)"/>
    <s v="10"/>
    <s v="AP-PY"/>
    <x v="127"/>
    <s v="000000006916"/>
    <n v="1475"/>
    <s v="5699-67"/>
    <n v="0"/>
    <n v="1500"/>
    <s v="ICAT006-Catherine Czerkawska"/>
    <n v="-1500"/>
    <n v="1500"/>
    <x v="1"/>
    <n v="1500"/>
    <s v="I"/>
    <s v="Catherine Czerkawska"/>
    <s v="I - Catherine Czerkawska"/>
    <x v="1916"/>
    <x v="0"/>
    <s v="Lottery"/>
    <x v="1"/>
    <b v="0"/>
    <n v="1500"/>
    <x v="1"/>
  </r>
  <r>
    <s v="L-400-0400"/>
    <s v="RBS Current Account (Lottery)"/>
    <s v="10"/>
    <s v="AP-PY"/>
    <x v="127"/>
    <s v="000000006917"/>
    <n v="1475"/>
    <s v="5699-68"/>
    <n v="0"/>
    <n v="4500"/>
    <s v="ICRE013-Creativity, Culture and Education"/>
    <n v="-4500"/>
    <n v="4500"/>
    <x v="1"/>
    <n v="4500"/>
    <s v="I"/>
    <s v="Creativity, Culture and Education"/>
    <s v="I - Creativity, Culture and Education"/>
    <x v="1917"/>
    <x v="0"/>
    <s v="Lottery"/>
    <x v="1"/>
    <b v="0"/>
    <n v="4500"/>
    <x v="1"/>
  </r>
  <r>
    <s v="L-400-0400"/>
    <s v="RBS Current Account (Lottery)"/>
    <s v="10"/>
    <s v="AP-PY"/>
    <x v="127"/>
    <s v="000000006918"/>
    <n v="1475"/>
    <s v="5699-69"/>
    <n v="0"/>
    <n v="1125"/>
    <s v="IFRA002-Fraya Thomsen"/>
    <n v="-1125"/>
    <n v="1125"/>
    <x v="1"/>
    <n v="1125"/>
    <s v="I"/>
    <s v="Fraya Thomsen"/>
    <s v="I - Fraya Thomsen"/>
    <x v="1918"/>
    <x v="0"/>
    <s v="Lottery"/>
    <x v="1"/>
    <b v="0"/>
    <n v="1500"/>
    <x v="1"/>
  </r>
  <r>
    <s v="L-400-0400"/>
    <s v="RBS Current Account (Lottery)"/>
    <s v="10"/>
    <s v="AP-PY"/>
    <x v="127"/>
    <s v="000000006919"/>
    <n v="1475"/>
    <s v="5699-70"/>
    <n v="0"/>
    <n v="3604"/>
    <s v="IFRO002-Frozen Charlotte Productions"/>
    <n v="-3604"/>
    <n v="3604"/>
    <x v="1"/>
    <n v="3604"/>
    <s v="I"/>
    <s v="Frozen Charlotte Productions"/>
    <s v="I - Frozen Charlotte Productions"/>
    <x v="520"/>
    <x v="0"/>
    <s v="Lottery"/>
    <x v="1"/>
    <b v="0"/>
    <n v="19365"/>
    <x v="1"/>
  </r>
  <r>
    <s v="L-400-0400"/>
    <s v="RBS Current Account (Lottery)"/>
    <s v="10"/>
    <s v="AP-PY"/>
    <x v="127"/>
    <s v="000000006920"/>
    <n v="1475"/>
    <s v="5699-71"/>
    <n v="0"/>
    <n v="10000"/>
    <s v="IGAL002-Outspoken Arts Scotland Ltd"/>
    <n v="-10000"/>
    <n v="10000"/>
    <x v="1"/>
    <n v="10000"/>
    <s v="I"/>
    <s v="Outspoken Arts Scotland Ltd"/>
    <s v="I - Outspoken Arts Scotland Ltd"/>
    <x v="1919"/>
    <x v="0"/>
    <s v="Lottery"/>
    <x v="1"/>
    <b v="0"/>
    <n v="10000"/>
    <x v="1"/>
  </r>
  <r>
    <s v="L-400-0400"/>
    <s v="RBS Current Account (Lottery)"/>
    <s v="10"/>
    <s v="AP-PY"/>
    <x v="127"/>
    <s v="000000006921"/>
    <n v="1475"/>
    <s v="5699-72"/>
    <n v="0"/>
    <n v="1500"/>
    <s v="IGEO002-George Wyllie Foundation"/>
    <n v="-1500"/>
    <n v="1500"/>
    <x v="1"/>
    <n v="1500"/>
    <s v="I"/>
    <s v="George Wyllie Foundation"/>
    <s v="I - George Wyllie Foundation"/>
    <x v="1920"/>
    <x v="0"/>
    <s v="Lottery"/>
    <x v="1"/>
    <b v="0"/>
    <n v="1500"/>
    <x v="1"/>
  </r>
  <r>
    <s v="L-400-0400"/>
    <s v="RBS Current Account (Lottery)"/>
    <s v="10"/>
    <s v="AP-PY"/>
    <x v="127"/>
    <s v="000000006922"/>
    <n v="1475"/>
    <s v="5699-73"/>
    <n v="0"/>
    <n v="4500"/>
    <s v="IGRA010-Graphic Design Festival Scotland"/>
    <n v="-4500"/>
    <n v="4500"/>
    <x v="1"/>
    <n v="4500"/>
    <s v="I"/>
    <s v="Graphic Design Festival Scotland"/>
    <s v="I - Graphic Design Festival Scotland"/>
    <x v="1921"/>
    <x v="0"/>
    <s v="Lottery"/>
    <x v="1"/>
    <b v="0"/>
    <n v="4500"/>
    <x v="1"/>
  </r>
  <r>
    <s v="L-400-0400"/>
    <s v="RBS Current Account (Lottery)"/>
    <s v="10"/>
    <s v="AP-PY"/>
    <x v="127"/>
    <s v="000000006923"/>
    <n v="1475"/>
    <s v="5699-74"/>
    <n v="0"/>
    <n v="20714"/>
    <s v="IHIG001-Highland Council"/>
    <n v="-20714"/>
    <n v="20714"/>
    <x v="1"/>
    <n v="20714"/>
    <s v="I"/>
    <s v="Highland Council"/>
    <s v="I - Highland Council"/>
    <x v="43"/>
    <x v="0"/>
    <s v="Lottery"/>
    <x v="1"/>
    <b v="0"/>
    <n v="700706.22"/>
    <x v="0"/>
  </r>
  <r>
    <s v="L-400-0400"/>
    <s v="RBS Current Account (Lottery)"/>
    <s v="10"/>
    <s v="AP-PY"/>
    <x v="127"/>
    <s v="000000006924"/>
    <n v="1475"/>
    <s v="5699-75"/>
    <n v="0"/>
    <n v="1250"/>
    <s v="IHOS001-Patrick Allan-Fraser Hospitalfield Trust"/>
    <n v="-1250"/>
    <n v="1250"/>
    <x v="1"/>
    <n v="1250"/>
    <s v="I"/>
    <s v="Patrick Allan-Fraser Hospitalfield Trust"/>
    <s v="I - Patrick Allan-Fraser Hospitalfield Trust"/>
    <x v="1359"/>
    <x v="0"/>
    <s v="Lottery"/>
    <x v="1"/>
    <b v="0"/>
    <n v="87500"/>
    <x v="0"/>
  </r>
  <r>
    <s v="L-400-0400"/>
    <s v="RBS Current Account (Lottery)"/>
    <s v="10"/>
    <s v="AP-PY"/>
    <x v="127"/>
    <s v="000000006925"/>
    <n v="1475"/>
    <s v="5699-76"/>
    <n v="0"/>
    <n v="514"/>
    <s v="IJUL009-Julia McGhee"/>
    <n v="-514"/>
    <n v="514"/>
    <x v="1"/>
    <n v="514"/>
    <s v="I"/>
    <s v="Julia McGhee"/>
    <s v="I - Julia McGhee"/>
    <x v="1300"/>
    <x v="0"/>
    <s v="Lottery"/>
    <x v="1"/>
    <b v="0"/>
    <n v="1476"/>
    <x v="1"/>
  </r>
  <r>
    <s v="L-400-0400"/>
    <s v="RBS Current Account (Lottery)"/>
    <s v="10"/>
    <s v="AP-PY"/>
    <x v="127"/>
    <s v="000000006926"/>
    <n v="1475"/>
    <s v="5699-77"/>
    <n v="0"/>
    <n v="15750"/>
    <s v="IMET003-Metrodome Distribution Ltd"/>
    <n v="-15750"/>
    <n v="15750"/>
    <x v="1"/>
    <n v="15750"/>
    <s v="I"/>
    <s v="Metrodome Distribution Ltd"/>
    <s v="I - Metrodome Distribution Ltd"/>
    <x v="1922"/>
    <x v="0"/>
    <s v="Lottery"/>
    <x v="1"/>
    <b v="0"/>
    <n v="15750"/>
    <x v="1"/>
  </r>
  <r>
    <s v="L-400-0400"/>
    <s v="RBS Current Account (Lottery)"/>
    <s v="10"/>
    <s v="AP-PY"/>
    <x v="127"/>
    <s v="000000006927"/>
    <n v="1475"/>
    <s v="5699-78"/>
    <n v="0"/>
    <n v="1250"/>
    <s v="INEI002-Neil Bickerton"/>
    <n v="-1250"/>
    <n v="1250"/>
    <x v="1"/>
    <n v="1250"/>
    <s v="I"/>
    <s v="Neil Bickerton"/>
    <s v="I - Neil Bickerton"/>
    <x v="1923"/>
    <x v="0"/>
    <s v="Lottery"/>
    <x v="1"/>
    <b v="0"/>
    <n v="1250"/>
    <x v="1"/>
  </r>
  <r>
    <s v="L-400-0400"/>
    <s v="RBS Current Account (Lottery)"/>
    <s v="10"/>
    <s v="AP-PY"/>
    <x v="127"/>
    <s v="000000006928"/>
    <n v="1475"/>
    <s v="5699-79"/>
    <n v="0"/>
    <n v="10986"/>
    <s v="IPER008-Perth and Kinross Council [Horsecross Arts Limited]"/>
    <n v="-10986"/>
    <n v="10986"/>
    <x v="1"/>
    <n v="10986"/>
    <s v="I"/>
    <s v="Perth and Kinross Council [Horsecross Arts Limited]"/>
    <s v="I - Perth and Kinross Council [Horsecross Arts Limited]"/>
    <x v="1924"/>
    <x v="0"/>
    <s v="Lottery"/>
    <x v="1"/>
    <b v="0"/>
    <n v="10986"/>
    <x v="1"/>
  </r>
  <r>
    <s v="L-400-0400"/>
    <s v="RBS Current Account (Lottery)"/>
    <s v="10"/>
    <s v="AP-PY"/>
    <x v="127"/>
    <s v="000000006929"/>
    <n v="1475"/>
    <s v="5699-80"/>
    <n v="0"/>
    <n v="8687"/>
    <s v="ISPA001-Space Unlimited  (You Decide Ltd)"/>
    <n v="-8687"/>
    <n v="8687"/>
    <x v="1"/>
    <n v="8687"/>
    <s v="I"/>
    <s v="Space Unlimited (You Decide Ltd)"/>
    <s v="I - Space Unlimited (You Decide Ltd)"/>
    <x v="277"/>
    <x v="0"/>
    <s v="Lottery"/>
    <x v="1"/>
    <b v="0"/>
    <n v="15113"/>
    <x v="1"/>
  </r>
  <r>
    <s v="L-400-0400"/>
    <s v="RBS Current Account (Lottery)"/>
    <s v="10"/>
    <s v="AP-PY"/>
    <x v="127"/>
    <s v="000000006930"/>
    <n v="1475"/>
    <s v="5699-81"/>
    <n v="0"/>
    <n v="375"/>
    <s v="ISTU005-Stuart Elliott"/>
    <n v="-375"/>
    <n v="375"/>
    <x v="1"/>
    <n v="375"/>
    <s v="I"/>
    <s v="Stuart Elliott"/>
    <s v="I - Stuart Elliott"/>
    <x v="1875"/>
    <x v="0"/>
    <s v="Lottery"/>
    <x v="1"/>
    <b v="0"/>
    <n v="1500"/>
    <x v="1"/>
  </r>
  <r>
    <s v="L-400-0400"/>
    <s v="RBS Current Account (Lottery)"/>
    <s v="10"/>
    <s v="AP-PY"/>
    <x v="127"/>
    <s v="000000006931"/>
    <n v="1475"/>
    <s v="5699-82"/>
    <n v="0"/>
    <n v="3880"/>
    <s v="ITUM001-Tumult In The Clouds  (Lalitha Rajan)"/>
    <n v="-3880"/>
    <n v="3880"/>
    <x v="1"/>
    <n v="3880"/>
    <s v="I"/>
    <s v="Tumult In The Clouds (Lalitha Rajan)"/>
    <s v="I - Tumult In The Clouds (Lalitha Rajan)"/>
    <x v="1925"/>
    <x v="0"/>
    <s v="Lottery"/>
    <x v="1"/>
    <b v="0"/>
    <n v="3880"/>
    <x v="1"/>
  </r>
  <r>
    <s v="L-400-0400"/>
    <s v="RBS Current Account (Lottery)"/>
    <s v="10"/>
    <s v="AP-PY"/>
    <x v="127"/>
    <s v="000000006932"/>
    <n v="1475"/>
    <s v="5699-83"/>
    <n v="0"/>
    <n v="16924"/>
    <s v="IUNI008-Universal Comedy"/>
    <n v="-16924"/>
    <n v="16924"/>
    <x v="1"/>
    <n v="16924"/>
    <s v="I"/>
    <s v="Universal Comedy"/>
    <s v="I - Universal Comedy"/>
    <x v="1926"/>
    <x v="0"/>
    <s v="Lottery"/>
    <x v="1"/>
    <b v="0"/>
    <n v="16924"/>
    <x v="1"/>
  </r>
  <r>
    <s v="L-400-0400"/>
    <s v="RBS Current Account (Lottery)"/>
    <s v="10"/>
    <s v="AP-PY"/>
    <x v="127"/>
    <s v="000000006933"/>
    <n v="1475"/>
    <s v="5699-84"/>
    <n v="0"/>
    <n v="1250"/>
    <s v="IYAN001-Yann Seznec"/>
    <n v="-1250"/>
    <n v="1250"/>
    <x v="1"/>
    <n v="1250"/>
    <s v="I"/>
    <s v="Yann Seznec"/>
    <s v="I - Yann Seznec"/>
    <x v="1927"/>
    <x v="0"/>
    <s v="Lottery"/>
    <x v="1"/>
    <b v="0"/>
    <n v="1250"/>
    <x v="1"/>
  </r>
  <r>
    <s v="L-400-0400"/>
    <s v="RBS Current Account (Lottery)"/>
    <s v="10"/>
    <s v="AP-PY"/>
    <x v="128"/>
    <s v="000000006934"/>
    <n v="1482"/>
    <s v="5701-2"/>
    <n v="0"/>
    <n v="65000"/>
    <s v="IEDG001-Edge City Films Ltd"/>
    <n v="-65000"/>
    <n v="65000"/>
    <x v="1"/>
    <n v="65000"/>
    <s v="I"/>
    <s v="Edge City Films Ltd"/>
    <s v="I - Edge City Films Ltd"/>
    <x v="1129"/>
    <x v="0"/>
    <s v="Lottery"/>
    <x v="1"/>
    <b v="1"/>
    <n v="68750"/>
    <x v="0"/>
  </r>
  <r>
    <s v="L-400-0400"/>
    <s v="RBS Current Account (Lottery)"/>
    <s v="10"/>
    <s v="AP-PY"/>
    <x v="129"/>
    <s v="000000006935"/>
    <n v="1482"/>
    <s v="5701-5"/>
    <n v="0"/>
    <n v="5500"/>
    <s v="TDRE103-Drew Wylie Ltd"/>
    <n v="-5500"/>
    <n v="5500"/>
    <x v="1"/>
    <n v="5500"/>
    <s v="T"/>
    <s v="Drew Wylie Ltd"/>
    <s v="T - Drew Wylie Ltd"/>
    <x v="1928"/>
    <x v="0"/>
    <s v="Lottery"/>
    <x v="2"/>
    <b v="0"/>
    <n v="5500"/>
    <x v="1"/>
  </r>
  <r>
    <s v="L-400-0400"/>
    <s v="RBS Current Account (Lottery)"/>
    <s v="10"/>
    <s v="AP-PY"/>
    <x v="129"/>
    <s v="000000006936"/>
    <n v="1482"/>
    <s v="5701-6"/>
    <n v="0"/>
    <n v="480"/>
    <s v="TSUS100-SURFScotlandsIndependentRegenerationNe"/>
    <n v="-480"/>
    <n v="480"/>
    <x v="1"/>
    <n v="480"/>
    <s v="T"/>
    <s v="SURFScotlandsIndependentRegenerationNe"/>
    <s v="T - SURFScotlandsIndependentRegenerationNe"/>
    <x v="1562"/>
    <x v="0"/>
    <s v="Lottery"/>
    <x v="2"/>
    <b v="0"/>
    <n v="6480"/>
    <x v="1"/>
  </r>
  <r>
    <s v="L-400-0400"/>
    <s v="RBS Current Account (Lottery)"/>
    <s v="10"/>
    <s v="AP-PY"/>
    <x v="130"/>
    <s v="000000006937"/>
    <n v="1484"/>
    <s v="5708-22"/>
    <n v="0"/>
    <n v="4600"/>
    <s v="G100033-Mahler Players"/>
    <n v="-4600"/>
    <n v="4600"/>
    <x v="1"/>
    <n v="4600"/>
    <s v="G"/>
    <s v="Mahler Players"/>
    <s v="G - Mahler Players"/>
    <x v="1513"/>
    <x v="0"/>
    <s v="Lottery"/>
    <x v="1"/>
    <b v="0"/>
    <n v="11268"/>
    <x v="1"/>
  </r>
  <r>
    <s v="L-400-0400"/>
    <s v="RBS Current Account (Lottery)"/>
    <s v="10"/>
    <s v="AP-PY"/>
    <x v="130"/>
    <s v="000000006938"/>
    <n v="1484"/>
    <s v="5708-23"/>
    <n v="0"/>
    <n v="4482"/>
    <s v="G100047-Simon Fildes  (Goat Media Limited)"/>
    <n v="-4482"/>
    <n v="4482"/>
    <x v="1"/>
    <n v="4482"/>
    <s v="G"/>
    <s v="Simon Fildes (Goat Media Limited)"/>
    <s v="G - Simon Fildes (Goat Media Limited)"/>
    <x v="1929"/>
    <x v="0"/>
    <s v="Lottery"/>
    <x v="1"/>
    <b v="0"/>
    <n v="4482"/>
    <x v="1"/>
  </r>
  <r>
    <s v="L-400-0400"/>
    <s v="RBS Current Account (Lottery)"/>
    <s v="10"/>
    <s v="AP-PY"/>
    <x v="130"/>
    <s v="000000006939"/>
    <n v="1484"/>
    <s v="5708-24"/>
    <n v="0"/>
    <n v="2392.96"/>
    <s v="G100098-Nairn Book and Arts Festival"/>
    <n v="-2392.96"/>
    <n v="2392.96"/>
    <x v="1"/>
    <n v="2392.96"/>
    <s v="G"/>
    <s v="Nairn Book and Arts Festival"/>
    <s v="G - Nairn Book and Arts Festival"/>
    <x v="1930"/>
    <x v="0"/>
    <s v="Lottery"/>
    <x v="1"/>
    <b v="0"/>
    <n v="9592.9599999999991"/>
    <x v="1"/>
  </r>
  <r>
    <s v="L-400-0400"/>
    <s v="RBS Current Account (Lottery)"/>
    <s v="10"/>
    <s v="AP-PY"/>
    <x v="130"/>
    <s v="000000006940"/>
    <n v="1484"/>
    <s v="5708-25"/>
    <n v="0"/>
    <n v="26250"/>
    <s v="G100197-Festival City Theatre Trust"/>
    <n v="-26250"/>
    <n v="26250"/>
    <x v="1"/>
    <n v="26250"/>
    <s v="G"/>
    <s v="Festival City Theatre Trust"/>
    <s v="G - Festival City Theatre Trust"/>
    <x v="1048"/>
    <x v="0"/>
    <s v="Lottery"/>
    <x v="1"/>
    <b v="1"/>
    <n v="131250"/>
    <x v="0"/>
  </r>
  <r>
    <s v="L-400-0400"/>
    <s v="RBS Current Account (Lottery)"/>
    <s v="10"/>
    <s v="AP-PY"/>
    <x v="130"/>
    <s v="000000006941"/>
    <n v="1484"/>
    <s v="5708-26"/>
    <n v="0"/>
    <n v="4000"/>
    <s v="G100219-City of Edinburgh Council (Travelling Gallery)"/>
    <n v="-4000"/>
    <n v="4000"/>
    <x v="1"/>
    <n v="4000"/>
    <s v="G"/>
    <s v="City of Edinburgh Council (Travelling Gallery)"/>
    <s v="G - City of Edinburgh Council (Travelling Gallery)"/>
    <x v="1068"/>
    <x v="0"/>
    <s v="Lottery"/>
    <x v="1"/>
    <b v="0"/>
    <n v="172737.89"/>
    <x v="0"/>
  </r>
  <r>
    <s v="L-400-0400"/>
    <s v="RBS Current Account (Lottery)"/>
    <s v="10"/>
    <s v="AP-PY"/>
    <x v="130"/>
    <s v="000000006942"/>
    <n v="1484"/>
    <s v="5708-27"/>
    <n v="0"/>
    <n v="750"/>
    <s v="G100350-Julia Taudevin"/>
    <n v="-750"/>
    <n v="750"/>
    <x v="1"/>
    <n v="750"/>
    <s v="G"/>
    <s v="Julia Taudevin"/>
    <s v="G - Julia Taudevin"/>
    <x v="1370"/>
    <x v="0"/>
    <s v="Lottery"/>
    <x v="1"/>
    <b v="0"/>
    <n v="14570"/>
    <x v="1"/>
  </r>
  <r>
    <s v="L-400-0400"/>
    <s v="RBS Current Account (Lottery)"/>
    <s v="10"/>
    <s v="AP-PY"/>
    <x v="130"/>
    <s v="000000006943"/>
    <n v="1484"/>
    <s v="5708-28"/>
    <n v="0"/>
    <n v="3228"/>
    <s v="G100492-Scott Paterson"/>
    <n v="-3228"/>
    <n v="3228"/>
    <x v="1"/>
    <n v="3228"/>
    <s v="G"/>
    <s v="Scott Paterson"/>
    <s v="G - Scott Paterson"/>
    <x v="1645"/>
    <x v="0"/>
    <s v="Lottery"/>
    <x v="1"/>
    <b v="0"/>
    <n v="12911"/>
    <x v="1"/>
  </r>
  <r>
    <s v="L-400-0400"/>
    <s v="RBS Current Account (Lottery)"/>
    <s v="10"/>
    <s v="AP-PY"/>
    <x v="130"/>
    <s v="000000006944"/>
    <n v="1484"/>
    <s v="5708-29"/>
    <n v="0"/>
    <n v="3750"/>
    <s v="G100510-Document Festival Ltd"/>
    <n v="-3750"/>
    <n v="3750"/>
    <x v="1"/>
    <n v="3750"/>
    <s v="G"/>
    <s v="Document Festival Ltd"/>
    <s v="G - Document Festival Ltd"/>
    <x v="1675"/>
    <x v="0"/>
    <s v="Lottery"/>
    <x v="1"/>
    <b v="0"/>
    <n v="15000"/>
    <x v="1"/>
  </r>
  <r>
    <s v="L-400-0400"/>
    <s v="RBS Current Account (Lottery)"/>
    <s v="10"/>
    <s v="AP-PY"/>
    <x v="130"/>
    <s v="000000006945"/>
    <n v="1484"/>
    <s v="5708-30"/>
    <n v="0"/>
    <n v="1875"/>
    <s v="G100634-Florrie James"/>
    <n v="-1875"/>
    <n v="1875"/>
    <x v="1"/>
    <n v="1875"/>
    <s v="G"/>
    <s v="Florrie James"/>
    <s v="G - Florrie James"/>
    <x v="1931"/>
    <x v="0"/>
    <s v="Lottery"/>
    <x v="1"/>
    <b v="0"/>
    <n v="1875"/>
    <x v="1"/>
  </r>
  <r>
    <s v="L-400-0400"/>
    <s v="RBS Current Account (Lottery)"/>
    <s v="10"/>
    <s v="AP-PY"/>
    <x v="130"/>
    <s v="000000006946"/>
    <n v="1484"/>
    <s v="5708-31"/>
    <n v="0"/>
    <n v="45000"/>
    <s v="G100635-Candice Edmunds"/>
    <n v="-45000"/>
    <n v="45000"/>
    <x v="1"/>
    <n v="45000"/>
    <s v="G"/>
    <s v="Candice Edmunds"/>
    <s v="G - Candice Edmunds"/>
    <x v="1932"/>
    <x v="0"/>
    <s v="Lottery"/>
    <x v="1"/>
    <b v="1"/>
    <n v="45000"/>
    <x v="0"/>
  </r>
  <r>
    <s v="L-400-0400"/>
    <s v="RBS Current Account (Lottery)"/>
    <s v="10"/>
    <s v="AP-PY"/>
    <x v="130"/>
    <s v="000000006947"/>
    <n v="1484"/>
    <s v="5708-32"/>
    <n v="0"/>
    <n v="11250"/>
    <s v="G100636-Andrew Miller"/>
    <n v="-11250"/>
    <n v="11250"/>
    <x v="1"/>
    <n v="11250"/>
    <s v="G"/>
    <s v="Andrew Miller"/>
    <s v="G - Andrew Miller"/>
    <x v="1933"/>
    <x v="0"/>
    <s v="Lottery"/>
    <x v="1"/>
    <b v="0"/>
    <n v="11250"/>
    <x v="1"/>
  </r>
  <r>
    <s v="L-400-0400"/>
    <s v="RBS Current Account (Lottery)"/>
    <s v="10"/>
    <s v="AP-PY"/>
    <x v="130"/>
    <s v="000000006948"/>
    <n v="1484"/>
    <s v="5708-33"/>
    <n v="0"/>
    <n v="1125"/>
    <s v="ICAL005-Callum Rice"/>
    <n v="-1125"/>
    <n v="1125"/>
    <x v="1"/>
    <n v="1125"/>
    <s v="I"/>
    <s v="Callum Rice"/>
    <s v="I - Callum Rice"/>
    <x v="1934"/>
    <x v="0"/>
    <s v="Lottery"/>
    <x v="1"/>
    <b v="0"/>
    <n v="1500"/>
    <x v="1"/>
  </r>
  <r>
    <s v="L-400-0400"/>
    <s v="RBS Current Account (Lottery)"/>
    <s v="10"/>
    <s v="AP-PY"/>
    <x v="130"/>
    <s v="000000006949"/>
    <n v="1484"/>
    <s v="5708-34"/>
    <n v="0"/>
    <n v="26622.01"/>
    <s v="IDUN006-Dunoon Burgh Hall Trust"/>
    <n v="-26622.01"/>
    <n v="26622.01"/>
    <x v="1"/>
    <n v="26622.01"/>
    <s v="I"/>
    <s v="Dunoon Burgh Hall Trust"/>
    <s v="I - Dunoon Burgh Hall Trust"/>
    <x v="1400"/>
    <x v="0"/>
    <s v="Lottery"/>
    <x v="1"/>
    <b v="1"/>
    <n v="165172.25"/>
    <x v="0"/>
  </r>
  <r>
    <s v="L-400-0400"/>
    <s v="RBS Current Account (Lottery)"/>
    <s v="10"/>
    <s v="AP-PY"/>
    <x v="130"/>
    <s v="000000006950"/>
    <n v="1484"/>
    <s v="5708-35"/>
    <n v="0"/>
    <n v="26000"/>
    <s v="IEDE102-Eden Court Highlands"/>
    <n v="-26000"/>
    <n v="26000"/>
    <x v="1"/>
    <n v="26000"/>
    <s v="I"/>
    <s v="Eden Court Highlands"/>
    <s v="I - Eden Court Highlands"/>
    <x v="1866"/>
    <x v="0"/>
    <s v="Lottery"/>
    <x v="1"/>
    <b v="1"/>
    <n v="34944"/>
    <x v="0"/>
  </r>
  <r>
    <s v="L-400-0400"/>
    <s v="RBS Current Account (Lottery)"/>
    <s v="10"/>
    <s v="AP-PY"/>
    <x v="130"/>
    <s v="000000006951"/>
    <n v="1484"/>
    <s v="5708-36"/>
    <n v="0"/>
    <n v="1250"/>
    <s v="IGRA003-Graeme Stephen"/>
    <n v="-1250"/>
    <n v="1250"/>
    <x v="1"/>
    <n v="1250"/>
    <s v="I"/>
    <s v="Graeme Stephen"/>
    <s v="I - Graeme Stephen"/>
    <x v="1935"/>
    <x v="0"/>
    <s v="Lottery"/>
    <x v="1"/>
    <b v="0"/>
    <n v="1250"/>
    <x v="1"/>
  </r>
  <r>
    <s v="L-400-0400"/>
    <s v="RBS Current Account (Lottery)"/>
    <s v="10"/>
    <s v="AP-PY"/>
    <x v="130"/>
    <s v="000000006952"/>
    <n v="1484"/>
    <s v="5708-37"/>
    <n v="0"/>
    <n v="3000"/>
    <s v="IJAC002-Jackie Wylie"/>
    <n v="-3000"/>
    <n v="3000"/>
    <x v="1"/>
    <n v="3000"/>
    <s v="I"/>
    <s v="Jackie Wylie"/>
    <s v="I - Jackie Wylie"/>
    <x v="1657"/>
    <x v="0"/>
    <s v="Lottery"/>
    <x v="1"/>
    <b v="0"/>
    <n v="30000"/>
    <x v="0"/>
  </r>
  <r>
    <s v="L-400-0400"/>
    <s v="RBS Current Account (Lottery)"/>
    <s v="10"/>
    <s v="AP-PY"/>
    <x v="130"/>
    <s v="000000006953"/>
    <n v="1484"/>
    <s v="5708-38"/>
    <n v="0"/>
    <n v="1250"/>
    <s v="ILOR002-Lorna Macintyre"/>
    <n v="-1250"/>
    <n v="1250"/>
    <x v="1"/>
    <n v="1250"/>
    <s v="I"/>
    <s v="Lorna Macintyre"/>
    <s v="I - Lorna Macintyre"/>
    <x v="1936"/>
    <x v="0"/>
    <s v="Lottery"/>
    <x v="1"/>
    <b v="0"/>
    <n v="1250"/>
    <x v="1"/>
  </r>
  <r>
    <s v="L-400-0400"/>
    <s v="RBS Current Account (Lottery)"/>
    <s v="10"/>
    <s v="AP-PY"/>
    <x v="130"/>
    <s v="000000006954"/>
    <n v="1484"/>
    <s v="5708-39"/>
    <n v="0"/>
    <n v="17500"/>
    <s v="INOI001-NOISE - New Opera In Scotland Events"/>
    <n v="-17500"/>
    <n v="17500"/>
    <x v="1"/>
    <n v="17500"/>
    <s v="I"/>
    <s v="NOISE - New Opera In Scotland Events"/>
    <s v="I - NOISE - New Opera In Scotland Events"/>
    <x v="1937"/>
    <x v="0"/>
    <s v="Lottery"/>
    <x v="1"/>
    <b v="0"/>
    <n v="17500"/>
    <x v="1"/>
  </r>
  <r>
    <s v="L-400-0400"/>
    <s v="RBS Current Account (Lottery)"/>
    <s v="10"/>
    <s v="AP-PY"/>
    <x v="130"/>
    <s v="000000006955"/>
    <n v="1484"/>
    <s v="5708-40"/>
    <n v="0"/>
    <n v="3000"/>
    <s v="IPER002-Perth &amp; Kinross Council"/>
    <n v="-3000"/>
    <n v="3000"/>
    <x v="1"/>
    <n v="3000"/>
    <s v="I"/>
    <s v="Perth &amp; Kinross Council"/>
    <s v="I - Perth &amp; Kinross Council"/>
    <x v="589"/>
    <x v="0"/>
    <s v="Lottery"/>
    <x v="1"/>
    <b v="0"/>
    <n v="311161"/>
    <x v="0"/>
  </r>
  <r>
    <s v="L-400-0400"/>
    <s v="RBS Current Account (Lottery)"/>
    <s v="10"/>
    <s v="AP-PY"/>
    <x v="130"/>
    <s v="000000006956"/>
    <n v="1484"/>
    <s v="5708-41"/>
    <n v="0"/>
    <n v="8000"/>
    <s v="IVAN002-Vanilla Ink"/>
    <n v="-8000"/>
    <n v="8000"/>
    <x v="1"/>
    <n v="8000"/>
    <s v="I"/>
    <s v="Vanilla Ink"/>
    <s v="I - Vanilla Ink"/>
    <x v="1447"/>
    <x v="0"/>
    <s v="Lottery"/>
    <x v="1"/>
    <b v="0"/>
    <n v="19500"/>
    <x v="1"/>
  </r>
  <r>
    <s v="L-400-0400"/>
    <s v="RBS Current Account (Lottery)"/>
    <s v="10"/>
    <s v="AP-PY"/>
    <x v="130"/>
    <s v="000000006957"/>
    <n v="1484"/>
    <s v="5708-42"/>
    <n v="0"/>
    <n v="360"/>
    <s v="TUNI102-University Of Edinburgh"/>
    <n v="-360"/>
    <n v="360"/>
    <x v="1"/>
    <n v="360"/>
    <s v="T"/>
    <s v="University Of Edinburgh"/>
    <s v="T - University Of Edinburgh"/>
    <x v="1938"/>
    <x v="0"/>
    <s v="Lottery"/>
    <x v="2"/>
    <b v="0"/>
    <n v="360"/>
    <x v="1"/>
  </r>
  <r>
    <s v="L-400-0400"/>
    <s v="RBS Current Account (Lottery)"/>
    <s v="10"/>
    <s v="AP-PY"/>
    <x v="188"/>
    <s v="000000006958"/>
    <n v="1487"/>
    <s v="5710-2"/>
    <n v="0"/>
    <n v="115000"/>
    <s v="IBUR003-The Bureau Film Company"/>
    <n v="-115000"/>
    <n v="115000"/>
    <x v="1"/>
    <n v="115000"/>
    <s v="I"/>
    <s v="The Bureau Film Company"/>
    <s v="I - The Bureau Film Company"/>
    <x v="1939"/>
    <x v="0"/>
    <s v="Lottery"/>
    <x v="1"/>
    <b v="1"/>
    <n v="260000"/>
    <x v="0"/>
  </r>
  <r>
    <s v="L-400-0400"/>
    <s v="RBS Current Account (Lottery)"/>
    <s v="10"/>
    <s v="AR-PY"/>
    <x v="135"/>
    <s v="63023033749418000R"/>
    <n v="1479"/>
    <s v="5705-1"/>
    <n v="97.08"/>
    <n v="0"/>
    <s v="TEDI101-Edinburgh Festival Centre (The Hub)"/>
    <n v="97.08"/>
    <n v="97.08"/>
    <x v="0"/>
    <n v="0"/>
    <s v="T"/>
    <s v="Edinburgh Festival Centre (The Hub)"/>
    <s v="T - Edinburgh Festival Centre (The Hub)"/>
    <x v="1940"/>
    <x v="0"/>
    <s v="Lottery"/>
    <x v="2"/>
    <b v="0"/>
    <n v="0"/>
    <x v="1"/>
  </r>
  <r>
    <s v="L-400-0400"/>
    <s v="RBS Current Account (Lottery)"/>
    <s v="10"/>
    <s v="AR-PY"/>
    <x v="133"/>
    <s v="RE 71 CREATIVESC"/>
    <n v="1480"/>
    <s v="5706-1"/>
    <n v="587.55999999999995"/>
    <n v="0"/>
    <s v="TSTI100-Stichting Freeway Custody"/>
    <n v="587.55999999999995"/>
    <n v="587.55999999999995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10"/>
    <s v="AR-PY"/>
    <x v="128"/>
    <s v="COMPACT CAM LTD"/>
    <n v="1481"/>
    <s v="5707-1"/>
    <n v="377.45"/>
    <n v="0"/>
    <s v="TCOM101-Compact Cam Ltd"/>
    <n v="377.45"/>
    <n v="377.45"/>
    <x v="0"/>
    <n v="0"/>
    <s v="T"/>
    <s v="Compact Cam Ltd"/>
    <s v="T - Compact Cam Ltd"/>
    <x v="1941"/>
    <x v="0"/>
    <s v="Lottery"/>
    <x v="2"/>
    <b v="0"/>
    <n v="0"/>
    <x v="1"/>
  </r>
  <r>
    <s v="L-400-0400"/>
    <s v="RBS Current Account (Lottery)"/>
    <s v="10"/>
    <s v="AR-PY"/>
    <x v="189"/>
    <s v="000027 830050"/>
    <n v="1485"/>
    <s v="5711-1"/>
    <n v="309.81"/>
    <n v="0"/>
    <s v="TEAS101-East Ross Writers"/>
    <n v="309.81"/>
    <n v="309.81"/>
    <x v="0"/>
    <n v="0"/>
    <s v="T"/>
    <s v="East Ross Writers"/>
    <s v="T - East Ross Writers"/>
    <x v="1942"/>
    <x v="0"/>
    <s v="Lottery"/>
    <x v="2"/>
    <b v="0"/>
    <n v="0"/>
    <x v="1"/>
  </r>
  <r>
    <s v="L-400-0400"/>
    <s v="RBS Current Account (Lottery)"/>
    <s v="10"/>
    <s v="AR-PY"/>
    <x v="129"/>
    <s v="CS-1405-13517"/>
    <n v="1486"/>
    <s v="5712-1"/>
    <n v="15000"/>
    <n v="0"/>
    <s v="TEDG100-Edge City Films"/>
    <n v="15000"/>
    <n v="15000"/>
    <x v="0"/>
    <n v="0"/>
    <s v="T"/>
    <s v="Edge City Films"/>
    <s v="T - Edge City Films"/>
    <x v="1943"/>
    <x v="0"/>
    <s v="Lottery"/>
    <x v="2"/>
    <b v="0"/>
    <n v="0"/>
    <x v="1"/>
  </r>
  <r>
    <s v="L-400-0400"/>
    <s v="RBS Current Account (Lottery)"/>
    <s v="10"/>
    <s v="AR-PY"/>
    <x v="129"/>
    <s v="RBSDM2I17407219"/>
    <n v="1501"/>
    <s v="5727-1"/>
    <n v="702.26"/>
    <n v="0"/>
    <s v="TNFT001-NFT Euro Collection CA"/>
    <n v="702.26"/>
    <n v="702.26"/>
    <x v="0"/>
    <n v="0"/>
    <s v="T"/>
    <s v="NFT Euro Collection CA"/>
    <s v="T - NFT Euro Collection CA"/>
    <x v="1185"/>
    <x v="0"/>
    <s v="Lottery"/>
    <x v="2"/>
    <b v="0"/>
    <n v="0"/>
    <x v="1"/>
  </r>
  <r>
    <s v="L-400-0400"/>
    <s v="RBS Current Account (Lottery)"/>
    <s v="10"/>
    <s v="AR-PY"/>
    <x v="190"/>
    <s v="RBS55CI30919859"/>
    <n v="1502"/>
    <s v="5728-1"/>
    <n v="1418153.16"/>
    <n v="0"/>
    <s v="TNAT100-National Lottery Distribution Fund"/>
    <n v="1418153.16"/>
    <n v="1418153.16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10"/>
    <s v="AR-PY"/>
    <x v="136"/>
    <s v="RBSSE2I05549258"/>
    <n v="1503"/>
    <s v="5729-1"/>
    <n v="1078.01"/>
    <n v="0"/>
    <s v="TSTI100-Stichting Freeway Custody"/>
    <n v="1078.01"/>
    <n v="1078.01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10"/>
    <s v="AR-PY"/>
    <x v="125"/>
    <s v="41052803922930000N"/>
    <n v="1504"/>
    <s v="5730-1"/>
    <n v="853.76"/>
    <n v="0"/>
    <s v="TSTI100-Stichting Freeway Custody"/>
    <n v="853.76"/>
    <n v="853.76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10"/>
    <s v="BK-EN"/>
    <x v="128"/>
    <m/>
    <n v="1476"/>
    <s v="5702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10"/>
    <s v="BK-EN"/>
    <x v="134"/>
    <m/>
    <n v="1488"/>
    <s v="5713-1"/>
    <n v="0"/>
    <n v="0.38"/>
    <m/>
    <n v="-0.38"/>
    <n v="0.38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10"/>
    <s v="BK-EN"/>
    <x v="136"/>
    <m/>
    <n v="1491"/>
    <s v="5716-1"/>
    <n v="0.41"/>
    <n v="0"/>
    <m/>
    <n v="0.41"/>
    <n v="0.41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11"/>
    <s v="AP-PY"/>
    <x v="138"/>
    <s v="000000006959"/>
    <n v="1505"/>
    <s v="5719-39"/>
    <n v="0"/>
    <n v="8445"/>
    <s v="G100052-Hands up for Trad"/>
    <n v="-8445"/>
    <n v="8445"/>
    <x v="1"/>
    <n v="8445"/>
    <s v="G"/>
    <s v="Hands up for Trad"/>
    <s v="G - Hands up for Trad"/>
    <x v="306"/>
    <x v="0"/>
    <s v="Lottery"/>
    <x v="1"/>
    <b v="0"/>
    <n v="215127"/>
    <x v="0"/>
  </r>
  <r>
    <s v="L-400-0400"/>
    <s v="RBS Current Account (Lottery)"/>
    <s v="11"/>
    <s v="AP-PY"/>
    <x v="138"/>
    <s v="000000006960"/>
    <n v="1505"/>
    <s v="5719-40"/>
    <n v="0"/>
    <n v="5700"/>
    <s v="G100069-Transgressive North"/>
    <n v="-5700"/>
    <n v="5700"/>
    <x v="1"/>
    <n v="5700"/>
    <s v="G"/>
    <s v="Transgressive North"/>
    <s v="G - Transgressive North"/>
    <x v="1607"/>
    <x v="0"/>
    <s v="Lottery"/>
    <x v="1"/>
    <b v="0"/>
    <n v="6950"/>
    <x v="1"/>
  </r>
  <r>
    <s v="L-400-0400"/>
    <s v="RBS Current Account (Lottery)"/>
    <s v="11"/>
    <s v="AP-PY"/>
    <x v="138"/>
    <s v="000000006961"/>
    <n v="1505"/>
    <s v="5719-41"/>
    <n v="0"/>
    <n v="4909"/>
    <s v="G100200-Greenock Arts Guild"/>
    <n v="-4909"/>
    <n v="4909"/>
    <x v="1"/>
    <n v="4909"/>
    <s v="G"/>
    <s v="Greenock Arts Guild"/>
    <s v="G - Greenock Arts Guild"/>
    <x v="1368"/>
    <x v="0"/>
    <s v="Lottery"/>
    <x v="1"/>
    <b v="0"/>
    <n v="211784"/>
    <x v="0"/>
  </r>
  <r>
    <s v="L-400-0400"/>
    <s v="RBS Current Account (Lottery)"/>
    <s v="11"/>
    <s v="AP-PY"/>
    <x v="138"/>
    <s v="000000006962"/>
    <n v="1505"/>
    <s v="5719-42"/>
    <n v="0"/>
    <n v="10489"/>
    <s v="G100311-Tony Cownie and Liz Lochhead (Sarah Gray)"/>
    <n v="-10489"/>
    <n v="10489"/>
    <x v="1"/>
    <n v="10489"/>
    <s v="G"/>
    <s v="Tony Cownie and Liz Lochhead (Sarah Gray)"/>
    <s v="G - Tony Cownie and Liz Lochhead (Sarah Gray)"/>
    <x v="1289"/>
    <x v="0"/>
    <s v="Lottery"/>
    <x v="1"/>
    <b v="0"/>
    <n v="41957"/>
    <x v="0"/>
  </r>
  <r>
    <s v="L-400-0400"/>
    <s v="RBS Current Account (Lottery)"/>
    <s v="11"/>
    <s v="AP-PY"/>
    <x v="138"/>
    <s v="000000006963"/>
    <n v="1505"/>
    <s v="5719-43"/>
    <n v="0"/>
    <n v="22500"/>
    <s v="G100315-Glasgow Life"/>
    <n v="-22500"/>
    <n v="22500"/>
    <x v="1"/>
    <n v="22500"/>
    <s v="G"/>
    <s v="Glasgow Life"/>
    <s v="G - Glasgow Life"/>
    <x v="1293"/>
    <x v="0"/>
    <s v="Lottery"/>
    <x v="1"/>
    <b v="0"/>
    <n v="114000"/>
    <x v="0"/>
  </r>
  <r>
    <s v="L-400-0400"/>
    <s v="RBS Current Account (Lottery)"/>
    <s v="11"/>
    <s v="AP-PY"/>
    <x v="138"/>
    <s v="000000006964"/>
    <n v="1505"/>
    <s v="5719-44"/>
    <n v="0"/>
    <n v="7344"/>
    <s v="G100344-Lyth Arts Centre"/>
    <n v="-7344"/>
    <n v="7344"/>
    <x v="1"/>
    <n v="7344"/>
    <s v="G"/>
    <s v="Lyth Arts Centre"/>
    <s v="G - Lyth Arts Centre"/>
    <x v="1349"/>
    <x v="0"/>
    <s v="Lottery"/>
    <x v="1"/>
    <b v="0"/>
    <n v="115317"/>
    <x v="0"/>
  </r>
  <r>
    <s v="L-400-0400"/>
    <s v="RBS Current Account (Lottery)"/>
    <s v="11"/>
    <s v="AP-PY"/>
    <x v="138"/>
    <s v="000000006965"/>
    <n v="1505"/>
    <s v="5719-45"/>
    <n v="0"/>
    <n v="600"/>
    <s v="G100368-Ewan Morrison"/>
    <n v="-600"/>
    <n v="600"/>
    <x v="1"/>
    <n v="600"/>
    <s v="G"/>
    <s v="Ewan Morrison"/>
    <s v="G - Ewan Morrison"/>
    <x v="1416"/>
    <x v="0"/>
    <s v="Lottery"/>
    <x v="1"/>
    <b v="0"/>
    <n v="10800"/>
    <x v="1"/>
  </r>
  <r>
    <s v="L-400-0400"/>
    <s v="RBS Current Account (Lottery)"/>
    <s v="11"/>
    <s v="AP-PY"/>
    <x v="138"/>
    <s v="000000006966"/>
    <n v="1505"/>
    <s v="5719-46"/>
    <n v="0"/>
    <n v="2000"/>
    <s v="G100374-Matthew Whiteside"/>
    <n v="-2000"/>
    <n v="2000"/>
    <x v="1"/>
    <n v="2000"/>
    <s v="G"/>
    <s v="Matthew Whiteside"/>
    <s v="G - Matthew Whiteside"/>
    <x v="1429"/>
    <x v="0"/>
    <s v="Lottery"/>
    <x v="1"/>
    <b v="0"/>
    <n v="8096"/>
    <x v="1"/>
  </r>
  <r>
    <s v="L-400-0400"/>
    <s v="RBS Current Account (Lottery)"/>
    <s v="11"/>
    <s v="AP-PY"/>
    <x v="138"/>
    <s v="000000006967"/>
    <n v="1505"/>
    <s v="5719-47"/>
    <n v="0"/>
    <n v="52500"/>
    <s v="G100398-Jazz Scotland Ltd"/>
    <n v="-52500"/>
    <n v="52500"/>
    <x v="1"/>
    <n v="52500"/>
    <s v="G"/>
    <s v="Jazz Scotland Ltd"/>
    <s v="G - Jazz Scotland Ltd"/>
    <x v="1458"/>
    <x v="0"/>
    <s v="Lottery"/>
    <x v="1"/>
    <b v="1"/>
    <n v="112500"/>
    <x v="0"/>
  </r>
  <r>
    <s v="L-400-0400"/>
    <s v="RBS Current Account (Lottery)"/>
    <s v="11"/>
    <s v="AP-PY"/>
    <x v="138"/>
    <s v="000000006968"/>
    <n v="1505"/>
    <s v="5719-48"/>
    <n v="0"/>
    <n v="1150"/>
    <s v="G100447-David Ian Warner"/>
    <n v="-1150"/>
    <n v="1150"/>
    <x v="1"/>
    <n v="1150"/>
    <s v="G"/>
    <s v="David Ian Warner"/>
    <s v="G - David Ian Warner"/>
    <x v="1551"/>
    <x v="0"/>
    <s v="Lottery"/>
    <x v="1"/>
    <b v="0"/>
    <n v="4600"/>
    <x v="1"/>
  </r>
  <r>
    <s v="L-400-0400"/>
    <s v="RBS Current Account (Lottery)"/>
    <s v="11"/>
    <s v="AP-PY"/>
    <x v="138"/>
    <s v="000000006969"/>
    <n v="1505"/>
    <s v="5719-49"/>
    <n v="0"/>
    <n v="3611"/>
    <s v="G100467-Annie George"/>
    <n v="-3611"/>
    <n v="3611"/>
    <x v="1"/>
    <n v="3611"/>
    <s v="G"/>
    <s v="Annie George"/>
    <s v="G - Annie George"/>
    <x v="1592"/>
    <x v="0"/>
    <s v="Lottery"/>
    <x v="1"/>
    <b v="0"/>
    <n v="14445"/>
    <x v="1"/>
  </r>
  <r>
    <s v="L-400-0400"/>
    <s v="RBS Current Account (Lottery)"/>
    <s v="11"/>
    <s v="AP-PY"/>
    <x v="138"/>
    <s v="000000006970"/>
    <n v="1505"/>
    <s v="5719-50"/>
    <n v="0"/>
    <n v="3125"/>
    <s v="G100534-Janis Claxton Dance"/>
    <n v="-3125"/>
    <n v="3125"/>
    <x v="1"/>
    <n v="3125"/>
    <s v="G"/>
    <s v="Janis Claxton Dance"/>
    <s v="G - Janis Claxton Dance"/>
    <x v="1733"/>
    <x v="0"/>
    <s v="Lottery"/>
    <x v="1"/>
    <b v="0"/>
    <n v="32124"/>
    <x v="0"/>
  </r>
  <r>
    <s v="L-400-0400"/>
    <s v="RBS Current Account (Lottery)"/>
    <s v="11"/>
    <s v="AP-PY"/>
    <x v="138"/>
    <s v="000000006971"/>
    <n v="1505"/>
    <s v="5719-51"/>
    <n v="0"/>
    <n v="750"/>
    <s v="G100639-Lynda Radley"/>
    <n v="-750"/>
    <n v="750"/>
    <x v="1"/>
    <n v="750"/>
    <s v="G"/>
    <s v="Lynda Radley"/>
    <s v="G - Lynda Radley"/>
    <x v="1944"/>
    <x v="0"/>
    <s v="Lottery"/>
    <x v="1"/>
    <b v="0"/>
    <n v="750"/>
    <x v="1"/>
  </r>
  <r>
    <s v="L-400-0400"/>
    <s v="RBS Current Account (Lottery)"/>
    <s v="11"/>
    <s v="AP-PY"/>
    <x v="138"/>
    <s v="000000006972"/>
    <n v="1505"/>
    <s v="5719-52"/>
    <n v="0"/>
    <n v="45000"/>
    <s v="G100640-Lamp of Lothian Trust"/>
    <n v="-45000"/>
    <n v="45000"/>
    <x v="1"/>
    <n v="45000"/>
    <s v="G"/>
    <s v="Lamp of Lothian Trust"/>
    <s v="G - Lamp of Lothian Trust"/>
    <x v="1945"/>
    <x v="0"/>
    <s v="Lottery"/>
    <x v="1"/>
    <b v="1"/>
    <n v="45000"/>
    <x v="0"/>
  </r>
  <r>
    <s v="L-400-0400"/>
    <s v="RBS Current Account (Lottery)"/>
    <s v="11"/>
    <s v="AP-PY"/>
    <x v="138"/>
    <s v="000000006973"/>
    <n v="1505"/>
    <s v="5719-53"/>
    <n v="0"/>
    <n v="2700"/>
    <s v="G100641-Fraser Langton"/>
    <n v="-2700"/>
    <n v="2700"/>
    <x v="1"/>
    <n v="2700"/>
    <s v="G"/>
    <s v="Fraser Langton"/>
    <s v="G - Fraser Langton"/>
    <x v="1946"/>
    <x v="0"/>
    <s v="Lottery"/>
    <x v="1"/>
    <b v="0"/>
    <n v="2700"/>
    <x v="1"/>
  </r>
  <r>
    <s v="L-400-0400"/>
    <s v="RBS Current Account (Lottery)"/>
    <s v="11"/>
    <s v="AP-PY"/>
    <x v="138"/>
    <s v="000000006974"/>
    <n v="1505"/>
    <s v="5719-54"/>
    <n v="0"/>
    <n v="30000"/>
    <s v="G100642-Stammer Productions  (Colette Sadler)"/>
    <n v="-30000"/>
    <n v="30000"/>
    <x v="1"/>
    <n v="30000"/>
    <s v="G"/>
    <s v="Stammer Productions (Colette Sadler)"/>
    <s v="G - Stammer Productions (Colette Sadler)"/>
    <x v="1947"/>
    <x v="0"/>
    <s v="Lottery"/>
    <x v="1"/>
    <b v="1"/>
    <n v="30000"/>
    <x v="0"/>
  </r>
  <r>
    <s v="L-400-0400"/>
    <s v="RBS Current Account (Lottery)"/>
    <s v="11"/>
    <s v="AP-PY"/>
    <x v="138"/>
    <s v="000000006975"/>
    <n v="1505"/>
    <s v="5719-55"/>
    <n v="0"/>
    <n v="12750"/>
    <s v="G100643-Grampian Hospital Arts Trust   (Aberdeen Royal Infir"/>
    <n v="-12750"/>
    <n v="12750"/>
    <x v="1"/>
    <n v="12750"/>
    <s v="G"/>
    <s v="Grampian Hospital Arts Trust (Aberdeen Royal Infir"/>
    <s v="G - Grampian Hospital Arts Trust (Aberdeen Royal Infir"/>
    <x v="1948"/>
    <x v="0"/>
    <s v="Lottery"/>
    <x v="1"/>
    <b v="0"/>
    <n v="12750"/>
    <x v="1"/>
  </r>
  <r>
    <s v="L-400-0400"/>
    <s v="RBS Current Account (Lottery)"/>
    <s v="11"/>
    <s v="AP-PY"/>
    <x v="138"/>
    <s v="000000006976"/>
    <n v="1505"/>
    <s v="5719-56"/>
    <n v="0"/>
    <n v="3375"/>
    <s v="G100644-University of Glasgow"/>
    <n v="-3375"/>
    <n v="3375"/>
    <x v="1"/>
    <n v="3375"/>
    <s v="G"/>
    <s v="University of Glasgow"/>
    <s v="G - University of Glasgow"/>
    <x v="1949"/>
    <x v="0"/>
    <s v="Lottery"/>
    <x v="1"/>
    <b v="0"/>
    <n v="7125"/>
    <x v="1"/>
  </r>
  <r>
    <s v="L-400-0400"/>
    <s v="RBS Current Account (Lottery)"/>
    <s v="11"/>
    <s v="AP-PY"/>
    <x v="138"/>
    <s v="000000006977"/>
    <n v="1505"/>
    <s v="5719-57"/>
    <n v="0"/>
    <n v="10500"/>
    <s v="G100645-The Occassional Cabaret"/>
    <n v="-10500"/>
    <n v="10500"/>
    <x v="1"/>
    <n v="10500"/>
    <s v="G"/>
    <s v="The Occassional Cabaret"/>
    <s v="G - The Occassional Cabaret"/>
    <x v="1950"/>
    <x v="0"/>
    <s v="Lottery"/>
    <x v="1"/>
    <b v="0"/>
    <n v="10500"/>
    <x v="1"/>
  </r>
  <r>
    <s v="L-400-0400"/>
    <s v="RBS Current Account (Lottery)"/>
    <s v="11"/>
    <s v="AP-PY"/>
    <x v="138"/>
    <s v="000000006978"/>
    <n v="1505"/>
    <s v="5719-58"/>
    <n v="0"/>
    <n v="4859"/>
    <s v="G100646-Michelle Rolfe and Alyson Woodhouse"/>
    <n v="-4859"/>
    <n v="4859"/>
    <x v="1"/>
    <n v="4859"/>
    <s v="G"/>
    <s v="Michelle Rolfe and Alyson Woodhouse"/>
    <s v="G - Michelle Rolfe and Alyson Woodhouse"/>
    <x v="1951"/>
    <x v="0"/>
    <s v="Lottery"/>
    <x v="1"/>
    <b v="0"/>
    <n v="4859"/>
    <x v="1"/>
  </r>
  <r>
    <s v="L-400-0400"/>
    <s v="RBS Current Account (Lottery)"/>
    <s v="11"/>
    <s v="AP-PY"/>
    <x v="138"/>
    <s v="000000006979"/>
    <n v="1505"/>
    <s v="5719-59"/>
    <n v="0"/>
    <n v="22500"/>
    <s v="G100647-Banff Centre, The"/>
    <n v="-22500"/>
    <n v="22500"/>
    <x v="1"/>
    <n v="22500"/>
    <s v="G"/>
    <s v="Banff Centre, The"/>
    <s v="G - Banff Centre, The"/>
    <x v="1952"/>
    <x v="0"/>
    <s v="Lottery"/>
    <x v="1"/>
    <b v="0"/>
    <n v="22500"/>
    <x v="1"/>
  </r>
  <r>
    <s v="L-400-0400"/>
    <s v="RBS Current Account (Lottery)"/>
    <s v="11"/>
    <s v="AP-PY"/>
    <x v="138"/>
    <s v="000000006980"/>
    <n v="1505"/>
    <s v="5719-60"/>
    <n v="0"/>
    <n v="8000"/>
    <s v="IACT001-Acitve Events"/>
    <n v="-8000"/>
    <n v="8000"/>
    <x v="1"/>
    <n v="8000"/>
    <s v="I"/>
    <s v="Acitve Events"/>
    <s v="I - Acitve Events"/>
    <x v="1953"/>
    <x v="0"/>
    <s v="Lottery"/>
    <x v="1"/>
    <b v="0"/>
    <n v="8000"/>
    <x v="1"/>
  </r>
  <r>
    <s v="L-400-0400"/>
    <s v="RBS Current Account (Lottery)"/>
    <s v="11"/>
    <s v="AP-PY"/>
    <x v="138"/>
    <s v="000000006981"/>
    <n v="1505"/>
    <s v="5719-61"/>
    <n v="0"/>
    <n v="3750"/>
    <s v="IALA009-Alan Lyddiard"/>
    <n v="-3750"/>
    <n v="3750"/>
    <x v="1"/>
    <n v="3750"/>
    <s v="I"/>
    <s v="Alan Lyddiard"/>
    <s v="I - Alan Lyddiard"/>
    <x v="1954"/>
    <x v="0"/>
    <s v="Lottery"/>
    <x v="1"/>
    <b v="0"/>
    <n v="3750"/>
    <x v="1"/>
  </r>
  <r>
    <s v="L-400-0400"/>
    <s v="RBS Current Account (Lottery)"/>
    <s v="11"/>
    <s v="AP-PY"/>
    <x v="138"/>
    <s v="000000006982"/>
    <n v="1505"/>
    <s v="5719-62"/>
    <n v="0"/>
    <n v="1125"/>
    <s v="IARP002-Arpeggio Pictures"/>
    <n v="-1125"/>
    <n v="1125"/>
    <x v="1"/>
    <n v="1125"/>
    <s v="I"/>
    <s v="Arpeggio Pictures"/>
    <s v="I - Arpeggio Pictures"/>
    <x v="1955"/>
    <x v="0"/>
    <s v="Lottery"/>
    <x v="1"/>
    <b v="0"/>
    <n v="1500"/>
    <x v="1"/>
  </r>
  <r>
    <s v="L-400-0400"/>
    <s v="RBS Current Account (Lottery)"/>
    <s v="11"/>
    <s v="AP-PY"/>
    <x v="138"/>
    <s v="000000006983"/>
    <n v="1505"/>
    <s v="5719-63"/>
    <n v="0"/>
    <n v="16000"/>
    <s v="IBLA009-Black Camel Pictures Limited"/>
    <n v="-16000"/>
    <n v="16000"/>
    <x v="1"/>
    <n v="16000"/>
    <s v="I"/>
    <s v="Black Camel Pictures Limited"/>
    <s v="I - Black Camel Pictures Limited"/>
    <x v="1163"/>
    <x v="0"/>
    <s v="Lottery"/>
    <x v="1"/>
    <b v="0"/>
    <n v="99513.17"/>
    <x v="0"/>
  </r>
  <r>
    <s v="L-400-0400"/>
    <s v="RBS Current Account (Lottery)"/>
    <s v="11"/>
    <s v="AP-PY"/>
    <x v="138"/>
    <s v="000000006984"/>
    <n v="1505"/>
    <s v="5719-64"/>
    <n v="0"/>
    <n v="1250"/>
    <s v="IDUN008-Duncan Marquiss"/>
    <n v="-1250"/>
    <n v="1250"/>
    <x v="1"/>
    <n v="1250"/>
    <s v="I"/>
    <s v="Duncan Marquiss"/>
    <s v="I - Duncan Marquiss"/>
    <x v="1956"/>
    <x v="0"/>
    <s v="Lottery"/>
    <x v="1"/>
    <b v="0"/>
    <n v="1250"/>
    <x v="1"/>
  </r>
  <r>
    <s v="L-400-0400"/>
    <s v="RBS Current Account (Lottery)"/>
    <s v="11"/>
    <s v="AP-PY"/>
    <x v="138"/>
    <s v="000000006985"/>
    <n v="1505"/>
    <s v="5719-65"/>
    <n v="0"/>
    <n v="1444"/>
    <s v="IEDE102-Eden Court Highlands"/>
    <n v="-1444"/>
    <n v="1444"/>
    <x v="1"/>
    <n v="1444"/>
    <s v="I"/>
    <s v="Eden Court Highlands"/>
    <s v="I - Eden Court Highlands"/>
    <x v="1866"/>
    <x v="0"/>
    <s v="Lottery"/>
    <x v="1"/>
    <b v="0"/>
    <n v="34944"/>
    <x v="0"/>
  </r>
  <r>
    <s v="L-400-0400"/>
    <s v="RBS Current Account (Lottery)"/>
    <s v="11"/>
    <s v="AP-PY"/>
    <x v="138"/>
    <s v="000000006986"/>
    <n v="1505"/>
    <s v="5719-66"/>
    <n v="0"/>
    <n v="6441"/>
    <s v="IEDW002-Ed Littlewood Productions Ltd"/>
    <n v="-6441"/>
    <n v="6441"/>
    <x v="1"/>
    <n v="6441"/>
    <s v="I"/>
    <s v="Ed Littlewood Productions Ltd"/>
    <s v="I - Ed Littlewood Productions Ltd"/>
    <x v="1957"/>
    <x v="0"/>
    <s v="Lottery"/>
    <x v="1"/>
    <b v="0"/>
    <n v="6441"/>
    <x v="1"/>
  </r>
  <r>
    <s v="L-400-0400"/>
    <s v="RBS Current Account (Lottery)"/>
    <s v="11"/>
    <s v="AP-PY"/>
    <x v="138"/>
    <s v="000000006987"/>
    <n v="1505"/>
    <s v="5719-67"/>
    <n v="0"/>
    <n v="458"/>
    <s v="IEVA001-EVA RILEY"/>
    <n v="-458"/>
    <n v="458"/>
    <x v="1"/>
    <n v="458"/>
    <s v="I"/>
    <s v="EVA RILEY"/>
    <s v="I - EVA RILEY"/>
    <x v="1634"/>
    <x v="0"/>
    <s v="Lottery"/>
    <x v="1"/>
    <b v="0"/>
    <n v="1834"/>
    <x v="1"/>
  </r>
  <r>
    <s v="L-400-0400"/>
    <s v="RBS Current Account (Lottery)"/>
    <s v="11"/>
    <s v="AP-PY"/>
    <x v="138"/>
    <s v="000000006988"/>
    <n v="1505"/>
    <s v="5719-68"/>
    <n v="0"/>
    <n v="500"/>
    <s v="IGLA015-Glasgow Unesco City Of Music"/>
    <n v="-500"/>
    <n v="500"/>
    <x v="1"/>
    <n v="500"/>
    <s v="I"/>
    <s v="Glasgow Unesco City Of Music"/>
    <s v="I - Glasgow Unesco City Of Music"/>
    <x v="1903"/>
    <x v="0"/>
    <s v="Lottery"/>
    <x v="1"/>
    <b v="0"/>
    <n v="15500"/>
    <x v="1"/>
  </r>
  <r>
    <s v="L-400-0400"/>
    <s v="RBS Current Account (Lottery)"/>
    <s v="11"/>
    <s v="AP-PY"/>
    <x v="138"/>
    <s v="000000006989"/>
    <n v="1505"/>
    <s v="5719-69"/>
    <n v="0"/>
    <n v="100000"/>
    <s v="IHIG009-Highlands &amp; Islands Enterprise"/>
    <n v="-100000"/>
    <n v="100000"/>
    <x v="1"/>
    <n v="100000"/>
    <s v="I"/>
    <s v="Highlands &amp; Islands Enterprise"/>
    <s v="I - Highlands &amp; Islands Enterprise"/>
    <x v="1958"/>
    <x v="0"/>
    <s v="Lottery"/>
    <x v="1"/>
    <b v="1"/>
    <n v="190000"/>
    <x v="0"/>
  </r>
  <r>
    <s v="L-400-0400"/>
    <s v="RBS Current Account (Lottery)"/>
    <s v="11"/>
    <s v="AP-PY"/>
    <x v="138"/>
    <s v="000000006990"/>
    <n v="1505"/>
    <s v="5719-70"/>
    <n v="0"/>
    <n v="7500"/>
    <s v="IJOU001-Journey Pictures Ltd"/>
    <n v="-7500"/>
    <n v="7500"/>
    <x v="1"/>
    <n v="7500"/>
    <s v="I"/>
    <s v="Journey Pictures Ltd"/>
    <s v="I - Journey Pictures Ltd"/>
    <x v="1267"/>
    <x v="0"/>
    <s v="Lottery"/>
    <x v="1"/>
    <b v="0"/>
    <n v="33000"/>
    <x v="0"/>
  </r>
  <r>
    <s v="L-400-0400"/>
    <s v="RBS Current Account (Lottery)"/>
    <s v="11"/>
    <s v="AP-PY"/>
    <x v="138"/>
    <s v="000000006991"/>
    <n v="1505"/>
    <s v="5719-71"/>
    <n v="0"/>
    <n v="3750"/>
    <s v="ILUC005-Lucy Skaer"/>
    <n v="-3750"/>
    <n v="3750"/>
    <x v="1"/>
    <n v="3750"/>
    <s v="I"/>
    <s v="Lucy Skaer"/>
    <s v="I - Lucy Skaer"/>
    <x v="1959"/>
    <x v="0"/>
    <s v="Lottery"/>
    <x v="1"/>
    <b v="0"/>
    <n v="3750"/>
    <x v="1"/>
  </r>
  <r>
    <s v="L-400-0400"/>
    <s v="RBS Current Account (Lottery)"/>
    <s v="11"/>
    <s v="AP-PY"/>
    <x v="138"/>
    <s v="000000006992"/>
    <n v="1505"/>
    <s v="5719-72"/>
    <n v="0"/>
    <n v="1250"/>
    <s v="IPAT007-Patrick Jameson"/>
    <n v="-1250"/>
    <n v="1250"/>
    <x v="1"/>
    <n v="1250"/>
    <s v="I"/>
    <s v="Patrick Jameson"/>
    <s v="I - Patrick Jameson"/>
    <x v="1960"/>
    <x v="0"/>
    <s v="Lottery"/>
    <x v="1"/>
    <b v="0"/>
    <n v="1250"/>
    <x v="1"/>
  </r>
  <r>
    <s v="L-400-0400"/>
    <s v="RBS Current Account (Lottery)"/>
    <s v="11"/>
    <s v="AP-PY"/>
    <x v="138"/>
    <s v="000000006993"/>
    <n v="1505"/>
    <s v="5719-73"/>
    <n v="0"/>
    <n v="54416"/>
    <s v="ISCO059-Scottish Youth Theatre Ltd"/>
    <n v="-54416"/>
    <n v="54416"/>
    <x v="1"/>
    <n v="54416"/>
    <s v="I"/>
    <s v="Scottish Youth Theatre Ltd"/>
    <s v="I - Scottish Youth Theatre Ltd"/>
    <x v="275"/>
    <x v="0"/>
    <s v="Lottery"/>
    <x v="1"/>
    <b v="1"/>
    <n v="210252"/>
    <x v="0"/>
  </r>
  <r>
    <s v="L-400-0400"/>
    <s v="RBS Current Account (Lottery)"/>
    <s v="11"/>
    <s v="AP-PY"/>
    <x v="138"/>
    <s v="000000006994"/>
    <n v="1505"/>
    <s v="5719-74"/>
    <n v="0"/>
    <n v="90000"/>
    <s v="ISCO098-SCOTTISH FILM TALENT NET.WORK (SFTN)"/>
    <n v="-90000"/>
    <n v="90000"/>
    <x v="1"/>
    <n v="90000"/>
    <s v="I"/>
    <s v="SCOTTISH FILM TALENT NET.WORK (SFTN)"/>
    <s v="I - SCOTTISH FILM TALENT NET.WORK (SFTN)"/>
    <x v="1139"/>
    <x v="0"/>
    <s v="Lottery"/>
    <x v="1"/>
    <b v="1"/>
    <n v="440000"/>
    <x v="0"/>
  </r>
  <r>
    <s v="L-400-0400"/>
    <s v="RBS Current Account (Lottery)"/>
    <s v="11"/>
    <s v="AP-PY"/>
    <x v="138"/>
    <s v="000000006995"/>
    <n v="1505"/>
    <s v="5719-75"/>
    <n v="0"/>
    <n v="25616.79"/>
    <s v="ITHE020-The Stove Network Ltd"/>
    <n v="-25616.79"/>
    <n v="25616.79"/>
    <x v="1"/>
    <n v="25616.79"/>
    <s v="I"/>
    <s v="The Stove Network Ltd"/>
    <s v="I - The Stove Network Ltd"/>
    <x v="1278"/>
    <x v="0"/>
    <s v="Lottery"/>
    <x v="1"/>
    <b v="1"/>
    <n v="108705.09"/>
    <x v="0"/>
  </r>
  <r>
    <s v="L-400-0400"/>
    <s v="RBS Current Account (Lottery)"/>
    <s v="11"/>
    <s v="AP-PY"/>
    <x v="138"/>
    <s v="000000006996"/>
    <n v="1505"/>
    <s v="5719-76"/>
    <n v="0"/>
    <n v="939.57"/>
    <s v="TNAT105-National Heritage Memorial fund"/>
    <n v="-939.57"/>
    <n v="939.57"/>
    <x v="1"/>
    <n v="939.57"/>
    <s v="T"/>
    <s v="National Heritage Memorial fund"/>
    <s v="T - National Heritage Memorial fund"/>
    <x v="1806"/>
    <x v="0"/>
    <s v="Lottery"/>
    <x v="2"/>
    <b v="0"/>
    <n v="2213.9700000000003"/>
    <x v="1"/>
  </r>
  <r>
    <s v="L-400-0400"/>
    <s v="RBS Current Account (Lottery)"/>
    <s v="11"/>
    <s v="AP-PY"/>
    <x v="138"/>
    <s v="000000006997"/>
    <n v="1505"/>
    <s v="5719-78"/>
    <n v="0"/>
    <n v="5000"/>
    <s v="ISUN002-Sunset Song  Ltd (Production)"/>
    <n v="-5000"/>
    <n v="5000"/>
    <x v="1"/>
    <n v="5000"/>
    <s v="I"/>
    <s v="Sunset Song Ltd (Production)"/>
    <s v="I - Sunset Song Ltd (Production)"/>
    <x v="1961"/>
    <x v="0"/>
    <s v="Lottery"/>
    <x v="1"/>
    <b v="0"/>
    <n v="5000"/>
    <x v="1"/>
  </r>
  <r>
    <s v="L-400-0400"/>
    <s v="RBS Current Account (Lottery)"/>
    <s v="11"/>
    <s v="AP-PY"/>
    <x v="139"/>
    <s v="000000006998"/>
    <n v="1522"/>
    <s v="5737-8"/>
    <n v="0"/>
    <n v="494"/>
    <s v="TCEM100-City of Edinburgh Methodist Church"/>
    <n v="-494"/>
    <n v="494"/>
    <x v="1"/>
    <n v="494"/>
    <s v="T"/>
    <s v="City of Edinburgh Methodist Church"/>
    <s v="T - City of Edinburgh Methodist Church"/>
    <x v="141"/>
    <x v="0"/>
    <s v="Lottery"/>
    <x v="2"/>
    <b v="0"/>
    <n v="1394.8"/>
    <x v="1"/>
  </r>
  <r>
    <s v="L-400-0400"/>
    <s v="RBS Current Account (Lottery)"/>
    <s v="11"/>
    <s v="AP-PY"/>
    <x v="139"/>
    <s v="000000006999"/>
    <n v="1522"/>
    <s v="5737-9"/>
    <n v="0"/>
    <n v="173.2"/>
    <s v="TCRE111-Create a Space (Simone Russell)"/>
    <n v="-173.2"/>
    <n v="173.2"/>
    <x v="1"/>
    <n v="173.2"/>
    <s v="T"/>
    <s v="Create a Space (Simone Russell)"/>
    <s v="T - Create a Space (Simone Russell)"/>
    <x v="1962"/>
    <x v="0"/>
    <s v="Lottery"/>
    <x v="2"/>
    <b v="0"/>
    <n v="173.2"/>
    <x v="1"/>
  </r>
  <r>
    <s v="L-400-0400"/>
    <s v="RBS Current Account (Lottery)"/>
    <s v="11"/>
    <s v="AP-PY"/>
    <x v="139"/>
    <s v="000000007000"/>
    <n v="1522"/>
    <s v="5737-10"/>
    <n v="0"/>
    <n v="8964"/>
    <s v="TFEI101-Festivals and Events International Ltd (FEI)"/>
    <n v="-8964"/>
    <n v="8964"/>
    <x v="1"/>
    <n v="8964"/>
    <s v="T"/>
    <s v="Festivals and Events International Ltd (FEI)"/>
    <s v="T - Festivals and Events International Ltd (FEI)"/>
    <x v="1963"/>
    <x v="0"/>
    <s v="Lottery"/>
    <x v="2"/>
    <b v="0"/>
    <n v="8964"/>
    <x v="1"/>
  </r>
  <r>
    <s v="L-400-0400"/>
    <s v="RBS Current Account (Lottery)"/>
    <s v="11"/>
    <s v="AP-PY"/>
    <x v="139"/>
    <s v="000000007001"/>
    <n v="1522"/>
    <s v="5737-11"/>
    <n v="0"/>
    <n v="2400"/>
    <s v="TPIN101-Pinsent Masons LLP"/>
    <n v="-2400"/>
    <n v="2400"/>
    <x v="1"/>
    <n v="2400"/>
    <s v="T"/>
    <s v="Pinsent Masons LLP"/>
    <s v="T - Pinsent Masons LLP"/>
    <x v="1145"/>
    <x v="24"/>
    <s v="Lottery"/>
    <x v="2"/>
    <b v="0"/>
    <n v="122180.4"/>
    <x v="0"/>
  </r>
  <r>
    <s v="L-400-0400"/>
    <s v="RBS Current Account (Lottery)"/>
    <s v="11"/>
    <s v="AP-PY"/>
    <x v="139"/>
    <s v="000000007002"/>
    <n v="1522"/>
    <s v="5737-12"/>
    <n v="0"/>
    <n v="3240"/>
    <s v="TRES100-Research for Real"/>
    <n v="-3240"/>
    <n v="3240"/>
    <x v="1"/>
    <n v="3240"/>
    <s v="T"/>
    <s v="Research for Real"/>
    <s v="T - Research for Real"/>
    <x v="1964"/>
    <x v="0"/>
    <s v="Lottery"/>
    <x v="2"/>
    <b v="0"/>
    <n v="3240"/>
    <x v="1"/>
  </r>
  <r>
    <s v="L-400-0400"/>
    <s v="RBS Current Account (Lottery)"/>
    <s v="11"/>
    <s v="AP-PY"/>
    <x v="139"/>
    <s v="000000007003"/>
    <n v="1522"/>
    <s v="5737-13"/>
    <n v="0"/>
    <n v="351.13"/>
    <s v="TSKY100-Skyline Productions Limited"/>
    <n v="-351.13"/>
    <n v="351.13"/>
    <x v="1"/>
    <n v="351.13"/>
    <s v="T"/>
    <s v="Skyline Productions Limited"/>
    <s v="T - Skyline Productions Limited"/>
    <x v="1879"/>
    <x v="0"/>
    <s v="Lottery"/>
    <x v="2"/>
    <b v="0"/>
    <n v="766.72"/>
    <x v="1"/>
  </r>
  <r>
    <s v="L-400-0400"/>
    <s v="RBS Current Account (Lottery)"/>
    <s v="11"/>
    <s v="AP-PY"/>
    <x v="139"/>
    <s v="000000007004"/>
    <n v="1522"/>
    <s v="5737-14"/>
    <n v="0"/>
    <n v="4200"/>
    <s v="TWIG100-Wiggin LLP"/>
    <n v="-4200"/>
    <n v="4200"/>
    <x v="1"/>
    <n v="4200"/>
    <s v="T"/>
    <s v="Wiggin LLP"/>
    <s v="T - Wiggin LLP"/>
    <x v="685"/>
    <x v="24"/>
    <s v="Lottery"/>
    <x v="2"/>
    <b v="0"/>
    <n v="31021.280000000002"/>
    <x v="0"/>
  </r>
  <r>
    <s v="L-400-0400"/>
    <s v="RBS Current Account (Lottery)"/>
    <s v="11"/>
    <s v="AP-PY"/>
    <x v="140"/>
    <s v="000000007005"/>
    <n v="1522"/>
    <s v="5737-54"/>
    <n v="0"/>
    <n v="1254"/>
    <s v="G100001-Ishbelle Bee"/>
    <n v="-1254"/>
    <n v="1254"/>
    <x v="1"/>
    <n v="1254"/>
    <s v="G"/>
    <s v="Ishbelle Bee"/>
    <s v="G - Ishbelle Bee"/>
    <x v="1965"/>
    <x v="0"/>
    <s v="Lottery"/>
    <x v="1"/>
    <b v="0"/>
    <n v="1254"/>
    <x v="1"/>
  </r>
  <r>
    <s v="L-400-0400"/>
    <s v="RBS Current Account (Lottery)"/>
    <s v="11"/>
    <s v="AP-PY"/>
    <x v="140"/>
    <s v="000000007006"/>
    <n v="1522"/>
    <s v="5737-55"/>
    <n v="0"/>
    <n v="287"/>
    <s v="G100013-Bella Hardy"/>
    <n v="-287"/>
    <n v="287"/>
    <x v="1"/>
    <n v="287"/>
    <s v="G"/>
    <s v="Bella Hardy"/>
    <s v="G - Bella Hardy"/>
    <x v="1389"/>
    <x v="0"/>
    <s v="Lottery"/>
    <x v="1"/>
    <b v="0"/>
    <n v="8297"/>
    <x v="1"/>
  </r>
  <r>
    <s v="L-400-0400"/>
    <s v="RBS Current Account (Lottery)"/>
    <s v="11"/>
    <s v="AP-PY"/>
    <x v="140"/>
    <s v="000000007007"/>
    <n v="1522"/>
    <s v="5737-56"/>
    <n v="0"/>
    <n v="5670.72"/>
    <s v="G100017-Campbeltown Community Business Ltd"/>
    <n v="-5670.72"/>
    <n v="5670.72"/>
    <x v="1"/>
    <n v="5670.72"/>
    <s v="G"/>
    <s v="Campbeltown Community Business Ltd"/>
    <s v="G - Campbeltown Community Business Ltd"/>
    <x v="1283"/>
    <x v="0"/>
    <s v="Lottery"/>
    <x v="1"/>
    <b v="0"/>
    <n v="50611.44"/>
    <x v="0"/>
  </r>
  <r>
    <s v="L-400-0400"/>
    <s v="RBS Current Account (Lottery)"/>
    <s v="11"/>
    <s v="AP-PY"/>
    <x v="140"/>
    <s v="000000007009"/>
    <n v="1522"/>
    <s v="5737-57"/>
    <n v="0"/>
    <n v="8000"/>
    <s v="G100080-Cleas Ltd"/>
    <n v="-8000"/>
    <n v="8000"/>
    <x v="1"/>
    <n v="8000"/>
    <s v="G"/>
    <s v="Cleas Ltd"/>
    <s v="G - Cleas Ltd"/>
    <x v="1966"/>
    <x v="0"/>
    <s v="Lottery"/>
    <x v="1"/>
    <b v="0"/>
    <n v="8000"/>
    <x v="1"/>
  </r>
  <r>
    <s v="L-400-0400"/>
    <s v="RBS Current Account (Lottery)"/>
    <s v="11"/>
    <s v="AP-PY"/>
    <x v="140"/>
    <s v="000000007010"/>
    <n v="1522"/>
    <s v="5737-58"/>
    <n v="0"/>
    <n v="12500"/>
    <s v="G100090-Royal Incorporation of Architects in Scotland"/>
    <n v="-12500"/>
    <n v="12500"/>
    <x v="1"/>
    <n v="12500"/>
    <s v="G"/>
    <s v="Royal Incorporation of Architects in Scotland"/>
    <s v="G - Royal Incorporation of Architects in Scotland"/>
    <x v="1967"/>
    <x v="0"/>
    <s v="Lottery"/>
    <x v="1"/>
    <b v="0"/>
    <n v="12500"/>
    <x v="1"/>
  </r>
  <r>
    <s v="L-400-0400"/>
    <s v="RBS Current Account (Lottery)"/>
    <s v="11"/>
    <s v="AP-PY"/>
    <x v="140"/>
    <s v="000000007011"/>
    <n v="1522"/>
    <s v="5737-59"/>
    <n v="0"/>
    <n v="4500"/>
    <s v="G100274-Mr McFall's Chamber"/>
    <n v="-4500"/>
    <n v="4500"/>
    <x v="1"/>
    <n v="4500"/>
    <s v="G"/>
    <s v="Mr McFall's Chamber"/>
    <s v="G - Mr McFall's Chamber"/>
    <x v="1203"/>
    <x v="0"/>
    <s v="Lottery"/>
    <x v="1"/>
    <b v="0"/>
    <n v="71250"/>
    <x v="0"/>
  </r>
  <r>
    <s v="L-400-0400"/>
    <s v="RBS Current Account (Lottery)"/>
    <s v="11"/>
    <s v="AP-PY"/>
    <x v="140"/>
    <s v="000000007012"/>
    <n v="1522"/>
    <s v="5737-60"/>
    <n v="0"/>
    <n v="807"/>
    <s v="G100293-Sophie Ferguson"/>
    <n v="-807"/>
    <n v="807"/>
    <x v="1"/>
    <n v="807"/>
    <s v="G"/>
    <s v="Sophie Ferguson"/>
    <s v="G - Sophie Ferguson"/>
    <x v="1242"/>
    <x v="0"/>
    <s v="Lottery"/>
    <x v="1"/>
    <b v="0"/>
    <n v="3228"/>
    <x v="1"/>
  </r>
  <r>
    <s v="L-400-0400"/>
    <s v="RBS Current Account (Lottery)"/>
    <s v="11"/>
    <s v="AP-PY"/>
    <x v="140"/>
    <s v="000000007013"/>
    <n v="1522"/>
    <s v="5737-61"/>
    <n v="0"/>
    <n v="67500"/>
    <s v="G100344-Lyth Arts Centre"/>
    <n v="-67500"/>
    <n v="67500"/>
    <x v="1"/>
    <n v="67500"/>
    <s v="G"/>
    <s v="Lyth Arts Centre"/>
    <s v="G - Lyth Arts Centre"/>
    <x v="1349"/>
    <x v="0"/>
    <s v="Lottery"/>
    <x v="1"/>
    <b v="1"/>
    <n v="115317"/>
    <x v="0"/>
  </r>
  <r>
    <s v="L-400-0400"/>
    <s v="RBS Current Account (Lottery)"/>
    <s v="11"/>
    <s v="AP-PY"/>
    <x v="140"/>
    <s v="000000007014"/>
    <n v="1522"/>
    <s v="5737-62"/>
    <n v="0"/>
    <n v="14700"/>
    <s v="G100361-Stills Gallery"/>
    <n v="-14700"/>
    <n v="14700"/>
    <x v="1"/>
    <n v="14700"/>
    <s v="G"/>
    <s v="Stills Gallery"/>
    <s v="G - Stills Gallery"/>
    <x v="1395"/>
    <x v="0"/>
    <s v="Lottery"/>
    <x v="1"/>
    <b v="0"/>
    <n v="88200"/>
    <x v="0"/>
  </r>
  <r>
    <s v="L-400-0400"/>
    <s v="RBS Current Account (Lottery)"/>
    <s v="11"/>
    <s v="AP-PY"/>
    <x v="140"/>
    <s v="000000007015"/>
    <n v="1522"/>
    <s v="5737-63"/>
    <n v="0"/>
    <n v="6250"/>
    <s v="G100481-Dudendance Theatre"/>
    <n v="-6250"/>
    <n v="6250"/>
    <x v="1"/>
    <n v="6250"/>
    <s v="G"/>
    <s v="Dudendance Theatre"/>
    <s v="G - Dudendance Theatre"/>
    <x v="1624"/>
    <x v="0"/>
    <s v="Lottery"/>
    <x v="1"/>
    <b v="0"/>
    <n v="42448"/>
    <x v="0"/>
  </r>
  <r>
    <s v="L-400-0400"/>
    <s v="RBS Current Account (Lottery)"/>
    <s v="11"/>
    <s v="AP-PY"/>
    <x v="140"/>
    <s v="000000007016"/>
    <n v="1522"/>
    <s v="5737-64"/>
    <n v="0"/>
    <n v="830"/>
    <s v="G100482-Rebecca Wilcox"/>
    <n v="-830"/>
    <n v="830"/>
    <x v="1"/>
    <n v="830"/>
    <s v="G"/>
    <s v="Rebecca Wilcox"/>
    <s v="G - Rebecca Wilcox"/>
    <x v="1625"/>
    <x v="0"/>
    <s v="Lottery"/>
    <x v="1"/>
    <b v="0"/>
    <n v="3320"/>
    <x v="1"/>
  </r>
  <r>
    <s v="L-400-0400"/>
    <s v="RBS Current Account (Lottery)"/>
    <s v="11"/>
    <s v="AP-PY"/>
    <x v="140"/>
    <s v="000000007017"/>
    <n v="1522"/>
    <s v="5737-65"/>
    <n v="0"/>
    <n v="32500"/>
    <s v="G100487-Emma Jayne Park"/>
    <n v="-32500"/>
    <n v="32500"/>
    <x v="1"/>
    <n v="32500"/>
    <s v="G"/>
    <s v="Emma Jayne Park"/>
    <s v="G - Emma Jayne Park"/>
    <x v="1630"/>
    <x v="0"/>
    <s v="Lottery"/>
    <x v="1"/>
    <b v="1"/>
    <n v="65562"/>
    <x v="0"/>
  </r>
  <r>
    <s v="L-400-0400"/>
    <s v="RBS Current Account (Lottery)"/>
    <s v="11"/>
    <s v="AP-PY"/>
    <x v="140"/>
    <s v="000000007018"/>
    <n v="1522"/>
    <s v="5737-66"/>
    <n v="0"/>
    <n v="1500"/>
    <s v="G100595-Universal Hall"/>
    <n v="-1500"/>
    <n v="1500"/>
    <x v="1"/>
    <n v="1500"/>
    <s v="G"/>
    <s v="Universal Hall"/>
    <s v="G - Universal Hall"/>
    <x v="1842"/>
    <x v="0"/>
    <s v="Lottery"/>
    <x v="1"/>
    <b v="0"/>
    <n v="39000"/>
    <x v="0"/>
  </r>
  <r>
    <s v="L-400-0400"/>
    <s v="RBS Current Account (Lottery)"/>
    <s v="11"/>
    <s v="AP-PY"/>
    <x v="140"/>
    <s v="000000007019"/>
    <n v="1522"/>
    <s v="5737-67"/>
    <n v="0"/>
    <n v="20079"/>
    <s v="G100648-Andy Cannon"/>
    <n v="-20079"/>
    <n v="20079"/>
    <x v="1"/>
    <n v="20079"/>
    <s v="G"/>
    <s v="Andy Cannon"/>
    <s v="G - Andy Cannon"/>
    <x v="1968"/>
    <x v="0"/>
    <s v="Lottery"/>
    <x v="1"/>
    <b v="0"/>
    <n v="20079"/>
    <x v="1"/>
  </r>
  <r>
    <s v="L-400-0400"/>
    <s v="RBS Current Account (Lottery)"/>
    <s v="11"/>
    <s v="AP-PY"/>
    <x v="140"/>
    <s v="000000007020"/>
    <n v="1522"/>
    <s v="5737-68"/>
    <n v="0"/>
    <n v="46110"/>
    <s v="G100649-Charioteer Theatre"/>
    <n v="-46110"/>
    <n v="46110"/>
    <x v="1"/>
    <n v="46110"/>
    <s v="G"/>
    <s v="Charioteer Theatre"/>
    <s v="G - Charioteer Theatre"/>
    <x v="1969"/>
    <x v="0"/>
    <s v="Lottery"/>
    <x v="1"/>
    <b v="1"/>
    <n v="46110"/>
    <x v="0"/>
  </r>
  <r>
    <s v="L-400-0400"/>
    <s v="RBS Current Account (Lottery)"/>
    <s v="11"/>
    <s v="AP-PY"/>
    <x v="140"/>
    <s v="000000007021"/>
    <n v="1522"/>
    <s v="5737-69"/>
    <n v="0"/>
    <n v="9000"/>
    <s v="G100650-Peter Lannon"/>
    <n v="-9000"/>
    <n v="9000"/>
    <x v="1"/>
    <n v="9000"/>
    <s v="G"/>
    <s v="Peter Lannon"/>
    <s v="G - Peter Lannon"/>
    <x v="1970"/>
    <x v="0"/>
    <s v="Lottery"/>
    <x v="1"/>
    <b v="0"/>
    <n v="9000"/>
    <x v="1"/>
  </r>
  <r>
    <s v="L-400-0400"/>
    <s v="RBS Current Account (Lottery)"/>
    <s v="11"/>
    <s v="AP-PY"/>
    <x v="140"/>
    <s v="000000007022"/>
    <n v="1522"/>
    <s v="5737-70"/>
    <n v="0"/>
    <n v="18000"/>
    <s v="G100651-Ailie Robertson"/>
    <n v="-18000"/>
    <n v="18000"/>
    <x v="1"/>
    <n v="18000"/>
    <s v="G"/>
    <s v="Ailie Robertson"/>
    <s v="G - Ailie Robertson"/>
    <x v="1971"/>
    <x v="0"/>
    <s v="Lottery"/>
    <x v="1"/>
    <b v="0"/>
    <n v="18000"/>
    <x v="1"/>
  </r>
  <r>
    <s v="L-400-0400"/>
    <s v="RBS Current Account (Lottery)"/>
    <s v="11"/>
    <s v="AP-PY"/>
    <x v="140"/>
    <s v="000000007023"/>
    <n v="1522"/>
    <s v="5737-71"/>
    <n v="0"/>
    <n v="30000"/>
    <s v="G100652-Rosie Kay Dance Company"/>
    <n v="-30000"/>
    <n v="30000"/>
    <x v="1"/>
    <n v="30000"/>
    <s v="G"/>
    <s v="Rosie Kay Dance Company"/>
    <s v="G - Rosie Kay Dance Company"/>
    <x v="1972"/>
    <x v="0"/>
    <s v="Lottery"/>
    <x v="1"/>
    <b v="1"/>
    <n v="30000"/>
    <x v="0"/>
  </r>
  <r>
    <s v="L-400-0400"/>
    <s v="RBS Current Account (Lottery)"/>
    <s v="11"/>
    <s v="AP-PY"/>
    <x v="140"/>
    <s v="000000007024"/>
    <n v="1522"/>
    <s v="5737-72"/>
    <n v="0"/>
    <n v="3200"/>
    <s v="IATL001-ATLAS Arts"/>
    <n v="-3200"/>
    <n v="3200"/>
    <x v="1"/>
    <n v="3200"/>
    <s v="I"/>
    <s v="ATLAS Arts"/>
    <s v="I - ATLAS Arts"/>
    <x v="1800"/>
    <x v="0"/>
    <s v="Lottery"/>
    <x v="1"/>
    <b v="0"/>
    <n v="20491.37"/>
    <x v="1"/>
  </r>
  <r>
    <s v="L-400-0400"/>
    <s v="RBS Current Account (Lottery)"/>
    <s v="11"/>
    <s v="AP-PY"/>
    <x v="140"/>
    <s v="000000007025"/>
    <n v="1522"/>
    <s v="5737-73"/>
    <n v="0"/>
    <n v="4500"/>
    <s v="ICOM002-Comar"/>
    <n v="-4500"/>
    <n v="4500"/>
    <x v="1"/>
    <n v="4500"/>
    <s v="I"/>
    <s v="Comar"/>
    <s v="I - Comar"/>
    <x v="1083"/>
    <x v="0"/>
    <s v="Lottery"/>
    <x v="1"/>
    <b v="0"/>
    <n v="97700.849999999991"/>
    <x v="0"/>
  </r>
  <r>
    <s v="L-400-0400"/>
    <s v="RBS Current Account (Lottery)"/>
    <s v="11"/>
    <s v="AP-PY"/>
    <x v="140"/>
    <s v="000000007026"/>
    <n v="1522"/>
    <s v="5737-74"/>
    <n v="0"/>
    <n v="4000"/>
    <s v="ICOM006-The Common Guild"/>
    <n v="-4000"/>
    <n v="4000"/>
    <x v="1"/>
    <n v="4000"/>
    <s v="I"/>
    <s v="The Common Guild"/>
    <s v="I - The Common Guild"/>
    <x v="1973"/>
    <x v="0"/>
    <s v="Lottery"/>
    <x v="1"/>
    <b v="0"/>
    <n v="4000"/>
    <x v="1"/>
  </r>
  <r>
    <s v="L-400-0400"/>
    <s v="RBS Current Account (Lottery)"/>
    <s v="11"/>
    <s v="AP-PY"/>
    <x v="140"/>
    <s v="000000007027"/>
    <n v="1522"/>
    <s v="5737-75"/>
    <n v="0"/>
    <n v="3750"/>
    <s v="ICOV001-Cove Park Ltd"/>
    <n v="-3750"/>
    <n v="3750"/>
    <x v="1"/>
    <n v="3750"/>
    <s v="I"/>
    <s v="Cove Park Ltd"/>
    <s v="I - Cove Park Ltd"/>
    <x v="1377"/>
    <x v="0"/>
    <s v="Lottery"/>
    <x v="1"/>
    <b v="0"/>
    <n v="5725"/>
    <x v="1"/>
  </r>
  <r>
    <s v="L-400-0400"/>
    <s v="RBS Current Account (Lottery)"/>
    <s v="11"/>
    <s v="AP-PY"/>
    <x v="140"/>
    <s v="000000007028"/>
    <n v="1522"/>
    <s v="5737-76"/>
    <n v="0"/>
    <n v="375"/>
    <s v="IDIG004-Digital Desperados"/>
    <n v="-375"/>
    <n v="375"/>
    <x v="1"/>
    <n v="375"/>
    <s v="I"/>
    <s v="Digital Desperados"/>
    <s v="I - Digital Desperados"/>
    <x v="1765"/>
    <x v="0"/>
    <s v="Lottery"/>
    <x v="1"/>
    <b v="0"/>
    <n v="2075"/>
    <x v="1"/>
  </r>
  <r>
    <s v="L-400-0400"/>
    <s v="RBS Current Account (Lottery)"/>
    <s v="11"/>
    <s v="AP-PY"/>
    <x v="140"/>
    <s v="000000007030"/>
    <n v="1522"/>
    <s v="5737-77"/>
    <n v="0"/>
    <n v="14467"/>
    <s v="IFIF003-Fife Cultural Trust Ltd   (On at Fife)"/>
    <n v="-14467"/>
    <n v="14467"/>
    <x v="1"/>
    <n v="14467"/>
    <s v="I"/>
    <s v="Fife Cultural Trust Ltd (On at Fife)"/>
    <s v="I - Fife Cultural Trust Ltd (On at Fife)"/>
    <x v="1168"/>
    <x v="0"/>
    <s v="Lottery"/>
    <x v="1"/>
    <b v="0"/>
    <n v="25717"/>
    <x v="0"/>
  </r>
  <r>
    <s v="L-400-0400"/>
    <s v="RBS Current Account (Lottery)"/>
    <s v="11"/>
    <s v="AP-PY"/>
    <x v="140"/>
    <s v="000000007031"/>
    <n v="1522"/>
    <s v="5737-78"/>
    <n v="0"/>
    <n v="5000"/>
    <s v="IFLO004-Florencia Garcia Chafuen"/>
    <n v="-5000"/>
    <n v="5000"/>
    <x v="1"/>
    <n v="5000"/>
    <s v="I"/>
    <s v="Florencia Garcia Chafuen"/>
    <s v="I - Florencia Garcia Chafuen"/>
    <x v="1974"/>
    <x v="0"/>
    <s v="Lottery"/>
    <x v="1"/>
    <b v="0"/>
    <n v="5000"/>
    <x v="1"/>
  </r>
  <r>
    <s v="L-400-0400"/>
    <s v="RBS Current Account (Lottery)"/>
    <s v="11"/>
    <s v="AP-PY"/>
    <x v="140"/>
    <s v="000000007032"/>
    <n v="1522"/>
    <s v="5737-79"/>
    <n v="0"/>
    <n v="375"/>
    <s v="IFRA002-Fraya Thomsen"/>
    <n v="-375"/>
    <n v="375"/>
    <x v="1"/>
    <n v="375"/>
    <s v="I"/>
    <s v="Fraya Thomsen"/>
    <s v="I - Fraya Thomsen"/>
    <x v="1918"/>
    <x v="0"/>
    <s v="Lottery"/>
    <x v="1"/>
    <b v="0"/>
    <n v="1500"/>
    <x v="1"/>
  </r>
  <r>
    <s v="L-400-0400"/>
    <s v="RBS Current Account (Lottery)"/>
    <s v="11"/>
    <s v="AP-PY"/>
    <x v="140"/>
    <s v="000000007033"/>
    <n v="1522"/>
    <s v="5737-80"/>
    <n v="0"/>
    <n v="1900"/>
    <s v="IION002-Iona Kewney"/>
    <n v="-1900"/>
    <n v="1900"/>
    <x v="1"/>
    <n v="1900"/>
    <s v="I"/>
    <s v="Iona Kewney"/>
    <s v="I - Iona Kewney"/>
    <x v="1975"/>
    <x v="0"/>
    <s v="Lottery"/>
    <x v="1"/>
    <b v="0"/>
    <n v="1900"/>
    <x v="1"/>
  </r>
  <r>
    <s v="L-400-0400"/>
    <s v="RBS Current Account (Lottery)"/>
    <s v="11"/>
    <s v="AP-PY"/>
    <x v="140"/>
    <s v="000000007034"/>
    <n v="1522"/>
    <s v="5737-81"/>
    <n v="0"/>
    <n v="312.5"/>
    <s v="IKEN002-Kenneth Davidson"/>
    <n v="-312.5"/>
    <n v="312.5"/>
    <x v="1"/>
    <n v="312.5"/>
    <s v="I"/>
    <s v="Kenneth Davidson"/>
    <s v="I - Kenneth Davidson"/>
    <x v="1327"/>
    <x v="0"/>
    <s v="Lottery"/>
    <x v="1"/>
    <b v="0"/>
    <n v="1250"/>
    <x v="1"/>
  </r>
  <r>
    <s v="L-400-0400"/>
    <s v="RBS Current Account (Lottery)"/>
    <s v="11"/>
    <s v="AP-PY"/>
    <x v="140"/>
    <s v="000000007035"/>
    <n v="1522"/>
    <s v="5737-82"/>
    <n v="0"/>
    <n v="1625"/>
    <s v="IMAL007-Malinky"/>
    <n v="-1625"/>
    <n v="1625"/>
    <x v="1"/>
    <n v="1625"/>
    <s v="I"/>
    <s v="Malinky"/>
    <s v="I - Malinky"/>
    <x v="1976"/>
    <x v="0"/>
    <s v="Lottery"/>
    <x v="1"/>
    <b v="0"/>
    <n v="1625"/>
    <x v="1"/>
  </r>
  <r>
    <s v="L-400-0400"/>
    <s v="RBS Current Account (Lottery)"/>
    <s v="11"/>
    <s v="AP-PY"/>
    <x v="140"/>
    <s v="000000007036"/>
    <n v="1522"/>
    <s v="5737-83"/>
    <n v="0"/>
    <n v="12000"/>
    <s v="IRED003-Red Bridge Arts cic"/>
    <n v="-12000"/>
    <n v="12000"/>
    <x v="1"/>
    <n v="12000"/>
    <s v="I"/>
    <s v="Red Bridge Arts cic"/>
    <s v="I - Red Bridge Arts cic"/>
    <x v="1977"/>
    <x v="0"/>
    <s v="Lottery"/>
    <x v="1"/>
    <b v="0"/>
    <n v="12000"/>
    <x v="1"/>
  </r>
  <r>
    <s v="L-400-0400"/>
    <s v="RBS Current Account (Lottery)"/>
    <s v="11"/>
    <s v="AP-PY"/>
    <x v="140"/>
    <s v="000000007037"/>
    <n v="1522"/>
    <s v="5737-84"/>
    <n v="0"/>
    <n v="5952"/>
    <s v="ISCO074-Scottish PEN"/>
    <n v="-5952"/>
    <n v="5952"/>
    <x v="1"/>
    <n v="5952"/>
    <s v="I"/>
    <s v="Scottish PEN"/>
    <s v="I - Scottish PEN"/>
    <x v="863"/>
    <x v="0"/>
    <s v="Lottery"/>
    <x v="1"/>
    <b v="0"/>
    <n v="37679"/>
    <x v="0"/>
  </r>
  <r>
    <s v="L-400-0400"/>
    <s v="RBS Current Account (Lottery)"/>
    <s v="11"/>
    <s v="AP-PY"/>
    <x v="140"/>
    <s v="000000007038"/>
    <n v="1522"/>
    <s v="5737-85"/>
    <n v="0"/>
    <n v="1125"/>
    <s v="ISDI006-SDI Productions Ltd"/>
    <n v="-1125"/>
    <n v="1125"/>
    <x v="1"/>
    <n v="1125"/>
    <s v="I"/>
    <s v="SDI Productions Ltd"/>
    <s v="I - SDI Productions Ltd"/>
    <x v="1098"/>
    <x v="0"/>
    <s v="Lottery"/>
    <x v="1"/>
    <b v="0"/>
    <n v="329625"/>
    <x v="0"/>
  </r>
  <r>
    <s v="L-400-0400"/>
    <s v="RBS Current Account (Lottery)"/>
    <s v="11"/>
    <s v="AP-PY"/>
    <x v="140"/>
    <s v="000000007039"/>
    <n v="1522"/>
    <s v="5737-86"/>
    <n v="0"/>
    <n v="1250"/>
    <s v="ISIM005-Simon Gowing"/>
    <n v="-1250"/>
    <n v="1250"/>
    <x v="1"/>
    <n v="1250"/>
    <s v="I"/>
    <s v="Simon Gowing"/>
    <s v="I - Simon Gowing"/>
    <x v="1978"/>
    <x v="0"/>
    <s v="Lottery"/>
    <x v="1"/>
    <b v="0"/>
    <n v="1250"/>
    <x v="1"/>
  </r>
  <r>
    <s v="L-400-0400"/>
    <s v="RBS Current Account (Lottery)"/>
    <s v="11"/>
    <s v="AP-PY"/>
    <x v="140"/>
    <s v="000000007040"/>
    <n v="1522"/>
    <s v="5737-87"/>
    <n v="0"/>
    <n v="269.52999999999997"/>
    <s v="TCEN101-Centre For Contemporary Arts"/>
    <n v="-269.52999999999997"/>
    <n v="269.52999999999997"/>
    <x v="1"/>
    <n v="269.52999999999997"/>
    <s v="T"/>
    <s v="Centre For Contemporary Arts"/>
    <s v="T - Centre For Contemporary Arts"/>
    <x v="526"/>
    <x v="0"/>
    <s v="Lottery"/>
    <x v="2"/>
    <b v="0"/>
    <n v="3468.26"/>
    <x v="1"/>
  </r>
  <r>
    <s v="L-400-0400"/>
    <s v="RBS Current Account (Lottery)"/>
    <s v="11"/>
    <s v="AP-PY"/>
    <x v="140"/>
    <s v="000000007041"/>
    <n v="1522"/>
    <s v="5737-88"/>
    <n v="0"/>
    <n v="3486.19"/>
    <s v="TLAB100-La Belle Allee Productions"/>
    <n v="-3486.19"/>
    <n v="3486.19"/>
    <x v="1"/>
    <n v="3486.19"/>
    <s v="T"/>
    <s v="La Belle Allee Productions"/>
    <s v="T - La Belle Allee Productions"/>
    <x v="1979"/>
    <x v="0"/>
    <s v="Lottery"/>
    <x v="2"/>
    <b v="0"/>
    <n v="3486.19"/>
    <x v="1"/>
  </r>
  <r>
    <s v="L-400-0400"/>
    <s v="RBS Current Account (Lottery)"/>
    <s v="11"/>
    <s v="AP-PY"/>
    <x v="140"/>
    <s v="000000007043"/>
    <n v="1522"/>
    <s v="5737-89"/>
    <n v="0"/>
    <n v="12970"/>
    <s v="TWIG100-Wiggin LLP"/>
    <n v="-12970"/>
    <n v="12970"/>
    <x v="1"/>
    <n v="12970"/>
    <s v="T"/>
    <s v="Wiggin LLP"/>
    <s v="T - Wiggin LLP"/>
    <x v="685"/>
    <x v="24"/>
    <s v="Lottery"/>
    <x v="2"/>
    <b v="0"/>
    <n v="31021.280000000002"/>
    <x v="0"/>
  </r>
  <r>
    <s v="L-400-0400"/>
    <s v="RBS Current Account (Lottery)"/>
    <s v="11"/>
    <s v="AP-PY"/>
    <x v="141"/>
    <s v="000000007044"/>
    <n v="1522"/>
    <s v="5737-91"/>
    <n v="0"/>
    <n v="3084.8"/>
    <s v="TALI101-Ali Jarvis"/>
    <n v="-3084.8"/>
    <n v="3084.8"/>
    <x v="1"/>
    <n v="3084.8"/>
    <s v="T"/>
    <s v="Ali Jarvis"/>
    <s v="T - Ali Jarvis"/>
    <x v="1182"/>
    <x v="0"/>
    <s v="Lottery"/>
    <x v="2"/>
    <b v="0"/>
    <n v="8580.7999999999993"/>
    <x v="1"/>
  </r>
  <r>
    <s v="L-400-0400"/>
    <s v="RBS Current Account (Lottery)"/>
    <s v="11"/>
    <s v="AP-PY"/>
    <x v="142"/>
    <s v="000000007045"/>
    <n v="1524"/>
    <s v="5749-21"/>
    <n v="0"/>
    <n v="7500"/>
    <s v="G100002-Ullapool Book Festival"/>
    <n v="-7500"/>
    <n v="7500"/>
    <x v="1"/>
    <n v="7500"/>
    <s v="G"/>
    <s v="Ullapool Book Festival"/>
    <s v="G - Ullapool Book Festival"/>
    <x v="1883"/>
    <x v="0"/>
    <s v="Lottery"/>
    <x v="1"/>
    <b v="0"/>
    <n v="9811"/>
    <x v="1"/>
  </r>
  <r>
    <s v="L-400-0400"/>
    <s v="RBS Current Account (Lottery)"/>
    <s v="11"/>
    <s v="AP-PY"/>
    <x v="142"/>
    <s v="000000007046"/>
    <n v="1524"/>
    <s v="5749-22"/>
    <n v="0"/>
    <n v="3413"/>
    <s v="G100040-Celtic Media Festival"/>
    <n v="-3413"/>
    <n v="3413"/>
    <x v="1"/>
    <n v="3413"/>
    <s v="G"/>
    <s v="Celtic Media Festival"/>
    <s v="G - Celtic Media Festival"/>
    <x v="1980"/>
    <x v="0"/>
    <s v="Lottery"/>
    <x v="1"/>
    <b v="0"/>
    <n v="3413"/>
    <x v="1"/>
  </r>
  <r>
    <s v="L-400-0400"/>
    <s v="RBS Current Account (Lottery)"/>
    <s v="11"/>
    <s v="AP-PY"/>
    <x v="142"/>
    <s v="000000007047"/>
    <n v="1524"/>
    <s v="5749-23"/>
    <n v="0"/>
    <n v="9375"/>
    <s v="G100041-Film Mobile Scotland Ltd"/>
    <n v="-9375"/>
    <n v="9375"/>
    <x v="1"/>
    <n v="9375"/>
    <s v="G"/>
    <s v="Film Mobile Scotland Ltd"/>
    <s v="G - Film Mobile Scotland Ltd"/>
    <x v="1587"/>
    <x v="0"/>
    <s v="Lottery"/>
    <x v="1"/>
    <b v="0"/>
    <n v="12843"/>
    <x v="1"/>
  </r>
  <r>
    <s v="L-400-0400"/>
    <s v="RBS Current Account (Lottery)"/>
    <s v="11"/>
    <s v="AP-PY"/>
    <x v="142"/>
    <s v="000000007048"/>
    <n v="1524"/>
    <s v="5749-24"/>
    <n v="0"/>
    <n v="2000"/>
    <s v="G100392-Shooglenifty Ltd"/>
    <n v="-2000"/>
    <n v="2000"/>
    <x v="1"/>
    <n v="2000"/>
    <s v="G"/>
    <s v="Shooglenifty Ltd"/>
    <s v="G - Shooglenifty Ltd"/>
    <x v="1452"/>
    <x v="0"/>
    <s v="Lottery"/>
    <x v="1"/>
    <b v="0"/>
    <n v="8000"/>
    <x v="1"/>
  </r>
  <r>
    <s v="L-400-0400"/>
    <s v="RBS Current Account (Lottery)"/>
    <s v="11"/>
    <s v="AP-PY"/>
    <x v="142"/>
    <s v="000000007049"/>
    <n v="1524"/>
    <s v="5749-25"/>
    <n v="0"/>
    <n v="6250"/>
    <s v="G100395-Saltire Society    (Jim Tough)"/>
    <n v="-6250"/>
    <n v="6250"/>
    <x v="1"/>
    <n v="6250"/>
    <s v="G"/>
    <s v="Saltire Society (Jim Tough)"/>
    <s v="G - Saltire Society (Jim Tough)"/>
    <x v="1455"/>
    <x v="0"/>
    <s v="Lottery"/>
    <x v="1"/>
    <b v="0"/>
    <n v="55000"/>
    <x v="0"/>
  </r>
  <r>
    <s v="L-400-0400"/>
    <s v="RBS Current Account (Lottery)"/>
    <s v="11"/>
    <s v="AP-PY"/>
    <x v="142"/>
    <s v="000000007050"/>
    <n v="1524"/>
    <s v="5749-26"/>
    <n v="0"/>
    <n v="162"/>
    <s v="G100539-George Ridgway"/>
    <n v="-162"/>
    <n v="162"/>
    <x v="1"/>
    <n v="162"/>
    <s v="G"/>
    <s v="George Ridgway"/>
    <s v="G - George Ridgway"/>
    <x v="1747"/>
    <x v="0"/>
    <s v="Lottery"/>
    <x v="1"/>
    <b v="0"/>
    <n v="650"/>
    <x v="1"/>
  </r>
  <r>
    <s v="L-400-0400"/>
    <s v="RBS Current Account (Lottery)"/>
    <s v="11"/>
    <s v="AP-PY"/>
    <x v="142"/>
    <s v="000000007051"/>
    <n v="1524"/>
    <s v="5749-27"/>
    <n v="0"/>
    <n v="280"/>
    <s v="G100570-Joanna Nicholson"/>
    <n v="-280"/>
    <n v="280"/>
    <x v="1"/>
    <n v="280"/>
    <s v="G"/>
    <s v="Joanna Nicholson"/>
    <s v="G - Joanna Nicholson"/>
    <x v="1786"/>
    <x v="0"/>
    <s v="Lottery"/>
    <x v="1"/>
    <b v="0"/>
    <n v="2800"/>
    <x v="1"/>
  </r>
  <r>
    <s v="L-400-0400"/>
    <s v="RBS Current Account (Lottery)"/>
    <s v="11"/>
    <s v="AP-PY"/>
    <x v="142"/>
    <s v="000000007052"/>
    <n v="1524"/>
    <s v="5749-28"/>
    <n v="0"/>
    <n v="3750"/>
    <s v="G100654-Donald S Murray"/>
    <n v="-3750"/>
    <n v="3750"/>
    <x v="1"/>
    <n v="3750"/>
    <s v="G"/>
    <s v="Donald S Murray"/>
    <s v="G - Donald S Murray"/>
    <x v="1981"/>
    <x v="0"/>
    <s v="Lottery"/>
    <x v="1"/>
    <b v="0"/>
    <n v="3750"/>
    <x v="1"/>
  </r>
  <r>
    <s v="L-400-0400"/>
    <s v="RBS Current Account (Lottery)"/>
    <s v="11"/>
    <s v="AP-PY"/>
    <x v="142"/>
    <s v="000000007053"/>
    <n v="1524"/>
    <s v="5749-29"/>
    <n v="0"/>
    <n v="3750"/>
    <s v="G100655-Merryn Glover"/>
    <n v="-3750"/>
    <n v="3750"/>
    <x v="1"/>
    <n v="3750"/>
    <s v="G"/>
    <s v="Merryn Glover"/>
    <s v="G - Merryn Glover"/>
    <x v="1982"/>
    <x v="0"/>
    <s v="Lottery"/>
    <x v="1"/>
    <b v="0"/>
    <n v="3750"/>
    <x v="1"/>
  </r>
  <r>
    <s v="L-400-0400"/>
    <s v="RBS Current Account (Lottery)"/>
    <s v="11"/>
    <s v="AP-PY"/>
    <x v="142"/>
    <s v="000000007054"/>
    <n v="1524"/>
    <s v="5749-30"/>
    <n v="0"/>
    <n v="2250"/>
    <s v="G100656-Kathryn Elkin"/>
    <n v="-2250"/>
    <n v="2250"/>
    <x v="1"/>
    <n v="2250"/>
    <s v="G"/>
    <s v="Kathryn Elkin"/>
    <s v="G - Kathryn Elkin"/>
    <x v="1983"/>
    <x v="0"/>
    <s v="Lottery"/>
    <x v="1"/>
    <b v="0"/>
    <n v="2250"/>
    <x v="1"/>
  </r>
  <r>
    <s v="L-400-0400"/>
    <s v="RBS Current Account (Lottery)"/>
    <s v="11"/>
    <s v="AP-PY"/>
    <x v="142"/>
    <s v="000000007055"/>
    <n v="1524"/>
    <s v="5749-31"/>
    <n v="0"/>
    <n v="12595"/>
    <s v="IACO006-Aconite Productions"/>
    <n v="-12595"/>
    <n v="12595"/>
    <x v="1"/>
    <n v="12595"/>
    <s v="I"/>
    <s v="Aconite Productions"/>
    <s v="I - Aconite Productions"/>
    <x v="1080"/>
    <x v="0"/>
    <s v="Lottery"/>
    <x v="1"/>
    <b v="0"/>
    <n v="64548"/>
    <x v="0"/>
  </r>
  <r>
    <s v="L-400-0400"/>
    <s v="RBS Current Account (Lottery)"/>
    <s v="11"/>
    <s v="AP-PY"/>
    <x v="142"/>
    <s v="000000007056"/>
    <n v="1524"/>
    <s v="5749-32"/>
    <n v="0"/>
    <n v="7500"/>
    <s v="IBOF003-Bofa Productions Limited"/>
    <n v="-7500"/>
    <n v="7500"/>
    <x v="1"/>
    <n v="7500"/>
    <s v="I"/>
    <s v="Bofa Productions Limited"/>
    <s v="I - Bofa Productions Limited"/>
    <x v="1768"/>
    <x v="0"/>
    <s v="Lottery"/>
    <x v="1"/>
    <b v="0"/>
    <n v="138500"/>
    <x v="0"/>
  </r>
  <r>
    <s v="L-400-0400"/>
    <s v="RBS Current Account (Lottery)"/>
    <s v="11"/>
    <s v="AP-PY"/>
    <x v="142"/>
    <s v="000000007057"/>
    <n v="1524"/>
    <s v="5749-33"/>
    <n v="0"/>
    <n v="115000"/>
    <s v="IBUR003-The Bureau Film Company"/>
    <n v="-115000"/>
    <n v="115000"/>
    <x v="1"/>
    <n v="115000"/>
    <s v="I"/>
    <s v="The Bureau Film Company"/>
    <s v="I - The Bureau Film Company"/>
    <x v="1939"/>
    <x v="0"/>
    <s v="Lottery"/>
    <x v="1"/>
    <b v="1"/>
    <n v="260000"/>
    <x v="0"/>
  </r>
  <r>
    <s v="L-400-0400"/>
    <s v="RBS Current Account (Lottery)"/>
    <s v="11"/>
    <s v="AP-PY"/>
    <x v="142"/>
    <s v="000000007058"/>
    <n v="1524"/>
    <s v="5749-34"/>
    <n v="0"/>
    <n v="3750"/>
    <s v="ICLA006-Claire Barclay"/>
    <n v="-3750"/>
    <n v="3750"/>
    <x v="1"/>
    <n v="3750"/>
    <s v="I"/>
    <s v="Claire Barclay"/>
    <s v="I - Claire Barclay"/>
    <x v="1984"/>
    <x v="0"/>
    <s v="Lottery"/>
    <x v="1"/>
    <b v="0"/>
    <n v="3750"/>
    <x v="1"/>
  </r>
  <r>
    <s v="L-400-0400"/>
    <s v="RBS Current Account (Lottery)"/>
    <s v="11"/>
    <s v="AP-PY"/>
    <x v="142"/>
    <s v="000000007059"/>
    <n v="1524"/>
    <s v="5749-35"/>
    <n v="0"/>
    <n v="36425.01"/>
    <s v="IDUN006-Dunoon Burgh Hall Trust"/>
    <n v="-36425.01"/>
    <n v="36425.01"/>
    <x v="1"/>
    <n v="36425.01"/>
    <s v="I"/>
    <s v="Dunoon Burgh Hall Trust"/>
    <s v="I - Dunoon Burgh Hall Trust"/>
    <x v="1400"/>
    <x v="0"/>
    <s v="Lottery"/>
    <x v="1"/>
    <b v="1"/>
    <n v="165172.25"/>
    <x v="0"/>
  </r>
  <r>
    <s v="L-400-0400"/>
    <s v="RBS Current Account (Lottery)"/>
    <s v="11"/>
    <s v="AP-PY"/>
    <x v="142"/>
    <s v="000000007060"/>
    <n v="1524"/>
    <s v="5749-36"/>
    <n v="0"/>
    <n v="3750"/>
    <s v="IGRA009-Graham Eatough"/>
    <n v="-3750"/>
    <n v="3750"/>
    <x v="1"/>
    <n v="3750"/>
    <s v="I"/>
    <s v="Graham Eatough"/>
    <s v="I - Graham Eatough"/>
    <x v="1985"/>
    <x v="0"/>
    <s v="Lottery"/>
    <x v="1"/>
    <b v="0"/>
    <n v="3750"/>
    <x v="1"/>
  </r>
  <r>
    <s v="L-400-0400"/>
    <s v="RBS Current Account (Lottery)"/>
    <s v="11"/>
    <s v="AP-PY"/>
    <x v="142"/>
    <s v="000000007061"/>
    <n v="1524"/>
    <s v="5749-37"/>
    <n v="0"/>
    <n v="11000"/>
    <s v="ISUP002-Super Umami"/>
    <n v="-11000"/>
    <n v="11000"/>
    <x v="1"/>
    <n v="11000"/>
    <s v="I"/>
    <s v="Super Umami"/>
    <s v="I - Super Umami"/>
    <x v="1986"/>
    <x v="0"/>
    <s v="Lottery"/>
    <x v="1"/>
    <b v="0"/>
    <n v="11000"/>
    <x v="1"/>
  </r>
  <r>
    <s v="L-400-0400"/>
    <s v="RBS Current Account (Lottery)"/>
    <s v="11"/>
    <s v="AP-PY"/>
    <x v="142"/>
    <s v="000000007062"/>
    <n v="1524"/>
    <s v="5749-38"/>
    <n v="0"/>
    <n v="2250"/>
    <s v="IWEL003-Wellington Films Ltd"/>
    <n v="-2250"/>
    <n v="2250"/>
    <x v="1"/>
    <n v="2250"/>
    <s v="I"/>
    <s v="Wellington Films Ltd"/>
    <s v="I - Wellington Films Ltd"/>
    <x v="1716"/>
    <x v="0"/>
    <s v="Lottery"/>
    <x v="1"/>
    <b v="0"/>
    <n v="7875"/>
    <x v="1"/>
  </r>
  <r>
    <s v="L-400-0400"/>
    <s v="RBS Current Account (Lottery)"/>
    <s v="11"/>
    <s v="AP-PY"/>
    <x v="142"/>
    <s v="000000007063"/>
    <n v="1524"/>
    <s v="5749-39"/>
    <n v="0"/>
    <n v="2706.29"/>
    <s v="TCRI100-Creative Services Scotland Ltd"/>
    <n v="-2706.29"/>
    <n v="2706.29"/>
    <x v="1"/>
    <n v="2706.29"/>
    <s v="T"/>
    <s v="Creative Services Scotland Ltd"/>
    <s v="T - Creative Services Scotland Ltd"/>
    <x v="1882"/>
    <x v="0"/>
    <s v="Lottery"/>
    <x v="2"/>
    <b v="0"/>
    <n v="5282.57"/>
    <x v="1"/>
  </r>
  <r>
    <s v="L-400-0400"/>
    <s v="RBS Current Account (Lottery)"/>
    <s v="11"/>
    <s v="AP-PY"/>
    <x v="142"/>
    <s v="000000007064"/>
    <n v="1524"/>
    <s v="5749-40"/>
    <n v="0"/>
    <n v="5400"/>
    <s v="TSAF100-Saffery Champness"/>
    <n v="-5400"/>
    <n v="5400"/>
    <x v="1"/>
    <n v="5400"/>
    <s v="T"/>
    <s v="Saffery Champness"/>
    <s v="T - Saffery Champness"/>
    <x v="1987"/>
    <x v="0"/>
    <s v="Lottery"/>
    <x v="2"/>
    <b v="0"/>
    <n v="5400"/>
    <x v="1"/>
  </r>
  <r>
    <s v="L-400-0400"/>
    <s v="RBS Current Account (Lottery)"/>
    <s v="11"/>
    <s v="AP-PY"/>
    <x v="191"/>
    <s v="000000007065"/>
    <n v="1525"/>
    <s v="5750-1"/>
    <n v="0"/>
    <n v="18750"/>
    <s v="G100235-Aros Community Theatre Ltd"/>
    <n v="-18750"/>
    <n v="18750"/>
    <x v="1"/>
    <n v="18750"/>
    <s v="G"/>
    <s v="Aros Community Theatre Ltd"/>
    <s v="G - Aros Community Theatre Ltd"/>
    <x v="1074"/>
    <x v="0"/>
    <s v="Lottery"/>
    <x v="1"/>
    <b v="0"/>
    <n v="195000"/>
    <x v="0"/>
  </r>
  <r>
    <s v="L-400-0400"/>
    <s v="RBS Current Account (Lottery)"/>
    <s v="11"/>
    <s v="AP-PY"/>
    <x v="144"/>
    <s v="000000007066"/>
    <n v="1535"/>
    <s v="5759-22"/>
    <n v="0"/>
    <n v="1575"/>
    <s v="G100052-Hands up for Trad"/>
    <n v="-1575"/>
    <n v="1575"/>
    <x v="1"/>
    <n v="1575"/>
    <s v="G"/>
    <s v="Hands up for Trad"/>
    <s v="G - Hands up for Trad"/>
    <x v="306"/>
    <x v="0"/>
    <s v="Lottery"/>
    <x v="1"/>
    <b v="0"/>
    <n v="215127"/>
    <x v="0"/>
  </r>
  <r>
    <s v="L-400-0400"/>
    <s v="RBS Current Account (Lottery)"/>
    <s v="11"/>
    <s v="AP-PY"/>
    <x v="144"/>
    <s v="000000007067"/>
    <n v="1535"/>
    <s v="5759-23"/>
    <n v="0"/>
    <n v="1250"/>
    <s v="G100082-Macphail Centre"/>
    <n v="-1250"/>
    <n v="1250"/>
    <x v="1"/>
    <n v="1250"/>
    <s v="G"/>
    <s v="Macphail Centre"/>
    <s v="G - Macphail Centre"/>
    <x v="1988"/>
    <x v="0"/>
    <s v="Lottery"/>
    <x v="1"/>
    <b v="0"/>
    <n v="5375"/>
    <x v="1"/>
  </r>
  <r>
    <s v="L-400-0400"/>
    <s v="RBS Current Account (Lottery)"/>
    <s v="11"/>
    <s v="AP-PY"/>
    <x v="144"/>
    <s v="000000007068"/>
    <n v="1535"/>
    <s v="5759-24"/>
    <n v="0"/>
    <n v="5000"/>
    <s v="G100263-Scottish Music Industry Association"/>
    <n v="-5000"/>
    <n v="5000"/>
    <x v="1"/>
    <n v="5000"/>
    <s v="G"/>
    <s v="Scottish Music Industry Association"/>
    <s v="G - Scottish Music Industry Association"/>
    <x v="1150"/>
    <x v="0"/>
    <s v="Lottery"/>
    <x v="1"/>
    <b v="0"/>
    <n v="75000"/>
    <x v="0"/>
  </r>
  <r>
    <s v="L-400-0400"/>
    <s v="RBS Current Account (Lottery)"/>
    <s v="11"/>
    <s v="AP-PY"/>
    <x v="144"/>
    <s v="000000007069"/>
    <n v="1535"/>
    <s v="5759-25"/>
    <n v="0"/>
    <n v="6000"/>
    <s v="G100264-Ceolas Uibhist"/>
    <n v="-6000"/>
    <n v="6000"/>
    <x v="1"/>
    <n v="6000"/>
    <s v="G"/>
    <s v="Ceolas Uibhist"/>
    <s v="G - Ceolas Uibhist"/>
    <x v="1151"/>
    <x v="0"/>
    <s v="Lottery"/>
    <x v="1"/>
    <b v="0"/>
    <n v="24000"/>
    <x v="1"/>
  </r>
  <r>
    <s v="L-400-0400"/>
    <s v="RBS Current Account (Lottery)"/>
    <s v="11"/>
    <s v="AP-PY"/>
    <x v="144"/>
    <s v="000000007070"/>
    <n v="1535"/>
    <s v="5759-26"/>
    <n v="0"/>
    <n v="3750"/>
    <s v="G100364-Su Grierson"/>
    <n v="-3750"/>
    <n v="3750"/>
    <x v="1"/>
    <n v="3750"/>
    <s v="G"/>
    <s v="Su Grierson"/>
    <s v="G - Su Grierson"/>
    <x v="1412"/>
    <x v="0"/>
    <s v="Lottery"/>
    <x v="1"/>
    <b v="0"/>
    <n v="9855"/>
    <x v="1"/>
  </r>
  <r>
    <s v="L-400-0400"/>
    <s v="RBS Current Account (Lottery)"/>
    <s v="11"/>
    <s v="AP-PY"/>
    <x v="144"/>
    <s v="000000007071"/>
    <n v="1535"/>
    <s v="5759-27"/>
    <n v="0"/>
    <n v="2750"/>
    <s v="G100426-Glasgow Improvisers Orchestra"/>
    <n v="-2750"/>
    <n v="2750"/>
    <x v="1"/>
    <n v="2750"/>
    <s v="G"/>
    <s v="Glasgow Improvisers Orchestra"/>
    <s v="G - Glasgow Improvisers Orchestra"/>
    <x v="1514"/>
    <x v="0"/>
    <s v="Lottery"/>
    <x v="1"/>
    <b v="0"/>
    <n v="27500"/>
    <x v="0"/>
  </r>
  <r>
    <s v="L-400-0400"/>
    <s v="RBS Current Account (Lottery)"/>
    <s v="11"/>
    <s v="AP-PY"/>
    <x v="144"/>
    <s v="000000007072"/>
    <n v="1535"/>
    <s v="5759-28"/>
    <n v="0"/>
    <n v="3717"/>
    <s v="G100433-Word Power Arts"/>
    <n v="-3717"/>
    <n v="3717"/>
    <x v="1"/>
    <n v="3717"/>
    <s v="G"/>
    <s v="Word Power Arts"/>
    <s v="G - Word Power Arts"/>
    <x v="1530"/>
    <x v="0"/>
    <s v="Lottery"/>
    <x v="1"/>
    <b v="0"/>
    <n v="26119"/>
    <x v="0"/>
  </r>
  <r>
    <s v="L-400-0400"/>
    <s v="RBS Current Account (Lottery)"/>
    <s v="11"/>
    <s v="AP-PY"/>
    <x v="144"/>
    <s v="000000007073"/>
    <n v="1535"/>
    <s v="5759-29"/>
    <n v="0"/>
    <n v="3750"/>
    <s v="G100657-Donald Shaw"/>
    <n v="-3750"/>
    <n v="3750"/>
    <x v="1"/>
    <n v="3750"/>
    <s v="G"/>
    <s v="Donald Shaw"/>
    <s v="G - Donald Shaw"/>
    <x v="1989"/>
    <x v="0"/>
    <s v="Lottery"/>
    <x v="1"/>
    <b v="0"/>
    <n v="3750"/>
    <x v="1"/>
  </r>
  <r>
    <s v="L-400-0400"/>
    <s v="RBS Current Account (Lottery)"/>
    <s v="11"/>
    <s v="AP-PY"/>
    <x v="144"/>
    <s v="000000007074"/>
    <n v="1535"/>
    <s v="5759-30"/>
    <n v="0"/>
    <n v="4500"/>
    <s v="G100658-James Ley"/>
    <n v="-4500"/>
    <n v="4500"/>
    <x v="1"/>
    <n v="4500"/>
    <s v="G"/>
    <s v="James Ley"/>
    <s v="G - James Ley"/>
    <x v="1990"/>
    <x v="0"/>
    <s v="Lottery"/>
    <x v="1"/>
    <b v="0"/>
    <n v="4500"/>
    <x v="1"/>
  </r>
  <r>
    <s v="L-400-0400"/>
    <s v="RBS Current Account (Lottery)"/>
    <s v="11"/>
    <s v="AP-PY"/>
    <x v="144"/>
    <s v="000000007075"/>
    <n v="1535"/>
    <s v="5759-31"/>
    <n v="0"/>
    <n v="1800"/>
    <s v="G100659-Craig Corse"/>
    <n v="-1800"/>
    <n v="1800"/>
    <x v="1"/>
    <n v="1800"/>
    <s v="G"/>
    <s v="Craig Corse"/>
    <s v="G - Craig Corse"/>
    <x v="1991"/>
    <x v="0"/>
    <s v="Lottery"/>
    <x v="1"/>
    <b v="0"/>
    <n v="1800"/>
    <x v="1"/>
  </r>
  <r>
    <s v="L-400-0400"/>
    <s v="RBS Current Account (Lottery)"/>
    <s v="11"/>
    <s v="AP-PY"/>
    <x v="144"/>
    <s v="000000007076"/>
    <n v="1535"/>
    <s v="5759-32"/>
    <n v="0"/>
    <n v="750"/>
    <s v="G100660-Lewie Watson"/>
    <n v="-750"/>
    <n v="750"/>
    <x v="1"/>
    <n v="750"/>
    <s v="G"/>
    <s v="Lewie Watson"/>
    <s v="G - Lewie Watson"/>
    <x v="1992"/>
    <x v="0"/>
    <s v="Lottery"/>
    <x v="1"/>
    <b v="0"/>
    <n v="750"/>
    <x v="1"/>
  </r>
  <r>
    <s v="L-400-0400"/>
    <s v="RBS Current Account (Lottery)"/>
    <s v="11"/>
    <s v="AP-PY"/>
    <x v="144"/>
    <s v="000000007077"/>
    <n v="1535"/>
    <s v="5759-33"/>
    <n v="0"/>
    <n v="7500"/>
    <s v="G100661-The WomenÔÇÖs Creative Company"/>
    <n v="-7500"/>
    <n v="7500"/>
    <x v="1"/>
    <n v="7500"/>
    <s v="G"/>
    <s v="The WomenÔÇÖs Creative Company"/>
    <s v="G - The WomenÔÇÖs Creative Company"/>
    <x v="1993"/>
    <x v="0"/>
    <s v="Lottery"/>
    <x v="1"/>
    <b v="0"/>
    <n v="7500"/>
    <x v="1"/>
  </r>
  <r>
    <s v="L-400-0400"/>
    <s v="RBS Current Account (Lottery)"/>
    <s v="11"/>
    <s v="AP-PY"/>
    <x v="144"/>
    <s v="000000007078"/>
    <n v="1535"/>
    <s v="5759-34"/>
    <n v="0"/>
    <n v="2250"/>
    <s v="G100662-Sianna Bruce"/>
    <n v="-2250"/>
    <n v="2250"/>
    <x v="1"/>
    <n v="2250"/>
    <s v="G"/>
    <s v="Sianna Bruce"/>
    <s v="G - Sianna Bruce"/>
    <x v="1994"/>
    <x v="0"/>
    <s v="Lottery"/>
    <x v="1"/>
    <b v="0"/>
    <n v="2250"/>
    <x v="1"/>
  </r>
  <r>
    <s v="L-400-0400"/>
    <s v="RBS Current Account (Lottery)"/>
    <s v="11"/>
    <s v="AP-PY"/>
    <x v="144"/>
    <s v="000000007079"/>
    <n v="1535"/>
    <s v="5759-35"/>
    <n v="0"/>
    <n v="2250"/>
    <s v="G100663-Adam Quinn"/>
    <n v="-2250"/>
    <n v="2250"/>
    <x v="1"/>
    <n v="2250"/>
    <s v="G"/>
    <s v="Adam Quinn"/>
    <s v="G - Adam Quinn"/>
    <x v="1995"/>
    <x v="0"/>
    <s v="Lottery"/>
    <x v="1"/>
    <b v="0"/>
    <n v="2250"/>
    <x v="1"/>
  </r>
  <r>
    <s v="L-400-0400"/>
    <s v="RBS Current Account (Lottery)"/>
    <s v="11"/>
    <s v="AP-PY"/>
    <x v="144"/>
    <s v="000000007080"/>
    <n v="1535"/>
    <s v="5759-36"/>
    <n v="0"/>
    <n v="3000"/>
    <s v="IANL001-An Lanntair Ltd"/>
    <n v="-3000"/>
    <n v="3000"/>
    <x v="1"/>
    <n v="3000"/>
    <s v="I"/>
    <s v="An Lanntair Ltd"/>
    <s v="I - An Lanntair Ltd"/>
    <x v="1122"/>
    <x v="0"/>
    <s v="Lottery"/>
    <x v="1"/>
    <b v="0"/>
    <n v="86635"/>
    <x v="0"/>
  </r>
  <r>
    <s v="L-400-0400"/>
    <s v="RBS Current Account (Lottery)"/>
    <s v="11"/>
    <s v="AP-PY"/>
    <x v="144"/>
    <s v="000000007081"/>
    <n v="1535"/>
    <s v="5759-37"/>
    <n v="0"/>
    <n v="250"/>
    <s v="IHOP001-Hopscotch Films Ltd"/>
    <n v="-250"/>
    <n v="250"/>
    <x v="1"/>
    <n v="250"/>
    <s v="I"/>
    <s v="Hopscotch Films Ltd"/>
    <s v="I - Hopscotch Films Ltd"/>
    <x v="1577"/>
    <x v="0"/>
    <s v="Lottery"/>
    <x v="1"/>
    <b v="0"/>
    <n v="107376"/>
    <x v="0"/>
  </r>
  <r>
    <s v="L-400-0400"/>
    <s v="RBS Current Account (Lottery)"/>
    <s v="11"/>
    <s v="AP-PY"/>
    <x v="144"/>
    <s v="000000007082"/>
    <n v="1535"/>
    <s v="5759-38"/>
    <n v="0"/>
    <n v="1200"/>
    <s v="IKAT007-Katriona Holmes"/>
    <n v="-1200"/>
    <n v="1200"/>
    <x v="1"/>
    <n v="1200"/>
    <s v="I"/>
    <s v="Katriona Holmes"/>
    <s v="I - Katriona Holmes"/>
    <x v="1996"/>
    <x v="0"/>
    <s v="Lottery"/>
    <x v="1"/>
    <b v="0"/>
    <n v="1200"/>
    <x v="1"/>
  </r>
  <r>
    <s v="L-400-0400"/>
    <s v="RBS Current Account (Lottery)"/>
    <s v="11"/>
    <s v="AP-PY"/>
    <x v="144"/>
    <s v="000000007083"/>
    <n v="1535"/>
    <s v="5759-39"/>
    <n v="0"/>
    <n v="15062"/>
    <s v="IKOL002-Ko Lik Films Ltd"/>
    <n v="-15062"/>
    <n v="15062"/>
    <x v="1"/>
    <n v="15062"/>
    <s v="I"/>
    <s v="Ko Lik Films Ltd"/>
    <s v="I - Ko Lik Films Ltd"/>
    <x v="1658"/>
    <x v="0"/>
    <s v="Lottery"/>
    <x v="1"/>
    <b v="0"/>
    <n v="30874"/>
    <x v="0"/>
  </r>
  <r>
    <s v="L-400-0400"/>
    <s v="RBS Current Account (Lottery)"/>
    <s v="11"/>
    <s v="AP-PY"/>
    <x v="144"/>
    <s v="000000007084"/>
    <n v="1535"/>
    <s v="5759-40"/>
    <n v="0"/>
    <n v="1250"/>
    <s v="IMAR007-Martin Clark"/>
    <n v="-1250"/>
    <n v="1250"/>
    <x v="1"/>
    <n v="1250"/>
    <s v="I"/>
    <s v="Martin Clark"/>
    <s v="I - Martin Clark"/>
    <x v="1997"/>
    <x v="0"/>
    <s v="Lottery"/>
    <x v="1"/>
    <b v="0"/>
    <n v="1250"/>
    <x v="1"/>
  </r>
  <r>
    <s v="L-400-0400"/>
    <s v="RBS Current Account (Lottery)"/>
    <s v="11"/>
    <s v="AP-PY"/>
    <x v="144"/>
    <s v="000000007085"/>
    <n v="1535"/>
    <s v="5759-41"/>
    <n v="0"/>
    <n v="5100"/>
    <s v="ISIG035-Sigma Films"/>
    <n v="-5100"/>
    <n v="5100"/>
    <x v="1"/>
    <n v="5100"/>
    <s v="I"/>
    <s v="Sigma Films"/>
    <s v="I - Sigma Films"/>
    <x v="1099"/>
    <x v="0"/>
    <s v="Lottery"/>
    <x v="1"/>
    <b v="0"/>
    <n v="285930"/>
    <x v="0"/>
  </r>
  <r>
    <s v="L-400-0400"/>
    <s v="RBS Current Account (Lottery)"/>
    <s v="11"/>
    <s v="AP-PY"/>
    <x v="144"/>
    <s v="000000007086"/>
    <n v="1535"/>
    <s v="5759-42"/>
    <n v="0"/>
    <n v="200"/>
    <s v="TWHE100-WFTV"/>
    <n v="-200"/>
    <n v="200"/>
    <x v="1"/>
    <n v="200"/>
    <s v="T"/>
    <s v="WFTV"/>
    <s v="T - WFTV"/>
    <x v="1998"/>
    <x v="0"/>
    <s v="Lottery"/>
    <x v="2"/>
    <b v="0"/>
    <n v="200"/>
    <x v="1"/>
  </r>
  <r>
    <s v="L-400-0400"/>
    <s v="RBS Current Account (Lottery)"/>
    <s v="11"/>
    <s v="AP-PY"/>
    <x v="150"/>
    <s v="000000007087"/>
    <n v="1539"/>
    <s v="5762-2"/>
    <n v="0"/>
    <n v="51400"/>
    <s v="IBEE003-Bees Nees Media Ltd"/>
    <n v="-51400"/>
    <n v="51400"/>
    <x v="1"/>
    <n v="51400"/>
    <s v="I"/>
    <s v="Bees Nees Media Ltd"/>
    <s v="I - Bees Nees Media Ltd"/>
    <x v="1999"/>
    <x v="0"/>
    <s v="Lottery"/>
    <x v="1"/>
    <b v="1"/>
    <n v="51400"/>
    <x v="0"/>
  </r>
  <r>
    <s v="L-400-0400"/>
    <s v="RBS Current Account (Lottery)"/>
    <s v="11"/>
    <s v="AP-PY"/>
    <x v="145"/>
    <s v="000000007088"/>
    <n v="1539"/>
    <s v="5762-16"/>
    <n v="0"/>
    <n v="17500"/>
    <s v="G100217-The Stove Network Ltd"/>
    <n v="-17500"/>
    <n v="17500"/>
    <x v="1"/>
    <n v="17500"/>
    <s v="G"/>
    <s v="The Stove Network Ltd"/>
    <s v="G - The Stove Network Ltd"/>
    <x v="1066"/>
    <x v="0"/>
    <s v="Lottery"/>
    <x v="1"/>
    <b v="0"/>
    <n v="67500"/>
    <x v="0"/>
  </r>
  <r>
    <s v="L-400-0400"/>
    <s v="RBS Current Account (Lottery)"/>
    <s v="11"/>
    <s v="AP-PY"/>
    <x v="145"/>
    <s v="000000007089"/>
    <n v="1539"/>
    <s v="5762-17"/>
    <n v="0"/>
    <n v="7062"/>
    <s v="G100487-Emma Jayne Park"/>
    <n v="-7062"/>
    <n v="7062"/>
    <x v="1"/>
    <n v="7062"/>
    <s v="G"/>
    <s v="Emma Jayne Park"/>
    <s v="G - Emma Jayne Park"/>
    <x v="1630"/>
    <x v="0"/>
    <s v="Lottery"/>
    <x v="1"/>
    <b v="0"/>
    <n v="65562"/>
    <x v="0"/>
  </r>
  <r>
    <s v="L-400-0400"/>
    <s v="RBS Current Account (Lottery)"/>
    <s v="11"/>
    <s v="AP-PY"/>
    <x v="145"/>
    <s v="000000007090"/>
    <n v="1539"/>
    <s v="5762-18"/>
    <n v="0"/>
    <n v="3750"/>
    <s v="G100545-Dumfries and Galloway Arts Festival"/>
    <n v="-3750"/>
    <n v="3750"/>
    <x v="1"/>
    <n v="3750"/>
    <s v="G"/>
    <s v="Dumfries and Galloway Arts Festival"/>
    <s v="G - Dumfries and Galloway Arts Festival"/>
    <x v="1753"/>
    <x v="0"/>
    <s v="Lottery"/>
    <x v="1"/>
    <b v="0"/>
    <n v="62250"/>
    <x v="0"/>
  </r>
  <r>
    <s v="L-400-0400"/>
    <s v="RBS Current Account (Lottery)"/>
    <s v="11"/>
    <s v="AP-PY"/>
    <x v="145"/>
    <s v="000000007091"/>
    <n v="1539"/>
    <s v="5762-19"/>
    <n v="0"/>
    <n v="125"/>
    <s v="ICON009-Conxi Fornieles"/>
    <n v="-125"/>
    <n v="125"/>
    <x v="1"/>
    <n v="125"/>
    <s v="I"/>
    <s v="Conxi Fornieles"/>
    <s v="I - Conxi Fornieles"/>
    <x v="1901"/>
    <x v="0"/>
    <s v="Lottery"/>
    <x v="1"/>
    <b v="0"/>
    <n v="500"/>
    <x v="1"/>
  </r>
  <r>
    <s v="L-400-0400"/>
    <s v="RBS Current Account (Lottery)"/>
    <s v="11"/>
    <s v="AP-PY"/>
    <x v="145"/>
    <s v="000000007092"/>
    <n v="1539"/>
    <s v="5762-20"/>
    <n v="0"/>
    <n v="10000"/>
    <s v="IHEL001-Helmsdale Heritage"/>
    <n v="-10000"/>
    <n v="10000"/>
    <x v="1"/>
    <n v="10000"/>
    <s v="I"/>
    <s v="Helmsdale Heritage"/>
    <s v="I - Helmsdale Heritage"/>
    <x v="2000"/>
    <x v="0"/>
    <s v="Lottery"/>
    <x v="1"/>
    <b v="0"/>
    <n v="10000"/>
    <x v="1"/>
  </r>
  <r>
    <s v="L-400-0400"/>
    <s v="RBS Current Account (Lottery)"/>
    <s v="11"/>
    <s v="AP-PY"/>
    <x v="145"/>
    <s v="000000007093"/>
    <n v="1539"/>
    <s v="5762-21"/>
    <n v="0"/>
    <n v="125"/>
    <s v="IJOE002-Joern Utkilen"/>
    <n v="-125"/>
    <n v="125"/>
    <x v="1"/>
    <n v="125"/>
    <s v="I"/>
    <s v="Joern Utkilen"/>
    <s v="I - Joern Utkilen"/>
    <x v="1904"/>
    <x v="0"/>
    <s v="Lottery"/>
    <x v="1"/>
    <b v="0"/>
    <n v="500"/>
    <x v="1"/>
  </r>
  <r>
    <s v="L-400-0400"/>
    <s v="RBS Current Account (Lottery)"/>
    <s v="11"/>
    <s v="AP-PY"/>
    <x v="145"/>
    <s v="000000007094"/>
    <n v="1539"/>
    <s v="5762-22"/>
    <n v="0"/>
    <n v="2025"/>
    <s v="IJOH012-Johnny Gailey"/>
    <n v="-2025"/>
    <n v="2025"/>
    <x v="1"/>
    <n v="2025"/>
    <s v="I"/>
    <s v="Johnny Gailey"/>
    <s v="I - Johnny Gailey"/>
    <x v="2001"/>
    <x v="0"/>
    <s v="Lottery"/>
    <x v="1"/>
    <b v="0"/>
    <n v="2025"/>
    <x v="1"/>
  </r>
  <r>
    <s v="L-400-0400"/>
    <s v="RBS Current Account (Lottery)"/>
    <s v="11"/>
    <s v="AP-PY"/>
    <x v="145"/>
    <s v="000000007095"/>
    <n v="1539"/>
    <s v="5762-23"/>
    <n v="0"/>
    <n v="1250"/>
    <s v="IPRE001-Prestoungrange Arts Festival"/>
    <n v="-1250"/>
    <n v="1250"/>
    <x v="1"/>
    <n v="1250"/>
    <s v="I"/>
    <s v="Prestoungrange Arts Festival"/>
    <s v="I - Prestoungrange Arts Festival"/>
    <x v="2002"/>
    <x v="0"/>
    <s v="Lottery"/>
    <x v="1"/>
    <b v="0"/>
    <n v="1250"/>
    <x v="1"/>
  </r>
  <r>
    <s v="L-400-0400"/>
    <s v="RBS Current Account (Lottery)"/>
    <s v="11"/>
    <s v="AP-PY"/>
    <x v="145"/>
    <s v="000000007096"/>
    <n v="1539"/>
    <s v="5762-24"/>
    <n v="0"/>
    <n v="2930"/>
    <s v="IPUR002-Pure Magic Films Ltd (Family Goldmine)"/>
    <n v="-2930"/>
    <n v="2930"/>
    <x v="1"/>
    <n v="2930"/>
    <s v="I"/>
    <s v="Pure Magic Films Ltd (Family Goldmine)"/>
    <s v="I - Pure Magic Films Ltd (Family Goldmine)"/>
    <x v="1096"/>
    <x v="0"/>
    <s v="Lottery"/>
    <x v="1"/>
    <b v="0"/>
    <n v="14616"/>
    <x v="1"/>
  </r>
  <r>
    <s v="L-400-0400"/>
    <s v="RBS Current Account (Lottery)"/>
    <s v="11"/>
    <s v="AP-PY"/>
    <x v="145"/>
    <s v="000000007097"/>
    <n v="1539"/>
    <s v="5762-25"/>
    <n v="0"/>
    <n v="2000"/>
    <s v="ISCO055-Scots Language Centre"/>
    <n v="-2000"/>
    <n v="2000"/>
    <x v="1"/>
    <n v="2000"/>
    <s v="I"/>
    <s v="Scots Language Centre"/>
    <s v="I - Scots Language Centre"/>
    <x v="1526"/>
    <x v="0"/>
    <s v="Lottery"/>
    <x v="1"/>
    <b v="0"/>
    <n v="5000"/>
    <x v="1"/>
  </r>
  <r>
    <s v="L-400-0400"/>
    <s v="RBS Current Account (Lottery)"/>
    <s v="11"/>
    <s v="AP-PY"/>
    <x v="145"/>
    <s v="000000007098"/>
    <n v="1539"/>
    <s v="5762-26"/>
    <n v="0"/>
    <n v="950"/>
    <s v="ISTE008-mini50records"/>
    <n v="-950"/>
    <n v="950"/>
    <x v="1"/>
    <n v="950"/>
    <s v="I"/>
    <s v="mini50records"/>
    <s v="I - mini50records"/>
    <x v="2003"/>
    <x v="0"/>
    <s v="Lottery"/>
    <x v="1"/>
    <b v="0"/>
    <n v="950"/>
    <x v="1"/>
  </r>
  <r>
    <s v="L-400-0400"/>
    <s v="RBS Current Account (Lottery)"/>
    <s v="11"/>
    <s v="AP-PY"/>
    <x v="145"/>
    <s v="000000007099"/>
    <n v="1539"/>
    <s v="5762-27"/>
    <n v="0"/>
    <n v="77000"/>
    <s v="ITHE026-Sonic-a: Cryptic"/>
    <n v="-77000"/>
    <n v="77000"/>
    <x v="1"/>
    <n v="77000"/>
    <s v="I"/>
    <s v="Sonic-a: Cryptic"/>
    <s v="I - Sonic-a: Cryptic"/>
    <x v="1142"/>
    <x v="0"/>
    <s v="Lottery"/>
    <x v="1"/>
    <b v="1"/>
    <n v="143000"/>
    <x v="0"/>
  </r>
  <r>
    <s v="L-400-0400"/>
    <s v="RBS Current Account (Lottery)"/>
    <s v="11"/>
    <s v="AP-PY"/>
    <x v="145"/>
    <s v="000000007100"/>
    <n v="1539"/>
    <s v="5762-28"/>
    <n v="0"/>
    <n v="2400"/>
    <s v="TYOU102-YouthLink Scotland"/>
    <n v="-2400"/>
    <n v="2400"/>
    <x v="1"/>
    <n v="2400"/>
    <s v="T"/>
    <s v="YouthLink Scotland"/>
    <s v="T - YouthLink Scotland"/>
    <x v="2004"/>
    <x v="0"/>
    <s v="Lottery"/>
    <x v="2"/>
    <b v="0"/>
    <n v="3900"/>
    <x v="1"/>
  </r>
  <r>
    <s v="L-400-0400"/>
    <s v="RBS Current Account (Lottery)"/>
    <s v="11"/>
    <s v="AR-PY"/>
    <x v="137"/>
    <s v="RBSSE2I05549712"/>
    <n v="1519"/>
    <s v="5745-1"/>
    <n v="1018.41"/>
    <n v="0"/>
    <s v="TSTI100-Stichting Freeway Custody"/>
    <n v="1018.41"/>
    <n v="1018.41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11"/>
    <s v="AR-PY"/>
    <x v="139"/>
    <s v="RBSDM2I17476400"/>
    <n v="1521"/>
    <s v="5747-1"/>
    <n v="6972.37"/>
    <n v="0"/>
    <s v="TFIN100-Fintage Collection Account"/>
    <n v="6972.37"/>
    <n v="6972.37"/>
    <x v="0"/>
    <n v="0"/>
    <s v="T"/>
    <s v="Fintage Collection Account"/>
    <s v="T - Fintage Collection Account"/>
    <x v="1512"/>
    <x v="0"/>
    <s v="Lottery"/>
    <x v="2"/>
    <b v="0"/>
    <n v="0"/>
    <x v="1"/>
  </r>
  <r>
    <s v="L-400-0400"/>
    <s v="RBS Current Account (Lottery)"/>
    <s v="11"/>
    <s v="AR-PY"/>
    <x v="149"/>
    <s v="RBS55CI31117631"/>
    <n v="1528"/>
    <s v="5753-1"/>
    <n v="3700570.08"/>
    <n v="0"/>
    <s v="TNAT100-National Lottery Distribution Fund"/>
    <n v="3700570.08"/>
    <n v="3700570.08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11"/>
    <s v="AR-PY"/>
    <x v="192"/>
    <s v="61174706423313000N"/>
    <n v="1536"/>
    <s v="5763-1"/>
    <n v="64853.69"/>
    <n v="0"/>
    <s v="TSTI100-Stichting Freeway Custody"/>
    <n v="64853.69"/>
    <n v="64853.69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11"/>
    <s v="AR-PY"/>
    <x v="193"/>
    <s v="UNIVERSITY OF STIR"/>
    <n v="1543"/>
    <s v="5769-1"/>
    <n v="2596.34"/>
    <n v="0"/>
    <s v="TUNI100-University of Stirling"/>
    <n v="2596.34"/>
    <n v="2596.34"/>
    <x v="0"/>
    <n v="0"/>
    <s v="T"/>
    <s v="University of Stirling"/>
    <s v="T - University of Stirling"/>
    <x v="2005"/>
    <x v="0"/>
    <s v="Lottery"/>
    <x v="2"/>
    <b v="0"/>
    <n v="0"/>
    <x v="1"/>
  </r>
  <r>
    <s v="L-400-0400"/>
    <s v="RBS Current Account (Lottery)"/>
    <s v="11"/>
    <s v="AR-PY"/>
    <x v="140"/>
    <s v="RBSSE2I05560922"/>
    <n v="1547"/>
    <s v="5773-1"/>
    <n v="838.94"/>
    <n v="0"/>
    <s v="TSTI100-Stichting Freeway Custody"/>
    <n v="838.94"/>
    <n v="838.94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11"/>
    <s v="AR-PY"/>
    <x v="146"/>
    <s v="RBSSE2I05587140"/>
    <n v="1548"/>
    <s v="5774-1"/>
    <n v="13122.33"/>
    <n v="0"/>
    <s v="TSTI100-Stichting Freeway Custody"/>
    <n v="13122.33"/>
    <n v="13122.33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11"/>
    <s v="AR-PY"/>
    <x v="145"/>
    <s v="05131648121174000N"/>
    <n v="1549"/>
    <s v="5775-1"/>
    <n v="1"/>
    <n v="0"/>
    <s v="TNAT100-National Lottery Distribution Fund"/>
    <n v="1"/>
    <n v="1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11"/>
    <s v="BK-EN"/>
    <x v="138"/>
    <m/>
    <n v="1506"/>
    <s v="5731-1"/>
    <n v="0"/>
    <n v="3.5"/>
    <m/>
    <n v="-3.5"/>
    <n v="3.5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11"/>
    <s v="BK-EN"/>
    <x v="143"/>
    <m/>
    <n v="1532"/>
    <s v="5758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11"/>
    <s v="BK-EN"/>
    <x v="146"/>
    <m/>
    <n v="1540"/>
    <s v="5766-1"/>
    <n v="0.44"/>
    <n v="0"/>
    <m/>
    <n v="0.44"/>
    <n v="0.44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12"/>
    <s v="AP-PY"/>
    <x v="151"/>
    <s v="000000007101"/>
    <n v="1541"/>
    <s v="5767-26"/>
    <n v="0"/>
    <n v="30000"/>
    <s v="G100021-Joan Lopez-Cleville"/>
    <n v="-30000"/>
    <n v="30000"/>
    <x v="1"/>
    <n v="30000"/>
    <s v="G"/>
    <s v="Joan Lopez-Cleville"/>
    <s v="G - Joan Lopez-Cleville"/>
    <x v="1332"/>
    <x v="0"/>
    <s v="Lottery"/>
    <x v="1"/>
    <b v="1"/>
    <n v="43997"/>
    <x v="0"/>
  </r>
  <r>
    <s v="L-400-0400"/>
    <s v="RBS Current Account (Lottery)"/>
    <s v="12"/>
    <s v="AP-PY"/>
    <x v="151"/>
    <s v="000000007102"/>
    <n v="1541"/>
    <s v="5767-27"/>
    <n v="0"/>
    <n v="1374"/>
    <s v="G100032-Sally-Ann Provan"/>
    <n v="-1374"/>
    <n v="1374"/>
    <x v="1"/>
    <n v="1374"/>
    <s v="G"/>
    <s v="Sally-Ann Provan"/>
    <s v="G - Sally-Ann Provan"/>
    <x v="2006"/>
    <x v="0"/>
    <s v="Lottery"/>
    <x v="1"/>
    <b v="0"/>
    <n v="1374"/>
    <x v="1"/>
  </r>
  <r>
    <s v="L-400-0400"/>
    <s v="RBS Current Account (Lottery)"/>
    <s v="12"/>
    <s v="AP-PY"/>
    <x v="151"/>
    <s v="000000007103"/>
    <n v="1541"/>
    <s v="5767-28"/>
    <n v="0"/>
    <n v="18000"/>
    <s v="G100072-Glasgow International Jazz Festival Limited"/>
    <n v="-18000"/>
    <n v="18000"/>
    <x v="1"/>
    <n v="18000"/>
    <s v="G"/>
    <s v="Glasgow International Jazz Festival Limited"/>
    <s v="G - Glasgow International Jazz Festival Limited"/>
    <x v="1700"/>
    <x v="0"/>
    <s v="Lottery"/>
    <x v="1"/>
    <b v="0"/>
    <n v="28050"/>
    <x v="0"/>
  </r>
  <r>
    <s v="L-400-0400"/>
    <s v="RBS Current Account (Lottery)"/>
    <s v="12"/>
    <s v="AP-PY"/>
    <x v="151"/>
    <s v="000000007104"/>
    <n v="1541"/>
    <s v="5767-29"/>
    <n v="0"/>
    <n v="1725"/>
    <s v="G100106-Whirlybird Theatre Company"/>
    <n v="-1725"/>
    <n v="1725"/>
    <x v="1"/>
    <n v="1725"/>
    <s v="G"/>
    <s v="Whirlybird Theatre Company"/>
    <s v="G - Whirlybird Theatre Company"/>
    <x v="2007"/>
    <x v="0"/>
    <s v="Lottery"/>
    <x v="1"/>
    <b v="0"/>
    <n v="1725"/>
    <x v="1"/>
  </r>
  <r>
    <s v="L-400-0400"/>
    <s v="RBS Current Account (Lottery)"/>
    <s v="12"/>
    <s v="AP-PY"/>
    <x v="151"/>
    <s v="000000007105"/>
    <n v="1541"/>
    <s v="5767-30"/>
    <n v="0"/>
    <n v="8250"/>
    <s v="G100226-Boswell Book Festival"/>
    <n v="-8250"/>
    <n v="8250"/>
    <x v="1"/>
    <n v="8250"/>
    <s v="G"/>
    <s v="Boswell Book Festival"/>
    <s v="G - Boswell Book Festival"/>
    <x v="1016"/>
    <x v="0"/>
    <s v="Lottery"/>
    <x v="1"/>
    <b v="0"/>
    <n v="23250"/>
    <x v="1"/>
  </r>
  <r>
    <s v="L-400-0400"/>
    <s v="RBS Current Account (Lottery)"/>
    <s v="12"/>
    <s v="AP-PY"/>
    <x v="151"/>
    <s v="000000007106"/>
    <n v="1541"/>
    <s v="5767-31"/>
    <n v="0"/>
    <n v="3744"/>
    <s v="G100353-Al Seed"/>
    <n v="-3744"/>
    <n v="3744"/>
    <x v="1"/>
    <n v="3744"/>
    <s v="G"/>
    <s v="Al Seed"/>
    <s v="G - Al Seed"/>
    <x v="1373"/>
    <x v="0"/>
    <s v="Lottery"/>
    <x v="1"/>
    <b v="0"/>
    <n v="18494"/>
    <x v="1"/>
  </r>
  <r>
    <s v="L-400-0400"/>
    <s v="RBS Current Account (Lottery)"/>
    <s v="12"/>
    <s v="AP-PY"/>
    <x v="151"/>
    <s v="000000007107"/>
    <n v="1541"/>
    <s v="5767-32"/>
    <n v="0"/>
    <n v="3750"/>
    <s v="G100429-Collect Scotland CIC"/>
    <n v="-3750"/>
    <n v="3750"/>
    <x v="1"/>
    <n v="3750"/>
    <s v="G"/>
    <s v="Collect Scotland CIC"/>
    <s v="G - Collect Scotland CIC"/>
    <x v="1516"/>
    <x v="0"/>
    <s v="Lottery"/>
    <x v="1"/>
    <b v="0"/>
    <n v="15000"/>
    <x v="1"/>
  </r>
  <r>
    <s v="L-400-0400"/>
    <s v="RBS Current Account (Lottery)"/>
    <s v="12"/>
    <s v="AP-PY"/>
    <x v="151"/>
    <s v="000000007108"/>
    <n v="1541"/>
    <s v="5767-33"/>
    <n v="0"/>
    <n v="5250"/>
    <s v="G100437-NHS Greater Glasgow and Clyde - Community Health Par"/>
    <n v="-5250"/>
    <n v="5250"/>
    <x v="1"/>
    <n v="5250"/>
    <s v="G"/>
    <s v="NHS Greater Glasgow and Clyde - Community Health Par"/>
    <s v="G - NHS Greater Glasgow and Clyde - Community Health Par"/>
    <x v="1534"/>
    <x v="0"/>
    <s v="Lottery"/>
    <x v="1"/>
    <b v="0"/>
    <n v="24012.379999999997"/>
    <x v="1"/>
  </r>
  <r>
    <s v="L-400-0400"/>
    <s v="RBS Current Account (Lottery)"/>
    <s v="12"/>
    <s v="AP-PY"/>
    <x v="151"/>
    <s v="000000007109"/>
    <n v="1541"/>
    <s v="5767-34"/>
    <n v="0"/>
    <n v="2500"/>
    <s v="G100580-Firebrand Theatre Company"/>
    <n v="-2500"/>
    <n v="2500"/>
    <x v="1"/>
    <n v="2500"/>
    <s v="G"/>
    <s v="Firebrand Theatre Company"/>
    <s v="G - Firebrand Theatre Company"/>
    <x v="1796"/>
    <x v="0"/>
    <s v="Lottery"/>
    <x v="1"/>
    <b v="0"/>
    <n v="10000"/>
    <x v="1"/>
  </r>
  <r>
    <s v="L-400-0400"/>
    <s v="RBS Current Account (Lottery)"/>
    <s v="12"/>
    <s v="AP-PY"/>
    <x v="151"/>
    <s v="000000007110"/>
    <n v="1541"/>
    <s v="5767-35"/>
    <n v="0"/>
    <n v="22500"/>
    <s v="G100667-Jacqueline Donachie"/>
    <n v="-22500"/>
    <n v="22500"/>
    <x v="1"/>
    <n v="22500"/>
    <s v="G"/>
    <s v="Jacqueline Donachie"/>
    <s v="G - Jacqueline Donachie"/>
    <x v="2008"/>
    <x v="0"/>
    <s v="Lottery"/>
    <x v="1"/>
    <b v="0"/>
    <n v="22500"/>
    <x v="1"/>
  </r>
  <r>
    <s v="L-400-0400"/>
    <s v="RBS Current Account (Lottery)"/>
    <s v="12"/>
    <s v="AP-PY"/>
    <x v="151"/>
    <s v="000000007111"/>
    <n v="1541"/>
    <s v="5767-36"/>
    <n v="0"/>
    <n v="33750"/>
    <s v="G100668-Cupar Arts"/>
    <n v="-33750"/>
    <n v="33750"/>
    <x v="1"/>
    <n v="33750"/>
    <s v="G"/>
    <s v="Cupar Arts"/>
    <s v="G - Cupar Arts"/>
    <x v="2009"/>
    <x v="0"/>
    <s v="Lottery"/>
    <x v="1"/>
    <b v="1"/>
    <n v="33750"/>
    <x v="0"/>
  </r>
  <r>
    <s v="L-400-0400"/>
    <s v="RBS Current Account (Lottery)"/>
    <s v="12"/>
    <s v="AP-PY"/>
    <x v="151"/>
    <s v="000000007112"/>
    <n v="1541"/>
    <s v="5767-37"/>
    <n v="0"/>
    <n v="37356"/>
    <s v="G100669-Little Sparta Trust"/>
    <n v="-37356"/>
    <n v="37356"/>
    <x v="1"/>
    <n v="37356"/>
    <s v="G"/>
    <s v="Little Sparta Trust"/>
    <s v="G - Little Sparta Trust"/>
    <x v="2010"/>
    <x v="0"/>
    <s v="Lottery"/>
    <x v="1"/>
    <b v="1"/>
    <n v="37356"/>
    <x v="0"/>
  </r>
  <r>
    <s v="L-400-0400"/>
    <s v="RBS Current Account (Lottery)"/>
    <s v="12"/>
    <s v="AP-PY"/>
    <x v="151"/>
    <s v="000000007113"/>
    <n v="1541"/>
    <s v="5767-38"/>
    <n v="0"/>
    <n v="2250"/>
    <s v="G100670-Heather Lander"/>
    <n v="-2250"/>
    <n v="2250"/>
    <x v="1"/>
    <n v="2250"/>
    <s v="G"/>
    <s v="Heather Lander"/>
    <s v="G - Heather Lander"/>
    <x v="2011"/>
    <x v="0"/>
    <s v="Lottery"/>
    <x v="1"/>
    <b v="0"/>
    <n v="2250"/>
    <x v="1"/>
  </r>
  <r>
    <s v="L-400-0400"/>
    <s v="RBS Current Account (Lottery)"/>
    <s v="12"/>
    <s v="AP-PY"/>
    <x v="151"/>
    <s v="000000007114"/>
    <n v="1541"/>
    <s v="5767-39"/>
    <n v="0"/>
    <n v="30600"/>
    <s v="G100671-Glass Performance Ltd"/>
    <n v="-30600"/>
    <n v="30600"/>
    <x v="1"/>
    <n v="30600"/>
    <s v="G"/>
    <s v="Glass Performance Ltd"/>
    <s v="G - Glass Performance Ltd"/>
    <x v="2012"/>
    <x v="0"/>
    <s v="Lottery"/>
    <x v="1"/>
    <b v="1"/>
    <n v="30600"/>
    <x v="0"/>
  </r>
  <r>
    <s v="L-400-0400"/>
    <s v="RBS Current Account (Lottery)"/>
    <s v="12"/>
    <s v="AP-PY"/>
    <x v="151"/>
    <s v="000000007115"/>
    <n v="1541"/>
    <s v="5767-40"/>
    <n v="0"/>
    <n v="22500"/>
    <s v="G100672-International Association of Margaret Morris Movemen"/>
    <n v="-22500"/>
    <n v="22500"/>
    <x v="1"/>
    <n v="22500"/>
    <s v="G"/>
    <s v="International Association of Margaret Morris Movemen"/>
    <s v="G - International Association of Margaret Morris Movemen"/>
    <x v="2013"/>
    <x v="0"/>
    <s v="Lottery"/>
    <x v="1"/>
    <b v="0"/>
    <n v="22500"/>
    <x v="1"/>
  </r>
  <r>
    <s v="L-400-0400"/>
    <s v="RBS Current Account (Lottery)"/>
    <s v="12"/>
    <s v="AP-PY"/>
    <x v="151"/>
    <s v="000000007116"/>
    <n v="1541"/>
    <s v="5767-41"/>
    <n v="0"/>
    <n v="750"/>
    <s v="G100673-Wendy Stewart"/>
    <n v="-750"/>
    <n v="750"/>
    <x v="1"/>
    <n v="750"/>
    <s v="G"/>
    <s v="Wendy Stewart"/>
    <s v="G - Wendy Stewart"/>
    <x v="2014"/>
    <x v="0"/>
    <s v="Lottery"/>
    <x v="1"/>
    <b v="0"/>
    <n v="750"/>
    <x v="1"/>
  </r>
  <r>
    <s v="L-400-0400"/>
    <s v="RBS Current Account (Lottery)"/>
    <s v="12"/>
    <s v="AP-PY"/>
    <x v="151"/>
    <s v="000000007117"/>
    <n v="1541"/>
    <s v="5767-42"/>
    <n v="0"/>
    <n v="4500"/>
    <s v="G100674-Siobhan Miller"/>
    <n v="-4500"/>
    <n v="4500"/>
    <x v="1"/>
    <n v="4500"/>
    <s v="G"/>
    <s v="Siobhan Miller"/>
    <s v="G - Siobhan Miller"/>
    <x v="2015"/>
    <x v="0"/>
    <s v="Lottery"/>
    <x v="1"/>
    <b v="0"/>
    <n v="4500"/>
    <x v="1"/>
  </r>
  <r>
    <s v="L-400-0400"/>
    <s v="RBS Current Account (Lottery)"/>
    <s v="12"/>
    <s v="AP-PY"/>
    <x v="151"/>
    <s v="000000007118"/>
    <n v="1541"/>
    <s v="5767-43"/>
    <n v="0"/>
    <n v="3612"/>
    <s v="G100675-Morna Young"/>
    <n v="-3612"/>
    <n v="3612"/>
    <x v="1"/>
    <n v="3612"/>
    <s v="G"/>
    <s v="Morna Young"/>
    <s v="G - Morna Young"/>
    <x v="2016"/>
    <x v="0"/>
    <s v="Lottery"/>
    <x v="1"/>
    <b v="0"/>
    <n v="3612"/>
    <x v="1"/>
  </r>
  <r>
    <s v="L-400-0400"/>
    <s v="RBS Current Account (Lottery)"/>
    <s v="12"/>
    <s v="AP-PY"/>
    <x v="151"/>
    <s v="000000007119"/>
    <n v="1541"/>
    <s v="5767-44"/>
    <n v="0"/>
    <n v="3750"/>
    <s v="G100676-Ewan Gwyn MacPherson"/>
    <n v="-3750"/>
    <n v="3750"/>
    <x v="1"/>
    <n v="3750"/>
    <s v="G"/>
    <s v="Ewan Gwyn MacPherson"/>
    <s v="G - Ewan Gwyn MacPherson"/>
    <x v="2017"/>
    <x v="0"/>
    <s v="Lottery"/>
    <x v="1"/>
    <b v="0"/>
    <n v="3750"/>
    <x v="1"/>
  </r>
  <r>
    <s v="L-400-0400"/>
    <s v="RBS Current Account (Lottery)"/>
    <s v="12"/>
    <s v="AP-PY"/>
    <x v="151"/>
    <s v="000000007120"/>
    <n v="1541"/>
    <s v="5767-45"/>
    <n v="0"/>
    <n v="6000"/>
    <s v="G100677-Benjamin Seal"/>
    <n v="-6000"/>
    <n v="6000"/>
    <x v="1"/>
    <n v="6000"/>
    <s v="G"/>
    <s v="Benjamin Seal"/>
    <s v="G - Benjamin Seal"/>
    <x v="2018"/>
    <x v="0"/>
    <s v="Lottery"/>
    <x v="1"/>
    <b v="0"/>
    <n v="6000"/>
    <x v="1"/>
  </r>
  <r>
    <s v="L-400-0400"/>
    <s v="RBS Current Account (Lottery)"/>
    <s v="12"/>
    <s v="AP-PY"/>
    <x v="151"/>
    <s v="000000007121"/>
    <n v="1541"/>
    <s v="5767-46"/>
    <n v="0"/>
    <n v="3750"/>
    <s v="G100678-Katie Paterson &amp; Locus+"/>
    <n v="-3750"/>
    <n v="3750"/>
    <x v="1"/>
    <n v="3750"/>
    <s v="G"/>
    <s v="Katie Paterson &amp; Locus+"/>
    <s v="G - Katie Paterson &amp; Locus+"/>
    <x v="2019"/>
    <x v="0"/>
    <s v="Lottery"/>
    <x v="1"/>
    <b v="0"/>
    <n v="3750"/>
    <x v="1"/>
  </r>
  <r>
    <s v="L-400-0400"/>
    <s v="RBS Current Account (Lottery)"/>
    <s v="12"/>
    <s v="AP-PY"/>
    <x v="151"/>
    <s v="000000007122"/>
    <n v="1541"/>
    <s v="5767-47"/>
    <n v="0"/>
    <n v="1110"/>
    <s v="G100679-Andante Chamber Choir"/>
    <n v="-1110"/>
    <n v="1110"/>
    <x v="1"/>
    <n v="1110"/>
    <s v="G"/>
    <s v="Andante Chamber Choir"/>
    <s v="G - Andante Chamber Choir"/>
    <x v="2020"/>
    <x v="0"/>
    <s v="Lottery"/>
    <x v="1"/>
    <b v="0"/>
    <n v="1110"/>
    <x v="1"/>
  </r>
  <r>
    <s v="L-400-0400"/>
    <s v="RBS Current Account (Lottery)"/>
    <s v="12"/>
    <s v="AP-PY"/>
    <x v="151"/>
    <s v="000000007123"/>
    <n v="1541"/>
    <s v="5767-48"/>
    <n v="0"/>
    <n v="5250"/>
    <s v="IOSC001-Oscar Films Limited"/>
    <n v="-5250"/>
    <n v="5250"/>
    <x v="1"/>
    <n v="5250"/>
    <s v="I"/>
    <s v="Oscar Films Limited"/>
    <s v="I - Oscar Films Limited"/>
    <x v="2021"/>
    <x v="0"/>
    <s v="Lottery"/>
    <x v="1"/>
    <b v="0"/>
    <n v="5250"/>
    <x v="1"/>
  </r>
  <r>
    <s v="L-400-0400"/>
    <s v="RBS Current Account (Lottery)"/>
    <s v="12"/>
    <s v="AP-PY"/>
    <x v="151"/>
    <s v="000000007124"/>
    <n v="1541"/>
    <s v="5767-49"/>
    <n v="0"/>
    <n v="2000"/>
    <s v="THID101-Hidden Giants Limited"/>
    <n v="-2000"/>
    <n v="2000"/>
    <x v="1"/>
    <n v="2000"/>
    <s v="T"/>
    <s v="Hidden Giants Limited"/>
    <s v="T - Hidden Giants Limited"/>
    <x v="2022"/>
    <x v="0"/>
    <s v="Lottery"/>
    <x v="2"/>
    <b v="0"/>
    <n v="2000"/>
    <x v="1"/>
  </r>
  <r>
    <s v="L-400-0400"/>
    <s v="RBS Current Account (Lottery)"/>
    <s v="12"/>
    <s v="AP-PY"/>
    <x v="151"/>
    <s v="000000007125"/>
    <n v="1541"/>
    <s v="5767-50"/>
    <n v="0"/>
    <n v="600"/>
    <s v="TTHE151-The Stove Network Ltd"/>
    <n v="-600"/>
    <n v="600"/>
    <x v="1"/>
    <n v="600"/>
    <s v="T"/>
    <s v="The Stove Network Ltd"/>
    <s v="T - The Stove Network Ltd"/>
    <x v="965"/>
    <x v="0"/>
    <s v="Lottery"/>
    <x v="2"/>
    <b v="0"/>
    <n v="1270"/>
    <x v="1"/>
  </r>
  <r>
    <s v="L-400-0400"/>
    <s v="RBS Current Account (Lottery)"/>
    <s v="12"/>
    <s v="AP-PY"/>
    <x v="153"/>
    <s v="000000007126"/>
    <n v="1554"/>
    <s v="5780-36"/>
    <n v="0"/>
    <n v="750"/>
    <s v="G100309-Jennifer R Wicks"/>
    <n v="-750"/>
    <n v="750"/>
    <x v="1"/>
    <n v="750"/>
    <s v="G"/>
    <s v="Jennifer R Wicks"/>
    <s v="G - Jennifer R Wicks"/>
    <x v="1287"/>
    <x v="0"/>
    <s v="Lottery"/>
    <x v="1"/>
    <b v="0"/>
    <n v="3000"/>
    <x v="1"/>
  </r>
  <r>
    <s v="L-400-0400"/>
    <s v="RBS Current Account (Lottery)"/>
    <s v="12"/>
    <s v="AP-PY"/>
    <x v="153"/>
    <s v="000000007127"/>
    <n v="1554"/>
    <s v="5780-37"/>
    <n v="0"/>
    <n v="4000"/>
    <s v="G100315-Glasgow Life"/>
    <n v="-4000"/>
    <n v="4000"/>
    <x v="1"/>
    <n v="4000"/>
    <s v="G"/>
    <s v="Glasgow Life"/>
    <s v="G - Glasgow Life"/>
    <x v="1293"/>
    <x v="0"/>
    <s v="Lottery"/>
    <x v="1"/>
    <b v="0"/>
    <n v="114000"/>
    <x v="0"/>
  </r>
  <r>
    <s v="L-400-0400"/>
    <s v="RBS Current Account (Lottery)"/>
    <s v="12"/>
    <s v="AP-PY"/>
    <x v="153"/>
    <s v="000000007128"/>
    <n v="1554"/>
    <s v="5780-38"/>
    <n v="0"/>
    <n v="2892"/>
    <s v="G100350-Julia Taudevin"/>
    <n v="-2892"/>
    <n v="2892"/>
    <x v="1"/>
    <n v="2892"/>
    <s v="G"/>
    <s v="Julia Taudevin"/>
    <s v="G - Julia Taudevin"/>
    <x v="1370"/>
    <x v="0"/>
    <s v="Lottery"/>
    <x v="1"/>
    <b v="0"/>
    <n v="14570"/>
    <x v="1"/>
  </r>
  <r>
    <s v="L-400-0400"/>
    <s v="RBS Current Account (Lottery)"/>
    <s v="12"/>
    <s v="AP-PY"/>
    <x v="153"/>
    <s v="000000007129"/>
    <n v="1554"/>
    <s v="5780-39"/>
    <n v="0"/>
    <n v="10000"/>
    <s v="G100377-Once Were Farmers Ltd"/>
    <n v="-10000"/>
    <n v="10000"/>
    <x v="1"/>
    <n v="10000"/>
    <s v="G"/>
    <s v="Once Were Farmers Ltd"/>
    <s v="G - Once Were Farmers Ltd"/>
    <x v="1432"/>
    <x v="0"/>
    <s v="Lottery"/>
    <x v="1"/>
    <b v="0"/>
    <n v="12719"/>
    <x v="1"/>
  </r>
  <r>
    <s v="L-400-0400"/>
    <s v="RBS Current Account (Lottery)"/>
    <s v="12"/>
    <s v="AP-PY"/>
    <x v="153"/>
    <s v="000000007130"/>
    <n v="1554"/>
    <s v="5780-40"/>
    <n v="0"/>
    <n v="750"/>
    <s v="G100385-Fanny Lam Christie"/>
    <n v="-750"/>
    <n v="750"/>
    <x v="1"/>
    <n v="750"/>
    <s v="G"/>
    <s v="Fanny Lam Christie"/>
    <s v="G - Fanny Lam Christie"/>
    <x v="1440"/>
    <x v="0"/>
    <s v="Lottery"/>
    <x v="1"/>
    <b v="0"/>
    <n v="3000"/>
    <x v="1"/>
  </r>
  <r>
    <s v="L-400-0400"/>
    <s v="RBS Current Account (Lottery)"/>
    <s v="12"/>
    <s v="AP-PY"/>
    <x v="153"/>
    <s v="000000007131"/>
    <n v="1554"/>
    <s v="5780-41"/>
    <n v="0"/>
    <n v="3000"/>
    <s v="G100418-Traquair Enterprises"/>
    <n v="-3000"/>
    <n v="3000"/>
    <x v="1"/>
    <n v="3000"/>
    <s v="G"/>
    <s v="Traquair Enterprises"/>
    <s v="G - Traquair Enterprises"/>
    <x v="1492"/>
    <x v="0"/>
    <s v="Lottery"/>
    <x v="1"/>
    <b v="0"/>
    <n v="12000"/>
    <x v="1"/>
  </r>
  <r>
    <s v="L-400-0400"/>
    <s v="RBS Current Account (Lottery)"/>
    <s v="12"/>
    <s v="AP-PY"/>
    <x v="153"/>
    <s v="000000007132"/>
    <n v="1554"/>
    <s v="5780-42"/>
    <n v="0"/>
    <n v="2066.27"/>
    <s v="G100460-Nick Turner"/>
    <n v="-2066.27"/>
    <n v="2066.27"/>
    <x v="1"/>
    <n v="2066.27"/>
    <s v="G"/>
    <s v="Nick Turner"/>
    <s v="G - Nick Turner"/>
    <x v="1571"/>
    <x v="0"/>
    <s v="Lottery"/>
    <x v="1"/>
    <b v="0"/>
    <n v="9154.27"/>
    <x v="1"/>
  </r>
  <r>
    <s v="L-400-0400"/>
    <s v="RBS Current Account (Lottery)"/>
    <s v="12"/>
    <s v="AP-PY"/>
    <x v="153"/>
    <s v="000000007133"/>
    <n v="1554"/>
    <s v="5780-43"/>
    <n v="0"/>
    <n v="6250"/>
    <s v="G100495-Falkirk Community Trust"/>
    <n v="-6250"/>
    <n v="6250"/>
    <x v="1"/>
    <n v="6250"/>
    <s v="G"/>
    <s v="Falkirk Community Trust"/>
    <s v="G - Falkirk Community Trust"/>
    <x v="1648"/>
    <x v="0"/>
    <s v="Lottery"/>
    <x v="1"/>
    <b v="0"/>
    <n v="84955"/>
    <x v="0"/>
  </r>
  <r>
    <s v="L-400-0400"/>
    <s v="RBS Current Account (Lottery)"/>
    <s v="12"/>
    <s v="AP-PY"/>
    <x v="153"/>
    <s v="000000007134"/>
    <n v="1554"/>
    <s v="5780-44"/>
    <n v="0"/>
    <n v="18750"/>
    <s v="G100505-Aros (Isle of Skye) Ltd"/>
    <n v="-18750"/>
    <n v="18750"/>
    <x v="1"/>
    <n v="18750"/>
    <s v="G"/>
    <s v="Aros (Isle of Skye) Ltd"/>
    <s v="G - Aros (Isle of Skye) Ltd"/>
    <x v="1074"/>
    <x v="0"/>
    <s v="Lottery"/>
    <x v="1"/>
    <b v="0"/>
    <n v="195000"/>
    <x v="0"/>
  </r>
  <r>
    <s v="L-400-0400"/>
    <s v="RBS Current Account (Lottery)"/>
    <s v="12"/>
    <s v="AP-PY"/>
    <x v="153"/>
    <s v="000000007135"/>
    <n v="1554"/>
    <s v="5780-45"/>
    <n v="0"/>
    <n v="3375"/>
    <s v="G100518-Tromolo Productions Ltd"/>
    <n v="-3375"/>
    <n v="3375"/>
    <x v="1"/>
    <n v="3375"/>
    <s v="G"/>
    <s v="Tromolo Productions Ltd"/>
    <s v="G - Tromolo Productions Ltd"/>
    <x v="1701"/>
    <x v="0"/>
    <s v="Lottery"/>
    <x v="1"/>
    <b v="0"/>
    <n v="13500"/>
    <x v="1"/>
  </r>
  <r>
    <s v="L-400-0400"/>
    <s v="RBS Current Account (Lottery)"/>
    <s v="12"/>
    <s v="AP-PY"/>
    <x v="153"/>
    <s v="000000007136"/>
    <n v="1554"/>
    <s v="5780-46"/>
    <n v="0"/>
    <n v="28239"/>
    <s v="G100548-Claire Cunningham"/>
    <n v="-28239"/>
    <n v="28239"/>
    <x v="1"/>
    <n v="28239"/>
    <s v="G"/>
    <s v="Claire Cunningham"/>
    <s v="G - Claire Cunningham"/>
    <x v="1756"/>
    <x v="0"/>
    <s v="Lottery"/>
    <x v="1"/>
    <b v="1"/>
    <n v="60199"/>
    <x v="0"/>
  </r>
  <r>
    <s v="L-400-0400"/>
    <s v="RBS Current Account (Lottery)"/>
    <s v="12"/>
    <s v="AP-PY"/>
    <x v="153"/>
    <s v="000000007137"/>
    <n v="1554"/>
    <s v="5780-47"/>
    <n v="0"/>
    <n v="6000"/>
    <s v="G100554-Generator Projects"/>
    <n v="-6000"/>
    <n v="6000"/>
    <x v="1"/>
    <n v="6000"/>
    <s v="G"/>
    <s v="Generator Projects"/>
    <s v="G - Generator Projects"/>
    <x v="1763"/>
    <x v="0"/>
    <s v="Lottery"/>
    <x v="1"/>
    <b v="0"/>
    <n v="15375"/>
    <x v="1"/>
  </r>
  <r>
    <s v="L-400-0400"/>
    <s v="RBS Current Account (Lottery)"/>
    <s v="12"/>
    <s v="AP-PY"/>
    <x v="153"/>
    <s v="000000007138"/>
    <n v="1554"/>
    <s v="5780-48"/>
    <n v="0"/>
    <n v="250"/>
    <s v="G100559-Marion Ferguson"/>
    <n v="-250"/>
    <n v="250"/>
    <x v="1"/>
    <n v="250"/>
    <s v="G"/>
    <s v="Marion Ferguson"/>
    <s v="G - Marion Ferguson"/>
    <x v="1771"/>
    <x v="0"/>
    <s v="Lottery"/>
    <x v="1"/>
    <b v="0"/>
    <n v="1000"/>
    <x v="1"/>
  </r>
  <r>
    <s v="L-400-0400"/>
    <s v="RBS Current Account (Lottery)"/>
    <s v="12"/>
    <s v="AP-PY"/>
    <x v="153"/>
    <s v="000000007139"/>
    <n v="1554"/>
    <s v="5780-49"/>
    <n v="0"/>
    <n v="32372"/>
    <s v="G100680-Red Bridge Arts cic"/>
    <n v="-32372"/>
    <n v="32372"/>
    <x v="1"/>
    <n v="32372"/>
    <s v="G"/>
    <s v="Red Bridge Arts cic"/>
    <s v="G - Red Bridge Arts cic"/>
    <x v="952"/>
    <x v="0"/>
    <s v="Lottery"/>
    <x v="1"/>
    <b v="1"/>
    <n v="41372"/>
    <x v="0"/>
  </r>
  <r>
    <s v="L-400-0400"/>
    <s v="RBS Current Account (Lottery)"/>
    <s v="12"/>
    <s v="AP-PY"/>
    <x v="153"/>
    <s v="000000007140"/>
    <n v="1554"/>
    <s v="5780-50"/>
    <n v="0"/>
    <n v="15000"/>
    <s v="G100682-UNESCO City of Design Dundee"/>
    <n v="-15000"/>
    <n v="15000"/>
    <x v="1"/>
    <n v="15000"/>
    <s v="G"/>
    <s v="UNESCO City of Design Dundee"/>
    <s v="G - UNESCO City of Design Dundee"/>
    <x v="2023"/>
    <x v="0"/>
    <s v="Lottery"/>
    <x v="1"/>
    <b v="0"/>
    <n v="15000"/>
    <x v="1"/>
  </r>
  <r>
    <s v="L-400-0400"/>
    <s v="RBS Current Account (Lottery)"/>
    <s v="12"/>
    <s v="AP-PY"/>
    <x v="153"/>
    <s v="000000007141"/>
    <n v="1554"/>
    <s v="5780-51"/>
    <n v="0"/>
    <n v="7500"/>
    <s v="G100683-Fiona Soe Paing"/>
    <n v="-7500"/>
    <n v="7500"/>
    <x v="1"/>
    <n v="7500"/>
    <s v="G"/>
    <s v="Fiona Soe Paing"/>
    <s v="G - Fiona Soe Paing"/>
    <x v="2024"/>
    <x v="0"/>
    <s v="Lottery"/>
    <x v="1"/>
    <b v="0"/>
    <n v="7500"/>
    <x v="1"/>
  </r>
  <r>
    <s v="L-400-0400"/>
    <s v="RBS Current Account (Lottery)"/>
    <s v="12"/>
    <s v="AP-PY"/>
    <x v="153"/>
    <s v="000000007142"/>
    <n v="1554"/>
    <s v="5780-52"/>
    <n v="0"/>
    <n v="9000"/>
    <s v="G100684-WMIB Productions Ltd"/>
    <n v="-9000"/>
    <n v="9000"/>
    <x v="1"/>
    <n v="9000"/>
    <s v="G"/>
    <s v="WMIB Productions Ltd"/>
    <s v="G - WMIB Productions Ltd"/>
    <x v="2025"/>
    <x v="0"/>
    <s v="Lottery"/>
    <x v="1"/>
    <b v="0"/>
    <n v="9000"/>
    <x v="1"/>
  </r>
  <r>
    <s v="L-400-0400"/>
    <s v="RBS Current Account (Lottery)"/>
    <s v="12"/>
    <s v="AP-PY"/>
    <x v="153"/>
    <s v="000000007143"/>
    <n v="1554"/>
    <s v="5780-53"/>
    <n v="0"/>
    <n v="1830"/>
    <s v="G100685-Frances Higson"/>
    <n v="-1830"/>
    <n v="1830"/>
    <x v="1"/>
    <n v="1830"/>
    <s v="G"/>
    <s v="Frances Higson"/>
    <s v="G - Frances Higson"/>
    <x v="2026"/>
    <x v="0"/>
    <s v="Lottery"/>
    <x v="1"/>
    <b v="0"/>
    <n v="1830"/>
    <x v="1"/>
  </r>
  <r>
    <s v="L-400-0400"/>
    <s v="RBS Current Account (Lottery)"/>
    <s v="12"/>
    <s v="AP-PY"/>
    <x v="153"/>
    <s v="000000007144"/>
    <n v="1554"/>
    <s v="5780-54"/>
    <n v="0"/>
    <n v="22500"/>
    <s v="G100686-Ishbel McFarlane"/>
    <n v="-22500"/>
    <n v="22500"/>
    <x v="1"/>
    <n v="22500"/>
    <s v="G"/>
    <s v="Ishbel McFarlane"/>
    <s v="G - Ishbel McFarlane"/>
    <x v="2027"/>
    <x v="0"/>
    <s v="Lottery"/>
    <x v="1"/>
    <b v="0"/>
    <n v="22500"/>
    <x v="1"/>
  </r>
  <r>
    <s v="L-400-0400"/>
    <s v="RBS Current Account (Lottery)"/>
    <s v="12"/>
    <s v="AP-PY"/>
    <x v="153"/>
    <s v="000000007145"/>
    <n v="1554"/>
    <s v="5780-55"/>
    <n v="0"/>
    <n v="750"/>
    <s v="IABE002-Aberdeen City Council"/>
    <n v="-750"/>
    <n v="750"/>
    <x v="1"/>
    <n v="750"/>
    <s v="I"/>
    <s v="Aberdeen City Council"/>
    <s v="I - Aberdeen City Council"/>
    <x v="811"/>
    <x v="0"/>
    <s v="Lottery"/>
    <x v="1"/>
    <b v="0"/>
    <n v="220414"/>
    <x v="0"/>
  </r>
  <r>
    <s v="L-400-0400"/>
    <s v="RBS Current Account (Lottery)"/>
    <s v="12"/>
    <s v="AP-PY"/>
    <x v="153"/>
    <s v="000000007146"/>
    <n v="1554"/>
    <s v="5780-56"/>
    <n v="0"/>
    <n v="300"/>
    <s v="IABE010-Aberdeen City Council  (Visual Art &amp; Crafts)"/>
    <n v="-300"/>
    <n v="300"/>
    <x v="1"/>
    <n v="300"/>
    <s v="I"/>
    <s v="Aberdeen City Council (Visual Art &amp; Crafts)"/>
    <s v="I - Aberdeen City Council (Visual Art &amp; Crafts)"/>
    <x v="811"/>
    <x v="0"/>
    <s v="Lottery"/>
    <x v="1"/>
    <b v="0"/>
    <n v="220414"/>
    <x v="0"/>
  </r>
  <r>
    <s v="L-400-0400"/>
    <s v="RBS Current Account (Lottery)"/>
    <s v="12"/>
    <s v="AP-PY"/>
    <x v="153"/>
    <s v="000000007147"/>
    <n v="1554"/>
    <s v="5780-57"/>
    <n v="0"/>
    <n v="375"/>
    <s v="IARP002-Arpeggio Pictures"/>
    <n v="-375"/>
    <n v="375"/>
    <x v="1"/>
    <n v="375"/>
    <s v="I"/>
    <s v="Arpeggio Pictures"/>
    <s v="I - Arpeggio Pictures"/>
    <x v="1955"/>
    <x v="0"/>
    <s v="Lottery"/>
    <x v="1"/>
    <b v="0"/>
    <n v="1500"/>
    <x v="1"/>
  </r>
  <r>
    <s v="L-400-0400"/>
    <s v="RBS Current Account (Lottery)"/>
    <s v="12"/>
    <s v="AP-PY"/>
    <x v="153"/>
    <s v="000000007148"/>
    <n v="1554"/>
    <s v="5780-58"/>
    <n v="0"/>
    <n v="13534.25"/>
    <s v="IDUN006-Dunoon Burgh Hall Trust"/>
    <n v="-13534.25"/>
    <n v="13534.25"/>
    <x v="1"/>
    <n v="13534.25"/>
    <s v="I"/>
    <s v="Dunoon Burgh Hall Trust"/>
    <s v="I - Dunoon Burgh Hall Trust"/>
    <x v="1400"/>
    <x v="0"/>
    <s v="Lottery"/>
    <x v="1"/>
    <b v="0"/>
    <n v="165172.25"/>
    <x v="0"/>
  </r>
  <r>
    <s v="L-400-0400"/>
    <s v="RBS Current Account (Lottery)"/>
    <s v="12"/>
    <s v="AP-PY"/>
    <x v="153"/>
    <s v="000000007149"/>
    <n v="1554"/>
    <s v="5780-59"/>
    <n v="0"/>
    <n v="4228"/>
    <s v="IGLA023-Glasgow Urban Sports (GUS) RaydaleDower/Toby Paterso"/>
    <n v="-4228"/>
    <n v="4228"/>
    <x v="1"/>
    <n v="4228"/>
    <s v="I"/>
    <s v="Glasgow Urban Sports (GUS) RaydaleDower/Toby Paterso"/>
    <s v="I - Glasgow Urban Sports (GUS) RaydaleDower/Toby Paterso"/>
    <x v="2028"/>
    <x v="0"/>
    <s v="Lottery"/>
    <x v="1"/>
    <b v="0"/>
    <n v="4228"/>
    <x v="1"/>
  </r>
  <r>
    <s v="L-400-0400"/>
    <s v="RBS Current Account (Lottery)"/>
    <s v="12"/>
    <s v="AP-PY"/>
    <x v="153"/>
    <s v="000000007150"/>
    <n v="1554"/>
    <s v="5780-60"/>
    <n v="0"/>
    <n v="3338"/>
    <s v="IHOP004-Hopscotch Films Ltd"/>
    <n v="-3338"/>
    <n v="3338"/>
    <x v="1"/>
    <n v="3338"/>
    <s v="I"/>
    <s v="Hopscotch Films Ltd"/>
    <s v="I - Hopscotch Films Ltd"/>
    <x v="1577"/>
    <x v="0"/>
    <s v="Lottery"/>
    <x v="1"/>
    <b v="0"/>
    <n v="107376"/>
    <x v="0"/>
  </r>
  <r>
    <s v="L-400-0400"/>
    <s v="RBS Current Account (Lottery)"/>
    <s v="12"/>
    <s v="AP-PY"/>
    <x v="153"/>
    <s v="000000007151"/>
    <n v="1554"/>
    <s v="5780-61"/>
    <n v="0"/>
    <n v="75000"/>
    <s v="IINV002-Inverclyde Council"/>
    <n v="-75000"/>
    <n v="75000"/>
    <x v="1"/>
    <n v="75000"/>
    <s v="I"/>
    <s v="Inverclyde Council"/>
    <s v="I - Inverclyde Council"/>
    <x v="561"/>
    <x v="0"/>
    <s v="Lottery"/>
    <x v="1"/>
    <b v="1"/>
    <n v="294512"/>
    <x v="0"/>
  </r>
  <r>
    <s v="L-400-0400"/>
    <s v="RBS Current Account (Lottery)"/>
    <s v="12"/>
    <s v="AP-PY"/>
    <x v="153"/>
    <s v="000000007152"/>
    <n v="1554"/>
    <s v="5780-62"/>
    <n v="0"/>
    <n v="11250"/>
    <s v="IMON004-Montrose Pictures Ltd"/>
    <n v="-11250"/>
    <n v="11250"/>
    <x v="1"/>
    <n v="11250"/>
    <s v="I"/>
    <s v="Montrose Pictures Ltd"/>
    <s v="I - Montrose Pictures Ltd"/>
    <x v="1093"/>
    <x v="0"/>
    <s v="Lottery"/>
    <x v="1"/>
    <b v="0"/>
    <n v="44625"/>
    <x v="0"/>
  </r>
  <r>
    <s v="L-400-0400"/>
    <s v="RBS Current Account (Lottery)"/>
    <s v="12"/>
    <s v="AP-PY"/>
    <x v="153"/>
    <s v="000000007153"/>
    <n v="1554"/>
    <s v="5780-63"/>
    <n v="0"/>
    <n v="10000"/>
    <s v="ISCO026-Scottish Poetry Library"/>
    <n v="-10000"/>
    <n v="10000"/>
    <x v="1"/>
    <n v="10000"/>
    <s v="I"/>
    <s v="Scottish Poetry Library"/>
    <s v="I - Scottish Poetry Library"/>
    <x v="1176"/>
    <x v="0"/>
    <s v="Lottery"/>
    <x v="1"/>
    <b v="0"/>
    <n v="129939"/>
    <x v="0"/>
  </r>
  <r>
    <s v="L-400-0400"/>
    <s v="RBS Current Account (Lottery)"/>
    <s v="12"/>
    <s v="AP-PY"/>
    <x v="153"/>
    <s v="000000007154"/>
    <n v="1554"/>
    <s v="5780-64"/>
    <n v="0"/>
    <n v="27016"/>
    <s v="ISCO075-Scottish Borders Council"/>
    <n v="-27016"/>
    <n v="27016"/>
    <x v="1"/>
    <n v="27016"/>
    <s v="I"/>
    <s v="Scottish Borders Council"/>
    <s v="I - Scottish Borders Council"/>
    <x v="435"/>
    <x v="0"/>
    <s v="Lottery"/>
    <x v="1"/>
    <b v="1"/>
    <n v="342359.46"/>
    <x v="0"/>
  </r>
  <r>
    <s v="L-400-0400"/>
    <s v="RBS Current Account (Lottery)"/>
    <s v="12"/>
    <s v="AP-PY"/>
    <x v="153"/>
    <s v="000000007155"/>
    <n v="1554"/>
    <s v="5780-65"/>
    <n v="0"/>
    <n v="16040"/>
    <s v="IYOU003-Young Films Ltd"/>
    <n v="-16040"/>
    <n v="16040"/>
    <x v="1"/>
    <n v="16040"/>
    <s v="I"/>
    <s v="Young Films Ltd"/>
    <s v="I - Young Films Ltd"/>
    <x v="1037"/>
    <x v="0"/>
    <s v="Lottery"/>
    <x v="1"/>
    <b v="0"/>
    <n v="373203"/>
    <x v="0"/>
  </r>
  <r>
    <s v="L-400-0400"/>
    <s v="RBS Current Account (Lottery)"/>
    <s v="12"/>
    <s v="AP-PY"/>
    <x v="153"/>
    <s v="000000007156"/>
    <n v="1554"/>
    <s v="5780-66"/>
    <n v="0"/>
    <n v="1533.64"/>
    <s v="TBIG102-The Big Lottery Fund  (Overheads)"/>
    <n v="-1533.64"/>
    <n v="1533.64"/>
    <x v="1"/>
    <n v="1533.64"/>
    <s v="T"/>
    <s v="The Big Lottery Fund (Overheads)"/>
    <s v="T - The Big Lottery Fund (Overheads)"/>
    <x v="1073"/>
    <x v="28"/>
    <s v="Lottery"/>
    <x v="2"/>
    <b v="0"/>
    <n v="31956.649999999998"/>
    <x v="0"/>
  </r>
  <r>
    <s v="L-400-0400"/>
    <s v="RBS Current Account (Lottery)"/>
    <s v="12"/>
    <s v="AP-PY"/>
    <x v="153"/>
    <s v="000000007157"/>
    <n v="1554"/>
    <s v="5780-67"/>
    <n v="0"/>
    <n v="150"/>
    <s v="TDEB100-Debbie Watson"/>
    <n v="-150"/>
    <n v="150"/>
    <x v="1"/>
    <n v="150"/>
    <s v="T"/>
    <s v="Debbie Watson"/>
    <s v="T - Debbie Watson"/>
    <x v="2029"/>
    <x v="0"/>
    <s v="Lottery"/>
    <x v="2"/>
    <b v="0"/>
    <n v="150"/>
    <x v="1"/>
  </r>
  <r>
    <s v="L-400-0400"/>
    <s v="RBS Current Account (Lottery)"/>
    <s v="12"/>
    <s v="AP-PY"/>
    <x v="153"/>
    <s v="000000007158"/>
    <n v="1554"/>
    <s v="5780-68"/>
    <n v="0"/>
    <n v="1380"/>
    <s v="TPIN101-Pinsent Masons LLP"/>
    <n v="-1380"/>
    <n v="1380"/>
    <x v="1"/>
    <n v="1380"/>
    <s v="T"/>
    <s v="Pinsent Masons LLP"/>
    <s v="T - Pinsent Masons LLP"/>
    <x v="1145"/>
    <x v="24"/>
    <s v="Lottery"/>
    <x v="2"/>
    <b v="0"/>
    <n v="122180.4"/>
    <x v="0"/>
  </r>
  <r>
    <s v="L-400-0400"/>
    <s v="RBS Current Account (Lottery)"/>
    <s v="12"/>
    <s v="AP-PY"/>
    <x v="153"/>
    <s v="000000007159"/>
    <n v="1554"/>
    <s v="5780-69"/>
    <n v="0"/>
    <n v="6000"/>
    <s v="TTRI101-Trinity Mirror Publishing Ltd"/>
    <n v="-6000"/>
    <n v="6000"/>
    <x v="1"/>
    <n v="6000"/>
    <s v="T"/>
    <s v="Trinity Mirror Publishing Ltd"/>
    <s v="T - Trinity Mirror Publishing Ltd"/>
    <x v="1305"/>
    <x v="0"/>
    <s v="Lottery"/>
    <x v="2"/>
    <b v="0"/>
    <n v="14000"/>
    <x v="1"/>
  </r>
  <r>
    <s v="L-400-0400"/>
    <s v="RBS Current Account (Lottery)"/>
    <s v="12"/>
    <s v="AP-PY"/>
    <x v="153"/>
    <s v="000000007160"/>
    <n v="1554"/>
    <s v="5780-70"/>
    <n v="0"/>
    <n v="4220.88"/>
    <s v="TWIG100-Wiggin LLP"/>
    <n v="-4220.88"/>
    <n v="4220.88"/>
    <x v="1"/>
    <n v="4220.88"/>
    <s v="T"/>
    <s v="Wiggin LLP"/>
    <s v="T - Wiggin LLP"/>
    <x v="685"/>
    <x v="24"/>
    <s v="Lottery"/>
    <x v="2"/>
    <b v="0"/>
    <n v="31021.280000000002"/>
    <x v="0"/>
  </r>
  <r>
    <s v="L-400-0400"/>
    <s v="RBS Current Account (Lottery)"/>
    <s v="12"/>
    <s v="AP-PY"/>
    <x v="194"/>
    <s v="000000007161"/>
    <n v="1569"/>
    <s v="5784-2"/>
    <n v="0"/>
    <n v="30000"/>
    <s v="IBUR003-The Bureau Film Company"/>
    <n v="-30000"/>
    <n v="30000"/>
    <x v="1"/>
    <n v="30000"/>
    <s v="I"/>
    <s v="The Bureau Film Company"/>
    <s v="I - The Bureau Film Company"/>
    <x v="1939"/>
    <x v="0"/>
    <s v="Lottery"/>
    <x v="1"/>
    <b v="1"/>
    <n v="260000"/>
    <x v="0"/>
  </r>
  <r>
    <s v="L-400-0400"/>
    <s v="RBS Current Account (Lottery)"/>
    <s v="12"/>
    <s v="AP-PY"/>
    <x v="154"/>
    <s v="000000007162"/>
    <n v="1569"/>
    <s v="5784-5"/>
    <n v="0"/>
    <n v="22000"/>
    <s v="ILAB005-La Belle Allee Productions Ltd"/>
    <n v="-22000"/>
    <n v="22000"/>
    <x v="1"/>
    <n v="22000"/>
    <s v="I"/>
    <s v="La Belle Allee Productions Ltd"/>
    <s v="I - La Belle Allee Productions Ltd"/>
    <x v="2030"/>
    <x v="0"/>
    <s v="Lottery"/>
    <x v="1"/>
    <b v="0"/>
    <n v="22000"/>
    <x v="1"/>
  </r>
  <r>
    <s v="L-400-0400"/>
    <s v="RBS Current Account (Lottery)"/>
    <s v="12"/>
    <s v="AP-PY"/>
    <x v="154"/>
    <s v="000000007163"/>
    <n v="1569"/>
    <s v="5784-6"/>
    <n v="0"/>
    <n v="4460.17"/>
    <s v="TELE100-EKOS LTD"/>
    <n v="-4460.17"/>
    <n v="4460.17"/>
    <x v="1"/>
    <n v="4460.17"/>
    <s v="T"/>
    <s v="EKOS LTD"/>
    <s v="T - EKOS LTD"/>
    <x v="633"/>
    <x v="21"/>
    <s v="Lottery"/>
    <x v="2"/>
    <b v="0"/>
    <n v="29000.17"/>
    <x v="0"/>
  </r>
  <r>
    <s v="L-400-0400"/>
    <s v="RBS Current Account (Lottery)"/>
    <s v="12"/>
    <s v="AP-PY"/>
    <x v="155"/>
    <s v="000000007164"/>
    <n v="1569"/>
    <s v="5784-36"/>
    <n v="0"/>
    <n v="1125"/>
    <s v="G100022-Bigmouth Audio Ltd"/>
    <n v="-1125"/>
    <n v="1125"/>
    <x v="1"/>
    <n v="1125"/>
    <s v="G"/>
    <s v="Bigmouth Audio Ltd"/>
    <s v="G - Bigmouth Audio Ltd"/>
    <x v="32"/>
    <x v="0"/>
    <s v="Lottery"/>
    <x v="1"/>
    <b v="0"/>
    <n v="5048"/>
    <x v="1"/>
  </r>
  <r>
    <s v="L-400-0400"/>
    <s v="RBS Current Account (Lottery)"/>
    <s v="12"/>
    <s v="AP-PY"/>
    <x v="155"/>
    <s v="000000007165"/>
    <n v="1569"/>
    <s v="5784-37"/>
    <n v="0"/>
    <n v="19680"/>
    <s v="G100039-LGBT Youth Scotland"/>
    <n v="-19680"/>
    <n v="19680"/>
    <x v="1"/>
    <n v="19680"/>
    <s v="G"/>
    <s v="LGBT Youth Scotland"/>
    <s v="G - LGBT Youth Scotland"/>
    <x v="1333"/>
    <x v="0"/>
    <s v="Lottery"/>
    <x v="1"/>
    <b v="0"/>
    <n v="32180"/>
    <x v="0"/>
  </r>
  <r>
    <s v="L-400-0400"/>
    <s v="RBS Current Account (Lottery)"/>
    <s v="12"/>
    <s v="AP-PY"/>
    <x v="155"/>
    <s v="000000007166"/>
    <n v="1569"/>
    <s v="5784-38"/>
    <n v="0"/>
    <n v="10000"/>
    <s v="G100238-Neu Reekie Limited"/>
    <n v="-10000"/>
    <n v="10000"/>
    <x v="1"/>
    <n v="10000"/>
    <s v="G"/>
    <s v="Neu Reekie Limited"/>
    <s v="G - Neu Reekie Limited"/>
    <x v="1078"/>
    <x v="0"/>
    <s v="Lottery"/>
    <x v="1"/>
    <b v="0"/>
    <n v="40000"/>
    <x v="0"/>
  </r>
  <r>
    <s v="L-400-0400"/>
    <s v="RBS Current Account (Lottery)"/>
    <s v="12"/>
    <s v="AP-PY"/>
    <x v="155"/>
    <s v="000000007167"/>
    <n v="1569"/>
    <s v="5784-39"/>
    <n v="0"/>
    <n v="1134"/>
    <s v="G100255-Jessica Harrison"/>
    <n v="-1134"/>
    <n v="1134"/>
    <x v="1"/>
    <n v="1134"/>
    <s v="G"/>
    <s v="Jessica Harrison"/>
    <s v="G - Jessica Harrison"/>
    <x v="1120"/>
    <x v="0"/>
    <s v="Lottery"/>
    <x v="1"/>
    <b v="0"/>
    <n v="4537"/>
    <x v="1"/>
  </r>
  <r>
    <s v="L-400-0400"/>
    <s v="RBS Current Account (Lottery)"/>
    <s v="12"/>
    <s v="AP-PY"/>
    <x v="155"/>
    <s v="000000007168"/>
    <n v="1569"/>
    <s v="5784-40"/>
    <n v="0"/>
    <n v="3500"/>
    <s v="G100351-Doune the Rabbit Hole CIC"/>
    <n v="-3500"/>
    <n v="3500"/>
    <x v="1"/>
    <n v="3500"/>
    <s v="G"/>
    <s v="Doune the Rabbit Hole CIC"/>
    <s v="G - Doune the Rabbit Hole CIC"/>
    <x v="1371"/>
    <x v="0"/>
    <s v="Lottery"/>
    <x v="1"/>
    <b v="0"/>
    <n v="14000"/>
    <x v="1"/>
  </r>
  <r>
    <s v="L-400-0400"/>
    <s v="RBS Current Account (Lottery)"/>
    <s v="12"/>
    <s v="AP-PY"/>
    <x v="155"/>
    <s v="000000007169"/>
    <n v="1569"/>
    <s v="5784-41"/>
    <n v="0"/>
    <n v="3750"/>
    <s v="G100355-Rachel Maclean"/>
    <n v="-3750"/>
    <n v="3750"/>
    <x v="1"/>
    <n v="3750"/>
    <s v="G"/>
    <s v="Rachel Maclean"/>
    <s v="G - Rachel Maclean"/>
    <x v="1375"/>
    <x v="0"/>
    <s v="Lottery"/>
    <x v="1"/>
    <b v="0"/>
    <n v="15000"/>
    <x v="1"/>
  </r>
  <r>
    <s v="L-400-0400"/>
    <s v="RBS Current Account (Lottery)"/>
    <s v="12"/>
    <s v="AP-PY"/>
    <x v="155"/>
    <s v="000000007170"/>
    <n v="1569"/>
    <s v="5784-42"/>
    <n v="0"/>
    <n v="1494"/>
    <s v="G100358-Filipa Oliveira"/>
    <n v="-1494"/>
    <n v="1494"/>
    <x v="1"/>
    <n v="1494"/>
    <s v="G"/>
    <s v="Filipa Oliveira"/>
    <s v="G - Filipa Oliveira"/>
    <x v="1392"/>
    <x v="0"/>
    <s v="Lottery"/>
    <x v="1"/>
    <b v="0"/>
    <n v="5976"/>
    <x v="1"/>
  </r>
  <r>
    <s v="L-400-0400"/>
    <s v="RBS Current Account (Lottery)"/>
    <s v="12"/>
    <s v="AP-PY"/>
    <x v="155"/>
    <s v="000000007171"/>
    <n v="1569"/>
    <s v="5784-43"/>
    <n v="0"/>
    <n v="5250"/>
    <s v="G100382-Mhairi Killin"/>
    <n v="-5250"/>
    <n v="5250"/>
    <x v="1"/>
    <n v="5250"/>
    <s v="G"/>
    <s v="Mhairi Killin"/>
    <s v="G - Mhairi Killin"/>
    <x v="1437"/>
    <x v="0"/>
    <s v="Lottery"/>
    <x v="1"/>
    <b v="0"/>
    <n v="13250"/>
    <x v="1"/>
  </r>
  <r>
    <s v="L-400-0400"/>
    <s v="RBS Current Account (Lottery)"/>
    <s v="12"/>
    <s v="AP-PY"/>
    <x v="155"/>
    <s v="000000007172"/>
    <n v="1569"/>
    <s v="5784-44"/>
    <n v="0"/>
    <n v="25000"/>
    <s v="G100481-Dudendance Theatre"/>
    <n v="-25000"/>
    <n v="25000"/>
    <x v="1"/>
    <n v="25000"/>
    <s v="G"/>
    <s v="Dudendance Theatre"/>
    <s v="G - Dudendance Theatre"/>
    <x v="1624"/>
    <x v="0"/>
    <s v="Lottery"/>
    <x v="1"/>
    <b v="1"/>
    <n v="42448"/>
    <x v="0"/>
  </r>
  <r>
    <s v="L-400-0400"/>
    <s v="RBS Current Account (Lottery)"/>
    <s v="12"/>
    <s v="AP-PY"/>
    <x v="155"/>
    <s v="000000007173"/>
    <n v="1569"/>
    <s v="5784-45"/>
    <n v="0"/>
    <n v="37500"/>
    <s v="G100545-Dumfries and Galloway Arts Festival"/>
    <n v="-37500"/>
    <n v="37500"/>
    <x v="1"/>
    <n v="37500"/>
    <s v="G"/>
    <s v="Dumfries and Galloway Arts Festival"/>
    <s v="G - Dumfries and Galloway Arts Festival"/>
    <x v="1753"/>
    <x v="0"/>
    <s v="Lottery"/>
    <x v="1"/>
    <b v="1"/>
    <n v="62250"/>
    <x v="0"/>
  </r>
  <r>
    <s v="L-400-0400"/>
    <s v="RBS Current Account (Lottery)"/>
    <s v="12"/>
    <s v="AP-PY"/>
    <x v="155"/>
    <s v="000000007174"/>
    <n v="1569"/>
    <s v="5784-46"/>
    <n v="0"/>
    <n v="2500"/>
    <s v="G100602-Giulia Montalbano"/>
    <n v="-2500"/>
    <n v="2500"/>
    <x v="1"/>
    <n v="2500"/>
    <s v="G"/>
    <s v="Giulia Montalbano"/>
    <s v="G - Giulia Montalbano"/>
    <x v="1849"/>
    <x v="0"/>
    <s v="Lottery"/>
    <x v="1"/>
    <b v="0"/>
    <n v="10000"/>
    <x v="1"/>
  </r>
  <r>
    <s v="L-400-0400"/>
    <s v="RBS Current Account (Lottery)"/>
    <s v="12"/>
    <s v="AP-PY"/>
    <x v="155"/>
    <s v="000000007175"/>
    <n v="1569"/>
    <s v="5784-47"/>
    <n v="0"/>
    <n v="3750"/>
    <s v="G100644-University of Glasgow"/>
    <n v="-3750"/>
    <n v="3750"/>
    <x v="1"/>
    <n v="3750"/>
    <s v="G"/>
    <s v="University of Glasgow"/>
    <s v="G - University of Glasgow"/>
    <x v="1949"/>
    <x v="0"/>
    <s v="Lottery"/>
    <x v="1"/>
    <b v="0"/>
    <n v="7125"/>
    <x v="1"/>
  </r>
  <r>
    <s v="L-400-0400"/>
    <s v="RBS Current Account (Lottery)"/>
    <s v="12"/>
    <s v="AP-PY"/>
    <x v="155"/>
    <s v="000000007176"/>
    <n v="1569"/>
    <s v="5784-48"/>
    <n v="0"/>
    <n v="7500"/>
    <s v="G100687-An Comunn Gaidhealach  Ltd"/>
    <n v="-7500"/>
    <n v="7500"/>
    <x v="1"/>
    <n v="7500"/>
    <s v="G"/>
    <s v="An Comunn Gaidhealach Ltd"/>
    <s v="G - An Comunn Gaidhealach Ltd"/>
    <x v="2031"/>
    <x v="0"/>
    <s v="Lottery"/>
    <x v="1"/>
    <b v="0"/>
    <n v="7500"/>
    <x v="1"/>
  </r>
  <r>
    <s v="L-400-0400"/>
    <s v="RBS Current Account (Lottery)"/>
    <s v="12"/>
    <s v="AP-PY"/>
    <x v="155"/>
    <s v="000000007177"/>
    <n v="1569"/>
    <s v="5784-49"/>
    <n v="0"/>
    <n v="9000"/>
    <s v="G100688-Thomas Small"/>
    <n v="-9000"/>
    <n v="9000"/>
    <x v="1"/>
    <n v="9000"/>
    <s v="G"/>
    <s v="Thomas Small"/>
    <s v="G - Thomas Small"/>
    <x v="2032"/>
    <x v="0"/>
    <s v="Lottery"/>
    <x v="1"/>
    <b v="0"/>
    <n v="9000"/>
    <x v="1"/>
  </r>
  <r>
    <s v="L-400-0400"/>
    <s v="RBS Current Account (Lottery)"/>
    <s v="12"/>
    <s v="AP-PY"/>
    <x v="155"/>
    <s v="000000007178"/>
    <n v="1569"/>
    <s v="5784-50"/>
    <n v="0"/>
    <n v="6475"/>
    <s v="G100689- Stirling Council"/>
    <n v="-6475"/>
    <n v="6475"/>
    <x v="1"/>
    <n v="6475"/>
    <s v="G"/>
    <s v=" Stirling Council"/>
    <s v="G -  Stirling Council"/>
    <x v="2033"/>
    <x v="0"/>
    <s v="Lottery"/>
    <x v="1"/>
    <b v="0"/>
    <n v="6475"/>
    <x v="1"/>
  </r>
  <r>
    <s v="L-400-0400"/>
    <s v="RBS Current Account (Lottery)"/>
    <s v="12"/>
    <s v="AP-PY"/>
    <x v="155"/>
    <s v="000000007179"/>
    <n v="1569"/>
    <s v="5784-51"/>
    <n v="0"/>
    <n v="15000"/>
    <s v="G100690-Northwords"/>
    <n v="-15000"/>
    <n v="15000"/>
    <x v="1"/>
    <n v="15000"/>
    <s v="G"/>
    <s v="Northwords"/>
    <s v="G - Northwords"/>
    <x v="1115"/>
    <x v="0"/>
    <s v="Lottery"/>
    <x v="1"/>
    <b v="0"/>
    <n v="29336"/>
    <x v="0"/>
  </r>
  <r>
    <s v="L-400-0400"/>
    <s v="RBS Current Account (Lottery)"/>
    <s v="12"/>
    <s v="AP-PY"/>
    <x v="155"/>
    <s v="000000007180"/>
    <n v="1569"/>
    <s v="5784-52"/>
    <n v="0"/>
    <n v="6000"/>
    <s v="G100691-Book Works"/>
    <n v="-6000"/>
    <n v="6000"/>
    <x v="1"/>
    <n v="6000"/>
    <s v="G"/>
    <s v="Book Works"/>
    <s v="G - Book Works"/>
    <x v="2034"/>
    <x v="0"/>
    <s v="Lottery"/>
    <x v="1"/>
    <b v="0"/>
    <n v="6000"/>
    <x v="1"/>
  </r>
  <r>
    <s v="L-400-0400"/>
    <s v="RBS Current Account (Lottery)"/>
    <s v="12"/>
    <s v="AP-PY"/>
    <x v="155"/>
    <s v="000000007181"/>
    <n v="1569"/>
    <s v="5784-53"/>
    <n v="0"/>
    <n v="6199"/>
    <s v="G100692-Graham L Mackenzie"/>
    <n v="-6199"/>
    <n v="6199"/>
    <x v="1"/>
    <n v="6199"/>
    <s v="G"/>
    <s v="Graham L Mackenzie"/>
    <s v="G - Graham L Mackenzie"/>
    <x v="2035"/>
    <x v="0"/>
    <s v="Lottery"/>
    <x v="1"/>
    <b v="0"/>
    <n v="6199"/>
    <x v="1"/>
  </r>
  <r>
    <s v="L-400-0400"/>
    <s v="RBS Current Account (Lottery)"/>
    <s v="12"/>
    <s v="AP-PY"/>
    <x v="155"/>
    <s v="000000007182"/>
    <n v="1569"/>
    <s v="5784-54"/>
    <n v="0"/>
    <n v="60000"/>
    <s v="G100693-Royal Botanic Garden"/>
    <n v="-60000"/>
    <n v="60000"/>
    <x v="1"/>
    <n v="60000"/>
    <s v="G"/>
    <s v="Royal Botanic Garden"/>
    <s v="G - Royal Botanic Garden"/>
    <x v="2036"/>
    <x v="0"/>
    <s v="Lottery"/>
    <x v="1"/>
    <b v="1"/>
    <n v="60000"/>
    <x v="0"/>
  </r>
  <r>
    <s v="L-400-0400"/>
    <s v="RBS Current Account (Lottery)"/>
    <s v="12"/>
    <s v="AP-PY"/>
    <x v="155"/>
    <s v="000000007183"/>
    <n v="1569"/>
    <s v="5784-55"/>
    <n v="0"/>
    <n v="2680"/>
    <s v="IBRI004-British Council"/>
    <n v="-2680"/>
    <n v="2680"/>
    <x v="1"/>
    <n v="2680"/>
    <s v="I"/>
    <s v="British Council"/>
    <s v="I - British Council"/>
    <x v="456"/>
    <x v="0"/>
    <s v="Lottery"/>
    <x v="1"/>
    <b v="0"/>
    <n v="72855"/>
    <x v="0"/>
  </r>
  <r>
    <s v="L-400-0400"/>
    <s v="RBS Current Account (Lottery)"/>
    <s v="12"/>
    <s v="AP-PY"/>
    <x v="155"/>
    <s v="000000007184"/>
    <n v="1569"/>
    <s v="5784-56"/>
    <n v="0"/>
    <n v="572"/>
    <s v="IELI003-Elizabeth Meehan"/>
    <n v="-572"/>
    <n v="572"/>
    <x v="1"/>
    <n v="572"/>
    <s v="I"/>
    <s v="Elizabeth Meehan"/>
    <s v="I - Elizabeth Meehan"/>
    <x v="2037"/>
    <x v="0"/>
    <s v="Lottery"/>
    <x v="1"/>
    <b v="0"/>
    <n v="572"/>
    <x v="1"/>
  </r>
  <r>
    <s v="L-400-0400"/>
    <s v="RBS Current Account (Lottery)"/>
    <s v="12"/>
    <s v="AP-PY"/>
    <x v="155"/>
    <s v="000000007185"/>
    <n v="1569"/>
    <s v="5784-57"/>
    <n v="0"/>
    <n v="1500"/>
    <s v="IGIC001-Gica Loening"/>
    <n v="-1500"/>
    <n v="1500"/>
    <x v="1"/>
    <n v="1500"/>
    <s v="I"/>
    <s v="Gica Loening"/>
    <s v="I - Gica Loening"/>
    <x v="671"/>
    <x v="0"/>
    <s v="Lottery"/>
    <x v="1"/>
    <b v="0"/>
    <n v="20319"/>
    <x v="1"/>
  </r>
  <r>
    <s v="L-400-0400"/>
    <s v="RBS Current Account (Lottery)"/>
    <s v="12"/>
    <s v="AP-PY"/>
    <x v="155"/>
    <s v="000000007186"/>
    <n v="1569"/>
    <s v="5784-58"/>
    <n v="0"/>
    <n v="5000"/>
    <s v="IINV008-NVA (Europe) Ltd"/>
    <n v="-5000"/>
    <n v="5000"/>
    <x v="1"/>
    <n v="5000"/>
    <s v="I"/>
    <s v="NVA (Europe) Ltd"/>
    <s v="I - NVA (Europe) Ltd"/>
    <x v="1088"/>
    <x v="0"/>
    <s v="Lottery"/>
    <x v="1"/>
    <b v="0"/>
    <n v="30000"/>
    <x v="0"/>
  </r>
  <r>
    <s v="L-400-0400"/>
    <s v="RBS Current Account (Lottery)"/>
    <s v="12"/>
    <s v="AP-PY"/>
    <x v="155"/>
    <s v="000000007187"/>
    <n v="1569"/>
    <s v="5784-59"/>
    <n v="0"/>
    <n v="1500"/>
    <s v="INAT012-National Association of Writers in Education  (NAWE)"/>
    <n v="-1500"/>
    <n v="1500"/>
    <x v="1"/>
    <n v="1500"/>
    <s v="I"/>
    <s v="National Association of Writers in Education (NAWE)"/>
    <s v="I - National Association of Writers in Education (NAWE)"/>
    <x v="2038"/>
    <x v="0"/>
    <s v="Lottery"/>
    <x v="1"/>
    <b v="0"/>
    <n v="1500"/>
    <x v="1"/>
  </r>
  <r>
    <s v="L-400-0400"/>
    <s v="RBS Current Account (Lottery)"/>
    <s v="12"/>
    <s v="AP-PY"/>
    <x v="155"/>
    <s v="000000007188"/>
    <n v="1569"/>
    <s v="5784-60"/>
    <n v="0"/>
    <n v="3750"/>
    <s v="IROB012-Rob Kennedy"/>
    <n v="-3750"/>
    <n v="3750"/>
    <x v="1"/>
    <n v="3750"/>
    <s v="I"/>
    <s v="Rob Kennedy"/>
    <s v="I - Rob Kennedy"/>
    <x v="2039"/>
    <x v="0"/>
    <s v="Lottery"/>
    <x v="1"/>
    <b v="0"/>
    <n v="3750"/>
    <x v="1"/>
  </r>
  <r>
    <s v="L-400-0400"/>
    <s v="RBS Current Account (Lottery)"/>
    <s v="12"/>
    <s v="AP-PY"/>
    <x v="155"/>
    <s v="000000007189"/>
    <n v="1569"/>
    <s v="5784-61"/>
    <n v="0"/>
    <n v="1500"/>
    <s v="ISIM007-Simone Russell"/>
    <n v="-1500"/>
    <n v="1500"/>
    <x v="1"/>
    <n v="1500"/>
    <s v="I"/>
    <s v="Simone Russell"/>
    <s v="I - Simone Russell"/>
    <x v="2040"/>
    <x v="0"/>
    <s v="Lottery"/>
    <x v="1"/>
    <b v="0"/>
    <n v="1500"/>
    <x v="1"/>
  </r>
  <r>
    <s v="L-400-0400"/>
    <s v="RBS Current Account (Lottery)"/>
    <s v="12"/>
    <s v="AP-PY"/>
    <x v="155"/>
    <s v="000000007190"/>
    <n v="1569"/>
    <s v="5784-62"/>
    <n v="0"/>
    <n v="3750"/>
    <s v="IUNI005-University of the Highlands &amp; Islands   (Moray Colle"/>
    <n v="-3750"/>
    <n v="3750"/>
    <x v="1"/>
    <n v="3750"/>
    <s v="I"/>
    <s v="University of the Highlands &amp; Islands (Moray Colle"/>
    <s v="I - University of the Highlands &amp; Islands (Moray Colle"/>
    <x v="593"/>
    <x v="0"/>
    <s v="Lottery"/>
    <x v="1"/>
    <b v="0"/>
    <n v="73750"/>
    <x v="0"/>
  </r>
  <r>
    <s v="L-400-0400"/>
    <s v="RBS Current Account (Lottery)"/>
    <s v="12"/>
    <s v="AP-PY"/>
    <x v="155"/>
    <s v="000000007191"/>
    <n v="1569"/>
    <s v="5784-63"/>
    <n v="0"/>
    <n v="7482"/>
    <s v="IURB001-URBANCROFT FILMS"/>
    <n v="-7482"/>
    <n v="7482"/>
    <x v="1"/>
    <n v="7482"/>
    <s v="I"/>
    <s v="URBANCROFT FILMS"/>
    <s v="I - URBANCROFT FILMS"/>
    <x v="2041"/>
    <x v="0"/>
    <s v="Lottery"/>
    <x v="1"/>
    <b v="0"/>
    <n v="7482"/>
    <x v="1"/>
  </r>
  <r>
    <s v="L-400-0400"/>
    <s v="RBS Current Account (Lottery)"/>
    <s v="12"/>
    <s v="AP-PY"/>
    <x v="155"/>
    <s v="000000007192"/>
    <n v="1569"/>
    <s v="5784-64"/>
    <n v="0"/>
    <n v="1100"/>
    <s v="IWES004-West Coast Arts (SCIO)"/>
    <n v="-1100"/>
    <n v="1100"/>
    <x v="1"/>
    <n v="1100"/>
    <s v="I"/>
    <s v="West Coast Arts (SCIO)"/>
    <s v="I - West Coast Arts (SCIO)"/>
    <x v="2042"/>
    <x v="0"/>
    <s v="Lottery"/>
    <x v="1"/>
    <b v="0"/>
    <n v="1100"/>
    <x v="1"/>
  </r>
  <r>
    <s v="L-400-0400"/>
    <s v="RBS Current Account (Lottery)"/>
    <s v="12"/>
    <s v="AP-PY"/>
    <x v="155"/>
    <s v="000000007193"/>
    <n v="1569"/>
    <s v="5784-66"/>
    <n v="0"/>
    <n v="25000"/>
    <s v="IHOP004-Hopscotch Films Ltd"/>
    <n v="-25000"/>
    <n v="25000"/>
    <x v="1"/>
    <n v="25000"/>
    <s v="I"/>
    <s v="Hopscotch Films Ltd"/>
    <s v="I - Hopscotch Films Ltd"/>
    <x v="1577"/>
    <x v="0"/>
    <s v="Lottery"/>
    <x v="1"/>
    <b v="1"/>
    <n v="107376"/>
    <x v="0"/>
  </r>
  <r>
    <s v="L-400-0400"/>
    <s v="RBS Current Account (Lottery)"/>
    <s v="12"/>
    <s v="AP-PY"/>
    <x v="156"/>
    <s v="000000007194"/>
    <n v="1572"/>
    <s v="5799-16"/>
    <n v="0"/>
    <n v="1500"/>
    <s v="G100234-A Moment's Peace Theatre Company"/>
    <n v="-1500"/>
    <n v="1500"/>
    <x v="1"/>
    <n v="1500"/>
    <s v="G"/>
    <s v="A Moment's Peace Theatre Company"/>
    <s v="G - A Moment's Peace Theatre Company"/>
    <x v="1024"/>
    <x v="0"/>
    <s v="Lottery"/>
    <x v="1"/>
    <b v="0"/>
    <n v="89958"/>
    <x v="0"/>
  </r>
  <r>
    <s v="L-400-0400"/>
    <s v="RBS Current Account (Lottery)"/>
    <s v="12"/>
    <s v="AP-PY"/>
    <x v="156"/>
    <s v="000000007195"/>
    <n v="1572"/>
    <s v="5799-17"/>
    <n v="0"/>
    <n v="24797.96"/>
    <s v="IABE005-Aberdeen Performing Arts"/>
    <n v="-24797.96"/>
    <n v="24797.96"/>
    <x v="1"/>
    <n v="24797.96"/>
    <s v="I"/>
    <s v="Aberdeen Performing Arts"/>
    <s v="I - Aberdeen Performing Arts"/>
    <x v="1294"/>
    <x v="0"/>
    <s v="Lottery"/>
    <x v="1"/>
    <b v="0"/>
    <n v="212497.96"/>
    <x v="0"/>
  </r>
  <r>
    <s v="L-400-0400"/>
    <s v="RBS Current Account (Lottery)"/>
    <s v="12"/>
    <s v="AP-PY"/>
    <x v="156"/>
    <s v="000000007196"/>
    <n v="1572"/>
    <s v="5799-18"/>
    <n v="0"/>
    <n v="18750"/>
    <s v="IBOR001-Bord na Gaidhlig"/>
    <n v="-18750"/>
    <n v="18750"/>
    <x v="1"/>
    <n v="18750"/>
    <s v="I"/>
    <s v="Bord na Gaidhlig"/>
    <s v="I - Bord na Gaidhlig"/>
    <x v="994"/>
    <x v="0"/>
    <s v="Lottery"/>
    <x v="1"/>
    <b v="0"/>
    <n v="43750"/>
    <x v="0"/>
  </r>
  <r>
    <s v="L-400-0400"/>
    <s v="RBS Current Account (Lottery)"/>
    <s v="12"/>
    <s v="AP-PY"/>
    <x v="156"/>
    <s v="000000007197"/>
    <n v="1572"/>
    <s v="5799-19"/>
    <n v="0"/>
    <n v="12000"/>
    <s v="IDAV014-David M Hughes"/>
    <n v="-12000"/>
    <n v="12000"/>
    <x v="1"/>
    <n v="12000"/>
    <s v="I"/>
    <s v="David M Hughes"/>
    <s v="I - David M Hughes"/>
    <x v="1165"/>
    <x v="0"/>
    <s v="Lottery"/>
    <x v="1"/>
    <b v="0"/>
    <n v="44000"/>
    <x v="0"/>
  </r>
  <r>
    <s v="L-400-0400"/>
    <s v="RBS Current Account (Lottery)"/>
    <s v="12"/>
    <s v="AP-PY"/>
    <x v="156"/>
    <s v="000000007198"/>
    <n v="1572"/>
    <s v="5799-20"/>
    <n v="0"/>
    <n v="8790.19"/>
    <s v="IEDI011-Edinburgh Printmakers Ltd"/>
    <n v="-8790.19"/>
    <n v="8790.19"/>
    <x v="1"/>
    <n v="8790.19"/>
    <s v="I"/>
    <s v="Edinburgh Printmakers Ltd"/>
    <s v="I - Edinburgh Printmakers Ltd"/>
    <x v="1230"/>
    <x v="0"/>
    <s v="Lottery"/>
    <x v="1"/>
    <b v="0"/>
    <n v="62897.91"/>
    <x v="0"/>
  </r>
  <r>
    <s v="L-400-0400"/>
    <s v="RBS Current Account (Lottery)"/>
    <s v="12"/>
    <s v="AP-PY"/>
    <x v="156"/>
    <s v="000000007199"/>
    <n v="1572"/>
    <s v="5799-21"/>
    <n v="0"/>
    <n v="750"/>
    <s v="IKOL001-Ko Lik Films Ltd"/>
    <n v="-750"/>
    <n v="750"/>
    <x v="1"/>
    <n v="750"/>
    <s v="I"/>
    <s v="Ko Lik Films Ltd"/>
    <s v="I - Ko Lik Films Ltd"/>
    <x v="1658"/>
    <x v="0"/>
    <s v="Lottery"/>
    <x v="1"/>
    <b v="0"/>
    <n v="30874"/>
    <x v="0"/>
  </r>
  <r>
    <s v="L-400-0400"/>
    <s v="RBS Current Account (Lottery)"/>
    <s v="12"/>
    <s v="AP-PY"/>
    <x v="156"/>
    <s v="000000007200"/>
    <n v="1572"/>
    <s v="5799-22"/>
    <n v="0"/>
    <n v="3750"/>
    <s v="IMAR029-Mary Redmond"/>
    <n v="-3750"/>
    <n v="3750"/>
    <x v="1"/>
    <n v="3750"/>
    <s v="I"/>
    <s v="Mary Redmond"/>
    <s v="I - Mary Redmond"/>
    <x v="2043"/>
    <x v="0"/>
    <s v="Lottery"/>
    <x v="1"/>
    <b v="0"/>
    <n v="3750"/>
    <x v="1"/>
  </r>
  <r>
    <s v="L-400-0400"/>
    <s v="RBS Current Account (Lottery)"/>
    <s v="12"/>
    <s v="AP-PY"/>
    <x v="156"/>
    <s v="000000007201"/>
    <n v="1572"/>
    <s v="5799-23"/>
    <n v="0"/>
    <n v="5498"/>
    <s v="IPAR001-Paradiso Films Documentaries Ltd"/>
    <n v="-5498"/>
    <n v="5498"/>
    <x v="1"/>
    <n v="5498"/>
    <s v="I"/>
    <s v="Paradiso Films Documentaries Ltd"/>
    <s v="I - Paradiso Films Documentaries Ltd"/>
    <x v="1543"/>
    <x v="0"/>
    <s v="Lottery"/>
    <x v="1"/>
    <b v="0"/>
    <n v="17458"/>
    <x v="1"/>
  </r>
  <r>
    <s v="L-400-0400"/>
    <s v="RBS Current Account (Lottery)"/>
    <s v="12"/>
    <s v="AP-PY"/>
    <x v="156"/>
    <s v="000000007202"/>
    <n v="1572"/>
    <s v="5799-24"/>
    <n v="0"/>
    <n v="1250"/>
    <s v="IRIK001-Rik Hammond"/>
    <n v="-1250"/>
    <n v="1250"/>
    <x v="1"/>
    <n v="1250"/>
    <s v="I"/>
    <s v="Rik Hammond"/>
    <s v="I - Rik Hammond"/>
    <x v="2044"/>
    <x v="0"/>
    <s v="Lottery"/>
    <x v="1"/>
    <b v="0"/>
    <n v="1250"/>
    <x v="1"/>
  </r>
  <r>
    <s v="L-400-0400"/>
    <s v="RBS Current Account (Lottery)"/>
    <s v="12"/>
    <s v="AP-PY"/>
    <x v="156"/>
    <s v="000000007203"/>
    <n v="1572"/>
    <s v="5799-25"/>
    <n v="0"/>
    <n v="9000"/>
    <s v="ISHI002-Ship 534 Limited"/>
    <n v="-9000"/>
    <n v="9000"/>
    <x v="1"/>
    <n v="9000"/>
    <s v="I"/>
    <s v="Ship 534 Limited"/>
    <s v="I - Ship 534 Limited"/>
    <x v="2045"/>
    <x v="0"/>
    <s v="Lottery"/>
    <x v="1"/>
    <b v="0"/>
    <n v="9000"/>
    <x v="1"/>
  </r>
  <r>
    <s v="L-400-0400"/>
    <s v="RBS Current Account (Lottery)"/>
    <s v="12"/>
    <s v="AP-PY"/>
    <x v="156"/>
    <s v="000000007204"/>
    <n v="1572"/>
    <s v="5799-26"/>
    <n v="0"/>
    <n v="7500"/>
    <s v="ISIG030-Sigma Films"/>
    <n v="-7500"/>
    <n v="7500"/>
    <x v="1"/>
    <n v="7500"/>
    <s v="I"/>
    <s v="Sigma Films"/>
    <s v="I - Sigma Films"/>
    <x v="1099"/>
    <x v="0"/>
    <s v="Lottery"/>
    <x v="1"/>
    <b v="0"/>
    <n v="285930"/>
    <x v="0"/>
  </r>
  <r>
    <s v="L-400-0400"/>
    <s v="RBS Current Account (Lottery)"/>
    <s v="12"/>
    <s v="AP-PY"/>
    <x v="156"/>
    <s v="000000007205"/>
    <n v="1572"/>
    <s v="5799-27"/>
    <n v="0"/>
    <n v="10000"/>
    <s v="ITHI002-Thistle Films Ltd"/>
    <n v="-10000"/>
    <n v="10000"/>
    <x v="1"/>
    <n v="10000"/>
    <s v="I"/>
    <s v="Thistle Films Ltd"/>
    <s v="I - Thistle Films Ltd"/>
    <x v="2046"/>
    <x v="0"/>
    <s v="Lottery"/>
    <x v="1"/>
    <b v="0"/>
    <n v="10000"/>
    <x v="1"/>
  </r>
  <r>
    <s v="L-400-0400"/>
    <s v="RBS Current Account (Lottery)"/>
    <s v="12"/>
    <s v="AP-PY"/>
    <x v="156"/>
    <s v="000000007206"/>
    <n v="1572"/>
    <s v="5799-28"/>
    <n v="0"/>
    <n v="100000"/>
    <s v="IUNL002-Unlimited"/>
    <n v="-100000"/>
    <n v="100000"/>
    <x v="1"/>
    <n v="100000"/>
    <s v="I"/>
    <s v="Unlimited"/>
    <s v="I - Unlimited"/>
    <x v="2047"/>
    <x v="0"/>
    <s v="Lottery"/>
    <x v="1"/>
    <b v="1"/>
    <n v="100000"/>
    <x v="0"/>
  </r>
  <r>
    <s v="L-400-0400"/>
    <s v="RBS Current Account (Lottery)"/>
    <s v="12"/>
    <s v="AP-PY"/>
    <x v="156"/>
    <s v="000000007207"/>
    <n v="1572"/>
    <s v="5799-29"/>
    <n v="0"/>
    <n v="600"/>
    <s v="TFIF102-Fife Cultural Trust Ltd"/>
    <n v="-600"/>
    <n v="600"/>
    <x v="1"/>
    <n v="600"/>
    <s v="T"/>
    <s v="Fife Cultural Trust Ltd"/>
    <s v="T - Fife Cultural Trust Ltd"/>
    <x v="2048"/>
    <x v="0"/>
    <s v="Lottery"/>
    <x v="2"/>
    <b v="0"/>
    <n v="600"/>
    <x v="1"/>
  </r>
  <r>
    <s v="L-400-0400"/>
    <s v="RBS Current Account (Lottery)"/>
    <s v="12"/>
    <s v="AP-PY"/>
    <x v="156"/>
    <s v="000000007208"/>
    <n v="1572"/>
    <s v="5799-30"/>
    <n v="0"/>
    <n v="250"/>
    <s v="TFOU101-Foundation For Community Dance"/>
    <n v="-250"/>
    <n v="250"/>
    <x v="1"/>
    <n v="250"/>
    <s v="T"/>
    <s v="Foundation For Community Dance"/>
    <s v="T - Foundation For Community Dance"/>
    <x v="943"/>
    <x v="0"/>
    <s v="Lottery"/>
    <x v="2"/>
    <b v="0"/>
    <n v="291.99"/>
    <x v="1"/>
  </r>
  <r>
    <s v="L-400-0400"/>
    <s v="RBS Current Account (Lottery)"/>
    <s v="12"/>
    <s v="AP-PY"/>
    <x v="156"/>
    <s v="000000007209"/>
    <n v="1572"/>
    <s v="5799-43"/>
    <n v="0"/>
    <n v="8270"/>
    <s v="G100296-Toonspeak Young PeopleÔÇÖs Theatre"/>
    <n v="-8270"/>
    <n v="8270"/>
    <x v="1"/>
    <n v="8270"/>
    <s v="G"/>
    <s v="Toonspeak Young PeopleÔÇÖs Theatre"/>
    <s v="G - Toonspeak Young PeopleÔÇÖs Theatre"/>
    <x v="1245"/>
    <x v="0"/>
    <s v="Lottery"/>
    <x v="1"/>
    <b v="0"/>
    <n v="43082"/>
    <x v="0"/>
  </r>
  <r>
    <s v="L-400-0400"/>
    <s v="RBS Current Account (Lottery)"/>
    <s v="12"/>
    <s v="AP-PY"/>
    <x v="156"/>
    <s v="000000007210"/>
    <n v="1572"/>
    <s v="5799-44"/>
    <n v="0"/>
    <n v="804.64"/>
    <s v="G100379-Karen Elizabeth Donovan"/>
    <n v="-804.64"/>
    <n v="804.64"/>
    <x v="1"/>
    <n v="804.64"/>
    <s v="G"/>
    <s v="Karen Elizabeth Donovan"/>
    <s v="G - Karen Elizabeth Donovan"/>
    <x v="1434"/>
    <x v="0"/>
    <s v="Lottery"/>
    <x v="1"/>
    <b v="0"/>
    <n v="4554.6400000000003"/>
    <x v="1"/>
  </r>
  <r>
    <s v="L-400-0400"/>
    <s v="RBS Current Account (Lottery)"/>
    <s v="12"/>
    <s v="AP-PY"/>
    <x v="156"/>
    <s v="000000007211"/>
    <n v="1572"/>
    <s v="5799-45"/>
    <n v="0"/>
    <n v="1677.15"/>
    <s v="G100464-The Cumnock Tryst"/>
    <n v="-1677.15"/>
    <n v="1677.15"/>
    <x v="1"/>
    <n v="1677.15"/>
    <s v="G"/>
    <s v="The Cumnock Tryst"/>
    <s v="G - The Cumnock Tryst"/>
    <x v="1590"/>
    <x v="0"/>
    <s v="Lottery"/>
    <x v="1"/>
    <b v="0"/>
    <n v="12552.15"/>
    <x v="1"/>
  </r>
  <r>
    <s v="L-400-0400"/>
    <s v="RBS Current Account (Lottery)"/>
    <s v="12"/>
    <s v="AP-PY"/>
    <x v="156"/>
    <s v="000000007212"/>
    <n v="1572"/>
    <s v="5799-46"/>
    <n v="0"/>
    <n v="2000"/>
    <s v="G100478-Lauren MacColl"/>
    <n v="-2000"/>
    <n v="2000"/>
    <x v="1"/>
    <n v="2000"/>
    <s v="G"/>
    <s v="Lauren MacColl"/>
    <s v="G - Lauren MacColl"/>
    <x v="1614"/>
    <x v="0"/>
    <s v="Lottery"/>
    <x v="1"/>
    <b v="0"/>
    <n v="8000"/>
    <x v="1"/>
  </r>
  <r>
    <s v="L-400-0400"/>
    <s v="RBS Current Account (Lottery)"/>
    <s v="12"/>
    <s v="AP-PY"/>
    <x v="156"/>
    <s v="000000007213"/>
    <n v="1572"/>
    <s v="5799-47"/>
    <n v="0"/>
    <n v="7500"/>
    <s v="G100696-Saraband (Scotland) Ltd"/>
    <n v="-7500"/>
    <n v="7500"/>
    <x v="1"/>
    <n v="7500"/>
    <s v="G"/>
    <s v="Saraband (Scotland) Ltd"/>
    <s v="G - Saraband (Scotland) Ltd"/>
    <x v="2049"/>
    <x v="0"/>
    <s v="Lottery"/>
    <x v="1"/>
    <b v="0"/>
    <n v="7500"/>
    <x v="1"/>
  </r>
  <r>
    <s v="L-400-0400"/>
    <s v="RBS Current Account (Lottery)"/>
    <s v="12"/>
    <s v="AP-PY"/>
    <x v="156"/>
    <s v="000000007214"/>
    <n v="1572"/>
    <s v="5799-48"/>
    <n v="0"/>
    <n v="3544"/>
    <s v="G100697-Adverse Camber Productions"/>
    <n v="-3544"/>
    <n v="3544"/>
    <x v="1"/>
    <n v="3544"/>
    <s v="G"/>
    <s v="Adverse Camber Productions"/>
    <s v="G - Adverse Camber Productions"/>
    <x v="2050"/>
    <x v="0"/>
    <s v="Lottery"/>
    <x v="1"/>
    <b v="0"/>
    <n v="3544"/>
    <x v="1"/>
  </r>
  <r>
    <s v="L-400-0400"/>
    <s v="RBS Current Account (Lottery)"/>
    <s v="12"/>
    <s v="AP-PY"/>
    <x v="156"/>
    <s v="000000007215"/>
    <n v="1572"/>
    <s v="5799-49"/>
    <n v="0"/>
    <n v="4425"/>
    <s v="G100698-Claire Dow"/>
    <n v="-4425"/>
    <n v="4425"/>
    <x v="1"/>
    <n v="4425"/>
    <s v="G"/>
    <s v="Claire Dow"/>
    <s v="G - Claire Dow"/>
    <x v="2051"/>
    <x v="0"/>
    <s v="Lottery"/>
    <x v="1"/>
    <b v="0"/>
    <n v="4425"/>
    <x v="1"/>
  </r>
  <r>
    <s v="L-400-0400"/>
    <s v="RBS Current Account (Lottery)"/>
    <s v="12"/>
    <s v="AP-PY"/>
    <x v="156"/>
    <s v="000000007216"/>
    <n v="1572"/>
    <s v="5799-50"/>
    <n v="0"/>
    <n v="15569"/>
    <s v="G100699-Good Vibrations"/>
    <n v="-15569"/>
    <n v="15569"/>
    <x v="1"/>
    <n v="15569"/>
    <s v="G"/>
    <s v="Good Vibrations"/>
    <s v="G - Good Vibrations"/>
    <x v="2052"/>
    <x v="0"/>
    <s v="Lottery"/>
    <x v="1"/>
    <b v="0"/>
    <n v="15569"/>
    <x v="1"/>
  </r>
  <r>
    <s v="L-400-0400"/>
    <s v="RBS Current Account (Lottery)"/>
    <s v="12"/>
    <s v="AP-PY"/>
    <x v="156"/>
    <s v="000000007217"/>
    <n v="1572"/>
    <s v="5799-51"/>
    <n v="0"/>
    <n v="18750"/>
    <s v="G100700-Birmingham Rep"/>
    <n v="-18750"/>
    <n v="18750"/>
    <x v="1"/>
    <n v="18750"/>
    <s v="G"/>
    <s v="Birmingham Rep"/>
    <s v="G - Birmingham Rep"/>
    <x v="2053"/>
    <x v="0"/>
    <s v="Lottery"/>
    <x v="1"/>
    <b v="0"/>
    <n v="18750"/>
    <x v="1"/>
  </r>
  <r>
    <s v="L-400-0400"/>
    <s v="RBS Current Account (Lottery)"/>
    <s v="12"/>
    <s v="AP-PY"/>
    <x v="156"/>
    <s v="000000007218"/>
    <n v="1572"/>
    <s v="5799-52"/>
    <n v="0"/>
    <n v="1277"/>
    <s v="G100701-Robert Powell"/>
    <n v="-1277"/>
    <n v="1277"/>
    <x v="1"/>
    <n v="1277"/>
    <s v="G"/>
    <s v="Robert Powell"/>
    <s v="G - Robert Powell"/>
    <x v="2054"/>
    <x v="0"/>
    <s v="Lottery"/>
    <x v="1"/>
    <b v="0"/>
    <n v="1277"/>
    <x v="1"/>
  </r>
  <r>
    <s v="L-400-0400"/>
    <s v="RBS Current Account (Lottery)"/>
    <s v="12"/>
    <s v="AP-PY"/>
    <x v="156"/>
    <s v="000000007219"/>
    <n v="1572"/>
    <s v="5799-53"/>
    <n v="0"/>
    <n v="39000"/>
    <s v="G100702-Kai Fischer"/>
    <n v="-39000"/>
    <n v="39000"/>
    <x v="1"/>
    <n v="39000"/>
    <s v="G"/>
    <s v="Kai Fischer"/>
    <s v="G - Kai Fischer"/>
    <x v="2055"/>
    <x v="0"/>
    <s v="Lottery"/>
    <x v="1"/>
    <b v="1"/>
    <n v="39000"/>
    <x v="0"/>
  </r>
  <r>
    <s v="L-400-0400"/>
    <s v="RBS Current Account (Lottery)"/>
    <s v="12"/>
    <s v="AP-PY"/>
    <x v="156"/>
    <s v="000000007220"/>
    <n v="1572"/>
    <s v="5799-54"/>
    <n v="0"/>
    <n v="1050"/>
    <s v="G100703-High Heart Dance Company (Freya Jeffs)"/>
    <n v="-1050"/>
    <n v="1050"/>
    <x v="1"/>
    <n v="1050"/>
    <s v="G"/>
    <s v="High Heart Dance Company (Freya Jeffs)"/>
    <s v="G - High Heart Dance Company (Freya Jeffs)"/>
    <x v="2056"/>
    <x v="0"/>
    <s v="Lottery"/>
    <x v="1"/>
    <b v="0"/>
    <n v="1050"/>
    <x v="1"/>
  </r>
  <r>
    <s v="L-400-0400"/>
    <s v="RBS Current Account (Lottery)"/>
    <s v="12"/>
    <s v="AP-PY"/>
    <x v="159"/>
    <s v="000000007221"/>
    <n v="1575"/>
    <s v="5804-27"/>
    <n v="0"/>
    <n v="13754.12"/>
    <s v="G100017-Campbeltown Community Business Ltd"/>
    <n v="-13754.12"/>
    <n v="13754.12"/>
    <x v="1"/>
    <n v="13754.12"/>
    <s v="G"/>
    <s v="Campbeltown Community Business Ltd"/>
    <s v="G - Campbeltown Community Business Ltd"/>
    <x v="1283"/>
    <x v="0"/>
    <s v="Lottery"/>
    <x v="1"/>
    <b v="0"/>
    <n v="50611.44"/>
    <x v="0"/>
  </r>
  <r>
    <s v="L-400-0400"/>
    <s v="RBS Current Account (Lottery)"/>
    <s v="12"/>
    <s v="AP-PY"/>
    <x v="159"/>
    <s v="000000007222"/>
    <n v="1575"/>
    <s v="5804-28"/>
    <n v="0"/>
    <n v="5250"/>
    <s v="G100038-Perth Festival of the Arts Ltd"/>
    <n v="-5250"/>
    <n v="5250"/>
    <x v="1"/>
    <n v="5250"/>
    <s v="G"/>
    <s v="Perth Festival of the Arts Ltd"/>
    <s v="G - Perth Festival of the Arts Ltd"/>
    <x v="1810"/>
    <x v="0"/>
    <s v="Lottery"/>
    <x v="1"/>
    <b v="0"/>
    <n v="10117"/>
    <x v="1"/>
  </r>
  <r>
    <s v="L-400-0400"/>
    <s v="RBS Current Account (Lottery)"/>
    <s v="12"/>
    <s v="AP-PY"/>
    <x v="159"/>
    <s v="000000007223"/>
    <n v="1575"/>
    <s v="5804-29"/>
    <n v="0"/>
    <n v="4125"/>
    <s v="G100082-Macphail Centre"/>
    <n v="-4125"/>
    <n v="4125"/>
    <x v="1"/>
    <n v="4125"/>
    <s v="G"/>
    <s v="Macphail Centre"/>
    <s v="G - Macphail Centre"/>
    <x v="1988"/>
    <x v="0"/>
    <s v="Lottery"/>
    <x v="1"/>
    <b v="0"/>
    <n v="5375"/>
    <x v="1"/>
  </r>
  <r>
    <s v="L-400-0400"/>
    <s v="RBS Current Account (Lottery)"/>
    <s v="12"/>
    <s v="AP-PY"/>
    <x v="159"/>
    <s v="000000007224"/>
    <n v="1575"/>
    <s v="5804-30"/>
    <n v="0"/>
    <n v="8750"/>
    <s v="G100268-Lammermuir Festival"/>
    <n v="-8750"/>
    <n v="8750"/>
    <x v="1"/>
    <n v="8750"/>
    <s v="G"/>
    <s v="Lammermuir Festival"/>
    <s v="G - Lammermuir Festival"/>
    <x v="1155"/>
    <x v="0"/>
    <s v="Lottery"/>
    <x v="1"/>
    <b v="0"/>
    <n v="35000"/>
    <x v="0"/>
  </r>
  <r>
    <s v="L-400-0400"/>
    <s v="RBS Current Account (Lottery)"/>
    <s v="12"/>
    <s v="AP-PY"/>
    <x v="159"/>
    <s v="000000007225"/>
    <n v="1575"/>
    <s v="5804-31"/>
    <n v="0"/>
    <n v="2500"/>
    <s v="G100342-French Film Festival"/>
    <n v="-2500"/>
    <n v="2500"/>
    <x v="1"/>
    <n v="2500"/>
    <s v="G"/>
    <s v="French Film Festival"/>
    <s v="G - French Film Festival"/>
    <x v="1347"/>
    <x v="0"/>
    <s v="Lottery"/>
    <x v="1"/>
    <b v="0"/>
    <n v="12500"/>
    <x v="1"/>
  </r>
  <r>
    <s v="L-400-0400"/>
    <s v="RBS Current Account (Lottery)"/>
    <s v="12"/>
    <s v="AP-PY"/>
    <x v="159"/>
    <s v="000000007226"/>
    <n v="1575"/>
    <s v="5804-32"/>
    <n v="0"/>
    <n v="750"/>
    <s v="G100519-Oliver Braid"/>
    <n v="-750"/>
    <n v="750"/>
    <x v="1"/>
    <n v="750"/>
    <s v="G"/>
    <s v="Oliver Braid"/>
    <s v="G - Oliver Braid"/>
    <x v="1702"/>
    <x v="0"/>
    <s v="Lottery"/>
    <x v="1"/>
    <b v="0"/>
    <n v="4500"/>
    <x v="1"/>
  </r>
  <r>
    <s v="L-400-0400"/>
    <s v="RBS Current Account (Lottery)"/>
    <s v="12"/>
    <s v="AP-PY"/>
    <x v="159"/>
    <s v="000000007227"/>
    <n v="1575"/>
    <s v="5804-33"/>
    <n v="0"/>
    <n v="820"/>
    <s v="G100527-Kate Tough"/>
    <n v="-820"/>
    <n v="820"/>
    <x v="1"/>
    <n v="820"/>
    <s v="G"/>
    <s v="Kate Tough"/>
    <s v="G - Kate Tough"/>
    <x v="1721"/>
    <x v="0"/>
    <s v="Lottery"/>
    <x v="1"/>
    <b v="0"/>
    <n v="3280"/>
    <x v="1"/>
  </r>
  <r>
    <s v="L-400-0400"/>
    <s v="RBS Current Account (Lottery)"/>
    <s v="12"/>
    <s v="AP-PY"/>
    <x v="159"/>
    <s v="000000007228"/>
    <n v="1575"/>
    <s v="5804-34"/>
    <n v="0"/>
    <n v="8284"/>
    <s v="G100547-Paper Doll Militia Limited"/>
    <n v="-8284"/>
    <n v="8284"/>
    <x v="1"/>
    <n v="8284"/>
    <s v="G"/>
    <s v="Paper Doll Militia Limited"/>
    <s v="G - Paper Doll Militia Limited"/>
    <x v="1755"/>
    <x v="0"/>
    <s v="Lottery"/>
    <x v="1"/>
    <b v="0"/>
    <n v="33135"/>
    <x v="0"/>
  </r>
  <r>
    <s v="L-400-0400"/>
    <s v="RBS Current Account (Lottery)"/>
    <s v="12"/>
    <s v="AP-PY"/>
    <x v="159"/>
    <s v="000000007229"/>
    <n v="1575"/>
    <s v="5804-35"/>
    <n v="0"/>
    <n v="14122"/>
    <s v="G100596-Theatre Gu Le├▓r"/>
    <n v="-14122"/>
    <n v="14122"/>
    <x v="1"/>
    <n v="14122"/>
    <s v="G"/>
    <s v="Theatre Gu Le├▓r"/>
    <s v="G - Theatre Gu Le├▓r"/>
    <x v="1843"/>
    <x v="0"/>
    <s v="Lottery"/>
    <x v="1"/>
    <b v="0"/>
    <n v="84734"/>
    <x v="0"/>
  </r>
  <r>
    <s v="L-400-0400"/>
    <s v="RBS Current Account (Lottery)"/>
    <s v="12"/>
    <s v="AP-PY"/>
    <x v="159"/>
    <s v="000000007230"/>
    <n v="1575"/>
    <s v="5804-36"/>
    <n v="0"/>
    <n v="8750"/>
    <s v="G100612-Sandstone Press Limited"/>
    <n v="-8750"/>
    <n v="8750"/>
    <x v="1"/>
    <n v="8750"/>
    <s v="G"/>
    <s v="Sandstone Press Limited"/>
    <s v="G - Sandstone Press Limited"/>
    <x v="2057"/>
    <x v="0"/>
    <s v="Lottery"/>
    <x v="1"/>
    <b v="0"/>
    <n v="8750"/>
    <x v="1"/>
  </r>
  <r>
    <s v="L-400-0400"/>
    <s v="RBS Current Account (Lottery)"/>
    <s v="12"/>
    <s v="AP-PY"/>
    <x v="159"/>
    <s v="000000007231"/>
    <n v="1575"/>
    <s v="5804-37"/>
    <n v="0"/>
    <n v="4046"/>
    <s v="G100707-Loch Shiel Spring Festival Association"/>
    <n v="-4046"/>
    <n v="4046"/>
    <x v="1"/>
    <n v="4046"/>
    <s v="G"/>
    <s v="Loch Shiel Spring Festival Association"/>
    <s v="G - Loch Shiel Spring Festival Association"/>
    <x v="2058"/>
    <x v="0"/>
    <s v="Lottery"/>
    <x v="1"/>
    <b v="0"/>
    <n v="4046"/>
    <x v="1"/>
  </r>
  <r>
    <s v="L-400-0400"/>
    <s v="RBS Current Account (Lottery)"/>
    <s v="12"/>
    <s v="AP-PY"/>
    <x v="159"/>
    <s v="000000007232"/>
    <n v="1575"/>
    <s v="5804-38"/>
    <n v="0"/>
    <n v="1125"/>
    <s v="G100708-Alice Myers"/>
    <n v="-1125"/>
    <n v="1125"/>
    <x v="1"/>
    <n v="1125"/>
    <s v="G"/>
    <s v="Alice Myers"/>
    <s v="G - Alice Myers"/>
    <x v="2059"/>
    <x v="0"/>
    <s v="Lottery"/>
    <x v="1"/>
    <b v="0"/>
    <n v="1125"/>
    <x v="1"/>
  </r>
  <r>
    <s v="L-400-0400"/>
    <s v="RBS Current Account (Lottery)"/>
    <s v="12"/>
    <s v="AP-PY"/>
    <x v="159"/>
    <s v="000000007233"/>
    <n v="1575"/>
    <s v="5804-39"/>
    <n v="0"/>
    <n v="3377"/>
    <s v="G100709-Kim Edgar"/>
    <n v="-3377"/>
    <n v="3377"/>
    <x v="1"/>
    <n v="3377"/>
    <s v="G"/>
    <s v="Kim Edgar"/>
    <s v="G - Kim Edgar"/>
    <x v="2060"/>
    <x v="0"/>
    <s v="Lottery"/>
    <x v="1"/>
    <b v="0"/>
    <n v="3377"/>
    <x v="1"/>
  </r>
  <r>
    <s v="L-400-0400"/>
    <s v="RBS Current Account (Lottery)"/>
    <s v="12"/>
    <s v="AP-PY"/>
    <x v="159"/>
    <s v="000000007234"/>
    <n v="1575"/>
    <s v="5804-40"/>
    <n v="0"/>
    <n v="3810"/>
    <s v="G100710-An Cuilean Craicte CIC"/>
    <n v="-3810"/>
    <n v="3810"/>
    <x v="1"/>
    <n v="3810"/>
    <s v="G"/>
    <s v="An Cuilean Craicte CIC"/>
    <s v="G - An Cuilean Craicte CIC"/>
    <x v="2061"/>
    <x v="0"/>
    <s v="Lottery"/>
    <x v="1"/>
    <b v="0"/>
    <n v="3810"/>
    <x v="1"/>
  </r>
  <r>
    <s v="L-400-0400"/>
    <s v="RBS Current Account (Lottery)"/>
    <s v="12"/>
    <s v="AP-PY"/>
    <x v="159"/>
    <s v="000000007235"/>
    <n v="1575"/>
    <s v="5804-41"/>
    <n v="0"/>
    <n v="16000"/>
    <s v="IBLA009-Black Camel Pictures Limited"/>
    <n v="-16000"/>
    <n v="16000"/>
    <x v="1"/>
    <n v="16000"/>
    <s v="I"/>
    <s v="Black Camel Pictures Limited"/>
    <s v="I - Black Camel Pictures Limited"/>
    <x v="1163"/>
    <x v="0"/>
    <s v="Lottery"/>
    <x v="1"/>
    <b v="0"/>
    <n v="99513.17"/>
    <x v="0"/>
  </r>
  <r>
    <s v="L-400-0400"/>
    <s v="RBS Current Account (Lottery)"/>
    <s v="12"/>
    <s v="AP-PY"/>
    <x v="159"/>
    <s v="000000007236"/>
    <n v="1575"/>
    <s v="5804-42"/>
    <n v="0"/>
    <n v="1250"/>
    <s v="ICAR011-Cara Connolly"/>
    <n v="-1250"/>
    <n v="1250"/>
    <x v="1"/>
    <n v="1250"/>
    <s v="I"/>
    <s v="Cara Connolly"/>
    <s v="I - Cara Connolly"/>
    <x v="2062"/>
    <x v="0"/>
    <s v="Lottery"/>
    <x v="1"/>
    <b v="0"/>
    <n v="1250"/>
    <x v="1"/>
  </r>
  <r>
    <s v="L-400-0400"/>
    <s v="RBS Current Account (Lottery)"/>
    <s v="12"/>
    <s v="AP-PY"/>
    <x v="159"/>
    <s v="000000007237"/>
    <n v="1575"/>
    <s v="5804-43"/>
    <n v="0"/>
    <n v="6750"/>
    <s v="ICRE012-Creative Dundee"/>
    <n v="-6750"/>
    <n v="6750"/>
    <x v="1"/>
    <n v="6750"/>
    <s v="I"/>
    <s v="Creative Dundee"/>
    <s v="I - Creative Dundee"/>
    <x v="102"/>
    <x v="0"/>
    <s v="Lottery"/>
    <x v="1"/>
    <b v="0"/>
    <n v="29250"/>
    <x v="0"/>
  </r>
  <r>
    <s v="L-400-0400"/>
    <s v="RBS Current Account (Lottery)"/>
    <s v="12"/>
    <s v="AP-PY"/>
    <x v="159"/>
    <s v="000000007238"/>
    <n v="1575"/>
    <s v="5804-44"/>
    <n v="0"/>
    <n v="1468"/>
    <s v="IDUN009-Dundee Contemporary Arts Ltd"/>
    <n v="-1468"/>
    <n v="1468"/>
    <x v="1"/>
    <n v="1468"/>
    <s v="I"/>
    <s v="Dundee Contemporary Arts Ltd"/>
    <s v="I - Dundee Contemporary Arts Ltd"/>
    <x v="1026"/>
    <x v="0"/>
    <s v="Lottery"/>
    <x v="1"/>
    <b v="0"/>
    <n v="21451.88"/>
    <x v="1"/>
  </r>
  <r>
    <s v="L-400-0400"/>
    <s v="RBS Current Account (Lottery)"/>
    <s v="12"/>
    <s v="AP-PY"/>
    <x v="159"/>
    <s v="000000007239"/>
    <n v="1575"/>
    <s v="5804-45"/>
    <n v="0"/>
    <n v="17000"/>
    <s v="IEDI011-Edinburgh Printmakers Ltd"/>
    <n v="-17000"/>
    <n v="17000"/>
    <x v="1"/>
    <n v="17000"/>
    <s v="I"/>
    <s v="Edinburgh Printmakers Ltd"/>
    <s v="I - Edinburgh Printmakers Ltd"/>
    <x v="1230"/>
    <x v="0"/>
    <s v="Lottery"/>
    <x v="1"/>
    <b v="0"/>
    <n v="62897.91"/>
    <x v="0"/>
  </r>
  <r>
    <s v="L-400-0400"/>
    <s v="RBS Current Account (Lottery)"/>
    <s v="12"/>
    <s v="AP-PY"/>
    <x v="159"/>
    <s v="000000007240"/>
    <n v="1575"/>
    <s v="5804-46"/>
    <n v="0"/>
    <n v="1500"/>
    <s v="IEDI027-Edinburgh &amp; Lothians Health Foundation"/>
    <n v="-1500"/>
    <n v="1500"/>
    <x v="1"/>
    <n v="1500"/>
    <s v="I"/>
    <s v="Edinburgh &amp; Lothians Health Foundation"/>
    <s v="I - Edinburgh &amp; Lothians Health Foundation"/>
    <x v="2063"/>
    <x v="0"/>
    <s v="Lottery"/>
    <x v="1"/>
    <b v="0"/>
    <n v="1500"/>
    <x v="1"/>
  </r>
  <r>
    <s v="L-400-0400"/>
    <s v="RBS Current Account (Lottery)"/>
    <s v="12"/>
    <s v="AP-PY"/>
    <x v="159"/>
    <s v="000000007241"/>
    <n v="1575"/>
    <s v="5804-47"/>
    <n v="0"/>
    <n v="90000"/>
    <s v="IHIG009-Highlands &amp; Islands Enterprise"/>
    <n v="-90000"/>
    <n v="90000"/>
    <x v="1"/>
    <n v="90000"/>
    <s v="I"/>
    <s v="Highlands &amp; Islands Enterprise"/>
    <s v="I - Highlands &amp; Islands Enterprise"/>
    <x v="1958"/>
    <x v="0"/>
    <s v="Lottery"/>
    <x v="1"/>
    <b v="1"/>
    <n v="190000"/>
    <x v="0"/>
  </r>
  <r>
    <s v="L-400-0400"/>
    <s v="RBS Current Account (Lottery)"/>
    <s v="12"/>
    <s v="AP-PY"/>
    <x v="159"/>
    <s v="000000007242"/>
    <n v="1575"/>
    <s v="5804-48"/>
    <n v="0"/>
    <n v="10000"/>
    <s v="IHOP004-Hopscotch Films Ltd"/>
    <n v="-10000"/>
    <n v="10000"/>
    <x v="1"/>
    <n v="10000"/>
    <s v="I"/>
    <s v="Hopscotch Films Ltd"/>
    <s v="I - Hopscotch Films Ltd"/>
    <x v="1577"/>
    <x v="0"/>
    <s v="Lottery"/>
    <x v="1"/>
    <b v="0"/>
    <n v="107376"/>
    <x v="0"/>
  </r>
  <r>
    <s v="L-400-0400"/>
    <s v="RBS Current Account (Lottery)"/>
    <s v="12"/>
    <s v="AP-PY"/>
    <x v="159"/>
    <s v="000000007243"/>
    <n v="1575"/>
    <s v="5804-49"/>
    <n v="0"/>
    <n v="1500"/>
    <s v="IIMP001-Impact Arts (Projects) Ltd"/>
    <n v="-1500"/>
    <n v="1500"/>
    <x v="1"/>
    <n v="1500"/>
    <s v="I"/>
    <s v="Impact Arts (Projects) Ltd"/>
    <s v="I - Impact Arts (Projects) Ltd"/>
    <x v="992"/>
    <x v="0"/>
    <s v="Lottery"/>
    <x v="1"/>
    <b v="0"/>
    <n v="46960"/>
    <x v="0"/>
  </r>
  <r>
    <s v="L-400-0400"/>
    <s v="RBS Current Account (Lottery)"/>
    <s v="12"/>
    <s v="AP-PY"/>
    <x v="159"/>
    <s v="000000007244"/>
    <n v="1575"/>
    <s v="5804-50"/>
    <n v="0"/>
    <n v="3000"/>
    <s v="IJOH011-John McCusker"/>
    <n v="-3000"/>
    <n v="3000"/>
    <x v="1"/>
    <n v="3000"/>
    <s v="I"/>
    <s v="John McCusker"/>
    <s v="I - John McCusker"/>
    <x v="2064"/>
    <x v="0"/>
    <s v="Lottery"/>
    <x v="1"/>
    <b v="0"/>
    <n v="3000"/>
    <x v="1"/>
  </r>
  <r>
    <s v="L-400-0400"/>
    <s v="RBS Current Account (Lottery)"/>
    <s v="12"/>
    <s v="AP-PY"/>
    <x v="159"/>
    <s v="000000007245"/>
    <n v="1575"/>
    <s v="5804-51"/>
    <n v="0"/>
    <n v="15000"/>
    <s v="ISLA004-Slate North Ltd  (Stonemouth)"/>
    <n v="-15000"/>
    <n v="15000"/>
    <x v="1"/>
    <n v="15000"/>
    <s v="I"/>
    <s v="Slate North Ltd (Stonemouth)"/>
    <s v="I - Slate North Ltd (Stonemouth)"/>
    <x v="1100"/>
    <x v="0"/>
    <s v="Lottery"/>
    <x v="1"/>
    <b v="0"/>
    <n v="200000"/>
    <x v="0"/>
  </r>
  <r>
    <s v="L-400-0400"/>
    <s v="RBS Current Account (Lottery)"/>
    <s v="12"/>
    <s v="AP-PY"/>
    <x v="159"/>
    <s v="000000007246"/>
    <n v="1575"/>
    <s v="5804-52"/>
    <n v="0"/>
    <n v="5000"/>
    <s v="ITHE035-Theatre Workshop Scotland"/>
    <n v="-5000"/>
    <n v="5000"/>
    <x v="1"/>
    <n v="5000"/>
    <s v="I"/>
    <s v="Theatre Workshop Scotland"/>
    <s v="I - Theatre Workshop Scotland"/>
    <x v="2065"/>
    <x v="0"/>
    <s v="Lottery"/>
    <x v="1"/>
    <b v="0"/>
    <n v="5000"/>
    <x v="1"/>
  </r>
  <r>
    <s v="L-400-0400"/>
    <s v="RBS Current Account (Lottery)"/>
    <s v="12"/>
    <s v="AP-PY"/>
    <x v="160"/>
    <s v="000000007247"/>
    <n v="1589"/>
    <s v="5813-15"/>
    <n v="0"/>
    <n v="7200"/>
    <s v="G100098-Nairn Book and Arts Festival"/>
    <n v="-7200"/>
    <n v="7200"/>
    <x v="1"/>
    <n v="7200"/>
    <s v="G"/>
    <s v="Nairn Book and Arts Festival"/>
    <s v="G - Nairn Book and Arts Festival"/>
    <x v="1930"/>
    <x v="0"/>
    <s v="Lottery"/>
    <x v="1"/>
    <b v="0"/>
    <n v="9592.9599999999991"/>
    <x v="1"/>
  </r>
  <r>
    <s v="L-400-0400"/>
    <s v="RBS Current Account (Lottery)"/>
    <s v="12"/>
    <s v="AP-PY"/>
    <x v="160"/>
    <s v="000000007248"/>
    <n v="1589"/>
    <s v="5813-16"/>
    <n v="0"/>
    <n v="30000"/>
    <s v="G100266-Freight Books"/>
    <n v="-30000"/>
    <n v="30000"/>
    <x v="1"/>
    <n v="30000"/>
    <s v="G"/>
    <s v="Freight Books"/>
    <s v="G - Freight Books"/>
    <x v="1153"/>
    <x v="0"/>
    <s v="Lottery"/>
    <x v="1"/>
    <b v="1"/>
    <n v="99889"/>
    <x v="0"/>
  </r>
  <r>
    <s v="L-400-0400"/>
    <s v="RBS Current Account (Lottery)"/>
    <s v="12"/>
    <s v="AP-PY"/>
    <x v="160"/>
    <s v="000000007249"/>
    <n v="1589"/>
    <s v="5813-17"/>
    <n v="0"/>
    <n v="2200"/>
    <s v="G100393-New Music Scotland"/>
    <n v="-2200"/>
    <n v="2200"/>
    <x v="1"/>
    <n v="2200"/>
    <s v="G"/>
    <s v="New Music Scotland"/>
    <s v="G - New Music Scotland"/>
    <x v="1453"/>
    <x v="0"/>
    <s v="Lottery"/>
    <x v="1"/>
    <b v="0"/>
    <n v="13300"/>
    <x v="1"/>
  </r>
  <r>
    <s v="L-400-0400"/>
    <s v="RBS Current Account (Lottery)"/>
    <s v="12"/>
    <s v="AP-PY"/>
    <x v="160"/>
    <s v="000000007250"/>
    <n v="1589"/>
    <s v="5813-18"/>
    <n v="0"/>
    <n v="2000"/>
    <s v="G100629-All In Ideas"/>
    <n v="-2000"/>
    <n v="2000"/>
    <x v="1"/>
    <n v="2000"/>
    <s v="G"/>
    <s v="All In Ideas"/>
    <s v="G - All In Ideas"/>
    <x v="1909"/>
    <x v="0"/>
    <s v="Lottery"/>
    <x v="1"/>
    <b v="0"/>
    <n v="8000"/>
    <x v="1"/>
  </r>
  <r>
    <s v="L-400-0400"/>
    <s v="RBS Current Account (Lottery)"/>
    <s v="12"/>
    <s v="AP-PY"/>
    <x v="160"/>
    <s v="000000007251"/>
    <n v="1589"/>
    <s v="5813-19"/>
    <n v="0"/>
    <n v="18750"/>
    <s v="G100711-Hidden Door"/>
    <n v="-18750"/>
    <n v="18750"/>
    <x v="1"/>
    <n v="18750"/>
    <s v="G"/>
    <s v="Hidden Door"/>
    <s v="G - Hidden Door"/>
    <x v="2066"/>
    <x v="0"/>
    <s v="Lottery"/>
    <x v="1"/>
    <b v="0"/>
    <n v="18750"/>
    <x v="1"/>
  </r>
  <r>
    <s v="L-400-0400"/>
    <s v="RBS Current Account (Lottery)"/>
    <s v="12"/>
    <s v="AP-PY"/>
    <x v="160"/>
    <s v="000000007252"/>
    <n v="1589"/>
    <s v="5813-20"/>
    <n v="0"/>
    <n v="375"/>
    <s v="ICAL005-Callum Rice"/>
    <n v="-375"/>
    <n v="375"/>
    <x v="1"/>
    <n v="375"/>
    <s v="I"/>
    <s v="Callum Rice"/>
    <s v="I - Callum Rice"/>
    <x v="1934"/>
    <x v="0"/>
    <s v="Lottery"/>
    <x v="1"/>
    <b v="0"/>
    <n v="1500"/>
    <x v="1"/>
  </r>
  <r>
    <s v="L-400-0400"/>
    <s v="RBS Current Account (Lottery)"/>
    <s v="12"/>
    <s v="AP-PY"/>
    <x v="160"/>
    <s v="000000007253"/>
    <n v="1589"/>
    <s v="5813-21"/>
    <n v="0"/>
    <n v="3750"/>
    <s v="IDAV013-Dave Milligan"/>
    <n v="-3750"/>
    <n v="3750"/>
    <x v="1"/>
    <n v="3750"/>
    <s v="I"/>
    <s v="Dave Milligan"/>
    <s v="I - Dave Milligan"/>
    <x v="2067"/>
    <x v="0"/>
    <s v="Lottery"/>
    <x v="1"/>
    <b v="0"/>
    <n v="3750"/>
    <x v="1"/>
  </r>
  <r>
    <s v="L-400-0400"/>
    <s v="RBS Current Account (Lottery)"/>
    <s v="12"/>
    <s v="AP-PY"/>
    <x v="160"/>
    <s v="000000007254"/>
    <n v="1589"/>
    <s v="5813-22"/>
    <n v="0"/>
    <n v="1250"/>
    <s v="IKAT019-Katy Wilson"/>
    <n v="-1250"/>
    <n v="1250"/>
    <x v="1"/>
    <n v="1250"/>
    <s v="I"/>
    <s v="Katy Wilson"/>
    <s v="I - Katy Wilson"/>
    <x v="2068"/>
    <x v="0"/>
    <s v="Lottery"/>
    <x v="1"/>
    <b v="0"/>
    <n v="1250"/>
    <x v="1"/>
  </r>
  <r>
    <s v="L-400-0400"/>
    <s v="RBS Current Account (Lottery)"/>
    <s v="12"/>
    <s v="AP-PY"/>
    <x v="160"/>
    <s v="000000007255"/>
    <n v="1589"/>
    <s v="5813-23"/>
    <n v="0"/>
    <n v="30000"/>
    <s v="ISDI005-SDI Productions Ltd"/>
    <n v="-30000"/>
    <n v="30000"/>
    <x v="1"/>
    <n v="30000"/>
    <s v="I"/>
    <s v="SDI Productions Ltd"/>
    <s v="I - SDI Productions Ltd"/>
    <x v="1098"/>
    <x v="0"/>
    <s v="Lottery"/>
    <x v="1"/>
    <b v="1"/>
    <n v="329625"/>
    <x v="0"/>
  </r>
  <r>
    <s v="L-400-0400"/>
    <s v="RBS Current Account (Lottery)"/>
    <s v="12"/>
    <s v="AP-PY"/>
    <x v="160"/>
    <s v="000000007256"/>
    <n v="1589"/>
    <s v="5813-24"/>
    <n v="0"/>
    <n v="2250"/>
    <s v="ISDI006-SDI Productions Ltd"/>
    <n v="-2250"/>
    <n v="2250"/>
    <x v="1"/>
    <n v="2250"/>
    <s v="I"/>
    <s v="SDI Productions Ltd"/>
    <s v="I - SDI Productions Ltd"/>
    <x v="1098"/>
    <x v="0"/>
    <s v="Lottery"/>
    <x v="1"/>
    <b v="0"/>
    <n v="329625"/>
    <x v="0"/>
  </r>
  <r>
    <s v="L-400-0400"/>
    <s v="RBS Current Account (Lottery)"/>
    <s v="12"/>
    <s v="AP-PY"/>
    <x v="160"/>
    <s v="000000007257"/>
    <n v="1589"/>
    <s v="5813-25"/>
    <n v="0"/>
    <n v="6000"/>
    <s v="ISIG036-Sigma Films"/>
    <n v="-6000"/>
    <n v="6000"/>
    <x v="1"/>
    <n v="6000"/>
    <s v="I"/>
    <s v="Sigma Films"/>
    <s v="I - Sigma Films"/>
    <x v="1099"/>
    <x v="0"/>
    <s v="Lottery"/>
    <x v="1"/>
    <b v="0"/>
    <n v="285930"/>
    <x v="0"/>
  </r>
  <r>
    <s v="L-400-0400"/>
    <s v="RBS Current Account (Lottery)"/>
    <s v="12"/>
    <s v="AP-PY"/>
    <x v="160"/>
    <s v="000000007258"/>
    <n v="1589"/>
    <s v="5813-26"/>
    <n v="0"/>
    <n v="1850"/>
    <s v="TCRE106-Creative Carbon Scotland"/>
    <n v="-1850"/>
    <n v="1850"/>
    <x v="1"/>
    <n v="1850"/>
    <s v="T"/>
    <s v="Creative Carbon Scotland"/>
    <s v="T - Creative Carbon Scotland"/>
    <x v="2069"/>
    <x v="0"/>
    <s v="Lottery"/>
    <x v="2"/>
    <b v="0"/>
    <n v="1850"/>
    <x v="1"/>
  </r>
  <r>
    <s v="L-400-0400"/>
    <s v="RBS Current Account (Lottery)"/>
    <s v="12"/>
    <s v="AP-PY"/>
    <x v="160"/>
    <s v="000000007259"/>
    <n v="1589"/>
    <s v="5813-27"/>
    <n v="0"/>
    <n v="850"/>
    <s v="THOT101-The Stirling Highland Hotel (The Hotel Collection)"/>
    <n v="-850"/>
    <n v="850"/>
    <x v="1"/>
    <n v="850"/>
    <s v="T"/>
    <s v="The Stirling Highland Hotel (The Hotel Collection)"/>
    <s v="T - The Stirling Highland Hotel (The Hotel Collection)"/>
    <x v="2070"/>
    <x v="0"/>
    <s v="Lottery"/>
    <x v="2"/>
    <b v="0"/>
    <n v="850"/>
    <x v="1"/>
  </r>
  <r>
    <s v="L-400-0400"/>
    <s v="RBS Current Account (Lottery)"/>
    <s v="12"/>
    <s v="AP-PY"/>
    <x v="160"/>
    <s v="000000007260"/>
    <n v="1589"/>
    <s v="5813-28"/>
    <n v="0"/>
    <n v="1500"/>
    <s v="TYOU102-YouthLink Scotland"/>
    <n v="-1500"/>
    <n v="1500"/>
    <x v="1"/>
    <n v="1500"/>
    <s v="T"/>
    <s v="YouthLink Scotland"/>
    <s v="T - YouthLink Scotland"/>
    <x v="2004"/>
    <x v="0"/>
    <s v="Lottery"/>
    <x v="2"/>
    <b v="0"/>
    <n v="3900"/>
    <x v="1"/>
  </r>
  <r>
    <s v="L-400-0400"/>
    <s v="RBS Current Account (Lottery)"/>
    <s v="12"/>
    <s v="AR-PY"/>
    <x v="154"/>
    <s v="60023116522802000R"/>
    <n v="1563"/>
    <s v="5792-1"/>
    <n v="7000"/>
    <n v="0"/>
    <s v="TIMP100-Impact Arts Projects Ltd"/>
    <n v="7000"/>
    <n v="7000"/>
    <x v="0"/>
    <n v="0"/>
    <s v="T"/>
    <s v="Impact Arts Projects Ltd"/>
    <s v="T - Impact Arts Projects Ltd"/>
    <x v="2071"/>
    <x v="0"/>
    <s v="Lottery"/>
    <x v="2"/>
    <b v="0"/>
    <n v="0"/>
    <x v="1"/>
  </r>
  <r>
    <s v="L-400-0400"/>
    <s v="RBS Current Account (Lottery)"/>
    <s v="12"/>
    <s v="AR-PY"/>
    <x v="152"/>
    <s v="RBS55CI31286473"/>
    <n v="1564"/>
    <s v="5793-1"/>
    <n v="2444.56"/>
    <n v="0"/>
    <s v="TSTI100-Stichting Freeway Custody"/>
    <n v="2444.56"/>
    <n v="2444.56"/>
    <x v="0"/>
    <n v="0"/>
    <s v="T"/>
    <s v="Stichting Freeway Custody"/>
    <s v="T - Stichting Freeway Custody"/>
    <x v="1306"/>
    <x v="0"/>
    <s v="Lottery"/>
    <x v="2"/>
    <b v="0"/>
    <n v="0"/>
    <x v="1"/>
  </r>
  <r>
    <s v="L-400-0400"/>
    <s v="RBS Current Account (Lottery)"/>
    <s v="12"/>
    <s v="AR-PY"/>
    <x v="195"/>
    <s v="09100724111287000N"/>
    <n v="1570"/>
    <s v="5798-1"/>
    <n v="1107.74"/>
    <n v="0"/>
    <s v="TFIN100-Fintage Collection Account"/>
    <n v="1107.74"/>
    <n v="1107.74"/>
    <x v="0"/>
    <n v="0"/>
    <s v="T"/>
    <s v="Fintage Collection Account"/>
    <s v="T - Fintage Collection Account"/>
    <x v="1512"/>
    <x v="0"/>
    <s v="Lottery"/>
    <x v="2"/>
    <b v="0"/>
    <n v="0"/>
    <x v="1"/>
  </r>
  <r>
    <s v="L-400-0400"/>
    <s v="RBS Current Account (Lottery)"/>
    <s v="12"/>
    <s v="AR-PY"/>
    <x v="194"/>
    <s v="RBS55CI31316673"/>
    <n v="1580"/>
    <s v="5810-1"/>
    <n v="582926.15"/>
    <n v="0"/>
    <s v="TNAT100-National Lottery Distribution Fund"/>
    <n v="582926.15"/>
    <n v="582926.15"/>
    <x v="0"/>
    <n v="0"/>
    <s v="T"/>
    <s v="National Lottery Distribution Fund"/>
    <s v="T - National Lottery Distribution Fund"/>
    <x v="1186"/>
    <x v="0"/>
    <s v="Lottery"/>
    <x v="2"/>
    <b v="0"/>
    <n v="0"/>
    <x v="1"/>
  </r>
  <r>
    <s v="L-400-0400"/>
    <s v="RBS Current Account (Lottery)"/>
    <s v="12"/>
    <s v="AR-PY"/>
    <x v="164"/>
    <s v="000000169-00001"/>
    <n v="1584"/>
    <s v="5815-1"/>
    <n v="118360"/>
    <n v="0"/>
    <s v="TBFI100-The British Film Institute"/>
    <n v="118360"/>
    <n v="118360"/>
    <x v="0"/>
    <n v="0"/>
    <s v="T"/>
    <s v="The British Film Institute"/>
    <s v="T - The British Film Institute"/>
    <x v="1184"/>
    <x v="0"/>
    <s v="Lottery"/>
    <x v="2"/>
    <b v="0"/>
    <n v="0"/>
    <x v="1"/>
  </r>
  <r>
    <s v="L-400-0400"/>
    <s v="RBS Current Account (Lottery)"/>
    <s v="12"/>
    <s v="AR-PY"/>
    <x v="165"/>
    <s v="000028 830050"/>
    <n v="1585"/>
    <s v="5816-1"/>
    <n v="7500"/>
    <n v="0"/>
    <s v="TPRO100-Proiseact nan Ealan"/>
    <n v="7500"/>
    <n v="7500"/>
    <x v="0"/>
    <n v="0"/>
    <s v="T"/>
    <s v="Proiseact nan Ealan"/>
    <s v="T - Proiseact nan Ealan"/>
    <x v="2072"/>
    <x v="0"/>
    <s v="Lottery"/>
    <x v="2"/>
    <b v="0"/>
    <n v="0"/>
    <x v="1"/>
  </r>
  <r>
    <s v="L-400-0400"/>
    <s v="RBS Current Account (Lottery)"/>
    <s v="12"/>
    <s v="BK-EN"/>
    <x v="157"/>
    <m/>
    <n v="1571"/>
    <s v="5800-1"/>
    <n v="150"/>
    <n v="0"/>
    <m/>
    <n v="150"/>
    <n v="15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12"/>
    <s v="BK-EN"/>
    <x v="160"/>
    <m/>
    <n v="1586"/>
    <s v="5817-1"/>
    <n v="0"/>
    <n v="1000000"/>
    <m/>
    <n v="-1000000"/>
    <n v="1000000"/>
    <x v="0"/>
    <n v="0"/>
    <s v=""/>
    <e v="#VALUE!"/>
    <e v="#VALUE!"/>
    <x v="0"/>
    <x v="0"/>
    <s v="Lottery"/>
    <x v="3"/>
    <b v="0"/>
    <n v="334393.72000000003"/>
    <x v="0"/>
  </r>
  <r>
    <s v="L-400-0400"/>
    <s v="RBS Current Account (Lottery)"/>
    <s v="12"/>
    <s v="BK-EN"/>
    <x v="160"/>
    <m/>
    <n v="1588"/>
    <s v="5819-1"/>
    <n v="0.44"/>
    <n v="0"/>
    <m/>
    <n v="0.44"/>
    <n v="0.44"/>
    <x v="0"/>
    <n v="0"/>
    <s v=""/>
    <e v="#VALUE!"/>
    <e v="#VALUE!"/>
    <x v="0"/>
    <x v="0"/>
    <s v="Lottery"/>
    <x v="3"/>
    <b v="0"/>
    <n v="334393.7200000000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4:O438" firstHeaderRow="1" firstDataRow="2" firstDataCol="2" rowPageCount="2" colPageCount="1"/>
  <pivotFields count="25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numFmtId="14" outline="0" showAll="0" defaultSubtotal="0">
      <items count="14">
        <item x="0"/>
        <item x="4"/>
        <item x="5"/>
        <item x="6"/>
        <item x="7"/>
        <item x="8"/>
        <item x="9"/>
        <item x="10"/>
        <item x="11"/>
        <item x="12"/>
        <item x="1"/>
        <item x="2"/>
        <item x="3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  <pivotField compact="0" numFmtId="165" outline="0" showAll="0" defaultSubtotal="0"/>
    <pivotField compact="0" numFmtId="165" outline="0" showAll="0" defaultSubtotal="0"/>
    <pivotField axis="axisPage" compact="0" outline="0" showAll="0" defaultSubtotal="0">
      <items count="2">
        <item x="0"/>
        <item x="1"/>
      </items>
    </pivotField>
    <pivotField dataField="1" compact="0" numFmtId="165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 defaultSubtotal="0">
      <items count="4435">
        <item x="0"/>
        <item x="151"/>
        <item x="152"/>
        <item m="1" x="2696"/>
        <item x="153"/>
        <item x="490"/>
        <item x="154"/>
        <item x="155"/>
        <item x="156"/>
        <item x="157"/>
        <item x="158"/>
        <item x="159"/>
        <item m="1" x="3877"/>
        <item x="160"/>
        <item x="1588"/>
        <item x="1018"/>
        <item x="1885"/>
        <item x="1024"/>
        <item x="1840"/>
        <item x="174"/>
        <item x="1284"/>
        <item x="98"/>
        <item x="1337"/>
        <item x="1483"/>
        <item x="1995"/>
        <item x="1475"/>
        <item x="2050"/>
        <item x="1152"/>
        <item x="1971"/>
        <item x="1517"/>
        <item x="1373"/>
        <item x="1754"/>
        <item x="1912"/>
        <item x="1017"/>
        <item x="1075"/>
        <item x="988"/>
        <item x="1572"/>
        <item x="2059"/>
        <item x="1909"/>
        <item x="889"/>
        <item x="1391"/>
        <item x="1282"/>
        <item x="1722"/>
        <item x="2031"/>
        <item x="2061"/>
        <item x="175"/>
        <item x="1825"/>
        <item m="1" x="3655"/>
        <item x="1861"/>
        <item x="2020"/>
        <item x="667"/>
        <item x="1933"/>
        <item x="1829"/>
        <item x="1968"/>
        <item x="1896"/>
        <item x="1592"/>
        <item x="1209"/>
        <item x="1693"/>
        <item x="176"/>
        <item x="1074"/>
        <item x="1566"/>
        <item x="1482"/>
        <item x="33"/>
        <item x="1338"/>
        <item x="951"/>
        <item m="1" x="3983"/>
        <item x="1749"/>
        <item x="1228"/>
        <item x="177"/>
        <item x="336"/>
        <item x="1038"/>
        <item x="1952"/>
        <item x="178"/>
        <item x="1389"/>
        <item x="1350"/>
        <item x="2018"/>
        <item x="1286"/>
        <item x="1345"/>
        <item x="32"/>
        <item x="1039"/>
        <item x="1670"/>
        <item x="2053"/>
        <item x="1317"/>
        <item x="1668"/>
        <item x="1291"/>
        <item x="1886"/>
        <item x="97"/>
        <item x="1229"/>
        <item x="2034"/>
        <item x="1225"/>
        <item x="1016"/>
        <item m="1" x="4319"/>
        <item x="1760"/>
        <item x="1705"/>
        <item x="557"/>
        <item x="1565"/>
        <item x="1283"/>
        <item x="1932"/>
        <item x="1594"/>
        <item x="1118"/>
        <item x="1247"/>
        <item x="602"/>
        <item x="1112"/>
        <item x="1632"/>
        <item x="1040"/>
        <item x="1238"/>
        <item x="990"/>
        <item x="763"/>
        <item x="179"/>
        <item x="1980"/>
        <item x="180"/>
        <item x="181"/>
        <item x="1151"/>
        <item x="1652"/>
        <item x="1752"/>
        <item x="1969"/>
        <item x="1226"/>
        <item x="1646"/>
        <item x="1667"/>
        <item x="1791"/>
        <item x="1244"/>
        <item x="1570"/>
        <item x="1850"/>
        <item x="1474"/>
        <item x="1848"/>
        <item x="1372"/>
        <item x="182"/>
        <item m="1" x="2545"/>
        <item x="1068"/>
        <item x="183"/>
        <item x="1776"/>
        <item m="1" x="3631"/>
        <item x="1756"/>
        <item x="2051"/>
        <item x="1546"/>
        <item x="1851"/>
        <item x="1109"/>
        <item x="1251"/>
        <item x="1794"/>
        <item x="1966"/>
        <item m="1" x="2245"/>
        <item m="1" x="3182"/>
        <item m="1" x="2617"/>
        <item x="1516"/>
        <item x="259"/>
        <item x="1154"/>
        <item x="1666"/>
        <item m="1" x="4050"/>
        <item x="1532"/>
        <item x="1798"/>
        <item x="184"/>
        <item x="403"/>
        <item x="1236"/>
        <item x="402"/>
        <item x="185"/>
        <item x="186"/>
        <item x="1991"/>
        <item x="1816"/>
        <item x="1116"/>
        <item m="1" x="4388"/>
        <item x="1720"/>
        <item x="1731"/>
        <item x="1318"/>
        <item x="950"/>
        <item x="1478"/>
        <item x="1427"/>
        <item x="189"/>
        <item x="2009"/>
        <item x="190"/>
        <item x="1204"/>
        <item x="1910"/>
        <item x="1312"/>
        <item x="1241"/>
        <item x="191"/>
        <item x="1041"/>
        <item x="1764"/>
        <item x="1023"/>
        <item x="1643"/>
        <item m="1" x="3452"/>
        <item x="1631"/>
        <item x="1608"/>
        <item x="1551"/>
        <item m="1" x="3836"/>
        <item x="1860"/>
        <item x="1252"/>
        <item x="1111"/>
        <item x="1703"/>
        <item x="1461"/>
        <item x="1042"/>
        <item x="1913"/>
        <item x="1490"/>
        <item x="1675"/>
        <item m="1" x="3327"/>
        <item x="1439"/>
        <item x="1981"/>
        <item x="1989"/>
        <item x="1491"/>
        <item x="1371"/>
        <item x="192"/>
        <item x="1077"/>
        <item x="1043"/>
        <item x="1624"/>
        <item x="1753"/>
        <item x="1250"/>
        <item x="193"/>
        <item x="173"/>
        <item x="194"/>
        <item x="1495"/>
        <item m="1" x="3035"/>
        <item m="1" x="2388"/>
        <item x="1568"/>
        <item x="1417"/>
        <item x="195"/>
        <item x="196"/>
        <item x="197"/>
        <item x="198"/>
        <item x="1496"/>
        <item x="199"/>
        <item x="1240"/>
        <item x="1079"/>
        <item x="200"/>
        <item x="1414"/>
        <item x="201"/>
        <item x="1044"/>
        <item x="1854"/>
        <item x="1021"/>
        <item x="1288"/>
        <item x="1895"/>
        <item m="1" x="3885"/>
        <item x="1889"/>
        <item x="1778"/>
        <item x="1894"/>
        <item x="1799"/>
        <item x="1438"/>
        <item x="1690"/>
        <item x="1773"/>
        <item x="742"/>
        <item x="1844"/>
        <item x="1732"/>
        <item x="1630"/>
        <item x="1223"/>
        <item x="1451"/>
        <item x="1045"/>
        <item x="1828"/>
        <item x="1227"/>
        <item x="1610"/>
        <item x="827"/>
        <item m="1" x="2280"/>
        <item x="2017"/>
        <item x="1416"/>
        <item x="492"/>
        <item x="1648"/>
        <item x="1440"/>
        <item x="1310"/>
        <item x="1046"/>
        <item x="1047"/>
        <item x="1146"/>
        <item x="1718"/>
        <item x="1048"/>
        <item x="202"/>
        <item x="1392"/>
        <item x="1587"/>
        <item m="1" x="2581"/>
        <item x="2024"/>
        <item x="203"/>
        <item x="1796"/>
        <item x="1653"/>
        <item x="1157"/>
        <item x="1751"/>
        <item x="1931"/>
        <item x="2026"/>
        <item x="400"/>
        <item x="1946"/>
        <item x="1153"/>
        <item x="1347"/>
        <item x="1309"/>
        <item x="1672"/>
        <item x="204"/>
        <item x="1533"/>
        <item x="1536"/>
        <item x="1348"/>
        <item x="1830"/>
        <item x="1340"/>
        <item x="1460"/>
        <item x="1763"/>
        <item x="1620"/>
        <item x="1747"/>
        <item x="828"/>
        <item x="1908"/>
        <item x="1485"/>
        <item x="1591"/>
        <item x="1849"/>
        <item x="530"/>
        <item x="1049"/>
        <item x="205"/>
        <item x="1514"/>
        <item x="206"/>
        <item x="1700"/>
        <item x="1293"/>
        <item x="207"/>
        <item x="1486"/>
        <item x="208"/>
        <item x="209"/>
        <item x="1787"/>
        <item x="1334"/>
        <item x="172"/>
        <item x="1050"/>
        <item x="2012"/>
        <item x="1564"/>
        <item x="1336"/>
        <item x="2052"/>
        <item x="1795"/>
        <item x="1622"/>
        <item x="2035"/>
        <item x="917"/>
        <item x="1948"/>
        <item x="1368"/>
        <item x="210"/>
        <item m="1" x="2443"/>
        <item x="1374"/>
        <item x="306"/>
        <item x="1159"/>
        <item x="1108"/>
        <item x="1746"/>
        <item x="2011"/>
        <item x="1642"/>
        <item x="211"/>
        <item m="1" x="2611"/>
        <item x="1897"/>
        <item x="1750"/>
        <item x="2066"/>
        <item x="2056"/>
        <item x="212"/>
        <item x="213"/>
        <item x="93"/>
        <item x="1814"/>
        <item x="1051"/>
        <item x="1052"/>
        <item x="2013"/>
        <item x="1649"/>
        <item x="2027"/>
        <item x="1965"/>
        <item x="1535"/>
        <item x="2008"/>
        <item x="1774"/>
        <item x="1990"/>
        <item x="1493"/>
        <item x="603"/>
        <item x="502"/>
        <item x="1733"/>
        <item x="1458"/>
        <item x="1743"/>
        <item x="1287"/>
        <item x="1775"/>
        <item x="1120"/>
        <item x="1811"/>
        <item x="1589"/>
        <item x="1332"/>
        <item x="1786"/>
        <item x="1411"/>
        <item x="1552"/>
        <item x="452"/>
        <item x="1826"/>
        <item x="638"/>
        <item x="1248"/>
        <item x="1724"/>
        <item x="1370"/>
        <item x="1459"/>
        <item m="1" x="3306"/>
        <item x="2055"/>
        <item m="1" x="4371"/>
        <item x="1076"/>
        <item x="1890"/>
        <item x="1434"/>
        <item x="1489"/>
        <item x="1651"/>
        <item x="473"/>
        <item x="1797"/>
        <item x="1721"/>
        <item x="1891"/>
        <item x="1613"/>
        <item x="1983"/>
        <item x="1612"/>
        <item x="2019"/>
        <item x="1315"/>
        <item x="1396"/>
        <item x="1674"/>
        <item x="734"/>
        <item x="1671"/>
        <item x="2060"/>
        <item x="1593"/>
        <item x="1537"/>
        <item x="969"/>
        <item x="1759"/>
        <item x="1550"/>
        <item x="491"/>
        <item x="1155"/>
        <item x="1945"/>
        <item x="1430"/>
        <item x="1519"/>
        <item x="1441"/>
        <item x="1494"/>
        <item x="281"/>
        <item x="1614"/>
        <item x="1480"/>
        <item x="1344"/>
        <item x="1847"/>
        <item x="1992"/>
        <item x="1333"/>
        <item x="1019"/>
        <item x="1692"/>
        <item x="1147"/>
        <item x="2010"/>
        <item x="1243"/>
        <item x="2058"/>
        <item x="509"/>
        <item x="1734"/>
        <item x="1390"/>
        <item x="989"/>
        <item x="1148"/>
        <item x="1567"/>
        <item x="1394"/>
        <item x="1853"/>
        <item x="1573"/>
        <item x="1053"/>
        <item x="1054"/>
        <item x="1477"/>
        <item x="1944"/>
        <item x="1349"/>
        <item x="1988"/>
        <item x="214"/>
        <item x="1237"/>
        <item x="1513"/>
        <item x="1454"/>
        <item x="1547"/>
        <item x="1206"/>
        <item x="1629"/>
        <item m="1" x="3299"/>
        <item x="916"/>
        <item x="1855"/>
        <item x="1497"/>
        <item x="1339"/>
        <item x="1771"/>
        <item x="1792"/>
        <item x="1863"/>
        <item m="1" x="3352"/>
        <item x="1609"/>
        <item x="1812"/>
        <item x="1429"/>
        <item x="1735"/>
        <item x="1641"/>
        <item x="1982"/>
        <item x="1433"/>
        <item x="1437"/>
        <item x="1249"/>
        <item x="1951"/>
        <item x="764"/>
        <item x="215"/>
        <item x="216"/>
        <item x="1723"/>
        <item x="2016"/>
        <item x="1203"/>
        <item x="1149"/>
        <item x="735"/>
        <item x="1790"/>
        <item x="1156"/>
        <item x="1435"/>
        <item x="1930"/>
        <item x="1887"/>
        <item x="1644"/>
        <item x="1499"/>
        <item x="1055"/>
        <item x="1707"/>
        <item x="1548"/>
        <item x="1078"/>
        <item m="1" x="3595"/>
        <item x="1431"/>
        <item x="1453"/>
        <item x="1534"/>
        <item x="1777"/>
        <item x="584"/>
        <item x="605"/>
        <item x="1571"/>
        <item x="1479"/>
        <item x="1748"/>
        <item x="1057"/>
        <item x="1815"/>
        <item x="217"/>
        <item x="1115"/>
        <item x="218"/>
        <item x="1691"/>
        <item x="1702"/>
        <item x="1432"/>
        <item x="1755"/>
        <item x="171"/>
        <item x="1110"/>
        <item x="1426"/>
        <item x="1425"/>
        <item x="219"/>
        <item x="1113"/>
        <item x="1650"/>
        <item x="1810"/>
        <item x="1970"/>
        <item x="220"/>
        <item x="970"/>
        <item x="1208"/>
        <item x="1518"/>
        <item x="221"/>
        <item x="120"/>
        <item x="94"/>
        <item x="1515"/>
        <item m="1" x="3657"/>
        <item x="1449"/>
        <item x="1058"/>
        <item x="1457"/>
        <item x="222"/>
        <item x="1343"/>
        <item x="223"/>
        <item x="1704"/>
        <item x="865"/>
        <item x="1353"/>
        <item x="122"/>
        <item x="1888"/>
        <item x="1706"/>
        <item x="1375"/>
        <item x="1762"/>
        <item x="1627"/>
        <item x="953"/>
        <item x="1845"/>
        <item x="1059"/>
        <item x="401"/>
        <item x="1393"/>
        <item x="1335"/>
        <item x="1106"/>
        <item x="1625"/>
        <item x="952"/>
        <item x="224"/>
        <item x="1060"/>
        <item x="1316"/>
        <item x="1553"/>
        <item x="1892"/>
        <item x="1862"/>
        <item x="1827"/>
        <item x="656"/>
        <item x="1772"/>
        <item x="1813"/>
        <item x="1119"/>
        <item x="1239"/>
        <item x="2054"/>
        <item x="1114"/>
        <item x="1308"/>
        <item x="1022"/>
        <item x="1972"/>
        <item x="556"/>
        <item x="1351"/>
        <item x="2036"/>
        <item x="1967"/>
        <item x="225"/>
        <item x="453"/>
        <item x="381"/>
        <item x="1107"/>
        <item x="1158"/>
        <item x="2006"/>
        <item x="1455"/>
        <item x="1488"/>
        <item x="2057"/>
        <item x="1852"/>
        <item x="1788"/>
        <item x="1673"/>
        <item x="2049"/>
        <item x="637"/>
        <item x="1253"/>
        <item x="1476"/>
        <item x="1647"/>
        <item x="1549"/>
        <item x="1481"/>
        <item x="1645"/>
        <item m="1" x="2317"/>
        <item x="226"/>
        <item x="121"/>
        <item x="227"/>
        <item x="1061"/>
        <item x="454"/>
        <item x="1498"/>
        <item x="1150"/>
        <item x="228"/>
        <item x="1062"/>
        <item x="229"/>
        <item x="1117"/>
        <item x="1436"/>
        <item x="1623"/>
        <item x="1346"/>
        <item x="230"/>
        <item m="1" x="3989"/>
        <item x="888"/>
        <item x="1063"/>
        <item x="1841"/>
        <item x="1911"/>
        <item x="1450"/>
        <item x="1569"/>
        <item x="231"/>
        <item x="1606"/>
        <item x="1809"/>
        <item x="1884"/>
        <item x="1452"/>
        <item x="1994"/>
        <item x="1290"/>
        <item x="1929"/>
        <item x="1846"/>
        <item x="2015"/>
        <item x="1285"/>
        <item x="1487"/>
        <item x="1770"/>
        <item x="1014"/>
        <item m="1" x="2743"/>
        <item x="1677"/>
        <item x="1242"/>
        <item x="1201"/>
        <item x="1824"/>
        <item x="1367"/>
        <item x="978"/>
        <item x="232"/>
        <item x="1947"/>
        <item x="1313"/>
        <item x="1342"/>
        <item x="1064"/>
        <item x="357"/>
        <item x="1761"/>
        <item x="1314"/>
        <item x="1563"/>
        <item x="1210"/>
        <item x="829"/>
        <item x="1395"/>
        <item x="2033"/>
        <item x="1205"/>
        <item x="1730"/>
        <item x="1893"/>
        <item x="1719"/>
        <item x="1412"/>
        <item x="1207"/>
        <item m="1" x="2123"/>
        <item x="1376"/>
        <item x="1443"/>
        <item m="1" x="2154"/>
        <item x="1789"/>
        <item x="510"/>
        <item x="1015"/>
        <item x="233"/>
        <item x="1292"/>
        <item x="1628"/>
        <item x="1413"/>
        <item x="1621"/>
        <item x="1442"/>
        <item x="1224"/>
        <item x="234"/>
        <item x="1736"/>
        <item x="235"/>
        <item x="1341"/>
        <item x="1590"/>
        <item x="1669"/>
        <item x="741"/>
        <item x="1211"/>
        <item x="236"/>
        <item x="1456"/>
        <item x="1626"/>
        <item x="96"/>
        <item x="1311"/>
        <item x="1529"/>
        <item x="1065"/>
        <item x="1056"/>
        <item x="1428"/>
        <item x="1950"/>
        <item x="855"/>
        <item x="1769"/>
        <item m="1" x="3868"/>
        <item x="1066"/>
        <item x="1067"/>
        <item x="1352"/>
        <item m="1" x="3353"/>
        <item x="1473"/>
        <item m="1" x="4054"/>
        <item x="1993"/>
        <item x="95"/>
        <item x="187"/>
        <item x="1843"/>
        <item x="2032"/>
        <item x="604"/>
        <item x="237"/>
        <item x="474"/>
        <item x="1289"/>
        <item x="1245"/>
        <item x="1676"/>
        <item x="238"/>
        <item x="1793"/>
        <item x="188"/>
        <item x="1607"/>
        <item x="239"/>
        <item x="1492"/>
        <item x="240"/>
        <item x="1595"/>
        <item x="1701"/>
        <item x="241"/>
        <item x="1369"/>
        <item x="623"/>
        <item x="1883"/>
        <item x="2023"/>
        <item x="1448"/>
        <item x="1842"/>
        <item x="1020"/>
        <item x="1949"/>
        <item x="1246"/>
        <item x="335"/>
        <item m="1" x="3241"/>
        <item m="1" x="4225"/>
        <item x="242"/>
        <item x="243"/>
        <item x="1531"/>
        <item x="1611"/>
        <item x="1069"/>
        <item x="1415"/>
        <item x="2014"/>
        <item x="1105"/>
        <item x="2007"/>
        <item x="1202"/>
        <item x="1070"/>
        <item x="2025"/>
        <item x="918"/>
        <item x="1071"/>
        <item x="1530"/>
        <item x="1072"/>
        <item m="1" x="2341"/>
        <item m="1" x="3520"/>
        <item m="1" x="3223"/>
        <item m="1" x="2527"/>
        <item m="1" x="2470"/>
        <item x="1831"/>
        <item m="1" x="4172"/>
        <item x="971"/>
        <item m="1" x="2686"/>
        <item m="1" x="3370"/>
        <item m="1" x="4100"/>
        <item x="811"/>
        <item m="1" x="3168"/>
        <item m="1" x="2452"/>
        <item x="1294"/>
        <item x="455"/>
        <item m="1" x="3252"/>
        <item m="1" x="2436"/>
        <item m="1" x="3739"/>
        <item x="1254"/>
        <item m="1" x="3997"/>
        <item x="1953"/>
        <item x="1080"/>
        <item m="1" x="3424"/>
        <item m="1" x="2439"/>
        <item m="1" x="2898"/>
        <item m="1" x="2124"/>
        <item m="1" x="2566"/>
        <item m="1" x="2270"/>
        <item m="1" x="3835"/>
        <item m="1" x="3129"/>
        <item x="1081"/>
        <item m="1" x="3770"/>
        <item m="1" x="4167"/>
        <item m="1" x="2895"/>
        <item m="1" x="3363"/>
        <item m="1" x="2943"/>
        <item m="1" x="4242"/>
        <item m="1" x="4136"/>
        <item m="1" x="2906"/>
        <item x="267"/>
        <item x="1189"/>
        <item x="1864"/>
        <item m="1" x="3686"/>
        <item m="1" x="4003"/>
        <item m="1" x="4268"/>
        <item m="1" x="2593"/>
        <item m="1" x="4343"/>
        <item x="1397"/>
        <item m="1" x="2173"/>
        <item x="1954"/>
        <item m="1" x="2140"/>
        <item m="1" x="3300"/>
        <item m="1" x="3150"/>
        <item m="1" x="2483"/>
        <item x="1190"/>
        <item m="1" x="3652"/>
        <item m="1" x="4328"/>
        <item x="558"/>
        <item x="1258"/>
        <item x="511"/>
        <item m="1" x="3307"/>
        <item m="1" x="3572"/>
        <item m="1" x="3651"/>
        <item m="1" x="3269"/>
        <item m="1" x="2872"/>
        <item m="1" x="3666"/>
        <item m="1" x="2469"/>
        <item m="1" x="2576"/>
        <item m="1" x="3767"/>
        <item x="1121"/>
        <item m="1" x="3355"/>
        <item m="1" x="2134"/>
        <item x="1898"/>
        <item m="1" x="4364"/>
        <item x="1255"/>
        <item m="1" x="3185"/>
        <item m="1" x="2449"/>
        <item x="559"/>
        <item m="1" x="4093"/>
        <item m="1" x="2271"/>
        <item m="1" x="3028"/>
        <item x="1520"/>
        <item x="1319"/>
        <item x="1678"/>
        <item m="1" x="3078"/>
        <item m="1" x="2328"/>
        <item x="1737"/>
        <item x="1832"/>
        <item m="1" x="4168"/>
        <item m="1" x="2805"/>
        <item x="34"/>
        <item m="1" x="3491"/>
        <item m="1" x="4090"/>
        <item m="1" x="3164"/>
        <item x="1122"/>
        <item m="1" x="2225"/>
        <item m="1" x="3884"/>
        <item x="35"/>
        <item m="1" x="4139"/>
        <item m="1" x="4055"/>
        <item m="1" x="3330"/>
        <item m="1" x="2473"/>
        <item m="1" x="2307"/>
        <item m="1" x="4255"/>
        <item m="1" x="3048"/>
        <item m="1" x="2930"/>
        <item m="1" x="2444"/>
        <item m="1" x="3984"/>
        <item m="1" x="4195"/>
        <item m="1" x="4057"/>
        <item m="1" x="2113"/>
        <item m="1" x="3979"/>
        <item x="531"/>
        <item m="1" x="2890"/>
        <item m="1" x="3985"/>
        <item x="36"/>
        <item m="1" x="2499"/>
        <item m="1" x="4296"/>
        <item m="1" x="3627"/>
        <item m="1" x="3486"/>
        <item m="1" x="3264"/>
        <item m="1" x="3195"/>
        <item m="1" x="3774"/>
        <item x="624"/>
        <item m="1" x="2538"/>
        <item m="1" x="3280"/>
        <item m="1" x="3577"/>
        <item m="1" x="4063"/>
        <item x="890"/>
        <item m="1" x="3919"/>
        <item m="1" x="4281"/>
        <item m="1" x="3317"/>
        <item m="1" x="3357"/>
        <item x="802"/>
        <item x="475"/>
        <item x="1694"/>
        <item x="1295"/>
        <item x="1955"/>
        <item m="1" x="2472"/>
        <item m="1" x="2500"/>
        <item m="1" x="3853"/>
        <item m="1" x="2391"/>
        <item m="1" x="3220"/>
        <item m="1" x="3384"/>
        <item x="1554"/>
        <item m="1" x="3490"/>
        <item m="1" x="4077"/>
        <item m="1" x="2668"/>
        <item x="358"/>
        <item x="1160"/>
        <item m="1" x="3029"/>
        <item x="73"/>
        <item m="1" x="3471"/>
        <item m="1" x="2548"/>
        <item x="1596"/>
        <item x="268"/>
        <item x="686"/>
        <item m="1" x="4392"/>
        <item m="1" x="3440"/>
        <item m="1" x="3100"/>
        <item x="1354"/>
        <item x="803"/>
        <item m="1" x="2788"/>
        <item x="639"/>
        <item m="1" x="2334"/>
        <item x="1212"/>
        <item m="1" x="2746"/>
        <item m="1" x="3133"/>
        <item m="1" x="3563"/>
        <item m="1" x="2988"/>
        <item x="1800"/>
        <item m="1" x="3643"/>
        <item m="1" x="3841"/>
        <item m="1" x="3958"/>
        <item m="1" x="3224"/>
        <item x="743"/>
        <item x="1899"/>
        <item m="1" x="4070"/>
        <item m="1" x="3205"/>
        <item m="1" x="3936"/>
        <item x="1161"/>
        <item m="1" x="2537"/>
        <item x="1256"/>
        <item m="1" x="3222"/>
        <item m="1" x="3152"/>
        <item x="1695"/>
        <item x="1087"/>
        <item x="1521"/>
        <item x="1213"/>
        <item x="1162"/>
        <item m="1" x="2516"/>
        <item m="1" x="2523"/>
        <item x="1900"/>
        <item m="1" x="3398"/>
        <item x="1409"/>
        <item m="1" x="3711"/>
        <item x="830"/>
        <item m="1" x="2665"/>
        <item m="1" x="3087"/>
        <item x="1191"/>
        <item x="1999"/>
        <item m="1" x="2330"/>
        <item x="1597"/>
        <item m="1" x="4365"/>
        <item x="99"/>
        <item m="1" x="3974"/>
        <item m="1" x="2244"/>
        <item m="1" x="2417"/>
        <item x="532"/>
        <item m="1" x="3058"/>
        <item m="1" x="4080"/>
        <item m="1" x="2256"/>
        <item m="1" x="3980"/>
        <item m="1" x="3573"/>
        <item x="269"/>
        <item x="1574"/>
        <item x="1296"/>
        <item m="1" x="3923"/>
        <item m="1" x="3462"/>
        <item m="1" x="2707"/>
        <item x="1163"/>
        <item m="1" x="2474"/>
        <item x="1257"/>
        <item m="1" x="2884"/>
        <item m="1" x="2530"/>
        <item m="1" x="3366"/>
        <item x="1768"/>
        <item m="1" x="3414"/>
        <item m="1" x="3889"/>
        <item m="1" x="3314"/>
        <item x="994"/>
        <item x="1817"/>
        <item m="1" x="4379"/>
        <item m="1" x="2174"/>
        <item x="1522"/>
        <item x="382"/>
        <item m="1" x="2175"/>
        <item x="37"/>
        <item m="1" x="3036"/>
        <item x="1708"/>
        <item m="1" x="4142"/>
        <item m="1" x="2120"/>
        <item x="1"/>
        <item x="1418"/>
        <item m="1" x="4306"/>
        <item m="1" x="3318"/>
        <item m="1" x="3636"/>
        <item m="1" x="2807"/>
        <item m="1" x="2640"/>
        <item x="456"/>
        <item x="765"/>
        <item m="1" x="2263"/>
        <item x="1355"/>
        <item x="100"/>
        <item m="1" x="3194"/>
        <item x="1123"/>
        <item m="1" x="4086"/>
        <item x="570"/>
        <item m="1" x="2841"/>
        <item x="1124"/>
        <item m="1" x="2287"/>
        <item x="1259"/>
        <item m="1" x="3046"/>
        <item m="1" x="2608"/>
        <item x="1915"/>
        <item m="1" x="3354"/>
        <item m="1" x="2183"/>
        <item m="1" x="3229"/>
        <item x="1356"/>
        <item m="1" x="2795"/>
        <item m="1" x="2152"/>
        <item m="1" x="4310"/>
        <item x="1934"/>
        <item x="1654"/>
        <item m="1" x="4162"/>
        <item m="1" x="3945"/>
        <item m="1" x="4393"/>
        <item x="409"/>
        <item m="1" x="2151"/>
        <item x="1598"/>
        <item x="1297"/>
        <item m="1" x="2819"/>
        <item m="1" x="3210"/>
        <item m="1" x="4363"/>
        <item m="1" x="3117"/>
        <item m="1" x="3659"/>
        <item m="1" x="2090"/>
        <item x="668"/>
        <item m="1" x="2262"/>
        <item m="1" x="2496"/>
        <item m="1" x="3386"/>
        <item m="1" x="3999"/>
        <item x="2062"/>
        <item m="1" x="3528"/>
        <item m="1" x="2267"/>
        <item x="1633"/>
        <item m="1" x="2233"/>
        <item x="1260"/>
        <item x="1298"/>
        <item m="1" x="4071"/>
        <item m="1" x="3761"/>
        <item m="1" x="3692"/>
        <item x="533"/>
        <item m="1" x="2111"/>
        <item x="101"/>
        <item m="1" x="2518"/>
        <item m="1" x="3574"/>
        <item x="123"/>
        <item m="1" x="2259"/>
        <item x="657"/>
        <item m="1" x="3143"/>
        <item m="1" x="2588"/>
        <item m="1" x="3514"/>
        <item m="1" x="4399"/>
        <item m="1" x="3053"/>
        <item m="1" x="3336"/>
        <item m="1" x="2785"/>
        <item m="1" x="4247"/>
        <item x="1916"/>
        <item x="359"/>
        <item x="998"/>
        <item x="954"/>
        <item m="1" x="2582"/>
        <item m="1" x="2762"/>
        <item m="1" x="3008"/>
        <item m="1" x="2810"/>
        <item m="1" x="2231"/>
        <item m="1" x="3441"/>
        <item m="1" x="2304"/>
        <item m="1" x="2986"/>
        <item m="1" x="2176"/>
        <item x="124"/>
        <item m="1" x="2208"/>
        <item x="625"/>
        <item m="1" x="2609"/>
        <item x="1419"/>
        <item m="1" x="3823"/>
        <item x="1420"/>
        <item m="1" x="3538"/>
        <item m="1" x="3625"/>
        <item m="1" x="3754"/>
        <item m="1" x="2192"/>
        <item m="1" x="3673"/>
        <item x="383"/>
        <item m="1" x="2110"/>
        <item m="1" x="2515"/>
        <item m="1" x="2281"/>
        <item m="1" x="3319"/>
        <item x="1320"/>
        <item x="1164"/>
        <item m="1" x="3785"/>
        <item m="1" x="2276"/>
        <item m="1" x="3913"/>
        <item x="1462"/>
        <item m="1" x="2112"/>
        <item m="1" x="2931"/>
        <item x="534"/>
        <item x="360"/>
        <item x="337"/>
        <item m="1" x="2764"/>
        <item m="1" x="4353"/>
        <item m="1" x="3601"/>
        <item m="1" x="2107"/>
        <item x="1500"/>
        <item m="1" x="2664"/>
        <item m="1" x="3914"/>
        <item m="1" x="3698"/>
        <item x="955"/>
        <item m="1" x="4282"/>
        <item m="1" x="2682"/>
        <item x="1125"/>
        <item m="1" x="2556"/>
        <item x="1398"/>
        <item x="1126"/>
        <item x="1575"/>
        <item x="282"/>
        <item x="750"/>
        <item m="1" x="3943"/>
        <item x="1984"/>
        <item x="283"/>
        <item x="1261"/>
        <item x="338"/>
        <item m="1" x="4092"/>
        <item m="1" x="2172"/>
        <item m="1" x="2126"/>
        <item x="427"/>
        <item m="1" x="2335"/>
        <item m="1" x="4347"/>
        <item x="476"/>
        <item m="1" x="3902"/>
        <item x="1538"/>
        <item m="1" x="4056"/>
        <item m="1" x="3216"/>
        <item m="1" x="4318"/>
        <item x="831"/>
        <item m="1" x="2842"/>
        <item x="620"/>
        <item x="1655"/>
        <item x="911"/>
        <item x="1865"/>
        <item m="1" x="3000"/>
        <item x="1082"/>
        <item m="1" x="3004"/>
        <item m="1" x="3402"/>
        <item m="1" x="3696"/>
        <item m="1" x="4187"/>
        <item m="1" x="3842"/>
        <item m="1" x="3255"/>
        <item m="1" x="3183"/>
        <item x="1555"/>
        <item x="813"/>
        <item x="1083"/>
        <item m="1" x="3732"/>
        <item x="535"/>
        <item x="1973"/>
        <item m="1" x="3429"/>
        <item x="714"/>
        <item m="1" x="3543"/>
        <item m="1" x="4098"/>
        <item m="1" x="3162"/>
        <item x="713"/>
        <item m="1" x="3687"/>
        <item m="1" x="2080"/>
        <item m="1" x="4188"/>
        <item m="1" x="2213"/>
        <item x="1399"/>
        <item m="1" x="4416"/>
        <item m="1" x="2338"/>
        <item m="1" x="3558"/>
        <item x="125"/>
        <item x="1901"/>
        <item m="1" x="3350"/>
        <item m="1" x="4231"/>
        <item m="1" x="3025"/>
        <item m="1" x="3756"/>
        <item m="1" x="4366"/>
        <item x="1377"/>
        <item x="38"/>
        <item x="1378"/>
        <item x="39"/>
        <item m="1" x="2826"/>
        <item x="1725"/>
        <item m="1" x="3080"/>
        <item m="1" x="3812"/>
        <item m="1" x="2506"/>
        <item m="1" x="4252"/>
        <item m="1" x="3321"/>
        <item x="457"/>
        <item x="103"/>
        <item x="102"/>
        <item m="1" x="2488"/>
        <item m="1" x="4287"/>
        <item m="1" x="3203"/>
        <item m="1" x="3423"/>
        <item x="493"/>
        <item m="1" x="3801"/>
        <item m="1" x="3267"/>
        <item x="1025"/>
        <item m="1" x="3434"/>
        <item x="1192"/>
        <item x="1917"/>
        <item m="1" x="2673"/>
        <item m="1" x="2765"/>
        <item x="1421"/>
        <item m="1" x="2709"/>
        <item m="1" x="3963"/>
        <item m="1" x="2677"/>
        <item m="1" x="2314"/>
        <item x="2"/>
        <item m="1" x="3867"/>
        <item x="1469"/>
        <item m="1" x="3109"/>
        <item m="1" x="2960"/>
        <item m="1" x="4166"/>
        <item m="1" x="3178"/>
        <item m="1" x="2925"/>
        <item m="1" x="2586"/>
        <item m="1" x="3325"/>
        <item m="1" x="3751"/>
        <item m="1" x="3898"/>
        <item x="1166"/>
        <item m="1" x="3670"/>
        <item m="1" x="3345"/>
        <item m="1" x="4209"/>
        <item x="1127"/>
        <item m="1" x="4272"/>
        <item x="640"/>
        <item x="339"/>
        <item m="1" x="4132"/>
        <item m="1" x="3772"/>
        <item m="1" x="4179"/>
        <item m="1" x="3226"/>
        <item m="1" x="3385"/>
        <item m="1" x="4286"/>
        <item m="1" x="3559"/>
        <item m="1" x="4408"/>
        <item m="1" x="3047"/>
        <item x="40"/>
        <item x="658"/>
        <item x="307"/>
        <item m="1" x="4154"/>
        <item x="2067"/>
        <item m="1" x="3201"/>
        <item m="1" x="3447"/>
        <item m="1" x="2273"/>
        <item x="1539"/>
        <item m="1" x="2784"/>
        <item m="1" x="4335"/>
        <item x="1262"/>
        <item m="1" x="2649"/>
        <item m="1" x="3019"/>
        <item m="1" x="2877"/>
        <item m="1" x="4239"/>
        <item m="1" x="2719"/>
        <item x="1165"/>
        <item x="1263"/>
        <item x="1615"/>
        <item x="1501"/>
        <item m="1" x="2934"/>
        <item m="1" x="3605"/>
        <item m="1" x="2161"/>
        <item m="1" x="4294"/>
        <item m="1" x="3529"/>
        <item x="1779"/>
        <item m="1" x="4062"/>
        <item m="1" x="2989"/>
        <item m="1" x="4314"/>
        <item m="1" x="3744"/>
        <item m="1" x="3166"/>
        <item m="1" x="3802"/>
        <item x="477"/>
        <item m="1" x="3967"/>
        <item m="1" x="2130"/>
        <item m="1" x="4007"/>
        <item m="1" x="3504"/>
        <item x="1321"/>
        <item x="1765"/>
        <item m="1" x="4279"/>
        <item m="1" x="3566"/>
        <item m="1" x="4081"/>
        <item x="1128"/>
        <item m="1" x="3367"/>
        <item m="1" x="2179"/>
        <item x="284"/>
        <item m="1" x="3493"/>
        <item m="1" x="2367"/>
        <item m="1" x="3015"/>
        <item x="766"/>
        <item m="1" x="3176"/>
        <item x="404"/>
        <item m="1" x="3466"/>
        <item x="1193"/>
        <item m="1" x="2234"/>
        <item x="428"/>
        <item m="1" x="4254"/>
        <item m="1" x="4110"/>
        <item x="1220"/>
        <item x="1035"/>
        <item m="1" x="2352"/>
        <item x="519"/>
        <item x="1322"/>
        <item m="1" x="2577"/>
        <item x="1956"/>
        <item x="1902"/>
        <item x="270"/>
        <item x="891"/>
        <item x="1026"/>
        <item m="1" x="3752"/>
        <item x="1299"/>
        <item m="1" x="2904"/>
        <item x="1400"/>
        <item x="571"/>
        <item x="41"/>
        <item x="659"/>
        <item x="458"/>
        <item x="430"/>
        <item x="791"/>
        <item x="429"/>
        <item m="1" x="2568"/>
        <item x="1323"/>
        <item x="839"/>
        <item m="1" x="4009"/>
        <item m="1" x="2992"/>
        <item x="1726"/>
        <item x="1957"/>
        <item x="1866"/>
        <item x="1129"/>
        <item x="2063"/>
        <item x="1167"/>
        <item m="1" x="3145"/>
        <item m="1" x="2732"/>
        <item x="751"/>
        <item m="1" x="3647"/>
        <item m="1" x="2728"/>
        <item x="1085"/>
        <item m="1" x="3059"/>
        <item m="1" x="2453"/>
        <item m="1" x="4029"/>
        <item m="1" x="2198"/>
        <item m="1" x="4323"/>
        <item m="1" x="3479"/>
        <item m="1" x="2454"/>
        <item x="405"/>
        <item x="695"/>
        <item m="1" x="2796"/>
        <item x="431"/>
        <item x="736"/>
        <item m="1" x="3190"/>
        <item x="1766"/>
        <item x="1230"/>
        <item m="1" x="2723"/>
        <item x="1324"/>
        <item x="1084"/>
        <item m="1" x="2612"/>
        <item x="1463"/>
        <item m="1" x="4129"/>
        <item m="1" x="4108"/>
        <item x="585"/>
        <item m="1" x="4271"/>
        <item m="1" x="4284"/>
        <item x="1086"/>
        <item m="1" x="2973"/>
        <item m="1" x="4414"/>
        <item x="767"/>
        <item m="1" x="3169"/>
        <item x="1264"/>
        <item x="856"/>
        <item m="1" x="3478"/>
        <item m="1" x="3066"/>
        <item m="1" x="3789"/>
        <item m="1" x="3822"/>
        <item x="112"/>
        <item m="1" x="2430"/>
        <item m="1" x="2606"/>
        <item m="1" x="3807"/>
        <item m="1" x="4256"/>
        <item m="1" x="3596"/>
        <item m="1" x="4096"/>
        <item x="2037"/>
        <item m="1" x="2982"/>
        <item m="1" x="3779"/>
        <item m="1" x="2257"/>
        <item m="1" x="2096"/>
        <item x="494"/>
        <item m="1" x="3273"/>
        <item x="406"/>
        <item m="1" x="2475"/>
        <item m="1" x="2384"/>
        <item m="1" x="3998"/>
        <item x="1130"/>
        <item x="715"/>
        <item m="1" x="4144"/>
        <item m="1" x="2142"/>
        <item m="1" x="2770"/>
        <item m="1" x="3819"/>
        <item m="1" x="2679"/>
        <item m="1" x="4316"/>
        <item x="979"/>
        <item m="1" x="3444"/>
        <item m="1" x="2697"/>
        <item m="1" x="2170"/>
        <item x="1401"/>
        <item x="980"/>
        <item m="1" x="2750"/>
        <item m="1" x="3935"/>
        <item m="1" x="3987"/>
        <item m="1" x="2519"/>
        <item m="1" x="2229"/>
        <item x="1634"/>
        <item m="1" x="2422"/>
        <item m="1" x="4131"/>
        <item m="1" x="3685"/>
        <item m="1" x="2321"/>
        <item m="1" x="3995"/>
        <item x="285"/>
        <item x="1402"/>
        <item x="1265"/>
        <item m="1" x="4333"/>
        <item m="1" x="2350"/>
        <item x="606"/>
        <item x="1696"/>
        <item m="1" x="2995"/>
        <item m="1" x="3063"/>
        <item x="407"/>
        <item m="1" x="2873"/>
        <item x="459"/>
        <item m="1" x="3858"/>
        <item m="1" x="2186"/>
        <item x="669"/>
        <item m="1" x="2937"/>
        <item m="1" x="3422"/>
        <item m="1" x="2768"/>
        <item m="1" x="2594"/>
        <item m="1" x="3283"/>
        <item m="1" x="2952"/>
        <item m="1" x="2958"/>
        <item m="1" x="4037"/>
        <item x="706"/>
        <item x="607"/>
        <item m="1" x="4273"/>
        <item x="687"/>
        <item x="1168"/>
        <item x="536"/>
        <item m="1" x="3492"/>
        <item m="1" x="3560"/>
        <item x="660"/>
        <item m="1" x="4278"/>
        <item m="1" x="2495"/>
        <item x="670"/>
        <item m="1" x="3738"/>
        <item m="1" x="4174"/>
        <item m="1" x="2441"/>
        <item m="1" x="3704"/>
        <item x="1576"/>
        <item m="1" x="2702"/>
        <item m="1" x="3329"/>
        <item m="1" x="3082"/>
        <item m="1" x="2218"/>
        <item x="104"/>
        <item m="1" x="3830"/>
        <item m="1" x="4215"/>
        <item x="1379"/>
        <item x="127"/>
        <item m="1" x="3112"/>
        <item x="1357"/>
        <item x="384"/>
        <item m="1" x="3676"/>
        <item m="1" x="2195"/>
        <item m="1" x="3218"/>
        <item x="716"/>
        <item m="1" x="3158"/>
        <item x="1974"/>
        <item x="586"/>
        <item m="1" x="3042"/>
        <item m="1" x="3407"/>
        <item m="1" x="2959"/>
        <item m="1" x="2404"/>
        <item m="1" x="2534"/>
        <item x="385"/>
        <item m="1" x="2550"/>
        <item m="1" x="2917"/>
        <item m="1" x="4036"/>
        <item m="1" x="2710"/>
        <item m="1" x="3522"/>
        <item x="804"/>
        <item m="1" x="3214"/>
        <item m="1" x="2981"/>
        <item x="1422"/>
        <item m="1" x="2862"/>
        <item x="1738"/>
        <item x="1918"/>
        <item m="1" x="3006"/>
        <item m="1" x="3832"/>
        <item m="1" x="4424"/>
        <item m="1" x="2971"/>
        <item m="1" x="3157"/>
        <item m="1" x="3939"/>
        <item m="1" x="4407"/>
        <item m="1" x="2893"/>
        <item m="1" x="2531"/>
        <item m="1" x="3532"/>
        <item x="520"/>
        <item x="1103"/>
        <item x="972"/>
        <item m="1" x="2876"/>
        <item m="1" x="3769"/>
        <item m="1" x="4005"/>
        <item x="1358"/>
        <item x="832"/>
        <item m="1" x="2812"/>
        <item m="1" x="4107"/>
        <item x="1656"/>
        <item m="1" x="3118"/>
        <item x="717"/>
        <item m="1" x="4120"/>
        <item m="1" x="2825"/>
        <item x="626"/>
        <item x="1556"/>
        <item m="1" x="3720"/>
        <item m="1" x="3981"/>
        <item m="1" x="3001"/>
        <item x="271"/>
        <item m="1" x="2692"/>
        <item m="1" x="3310"/>
        <item x="1635"/>
        <item m="1" x="4368"/>
        <item m="1" x="3382"/>
        <item m="1" x="4116"/>
        <item m="1" x="2078"/>
        <item x="1470"/>
        <item m="1" x="4002"/>
        <item x="386"/>
        <item m="1" x="3809"/>
        <item m="1" x="3393"/>
        <item x="1920"/>
        <item m="1" x="2644"/>
        <item m="1" x="2674"/>
        <item x="840"/>
        <item m="1" x="4084"/>
        <item x="671"/>
        <item m="1" x="3371"/>
        <item m="1" x="2265"/>
        <item m="1" x="2316"/>
        <item x="1638"/>
        <item m="1" x="3733"/>
        <item m="1" x="2787"/>
        <item m="1" x="4064"/>
        <item m="1" x="4072"/>
        <item m="1" x="4067"/>
        <item x="672"/>
        <item x="792"/>
        <item x="956"/>
        <item m="1" x="4164"/>
        <item m="1" x="3212"/>
        <item m="1" x="2177"/>
        <item x="1380"/>
        <item x="1471"/>
        <item m="1" x="3797"/>
        <item m="1" x="3660"/>
        <item x="641"/>
        <item m="1" x="3677"/>
        <item m="1" x="2455"/>
        <item m="1" x="3808"/>
        <item m="1" x="3442"/>
        <item m="1" x="2456"/>
        <item x="308"/>
        <item x="1027"/>
        <item m="1" x="2956"/>
        <item x="627"/>
        <item m="1" x="2337"/>
        <item m="1" x="2212"/>
        <item m="1" x="3508"/>
        <item m="1" x="2656"/>
        <item m="1" x="2555"/>
        <item m="1" x="3420"/>
        <item x="1903"/>
        <item x="2028"/>
        <item m="1" x="3163"/>
        <item x="1131"/>
        <item m="1" x="2657"/>
        <item x="128"/>
        <item m="1" x="2942"/>
        <item m="1" x="2813"/>
        <item m="1" x="4331"/>
        <item m="1" x="3568"/>
        <item x="1214"/>
        <item x="572"/>
        <item m="1" x="4218"/>
        <item m="1" x="2463"/>
        <item m="1" x="3379"/>
        <item m="1" x="2114"/>
        <item m="1" x="3146"/>
        <item x="361"/>
        <item x="1780"/>
        <item m="1" x="3693"/>
        <item m="1" x="2969"/>
        <item x="309"/>
        <item m="1" x="2461"/>
        <item x="1935"/>
        <item m="1" x="4088"/>
        <item x="1985"/>
        <item m="1" x="2571"/>
        <item m="1" x="2951"/>
        <item m="1" x="2108"/>
        <item m="1" x="4260"/>
        <item m="1" x="3746"/>
        <item x="1914"/>
        <item m="1" x="3450"/>
        <item x="1921"/>
        <item x="587"/>
        <item m="1" x="3315"/>
        <item m="1" x="2146"/>
        <item m="1" x="3339"/>
        <item x="1502"/>
        <item m="1" x="4391"/>
        <item m="1" x="2645"/>
        <item m="1" x="3620"/>
        <item m="1" x="2465"/>
        <item x="1801"/>
        <item m="1" x="2184"/>
        <item m="1" x="3227"/>
        <item x="1132"/>
        <item m="1" x="4194"/>
        <item m="1" x="3113"/>
        <item x="1636"/>
        <item x="560"/>
        <item m="1" x="3924"/>
        <item m="1" x="3864"/>
        <item m="1" x="2585"/>
        <item x="1679"/>
        <item x="521"/>
        <item m="1" x="2241"/>
        <item m="1" x="4330"/>
        <item m="1" x="2295"/>
        <item m="1" x="2203"/>
        <item m="1" x="3937"/>
        <item m="1" x="4313"/>
        <item m="1" x="2121"/>
        <item m="1" x="2354"/>
        <item x="805"/>
        <item m="1" x="3699"/>
        <item m="1" x="3944"/>
        <item m="1" x="4012"/>
        <item m="1" x="2699"/>
        <item m="1" x="3023"/>
        <item m="1" x="2423"/>
        <item x="1464"/>
        <item x="42"/>
        <item m="1" x="2345"/>
        <item m="1" x="3032"/>
        <item m="1" x="3729"/>
        <item x="512"/>
        <item m="1" x="2136"/>
        <item m="1" x="2883"/>
        <item m="1" x="4097"/>
        <item m="1" x="2666"/>
        <item m="1" x="4411"/>
        <item m="1" x="4329"/>
        <item m="1" x="3277"/>
        <item m="1" x="2653"/>
        <item m="1" x="3762"/>
        <item m="1" x="2129"/>
        <item m="1" x="2603"/>
        <item x="2000"/>
        <item x="1680"/>
        <item x="387"/>
        <item m="1" x="2573"/>
        <item m="1" x="2346"/>
        <item x="1540"/>
        <item m="1" x="3377"/>
        <item m="1" x="2302"/>
        <item x="43"/>
        <item m="1" x="4205"/>
        <item m="1" x="2434"/>
        <item x="1958"/>
        <item x="857"/>
        <item m="1" x="2214"/>
        <item m="1" x="2748"/>
        <item m="1" x="3261"/>
        <item x="1194"/>
        <item x="841"/>
        <item x="340"/>
        <item x="1231"/>
        <item m="1" x="3755"/>
        <item m="1" x="2833"/>
        <item x="806"/>
        <item x="1577"/>
        <item m="1" x="3114"/>
        <item x="1637"/>
        <item m="1" x="2948"/>
        <item x="1232"/>
        <item x="272"/>
        <item m="1" x="4102"/>
        <item m="1" x="3068"/>
        <item m="1" x="3446"/>
        <item m="1" x="2248"/>
        <item m="1" x="2109"/>
        <item x="286"/>
        <item m="1" x="3553"/>
        <item x="642"/>
        <item m="1" x="3071"/>
        <item x="973"/>
        <item x="1266"/>
        <item m="1" x="3174"/>
        <item m="1" x="3795"/>
        <item m="1" x="3228"/>
        <item x="608"/>
        <item x="1781"/>
        <item m="1" x="4152"/>
        <item m="1" x="3612"/>
        <item x="1503"/>
        <item x="129"/>
        <item m="1" x="3116"/>
        <item x="1867"/>
        <item x="388"/>
        <item x="992"/>
        <item m="1" x="3022"/>
        <item m="1" x="3268"/>
        <item x="1195"/>
        <item m="1" x="2792"/>
        <item m="1" x="3039"/>
        <item m="1" x="2097"/>
        <item x="628"/>
        <item x="718"/>
        <item m="1" x="4178"/>
        <item m="1" x="2086"/>
        <item m="1" x="4264"/>
        <item m="1" x="3219"/>
        <item x="130"/>
        <item m="1" x="3547"/>
        <item x="131"/>
        <item x="561"/>
        <item m="1" x="3816"/>
        <item x="858"/>
        <item m="1" x="4317"/>
        <item x="1975"/>
        <item m="1" x="2737"/>
        <item m="1" x="2834"/>
        <item m="1" x="2433"/>
        <item x="1403"/>
        <item x="408"/>
        <item x="1465"/>
        <item m="1" x="2216"/>
        <item m="1" x="4265"/>
        <item m="1" x="2669"/>
        <item m="1" x="4134"/>
        <item m="1" x="2554"/>
        <item m="1" x="3908"/>
        <item m="1" x="2595"/>
        <item m="1" x="2938"/>
        <item m="1" x="2713"/>
        <item m="1" x="3231"/>
        <item m="1" x="3710"/>
        <item m="1" x="2092"/>
        <item m="1" x="2413"/>
        <item m="1" x="3765"/>
        <item m="1" x="2361"/>
        <item m="1" x="2678"/>
        <item x="1657"/>
        <item m="1" x="3380"/>
        <item m="1" x="2169"/>
        <item m="1" x="3320"/>
        <item m="1" x="3235"/>
        <item m="1" x="2614"/>
        <item m="1" x="3499"/>
        <item x="44"/>
        <item m="1" x="4069"/>
        <item m="1" x="2255"/>
        <item m="1" x="2487"/>
        <item m="1" x="2362"/>
        <item m="1" x="3736"/>
        <item m="1" x="3473"/>
        <item m="1" x="4024"/>
        <item m="1" x="2312"/>
        <item x="1578"/>
        <item m="1" x="2528"/>
        <item x="859"/>
        <item x="1360"/>
        <item m="1" x="3149"/>
        <item m="1" x="3805"/>
        <item m="1" x="3925"/>
        <item x="1196"/>
        <item m="1" x="2604"/>
        <item x="1709"/>
        <item x="1710"/>
        <item m="1" x="2490"/>
        <item x="1504"/>
        <item x="1381"/>
        <item m="1" x="4130"/>
        <item m="1" x="3849"/>
        <item m="1" x="4033"/>
        <item m="1" x="2074"/>
        <item x="768"/>
        <item m="1" x="2720"/>
        <item x="522"/>
        <item m="1" x="2460"/>
        <item x="45"/>
        <item m="1" x="3896"/>
        <item x="1541"/>
        <item m="1" x="2800"/>
        <item x="1404"/>
        <item m="1" x="4094"/>
        <item m="1" x="2131"/>
        <item m="1" x="3926"/>
        <item m="1" x="4223"/>
        <item m="1" x="3018"/>
        <item m="1" x="2477"/>
        <item x="1325"/>
        <item m="1" x="3031"/>
        <item m="1" x="2254"/>
        <item m="1" x="2366"/>
        <item m="1" x="2125"/>
        <item m="1" x="2292"/>
        <item m="1" x="3247"/>
        <item m="1" x="4266"/>
        <item m="1" x="2839"/>
        <item m="1" x="2221"/>
        <item m="1" x="2793"/>
        <item m="1" x="2408"/>
        <item x="1833"/>
        <item x="1904"/>
        <item m="1" x="2811"/>
        <item m="1" x="2558"/>
        <item x="860"/>
        <item m="1" x="2990"/>
        <item x="1616"/>
        <item m="1" x="2584"/>
        <item m="1" x="4184"/>
        <item m="1" x="3256"/>
        <item m="1" x="4285"/>
        <item x="2064"/>
        <item m="1" x="3648"/>
        <item m="1" x="4220"/>
        <item m="1" x="2700"/>
        <item m="1" x="4427"/>
        <item m="1" x="2714"/>
        <item m="1" x="3901"/>
        <item m="1" x="3833"/>
        <item x="2001"/>
        <item x="1089"/>
        <item m="1" x="3408"/>
        <item m="1" x="2318"/>
        <item x="432"/>
        <item m="1" x="3886"/>
        <item m="1" x="3771"/>
        <item x="1267"/>
        <item m="1" x="2274"/>
        <item x="478"/>
        <item m="1" x="3600"/>
        <item m="1" x="2858"/>
        <item m="1" x="3426"/>
        <item m="1" x="3260"/>
        <item x="1300"/>
        <item m="1" x="3582"/>
        <item m="1" x="3893"/>
        <item m="1" x="2395"/>
        <item m="1" x="4299"/>
        <item m="1" x="4111"/>
        <item x="1727"/>
        <item m="1" x="4415"/>
        <item m="1" x="4249"/>
        <item m="1" x="3598"/>
        <item x="1868"/>
        <item m="1" x="2411"/>
        <item m="1" x="3340"/>
        <item m="1" x="2919"/>
        <item x="1326"/>
        <item m="1" x="2694"/>
        <item m="1" x="4410"/>
        <item m="1" x="4382"/>
        <item m="1" x="3301"/>
        <item m="1" x="2816"/>
        <item m="1" x="2757"/>
        <item m="1" x="3167"/>
        <item x="1169"/>
        <item x="1639"/>
        <item m="1" x="2143"/>
        <item m="1" x="2996"/>
        <item m="1" x="3332"/>
        <item m="1" x="2759"/>
        <item x="1542"/>
        <item m="1" x="3383"/>
        <item m="1" x="3144"/>
        <item m="1" x="3505"/>
        <item m="1" x="3198"/>
        <item m="1" x="4078"/>
        <item m="1" x="2385"/>
        <item m="1" x="2963"/>
        <item m="1" x="3618"/>
        <item m="1" x="3689"/>
        <item m="1" x="2849"/>
        <item m="1" x="3211"/>
        <item m="1" x="3623"/>
        <item m="1" x="2808"/>
        <item m="1" x="3916"/>
        <item m="1" x="4213"/>
        <item m="1" x="3584"/>
        <item m="1" x="4165"/>
        <item m="1" x="2298"/>
        <item x="1996"/>
        <item m="1" x="2706"/>
        <item x="1869"/>
        <item x="2068"/>
        <item m="1" x="4066"/>
        <item m="1" x="2315"/>
        <item m="1" x="2772"/>
        <item x="1361"/>
        <item m="1" x="3525"/>
        <item m="1" x="2579"/>
        <item m="1" x="2998"/>
        <item x="1327"/>
        <item x="1834"/>
        <item m="1" x="2932"/>
        <item x="1028"/>
        <item x="870"/>
        <item m="1" x="3879"/>
        <item m="1" x="4269"/>
        <item x="815"/>
        <item m="1" x="2300"/>
        <item m="1" x="3637"/>
        <item m="1" x="4015"/>
        <item m="1" x="2704"/>
        <item m="1" x="2511"/>
        <item m="1" x="2587"/>
        <item m="1" x="2836"/>
        <item m="1" x="3734"/>
        <item x="609"/>
        <item m="1" x="4326"/>
        <item m="1" x="3249"/>
        <item m="1" x="2735"/>
        <item m="1" x="3009"/>
        <item m="1" x="4246"/>
        <item m="1" x="3815"/>
        <item m="1" x="2156"/>
        <item x="1405"/>
        <item m="1" x="2237"/>
        <item m="1" x="2853"/>
        <item m="1" x="2139"/>
        <item m="1" x="2440"/>
        <item x="1658"/>
        <item m="1" x="4014"/>
        <item m="1" x="4375"/>
        <item m="1" x="2379"/>
        <item x="999"/>
        <item m="1" x="3776"/>
        <item m="1" x="3918"/>
        <item m="1" x="3130"/>
        <item x="1268"/>
        <item x="2030"/>
        <item m="1" x="2238"/>
        <item m="1" x="3200"/>
        <item m="1" x="3976"/>
        <item m="1" x="2794"/>
        <item x="674"/>
        <item m="1" x="3287"/>
        <item m="1" x="3274"/>
        <item m="1" x="2386"/>
        <item m="1" x="4043"/>
        <item m="1" x="2921"/>
        <item x="752"/>
        <item m="1" x="3372"/>
        <item m="1" x="2949"/>
        <item x="1579"/>
        <item x="1599"/>
        <item x="1466"/>
        <item x="1090"/>
        <item m="1" x="2158"/>
        <item m="1" x="3016"/>
        <item m="1" x="2680"/>
        <item m="1" x="4394"/>
        <item x="629"/>
        <item x="753"/>
        <item x="46"/>
        <item m="1" x="3688"/>
        <item m="1" x="2831"/>
        <item m="1" x="2997"/>
        <item m="1" x="2363"/>
        <item x="1558"/>
        <item x="892"/>
        <item x="1170"/>
        <item m="1" x="2358"/>
        <item m="1" x="2718"/>
        <item m="1" x="2857"/>
        <item x="816"/>
        <item m="1" x="2623"/>
        <item m="1" x="2871"/>
        <item m="1" x="2626"/>
        <item m="1" x="3545"/>
        <item m="1" x="3723"/>
        <item m="1" x="2756"/>
        <item m="1" x="3824"/>
        <item m="1" x="2822"/>
        <item x="1171"/>
        <item m="1" x="3569"/>
        <item m="1" x="4151"/>
        <item x="537"/>
        <item m="1" x="3258"/>
        <item m="1" x="2769"/>
        <item m="1" x="3436"/>
        <item x="1301"/>
        <item m="1" x="2236"/>
        <item m="1" x="2601"/>
        <item m="1" x="4210"/>
        <item m="1" x="3764"/>
        <item m="1" x="3725"/>
        <item m="1" x="4013"/>
        <item x="341"/>
        <item m="1" x="3766"/>
        <item m="1" x="2936"/>
        <item m="1" x="2870"/>
        <item m="1" x="2133"/>
        <item x="1802"/>
        <item m="1" x="2947"/>
        <item m="1" x="2894"/>
        <item m="1" x="3745"/>
        <item m="1" x="3054"/>
        <item m="1" x="3085"/>
        <item m="1" x="4208"/>
        <item x="1936"/>
        <item m="1" x="3459"/>
        <item m="1" x="4307"/>
        <item x="1739"/>
        <item m="1" x="2553"/>
        <item m="1" x="3870"/>
        <item x="410"/>
        <item m="1" x="3037"/>
        <item m="1" x="2868"/>
        <item m="1" x="3381"/>
        <item m="1" x="4159"/>
        <item x="362"/>
        <item m="1" x="2383"/>
        <item m="1" x="3284"/>
        <item m="1" x="2961"/>
        <item m="1" x="3760"/>
        <item x="957"/>
        <item x="1029"/>
        <item m="1" x="3312"/>
        <item m="1" x="4360"/>
        <item m="1" x="3234"/>
        <item m="1" x="3161"/>
        <item m="1" x="2946"/>
        <item m="1" x="3419"/>
        <item x="1859"/>
        <item x="1959"/>
        <item x="433"/>
        <item m="1" x="3707"/>
        <item m="1" x="3557"/>
        <item m="1" x="2781"/>
        <item m="1" x="3866"/>
        <item m="1" x="2660"/>
        <item m="1" x="2492"/>
        <item x="47"/>
        <item m="1" x="2402"/>
        <item m="1" x="2627"/>
        <item m="1" x="3295"/>
        <item m="1" x="2510"/>
        <item x="1215"/>
        <item m="1" x="3900"/>
        <item m="1" x="3282"/>
        <item x="1472"/>
        <item m="1" x="3148"/>
        <item m="1" x="3170"/>
        <item m="1" x="3135"/>
        <item x="1559"/>
        <item x="1269"/>
        <item x="1856"/>
        <item m="1" x="3644"/>
        <item x="1905"/>
        <item m="1" x="3897"/>
        <item x="1270"/>
        <item m="1" x="4079"/>
        <item m="1" x="2393"/>
        <item x="1091"/>
        <item x="363"/>
        <item x="958"/>
        <item x="290"/>
        <item m="1" x="3389"/>
        <item m="1" x="2494"/>
        <item x="1976"/>
        <item m="1" x="3057"/>
        <item x="610"/>
        <item m="1" x="3014"/>
        <item x="1133"/>
        <item m="1" x="2093"/>
        <item x="1134"/>
        <item m="1" x="3237"/>
        <item m="1" x="2437"/>
        <item m="1" x="3787"/>
        <item m="1" x="3051"/>
        <item m="1" x="3313"/>
        <item m="1" x="4073"/>
        <item m="1" x="4095"/>
        <item m="1" x="3599"/>
        <item m="1" x="3399"/>
        <item m="1" x="4045"/>
        <item m="1" x="4346"/>
        <item m="1" x="3834"/>
        <item m="1" x="3487"/>
        <item x="1818"/>
        <item m="1" x="3895"/>
        <item m="1" x="3994"/>
        <item x="538"/>
        <item x="1870"/>
        <item m="1" x="3649"/>
        <item x="495"/>
        <item m="1" x="4017"/>
        <item x="1997"/>
        <item m="1" x="3276"/>
        <item m="1" x="3405"/>
        <item m="1" x="4196"/>
        <item m="1" x="3709"/>
        <item m="1" x="3619"/>
        <item m="1" x="3683"/>
        <item m="1" x="2864"/>
        <item m="1" x="3362"/>
        <item m="1" x="2557"/>
        <item x="342"/>
        <item m="1" x="4229"/>
        <item m="1" x="4065"/>
        <item m="1" x="4020"/>
        <item x="2043"/>
        <item m="1" x="3576"/>
        <item m="1" x="3126"/>
        <item m="1" x="2991"/>
        <item x="1819"/>
        <item x="105"/>
        <item m="1" x="3448"/>
        <item m="1" x="3791"/>
        <item x="1711"/>
        <item m="1" x="2486"/>
        <item m="1" x="3533"/>
        <item x="411"/>
        <item m="1" x="2232"/>
        <item m="1" x="2879"/>
        <item x="1092"/>
        <item x="1560"/>
        <item x="744"/>
        <item m="1" x="4358"/>
        <item m="1" x="2199"/>
        <item m="1" x="2462"/>
        <item m="1" x="2758"/>
        <item x="644"/>
        <item m="1" x="2955"/>
        <item x="479"/>
        <item x="1135"/>
        <item m="1" x="4143"/>
        <item x="310"/>
        <item x="1922"/>
        <item m="1" x="2150"/>
        <item x="3"/>
        <item m="1" x="3966"/>
        <item m="1" x="3718"/>
        <item m="1" x="2260"/>
        <item m="1" x="2459"/>
        <item m="1" x="3678"/>
        <item m="1" x="3661"/>
        <item m="1" x="2370"/>
        <item m="1" x="2733"/>
        <item m="1" x="4354"/>
        <item x="1172"/>
        <item m="1" x="2902"/>
        <item m="1" x="3667"/>
        <item m="1" x="3509"/>
        <item x="513"/>
        <item m="1" x="3856"/>
        <item x="1523"/>
        <item m="1" x="3230"/>
        <item x="480"/>
        <item m="1" x="3630"/>
        <item x="132"/>
        <item m="1" x="3906"/>
        <item x="2003"/>
        <item m="1" x="3564"/>
        <item m="1" x="2924"/>
        <item m="1" x="2882"/>
        <item m="1" x="3107"/>
        <item m="1" x="2180"/>
        <item x="611"/>
        <item x="1444"/>
        <item m="1" x="3646"/>
        <item m="1" x="2635"/>
        <item x="1580"/>
        <item x="1659"/>
        <item m="1" x="3933"/>
        <item m="1" x="2897"/>
        <item x="1093"/>
        <item m="1" x="4419"/>
        <item m="1" x="4004"/>
        <item x="645"/>
        <item m="1" x="2681"/>
        <item x="1600"/>
        <item x="1712"/>
        <item m="1" x="3890"/>
        <item m="1" x="3472"/>
        <item m="1" x="3272"/>
        <item x="995"/>
        <item x="612"/>
        <item m="1" x="2886"/>
        <item m="1" x="4432"/>
        <item m="1" x="2106"/>
        <item m="1" x="4052"/>
        <item x="861"/>
        <item m="1" x="3571"/>
        <item m="1" x="2159"/>
        <item m="1" x="3494"/>
        <item x="287"/>
        <item m="1" x="2600"/>
        <item x="688"/>
        <item m="1" x="3587"/>
        <item m="1" x="4385"/>
        <item m="1" x="2187"/>
        <item m="1" x="3838"/>
        <item m="1" x="4248"/>
        <item m="1" x="3083"/>
        <item x="2038"/>
        <item x="907"/>
        <item m="1" x="2210"/>
        <item x="111"/>
        <item x="106"/>
        <item m="1" x="2405"/>
        <item m="1" x="2228"/>
        <item x="54"/>
        <item m="1" x="2920"/>
        <item m="1" x="2406"/>
        <item x="1601"/>
        <item x="460"/>
        <item m="1" x="2425"/>
        <item x="434"/>
        <item x="1923"/>
        <item m="1" x="3506"/>
        <item m="1" x="4334"/>
        <item m="1" x="2634"/>
        <item x="412"/>
        <item x="1561"/>
        <item x="1328"/>
        <item x="1173"/>
        <item m="1" x="3850"/>
        <item x="4"/>
        <item m="1" x="3668"/>
        <item m="1" x="2311"/>
        <item m="1" x="2164"/>
        <item m="1" x="2962"/>
        <item m="1" x="2809"/>
        <item x="1740"/>
        <item m="1" x="4433"/>
        <item m="1" x="2755"/>
        <item m="1" x="4395"/>
        <item m="1" x="4250"/>
        <item x="1271"/>
        <item m="1" x="3780"/>
        <item m="1" x="2624"/>
        <item m="1" x="3483"/>
        <item m="1" x="2322"/>
        <item m="1" x="2503"/>
        <item m="1" x="3131"/>
        <item x="1937"/>
        <item m="1" x="3302"/>
        <item m="1" x="3910"/>
        <item m="1" x="3360"/>
        <item m="1" x="3119"/>
        <item m="1" x="3401"/>
        <item x="745"/>
        <item m="1" x="4023"/>
        <item m="1" x="3412"/>
        <item x="773"/>
        <item m="1" x="3324"/>
        <item m="1" x="3415"/>
        <item m="1" x="3455"/>
        <item m="1" x="3275"/>
        <item x="1272"/>
        <item m="1" x="2815"/>
        <item m="1" x="2730"/>
        <item x="1030"/>
        <item m="1" x="3288"/>
        <item x="1273"/>
        <item x="1088"/>
        <item m="1" x="3857"/>
        <item m="1" x="2162"/>
        <item m="1" x="2484"/>
        <item m="1" x="4156"/>
        <item m="1" x="2442"/>
        <item x="1136"/>
        <item m="1" x="4127"/>
        <item x="461"/>
        <item m="1" x="3026"/>
        <item m="1" x="3104"/>
        <item m="1" x="4367"/>
        <item m="1" x="4148"/>
        <item x="1524"/>
        <item m="1" x="3961"/>
        <item m="1" x="2754"/>
        <item m="1" x="3534"/>
        <item m="1" x="2662"/>
        <item m="1" x="2138"/>
        <item x="1697"/>
        <item x="675"/>
        <item x="2021"/>
        <item x="676"/>
        <item x="1216"/>
        <item x="1329"/>
        <item x="1919"/>
        <item m="1" x="3517"/>
        <item m="1" x="3498"/>
        <item m="1" x="3608"/>
        <item m="1" x="3304"/>
        <item m="1" x="3468"/>
        <item m="1" x="3364"/>
        <item m="1" x="4324"/>
        <item x="1543"/>
        <item x="1581"/>
        <item m="1" x="2843"/>
        <item m="1" x="2638"/>
        <item m="1" x="4039"/>
        <item x="1359"/>
        <item m="1" x="4135"/>
        <item x="1960"/>
        <item m="1" x="2505"/>
        <item m="1" x="3175"/>
        <item x="1871"/>
        <item m="1" x="2751"/>
        <item x="1872"/>
        <item m="1" x="2435"/>
        <item m="1" x="3552"/>
        <item x="588"/>
        <item m="1" x="4267"/>
        <item m="1" x="3663"/>
        <item m="1" x="3027"/>
        <item m="1" x="3160"/>
        <item x="288"/>
        <item m="1" x="3684"/>
        <item m="1" x="3606"/>
        <item m="1" x="2546"/>
        <item m="1" x="2115"/>
        <item m="1" x="4027"/>
        <item m="1" x="3482"/>
        <item x="1820"/>
        <item m="1" x="3679"/>
        <item m="1" x="3122"/>
        <item x="589"/>
        <item x="1924"/>
        <item m="1" x="2526"/>
        <item m="1" x="2620"/>
        <item m="1" x="3614"/>
        <item m="1" x="2574"/>
        <item m="1" x="3476"/>
        <item x="1000"/>
        <item m="1" x="3831"/>
        <item m="1" x="3043"/>
        <item m="1" x="2569"/>
        <item m="1" x="4149"/>
        <item m="1" x="2999"/>
        <item x="5"/>
        <item x="1094"/>
        <item x="817"/>
        <item x="646"/>
        <item m="1" x="2310"/>
        <item x="1782"/>
        <item m="1" x="3425"/>
        <item m="1" x="2742"/>
        <item m="1" x="2478"/>
        <item x="1713"/>
        <item m="1" x="2407"/>
        <item x="1031"/>
        <item m="1" x="3796"/>
        <item m="1" x="3180"/>
        <item m="1" x="4251"/>
        <item m="1" x="2205"/>
        <item m="1" x="3638"/>
        <item m="1" x="3911"/>
        <item x="862"/>
        <item m="1" x="2705"/>
        <item m="1" x="2261"/>
        <item x="48"/>
        <item m="1" x="2275"/>
        <item m="1" x="3199"/>
        <item m="1" x="3695"/>
        <item m="1" x="3996"/>
        <item x="2002"/>
        <item m="1" x="2347"/>
        <item m="1" x="3903"/>
        <item x="1095"/>
        <item x="437"/>
        <item m="1" x="4322"/>
        <item x="842"/>
        <item m="1" x="3475"/>
        <item m="1" x="3825"/>
        <item m="1" x="3607"/>
        <item m="1" x="2351"/>
        <item m="1" x="2182"/>
        <item m="1" x="2641"/>
        <item m="1" x="3826"/>
        <item m="1" x="3012"/>
        <item m="1" x="4123"/>
        <item x="1382"/>
        <item x="133"/>
        <item x="1096"/>
        <item x="1741"/>
        <item m="1" x="3328"/>
        <item m="1" x="2095"/>
        <item m="1" x="3887"/>
        <item m="1" x="3639"/>
        <item x="1640"/>
        <item x="1757"/>
        <item m="1" x="4244"/>
        <item m="1" x="3106"/>
        <item m="1" x="2983"/>
        <item x="343"/>
        <item m="1" x="2790"/>
        <item m="1" x="3308"/>
        <item m="1" x="3361"/>
        <item m="1" x="4402"/>
        <item x="1137"/>
        <item m="1" x="2840"/>
        <item m="1" x="2252"/>
        <item m="1" x="3507"/>
        <item x="812"/>
        <item m="1" x="2744"/>
        <item m="1" x="2141"/>
        <item m="1" x="4000"/>
        <item x="1906"/>
        <item x="1217"/>
        <item x="49"/>
        <item x="1525"/>
        <item m="1" x="2659"/>
        <item m="1" x="3737"/>
        <item m="1" x="3303"/>
        <item m="1" x="2869"/>
        <item x="993"/>
        <item m="1" x="3215"/>
        <item x="1406"/>
        <item m="1" x="2738"/>
        <item m="1" x="2507"/>
        <item m="1" x="2197"/>
        <item m="1" x="3851"/>
        <item m="1" x="2081"/>
        <item m="1" x="3351"/>
        <item x="1977"/>
        <item x="1821"/>
        <item m="1" x="3278"/>
        <item x="1714"/>
        <item x="996"/>
        <item x="50"/>
        <item m="1" x="3262"/>
        <item x="1660"/>
        <item m="1" x="4404"/>
        <item m="1" x="2243"/>
        <item m="1" x="2968"/>
        <item x="562"/>
        <item m="1" x="4175"/>
        <item m="1" x="2892"/>
        <item m="1" x="4038"/>
        <item m="1" x="3922"/>
        <item m="1" x="2073"/>
        <item m="1" x="2240"/>
        <item m="1" x="2343"/>
        <item x="364"/>
        <item m="1" x="3949"/>
        <item m="1" x="2364"/>
        <item m="1" x="4171"/>
        <item m="1" x="3188"/>
        <item m="1" x="2945"/>
        <item x="959"/>
        <item x="1362"/>
        <item x="107"/>
        <item x="134"/>
        <item x="481"/>
        <item m="1" x="4293"/>
        <item x="1275"/>
        <item x="2044"/>
        <item m="1" x="2791"/>
        <item m="1" x="3570"/>
        <item x="1758"/>
        <item x="273"/>
        <item m="1" x="2230"/>
        <item x="2039"/>
        <item x="1681"/>
        <item m="1" x="3189"/>
        <item m="1" x="4030"/>
        <item x="274"/>
        <item m="1" x="2828"/>
        <item m="1" x="3132"/>
        <item m="1" x="4046"/>
        <item m="1" x="2745"/>
        <item x="1783"/>
        <item m="1" x="3373"/>
        <item m="1" x="3813"/>
        <item x="311"/>
        <item x="482"/>
        <item m="1" x="3629"/>
        <item m="1" x="2878"/>
        <item x="1032"/>
        <item m="1" x="4170"/>
        <item m="1" x="2155"/>
        <item m="1" x="4091"/>
        <item m="1" x="4340"/>
        <item m="1" x="3694"/>
        <item m="1" x="2905"/>
        <item m="1" x="2217"/>
        <item x="843"/>
        <item m="1" x="4374"/>
        <item m="1" x="3139"/>
        <item m="1" x="3682"/>
        <item x="1715"/>
        <item m="1" x="3335"/>
        <item m="1" x="2094"/>
        <item x="1661"/>
        <item m="1" x="3337"/>
        <item x="108"/>
        <item m="1" x="3565"/>
        <item x="1174"/>
        <item m="1" x="3111"/>
        <item x="613"/>
        <item m="1" x="4035"/>
        <item m="1" x="4344"/>
        <item m="1" x="2964"/>
        <item x="719"/>
        <item m="1" x="3626"/>
        <item x="1423"/>
        <item x="1175"/>
        <item x="523"/>
        <item m="1" x="3077"/>
        <item x="1197"/>
        <item m="1" x="3060"/>
        <item m="1" x="3515"/>
        <item x="1218"/>
        <item m="1" x="2277"/>
        <item m="1" x="3526"/>
        <item x="689"/>
        <item m="1" x="2163"/>
        <item m="1" x="3202"/>
        <item m="1" x="4158"/>
        <item x="1219"/>
        <item m="1" x="3418"/>
        <item x="754"/>
        <item m="1" x="2605"/>
        <item m="1" x="2297"/>
        <item m="1" x="4403"/>
        <item m="1" x="2101"/>
        <item x="720"/>
        <item x="1033"/>
        <item m="1" x="3392"/>
        <item m="1" x="2814"/>
        <item m="1" x="2544"/>
        <item m="1" x="3061"/>
        <item m="1" x="2283"/>
        <item m="1" x="2916"/>
        <item m="1" x="3311"/>
        <item m="1" x="3861"/>
        <item x="1728"/>
        <item m="1" x="3672"/>
        <item x="807"/>
        <item x="1873"/>
        <item m="1" x="3391"/>
        <item x="389"/>
        <item m="1" x="4304"/>
        <item x="677"/>
        <item m="1" x="4160"/>
        <item m="1" x="3706"/>
        <item m="1" x="2753"/>
        <item x="51"/>
        <item m="1" x="4008"/>
        <item m="1" x="3208"/>
        <item m="1" x="2246"/>
        <item m="1" x="3045"/>
        <item x="769"/>
        <item m="1" x="4262"/>
        <item m="1" x="3728"/>
        <item x="1484"/>
        <item x="1097"/>
        <item m="1" x="2128"/>
        <item x="647"/>
        <item m="1" x="3416"/>
        <item m="1" x="4274"/>
        <item m="1" x="4041"/>
        <item m="1" x="2178"/>
        <item x="1526"/>
        <item m="1" x="2567"/>
        <item m="1" x="2661"/>
        <item m="1" x="3784"/>
        <item x="312"/>
        <item m="1" x="3871"/>
        <item m="1" x="4245"/>
        <item m="1" x="3024"/>
        <item x="871"/>
        <item m="1" x="4300"/>
        <item m="1" x="2935"/>
        <item m="1" x="3947"/>
        <item x="1138"/>
        <item x="435"/>
        <item x="615"/>
        <item x="590"/>
        <item m="1" x="3907"/>
        <item m="1" x="2613"/>
        <item m="1" x="2922"/>
        <item m="1" x="4298"/>
        <item m="1" x="2344"/>
        <item m="1" x="3928"/>
        <item x="1098"/>
        <item x="721"/>
        <item m="1" x="3279"/>
        <item m="1" x="3561"/>
        <item x="1803"/>
        <item x="1139"/>
        <item m="1" x="3632"/>
        <item m="1" x="2250"/>
        <item m="1" x="2127"/>
        <item x="289"/>
        <item x="1874"/>
        <item m="1" x="3251"/>
        <item x="483"/>
        <item m="1" x="3238"/>
        <item m="1" x="3579"/>
        <item m="1" x="4230"/>
        <item x="863"/>
        <item x="1176"/>
        <item m="1" x="2923"/>
        <item m="1" x="2643"/>
        <item x="1505"/>
        <item m="1" x="2854"/>
        <item m="1" x="4370"/>
        <item m="1" x="2088"/>
        <item m="1" x="3917"/>
        <item x="591"/>
        <item m="1" x="2690"/>
        <item m="1" x="3369"/>
        <item m="1" x="2118"/>
        <item m="1" x="3542"/>
        <item x="539"/>
        <item x="275"/>
        <item x="1140"/>
        <item m="1" x="2308"/>
        <item x="344"/>
        <item m="1" x="3316"/>
        <item x="696"/>
        <item m="1" x="3544"/>
        <item x="1445"/>
        <item m="1" x="3184"/>
        <item x="1233"/>
        <item m="1" x="3521"/>
        <item x="1141"/>
        <item m="1" x="3580"/>
        <item m="1" x="2540"/>
        <item m="1" x="3516"/>
        <item x="1302"/>
        <item x="774"/>
        <item x="345"/>
        <item m="1" x="3792"/>
        <item m="1" x="3777"/>
        <item m="1" x="4384"/>
        <item x="135"/>
        <item x="109"/>
        <item x="770"/>
        <item m="1" x="4361"/>
        <item m="1" x="4309"/>
        <item x="1557"/>
        <item x="313"/>
        <item x="1276"/>
        <item m="1" x="2512"/>
        <item m="1" x="3033"/>
        <item x="110"/>
        <item m="1" x="3567"/>
        <item m="1" x="3634"/>
        <item x="2045"/>
        <item m="1" x="2190"/>
        <item x="6"/>
        <item m="1" x="3449"/>
        <item m="1" x="3368"/>
        <item m="1" x="2206"/>
        <item m="1" x="2447"/>
        <item m="1" x="2685"/>
        <item x="1099"/>
        <item m="1" x="3536"/>
        <item m="1" x="4085"/>
        <item m="1" x="3221"/>
        <item x="1978"/>
        <item x="276"/>
        <item m="1" x="2135"/>
        <item m="1" x="4311"/>
        <item x="2040"/>
        <item m="1" x="2598"/>
        <item m="1" x="3263"/>
        <item x="1198"/>
        <item x="1617"/>
        <item m="1" x="2239"/>
        <item x="1407"/>
        <item m="1" x="4010"/>
        <item x="7"/>
        <item x="1199"/>
        <item m="1" x="3758"/>
        <item m="1" x="4301"/>
        <item m="1" x="3326"/>
        <item m="1" x="2471"/>
        <item m="1" x="3931"/>
        <item m="1" x="3265"/>
        <item m="1" x="2293"/>
        <item m="1" x="2801"/>
        <item m="1" x="3932"/>
        <item x="1100"/>
        <item x="1363"/>
        <item m="1" x="4150"/>
        <item m="1" x="2122"/>
        <item m="1" x="2596"/>
        <item m="1" x="4429"/>
        <item m="1" x="2572"/>
        <item x="524"/>
        <item x="908"/>
        <item m="1" x="2767"/>
        <item x="1682"/>
        <item x="1142"/>
        <item m="1" x="2940"/>
        <item m="1" x="3701"/>
        <item m="1" x="3467"/>
        <item x="630"/>
        <item m="1" x="4176"/>
        <item m="1" x="3790"/>
        <item m="1" x="3430"/>
        <item x="52"/>
        <item x="872"/>
        <item x="681"/>
        <item x="346"/>
        <item m="1" x="2392"/>
        <item x="436"/>
        <item m="1" x="4253"/>
        <item x="484"/>
        <item m="1" x="3011"/>
        <item x="277"/>
        <item m="1" x="2889"/>
        <item m="1" x="3291"/>
        <item x="1383"/>
        <item x="291"/>
        <item m="1" x="3431"/>
        <item m="1" x="4032"/>
        <item m="1" x="4362"/>
        <item m="1" x="3671"/>
        <item m="1" x="2846"/>
        <item m="1" x="2914"/>
        <item x="1767"/>
        <item m="1" x="3726"/>
        <item x="1177"/>
        <item x="278"/>
        <item x="1784"/>
        <item m="1" x="3956"/>
        <item m="1" x="3151"/>
        <item m="1" x="2797"/>
        <item x="314"/>
        <item x="1101"/>
        <item m="1" x="3530"/>
        <item m="1" x="2985"/>
        <item x="540"/>
        <item x="136"/>
        <item m="1" x="3731"/>
        <item m="1" x="4204"/>
        <item m="1" x="2832"/>
        <item m="1" x="4031"/>
        <item m="1" x="3196"/>
        <item m="1" x="3342"/>
        <item m="1" x="4141"/>
        <item x="315"/>
        <item m="1" x="2570"/>
        <item x="574"/>
        <item m="1" x="2929"/>
        <item m="1" x="3613"/>
        <item m="1" x="3156"/>
        <item m="1" x="2286"/>
        <item m="1" x="2491"/>
        <item m="1" x="2373"/>
        <item m="1" x="3894"/>
        <item x="1102"/>
        <item m="1" x="4277"/>
        <item x="794"/>
        <item m="1" x="2630"/>
        <item m="1" x="4412"/>
        <item m="1" x="2509"/>
        <item x="1278"/>
        <item x="592"/>
        <item m="1" x="3090"/>
        <item m="1" x="3909"/>
        <item m="1" x="4185"/>
        <item x="1683"/>
        <item x="1618"/>
        <item x="1446"/>
        <item x="1875"/>
        <item x="137"/>
        <item m="1" x="3611"/>
        <item m="1" x="2266"/>
        <item m="1" x="3615"/>
        <item m="1" x="3942"/>
        <item m="1" x="2397"/>
        <item x="1857"/>
        <item x="1858"/>
        <item m="1" x="2171"/>
        <item x="573"/>
        <item m="1" x="2565"/>
        <item x="1961"/>
        <item x="1986"/>
        <item x="1467"/>
        <item x="1364"/>
        <item m="1" x="3290"/>
        <item m="1" x="2918"/>
        <item m="1" x="2646"/>
        <item x="8"/>
        <item m="1" x="3930"/>
        <item m="1" x="2371"/>
        <item x="1684"/>
        <item m="1" x="2268"/>
        <item m="1" x="2683"/>
        <item m="1" x="2431"/>
        <item x="1365"/>
        <item m="1" x="4206"/>
        <item x="1698"/>
        <item x="1408"/>
        <item m="1" x="2432"/>
        <item x="1034"/>
        <item x="771"/>
        <item x="1506"/>
        <item m="1" x="2824"/>
        <item m="1" x="3165"/>
        <item m="1" x="4297"/>
        <item x="1277"/>
        <item x="1303"/>
        <item m="1" x="2851"/>
        <item m="1" x="3768"/>
        <item m="1" x="2741"/>
        <item m="1" x="2323"/>
        <item m="1" x="3680"/>
        <item m="1" x="2396"/>
        <item m="1" x="2648"/>
        <item m="1" x="2628"/>
        <item m="1" x="4200"/>
        <item m="1" x="2209"/>
        <item m="1" x="3585"/>
        <item m="1" x="3953"/>
        <item m="1" x="3990"/>
        <item m="1" x="4060"/>
        <item x="997"/>
        <item x="1939"/>
        <item m="1" x="4201"/>
        <item m="1" x="3962"/>
        <item x="126"/>
        <item m="1" x="3713"/>
        <item x="614"/>
        <item x="814"/>
        <item x="793"/>
        <item m="1" x="3950"/>
        <item x="673"/>
        <item x="643"/>
        <item m="1" x="2861"/>
        <item x="279"/>
        <item m="1" x="3549"/>
        <item x="1662"/>
        <item m="1" x="2670"/>
        <item x="413"/>
        <item x="1602"/>
        <item x="390"/>
        <item x="53"/>
        <item x="292"/>
        <item x="9"/>
        <item m="1" x="4021"/>
        <item m="1" x="3243"/>
        <item x="114"/>
        <item m="1" x="2562"/>
        <item m="1" x="3102"/>
        <item m="1" x="2549"/>
        <item m="1" x="3539"/>
        <item x="1279"/>
        <item m="1" x="4283"/>
        <item x="2065"/>
        <item m="1" x="3912"/>
        <item m="1" x="3179"/>
        <item m="1" x="2597"/>
        <item x="2046"/>
        <item m="1" x="2941"/>
        <item m="1" x="2303"/>
        <item x="1685"/>
        <item m="1" x="3137"/>
        <item m="1" x="3470"/>
        <item m="1" x="3969"/>
        <item x="1729"/>
        <item x="1036"/>
        <item m="1" x="4028"/>
        <item m="1" x="3531"/>
        <item m="1" x="3356"/>
        <item x="678"/>
        <item m="1" x="4117"/>
        <item m="1" x="4425"/>
        <item m="1" x="4049"/>
        <item m="1" x="3138"/>
        <item m="1" x="4234"/>
        <item m="1" x="2272"/>
        <item m="1" x="4001"/>
        <item x="113"/>
        <item x="1178"/>
        <item m="1" x="2542"/>
        <item m="1" x="3978"/>
        <item x="1410"/>
        <item m="1" x="3735"/>
        <item m="1" x="2306"/>
        <item m="1" x="3773"/>
        <item m="1" x="4351"/>
        <item m="1" x="3818"/>
        <item m="1" x="2927"/>
        <item x="55"/>
        <item m="1" x="2908"/>
        <item x="1330"/>
        <item m="1" x="4087"/>
        <item m="1" x="3341"/>
        <item x="1104"/>
        <item m="1" x="4059"/>
        <item m="1" x="2235"/>
        <item x="1234"/>
        <item m="1" x="3741"/>
        <item x="1179"/>
        <item x="1785"/>
        <item m="1" x="3464"/>
        <item m="1" x="4016"/>
        <item m="1" x="3187"/>
        <item m="1" x="3081"/>
        <item m="1" x="3348"/>
        <item m="1" x="2806"/>
        <item m="1" x="4006"/>
        <item m="1" x="3451"/>
        <item x="1582"/>
        <item m="1" x="3583"/>
        <item m="1" x="4075"/>
        <item x="514"/>
        <item x="1822"/>
        <item m="1" x="2994"/>
        <item x="991"/>
        <item x="1925"/>
        <item m="1" x="4119"/>
        <item m="1" x="3635"/>
        <item m="1" x="2856"/>
        <item x="462"/>
        <item m="1" x="2098"/>
        <item m="1" x="3034"/>
        <item m="1" x="2798"/>
        <item m="1" x="3030"/>
        <item m="1" x="2137"/>
        <item x="10"/>
        <item m="1" x="2188"/>
        <item x="316"/>
        <item m="1" x="3390"/>
        <item x="1926"/>
        <item x="1180"/>
        <item m="1" x="3876"/>
        <item x="115"/>
        <item m="1" x="2278"/>
        <item m="1" x="4191"/>
        <item x="844"/>
        <item x="1280"/>
        <item x="1468"/>
        <item x="724"/>
        <item x="138"/>
        <item x="593"/>
        <item x="347"/>
        <item x="2047"/>
        <item m="1" x="3292"/>
        <item m="1" x="3093"/>
        <item x="1181"/>
        <item x="2041"/>
        <item x="1686"/>
        <item x="1235"/>
        <item m="1" x="3270"/>
        <item m="1" x="2583"/>
        <item x="1447"/>
        <item m="1" x="2909"/>
        <item x="795"/>
        <item m="1" x="3555"/>
        <item m="1" x="3793"/>
        <item x="1143"/>
        <item m="1" x="2687"/>
        <item m="1" x="2823"/>
        <item m="1" x="2532"/>
        <item m="1" x="4291"/>
        <item m="1" x="2703"/>
        <item m="1" x="3645"/>
        <item m="1" x="4397"/>
        <item x="348"/>
        <item m="1" x="4216"/>
        <item m="1" x="3882"/>
        <item x="631"/>
        <item x="139"/>
        <item m="1" x="3828"/>
        <item m="1" x="3193"/>
        <item x="525"/>
        <item m="1" x="2865"/>
        <item m="1" x="3347"/>
        <item m="1" x="3681"/>
        <item m="1" x="3089"/>
        <item x="463"/>
        <item x="722"/>
        <item x="365"/>
        <item m="1" x="2804"/>
        <item m="1" x="3097"/>
        <item m="1" x="2258"/>
        <item x="293"/>
        <item x="697"/>
        <item m="1" x="3781"/>
        <item x="1281"/>
        <item x="1716"/>
        <item x="1663"/>
        <item x="1876"/>
        <item m="1" x="4327"/>
        <item m="1" x="3662"/>
        <item x="2042"/>
        <item x="485"/>
        <item m="1" x="2747"/>
        <item m="1" x="3748"/>
        <item x="1664"/>
        <item x="563"/>
        <item x="1331"/>
        <item m="1" x="4348"/>
        <item x="1527"/>
        <item x="1274"/>
        <item x="515"/>
        <item m="1" x="2789"/>
        <item x="366"/>
        <item m="1" x="2939"/>
        <item m="1" x="4431"/>
        <item m="1" x="2724"/>
        <item x="294"/>
        <item m="1" x="4349"/>
        <item x="56"/>
        <item m="1" x="2200"/>
        <item m="1" x="3820"/>
        <item x="1804"/>
        <item m="1" x="2502"/>
        <item x="679"/>
        <item x="295"/>
        <item x="280"/>
        <item m="1" x="2327"/>
        <item x="1544"/>
        <item x="746"/>
        <item x="1927"/>
        <item m="1" x="3749"/>
        <item m="1" x="2774"/>
        <item m="1" x="3388"/>
        <item x="1037"/>
        <item x="57"/>
        <item m="1" x="3072"/>
        <item x="296"/>
        <item m="1" x="3253"/>
        <item x="648"/>
        <item x="472"/>
        <item m="1" x="2866"/>
        <item m="1" x="3439"/>
        <item m="1" x="4400"/>
        <item m="1" x="2901"/>
        <item m="1" x="2944"/>
        <item m="1" x="3562"/>
        <item x="349"/>
        <item m="1" x="3592"/>
        <item x="496"/>
        <item m="1" x="3518"/>
        <item m="1" x="2552"/>
        <item m="1" x="3232"/>
        <item m="1" x="3915"/>
        <item m="1" x="2782"/>
        <item m="1" x="3192"/>
        <item x="503"/>
        <item m="1" x="2695"/>
        <item m="1" x="4193"/>
        <item x="529"/>
        <item m="1" x="3794"/>
        <item x="707"/>
        <item m="1" x="3846"/>
        <item m="1" x="3171"/>
        <item m="1" x="4121"/>
        <item m="1" x="2339"/>
        <item m="1" x="4243"/>
        <item x="873"/>
        <item m="1" x="3181"/>
        <item m="1" x="2445"/>
        <item m="1" x="3747"/>
        <item m="1" x="2725"/>
        <item x="317"/>
        <item m="1" x="2852"/>
        <item x="1507"/>
        <item m="1" x="2522"/>
        <item x="698"/>
        <item x="893"/>
        <item x="845"/>
        <item m="1" x="3443"/>
        <item m="1" x="3289"/>
        <item m="1" x="4113"/>
        <item m="1" x="3463"/>
        <item m="1" x="3056"/>
        <item x="13"/>
        <item m="1" x="3125"/>
        <item m="1" x="3427"/>
        <item x="981"/>
        <item x="1182"/>
        <item m="1" x="2974"/>
        <item x="161"/>
        <item m="1" x="4373"/>
        <item x="367"/>
        <item m="1" x="2786"/>
        <item m="1" x="2978"/>
        <item x="443"/>
        <item m="1" x="2153"/>
        <item x="594"/>
        <item x="329"/>
        <item m="1" x="3433"/>
        <item m="1" x="3590"/>
        <item m="1" x="3775"/>
        <item m="1" x="3524"/>
        <item x="14"/>
        <item x="1808"/>
        <item x="919"/>
        <item m="1" x="2844"/>
        <item m="1" x="2508"/>
        <item x="834"/>
        <item m="1" x="4263"/>
        <item m="1" x="2970"/>
        <item x="755"/>
        <item m="1" x="2296"/>
        <item m="1" x="4337"/>
        <item x="318"/>
        <item x="878"/>
        <item m="1" x="3404"/>
        <item m="1" x="2189"/>
        <item x="920"/>
        <item m="1" x="3387"/>
        <item m="1" x="3624"/>
        <item x="1007"/>
        <item m="1" x="4122"/>
        <item m="1" x="4308"/>
        <item m="1" x="3617"/>
        <item m="1" x="4332"/>
        <item x="58"/>
        <item m="1" x="3799"/>
        <item x="756"/>
        <item x="634"/>
        <item m="1" x="3811"/>
        <item m="1" x="4019"/>
        <item m="1" x="2356"/>
        <item x="1528"/>
        <item m="1" x="3641"/>
        <item x="140"/>
        <item x="261"/>
        <item x="846"/>
        <item m="1" x="3502"/>
        <item x="116"/>
        <item x="350"/>
        <item m="1" x="2077"/>
        <item m="1" x="4417"/>
        <item m="1" x="4305"/>
        <item x="649"/>
        <item x="59"/>
        <item m="1" x="3428"/>
        <item x="635"/>
        <item m="1" x="4018"/>
        <item x="1001"/>
        <item m="1" x="3586"/>
        <item m="1" x="2639"/>
        <item m="1" x="4137"/>
        <item x="373"/>
        <item m="1" x="2476"/>
        <item m="1" x="3843"/>
        <item m="1" x="4241"/>
        <item m="1" x="3844"/>
        <item m="1" x="3973"/>
        <item m="1" x="4197"/>
        <item m="1" x="3378"/>
        <item x="162"/>
        <item m="1" x="2147"/>
        <item m="1" x="3798"/>
        <item m="1" x="2207"/>
        <item m="1" x="2802"/>
        <item m="1" x="2838"/>
        <item x="319"/>
        <item m="1" x="4369"/>
        <item x="1002"/>
        <item x="708"/>
        <item m="1" x="2855"/>
        <item m="1" x="3173"/>
        <item x="1424"/>
        <item x="595"/>
        <item m="1" x="4259"/>
        <item m="1" x="3977"/>
        <item m="1" x="4112"/>
        <item m="1" x="4089"/>
        <item m="1" x="2533"/>
        <item x="1003"/>
        <item m="1" x="4203"/>
        <item x="1144"/>
        <item x="1881"/>
        <item x="1073"/>
        <item m="1" x="3788"/>
        <item x="1717"/>
        <item x="879"/>
        <item m="1" x="2777"/>
        <item m="1" x="2736"/>
        <item x="74"/>
        <item m="1" x="3883"/>
        <item x="351"/>
        <item x="1880"/>
        <item x="579"/>
        <item m="1" x="3217"/>
        <item x="580"/>
        <item m="1" x="2117"/>
        <item m="1" x="4396"/>
        <item m="1" x="3437"/>
        <item x="438"/>
        <item m="1" x="3783"/>
        <item x="163"/>
        <item x="391"/>
        <item x="468"/>
        <item m="1" x="3050"/>
        <item x="801"/>
        <item x="164"/>
        <item x="1184"/>
        <item x="822"/>
        <item x="414"/>
        <item m="1" x="3207"/>
        <item m="1" x="3296"/>
        <item m="1" x="3469"/>
        <item m="1" x="2331"/>
        <item x="60"/>
        <item m="1" x="2907"/>
        <item x="650"/>
        <item x="709"/>
        <item x="320"/>
        <item m="1" x="2721"/>
        <item m="1" x="4236"/>
        <item m="1" x="4276"/>
        <item x="82"/>
        <item m="1" x="4339"/>
        <item m="1" x="3621"/>
        <item m="1" x="3456"/>
        <item x="415"/>
        <item x="15"/>
        <item m="1" x="2610"/>
        <item x="661"/>
        <item x="575"/>
        <item m="1" x="2739"/>
        <item m="1" x="4219"/>
        <item m="1" x="3878"/>
        <item m="1" x="4147"/>
        <item x="75"/>
        <item x="330"/>
        <item x="16"/>
        <item m="1" x="4217"/>
        <item m="1" x="2543"/>
        <item m="1" x="3094"/>
        <item m="1" x="2215"/>
        <item m="1" x="3358"/>
        <item m="1" x="3616"/>
        <item m="1" x="3477"/>
        <item x="17"/>
        <item m="1" x="4377"/>
        <item m="1" x="2881"/>
        <item x="1835"/>
        <item m="1" x="4356"/>
        <item m="1" x="4430"/>
        <item x="331"/>
        <item x="321"/>
        <item x="352"/>
        <item x="853"/>
        <item x="444"/>
        <item x="848"/>
        <item m="1" x="3153"/>
        <item x="526"/>
        <item m="1" x="4051"/>
        <item x="61"/>
        <item x="847"/>
        <item m="1" x="2299"/>
        <item m="1" x="2524"/>
        <item m="1" x="2253"/>
        <item m="1" x="2211"/>
        <item m="1" x="3021"/>
        <item m="1" x="4082"/>
        <item x="142"/>
        <item m="1" x="2359"/>
        <item x="725"/>
        <item m="1" x="4169"/>
        <item m="1" x="3946"/>
        <item x="322"/>
        <item x="300"/>
        <item m="1" x="3375"/>
        <item x="694"/>
        <item m="1" x="2987"/>
        <item x="165"/>
        <item m="1" x="3074"/>
        <item x="710"/>
        <item m="1" x="3938"/>
        <item x="18"/>
        <item x="166"/>
        <item x="244"/>
        <item x="62"/>
        <item x="555"/>
        <item m="1" x="4155"/>
        <item x="88"/>
        <item x="141"/>
        <item m="1" x="3848"/>
        <item m="1" x="3297"/>
        <item m="1" x="4315"/>
        <item x="167"/>
        <item x="445"/>
        <item x="262"/>
        <item x="1877"/>
        <item x="392"/>
        <item m="1" x="3209"/>
        <item m="1" x="3814"/>
        <item m="1" x="3750"/>
        <item m="1" x="2521"/>
        <item m="1" x="3213"/>
        <item x="1004"/>
        <item m="1" x="2144"/>
        <item x="779"/>
        <item x="737"/>
        <item m="1" x="2575"/>
        <item m="1" x="2387"/>
        <item m="1" x="4257"/>
        <item m="1" x="3597"/>
        <item m="1" x="2282"/>
        <item x="940"/>
        <item x="738"/>
        <item m="1" x="3964"/>
        <item m="1" x="2264"/>
        <item m="1" x="4352"/>
        <item m="1" x="2451"/>
        <item x="63"/>
        <item m="1" x="4190"/>
        <item x="1941"/>
        <item x="757"/>
        <item m="1" x="2485"/>
        <item x="11"/>
        <item m="1" x="2658"/>
        <item m="1" x="3715"/>
        <item x="1508"/>
        <item m="1" x="3501"/>
        <item x="894"/>
        <item m="1" x="3140"/>
        <item m="1" x="3940"/>
        <item x="866"/>
        <item x="379"/>
        <item m="1" x="4145"/>
        <item x="1583"/>
        <item x="960"/>
        <item m="1" x="3127"/>
        <item x="323"/>
        <item m="1" x="3346"/>
        <item m="1" x="2966"/>
        <item m="1" x="2818"/>
        <item m="1" x="3136"/>
        <item m="1" x="4350"/>
        <item x="1962"/>
        <item x="469"/>
        <item m="1" x="2827"/>
        <item x="941"/>
        <item x="2069"/>
        <item x="266"/>
        <item m="1" x="3763"/>
        <item x="596"/>
        <item x="1823"/>
        <item m="1" x="2085"/>
        <item x="1882"/>
        <item m="1" x="2885"/>
        <item x="880"/>
        <item x="245"/>
        <item m="1" x="2773"/>
        <item x="541"/>
        <item x="393"/>
        <item m="1" x="2355"/>
        <item x="726"/>
        <item m="1" x="3609"/>
        <item m="1" x="4398"/>
        <item m="1" x="4387"/>
        <item m="1" x="2091"/>
        <item m="1" x="2429"/>
        <item m="1" x="3717"/>
        <item m="1" x="4401"/>
        <item m="1" x="3804"/>
        <item m="1" x="3141"/>
        <item m="1" x="2279"/>
        <item m="1" x="2412"/>
        <item m="1" x="2481"/>
        <item m="1" x="3115"/>
        <item x="464"/>
        <item x="439"/>
        <item m="1" x="3702"/>
        <item m="1" x="4074"/>
        <item x="1005"/>
        <item m="1" x="2780"/>
        <item m="1" x="3338"/>
        <item m="1" x="2529"/>
        <item m="1" x="3511"/>
        <item m="1" x="2953"/>
        <item x="576"/>
        <item m="1" x="2863"/>
        <item m="1" x="2418"/>
        <item m="1" x="3863"/>
        <item m="1" x="2105"/>
        <item x="2029"/>
        <item m="1" x="3453"/>
        <item x="796"/>
        <item m="1" x="2625"/>
        <item m="1" x="3245"/>
        <item m="1" x="2513"/>
        <item m="1" x="3588"/>
        <item x="912"/>
        <item m="1" x="2325"/>
        <item m="1" x="2415"/>
        <item m="1" x="3155"/>
        <item m="1" x="4342"/>
        <item x="301"/>
        <item m="1" x="2910"/>
        <item m="1" x="2320"/>
        <item m="1" x="3017"/>
        <item x="246"/>
        <item x="982"/>
        <item x="117"/>
        <item m="1" x="3952"/>
        <item m="1" x="2888"/>
        <item m="1" x="3293"/>
        <item m="1" x="3888"/>
        <item m="1" x="2222"/>
        <item m="1" x="2360"/>
        <item x="19"/>
        <item x="1928"/>
        <item x="599"/>
        <item x="394"/>
        <item m="1" x="2375"/>
        <item m="1" x="3589"/>
        <item x="903"/>
        <item m="1" x="4183"/>
        <item m="1" x="4359"/>
        <item m="1" x="2860"/>
        <item x="374"/>
        <item x="632"/>
        <item m="1" x="2977"/>
        <item m="1" x="3982"/>
        <item x="64"/>
        <item x="1942"/>
        <item m="1" x="3610"/>
        <item m="1" x="4288"/>
        <item m="1" x="4426"/>
        <item m="1" x="2410"/>
        <item m="1" x="4420"/>
        <item m="1" x="4380"/>
        <item x="783"/>
        <item x="324"/>
        <item m="1" x="4341"/>
        <item x="368"/>
        <item m="1" x="3500"/>
        <item x="1943"/>
        <item m="1" x="3343"/>
        <item x="527"/>
        <item x="942"/>
        <item x="1511"/>
        <item m="1" x="2589"/>
        <item x="662"/>
        <item m="1" x="3103"/>
        <item m="1" x="2957"/>
        <item x="1584"/>
        <item x="1940"/>
        <item x="547"/>
        <item m="1" x="3656"/>
        <item x="699"/>
        <item x="617"/>
        <item m="1" x="2168"/>
        <item m="1" x="3040"/>
        <item x="446"/>
        <item m="1" x="3971"/>
        <item m="1" x="2149"/>
        <item x="633"/>
        <item x="664"/>
        <item m="1" x="4161"/>
        <item m="1" x="3485"/>
        <item m="1" x="3742"/>
        <item m="1" x="3038"/>
        <item m="1" x="2193"/>
        <item m="1" x="2708"/>
        <item x="881"/>
        <item m="1" x="2100"/>
        <item x="263"/>
        <item m="1" x="3550"/>
        <item m="1" x="4390"/>
        <item m="1" x="3852"/>
        <item m="1" x="3991"/>
        <item m="1" x="4238"/>
        <item m="1" x="2913"/>
        <item x="921"/>
        <item m="1" x="2378"/>
        <item m="1" x="3154"/>
        <item x="922"/>
        <item m="1" x="4061"/>
        <item m="1" x="2749"/>
        <item x="325"/>
        <item m="1" x="4192"/>
        <item m="1" x="2160"/>
        <item x="76"/>
        <item x="416"/>
        <item x="882"/>
        <item m="1" x="3186"/>
        <item m="1" x="2717"/>
        <item m="1" x="2427"/>
        <item m="1" x="3859"/>
        <item m="1" x="2698"/>
        <item m="1" x="3839"/>
        <item m="1" x="2979"/>
        <item x="849"/>
        <item m="1" x="2165"/>
        <item m="1" x="3905"/>
        <item x="497"/>
        <item x="1188"/>
        <item m="1" x="3845"/>
        <item m="1" x="2420"/>
        <item m="1" x="3333"/>
        <item m="1" x="2779"/>
        <item m="1" x="2426"/>
        <item m="1" x="3881"/>
        <item m="1" x="4103"/>
        <item m="1" x="4083"/>
        <item m="1" x="3413"/>
        <item x="143"/>
        <item m="1" x="2075"/>
        <item m="1" x="4275"/>
        <item x="636"/>
        <item x="20"/>
        <item m="1" x="3088"/>
        <item x="422"/>
        <item x="417"/>
        <item m="1" x="3782"/>
        <item x="904"/>
        <item m="1" x="2428"/>
        <item x="247"/>
        <item m="1" x="3120"/>
        <item x="784"/>
        <item x="1963"/>
        <item m="1" x="3395"/>
        <item m="1" x="2376"/>
        <item m="1" x="3286"/>
        <item x="2048"/>
        <item x="758"/>
        <item x="759"/>
        <item m="1" x="3073"/>
        <item x="564"/>
        <item x="727"/>
        <item x="1512"/>
        <item x="923"/>
        <item m="1" x="2368"/>
        <item m="1" x="2514"/>
        <item x="332"/>
        <item m="1" x="3147"/>
        <item x="703"/>
        <item m="1" x="3594"/>
        <item x="581"/>
        <item x="353"/>
        <item m="1" x="3266"/>
        <item m="1" x="4202"/>
        <item m="1" x="2845"/>
        <item m="1" x="2374"/>
        <item m="1" x="4312"/>
        <item m="1" x="2580"/>
        <item x="486"/>
        <item m="1" x="3458"/>
        <item m="1" x="3005"/>
        <item m="1" x="3098"/>
        <item x="943"/>
        <item m="1" x="2353"/>
        <item m="1" x="3134"/>
        <item m="1" x="3101"/>
        <item x="983"/>
        <item m="1" x="4189"/>
        <item m="1" x="2247"/>
        <item x="1907"/>
        <item m="1" x="4173"/>
        <item m="1" x="4105"/>
        <item m="1" x="3233"/>
        <item x="1307"/>
        <item m="1" x="3240"/>
        <item m="1" x="3548"/>
        <item x="700"/>
        <item m="1" x="2116"/>
        <item x="785"/>
        <item m="1" x="2468"/>
        <item m="1" x="3124"/>
        <item x="248"/>
        <item x="821"/>
        <item m="1" x="2900"/>
        <item m="1" x="3753"/>
        <item x="144"/>
        <item m="1" x="2291"/>
        <item m="1" x="2547"/>
        <item m="1" x="3206"/>
        <item m="1" x="4076"/>
        <item m="1" x="2875"/>
        <item m="1" x="3959"/>
        <item m="1" x="2616"/>
        <item x="1603"/>
        <item m="1" x="2419"/>
        <item x="542"/>
        <item x="1878"/>
        <item m="1" x="3640"/>
        <item x="883"/>
        <item m="1" x="2766"/>
        <item x="1366"/>
        <item m="1" x="3406"/>
        <item m="1" x="3759"/>
        <item x="77"/>
        <item x="395"/>
        <item m="1" x="3400"/>
        <item m="1" x="2102"/>
        <item m="1" x="3242"/>
        <item m="1" x="4109"/>
        <item m="1" x="3721"/>
        <item x="548"/>
        <item x="833"/>
        <item x="1665"/>
        <item m="1" x="2667"/>
        <item x="78"/>
        <item m="1" x="2202"/>
        <item m="1" x="3827"/>
        <item m="1" x="2578"/>
        <item m="1" x="2409"/>
        <item x="516"/>
        <item x="543"/>
        <item x="797"/>
        <item x="690"/>
        <item x="682"/>
        <item x="21"/>
        <item m="1" x="2414"/>
        <item m="1" x="2083"/>
        <item m="1" x="4303"/>
        <item m="1" x="3860"/>
        <item m="1" x="2602"/>
        <item x="302"/>
        <item m="1" x="2693"/>
        <item m="1" x="2928"/>
        <item m="1" x="3010"/>
        <item x="1742"/>
        <item x="22"/>
        <item m="1" x="3403"/>
        <item m="1" x="3960"/>
        <item m="1" x="3105"/>
        <item x="396"/>
        <item x="168"/>
        <item m="1" x="3803"/>
        <item m="1" x="2289"/>
        <item x="498"/>
        <item x="780"/>
        <item x="732"/>
        <item x="924"/>
        <item m="1" x="2803"/>
        <item x="665"/>
        <item m="1" x="4413"/>
        <item x="249"/>
        <item m="1" x="3075"/>
        <item x="12"/>
        <item x="701"/>
        <item m="1" x="3716"/>
        <item m="1" x="3712"/>
        <item x="835"/>
        <item m="1" x="2181"/>
        <item m="1" x="2082"/>
        <item x="739"/>
        <item m="1" x="3421"/>
        <item x="961"/>
        <item x="297"/>
        <item x="2022"/>
        <item m="1" x="3829"/>
        <item m="1" x="3658"/>
        <item x="250"/>
        <item x="1509"/>
        <item m="1" x="4199"/>
        <item x="962"/>
        <item m="1" x="3484"/>
        <item m="1" x="2399"/>
        <item x="65"/>
        <item x="909"/>
        <item x="145"/>
        <item x="251"/>
        <item x="465"/>
        <item m="1" x="2647"/>
        <item m="1" x="3454"/>
        <item m="1" x="2631"/>
        <item m="1" x="2911"/>
        <item x="1545"/>
        <item x="1805"/>
        <item m="1" x="2389"/>
        <item x="528"/>
        <item m="1" x="3821"/>
        <item m="1" x="2166"/>
        <item x="79"/>
        <item m="1" x="3435"/>
        <item m="1" x="2333"/>
        <item m="1" x="3904"/>
        <item x="723"/>
        <item m="1" x="3121"/>
        <item m="1" x="2887"/>
        <item m="1" x="2859"/>
        <item m="1" x="2622"/>
        <item x="2071"/>
        <item x="1386"/>
        <item m="1" x="3244"/>
        <item m="1" x="4295"/>
        <item m="1" x="3872"/>
        <item x="711"/>
        <item m="1" x="4428"/>
        <item m="1" x="2501"/>
        <item m="1" x="2305"/>
        <item m="1" x="2821"/>
        <item x="984"/>
        <item m="1" x="2965"/>
        <item m="1" x="2972"/>
        <item x="369"/>
        <item m="1" x="4198"/>
        <item m="1" x="2726"/>
        <item m="1" x="2480"/>
        <item m="1" x="3003"/>
        <item m="1" x="3281"/>
        <item m="1" x="4325"/>
        <item m="1" x="2891"/>
        <item m="1" x="4044"/>
        <item x="760"/>
        <item x="23"/>
        <item m="1" x="2912"/>
        <item m="1" x="3714"/>
        <item m="1" x="2975"/>
        <item m="1" x="2896"/>
        <item x="397"/>
        <item x="622"/>
        <item m="1" x="3069"/>
        <item m="1" x="3727"/>
        <item x="985"/>
        <item m="1" x="3664"/>
        <item m="1" x="2636"/>
        <item x="80"/>
        <item m="1" x="4422"/>
        <item m="1" x="2348"/>
        <item m="1" x="2559"/>
        <item x="680"/>
        <item m="1" x="4114"/>
        <item x="565"/>
        <item m="1" x="2227"/>
        <item m="1" x="2976"/>
        <item m="1" x="2394"/>
        <item m="1" x="3757"/>
        <item x="786"/>
        <item x="925"/>
        <item m="1" x="3013"/>
        <item m="1" x="2398"/>
        <item x="808"/>
        <item x="466"/>
        <item m="1" x="3489"/>
        <item m="1" x="2899"/>
        <item x="544"/>
        <item x="963"/>
        <item x="1221"/>
        <item m="1" x="4383"/>
        <item m="1" x="2104"/>
        <item x="447"/>
        <item m="1" x="4336"/>
        <item x="1387"/>
        <item m="1" x="2400"/>
        <item m="1" x="3020"/>
        <item m="1" x="2079"/>
        <item m="1" x="2615"/>
        <item m="1" x="2076"/>
        <item m="1" x="3972"/>
        <item x="974"/>
        <item x="567"/>
        <item m="1" x="2799"/>
        <item m="1" x="3191"/>
        <item x="146"/>
        <item m="1" x="2848"/>
        <item x="618"/>
        <item m="1" x="2284"/>
        <item x="926"/>
        <item m="1" x="2727"/>
        <item m="1" x="3965"/>
        <item m="1" x="2457"/>
        <item x="24"/>
        <item m="1" x="2607"/>
        <item x="775"/>
        <item m="1" x="3488"/>
        <item m="1" x="3575"/>
        <item x="81"/>
        <item m="1" x="2525"/>
        <item m="1" x="3920"/>
        <item x="1384"/>
        <item m="1" x="2563"/>
        <item m="1" x="4011"/>
        <item x="354"/>
        <item m="1" x="2390"/>
        <item m="1" x="4104"/>
        <item m="1" x="3510"/>
        <item m="1" x="2336"/>
        <item m="1" x="2194"/>
        <item m="1" x="4101"/>
        <item m="1" x="2655"/>
        <item m="1" x="2290"/>
        <item m="1" x="3349"/>
        <item m="1" x="3847"/>
        <item m="1" x="2349"/>
        <item x="867"/>
        <item x="448"/>
        <item x="582"/>
        <item m="1" x="3055"/>
        <item x="895"/>
        <item m="1" x="4146"/>
        <item m="1" x="2450"/>
        <item x="546"/>
        <item m="1" x="4177"/>
        <item x="823"/>
        <item m="1" x="3065"/>
        <item m="1" x="3840"/>
        <item x="927"/>
        <item m="1" x="3070"/>
        <item x="896"/>
        <item m="1" x="2711"/>
        <item m="1" x="4138"/>
        <item m="1" x="3541"/>
        <item m="1" x="3481"/>
        <item m="1" x="3519"/>
        <item m="1" x="4378"/>
        <item m="1" x="4261"/>
        <item m="1" x="4222"/>
        <item x="1979"/>
        <item m="1" x="3527"/>
        <item x="418"/>
        <item m="1" x="4040"/>
        <item m="1" x="3992"/>
        <item m="1" x="2551"/>
        <item m="1" x="3239"/>
        <item x="568"/>
        <item m="1" x="3865"/>
        <item x="944"/>
        <item x="298"/>
        <item x="375"/>
        <item x="704"/>
        <item x="376"/>
        <item x="868"/>
        <item m="1" x="3703"/>
        <item m="1" x="3665"/>
        <item m="1" x="3432"/>
        <item m="1" x="2467"/>
        <item m="1" x="2084"/>
        <item x="504"/>
        <item m="1" x="4421"/>
        <item x="1619"/>
        <item x="869"/>
        <item x="809"/>
        <item x="800"/>
        <item m="1" x="3691"/>
        <item m="1" x="2342"/>
        <item m="1" x="2760"/>
        <item m="1" x="4212"/>
        <item x="761"/>
        <item x="426"/>
        <item m="1" x="2820"/>
        <item x="303"/>
        <item m="1" x="3690"/>
        <item x="987"/>
        <item m="1" x="4153"/>
        <item x="600"/>
        <item m="1" x="4345"/>
        <item m="1" x="3064"/>
        <item x="928"/>
        <item m="1" x="2285"/>
        <item m="1" x="2201"/>
        <item x="419"/>
        <item m="1" x="3968"/>
        <item m="1" x="2671"/>
        <item m="1" x="2915"/>
        <item m="1" x="3578"/>
        <item m="1" x="3554"/>
        <item m="1" x="3951"/>
        <item m="1" x="2561"/>
        <item x="836"/>
        <item m="1" x="4233"/>
        <item m="1" x="3546"/>
        <item x="824"/>
        <item m="1" x="2191"/>
        <item m="1" x="3246"/>
        <item m="1" x="3461"/>
        <item x="355"/>
        <item m="1" x="2288"/>
        <item m="1" x="2536"/>
        <item m="1" x="2319"/>
        <item m="1" x="4099"/>
        <item m="1" x="3497"/>
        <item x="569"/>
        <item x="929"/>
        <item x="1006"/>
        <item m="1" x="3411"/>
        <item m="1" x="3298"/>
        <item m="1" x="3537"/>
        <item x="619"/>
        <item m="1" x="3076"/>
        <item x="577"/>
        <item m="1" x="2980"/>
        <item m="1" x="3837"/>
        <item x="986"/>
        <item m="1" x="3457"/>
        <item m="1" x="3724"/>
        <item x="728"/>
        <item m="1" x="3396"/>
        <item m="1" x="3948"/>
        <item x="964"/>
        <item x="440"/>
        <item x="1304"/>
        <item x="505"/>
        <item x="666"/>
        <item x="370"/>
        <item x="975"/>
        <item m="1" x="3786"/>
        <item m="1" x="4381"/>
        <item m="1" x="2185"/>
        <item m="1" x="4376"/>
        <item x="930"/>
        <item x="1604"/>
        <item x="712"/>
        <item x="864"/>
        <item m="1" x="3503"/>
        <item x="420"/>
        <item x="691"/>
        <item x="517"/>
        <item m="1" x="2771"/>
        <item m="1" x="2219"/>
        <item m="1" x="2381"/>
        <item m="1" x="2089"/>
        <item x="304"/>
        <item x="499"/>
        <item m="1" x="4258"/>
        <item m="1" x="4186"/>
        <item x="663"/>
        <item x="356"/>
        <item x="782"/>
        <item m="1" x="4409"/>
        <item x="377"/>
        <item m="1" x="4025"/>
        <item x="441"/>
        <item x="810"/>
        <item m="1" x="3259"/>
        <item x="421"/>
        <item m="1" x="3873"/>
        <item m="1" x="2783"/>
        <item m="1" x="2722"/>
        <item m="1" x="3376"/>
        <item m="1" x="3271"/>
        <item m="1" x="3700"/>
        <item m="1" x="3084"/>
        <item x="449"/>
        <item m="1" x="3374"/>
        <item x="1605"/>
        <item x="945"/>
        <item x="333"/>
        <item m="1" x="3044"/>
        <item x="874"/>
        <item m="1" x="4232"/>
        <item m="1" x="2324"/>
        <item m="1" x="3855"/>
        <item m="1" x="4026"/>
        <item x="169"/>
        <item x="931"/>
        <item m="1" x="4320"/>
        <item m="1" x="3603"/>
        <item m="1" x="3465"/>
        <item m="1" x="2087"/>
        <item x="876"/>
        <item m="1" x="4338"/>
        <item m="1" x="4181"/>
        <item m="1" x="2675"/>
        <item x="147"/>
        <item m="1" x="2372"/>
        <item m="1" x="2619"/>
        <item m="1" x="3862"/>
        <item x="818"/>
        <item m="1" x="3921"/>
        <item x="252"/>
        <item m="1" x="2424"/>
        <item x="442"/>
        <item m="1" x="2874"/>
        <item m="1" x="4126"/>
        <item m="1" x="3604"/>
        <item x="1806"/>
        <item x="1510"/>
        <item x="1186"/>
        <item m="1" x="2119"/>
        <item m="1" x="4182"/>
        <item x="551"/>
        <item m="1" x="3934"/>
        <item m="1" x="3941"/>
        <item m="1" x="3225"/>
        <item x="740"/>
        <item x="913"/>
        <item m="1" x="2651"/>
        <item m="1" x="3041"/>
        <item m="1" x="3359"/>
        <item x="83"/>
        <item m="1" x="3899"/>
        <item m="1" x="3523"/>
        <item x="1185"/>
        <item m="1" x="3628"/>
        <item x="693"/>
        <item m="1" x="2712"/>
        <item m="1" x="4224"/>
        <item m="1" x="2740"/>
        <item m="1" x="2482"/>
        <item m="1" x="2984"/>
        <item m="1" x="4290"/>
        <item x="549"/>
        <item m="1" x="2672"/>
        <item x="253"/>
        <item m="1" x="4405"/>
        <item m="1" x="3248"/>
        <item x="84"/>
        <item x="553"/>
        <item m="1" x="2401"/>
        <item m="1" x="3394"/>
        <item m="1" x="3512"/>
        <item m="1" x="2701"/>
        <item m="1" x="2830"/>
        <item m="1" x="3654"/>
        <item x="398"/>
        <item x="264"/>
        <item x="66"/>
        <item m="1" x="2309"/>
        <item m="1" x="3697"/>
        <item m="1" x="3142"/>
        <item m="1" x="4047"/>
        <item m="1" x="3602"/>
        <item m="1" x="3730"/>
        <item m="1" x="4053"/>
        <item x="597"/>
        <item x="651"/>
        <item m="1" x="4289"/>
        <item x="254"/>
        <item x="747"/>
        <item m="1" x="4125"/>
        <item m="1" x="2637"/>
        <item m="1" x="4140"/>
        <item x="799"/>
        <item m="1" x="3474"/>
        <item x="506"/>
        <item x="932"/>
        <item m="1" x="2504"/>
        <item m="1" x="4434"/>
        <item x="1585"/>
        <item x="489"/>
        <item m="1" x="3067"/>
        <item m="1" x="4240"/>
        <item m="1" x="3480"/>
        <item x="148"/>
        <item x="85"/>
        <item x="500"/>
        <item m="1" x="2642"/>
        <item x="897"/>
        <item m="1" x="2498"/>
        <item m="1" x="2301"/>
        <item m="1" x="2880"/>
        <item m="1" x="2493"/>
        <item m="1" x="3177"/>
        <item x="25"/>
        <item m="1" x="3285"/>
        <item m="1" x="2652"/>
        <item m="1" x="2148"/>
        <item x="67"/>
        <item x="1222"/>
        <item m="1" x="2479"/>
        <item m="1" x="2776"/>
        <item m="1" x="4372"/>
        <item m="1" x="3892"/>
        <item m="1" x="2340"/>
        <item m="1" x="2223"/>
        <item x="652"/>
        <item x="733"/>
        <item x="902"/>
        <item x="68"/>
        <item x="1145"/>
        <item x="265"/>
        <item m="1" x="2446"/>
        <item x="875"/>
        <item x="69"/>
        <item m="1" x="3091"/>
        <item m="1" x="4235"/>
        <item m="1" x="2167"/>
        <item m="1" x="2691"/>
        <item m="1" x="4423"/>
        <item x="898"/>
        <item m="1" x="2220"/>
        <item m="1" x="4386"/>
        <item m="1" x="4022"/>
        <item x="89"/>
        <item m="1" x="3079"/>
        <item m="1" x="2458"/>
        <item m="1" x="2103"/>
        <item m="1" x="2591"/>
        <item m="1" x="2464"/>
        <item x="772"/>
        <item m="1" x="3092"/>
        <item m="1" x="3445"/>
        <item m="1" x="3294"/>
        <item x="2072"/>
        <item m="1" x="3650"/>
        <item x="1836"/>
        <item m="1" x="4133"/>
        <item x="749"/>
        <item x="850"/>
        <item x="91"/>
        <item m="1" x="2421"/>
        <item m="1" x="2380"/>
        <item m="1" x="2867"/>
        <item m="1" x="3322"/>
        <item m="1" x="3929"/>
        <item m="1" x="2204"/>
        <item x="933"/>
        <item m="1" x="3622"/>
        <item m="1" x="3719"/>
        <item m="1" x="3556"/>
        <item x="884"/>
        <item m="1" x="2654"/>
        <item m="1" x="4048"/>
        <item m="1" x="3581"/>
        <item x="885"/>
        <item x="731"/>
        <item m="1" x="3062"/>
        <item m="1" x="2837"/>
        <item x="837"/>
        <item m="1" x="3197"/>
        <item m="1" x="2650"/>
        <item x="1699"/>
        <item m="1" x="2541"/>
        <item m="1" x="2224"/>
        <item x="776"/>
        <item x="748"/>
        <item m="1" x="3417"/>
        <item x="1012"/>
        <item x="825"/>
        <item x="702"/>
        <item x="1964"/>
        <item x="566"/>
        <item m="1" x="3653"/>
        <item m="1" x="3108"/>
        <item m="1" x="3869"/>
        <item m="1" x="4389"/>
        <item m="1" x="4221"/>
        <item x="487"/>
        <item m="1" x="3460"/>
        <item m="1" x="2850"/>
        <item x="255"/>
        <item m="1" x="2715"/>
        <item m="1" x="2835"/>
        <item x="26"/>
        <item x="467"/>
        <item m="1" x="2403"/>
        <item m="1" x="3095"/>
        <item m="1" x="3086"/>
        <item m="1" x="2448"/>
        <item m="1" x="3874"/>
        <item m="1" x="2438"/>
        <item x="399"/>
        <item x="899"/>
        <item x="1385"/>
        <item m="1" x="2775"/>
        <item x="819"/>
        <item x="886"/>
        <item m="1" x="3957"/>
        <item x="762"/>
        <item m="1" x="2497"/>
        <item m="1" x="3591"/>
        <item m="1" x="3099"/>
        <item x="507"/>
        <item m="1" x="2377"/>
        <item m="1" x="3986"/>
        <item x="92"/>
        <item x="371"/>
        <item x="27"/>
        <item m="1" x="2416"/>
        <item m="1" x="2099"/>
        <item x="260"/>
        <item x="1987"/>
        <item m="1" x="2313"/>
        <item m="1" x="2489"/>
        <item x="900"/>
        <item x="934"/>
        <item x="578"/>
        <item x="423"/>
        <item x="914"/>
        <item m="1" x="2629"/>
        <item x="550"/>
        <item x="1008"/>
        <item x="946"/>
        <item x="424"/>
        <item x="488"/>
        <item m="1" x="3172"/>
        <item m="1" x="3993"/>
        <item x="935"/>
        <item m="1" x="2249"/>
        <item m="1" x="3705"/>
        <item m="1" x="4228"/>
        <item x="798"/>
        <item x="936"/>
        <item m="1" x="4302"/>
        <item m="1" x="2954"/>
        <item m="1" x="4270"/>
        <item m="1" x="3593"/>
        <item m="1" x="3854"/>
        <item x="901"/>
        <item x="1689"/>
        <item x="778"/>
        <item x="851"/>
        <item m="1" x="3875"/>
        <item x="170"/>
        <item m="1" x="4157"/>
        <item m="1" x="4163"/>
        <item m="1" x="2132"/>
        <item m="1" x="2592"/>
        <item m="1" x="3344"/>
        <item x="72"/>
        <item x="976"/>
        <item m="1" x="2763"/>
        <item x="915"/>
        <item x="29"/>
        <item m="1" x="2517"/>
        <item x="326"/>
        <item m="1" x="3975"/>
        <item m="1" x="2926"/>
        <item x="305"/>
        <item m="1" x="3891"/>
        <item x="518"/>
        <item m="1" x="2357"/>
        <item x="1807"/>
        <item m="1" x="2145"/>
        <item m="1" x="4068"/>
        <item m="1" x="3052"/>
        <item m="1" x="4355"/>
        <item m="1" x="2684"/>
        <item m="1" x="4034"/>
        <item x="787"/>
        <item x="372"/>
        <item m="1" x="3495"/>
        <item x="1009"/>
        <item m="1" x="3642"/>
        <item m="1" x="2729"/>
        <item x="1187"/>
        <item m="1" x="3365"/>
        <item x="781"/>
        <item x="86"/>
        <item m="1" x="3708"/>
        <item m="1" x="2251"/>
        <item m="1" x="3954"/>
        <item m="1" x="4124"/>
        <item x="977"/>
        <item m="1" x="3540"/>
        <item x="508"/>
        <item x="1879"/>
        <item x="470"/>
        <item m="1" x="3159"/>
        <item x="905"/>
        <item m="1" x="3806"/>
        <item m="1" x="2676"/>
        <item x="705"/>
        <item x="327"/>
        <item x="838"/>
        <item x="601"/>
        <item m="1" x="4280"/>
        <item m="1" x="2993"/>
        <item m="1" x="2294"/>
        <item m="1" x="2716"/>
        <item m="1" x="2847"/>
        <item m="1" x="4180"/>
        <item x="1183"/>
        <item m="1" x="2226"/>
        <item m="1" x="4226"/>
        <item m="1" x="2332"/>
        <item m="1" x="2731"/>
        <item m="1" x="3305"/>
        <item x="683"/>
        <item m="1" x="2466"/>
        <item x="378"/>
        <item x="28"/>
        <item x="852"/>
        <item x="334"/>
        <item m="1" x="3331"/>
        <item x="1837"/>
        <item x="256"/>
        <item m="1" x="2734"/>
        <item m="1" x="2599"/>
        <item m="1" x="3257"/>
        <item m="1" x="3743"/>
        <item x="730"/>
        <item m="1" x="3397"/>
        <item m="1" x="2618"/>
        <item x="937"/>
        <item x="653"/>
        <item m="1" x="3002"/>
        <item m="1" x="4321"/>
        <item x="299"/>
        <item m="1" x="2817"/>
        <item m="1" x="2564"/>
        <item m="1" x="2242"/>
        <item x="1306"/>
        <item x="450"/>
        <item x="2070"/>
        <item m="1" x="3096"/>
        <item x="118"/>
        <item x="965"/>
        <item x="257"/>
        <item x="149"/>
        <item m="1" x="3669"/>
        <item m="1" x="2621"/>
        <item m="1" x="2632"/>
        <item m="1" x="2535"/>
        <item m="1" x="3880"/>
        <item x="1562"/>
        <item m="1" x="3410"/>
        <item m="1" x="2326"/>
        <item m="1" x="4042"/>
        <item x="1200"/>
        <item m="1" x="3250"/>
        <item x="966"/>
        <item x="501"/>
        <item m="1" x="2689"/>
        <item x="70"/>
        <item x="877"/>
        <item x="1010"/>
        <item m="1" x="2829"/>
        <item x="328"/>
        <item m="1" x="3007"/>
        <item m="1" x="3722"/>
        <item m="1" x="3323"/>
        <item x="616"/>
        <item x="820"/>
        <item x="30"/>
        <item m="1" x="2752"/>
        <item x="788"/>
        <item x="119"/>
        <item x="150"/>
        <item m="1" x="3236"/>
        <item x="71"/>
        <item m="1" x="4237"/>
        <item m="1" x="3970"/>
        <item m="1" x="3204"/>
        <item m="1" x="2663"/>
        <item x="938"/>
        <item m="1" x="3778"/>
        <item x="939"/>
        <item x="654"/>
        <item m="1" x="4058"/>
        <item m="1" x="2157"/>
        <item m="1" x="2688"/>
        <item x="910"/>
        <item x="684"/>
        <item x="906"/>
        <item x="545"/>
        <item x="1586"/>
        <item x="655"/>
        <item x="1687"/>
        <item x="947"/>
        <item m="1" x="2560"/>
        <item x="451"/>
        <item x="31"/>
        <item m="1" x="3128"/>
        <item x="854"/>
        <item m="1" x="4118"/>
        <item x="554"/>
        <item m="1" x="2778"/>
        <item m="1" x="3438"/>
        <item x="87"/>
        <item x="1305"/>
        <item x="1013"/>
        <item x="1744"/>
        <item m="1" x="2761"/>
        <item m="1" x="3740"/>
        <item m="1" x="3988"/>
        <item m="1" x="3513"/>
        <item m="1" x="4418"/>
        <item x="1938"/>
        <item x="552"/>
        <item m="1" x="2590"/>
        <item x="2005"/>
        <item x="729"/>
        <item m="1" x="4115"/>
        <item x="967"/>
        <item x="1838"/>
        <item m="1" x="2369"/>
        <item m="1" x="2382"/>
        <item m="1" x="3800"/>
        <item x="968"/>
        <item x="1839"/>
        <item m="1" x="4292"/>
        <item m="1" x="2365"/>
        <item x="1388"/>
        <item m="1" x="3817"/>
        <item m="1" x="3633"/>
        <item m="1" x="3927"/>
        <item m="1" x="2933"/>
        <item x="90"/>
        <item x="948"/>
        <item m="1" x="3254"/>
        <item x="1011"/>
        <item x="777"/>
        <item m="1" x="3535"/>
        <item x="789"/>
        <item m="1" x="2539"/>
        <item m="1" x="2329"/>
        <item m="1" x="2633"/>
        <item m="1" x="4227"/>
        <item x="380"/>
        <item m="1" x="3496"/>
        <item m="1" x="4214"/>
        <item m="1" x="2967"/>
        <item m="1" x="4406"/>
        <item m="1" x="2903"/>
        <item m="1" x="3955"/>
        <item x="826"/>
        <item m="1" x="3409"/>
        <item x="1745"/>
        <item x="598"/>
        <item x="692"/>
        <item m="1" x="2950"/>
        <item x="1998"/>
        <item x="949"/>
        <item x="583"/>
        <item m="1" x="3123"/>
        <item x="471"/>
        <item x="685"/>
        <item m="1" x="3049"/>
        <item m="1" x="2269"/>
        <item m="1" x="3675"/>
        <item x="790"/>
        <item m="1" x="3810"/>
        <item m="1" x="4357"/>
        <item m="1" x="2196"/>
        <item x="887"/>
        <item m="1" x="4211"/>
        <item m="1" x="4128"/>
        <item m="1" x="3674"/>
        <item m="1" x="3110"/>
        <item m="1" x="3334"/>
        <item m="1" x="2520"/>
        <item x="1688"/>
        <item x="621"/>
        <item m="1" x="3309"/>
        <item x="2004"/>
        <item m="1" x="3551"/>
        <item m="1" x="4106"/>
        <item x="258"/>
        <item m="1" x="4207"/>
        <item x="425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">
        <item h="1" x="3"/>
        <item x="1"/>
        <item h="1" x="0"/>
        <item h="1" x="2"/>
      </items>
    </pivotField>
    <pivotField compact="0" outline="0" showAll="0" defaultSubtotal="0"/>
    <pivotField compact="0" numFmtId="165" outline="0" showAll="0" defaultSubtotal="0"/>
    <pivotField axis="axisPage" compact="0" outline="0" showAll="0" defaultSubtotal="0">
      <items count="2">
        <item x="1"/>
        <item x="0"/>
      </items>
    </pivotField>
  </pivotFields>
  <rowFields count="2">
    <field x="18"/>
    <field x="21"/>
  </rowFields>
  <rowItems count="433">
    <i>
      <x v="17"/>
      <x v="1"/>
    </i>
    <i>
      <x v="19"/>
      <x v="1"/>
    </i>
    <i>
      <x v="21"/>
      <x v="1"/>
    </i>
    <i>
      <x v="22"/>
      <x v="1"/>
    </i>
    <i>
      <x v="23"/>
      <x v="1"/>
    </i>
    <i>
      <x v="27"/>
      <x v="1"/>
    </i>
    <i>
      <x v="31"/>
      <x v="1"/>
    </i>
    <i>
      <x v="45"/>
      <x v="1"/>
    </i>
    <i>
      <x v="58"/>
      <x v="1"/>
    </i>
    <i>
      <x v="59"/>
      <x v="1"/>
    </i>
    <i>
      <x v="60"/>
      <x v="1"/>
    </i>
    <i>
      <x v="61"/>
      <x v="1"/>
    </i>
    <i>
      <x v="62"/>
      <x v="1"/>
    </i>
    <i>
      <x v="63"/>
      <x v="1"/>
    </i>
    <i>
      <x v="64"/>
      <x v="1"/>
    </i>
    <i>
      <x v="68"/>
      <x v="1"/>
    </i>
    <i>
      <x v="70"/>
      <x v="1"/>
    </i>
    <i>
      <x v="72"/>
      <x v="1"/>
    </i>
    <i>
      <x v="79"/>
      <x v="1"/>
    </i>
    <i>
      <x v="84"/>
      <x v="1"/>
    </i>
    <i>
      <x v="86"/>
      <x v="1"/>
    </i>
    <i>
      <x v="92"/>
      <x v="1"/>
    </i>
    <i>
      <x v="96"/>
      <x v="1"/>
    </i>
    <i>
      <x v="97"/>
      <x v="1"/>
    </i>
    <i>
      <x v="98"/>
      <x v="1"/>
    </i>
    <i>
      <x v="101"/>
      <x v="1"/>
    </i>
    <i>
      <x v="104"/>
      <x v="1"/>
    </i>
    <i>
      <x v="108"/>
      <x v="1"/>
    </i>
    <i>
      <x v="110"/>
      <x v="1"/>
    </i>
    <i>
      <x v="111"/>
      <x v="1"/>
    </i>
    <i>
      <x v="114"/>
      <x v="1"/>
    </i>
    <i>
      <x v="115"/>
      <x v="1"/>
    </i>
    <i>
      <x v="118"/>
      <x v="1"/>
    </i>
    <i>
      <x v="126"/>
      <x v="1"/>
    </i>
    <i>
      <x v="128"/>
      <x v="1"/>
    </i>
    <i>
      <x v="129"/>
      <x v="1"/>
    </i>
    <i>
      <x v="132"/>
      <x v="1"/>
    </i>
    <i>
      <x v="144"/>
      <x v="1"/>
    </i>
    <i>
      <x v="148"/>
      <x v="1"/>
    </i>
    <i>
      <x v="150"/>
      <x v="1"/>
    </i>
    <i>
      <x v="151"/>
      <x v="1"/>
    </i>
    <i>
      <x v="154"/>
      <x v="1"/>
    </i>
    <i>
      <x v="155"/>
      <x v="1"/>
    </i>
    <i>
      <x v="163"/>
      <x v="1"/>
    </i>
    <i>
      <x v="165"/>
      <x v="1"/>
    </i>
    <i>
      <x v="166"/>
      <x v="1"/>
    </i>
    <i>
      <x v="167"/>
      <x v="1"/>
    </i>
    <i>
      <x v="168"/>
      <x v="1"/>
    </i>
    <i>
      <x v="173"/>
      <x v="1"/>
    </i>
    <i>
      <x v="174"/>
      <x v="1"/>
    </i>
    <i>
      <x v="175"/>
      <x v="1"/>
    </i>
    <i>
      <x v="180"/>
      <x v="1"/>
    </i>
    <i>
      <x v="188"/>
      <x v="1"/>
    </i>
    <i>
      <x v="193"/>
      <x v="1"/>
    </i>
    <i>
      <x v="198"/>
      <x v="1"/>
    </i>
    <i>
      <x v="200"/>
      <x v="1"/>
    </i>
    <i>
      <x v="201"/>
      <x v="1"/>
    </i>
    <i>
      <x v="202"/>
      <x v="1"/>
    </i>
    <i>
      <x v="204"/>
      <x v="1"/>
    </i>
    <i>
      <x v="205"/>
      <x v="1"/>
    </i>
    <i>
      <x v="206"/>
      <x v="1"/>
    </i>
    <i>
      <x v="211"/>
      <x v="1"/>
    </i>
    <i>
      <x v="212"/>
      <x v="1"/>
    </i>
    <i>
      <x v="213"/>
      <x v="1"/>
    </i>
    <i>
      <x v="214"/>
      <x v="1"/>
    </i>
    <i>
      <x v="215"/>
      <x v="1"/>
    </i>
    <i>
      <x v="217"/>
      <x v="1"/>
    </i>
    <i>
      <x v="218"/>
      <x v="1"/>
    </i>
    <i>
      <x v="219"/>
      <x v="1"/>
    </i>
    <i>
      <x v="220"/>
      <x v="1"/>
    </i>
    <i>
      <x v="221"/>
      <x v="1"/>
    </i>
    <i>
      <x v="222"/>
      <x v="1"/>
    </i>
    <i>
      <x v="223"/>
      <x v="1"/>
    </i>
    <i>
      <x v="235"/>
      <x v="1"/>
    </i>
    <i>
      <x v="239"/>
      <x v="1"/>
    </i>
    <i>
      <x v="242"/>
      <x v="1"/>
    </i>
    <i>
      <x v="245"/>
      <x v="1"/>
    </i>
    <i>
      <x v="251"/>
      <x v="1"/>
    </i>
    <i>
      <x v="253"/>
      <x v="1"/>
    </i>
    <i>
      <x v="254"/>
      <x v="1"/>
    </i>
    <i>
      <x v="255"/>
      <x v="1"/>
    </i>
    <i>
      <x v="258"/>
      <x v="1"/>
    </i>
    <i>
      <x v="259"/>
      <x v="1"/>
    </i>
    <i>
      <x v="264"/>
      <x v="1"/>
    </i>
    <i>
      <x v="266"/>
      <x v="1"/>
    </i>
    <i>
      <x v="268"/>
      <x v="1"/>
    </i>
    <i>
      <x v="273"/>
      <x v="1"/>
    </i>
    <i>
      <x v="277"/>
      <x v="1"/>
    </i>
    <i>
      <x v="293"/>
      <x v="1"/>
    </i>
    <i>
      <x v="294"/>
      <x v="1"/>
    </i>
    <i>
      <x v="295"/>
      <x v="1"/>
    </i>
    <i>
      <x v="296"/>
      <x v="1"/>
    </i>
    <i>
      <x v="297"/>
      <x v="1"/>
    </i>
    <i>
      <x v="298"/>
      <x v="1"/>
    </i>
    <i>
      <x v="299"/>
      <x v="1"/>
    </i>
    <i>
      <x v="301"/>
      <x v="1"/>
    </i>
    <i>
      <x v="302"/>
      <x v="1"/>
    </i>
    <i>
      <x v="304"/>
      <x v="1"/>
    </i>
    <i>
      <x v="305"/>
      <x v="1"/>
    </i>
    <i>
      <x v="306"/>
      <x v="1"/>
    </i>
    <i>
      <x v="307"/>
      <x v="1"/>
    </i>
    <i>
      <x v="308"/>
      <x v="1"/>
    </i>
    <i>
      <x v="316"/>
      <x v="1"/>
    </i>
    <i>
      <x v="317"/>
      <x v="1"/>
    </i>
    <i>
      <x v="320"/>
      <x v="1"/>
    </i>
    <i>
      <x v="325"/>
      <x v="1"/>
    </i>
    <i>
      <x v="326"/>
      <x v="1"/>
    </i>
    <i>
      <x v="332"/>
      <x v="1"/>
    </i>
    <i>
      <x v="333"/>
      <x v="1"/>
    </i>
    <i>
      <x v="334"/>
      <x v="1"/>
    </i>
    <i>
      <x v="336"/>
      <x v="1"/>
    </i>
    <i>
      <x v="337"/>
      <x v="1"/>
    </i>
    <i>
      <x v="348"/>
      <x v="1"/>
    </i>
    <i>
      <x v="349"/>
      <x v="1"/>
    </i>
    <i>
      <x v="350"/>
      <x v="1"/>
    </i>
    <i>
      <x v="357"/>
      <x v="1"/>
    </i>
    <i>
      <x v="369"/>
      <x v="1"/>
    </i>
    <i>
      <x v="388"/>
      <x v="1"/>
    </i>
    <i>
      <x v="394"/>
      <x v="1"/>
    </i>
    <i>
      <x v="396"/>
      <x v="1"/>
    </i>
    <i>
      <x v="397"/>
      <x v="1"/>
    </i>
    <i>
      <x v="399"/>
      <x v="1"/>
    </i>
    <i>
      <x v="408"/>
      <x v="1"/>
    </i>
    <i>
      <x v="412"/>
      <x v="1"/>
    </i>
    <i>
      <x v="413"/>
      <x v="1"/>
    </i>
    <i>
      <x v="422"/>
      <x v="1"/>
    </i>
    <i>
      <x v="424"/>
      <x v="1"/>
    </i>
    <i>
      <x v="425"/>
      <x v="1"/>
    </i>
    <i>
      <x v="426"/>
      <x v="1"/>
    </i>
    <i>
      <x v="428"/>
      <x v="1"/>
    </i>
    <i>
      <x v="430"/>
      <x v="1"/>
    </i>
    <i>
      <x v="431"/>
      <x v="1"/>
    </i>
    <i>
      <x v="434"/>
      <x v="1"/>
    </i>
    <i>
      <x v="440"/>
      <x v="1"/>
    </i>
    <i>
      <x v="441"/>
      <x v="1"/>
    </i>
    <i>
      <x v="443"/>
      <x v="1"/>
    </i>
    <i>
      <x v="452"/>
      <x v="1"/>
    </i>
    <i>
      <x v="457"/>
      <x v="1"/>
    </i>
    <i>
      <x v="458"/>
      <x v="1"/>
    </i>
    <i>
      <x v="461"/>
      <x v="1"/>
    </i>
    <i>
      <x v="470"/>
      <x v="1"/>
    </i>
    <i>
      <x v="471"/>
      <x v="1"/>
    </i>
    <i>
      <x v="473"/>
      <x v="1"/>
    </i>
    <i>
      <x v="474"/>
      <x v="1"/>
    </i>
    <i>
      <x v="476"/>
      <x v="1"/>
    </i>
    <i>
      <x v="479"/>
      <x v="1"/>
    </i>
    <i>
      <x v="485"/>
      <x v="1"/>
    </i>
    <i>
      <x v="486"/>
      <x v="1"/>
    </i>
    <i>
      <x v="487"/>
      <x v="1"/>
    </i>
    <i>
      <x v="488"/>
      <x v="1"/>
    </i>
    <i>
      <x v="489"/>
      <x v="1"/>
    </i>
    <i>
      <x v="490"/>
      <x v="1"/>
    </i>
    <i>
      <x v="493"/>
      <x v="1"/>
    </i>
    <i>
      <x v="494"/>
      <x v="1"/>
    </i>
    <i>
      <x v="498"/>
      <x v="1"/>
    </i>
    <i>
      <x v="503"/>
      <x v="1"/>
    </i>
    <i>
      <x v="507"/>
      <x v="1"/>
    </i>
    <i>
      <x v="508"/>
      <x v="1"/>
    </i>
    <i>
      <x v="509"/>
      <x v="1"/>
    </i>
    <i>
      <x v="513"/>
      <x v="1"/>
    </i>
    <i>
      <x v="514"/>
      <x v="1"/>
    </i>
    <i>
      <x v="515"/>
      <x v="1"/>
    </i>
    <i>
      <x v="517"/>
      <x v="1"/>
    </i>
    <i>
      <x v="521"/>
      <x v="1"/>
    </i>
    <i>
      <x v="526"/>
      <x v="1"/>
    </i>
    <i>
      <x v="529"/>
      <x v="1"/>
    </i>
    <i>
      <x v="535"/>
      <x v="1"/>
    </i>
    <i>
      <x v="536"/>
      <x v="1"/>
    </i>
    <i>
      <x v="537"/>
      <x v="1"/>
    </i>
    <i>
      <x v="544"/>
      <x v="1"/>
    </i>
    <i>
      <x v="552"/>
      <x v="1"/>
    </i>
    <i>
      <x v="555"/>
      <x v="1"/>
    </i>
    <i>
      <x v="557"/>
      <x v="1"/>
    </i>
    <i>
      <x v="563"/>
      <x v="1"/>
    </i>
    <i>
      <x v="572"/>
      <x v="1"/>
    </i>
    <i>
      <x v="574"/>
      <x v="1"/>
    </i>
    <i>
      <x v="578"/>
      <x v="1"/>
    </i>
    <i>
      <x v="579"/>
      <x v="1"/>
    </i>
    <i>
      <x v="580"/>
      <x v="1"/>
    </i>
    <i>
      <x v="581"/>
      <x v="1"/>
    </i>
    <i>
      <x v="583"/>
      <x v="1"/>
    </i>
    <i>
      <x v="584"/>
      <x v="1"/>
    </i>
    <i>
      <x v="585"/>
      <x v="1"/>
    </i>
    <i>
      <x v="586"/>
      <x v="1"/>
    </i>
    <i>
      <x v="587"/>
      <x v="1"/>
    </i>
    <i>
      <x v="590"/>
      <x v="1"/>
    </i>
    <i>
      <x v="592"/>
      <x v="1"/>
    </i>
    <i>
      <x v="595"/>
      <x v="1"/>
    </i>
    <i>
      <x v="596"/>
      <x v="1"/>
    </i>
    <i>
      <x v="600"/>
      <x v="1"/>
    </i>
    <i>
      <x v="613"/>
      <x v="1"/>
    </i>
    <i>
      <x v="617"/>
      <x v="1"/>
    </i>
    <i>
      <x v="619"/>
      <x v="1"/>
    </i>
    <i>
      <x v="621"/>
      <x v="1"/>
    </i>
    <i>
      <x v="622"/>
      <x v="1"/>
    </i>
    <i>
      <x v="623"/>
      <x v="1"/>
    </i>
    <i>
      <x v="624"/>
      <x v="1"/>
    </i>
    <i>
      <x v="625"/>
      <x v="1"/>
    </i>
    <i>
      <x v="632"/>
      <x v="1"/>
    </i>
    <i>
      <x v="634"/>
      <x v="1"/>
    </i>
    <i>
      <x v="647"/>
      <x v="1"/>
    </i>
    <i>
      <x v="648"/>
      <x v="1"/>
    </i>
    <i>
      <x v="649"/>
      <x v="1"/>
    </i>
    <i>
      <x v="650"/>
      <x v="1"/>
    </i>
    <i>
      <x v="653"/>
      <x v="1"/>
    </i>
    <i>
      <x v="654"/>
      <x v="1"/>
    </i>
    <i>
      <x v="655"/>
      <x v="1"/>
    </i>
    <i>
      <x v="656"/>
      <x v="1"/>
    </i>
    <i>
      <x v="662"/>
      <x v="1"/>
    </i>
    <i>
      <x v="663"/>
      <x v="1"/>
    </i>
    <i>
      <x v="666"/>
      <x v="1"/>
    </i>
    <i>
      <x v="668"/>
      <x v="1"/>
    </i>
    <i>
      <x v="669"/>
      <x v="1"/>
    </i>
    <i>
      <x v="675"/>
      <x v="1"/>
    </i>
    <i>
      <x v="676"/>
      <x v="1"/>
    </i>
    <i>
      <x v="682"/>
      <x v="1"/>
    </i>
    <i>
      <x v="683"/>
      <x v="1"/>
    </i>
    <i>
      <x v="684"/>
      <x v="1"/>
    </i>
    <i>
      <x v="687"/>
      <x v="1"/>
    </i>
    <i>
      <x v="689"/>
      <x v="1"/>
    </i>
    <i>
      <x v="690"/>
      <x v="1"/>
    </i>
    <i>
      <x v="692"/>
      <x v="1"/>
    </i>
    <i>
      <x v="694"/>
      <x v="1"/>
    </i>
    <i>
      <x v="696"/>
      <x v="1"/>
    </i>
    <i>
      <x v="698"/>
      <x v="1"/>
    </i>
    <i>
      <x v="699"/>
      <x v="1"/>
    </i>
    <i>
      <x v="701"/>
      <x v="1"/>
    </i>
    <i>
      <x v="707"/>
      <x v="1"/>
    </i>
    <i>
      <x v="711"/>
      <x v="1"/>
    </i>
    <i>
      <x v="714"/>
      <x v="1"/>
    </i>
    <i>
      <x v="715"/>
      <x v="1"/>
    </i>
    <i>
      <x v="716"/>
      <x v="1"/>
    </i>
    <i>
      <x v="718"/>
      <x v="1"/>
    </i>
    <i>
      <x v="724"/>
      <x v="1"/>
    </i>
    <i>
      <x v="727"/>
      <x v="1"/>
    </i>
    <i>
      <x v="728"/>
      <x v="1"/>
    </i>
    <i>
      <x v="729"/>
      <x v="1"/>
    </i>
    <i>
      <x v="741"/>
      <x v="1"/>
    </i>
    <i>
      <x v="744"/>
      <x v="1"/>
    </i>
    <i>
      <x v="745"/>
      <x v="1"/>
    </i>
    <i>
      <x v="752"/>
      <x v="1"/>
    </i>
    <i>
      <x v="770"/>
      <x v="1"/>
    </i>
    <i>
      <x v="825"/>
      <x v="1"/>
    </i>
    <i>
      <x v="843"/>
      <x v="1"/>
    </i>
    <i>
      <x v="865"/>
      <x v="1"/>
    </i>
    <i>
      <x v="879"/>
      <x v="1"/>
    </i>
    <i>
      <x v="880"/>
      <x v="1"/>
    </i>
    <i>
      <x v="882"/>
      <x v="1"/>
    </i>
    <i>
      <x v="887"/>
      <x v="1"/>
    </i>
    <i>
      <x v="906"/>
      <x v="1"/>
    </i>
    <i>
      <x v="919"/>
      <x v="1"/>
    </i>
    <i>
      <x v="930"/>
      <x v="1"/>
    </i>
    <i>
      <x v="931"/>
      <x v="1"/>
    </i>
    <i>
      <x v="945"/>
      <x v="1"/>
    </i>
    <i>
      <x v="951"/>
      <x v="1"/>
    </i>
    <i>
      <x v="957"/>
      <x v="1"/>
    </i>
    <i>
      <x v="961"/>
      <x v="1"/>
    </i>
    <i>
      <x v="966"/>
      <x v="1"/>
    </i>
    <i>
      <x v="980"/>
      <x v="1"/>
    </i>
    <i>
      <x v="981"/>
      <x v="1"/>
    </i>
    <i>
      <x v="983"/>
      <x v="1"/>
    </i>
    <i>
      <x v="1018"/>
      <x v="1"/>
    </i>
    <i>
      <x v="1064"/>
      <x v="1"/>
    </i>
    <i>
      <x v="1074"/>
      <x v="1"/>
    </i>
    <i>
      <x v="1106"/>
      <x v="1"/>
    </i>
    <i>
      <x v="1107"/>
      <x v="1"/>
    </i>
    <i>
      <x v="1125"/>
      <x v="1"/>
    </i>
    <i>
      <x v="1127"/>
      <x v="1"/>
    </i>
    <i>
      <x v="1142"/>
      <x v="1"/>
    </i>
    <i>
      <x v="1144"/>
      <x v="1"/>
    </i>
    <i>
      <x v="1178"/>
      <x v="1"/>
    </i>
    <i>
      <x v="1179"/>
      <x v="1"/>
    </i>
    <i>
      <x v="1180"/>
      <x v="1"/>
    </i>
    <i>
      <x v="1188"/>
      <x v="1"/>
    </i>
    <i>
      <x v="1199"/>
      <x v="1"/>
    </i>
    <i>
      <x v="1245"/>
      <x v="1"/>
    </i>
    <i>
      <x v="1266"/>
      <x v="1"/>
    </i>
    <i>
      <x v="1290"/>
      <x v="1"/>
    </i>
    <i>
      <x v="1294"/>
      <x v="1"/>
    </i>
    <i>
      <x v="1295"/>
      <x v="1"/>
    </i>
    <i>
      <x v="1296"/>
      <x v="1"/>
    </i>
    <i>
      <x v="1299"/>
      <x v="1"/>
    </i>
    <i>
      <x v="1301"/>
      <x v="1"/>
    </i>
    <i>
      <x v="1302"/>
      <x v="1"/>
    </i>
    <i>
      <x v="1303"/>
      <x v="1"/>
    </i>
    <i>
      <x v="1305"/>
      <x v="1"/>
    </i>
    <i>
      <x v="1307"/>
      <x v="1"/>
    </i>
    <i>
      <x v="1308"/>
      <x v="1"/>
    </i>
    <i>
      <x v="1316"/>
      <x v="1"/>
    </i>
    <i>
      <x v="1317"/>
      <x v="1"/>
    </i>
    <i>
      <x v="1319"/>
      <x v="1"/>
    </i>
    <i>
      <x v="1333"/>
      <x v="1"/>
    </i>
    <i>
      <x v="1334"/>
      <x v="1"/>
    </i>
    <i>
      <x v="1336"/>
      <x v="1"/>
    </i>
    <i>
      <x v="1337"/>
      <x v="1"/>
    </i>
    <i>
      <x v="1340"/>
      <x v="1"/>
    </i>
    <i>
      <x v="1351"/>
      <x v="1"/>
    </i>
    <i>
      <x v="1410"/>
      <x v="1"/>
    </i>
    <i>
      <x v="1419"/>
      <x v="1"/>
    </i>
    <i>
      <x v="1429"/>
      <x v="1"/>
    </i>
    <i>
      <x v="1431"/>
      <x v="1"/>
    </i>
    <i>
      <x v="1432"/>
      <x v="1"/>
    </i>
    <i>
      <x v="1433"/>
      <x v="1"/>
    </i>
    <i>
      <x v="1439"/>
      <x v="1"/>
    </i>
    <i>
      <x v="1452"/>
      <x v="1"/>
    </i>
    <i>
      <x v="1453"/>
      <x v="1"/>
    </i>
    <i>
      <x v="1456"/>
      <x v="1"/>
    </i>
    <i>
      <x v="1460"/>
      <x v="1"/>
    </i>
    <i>
      <x v="1469"/>
      <x v="1"/>
    </i>
    <i>
      <x v="1493"/>
      <x v="1"/>
    </i>
    <i>
      <x v="1507"/>
      <x v="1"/>
    </i>
    <i>
      <x v="1540"/>
      <x v="1"/>
    </i>
    <i>
      <x v="1541"/>
      <x v="1"/>
    </i>
    <i>
      <x v="1542"/>
      <x v="1"/>
    </i>
    <i>
      <x v="1547"/>
      <x v="1"/>
    </i>
    <i>
      <x v="1556"/>
      <x v="1"/>
    </i>
    <i>
      <x v="1559"/>
      <x v="1"/>
    </i>
    <i>
      <x v="1577"/>
      <x v="1"/>
    </i>
    <i>
      <x v="1620"/>
      <x v="1"/>
    </i>
    <i>
      <x v="1656"/>
      <x v="1"/>
    </i>
    <i>
      <x v="1662"/>
      <x v="1"/>
    </i>
    <i>
      <x v="1665"/>
      <x v="1"/>
    </i>
    <i>
      <x v="1666"/>
      <x v="1"/>
    </i>
    <i>
      <x v="1677"/>
      <x v="1"/>
    </i>
    <i>
      <x v="1681"/>
      <x v="1"/>
    </i>
    <i>
      <x v="1682"/>
      <x v="1"/>
    </i>
    <i>
      <x v="1705"/>
      <x v="1"/>
    </i>
    <i>
      <x v="1706"/>
      <x v="1"/>
    </i>
    <i>
      <x v="1713"/>
      <x v="1"/>
    </i>
    <i>
      <x v="1721"/>
      <x v="1"/>
    </i>
    <i>
      <x v="1722"/>
      <x v="1"/>
    </i>
    <i>
      <x v="1749"/>
      <x v="1"/>
    </i>
    <i>
      <x v="1836"/>
      <x v="1"/>
    </i>
    <i>
      <x v="1930"/>
      <x v="1"/>
    </i>
    <i>
      <x v="1968"/>
      <x v="1"/>
    </i>
    <i>
      <x v="1969"/>
      <x v="1"/>
    </i>
    <i>
      <x v="1974"/>
      <x v="1"/>
    </i>
    <i>
      <x v="2063"/>
      <x v="1"/>
    </i>
    <i>
      <x v="2075"/>
      <x v="1"/>
    </i>
    <i>
      <x v="2158"/>
      <x v="1"/>
    </i>
    <i>
      <x v="2172"/>
      <x v="1"/>
    </i>
    <i>
      <x v="2176"/>
      <x v="1"/>
    </i>
    <i>
      <x v="2179"/>
      <x v="1"/>
    </i>
    <i>
      <x v="2182"/>
      <x v="1"/>
    </i>
    <i>
      <x v="2196"/>
      <x v="1"/>
    </i>
    <i>
      <x v="2206"/>
      <x v="1"/>
    </i>
    <i>
      <x v="2208"/>
      <x v="1"/>
    </i>
    <i>
      <x v="2209"/>
      <x v="1"/>
    </i>
    <i>
      <x v="2212"/>
      <x v="1"/>
    </i>
    <i>
      <x v="2216"/>
      <x v="1"/>
    </i>
    <i>
      <x v="2218"/>
      <x v="1"/>
    </i>
    <i>
      <x v="2252"/>
      <x v="1"/>
    </i>
    <i>
      <x v="2255"/>
      <x v="1"/>
    </i>
    <i>
      <x v="2266"/>
      <x v="1"/>
    </i>
    <i>
      <x v="2286"/>
      <x v="1"/>
    </i>
    <i>
      <x v="2288"/>
      <x v="1"/>
    </i>
    <i>
      <x v="2304"/>
      <x v="1"/>
    </i>
    <i>
      <x v="2329"/>
      <x v="1"/>
    </i>
    <i>
      <x v="2344"/>
      <x v="1"/>
    </i>
    <i>
      <x v="2372"/>
      <x v="1"/>
    </i>
    <i>
      <x v="2406"/>
      <x v="1"/>
    </i>
    <i>
      <x v="2412"/>
      <x v="1"/>
    </i>
    <i>
      <x v="2438"/>
      <x v="1"/>
    </i>
    <i>
      <x v="2502"/>
      <x v="1"/>
    </i>
    <i>
      <x v="2515"/>
      <x v="1"/>
    </i>
    <i>
      <x v="2542"/>
      <x v="1"/>
    </i>
    <i>
      <x v="2578"/>
      <x v="1"/>
    </i>
    <i>
      <x v="2579"/>
      <x v="1"/>
    </i>
    <i>
      <x v="2580"/>
      <x v="1"/>
    </i>
    <i>
      <x v="2588"/>
      <x v="1"/>
    </i>
    <i>
      <x v="2589"/>
      <x v="1"/>
    </i>
    <i>
      <x v="2592"/>
      <x v="1"/>
    </i>
    <i>
      <x v="2593"/>
      <x v="1"/>
    </i>
    <i>
      <x v="2598"/>
      <x v="1"/>
    </i>
    <i>
      <x v="2600"/>
      <x v="1"/>
    </i>
    <i>
      <x v="2604"/>
      <x v="1"/>
    </i>
    <i>
      <x v="2605"/>
      <x v="1"/>
    </i>
    <i>
      <x v="2613"/>
      <x v="1"/>
    </i>
    <i>
      <x v="2618"/>
      <x v="1"/>
    </i>
    <i>
      <x v="2619"/>
      <x v="1"/>
    </i>
    <i>
      <x v="2622"/>
      <x v="1"/>
    </i>
    <i>
      <x v="2635"/>
      <x v="1"/>
    </i>
    <i>
      <x v="2641"/>
      <x v="1"/>
    </i>
    <i>
      <x v="2642"/>
      <x v="1"/>
    </i>
    <i>
      <x v="2647"/>
      <x v="1"/>
    </i>
    <i>
      <x v="2650"/>
      <x v="1"/>
    </i>
    <i>
      <x v="2661"/>
      <x v="1"/>
    </i>
    <i>
      <x v="2672"/>
      <x v="1"/>
    </i>
    <i>
      <x v="2677"/>
      <x v="1"/>
    </i>
    <i>
      <x v="2688"/>
      <x v="1"/>
    </i>
    <i>
      <x v="2695"/>
      <x v="1"/>
    </i>
    <i>
      <x v="2699"/>
      <x v="1"/>
    </i>
    <i>
      <x v="2712"/>
      <x v="1"/>
    </i>
    <i>
      <x v="2714"/>
      <x v="1"/>
    </i>
    <i>
      <x v="2730"/>
      <x v="1"/>
    </i>
    <i>
      <x v="2739"/>
      <x v="1"/>
    </i>
    <i>
      <x v="2758"/>
      <x v="1"/>
    </i>
    <i>
      <x v="2760"/>
      <x v="1"/>
    </i>
    <i>
      <x v="2764"/>
      <x v="1"/>
    </i>
    <i>
      <x v="2798"/>
      <x v="1"/>
    </i>
    <i>
      <x v="2800"/>
      <x v="1"/>
    </i>
    <i>
      <x v="2803"/>
      <x v="1"/>
    </i>
    <i>
      <x v="2826"/>
      <x v="1"/>
    </i>
    <i>
      <x v="2832"/>
      <x v="1"/>
    </i>
    <i>
      <x v="2840"/>
      <x v="1"/>
    </i>
    <i>
      <x v="2842"/>
      <x v="1"/>
    </i>
    <i>
      <x v="2843"/>
      <x v="1"/>
    </i>
    <i>
      <x v="2845"/>
      <x v="1"/>
    </i>
    <i>
      <x v="2846"/>
      <x v="1"/>
    </i>
    <i>
      <x v="2847"/>
      <x v="1"/>
    </i>
    <i>
      <x v="2869"/>
      <x v="1"/>
    </i>
    <i>
      <x v="2873"/>
      <x v="1"/>
    </i>
    <i>
      <x v="2885"/>
      <x v="1"/>
    </i>
    <i>
      <x v="2897"/>
      <x v="1"/>
    </i>
    <i>
      <x v="2916"/>
      <x v="1"/>
    </i>
    <i>
      <x v="2918"/>
      <x v="1"/>
    </i>
    <i>
      <x v="2929"/>
      <x v="1"/>
    </i>
    <i>
      <x v="2936"/>
      <x v="1"/>
    </i>
    <i>
      <x v="2940"/>
      <x v="1"/>
    </i>
    <i>
      <x v="2944"/>
      <x v="1"/>
    </i>
    <i>
      <x v="2946"/>
      <x v="1"/>
    </i>
    <i>
      <x v="2949"/>
      <x v="1"/>
    </i>
    <i>
      <x v="2972"/>
      <x v="1"/>
    </i>
    <i>
      <x v="2975"/>
      <x v="1"/>
    </i>
    <i>
      <x v="2980"/>
      <x v="1"/>
    </i>
    <i>
      <x v="2996"/>
      <x v="1"/>
    </i>
    <i>
      <x v="3000"/>
      <x v="1"/>
    </i>
    <i>
      <x v="3001"/>
      <x v="1"/>
    </i>
    <i>
      <x v="3023"/>
      <x v="1"/>
    </i>
    <i>
      <x v="3028"/>
      <x v="1"/>
    </i>
    <i>
      <x v="3029"/>
      <x v="1"/>
    </i>
    <i>
      <x v="3034"/>
      <x v="1"/>
    </i>
    <i t="grand">
      <x/>
    </i>
  </rowItems>
  <colFields count="1">
    <field x="4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13" item="1" hier="-1"/>
    <pageField fld="24" item="1" hier="-1"/>
  </pageFields>
  <dataFields count="1">
    <dataField name="Payment Value (£)" fld="14" baseField="20" baseItem="1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0:A14"/>
  <sheetViews>
    <sheetView tabSelected="1" workbookViewId="0">
      <selection activeCell="G9" sqref="G9"/>
    </sheetView>
  </sheetViews>
  <sheetFormatPr baseColWidth="10" defaultColWidth="8.7109375" defaultRowHeight="13" x14ac:dyDescent="0"/>
  <cols>
    <col min="1" max="16384" width="8.7109375" style="14"/>
  </cols>
  <sheetData>
    <row r="10" spans="1:1" ht="43" customHeight="1"/>
    <row r="12" spans="1:1">
      <c r="A12" s="13" t="s">
        <v>2795</v>
      </c>
    </row>
    <row r="13" spans="1:1">
      <c r="A13" s="13"/>
    </row>
    <row r="14" spans="1:1">
      <c r="A14" s="13" t="s">
        <v>2823</v>
      </c>
    </row>
  </sheetData>
  <pageMargins left="0.7" right="0.7" top="0.75" bottom="0.75" header="0.3" footer="0.3"/>
  <pageSetup paperSize="9" scale="76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O438"/>
  <sheetViews>
    <sheetView workbookViewId="0">
      <pane xSplit="1" ySplit="5" topLeftCell="B405" activePane="bottomRight" state="frozen"/>
      <selection pane="topRight"/>
      <selection pane="bottomLeft"/>
      <selection pane="bottomRight"/>
    </sheetView>
  </sheetViews>
  <sheetFormatPr baseColWidth="10" defaultColWidth="8.7109375" defaultRowHeight="13" x14ac:dyDescent="0"/>
  <cols>
    <col min="1" max="1" width="58.28515625" bestFit="1" customWidth="1"/>
    <col min="2" max="2" width="10.7109375" customWidth="1"/>
    <col min="3" max="15" width="13.140625" bestFit="1" customWidth="1"/>
  </cols>
  <sheetData>
    <row r="1" spans="1:15">
      <c r="A1" s="3" t="s">
        <v>2833</v>
      </c>
      <c r="B1" t="s">
        <v>19</v>
      </c>
    </row>
    <row r="2" spans="1:15">
      <c r="A2" s="3" t="s">
        <v>18</v>
      </c>
      <c r="B2" t="s">
        <v>19</v>
      </c>
    </row>
    <row r="4" spans="1:15">
      <c r="A4" s="3" t="s">
        <v>17</v>
      </c>
      <c r="C4" s="3" t="s">
        <v>4</v>
      </c>
    </row>
    <row r="5" spans="1:15">
      <c r="A5" s="3" t="s">
        <v>14</v>
      </c>
      <c r="B5" s="3" t="s">
        <v>13</v>
      </c>
      <c r="C5" s="1" t="s">
        <v>2814</v>
      </c>
      <c r="D5" s="1" t="s">
        <v>2815</v>
      </c>
      <c r="E5" s="1" t="s">
        <v>2816</v>
      </c>
      <c r="F5" s="1" t="s">
        <v>2817</v>
      </c>
      <c r="G5" s="1" t="s">
        <v>2818</v>
      </c>
      <c r="H5" s="1" t="s">
        <v>2819</v>
      </c>
      <c r="I5" s="1" t="s">
        <v>2820</v>
      </c>
      <c r="J5" s="1" t="s">
        <v>2821</v>
      </c>
      <c r="K5" s="1" t="s">
        <v>2822</v>
      </c>
      <c r="L5" s="1" t="s">
        <v>2811</v>
      </c>
      <c r="M5" s="1" t="s">
        <v>2812</v>
      </c>
      <c r="N5" s="1" t="s">
        <v>2813</v>
      </c>
      <c r="O5" s="1" t="s">
        <v>16</v>
      </c>
    </row>
    <row r="6" spans="1:15">
      <c r="A6" t="s">
        <v>17107</v>
      </c>
      <c r="B6" t="s">
        <v>2830</v>
      </c>
      <c r="C6" s="4">
        <v>11219</v>
      </c>
      <c r="D6" s="4"/>
      <c r="E6" s="4"/>
      <c r="F6" s="4"/>
      <c r="G6" s="4">
        <v>3739</v>
      </c>
      <c r="H6" s="4"/>
      <c r="I6" s="4"/>
      <c r="J6" s="4"/>
      <c r="K6" s="4"/>
      <c r="L6" s="4">
        <v>73500</v>
      </c>
      <c r="M6" s="4"/>
      <c r="N6" s="4">
        <v>1500</v>
      </c>
      <c r="O6" s="4">
        <v>89958</v>
      </c>
    </row>
    <row r="7" spans="1:15">
      <c r="A7" t="s">
        <v>6364</v>
      </c>
      <c r="B7" t="s">
        <v>2830</v>
      </c>
      <c r="C7" s="4">
        <v>83250</v>
      </c>
      <c r="D7" s="4"/>
      <c r="E7" s="4"/>
      <c r="F7" s="4">
        <v>163250</v>
      </c>
      <c r="G7" s="4"/>
      <c r="H7" s="4"/>
      <c r="I7" s="4">
        <v>93250</v>
      </c>
      <c r="J7" s="4"/>
      <c r="K7" s="4"/>
      <c r="L7" s="4">
        <v>163250</v>
      </c>
      <c r="M7" s="4">
        <v>14170</v>
      </c>
      <c r="N7" s="4"/>
      <c r="O7" s="4">
        <v>517170</v>
      </c>
    </row>
    <row r="8" spans="1:15">
      <c r="A8" t="s">
        <v>16771</v>
      </c>
      <c r="B8" t="s">
        <v>2830</v>
      </c>
      <c r="C8" s="4">
        <v>59250</v>
      </c>
      <c r="D8" s="4"/>
      <c r="E8" s="4"/>
      <c r="F8" s="4"/>
      <c r="G8" s="4"/>
      <c r="H8" s="4"/>
      <c r="I8" s="4"/>
      <c r="J8" s="4"/>
      <c r="K8" s="4"/>
      <c r="L8" s="4"/>
      <c r="M8" s="4"/>
      <c r="N8" s="4">
        <v>11850</v>
      </c>
      <c r="O8" s="4">
        <v>71100</v>
      </c>
    </row>
    <row r="9" spans="1:15">
      <c r="A9" t="s">
        <v>17248</v>
      </c>
      <c r="B9" t="s">
        <v>2830</v>
      </c>
      <c r="C9" s="4"/>
      <c r="D9" s="4"/>
      <c r="E9" s="4">
        <v>93750</v>
      </c>
      <c r="F9" s="4"/>
      <c r="G9" s="4"/>
      <c r="H9" s="4"/>
      <c r="I9" s="4"/>
      <c r="J9" s="4"/>
      <c r="K9" s="4"/>
      <c r="L9" s="4"/>
      <c r="M9" s="4"/>
      <c r="N9" s="4"/>
      <c r="O9" s="4">
        <v>93750</v>
      </c>
    </row>
    <row r="10" spans="1:15">
      <c r="A10" t="s">
        <v>17334</v>
      </c>
      <c r="B10" t="s">
        <v>2830</v>
      </c>
      <c r="C10" s="4"/>
      <c r="D10" s="4"/>
      <c r="E10" s="4"/>
      <c r="F10" s="4">
        <v>52500</v>
      </c>
      <c r="G10" s="4"/>
      <c r="H10" s="4"/>
      <c r="I10" s="4"/>
      <c r="J10" s="4"/>
      <c r="K10" s="4"/>
      <c r="L10" s="4"/>
      <c r="M10" s="4"/>
      <c r="N10" s="4"/>
      <c r="O10" s="4">
        <v>52500</v>
      </c>
    </row>
    <row r="11" spans="1:15">
      <c r="A11" t="s">
        <v>17176</v>
      </c>
      <c r="B11" t="s">
        <v>2830</v>
      </c>
      <c r="C11" s="4">
        <v>33750</v>
      </c>
      <c r="D11" s="4"/>
      <c r="E11" s="4"/>
      <c r="F11" s="4"/>
      <c r="G11" s="4"/>
      <c r="H11" s="4"/>
      <c r="I11" s="4"/>
      <c r="J11" s="4"/>
      <c r="K11" s="4">
        <v>11250</v>
      </c>
      <c r="L11" s="4"/>
      <c r="M11" s="4"/>
      <c r="N11" s="4"/>
      <c r="O11" s="4">
        <v>45000</v>
      </c>
    </row>
    <row r="12" spans="1:15">
      <c r="A12" t="s">
        <v>17504</v>
      </c>
      <c r="B12" t="s">
        <v>2830</v>
      </c>
      <c r="C12" s="4"/>
      <c r="D12" s="4"/>
      <c r="E12" s="4"/>
      <c r="F12" s="4"/>
      <c r="G12" s="4"/>
      <c r="H12" s="4"/>
      <c r="I12" s="4"/>
      <c r="J12" s="4">
        <v>45900</v>
      </c>
      <c r="K12" s="4"/>
      <c r="L12" s="4"/>
      <c r="M12" s="4"/>
      <c r="N12" s="4"/>
      <c r="O12" s="4">
        <v>45900</v>
      </c>
    </row>
    <row r="13" spans="1:15">
      <c r="A13" t="s">
        <v>6365</v>
      </c>
      <c r="B13" t="s">
        <v>2830</v>
      </c>
      <c r="C13" s="4">
        <v>115833</v>
      </c>
      <c r="D13" s="4">
        <v>625</v>
      </c>
      <c r="E13" s="4"/>
      <c r="F13" s="4">
        <v>115833</v>
      </c>
      <c r="G13" s="4">
        <v>1228</v>
      </c>
      <c r="H13" s="4"/>
      <c r="I13" s="4">
        <v>100833</v>
      </c>
      <c r="J13" s="4"/>
      <c r="K13" s="4"/>
      <c r="L13" s="4">
        <v>103333</v>
      </c>
      <c r="M13" s="4"/>
      <c r="N13" s="4"/>
      <c r="O13" s="4">
        <v>437685</v>
      </c>
    </row>
    <row r="14" spans="1:15">
      <c r="A14" t="s">
        <v>6366</v>
      </c>
      <c r="B14" t="s">
        <v>2830</v>
      </c>
      <c r="C14" s="4">
        <v>150000</v>
      </c>
      <c r="D14" s="4"/>
      <c r="E14" s="4"/>
      <c r="F14" s="4"/>
      <c r="G14" s="4"/>
      <c r="H14" s="4"/>
      <c r="I14" s="4">
        <v>50000</v>
      </c>
      <c r="J14" s="4"/>
      <c r="K14" s="4"/>
      <c r="L14" s="4"/>
      <c r="M14" s="4"/>
      <c r="N14" s="4"/>
      <c r="O14" s="4">
        <v>200000</v>
      </c>
    </row>
    <row r="15" spans="1:15">
      <c r="A15" t="s">
        <v>17145</v>
      </c>
      <c r="B15" t="s">
        <v>2830</v>
      </c>
      <c r="C15" s="4">
        <v>69750</v>
      </c>
      <c r="D15" s="4"/>
      <c r="E15" s="4"/>
      <c r="F15" s="4"/>
      <c r="G15" s="4"/>
      <c r="H15" s="4">
        <v>56250</v>
      </c>
      <c r="I15" s="4"/>
      <c r="J15" s="4">
        <v>31500</v>
      </c>
      <c r="K15" s="4"/>
      <c r="L15" s="4"/>
      <c r="M15" s="4">
        <v>18750</v>
      </c>
      <c r="N15" s="4">
        <v>18750</v>
      </c>
      <c r="O15" s="4">
        <v>195000</v>
      </c>
    </row>
    <row r="16" spans="1:15">
      <c r="A16" t="s">
        <v>17385</v>
      </c>
      <c r="B16" t="s">
        <v>2830</v>
      </c>
      <c r="C16" s="4"/>
      <c r="D16" s="4"/>
      <c r="E16" s="4"/>
      <c r="F16" s="4"/>
      <c r="G16" s="4">
        <v>44033</v>
      </c>
      <c r="H16" s="4"/>
      <c r="I16" s="4"/>
      <c r="J16" s="4"/>
      <c r="K16" s="4"/>
      <c r="L16" s="4"/>
      <c r="M16" s="4"/>
      <c r="N16" s="4"/>
      <c r="O16" s="4">
        <v>44033</v>
      </c>
    </row>
    <row r="17" spans="1:15">
      <c r="A17" t="s">
        <v>17333</v>
      </c>
      <c r="B17" t="s">
        <v>2830</v>
      </c>
      <c r="C17" s="4"/>
      <c r="D17" s="4"/>
      <c r="E17" s="4"/>
      <c r="F17" s="4">
        <v>37500</v>
      </c>
      <c r="G17" s="4"/>
      <c r="H17" s="4"/>
      <c r="I17" s="4"/>
      <c r="J17" s="4"/>
      <c r="K17" s="4">
        <v>13674.58</v>
      </c>
      <c r="L17" s="4"/>
      <c r="M17" s="4"/>
      <c r="N17" s="4"/>
      <c r="O17" s="4">
        <v>51174.58</v>
      </c>
    </row>
    <row r="18" spans="1:15">
      <c r="A18" t="s">
        <v>6367</v>
      </c>
      <c r="B18" t="s">
        <v>2830</v>
      </c>
      <c r="C18" s="4">
        <v>74694.490000000005</v>
      </c>
      <c r="D18" s="4"/>
      <c r="E18" s="4"/>
      <c r="F18" s="4">
        <v>67000</v>
      </c>
      <c r="G18" s="4"/>
      <c r="H18" s="4"/>
      <c r="I18" s="4">
        <v>70500</v>
      </c>
      <c r="J18" s="4"/>
      <c r="K18" s="4"/>
      <c r="L18" s="4">
        <v>68000</v>
      </c>
      <c r="M18" s="4"/>
      <c r="N18" s="4"/>
      <c r="O18" s="4">
        <v>280194.49</v>
      </c>
    </row>
    <row r="19" spans="1:15">
      <c r="A19" t="s">
        <v>17249</v>
      </c>
      <c r="B19" t="s">
        <v>2830</v>
      </c>
      <c r="C19" s="4"/>
      <c r="D19" s="4"/>
      <c r="E19" s="4">
        <v>97500</v>
      </c>
      <c r="F19" s="4"/>
      <c r="G19" s="4"/>
      <c r="H19" s="4"/>
      <c r="I19" s="4"/>
      <c r="J19" s="4"/>
      <c r="K19" s="4"/>
      <c r="L19" s="4"/>
      <c r="M19" s="4"/>
      <c r="N19" s="4"/>
      <c r="O19" s="4">
        <v>97500</v>
      </c>
    </row>
    <row r="20" spans="1:15">
      <c r="A20" t="s">
        <v>17246</v>
      </c>
      <c r="B20" t="s">
        <v>2830</v>
      </c>
      <c r="C20" s="4"/>
      <c r="D20" s="4"/>
      <c r="E20" s="4">
        <v>50000</v>
      </c>
      <c r="F20" s="4">
        <v>50000</v>
      </c>
      <c r="G20" s="4"/>
      <c r="H20" s="4"/>
      <c r="I20" s="4"/>
      <c r="J20" s="4"/>
      <c r="K20" s="4"/>
      <c r="L20" s="4">
        <v>50000</v>
      </c>
      <c r="M20" s="4"/>
      <c r="N20" s="4">
        <v>50000</v>
      </c>
      <c r="O20" s="4">
        <v>200000</v>
      </c>
    </row>
    <row r="21" spans="1:15">
      <c r="A21" t="s">
        <v>6368</v>
      </c>
      <c r="B21" t="s">
        <v>2830</v>
      </c>
      <c r="C21" s="4">
        <v>37500</v>
      </c>
      <c r="D21" s="4"/>
      <c r="E21" s="4"/>
      <c r="F21" s="4">
        <v>37500</v>
      </c>
      <c r="G21" s="4"/>
      <c r="H21" s="4"/>
      <c r="I21" s="4">
        <v>37500</v>
      </c>
      <c r="J21" s="4"/>
      <c r="K21" s="4"/>
      <c r="L21" s="4">
        <v>37500</v>
      </c>
      <c r="M21" s="4"/>
      <c r="N21" s="4"/>
      <c r="O21" s="4">
        <v>150000</v>
      </c>
    </row>
    <row r="22" spans="1:15">
      <c r="A22" t="s">
        <v>17110</v>
      </c>
      <c r="B22" t="s">
        <v>2830</v>
      </c>
      <c r="C22" s="4">
        <v>18750</v>
      </c>
      <c r="D22" s="4"/>
      <c r="E22" s="4"/>
      <c r="F22" s="4">
        <v>18750</v>
      </c>
      <c r="G22" s="4"/>
      <c r="H22" s="4"/>
      <c r="I22" s="4">
        <v>18750</v>
      </c>
      <c r="J22" s="4"/>
      <c r="K22" s="4"/>
      <c r="L22" s="4">
        <v>18750</v>
      </c>
      <c r="M22" s="4"/>
      <c r="N22" s="4"/>
      <c r="O22" s="4">
        <v>75000</v>
      </c>
    </row>
    <row r="23" spans="1:15">
      <c r="A23" t="s">
        <v>6369</v>
      </c>
      <c r="B23" t="s">
        <v>2830</v>
      </c>
      <c r="C23" s="4">
        <v>34100</v>
      </c>
      <c r="D23" s="4"/>
      <c r="E23" s="4"/>
      <c r="F23" s="4">
        <v>38550</v>
      </c>
      <c r="G23" s="4"/>
      <c r="H23" s="4"/>
      <c r="I23" s="4">
        <v>45350</v>
      </c>
      <c r="J23" s="4">
        <v>4935</v>
      </c>
      <c r="K23" s="4"/>
      <c r="L23" s="4">
        <v>22000</v>
      </c>
      <c r="M23" s="4"/>
      <c r="N23" s="4"/>
      <c r="O23" s="4">
        <v>144935</v>
      </c>
    </row>
    <row r="24" spans="1:15">
      <c r="A24" t="s">
        <v>17111</v>
      </c>
      <c r="B24" t="s">
        <v>2830</v>
      </c>
      <c r="C24" s="4">
        <v>37500</v>
      </c>
      <c r="D24" s="4"/>
      <c r="E24" s="4">
        <v>114000</v>
      </c>
      <c r="F24" s="4">
        <v>37500</v>
      </c>
      <c r="G24" s="4"/>
      <c r="H24" s="4"/>
      <c r="I24" s="4">
        <v>37500</v>
      </c>
      <c r="J24" s="4"/>
      <c r="K24" s="4"/>
      <c r="L24" s="4">
        <v>37500</v>
      </c>
      <c r="M24" s="4"/>
      <c r="N24" s="4"/>
      <c r="O24" s="4">
        <v>264000</v>
      </c>
    </row>
    <row r="25" spans="1:15">
      <c r="A25" t="s">
        <v>17234</v>
      </c>
      <c r="B25" t="s">
        <v>2830</v>
      </c>
      <c r="C25" s="4"/>
      <c r="D25" s="4">
        <v>15250</v>
      </c>
      <c r="E25" s="4"/>
      <c r="F25" s="4"/>
      <c r="G25" s="4">
        <v>3000</v>
      </c>
      <c r="H25" s="4"/>
      <c r="I25" s="4">
        <v>11250</v>
      </c>
      <c r="J25" s="4"/>
      <c r="K25" s="4">
        <v>2541.3000000000002</v>
      </c>
      <c r="L25" s="4"/>
      <c r="M25" s="4"/>
      <c r="N25" s="4"/>
      <c r="O25" s="4">
        <v>32041.3</v>
      </c>
    </row>
    <row r="26" spans="1:15">
      <c r="A26" t="s">
        <v>16770</v>
      </c>
      <c r="B26" t="s">
        <v>2830</v>
      </c>
      <c r="C26" s="4">
        <v>62250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>
        <v>62250</v>
      </c>
    </row>
    <row r="27" spans="1:15">
      <c r="A27" t="s">
        <v>17510</v>
      </c>
      <c r="B27" t="s">
        <v>2830</v>
      </c>
      <c r="C27" s="4"/>
      <c r="D27" s="4"/>
      <c r="E27" s="4"/>
      <c r="F27" s="4"/>
      <c r="G27" s="4"/>
      <c r="H27" s="4"/>
      <c r="I27" s="4"/>
      <c r="J27" s="4">
        <v>26250</v>
      </c>
      <c r="K27" s="4"/>
      <c r="L27" s="4"/>
      <c r="M27" s="4"/>
      <c r="N27" s="4"/>
      <c r="O27" s="4">
        <v>26250</v>
      </c>
    </row>
    <row r="28" spans="1:15">
      <c r="A28" t="s">
        <v>6897</v>
      </c>
      <c r="B28" t="s">
        <v>2830</v>
      </c>
      <c r="C28" s="4"/>
      <c r="D28" s="4">
        <v>134.86000000000001</v>
      </c>
      <c r="E28" s="4">
        <v>13453.11</v>
      </c>
      <c r="F28" s="4">
        <v>4935.78</v>
      </c>
      <c r="G28" s="4"/>
      <c r="H28" s="4"/>
      <c r="I28" s="4"/>
      <c r="J28" s="4">
        <v>12662.849999999999</v>
      </c>
      <c r="K28" s="4"/>
      <c r="L28" s="4"/>
      <c r="M28" s="4">
        <v>5670.72</v>
      </c>
      <c r="N28" s="4">
        <v>13754.12</v>
      </c>
      <c r="O28" s="4">
        <v>50611.44</v>
      </c>
    </row>
    <row r="29" spans="1:15">
      <c r="A29" t="s">
        <v>17617</v>
      </c>
      <c r="B29" t="s">
        <v>2830</v>
      </c>
      <c r="C29" s="4"/>
      <c r="D29" s="4"/>
      <c r="E29" s="4"/>
      <c r="F29" s="4"/>
      <c r="G29" s="4"/>
      <c r="H29" s="4"/>
      <c r="I29" s="4"/>
      <c r="J29" s="4"/>
      <c r="K29" s="4"/>
      <c r="L29" s="4">
        <v>45000</v>
      </c>
      <c r="M29" s="4"/>
      <c r="N29" s="4"/>
      <c r="O29" s="4">
        <v>45000</v>
      </c>
    </row>
    <row r="30" spans="1:15">
      <c r="A30" t="s">
        <v>17400</v>
      </c>
      <c r="B30" t="s">
        <v>2830</v>
      </c>
      <c r="C30" s="4"/>
      <c r="D30" s="4"/>
      <c r="E30" s="4"/>
      <c r="F30" s="4"/>
      <c r="G30" s="4"/>
      <c r="H30" s="4">
        <v>51615</v>
      </c>
      <c r="I30" s="4"/>
      <c r="J30" s="4"/>
      <c r="K30" s="4"/>
      <c r="L30" s="4"/>
      <c r="M30" s="4"/>
      <c r="N30" s="4"/>
      <c r="O30" s="4">
        <v>51615</v>
      </c>
    </row>
    <row r="31" spans="1:15">
      <c r="A31" t="s">
        <v>16885</v>
      </c>
      <c r="B31" t="s">
        <v>2830</v>
      </c>
      <c r="C31" s="4"/>
      <c r="D31" s="4">
        <v>37500</v>
      </c>
      <c r="E31" s="4"/>
      <c r="F31" s="4">
        <v>30000</v>
      </c>
      <c r="G31" s="4">
        <v>6000</v>
      </c>
      <c r="H31" s="4"/>
      <c r="I31" s="4"/>
      <c r="J31" s="4">
        <v>732</v>
      </c>
      <c r="K31" s="4"/>
      <c r="L31" s="4">
        <v>7500</v>
      </c>
      <c r="M31" s="4"/>
      <c r="N31" s="4"/>
      <c r="O31" s="4">
        <v>81732</v>
      </c>
    </row>
    <row r="32" spans="1:15">
      <c r="A32" t="s">
        <v>17112</v>
      </c>
      <c r="B32" t="s">
        <v>2830</v>
      </c>
      <c r="C32" s="4">
        <v>53438</v>
      </c>
      <c r="D32" s="4"/>
      <c r="E32" s="4"/>
      <c r="F32" s="4">
        <v>53438</v>
      </c>
      <c r="G32" s="4"/>
      <c r="H32" s="4"/>
      <c r="I32" s="4">
        <v>53438</v>
      </c>
      <c r="J32" s="4"/>
      <c r="K32" s="4"/>
      <c r="L32" s="4">
        <v>53438</v>
      </c>
      <c r="M32" s="4"/>
      <c r="N32" s="4"/>
      <c r="O32" s="4">
        <v>213752</v>
      </c>
    </row>
    <row r="33" spans="1:15">
      <c r="A33" t="s">
        <v>6370</v>
      </c>
      <c r="B33" t="s">
        <v>2830</v>
      </c>
      <c r="C33" s="4">
        <v>50000</v>
      </c>
      <c r="D33" s="4"/>
      <c r="E33" s="4"/>
      <c r="F33" s="4">
        <v>40000</v>
      </c>
      <c r="G33" s="4"/>
      <c r="H33" s="4"/>
      <c r="I33" s="4">
        <v>76334</v>
      </c>
      <c r="J33" s="4"/>
      <c r="K33" s="4"/>
      <c r="L33" s="4">
        <v>17000</v>
      </c>
      <c r="M33" s="4"/>
      <c r="N33" s="4"/>
      <c r="O33" s="4">
        <v>183334</v>
      </c>
    </row>
    <row r="34" spans="1:15">
      <c r="A34" t="s">
        <v>6371</v>
      </c>
      <c r="B34" t="s">
        <v>2830</v>
      </c>
      <c r="C34" s="4">
        <v>210000</v>
      </c>
      <c r="D34" s="4"/>
      <c r="E34" s="4"/>
      <c r="F34" s="4">
        <v>152000</v>
      </c>
      <c r="G34" s="4"/>
      <c r="H34" s="4"/>
      <c r="I34" s="4">
        <v>152000</v>
      </c>
      <c r="J34" s="4"/>
      <c r="K34" s="4"/>
      <c r="L34" s="4">
        <v>152000</v>
      </c>
      <c r="M34" s="4"/>
      <c r="N34" s="4">
        <v>1017.23</v>
      </c>
      <c r="O34" s="4">
        <v>667017.23</v>
      </c>
    </row>
    <row r="35" spans="1:15">
      <c r="A35" t="s">
        <v>6372</v>
      </c>
      <c r="B35" t="s">
        <v>2830</v>
      </c>
      <c r="C35" s="4">
        <v>630000</v>
      </c>
      <c r="D35" s="4"/>
      <c r="E35" s="4"/>
      <c r="F35" s="4">
        <v>150000</v>
      </c>
      <c r="G35" s="4"/>
      <c r="H35" s="4">
        <v>48750</v>
      </c>
      <c r="I35" s="4">
        <v>144000</v>
      </c>
      <c r="J35" s="4"/>
      <c r="K35" s="4"/>
      <c r="L35" s="4">
        <v>143000</v>
      </c>
      <c r="M35" s="4"/>
      <c r="N35" s="4"/>
      <c r="O35" s="4">
        <v>1115750</v>
      </c>
    </row>
    <row r="36" spans="1:15">
      <c r="A36" t="s">
        <v>17502</v>
      </c>
      <c r="B36" t="s">
        <v>2830</v>
      </c>
      <c r="C36" s="4"/>
      <c r="D36" s="4"/>
      <c r="E36" s="4"/>
      <c r="F36" s="4"/>
      <c r="G36" s="4"/>
      <c r="H36" s="4"/>
      <c r="I36" s="4"/>
      <c r="J36" s="4">
        <v>30000</v>
      </c>
      <c r="K36" s="4"/>
      <c r="L36" s="4"/>
      <c r="M36" s="4"/>
      <c r="N36" s="4"/>
      <c r="O36" s="4">
        <v>30000</v>
      </c>
    </row>
    <row r="37" spans="1:15">
      <c r="A37" t="s">
        <v>17642</v>
      </c>
      <c r="B37" t="s">
        <v>2830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>
        <v>46110</v>
      </c>
      <c r="N37" s="4"/>
      <c r="O37" s="4">
        <v>46110</v>
      </c>
    </row>
    <row r="38" spans="1:15">
      <c r="A38" t="s">
        <v>17444</v>
      </c>
      <c r="B38" t="s">
        <v>2830</v>
      </c>
      <c r="C38" s="4"/>
      <c r="D38" s="4"/>
      <c r="E38" s="4"/>
      <c r="F38" s="4"/>
      <c r="G38" s="4"/>
      <c r="H38" s="4">
        <v>59250</v>
      </c>
      <c r="I38" s="4"/>
      <c r="J38" s="4"/>
      <c r="K38" s="4"/>
      <c r="L38" s="4"/>
      <c r="M38" s="4"/>
      <c r="N38" s="4"/>
      <c r="O38" s="4">
        <v>59250</v>
      </c>
    </row>
    <row r="39" spans="1:15">
      <c r="A39" t="s">
        <v>6373</v>
      </c>
      <c r="B39" t="s">
        <v>2830</v>
      </c>
      <c r="C39" s="4">
        <v>277750</v>
      </c>
      <c r="D39" s="4"/>
      <c r="E39" s="4"/>
      <c r="F39" s="4">
        <v>277750</v>
      </c>
      <c r="G39" s="4"/>
      <c r="H39" s="4"/>
      <c r="I39" s="4">
        <v>277750</v>
      </c>
      <c r="J39" s="4"/>
      <c r="K39" s="4"/>
      <c r="L39" s="4">
        <v>277750</v>
      </c>
      <c r="M39" s="4"/>
      <c r="N39" s="4"/>
      <c r="O39" s="4">
        <v>1111000</v>
      </c>
    </row>
    <row r="40" spans="1:15">
      <c r="A40" t="s">
        <v>17140</v>
      </c>
      <c r="B40" t="s">
        <v>2830</v>
      </c>
      <c r="C40" s="4">
        <v>41738.89</v>
      </c>
      <c r="D40" s="4"/>
      <c r="E40" s="4"/>
      <c r="F40" s="4">
        <v>38333</v>
      </c>
      <c r="G40" s="4">
        <v>12000</v>
      </c>
      <c r="H40" s="4"/>
      <c r="I40" s="4">
        <v>38333</v>
      </c>
      <c r="J40" s="4"/>
      <c r="K40" s="4"/>
      <c r="L40" s="4">
        <v>42333</v>
      </c>
      <c r="M40" s="4"/>
      <c r="N40" s="4"/>
      <c r="O40" s="4">
        <v>172737.89</v>
      </c>
    </row>
    <row r="41" spans="1:15">
      <c r="A41" t="s">
        <v>16946</v>
      </c>
      <c r="B41" t="s">
        <v>2830</v>
      </c>
      <c r="C41" s="4">
        <v>40000</v>
      </c>
      <c r="D41" s="4">
        <v>16000</v>
      </c>
      <c r="E41" s="4"/>
      <c r="F41" s="4">
        <v>40000</v>
      </c>
      <c r="G41" s="4"/>
      <c r="H41" s="4"/>
      <c r="I41" s="4"/>
      <c r="J41" s="4">
        <v>2500</v>
      </c>
      <c r="K41" s="4"/>
      <c r="L41" s="4"/>
      <c r="M41" s="4"/>
      <c r="N41" s="4">
        <v>20000</v>
      </c>
      <c r="O41" s="4">
        <v>118500</v>
      </c>
    </row>
    <row r="42" spans="1:15">
      <c r="A42" t="s">
        <v>17506</v>
      </c>
      <c r="B42" t="s">
        <v>2830</v>
      </c>
      <c r="C42" s="4"/>
      <c r="D42" s="4"/>
      <c r="E42" s="4"/>
      <c r="F42" s="4"/>
      <c r="G42" s="4"/>
      <c r="H42" s="4"/>
      <c r="I42" s="4"/>
      <c r="J42" s="4">
        <v>31960</v>
      </c>
      <c r="K42" s="4"/>
      <c r="L42" s="4"/>
      <c r="M42" s="4"/>
      <c r="N42" s="4">
        <v>28239</v>
      </c>
      <c r="O42" s="4">
        <v>60199</v>
      </c>
    </row>
    <row r="43" spans="1:15">
      <c r="A43" t="s">
        <v>6375</v>
      </c>
      <c r="B43" t="s">
        <v>2830</v>
      </c>
      <c r="C43" s="4">
        <v>166800</v>
      </c>
      <c r="D43" s="4"/>
      <c r="E43" s="4"/>
      <c r="F43" s="4">
        <v>166800</v>
      </c>
      <c r="G43" s="4"/>
      <c r="H43" s="4"/>
      <c r="I43" s="4">
        <v>41700</v>
      </c>
      <c r="J43" s="4"/>
      <c r="K43" s="4"/>
      <c r="L43" s="4">
        <v>41366</v>
      </c>
      <c r="M43" s="4"/>
      <c r="N43" s="4">
        <v>80000</v>
      </c>
      <c r="O43" s="4">
        <v>496666</v>
      </c>
    </row>
    <row r="44" spans="1:15">
      <c r="A44" t="s">
        <v>17364</v>
      </c>
      <c r="B44" t="s">
        <v>2830</v>
      </c>
      <c r="C44" s="4"/>
      <c r="D44" s="4"/>
      <c r="E44" s="4"/>
      <c r="F44" s="4"/>
      <c r="G44" s="4">
        <v>66489</v>
      </c>
      <c r="H44" s="4"/>
      <c r="I44" s="4">
        <v>1926</v>
      </c>
      <c r="J44" s="4"/>
      <c r="K44" s="4"/>
      <c r="L44" s="4"/>
      <c r="M44" s="4"/>
      <c r="N44" s="4"/>
      <c r="O44" s="4">
        <v>68415</v>
      </c>
    </row>
    <row r="45" spans="1:15">
      <c r="A45" t="s">
        <v>6376</v>
      </c>
      <c r="B45" t="s">
        <v>2830</v>
      </c>
      <c r="C45" s="4">
        <v>90000</v>
      </c>
      <c r="D45" s="4"/>
      <c r="E45" s="4">
        <v>13500</v>
      </c>
      <c r="F45" s="4">
        <v>40000</v>
      </c>
      <c r="G45" s="4"/>
      <c r="H45" s="4"/>
      <c r="I45" s="4">
        <v>20000</v>
      </c>
      <c r="J45" s="4"/>
      <c r="K45" s="4"/>
      <c r="L45" s="4">
        <v>5000</v>
      </c>
      <c r="M45" s="4"/>
      <c r="N45" s="4"/>
      <c r="O45" s="4">
        <v>168500</v>
      </c>
    </row>
    <row r="46" spans="1:15">
      <c r="A46" t="s">
        <v>16822</v>
      </c>
      <c r="B46" t="s">
        <v>2830</v>
      </c>
      <c r="C46" s="4"/>
      <c r="D46" s="4"/>
      <c r="E46" s="4">
        <v>56250</v>
      </c>
      <c r="F46" s="4"/>
      <c r="G46" s="4"/>
      <c r="H46" s="4"/>
      <c r="I46" s="4"/>
      <c r="J46" s="4"/>
      <c r="K46" s="4"/>
      <c r="L46" s="4"/>
      <c r="M46" s="4"/>
      <c r="N46" s="4"/>
      <c r="O46" s="4">
        <v>56250</v>
      </c>
    </row>
    <row r="47" spans="1:15">
      <c r="A47" t="s">
        <v>6377</v>
      </c>
      <c r="B47" t="s">
        <v>2830</v>
      </c>
      <c r="C47" s="4">
        <v>44444</v>
      </c>
      <c r="D47" s="4"/>
      <c r="E47" s="4"/>
      <c r="F47" s="4">
        <v>44444</v>
      </c>
      <c r="G47" s="4"/>
      <c r="H47" s="4"/>
      <c r="I47" s="4">
        <v>44444</v>
      </c>
      <c r="J47" s="4">
        <v>58402.21</v>
      </c>
      <c r="K47" s="4">
        <v>132223.08000000002</v>
      </c>
      <c r="L47" s="4"/>
      <c r="M47" s="4">
        <v>27052.12</v>
      </c>
      <c r="N47" s="4"/>
      <c r="O47" s="4">
        <v>351009.41000000003</v>
      </c>
    </row>
    <row r="48" spans="1:15">
      <c r="A48" t="s">
        <v>6378</v>
      </c>
      <c r="B48" t="s">
        <v>2830</v>
      </c>
      <c r="C48" s="4">
        <v>130000</v>
      </c>
      <c r="D48" s="4">
        <v>8750</v>
      </c>
      <c r="E48" s="4"/>
      <c r="F48" s="4">
        <v>81250</v>
      </c>
      <c r="G48" s="4"/>
      <c r="H48" s="4"/>
      <c r="I48" s="4">
        <v>65000</v>
      </c>
      <c r="J48" s="4"/>
      <c r="K48" s="4"/>
      <c r="L48" s="4">
        <v>49050</v>
      </c>
      <c r="M48" s="4"/>
      <c r="N48" s="4"/>
      <c r="O48" s="4">
        <v>334050</v>
      </c>
    </row>
    <row r="49" spans="1:15">
      <c r="A49" t="s">
        <v>17056</v>
      </c>
      <c r="B49" t="s">
        <v>2830</v>
      </c>
      <c r="C49" s="4"/>
      <c r="D49" s="4"/>
      <c r="E49" s="4">
        <v>84250</v>
      </c>
      <c r="F49" s="4">
        <v>84250</v>
      </c>
      <c r="G49" s="4"/>
      <c r="H49" s="4">
        <v>98450</v>
      </c>
      <c r="I49" s="4"/>
      <c r="J49" s="4"/>
      <c r="K49" s="4"/>
      <c r="L49" s="4">
        <v>84250</v>
      </c>
      <c r="M49" s="4"/>
      <c r="N49" s="4">
        <v>125000</v>
      </c>
      <c r="O49" s="4">
        <v>476200</v>
      </c>
    </row>
    <row r="50" spans="1:15">
      <c r="A50" t="s">
        <v>17294</v>
      </c>
      <c r="B50" t="s">
        <v>2830</v>
      </c>
      <c r="C50" s="4"/>
      <c r="D50" s="4"/>
      <c r="E50" s="4"/>
      <c r="F50" s="4">
        <v>175000</v>
      </c>
      <c r="G50" s="4"/>
      <c r="H50" s="4">
        <v>18754.79</v>
      </c>
      <c r="I50" s="4"/>
      <c r="J50" s="4">
        <v>87500</v>
      </c>
      <c r="K50" s="4"/>
      <c r="L50" s="4">
        <v>87500</v>
      </c>
      <c r="M50" s="4"/>
      <c r="N50" s="4"/>
      <c r="O50" s="4">
        <v>368754.79000000004</v>
      </c>
    </row>
    <row r="51" spans="1:15">
      <c r="A51" t="s">
        <v>6381</v>
      </c>
      <c r="B51" t="s">
        <v>2830</v>
      </c>
      <c r="C51" s="4">
        <v>61667</v>
      </c>
      <c r="D51" s="4"/>
      <c r="E51" s="4"/>
      <c r="F51" s="4">
        <v>61667</v>
      </c>
      <c r="G51" s="4"/>
      <c r="H51" s="4"/>
      <c r="I51" s="4">
        <v>61667</v>
      </c>
      <c r="J51" s="4"/>
      <c r="K51" s="4"/>
      <c r="L51" s="4">
        <v>61667</v>
      </c>
      <c r="M51" s="4"/>
      <c r="N51" s="4"/>
      <c r="O51" s="4">
        <v>246668</v>
      </c>
    </row>
    <row r="52" spans="1:15">
      <c r="A52" t="s">
        <v>17664</v>
      </c>
      <c r="B52" t="s">
        <v>2830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>
        <v>33750</v>
      </c>
      <c r="O52" s="4">
        <v>33750</v>
      </c>
    </row>
    <row r="53" spans="1:15">
      <c r="A53" t="s">
        <v>6382</v>
      </c>
      <c r="B53" t="s">
        <v>2830</v>
      </c>
      <c r="C53" s="4">
        <v>28452</v>
      </c>
      <c r="D53" s="4"/>
      <c r="E53" s="4"/>
      <c r="F53" s="4">
        <v>28452</v>
      </c>
      <c r="G53" s="4"/>
      <c r="H53" s="4"/>
      <c r="I53" s="4">
        <v>28452</v>
      </c>
      <c r="J53" s="4"/>
      <c r="K53" s="4"/>
      <c r="L53" s="4">
        <v>28452</v>
      </c>
      <c r="M53" s="4"/>
      <c r="N53" s="4"/>
      <c r="O53" s="4">
        <v>113808</v>
      </c>
    </row>
    <row r="54" spans="1:15">
      <c r="A54" t="s">
        <v>6383</v>
      </c>
      <c r="B54" t="s">
        <v>2830</v>
      </c>
      <c r="C54" s="4">
        <v>102000</v>
      </c>
      <c r="D54" s="4"/>
      <c r="E54" s="4">
        <v>2800</v>
      </c>
      <c r="F54" s="4">
        <v>102000</v>
      </c>
      <c r="G54" s="4">
        <v>7500</v>
      </c>
      <c r="H54" s="4"/>
      <c r="I54" s="4">
        <v>102000</v>
      </c>
      <c r="J54" s="4">
        <v>16500</v>
      </c>
      <c r="K54" s="4"/>
      <c r="L54" s="4">
        <v>102334</v>
      </c>
      <c r="M54" s="4"/>
      <c r="N54" s="4">
        <v>3500</v>
      </c>
      <c r="O54" s="4">
        <v>438634</v>
      </c>
    </row>
    <row r="55" spans="1:15">
      <c r="A55" t="s">
        <v>17113</v>
      </c>
      <c r="B55" t="s">
        <v>2830</v>
      </c>
      <c r="C55" s="4">
        <v>20000</v>
      </c>
      <c r="D55" s="4"/>
      <c r="E55" s="4">
        <v>5307.09</v>
      </c>
      <c r="F55" s="4">
        <v>20000</v>
      </c>
      <c r="G55" s="4">
        <v>300</v>
      </c>
      <c r="H55" s="4"/>
      <c r="I55" s="4">
        <v>20300</v>
      </c>
      <c r="J55" s="4"/>
      <c r="K55" s="4">
        <v>1740.37</v>
      </c>
      <c r="L55" s="4">
        <v>20000</v>
      </c>
      <c r="M55" s="4"/>
      <c r="N55" s="4"/>
      <c r="O55" s="4">
        <v>87647.459999999992</v>
      </c>
    </row>
    <row r="56" spans="1:15">
      <c r="A56" t="s">
        <v>17515</v>
      </c>
      <c r="B56" t="s">
        <v>2830</v>
      </c>
      <c r="C56" s="4"/>
      <c r="D56" s="4"/>
      <c r="E56" s="4"/>
      <c r="F56" s="4"/>
      <c r="G56" s="4"/>
      <c r="H56" s="4"/>
      <c r="I56" s="4"/>
      <c r="J56" s="4">
        <v>25000</v>
      </c>
      <c r="K56" s="4"/>
      <c r="L56" s="4"/>
      <c r="M56" s="4"/>
      <c r="N56" s="4"/>
      <c r="O56" s="4">
        <v>25000</v>
      </c>
    </row>
    <row r="57" spans="1:15">
      <c r="A57" t="s">
        <v>17406</v>
      </c>
      <c r="B57" t="s">
        <v>2830</v>
      </c>
      <c r="C57" s="4"/>
      <c r="D57" s="4"/>
      <c r="E57" s="4"/>
      <c r="F57" s="4"/>
      <c r="G57" s="4"/>
      <c r="H57" s="4">
        <v>46345</v>
      </c>
      <c r="I57" s="4"/>
      <c r="J57" s="4"/>
      <c r="K57" s="4"/>
      <c r="L57" s="4"/>
      <c r="M57" s="4"/>
      <c r="N57" s="4"/>
      <c r="O57" s="4">
        <v>46345</v>
      </c>
    </row>
    <row r="58" spans="1:15">
      <c r="A58" t="s">
        <v>17114</v>
      </c>
      <c r="B58" t="s">
        <v>2830</v>
      </c>
      <c r="C58" s="4">
        <v>55000</v>
      </c>
      <c r="D58" s="4"/>
      <c r="E58" s="4"/>
      <c r="F58" s="4"/>
      <c r="G58" s="4"/>
      <c r="H58" s="4"/>
      <c r="I58" s="4">
        <v>55000</v>
      </c>
      <c r="J58" s="4"/>
      <c r="K58" s="4"/>
      <c r="L58" s="4"/>
      <c r="M58" s="4"/>
      <c r="N58" s="4"/>
      <c r="O58" s="4">
        <v>110000</v>
      </c>
    </row>
    <row r="59" spans="1:15">
      <c r="A59" t="s">
        <v>17306</v>
      </c>
      <c r="B59" t="s">
        <v>2830</v>
      </c>
      <c r="C59" s="4"/>
      <c r="D59" s="4"/>
      <c r="E59" s="4"/>
      <c r="F59" s="4">
        <v>6750</v>
      </c>
      <c r="G59" s="4"/>
      <c r="H59" s="4">
        <v>3177</v>
      </c>
      <c r="I59" s="4"/>
      <c r="J59" s="4"/>
      <c r="K59" s="4"/>
      <c r="L59" s="4">
        <v>48750</v>
      </c>
      <c r="M59" s="4"/>
      <c r="N59" s="4"/>
      <c r="O59" s="4">
        <v>58677</v>
      </c>
    </row>
    <row r="60" spans="1:15">
      <c r="A60" t="s">
        <v>6384</v>
      </c>
      <c r="B60" t="s">
        <v>2830</v>
      </c>
      <c r="C60" s="4">
        <v>25000</v>
      </c>
      <c r="D60" s="4"/>
      <c r="E60" s="4"/>
      <c r="F60" s="4">
        <v>25000</v>
      </c>
      <c r="G60" s="4"/>
      <c r="H60" s="4"/>
      <c r="I60" s="4">
        <v>25000</v>
      </c>
      <c r="J60" s="4"/>
      <c r="K60" s="4"/>
      <c r="L60" s="4">
        <v>25000</v>
      </c>
      <c r="M60" s="4"/>
      <c r="N60" s="4"/>
      <c r="O60" s="4">
        <v>100000</v>
      </c>
    </row>
    <row r="61" spans="1:15">
      <c r="A61" t="s">
        <v>17115</v>
      </c>
      <c r="B61" t="s">
        <v>2830</v>
      </c>
      <c r="C61" s="4">
        <v>29000</v>
      </c>
      <c r="D61" s="4"/>
      <c r="E61" s="4">
        <v>31500</v>
      </c>
      <c r="F61" s="4">
        <v>14000</v>
      </c>
      <c r="G61" s="4"/>
      <c r="H61" s="4"/>
      <c r="I61" s="4">
        <v>15000</v>
      </c>
      <c r="J61" s="4"/>
      <c r="K61" s="4"/>
      <c r="L61" s="4">
        <v>29000</v>
      </c>
      <c r="M61" s="4"/>
      <c r="N61" s="4"/>
      <c r="O61" s="4">
        <v>118500</v>
      </c>
    </row>
    <row r="62" spans="1:15">
      <c r="A62" t="s">
        <v>17415</v>
      </c>
      <c r="B62" t="s">
        <v>2830</v>
      </c>
      <c r="C62" s="4"/>
      <c r="D62" s="4"/>
      <c r="E62" s="4"/>
      <c r="F62" s="4"/>
      <c r="G62" s="4"/>
      <c r="H62" s="4">
        <v>11198</v>
      </c>
      <c r="I62" s="4"/>
      <c r="J62" s="4"/>
      <c r="K62" s="4"/>
      <c r="L62" s="4"/>
      <c r="M62" s="4">
        <v>6250</v>
      </c>
      <c r="N62" s="4">
        <v>25000</v>
      </c>
      <c r="O62" s="4">
        <v>42448</v>
      </c>
    </row>
    <row r="63" spans="1:15">
      <c r="A63" t="s">
        <v>17503</v>
      </c>
      <c r="B63" t="s">
        <v>2830</v>
      </c>
      <c r="C63" s="4"/>
      <c r="D63" s="4"/>
      <c r="E63" s="4"/>
      <c r="F63" s="4"/>
      <c r="G63" s="4"/>
      <c r="H63" s="4"/>
      <c r="I63" s="4"/>
      <c r="J63" s="4">
        <v>21000</v>
      </c>
      <c r="K63" s="4"/>
      <c r="L63" s="4"/>
      <c r="M63" s="4">
        <v>3750</v>
      </c>
      <c r="N63" s="4">
        <v>37500</v>
      </c>
      <c r="O63" s="4">
        <v>62250</v>
      </c>
    </row>
    <row r="64" spans="1:15">
      <c r="A64" t="s">
        <v>6385</v>
      </c>
      <c r="B64" t="s">
        <v>2830</v>
      </c>
      <c r="C64" s="4">
        <v>166500</v>
      </c>
      <c r="D64" s="4">
        <v>3750</v>
      </c>
      <c r="E64" s="4"/>
      <c r="F64" s="4">
        <v>166500</v>
      </c>
      <c r="G64" s="4"/>
      <c r="H64" s="4"/>
      <c r="I64" s="4">
        <v>167654.01999999999</v>
      </c>
      <c r="J64" s="4"/>
      <c r="K64" s="4"/>
      <c r="L64" s="4">
        <v>166500</v>
      </c>
      <c r="M64" s="4"/>
      <c r="N64" s="4"/>
      <c r="O64" s="4">
        <v>670904.02</v>
      </c>
    </row>
    <row r="65" spans="1:15">
      <c r="A65" t="s">
        <v>6332</v>
      </c>
      <c r="B65" t="s">
        <v>2830</v>
      </c>
      <c r="C65" s="4">
        <v>271288</v>
      </c>
      <c r="D65" s="4"/>
      <c r="E65" s="4"/>
      <c r="F65" s="4">
        <v>271288</v>
      </c>
      <c r="G65" s="4">
        <v>35000</v>
      </c>
      <c r="H65" s="4"/>
      <c r="I65" s="4">
        <v>271288</v>
      </c>
      <c r="J65" s="4">
        <v>27000</v>
      </c>
      <c r="K65" s="4"/>
      <c r="L65" s="4">
        <v>271287</v>
      </c>
      <c r="M65" s="4"/>
      <c r="N65" s="4"/>
      <c r="O65" s="4">
        <v>1147151</v>
      </c>
    </row>
    <row r="66" spans="1:15">
      <c r="A66" t="s">
        <v>6386</v>
      </c>
      <c r="B66" t="s">
        <v>2830</v>
      </c>
      <c r="C66" s="4">
        <v>25000</v>
      </c>
      <c r="D66" s="4"/>
      <c r="E66" s="4"/>
      <c r="F66" s="4">
        <v>25000</v>
      </c>
      <c r="G66" s="4"/>
      <c r="H66" s="4"/>
      <c r="I66" s="4">
        <v>25000</v>
      </c>
      <c r="J66" s="4"/>
      <c r="K66" s="4"/>
      <c r="L66" s="4">
        <v>25000</v>
      </c>
      <c r="M66" s="4"/>
      <c r="N66" s="4"/>
      <c r="O66" s="4">
        <v>100000</v>
      </c>
    </row>
    <row r="67" spans="1:15">
      <c r="A67" t="s">
        <v>17292</v>
      </c>
      <c r="B67" t="s">
        <v>2830</v>
      </c>
      <c r="C67" s="4"/>
      <c r="D67" s="4"/>
      <c r="E67" s="4">
        <v>28763</v>
      </c>
      <c r="F67" s="4"/>
      <c r="G67" s="4"/>
      <c r="H67" s="4"/>
      <c r="I67" s="4"/>
      <c r="J67" s="4"/>
      <c r="K67" s="4"/>
      <c r="L67" s="4"/>
      <c r="M67" s="4"/>
      <c r="N67" s="4"/>
      <c r="O67" s="4">
        <v>28763</v>
      </c>
    </row>
    <row r="68" spans="1:15">
      <c r="A68" t="s">
        <v>6387</v>
      </c>
      <c r="B68" t="s">
        <v>2830</v>
      </c>
      <c r="C68" s="4">
        <v>175000</v>
      </c>
      <c r="D68" s="4"/>
      <c r="E68" s="4"/>
      <c r="F68" s="4">
        <v>195000</v>
      </c>
      <c r="G68" s="4"/>
      <c r="H68" s="4"/>
      <c r="I68" s="4">
        <v>175000</v>
      </c>
      <c r="J68" s="4"/>
      <c r="K68" s="4"/>
      <c r="L68" s="4">
        <v>175000</v>
      </c>
      <c r="M68" s="4"/>
      <c r="N68" s="4">
        <v>5000</v>
      </c>
      <c r="O68" s="4">
        <v>725000</v>
      </c>
    </row>
    <row r="69" spans="1:15">
      <c r="A69" t="s">
        <v>6388</v>
      </c>
      <c r="B69" t="s">
        <v>2830</v>
      </c>
      <c r="C69" s="4">
        <v>25000</v>
      </c>
      <c r="D69" s="4"/>
      <c r="E69" s="4">
        <v>112500</v>
      </c>
      <c r="F69" s="4">
        <v>40000</v>
      </c>
      <c r="G69" s="4"/>
      <c r="H69" s="4"/>
      <c r="I69" s="4">
        <v>25000</v>
      </c>
      <c r="J69" s="4"/>
      <c r="K69" s="4"/>
      <c r="L69" s="4">
        <v>47500</v>
      </c>
      <c r="M69" s="4"/>
      <c r="N69" s="4"/>
      <c r="O69" s="4">
        <v>250000</v>
      </c>
    </row>
    <row r="70" spans="1:15">
      <c r="A70" t="s">
        <v>6389</v>
      </c>
      <c r="B70" t="s">
        <v>2830</v>
      </c>
      <c r="C70" s="4">
        <v>17500</v>
      </c>
      <c r="D70" s="4"/>
      <c r="E70" s="4"/>
      <c r="F70" s="4">
        <v>17500</v>
      </c>
      <c r="G70" s="4"/>
      <c r="H70" s="4"/>
      <c r="I70" s="4">
        <v>17500</v>
      </c>
      <c r="J70" s="4">
        <v>43750</v>
      </c>
      <c r="K70" s="4"/>
      <c r="L70" s="4">
        <v>148750</v>
      </c>
      <c r="M70" s="4"/>
      <c r="N70" s="4"/>
      <c r="O70" s="4">
        <v>245000</v>
      </c>
    </row>
    <row r="71" spans="1:15">
      <c r="A71" t="s">
        <v>6390</v>
      </c>
      <c r="B71" t="s">
        <v>2830</v>
      </c>
      <c r="C71" s="4">
        <v>69667</v>
      </c>
      <c r="D71" s="4"/>
      <c r="E71" s="4"/>
      <c r="F71" s="4">
        <v>69667</v>
      </c>
      <c r="G71" s="4"/>
      <c r="H71" s="4"/>
      <c r="I71" s="4">
        <v>152167</v>
      </c>
      <c r="J71" s="4">
        <v>16500</v>
      </c>
      <c r="K71" s="4"/>
      <c r="L71" s="4">
        <v>69667</v>
      </c>
      <c r="M71" s="4"/>
      <c r="N71" s="4">
        <v>11000</v>
      </c>
      <c r="O71" s="4">
        <v>388668</v>
      </c>
    </row>
    <row r="72" spans="1:15">
      <c r="A72" t="s">
        <v>6391</v>
      </c>
      <c r="B72" t="s">
        <v>2830</v>
      </c>
      <c r="C72" s="4">
        <v>2317000</v>
      </c>
      <c r="D72" s="4"/>
      <c r="E72" s="4">
        <v>150000</v>
      </c>
      <c r="F72" s="4"/>
      <c r="G72" s="4"/>
      <c r="H72" s="4"/>
      <c r="I72" s="4">
        <v>50000</v>
      </c>
      <c r="J72" s="4"/>
      <c r="K72" s="4"/>
      <c r="L72" s="4"/>
      <c r="M72" s="4"/>
      <c r="N72" s="4"/>
      <c r="O72" s="4">
        <v>2517000</v>
      </c>
    </row>
    <row r="73" spans="1:15">
      <c r="A73" t="s">
        <v>17209</v>
      </c>
      <c r="B73" t="s">
        <v>2830</v>
      </c>
      <c r="C73" s="4"/>
      <c r="D73" s="4">
        <v>48750</v>
      </c>
      <c r="E73" s="4"/>
      <c r="F73" s="4"/>
      <c r="G73" s="4"/>
      <c r="H73" s="4"/>
      <c r="I73" s="4">
        <v>16250</v>
      </c>
      <c r="J73" s="4"/>
      <c r="K73" s="4"/>
      <c r="L73" s="4"/>
      <c r="M73" s="4"/>
      <c r="N73" s="4"/>
      <c r="O73" s="4">
        <v>65000</v>
      </c>
    </row>
    <row r="74" spans="1:15">
      <c r="A74" t="s">
        <v>17149</v>
      </c>
      <c r="B74" t="s">
        <v>2830</v>
      </c>
      <c r="C74" s="4">
        <v>85522</v>
      </c>
      <c r="D74" s="4"/>
      <c r="E74" s="4"/>
      <c r="F74" s="4"/>
      <c r="G74" s="4">
        <v>12760</v>
      </c>
      <c r="H74" s="4"/>
      <c r="I74" s="4"/>
      <c r="J74" s="4"/>
      <c r="K74" s="4"/>
      <c r="L74" s="4"/>
      <c r="M74" s="4"/>
      <c r="N74" s="4"/>
      <c r="O74" s="4">
        <v>98282</v>
      </c>
    </row>
    <row r="75" spans="1:15">
      <c r="A75" t="s">
        <v>6392</v>
      </c>
      <c r="B75" t="s">
        <v>2830</v>
      </c>
      <c r="C75" s="4">
        <v>40000</v>
      </c>
      <c r="D75" s="4"/>
      <c r="E75" s="4"/>
      <c r="F75" s="4">
        <v>40000</v>
      </c>
      <c r="G75" s="4"/>
      <c r="H75" s="4"/>
      <c r="I75" s="4">
        <v>40000</v>
      </c>
      <c r="J75" s="4"/>
      <c r="K75" s="4"/>
      <c r="L75" s="4">
        <v>40000</v>
      </c>
      <c r="M75" s="4"/>
      <c r="N75" s="4"/>
      <c r="O75" s="4">
        <v>160000</v>
      </c>
    </row>
    <row r="76" spans="1:15">
      <c r="A76" t="s">
        <v>17289</v>
      </c>
      <c r="B76" t="s">
        <v>2830</v>
      </c>
      <c r="C76" s="4"/>
      <c r="D76" s="4"/>
      <c r="E76" s="4">
        <v>37500</v>
      </c>
      <c r="F76" s="4"/>
      <c r="G76" s="4"/>
      <c r="H76" s="4">
        <v>10000</v>
      </c>
      <c r="I76" s="4"/>
      <c r="J76" s="4"/>
      <c r="K76" s="4"/>
      <c r="L76" s="4"/>
      <c r="M76" s="4"/>
      <c r="N76" s="4"/>
      <c r="O76" s="4">
        <v>47500</v>
      </c>
    </row>
    <row r="77" spans="1:15">
      <c r="A77" t="s">
        <v>6393</v>
      </c>
      <c r="B77" t="s">
        <v>2830</v>
      </c>
      <c r="C77" s="4">
        <v>58333</v>
      </c>
      <c r="D77" s="4"/>
      <c r="E77" s="4"/>
      <c r="F77" s="4">
        <v>73333</v>
      </c>
      <c r="G77" s="4"/>
      <c r="H77" s="4"/>
      <c r="I77" s="4">
        <v>58333</v>
      </c>
      <c r="J77" s="4"/>
      <c r="K77" s="4"/>
      <c r="L77" s="4">
        <v>58333</v>
      </c>
      <c r="M77" s="4"/>
      <c r="N77" s="4"/>
      <c r="O77" s="4">
        <v>248332</v>
      </c>
    </row>
    <row r="78" spans="1:15">
      <c r="A78" t="s">
        <v>17116</v>
      </c>
      <c r="B78" t="s">
        <v>2830</v>
      </c>
      <c r="C78" s="4">
        <v>23750</v>
      </c>
      <c r="D78" s="4">
        <v>47500</v>
      </c>
      <c r="E78" s="4"/>
      <c r="F78" s="4">
        <v>23750</v>
      </c>
      <c r="G78" s="4"/>
      <c r="H78" s="4"/>
      <c r="I78" s="4">
        <v>23750</v>
      </c>
      <c r="J78" s="4"/>
      <c r="K78" s="4"/>
      <c r="L78" s="4">
        <v>23750</v>
      </c>
      <c r="M78" s="4"/>
      <c r="N78" s="4"/>
      <c r="O78" s="4">
        <v>142500</v>
      </c>
    </row>
    <row r="79" spans="1:15">
      <c r="A79" t="s">
        <v>17522</v>
      </c>
      <c r="B79" t="s">
        <v>2830</v>
      </c>
      <c r="C79" s="4"/>
      <c r="D79" s="4"/>
      <c r="E79" s="4"/>
      <c r="F79" s="4"/>
      <c r="G79" s="4"/>
      <c r="H79" s="4"/>
      <c r="I79" s="4"/>
      <c r="J79" s="4">
        <v>27362</v>
      </c>
      <c r="K79" s="4"/>
      <c r="L79" s="4"/>
      <c r="M79" s="4"/>
      <c r="N79" s="4"/>
      <c r="O79" s="4">
        <v>27362</v>
      </c>
    </row>
    <row r="80" spans="1:15">
      <c r="A80" t="s">
        <v>17421</v>
      </c>
      <c r="B80" t="s">
        <v>2830</v>
      </c>
      <c r="C80" s="4"/>
      <c r="D80" s="4"/>
      <c r="E80" s="4"/>
      <c r="F80" s="4"/>
      <c r="G80" s="4"/>
      <c r="H80" s="4">
        <v>26000</v>
      </c>
      <c r="I80" s="4"/>
      <c r="J80" s="4"/>
      <c r="K80" s="4"/>
      <c r="L80" s="4"/>
      <c r="M80" s="4">
        <v>39562</v>
      </c>
      <c r="N80" s="4"/>
      <c r="O80" s="4">
        <v>65562</v>
      </c>
    </row>
    <row r="81" spans="1:15">
      <c r="A81" t="s">
        <v>17117</v>
      </c>
      <c r="B81" t="s">
        <v>2830</v>
      </c>
      <c r="C81" s="4">
        <v>22500</v>
      </c>
      <c r="D81" s="4"/>
      <c r="E81" s="4"/>
      <c r="F81" s="4">
        <v>168000</v>
      </c>
      <c r="G81" s="4"/>
      <c r="H81" s="4"/>
      <c r="I81" s="4">
        <v>19500</v>
      </c>
      <c r="J81" s="4"/>
      <c r="K81" s="4"/>
      <c r="L81" s="4">
        <v>19100</v>
      </c>
      <c r="M81" s="4"/>
      <c r="N81" s="4"/>
      <c r="O81" s="4">
        <v>229100</v>
      </c>
    </row>
    <row r="82" spans="1:15">
      <c r="A82" t="s">
        <v>17408</v>
      </c>
      <c r="B82" t="s">
        <v>2830</v>
      </c>
      <c r="C82" s="4"/>
      <c r="D82" s="4"/>
      <c r="E82" s="4"/>
      <c r="F82" s="4"/>
      <c r="G82" s="4"/>
      <c r="H82" s="4">
        <v>8000</v>
      </c>
      <c r="I82" s="4"/>
      <c r="J82" s="4">
        <v>32515</v>
      </c>
      <c r="K82" s="4">
        <v>22412</v>
      </c>
      <c r="L82" s="4"/>
      <c r="M82" s="4"/>
      <c r="N82" s="4"/>
      <c r="O82" s="4">
        <v>62927</v>
      </c>
    </row>
    <row r="83" spans="1:15">
      <c r="A83" t="s">
        <v>17433</v>
      </c>
      <c r="B83" t="s">
        <v>2830</v>
      </c>
      <c r="C83" s="4"/>
      <c r="D83" s="4"/>
      <c r="E83" s="4"/>
      <c r="F83" s="4"/>
      <c r="G83" s="4"/>
      <c r="H83" s="4">
        <v>78705</v>
      </c>
      <c r="I83" s="4"/>
      <c r="J83" s="4"/>
      <c r="K83" s="4"/>
      <c r="L83" s="4"/>
      <c r="M83" s="4"/>
      <c r="N83" s="4">
        <v>6250</v>
      </c>
      <c r="O83" s="4">
        <v>84955</v>
      </c>
    </row>
    <row r="84" spans="1:15">
      <c r="A84" t="s">
        <v>17237</v>
      </c>
      <c r="B84" t="s">
        <v>2830</v>
      </c>
      <c r="C84" s="4"/>
      <c r="D84" s="4"/>
      <c r="E84" s="4">
        <v>108600</v>
      </c>
      <c r="F84" s="4">
        <v>52500</v>
      </c>
      <c r="G84" s="4"/>
      <c r="H84" s="4"/>
      <c r="I84" s="4"/>
      <c r="J84" s="4">
        <v>52500</v>
      </c>
      <c r="K84" s="4"/>
      <c r="L84" s="4">
        <v>52500</v>
      </c>
      <c r="M84" s="4"/>
      <c r="N84" s="4"/>
      <c r="O84" s="4">
        <v>266100</v>
      </c>
    </row>
    <row r="85" spans="1:15">
      <c r="A85" t="s">
        <v>17118</v>
      </c>
      <c r="B85" t="s">
        <v>2830</v>
      </c>
      <c r="C85" s="4">
        <v>55000</v>
      </c>
      <c r="D85" s="4"/>
      <c r="E85" s="4"/>
      <c r="F85" s="4">
        <v>55000</v>
      </c>
      <c r="G85" s="4"/>
      <c r="H85" s="4"/>
      <c r="I85" s="4">
        <v>55000</v>
      </c>
      <c r="J85" s="4"/>
      <c r="K85" s="4"/>
      <c r="L85" s="4">
        <v>55000</v>
      </c>
      <c r="M85" s="4"/>
      <c r="N85" s="4"/>
      <c r="O85" s="4">
        <v>220000</v>
      </c>
    </row>
    <row r="86" spans="1:15">
      <c r="A86" t="s">
        <v>17119</v>
      </c>
      <c r="B86" t="s">
        <v>2830</v>
      </c>
      <c r="C86" s="4">
        <v>252819.21</v>
      </c>
      <c r="D86" s="4"/>
      <c r="E86" s="4"/>
      <c r="F86" s="4">
        <v>150000</v>
      </c>
      <c r="G86" s="4"/>
      <c r="H86" s="4"/>
      <c r="I86" s="4">
        <v>75000</v>
      </c>
      <c r="J86" s="4"/>
      <c r="K86" s="4">
        <v>26250</v>
      </c>
      <c r="L86" s="4">
        <v>25000</v>
      </c>
      <c r="M86" s="4"/>
      <c r="N86" s="4"/>
      <c r="O86" s="4">
        <v>529069.21</v>
      </c>
    </row>
    <row r="87" spans="1:15">
      <c r="A87" t="s">
        <v>17120</v>
      </c>
      <c r="B87" t="s">
        <v>2830</v>
      </c>
      <c r="C87" s="4">
        <v>75000</v>
      </c>
      <c r="D87" s="4"/>
      <c r="E87" s="4"/>
      <c r="F87" s="4"/>
      <c r="G87" s="4"/>
      <c r="H87" s="4"/>
      <c r="I87" s="4"/>
      <c r="J87" s="4"/>
      <c r="K87" s="4"/>
      <c r="L87" s="4">
        <v>56250</v>
      </c>
      <c r="M87" s="4"/>
      <c r="N87" s="4"/>
      <c r="O87" s="4">
        <v>131250</v>
      </c>
    </row>
    <row r="88" spans="1:15">
      <c r="A88" t="s">
        <v>6394</v>
      </c>
      <c r="B88" t="s">
        <v>2830</v>
      </c>
      <c r="C88" s="4">
        <v>22785</v>
      </c>
      <c r="D88" s="4"/>
      <c r="E88" s="4"/>
      <c r="F88" s="4">
        <v>22785</v>
      </c>
      <c r="G88" s="4"/>
      <c r="H88" s="4"/>
      <c r="I88" s="4">
        <v>22785</v>
      </c>
      <c r="J88" s="4"/>
      <c r="K88" s="4"/>
      <c r="L88" s="4">
        <v>22785</v>
      </c>
      <c r="M88" s="4"/>
      <c r="N88" s="4"/>
      <c r="O88" s="4">
        <v>91140</v>
      </c>
    </row>
    <row r="89" spans="1:15">
      <c r="A89" t="s">
        <v>6395</v>
      </c>
      <c r="B89" t="s">
        <v>2830</v>
      </c>
      <c r="C89" s="4">
        <v>43750</v>
      </c>
      <c r="D89" s="4"/>
      <c r="E89" s="4"/>
      <c r="F89" s="4">
        <v>43750</v>
      </c>
      <c r="G89" s="4"/>
      <c r="H89" s="4"/>
      <c r="I89" s="4">
        <v>43750</v>
      </c>
      <c r="J89" s="4"/>
      <c r="K89" s="4"/>
      <c r="L89" s="4">
        <v>43750</v>
      </c>
      <c r="M89" s="4"/>
      <c r="N89" s="4">
        <v>1752</v>
      </c>
      <c r="O89" s="4">
        <v>176752</v>
      </c>
    </row>
    <row r="90" spans="1:15">
      <c r="A90" t="s">
        <v>17438</v>
      </c>
      <c r="B90" t="s">
        <v>2830</v>
      </c>
      <c r="C90" s="4"/>
      <c r="D90" s="4"/>
      <c r="E90" s="4"/>
      <c r="F90" s="4"/>
      <c r="G90" s="4"/>
      <c r="H90" s="4">
        <v>29205</v>
      </c>
      <c r="I90" s="4"/>
      <c r="J90" s="4"/>
      <c r="K90" s="4"/>
      <c r="L90" s="4"/>
      <c r="M90" s="4"/>
      <c r="N90" s="4"/>
      <c r="O90" s="4">
        <v>29205</v>
      </c>
    </row>
    <row r="91" spans="1:15">
      <c r="A91" t="s">
        <v>17501</v>
      </c>
      <c r="B91" t="s">
        <v>2830</v>
      </c>
      <c r="C91" s="4"/>
      <c r="D91" s="4"/>
      <c r="E91" s="4"/>
      <c r="F91" s="4"/>
      <c r="G91" s="4"/>
      <c r="H91" s="4"/>
      <c r="I91" s="4"/>
      <c r="J91" s="4">
        <v>33380</v>
      </c>
      <c r="K91" s="4"/>
      <c r="L91" s="4"/>
      <c r="M91" s="4"/>
      <c r="N91" s="4"/>
      <c r="O91" s="4">
        <v>33380</v>
      </c>
    </row>
    <row r="92" spans="1:15">
      <c r="A92" t="s">
        <v>17177</v>
      </c>
      <c r="B92" t="s">
        <v>2830</v>
      </c>
      <c r="C92" s="4">
        <v>52417</v>
      </c>
      <c r="D92" s="4"/>
      <c r="E92" s="4"/>
      <c r="F92" s="4"/>
      <c r="G92" s="4"/>
      <c r="H92" s="4"/>
      <c r="I92" s="4"/>
      <c r="J92" s="4"/>
      <c r="K92" s="4">
        <v>17472</v>
      </c>
      <c r="L92" s="4"/>
      <c r="M92" s="4"/>
      <c r="N92" s="4">
        <v>30000</v>
      </c>
      <c r="O92" s="4">
        <v>99889</v>
      </c>
    </row>
    <row r="93" spans="1:15">
      <c r="A93" t="s">
        <v>6396</v>
      </c>
      <c r="B93" t="s">
        <v>2830</v>
      </c>
      <c r="C93" s="4">
        <v>192500</v>
      </c>
      <c r="D93" s="4"/>
      <c r="E93" s="4"/>
      <c r="F93" s="4">
        <v>192500</v>
      </c>
      <c r="G93" s="4"/>
      <c r="H93" s="4"/>
      <c r="I93" s="4">
        <v>192500</v>
      </c>
      <c r="J93" s="4"/>
      <c r="K93" s="4"/>
      <c r="L93" s="4">
        <v>192500</v>
      </c>
      <c r="M93" s="4"/>
      <c r="N93" s="4"/>
      <c r="O93" s="4">
        <v>770000</v>
      </c>
    </row>
    <row r="94" spans="1:15">
      <c r="A94" t="s">
        <v>17121</v>
      </c>
      <c r="B94" t="s">
        <v>2830</v>
      </c>
      <c r="C94" s="4">
        <v>27500</v>
      </c>
      <c r="D94" s="4"/>
      <c r="E94" s="4"/>
      <c r="F94" s="4">
        <v>27500</v>
      </c>
      <c r="G94" s="4"/>
      <c r="H94" s="4"/>
      <c r="I94" s="4">
        <v>27500</v>
      </c>
      <c r="J94" s="4">
        <v>4750</v>
      </c>
      <c r="K94" s="4">
        <v>11750</v>
      </c>
      <c r="L94" s="4">
        <v>27500</v>
      </c>
      <c r="M94" s="4"/>
      <c r="N94" s="4"/>
      <c r="O94" s="4">
        <v>126500</v>
      </c>
    </row>
    <row r="95" spans="1:15">
      <c r="A95" t="s">
        <v>6397</v>
      </c>
      <c r="B95" t="s">
        <v>2830</v>
      </c>
      <c r="C95" s="4">
        <v>158000</v>
      </c>
      <c r="D95" s="4">
        <v>3750</v>
      </c>
      <c r="E95" s="4"/>
      <c r="F95" s="4">
        <v>159922</v>
      </c>
      <c r="G95" s="4"/>
      <c r="H95" s="4">
        <v>532.17999999999995</v>
      </c>
      <c r="I95" s="4">
        <v>158000</v>
      </c>
      <c r="J95" s="4"/>
      <c r="K95" s="4"/>
      <c r="L95" s="4">
        <v>158000</v>
      </c>
      <c r="M95" s="4"/>
      <c r="N95" s="4"/>
      <c r="O95" s="4">
        <v>638204.17999999993</v>
      </c>
    </row>
    <row r="96" spans="1:15">
      <c r="A96" t="s">
        <v>17355</v>
      </c>
      <c r="B96" t="s">
        <v>2830</v>
      </c>
      <c r="C96" s="4"/>
      <c r="D96" s="4"/>
      <c r="E96" s="4"/>
      <c r="F96" s="4"/>
      <c r="G96" s="4">
        <v>24750</v>
      </c>
      <c r="H96" s="4"/>
      <c r="I96" s="4"/>
      <c r="J96" s="4"/>
      <c r="K96" s="4"/>
      <c r="L96" s="4"/>
      <c r="M96" s="4">
        <v>2750</v>
      </c>
      <c r="N96" s="4"/>
      <c r="O96" s="4">
        <v>27500</v>
      </c>
    </row>
    <row r="97" spans="1:15">
      <c r="A97" t="s">
        <v>6398</v>
      </c>
      <c r="B97" t="s">
        <v>2830</v>
      </c>
      <c r="C97" s="4">
        <v>22500</v>
      </c>
      <c r="D97" s="4"/>
      <c r="E97" s="4">
        <v>1250</v>
      </c>
      <c r="F97" s="4">
        <v>22500</v>
      </c>
      <c r="G97" s="4"/>
      <c r="H97" s="4"/>
      <c r="I97" s="4">
        <v>22500</v>
      </c>
      <c r="J97" s="4"/>
      <c r="K97" s="4"/>
      <c r="L97" s="4">
        <v>22500</v>
      </c>
      <c r="M97" s="4"/>
      <c r="N97" s="4"/>
      <c r="O97" s="4">
        <v>91250</v>
      </c>
    </row>
    <row r="98" spans="1:15">
      <c r="A98" t="s">
        <v>6957</v>
      </c>
      <c r="B98" t="s">
        <v>2830</v>
      </c>
      <c r="C98" s="4"/>
      <c r="D98" s="4"/>
      <c r="E98" s="4"/>
      <c r="F98" s="4"/>
      <c r="G98" s="4"/>
      <c r="H98" s="4"/>
      <c r="I98" s="4">
        <v>10050</v>
      </c>
      <c r="J98" s="4"/>
      <c r="K98" s="4"/>
      <c r="L98" s="4"/>
      <c r="M98" s="4"/>
      <c r="N98" s="4">
        <v>18000</v>
      </c>
      <c r="O98" s="4">
        <v>28050</v>
      </c>
    </row>
    <row r="99" spans="1:15">
      <c r="A99" t="s">
        <v>17236</v>
      </c>
      <c r="B99" t="s">
        <v>2830</v>
      </c>
      <c r="C99" s="4"/>
      <c r="D99" s="4">
        <v>37500</v>
      </c>
      <c r="E99" s="4"/>
      <c r="F99" s="4"/>
      <c r="G99" s="4"/>
      <c r="H99" s="4">
        <v>12500</v>
      </c>
      <c r="I99" s="4"/>
      <c r="J99" s="4"/>
      <c r="K99" s="4">
        <v>37500</v>
      </c>
      <c r="L99" s="4"/>
      <c r="M99" s="4">
        <v>22500</v>
      </c>
      <c r="N99" s="4">
        <v>4000</v>
      </c>
      <c r="O99" s="4">
        <v>114000</v>
      </c>
    </row>
    <row r="100" spans="1:15">
      <c r="A100" t="s">
        <v>6399</v>
      </c>
      <c r="B100" t="s">
        <v>2830</v>
      </c>
      <c r="C100" s="4">
        <v>37500</v>
      </c>
      <c r="D100" s="4"/>
      <c r="E100" s="4"/>
      <c r="F100" s="4">
        <v>37500</v>
      </c>
      <c r="G100" s="4"/>
      <c r="H100" s="4"/>
      <c r="I100" s="4">
        <v>47500</v>
      </c>
      <c r="J100" s="4"/>
      <c r="K100" s="4"/>
      <c r="L100" s="4">
        <v>37500</v>
      </c>
      <c r="M100" s="4"/>
      <c r="N100" s="4"/>
      <c r="O100" s="4">
        <v>160000</v>
      </c>
    </row>
    <row r="101" spans="1:15">
      <c r="A101" t="s">
        <v>6400</v>
      </c>
      <c r="B101" t="s">
        <v>2830</v>
      </c>
      <c r="C101" s="4">
        <v>36750</v>
      </c>
      <c r="D101" s="4"/>
      <c r="E101" s="4"/>
      <c r="F101" s="4">
        <v>36750</v>
      </c>
      <c r="G101" s="4"/>
      <c r="H101" s="4"/>
      <c r="I101" s="4">
        <v>36750</v>
      </c>
      <c r="J101" s="4"/>
      <c r="K101" s="4"/>
      <c r="L101" s="4">
        <v>36750</v>
      </c>
      <c r="M101" s="4"/>
      <c r="N101" s="4"/>
      <c r="O101" s="4">
        <v>147000</v>
      </c>
    </row>
    <row r="102" spans="1:15">
      <c r="A102" t="s">
        <v>6401</v>
      </c>
      <c r="B102" t="s">
        <v>2830</v>
      </c>
      <c r="C102" s="4">
        <v>65000</v>
      </c>
      <c r="D102" s="4"/>
      <c r="E102" s="4"/>
      <c r="F102" s="4">
        <v>44000</v>
      </c>
      <c r="G102" s="4"/>
      <c r="H102" s="4"/>
      <c r="I102" s="4">
        <v>36000</v>
      </c>
      <c r="J102" s="4"/>
      <c r="K102" s="4"/>
      <c r="L102" s="4">
        <v>15000</v>
      </c>
      <c r="M102" s="4"/>
      <c r="N102" s="4"/>
      <c r="O102" s="4">
        <v>160000</v>
      </c>
    </row>
    <row r="103" spans="1:15">
      <c r="A103" t="s">
        <v>6927</v>
      </c>
      <c r="B103" t="s">
        <v>2830</v>
      </c>
      <c r="C103" s="4"/>
      <c r="D103" s="4"/>
      <c r="E103" s="4">
        <v>3224</v>
      </c>
      <c r="F103" s="4"/>
      <c r="G103" s="4">
        <v>2775</v>
      </c>
      <c r="H103" s="4">
        <v>40000</v>
      </c>
      <c r="I103" s="4"/>
      <c r="J103" s="4"/>
      <c r="K103" s="4"/>
      <c r="L103" s="4"/>
      <c r="M103" s="4"/>
      <c r="N103" s="4"/>
      <c r="O103" s="4">
        <v>45999</v>
      </c>
    </row>
    <row r="104" spans="1:15">
      <c r="A104" t="s">
        <v>6363</v>
      </c>
      <c r="B104" t="s">
        <v>2830</v>
      </c>
      <c r="C104" s="4">
        <v>41583</v>
      </c>
      <c r="D104" s="4"/>
      <c r="E104" s="4"/>
      <c r="F104" s="4">
        <v>41583</v>
      </c>
      <c r="G104" s="4"/>
      <c r="H104" s="4"/>
      <c r="I104" s="4">
        <v>41583</v>
      </c>
      <c r="J104" s="4"/>
      <c r="K104" s="4"/>
      <c r="L104" s="4">
        <v>41583</v>
      </c>
      <c r="M104" s="4"/>
      <c r="N104" s="4">
        <v>50000</v>
      </c>
      <c r="O104" s="4">
        <v>216332</v>
      </c>
    </row>
    <row r="105" spans="1:15">
      <c r="A105" t="s">
        <v>17122</v>
      </c>
      <c r="B105" t="s">
        <v>2830</v>
      </c>
      <c r="C105" s="4">
        <v>31635.82</v>
      </c>
      <c r="D105" s="4"/>
      <c r="E105" s="4">
        <v>13813.03</v>
      </c>
      <c r="F105" s="4">
        <v>25350</v>
      </c>
      <c r="G105" s="4">
        <v>24545.9</v>
      </c>
      <c r="H105" s="4">
        <v>8273.76</v>
      </c>
      <c r="I105" s="4">
        <v>25351</v>
      </c>
      <c r="J105" s="4">
        <v>2286.91</v>
      </c>
      <c r="K105" s="4"/>
      <c r="L105" s="4">
        <v>25351</v>
      </c>
      <c r="M105" s="4"/>
      <c r="N105" s="4"/>
      <c r="O105" s="4">
        <v>156607.41999999998</v>
      </c>
    </row>
    <row r="106" spans="1:15">
      <c r="A106" t="s">
        <v>17667</v>
      </c>
      <c r="B106" t="s">
        <v>2830</v>
      </c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>
        <v>30600</v>
      </c>
      <c r="O106" s="4">
        <v>30600</v>
      </c>
    </row>
    <row r="107" spans="1:15">
      <c r="A107" t="s">
        <v>17383</v>
      </c>
      <c r="B107" t="s">
        <v>2830</v>
      </c>
      <c r="C107" s="4"/>
      <c r="D107" s="4"/>
      <c r="E107" s="4"/>
      <c r="F107" s="4"/>
      <c r="G107" s="4">
        <v>48267</v>
      </c>
      <c r="H107" s="4"/>
      <c r="I107" s="4"/>
      <c r="J107" s="4"/>
      <c r="K107" s="4"/>
      <c r="L107" s="4"/>
      <c r="M107" s="4"/>
      <c r="N107" s="4"/>
      <c r="O107" s="4">
        <v>48267</v>
      </c>
    </row>
    <row r="108" spans="1:15">
      <c r="A108" t="s">
        <v>17268</v>
      </c>
      <c r="B108" t="s">
        <v>2830</v>
      </c>
      <c r="C108" s="4"/>
      <c r="D108" s="4"/>
      <c r="E108" s="4">
        <v>55000</v>
      </c>
      <c r="F108" s="4">
        <v>50000</v>
      </c>
      <c r="G108" s="4"/>
      <c r="H108" s="4"/>
      <c r="I108" s="4">
        <v>50000</v>
      </c>
      <c r="J108" s="4">
        <v>1875</v>
      </c>
      <c r="K108" s="4"/>
      <c r="L108" s="4">
        <v>50000</v>
      </c>
      <c r="M108" s="4">
        <v>4909</v>
      </c>
      <c r="N108" s="4"/>
      <c r="O108" s="4">
        <v>211784</v>
      </c>
    </row>
    <row r="109" spans="1:15">
      <c r="A109" t="s">
        <v>6402</v>
      </c>
      <c r="B109" t="s">
        <v>2830</v>
      </c>
      <c r="C109" s="4">
        <v>79000</v>
      </c>
      <c r="D109" s="4"/>
      <c r="E109" s="4"/>
      <c r="F109" s="4">
        <v>115000</v>
      </c>
      <c r="G109" s="4"/>
      <c r="H109" s="4"/>
      <c r="I109" s="4">
        <v>20000</v>
      </c>
      <c r="J109" s="4"/>
      <c r="K109" s="4"/>
      <c r="L109" s="4">
        <v>6000</v>
      </c>
      <c r="M109" s="4"/>
      <c r="N109" s="4"/>
      <c r="O109" s="4">
        <v>220000</v>
      </c>
    </row>
    <row r="110" spans="1:15">
      <c r="A110" t="s">
        <v>6289</v>
      </c>
      <c r="B110" t="s">
        <v>2830</v>
      </c>
      <c r="C110" s="4">
        <v>33333</v>
      </c>
      <c r="D110" s="4">
        <v>56444</v>
      </c>
      <c r="E110" s="4"/>
      <c r="F110" s="4">
        <v>33333</v>
      </c>
      <c r="G110" s="4"/>
      <c r="H110" s="4"/>
      <c r="I110" s="4">
        <v>38683</v>
      </c>
      <c r="J110" s="4">
        <v>9981</v>
      </c>
      <c r="K110" s="4"/>
      <c r="L110" s="4">
        <v>33333</v>
      </c>
      <c r="M110" s="4">
        <v>10020</v>
      </c>
      <c r="N110" s="4"/>
      <c r="O110" s="4">
        <v>215127</v>
      </c>
    </row>
    <row r="111" spans="1:15">
      <c r="A111" t="s">
        <v>17427</v>
      </c>
      <c r="B111" t="s">
        <v>2830</v>
      </c>
      <c r="C111" s="4"/>
      <c r="D111" s="4"/>
      <c r="E111" s="4"/>
      <c r="F111" s="4"/>
      <c r="G111" s="4"/>
      <c r="H111" s="4">
        <v>18750</v>
      </c>
      <c r="I111" s="4"/>
      <c r="J111" s="4"/>
      <c r="K111" s="4"/>
      <c r="L111" s="4">
        <v>60000</v>
      </c>
      <c r="M111" s="4"/>
      <c r="N111" s="4"/>
      <c r="O111" s="4">
        <v>78750</v>
      </c>
    </row>
    <row r="112" spans="1:15">
      <c r="A112" t="s">
        <v>6403</v>
      </c>
      <c r="B112" t="s">
        <v>2830</v>
      </c>
      <c r="C112" s="4">
        <v>45833</v>
      </c>
      <c r="D112" s="4"/>
      <c r="E112" s="4"/>
      <c r="F112" s="4">
        <v>45833</v>
      </c>
      <c r="G112" s="4"/>
      <c r="H112" s="4"/>
      <c r="I112" s="4">
        <v>45833</v>
      </c>
      <c r="J112" s="4"/>
      <c r="K112" s="4"/>
      <c r="L112" s="4">
        <v>45834</v>
      </c>
      <c r="M112" s="4"/>
      <c r="N112" s="4"/>
      <c r="O112" s="4">
        <v>183333</v>
      </c>
    </row>
    <row r="113" spans="1:15">
      <c r="A113" t="s">
        <v>6404</v>
      </c>
      <c r="B113" t="s">
        <v>2830</v>
      </c>
      <c r="C113" s="4">
        <v>25000</v>
      </c>
      <c r="D113" s="4"/>
      <c r="E113" s="4"/>
      <c r="F113" s="4">
        <v>25000</v>
      </c>
      <c r="G113" s="4"/>
      <c r="H113" s="4"/>
      <c r="I113" s="4">
        <v>25000</v>
      </c>
      <c r="J113" s="4"/>
      <c r="K113" s="4"/>
      <c r="L113" s="4">
        <v>25000</v>
      </c>
      <c r="M113" s="4"/>
      <c r="N113" s="4"/>
      <c r="O113" s="4">
        <v>100000</v>
      </c>
    </row>
    <row r="114" spans="1:15">
      <c r="A114" t="s">
        <v>6405</v>
      </c>
      <c r="B114" t="s">
        <v>2830</v>
      </c>
      <c r="C114" s="4">
        <v>100000</v>
      </c>
      <c r="D114" s="4"/>
      <c r="E114" s="4"/>
      <c r="F114" s="4">
        <v>100000</v>
      </c>
      <c r="G114" s="4"/>
      <c r="H114" s="4"/>
      <c r="I114" s="4">
        <v>75000</v>
      </c>
      <c r="J114" s="4"/>
      <c r="K114" s="4"/>
      <c r="L114" s="4">
        <v>58000</v>
      </c>
      <c r="M114" s="4"/>
      <c r="N114" s="4"/>
      <c r="O114" s="4">
        <v>333000</v>
      </c>
    </row>
    <row r="115" spans="1:15">
      <c r="A115" t="s">
        <v>6406</v>
      </c>
      <c r="B115" t="s">
        <v>2830</v>
      </c>
      <c r="C115" s="4">
        <v>97000</v>
      </c>
      <c r="D115" s="4"/>
      <c r="E115" s="4"/>
      <c r="F115" s="4">
        <v>25000</v>
      </c>
      <c r="G115" s="4"/>
      <c r="H115" s="4"/>
      <c r="I115" s="4">
        <v>39760</v>
      </c>
      <c r="J115" s="4"/>
      <c r="K115" s="4"/>
      <c r="L115" s="4">
        <v>25000</v>
      </c>
      <c r="M115" s="4"/>
      <c r="N115" s="4"/>
      <c r="O115" s="4">
        <v>186760</v>
      </c>
    </row>
    <row r="116" spans="1:15">
      <c r="A116" t="s">
        <v>17123</v>
      </c>
      <c r="B116" t="s">
        <v>2830</v>
      </c>
      <c r="C116" s="4">
        <v>91250</v>
      </c>
      <c r="D116" s="4"/>
      <c r="E116" s="4"/>
      <c r="F116" s="4">
        <v>91250</v>
      </c>
      <c r="G116" s="4"/>
      <c r="H116" s="4"/>
      <c r="I116" s="4">
        <v>91250</v>
      </c>
      <c r="J116" s="4"/>
      <c r="K116" s="4"/>
      <c r="L116" s="4">
        <v>91250</v>
      </c>
      <c r="M116" s="4"/>
      <c r="N116" s="4"/>
      <c r="O116" s="4">
        <v>365000</v>
      </c>
    </row>
    <row r="117" spans="1:15">
      <c r="A117" t="s">
        <v>17124</v>
      </c>
      <c r="B117" t="s">
        <v>2830</v>
      </c>
      <c r="C117" s="4">
        <v>25000</v>
      </c>
      <c r="D117" s="4"/>
      <c r="E117" s="4"/>
      <c r="F117" s="4">
        <v>31250</v>
      </c>
      <c r="G117" s="4">
        <v>990</v>
      </c>
      <c r="H117" s="4"/>
      <c r="I117" s="4">
        <v>25000</v>
      </c>
      <c r="J117" s="4"/>
      <c r="K117" s="4"/>
      <c r="L117" s="4">
        <v>25000</v>
      </c>
      <c r="M117" s="4"/>
      <c r="N117" s="4"/>
      <c r="O117" s="4">
        <v>107240</v>
      </c>
    </row>
    <row r="118" spans="1:15">
      <c r="A118" t="s">
        <v>16848</v>
      </c>
      <c r="B118" t="s">
        <v>2830</v>
      </c>
      <c r="C118" s="4"/>
      <c r="D118" s="4"/>
      <c r="E118" s="4"/>
      <c r="F118" s="4">
        <v>57328</v>
      </c>
      <c r="G118" s="4"/>
      <c r="H118" s="4"/>
      <c r="I118" s="4">
        <v>28664</v>
      </c>
      <c r="J118" s="4"/>
      <c r="K118" s="4"/>
      <c r="L118" s="4">
        <v>28664</v>
      </c>
      <c r="M118" s="4"/>
      <c r="N118" s="4"/>
      <c r="O118" s="4">
        <v>114656</v>
      </c>
    </row>
    <row r="119" spans="1:15">
      <c r="A119" t="s">
        <v>17487</v>
      </c>
      <c r="B119" t="s">
        <v>2830</v>
      </c>
      <c r="C119" s="4"/>
      <c r="D119" s="4"/>
      <c r="E119" s="4"/>
      <c r="F119" s="4"/>
      <c r="G119" s="4"/>
      <c r="H119" s="4"/>
      <c r="I119" s="4">
        <v>28999</v>
      </c>
      <c r="J119" s="4"/>
      <c r="K119" s="4"/>
      <c r="L119" s="4"/>
      <c r="M119" s="4">
        <v>3125</v>
      </c>
      <c r="N119" s="4"/>
      <c r="O119" s="4">
        <v>32124</v>
      </c>
    </row>
    <row r="120" spans="1:15">
      <c r="A120" t="s">
        <v>17319</v>
      </c>
      <c r="B120" t="s">
        <v>2830</v>
      </c>
      <c r="C120" s="4"/>
      <c r="D120" s="4"/>
      <c r="E120" s="4"/>
      <c r="F120" s="4">
        <v>60000</v>
      </c>
      <c r="G120" s="4"/>
      <c r="H120" s="4"/>
      <c r="I120" s="4"/>
      <c r="J120" s="4"/>
      <c r="K120" s="4"/>
      <c r="L120" s="4"/>
      <c r="M120" s="4">
        <v>52500</v>
      </c>
      <c r="N120" s="4"/>
      <c r="O120" s="4">
        <v>112500</v>
      </c>
    </row>
    <row r="121" spans="1:15">
      <c r="A121" t="s">
        <v>6906</v>
      </c>
      <c r="B121" t="s">
        <v>2830</v>
      </c>
      <c r="C121" s="4"/>
      <c r="D121" s="4"/>
      <c r="E121" s="4">
        <v>8398</v>
      </c>
      <c r="F121" s="4"/>
      <c r="G121" s="4"/>
      <c r="H121" s="4"/>
      <c r="I121" s="4"/>
      <c r="J121" s="4"/>
      <c r="K121" s="4"/>
      <c r="L121" s="4">
        <v>5599</v>
      </c>
      <c r="M121" s="4"/>
      <c r="N121" s="4">
        <v>30000</v>
      </c>
      <c r="O121" s="4">
        <v>43997</v>
      </c>
    </row>
    <row r="122" spans="1:15">
      <c r="A122" t="s">
        <v>17704</v>
      </c>
      <c r="B122" t="s">
        <v>2830</v>
      </c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>
        <v>39000</v>
      </c>
      <c r="O122" s="4">
        <v>39000</v>
      </c>
    </row>
    <row r="123" spans="1:15">
      <c r="A123" t="s">
        <v>17448</v>
      </c>
      <c r="B123" t="s">
        <v>2830</v>
      </c>
      <c r="C123" s="4"/>
      <c r="D123" s="4"/>
      <c r="E123" s="4"/>
      <c r="F123" s="4"/>
      <c r="G123" s="4"/>
      <c r="H123" s="4">
        <v>37500</v>
      </c>
      <c r="I123" s="4"/>
      <c r="J123" s="4"/>
      <c r="K123" s="4"/>
      <c r="L123" s="4"/>
      <c r="M123" s="4"/>
      <c r="N123" s="4"/>
      <c r="O123" s="4">
        <v>37500</v>
      </c>
    </row>
    <row r="124" spans="1:15">
      <c r="A124" t="s">
        <v>17378</v>
      </c>
      <c r="B124" t="s">
        <v>2830</v>
      </c>
      <c r="C124" s="4"/>
      <c r="D124" s="4"/>
      <c r="E124" s="4"/>
      <c r="F124" s="4"/>
      <c r="G124" s="4">
        <v>26372</v>
      </c>
      <c r="H124" s="4"/>
      <c r="I124" s="4"/>
      <c r="J124" s="4"/>
      <c r="K124" s="4"/>
      <c r="L124" s="4"/>
      <c r="M124" s="4"/>
      <c r="N124" s="4"/>
      <c r="O124" s="4">
        <v>26372</v>
      </c>
    </row>
    <row r="125" spans="1:15">
      <c r="A125" t="s">
        <v>17179</v>
      </c>
      <c r="B125" t="s">
        <v>2830</v>
      </c>
      <c r="C125" s="4">
        <v>26250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>
        <v>8750</v>
      </c>
      <c r="O125" s="4">
        <v>35000</v>
      </c>
    </row>
    <row r="126" spans="1:15">
      <c r="A126" t="s">
        <v>17626</v>
      </c>
      <c r="B126" t="s">
        <v>2830</v>
      </c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>
        <v>45000</v>
      </c>
      <c r="N126" s="4"/>
      <c r="O126" s="4">
        <v>45000</v>
      </c>
    </row>
    <row r="127" spans="1:15">
      <c r="A127" t="s">
        <v>17360</v>
      </c>
      <c r="B127" t="s">
        <v>2830</v>
      </c>
      <c r="C127" s="4"/>
      <c r="D127" s="4"/>
      <c r="E127" s="4"/>
      <c r="F127" s="4"/>
      <c r="G127" s="4">
        <v>25738</v>
      </c>
      <c r="H127" s="4"/>
      <c r="I127" s="4"/>
      <c r="J127" s="4"/>
      <c r="K127" s="4"/>
      <c r="L127" s="4"/>
      <c r="M127" s="4"/>
      <c r="N127" s="4"/>
      <c r="O127" s="4">
        <v>25738</v>
      </c>
    </row>
    <row r="128" spans="1:15">
      <c r="A128" t="s">
        <v>6921</v>
      </c>
      <c r="B128" t="s">
        <v>2830</v>
      </c>
      <c r="C128" s="4"/>
      <c r="D128" s="4"/>
      <c r="E128" s="4">
        <v>12500</v>
      </c>
      <c r="F128" s="4"/>
      <c r="G128" s="4"/>
      <c r="H128" s="4"/>
      <c r="I128" s="4"/>
      <c r="J128" s="4"/>
      <c r="K128" s="4"/>
      <c r="L128" s="4"/>
      <c r="M128" s="4"/>
      <c r="N128" s="4">
        <v>19680</v>
      </c>
      <c r="O128" s="4">
        <v>32180</v>
      </c>
    </row>
    <row r="129" spans="1:15">
      <c r="A129" t="s">
        <v>17665</v>
      </c>
      <c r="B129" t="s">
        <v>2830</v>
      </c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>
        <v>37356</v>
      </c>
      <c r="O129" s="4">
        <v>37356</v>
      </c>
    </row>
    <row r="130" spans="1:15">
      <c r="A130" t="s">
        <v>17212</v>
      </c>
      <c r="B130" t="s">
        <v>2830</v>
      </c>
      <c r="C130" s="4"/>
      <c r="D130" s="4">
        <v>73943</v>
      </c>
      <c r="E130" s="4"/>
      <c r="F130" s="4"/>
      <c r="G130" s="4"/>
      <c r="H130" s="4"/>
      <c r="I130" s="4">
        <v>2000</v>
      </c>
      <c r="J130" s="4"/>
      <c r="K130" s="4"/>
      <c r="L130" s="4"/>
      <c r="M130" s="4"/>
      <c r="N130" s="4"/>
      <c r="O130" s="4">
        <v>75943</v>
      </c>
    </row>
    <row r="131" spans="1:15">
      <c r="A131" t="s">
        <v>17578</v>
      </c>
      <c r="B131" t="s">
        <v>2830</v>
      </c>
      <c r="C131" s="4"/>
      <c r="D131" s="4"/>
      <c r="E131" s="4"/>
      <c r="F131" s="4"/>
      <c r="G131" s="4"/>
      <c r="H131" s="4"/>
      <c r="I131" s="4"/>
      <c r="J131" s="4"/>
      <c r="K131" s="4">
        <v>33673</v>
      </c>
      <c r="L131" s="4"/>
      <c r="M131" s="4"/>
      <c r="N131" s="4"/>
      <c r="O131" s="4">
        <v>33673</v>
      </c>
    </row>
    <row r="132" spans="1:15">
      <c r="A132" t="s">
        <v>17125</v>
      </c>
      <c r="B132" t="s">
        <v>2830</v>
      </c>
      <c r="C132" s="4">
        <v>25000</v>
      </c>
      <c r="D132" s="4"/>
      <c r="E132" s="4"/>
      <c r="F132" s="4">
        <v>25000</v>
      </c>
      <c r="G132" s="4"/>
      <c r="H132" s="4"/>
      <c r="I132" s="4">
        <v>35000</v>
      </c>
      <c r="J132" s="4"/>
      <c r="K132" s="4"/>
      <c r="L132" s="4">
        <v>15000</v>
      </c>
      <c r="M132" s="4"/>
      <c r="N132" s="4"/>
      <c r="O132" s="4">
        <v>100000</v>
      </c>
    </row>
    <row r="133" spans="1:15">
      <c r="A133" t="s">
        <v>17126</v>
      </c>
      <c r="B133" t="s">
        <v>2830</v>
      </c>
      <c r="C133" s="4">
        <v>35625</v>
      </c>
      <c r="D133" s="4"/>
      <c r="E133" s="4"/>
      <c r="F133" s="4">
        <v>35625</v>
      </c>
      <c r="G133" s="4"/>
      <c r="H133" s="4"/>
      <c r="I133" s="4">
        <v>35625</v>
      </c>
      <c r="J133" s="4"/>
      <c r="K133" s="4"/>
      <c r="L133" s="4">
        <v>35625</v>
      </c>
      <c r="M133" s="4"/>
      <c r="N133" s="4"/>
      <c r="O133" s="4">
        <v>142500</v>
      </c>
    </row>
    <row r="134" spans="1:15">
      <c r="A134" t="s">
        <v>17328</v>
      </c>
      <c r="B134" t="s">
        <v>2830</v>
      </c>
      <c r="C134" s="4"/>
      <c r="D134" s="4"/>
      <c r="E134" s="4"/>
      <c r="F134" s="4">
        <v>45000</v>
      </c>
      <c r="G134" s="4"/>
      <c r="H134" s="4"/>
      <c r="I134" s="4"/>
      <c r="J134" s="4"/>
      <c r="K134" s="4"/>
      <c r="L134" s="4"/>
      <c r="M134" s="4"/>
      <c r="N134" s="4"/>
      <c r="O134" s="4">
        <v>45000</v>
      </c>
    </row>
    <row r="135" spans="1:15">
      <c r="A135" t="s">
        <v>17260</v>
      </c>
      <c r="B135" t="s">
        <v>2830</v>
      </c>
      <c r="C135" s="4"/>
      <c r="D135" s="4"/>
      <c r="E135" s="4">
        <v>36723</v>
      </c>
      <c r="F135" s="4"/>
      <c r="G135" s="4">
        <v>3750</v>
      </c>
      <c r="H135" s="4"/>
      <c r="I135" s="4"/>
      <c r="J135" s="4"/>
      <c r="K135" s="4"/>
      <c r="L135" s="4"/>
      <c r="M135" s="4">
        <v>74844</v>
      </c>
      <c r="N135" s="4"/>
      <c r="O135" s="4">
        <v>115317</v>
      </c>
    </row>
    <row r="136" spans="1:15">
      <c r="A136" t="s">
        <v>6407</v>
      </c>
      <c r="B136" t="s">
        <v>2830</v>
      </c>
      <c r="C136" s="4">
        <v>103000</v>
      </c>
      <c r="D136" s="4"/>
      <c r="E136" s="4"/>
      <c r="F136" s="4">
        <v>102000</v>
      </c>
      <c r="G136" s="4"/>
      <c r="H136" s="4"/>
      <c r="I136" s="4">
        <v>102000</v>
      </c>
      <c r="J136" s="4"/>
      <c r="K136" s="4"/>
      <c r="L136" s="4">
        <v>102000</v>
      </c>
      <c r="M136" s="4"/>
      <c r="N136" s="4"/>
      <c r="O136" s="4">
        <v>409000</v>
      </c>
    </row>
    <row r="137" spans="1:15">
      <c r="A137" t="s">
        <v>6916</v>
      </c>
      <c r="B137" t="s">
        <v>2830</v>
      </c>
      <c r="C137" s="4"/>
      <c r="D137" s="4">
        <v>52500</v>
      </c>
      <c r="E137" s="4"/>
      <c r="F137" s="4"/>
      <c r="G137" s="4"/>
      <c r="H137" s="4">
        <v>2000</v>
      </c>
      <c r="I137" s="4"/>
      <c r="J137" s="4"/>
      <c r="K137" s="4"/>
      <c r="L137" s="4"/>
      <c r="M137" s="4"/>
      <c r="N137" s="4"/>
      <c r="O137" s="4">
        <v>54500</v>
      </c>
    </row>
    <row r="138" spans="1:15">
      <c r="A138" t="s">
        <v>17375</v>
      </c>
      <c r="B138" t="s">
        <v>2830</v>
      </c>
      <c r="C138" s="4"/>
      <c r="D138" s="4"/>
      <c r="E138" s="4"/>
      <c r="F138" s="4"/>
      <c r="G138" s="4">
        <v>55500</v>
      </c>
      <c r="H138" s="4"/>
      <c r="I138" s="4"/>
      <c r="J138" s="4"/>
      <c r="K138" s="4"/>
      <c r="L138" s="4"/>
      <c r="M138" s="4"/>
      <c r="N138" s="4"/>
      <c r="O138" s="4">
        <v>55500</v>
      </c>
    </row>
    <row r="139" spans="1:15">
      <c r="A139" t="s">
        <v>17347</v>
      </c>
      <c r="B139" t="s">
        <v>2830</v>
      </c>
      <c r="C139" s="4"/>
      <c r="D139" s="4"/>
      <c r="E139" s="4"/>
      <c r="F139" s="4">
        <v>58125</v>
      </c>
      <c r="G139" s="4"/>
      <c r="H139" s="4"/>
      <c r="I139" s="4"/>
      <c r="J139" s="4"/>
      <c r="K139" s="4">
        <v>11625</v>
      </c>
      <c r="L139" s="4"/>
      <c r="M139" s="4"/>
      <c r="N139" s="4"/>
      <c r="O139" s="4">
        <v>69750</v>
      </c>
    </row>
    <row r="140" spans="1:15">
      <c r="A140" t="s">
        <v>17250</v>
      </c>
      <c r="B140" t="s">
        <v>2830</v>
      </c>
      <c r="C140" s="4"/>
      <c r="D140" s="4"/>
      <c r="E140" s="4">
        <v>30000</v>
      </c>
      <c r="F140" s="4"/>
      <c r="G140" s="4"/>
      <c r="H140" s="4"/>
      <c r="I140" s="4"/>
      <c r="J140" s="4"/>
      <c r="K140" s="4">
        <v>10000</v>
      </c>
      <c r="L140" s="4"/>
      <c r="M140" s="4"/>
      <c r="N140" s="4"/>
      <c r="O140" s="4">
        <v>40000</v>
      </c>
    </row>
    <row r="141" spans="1:15">
      <c r="A141" t="s">
        <v>17535</v>
      </c>
      <c r="B141" t="s">
        <v>2830</v>
      </c>
      <c r="C141" s="4"/>
      <c r="D141" s="4"/>
      <c r="E141" s="4"/>
      <c r="F141" s="4"/>
      <c r="G141" s="4"/>
      <c r="H141" s="4"/>
      <c r="I141" s="4"/>
      <c r="J141" s="4">
        <v>32500</v>
      </c>
      <c r="K141" s="4"/>
      <c r="L141" s="4"/>
      <c r="M141" s="4"/>
      <c r="N141" s="4"/>
      <c r="O141" s="4">
        <v>32500</v>
      </c>
    </row>
    <row r="142" spans="1:15">
      <c r="A142" t="s">
        <v>17300</v>
      </c>
      <c r="B142" t="s">
        <v>2830</v>
      </c>
      <c r="C142" s="4"/>
      <c r="D142" s="4"/>
      <c r="E142" s="4"/>
      <c r="F142" s="4">
        <v>26250</v>
      </c>
      <c r="G142" s="4"/>
      <c r="H142" s="4"/>
      <c r="I142" s="4"/>
      <c r="J142" s="4"/>
      <c r="K142" s="4"/>
      <c r="L142" s="4"/>
      <c r="M142" s="4"/>
      <c r="N142" s="4"/>
      <c r="O142" s="4">
        <v>26250</v>
      </c>
    </row>
    <row r="143" spans="1:15">
      <c r="A143" t="s">
        <v>6408</v>
      </c>
      <c r="B143" t="s">
        <v>2830</v>
      </c>
      <c r="C143" s="4">
        <v>51250</v>
      </c>
      <c r="D143" s="4"/>
      <c r="E143" s="4"/>
      <c r="F143" s="4">
        <v>51250</v>
      </c>
      <c r="G143" s="4"/>
      <c r="H143" s="4"/>
      <c r="I143" s="4">
        <v>51250</v>
      </c>
      <c r="J143" s="4"/>
      <c r="K143" s="4"/>
      <c r="L143" s="4">
        <v>51250</v>
      </c>
      <c r="M143" s="4"/>
      <c r="N143" s="4"/>
      <c r="O143" s="4">
        <v>205000</v>
      </c>
    </row>
    <row r="144" spans="1:15">
      <c r="A144" t="s">
        <v>6409</v>
      </c>
      <c r="B144" t="s">
        <v>2830</v>
      </c>
      <c r="C144" s="4">
        <v>29083</v>
      </c>
      <c r="D144" s="4"/>
      <c r="E144" s="4"/>
      <c r="F144" s="4">
        <v>29083</v>
      </c>
      <c r="G144" s="4"/>
      <c r="H144" s="4"/>
      <c r="I144" s="4">
        <v>46983</v>
      </c>
      <c r="J144" s="4"/>
      <c r="K144" s="4"/>
      <c r="L144" s="4">
        <v>29084</v>
      </c>
      <c r="M144" s="4"/>
      <c r="N144" s="4">
        <v>4475</v>
      </c>
      <c r="O144" s="4">
        <v>138708</v>
      </c>
    </row>
    <row r="145" spans="1:15">
      <c r="A145" t="s">
        <v>17192</v>
      </c>
      <c r="B145" t="s">
        <v>2830</v>
      </c>
      <c r="C145" s="4"/>
      <c r="D145" s="4">
        <v>60000</v>
      </c>
      <c r="E145" s="4">
        <v>6750</v>
      </c>
      <c r="F145" s="4"/>
      <c r="G145" s="4"/>
      <c r="H145" s="4"/>
      <c r="I145" s="4"/>
      <c r="J145" s="4"/>
      <c r="K145" s="4"/>
      <c r="L145" s="4"/>
      <c r="M145" s="4">
        <v>4500</v>
      </c>
      <c r="N145" s="4"/>
      <c r="O145" s="4">
        <v>71250</v>
      </c>
    </row>
    <row r="146" spans="1:15">
      <c r="A146" t="s">
        <v>17349</v>
      </c>
      <c r="B146" t="s">
        <v>2830</v>
      </c>
      <c r="C146" s="4"/>
      <c r="D146" s="4"/>
      <c r="E146" s="4"/>
      <c r="F146" s="4">
        <v>67500</v>
      </c>
      <c r="G146" s="4">
        <v>8750</v>
      </c>
      <c r="H146" s="4"/>
      <c r="I146" s="4"/>
      <c r="J146" s="4"/>
      <c r="K146" s="4"/>
      <c r="L146" s="4"/>
      <c r="M146" s="4"/>
      <c r="N146" s="4"/>
      <c r="O146" s="4">
        <v>76250</v>
      </c>
    </row>
    <row r="147" spans="1:15">
      <c r="A147" t="s">
        <v>17127</v>
      </c>
      <c r="B147" t="s">
        <v>2830</v>
      </c>
      <c r="C147" s="4">
        <v>50000</v>
      </c>
      <c r="D147" s="4"/>
      <c r="E147" s="4"/>
      <c r="F147" s="4">
        <v>50000</v>
      </c>
      <c r="G147" s="4"/>
      <c r="H147" s="4"/>
      <c r="I147" s="4">
        <v>50000</v>
      </c>
      <c r="J147" s="4"/>
      <c r="K147" s="4"/>
      <c r="L147" s="4">
        <v>50000</v>
      </c>
      <c r="M147" s="4"/>
      <c r="N147" s="4"/>
      <c r="O147" s="4">
        <v>200000</v>
      </c>
    </row>
    <row r="148" spans="1:15">
      <c r="A148" t="s">
        <v>17376</v>
      </c>
      <c r="B148" t="s">
        <v>2830</v>
      </c>
      <c r="C148" s="4"/>
      <c r="D148" s="4"/>
      <c r="E148" s="4"/>
      <c r="F148" s="4"/>
      <c r="G148" s="4">
        <v>44438</v>
      </c>
      <c r="H148" s="4"/>
      <c r="I148" s="4"/>
      <c r="J148" s="4"/>
      <c r="K148" s="4"/>
      <c r="L148" s="4"/>
      <c r="M148" s="4"/>
      <c r="N148" s="4"/>
      <c r="O148" s="4">
        <v>44438</v>
      </c>
    </row>
    <row r="149" spans="1:15">
      <c r="A149" t="s">
        <v>17148</v>
      </c>
      <c r="B149" t="s">
        <v>2830</v>
      </c>
      <c r="C149" s="4">
        <v>30000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>
        <v>10000</v>
      </c>
      <c r="O149" s="4">
        <v>40000</v>
      </c>
    </row>
    <row r="150" spans="1:15">
      <c r="A150" t="s">
        <v>17298</v>
      </c>
      <c r="B150" t="s">
        <v>2830</v>
      </c>
      <c r="C150" s="4"/>
      <c r="D150" s="4"/>
      <c r="E150" s="4"/>
      <c r="F150" s="4">
        <v>45000</v>
      </c>
      <c r="G150" s="4"/>
      <c r="H150" s="4"/>
      <c r="I150" s="4"/>
      <c r="J150" s="4"/>
      <c r="K150" s="4"/>
      <c r="L150" s="4"/>
      <c r="M150" s="4"/>
      <c r="N150" s="4"/>
      <c r="O150" s="4">
        <v>45000</v>
      </c>
    </row>
    <row r="151" spans="1:15">
      <c r="A151" t="s">
        <v>17526</v>
      </c>
      <c r="B151" t="s">
        <v>2830</v>
      </c>
      <c r="C151" s="4"/>
      <c r="D151" s="4"/>
      <c r="E151" s="4"/>
      <c r="F151" s="4"/>
      <c r="G151" s="4"/>
      <c r="H151" s="4"/>
      <c r="I151" s="4"/>
      <c r="J151" s="4">
        <v>33750</v>
      </c>
      <c r="K151" s="4"/>
      <c r="L151" s="4"/>
      <c r="M151" s="4"/>
      <c r="N151" s="4"/>
      <c r="O151" s="4">
        <v>33750</v>
      </c>
    </row>
    <row r="152" spans="1:15">
      <c r="A152" t="s">
        <v>17129</v>
      </c>
      <c r="B152" t="s">
        <v>2830</v>
      </c>
      <c r="C152" s="4">
        <v>18758</v>
      </c>
      <c r="D152" s="4"/>
      <c r="E152" s="4"/>
      <c r="F152" s="4">
        <v>34758</v>
      </c>
      <c r="G152" s="4"/>
      <c r="H152" s="4"/>
      <c r="I152" s="4">
        <v>18758</v>
      </c>
      <c r="J152" s="4"/>
      <c r="K152" s="4"/>
      <c r="L152" s="4">
        <v>18759</v>
      </c>
      <c r="M152" s="4"/>
      <c r="N152" s="4"/>
      <c r="O152" s="4">
        <v>91033</v>
      </c>
    </row>
    <row r="153" spans="1:15">
      <c r="A153" t="s">
        <v>17551</v>
      </c>
      <c r="B153" t="s">
        <v>2830</v>
      </c>
      <c r="C153" s="4"/>
      <c r="D153" s="4"/>
      <c r="E153" s="4"/>
      <c r="F153" s="4"/>
      <c r="G153" s="4"/>
      <c r="H153" s="4"/>
      <c r="I153" s="4"/>
      <c r="J153" s="4"/>
      <c r="K153" s="4">
        <v>51150</v>
      </c>
      <c r="L153" s="4"/>
      <c r="M153" s="4"/>
      <c r="N153" s="4"/>
      <c r="O153" s="4">
        <v>51150</v>
      </c>
    </row>
    <row r="154" spans="1:15">
      <c r="A154" t="s">
        <v>6410</v>
      </c>
      <c r="B154" t="s">
        <v>2830</v>
      </c>
      <c r="C154" s="4">
        <v>45000</v>
      </c>
      <c r="D154" s="4">
        <v>9000</v>
      </c>
      <c r="E154" s="4"/>
      <c r="F154" s="4">
        <v>55000</v>
      </c>
      <c r="G154" s="4"/>
      <c r="H154" s="4"/>
      <c r="I154" s="4">
        <v>45000</v>
      </c>
      <c r="J154" s="4"/>
      <c r="K154" s="4"/>
      <c r="L154" s="4">
        <v>35000</v>
      </c>
      <c r="M154" s="4"/>
      <c r="N154" s="4"/>
      <c r="O154" s="4">
        <v>189000</v>
      </c>
    </row>
    <row r="155" spans="1:15">
      <c r="A155" t="s">
        <v>17688</v>
      </c>
      <c r="B155" t="s">
        <v>2830</v>
      </c>
      <c r="C155" s="4">
        <v>14336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>
        <v>15000</v>
      </c>
      <c r="O155" s="4">
        <v>29336</v>
      </c>
    </row>
    <row r="156" spans="1:15">
      <c r="A156" t="s">
        <v>6411</v>
      </c>
      <c r="B156" t="s">
        <v>2830</v>
      </c>
      <c r="C156" s="4">
        <v>37500</v>
      </c>
      <c r="D156" s="4"/>
      <c r="E156" s="4"/>
      <c r="F156" s="4">
        <v>37500</v>
      </c>
      <c r="G156" s="4"/>
      <c r="H156" s="4"/>
      <c r="I156" s="4">
        <v>45000</v>
      </c>
      <c r="J156" s="4"/>
      <c r="K156" s="4"/>
      <c r="L156" s="4">
        <v>30000</v>
      </c>
      <c r="M156" s="4"/>
      <c r="N156" s="4"/>
      <c r="O156" s="4">
        <v>150000</v>
      </c>
    </row>
    <row r="157" spans="1:15">
      <c r="A157" t="s">
        <v>17461</v>
      </c>
      <c r="B157" t="s">
        <v>2830</v>
      </c>
      <c r="C157" s="4"/>
      <c r="D157" s="4"/>
      <c r="E157" s="4"/>
      <c r="F157" s="4"/>
      <c r="G157" s="4"/>
      <c r="H157" s="4"/>
      <c r="I157" s="4">
        <v>40080</v>
      </c>
      <c r="J157" s="4"/>
      <c r="K157" s="4"/>
      <c r="L157" s="4"/>
      <c r="M157" s="4"/>
      <c r="N157" s="4"/>
      <c r="O157" s="4">
        <v>40080</v>
      </c>
    </row>
    <row r="158" spans="1:15">
      <c r="A158" t="s">
        <v>17505</v>
      </c>
      <c r="B158" t="s">
        <v>2830</v>
      </c>
      <c r="C158" s="4"/>
      <c r="D158" s="4"/>
      <c r="E158" s="4"/>
      <c r="F158" s="4"/>
      <c r="G158" s="4"/>
      <c r="H158" s="4"/>
      <c r="I158" s="4"/>
      <c r="J158" s="4">
        <v>24851</v>
      </c>
      <c r="K158" s="4"/>
      <c r="L158" s="4"/>
      <c r="M158" s="4"/>
      <c r="N158" s="4">
        <v>8284</v>
      </c>
      <c r="O158" s="4">
        <v>33135</v>
      </c>
    </row>
    <row r="159" spans="1:15">
      <c r="A159" t="s">
        <v>6281</v>
      </c>
      <c r="B159" t="s">
        <v>2830</v>
      </c>
      <c r="C159" s="4">
        <v>20000</v>
      </c>
      <c r="D159" s="4">
        <v>8000</v>
      </c>
      <c r="E159" s="4">
        <v>1960</v>
      </c>
      <c r="F159" s="4">
        <v>30000</v>
      </c>
      <c r="G159" s="4"/>
      <c r="H159" s="4"/>
      <c r="I159" s="4">
        <v>37500</v>
      </c>
      <c r="J159" s="4"/>
      <c r="K159" s="4"/>
      <c r="L159" s="4">
        <v>7500</v>
      </c>
      <c r="M159" s="4"/>
      <c r="N159" s="4"/>
      <c r="O159" s="4">
        <v>104960</v>
      </c>
    </row>
    <row r="160" spans="1:15">
      <c r="A160" t="s">
        <v>6412</v>
      </c>
      <c r="B160" t="s">
        <v>2830</v>
      </c>
      <c r="C160" s="4">
        <v>67000</v>
      </c>
      <c r="D160" s="4"/>
      <c r="E160" s="4"/>
      <c r="F160" s="4">
        <v>67000</v>
      </c>
      <c r="G160" s="4"/>
      <c r="H160" s="4"/>
      <c r="I160" s="4">
        <v>67000</v>
      </c>
      <c r="J160" s="4">
        <v>2500</v>
      </c>
      <c r="K160" s="4"/>
      <c r="L160" s="4">
        <v>67000</v>
      </c>
      <c r="M160" s="4"/>
      <c r="N160" s="4"/>
      <c r="O160" s="4">
        <v>270500</v>
      </c>
    </row>
    <row r="161" spans="1:15">
      <c r="A161" t="s">
        <v>6413</v>
      </c>
      <c r="B161" t="s">
        <v>2830</v>
      </c>
      <c r="C161" s="4">
        <v>78000</v>
      </c>
      <c r="D161" s="4"/>
      <c r="E161" s="4"/>
      <c r="F161" s="4">
        <v>65667</v>
      </c>
      <c r="G161" s="4"/>
      <c r="H161" s="4"/>
      <c r="I161" s="4">
        <v>58000</v>
      </c>
      <c r="J161" s="4"/>
      <c r="K161" s="4"/>
      <c r="L161" s="4">
        <v>65000</v>
      </c>
      <c r="M161" s="4"/>
      <c r="N161" s="4"/>
      <c r="O161" s="4">
        <v>266667</v>
      </c>
    </row>
    <row r="162" spans="1:15">
      <c r="A162" t="s">
        <v>6414</v>
      </c>
      <c r="B162" t="s">
        <v>2830</v>
      </c>
      <c r="C162" s="4">
        <v>106250</v>
      </c>
      <c r="D162" s="4"/>
      <c r="E162" s="4"/>
      <c r="F162" s="4">
        <v>106250</v>
      </c>
      <c r="G162" s="4"/>
      <c r="H162" s="4"/>
      <c r="I162" s="4">
        <v>106250</v>
      </c>
      <c r="J162" s="4"/>
      <c r="K162" s="4"/>
      <c r="L162" s="4">
        <v>106250</v>
      </c>
      <c r="M162" s="4"/>
      <c r="N162" s="4"/>
      <c r="O162" s="4">
        <v>425000</v>
      </c>
    </row>
    <row r="163" spans="1:15">
      <c r="A163" t="s">
        <v>6444</v>
      </c>
      <c r="B163" t="s">
        <v>2830</v>
      </c>
      <c r="C163" s="4">
        <v>36320</v>
      </c>
      <c r="D163" s="4"/>
      <c r="E163" s="4"/>
      <c r="F163" s="4">
        <v>58009</v>
      </c>
      <c r="G163" s="4"/>
      <c r="H163" s="4"/>
      <c r="I163" s="4">
        <v>94328</v>
      </c>
      <c r="J163" s="4"/>
      <c r="K163" s="4"/>
      <c r="L163" s="4">
        <v>58009</v>
      </c>
      <c r="M163" s="4"/>
      <c r="N163" s="4"/>
      <c r="O163" s="4">
        <v>246666</v>
      </c>
    </row>
    <row r="164" spans="1:15">
      <c r="A164" t="s">
        <v>6415</v>
      </c>
      <c r="B164" t="s">
        <v>2830</v>
      </c>
      <c r="C164" s="4">
        <v>48267</v>
      </c>
      <c r="D164" s="4"/>
      <c r="E164" s="4"/>
      <c r="F164" s="4">
        <v>47642</v>
      </c>
      <c r="G164" s="4"/>
      <c r="H164" s="4"/>
      <c r="I164" s="4">
        <v>47642</v>
      </c>
      <c r="J164" s="4"/>
      <c r="K164" s="4"/>
      <c r="L164" s="4">
        <v>47641</v>
      </c>
      <c r="M164" s="4"/>
      <c r="N164" s="4"/>
      <c r="O164" s="4">
        <v>191192</v>
      </c>
    </row>
    <row r="165" spans="1:15">
      <c r="A165" t="s">
        <v>17130</v>
      </c>
      <c r="B165" t="s">
        <v>2830</v>
      </c>
      <c r="C165" s="4">
        <v>37083</v>
      </c>
      <c r="D165" s="4"/>
      <c r="E165" s="4">
        <v>2500</v>
      </c>
      <c r="F165" s="4">
        <v>35833</v>
      </c>
      <c r="G165" s="4"/>
      <c r="H165" s="4"/>
      <c r="I165" s="4">
        <v>35833</v>
      </c>
      <c r="J165" s="4"/>
      <c r="K165" s="4"/>
      <c r="L165" s="4">
        <v>35834</v>
      </c>
      <c r="M165" s="4"/>
      <c r="N165" s="4"/>
      <c r="O165" s="4">
        <v>147083</v>
      </c>
    </row>
    <row r="166" spans="1:15">
      <c r="A166" t="s">
        <v>17318</v>
      </c>
      <c r="B166" t="s">
        <v>2830</v>
      </c>
      <c r="C166" s="4"/>
      <c r="D166" s="4"/>
      <c r="E166" s="4"/>
      <c r="F166" s="4">
        <v>45000</v>
      </c>
      <c r="G166" s="4"/>
      <c r="H166" s="4"/>
      <c r="I166" s="4"/>
      <c r="J166" s="4"/>
      <c r="K166" s="4"/>
      <c r="L166" s="4"/>
      <c r="M166" s="4"/>
      <c r="N166" s="4"/>
      <c r="O166" s="4">
        <v>45000</v>
      </c>
    </row>
    <row r="167" spans="1:15">
      <c r="A167" t="s">
        <v>6416</v>
      </c>
      <c r="B167" t="s">
        <v>2830</v>
      </c>
      <c r="C167" s="4">
        <v>75000</v>
      </c>
      <c r="D167" s="4"/>
      <c r="E167" s="4"/>
      <c r="F167" s="4">
        <v>80000</v>
      </c>
      <c r="G167" s="4"/>
      <c r="H167" s="4"/>
      <c r="I167" s="4">
        <v>65000</v>
      </c>
      <c r="J167" s="4">
        <v>20000</v>
      </c>
      <c r="K167" s="4"/>
      <c r="L167" s="4">
        <v>60000</v>
      </c>
      <c r="M167" s="4"/>
      <c r="N167" s="4"/>
      <c r="O167" s="4">
        <v>300000</v>
      </c>
    </row>
    <row r="168" spans="1:15">
      <c r="A168" t="s">
        <v>6417</v>
      </c>
      <c r="B168" t="s">
        <v>2830</v>
      </c>
      <c r="C168" s="4">
        <v>60440</v>
      </c>
      <c r="D168" s="4"/>
      <c r="E168" s="4"/>
      <c r="F168" s="4">
        <v>37675</v>
      </c>
      <c r="G168" s="4"/>
      <c r="H168" s="4"/>
      <c r="I168" s="4">
        <v>40925</v>
      </c>
      <c r="J168" s="4"/>
      <c r="K168" s="4"/>
      <c r="L168" s="4">
        <v>44625</v>
      </c>
      <c r="M168" s="4"/>
      <c r="N168" s="4"/>
      <c r="O168" s="4">
        <v>183665</v>
      </c>
    </row>
    <row r="169" spans="1:15">
      <c r="A169" t="s">
        <v>6352</v>
      </c>
      <c r="B169" t="s">
        <v>2830</v>
      </c>
      <c r="C169" s="4">
        <v>3000</v>
      </c>
      <c r="D169" s="4"/>
      <c r="E169" s="4">
        <v>1000</v>
      </c>
      <c r="F169" s="4"/>
      <c r="G169" s="4"/>
      <c r="H169" s="4"/>
      <c r="I169" s="4"/>
      <c r="J169" s="4">
        <v>37817</v>
      </c>
      <c r="K169" s="4"/>
      <c r="L169" s="4"/>
      <c r="M169" s="4"/>
      <c r="N169" s="4"/>
      <c r="O169" s="4">
        <v>41817</v>
      </c>
    </row>
    <row r="170" spans="1:15">
      <c r="A170" t="s">
        <v>17418</v>
      </c>
      <c r="B170" t="s">
        <v>2830</v>
      </c>
      <c r="C170" s="4"/>
      <c r="D170" s="4"/>
      <c r="E170" s="4"/>
      <c r="F170" s="4"/>
      <c r="G170" s="4"/>
      <c r="H170" s="4">
        <v>34189</v>
      </c>
      <c r="I170" s="4"/>
      <c r="J170" s="4"/>
      <c r="K170" s="4"/>
      <c r="L170" s="4"/>
      <c r="M170" s="4"/>
      <c r="N170" s="4"/>
      <c r="O170" s="4">
        <v>34189</v>
      </c>
    </row>
    <row r="171" spans="1:15">
      <c r="A171" t="s">
        <v>17131</v>
      </c>
      <c r="B171" t="s">
        <v>2830</v>
      </c>
      <c r="C171" s="4">
        <v>41250</v>
      </c>
      <c r="D171" s="4"/>
      <c r="E171" s="4"/>
      <c r="F171" s="4">
        <v>41250</v>
      </c>
      <c r="G171" s="4">
        <v>31250</v>
      </c>
      <c r="H171" s="4"/>
      <c r="I171" s="4"/>
      <c r="J171" s="4"/>
      <c r="K171" s="4"/>
      <c r="L171" s="4">
        <v>11250</v>
      </c>
      <c r="M171" s="4"/>
      <c r="N171" s="4"/>
      <c r="O171" s="4">
        <v>125000</v>
      </c>
    </row>
    <row r="172" spans="1:15">
      <c r="A172" t="s">
        <v>17058</v>
      </c>
      <c r="B172" t="s">
        <v>2830</v>
      </c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>
        <v>41372</v>
      </c>
      <c r="O172" s="4">
        <v>41372</v>
      </c>
    </row>
    <row r="173" spans="1:15">
      <c r="A173" t="s">
        <v>6418</v>
      </c>
      <c r="B173" t="s">
        <v>2830</v>
      </c>
      <c r="C173" s="4">
        <v>125000</v>
      </c>
      <c r="D173" s="4"/>
      <c r="E173" s="4"/>
      <c r="F173" s="4">
        <v>25000</v>
      </c>
      <c r="G173" s="4"/>
      <c r="H173" s="4"/>
      <c r="I173" s="4">
        <v>65000</v>
      </c>
      <c r="J173" s="4"/>
      <c r="K173" s="4"/>
      <c r="L173" s="4"/>
      <c r="M173" s="4">
        <v>3532</v>
      </c>
      <c r="N173" s="4"/>
      <c r="O173" s="4">
        <v>218532</v>
      </c>
    </row>
    <row r="174" spans="1:15">
      <c r="A174" t="s">
        <v>17132</v>
      </c>
      <c r="B174" t="s">
        <v>2830</v>
      </c>
      <c r="C174" s="4">
        <v>96945</v>
      </c>
      <c r="D174" s="4"/>
      <c r="E174" s="4">
        <v>10000</v>
      </c>
      <c r="F174" s="4">
        <v>53195</v>
      </c>
      <c r="G174" s="4"/>
      <c r="H174" s="4"/>
      <c r="I174" s="4">
        <v>53195</v>
      </c>
      <c r="J174" s="4"/>
      <c r="K174" s="4"/>
      <c r="L174" s="4">
        <v>53194</v>
      </c>
      <c r="M174" s="4"/>
      <c r="N174" s="4"/>
      <c r="O174" s="4">
        <v>266529</v>
      </c>
    </row>
    <row r="175" spans="1:15">
      <c r="A175" t="s">
        <v>17521</v>
      </c>
      <c r="B175" t="s">
        <v>2830</v>
      </c>
      <c r="C175" s="4"/>
      <c r="D175" s="4"/>
      <c r="E175" s="4"/>
      <c r="F175" s="4"/>
      <c r="G175" s="4"/>
      <c r="H175" s="4"/>
      <c r="I175" s="4"/>
      <c r="J175" s="4">
        <v>30000</v>
      </c>
      <c r="K175" s="4"/>
      <c r="L175" s="4"/>
      <c r="M175" s="4"/>
      <c r="N175" s="4"/>
      <c r="O175" s="4">
        <v>30000</v>
      </c>
    </row>
    <row r="176" spans="1:15">
      <c r="A176" t="s">
        <v>17645</v>
      </c>
      <c r="B176" t="s">
        <v>2830</v>
      </c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>
        <v>30000</v>
      </c>
      <c r="N176" s="4"/>
      <c r="O176" s="4">
        <v>30000</v>
      </c>
    </row>
    <row r="177" spans="1:15">
      <c r="A177" t="s">
        <v>17691</v>
      </c>
      <c r="B177" t="s">
        <v>2830</v>
      </c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>
        <v>60000</v>
      </c>
      <c r="O177" s="4">
        <v>60000</v>
      </c>
    </row>
    <row r="178" spans="1:15">
      <c r="A178" t="s">
        <v>6419</v>
      </c>
      <c r="B178" t="s">
        <v>2830</v>
      </c>
      <c r="C178" s="4">
        <v>435000</v>
      </c>
      <c r="D178" s="4"/>
      <c r="E178" s="4"/>
      <c r="F178" s="4">
        <v>420000</v>
      </c>
      <c r="G178" s="4"/>
      <c r="H178" s="4"/>
      <c r="I178" s="4">
        <v>120000</v>
      </c>
      <c r="J178" s="4"/>
      <c r="K178" s="4"/>
      <c r="L178" s="4">
        <v>225000</v>
      </c>
      <c r="M178" s="4"/>
      <c r="N178" s="4"/>
      <c r="O178" s="4">
        <v>1200000</v>
      </c>
    </row>
    <row r="179" spans="1:15">
      <c r="A179" t="s">
        <v>17316</v>
      </c>
      <c r="B179" t="s">
        <v>2830</v>
      </c>
      <c r="C179" s="4"/>
      <c r="D179" s="4"/>
      <c r="E179" s="4"/>
      <c r="F179" s="4">
        <v>18750</v>
      </c>
      <c r="G179" s="4"/>
      <c r="H179" s="4">
        <v>30000</v>
      </c>
      <c r="I179" s="4"/>
      <c r="J179" s="4"/>
      <c r="K179" s="4"/>
      <c r="L179" s="4"/>
      <c r="M179" s="4">
        <v>6250</v>
      </c>
      <c r="N179" s="4"/>
      <c r="O179" s="4">
        <v>55000</v>
      </c>
    </row>
    <row r="180" spans="1:15">
      <c r="A180" t="s">
        <v>17327</v>
      </c>
      <c r="B180" t="s">
        <v>2830</v>
      </c>
      <c r="C180" s="4"/>
      <c r="D180" s="4"/>
      <c r="E180" s="4"/>
      <c r="F180" s="4">
        <v>48750</v>
      </c>
      <c r="G180" s="4"/>
      <c r="H180" s="4"/>
      <c r="I180" s="4"/>
      <c r="J180" s="4"/>
      <c r="K180" s="4"/>
      <c r="L180" s="4"/>
      <c r="M180" s="4"/>
      <c r="N180" s="4"/>
      <c r="O180" s="4">
        <v>48750</v>
      </c>
    </row>
    <row r="181" spans="1:15">
      <c r="A181" t="s">
        <v>17377</v>
      </c>
      <c r="B181" t="s">
        <v>2830</v>
      </c>
      <c r="C181" s="4"/>
      <c r="D181" s="4"/>
      <c r="E181" s="4"/>
      <c r="F181" s="4"/>
      <c r="G181" s="4">
        <v>40000</v>
      </c>
      <c r="H181" s="4"/>
      <c r="I181" s="4"/>
      <c r="J181" s="4"/>
      <c r="K181" s="4"/>
      <c r="L181" s="4"/>
      <c r="M181" s="4"/>
      <c r="N181" s="4"/>
      <c r="O181" s="4">
        <v>40000</v>
      </c>
    </row>
    <row r="182" spans="1:15">
      <c r="A182" t="s">
        <v>6420</v>
      </c>
      <c r="B182" t="s">
        <v>2830</v>
      </c>
      <c r="C182" s="4">
        <v>214983</v>
      </c>
      <c r="D182" s="4">
        <v>85500</v>
      </c>
      <c r="E182" s="4"/>
      <c r="F182" s="4">
        <v>277483</v>
      </c>
      <c r="G182" s="4"/>
      <c r="H182" s="4">
        <v>58750</v>
      </c>
      <c r="I182" s="4">
        <v>214983</v>
      </c>
      <c r="J182" s="4"/>
      <c r="K182" s="4"/>
      <c r="L182" s="4">
        <v>214983</v>
      </c>
      <c r="M182" s="4">
        <v>100000</v>
      </c>
      <c r="N182" s="4">
        <v>75000</v>
      </c>
      <c r="O182" s="4">
        <v>1241682</v>
      </c>
    </row>
    <row r="183" spans="1:15">
      <c r="A183" t="s">
        <v>6351</v>
      </c>
      <c r="B183" t="s">
        <v>2830</v>
      </c>
      <c r="C183" s="4">
        <v>237630</v>
      </c>
      <c r="D183" s="4"/>
      <c r="E183" s="4"/>
      <c r="F183" s="4">
        <v>237730</v>
      </c>
      <c r="G183" s="4">
        <v>15038</v>
      </c>
      <c r="H183" s="4"/>
      <c r="I183" s="4">
        <v>224130</v>
      </c>
      <c r="J183" s="4"/>
      <c r="K183" s="4"/>
      <c r="L183" s="4">
        <v>224130</v>
      </c>
      <c r="M183" s="4"/>
      <c r="N183" s="4">
        <v>80000</v>
      </c>
      <c r="O183" s="4">
        <v>1018658</v>
      </c>
    </row>
    <row r="184" spans="1:15">
      <c r="A184" t="s">
        <v>6421</v>
      </c>
      <c r="B184" t="s">
        <v>2830</v>
      </c>
      <c r="C184" s="4">
        <v>83333</v>
      </c>
      <c r="D184" s="4"/>
      <c r="E184" s="4"/>
      <c r="F184" s="4">
        <v>83333</v>
      </c>
      <c r="G184" s="4"/>
      <c r="H184" s="4"/>
      <c r="I184" s="4">
        <v>83333</v>
      </c>
      <c r="J184" s="4"/>
      <c r="K184" s="4"/>
      <c r="L184" s="4">
        <v>83334</v>
      </c>
      <c r="M184" s="4"/>
      <c r="N184" s="4"/>
      <c r="O184" s="4">
        <v>333333</v>
      </c>
    </row>
    <row r="185" spans="1:15">
      <c r="A185" t="s">
        <v>17133</v>
      </c>
      <c r="B185" t="s">
        <v>2830</v>
      </c>
      <c r="C185" s="4">
        <v>25132</v>
      </c>
      <c r="D185" s="4"/>
      <c r="E185" s="4"/>
      <c r="F185" s="4">
        <v>12301</v>
      </c>
      <c r="G185" s="4"/>
      <c r="H185" s="4"/>
      <c r="I185" s="4">
        <v>17198</v>
      </c>
      <c r="J185" s="4"/>
      <c r="K185" s="4"/>
      <c r="L185" s="4">
        <v>11309</v>
      </c>
      <c r="M185" s="4"/>
      <c r="N185" s="4"/>
      <c r="O185" s="4">
        <v>65940</v>
      </c>
    </row>
    <row r="186" spans="1:15">
      <c r="A186" t="s">
        <v>17348</v>
      </c>
      <c r="B186" t="s">
        <v>2830</v>
      </c>
      <c r="C186" s="4"/>
      <c r="D186" s="4"/>
      <c r="E186" s="4"/>
      <c r="F186" s="4">
        <v>33750</v>
      </c>
      <c r="G186" s="4"/>
      <c r="H186" s="4"/>
      <c r="I186" s="4"/>
      <c r="J186" s="4"/>
      <c r="K186" s="4"/>
      <c r="L186" s="4"/>
      <c r="M186" s="4"/>
      <c r="N186" s="4"/>
      <c r="O186" s="4">
        <v>33750</v>
      </c>
    </row>
    <row r="187" spans="1:15">
      <c r="A187" t="s">
        <v>17174</v>
      </c>
      <c r="B187" t="s">
        <v>2830</v>
      </c>
      <c r="C187" s="4">
        <v>56250</v>
      </c>
      <c r="D187" s="4"/>
      <c r="E187" s="4"/>
      <c r="F187" s="4"/>
      <c r="G187" s="4">
        <v>13750</v>
      </c>
      <c r="H187" s="4"/>
      <c r="I187" s="4"/>
      <c r="J187" s="4"/>
      <c r="K187" s="4"/>
      <c r="L187" s="4"/>
      <c r="M187" s="4">
        <v>5000</v>
      </c>
      <c r="N187" s="4"/>
      <c r="O187" s="4">
        <v>75000</v>
      </c>
    </row>
    <row r="188" spans="1:15">
      <c r="A188" t="s">
        <v>6422</v>
      </c>
      <c r="B188" t="s">
        <v>2830</v>
      </c>
      <c r="C188" s="4">
        <v>47500</v>
      </c>
      <c r="D188" s="4"/>
      <c r="E188" s="4"/>
      <c r="F188" s="4">
        <v>47500</v>
      </c>
      <c r="G188" s="4"/>
      <c r="H188" s="4">
        <v>57000</v>
      </c>
      <c r="I188" s="4">
        <v>47500</v>
      </c>
      <c r="J188" s="4"/>
      <c r="K188" s="4"/>
      <c r="L188" s="4">
        <v>47500</v>
      </c>
      <c r="M188" s="4"/>
      <c r="N188" s="4">
        <v>67500</v>
      </c>
      <c r="O188" s="4">
        <v>314500</v>
      </c>
    </row>
    <row r="189" spans="1:15">
      <c r="A189" t="s">
        <v>17134</v>
      </c>
      <c r="B189" t="s">
        <v>2830</v>
      </c>
      <c r="C189" s="4">
        <v>125962</v>
      </c>
      <c r="D189" s="4"/>
      <c r="E189" s="4"/>
      <c r="F189" s="4">
        <v>40208</v>
      </c>
      <c r="G189" s="4"/>
      <c r="H189" s="4">
        <v>2500</v>
      </c>
      <c r="I189" s="4">
        <v>50047</v>
      </c>
      <c r="J189" s="4"/>
      <c r="K189" s="4"/>
      <c r="L189" s="4">
        <v>40508</v>
      </c>
      <c r="M189" s="4"/>
      <c r="N189" s="4"/>
      <c r="O189" s="4">
        <v>259225</v>
      </c>
    </row>
    <row r="190" spans="1:15">
      <c r="A190" t="s">
        <v>6423</v>
      </c>
      <c r="B190" t="s">
        <v>2830</v>
      </c>
      <c r="C190" s="4">
        <v>79167</v>
      </c>
      <c r="D190" s="4"/>
      <c r="E190" s="4"/>
      <c r="F190" s="4">
        <v>79166</v>
      </c>
      <c r="G190" s="4"/>
      <c r="H190" s="4"/>
      <c r="I190" s="4">
        <v>79166</v>
      </c>
      <c r="J190" s="4"/>
      <c r="K190" s="4"/>
      <c r="L190" s="4">
        <v>79167</v>
      </c>
      <c r="M190" s="4"/>
      <c r="N190" s="4"/>
      <c r="O190" s="4">
        <v>316666</v>
      </c>
    </row>
    <row r="191" spans="1:15">
      <c r="A191" t="s">
        <v>17414</v>
      </c>
      <c r="B191" t="s">
        <v>2830</v>
      </c>
      <c r="C191" s="4"/>
      <c r="D191" s="4"/>
      <c r="E191" s="4"/>
      <c r="F191" s="4"/>
      <c r="G191" s="4"/>
      <c r="H191" s="4">
        <v>39000</v>
      </c>
      <c r="I191" s="4"/>
      <c r="J191" s="4"/>
      <c r="K191" s="4"/>
      <c r="L191" s="4"/>
      <c r="M191" s="4"/>
      <c r="N191" s="4"/>
      <c r="O191" s="4">
        <v>39000</v>
      </c>
    </row>
    <row r="192" spans="1:15">
      <c r="A192" t="s">
        <v>16849</v>
      </c>
      <c r="B192" t="s">
        <v>2830</v>
      </c>
      <c r="C192" s="4">
        <v>48750</v>
      </c>
      <c r="D192" s="4"/>
      <c r="E192" s="4"/>
      <c r="F192" s="4">
        <v>48750</v>
      </c>
      <c r="G192" s="4"/>
      <c r="H192" s="4"/>
      <c r="I192" s="4">
        <v>48750</v>
      </c>
      <c r="J192" s="4"/>
      <c r="K192" s="4"/>
      <c r="L192" s="4">
        <v>48750</v>
      </c>
      <c r="M192" s="4"/>
      <c r="N192" s="4">
        <v>10000</v>
      </c>
      <c r="O192" s="4">
        <v>205000</v>
      </c>
    </row>
    <row r="193" spans="1:15">
      <c r="A193" t="s">
        <v>17135</v>
      </c>
      <c r="B193" t="s">
        <v>2830</v>
      </c>
      <c r="C193" s="4">
        <v>30000</v>
      </c>
      <c r="D193" s="4"/>
      <c r="E193" s="4"/>
      <c r="F193" s="4">
        <v>80000</v>
      </c>
      <c r="G193" s="4"/>
      <c r="H193" s="4"/>
      <c r="I193" s="4">
        <v>30000</v>
      </c>
      <c r="J193" s="4"/>
      <c r="K193" s="4"/>
      <c r="L193" s="4">
        <v>43333</v>
      </c>
      <c r="M193" s="4"/>
      <c r="N193" s="4"/>
      <c r="O193" s="4">
        <v>183333</v>
      </c>
    </row>
    <row r="194" spans="1:15">
      <c r="A194" t="s">
        <v>17566</v>
      </c>
      <c r="B194" t="s">
        <v>2830</v>
      </c>
      <c r="C194" s="4"/>
      <c r="D194" s="4"/>
      <c r="E194" s="4"/>
      <c r="F194" s="4"/>
      <c r="G194" s="4"/>
      <c r="H194" s="4"/>
      <c r="I194" s="4"/>
      <c r="J194" s="4"/>
      <c r="K194" s="4">
        <v>26250</v>
      </c>
      <c r="L194" s="4"/>
      <c r="M194" s="4"/>
      <c r="N194" s="4"/>
      <c r="O194" s="4">
        <v>26250</v>
      </c>
    </row>
    <row r="195" spans="1:15">
      <c r="A195" t="s">
        <v>6425</v>
      </c>
      <c r="B195" t="s">
        <v>2830</v>
      </c>
      <c r="C195" s="4">
        <v>62500</v>
      </c>
      <c r="D195" s="4"/>
      <c r="E195" s="4"/>
      <c r="F195" s="4">
        <v>62500</v>
      </c>
      <c r="G195" s="4"/>
      <c r="H195" s="4"/>
      <c r="I195" s="4">
        <v>62500</v>
      </c>
      <c r="J195" s="4"/>
      <c r="K195" s="4"/>
      <c r="L195" s="4">
        <v>62500</v>
      </c>
      <c r="M195" s="4"/>
      <c r="N195" s="4"/>
      <c r="O195" s="4">
        <v>250000</v>
      </c>
    </row>
    <row r="196" spans="1:15">
      <c r="A196" t="s">
        <v>17097</v>
      </c>
      <c r="B196" t="s">
        <v>2830</v>
      </c>
      <c r="C196" s="4">
        <v>125000</v>
      </c>
      <c r="D196" s="4">
        <v>15000</v>
      </c>
      <c r="E196" s="4"/>
      <c r="F196" s="4"/>
      <c r="G196" s="4"/>
      <c r="H196" s="4">
        <v>100000</v>
      </c>
      <c r="I196" s="4"/>
      <c r="J196" s="4"/>
      <c r="K196" s="4">
        <v>5000</v>
      </c>
      <c r="L196" s="4"/>
      <c r="M196" s="4"/>
      <c r="N196" s="4"/>
      <c r="O196" s="4">
        <v>245000</v>
      </c>
    </row>
    <row r="197" spans="1:15">
      <c r="A197" t="s">
        <v>6989</v>
      </c>
      <c r="B197" t="s">
        <v>2830</v>
      </c>
      <c r="C197" s="4"/>
      <c r="D197" s="4">
        <v>41534</v>
      </c>
      <c r="E197" s="4"/>
      <c r="F197" s="4"/>
      <c r="G197" s="4"/>
      <c r="H197" s="4"/>
      <c r="I197" s="4"/>
      <c r="J197" s="4">
        <v>19500</v>
      </c>
      <c r="K197" s="4">
        <v>70000</v>
      </c>
      <c r="L197" s="4"/>
      <c r="M197" s="4"/>
      <c r="N197" s="4"/>
      <c r="O197" s="4">
        <v>131034</v>
      </c>
    </row>
    <row r="198" spans="1:15">
      <c r="A198" t="s">
        <v>6911</v>
      </c>
      <c r="B198" t="s">
        <v>2830</v>
      </c>
      <c r="C198" s="4"/>
      <c r="D198" s="4"/>
      <c r="E198" s="4">
        <v>1350</v>
      </c>
      <c r="F198" s="4"/>
      <c r="G198" s="4"/>
      <c r="H198" s="4">
        <v>80100</v>
      </c>
      <c r="I198" s="4"/>
      <c r="J198" s="4"/>
      <c r="K198" s="4"/>
      <c r="L198" s="4"/>
      <c r="M198" s="4"/>
      <c r="N198" s="4"/>
      <c r="O198" s="4">
        <v>81450</v>
      </c>
    </row>
    <row r="199" spans="1:15">
      <c r="A199" t="s">
        <v>6426</v>
      </c>
      <c r="B199" t="s">
        <v>2830</v>
      </c>
      <c r="C199" s="4">
        <v>100000</v>
      </c>
      <c r="D199" s="4"/>
      <c r="E199" s="4"/>
      <c r="F199" s="4">
        <v>25000</v>
      </c>
      <c r="G199" s="4"/>
      <c r="H199" s="4"/>
      <c r="I199" s="4">
        <v>20834</v>
      </c>
      <c r="J199" s="4"/>
      <c r="K199" s="4"/>
      <c r="L199" s="4">
        <v>20833</v>
      </c>
      <c r="M199" s="4"/>
      <c r="N199" s="4"/>
      <c r="O199" s="4">
        <v>166667</v>
      </c>
    </row>
    <row r="200" spans="1:15">
      <c r="A200" t="s">
        <v>17628</v>
      </c>
      <c r="B200" t="s">
        <v>2830</v>
      </c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>
        <v>30000</v>
      </c>
      <c r="N200" s="4"/>
      <c r="O200" s="4">
        <v>30000</v>
      </c>
    </row>
    <row r="201" spans="1:15">
      <c r="A201" t="s">
        <v>17240</v>
      </c>
      <c r="B201" t="s">
        <v>2830</v>
      </c>
      <c r="C201" s="4"/>
      <c r="D201" s="4"/>
      <c r="E201" s="4">
        <v>60000</v>
      </c>
      <c r="F201" s="4"/>
      <c r="G201" s="4"/>
      <c r="H201" s="4"/>
      <c r="I201" s="4"/>
      <c r="J201" s="4"/>
      <c r="K201" s="4"/>
      <c r="L201" s="4"/>
      <c r="M201" s="4"/>
      <c r="N201" s="4"/>
      <c r="O201" s="4">
        <v>60000</v>
      </c>
    </row>
    <row r="202" spans="1:15">
      <c r="A202" t="s">
        <v>17253</v>
      </c>
      <c r="B202" t="s">
        <v>2830</v>
      </c>
      <c r="C202" s="4"/>
      <c r="D202" s="4"/>
      <c r="E202" s="4">
        <v>63000</v>
      </c>
      <c r="F202" s="4"/>
      <c r="G202" s="4">
        <v>11250</v>
      </c>
      <c r="H202" s="4"/>
      <c r="I202" s="4"/>
      <c r="J202" s="4">
        <v>3075</v>
      </c>
      <c r="K202" s="4"/>
      <c r="L202" s="4"/>
      <c r="M202" s="4"/>
      <c r="N202" s="4"/>
      <c r="O202" s="4">
        <v>77325</v>
      </c>
    </row>
    <row r="203" spans="1:15">
      <c r="A203" t="s">
        <v>17136</v>
      </c>
      <c r="B203" t="s">
        <v>2830</v>
      </c>
      <c r="C203" s="4">
        <v>78000</v>
      </c>
      <c r="D203" s="4"/>
      <c r="E203" s="4"/>
      <c r="F203" s="4">
        <v>54000</v>
      </c>
      <c r="G203" s="4"/>
      <c r="H203" s="4"/>
      <c r="I203" s="4">
        <v>50000</v>
      </c>
      <c r="J203" s="4"/>
      <c r="K203" s="4"/>
      <c r="L203" s="4">
        <v>36000</v>
      </c>
      <c r="M203" s="4"/>
      <c r="N203" s="4"/>
      <c r="O203" s="4">
        <v>218000</v>
      </c>
    </row>
    <row r="204" spans="1:15">
      <c r="A204" t="s">
        <v>17283</v>
      </c>
      <c r="B204" t="s">
        <v>2830</v>
      </c>
      <c r="C204" s="4"/>
      <c r="D204" s="4"/>
      <c r="E204" s="4">
        <v>73500</v>
      </c>
      <c r="F204" s="4"/>
      <c r="G204" s="4"/>
      <c r="H204" s="4"/>
      <c r="I204" s="4"/>
      <c r="J204" s="4"/>
      <c r="K204" s="4"/>
      <c r="L204" s="4"/>
      <c r="M204" s="4">
        <v>14700</v>
      </c>
      <c r="N204" s="4"/>
      <c r="O204" s="4">
        <v>88200</v>
      </c>
    </row>
    <row r="205" spans="1:15">
      <c r="A205" t="s">
        <v>17194</v>
      </c>
      <c r="B205" t="s">
        <v>2830</v>
      </c>
      <c r="C205" s="4"/>
      <c r="D205" s="4">
        <v>22500</v>
      </c>
      <c r="E205" s="4"/>
      <c r="F205" s="4"/>
      <c r="G205" s="4">
        <v>4000</v>
      </c>
      <c r="H205" s="4"/>
      <c r="I205" s="4"/>
      <c r="J205" s="4">
        <v>3500</v>
      </c>
      <c r="K205" s="4"/>
      <c r="L205" s="4"/>
      <c r="M205" s="4"/>
      <c r="N205" s="4"/>
      <c r="O205" s="4">
        <v>30000</v>
      </c>
    </row>
    <row r="206" spans="1:15">
      <c r="A206" t="s">
        <v>6427</v>
      </c>
      <c r="B206" t="s">
        <v>2830</v>
      </c>
      <c r="C206" s="4">
        <v>25000</v>
      </c>
      <c r="D206" s="4"/>
      <c r="E206" s="4"/>
      <c r="F206" s="4">
        <v>26000</v>
      </c>
      <c r="G206" s="4"/>
      <c r="H206" s="4"/>
      <c r="I206" s="4">
        <v>25000</v>
      </c>
      <c r="J206" s="4"/>
      <c r="K206" s="4"/>
      <c r="L206" s="4">
        <v>26000</v>
      </c>
      <c r="M206" s="4"/>
      <c r="N206" s="4"/>
      <c r="O206" s="4">
        <v>102000</v>
      </c>
    </row>
    <row r="207" spans="1:15">
      <c r="A207" t="s">
        <v>17235</v>
      </c>
      <c r="B207" t="s">
        <v>2830</v>
      </c>
      <c r="C207" s="4"/>
      <c r="D207" s="4">
        <v>51524</v>
      </c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>
        <v>51524</v>
      </c>
    </row>
    <row r="208" spans="1:15">
      <c r="A208" t="s">
        <v>17419</v>
      </c>
      <c r="B208" t="s">
        <v>2830</v>
      </c>
      <c r="C208" s="4"/>
      <c r="D208" s="4"/>
      <c r="E208" s="4"/>
      <c r="F208" s="4"/>
      <c r="G208" s="4"/>
      <c r="H208" s="4">
        <v>93750</v>
      </c>
      <c r="I208" s="4"/>
      <c r="J208" s="4"/>
      <c r="K208" s="4">
        <v>50000</v>
      </c>
      <c r="L208" s="4"/>
      <c r="M208" s="4"/>
      <c r="N208" s="4"/>
      <c r="O208" s="4">
        <v>143750</v>
      </c>
    </row>
    <row r="209" spans="1:15">
      <c r="A209" t="s">
        <v>17288</v>
      </c>
      <c r="B209" t="s">
        <v>2830</v>
      </c>
      <c r="C209" s="4"/>
      <c r="D209" s="4"/>
      <c r="E209" s="4">
        <v>45000</v>
      </c>
      <c r="F209" s="4"/>
      <c r="G209" s="4"/>
      <c r="H209" s="4"/>
      <c r="I209" s="4"/>
      <c r="J209" s="4"/>
      <c r="K209" s="4"/>
      <c r="L209" s="4">
        <v>15000</v>
      </c>
      <c r="M209" s="4"/>
      <c r="N209" s="4"/>
      <c r="O209" s="4">
        <v>60000</v>
      </c>
    </row>
    <row r="210" spans="1:15">
      <c r="A210" t="s">
        <v>17202</v>
      </c>
      <c r="B210" t="s">
        <v>2830</v>
      </c>
      <c r="C210" s="4"/>
      <c r="D210" s="4">
        <v>8250</v>
      </c>
      <c r="E210" s="4"/>
      <c r="F210" s="4"/>
      <c r="G210" s="4"/>
      <c r="H210" s="4"/>
      <c r="I210" s="4"/>
      <c r="J210" s="4"/>
      <c r="K210" s="4">
        <v>47250</v>
      </c>
      <c r="L210" s="4">
        <v>2750</v>
      </c>
      <c r="M210" s="4"/>
      <c r="N210" s="4"/>
      <c r="O210" s="4">
        <v>58250</v>
      </c>
    </row>
    <row r="211" spans="1:15">
      <c r="A211" t="s">
        <v>6428</v>
      </c>
      <c r="B211" t="s">
        <v>2830</v>
      </c>
      <c r="C211" s="4">
        <v>200000</v>
      </c>
      <c r="D211" s="4">
        <v>92000</v>
      </c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>
        <v>292000</v>
      </c>
    </row>
    <row r="212" spans="1:15">
      <c r="A212" t="s">
        <v>17490</v>
      </c>
      <c r="B212" t="s">
        <v>2830</v>
      </c>
      <c r="C212" s="4"/>
      <c r="D212" s="4"/>
      <c r="E212" s="4"/>
      <c r="F212" s="4"/>
      <c r="G212" s="4"/>
      <c r="H212" s="4"/>
      <c r="I212" s="4">
        <v>37422</v>
      </c>
      <c r="J212" s="4"/>
      <c r="K212" s="4"/>
      <c r="L212" s="4"/>
      <c r="M212" s="4"/>
      <c r="N212" s="4"/>
      <c r="O212" s="4">
        <v>37422</v>
      </c>
    </row>
    <row r="213" spans="1:15">
      <c r="A213" t="s">
        <v>6429</v>
      </c>
      <c r="B213" t="s">
        <v>2830</v>
      </c>
      <c r="C213" s="4">
        <v>40000</v>
      </c>
      <c r="D213" s="4"/>
      <c r="E213" s="4"/>
      <c r="F213" s="4">
        <v>50000</v>
      </c>
      <c r="G213" s="4"/>
      <c r="H213" s="4"/>
      <c r="I213" s="4">
        <v>40000</v>
      </c>
      <c r="J213" s="4"/>
      <c r="K213" s="4"/>
      <c r="L213" s="4">
        <v>40000</v>
      </c>
      <c r="M213" s="4"/>
      <c r="N213" s="4"/>
      <c r="O213" s="4">
        <v>170000</v>
      </c>
    </row>
    <row r="214" spans="1:15">
      <c r="A214" t="s">
        <v>6430</v>
      </c>
      <c r="B214" t="s">
        <v>2830</v>
      </c>
      <c r="C214" s="4">
        <v>51500</v>
      </c>
      <c r="D214" s="4"/>
      <c r="E214" s="4"/>
      <c r="F214" s="4">
        <v>51500</v>
      </c>
      <c r="G214" s="4"/>
      <c r="H214" s="4"/>
      <c r="I214" s="4">
        <v>51500</v>
      </c>
      <c r="J214" s="4"/>
      <c r="K214" s="4"/>
      <c r="L214" s="4">
        <v>51500</v>
      </c>
      <c r="M214" s="4"/>
      <c r="N214" s="4"/>
      <c r="O214" s="4">
        <v>206000</v>
      </c>
    </row>
    <row r="215" spans="1:15">
      <c r="A215" t="s">
        <v>17317</v>
      </c>
      <c r="B215" t="s">
        <v>2830</v>
      </c>
      <c r="C215" s="4"/>
      <c r="D215" s="4"/>
      <c r="E215" s="4"/>
      <c r="F215" s="4">
        <v>25500</v>
      </c>
      <c r="G215" s="4"/>
      <c r="H215" s="4"/>
      <c r="I215" s="4"/>
      <c r="J215" s="4"/>
      <c r="K215" s="4"/>
      <c r="L215" s="4"/>
      <c r="M215" s="4"/>
      <c r="N215" s="4"/>
      <c r="O215" s="4">
        <v>25500</v>
      </c>
    </row>
    <row r="216" spans="1:15">
      <c r="A216" t="s">
        <v>17238</v>
      </c>
      <c r="B216" t="s">
        <v>2830</v>
      </c>
      <c r="C216" s="4"/>
      <c r="D216" s="4"/>
      <c r="E216" s="4">
        <v>29085</v>
      </c>
      <c r="F216" s="4"/>
      <c r="G216" s="4"/>
      <c r="H216" s="4"/>
      <c r="I216" s="4"/>
      <c r="J216" s="4"/>
      <c r="K216" s="4">
        <v>9375</v>
      </c>
      <c r="L216" s="4"/>
      <c r="M216" s="4"/>
      <c r="N216" s="4"/>
      <c r="O216" s="4">
        <v>38460</v>
      </c>
    </row>
    <row r="217" spans="1:15">
      <c r="A217" t="s">
        <v>17137</v>
      </c>
      <c r="B217" t="s">
        <v>2830</v>
      </c>
      <c r="C217" s="4">
        <v>37500</v>
      </c>
      <c r="D217" s="4"/>
      <c r="E217" s="4"/>
      <c r="F217" s="4">
        <v>37500</v>
      </c>
      <c r="G217" s="4"/>
      <c r="H217" s="4"/>
      <c r="I217" s="4">
        <v>37500</v>
      </c>
      <c r="J217" s="4"/>
      <c r="K217" s="4"/>
      <c r="L217" s="4">
        <v>37500</v>
      </c>
      <c r="M217" s="4"/>
      <c r="N217" s="4"/>
      <c r="O217" s="4">
        <v>150000</v>
      </c>
    </row>
    <row r="218" spans="1:15">
      <c r="A218" t="s">
        <v>17128</v>
      </c>
      <c r="B218" t="s">
        <v>2830</v>
      </c>
      <c r="C218" s="4">
        <v>54166</v>
      </c>
      <c r="D218" s="4"/>
      <c r="E218" s="4"/>
      <c r="F218" s="4">
        <v>54167</v>
      </c>
      <c r="G218" s="4"/>
      <c r="H218" s="4"/>
      <c r="I218" s="4">
        <v>54167</v>
      </c>
      <c r="J218" s="4"/>
      <c r="K218" s="4"/>
      <c r="L218" s="4">
        <v>54167</v>
      </c>
      <c r="M218" s="4"/>
      <c r="N218" s="4"/>
      <c r="O218" s="4">
        <v>216667</v>
      </c>
    </row>
    <row r="219" spans="1:15">
      <c r="A219" t="s">
        <v>17138</v>
      </c>
      <c r="B219" t="s">
        <v>2830</v>
      </c>
      <c r="C219" s="4">
        <v>20000</v>
      </c>
      <c r="D219" s="4"/>
      <c r="E219" s="4"/>
      <c r="F219" s="4">
        <v>20000</v>
      </c>
      <c r="G219" s="4"/>
      <c r="H219" s="4"/>
      <c r="I219" s="4">
        <v>5000</v>
      </c>
      <c r="J219" s="4"/>
      <c r="K219" s="4"/>
      <c r="L219" s="4">
        <v>5000</v>
      </c>
      <c r="M219" s="4">
        <v>17500</v>
      </c>
      <c r="N219" s="4"/>
      <c r="O219" s="4">
        <v>67500</v>
      </c>
    </row>
    <row r="220" spans="1:15">
      <c r="A220" t="s">
        <v>17139</v>
      </c>
      <c r="B220" t="s">
        <v>2830</v>
      </c>
      <c r="C220" s="4">
        <v>30000</v>
      </c>
      <c r="D220" s="4"/>
      <c r="E220" s="4">
        <v>19018</v>
      </c>
      <c r="F220" s="4">
        <v>30000</v>
      </c>
      <c r="G220" s="4"/>
      <c r="H220" s="4"/>
      <c r="I220" s="4">
        <v>95522</v>
      </c>
      <c r="J220" s="4"/>
      <c r="K220" s="4"/>
      <c r="L220" s="4">
        <v>30000</v>
      </c>
      <c r="M220" s="4"/>
      <c r="N220" s="4"/>
      <c r="O220" s="4">
        <v>204540</v>
      </c>
    </row>
    <row r="221" spans="1:15">
      <c r="A221" t="s">
        <v>6431</v>
      </c>
      <c r="B221" t="s">
        <v>2830</v>
      </c>
      <c r="C221" s="4">
        <v>80000</v>
      </c>
      <c r="D221" s="4"/>
      <c r="E221" s="4"/>
      <c r="F221" s="4">
        <v>25000</v>
      </c>
      <c r="G221" s="4">
        <v>81000</v>
      </c>
      <c r="H221" s="4"/>
      <c r="I221" s="4">
        <v>25000</v>
      </c>
      <c r="J221" s="4"/>
      <c r="K221" s="4"/>
      <c r="L221" s="4">
        <v>25000</v>
      </c>
      <c r="M221" s="4"/>
      <c r="N221" s="4"/>
      <c r="O221" s="4">
        <v>236000</v>
      </c>
    </row>
    <row r="222" spans="1:15">
      <c r="A222" t="s">
        <v>6379</v>
      </c>
      <c r="B222" t="s">
        <v>2830</v>
      </c>
      <c r="C222" s="4">
        <v>100000</v>
      </c>
      <c r="D222" s="4"/>
      <c r="E222" s="4"/>
      <c r="F222" s="4">
        <v>90000</v>
      </c>
      <c r="G222" s="4"/>
      <c r="H222" s="4"/>
      <c r="I222" s="4">
        <v>50000</v>
      </c>
      <c r="J222" s="4"/>
      <c r="K222" s="4"/>
      <c r="L222" s="4">
        <v>38000</v>
      </c>
      <c r="M222" s="4"/>
      <c r="N222" s="4"/>
      <c r="O222" s="4">
        <v>278000</v>
      </c>
    </row>
    <row r="223" spans="1:15">
      <c r="A223" t="s">
        <v>17568</v>
      </c>
      <c r="B223" t="s">
        <v>2830</v>
      </c>
      <c r="C223" s="4"/>
      <c r="D223" s="4"/>
      <c r="E223" s="4"/>
      <c r="F223" s="4"/>
      <c r="G223" s="4"/>
      <c r="H223" s="4"/>
      <c r="I223" s="4"/>
      <c r="J223" s="4"/>
      <c r="K223" s="4">
        <v>70612</v>
      </c>
      <c r="L223" s="4"/>
      <c r="M223" s="4"/>
      <c r="N223" s="4">
        <v>14122</v>
      </c>
      <c r="O223" s="4">
        <v>84734</v>
      </c>
    </row>
    <row r="224" spans="1:15">
      <c r="A224" t="s">
        <v>6432</v>
      </c>
      <c r="B224" t="s">
        <v>2830</v>
      </c>
      <c r="C224" s="4">
        <v>25394</v>
      </c>
      <c r="D224" s="4"/>
      <c r="E224" s="4"/>
      <c r="F224" s="4">
        <v>24394</v>
      </c>
      <c r="G224" s="4"/>
      <c r="H224" s="4"/>
      <c r="I224" s="4">
        <v>20394</v>
      </c>
      <c r="J224" s="4"/>
      <c r="K224" s="4"/>
      <c r="L224" s="4">
        <v>20395</v>
      </c>
      <c r="M224" s="4"/>
      <c r="N224" s="4"/>
      <c r="O224" s="4">
        <v>90577</v>
      </c>
    </row>
    <row r="225" spans="1:15">
      <c r="A225" t="s">
        <v>17232</v>
      </c>
      <c r="B225" t="s">
        <v>2830</v>
      </c>
      <c r="C225" s="4"/>
      <c r="D225" s="4">
        <v>31468</v>
      </c>
      <c r="E225" s="4"/>
      <c r="F225" s="4"/>
      <c r="G225" s="4"/>
      <c r="H225" s="4"/>
      <c r="I225" s="4"/>
      <c r="J225" s="4"/>
      <c r="K225" s="4"/>
      <c r="L225" s="4"/>
      <c r="M225" s="4">
        <v>10489</v>
      </c>
      <c r="N225" s="4"/>
      <c r="O225" s="4">
        <v>41957</v>
      </c>
    </row>
    <row r="226" spans="1:15">
      <c r="A226" t="s">
        <v>17214</v>
      </c>
      <c r="B226" t="s">
        <v>2830</v>
      </c>
      <c r="C226" s="4"/>
      <c r="D226" s="4">
        <v>24812</v>
      </c>
      <c r="E226" s="4">
        <v>10000</v>
      </c>
      <c r="F226" s="4"/>
      <c r="G226" s="4"/>
      <c r="H226" s="4"/>
      <c r="I226" s="4"/>
      <c r="J226" s="4"/>
      <c r="K226" s="4"/>
      <c r="L226" s="4"/>
      <c r="M226" s="4"/>
      <c r="N226" s="4">
        <v>8270</v>
      </c>
      <c r="O226" s="4">
        <v>43082</v>
      </c>
    </row>
    <row r="227" spans="1:15">
      <c r="A227" t="s">
        <v>6433</v>
      </c>
      <c r="B227" t="s">
        <v>2830</v>
      </c>
      <c r="C227" s="4">
        <v>110125</v>
      </c>
      <c r="D227" s="4"/>
      <c r="E227" s="4"/>
      <c r="F227" s="4">
        <v>86125</v>
      </c>
      <c r="G227" s="4"/>
      <c r="H227" s="4"/>
      <c r="I227" s="4">
        <v>110125</v>
      </c>
      <c r="J227" s="4"/>
      <c r="K227" s="4"/>
      <c r="L227" s="4">
        <v>86125</v>
      </c>
      <c r="M227" s="4"/>
      <c r="N227" s="4"/>
      <c r="O227" s="4">
        <v>392500</v>
      </c>
    </row>
    <row r="228" spans="1:15">
      <c r="A228" t="s">
        <v>6380</v>
      </c>
      <c r="B228" t="s">
        <v>2830</v>
      </c>
      <c r="C228" s="4">
        <v>81250</v>
      </c>
      <c r="D228" s="4"/>
      <c r="E228" s="4"/>
      <c r="F228" s="4">
        <v>81250</v>
      </c>
      <c r="G228" s="4"/>
      <c r="H228" s="4"/>
      <c r="I228" s="4">
        <v>81250</v>
      </c>
      <c r="J228" s="4"/>
      <c r="K228" s="4"/>
      <c r="L228" s="4">
        <v>81250</v>
      </c>
      <c r="M228" s="4"/>
      <c r="N228" s="4"/>
      <c r="O228" s="4">
        <v>325000</v>
      </c>
    </row>
    <row r="229" spans="1:15">
      <c r="A229" t="s">
        <v>6434</v>
      </c>
      <c r="B229" t="s">
        <v>2830</v>
      </c>
      <c r="C229" s="4">
        <v>17500</v>
      </c>
      <c r="D229" s="4"/>
      <c r="E229" s="4"/>
      <c r="F229" s="4">
        <v>17500</v>
      </c>
      <c r="G229" s="4"/>
      <c r="H229" s="4"/>
      <c r="I229" s="4">
        <v>17500</v>
      </c>
      <c r="J229" s="4"/>
      <c r="K229" s="4"/>
      <c r="L229" s="4">
        <v>17500</v>
      </c>
      <c r="M229" s="4"/>
      <c r="N229" s="4"/>
      <c r="O229" s="4">
        <v>70000</v>
      </c>
    </row>
    <row r="230" spans="1:15">
      <c r="A230" t="s">
        <v>6435</v>
      </c>
      <c r="B230" t="s">
        <v>2830</v>
      </c>
      <c r="C230" s="4">
        <v>243663</v>
      </c>
      <c r="D230" s="4">
        <v>7500</v>
      </c>
      <c r="E230" s="4"/>
      <c r="F230" s="4">
        <v>343337</v>
      </c>
      <c r="G230" s="4">
        <v>600</v>
      </c>
      <c r="H230" s="4">
        <v>2500</v>
      </c>
      <c r="I230" s="4">
        <v>275000</v>
      </c>
      <c r="J230" s="4"/>
      <c r="K230" s="4"/>
      <c r="L230" s="4">
        <v>114650</v>
      </c>
      <c r="M230" s="4"/>
      <c r="N230" s="4"/>
      <c r="O230" s="4">
        <v>987250</v>
      </c>
    </row>
    <row r="231" spans="1:15">
      <c r="A231" t="s">
        <v>17401</v>
      </c>
      <c r="B231" t="s">
        <v>2830</v>
      </c>
      <c r="C231" s="4"/>
      <c r="D231" s="4"/>
      <c r="E231" s="4"/>
      <c r="F231" s="4"/>
      <c r="G231" s="4"/>
      <c r="H231" s="4">
        <v>41250</v>
      </c>
      <c r="I231" s="4"/>
      <c r="J231" s="4"/>
      <c r="K231" s="4"/>
      <c r="L231" s="4"/>
      <c r="M231" s="4"/>
      <c r="N231" s="4"/>
      <c r="O231" s="4">
        <v>41250</v>
      </c>
    </row>
    <row r="232" spans="1:15">
      <c r="A232" t="s">
        <v>6436</v>
      </c>
      <c r="B232" t="s">
        <v>2830</v>
      </c>
      <c r="C232" s="4">
        <v>207000</v>
      </c>
      <c r="D232" s="4"/>
      <c r="E232" s="4"/>
      <c r="F232" s="4">
        <v>200000</v>
      </c>
      <c r="G232" s="4"/>
      <c r="H232" s="4"/>
      <c r="I232" s="4">
        <v>205252</v>
      </c>
      <c r="J232" s="4"/>
      <c r="K232" s="4">
        <v>14816</v>
      </c>
      <c r="L232" s="4">
        <v>200000</v>
      </c>
      <c r="M232" s="4"/>
      <c r="N232" s="4"/>
      <c r="O232" s="4">
        <v>827068</v>
      </c>
    </row>
    <row r="233" spans="1:15">
      <c r="A233" t="s">
        <v>17567</v>
      </c>
      <c r="B233" t="s">
        <v>2830</v>
      </c>
      <c r="C233" s="4"/>
      <c r="D233" s="4"/>
      <c r="E233" s="4"/>
      <c r="F233" s="4"/>
      <c r="G233" s="4"/>
      <c r="H233" s="4"/>
      <c r="I233" s="4"/>
      <c r="J233" s="4"/>
      <c r="K233" s="4">
        <v>37500</v>
      </c>
      <c r="L233" s="4"/>
      <c r="M233" s="4">
        <v>1500</v>
      </c>
      <c r="N233" s="4"/>
      <c r="O233" s="4">
        <v>39000</v>
      </c>
    </row>
    <row r="234" spans="1:15">
      <c r="A234" t="s">
        <v>6288</v>
      </c>
      <c r="B234" t="s">
        <v>2830</v>
      </c>
      <c r="C234" s="4"/>
      <c r="D234" s="4">
        <v>10600</v>
      </c>
      <c r="E234" s="4"/>
      <c r="F234" s="4"/>
      <c r="G234" s="4"/>
      <c r="H234" s="4"/>
      <c r="I234" s="4"/>
      <c r="J234" s="4">
        <v>38625</v>
      </c>
      <c r="K234" s="4"/>
      <c r="L234" s="4"/>
      <c r="M234" s="4"/>
      <c r="N234" s="4">
        <v>37500</v>
      </c>
      <c r="O234" s="4">
        <v>86725</v>
      </c>
    </row>
    <row r="235" spans="1:15">
      <c r="A235" t="s">
        <v>16782</v>
      </c>
      <c r="B235" t="s">
        <v>2830</v>
      </c>
      <c r="C235" s="4">
        <v>100000</v>
      </c>
      <c r="D235" s="4">
        <v>15000</v>
      </c>
      <c r="E235" s="4"/>
      <c r="F235" s="4">
        <v>104000</v>
      </c>
      <c r="G235" s="4"/>
      <c r="H235" s="4"/>
      <c r="I235" s="4">
        <v>51000</v>
      </c>
      <c r="J235" s="4"/>
      <c r="K235" s="4"/>
      <c r="L235" s="4">
        <v>50000</v>
      </c>
      <c r="M235" s="4">
        <v>18893</v>
      </c>
      <c r="N235" s="4"/>
      <c r="O235" s="4">
        <v>338893</v>
      </c>
    </row>
    <row r="236" spans="1:15">
      <c r="A236" t="s">
        <v>6438</v>
      </c>
      <c r="B236" t="s">
        <v>2830</v>
      </c>
      <c r="C236" s="4">
        <v>55000</v>
      </c>
      <c r="D236" s="4"/>
      <c r="E236" s="4"/>
      <c r="F236" s="4">
        <v>55000</v>
      </c>
      <c r="G236" s="4"/>
      <c r="H236" s="4"/>
      <c r="I236" s="4">
        <v>55000</v>
      </c>
      <c r="J236" s="4"/>
      <c r="K236" s="4"/>
      <c r="L236" s="4">
        <v>55000</v>
      </c>
      <c r="M236" s="4"/>
      <c r="N236" s="4"/>
      <c r="O236" s="4">
        <v>220000</v>
      </c>
    </row>
    <row r="237" spans="1:15">
      <c r="A237" t="s">
        <v>17363</v>
      </c>
      <c r="B237" t="s">
        <v>2830</v>
      </c>
      <c r="C237" s="4"/>
      <c r="D237" s="4"/>
      <c r="E237" s="4"/>
      <c r="F237" s="4"/>
      <c r="G237" s="4">
        <v>9889</v>
      </c>
      <c r="H237" s="4"/>
      <c r="I237" s="4"/>
      <c r="J237" s="4">
        <v>17000</v>
      </c>
      <c r="K237" s="4"/>
      <c r="L237" s="4"/>
      <c r="M237" s="4"/>
      <c r="N237" s="4"/>
      <c r="O237" s="4">
        <v>26889</v>
      </c>
    </row>
    <row r="238" spans="1:15">
      <c r="A238" t="s">
        <v>17141</v>
      </c>
      <c r="B238" t="s">
        <v>2830</v>
      </c>
      <c r="C238" s="4">
        <v>25000</v>
      </c>
      <c r="D238" s="4"/>
      <c r="E238" s="4"/>
      <c r="F238" s="4">
        <v>25000</v>
      </c>
      <c r="G238" s="4"/>
      <c r="H238" s="4"/>
      <c r="I238" s="4">
        <v>25000</v>
      </c>
      <c r="J238" s="4">
        <v>2989</v>
      </c>
      <c r="K238" s="4"/>
      <c r="L238" s="4">
        <v>25000</v>
      </c>
      <c r="M238" s="4"/>
      <c r="N238" s="4"/>
      <c r="O238" s="4">
        <v>102989</v>
      </c>
    </row>
    <row r="239" spans="1:15">
      <c r="A239" t="s">
        <v>17142</v>
      </c>
      <c r="B239" t="s">
        <v>2830</v>
      </c>
      <c r="C239" s="4">
        <v>20000</v>
      </c>
      <c r="D239" s="4"/>
      <c r="E239" s="4"/>
      <c r="F239" s="4">
        <v>20000</v>
      </c>
      <c r="G239" s="4"/>
      <c r="H239" s="4"/>
      <c r="I239" s="4">
        <v>20000</v>
      </c>
      <c r="J239" s="4"/>
      <c r="K239" s="4"/>
      <c r="L239" s="4">
        <v>14500</v>
      </c>
      <c r="M239" s="4"/>
      <c r="N239" s="4"/>
      <c r="O239" s="4">
        <v>74500</v>
      </c>
    </row>
    <row r="240" spans="1:15">
      <c r="A240" t="s">
        <v>17143</v>
      </c>
      <c r="B240" t="s">
        <v>2830</v>
      </c>
      <c r="C240" s="4">
        <v>37000</v>
      </c>
      <c r="D240" s="4"/>
      <c r="E240" s="4"/>
      <c r="F240" s="4">
        <v>30000</v>
      </c>
      <c r="G240" s="4"/>
      <c r="H240" s="4"/>
      <c r="I240" s="4">
        <v>36000</v>
      </c>
      <c r="J240" s="4"/>
      <c r="K240" s="4"/>
      <c r="L240" s="4">
        <v>131304</v>
      </c>
      <c r="M240" s="4"/>
      <c r="N240" s="4"/>
      <c r="O240" s="4">
        <v>234304</v>
      </c>
    </row>
    <row r="241" spans="1:15">
      <c r="A241" t="s">
        <v>17362</v>
      </c>
      <c r="B241" t="s">
        <v>2830</v>
      </c>
      <c r="C241" s="4"/>
      <c r="D241" s="4"/>
      <c r="E241" s="4"/>
      <c r="F241" s="4"/>
      <c r="G241" s="4">
        <v>11249</v>
      </c>
      <c r="H241" s="4"/>
      <c r="I241" s="4">
        <v>11153</v>
      </c>
      <c r="J241" s="4"/>
      <c r="K241" s="4"/>
      <c r="L241" s="4"/>
      <c r="M241" s="4">
        <v>3717</v>
      </c>
      <c r="N241" s="4"/>
      <c r="O241" s="4">
        <v>26119</v>
      </c>
    </row>
    <row r="242" spans="1:15">
      <c r="A242" t="s">
        <v>17144</v>
      </c>
      <c r="B242" t="s">
        <v>2830</v>
      </c>
      <c r="C242" s="4">
        <v>35000</v>
      </c>
      <c r="D242" s="4"/>
      <c r="E242" s="4"/>
      <c r="F242" s="4">
        <v>35000</v>
      </c>
      <c r="G242" s="4"/>
      <c r="H242" s="4"/>
      <c r="I242" s="4">
        <v>35000</v>
      </c>
      <c r="J242" s="4"/>
      <c r="K242" s="4"/>
      <c r="L242" s="4">
        <v>35000</v>
      </c>
      <c r="M242" s="4"/>
      <c r="N242" s="4"/>
      <c r="O242" s="4">
        <v>140000</v>
      </c>
    </row>
    <row r="243" spans="1:15">
      <c r="A243" t="s">
        <v>25</v>
      </c>
      <c r="B243" t="s">
        <v>2830</v>
      </c>
      <c r="C243" s="4">
        <v>27250</v>
      </c>
      <c r="D243" s="4"/>
      <c r="E243" s="4"/>
      <c r="F243" s="4"/>
      <c r="G243" s="4"/>
      <c r="H243" s="4"/>
      <c r="I243" s="4"/>
      <c r="J243" s="4"/>
      <c r="K243" s="4">
        <v>192114</v>
      </c>
      <c r="L243" s="4"/>
      <c r="M243" s="4"/>
      <c r="N243" s="4">
        <v>1050</v>
      </c>
      <c r="O243" s="4">
        <v>220414</v>
      </c>
    </row>
    <row r="244" spans="1:15">
      <c r="A244" t="s">
        <v>27</v>
      </c>
      <c r="B244" t="s">
        <v>2830</v>
      </c>
      <c r="C244" s="4"/>
      <c r="D244" s="4">
        <v>90000</v>
      </c>
      <c r="E244" s="4"/>
      <c r="F244" s="4"/>
      <c r="G244" s="4"/>
      <c r="H244" s="4">
        <v>5000</v>
      </c>
      <c r="I244" s="4"/>
      <c r="J244" s="4">
        <v>29700</v>
      </c>
      <c r="K244" s="4">
        <v>63000</v>
      </c>
      <c r="L244" s="4"/>
      <c r="M244" s="4"/>
      <c r="N244" s="4">
        <v>24797.96</v>
      </c>
      <c r="O244" s="4">
        <v>212497.96</v>
      </c>
    </row>
    <row r="245" spans="1:15">
      <c r="A245" t="s">
        <v>29</v>
      </c>
      <c r="B245" t="s">
        <v>2830</v>
      </c>
      <c r="C245" s="4"/>
      <c r="D245" s="4">
        <v>2625</v>
      </c>
      <c r="E245" s="4">
        <v>58837</v>
      </c>
      <c r="F245" s="4">
        <v>470694</v>
      </c>
      <c r="G245" s="4"/>
      <c r="H245" s="4">
        <v>49194</v>
      </c>
      <c r="I245" s="4"/>
      <c r="J245" s="4"/>
      <c r="K245" s="4"/>
      <c r="L245" s="4"/>
      <c r="M245" s="4">
        <v>147092</v>
      </c>
      <c r="N245" s="4">
        <v>58837</v>
      </c>
      <c r="O245" s="4">
        <v>787279</v>
      </c>
    </row>
    <row r="246" spans="1:15">
      <c r="A246" t="s">
        <v>2391</v>
      </c>
      <c r="B246" t="s">
        <v>2830</v>
      </c>
      <c r="C246" s="4">
        <v>3750</v>
      </c>
      <c r="D246" s="4"/>
      <c r="E246" s="4">
        <v>1125</v>
      </c>
      <c r="F246" s="4">
        <v>1125</v>
      </c>
      <c r="G246" s="4"/>
      <c r="H246" s="4"/>
      <c r="I246" s="4">
        <v>1125</v>
      </c>
      <c r="J246" s="4">
        <v>44078</v>
      </c>
      <c r="K246" s="4">
        <v>750</v>
      </c>
      <c r="L246" s="4"/>
      <c r="M246" s="4">
        <v>12595</v>
      </c>
      <c r="N246" s="4"/>
      <c r="O246" s="4">
        <v>64548</v>
      </c>
    </row>
    <row r="247" spans="1:15">
      <c r="A247" t="s">
        <v>16783</v>
      </c>
      <c r="B247" t="s">
        <v>2830</v>
      </c>
      <c r="C247" s="4"/>
      <c r="D247" s="4">
        <v>14250</v>
      </c>
      <c r="E247" s="4"/>
      <c r="F247" s="4">
        <v>11951</v>
      </c>
      <c r="G247" s="4"/>
      <c r="H247" s="4"/>
      <c r="I247" s="4">
        <v>950</v>
      </c>
      <c r="J247" s="4"/>
      <c r="K247" s="4">
        <v>2717</v>
      </c>
      <c r="L247" s="4">
        <v>6188</v>
      </c>
      <c r="M247" s="4">
        <v>2062</v>
      </c>
      <c r="N247" s="4"/>
      <c r="O247" s="4">
        <v>38118</v>
      </c>
    </row>
    <row r="248" spans="1:15">
      <c r="A248" t="s">
        <v>37</v>
      </c>
      <c r="B248" t="s">
        <v>2830</v>
      </c>
      <c r="C248" s="4">
        <v>2385</v>
      </c>
      <c r="D248" s="4">
        <v>22000</v>
      </c>
      <c r="E248" s="4"/>
      <c r="F248" s="4">
        <v>56250</v>
      </c>
      <c r="G248" s="4"/>
      <c r="H248" s="4"/>
      <c r="I248" s="4"/>
      <c r="J248" s="4"/>
      <c r="K248" s="4"/>
      <c r="L248" s="4">
        <v>3000</v>
      </c>
      <c r="M248" s="4">
        <v>3000</v>
      </c>
      <c r="N248" s="4"/>
      <c r="O248" s="4">
        <v>86635</v>
      </c>
    </row>
    <row r="249" spans="1:15">
      <c r="A249" t="s">
        <v>38</v>
      </c>
      <c r="B249" t="s">
        <v>2830</v>
      </c>
      <c r="C249" s="4"/>
      <c r="D249" s="4"/>
      <c r="E249" s="4"/>
      <c r="F249" s="4">
        <v>198371</v>
      </c>
      <c r="G249" s="4"/>
      <c r="H249" s="4"/>
      <c r="I249" s="4"/>
      <c r="J249" s="4"/>
      <c r="K249" s="4"/>
      <c r="L249" s="4"/>
      <c r="M249" s="4"/>
      <c r="N249" s="4">
        <v>66123</v>
      </c>
      <c r="O249" s="4">
        <v>264494</v>
      </c>
    </row>
    <row r="250" spans="1:15">
      <c r="A250" t="s">
        <v>44</v>
      </c>
      <c r="B250" t="s">
        <v>2830</v>
      </c>
      <c r="C250" s="4"/>
      <c r="D250" s="4"/>
      <c r="E250" s="4">
        <v>196376</v>
      </c>
      <c r="F250" s="4"/>
      <c r="G250" s="4"/>
      <c r="H250" s="4"/>
      <c r="I250" s="4"/>
      <c r="J250" s="4">
        <v>21820</v>
      </c>
      <c r="K250" s="4"/>
      <c r="L250" s="4"/>
      <c r="M250" s="4"/>
      <c r="N250" s="4">
        <v>43640</v>
      </c>
      <c r="O250" s="4">
        <v>261836</v>
      </c>
    </row>
    <row r="251" spans="1:15">
      <c r="A251" t="s">
        <v>53</v>
      </c>
      <c r="B251" t="s">
        <v>2830</v>
      </c>
      <c r="C251" s="4">
        <v>20000</v>
      </c>
      <c r="D251" s="4">
        <v>3750</v>
      </c>
      <c r="E251" s="4"/>
      <c r="F251" s="4"/>
      <c r="G251" s="4"/>
      <c r="H251" s="4">
        <v>1250</v>
      </c>
      <c r="I251" s="4"/>
      <c r="J251" s="4"/>
      <c r="K251" s="4"/>
      <c r="L251" s="4"/>
      <c r="M251" s="4"/>
      <c r="N251" s="4"/>
      <c r="O251" s="4">
        <v>25000</v>
      </c>
    </row>
    <row r="252" spans="1:15">
      <c r="A252" t="s">
        <v>54</v>
      </c>
      <c r="B252" t="s">
        <v>2830</v>
      </c>
      <c r="C252" s="4">
        <v>61862</v>
      </c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>
        <v>61862</v>
      </c>
    </row>
    <row r="253" spans="1:15">
      <c r="A253" t="s">
        <v>55</v>
      </c>
      <c r="B253" t="s">
        <v>2830</v>
      </c>
      <c r="C253" s="4">
        <v>309000</v>
      </c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>
        <v>309000</v>
      </c>
    </row>
    <row r="254" spans="1:15">
      <c r="A254" t="s">
        <v>925</v>
      </c>
      <c r="B254" t="s">
        <v>2830</v>
      </c>
      <c r="C254" s="4"/>
      <c r="D254" s="4"/>
      <c r="E254" s="4"/>
      <c r="F254" s="4"/>
      <c r="G254" s="4"/>
      <c r="H254" s="4">
        <v>29310</v>
      </c>
      <c r="I254" s="4">
        <v>6893</v>
      </c>
      <c r="J254" s="4"/>
      <c r="K254" s="4"/>
      <c r="L254" s="4"/>
      <c r="M254" s="4"/>
      <c r="N254" s="4"/>
      <c r="O254" s="4">
        <v>36203</v>
      </c>
    </row>
    <row r="255" spans="1:15">
      <c r="A255" t="s">
        <v>2708</v>
      </c>
      <c r="B255" t="s">
        <v>2830</v>
      </c>
      <c r="C255" s="4"/>
      <c r="D255" s="4">
        <v>7500</v>
      </c>
      <c r="E255" s="4"/>
      <c r="F255" s="4"/>
      <c r="G255" s="4"/>
      <c r="H255" s="4"/>
      <c r="I255" s="4"/>
      <c r="J255" s="4">
        <v>79800</v>
      </c>
      <c r="K255" s="4"/>
      <c r="L255" s="4"/>
      <c r="M255" s="4"/>
      <c r="N255" s="4">
        <v>79800</v>
      </c>
      <c r="O255" s="4">
        <v>167100</v>
      </c>
    </row>
    <row r="256" spans="1:15">
      <c r="A256" t="s">
        <v>61</v>
      </c>
      <c r="B256" t="s">
        <v>2830</v>
      </c>
      <c r="C256" s="4"/>
      <c r="D256" s="4">
        <v>7500</v>
      </c>
      <c r="E256" s="4"/>
      <c r="F256" s="4"/>
      <c r="G256" s="4">
        <v>17500</v>
      </c>
      <c r="H256" s="4"/>
      <c r="I256" s="4"/>
      <c r="J256" s="4"/>
      <c r="K256" s="4"/>
      <c r="L256" s="4"/>
      <c r="M256" s="4"/>
      <c r="N256" s="4"/>
      <c r="O256" s="4">
        <v>25000</v>
      </c>
    </row>
    <row r="257" spans="1:15">
      <c r="A257" t="s">
        <v>6991</v>
      </c>
      <c r="B257" t="s">
        <v>2830</v>
      </c>
      <c r="C257" s="4"/>
      <c r="D257" s="4">
        <v>5000</v>
      </c>
      <c r="E257" s="4"/>
      <c r="F257" s="4"/>
      <c r="G257" s="4"/>
      <c r="H257" s="4">
        <v>25590</v>
      </c>
      <c r="I257" s="4"/>
      <c r="J257" s="4"/>
      <c r="K257" s="4"/>
      <c r="L257" s="4"/>
      <c r="M257" s="4"/>
      <c r="N257" s="4"/>
      <c r="O257" s="4">
        <v>30590</v>
      </c>
    </row>
    <row r="258" spans="1:15">
      <c r="A258" t="s">
        <v>17661</v>
      </c>
      <c r="B258" t="s">
        <v>2830</v>
      </c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>
        <v>51400</v>
      </c>
      <c r="N258" s="4"/>
      <c r="O258" s="4">
        <v>51400</v>
      </c>
    </row>
    <row r="259" spans="1:15">
      <c r="A259" t="s">
        <v>63</v>
      </c>
      <c r="B259" t="s">
        <v>2830</v>
      </c>
      <c r="C259" s="4"/>
      <c r="D259" s="4">
        <v>20400</v>
      </c>
      <c r="E259" s="4"/>
      <c r="F259" s="4">
        <v>4000</v>
      </c>
      <c r="G259" s="4"/>
      <c r="H259" s="4"/>
      <c r="I259" s="4">
        <v>1000</v>
      </c>
      <c r="J259" s="4"/>
      <c r="K259" s="4"/>
      <c r="L259" s="4"/>
      <c r="M259" s="4"/>
      <c r="N259" s="4"/>
      <c r="O259" s="4">
        <v>25400</v>
      </c>
    </row>
    <row r="260" spans="1:15">
      <c r="A260" t="s">
        <v>2720</v>
      </c>
      <c r="B260" t="s">
        <v>2830</v>
      </c>
      <c r="C260" s="4">
        <v>626.46</v>
      </c>
      <c r="D260" s="4">
        <v>24161</v>
      </c>
      <c r="E260" s="4">
        <v>375</v>
      </c>
      <c r="F260" s="4">
        <v>10350.709999999999</v>
      </c>
      <c r="G260" s="4"/>
      <c r="H260" s="4"/>
      <c r="I260" s="4">
        <v>16000</v>
      </c>
      <c r="J260" s="4">
        <v>16000</v>
      </c>
      <c r="K260" s="4"/>
      <c r="L260" s="4"/>
      <c r="M260" s="4">
        <v>16000</v>
      </c>
      <c r="N260" s="4">
        <v>16000</v>
      </c>
      <c r="O260" s="4">
        <v>99513.17</v>
      </c>
    </row>
    <row r="261" spans="1:15">
      <c r="A261" t="s">
        <v>2033</v>
      </c>
      <c r="B261" t="s">
        <v>2830</v>
      </c>
      <c r="C261" s="4"/>
      <c r="D261" s="4"/>
      <c r="E261" s="4"/>
      <c r="F261" s="4"/>
      <c r="G261" s="4"/>
      <c r="H261" s="4"/>
      <c r="I261" s="4"/>
      <c r="J261" s="4">
        <v>86000</v>
      </c>
      <c r="K261" s="4">
        <v>45000</v>
      </c>
      <c r="L261" s="4"/>
      <c r="M261" s="4">
        <v>7500</v>
      </c>
      <c r="N261" s="4"/>
      <c r="O261" s="4">
        <v>138500</v>
      </c>
    </row>
    <row r="262" spans="1:15">
      <c r="A262" t="s">
        <v>68</v>
      </c>
      <c r="B262" t="s">
        <v>2830</v>
      </c>
      <c r="C262" s="4"/>
      <c r="D262" s="4"/>
      <c r="E262" s="4"/>
      <c r="F262" s="4"/>
      <c r="G262" s="4"/>
      <c r="H262" s="4"/>
      <c r="I262" s="4">
        <v>18750</v>
      </c>
      <c r="J262" s="4"/>
      <c r="K262" s="4"/>
      <c r="L262" s="4"/>
      <c r="M262" s="4"/>
      <c r="N262" s="4">
        <v>25000</v>
      </c>
      <c r="O262" s="4">
        <v>43750</v>
      </c>
    </row>
    <row r="263" spans="1:15">
      <c r="A263" t="s">
        <v>926</v>
      </c>
      <c r="B263" t="s">
        <v>2830</v>
      </c>
      <c r="C263" s="4"/>
      <c r="D263" s="4"/>
      <c r="E263" s="4">
        <v>30019</v>
      </c>
      <c r="F263" s="4"/>
      <c r="G263" s="4"/>
      <c r="H263" s="4"/>
      <c r="I263" s="4"/>
      <c r="J263" s="4"/>
      <c r="K263" s="4"/>
      <c r="L263" s="4"/>
      <c r="M263" s="4"/>
      <c r="N263" s="4"/>
      <c r="O263" s="4">
        <v>30019</v>
      </c>
    </row>
    <row r="264" spans="1:15">
      <c r="A264" t="s">
        <v>73</v>
      </c>
      <c r="B264" t="s">
        <v>2830</v>
      </c>
      <c r="C264" s="4"/>
      <c r="D264" s="4"/>
      <c r="E264" s="4">
        <v>26250</v>
      </c>
      <c r="F264" s="4"/>
      <c r="G264" s="4"/>
      <c r="H264" s="4"/>
      <c r="I264" s="4"/>
      <c r="J264" s="4"/>
      <c r="K264" s="4"/>
      <c r="L264" s="4"/>
      <c r="M264" s="4"/>
      <c r="N264" s="4">
        <v>46605</v>
      </c>
      <c r="O264" s="4">
        <v>72855</v>
      </c>
    </row>
    <row r="265" spans="1:15">
      <c r="A265" t="s">
        <v>16952</v>
      </c>
      <c r="B265" t="s">
        <v>2830</v>
      </c>
      <c r="C265" s="4"/>
      <c r="D265" s="4"/>
      <c r="E265" s="4"/>
      <c r="F265" s="4"/>
      <c r="G265" s="4"/>
      <c r="H265" s="4"/>
      <c r="I265" s="4"/>
      <c r="J265" s="4">
        <v>42905</v>
      </c>
      <c r="K265" s="4"/>
      <c r="L265" s="4"/>
      <c r="M265" s="4"/>
      <c r="N265" s="4"/>
      <c r="O265" s="4">
        <v>42905</v>
      </c>
    </row>
    <row r="266" spans="1:15">
      <c r="A266" t="s">
        <v>75</v>
      </c>
      <c r="B266" t="s">
        <v>2830</v>
      </c>
      <c r="C266" s="4"/>
      <c r="D266" s="4"/>
      <c r="E266" s="4">
        <v>17000</v>
      </c>
      <c r="F266" s="4"/>
      <c r="G266" s="4">
        <v>16000</v>
      </c>
      <c r="H266" s="4"/>
      <c r="I266" s="4"/>
      <c r="J266" s="4"/>
      <c r="K266" s="4"/>
      <c r="L266" s="4"/>
      <c r="M266" s="4"/>
      <c r="N266" s="4"/>
      <c r="O266" s="4">
        <v>33000</v>
      </c>
    </row>
    <row r="267" spans="1:15">
      <c r="A267" t="s">
        <v>16912</v>
      </c>
      <c r="B267" t="s">
        <v>2830</v>
      </c>
      <c r="C267" s="4"/>
      <c r="D267" s="4"/>
      <c r="E267" s="4"/>
      <c r="F267" s="4"/>
      <c r="G267" s="4"/>
      <c r="H267" s="4">
        <v>28080</v>
      </c>
      <c r="I267" s="4"/>
      <c r="J267" s="4"/>
      <c r="K267" s="4"/>
      <c r="L267" s="4"/>
      <c r="M267" s="4"/>
      <c r="N267" s="4"/>
      <c r="O267" s="4">
        <v>28080</v>
      </c>
    </row>
    <row r="268" spans="1:15">
      <c r="A268" t="s">
        <v>89</v>
      </c>
      <c r="B268" t="s">
        <v>2830</v>
      </c>
      <c r="C268" s="4"/>
      <c r="D268" s="4"/>
      <c r="E268" s="4">
        <v>1003</v>
      </c>
      <c r="F268" s="4"/>
      <c r="G268" s="4"/>
      <c r="H268" s="4">
        <v>86250</v>
      </c>
      <c r="I268" s="4"/>
      <c r="J268" s="4">
        <v>27803</v>
      </c>
      <c r="K268" s="4"/>
      <c r="L268" s="4">
        <v>28750</v>
      </c>
      <c r="M268" s="4"/>
      <c r="N268" s="4"/>
      <c r="O268" s="4">
        <v>143806</v>
      </c>
    </row>
    <row r="269" spans="1:15">
      <c r="A269" t="s">
        <v>94</v>
      </c>
      <c r="B269" t="s">
        <v>2830</v>
      </c>
      <c r="C269" s="4"/>
      <c r="D269" s="4"/>
      <c r="E269" s="4">
        <v>13875</v>
      </c>
      <c r="F269" s="4"/>
      <c r="G269" s="4"/>
      <c r="H269" s="4"/>
      <c r="I269" s="4"/>
      <c r="J269" s="4"/>
      <c r="K269" s="4"/>
      <c r="L269" s="4"/>
      <c r="M269" s="4">
        <v>10125</v>
      </c>
      <c r="N269" s="4">
        <v>8188</v>
      </c>
      <c r="O269" s="4">
        <v>32188</v>
      </c>
    </row>
    <row r="270" spans="1:15">
      <c r="A270" t="s">
        <v>105</v>
      </c>
      <c r="B270" t="s">
        <v>2830</v>
      </c>
      <c r="C270" s="4">
        <v>11250</v>
      </c>
      <c r="D270" s="4">
        <v>13857</v>
      </c>
      <c r="E270" s="4"/>
      <c r="F270" s="4"/>
      <c r="G270" s="4"/>
      <c r="H270" s="4">
        <v>4500</v>
      </c>
      <c r="I270" s="4"/>
      <c r="J270" s="4"/>
      <c r="K270" s="4"/>
      <c r="L270" s="4"/>
      <c r="M270" s="4"/>
      <c r="N270" s="4">
        <v>624805</v>
      </c>
      <c r="O270" s="4">
        <v>654412</v>
      </c>
    </row>
    <row r="271" spans="1:15">
      <c r="A271" t="s">
        <v>108</v>
      </c>
      <c r="B271" t="s">
        <v>2830</v>
      </c>
      <c r="C271" s="4"/>
      <c r="D271" s="4"/>
      <c r="E271" s="4"/>
      <c r="F271" s="4"/>
      <c r="G271" s="4"/>
      <c r="H271" s="4"/>
      <c r="I271" s="4"/>
      <c r="J271" s="4">
        <v>4782</v>
      </c>
      <c r="K271" s="4">
        <v>85615</v>
      </c>
      <c r="L271" s="4"/>
      <c r="M271" s="4"/>
      <c r="N271" s="4">
        <v>30658</v>
      </c>
      <c r="O271" s="4">
        <v>121055</v>
      </c>
    </row>
    <row r="272" spans="1:15">
      <c r="A272" t="s">
        <v>1773</v>
      </c>
      <c r="B272" t="s">
        <v>2830</v>
      </c>
      <c r="C272" s="4"/>
      <c r="D272" s="4"/>
      <c r="E272" s="4"/>
      <c r="F272" s="4"/>
      <c r="G272" s="4"/>
      <c r="H272" s="4"/>
      <c r="I272" s="4"/>
      <c r="J272" s="4"/>
      <c r="K272" s="4"/>
      <c r="L272" s="4">
        <v>30000</v>
      </c>
      <c r="M272" s="4">
        <v>5554</v>
      </c>
      <c r="N272" s="4"/>
      <c r="O272" s="4">
        <v>35554</v>
      </c>
    </row>
    <row r="273" spans="1:15">
      <c r="A273" t="s">
        <v>16893</v>
      </c>
      <c r="B273" t="s">
        <v>2830</v>
      </c>
      <c r="C273" s="4"/>
      <c r="D273" s="4"/>
      <c r="E273" s="4"/>
      <c r="F273" s="4"/>
      <c r="G273" s="4">
        <v>113760</v>
      </c>
      <c r="H273" s="4"/>
      <c r="I273" s="4"/>
      <c r="J273" s="4"/>
      <c r="K273" s="4"/>
      <c r="L273" s="4"/>
      <c r="M273" s="4"/>
      <c r="N273" s="4"/>
      <c r="O273" s="4">
        <v>113760</v>
      </c>
    </row>
    <row r="274" spans="1:15">
      <c r="A274" t="s">
        <v>116</v>
      </c>
      <c r="B274" t="s">
        <v>2830</v>
      </c>
      <c r="C274" s="4">
        <v>11141.35</v>
      </c>
      <c r="D274" s="4"/>
      <c r="E274" s="4"/>
      <c r="F274" s="4">
        <v>14305</v>
      </c>
      <c r="G274" s="4">
        <v>26564.5</v>
      </c>
      <c r="H274" s="4">
        <v>11878.24</v>
      </c>
      <c r="I274" s="4">
        <v>9357</v>
      </c>
      <c r="J274" s="4">
        <v>10000</v>
      </c>
      <c r="K274" s="4">
        <v>9954.76</v>
      </c>
      <c r="L274" s="4"/>
      <c r="M274" s="4">
        <v>4500</v>
      </c>
      <c r="N274" s="4"/>
      <c r="O274" s="4">
        <v>97700.849999999991</v>
      </c>
    </row>
    <row r="275" spans="1:15">
      <c r="A275" t="s">
        <v>117</v>
      </c>
      <c r="B275" t="s">
        <v>2830</v>
      </c>
      <c r="C275" s="4">
        <v>3750</v>
      </c>
      <c r="D275" s="4"/>
      <c r="E275" s="4"/>
      <c r="F275" s="4">
        <v>87390</v>
      </c>
      <c r="G275" s="4"/>
      <c r="H275" s="4"/>
      <c r="I275" s="4"/>
      <c r="J275" s="4">
        <v>9710</v>
      </c>
      <c r="K275" s="4">
        <v>5500</v>
      </c>
      <c r="L275" s="4"/>
      <c r="M275" s="4"/>
      <c r="N275" s="4">
        <v>9710</v>
      </c>
      <c r="O275" s="4">
        <v>116060</v>
      </c>
    </row>
    <row r="276" spans="1:15">
      <c r="A276" t="s">
        <v>127</v>
      </c>
      <c r="B276" t="s">
        <v>2830</v>
      </c>
      <c r="C276" s="4"/>
      <c r="D276" s="4"/>
      <c r="E276" s="4">
        <v>31250</v>
      </c>
      <c r="F276" s="4"/>
      <c r="G276" s="4"/>
      <c r="H276" s="4"/>
      <c r="I276" s="4"/>
      <c r="J276" s="4"/>
      <c r="K276" s="4"/>
      <c r="L276" s="4"/>
      <c r="M276" s="4"/>
      <c r="N276" s="4"/>
      <c r="O276" s="4">
        <v>31250</v>
      </c>
    </row>
    <row r="277" spans="1:15">
      <c r="A277" t="s">
        <v>128</v>
      </c>
      <c r="B277" t="s">
        <v>2830</v>
      </c>
      <c r="C277" s="4">
        <v>80000</v>
      </c>
      <c r="D277" s="4"/>
      <c r="E277" s="4">
        <v>10000</v>
      </c>
      <c r="F277" s="4"/>
      <c r="G277" s="4"/>
      <c r="H277" s="4"/>
      <c r="I277" s="4"/>
      <c r="J277" s="4"/>
      <c r="K277" s="4">
        <v>60000</v>
      </c>
      <c r="L277" s="4"/>
      <c r="M277" s="4"/>
      <c r="N277" s="4">
        <v>10000</v>
      </c>
      <c r="O277" s="4">
        <v>160000</v>
      </c>
    </row>
    <row r="278" spans="1:15">
      <c r="A278" t="s">
        <v>696</v>
      </c>
      <c r="B278" t="s">
        <v>2830</v>
      </c>
      <c r="C278" s="4">
        <v>22500</v>
      </c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>
        <v>6750</v>
      </c>
      <c r="O278" s="4">
        <v>29250</v>
      </c>
    </row>
    <row r="279" spans="1:15">
      <c r="A279" t="s">
        <v>2722</v>
      </c>
      <c r="B279" t="s">
        <v>2830</v>
      </c>
      <c r="C279" s="4">
        <v>29144</v>
      </c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>
        <v>29144</v>
      </c>
    </row>
    <row r="280" spans="1:15">
      <c r="A280" t="s">
        <v>132</v>
      </c>
      <c r="B280" t="s">
        <v>2830</v>
      </c>
      <c r="C280" s="4">
        <v>24954</v>
      </c>
      <c r="D280" s="4"/>
      <c r="E280" s="4"/>
      <c r="F280" s="4">
        <v>40750</v>
      </c>
      <c r="G280" s="4">
        <v>40750</v>
      </c>
      <c r="H280" s="4"/>
      <c r="I280" s="4"/>
      <c r="J280" s="4">
        <v>40750</v>
      </c>
      <c r="K280" s="4"/>
      <c r="L280" s="4"/>
      <c r="M280" s="4"/>
      <c r="N280" s="4"/>
      <c r="O280" s="4">
        <v>147204</v>
      </c>
    </row>
    <row r="281" spans="1:15">
      <c r="A281" t="s">
        <v>17184</v>
      </c>
      <c r="B281" t="s">
        <v>2830</v>
      </c>
      <c r="C281" s="4">
        <v>10000</v>
      </c>
      <c r="D281" s="4"/>
      <c r="E281" s="4"/>
      <c r="F281" s="4"/>
      <c r="G281" s="4">
        <v>10000</v>
      </c>
      <c r="H281" s="4"/>
      <c r="I281" s="4"/>
      <c r="J281" s="4"/>
      <c r="K281" s="4">
        <v>12000</v>
      </c>
      <c r="L281" s="4"/>
      <c r="M281" s="4"/>
      <c r="N281" s="4">
        <v>12000</v>
      </c>
      <c r="O281" s="4">
        <v>44000</v>
      </c>
    </row>
    <row r="282" spans="1:15">
      <c r="A282" t="s">
        <v>1827</v>
      </c>
      <c r="B282" t="s">
        <v>2830</v>
      </c>
      <c r="C282" s="4"/>
      <c r="D282" s="4"/>
      <c r="E282" s="4">
        <v>13176</v>
      </c>
      <c r="F282" s="4">
        <v>13176</v>
      </c>
      <c r="G282" s="4"/>
      <c r="H282" s="4"/>
      <c r="I282" s="4"/>
      <c r="J282" s="4"/>
      <c r="K282" s="4"/>
      <c r="L282" s="4"/>
      <c r="M282" s="4"/>
      <c r="N282" s="4"/>
      <c r="O282" s="4">
        <v>26352</v>
      </c>
    </row>
    <row r="283" spans="1:15">
      <c r="A283" t="s">
        <v>151</v>
      </c>
      <c r="B283" t="s">
        <v>2830</v>
      </c>
      <c r="C283" s="4"/>
      <c r="D283" s="4"/>
      <c r="E283" s="4"/>
      <c r="F283" s="4">
        <v>2415.04</v>
      </c>
      <c r="G283" s="4">
        <v>334638</v>
      </c>
      <c r="H283" s="4"/>
      <c r="I283" s="4"/>
      <c r="J283" s="4">
        <v>37182</v>
      </c>
      <c r="K283" s="4"/>
      <c r="L283" s="4"/>
      <c r="M283" s="4"/>
      <c r="N283" s="4">
        <v>37182</v>
      </c>
      <c r="O283" s="4">
        <v>411417.04</v>
      </c>
    </row>
    <row r="284" spans="1:15">
      <c r="A284" t="s">
        <v>6660</v>
      </c>
      <c r="B284" t="s">
        <v>2830</v>
      </c>
      <c r="C284" s="4"/>
      <c r="D284" s="4"/>
      <c r="E284" s="4"/>
      <c r="F284" s="4"/>
      <c r="G284" s="4"/>
      <c r="H284" s="4"/>
      <c r="I284" s="4"/>
      <c r="J284" s="4"/>
      <c r="K284" s="4"/>
      <c r="L284" s="4">
        <v>25000</v>
      </c>
      <c r="M284" s="4"/>
      <c r="N284" s="4"/>
      <c r="O284" s="4">
        <v>25000</v>
      </c>
    </row>
    <row r="285" spans="1:15">
      <c r="A285" t="s">
        <v>16784</v>
      </c>
      <c r="B285" t="s">
        <v>2830</v>
      </c>
      <c r="C285" s="4"/>
      <c r="D285" s="4">
        <v>45000</v>
      </c>
      <c r="E285" s="4"/>
      <c r="F285" s="4"/>
      <c r="G285" s="4"/>
      <c r="H285" s="4"/>
      <c r="I285" s="4"/>
      <c r="J285" s="4"/>
      <c r="K285" s="4"/>
      <c r="L285" s="4">
        <v>36000</v>
      </c>
      <c r="M285" s="4"/>
      <c r="N285" s="4">
        <v>9000</v>
      </c>
      <c r="O285" s="4">
        <v>90000</v>
      </c>
    </row>
    <row r="286" spans="1:15">
      <c r="A286" t="s">
        <v>152</v>
      </c>
      <c r="B286" t="s">
        <v>2830</v>
      </c>
      <c r="C286" s="4"/>
      <c r="D286" s="4"/>
      <c r="E286" s="4"/>
      <c r="F286" s="4"/>
      <c r="G286" s="4"/>
      <c r="H286" s="4"/>
      <c r="I286" s="4"/>
      <c r="J286" s="4">
        <v>3375</v>
      </c>
      <c r="K286" s="4"/>
      <c r="L286" s="4"/>
      <c r="M286" s="4">
        <v>118750</v>
      </c>
      <c r="N286" s="4">
        <v>347894</v>
      </c>
      <c r="O286" s="4">
        <v>470019</v>
      </c>
    </row>
    <row r="287" spans="1:15">
      <c r="A287" t="s">
        <v>2726</v>
      </c>
      <c r="B287" t="s">
        <v>2830</v>
      </c>
      <c r="C287" s="4"/>
      <c r="D287" s="4">
        <v>1562</v>
      </c>
      <c r="E287" s="4"/>
      <c r="F287" s="4"/>
      <c r="G287" s="4">
        <v>36739</v>
      </c>
      <c r="H287" s="4"/>
      <c r="I287" s="4"/>
      <c r="J287" s="4"/>
      <c r="K287" s="4"/>
      <c r="L287" s="4"/>
      <c r="M287" s="4"/>
      <c r="N287" s="4"/>
      <c r="O287" s="4">
        <v>38301</v>
      </c>
    </row>
    <row r="288" spans="1:15">
      <c r="A288" t="s">
        <v>159</v>
      </c>
      <c r="B288" t="s">
        <v>2830</v>
      </c>
      <c r="C288" s="4"/>
      <c r="D288" s="4"/>
      <c r="E288" s="4">
        <v>10535.37</v>
      </c>
      <c r="F288" s="4"/>
      <c r="G288" s="4">
        <v>20766.96</v>
      </c>
      <c r="H288" s="4"/>
      <c r="I288" s="4">
        <v>13472.49</v>
      </c>
      <c r="J288" s="4">
        <v>17894.16</v>
      </c>
      <c r="K288" s="4">
        <v>25922</v>
      </c>
      <c r="L288" s="4">
        <v>26622.01</v>
      </c>
      <c r="M288" s="4">
        <v>36425.01</v>
      </c>
      <c r="N288" s="4">
        <v>13534.25</v>
      </c>
      <c r="O288" s="4">
        <v>165172.25</v>
      </c>
    </row>
    <row r="289" spans="1:15">
      <c r="A289" t="s">
        <v>160</v>
      </c>
      <c r="B289" t="s">
        <v>2830</v>
      </c>
      <c r="C289" s="4"/>
      <c r="D289" s="4"/>
      <c r="E289" s="4"/>
      <c r="F289" s="4"/>
      <c r="G289" s="4">
        <v>170899</v>
      </c>
      <c r="H289" s="4"/>
      <c r="I289" s="4"/>
      <c r="J289" s="4">
        <v>18989</v>
      </c>
      <c r="K289" s="4"/>
      <c r="L289" s="4"/>
      <c r="M289" s="4"/>
      <c r="N289" s="4">
        <v>18989</v>
      </c>
      <c r="O289" s="4">
        <v>208877</v>
      </c>
    </row>
    <row r="290" spans="1:15">
      <c r="A290" t="s">
        <v>161</v>
      </c>
      <c r="B290" t="s">
        <v>2830</v>
      </c>
      <c r="C290" s="4">
        <v>162012</v>
      </c>
      <c r="D290" s="4"/>
      <c r="E290" s="4"/>
      <c r="F290" s="4"/>
      <c r="G290" s="4"/>
      <c r="H290" s="4"/>
      <c r="I290" s="4"/>
      <c r="J290" s="4"/>
      <c r="K290" s="4">
        <v>16201</v>
      </c>
      <c r="L290" s="4"/>
      <c r="M290" s="4"/>
      <c r="N290" s="4">
        <v>164512</v>
      </c>
      <c r="O290" s="4">
        <v>342725</v>
      </c>
    </row>
    <row r="291" spans="1:15">
      <c r="A291" t="s">
        <v>163</v>
      </c>
      <c r="B291" t="s">
        <v>2830</v>
      </c>
      <c r="C291" s="4">
        <v>2250</v>
      </c>
      <c r="D291" s="4"/>
      <c r="E291" s="4">
        <v>135547</v>
      </c>
      <c r="F291" s="4"/>
      <c r="G291" s="4"/>
      <c r="H291" s="4"/>
      <c r="I291" s="4"/>
      <c r="J291" s="4"/>
      <c r="K291" s="4"/>
      <c r="L291" s="4"/>
      <c r="M291" s="4">
        <v>135547</v>
      </c>
      <c r="N291" s="4">
        <v>96598</v>
      </c>
      <c r="O291" s="4">
        <v>369942</v>
      </c>
    </row>
    <row r="292" spans="1:15">
      <c r="A292" t="s">
        <v>2727</v>
      </c>
      <c r="B292" t="s">
        <v>2830</v>
      </c>
      <c r="C292" s="4"/>
      <c r="D292" s="4"/>
      <c r="E292" s="4"/>
      <c r="F292" s="4"/>
      <c r="G292" s="4"/>
      <c r="H292" s="4"/>
      <c r="I292" s="4"/>
      <c r="J292" s="4"/>
      <c r="K292" s="4">
        <v>39000</v>
      </c>
      <c r="L292" s="4"/>
      <c r="M292" s="4"/>
      <c r="N292" s="4">
        <v>13000</v>
      </c>
      <c r="O292" s="4">
        <v>52000</v>
      </c>
    </row>
    <row r="293" spans="1:15">
      <c r="A293" t="s">
        <v>164</v>
      </c>
      <c r="B293" t="s">
        <v>2830</v>
      </c>
      <c r="C293" s="4"/>
      <c r="D293" s="4"/>
      <c r="E293" s="4">
        <v>126508</v>
      </c>
      <c r="F293" s="4"/>
      <c r="G293" s="4">
        <v>9056</v>
      </c>
      <c r="H293" s="4"/>
      <c r="I293" s="4"/>
      <c r="J293" s="4"/>
      <c r="K293" s="4"/>
      <c r="L293" s="4"/>
      <c r="M293" s="4"/>
      <c r="N293" s="4">
        <v>14056</v>
      </c>
      <c r="O293" s="4">
        <v>149620</v>
      </c>
    </row>
    <row r="294" spans="1:15">
      <c r="A294" t="s">
        <v>167</v>
      </c>
      <c r="B294" t="s">
        <v>2830</v>
      </c>
      <c r="C294" s="4"/>
      <c r="D294" s="4"/>
      <c r="E294" s="4"/>
      <c r="F294" s="4"/>
      <c r="G294" s="4"/>
      <c r="H294" s="4"/>
      <c r="I294" s="4"/>
      <c r="J294" s="4"/>
      <c r="K294" s="4">
        <v>7500</v>
      </c>
      <c r="L294" s="4">
        <v>26000</v>
      </c>
      <c r="M294" s="4">
        <v>1444</v>
      </c>
      <c r="N294" s="4"/>
      <c r="O294" s="4">
        <v>34944</v>
      </c>
    </row>
    <row r="295" spans="1:15">
      <c r="A295" t="s">
        <v>2164</v>
      </c>
      <c r="B295" t="s">
        <v>2830</v>
      </c>
      <c r="C295" s="4">
        <v>3750</v>
      </c>
      <c r="D295" s="4"/>
      <c r="E295" s="4"/>
      <c r="F295" s="4"/>
      <c r="G295" s="4"/>
      <c r="H295" s="4"/>
      <c r="I295" s="4"/>
      <c r="J295" s="4"/>
      <c r="K295" s="4"/>
      <c r="L295" s="4">
        <v>65000</v>
      </c>
      <c r="M295" s="4"/>
      <c r="N295" s="4"/>
      <c r="O295" s="4">
        <v>68750</v>
      </c>
    </row>
    <row r="296" spans="1:15">
      <c r="A296" t="s">
        <v>170</v>
      </c>
      <c r="B296" t="s">
        <v>2830</v>
      </c>
      <c r="C296" s="4">
        <v>22500</v>
      </c>
      <c r="D296" s="4"/>
      <c r="E296" s="4">
        <v>5000</v>
      </c>
      <c r="F296" s="4"/>
      <c r="G296" s="4"/>
      <c r="H296" s="4"/>
      <c r="I296" s="4"/>
      <c r="J296" s="4"/>
      <c r="K296" s="4"/>
      <c r="L296" s="4"/>
      <c r="M296" s="4"/>
      <c r="N296" s="4"/>
      <c r="O296" s="4">
        <v>27500</v>
      </c>
    </row>
    <row r="297" spans="1:15">
      <c r="A297" t="s">
        <v>5984</v>
      </c>
      <c r="B297" t="s">
        <v>2830</v>
      </c>
      <c r="C297" s="4"/>
      <c r="D297" s="4"/>
      <c r="E297" s="4">
        <v>82500</v>
      </c>
      <c r="F297" s="4"/>
      <c r="G297" s="4"/>
      <c r="H297" s="4"/>
      <c r="I297" s="4"/>
      <c r="J297" s="4"/>
      <c r="K297" s="4">
        <v>27500</v>
      </c>
      <c r="L297" s="4"/>
      <c r="M297" s="4"/>
      <c r="N297" s="4"/>
      <c r="O297" s="4">
        <v>110000</v>
      </c>
    </row>
    <row r="298" spans="1:15">
      <c r="A298" t="s">
        <v>175</v>
      </c>
      <c r="B298" t="s">
        <v>2830</v>
      </c>
      <c r="C298" s="4"/>
      <c r="D298" s="4"/>
      <c r="E298" s="4"/>
      <c r="F298" s="4"/>
      <c r="G298" s="4"/>
      <c r="H298" s="4"/>
      <c r="I298" s="4">
        <v>75000</v>
      </c>
      <c r="J298" s="4"/>
      <c r="K298" s="4"/>
      <c r="L298" s="4"/>
      <c r="M298" s="4"/>
      <c r="N298" s="4">
        <v>50000</v>
      </c>
      <c r="O298" s="4">
        <v>125000</v>
      </c>
    </row>
    <row r="299" spans="1:15">
      <c r="A299" t="s">
        <v>178</v>
      </c>
      <c r="B299" t="s">
        <v>2830</v>
      </c>
      <c r="C299" s="4"/>
      <c r="D299" s="4"/>
      <c r="E299" s="4">
        <v>180000</v>
      </c>
      <c r="F299" s="4"/>
      <c r="G299" s="4"/>
      <c r="H299" s="4"/>
      <c r="I299" s="4">
        <v>36000</v>
      </c>
      <c r="J299" s="4"/>
      <c r="K299" s="4"/>
      <c r="L299" s="4">
        <v>24000</v>
      </c>
      <c r="M299" s="4"/>
      <c r="N299" s="4"/>
      <c r="O299" s="4">
        <v>240000</v>
      </c>
    </row>
    <row r="300" spans="1:15">
      <c r="A300" t="s">
        <v>6938</v>
      </c>
      <c r="B300" t="s">
        <v>2830</v>
      </c>
      <c r="C300" s="4"/>
      <c r="D300" s="4"/>
      <c r="E300" s="4"/>
      <c r="F300" s="4"/>
      <c r="G300" s="4"/>
      <c r="H300" s="4"/>
      <c r="I300" s="4"/>
      <c r="J300" s="4">
        <v>80000</v>
      </c>
      <c r="K300" s="4"/>
      <c r="L300" s="4"/>
      <c r="M300" s="4"/>
      <c r="N300" s="4"/>
      <c r="O300" s="4">
        <v>80000</v>
      </c>
    </row>
    <row r="301" spans="1:15">
      <c r="A301" t="s">
        <v>2728</v>
      </c>
      <c r="B301" t="s">
        <v>2830</v>
      </c>
      <c r="C301" s="4"/>
      <c r="D301" s="4">
        <v>37107.72</v>
      </c>
      <c r="E301" s="4"/>
      <c r="F301" s="4"/>
      <c r="G301" s="4"/>
      <c r="H301" s="4"/>
      <c r="I301" s="4"/>
      <c r="J301" s="4"/>
      <c r="K301" s="4"/>
      <c r="L301" s="4"/>
      <c r="M301" s="4"/>
      <c r="N301" s="4">
        <v>25790.190000000002</v>
      </c>
      <c r="O301" s="4">
        <v>62897.91</v>
      </c>
    </row>
    <row r="302" spans="1:15">
      <c r="A302" t="s">
        <v>185</v>
      </c>
      <c r="B302" t="s">
        <v>2830</v>
      </c>
      <c r="C302" s="4">
        <v>111688</v>
      </c>
      <c r="D302" s="4"/>
      <c r="E302" s="4"/>
      <c r="F302" s="4"/>
      <c r="G302" s="4">
        <v>135000</v>
      </c>
      <c r="H302" s="4"/>
      <c r="I302" s="4"/>
      <c r="J302" s="4"/>
      <c r="K302" s="4"/>
      <c r="L302" s="4"/>
      <c r="M302" s="4"/>
      <c r="N302" s="4"/>
      <c r="O302" s="4">
        <v>246688</v>
      </c>
    </row>
    <row r="303" spans="1:15">
      <c r="A303" t="s">
        <v>193</v>
      </c>
      <c r="B303" t="s">
        <v>2830</v>
      </c>
      <c r="C303" s="4"/>
      <c r="D303" s="4"/>
      <c r="E303" s="4">
        <v>6250</v>
      </c>
      <c r="F303" s="4"/>
      <c r="G303" s="4">
        <v>19574</v>
      </c>
      <c r="H303" s="4"/>
      <c r="I303" s="4"/>
      <c r="J303" s="4"/>
      <c r="K303" s="4"/>
      <c r="L303" s="4"/>
      <c r="M303" s="4"/>
      <c r="N303" s="4">
        <v>234884</v>
      </c>
      <c r="O303" s="4">
        <v>260708</v>
      </c>
    </row>
    <row r="304" spans="1:15">
      <c r="A304" t="s">
        <v>196</v>
      </c>
      <c r="B304" t="s">
        <v>2830</v>
      </c>
      <c r="C304" s="4"/>
      <c r="D304" s="4"/>
      <c r="E304" s="4"/>
      <c r="F304" s="4"/>
      <c r="G304" s="4"/>
      <c r="H304" s="4">
        <v>80000</v>
      </c>
      <c r="I304" s="4">
        <v>2000</v>
      </c>
      <c r="J304" s="4"/>
      <c r="K304" s="4"/>
      <c r="L304" s="4"/>
      <c r="M304" s="4"/>
      <c r="N304" s="4">
        <v>92972</v>
      </c>
      <c r="O304" s="4">
        <v>174972</v>
      </c>
    </row>
    <row r="305" spans="1:15">
      <c r="A305" t="s">
        <v>201</v>
      </c>
      <c r="B305" t="s">
        <v>2830</v>
      </c>
      <c r="C305" s="4"/>
      <c r="D305" s="4"/>
      <c r="E305" s="4"/>
      <c r="F305" s="4"/>
      <c r="G305" s="4">
        <v>187500</v>
      </c>
      <c r="H305" s="4">
        <v>21250</v>
      </c>
      <c r="I305" s="4"/>
      <c r="J305" s="4"/>
      <c r="K305" s="4"/>
      <c r="L305" s="4"/>
      <c r="M305" s="4">
        <v>54000</v>
      </c>
      <c r="N305" s="4">
        <v>83750</v>
      </c>
      <c r="O305" s="4">
        <v>346500</v>
      </c>
    </row>
    <row r="306" spans="1:15">
      <c r="A306" t="s">
        <v>203</v>
      </c>
      <c r="B306" t="s">
        <v>2830</v>
      </c>
      <c r="C306" s="4"/>
      <c r="D306" s="4"/>
      <c r="E306" s="4"/>
      <c r="F306" s="4"/>
      <c r="G306" s="4"/>
      <c r="H306" s="4">
        <v>466794</v>
      </c>
      <c r="I306" s="4"/>
      <c r="J306" s="4">
        <v>51866</v>
      </c>
      <c r="K306" s="4"/>
      <c r="L306" s="4"/>
      <c r="M306" s="4"/>
      <c r="N306" s="4">
        <v>51866</v>
      </c>
      <c r="O306" s="4">
        <v>570526</v>
      </c>
    </row>
    <row r="307" spans="1:15">
      <c r="A307" t="s">
        <v>1293</v>
      </c>
      <c r="B307" t="s">
        <v>2830</v>
      </c>
      <c r="C307" s="4">
        <v>11250</v>
      </c>
      <c r="D307" s="4"/>
      <c r="E307" s="4"/>
      <c r="F307" s="4"/>
      <c r="G307" s="4"/>
      <c r="H307" s="4"/>
      <c r="I307" s="4"/>
      <c r="J307" s="4"/>
      <c r="K307" s="4"/>
      <c r="L307" s="4"/>
      <c r="M307" s="4">
        <v>14467</v>
      </c>
      <c r="N307" s="4"/>
      <c r="O307" s="4">
        <v>25717</v>
      </c>
    </row>
    <row r="308" spans="1:15">
      <c r="A308" t="s">
        <v>16857</v>
      </c>
      <c r="B308" t="s">
        <v>2830</v>
      </c>
      <c r="C308" s="4"/>
      <c r="D308" s="4"/>
      <c r="E308" s="4"/>
      <c r="F308" s="4">
        <v>80000</v>
      </c>
      <c r="G308" s="4"/>
      <c r="H308" s="4"/>
      <c r="I308" s="4"/>
      <c r="J308" s="4"/>
      <c r="K308" s="4">
        <v>80000</v>
      </c>
      <c r="L308" s="4"/>
      <c r="M308" s="4"/>
      <c r="N308" s="4"/>
      <c r="O308" s="4">
        <v>160000</v>
      </c>
    </row>
    <row r="309" spans="1:15">
      <c r="A309" t="s">
        <v>205</v>
      </c>
      <c r="B309" t="s">
        <v>2830</v>
      </c>
      <c r="C309" s="4">
        <v>5500</v>
      </c>
      <c r="D309" s="4"/>
      <c r="E309" s="4"/>
      <c r="F309" s="4"/>
      <c r="G309" s="4">
        <v>45000</v>
      </c>
      <c r="H309" s="4">
        <v>41164</v>
      </c>
      <c r="I309" s="4"/>
      <c r="J309" s="4"/>
      <c r="K309" s="4"/>
      <c r="L309" s="4"/>
      <c r="M309" s="4"/>
      <c r="N309" s="4">
        <v>41164</v>
      </c>
      <c r="O309" s="4">
        <v>132828</v>
      </c>
    </row>
    <row r="310" spans="1:15">
      <c r="A310" t="s">
        <v>698</v>
      </c>
      <c r="B310" t="s">
        <v>2830</v>
      </c>
      <c r="C310" s="4"/>
      <c r="D310" s="4"/>
      <c r="E310" s="4">
        <v>87500</v>
      </c>
      <c r="F310" s="4"/>
      <c r="G310" s="4"/>
      <c r="H310" s="4"/>
      <c r="I310" s="4"/>
      <c r="J310" s="4"/>
      <c r="K310" s="4"/>
      <c r="L310" s="4"/>
      <c r="M310" s="4"/>
      <c r="N310" s="4"/>
      <c r="O310" s="4">
        <v>87500</v>
      </c>
    </row>
    <row r="311" spans="1:15">
      <c r="A311" t="s">
        <v>6356</v>
      </c>
      <c r="B311" t="s">
        <v>2830</v>
      </c>
      <c r="C311" s="4">
        <v>11855.61</v>
      </c>
      <c r="D311" s="4">
        <v>10964</v>
      </c>
      <c r="E311" s="4">
        <v>7180.39</v>
      </c>
      <c r="F311" s="4"/>
      <c r="G311" s="4"/>
      <c r="H311" s="4"/>
      <c r="I311" s="4"/>
      <c r="J311" s="4"/>
      <c r="K311" s="4"/>
      <c r="L311" s="4"/>
      <c r="M311" s="4"/>
      <c r="N311" s="4"/>
      <c r="O311" s="4">
        <v>30000</v>
      </c>
    </row>
    <row r="312" spans="1:15">
      <c r="A312" t="s">
        <v>1416</v>
      </c>
      <c r="B312" t="s">
        <v>2830</v>
      </c>
      <c r="C312" s="4"/>
      <c r="D312" s="4"/>
      <c r="E312" s="4">
        <v>30500</v>
      </c>
      <c r="F312" s="4"/>
      <c r="G312" s="4"/>
      <c r="H312" s="4"/>
      <c r="I312" s="4"/>
      <c r="J312" s="4"/>
      <c r="K312" s="4"/>
      <c r="L312" s="4"/>
      <c r="M312" s="4"/>
      <c r="N312" s="4">
        <v>6500</v>
      </c>
      <c r="O312" s="4">
        <v>37000</v>
      </c>
    </row>
    <row r="313" spans="1:15">
      <c r="A313" t="s">
        <v>16928</v>
      </c>
      <c r="B313" t="s">
        <v>2830</v>
      </c>
      <c r="C313" s="4"/>
      <c r="D313" s="4"/>
      <c r="E313" s="4"/>
      <c r="F313" s="4"/>
      <c r="G313" s="4"/>
      <c r="H313" s="4"/>
      <c r="I313" s="4">
        <v>74459</v>
      </c>
      <c r="J313" s="4"/>
      <c r="K313" s="4"/>
      <c r="L313" s="4"/>
      <c r="M313" s="4"/>
      <c r="N313" s="4"/>
      <c r="O313" s="4">
        <v>74459</v>
      </c>
    </row>
    <row r="314" spans="1:15">
      <c r="A314" t="s">
        <v>16817</v>
      </c>
      <c r="B314" t="s">
        <v>2830</v>
      </c>
      <c r="C314" s="4"/>
      <c r="D314" s="4"/>
      <c r="E314" s="4">
        <v>29250</v>
      </c>
      <c r="F314" s="4"/>
      <c r="G314" s="4"/>
      <c r="H314" s="4"/>
      <c r="I314" s="4"/>
      <c r="J314" s="4"/>
      <c r="K314" s="4"/>
      <c r="L314" s="4"/>
      <c r="M314" s="4"/>
      <c r="N314" s="4">
        <v>23400</v>
      </c>
      <c r="O314" s="4">
        <v>52650</v>
      </c>
    </row>
    <row r="315" spans="1:15">
      <c r="A315" t="s">
        <v>2757</v>
      </c>
      <c r="B315" t="s">
        <v>2830</v>
      </c>
      <c r="C315" s="4">
        <v>10000</v>
      </c>
      <c r="D315" s="4"/>
      <c r="E315" s="4"/>
      <c r="F315" s="4"/>
      <c r="G315" s="4">
        <v>11000</v>
      </c>
      <c r="H315" s="4">
        <v>27033</v>
      </c>
      <c r="I315" s="4">
        <v>22527.5</v>
      </c>
      <c r="J315" s="4"/>
      <c r="K315" s="4">
        <v>39439.5</v>
      </c>
      <c r="L315" s="4"/>
      <c r="M315" s="4"/>
      <c r="N315" s="4"/>
      <c r="O315" s="4">
        <v>110000</v>
      </c>
    </row>
    <row r="316" spans="1:15">
      <c r="A316" t="s">
        <v>215</v>
      </c>
      <c r="B316" t="s">
        <v>2830</v>
      </c>
      <c r="C316" s="4"/>
      <c r="D316" s="4"/>
      <c r="E316" s="4"/>
      <c r="F316" s="4"/>
      <c r="G316" s="4"/>
      <c r="H316" s="4">
        <v>7500</v>
      </c>
      <c r="I316" s="4"/>
      <c r="J316" s="4"/>
      <c r="K316" s="4"/>
      <c r="L316" s="4">
        <v>2500</v>
      </c>
      <c r="M316" s="4">
        <v>22500</v>
      </c>
      <c r="N316" s="4"/>
      <c r="O316" s="4">
        <v>32500</v>
      </c>
    </row>
    <row r="317" spans="1:15">
      <c r="A317" t="s">
        <v>5934</v>
      </c>
      <c r="B317" t="s">
        <v>2830</v>
      </c>
      <c r="C317" s="4"/>
      <c r="D317" s="4"/>
      <c r="E317" s="4"/>
      <c r="F317" s="4"/>
      <c r="G317" s="4"/>
      <c r="H317" s="4">
        <v>58014</v>
      </c>
      <c r="I317" s="4"/>
      <c r="J317" s="4"/>
      <c r="K317" s="4"/>
      <c r="L317" s="4"/>
      <c r="M317" s="4">
        <v>58014</v>
      </c>
      <c r="N317" s="4"/>
      <c r="O317" s="4">
        <v>116028</v>
      </c>
    </row>
    <row r="318" spans="1:15">
      <c r="A318" t="s">
        <v>219</v>
      </c>
      <c r="B318" t="s">
        <v>2830</v>
      </c>
      <c r="C318" s="4"/>
      <c r="D318" s="4"/>
      <c r="E318" s="4"/>
      <c r="F318" s="4"/>
      <c r="G318" s="4"/>
      <c r="H318" s="4"/>
      <c r="I318" s="4"/>
      <c r="J318" s="4"/>
      <c r="K318" s="4">
        <v>542380</v>
      </c>
      <c r="L318" s="4"/>
      <c r="M318" s="4">
        <v>60264</v>
      </c>
      <c r="N318" s="4">
        <v>60264</v>
      </c>
      <c r="O318" s="4">
        <v>662908</v>
      </c>
    </row>
    <row r="319" spans="1:15">
      <c r="A319" t="s">
        <v>6230</v>
      </c>
      <c r="B319" t="s">
        <v>2830</v>
      </c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>
        <v>50000</v>
      </c>
      <c r="O319" s="4">
        <v>50000</v>
      </c>
    </row>
    <row r="320" spans="1:15">
      <c r="A320" t="s">
        <v>223</v>
      </c>
      <c r="B320" t="s">
        <v>2830</v>
      </c>
      <c r="C320" s="4"/>
      <c r="D320" s="4"/>
      <c r="E320" s="4"/>
      <c r="F320" s="4">
        <v>7500</v>
      </c>
      <c r="G320" s="4"/>
      <c r="H320" s="4"/>
      <c r="I320" s="4"/>
      <c r="J320" s="4"/>
      <c r="K320" s="4">
        <v>22500</v>
      </c>
      <c r="L320" s="4"/>
      <c r="M320" s="4"/>
      <c r="N320" s="4"/>
      <c r="O320" s="4">
        <v>30000</v>
      </c>
    </row>
    <row r="321" spans="1:15">
      <c r="A321" t="s">
        <v>229</v>
      </c>
      <c r="B321" t="s">
        <v>2830</v>
      </c>
      <c r="C321" s="4">
        <v>40000</v>
      </c>
      <c r="D321" s="4">
        <v>127000</v>
      </c>
      <c r="E321" s="4"/>
      <c r="F321" s="4"/>
      <c r="G321" s="4"/>
      <c r="H321" s="4"/>
      <c r="I321" s="4">
        <v>17429</v>
      </c>
      <c r="J321" s="4"/>
      <c r="K321" s="4"/>
      <c r="L321" s="4"/>
      <c r="M321" s="4"/>
      <c r="N321" s="4">
        <v>10000</v>
      </c>
      <c r="O321" s="4">
        <v>194429</v>
      </c>
    </row>
    <row r="322" spans="1:15">
      <c r="A322" t="s">
        <v>233</v>
      </c>
      <c r="B322" t="s">
        <v>2830</v>
      </c>
      <c r="C322" s="4"/>
      <c r="D322" s="4"/>
      <c r="E322" s="4"/>
      <c r="F322" s="4"/>
      <c r="G322" s="4"/>
      <c r="H322" s="4">
        <v>27600</v>
      </c>
      <c r="I322" s="4"/>
      <c r="J322" s="4"/>
      <c r="K322" s="4"/>
      <c r="L322" s="4"/>
      <c r="M322" s="4"/>
      <c r="N322" s="4"/>
      <c r="O322" s="4">
        <v>27600</v>
      </c>
    </row>
    <row r="323" spans="1:15">
      <c r="A323" t="s">
        <v>242</v>
      </c>
      <c r="B323" t="s">
        <v>2830</v>
      </c>
      <c r="C323" s="4">
        <v>7500</v>
      </c>
      <c r="D323" s="4"/>
      <c r="E323" s="4"/>
      <c r="F323" s="4"/>
      <c r="G323" s="4">
        <v>26000</v>
      </c>
      <c r="H323" s="4"/>
      <c r="I323" s="4">
        <v>1000</v>
      </c>
      <c r="J323" s="4"/>
      <c r="K323" s="4"/>
      <c r="L323" s="4"/>
      <c r="M323" s="4"/>
      <c r="N323" s="4">
        <v>6500</v>
      </c>
      <c r="O323" s="4">
        <v>41000</v>
      </c>
    </row>
    <row r="324" spans="1:15">
      <c r="A324" t="s">
        <v>17455</v>
      </c>
      <c r="B324" t="s">
        <v>2830</v>
      </c>
      <c r="C324" s="4"/>
      <c r="D324" s="4"/>
      <c r="E324" s="4"/>
      <c r="F324" s="4"/>
      <c r="G324" s="4"/>
      <c r="H324" s="4">
        <v>90000</v>
      </c>
      <c r="I324" s="4"/>
      <c r="J324" s="4"/>
      <c r="K324" s="4">
        <v>10000</v>
      </c>
      <c r="L324" s="4"/>
      <c r="M324" s="4"/>
      <c r="N324" s="4"/>
      <c r="O324" s="4">
        <v>100000</v>
      </c>
    </row>
    <row r="325" spans="1:15">
      <c r="A325" t="s">
        <v>253</v>
      </c>
      <c r="B325" t="s">
        <v>2830</v>
      </c>
      <c r="C325" s="4"/>
      <c r="D325" s="4"/>
      <c r="E325" s="4">
        <v>3735</v>
      </c>
      <c r="F325" s="4"/>
      <c r="G325" s="4"/>
      <c r="H325" s="4"/>
      <c r="I325" s="4"/>
      <c r="J325" s="4">
        <v>24918</v>
      </c>
      <c r="K325" s="4"/>
      <c r="L325" s="4"/>
      <c r="M325" s="4"/>
      <c r="N325" s="4"/>
      <c r="O325" s="4">
        <v>28653</v>
      </c>
    </row>
    <row r="326" spans="1:15">
      <c r="A326" t="s">
        <v>255</v>
      </c>
      <c r="B326" t="s">
        <v>2830</v>
      </c>
      <c r="C326" s="4">
        <v>54302</v>
      </c>
      <c r="D326" s="4"/>
      <c r="E326" s="4"/>
      <c r="F326" s="4"/>
      <c r="G326" s="4"/>
      <c r="H326" s="4">
        <v>517086.22</v>
      </c>
      <c r="I326" s="4"/>
      <c r="J326" s="4"/>
      <c r="K326" s="4"/>
      <c r="L326" s="4">
        <v>20714</v>
      </c>
      <c r="M326" s="4"/>
      <c r="N326" s="4">
        <v>108604</v>
      </c>
      <c r="O326" s="4">
        <v>700706.22</v>
      </c>
    </row>
    <row r="327" spans="1:15">
      <c r="A327" t="s">
        <v>17637</v>
      </c>
      <c r="B327" t="s">
        <v>2830</v>
      </c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>
        <v>100000</v>
      </c>
      <c r="N327" s="4">
        <v>90000</v>
      </c>
      <c r="O327" s="4">
        <v>190000</v>
      </c>
    </row>
    <row r="328" spans="1:15">
      <c r="A328" t="s">
        <v>6282</v>
      </c>
      <c r="B328" t="s">
        <v>2830</v>
      </c>
      <c r="C328" s="4"/>
      <c r="D328" s="4"/>
      <c r="E328" s="4"/>
      <c r="F328" s="4"/>
      <c r="G328" s="4"/>
      <c r="H328" s="4"/>
      <c r="I328" s="4"/>
      <c r="J328" s="4"/>
      <c r="K328" s="4"/>
      <c r="L328" s="4">
        <v>30000</v>
      </c>
      <c r="M328" s="4"/>
      <c r="N328" s="4">
        <v>15000</v>
      </c>
      <c r="O328" s="4">
        <v>45000</v>
      </c>
    </row>
    <row r="329" spans="1:15">
      <c r="A329" t="s">
        <v>257</v>
      </c>
      <c r="B329" t="s">
        <v>2830</v>
      </c>
      <c r="C329" s="4"/>
      <c r="D329" s="4"/>
      <c r="E329" s="4"/>
      <c r="F329" s="4"/>
      <c r="G329" s="4">
        <v>3038</v>
      </c>
      <c r="H329" s="4">
        <v>48750</v>
      </c>
      <c r="I329" s="4"/>
      <c r="J329" s="4"/>
      <c r="K329" s="4">
        <v>17000</v>
      </c>
      <c r="L329" s="4"/>
      <c r="M329" s="4">
        <v>250</v>
      </c>
      <c r="N329" s="4">
        <v>38338</v>
      </c>
      <c r="O329" s="4">
        <v>107376</v>
      </c>
    </row>
    <row r="330" spans="1:15">
      <c r="A330" t="s">
        <v>258</v>
      </c>
      <c r="B330" t="s">
        <v>2830</v>
      </c>
      <c r="C330" s="4"/>
      <c r="D330" s="4">
        <v>77540</v>
      </c>
      <c r="E330" s="4">
        <v>19351</v>
      </c>
      <c r="F330" s="4"/>
      <c r="G330" s="4"/>
      <c r="H330" s="4">
        <v>40000</v>
      </c>
      <c r="I330" s="4"/>
      <c r="J330" s="4"/>
      <c r="K330" s="4"/>
      <c r="L330" s="4"/>
      <c r="M330" s="4"/>
      <c r="N330" s="4"/>
      <c r="O330" s="4">
        <v>136891</v>
      </c>
    </row>
    <row r="331" spans="1:15">
      <c r="A331" t="s">
        <v>5825</v>
      </c>
      <c r="B331" t="s">
        <v>2830</v>
      </c>
      <c r="C331" s="4"/>
      <c r="D331" s="4">
        <v>18725</v>
      </c>
      <c r="E331" s="4"/>
      <c r="F331" s="4"/>
      <c r="G331" s="4"/>
      <c r="H331" s="4">
        <v>1250</v>
      </c>
      <c r="I331" s="4"/>
      <c r="J331" s="4">
        <v>31167</v>
      </c>
      <c r="K331" s="4"/>
      <c r="L331" s="4"/>
      <c r="M331" s="4"/>
      <c r="N331" s="4">
        <v>10389</v>
      </c>
      <c r="O331" s="4">
        <v>61531</v>
      </c>
    </row>
    <row r="332" spans="1:15">
      <c r="A332" t="s">
        <v>262</v>
      </c>
      <c r="B332" t="s">
        <v>2830</v>
      </c>
      <c r="C332" s="4"/>
      <c r="D332" s="4"/>
      <c r="E332" s="4">
        <v>6798.01</v>
      </c>
      <c r="F332" s="4"/>
      <c r="G332" s="4"/>
      <c r="H332" s="4"/>
      <c r="I332" s="4"/>
      <c r="J332" s="4"/>
      <c r="K332" s="4">
        <v>29609</v>
      </c>
      <c r="L332" s="4">
        <v>25000</v>
      </c>
      <c r="M332" s="4">
        <v>55275</v>
      </c>
      <c r="N332" s="4">
        <v>28293</v>
      </c>
      <c r="O332" s="4">
        <v>144975.01</v>
      </c>
    </row>
    <row r="333" spans="1:15">
      <c r="A333" t="s">
        <v>1721</v>
      </c>
      <c r="B333" t="s">
        <v>2830</v>
      </c>
      <c r="C333" s="4"/>
      <c r="D333" s="4"/>
      <c r="E333" s="4">
        <v>13000</v>
      </c>
      <c r="F333" s="4"/>
      <c r="G333" s="4"/>
      <c r="H333" s="4"/>
      <c r="I333" s="4">
        <v>6460</v>
      </c>
      <c r="J333" s="4"/>
      <c r="K333" s="4"/>
      <c r="L333" s="4"/>
      <c r="M333" s="4"/>
      <c r="N333" s="4">
        <v>27500</v>
      </c>
      <c r="O333" s="4">
        <v>46960</v>
      </c>
    </row>
    <row r="334" spans="1:15">
      <c r="A334" t="s">
        <v>264</v>
      </c>
      <c r="B334" t="s">
        <v>2830</v>
      </c>
      <c r="C334" s="4"/>
      <c r="D334" s="4">
        <v>53890</v>
      </c>
      <c r="E334" s="4"/>
      <c r="F334" s="4"/>
      <c r="G334" s="4"/>
      <c r="H334" s="4">
        <v>74925</v>
      </c>
      <c r="I334" s="4"/>
      <c r="J334" s="4"/>
      <c r="K334" s="4"/>
      <c r="L334" s="4"/>
      <c r="M334" s="4"/>
      <c r="N334" s="4"/>
      <c r="O334" s="4">
        <v>128815</v>
      </c>
    </row>
    <row r="335" spans="1:15">
      <c r="A335" t="s">
        <v>6357</v>
      </c>
      <c r="B335" t="s">
        <v>2830</v>
      </c>
      <c r="C335" s="4">
        <v>27591.39</v>
      </c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>
        <v>27591.39</v>
      </c>
    </row>
    <row r="336" spans="1:15">
      <c r="A336" t="s">
        <v>265</v>
      </c>
      <c r="B336" t="s">
        <v>2830</v>
      </c>
      <c r="C336" s="4"/>
      <c r="D336" s="4"/>
      <c r="E336" s="4"/>
      <c r="F336" s="4">
        <v>89000</v>
      </c>
      <c r="G336" s="4">
        <v>97884</v>
      </c>
      <c r="H336" s="4"/>
      <c r="I336" s="4"/>
      <c r="J336" s="4"/>
      <c r="K336" s="4"/>
      <c r="L336" s="4"/>
      <c r="M336" s="4"/>
      <c r="N336" s="4">
        <v>107628</v>
      </c>
      <c r="O336" s="4">
        <v>294512</v>
      </c>
    </row>
    <row r="337" spans="1:15">
      <c r="A337" t="s">
        <v>17439</v>
      </c>
      <c r="B337" t="s">
        <v>2830</v>
      </c>
      <c r="C337" s="4"/>
      <c r="D337" s="4"/>
      <c r="E337" s="4"/>
      <c r="F337" s="4"/>
      <c r="G337" s="4"/>
      <c r="H337" s="4">
        <v>15000</v>
      </c>
      <c r="I337" s="4">
        <v>12000</v>
      </c>
      <c r="J337" s="4"/>
      <c r="K337" s="4"/>
      <c r="L337" s="4">
        <v>3000</v>
      </c>
      <c r="M337" s="4"/>
      <c r="N337" s="4"/>
      <c r="O337" s="4">
        <v>30000</v>
      </c>
    </row>
    <row r="338" spans="1:15">
      <c r="A338" t="s">
        <v>17225</v>
      </c>
      <c r="B338" t="s">
        <v>2830</v>
      </c>
      <c r="C338" s="4"/>
      <c r="D338" s="4">
        <v>25500</v>
      </c>
      <c r="E338" s="4"/>
      <c r="F338" s="4"/>
      <c r="G338" s="4"/>
      <c r="H338" s="4"/>
      <c r="I338" s="4"/>
      <c r="J338" s="4"/>
      <c r="K338" s="4"/>
      <c r="L338" s="4"/>
      <c r="M338" s="4">
        <v>7500</v>
      </c>
      <c r="N338" s="4"/>
      <c r="O338" s="4">
        <v>33000</v>
      </c>
    </row>
    <row r="339" spans="1:15">
      <c r="A339" t="s">
        <v>7010</v>
      </c>
      <c r="B339" t="s">
        <v>2830</v>
      </c>
      <c r="C339" s="4"/>
      <c r="D339" s="4"/>
      <c r="E339" s="4"/>
      <c r="F339" s="4"/>
      <c r="G339" s="4"/>
      <c r="H339" s="4">
        <v>15062</v>
      </c>
      <c r="I339" s="4"/>
      <c r="J339" s="4"/>
      <c r="K339" s="4"/>
      <c r="L339" s="4"/>
      <c r="M339" s="4">
        <v>15062</v>
      </c>
      <c r="N339" s="4">
        <v>750</v>
      </c>
      <c r="O339" s="4">
        <v>30874</v>
      </c>
    </row>
    <row r="340" spans="1:15">
      <c r="A340" t="s">
        <v>280</v>
      </c>
      <c r="B340" t="s">
        <v>2830</v>
      </c>
      <c r="C340" s="4"/>
      <c r="D340" s="4"/>
      <c r="E340" s="4"/>
      <c r="F340" s="4"/>
      <c r="G340" s="4">
        <v>42500</v>
      </c>
      <c r="H340" s="4"/>
      <c r="I340" s="4"/>
      <c r="J340" s="4"/>
      <c r="K340" s="4"/>
      <c r="L340" s="4"/>
      <c r="M340" s="4"/>
      <c r="N340" s="4"/>
      <c r="O340" s="4">
        <v>42500</v>
      </c>
    </row>
    <row r="341" spans="1:15">
      <c r="A341" t="s">
        <v>17013</v>
      </c>
      <c r="B341" t="s">
        <v>2830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>
        <v>72000</v>
      </c>
      <c r="N341" s="4"/>
      <c r="O341" s="4">
        <v>72000</v>
      </c>
    </row>
    <row r="342" spans="1:15">
      <c r="A342" t="s">
        <v>1463</v>
      </c>
      <c r="B342" t="s">
        <v>2830</v>
      </c>
      <c r="C342" s="4">
        <v>7500</v>
      </c>
      <c r="D342" s="4"/>
      <c r="E342" s="4"/>
      <c r="F342" s="4"/>
      <c r="G342" s="4"/>
      <c r="H342" s="4"/>
      <c r="I342" s="4"/>
      <c r="J342" s="4">
        <v>125000</v>
      </c>
      <c r="K342" s="4">
        <v>2000</v>
      </c>
      <c r="L342" s="4"/>
      <c r="M342" s="4"/>
      <c r="N342" s="4"/>
      <c r="O342" s="4">
        <v>134500</v>
      </c>
    </row>
    <row r="343" spans="1:15">
      <c r="A343" t="s">
        <v>2492</v>
      </c>
      <c r="B343" t="s">
        <v>2830</v>
      </c>
      <c r="C343" s="4">
        <v>53950</v>
      </c>
      <c r="D343" s="4"/>
      <c r="E343" s="4"/>
      <c r="F343" s="4"/>
      <c r="G343" s="4">
        <v>14334</v>
      </c>
      <c r="H343" s="4">
        <v>8950</v>
      </c>
      <c r="I343" s="4"/>
      <c r="J343" s="4"/>
      <c r="K343" s="4"/>
      <c r="L343" s="4"/>
      <c r="M343" s="4"/>
      <c r="N343" s="4"/>
      <c r="O343" s="4">
        <v>77234</v>
      </c>
    </row>
    <row r="344" spans="1:15">
      <c r="A344" t="s">
        <v>1071</v>
      </c>
      <c r="B344" t="s">
        <v>2830</v>
      </c>
      <c r="C344" s="4">
        <v>20300</v>
      </c>
      <c r="D344" s="4"/>
      <c r="E344" s="4"/>
      <c r="F344" s="4"/>
      <c r="G344" s="4">
        <v>8740</v>
      </c>
      <c r="H344" s="4"/>
      <c r="I344" s="4"/>
      <c r="J344" s="4"/>
      <c r="K344" s="4"/>
      <c r="L344" s="4"/>
      <c r="M344" s="4"/>
      <c r="N344" s="4"/>
      <c r="O344" s="4">
        <v>29040</v>
      </c>
    </row>
    <row r="345" spans="1:15">
      <c r="A345" t="s">
        <v>304</v>
      </c>
      <c r="B345" t="s">
        <v>2830</v>
      </c>
      <c r="C345" s="4"/>
      <c r="D345" s="4"/>
      <c r="E345" s="4">
        <v>12577</v>
      </c>
      <c r="F345" s="4"/>
      <c r="G345" s="4">
        <v>113195</v>
      </c>
      <c r="H345" s="4"/>
      <c r="I345" s="4"/>
      <c r="J345" s="4"/>
      <c r="K345" s="4"/>
      <c r="L345" s="4"/>
      <c r="M345" s="4">
        <v>38608</v>
      </c>
      <c r="N345" s="4">
        <v>37731</v>
      </c>
      <c r="O345" s="4">
        <v>202111</v>
      </c>
    </row>
    <row r="346" spans="1:15">
      <c r="A346" t="s">
        <v>308</v>
      </c>
      <c r="B346" t="s">
        <v>2830</v>
      </c>
      <c r="C346" s="4"/>
      <c r="D346" s="4"/>
      <c r="E346" s="4"/>
      <c r="F346" s="4"/>
      <c r="G346" s="4">
        <v>30000</v>
      </c>
      <c r="H346" s="4"/>
      <c r="I346" s="4"/>
      <c r="J346" s="4"/>
      <c r="K346" s="4"/>
      <c r="L346" s="4"/>
      <c r="M346" s="4"/>
      <c r="N346" s="4"/>
      <c r="O346" s="4">
        <v>30000</v>
      </c>
    </row>
    <row r="347" spans="1:15">
      <c r="A347" t="s">
        <v>309</v>
      </c>
      <c r="B347" t="s">
        <v>2830</v>
      </c>
      <c r="C347" s="4">
        <v>13500</v>
      </c>
      <c r="D347" s="4">
        <v>375</v>
      </c>
      <c r="E347" s="4"/>
      <c r="F347" s="4"/>
      <c r="G347" s="4">
        <v>11250</v>
      </c>
      <c r="H347" s="4">
        <v>4500</v>
      </c>
      <c r="I347" s="4"/>
      <c r="J347" s="4"/>
      <c r="K347" s="4">
        <v>3750</v>
      </c>
      <c r="L347" s="4"/>
      <c r="M347" s="4"/>
      <c r="N347" s="4">
        <v>11250</v>
      </c>
      <c r="O347" s="4">
        <v>44625</v>
      </c>
    </row>
    <row r="348" spans="1:15">
      <c r="A348" t="s">
        <v>310</v>
      </c>
      <c r="B348" t="s">
        <v>2830</v>
      </c>
      <c r="C348" s="4"/>
      <c r="D348" s="4"/>
      <c r="E348" s="4"/>
      <c r="F348" s="4"/>
      <c r="G348" s="4"/>
      <c r="H348" s="4">
        <v>177768</v>
      </c>
      <c r="I348" s="4"/>
      <c r="J348" s="4"/>
      <c r="K348" s="4"/>
      <c r="L348" s="4"/>
      <c r="M348" s="4"/>
      <c r="N348" s="4">
        <v>17733</v>
      </c>
      <c r="O348" s="4">
        <v>195501</v>
      </c>
    </row>
    <row r="349" spans="1:15">
      <c r="A349" t="s">
        <v>311</v>
      </c>
      <c r="B349" t="s">
        <v>2830</v>
      </c>
      <c r="C349" s="4"/>
      <c r="D349" s="4"/>
      <c r="E349" s="4"/>
      <c r="F349" s="4"/>
      <c r="G349" s="4"/>
      <c r="H349" s="4"/>
      <c r="I349" s="4">
        <v>38342</v>
      </c>
      <c r="J349" s="4"/>
      <c r="K349" s="4"/>
      <c r="L349" s="4"/>
      <c r="M349" s="4"/>
      <c r="N349" s="4"/>
      <c r="O349" s="4">
        <v>38342</v>
      </c>
    </row>
    <row r="350" spans="1:15">
      <c r="A350" t="s">
        <v>315</v>
      </c>
      <c r="B350" t="s">
        <v>2830</v>
      </c>
      <c r="C350" s="4"/>
      <c r="D350" s="4">
        <v>25000</v>
      </c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>
        <v>25000</v>
      </c>
    </row>
    <row r="351" spans="1:15">
      <c r="A351" t="s">
        <v>5858</v>
      </c>
      <c r="B351" t="s">
        <v>2830</v>
      </c>
      <c r="C351" s="4"/>
      <c r="D351" s="4"/>
      <c r="E351" s="4"/>
      <c r="F351" s="4"/>
      <c r="G351" s="4"/>
      <c r="H351" s="4"/>
      <c r="I351" s="4">
        <v>9000</v>
      </c>
      <c r="J351" s="4">
        <v>22140</v>
      </c>
      <c r="K351" s="4"/>
      <c r="L351" s="4"/>
      <c r="M351" s="4">
        <v>4500</v>
      </c>
      <c r="N351" s="4"/>
      <c r="O351" s="4">
        <v>35640</v>
      </c>
    </row>
    <row r="352" spans="1:15">
      <c r="A352" t="s">
        <v>316</v>
      </c>
      <c r="B352" t="s">
        <v>2830</v>
      </c>
      <c r="C352" s="4">
        <v>55222</v>
      </c>
      <c r="D352" s="4"/>
      <c r="E352" s="4"/>
      <c r="F352" s="4"/>
      <c r="G352" s="4"/>
      <c r="H352" s="4">
        <v>41250</v>
      </c>
      <c r="I352" s="4">
        <v>38750</v>
      </c>
      <c r="J352" s="4"/>
      <c r="K352" s="4">
        <v>23250</v>
      </c>
      <c r="L352" s="4"/>
      <c r="M352" s="4"/>
      <c r="N352" s="4"/>
      <c r="O352" s="4">
        <v>158472</v>
      </c>
    </row>
    <row r="353" spans="1:15">
      <c r="A353" t="s">
        <v>16774</v>
      </c>
      <c r="B353" t="s">
        <v>2830</v>
      </c>
      <c r="C353" s="4">
        <v>37500</v>
      </c>
      <c r="D353" s="4"/>
      <c r="E353" s="4"/>
      <c r="F353" s="4"/>
      <c r="G353" s="4"/>
      <c r="H353" s="4"/>
      <c r="I353" s="4"/>
      <c r="J353" s="4">
        <v>18750</v>
      </c>
      <c r="K353" s="4"/>
      <c r="L353" s="4"/>
      <c r="M353" s="4"/>
      <c r="N353" s="4"/>
      <c r="O353" s="4">
        <v>56250</v>
      </c>
    </row>
    <row r="354" spans="1:15">
      <c r="A354" t="s">
        <v>2768</v>
      </c>
      <c r="B354" t="s">
        <v>2830</v>
      </c>
      <c r="C354" s="4">
        <v>25000</v>
      </c>
      <c r="D354" s="4"/>
      <c r="E354" s="4"/>
      <c r="F354" s="4"/>
      <c r="G354" s="4"/>
      <c r="H354" s="4">
        <v>30000</v>
      </c>
      <c r="I354" s="4"/>
      <c r="J354" s="4"/>
      <c r="K354" s="4"/>
      <c r="L354" s="4"/>
      <c r="M354" s="4"/>
      <c r="N354" s="4"/>
      <c r="O354" s="4">
        <v>55000</v>
      </c>
    </row>
    <row r="355" spans="1:15">
      <c r="A355" t="s">
        <v>5827</v>
      </c>
      <c r="B355" t="s">
        <v>2830</v>
      </c>
      <c r="C355" s="4"/>
      <c r="D355" s="4"/>
      <c r="E355" s="4">
        <v>26032</v>
      </c>
      <c r="F355" s="4"/>
      <c r="G355" s="4">
        <v>28250</v>
      </c>
      <c r="H355" s="4">
        <v>25000</v>
      </c>
      <c r="I355" s="4"/>
      <c r="J355" s="4"/>
      <c r="K355" s="4"/>
      <c r="L355" s="4"/>
      <c r="M355" s="4"/>
      <c r="N355" s="4"/>
      <c r="O355" s="4">
        <v>79282</v>
      </c>
    </row>
    <row r="356" spans="1:15">
      <c r="A356" t="s">
        <v>2770</v>
      </c>
      <c r="B356" t="s">
        <v>2830</v>
      </c>
      <c r="C356" s="4"/>
      <c r="D356" s="4"/>
      <c r="E356" s="4">
        <v>23000</v>
      </c>
      <c r="F356" s="4"/>
      <c r="G356" s="4">
        <v>28250</v>
      </c>
      <c r="H356" s="4">
        <v>75000</v>
      </c>
      <c r="I356" s="4"/>
      <c r="J356" s="4"/>
      <c r="K356" s="4"/>
      <c r="L356" s="4"/>
      <c r="M356" s="4"/>
      <c r="N356" s="4"/>
      <c r="O356" s="4">
        <v>126250</v>
      </c>
    </row>
    <row r="357" spans="1:15">
      <c r="A357" t="s">
        <v>323</v>
      </c>
      <c r="B357" t="s">
        <v>2830</v>
      </c>
      <c r="C357" s="4"/>
      <c r="D357" s="4"/>
      <c r="E357" s="4"/>
      <c r="F357" s="4"/>
      <c r="G357" s="4"/>
      <c r="H357" s="4"/>
      <c r="I357" s="4"/>
      <c r="J357" s="4">
        <v>190958</v>
      </c>
      <c r="K357" s="4">
        <v>21218</v>
      </c>
      <c r="L357" s="4"/>
      <c r="M357" s="4"/>
      <c r="N357" s="4">
        <v>21218</v>
      </c>
      <c r="O357" s="4">
        <v>233394</v>
      </c>
    </row>
    <row r="358" spans="1:15">
      <c r="A358" t="s">
        <v>326</v>
      </c>
      <c r="B358" t="s">
        <v>2830</v>
      </c>
      <c r="C358" s="4"/>
      <c r="D358" s="4"/>
      <c r="E358" s="4"/>
      <c r="F358" s="4"/>
      <c r="G358" s="4"/>
      <c r="H358" s="4"/>
      <c r="I358" s="4"/>
      <c r="J358" s="4">
        <v>401440</v>
      </c>
      <c r="K358" s="4"/>
      <c r="L358" s="4">
        <v>7500</v>
      </c>
      <c r="M358" s="4">
        <v>44604</v>
      </c>
      <c r="N358" s="4">
        <v>44604</v>
      </c>
      <c r="O358" s="4">
        <v>498148</v>
      </c>
    </row>
    <row r="359" spans="1:15">
      <c r="A359" t="s">
        <v>333</v>
      </c>
      <c r="B359" t="s">
        <v>2830</v>
      </c>
      <c r="C359" s="4">
        <v>25000</v>
      </c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>
        <v>5000</v>
      </c>
      <c r="O359" s="4">
        <v>30000</v>
      </c>
    </row>
    <row r="360" spans="1:15">
      <c r="A360" t="s">
        <v>339</v>
      </c>
      <c r="B360" t="s">
        <v>2830</v>
      </c>
      <c r="C360" s="4"/>
      <c r="D360" s="4"/>
      <c r="E360" s="4"/>
      <c r="F360" s="4"/>
      <c r="G360" s="4"/>
      <c r="H360" s="4">
        <v>51003</v>
      </c>
      <c r="I360" s="4"/>
      <c r="J360" s="4"/>
      <c r="K360" s="4"/>
      <c r="L360" s="4"/>
      <c r="M360" s="4">
        <v>6800</v>
      </c>
      <c r="N360" s="4">
        <v>34002</v>
      </c>
      <c r="O360" s="4">
        <v>91805</v>
      </c>
    </row>
    <row r="361" spans="1:15">
      <c r="A361" t="s">
        <v>1816</v>
      </c>
      <c r="B361" t="s">
        <v>2830</v>
      </c>
      <c r="C361" s="4"/>
      <c r="D361" s="4"/>
      <c r="E361" s="4"/>
      <c r="F361" s="4"/>
      <c r="G361" s="4"/>
      <c r="H361" s="4">
        <v>57817</v>
      </c>
      <c r="I361" s="4"/>
      <c r="J361" s="4"/>
      <c r="K361" s="4"/>
      <c r="L361" s="4"/>
      <c r="M361" s="4"/>
      <c r="N361" s="4">
        <v>57817</v>
      </c>
      <c r="O361" s="4">
        <v>115634</v>
      </c>
    </row>
    <row r="362" spans="1:15">
      <c r="A362" t="s">
        <v>345</v>
      </c>
      <c r="B362" t="s">
        <v>2830</v>
      </c>
      <c r="C362" s="4"/>
      <c r="D362" s="4"/>
      <c r="E362" s="4">
        <v>76250</v>
      </c>
      <c r="F362" s="4"/>
      <c r="G362" s="4"/>
      <c r="H362" s="4"/>
      <c r="I362" s="4"/>
      <c r="J362" s="4"/>
      <c r="K362" s="4">
        <v>10000</v>
      </c>
      <c r="L362" s="4">
        <v>1250</v>
      </c>
      <c r="M362" s="4"/>
      <c r="N362" s="4"/>
      <c r="O362" s="4">
        <v>87500</v>
      </c>
    </row>
    <row r="363" spans="1:15">
      <c r="A363" t="s">
        <v>349</v>
      </c>
      <c r="B363" t="s">
        <v>2830</v>
      </c>
      <c r="C363" s="4"/>
      <c r="D363" s="4"/>
      <c r="E363" s="4"/>
      <c r="F363" s="4"/>
      <c r="G363" s="4">
        <v>253495</v>
      </c>
      <c r="H363" s="4"/>
      <c r="I363" s="4"/>
      <c r="J363" s="4"/>
      <c r="K363" s="4"/>
      <c r="L363" s="4">
        <v>3000</v>
      </c>
      <c r="M363" s="4"/>
      <c r="N363" s="4">
        <v>54666</v>
      </c>
      <c r="O363" s="4">
        <v>311161</v>
      </c>
    </row>
    <row r="364" spans="1:15">
      <c r="A364" t="s">
        <v>841</v>
      </c>
      <c r="B364" t="s">
        <v>2830</v>
      </c>
      <c r="C364" s="4"/>
      <c r="D364" s="4"/>
      <c r="E364" s="4"/>
      <c r="F364" s="4"/>
      <c r="G364" s="4"/>
      <c r="H364" s="4"/>
      <c r="I364" s="4"/>
      <c r="J364" s="4"/>
      <c r="K364" s="4">
        <v>51350</v>
      </c>
      <c r="L364" s="4"/>
      <c r="M364" s="4"/>
      <c r="N364" s="4"/>
      <c r="O364" s="4">
        <v>51350</v>
      </c>
    </row>
    <row r="365" spans="1:15">
      <c r="A365" t="s">
        <v>2779</v>
      </c>
      <c r="B365" t="s">
        <v>2830</v>
      </c>
      <c r="C365" s="4"/>
      <c r="D365" s="4"/>
      <c r="E365" s="4">
        <v>7066</v>
      </c>
      <c r="F365" s="4"/>
      <c r="G365" s="4"/>
      <c r="H365" s="4"/>
      <c r="I365" s="4"/>
      <c r="J365" s="4"/>
      <c r="K365" s="4">
        <v>50000</v>
      </c>
      <c r="L365" s="4"/>
      <c r="M365" s="4">
        <v>17329</v>
      </c>
      <c r="N365" s="4"/>
      <c r="O365" s="4">
        <v>74395</v>
      </c>
    </row>
    <row r="366" spans="1:15">
      <c r="A366" t="s">
        <v>16969</v>
      </c>
      <c r="B366" t="s">
        <v>2830</v>
      </c>
      <c r="C366" s="4"/>
      <c r="D366" s="4"/>
      <c r="E366" s="4"/>
      <c r="F366" s="4"/>
      <c r="G366" s="4"/>
      <c r="H366" s="4"/>
      <c r="I366" s="4"/>
      <c r="J366" s="4"/>
      <c r="K366" s="4">
        <v>31516</v>
      </c>
      <c r="L366" s="4"/>
      <c r="M366" s="4"/>
      <c r="N366" s="4"/>
      <c r="O366" s="4">
        <v>31516</v>
      </c>
    </row>
    <row r="367" spans="1:15">
      <c r="A367" t="s">
        <v>373</v>
      </c>
      <c r="B367" t="s">
        <v>2830</v>
      </c>
      <c r="C367" s="4">
        <v>18750</v>
      </c>
      <c r="D367" s="4"/>
      <c r="E367" s="4">
        <v>7000</v>
      </c>
      <c r="F367" s="4">
        <v>5000</v>
      </c>
      <c r="G367" s="4"/>
      <c r="H367" s="4"/>
      <c r="I367" s="4">
        <v>1692.99</v>
      </c>
      <c r="J367" s="4"/>
      <c r="K367" s="4"/>
      <c r="L367" s="4"/>
      <c r="M367" s="4"/>
      <c r="N367" s="4"/>
      <c r="O367" s="4">
        <v>32442.99</v>
      </c>
    </row>
    <row r="368" spans="1:15">
      <c r="A368" t="s">
        <v>382</v>
      </c>
      <c r="B368" t="s">
        <v>2830</v>
      </c>
      <c r="C368" s="4"/>
      <c r="D368" s="4"/>
      <c r="E368" s="4"/>
      <c r="F368" s="4"/>
      <c r="G368" s="4">
        <v>209524</v>
      </c>
      <c r="H368" s="4"/>
      <c r="I368" s="4"/>
      <c r="J368" s="4">
        <v>23280</v>
      </c>
      <c r="K368" s="4"/>
      <c r="L368" s="4"/>
      <c r="M368" s="4"/>
      <c r="N368" s="4">
        <v>23280</v>
      </c>
      <c r="O368" s="4">
        <v>256084</v>
      </c>
    </row>
    <row r="369" spans="1:15">
      <c r="A369" t="s">
        <v>16890</v>
      </c>
      <c r="B369" t="s">
        <v>2830</v>
      </c>
      <c r="C369" s="4"/>
      <c r="D369" s="4"/>
      <c r="E369" s="4"/>
      <c r="F369" s="4"/>
      <c r="G369" s="4">
        <v>10000</v>
      </c>
      <c r="H369" s="4">
        <v>15000</v>
      </c>
      <c r="I369" s="4"/>
      <c r="J369" s="4"/>
      <c r="K369" s="4"/>
      <c r="L369" s="4"/>
      <c r="M369" s="4"/>
      <c r="N369" s="4"/>
      <c r="O369" s="4">
        <v>25000</v>
      </c>
    </row>
    <row r="370" spans="1:15">
      <c r="A370" t="s">
        <v>2733</v>
      </c>
      <c r="B370" t="s">
        <v>2830</v>
      </c>
      <c r="C370" s="4"/>
      <c r="D370" s="4">
        <v>25000</v>
      </c>
      <c r="E370" s="4"/>
      <c r="F370" s="4"/>
      <c r="G370" s="4"/>
      <c r="H370" s="4">
        <v>12250</v>
      </c>
      <c r="I370" s="4"/>
      <c r="J370" s="4"/>
      <c r="K370" s="4"/>
      <c r="L370" s="4"/>
      <c r="M370" s="4"/>
      <c r="N370" s="4"/>
      <c r="O370" s="4">
        <v>37250</v>
      </c>
    </row>
    <row r="371" spans="1:15">
      <c r="A371" t="s">
        <v>390</v>
      </c>
      <c r="B371" t="s">
        <v>2830</v>
      </c>
      <c r="C371" s="4"/>
      <c r="D371" s="4"/>
      <c r="E371" s="4"/>
      <c r="F371" s="4"/>
      <c r="G371" s="4"/>
      <c r="H371" s="4"/>
      <c r="I371" s="4"/>
      <c r="J371" s="4"/>
      <c r="K371" s="4">
        <v>63495</v>
      </c>
      <c r="L371" s="4"/>
      <c r="M371" s="4"/>
      <c r="N371" s="4"/>
      <c r="O371" s="4">
        <v>63495</v>
      </c>
    </row>
    <row r="372" spans="1:15">
      <c r="A372" t="s">
        <v>394</v>
      </c>
      <c r="B372" t="s">
        <v>2830</v>
      </c>
      <c r="C372" s="4">
        <v>19690</v>
      </c>
      <c r="D372" s="4">
        <v>26000</v>
      </c>
      <c r="E372" s="4"/>
      <c r="F372" s="4"/>
      <c r="G372" s="4">
        <v>24125</v>
      </c>
      <c r="H372" s="4">
        <v>187500</v>
      </c>
      <c r="I372" s="4"/>
      <c r="J372" s="4"/>
      <c r="K372" s="4"/>
      <c r="L372" s="4"/>
      <c r="M372" s="4"/>
      <c r="N372" s="4"/>
      <c r="O372" s="4">
        <v>257315</v>
      </c>
    </row>
    <row r="373" spans="1:15">
      <c r="A373" t="s">
        <v>395</v>
      </c>
      <c r="B373" t="s">
        <v>2830</v>
      </c>
      <c r="C373" s="4"/>
      <c r="D373" s="4">
        <v>7500</v>
      </c>
      <c r="E373" s="4">
        <v>247304</v>
      </c>
      <c r="F373" s="4"/>
      <c r="G373" s="4"/>
      <c r="H373" s="4"/>
      <c r="I373" s="4">
        <v>7500</v>
      </c>
      <c r="J373" s="4"/>
      <c r="K373" s="4">
        <v>23939</v>
      </c>
      <c r="L373" s="4"/>
      <c r="M373" s="4"/>
      <c r="N373" s="4">
        <v>56116.46</v>
      </c>
      <c r="O373" s="4">
        <v>342359.46</v>
      </c>
    </row>
    <row r="374" spans="1:15">
      <c r="A374" t="s">
        <v>2781</v>
      </c>
      <c r="B374" t="s">
        <v>2830</v>
      </c>
      <c r="C374" s="4"/>
      <c r="D374" s="4"/>
      <c r="E374" s="4"/>
      <c r="F374" s="4"/>
      <c r="G374" s="4">
        <v>38000</v>
      </c>
      <c r="H374" s="4">
        <v>22800</v>
      </c>
      <c r="I374" s="4"/>
      <c r="J374" s="4"/>
      <c r="K374" s="4"/>
      <c r="L374" s="4"/>
      <c r="M374" s="4"/>
      <c r="N374" s="4"/>
      <c r="O374" s="4">
        <v>60800</v>
      </c>
    </row>
    <row r="375" spans="1:15">
      <c r="A375" t="s">
        <v>2734</v>
      </c>
      <c r="B375" t="s">
        <v>2830</v>
      </c>
      <c r="C375" s="4">
        <v>123750</v>
      </c>
      <c r="D375" s="4"/>
      <c r="E375" s="4">
        <v>20625</v>
      </c>
      <c r="F375" s="4"/>
      <c r="G375" s="4">
        <v>10000</v>
      </c>
      <c r="H375" s="4">
        <v>5000</v>
      </c>
      <c r="I375" s="4">
        <v>124875</v>
      </c>
      <c r="J375" s="4">
        <v>12000</v>
      </c>
      <c r="K375" s="4"/>
      <c r="L375" s="4"/>
      <c r="M375" s="4">
        <v>1125</v>
      </c>
      <c r="N375" s="4">
        <v>32250</v>
      </c>
      <c r="O375" s="4">
        <v>329625</v>
      </c>
    </row>
    <row r="376" spans="1:15">
      <c r="A376" t="s">
        <v>16930</v>
      </c>
      <c r="B376" t="s">
        <v>2830</v>
      </c>
      <c r="C376" s="4"/>
      <c r="D376" s="4"/>
      <c r="E376" s="4"/>
      <c r="F376" s="4"/>
      <c r="G376" s="4"/>
      <c r="H376" s="4"/>
      <c r="I376" s="4">
        <v>9000</v>
      </c>
      <c r="J376" s="4"/>
      <c r="K376" s="4">
        <v>40194</v>
      </c>
      <c r="L376" s="4"/>
      <c r="M376" s="4">
        <v>12000</v>
      </c>
      <c r="N376" s="4"/>
      <c r="O376" s="4">
        <v>61194</v>
      </c>
    </row>
    <row r="377" spans="1:15">
      <c r="A377" t="s">
        <v>6780</v>
      </c>
      <c r="B377" t="s">
        <v>2830</v>
      </c>
      <c r="C377" s="4"/>
      <c r="D377" s="4"/>
      <c r="E377" s="4"/>
      <c r="F377" s="4"/>
      <c r="G377" s="4"/>
      <c r="H377" s="4"/>
      <c r="I377" s="4"/>
      <c r="J377" s="4">
        <v>140000</v>
      </c>
      <c r="K377" s="4"/>
      <c r="L377" s="4"/>
      <c r="M377" s="4"/>
      <c r="N377" s="4"/>
      <c r="O377" s="4">
        <v>140000</v>
      </c>
    </row>
    <row r="378" spans="1:15">
      <c r="A378" t="s">
        <v>6764</v>
      </c>
      <c r="B378" t="s">
        <v>2830</v>
      </c>
      <c r="C378" s="4">
        <v>115000</v>
      </c>
      <c r="D378" s="4">
        <v>105000</v>
      </c>
      <c r="E378" s="4"/>
      <c r="F378" s="4"/>
      <c r="G378" s="4"/>
      <c r="H378" s="4">
        <v>107500</v>
      </c>
      <c r="I378" s="4"/>
      <c r="J378" s="4"/>
      <c r="K378" s="4">
        <v>22500</v>
      </c>
      <c r="L378" s="4"/>
      <c r="M378" s="4">
        <v>90000</v>
      </c>
      <c r="N378" s="4"/>
      <c r="O378" s="4">
        <v>440000</v>
      </c>
    </row>
    <row r="379" spans="1:15">
      <c r="A379" t="s">
        <v>17585</v>
      </c>
      <c r="B379" t="s">
        <v>2830</v>
      </c>
      <c r="C379" s="4"/>
      <c r="D379" s="4"/>
      <c r="E379" s="4"/>
      <c r="F379" s="4"/>
      <c r="G379" s="4"/>
      <c r="H379" s="4"/>
      <c r="I379" s="4"/>
      <c r="J379" s="4"/>
      <c r="K379" s="4">
        <v>133000</v>
      </c>
      <c r="L379" s="4"/>
      <c r="M379" s="4"/>
      <c r="N379" s="4"/>
      <c r="O379" s="4">
        <v>133000</v>
      </c>
    </row>
    <row r="380" spans="1:15">
      <c r="A380" t="s">
        <v>2735</v>
      </c>
      <c r="B380" t="s">
        <v>2830</v>
      </c>
      <c r="C380" s="4"/>
      <c r="D380" s="4"/>
      <c r="E380" s="4">
        <v>36000</v>
      </c>
      <c r="F380" s="4"/>
      <c r="G380" s="4"/>
      <c r="H380" s="4"/>
      <c r="I380" s="4"/>
      <c r="J380" s="4"/>
      <c r="K380" s="4">
        <v>10000</v>
      </c>
      <c r="L380" s="4"/>
      <c r="M380" s="4"/>
      <c r="N380" s="4">
        <v>39000</v>
      </c>
      <c r="O380" s="4">
        <v>85000</v>
      </c>
    </row>
    <row r="381" spans="1:15">
      <c r="A381" t="s">
        <v>410</v>
      </c>
      <c r="B381" t="s">
        <v>2830</v>
      </c>
      <c r="C381" s="4">
        <v>6919</v>
      </c>
      <c r="D381" s="4"/>
      <c r="E381" s="4"/>
      <c r="F381" s="4"/>
      <c r="G381" s="4"/>
      <c r="H381" s="4"/>
      <c r="I381" s="4">
        <v>23808</v>
      </c>
      <c r="J381" s="4"/>
      <c r="K381" s="4"/>
      <c r="L381" s="4">
        <v>1000</v>
      </c>
      <c r="M381" s="4">
        <v>5952</v>
      </c>
      <c r="N381" s="4"/>
      <c r="O381" s="4">
        <v>37679</v>
      </c>
    </row>
    <row r="382" spans="1:15">
      <c r="A382" t="s">
        <v>411</v>
      </c>
      <c r="B382" t="s">
        <v>2830</v>
      </c>
      <c r="C382" s="4">
        <v>30000</v>
      </c>
      <c r="D382" s="4"/>
      <c r="E382" s="4"/>
      <c r="F382" s="4"/>
      <c r="G382" s="4"/>
      <c r="H382" s="4">
        <v>84000</v>
      </c>
      <c r="I382" s="4"/>
      <c r="J382" s="4">
        <v>5939</v>
      </c>
      <c r="K382" s="4"/>
      <c r="L382" s="4"/>
      <c r="M382" s="4"/>
      <c r="N382" s="4">
        <v>10000</v>
      </c>
      <c r="O382" s="4">
        <v>129939</v>
      </c>
    </row>
    <row r="383" spans="1:15">
      <c r="A383" t="s">
        <v>415</v>
      </c>
      <c r="B383" t="s">
        <v>2830</v>
      </c>
      <c r="C383" s="4"/>
      <c r="D383" s="4"/>
      <c r="E383" s="4"/>
      <c r="F383" s="4"/>
      <c r="G383" s="4">
        <v>71475</v>
      </c>
      <c r="H383" s="4"/>
      <c r="I383" s="4"/>
      <c r="J383" s="4"/>
      <c r="K383" s="4"/>
      <c r="L383" s="4"/>
      <c r="M383" s="4">
        <v>23825</v>
      </c>
      <c r="N383" s="4"/>
      <c r="O383" s="4">
        <v>95300</v>
      </c>
    </row>
    <row r="384" spans="1:15">
      <c r="A384" t="s">
        <v>418</v>
      </c>
      <c r="B384" t="s">
        <v>2830</v>
      </c>
      <c r="C384" s="4"/>
      <c r="D384" s="4"/>
      <c r="E384" s="4"/>
      <c r="F384" s="4">
        <v>19850</v>
      </c>
      <c r="G384" s="4">
        <v>28250</v>
      </c>
      <c r="H384" s="4"/>
      <c r="I384" s="4"/>
      <c r="J384" s="4"/>
      <c r="K384" s="4"/>
      <c r="L384" s="4"/>
      <c r="M384" s="4"/>
      <c r="N384" s="4">
        <v>33213</v>
      </c>
      <c r="O384" s="4">
        <v>81313</v>
      </c>
    </row>
    <row r="385" spans="1:15">
      <c r="A385" t="s">
        <v>420</v>
      </c>
      <c r="B385" t="s">
        <v>2830</v>
      </c>
      <c r="C385" s="4"/>
      <c r="D385" s="4">
        <v>50000</v>
      </c>
      <c r="E385" s="4"/>
      <c r="F385" s="4">
        <v>25836</v>
      </c>
      <c r="G385" s="4"/>
      <c r="H385" s="4"/>
      <c r="I385" s="4">
        <v>80000</v>
      </c>
      <c r="J385" s="4"/>
      <c r="K385" s="4"/>
      <c r="L385" s="4"/>
      <c r="M385" s="4">
        <v>54416</v>
      </c>
      <c r="N385" s="4"/>
      <c r="O385" s="4">
        <v>210252</v>
      </c>
    </row>
    <row r="386" spans="1:15">
      <c r="A386" t="s">
        <v>422</v>
      </c>
      <c r="B386" t="s">
        <v>2830</v>
      </c>
      <c r="C386" s="4"/>
      <c r="D386" s="4">
        <v>3000</v>
      </c>
      <c r="E386" s="4"/>
      <c r="F386" s="4"/>
      <c r="G386" s="4"/>
      <c r="H386" s="4">
        <v>26500</v>
      </c>
      <c r="I386" s="4"/>
      <c r="J386" s="4"/>
      <c r="K386" s="4">
        <v>27500</v>
      </c>
      <c r="L386" s="4"/>
      <c r="M386" s="4"/>
      <c r="N386" s="4">
        <v>6000</v>
      </c>
      <c r="O386" s="4">
        <v>63000</v>
      </c>
    </row>
    <row r="387" spans="1:15">
      <c r="A387" t="s">
        <v>1239</v>
      </c>
      <c r="B387" t="s">
        <v>2830</v>
      </c>
      <c r="C387" s="4"/>
      <c r="D387" s="4"/>
      <c r="E387" s="4"/>
      <c r="F387" s="4"/>
      <c r="G387" s="4"/>
      <c r="H387" s="4"/>
      <c r="I387" s="4"/>
      <c r="J387" s="4">
        <v>44816</v>
      </c>
      <c r="K387" s="4"/>
      <c r="L387" s="4"/>
      <c r="M387" s="4"/>
      <c r="N387" s="4">
        <v>14938</v>
      </c>
      <c r="O387" s="4">
        <v>59754</v>
      </c>
    </row>
    <row r="388" spans="1:15">
      <c r="A388" t="s">
        <v>6465</v>
      </c>
      <c r="B388" t="s">
        <v>2830</v>
      </c>
      <c r="C388" s="4">
        <v>100000</v>
      </c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>
        <v>100000</v>
      </c>
    </row>
    <row r="389" spans="1:15">
      <c r="A389" t="s">
        <v>16953</v>
      </c>
      <c r="B389" t="s">
        <v>2830</v>
      </c>
      <c r="C389" s="4"/>
      <c r="D389" s="4"/>
      <c r="E389" s="4"/>
      <c r="F389" s="4"/>
      <c r="G389" s="4"/>
      <c r="H389" s="4"/>
      <c r="I389" s="4"/>
      <c r="J389" s="4">
        <v>26826</v>
      </c>
      <c r="K389" s="4"/>
      <c r="L389" s="4"/>
      <c r="M389" s="4"/>
      <c r="N389" s="4">
        <v>8941</v>
      </c>
      <c r="O389" s="4">
        <v>35767</v>
      </c>
    </row>
    <row r="390" spans="1:15">
      <c r="A390" t="s">
        <v>428</v>
      </c>
      <c r="B390" t="s">
        <v>2830</v>
      </c>
      <c r="C390" s="4"/>
      <c r="D390" s="4">
        <v>9000</v>
      </c>
      <c r="E390" s="4"/>
      <c r="F390" s="4"/>
      <c r="G390" s="4">
        <v>9563</v>
      </c>
      <c r="H390" s="4"/>
      <c r="I390" s="4"/>
      <c r="J390" s="4"/>
      <c r="K390" s="4">
        <v>40000</v>
      </c>
      <c r="L390" s="4"/>
      <c r="M390" s="4"/>
      <c r="N390" s="4"/>
      <c r="O390" s="4">
        <v>58563</v>
      </c>
    </row>
    <row r="391" spans="1:15">
      <c r="A391" t="s">
        <v>429</v>
      </c>
      <c r="B391" t="s">
        <v>2830</v>
      </c>
      <c r="C391" s="4">
        <v>8363</v>
      </c>
      <c r="D391" s="4"/>
      <c r="E391" s="4"/>
      <c r="F391" s="4"/>
      <c r="G391" s="4"/>
      <c r="H391" s="4"/>
      <c r="I391" s="4"/>
      <c r="J391" s="4">
        <v>83628</v>
      </c>
      <c r="K391" s="4"/>
      <c r="L391" s="4"/>
      <c r="M391" s="4"/>
      <c r="N391" s="4">
        <v>8363</v>
      </c>
      <c r="O391" s="4">
        <v>100354</v>
      </c>
    </row>
    <row r="392" spans="1:15">
      <c r="A392" t="s">
        <v>433</v>
      </c>
      <c r="B392" t="s">
        <v>2830</v>
      </c>
      <c r="C392" s="4">
        <v>101305</v>
      </c>
      <c r="D392" s="4"/>
      <c r="E392" s="4">
        <v>25000</v>
      </c>
      <c r="F392" s="4">
        <v>1125</v>
      </c>
      <c r="G392" s="4">
        <v>43300</v>
      </c>
      <c r="H392" s="4"/>
      <c r="I392" s="4">
        <v>43300</v>
      </c>
      <c r="J392" s="4"/>
      <c r="K392" s="4">
        <v>53300</v>
      </c>
      <c r="L392" s="4"/>
      <c r="M392" s="4">
        <v>5100</v>
      </c>
      <c r="N392" s="4">
        <v>13500</v>
      </c>
      <c r="O392" s="4">
        <v>285930</v>
      </c>
    </row>
    <row r="393" spans="1:15">
      <c r="A393" t="s">
        <v>437</v>
      </c>
      <c r="B393" t="s">
        <v>2830</v>
      </c>
      <c r="C393" s="4"/>
      <c r="D393" s="4">
        <v>25000</v>
      </c>
      <c r="E393" s="4">
        <v>230142.55</v>
      </c>
      <c r="F393" s="4">
        <v>20500</v>
      </c>
      <c r="G393" s="4"/>
      <c r="H393" s="4">
        <v>39730</v>
      </c>
      <c r="I393" s="4"/>
      <c r="J393" s="4">
        <v>8900</v>
      </c>
      <c r="K393" s="4"/>
      <c r="L393" s="4"/>
      <c r="M393" s="4"/>
      <c r="N393" s="4"/>
      <c r="O393" s="4">
        <v>324272.55</v>
      </c>
    </row>
    <row r="394" spans="1:15">
      <c r="A394" t="s">
        <v>438</v>
      </c>
      <c r="B394" t="s">
        <v>2830</v>
      </c>
      <c r="C394" s="4">
        <v>400000</v>
      </c>
      <c r="D394" s="4"/>
      <c r="E394" s="4"/>
      <c r="F394" s="4"/>
      <c r="G394" s="4"/>
      <c r="H394" s="4"/>
      <c r="I394" s="4"/>
      <c r="J394" s="4"/>
      <c r="K394" s="4"/>
      <c r="L394" s="4"/>
      <c r="M394" s="4">
        <v>294505</v>
      </c>
      <c r="N394" s="4">
        <v>103062</v>
      </c>
      <c r="O394" s="4">
        <v>797567</v>
      </c>
    </row>
    <row r="395" spans="1:15">
      <c r="A395" t="s">
        <v>17150</v>
      </c>
      <c r="B395" t="s">
        <v>2830</v>
      </c>
      <c r="C395" s="4">
        <v>185000</v>
      </c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>
        <v>15000</v>
      </c>
      <c r="O395" s="4">
        <v>200000</v>
      </c>
    </row>
    <row r="396" spans="1:15">
      <c r="A396" t="s">
        <v>712</v>
      </c>
      <c r="B396" t="s">
        <v>2830</v>
      </c>
      <c r="C396" s="4"/>
      <c r="D396" s="4"/>
      <c r="E396" s="4"/>
      <c r="F396" s="4">
        <v>9746.92</v>
      </c>
      <c r="G396" s="4"/>
      <c r="H396" s="4">
        <v>28328</v>
      </c>
      <c r="I396" s="4"/>
      <c r="J396" s="4"/>
      <c r="K396" s="4"/>
      <c r="L396" s="4"/>
      <c r="M396" s="4"/>
      <c r="N396" s="4"/>
      <c r="O396" s="4">
        <v>38074.92</v>
      </c>
    </row>
    <row r="397" spans="1:15">
      <c r="A397" t="s">
        <v>442</v>
      </c>
      <c r="B397" t="s">
        <v>2830</v>
      </c>
      <c r="C397" s="4">
        <v>66000</v>
      </c>
      <c r="D397" s="4"/>
      <c r="E397" s="4"/>
      <c r="F397" s="4"/>
      <c r="G397" s="4"/>
      <c r="H397" s="4"/>
      <c r="I397" s="4"/>
      <c r="J397" s="4"/>
      <c r="K397" s="4"/>
      <c r="L397" s="4"/>
      <c r="M397" s="4">
        <v>77000</v>
      </c>
      <c r="N397" s="4"/>
      <c r="O397" s="4">
        <v>143000</v>
      </c>
    </row>
    <row r="398" spans="1:15">
      <c r="A398" t="s">
        <v>445</v>
      </c>
      <c r="B398" t="s">
        <v>2830</v>
      </c>
      <c r="C398" s="4"/>
      <c r="D398" s="4"/>
      <c r="E398" s="4">
        <v>17959</v>
      </c>
      <c r="F398" s="4"/>
      <c r="G398" s="4"/>
      <c r="H398" s="4"/>
      <c r="I398" s="4"/>
      <c r="J398" s="4">
        <v>161629</v>
      </c>
      <c r="K398" s="4"/>
      <c r="L398" s="4"/>
      <c r="M398" s="4">
        <v>17959</v>
      </c>
      <c r="N398" s="4">
        <v>17959</v>
      </c>
      <c r="O398" s="4">
        <v>215506</v>
      </c>
    </row>
    <row r="399" spans="1:15">
      <c r="A399" t="s">
        <v>446</v>
      </c>
      <c r="B399" t="s">
        <v>2830</v>
      </c>
      <c r="C399" s="4"/>
      <c r="D399" s="4"/>
      <c r="E399" s="4">
        <v>411217</v>
      </c>
      <c r="F399" s="4"/>
      <c r="G399" s="4"/>
      <c r="H399" s="4">
        <v>7758</v>
      </c>
      <c r="I399" s="4"/>
      <c r="J399" s="4"/>
      <c r="K399" s="4"/>
      <c r="L399" s="4"/>
      <c r="M399" s="4"/>
      <c r="N399" s="4">
        <v>91382</v>
      </c>
      <c r="O399" s="4">
        <v>510357</v>
      </c>
    </row>
    <row r="400" spans="1:15">
      <c r="A400" t="s">
        <v>16786</v>
      </c>
      <c r="B400" t="s">
        <v>2830</v>
      </c>
      <c r="C400" s="4"/>
      <c r="D400" s="4">
        <v>18750</v>
      </c>
      <c r="E400" s="4"/>
      <c r="F400" s="4">
        <v>5000</v>
      </c>
      <c r="G400" s="4"/>
      <c r="H400" s="4"/>
      <c r="I400" s="4">
        <v>1250</v>
      </c>
      <c r="J400" s="4"/>
      <c r="K400" s="4"/>
      <c r="L400" s="4"/>
      <c r="M400" s="4"/>
      <c r="N400" s="4"/>
      <c r="O400" s="4">
        <v>25000</v>
      </c>
    </row>
    <row r="401" spans="1:15">
      <c r="A401" t="s">
        <v>1783</v>
      </c>
      <c r="B401" t="s">
        <v>2830</v>
      </c>
      <c r="C401" s="4"/>
      <c r="D401" s="4"/>
      <c r="E401" s="4"/>
      <c r="F401" s="4">
        <v>22000</v>
      </c>
      <c r="G401" s="4"/>
      <c r="H401" s="4"/>
      <c r="I401" s="4"/>
      <c r="J401" s="4"/>
      <c r="K401" s="4"/>
      <c r="L401" s="4"/>
      <c r="M401" s="4"/>
      <c r="N401" s="4">
        <v>13788</v>
      </c>
      <c r="O401" s="4">
        <v>35788</v>
      </c>
    </row>
    <row r="402" spans="1:15">
      <c r="A402" t="s">
        <v>459</v>
      </c>
      <c r="B402" t="s">
        <v>2830</v>
      </c>
      <c r="C402" s="4">
        <v>70000</v>
      </c>
      <c r="D402" s="4">
        <v>3725</v>
      </c>
      <c r="E402" s="4">
        <v>2090</v>
      </c>
      <c r="F402" s="4"/>
      <c r="G402" s="4"/>
      <c r="H402" s="4"/>
      <c r="I402" s="4"/>
      <c r="J402" s="4"/>
      <c r="K402" s="4"/>
      <c r="L402" s="4"/>
      <c r="M402" s="4"/>
      <c r="N402" s="4"/>
      <c r="O402" s="4">
        <v>75815</v>
      </c>
    </row>
    <row r="403" spans="1:15">
      <c r="A403" t="s">
        <v>461</v>
      </c>
      <c r="B403" t="s">
        <v>2830</v>
      </c>
      <c r="C403" s="4"/>
      <c r="D403" s="4"/>
      <c r="E403" s="4"/>
      <c r="F403" s="4"/>
      <c r="G403" s="4"/>
      <c r="H403" s="4"/>
      <c r="I403" s="4"/>
      <c r="J403" s="4"/>
      <c r="K403" s="4">
        <v>150447</v>
      </c>
      <c r="L403" s="4"/>
      <c r="M403" s="4">
        <v>16105</v>
      </c>
      <c r="N403" s="4">
        <v>48312</v>
      </c>
      <c r="O403" s="4">
        <v>214864</v>
      </c>
    </row>
    <row r="404" spans="1:15">
      <c r="A404" t="s">
        <v>2783</v>
      </c>
      <c r="B404" t="s">
        <v>2830</v>
      </c>
      <c r="C404" s="4"/>
      <c r="D404" s="4">
        <v>68088.3</v>
      </c>
      <c r="E404" s="4"/>
      <c r="F404" s="4"/>
      <c r="G404" s="4"/>
      <c r="H404" s="4"/>
      <c r="I404" s="4">
        <v>15000</v>
      </c>
      <c r="J404" s="4"/>
      <c r="K404" s="4"/>
      <c r="L404" s="4"/>
      <c r="M404" s="4">
        <v>25616.79</v>
      </c>
      <c r="N404" s="4"/>
      <c r="O404" s="4">
        <v>108705.09</v>
      </c>
    </row>
    <row r="405" spans="1:15">
      <c r="A405" t="s">
        <v>466</v>
      </c>
      <c r="B405" t="s">
        <v>2830</v>
      </c>
      <c r="C405" s="4"/>
      <c r="D405" s="4"/>
      <c r="E405" s="4">
        <v>32500</v>
      </c>
      <c r="F405" s="4"/>
      <c r="G405" s="4">
        <v>20700</v>
      </c>
      <c r="H405" s="4"/>
      <c r="I405" s="4"/>
      <c r="J405" s="4"/>
      <c r="K405" s="4"/>
      <c r="L405" s="4"/>
      <c r="M405" s="4"/>
      <c r="N405" s="4"/>
      <c r="O405" s="4">
        <v>53200</v>
      </c>
    </row>
    <row r="406" spans="1:15">
      <c r="A406" t="s">
        <v>468</v>
      </c>
      <c r="B406" t="s">
        <v>2830</v>
      </c>
      <c r="C406" s="4"/>
      <c r="D406" s="4"/>
      <c r="E406" s="4"/>
      <c r="F406" s="4"/>
      <c r="G406" s="4"/>
      <c r="H406" s="4"/>
      <c r="I406" s="4">
        <v>36680</v>
      </c>
      <c r="J406" s="4"/>
      <c r="K406" s="4"/>
      <c r="L406" s="4"/>
      <c r="M406" s="4"/>
      <c r="N406" s="4"/>
      <c r="O406" s="4">
        <v>36680</v>
      </c>
    </row>
    <row r="407" spans="1:15">
      <c r="A407" t="s">
        <v>471</v>
      </c>
      <c r="B407" t="s">
        <v>2830</v>
      </c>
      <c r="C407" s="4">
        <v>50000</v>
      </c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>
        <v>50000</v>
      </c>
    </row>
    <row r="408" spans="1:15">
      <c r="A408" t="s">
        <v>17620</v>
      </c>
      <c r="B408" t="s">
        <v>2830</v>
      </c>
      <c r="C408" s="4"/>
      <c r="D408" s="4"/>
      <c r="E408" s="4"/>
      <c r="F408" s="4"/>
      <c r="G408" s="4"/>
      <c r="H408" s="4"/>
      <c r="I408" s="4"/>
      <c r="J408" s="4"/>
      <c r="K408" s="4"/>
      <c r="L408" s="4">
        <v>115000</v>
      </c>
      <c r="M408" s="4">
        <v>115000</v>
      </c>
      <c r="N408" s="4">
        <v>30000</v>
      </c>
      <c r="O408" s="4">
        <v>260000</v>
      </c>
    </row>
    <row r="409" spans="1:15">
      <c r="A409" t="s">
        <v>16971</v>
      </c>
      <c r="B409" t="s">
        <v>2830</v>
      </c>
      <c r="C409" s="4"/>
      <c r="D409" s="4"/>
      <c r="E409" s="4"/>
      <c r="F409" s="4"/>
      <c r="G409" s="4"/>
      <c r="H409" s="4"/>
      <c r="I409" s="4"/>
      <c r="J409" s="4"/>
      <c r="K409" s="4">
        <v>6307</v>
      </c>
      <c r="L409" s="4"/>
      <c r="M409" s="4"/>
      <c r="N409" s="4">
        <v>25664</v>
      </c>
      <c r="O409" s="4">
        <v>31971</v>
      </c>
    </row>
    <row r="410" spans="1:15">
      <c r="A410" t="s">
        <v>17442</v>
      </c>
      <c r="B410" t="s">
        <v>2830</v>
      </c>
      <c r="C410" s="4"/>
      <c r="D410" s="4"/>
      <c r="E410" s="4"/>
      <c r="F410" s="4"/>
      <c r="G410" s="4"/>
      <c r="H410" s="4">
        <v>37500</v>
      </c>
      <c r="I410" s="4"/>
      <c r="J410" s="4"/>
      <c r="K410" s="4"/>
      <c r="L410" s="4"/>
      <c r="M410" s="4"/>
      <c r="N410" s="4"/>
      <c r="O410" s="4">
        <v>37500</v>
      </c>
    </row>
    <row r="411" spans="1:15">
      <c r="A411" t="s">
        <v>6164</v>
      </c>
      <c r="B411" t="s">
        <v>2830</v>
      </c>
      <c r="C411" s="4"/>
      <c r="D411" s="4"/>
      <c r="E411" s="4">
        <v>10495</v>
      </c>
      <c r="F411" s="4"/>
      <c r="G411" s="4">
        <v>7872</v>
      </c>
      <c r="H411" s="4"/>
      <c r="I411" s="4"/>
      <c r="J411" s="4"/>
      <c r="K411" s="4"/>
      <c r="L411" s="4">
        <v>7872</v>
      </c>
      <c r="M411" s="4"/>
      <c r="N411" s="4"/>
      <c r="O411" s="4">
        <v>26239</v>
      </c>
    </row>
    <row r="412" spans="1:15">
      <c r="A412" t="s">
        <v>17403</v>
      </c>
      <c r="B412" t="s">
        <v>2830</v>
      </c>
      <c r="C412" s="4"/>
      <c r="D412" s="4"/>
      <c r="E412" s="4"/>
      <c r="F412" s="4"/>
      <c r="G412" s="4"/>
      <c r="H412" s="4">
        <v>39800</v>
      </c>
      <c r="I412" s="4"/>
      <c r="J412" s="4"/>
      <c r="K412" s="4"/>
      <c r="L412" s="4"/>
      <c r="M412" s="4"/>
      <c r="N412" s="4"/>
      <c r="O412" s="4">
        <v>39800</v>
      </c>
    </row>
    <row r="413" spans="1:15">
      <c r="A413" t="s">
        <v>16765</v>
      </c>
      <c r="B413" t="s">
        <v>2830</v>
      </c>
      <c r="C413" s="4">
        <v>100000</v>
      </c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>
        <v>100000</v>
      </c>
    </row>
    <row r="414" spans="1:15">
      <c r="A414" t="s">
        <v>16792</v>
      </c>
      <c r="B414" t="s">
        <v>2830</v>
      </c>
      <c r="C414" s="4"/>
      <c r="D414" s="4">
        <v>3638</v>
      </c>
      <c r="E414" s="4"/>
      <c r="F414" s="4"/>
      <c r="G414" s="4"/>
      <c r="H414" s="4">
        <v>1212</v>
      </c>
      <c r="I414" s="4"/>
      <c r="J414" s="4">
        <v>22500</v>
      </c>
      <c r="K414" s="4"/>
      <c r="L414" s="4"/>
      <c r="M414" s="4"/>
      <c r="N414" s="4">
        <v>7500</v>
      </c>
      <c r="O414" s="4">
        <v>34850</v>
      </c>
    </row>
    <row r="415" spans="1:15">
      <c r="A415" t="s">
        <v>16761</v>
      </c>
      <c r="B415" t="s">
        <v>2830</v>
      </c>
      <c r="C415" s="4">
        <v>25000</v>
      </c>
      <c r="D415" s="4"/>
      <c r="E415" s="4"/>
      <c r="F415" s="4"/>
      <c r="G415" s="4"/>
      <c r="H415" s="4"/>
      <c r="I415" s="4"/>
      <c r="J415" s="4">
        <v>20000</v>
      </c>
      <c r="K415" s="4"/>
      <c r="L415" s="4"/>
      <c r="M415" s="4"/>
      <c r="N415" s="4"/>
      <c r="O415" s="4">
        <v>45000</v>
      </c>
    </row>
    <row r="416" spans="1:15">
      <c r="A416" t="s">
        <v>1871</v>
      </c>
      <c r="B416" t="s">
        <v>2830</v>
      </c>
      <c r="C416" s="4">
        <v>16687</v>
      </c>
      <c r="D416" s="4"/>
      <c r="E416" s="4"/>
      <c r="F416" s="4"/>
      <c r="G416" s="4"/>
      <c r="H416" s="4"/>
      <c r="I416" s="4"/>
      <c r="J416" s="4">
        <v>23296</v>
      </c>
      <c r="K416" s="4"/>
      <c r="L416" s="4"/>
      <c r="M416" s="4"/>
      <c r="N416" s="4"/>
      <c r="O416" s="4">
        <v>39983</v>
      </c>
    </row>
    <row r="417" spans="1:15">
      <c r="A417" t="s">
        <v>2325</v>
      </c>
      <c r="B417" t="s">
        <v>2830</v>
      </c>
      <c r="C417" s="4"/>
      <c r="D417" s="4"/>
      <c r="E417" s="4"/>
      <c r="F417" s="4"/>
      <c r="G417" s="4"/>
      <c r="H417" s="4">
        <v>29725</v>
      </c>
      <c r="I417" s="4"/>
      <c r="J417" s="4"/>
      <c r="K417" s="4"/>
      <c r="L417" s="4"/>
      <c r="M417" s="4"/>
      <c r="N417" s="4"/>
      <c r="O417" s="4">
        <v>29725</v>
      </c>
    </row>
    <row r="418" spans="1:15">
      <c r="A418" t="s">
        <v>17286</v>
      </c>
      <c r="B418" t="s">
        <v>2830</v>
      </c>
      <c r="C418" s="4"/>
      <c r="D418" s="4"/>
      <c r="E418" s="4">
        <v>120000</v>
      </c>
      <c r="F418" s="4"/>
      <c r="G418" s="4">
        <v>120000</v>
      </c>
      <c r="H418" s="4">
        <v>120000</v>
      </c>
      <c r="I418" s="4"/>
      <c r="J418" s="4">
        <v>20000</v>
      </c>
      <c r="K418" s="4"/>
      <c r="L418" s="4"/>
      <c r="M418" s="4"/>
      <c r="N418" s="4"/>
      <c r="O418" s="4">
        <v>380000</v>
      </c>
    </row>
    <row r="419" spans="1:15">
      <c r="A419" t="s">
        <v>6631</v>
      </c>
      <c r="B419" t="s">
        <v>2830</v>
      </c>
      <c r="C419" s="4">
        <v>45000</v>
      </c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>
        <v>45000</v>
      </c>
    </row>
    <row r="420" spans="1:15">
      <c r="A420" t="s">
        <v>509</v>
      </c>
      <c r="B420" t="s">
        <v>2830</v>
      </c>
      <c r="C420" s="4"/>
      <c r="D420" s="4"/>
      <c r="E420" s="4"/>
      <c r="F420" s="4"/>
      <c r="G420" s="4"/>
      <c r="H420" s="4"/>
      <c r="I420" s="4"/>
      <c r="J420" s="4"/>
      <c r="K420" s="4">
        <v>68400</v>
      </c>
      <c r="L420" s="4"/>
      <c r="M420" s="4"/>
      <c r="N420" s="4"/>
      <c r="O420" s="4">
        <v>68400</v>
      </c>
    </row>
    <row r="421" spans="1:15">
      <c r="A421" t="s">
        <v>17083</v>
      </c>
      <c r="B421" t="s">
        <v>2830</v>
      </c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>
        <v>300000</v>
      </c>
      <c r="O421" s="4">
        <v>300000</v>
      </c>
    </row>
    <row r="422" spans="1:15">
      <c r="A422" t="s">
        <v>512</v>
      </c>
      <c r="B422" t="s">
        <v>2830</v>
      </c>
      <c r="C422" s="4">
        <v>49329.68</v>
      </c>
      <c r="D422" s="4"/>
      <c r="E422" s="4"/>
      <c r="F422" s="4"/>
      <c r="G422" s="4"/>
      <c r="H422" s="4"/>
      <c r="I422" s="4"/>
      <c r="J422" s="4">
        <v>150000</v>
      </c>
      <c r="K422" s="4"/>
      <c r="L422" s="4"/>
      <c r="M422" s="4"/>
      <c r="N422" s="4">
        <v>50000</v>
      </c>
      <c r="O422" s="4">
        <v>249329.68</v>
      </c>
    </row>
    <row r="423" spans="1:15">
      <c r="A423" t="s">
        <v>6065</v>
      </c>
      <c r="B423" t="s">
        <v>2830</v>
      </c>
      <c r="C423" s="4">
        <v>75000</v>
      </c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>
        <v>75000</v>
      </c>
    </row>
    <row r="424" spans="1:15">
      <c r="A424" t="s">
        <v>2081</v>
      </c>
      <c r="B424" t="s">
        <v>2830</v>
      </c>
      <c r="C424" s="4"/>
      <c r="D424" s="4">
        <v>37500</v>
      </c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>
        <v>37500</v>
      </c>
    </row>
    <row r="425" spans="1:15">
      <c r="A425" t="s">
        <v>1420</v>
      </c>
      <c r="B425" t="s">
        <v>2830</v>
      </c>
      <c r="C425" s="4"/>
      <c r="D425" s="4"/>
      <c r="E425" s="4"/>
      <c r="F425" s="4"/>
      <c r="G425" s="4">
        <v>70000</v>
      </c>
      <c r="H425" s="4"/>
      <c r="I425" s="4"/>
      <c r="J425" s="4"/>
      <c r="K425" s="4"/>
      <c r="L425" s="4"/>
      <c r="M425" s="4"/>
      <c r="N425" s="4">
        <v>3750</v>
      </c>
      <c r="O425" s="4">
        <v>73750</v>
      </c>
    </row>
    <row r="426" spans="1:15">
      <c r="A426" t="s">
        <v>17696</v>
      </c>
      <c r="B426" t="s">
        <v>2830</v>
      </c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>
        <v>100000</v>
      </c>
      <c r="O426" s="4">
        <v>100000</v>
      </c>
    </row>
    <row r="427" spans="1:15">
      <c r="A427" t="s">
        <v>2157</v>
      </c>
      <c r="B427" t="s">
        <v>2830</v>
      </c>
      <c r="C427" s="4">
        <v>275</v>
      </c>
      <c r="D427" s="4"/>
      <c r="E427" s="4">
        <v>750</v>
      </c>
      <c r="F427" s="4">
        <v>159000</v>
      </c>
      <c r="G427" s="4">
        <v>1000</v>
      </c>
      <c r="H427" s="4"/>
      <c r="I427" s="4">
        <v>65000</v>
      </c>
      <c r="J427" s="4"/>
      <c r="K427" s="4">
        <v>10000</v>
      </c>
      <c r="L427" s="4"/>
      <c r="M427" s="4"/>
      <c r="N427" s="4"/>
      <c r="O427" s="4">
        <v>236025</v>
      </c>
    </row>
    <row r="428" spans="1:15">
      <c r="A428" t="s">
        <v>526</v>
      </c>
      <c r="B428" t="s">
        <v>2830</v>
      </c>
      <c r="C428" s="4">
        <v>89741</v>
      </c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>
        <v>24986</v>
      </c>
      <c r="O428" s="4">
        <v>114727</v>
      </c>
    </row>
    <row r="429" spans="1:15">
      <c r="A429" t="s">
        <v>528</v>
      </c>
      <c r="B429" t="s">
        <v>2830</v>
      </c>
      <c r="C429" s="4">
        <v>51600</v>
      </c>
      <c r="D429" s="4"/>
      <c r="E429" s="4"/>
      <c r="F429" s="4">
        <v>8750</v>
      </c>
      <c r="G429" s="4">
        <v>15000</v>
      </c>
      <c r="H429" s="4">
        <v>51600</v>
      </c>
      <c r="I429" s="4"/>
      <c r="J429" s="4"/>
      <c r="K429" s="4"/>
      <c r="L429" s="4"/>
      <c r="M429" s="4"/>
      <c r="N429" s="4"/>
      <c r="O429" s="4">
        <v>126950</v>
      </c>
    </row>
    <row r="430" spans="1:15">
      <c r="A430" t="s">
        <v>2039</v>
      </c>
      <c r="B430" t="s">
        <v>2830</v>
      </c>
      <c r="C430" s="4"/>
      <c r="D430" s="4"/>
      <c r="E430" s="4">
        <v>50000</v>
      </c>
      <c r="F430" s="4"/>
      <c r="G430" s="4"/>
      <c r="H430" s="4"/>
      <c r="I430" s="4"/>
      <c r="J430" s="4"/>
      <c r="K430" s="4"/>
      <c r="L430" s="4"/>
      <c r="M430" s="4"/>
      <c r="N430" s="4"/>
      <c r="O430" s="4">
        <v>50000</v>
      </c>
    </row>
    <row r="431" spans="1:15">
      <c r="A431" t="s">
        <v>533</v>
      </c>
      <c r="B431" t="s">
        <v>2830</v>
      </c>
      <c r="C431" s="4"/>
      <c r="D431" s="4"/>
      <c r="E431" s="4">
        <v>112482</v>
      </c>
      <c r="F431" s="4"/>
      <c r="G431" s="4"/>
      <c r="H431" s="4">
        <v>12493</v>
      </c>
      <c r="I431" s="4"/>
      <c r="J431" s="4"/>
      <c r="K431" s="4"/>
      <c r="L431" s="4"/>
      <c r="M431" s="4"/>
      <c r="N431" s="4">
        <v>12498</v>
      </c>
      <c r="O431" s="4">
        <v>137473</v>
      </c>
    </row>
    <row r="432" spans="1:15">
      <c r="A432" t="s">
        <v>535</v>
      </c>
      <c r="B432" t="s">
        <v>2830</v>
      </c>
      <c r="C432" s="4"/>
      <c r="D432" s="4"/>
      <c r="E432" s="4"/>
      <c r="F432" s="4"/>
      <c r="G432" s="4">
        <v>221605</v>
      </c>
      <c r="H432" s="4"/>
      <c r="I432" s="4"/>
      <c r="J432" s="4">
        <v>27623</v>
      </c>
      <c r="K432" s="4">
        <v>25736</v>
      </c>
      <c r="L432" s="4"/>
      <c r="M432" s="4"/>
      <c r="N432" s="4">
        <v>33201</v>
      </c>
      <c r="O432" s="4">
        <v>308165</v>
      </c>
    </row>
    <row r="433" spans="1:15">
      <c r="A433" t="s">
        <v>17247</v>
      </c>
      <c r="B433" t="s">
        <v>2830</v>
      </c>
      <c r="C433" s="4"/>
      <c r="D433" s="4"/>
      <c r="E433" s="4">
        <v>135000</v>
      </c>
      <c r="F433" s="4">
        <v>150000</v>
      </c>
      <c r="G433" s="4"/>
      <c r="H433" s="4"/>
      <c r="I433" s="4"/>
      <c r="J433" s="4"/>
      <c r="K433" s="4"/>
      <c r="L433" s="4"/>
      <c r="M433" s="4"/>
      <c r="N433" s="4"/>
      <c r="O433" s="4">
        <v>285000</v>
      </c>
    </row>
    <row r="434" spans="1:15">
      <c r="A434" t="s">
        <v>5924</v>
      </c>
      <c r="B434" t="s">
        <v>2830</v>
      </c>
      <c r="C434" s="4"/>
      <c r="D434" s="4"/>
      <c r="E434" s="4"/>
      <c r="F434" s="4"/>
      <c r="G434" s="4"/>
      <c r="H434" s="4"/>
      <c r="I434" s="4"/>
      <c r="J434" s="4">
        <v>67635</v>
      </c>
      <c r="K434" s="4"/>
      <c r="L434" s="4"/>
      <c r="M434" s="4"/>
      <c r="N434" s="4"/>
      <c r="O434" s="4">
        <v>67635</v>
      </c>
    </row>
    <row r="435" spans="1:15">
      <c r="A435" t="s">
        <v>545</v>
      </c>
      <c r="B435" t="s">
        <v>2830</v>
      </c>
      <c r="C435" s="4">
        <v>50000</v>
      </c>
      <c r="D435" s="4"/>
      <c r="E435" s="4">
        <v>116040</v>
      </c>
      <c r="F435" s="4">
        <v>20000</v>
      </c>
      <c r="G435" s="4">
        <v>10083</v>
      </c>
      <c r="H435" s="4">
        <v>100000</v>
      </c>
      <c r="I435" s="4">
        <v>45000</v>
      </c>
      <c r="J435" s="4">
        <v>16040</v>
      </c>
      <c r="K435" s="4"/>
      <c r="L435" s="4"/>
      <c r="M435" s="4"/>
      <c r="N435" s="4">
        <v>16040</v>
      </c>
      <c r="O435" s="4">
        <v>373203</v>
      </c>
    </row>
    <row r="436" spans="1:15">
      <c r="A436" t="s">
        <v>547</v>
      </c>
      <c r="B436" t="s">
        <v>2830</v>
      </c>
      <c r="C436" s="4">
        <v>14520</v>
      </c>
      <c r="D436" s="4"/>
      <c r="E436" s="4">
        <v>44550</v>
      </c>
      <c r="F436" s="4"/>
      <c r="G436" s="4">
        <v>23700</v>
      </c>
      <c r="H436" s="4"/>
      <c r="I436" s="4"/>
      <c r="J436" s="4"/>
      <c r="K436" s="4"/>
      <c r="L436" s="4"/>
      <c r="M436" s="4"/>
      <c r="N436" s="4">
        <v>15795</v>
      </c>
      <c r="O436" s="4">
        <v>98565</v>
      </c>
    </row>
    <row r="437" spans="1:15">
      <c r="A437" t="s">
        <v>549</v>
      </c>
      <c r="B437" t="s">
        <v>2830</v>
      </c>
      <c r="C437" s="4"/>
      <c r="D437" s="4"/>
      <c r="E437" s="4">
        <v>210100</v>
      </c>
      <c r="F437" s="4"/>
      <c r="G437" s="4"/>
      <c r="H437" s="4"/>
      <c r="I437" s="4">
        <v>5000</v>
      </c>
      <c r="J437" s="4"/>
      <c r="K437" s="4">
        <v>199900</v>
      </c>
      <c r="L437" s="4">
        <v>23989</v>
      </c>
      <c r="M437" s="4"/>
      <c r="N437" s="4"/>
      <c r="O437" s="4">
        <v>438989</v>
      </c>
    </row>
    <row r="438" spans="1:15">
      <c r="A438" t="s">
        <v>16</v>
      </c>
      <c r="C438" s="4">
        <v>15493727.9</v>
      </c>
      <c r="D438" s="4">
        <v>1900992.88</v>
      </c>
      <c r="E438" s="4">
        <v>4600864.55</v>
      </c>
      <c r="F438" s="4">
        <v>10779316.450000001</v>
      </c>
      <c r="G438" s="4">
        <v>3461831.36</v>
      </c>
      <c r="H438" s="4">
        <v>4376759.1899999995</v>
      </c>
      <c r="I438" s="4">
        <v>8404393</v>
      </c>
      <c r="J438" s="4">
        <v>3203988.13</v>
      </c>
      <c r="K438" s="4">
        <v>3115568.59</v>
      </c>
      <c r="L438" s="4">
        <v>7932153.0099999998</v>
      </c>
      <c r="M438" s="4">
        <v>2484814.64</v>
      </c>
      <c r="N438" s="4">
        <v>5553652.21</v>
      </c>
      <c r="O438" s="4">
        <v>71308061.910000011</v>
      </c>
    </row>
  </sheetData>
  <pageMargins left="0.7" right="0.7" top="0.75" bottom="0.75" header="0.3" footer="0.3"/>
  <pageSetup paperSize="9" scale="31" fitToHeight="0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rgb="FF0070C0"/>
  </sheetPr>
  <dimension ref="A1:Y5572"/>
  <sheetViews>
    <sheetView topLeftCell="R1" workbookViewId="0">
      <pane ySplit="1" topLeftCell="A2" activePane="bottomLeft" state="frozen"/>
      <selection activeCell="A2" sqref="A2"/>
      <selection pane="bottomLeft" activeCell="X1197" sqref="X1197"/>
    </sheetView>
  </sheetViews>
  <sheetFormatPr baseColWidth="10" defaultColWidth="8.7109375" defaultRowHeight="13" x14ac:dyDescent="0"/>
  <cols>
    <col min="1" max="1" width="16.85546875" style="30" bestFit="1" customWidth="1"/>
    <col min="2" max="2" width="30.5703125" style="30" bestFit="1" customWidth="1"/>
    <col min="3" max="4" width="8.7109375" style="30" bestFit="1" customWidth="1"/>
    <col min="5" max="5" width="11" style="30" bestFit="1" customWidth="1"/>
    <col min="6" max="6" width="53.140625" style="30" bestFit="1" customWidth="1"/>
    <col min="7" max="8" width="13.7109375" style="30" bestFit="1" customWidth="1"/>
    <col min="9" max="9" width="16.140625" style="30" bestFit="1" customWidth="1"/>
    <col min="10" max="10" width="15.140625" style="30" bestFit="1" customWidth="1"/>
    <col min="11" max="11" width="62.42578125" style="30" bestFit="1" customWidth="1"/>
    <col min="12" max="13" width="16.5703125" style="6" bestFit="1" customWidth="1"/>
    <col min="14" max="14" width="21" style="34" bestFit="1" customWidth="1"/>
    <col min="15" max="15" width="18.28515625" style="35" bestFit="1" customWidth="1"/>
    <col min="16" max="16" width="7.28515625" style="5" customWidth="1"/>
    <col min="17" max="17" width="54.7109375" style="5" customWidth="1"/>
    <col min="18" max="18" width="60.7109375" style="6" customWidth="1"/>
    <col min="19" max="19" width="61.7109375" style="6" bestFit="1" customWidth="1"/>
    <col min="20" max="20" width="63.42578125" style="41" bestFit="1" customWidth="1"/>
    <col min="21" max="21" width="10.28515625" style="39" customWidth="1"/>
    <col min="22" max="22" width="11.28515625" style="5" bestFit="1" customWidth="1"/>
    <col min="23" max="23" width="25.5703125" style="5" customWidth="1"/>
    <col min="24" max="24" width="20.42578125" style="35" bestFit="1" customWidth="1"/>
    <col min="25" max="25" width="22.42578125" style="30" bestFit="1" customWidth="1"/>
    <col min="26" max="16384" width="8.7109375" style="30"/>
  </cols>
  <sheetData>
    <row r="1" spans="1:25" s="27" customFormat="1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1" t="s">
        <v>8</v>
      </c>
      <c r="J1" s="21" t="s">
        <v>9</v>
      </c>
      <c r="K1" s="20" t="s">
        <v>10</v>
      </c>
      <c r="L1" s="22" t="s">
        <v>11</v>
      </c>
      <c r="M1" s="23" t="s">
        <v>12</v>
      </c>
      <c r="N1" s="24" t="s">
        <v>2833</v>
      </c>
      <c r="O1" s="25" t="s">
        <v>2828</v>
      </c>
      <c r="P1" s="26" t="s">
        <v>20</v>
      </c>
      <c r="Q1" s="26" t="s">
        <v>21</v>
      </c>
      <c r="R1" s="15" t="s">
        <v>593</v>
      </c>
      <c r="S1" s="15" t="s">
        <v>14</v>
      </c>
      <c r="T1" s="42" t="s">
        <v>2829</v>
      </c>
      <c r="U1" s="2" t="s">
        <v>15</v>
      </c>
      <c r="V1" s="16" t="s">
        <v>13</v>
      </c>
      <c r="W1" s="16" t="s">
        <v>2796</v>
      </c>
      <c r="X1" s="25" t="s">
        <v>2808</v>
      </c>
      <c r="Y1" s="15" t="s">
        <v>18</v>
      </c>
    </row>
    <row r="2" spans="1:25" hidden="1">
      <c r="A2" s="28" t="s">
        <v>2837</v>
      </c>
      <c r="B2" s="28" t="s">
        <v>2838</v>
      </c>
      <c r="C2" s="28" t="s">
        <v>2839</v>
      </c>
      <c r="D2" s="28" t="s">
        <v>2840</v>
      </c>
      <c r="E2" s="29">
        <v>42110</v>
      </c>
      <c r="F2" s="28" t="s">
        <v>7029</v>
      </c>
      <c r="G2" s="30">
        <v>3981</v>
      </c>
      <c r="H2" s="28" t="s">
        <v>7030</v>
      </c>
      <c r="I2" s="31">
        <v>0</v>
      </c>
      <c r="J2" s="31">
        <v>620</v>
      </c>
      <c r="K2" s="28" t="s">
        <v>4192</v>
      </c>
      <c r="L2" s="32">
        <f t="shared" ref="L2:L65" si="0">I:I-J:J</f>
        <v>-620</v>
      </c>
      <c r="M2" s="33">
        <f t="shared" ref="M2:M65" si="1">ABS($L:$L)</f>
        <v>620</v>
      </c>
      <c r="N2" s="34" t="b">
        <v>0</v>
      </c>
      <c r="O2" s="35">
        <f t="shared" ref="O2:O65" si="2">$M:$M*$N:$N</f>
        <v>0</v>
      </c>
      <c r="P2" s="36" t="str">
        <f t="shared" ref="P2:P65" si="3">LEFT(TRIM($K:$K),1)</f>
        <v>E</v>
      </c>
      <c r="Q2" s="37" t="str">
        <f t="shared" ref="Q2:Q65" si="4">RIGHT(TRIM($K:$K),LEN(TRIM($K:$K))-FIND("-",TRIM($K:$K)))</f>
        <v>Robbie Allen</v>
      </c>
      <c r="R2" s="6" t="str">
        <f t="shared" ref="R2:R65" si="5">CONCATENATE($P:$P, " - ",$Q:$Q)</f>
        <v>E - Robbie Allen</v>
      </c>
      <c r="S2" s="6" t="str">
        <f>IFERROR(INDEX('Vendor Over-ride'!$C:$C, MATCH($R:$R,'Vendor Over-ride'!$A:$A,0)),"")</f>
        <v/>
      </c>
      <c r="U2" s="38" t="str">
        <f>"GIA"</f>
        <v>GIA</v>
      </c>
      <c r="V2" s="5" t="str">
        <f>UPPER(IF($P:$P="E","Employee",IF(OR($P:$P="I",$P:$P="G"),"Award",IF(OR($P:$P="D",$P:$P="T"),"Trade",""))))</f>
        <v>EMPLOYEE</v>
      </c>
      <c r="W2" s="5" t="b">
        <f t="shared" ref="W2:W65" si="6">ROUND($O:$O,2)&gt;=25000</f>
        <v>0</v>
      </c>
      <c r="X2" s="40">
        <f t="shared" ref="X2:X65" ca="1" si="7">SUMPRODUCT((Payee=$S2) * (Payment_Value))</f>
        <v>334393.72000000003</v>
      </c>
      <c r="Y2" s="30" t="b">
        <f t="shared" ref="Y2:Y65" ca="1" si="8">$X:$X&gt;=25000</f>
        <v>1</v>
      </c>
    </row>
    <row r="3" spans="1:25" hidden="1">
      <c r="A3" s="28" t="s">
        <v>2837</v>
      </c>
      <c r="B3" s="28" t="s">
        <v>2838</v>
      </c>
      <c r="C3" s="28" t="s">
        <v>2839</v>
      </c>
      <c r="D3" s="28" t="s">
        <v>2840</v>
      </c>
      <c r="E3" s="29">
        <v>42121</v>
      </c>
      <c r="F3" s="28" t="s">
        <v>7031</v>
      </c>
      <c r="G3" s="30">
        <v>4019</v>
      </c>
      <c r="H3" s="28" t="s">
        <v>7032</v>
      </c>
      <c r="I3" s="31">
        <v>0</v>
      </c>
      <c r="J3" s="31">
        <v>480</v>
      </c>
      <c r="K3" s="28" t="s">
        <v>2947</v>
      </c>
      <c r="L3" s="32">
        <f t="shared" si="0"/>
        <v>-480</v>
      </c>
      <c r="M3" s="33">
        <f t="shared" si="1"/>
        <v>480</v>
      </c>
      <c r="N3" s="34" t="b">
        <v>0</v>
      </c>
      <c r="O3" s="35">
        <f t="shared" si="2"/>
        <v>0</v>
      </c>
      <c r="P3" s="36" t="str">
        <f t="shared" si="3"/>
        <v>E</v>
      </c>
      <c r="Q3" s="37" t="str">
        <f t="shared" si="4"/>
        <v>Mark Thomas</v>
      </c>
      <c r="R3" s="6" t="str">
        <f t="shared" si="5"/>
        <v>E - Mark Thomas</v>
      </c>
      <c r="S3" s="6" t="str">
        <f>IFERROR(INDEX('Vendor Over-ride'!$C:$C, MATCH($R:$R,'Vendor Over-ride'!$A:$A,0)),"")</f>
        <v/>
      </c>
      <c r="U3" s="38" t="str">
        <f t="shared" ref="U3:U66" si="9">"GIA"</f>
        <v>GIA</v>
      </c>
      <c r="V3" s="5" t="str">
        <f t="shared" ref="V3:V66" si="10">UPPER(IF($P:$P="E","Employee",IF(OR($P:$P="I",$P:$P="G"),"Award",IF(OR($P:$P="D",$P:$P="T"),"Trade",""))))</f>
        <v>EMPLOYEE</v>
      </c>
      <c r="W3" s="5" t="b">
        <f t="shared" si="6"/>
        <v>0</v>
      </c>
      <c r="X3" s="40">
        <f t="shared" ca="1" si="7"/>
        <v>334393.72000000003</v>
      </c>
      <c r="Y3" s="30" t="b">
        <f t="shared" ca="1" si="8"/>
        <v>1</v>
      </c>
    </row>
    <row r="4" spans="1:25" hidden="1">
      <c r="A4" s="28" t="s">
        <v>2837</v>
      </c>
      <c r="B4" s="28" t="s">
        <v>2838</v>
      </c>
      <c r="C4" s="28" t="s">
        <v>2839</v>
      </c>
      <c r="D4" s="28" t="s">
        <v>2840</v>
      </c>
      <c r="E4" s="29">
        <v>42122</v>
      </c>
      <c r="F4" s="28" t="s">
        <v>7033</v>
      </c>
      <c r="G4" s="30">
        <v>4024</v>
      </c>
      <c r="H4" s="28" t="s">
        <v>7034</v>
      </c>
      <c r="I4" s="31">
        <v>0</v>
      </c>
      <c r="J4" s="31">
        <v>1000</v>
      </c>
      <c r="K4" s="28" t="s">
        <v>2993</v>
      </c>
      <c r="L4" s="32">
        <f t="shared" si="0"/>
        <v>-1000</v>
      </c>
      <c r="M4" s="33">
        <f t="shared" si="1"/>
        <v>1000</v>
      </c>
      <c r="N4" s="34" t="b">
        <v>0</v>
      </c>
      <c r="O4" s="35">
        <f t="shared" si="2"/>
        <v>0</v>
      </c>
      <c r="P4" s="36" t="str">
        <f t="shared" si="3"/>
        <v>E</v>
      </c>
      <c r="Q4" s="37" t="str">
        <f t="shared" si="4"/>
        <v>Wendy Grannon</v>
      </c>
      <c r="R4" s="6" t="str">
        <f t="shared" si="5"/>
        <v>E - Wendy Grannon</v>
      </c>
      <c r="S4" s="6" t="str">
        <f>IFERROR(INDEX('Vendor Over-ride'!$C:$C, MATCH($R:$R,'Vendor Over-ride'!$A:$A,0)),"")</f>
        <v/>
      </c>
      <c r="U4" s="38" t="str">
        <f t="shared" si="9"/>
        <v>GIA</v>
      </c>
      <c r="V4" s="5" t="str">
        <f t="shared" si="10"/>
        <v>EMPLOYEE</v>
      </c>
      <c r="W4" s="5" t="b">
        <f t="shared" si="6"/>
        <v>0</v>
      </c>
      <c r="X4" s="40">
        <f t="shared" ca="1" si="7"/>
        <v>334393.72000000003</v>
      </c>
      <c r="Y4" s="30" t="b">
        <f t="shared" ca="1" si="8"/>
        <v>1</v>
      </c>
    </row>
    <row r="5" spans="1:25" hidden="1">
      <c r="A5" s="28" t="s">
        <v>2837</v>
      </c>
      <c r="B5" s="28" t="s">
        <v>2838</v>
      </c>
      <c r="C5" s="28" t="s">
        <v>2839</v>
      </c>
      <c r="D5" s="28" t="s">
        <v>2842</v>
      </c>
      <c r="E5" s="29">
        <v>42115</v>
      </c>
      <c r="F5" s="28" t="s">
        <v>7035</v>
      </c>
      <c r="G5" s="30">
        <v>3949</v>
      </c>
      <c r="H5" s="28" t="s">
        <v>7036</v>
      </c>
      <c r="I5" s="31">
        <v>0</v>
      </c>
      <c r="J5" s="31">
        <v>97.95</v>
      </c>
      <c r="K5" s="28" t="s">
        <v>2949</v>
      </c>
      <c r="L5" s="32">
        <f t="shared" si="0"/>
        <v>-97.95</v>
      </c>
      <c r="M5" s="33">
        <f t="shared" si="1"/>
        <v>97.95</v>
      </c>
      <c r="N5" s="34" t="b">
        <v>0</v>
      </c>
      <c r="O5" s="35">
        <f t="shared" si="2"/>
        <v>0</v>
      </c>
      <c r="P5" s="36" t="str">
        <f t="shared" si="3"/>
        <v>E</v>
      </c>
      <c r="Q5" s="37" t="str">
        <f t="shared" si="4"/>
        <v>Laura MacKenzie Stuart</v>
      </c>
      <c r="R5" s="6" t="str">
        <f t="shared" si="5"/>
        <v>E - Laura MacKenzie Stuart</v>
      </c>
      <c r="S5" s="6" t="str">
        <f>IFERROR(INDEX('Vendor Over-ride'!$C:$C, MATCH($R:$R,'Vendor Over-ride'!$A:$A,0)),"")</f>
        <v/>
      </c>
      <c r="U5" s="38" t="str">
        <f t="shared" si="9"/>
        <v>GIA</v>
      </c>
      <c r="V5" s="5" t="str">
        <f t="shared" si="10"/>
        <v>EMPLOYEE</v>
      </c>
      <c r="W5" s="5" t="b">
        <f t="shared" si="6"/>
        <v>0</v>
      </c>
      <c r="X5" s="40">
        <f t="shared" ca="1" si="7"/>
        <v>334393.72000000003</v>
      </c>
      <c r="Y5" s="30" t="b">
        <f t="shared" ca="1" si="8"/>
        <v>1</v>
      </c>
    </row>
    <row r="6" spans="1:25" hidden="1">
      <c r="A6" s="28" t="s">
        <v>2837</v>
      </c>
      <c r="B6" s="28" t="s">
        <v>2838</v>
      </c>
      <c r="C6" s="28" t="s">
        <v>2839</v>
      </c>
      <c r="D6" s="28" t="s">
        <v>2842</v>
      </c>
      <c r="E6" s="29">
        <v>42115</v>
      </c>
      <c r="F6" s="28" t="s">
        <v>7037</v>
      </c>
      <c r="G6" s="30">
        <v>3949</v>
      </c>
      <c r="H6" s="28" t="s">
        <v>7038</v>
      </c>
      <c r="I6" s="31">
        <v>0</v>
      </c>
      <c r="J6" s="31">
        <v>304.57</v>
      </c>
      <c r="K6" s="28" t="s">
        <v>2844</v>
      </c>
      <c r="L6" s="32">
        <f t="shared" si="0"/>
        <v>-304.57</v>
      </c>
      <c r="M6" s="33">
        <f t="shared" si="1"/>
        <v>304.57</v>
      </c>
      <c r="N6" s="34" t="b">
        <v>0</v>
      </c>
      <c r="O6" s="35">
        <f t="shared" si="2"/>
        <v>0</v>
      </c>
      <c r="P6" s="36" t="str">
        <f t="shared" si="3"/>
        <v>E</v>
      </c>
      <c r="Q6" s="37" t="str">
        <f t="shared" si="4"/>
        <v>Karen Dick</v>
      </c>
      <c r="R6" s="6" t="str">
        <f t="shared" si="5"/>
        <v>E - Karen Dick</v>
      </c>
      <c r="S6" s="6" t="str">
        <f>IFERROR(INDEX('Vendor Over-ride'!$C:$C, MATCH($R:$R,'Vendor Over-ride'!$A:$A,0)),"")</f>
        <v/>
      </c>
      <c r="U6" s="38" t="str">
        <f t="shared" si="9"/>
        <v>GIA</v>
      </c>
      <c r="V6" s="5" t="str">
        <f t="shared" si="10"/>
        <v>EMPLOYEE</v>
      </c>
      <c r="W6" s="5" t="b">
        <f t="shared" si="6"/>
        <v>0</v>
      </c>
      <c r="X6" s="40">
        <f t="shared" ca="1" si="7"/>
        <v>334393.72000000003</v>
      </c>
      <c r="Y6" s="30" t="b">
        <f t="shared" ca="1" si="8"/>
        <v>1</v>
      </c>
    </row>
    <row r="7" spans="1:25" hidden="1">
      <c r="A7" s="28" t="s">
        <v>2837</v>
      </c>
      <c r="B7" s="28" t="s">
        <v>2838</v>
      </c>
      <c r="C7" s="28" t="s">
        <v>2839</v>
      </c>
      <c r="D7" s="28" t="s">
        <v>2842</v>
      </c>
      <c r="E7" s="29">
        <v>42115</v>
      </c>
      <c r="F7" s="28" t="s">
        <v>7039</v>
      </c>
      <c r="G7" s="30">
        <v>3949</v>
      </c>
      <c r="H7" s="28" t="s">
        <v>7040</v>
      </c>
      <c r="I7" s="31">
        <v>0</v>
      </c>
      <c r="J7" s="31">
        <v>1369.92</v>
      </c>
      <c r="K7" s="28" t="s">
        <v>2952</v>
      </c>
      <c r="L7" s="32">
        <f t="shared" si="0"/>
        <v>-1369.92</v>
      </c>
      <c r="M7" s="33">
        <f t="shared" si="1"/>
        <v>1369.92</v>
      </c>
      <c r="N7" s="34" t="b">
        <v>0</v>
      </c>
      <c r="O7" s="35">
        <f t="shared" si="2"/>
        <v>0</v>
      </c>
      <c r="P7" s="36" t="str">
        <f t="shared" si="3"/>
        <v>E</v>
      </c>
      <c r="Q7" s="37" t="str">
        <f t="shared" si="4"/>
        <v>Ian Smith</v>
      </c>
      <c r="R7" s="6" t="str">
        <f t="shared" si="5"/>
        <v>E - Ian Smith</v>
      </c>
      <c r="S7" s="6" t="str">
        <f>IFERROR(INDEX('Vendor Over-ride'!$C:$C, MATCH($R:$R,'Vendor Over-ride'!$A:$A,0)),"")</f>
        <v/>
      </c>
      <c r="U7" s="38" t="str">
        <f t="shared" si="9"/>
        <v>GIA</v>
      </c>
      <c r="V7" s="5" t="str">
        <f t="shared" si="10"/>
        <v>EMPLOYEE</v>
      </c>
      <c r="W7" s="5" t="b">
        <f t="shared" si="6"/>
        <v>0</v>
      </c>
      <c r="X7" s="40">
        <f t="shared" ca="1" si="7"/>
        <v>334393.72000000003</v>
      </c>
      <c r="Y7" s="30" t="b">
        <f t="shared" ca="1" si="8"/>
        <v>1</v>
      </c>
    </row>
    <row r="8" spans="1:25" hidden="1">
      <c r="A8" s="28" t="s">
        <v>2837</v>
      </c>
      <c r="B8" s="28" t="s">
        <v>2838</v>
      </c>
      <c r="C8" s="28" t="s">
        <v>2839</v>
      </c>
      <c r="D8" s="28" t="s">
        <v>2842</v>
      </c>
      <c r="E8" s="29">
        <v>42115</v>
      </c>
      <c r="F8" s="28" t="s">
        <v>7041</v>
      </c>
      <c r="G8" s="30">
        <v>3949</v>
      </c>
      <c r="H8" s="28" t="s">
        <v>7042</v>
      </c>
      <c r="I8" s="31">
        <v>0</v>
      </c>
      <c r="J8" s="31">
        <v>321.74</v>
      </c>
      <c r="K8" s="28" t="s">
        <v>2955</v>
      </c>
      <c r="L8" s="32">
        <f t="shared" si="0"/>
        <v>-321.74</v>
      </c>
      <c r="M8" s="33">
        <f t="shared" si="1"/>
        <v>321.74</v>
      </c>
      <c r="N8" s="34" t="b">
        <v>0</v>
      </c>
      <c r="O8" s="35">
        <f t="shared" si="2"/>
        <v>0</v>
      </c>
      <c r="P8" s="36" t="str">
        <f t="shared" si="3"/>
        <v>E</v>
      </c>
      <c r="Q8" s="37" t="str">
        <f t="shared" si="4"/>
        <v>Margaret Maxwell</v>
      </c>
      <c r="R8" s="6" t="str">
        <f t="shared" si="5"/>
        <v>E - Margaret Maxwell</v>
      </c>
      <c r="S8" s="6" t="str">
        <f>IFERROR(INDEX('Vendor Over-ride'!$C:$C, MATCH($R:$R,'Vendor Over-ride'!$A:$A,0)),"")</f>
        <v/>
      </c>
      <c r="U8" s="38" t="str">
        <f t="shared" si="9"/>
        <v>GIA</v>
      </c>
      <c r="V8" s="5" t="str">
        <f t="shared" si="10"/>
        <v>EMPLOYEE</v>
      </c>
      <c r="W8" s="5" t="b">
        <f t="shared" si="6"/>
        <v>0</v>
      </c>
      <c r="X8" s="40">
        <f t="shared" ca="1" si="7"/>
        <v>334393.72000000003</v>
      </c>
      <c r="Y8" s="30" t="b">
        <f t="shared" ca="1" si="8"/>
        <v>1</v>
      </c>
    </row>
    <row r="9" spans="1:25" hidden="1">
      <c r="A9" s="28" t="s">
        <v>2837</v>
      </c>
      <c r="B9" s="28" t="s">
        <v>2838</v>
      </c>
      <c r="C9" s="28" t="s">
        <v>2839</v>
      </c>
      <c r="D9" s="28" t="s">
        <v>2842</v>
      </c>
      <c r="E9" s="29">
        <v>42115</v>
      </c>
      <c r="F9" s="28" t="s">
        <v>7043</v>
      </c>
      <c r="G9" s="30">
        <v>3949</v>
      </c>
      <c r="H9" s="28" t="s">
        <v>7044</v>
      </c>
      <c r="I9" s="31">
        <v>0</v>
      </c>
      <c r="J9" s="31">
        <v>1676</v>
      </c>
      <c r="K9" s="28" t="s">
        <v>2924</v>
      </c>
      <c r="L9" s="32">
        <f t="shared" si="0"/>
        <v>-1676</v>
      </c>
      <c r="M9" s="33">
        <f t="shared" si="1"/>
        <v>1676</v>
      </c>
      <c r="N9" s="34" t="b">
        <v>1</v>
      </c>
      <c r="O9" s="35">
        <f t="shared" si="2"/>
        <v>1676</v>
      </c>
      <c r="P9" s="36" t="str">
        <f t="shared" si="3"/>
        <v>I</v>
      </c>
      <c r="Q9" s="37" t="str">
        <f t="shared" si="4"/>
        <v>Brian Molley</v>
      </c>
      <c r="R9" s="6" t="str">
        <f t="shared" si="5"/>
        <v>I - Brian Molley</v>
      </c>
      <c r="S9" s="6" t="str">
        <f>IFERROR(INDEX('Vendor Over-ride'!$C:$C, MATCH($R:$R,'Vendor Over-ride'!$A:$A,0)),"")</f>
        <v>I - Brian Molley</v>
      </c>
      <c r="U9" s="38" t="str">
        <f t="shared" si="9"/>
        <v>GIA</v>
      </c>
      <c r="V9" s="5" t="str">
        <f t="shared" si="10"/>
        <v>AWARD</v>
      </c>
      <c r="W9" s="5" t="b">
        <f t="shared" si="6"/>
        <v>0</v>
      </c>
      <c r="X9" s="40">
        <f t="shared" ca="1" si="7"/>
        <v>5962</v>
      </c>
      <c r="Y9" s="30" t="b">
        <f t="shared" ca="1" si="8"/>
        <v>0</v>
      </c>
    </row>
    <row r="10" spans="1:25">
      <c r="A10" s="28" t="s">
        <v>2837</v>
      </c>
      <c r="B10" s="28" t="s">
        <v>2838</v>
      </c>
      <c r="C10" s="28" t="s">
        <v>2839</v>
      </c>
      <c r="D10" s="28" t="s">
        <v>2842</v>
      </c>
      <c r="E10" s="29">
        <v>42115</v>
      </c>
      <c r="F10" s="28" t="s">
        <v>7045</v>
      </c>
      <c r="G10" s="30">
        <v>3949</v>
      </c>
      <c r="H10" s="28" t="s">
        <v>7046</v>
      </c>
      <c r="I10" s="31">
        <v>0</v>
      </c>
      <c r="J10" s="31">
        <v>15000</v>
      </c>
      <c r="K10" s="28" t="s">
        <v>4150</v>
      </c>
      <c r="L10" s="32">
        <f t="shared" si="0"/>
        <v>-15000</v>
      </c>
      <c r="M10" s="33">
        <f t="shared" si="1"/>
        <v>15000</v>
      </c>
      <c r="N10" s="34" t="b">
        <v>1</v>
      </c>
      <c r="O10" s="35">
        <f t="shared" si="2"/>
        <v>15000</v>
      </c>
      <c r="P10" s="36" t="str">
        <f t="shared" si="3"/>
        <v>I</v>
      </c>
      <c r="Q10" s="37" t="str">
        <f t="shared" si="4"/>
        <v>Cultural Enterprise Office - Starter For Six</v>
      </c>
      <c r="R10" s="6" t="str">
        <f t="shared" si="5"/>
        <v>I - Cultural Enterprise Office - Starter For Six</v>
      </c>
      <c r="S10" s="6" t="str">
        <f>IFERROR(INDEX('Vendor Over-ride'!$C:$C, MATCH($R:$R,'Vendor Over-ride'!$A:$A,0)),"")</f>
        <v>I - Cultural Enterprise Office</v>
      </c>
      <c r="U10" s="38" t="str">
        <f t="shared" si="9"/>
        <v>GIA</v>
      </c>
      <c r="V10" s="5" t="str">
        <f t="shared" si="10"/>
        <v>AWARD</v>
      </c>
      <c r="W10" s="5" t="b">
        <f t="shared" si="6"/>
        <v>0</v>
      </c>
      <c r="X10" s="40">
        <f t="shared" ca="1" si="7"/>
        <v>147204</v>
      </c>
      <c r="Y10" s="30" t="b">
        <f t="shared" ca="1" si="8"/>
        <v>1</v>
      </c>
    </row>
    <row r="11" spans="1:25" hidden="1">
      <c r="A11" s="28" t="s">
        <v>2837</v>
      </c>
      <c r="B11" s="28" t="s">
        <v>2838</v>
      </c>
      <c r="C11" s="28" t="s">
        <v>2839</v>
      </c>
      <c r="D11" s="28" t="s">
        <v>2842</v>
      </c>
      <c r="E11" s="29">
        <v>42115</v>
      </c>
      <c r="F11" s="28" t="s">
        <v>7047</v>
      </c>
      <c r="G11" s="30">
        <v>3949</v>
      </c>
      <c r="H11" s="28" t="s">
        <v>7048</v>
      </c>
      <c r="I11" s="31">
        <v>0</v>
      </c>
      <c r="J11" s="31">
        <v>15250</v>
      </c>
      <c r="K11" s="28" t="s">
        <v>7049</v>
      </c>
      <c r="L11" s="32">
        <f t="shared" si="0"/>
        <v>-15250</v>
      </c>
      <c r="M11" s="33">
        <f t="shared" si="1"/>
        <v>15250</v>
      </c>
      <c r="N11" s="34" t="b">
        <v>1</v>
      </c>
      <c r="O11" s="35">
        <f t="shared" si="2"/>
        <v>15250</v>
      </c>
      <c r="P11" s="36" t="str">
        <f t="shared" si="3"/>
        <v>I</v>
      </c>
      <c r="Q11" s="37" t="str">
        <f t="shared" si="4"/>
        <v>Mevi Limited</v>
      </c>
      <c r="R11" s="6" t="str">
        <f t="shared" si="5"/>
        <v>I - Mevi Limited</v>
      </c>
      <c r="S11" s="6" t="str">
        <f>IFERROR(INDEX('Vendor Over-ride'!$C:$C, MATCH($R:$R,'Vendor Over-ride'!$A:$A,0)),"")</f>
        <v>I - Mevi Limited</v>
      </c>
      <c r="U11" s="38" t="str">
        <f t="shared" si="9"/>
        <v>GIA</v>
      </c>
      <c r="V11" s="5" t="str">
        <f t="shared" si="10"/>
        <v>AWARD</v>
      </c>
      <c r="W11" s="5" t="b">
        <f t="shared" si="6"/>
        <v>0</v>
      </c>
      <c r="X11" s="40">
        <f t="shared" ca="1" si="7"/>
        <v>15250</v>
      </c>
      <c r="Y11" s="30" t="b">
        <f t="shared" ca="1" si="8"/>
        <v>0</v>
      </c>
    </row>
    <row r="12" spans="1:25" hidden="1">
      <c r="A12" s="28" t="s">
        <v>2837</v>
      </c>
      <c r="B12" s="28" t="s">
        <v>2838</v>
      </c>
      <c r="C12" s="28" t="s">
        <v>2839</v>
      </c>
      <c r="D12" s="28" t="s">
        <v>2842</v>
      </c>
      <c r="E12" s="29">
        <v>42115</v>
      </c>
      <c r="F12" s="28" t="s">
        <v>7050</v>
      </c>
      <c r="G12" s="30">
        <v>3949</v>
      </c>
      <c r="H12" s="28" t="s">
        <v>7051</v>
      </c>
      <c r="I12" s="31">
        <v>0</v>
      </c>
      <c r="J12" s="31">
        <v>3750</v>
      </c>
      <c r="K12" s="28" t="s">
        <v>3024</v>
      </c>
      <c r="L12" s="32">
        <f t="shared" si="0"/>
        <v>-3750</v>
      </c>
      <c r="M12" s="33">
        <f t="shared" si="1"/>
        <v>3750</v>
      </c>
      <c r="N12" s="34" t="b">
        <v>1</v>
      </c>
      <c r="O12" s="35">
        <f t="shared" si="2"/>
        <v>3750</v>
      </c>
      <c r="P12" s="36" t="str">
        <f t="shared" si="3"/>
        <v>I</v>
      </c>
      <c r="Q12" s="37" t="str">
        <f t="shared" si="4"/>
        <v>New Media Scotland</v>
      </c>
      <c r="R12" s="6" t="str">
        <f t="shared" si="5"/>
        <v>I - New Media Scotland</v>
      </c>
      <c r="S12" s="6" t="str">
        <f>IFERROR(INDEX('Vendor Over-ride'!$C:$C, MATCH($R:$R,'Vendor Over-ride'!$A:$A,0)),"")</f>
        <v>I - New Media Scotland</v>
      </c>
      <c r="U12" s="38" t="str">
        <f t="shared" si="9"/>
        <v>GIA</v>
      </c>
      <c r="V12" s="5" t="str">
        <f t="shared" si="10"/>
        <v>AWARD</v>
      </c>
      <c r="W12" s="5" t="b">
        <f t="shared" si="6"/>
        <v>0</v>
      </c>
      <c r="X12" s="40">
        <f t="shared" ca="1" si="7"/>
        <v>4350</v>
      </c>
      <c r="Y12" s="30" t="b">
        <f t="shared" ca="1" si="8"/>
        <v>0</v>
      </c>
    </row>
    <row r="13" spans="1:25" hidden="1">
      <c r="A13" s="28" t="s">
        <v>2837</v>
      </c>
      <c r="B13" s="28" t="s">
        <v>2838</v>
      </c>
      <c r="C13" s="28" t="s">
        <v>2839</v>
      </c>
      <c r="D13" s="28" t="s">
        <v>2842</v>
      </c>
      <c r="E13" s="29">
        <v>42115</v>
      </c>
      <c r="F13" s="28" t="s">
        <v>7052</v>
      </c>
      <c r="G13" s="30">
        <v>3949</v>
      </c>
      <c r="H13" s="28" t="s">
        <v>7053</v>
      </c>
      <c r="I13" s="31">
        <v>0</v>
      </c>
      <c r="J13" s="31">
        <v>5250</v>
      </c>
      <c r="K13" s="28" t="s">
        <v>7054</v>
      </c>
      <c r="L13" s="32">
        <f t="shared" si="0"/>
        <v>-5250</v>
      </c>
      <c r="M13" s="33">
        <f t="shared" si="1"/>
        <v>5250</v>
      </c>
      <c r="N13" s="34" t="b">
        <v>1</v>
      </c>
      <c r="O13" s="35">
        <f t="shared" si="2"/>
        <v>5250</v>
      </c>
      <c r="P13" s="36" t="str">
        <f t="shared" si="3"/>
        <v>I</v>
      </c>
      <c r="Q13" s="37" t="str">
        <f t="shared" si="4"/>
        <v>PianoPiano</v>
      </c>
      <c r="R13" s="6" t="str">
        <f t="shared" si="5"/>
        <v>I - PianoPiano</v>
      </c>
      <c r="S13" s="6" t="str">
        <f>IFERROR(INDEX('Vendor Over-ride'!$C:$C, MATCH($R:$R,'Vendor Over-ride'!$A:$A,0)),"")</f>
        <v>I - PianoPiano</v>
      </c>
      <c r="U13" s="38" t="str">
        <f t="shared" si="9"/>
        <v>GIA</v>
      </c>
      <c r="V13" s="5" t="str">
        <f t="shared" si="10"/>
        <v>AWARD</v>
      </c>
      <c r="W13" s="5" t="b">
        <f t="shared" si="6"/>
        <v>0</v>
      </c>
      <c r="X13" s="40">
        <f t="shared" ca="1" si="7"/>
        <v>6650</v>
      </c>
      <c r="Y13" s="30" t="b">
        <f t="shared" ca="1" si="8"/>
        <v>0</v>
      </c>
    </row>
    <row r="14" spans="1:25" hidden="1">
      <c r="A14" s="28" t="s">
        <v>2837</v>
      </c>
      <c r="B14" s="28" t="s">
        <v>2838</v>
      </c>
      <c r="C14" s="28" t="s">
        <v>2839</v>
      </c>
      <c r="D14" s="28" t="s">
        <v>2842</v>
      </c>
      <c r="E14" s="29">
        <v>42115</v>
      </c>
      <c r="F14" s="28" t="s">
        <v>7055</v>
      </c>
      <c r="G14" s="30">
        <v>3949</v>
      </c>
      <c r="H14" s="28" t="s">
        <v>7056</v>
      </c>
      <c r="I14" s="31">
        <v>0</v>
      </c>
      <c r="J14" s="31">
        <v>1300</v>
      </c>
      <c r="K14" s="28" t="s">
        <v>3007</v>
      </c>
      <c r="L14" s="32">
        <f t="shared" si="0"/>
        <v>-1300</v>
      </c>
      <c r="M14" s="33">
        <f t="shared" si="1"/>
        <v>1300</v>
      </c>
      <c r="N14" s="34" t="b">
        <v>1</v>
      </c>
      <c r="O14" s="35">
        <f t="shared" si="2"/>
        <v>1300</v>
      </c>
      <c r="P14" s="36" t="str">
        <f t="shared" si="3"/>
        <v>I</v>
      </c>
      <c r="Q14" s="37" t="str">
        <f t="shared" si="4"/>
        <v>Shona Reppe</v>
      </c>
      <c r="R14" s="6" t="str">
        <f t="shared" si="5"/>
        <v>I - Shona Reppe</v>
      </c>
      <c r="S14" s="6" t="str">
        <f>IFERROR(INDEX('Vendor Over-ride'!$C:$C, MATCH($R:$R,'Vendor Over-ride'!$A:$A,0)),"")</f>
        <v>I - Shona Reppe Puppets</v>
      </c>
      <c r="U14" s="38" t="str">
        <f t="shared" si="9"/>
        <v>GIA</v>
      </c>
      <c r="V14" s="5" t="str">
        <f t="shared" si="10"/>
        <v>AWARD</v>
      </c>
      <c r="W14" s="5" t="b">
        <f t="shared" si="6"/>
        <v>0</v>
      </c>
      <c r="X14" s="40">
        <f t="shared" ca="1" si="7"/>
        <v>1300</v>
      </c>
      <c r="Y14" s="30" t="b">
        <f t="shared" ca="1" si="8"/>
        <v>0</v>
      </c>
    </row>
    <row r="15" spans="1:25">
      <c r="A15" s="28" t="s">
        <v>2837</v>
      </c>
      <c r="B15" s="28" t="s">
        <v>2838</v>
      </c>
      <c r="C15" s="28" t="s">
        <v>2839</v>
      </c>
      <c r="D15" s="28" t="s">
        <v>2842</v>
      </c>
      <c r="E15" s="29">
        <v>42115</v>
      </c>
      <c r="F15" s="28" t="s">
        <v>7057</v>
      </c>
      <c r="G15" s="30">
        <v>3949</v>
      </c>
      <c r="H15" s="28" t="s">
        <v>7058</v>
      </c>
      <c r="I15" s="31">
        <v>0</v>
      </c>
      <c r="J15" s="31">
        <v>400000</v>
      </c>
      <c r="K15" s="28" t="s">
        <v>2974</v>
      </c>
      <c r="L15" s="32">
        <f t="shared" si="0"/>
        <v>-400000</v>
      </c>
      <c r="M15" s="33">
        <f t="shared" si="1"/>
        <v>400000</v>
      </c>
      <c r="N15" s="34" t="b">
        <v>1</v>
      </c>
      <c r="O15" s="35">
        <f t="shared" si="2"/>
        <v>400000</v>
      </c>
      <c r="P15" s="36" t="str">
        <f t="shared" si="3"/>
        <v>I</v>
      </c>
      <c r="Q15" s="37" t="str">
        <f t="shared" si="4"/>
        <v>Sistema Scotland</v>
      </c>
      <c r="R15" s="6" t="str">
        <f t="shared" si="5"/>
        <v>I - Sistema Scotland</v>
      </c>
      <c r="S15" s="6" t="str">
        <f>IFERROR(INDEX('Vendor Over-ride'!$C:$C, MATCH($R:$R,'Vendor Over-ride'!$A:$A,0)),"")</f>
        <v>I - Sistema Scotland</v>
      </c>
      <c r="U15" s="38" t="str">
        <f t="shared" si="9"/>
        <v>GIA</v>
      </c>
      <c r="V15" s="5" t="str">
        <f t="shared" si="10"/>
        <v>AWARD</v>
      </c>
      <c r="W15" s="5" t="b">
        <f t="shared" si="6"/>
        <v>1</v>
      </c>
      <c r="X15" s="40">
        <f t="shared" ca="1" si="7"/>
        <v>797567</v>
      </c>
      <c r="Y15" s="30" t="b">
        <f t="shared" ca="1" si="8"/>
        <v>1</v>
      </c>
    </row>
    <row r="16" spans="1:25" hidden="1">
      <c r="A16" s="28" t="s">
        <v>2837</v>
      </c>
      <c r="B16" s="28" t="s">
        <v>2838</v>
      </c>
      <c r="C16" s="28" t="s">
        <v>2839</v>
      </c>
      <c r="D16" s="28" t="s">
        <v>2842</v>
      </c>
      <c r="E16" s="29">
        <v>42115</v>
      </c>
      <c r="F16" s="28" t="s">
        <v>7059</v>
      </c>
      <c r="G16" s="30">
        <v>3949</v>
      </c>
      <c r="H16" s="28" t="s">
        <v>7060</v>
      </c>
      <c r="I16" s="31">
        <v>0</v>
      </c>
      <c r="J16" s="31">
        <v>375</v>
      </c>
      <c r="K16" s="28" t="s">
        <v>4391</v>
      </c>
      <c r="L16" s="32">
        <f t="shared" si="0"/>
        <v>-375</v>
      </c>
      <c r="M16" s="33">
        <f t="shared" si="1"/>
        <v>375</v>
      </c>
      <c r="N16" s="34" t="b">
        <v>1</v>
      </c>
      <c r="O16" s="35">
        <f t="shared" si="2"/>
        <v>375</v>
      </c>
      <c r="P16" s="36" t="str">
        <f t="shared" si="3"/>
        <v>I</v>
      </c>
      <c r="Q16" s="37" t="str">
        <f t="shared" si="4"/>
        <v>Susanne Lund Pangrazio</v>
      </c>
      <c r="R16" s="6" t="str">
        <f t="shared" si="5"/>
        <v>I - Susanne Lund Pangrazio</v>
      </c>
      <c r="S16" s="6" t="str">
        <f>IFERROR(INDEX('Vendor Over-ride'!$C:$C, MATCH($R:$R,'Vendor Over-ride'!$A:$A,0)),"")</f>
        <v>I - Susanne Lund Pangrazio</v>
      </c>
      <c r="U16" s="38" t="str">
        <f t="shared" si="9"/>
        <v>GIA</v>
      </c>
      <c r="V16" s="5" t="str">
        <f t="shared" si="10"/>
        <v>AWARD</v>
      </c>
      <c r="W16" s="5" t="b">
        <f t="shared" si="6"/>
        <v>0</v>
      </c>
      <c r="X16" s="40">
        <f t="shared" ca="1" si="7"/>
        <v>375</v>
      </c>
      <c r="Y16" s="30" t="b">
        <f t="shared" ca="1" si="8"/>
        <v>0</v>
      </c>
    </row>
    <row r="17" spans="1:25">
      <c r="A17" s="28" t="s">
        <v>2837</v>
      </c>
      <c r="B17" s="28" t="s">
        <v>2838</v>
      </c>
      <c r="C17" s="28" t="s">
        <v>2839</v>
      </c>
      <c r="D17" s="28" t="s">
        <v>2842</v>
      </c>
      <c r="E17" s="29">
        <v>42115</v>
      </c>
      <c r="F17" s="28" t="s">
        <v>7061</v>
      </c>
      <c r="G17" s="30">
        <v>3949</v>
      </c>
      <c r="H17" s="28" t="s">
        <v>7062</v>
      </c>
      <c r="I17" s="31">
        <v>0</v>
      </c>
      <c r="J17" s="31">
        <v>25000</v>
      </c>
      <c r="K17" s="28" t="s">
        <v>7063</v>
      </c>
      <c r="L17" s="32">
        <f t="shared" si="0"/>
        <v>-25000</v>
      </c>
      <c r="M17" s="33">
        <f t="shared" si="1"/>
        <v>25000</v>
      </c>
      <c r="N17" s="34" t="b">
        <v>1</v>
      </c>
      <c r="O17" s="35">
        <f t="shared" si="2"/>
        <v>25000</v>
      </c>
      <c r="P17" s="36" t="str">
        <f t="shared" si="3"/>
        <v>I</v>
      </c>
      <c r="Q17" s="37" t="str">
        <f t="shared" si="4"/>
        <v>The Touring Network</v>
      </c>
      <c r="R17" s="6" t="str">
        <f t="shared" si="5"/>
        <v>I - The Touring Network</v>
      </c>
      <c r="S17" s="6" t="str">
        <f>IFERROR(INDEX('Vendor Over-ride'!$C:$C, MATCH($R:$R,'Vendor Over-ride'!$A:$A,0)),"")</f>
        <v>I - The Touring Network</v>
      </c>
      <c r="U17" s="38" t="str">
        <f t="shared" si="9"/>
        <v>GIA</v>
      </c>
      <c r="V17" s="5" t="str">
        <f t="shared" si="10"/>
        <v>AWARD</v>
      </c>
      <c r="W17" s="5" t="b">
        <f t="shared" si="6"/>
        <v>1</v>
      </c>
      <c r="X17" s="40">
        <f t="shared" ca="1" si="7"/>
        <v>45000</v>
      </c>
      <c r="Y17" s="30" t="b">
        <f t="shared" ca="1" si="8"/>
        <v>1</v>
      </c>
    </row>
    <row r="18" spans="1:25">
      <c r="A18" s="28" t="s">
        <v>2837</v>
      </c>
      <c r="B18" s="28" t="s">
        <v>2838</v>
      </c>
      <c r="C18" s="28" t="s">
        <v>2839</v>
      </c>
      <c r="D18" s="28" t="s">
        <v>2842</v>
      </c>
      <c r="E18" s="29">
        <v>42115</v>
      </c>
      <c r="F18" s="28" t="s">
        <v>7064</v>
      </c>
      <c r="G18" s="30">
        <v>3949</v>
      </c>
      <c r="H18" s="28" t="s">
        <v>7065</v>
      </c>
      <c r="I18" s="31">
        <v>0</v>
      </c>
      <c r="J18" s="31">
        <v>49329.68</v>
      </c>
      <c r="K18" s="28" t="s">
        <v>3164</v>
      </c>
      <c r="L18" s="32">
        <f t="shared" si="0"/>
        <v>-49329.68</v>
      </c>
      <c r="M18" s="33">
        <f t="shared" si="1"/>
        <v>49329.68</v>
      </c>
      <c r="N18" s="34" t="b">
        <v>1</v>
      </c>
      <c r="O18" s="35">
        <f t="shared" si="2"/>
        <v>49329.68</v>
      </c>
      <c r="P18" s="36" t="str">
        <f t="shared" si="3"/>
        <v>I</v>
      </c>
      <c r="Q18" s="37" t="str">
        <f t="shared" si="4"/>
        <v>Unique Events (EdinburghÔÇÖs Hogmanay)</v>
      </c>
      <c r="R18" s="6" t="str">
        <f t="shared" si="5"/>
        <v>I - Unique Events (EdinburghÔÇÖs Hogmanay)</v>
      </c>
      <c r="S18" s="6" t="str">
        <f>IFERROR(INDEX('Vendor Over-ride'!$C:$C, MATCH($R:$R,'Vendor Over-ride'!$A:$A,0)),"")</f>
        <v>I - Unique Events (EdinburghÔÇÖs Hogmanay)</v>
      </c>
      <c r="U18" s="38" t="str">
        <f t="shared" si="9"/>
        <v>GIA</v>
      </c>
      <c r="V18" s="5" t="str">
        <f t="shared" si="10"/>
        <v>AWARD</v>
      </c>
      <c r="W18" s="5" t="b">
        <f t="shared" si="6"/>
        <v>1</v>
      </c>
      <c r="X18" s="40">
        <f t="shared" ca="1" si="7"/>
        <v>249329.68</v>
      </c>
      <c r="Y18" s="30" t="b">
        <f t="shared" ca="1" si="8"/>
        <v>1</v>
      </c>
    </row>
    <row r="19" spans="1:25" hidden="1">
      <c r="A19" s="28" t="s">
        <v>2837</v>
      </c>
      <c r="B19" s="28" t="s">
        <v>2838</v>
      </c>
      <c r="C19" s="28" t="s">
        <v>2839</v>
      </c>
      <c r="D19" s="28" t="s">
        <v>2842</v>
      </c>
      <c r="E19" s="29">
        <v>42115</v>
      </c>
      <c r="F19" s="28" t="s">
        <v>7066</v>
      </c>
      <c r="G19" s="30">
        <v>3949</v>
      </c>
      <c r="H19" s="28" t="s">
        <v>7067</v>
      </c>
      <c r="I19" s="31">
        <v>0</v>
      </c>
      <c r="J19" s="31">
        <v>1024.74</v>
      </c>
      <c r="K19" s="28" t="s">
        <v>2894</v>
      </c>
      <c r="L19" s="32">
        <f t="shared" si="0"/>
        <v>-1024.74</v>
      </c>
      <c r="M19" s="33">
        <f t="shared" si="1"/>
        <v>1024.74</v>
      </c>
      <c r="N19" s="34" t="b">
        <v>1</v>
      </c>
      <c r="O19" s="35">
        <f t="shared" si="2"/>
        <v>1024.74</v>
      </c>
      <c r="P19" s="36" t="str">
        <f t="shared" si="3"/>
        <v>T</v>
      </c>
      <c r="Q19" s="37" t="str">
        <f t="shared" si="4"/>
        <v>Computershare Voucher Services</v>
      </c>
      <c r="R19" s="6" t="str">
        <f t="shared" si="5"/>
        <v>T - Computershare Voucher Services</v>
      </c>
      <c r="S19" s="6" t="str">
        <f>IFERROR(INDEX('Vendor Over-ride'!$C:$C, MATCH($R:$R,'Vendor Over-ride'!$A:$A,0)),"")</f>
        <v>T - Computershare Voucher Services</v>
      </c>
      <c r="U19" s="38" t="str">
        <f t="shared" si="9"/>
        <v>GIA</v>
      </c>
      <c r="V19" s="5" t="str">
        <f t="shared" si="10"/>
        <v>TRADE</v>
      </c>
      <c r="W19" s="5" t="b">
        <f t="shared" si="6"/>
        <v>0</v>
      </c>
      <c r="X19" s="40">
        <f t="shared" ca="1" si="7"/>
        <v>10852.720000000001</v>
      </c>
      <c r="Y19" s="30" t="b">
        <f t="shared" ca="1" si="8"/>
        <v>0</v>
      </c>
    </row>
    <row r="20" spans="1:25" hidden="1">
      <c r="A20" s="28" t="s">
        <v>2837</v>
      </c>
      <c r="B20" s="28" t="s">
        <v>2838</v>
      </c>
      <c r="C20" s="28" t="s">
        <v>2839</v>
      </c>
      <c r="D20" s="28" t="s">
        <v>2842</v>
      </c>
      <c r="E20" s="29">
        <v>42115</v>
      </c>
      <c r="F20" s="28" t="s">
        <v>7068</v>
      </c>
      <c r="G20" s="30">
        <v>3949</v>
      </c>
      <c r="H20" s="28" t="s">
        <v>7069</v>
      </c>
      <c r="I20" s="31">
        <v>0</v>
      </c>
      <c r="J20" s="31">
        <v>3645.46</v>
      </c>
      <c r="K20" s="28" t="s">
        <v>2851</v>
      </c>
      <c r="L20" s="32">
        <f t="shared" si="0"/>
        <v>-3645.46</v>
      </c>
      <c r="M20" s="33">
        <f t="shared" si="1"/>
        <v>3645.46</v>
      </c>
      <c r="N20" s="34" t="b">
        <v>1</v>
      </c>
      <c r="O20" s="35">
        <f t="shared" si="2"/>
        <v>3645.46</v>
      </c>
      <c r="P20" s="36" t="str">
        <f t="shared" si="3"/>
        <v>T</v>
      </c>
      <c r="Q20" s="37" t="str">
        <f t="shared" si="4"/>
        <v>Hays Accountacy &amp; Finance</v>
      </c>
      <c r="R20" s="6" t="str">
        <f t="shared" si="5"/>
        <v>T - Hays Accountacy &amp; Finance</v>
      </c>
      <c r="S20" s="6" t="str">
        <f>IFERROR(INDEX('Vendor Over-ride'!$C:$C, MATCH($R:$R,'Vendor Over-ride'!$A:$A,0)),"")</f>
        <v>T - Hays Accountacy &amp; Finance</v>
      </c>
      <c r="U20" s="38" t="str">
        <f t="shared" si="9"/>
        <v>GIA</v>
      </c>
      <c r="V20" s="5" t="str">
        <f t="shared" si="10"/>
        <v>TRADE</v>
      </c>
      <c r="W20" s="5" t="b">
        <f t="shared" si="6"/>
        <v>0</v>
      </c>
      <c r="X20" s="40">
        <f t="shared" ca="1" si="7"/>
        <v>9362.7000000000007</v>
      </c>
      <c r="Y20" s="30" t="b">
        <f t="shared" ca="1" si="8"/>
        <v>0</v>
      </c>
    </row>
    <row r="21" spans="1:25" hidden="1">
      <c r="A21" s="28" t="s">
        <v>2837</v>
      </c>
      <c r="B21" s="28" t="s">
        <v>2838</v>
      </c>
      <c r="C21" s="28" t="s">
        <v>2839</v>
      </c>
      <c r="D21" s="28" t="s">
        <v>2842</v>
      </c>
      <c r="E21" s="29">
        <v>42111</v>
      </c>
      <c r="F21" s="28" t="s">
        <v>7070</v>
      </c>
      <c r="G21" s="30">
        <v>3953</v>
      </c>
      <c r="H21" s="28" t="s">
        <v>7071</v>
      </c>
      <c r="I21" s="31">
        <v>0</v>
      </c>
      <c r="J21" s="31">
        <v>119.4</v>
      </c>
      <c r="K21" s="28" t="s">
        <v>2978</v>
      </c>
      <c r="L21" s="32">
        <f t="shared" si="0"/>
        <v>-119.4</v>
      </c>
      <c r="M21" s="33">
        <f t="shared" si="1"/>
        <v>119.4</v>
      </c>
      <c r="N21" s="34" t="b">
        <v>0</v>
      </c>
      <c r="O21" s="35">
        <f t="shared" si="2"/>
        <v>0</v>
      </c>
      <c r="P21" s="36" t="str">
        <f t="shared" si="3"/>
        <v>E</v>
      </c>
      <c r="Q21" s="37" t="str">
        <f t="shared" si="4"/>
        <v>Leslie Finlay</v>
      </c>
      <c r="R21" s="6" t="str">
        <f t="shared" si="5"/>
        <v>E - Leslie Finlay</v>
      </c>
      <c r="S21" s="6" t="str">
        <f>IFERROR(INDEX('Vendor Over-ride'!$C:$C, MATCH($R:$R,'Vendor Over-ride'!$A:$A,0)),"")</f>
        <v/>
      </c>
      <c r="U21" s="38" t="str">
        <f t="shared" si="9"/>
        <v>GIA</v>
      </c>
      <c r="V21" s="5" t="str">
        <f t="shared" si="10"/>
        <v>EMPLOYEE</v>
      </c>
      <c r="W21" s="5" t="b">
        <f t="shared" si="6"/>
        <v>0</v>
      </c>
      <c r="X21" s="40">
        <f t="shared" ca="1" si="7"/>
        <v>334393.72000000003</v>
      </c>
      <c r="Y21" s="30" t="b">
        <f t="shared" ca="1" si="8"/>
        <v>1</v>
      </c>
    </row>
    <row r="22" spans="1:25" hidden="1">
      <c r="A22" s="28" t="s">
        <v>2837</v>
      </c>
      <c r="B22" s="28" t="s">
        <v>2838</v>
      </c>
      <c r="C22" s="28" t="s">
        <v>2839</v>
      </c>
      <c r="D22" s="28" t="s">
        <v>2842</v>
      </c>
      <c r="E22" s="29">
        <v>42111</v>
      </c>
      <c r="F22" s="28" t="s">
        <v>7072</v>
      </c>
      <c r="G22" s="30">
        <v>3953</v>
      </c>
      <c r="H22" s="28" t="s">
        <v>7073</v>
      </c>
      <c r="I22" s="31">
        <v>0</v>
      </c>
      <c r="J22" s="31">
        <v>211.87</v>
      </c>
      <c r="K22" s="28" t="s">
        <v>2890</v>
      </c>
      <c r="L22" s="32">
        <f t="shared" si="0"/>
        <v>-211.87</v>
      </c>
      <c r="M22" s="33">
        <f t="shared" si="1"/>
        <v>211.87</v>
      </c>
      <c r="N22" s="34" t="b">
        <v>0</v>
      </c>
      <c r="O22" s="35">
        <f t="shared" si="2"/>
        <v>0</v>
      </c>
      <c r="P22" s="36" t="str">
        <f t="shared" si="3"/>
        <v>E</v>
      </c>
      <c r="Q22" s="37" t="str">
        <f t="shared" si="4"/>
        <v>James McKenzie</v>
      </c>
      <c r="R22" s="6" t="str">
        <f t="shared" si="5"/>
        <v>E - James McKenzie</v>
      </c>
      <c r="S22" s="6" t="str">
        <f>IFERROR(INDEX('Vendor Over-ride'!$C:$C, MATCH($R:$R,'Vendor Over-ride'!$A:$A,0)),"")</f>
        <v/>
      </c>
      <c r="U22" s="38" t="str">
        <f t="shared" si="9"/>
        <v>GIA</v>
      </c>
      <c r="V22" s="5" t="str">
        <f t="shared" si="10"/>
        <v>EMPLOYEE</v>
      </c>
      <c r="W22" s="5" t="b">
        <f t="shared" si="6"/>
        <v>0</v>
      </c>
      <c r="X22" s="40">
        <f t="shared" ca="1" si="7"/>
        <v>334393.72000000003</v>
      </c>
      <c r="Y22" s="30" t="b">
        <f t="shared" ca="1" si="8"/>
        <v>1</v>
      </c>
    </row>
    <row r="23" spans="1:25" hidden="1">
      <c r="A23" s="28" t="s">
        <v>2837</v>
      </c>
      <c r="B23" s="28" t="s">
        <v>2838</v>
      </c>
      <c r="C23" s="28" t="s">
        <v>2839</v>
      </c>
      <c r="D23" s="28" t="s">
        <v>2842</v>
      </c>
      <c r="E23" s="29">
        <v>42111</v>
      </c>
      <c r="F23" s="28" t="s">
        <v>7074</v>
      </c>
      <c r="G23" s="30">
        <v>3953</v>
      </c>
      <c r="H23" s="28" t="s">
        <v>7075</v>
      </c>
      <c r="I23" s="31">
        <v>0</v>
      </c>
      <c r="J23" s="31">
        <v>49.55</v>
      </c>
      <c r="K23" s="28" t="s">
        <v>2954</v>
      </c>
      <c r="L23" s="32">
        <f t="shared" si="0"/>
        <v>-49.55</v>
      </c>
      <c r="M23" s="33">
        <f t="shared" si="1"/>
        <v>49.55</v>
      </c>
      <c r="N23" s="34" t="b">
        <v>0</v>
      </c>
      <c r="O23" s="35">
        <f t="shared" si="2"/>
        <v>0</v>
      </c>
      <c r="P23" s="36" t="str">
        <f t="shared" si="3"/>
        <v>E</v>
      </c>
      <c r="Q23" s="37" t="str">
        <f t="shared" si="4"/>
        <v>Clare Hewitt</v>
      </c>
      <c r="R23" s="6" t="str">
        <f t="shared" si="5"/>
        <v>E - Clare Hewitt</v>
      </c>
      <c r="S23" s="6" t="str">
        <f>IFERROR(INDEX('Vendor Over-ride'!$C:$C, MATCH($R:$R,'Vendor Over-ride'!$A:$A,0)),"")</f>
        <v/>
      </c>
      <c r="U23" s="38" t="str">
        <f t="shared" si="9"/>
        <v>GIA</v>
      </c>
      <c r="V23" s="5" t="str">
        <f t="shared" si="10"/>
        <v>EMPLOYEE</v>
      </c>
      <c r="W23" s="5" t="b">
        <f t="shared" si="6"/>
        <v>0</v>
      </c>
      <c r="X23" s="40">
        <f t="shared" ca="1" si="7"/>
        <v>334393.72000000003</v>
      </c>
      <c r="Y23" s="30" t="b">
        <f t="shared" ca="1" si="8"/>
        <v>1</v>
      </c>
    </row>
    <row r="24" spans="1:25" hidden="1">
      <c r="A24" s="28" t="s">
        <v>2837</v>
      </c>
      <c r="B24" s="28" t="s">
        <v>2838</v>
      </c>
      <c r="C24" s="28" t="s">
        <v>2839</v>
      </c>
      <c r="D24" s="28" t="s">
        <v>2842</v>
      </c>
      <c r="E24" s="29">
        <v>42111</v>
      </c>
      <c r="F24" s="28" t="s">
        <v>7076</v>
      </c>
      <c r="G24" s="30">
        <v>3953</v>
      </c>
      <c r="H24" s="28" t="s">
        <v>7077</v>
      </c>
      <c r="I24" s="31">
        <v>0</v>
      </c>
      <c r="J24" s="31">
        <v>50.43</v>
      </c>
      <c r="K24" s="28" t="s">
        <v>2891</v>
      </c>
      <c r="L24" s="32">
        <f t="shared" si="0"/>
        <v>-50.43</v>
      </c>
      <c r="M24" s="33">
        <f t="shared" si="1"/>
        <v>50.43</v>
      </c>
      <c r="N24" s="34" t="b">
        <v>0</v>
      </c>
      <c r="O24" s="35">
        <f t="shared" si="2"/>
        <v>0</v>
      </c>
      <c r="P24" s="36" t="str">
        <f t="shared" si="3"/>
        <v>E</v>
      </c>
      <c r="Q24" s="37" t="str">
        <f t="shared" si="4"/>
        <v>Graham Reid</v>
      </c>
      <c r="R24" s="6" t="str">
        <f t="shared" si="5"/>
        <v>E - Graham Reid</v>
      </c>
      <c r="S24" s="6" t="str">
        <f>IFERROR(INDEX('Vendor Over-ride'!$C:$C, MATCH($R:$R,'Vendor Over-ride'!$A:$A,0)),"")</f>
        <v/>
      </c>
      <c r="U24" s="38" t="str">
        <f t="shared" si="9"/>
        <v>GIA</v>
      </c>
      <c r="V24" s="5" t="str">
        <f t="shared" si="10"/>
        <v>EMPLOYEE</v>
      </c>
      <c r="W24" s="5" t="b">
        <f t="shared" si="6"/>
        <v>0</v>
      </c>
      <c r="X24" s="40">
        <f t="shared" ca="1" si="7"/>
        <v>334393.72000000003</v>
      </c>
      <c r="Y24" s="30" t="b">
        <f t="shared" ca="1" si="8"/>
        <v>1</v>
      </c>
    </row>
    <row r="25" spans="1:25" hidden="1">
      <c r="A25" s="28" t="s">
        <v>2837</v>
      </c>
      <c r="B25" s="28" t="s">
        <v>2838</v>
      </c>
      <c r="C25" s="28" t="s">
        <v>2839</v>
      </c>
      <c r="D25" s="28" t="s">
        <v>2842</v>
      </c>
      <c r="E25" s="29">
        <v>42111</v>
      </c>
      <c r="F25" s="28" t="s">
        <v>7078</v>
      </c>
      <c r="G25" s="30">
        <v>3953</v>
      </c>
      <c r="H25" s="28" t="s">
        <v>7079</v>
      </c>
      <c r="I25" s="31">
        <v>0</v>
      </c>
      <c r="J25" s="31">
        <v>142.77000000000001</v>
      </c>
      <c r="K25" s="28" t="s">
        <v>2845</v>
      </c>
      <c r="L25" s="32">
        <f t="shared" si="0"/>
        <v>-142.77000000000001</v>
      </c>
      <c r="M25" s="33">
        <f t="shared" si="1"/>
        <v>142.77000000000001</v>
      </c>
      <c r="N25" s="34" t="b">
        <v>0</v>
      </c>
      <c r="O25" s="35">
        <f t="shared" si="2"/>
        <v>0</v>
      </c>
      <c r="P25" s="36" t="str">
        <f t="shared" si="3"/>
        <v>E</v>
      </c>
      <c r="Q25" s="37" t="str">
        <f t="shared" si="4"/>
        <v>Stephen Palmer</v>
      </c>
      <c r="R25" s="6" t="str">
        <f t="shared" si="5"/>
        <v>E - Stephen Palmer</v>
      </c>
      <c r="S25" s="6" t="str">
        <f>IFERROR(INDEX('Vendor Over-ride'!$C:$C, MATCH($R:$R,'Vendor Over-ride'!$A:$A,0)),"")</f>
        <v/>
      </c>
      <c r="U25" s="38" t="str">
        <f t="shared" si="9"/>
        <v>GIA</v>
      </c>
      <c r="V25" s="5" t="str">
        <f t="shared" si="10"/>
        <v>EMPLOYEE</v>
      </c>
      <c r="W25" s="5" t="b">
        <f t="shared" si="6"/>
        <v>0</v>
      </c>
      <c r="X25" s="40">
        <f t="shared" ca="1" si="7"/>
        <v>334393.72000000003</v>
      </c>
      <c r="Y25" s="30" t="b">
        <f t="shared" ca="1" si="8"/>
        <v>1</v>
      </c>
    </row>
    <row r="26" spans="1:25" hidden="1">
      <c r="A26" s="28" t="s">
        <v>2837</v>
      </c>
      <c r="B26" s="28" t="s">
        <v>2838</v>
      </c>
      <c r="C26" s="28" t="s">
        <v>2839</v>
      </c>
      <c r="D26" s="28" t="s">
        <v>2842</v>
      </c>
      <c r="E26" s="29">
        <v>42111</v>
      </c>
      <c r="F26" s="28" t="s">
        <v>7080</v>
      </c>
      <c r="G26" s="30">
        <v>3953</v>
      </c>
      <c r="H26" s="28" t="s">
        <v>7081</v>
      </c>
      <c r="I26" s="31">
        <v>0</v>
      </c>
      <c r="J26" s="31">
        <v>126</v>
      </c>
      <c r="K26" s="28" t="s">
        <v>3030</v>
      </c>
      <c r="L26" s="32">
        <f t="shared" si="0"/>
        <v>-126</v>
      </c>
      <c r="M26" s="33">
        <f t="shared" si="1"/>
        <v>126</v>
      </c>
      <c r="N26" s="34" t="b">
        <v>1</v>
      </c>
      <c r="O26" s="35">
        <f t="shared" si="2"/>
        <v>126</v>
      </c>
      <c r="P26" s="36" t="str">
        <f t="shared" si="3"/>
        <v>T</v>
      </c>
      <c r="Q26" s="37" t="str">
        <f t="shared" si="4"/>
        <v>Alba Facilities Services Ltd</v>
      </c>
      <c r="R26" s="6" t="str">
        <f t="shared" si="5"/>
        <v>T - Alba Facilities Services Ltd</v>
      </c>
      <c r="S26" s="6" t="str">
        <f>IFERROR(INDEX('Vendor Over-ride'!$C:$C, MATCH($R:$R,'Vendor Over-ride'!$A:$A,0)),"")</f>
        <v>T - Alba Facilities Services Ltd</v>
      </c>
      <c r="U26" s="38" t="str">
        <f t="shared" si="9"/>
        <v>GIA</v>
      </c>
      <c r="V26" s="5" t="str">
        <f t="shared" si="10"/>
        <v>TRADE</v>
      </c>
      <c r="W26" s="5" t="b">
        <f t="shared" si="6"/>
        <v>0</v>
      </c>
      <c r="X26" s="40">
        <f t="shared" ca="1" si="7"/>
        <v>12768</v>
      </c>
      <c r="Y26" s="30" t="b">
        <f t="shared" ca="1" si="8"/>
        <v>0</v>
      </c>
    </row>
    <row r="27" spans="1:25" hidden="1">
      <c r="A27" s="28" t="s">
        <v>2837</v>
      </c>
      <c r="B27" s="28" t="s">
        <v>2838</v>
      </c>
      <c r="C27" s="28" t="s">
        <v>2839</v>
      </c>
      <c r="D27" s="28" t="s">
        <v>2842</v>
      </c>
      <c r="E27" s="29">
        <v>42111</v>
      </c>
      <c r="F27" s="28" t="s">
        <v>7082</v>
      </c>
      <c r="G27" s="30">
        <v>3953</v>
      </c>
      <c r="H27" s="28" t="s">
        <v>7083</v>
      </c>
      <c r="I27" s="31">
        <v>0</v>
      </c>
      <c r="J27" s="31">
        <v>144</v>
      </c>
      <c r="K27" s="28" t="s">
        <v>5723</v>
      </c>
      <c r="L27" s="32">
        <f t="shared" si="0"/>
        <v>-144</v>
      </c>
      <c r="M27" s="33">
        <f t="shared" si="1"/>
        <v>144</v>
      </c>
      <c r="N27" s="34" t="b">
        <v>1</v>
      </c>
      <c r="O27" s="35">
        <f t="shared" si="2"/>
        <v>144</v>
      </c>
      <c r="P27" s="36" t="str">
        <f t="shared" si="3"/>
        <v>T</v>
      </c>
      <c r="Q27" s="37" t="str">
        <f t="shared" si="4"/>
        <v>An Lanntair</v>
      </c>
      <c r="R27" s="6" t="str">
        <f t="shared" si="5"/>
        <v>T - An Lanntair</v>
      </c>
      <c r="S27" s="6" t="str">
        <f>IFERROR(INDEX('Vendor Over-ride'!$C:$C, MATCH($R:$R,'Vendor Over-ride'!$A:$A,0)),"")</f>
        <v>T - An Lanntair</v>
      </c>
      <c r="U27" s="38" t="str">
        <f t="shared" si="9"/>
        <v>GIA</v>
      </c>
      <c r="V27" s="5" t="str">
        <f t="shared" si="10"/>
        <v>TRADE</v>
      </c>
      <c r="W27" s="5" t="b">
        <f t="shared" si="6"/>
        <v>0</v>
      </c>
      <c r="X27" s="40">
        <f t="shared" ca="1" si="7"/>
        <v>732</v>
      </c>
      <c r="Y27" s="30" t="b">
        <f t="shared" ca="1" si="8"/>
        <v>0</v>
      </c>
    </row>
    <row r="28" spans="1:25" hidden="1">
      <c r="A28" s="28" t="s">
        <v>2837</v>
      </c>
      <c r="B28" s="28" t="s">
        <v>2838</v>
      </c>
      <c r="C28" s="28" t="s">
        <v>2839</v>
      </c>
      <c r="D28" s="28" t="s">
        <v>2842</v>
      </c>
      <c r="E28" s="29">
        <v>42111</v>
      </c>
      <c r="F28" s="28" t="s">
        <v>7084</v>
      </c>
      <c r="G28" s="30">
        <v>3953</v>
      </c>
      <c r="H28" s="28" t="s">
        <v>7085</v>
      </c>
      <c r="I28" s="31">
        <v>0</v>
      </c>
      <c r="J28" s="31">
        <v>356.4</v>
      </c>
      <c r="K28" s="28" t="s">
        <v>2963</v>
      </c>
      <c r="L28" s="32">
        <f t="shared" si="0"/>
        <v>-356.4</v>
      </c>
      <c r="M28" s="33">
        <f t="shared" si="1"/>
        <v>356.4</v>
      </c>
      <c r="N28" s="34" t="b">
        <v>1</v>
      </c>
      <c r="O28" s="35">
        <f t="shared" si="2"/>
        <v>356.4</v>
      </c>
      <c r="P28" s="36" t="str">
        <f t="shared" si="3"/>
        <v>T</v>
      </c>
      <c r="Q28" s="37" t="str">
        <f t="shared" si="4"/>
        <v>Caledonian Colour Printers</v>
      </c>
      <c r="R28" s="6" t="str">
        <f t="shared" si="5"/>
        <v>T - Caledonian Colour Printers</v>
      </c>
      <c r="S28" s="6" t="str">
        <f>IFERROR(INDEX('Vendor Over-ride'!$C:$C, MATCH($R:$R,'Vendor Over-ride'!$A:$A,0)),"")</f>
        <v>T - Caledonian Colour Printers</v>
      </c>
      <c r="U28" s="38" t="str">
        <f t="shared" si="9"/>
        <v>GIA</v>
      </c>
      <c r="V28" s="5" t="str">
        <f t="shared" si="10"/>
        <v>TRADE</v>
      </c>
      <c r="W28" s="5" t="b">
        <f t="shared" si="6"/>
        <v>0</v>
      </c>
      <c r="X28" s="40">
        <f t="shared" ca="1" si="7"/>
        <v>8160.0000000000009</v>
      </c>
      <c r="Y28" s="30" t="b">
        <f t="shared" ca="1" si="8"/>
        <v>0</v>
      </c>
    </row>
    <row r="29" spans="1:25" hidden="1">
      <c r="A29" s="28" t="s">
        <v>2837</v>
      </c>
      <c r="B29" s="28" t="s">
        <v>2838</v>
      </c>
      <c r="C29" s="28" t="s">
        <v>2839</v>
      </c>
      <c r="D29" s="28" t="s">
        <v>2842</v>
      </c>
      <c r="E29" s="29">
        <v>42111</v>
      </c>
      <c r="F29" s="28" t="s">
        <v>7086</v>
      </c>
      <c r="G29" s="30">
        <v>3953</v>
      </c>
      <c r="H29" s="28" t="s">
        <v>7087</v>
      </c>
      <c r="I29" s="31">
        <v>0</v>
      </c>
      <c r="J29" s="31">
        <v>772.86</v>
      </c>
      <c r="K29" s="28" t="s">
        <v>4960</v>
      </c>
      <c r="L29" s="32">
        <f t="shared" si="0"/>
        <v>-772.86</v>
      </c>
      <c r="M29" s="33">
        <f t="shared" si="1"/>
        <v>772.86</v>
      </c>
      <c r="N29" s="34" t="b">
        <v>1</v>
      </c>
      <c r="O29" s="35">
        <f t="shared" si="2"/>
        <v>772.86</v>
      </c>
      <c r="P29" s="36" t="str">
        <f t="shared" si="3"/>
        <v>T</v>
      </c>
      <c r="Q29" s="37" t="str">
        <f t="shared" si="4"/>
        <v>Capital Document Solutions Limited</v>
      </c>
      <c r="R29" s="6" t="str">
        <f t="shared" si="5"/>
        <v>T - Capital Document Solutions Limited</v>
      </c>
      <c r="S29" s="6" t="str">
        <f>IFERROR(INDEX('Vendor Over-ride'!$C:$C, MATCH($R:$R,'Vendor Over-ride'!$A:$A,0)),"")</f>
        <v>T - Capital Document Solutions Limited</v>
      </c>
      <c r="U29" s="38" t="str">
        <f t="shared" si="9"/>
        <v>GIA</v>
      </c>
      <c r="V29" s="5" t="str">
        <f t="shared" si="10"/>
        <v>TRADE</v>
      </c>
      <c r="W29" s="5" t="b">
        <f t="shared" si="6"/>
        <v>0</v>
      </c>
      <c r="X29" s="40">
        <f t="shared" ca="1" si="7"/>
        <v>8914.119999999999</v>
      </c>
      <c r="Y29" s="30" t="b">
        <f t="shared" ca="1" si="8"/>
        <v>0</v>
      </c>
    </row>
    <row r="30" spans="1:25" hidden="1">
      <c r="A30" s="28" t="s">
        <v>2837</v>
      </c>
      <c r="B30" s="28" t="s">
        <v>2838</v>
      </c>
      <c r="C30" s="28" t="s">
        <v>2839</v>
      </c>
      <c r="D30" s="28" t="s">
        <v>2842</v>
      </c>
      <c r="E30" s="29">
        <v>42111</v>
      </c>
      <c r="F30" s="28" t="s">
        <v>7088</v>
      </c>
      <c r="G30" s="30">
        <v>3953</v>
      </c>
      <c r="H30" s="28" t="s">
        <v>7089</v>
      </c>
      <c r="I30" s="31">
        <v>0</v>
      </c>
      <c r="J30" s="31">
        <v>263.02999999999997</v>
      </c>
      <c r="K30" s="28" t="s">
        <v>2859</v>
      </c>
      <c r="L30" s="32">
        <f t="shared" si="0"/>
        <v>-263.02999999999997</v>
      </c>
      <c r="M30" s="33">
        <f t="shared" si="1"/>
        <v>263.02999999999997</v>
      </c>
      <c r="N30" s="34" t="b">
        <v>1</v>
      </c>
      <c r="O30" s="35">
        <f t="shared" si="2"/>
        <v>263.02999999999997</v>
      </c>
      <c r="P30" s="36" t="str">
        <f t="shared" si="3"/>
        <v>T</v>
      </c>
      <c r="Q30" s="37" t="str">
        <f t="shared" si="4"/>
        <v>Cascade Human Resources Ltd</v>
      </c>
      <c r="R30" s="6" t="str">
        <f t="shared" si="5"/>
        <v>T - Cascade Human Resources Ltd</v>
      </c>
      <c r="S30" s="6" t="str">
        <f>IFERROR(INDEX('Vendor Over-ride'!$C:$C, MATCH($R:$R,'Vendor Over-ride'!$A:$A,0)),"")</f>
        <v>T - Cascade Human Resources Ltd</v>
      </c>
      <c r="U30" s="38" t="str">
        <f t="shared" si="9"/>
        <v>GIA</v>
      </c>
      <c r="V30" s="5" t="str">
        <f t="shared" si="10"/>
        <v>TRADE</v>
      </c>
      <c r="W30" s="5" t="b">
        <f t="shared" si="6"/>
        <v>0</v>
      </c>
      <c r="X30" s="40">
        <f t="shared" ca="1" si="7"/>
        <v>13706.61</v>
      </c>
      <c r="Y30" s="30" t="b">
        <f t="shared" ca="1" si="8"/>
        <v>0</v>
      </c>
    </row>
    <row r="31" spans="1:25" hidden="1">
      <c r="A31" s="28" t="s">
        <v>2837</v>
      </c>
      <c r="B31" s="28" t="s">
        <v>2838</v>
      </c>
      <c r="C31" s="28" t="s">
        <v>2839</v>
      </c>
      <c r="D31" s="28" t="s">
        <v>2842</v>
      </c>
      <c r="E31" s="29">
        <v>42111</v>
      </c>
      <c r="F31" s="28" t="s">
        <v>7090</v>
      </c>
      <c r="G31" s="30">
        <v>3953</v>
      </c>
      <c r="H31" s="28" t="s">
        <v>7091</v>
      </c>
      <c r="I31" s="31">
        <v>0</v>
      </c>
      <c r="J31" s="31">
        <v>823.68</v>
      </c>
      <c r="K31" s="28" t="s">
        <v>3033</v>
      </c>
      <c r="L31" s="32">
        <f t="shared" si="0"/>
        <v>-823.68</v>
      </c>
      <c r="M31" s="33">
        <f t="shared" si="1"/>
        <v>823.68</v>
      </c>
      <c r="N31" s="34" t="b">
        <v>1</v>
      </c>
      <c r="O31" s="35">
        <f t="shared" si="2"/>
        <v>823.68</v>
      </c>
      <c r="P31" s="36" t="str">
        <f t="shared" si="3"/>
        <v>T</v>
      </c>
      <c r="Q31" s="37" t="str">
        <f t="shared" si="4"/>
        <v>City Building (Contracts) LLP</v>
      </c>
      <c r="R31" s="6" t="str">
        <f t="shared" si="5"/>
        <v>T - City Building (Contracts) LLP</v>
      </c>
      <c r="S31" s="6" t="str">
        <f>IFERROR(INDEX('Vendor Over-ride'!$C:$C, MATCH($R:$R,'Vendor Over-ride'!$A:$A,0)),"")</f>
        <v>T - City Building (Contracts) LLP</v>
      </c>
      <c r="U31" s="38" t="str">
        <f t="shared" si="9"/>
        <v>GIA</v>
      </c>
      <c r="V31" s="5" t="str">
        <f t="shared" si="10"/>
        <v>TRADE</v>
      </c>
      <c r="W31" s="5" t="b">
        <f t="shared" si="6"/>
        <v>0</v>
      </c>
      <c r="X31" s="40">
        <f t="shared" ca="1" si="7"/>
        <v>2304.29</v>
      </c>
      <c r="Y31" s="30" t="b">
        <f t="shared" ca="1" si="8"/>
        <v>0</v>
      </c>
    </row>
    <row r="32" spans="1:25" hidden="1">
      <c r="A32" s="28" t="s">
        <v>2837</v>
      </c>
      <c r="B32" s="28" t="s">
        <v>2838</v>
      </c>
      <c r="C32" s="28" t="s">
        <v>2839</v>
      </c>
      <c r="D32" s="28" t="s">
        <v>2842</v>
      </c>
      <c r="E32" s="29">
        <v>42111</v>
      </c>
      <c r="F32" s="28" t="s">
        <v>7092</v>
      </c>
      <c r="G32" s="30">
        <v>3953</v>
      </c>
      <c r="H32" s="28" t="s">
        <v>7093</v>
      </c>
      <c r="I32" s="31">
        <v>0</v>
      </c>
      <c r="J32" s="31">
        <v>2520</v>
      </c>
      <c r="K32" s="28" t="s">
        <v>2895</v>
      </c>
      <c r="L32" s="32">
        <f t="shared" si="0"/>
        <v>-2520</v>
      </c>
      <c r="M32" s="33">
        <f t="shared" si="1"/>
        <v>2520</v>
      </c>
      <c r="N32" s="34" t="b">
        <v>1</v>
      </c>
      <c r="O32" s="35">
        <f t="shared" si="2"/>
        <v>2520</v>
      </c>
      <c r="P32" s="36" t="str">
        <f t="shared" si="3"/>
        <v>T</v>
      </c>
      <c r="Q32" s="37" t="str">
        <f t="shared" si="4"/>
        <v>Drew Farrell Photography</v>
      </c>
      <c r="R32" s="6" t="str">
        <f t="shared" si="5"/>
        <v>T - Drew Farrell Photography</v>
      </c>
      <c r="S32" s="6" t="str">
        <f>IFERROR(INDEX('Vendor Over-ride'!$C:$C, MATCH($R:$R,'Vendor Over-ride'!$A:$A,0)),"")</f>
        <v>T - Drew Farrell Photography</v>
      </c>
      <c r="U32" s="38" t="str">
        <f t="shared" si="9"/>
        <v>GIA</v>
      </c>
      <c r="V32" s="5" t="str">
        <f t="shared" si="10"/>
        <v>TRADE</v>
      </c>
      <c r="W32" s="5" t="b">
        <f t="shared" si="6"/>
        <v>0</v>
      </c>
      <c r="X32" s="40">
        <f t="shared" ca="1" si="7"/>
        <v>2880</v>
      </c>
      <c r="Y32" s="30" t="b">
        <f t="shared" ca="1" si="8"/>
        <v>0</v>
      </c>
    </row>
    <row r="33" spans="1:25" hidden="1">
      <c r="A33" s="28" t="s">
        <v>2837</v>
      </c>
      <c r="B33" s="28" t="s">
        <v>2838</v>
      </c>
      <c r="C33" s="28" t="s">
        <v>2839</v>
      </c>
      <c r="D33" s="28" t="s">
        <v>2842</v>
      </c>
      <c r="E33" s="29">
        <v>42111</v>
      </c>
      <c r="F33" s="28" t="s">
        <v>7094</v>
      </c>
      <c r="G33" s="30">
        <v>3953</v>
      </c>
      <c r="H33" s="28" t="s">
        <v>7095</v>
      </c>
      <c r="I33" s="31">
        <v>0</v>
      </c>
      <c r="J33" s="31">
        <v>150</v>
      </c>
      <c r="K33" s="28" t="s">
        <v>7096</v>
      </c>
      <c r="L33" s="32">
        <f t="shared" si="0"/>
        <v>-150</v>
      </c>
      <c r="M33" s="33">
        <f t="shared" si="1"/>
        <v>150</v>
      </c>
      <c r="N33" s="34" t="b">
        <v>1</v>
      </c>
      <c r="O33" s="35">
        <f t="shared" si="2"/>
        <v>150</v>
      </c>
      <c r="P33" s="36" t="str">
        <f t="shared" si="3"/>
        <v>T</v>
      </c>
      <c r="Q33" s="37" t="str">
        <f t="shared" si="4"/>
        <v>FAIR LTD</v>
      </c>
      <c r="R33" s="6" t="str">
        <f t="shared" si="5"/>
        <v>T - FAIR LTD</v>
      </c>
      <c r="S33" s="6" t="str">
        <f>IFERROR(INDEX('Vendor Over-ride'!$C:$C, MATCH($R:$R,'Vendor Over-ride'!$A:$A,0)),"")</f>
        <v>T - FAIR LTD</v>
      </c>
      <c r="U33" s="38" t="str">
        <f t="shared" si="9"/>
        <v>GIA</v>
      </c>
      <c r="V33" s="5" t="str">
        <f t="shared" si="10"/>
        <v>TRADE</v>
      </c>
      <c r="W33" s="5" t="b">
        <f t="shared" si="6"/>
        <v>0</v>
      </c>
      <c r="X33" s="40">
        <f t="shared" ca="1" si="7"/>
        <v>150</v>
      </c>
      <c r="Y33" s="30" t="b">
        <f t="shared" ca="1" si="8"/>
        <v>0</v>
      </c>
    </row>
    <row r="34" spans="1:25" hidden="1">
      <c r="A34" s="28" t="s">
        <v>2837</v>
      </c>
      <c r="B34" s="28" t="s">
        <v>2838</v>
      </c>
      <c r="C34" s="28" t="s">
        <v>2839</v>
      </c>
      <c r="D34" s="28" t="s">
        <v>2842</v>
      </c>
      <c r="E34" s="29">
        <v>42111</v>
      </c>
      <c r="F34" s="28" t="s">
        <v>7097</v>
      </c>
      <c r="G34" s="30">
        <v>3953</v>
      </c>
      <c r="H34" s="28" t="s">
        <v>7098</v>
      </c>
      <c r="I34" s="31">
        <v>0</v>
      </c>
      <c r="J34" s="31">
        <v>215.26</v>
      </c>
      <c r="K34" s="28" t="s">
        <v>3042</v>
      </c>
      <c r="L34" s="32">
        <f t="shared" si="0"/>
        <v>-215.26</v>
      </c>
      <c r="M34" s="33">
        <f t="shared" si="1"/>
        <v>215.26</v>
      </c>
      <c r="N34" s="34" t="b">
        <v>1</v>
      </c>
      <c r="O34" s="35">
        <f t="shared" si="2"/>
        <v>215.26</v>
      </c>
      <c r="P34" s="36" t="str">
        <f t="shared" si="3"/>
        <v>T</v>
      </c>
      <c r="Q34" s="37" t="str">
        <f t="shared" si="4"/>
        <v>GP PLANTSCAPE</v>
      </c>
      <c r="R34" s="6" t="str">
        <f t="shared" si="5"/>
        <v>T - GP PLANTSCAPE</v>
      </c>
      <c r="S34" s="6" t="str">
        <f>IFERROR(INDEX('Vendor Over-ride'!$C:$C, MATCH($R:$R,'Vendor Over-ride'!$A:$A,0)),"")</f>
        <v>T - GP PLANTSCAPE</v>
      </c>
      <c r="U34" s="38" t="str">
        <f t="shared" si="9"/>
        <v>GIA</v>
      </c>
      <c r="V34" s="5" t="str">
        <f t="shared" si="10"/>
        <v>TRADE</v>
      </c>
      <c r="W34" s="5" t="b">
        <f t="shared" si="6"/>
        <v>0</v>
      </c>
      <c r="X34" s="40">
        <f t="shared" ca="1" si="7"/>
        <v>861.04</v>
      </c>
      <c r="Y34" s="30" t="b">
        <f t="shared" ca="1" si="8"/>
        <v>0</v>
      </c>
    </row>
    <row r="35" spans="1:25" hidden="1">
      <c r="A35" s="28" t="s">
        <v>2837</v>
      </c>
      <c r="B35" s="28" t="s">
        <v>2838</v>
      </c>
      <c r="C35" s="28" t="s">
        <v>2839</v>
      </c>
      <c r="D35" s="28" t="s">
        <v>2842</v>
      </c>
      <c r="E35" s="29">
        <v>42111</v>
      </c>
      <c r="F35" s="28" t="s">
        <v>7099</v>
      </c>
      <c r="G35" s="30">
        <v>3953</v>
      </c>
      <c r="H35" s="28" t="s">
        <v>7100</v>
      </c>
      <c r="I35" s="31">
        <v>0</v>
      </c>
      <c r="J35" s="31">
        <v>622.88</v>
      </c>
      <c r="K35" s="28" t="s">
        <v>2897</v>
      </c>
      <c r="L35" s="32">
        <f t="shared" si="0"/>
        <v>-622.88</v>
      </c>
      <c r="M35" s="33">
        <f t="shared" si="1"/>
        <v>622.88</v>
      </c>
      <c r="N35" s="34" t="b">
        <v>1</v>
      </c>
      <c r="O35" s="35">
        <f t="shared" si="2"/>
        <v>622.88</v>
      </c>
      <c r="P35" s="36" t="str">
        <f t="shared" si="3"/>
        <v>T</v>
      </c>
      <c r="Q35" s="37" t="str">
        <f t="shared" si="4"/>
        <v>Green Clean Health and Safety</v>
      </c>
      <c r="R35" s="6" t="str">
        <f t="shared" si="5"/>
        <v>T - Green Clean Health and Safety</v>
      </c>
      <c r="S35" s="6" t="str">
        <f>IFERROR(INDEX('Vendor Over-ride'!$C:$C, MATCH($R:$R,'Vendor Over-ride'!$A:$A,0)),"")</f>
        <v>T - Green Clean Health and Safety</v>
      </c>
      <c r="U35" s="38" t="str">
        <f t="shared" si="9"/>
        <v>GIA</v>
      </c>
      <c r="V35" s="5" t="str">
        <f t="shared" si="10"/>
        <v>TRADE</v>
      </c>
      <c r="W35" s="5" t="b">
        <f t="shared" si="6"/>
        <v>0</v>
      </c>
      <c r="X35" s="40">
        <f t="shared" ca="1" si="7"/>
        <v>622.88</v>
      </c>
      <c r="Y35" s="30" t="b">
        <f t="shared" ca="1" si="8"/>
        <v>0</v>
      </c>
    </row>
    <row r="36" spans="1:25" hidden="1">
      <c r="A36" s="28" t="s">
        <v>2837</v>
      </c>
      <c r="B36" s="28" t="s">
        <v>2838</v>
      </c>
      <c r="C36" s="28" t="s">
        <v>2839</v>
      </c>
      <c r="D36" s="28" t="s">
        <v>2842</v>
      </c>
      <c r="E36" s="29">
        <v>42111</v>
      </c>
      <c r="F36" s="28" t="s">
        <v>7101</v>
      </c>
      <c r="G36" s="30">
        <v>3953</v>
      </c>
      <c r="H36" s="28" t="s">
        <v>7102</v>
      </c>
      <c r="I36" s="31">
        <v>0</v>
      </c>
      <c r="J36" s="31">
        <v>837.62</v>
      </c>
      <c r="K36" s="28" t="s">
        <v>2898</v>
      </c>
      <c r="L36" s="32">
        <f t="shared" si="0"/>
        <v>-837.62</v>
      </c>
      <c r="M36" s="33">
        <f t="shared" si="1"/>
        <v>837.62</v>
      </c>
      <c r="N36" s="34" t="b">
        <v>1</v>
      </c>
      <c r="O36" s="35">
        <f t="shared" si="2"/>
        <v>837.62</v>
      </c>
      <c r="P36" s="36" t="str">
        <f t="shared" si="3"/>
        <v>T</v>
      </c>
      <c r="Q36" s="37" t="str">
        <f t="shared" si="4"/>
        <v>Iron Mountain</v>
      </c>
      <c r="R36" s="6" t="str">
        <f t="shared" si="5"/>
        <v>T - Iron Mountain</v>
      </c>
      <c r="S36" s="6" t="str">
        <f>IFERROR(INDEX('Vendor Over-ride'!$C:$C, MATCH($R:$R,'Vendor Over-ride'!$A:$A,0)),"")</f>
        <v>T - Iron Mountain</v>
      </c>
      <c r="U36" s="38" t="str">
        <f t="shared" si="9"/>
        <v>GIA</v>
      </c>
      <c r="V36" s="5" t="str">
        <f t="shared" si="10"/>
        <v>TRADE</v>
      </c>
      <c r="W36" s="5" t="b">
        <f t="shared" si="6"/>
        <v>0</v>
      </c>
      <c r="X36" s="40">
        <f t="shared" ca="1" si="7"/>
        <v>23628.210000000003</v>
      </c>
      <c r="Y36" s="30" t="b">
        <f t="shared" ca="1" si="8"/>
        <v>0</v>
      </c>
    </row>
    <row r="37" spans="1:25" hidden="1">
      <c r="A37" s="28" t="s">
        <v>2837</v>
      </c>
      <c r="B37" s="28" t="s">
        <v>2838</v>
      </c>
      <c r="C37" s="28" t="s">
        <v>2839</v>
      </c>
      <c r="D37" s="28" t="s">
        <v>2842</v>
      </c>
      <c r="E37" s="29">
        <v>42111</v>
      </c>
      <c r="F37" s="28" t="s">
        <v>7103</v>
      </c>
      <c r="G37" s="30">
        <v>3953</v>
      </c>
      <c r="H37" s="28" t="s">
        <v>7104</v>
      </c>
      <c r="I37" s="31">
        <v>0</v>
      </c>
      <c r="J37" s="31">
        <v>1185</v>
      </c>
      <c r="K37" s="28" t="s">
        <v>7105</v>
      </c>
      <c r="L37" s="32">
        <f t="shared" si="0"/>
        <v>-1185</v>
      </c>
      <c r="M37" s="33">
        <f t="shared" si="1"/>
        <v>1185</v>
      </c>
      <c r="N37" s="34" t="b">
        <v>1</v>
      </c>
      <c r="O37" s="35">
        <f t="shared" si="2"/>
        <v>1185</v>
      </c>
      <c r="P37" s="36" t="str">
        <f t="shared" si="3"/>
        <v>T</v>
      </c>
      <c r="Q37" s="37" t="str">
        <f t="shared" si="4"/>
        <v>JS McColl Limited</v>
      </c>
      <c r="R37" s="6" t="str">
        <f t="shared" si="5"/>
        <v>T - JS McColl Limited</v>
      </c>
      <c r="S37" s="6" t="str">
        <f>IFERROR(INDEX('Vendor Over-ride'!$C:$C, MATCH($R:$R,'Vendor Over-ride'!$A:$A,0)),"")</f>
        <v>T - JS McColl Limited</v>
      </c>
      <c r="U37" s="38" t="str">
        <f t="shared" si="9"/>
        <v>GIA</v>
      </c>
      <c r="V37" s="5" t="str">
        <f t="shared" si="10"/>
        <v>TRADE</v>
      </c>
      <c r="W37" s="5" t="b">
        <f t="shared" si="6"/>
        <v>0</v>
      </c>
      <c r="X37" s="40">
        <f t="shared" ca="1" si="7"/>
        <v>1185</v>
      </c>
      <c r="Y37" s="30" t="b">
        <f t="shared" ca="1" si="8"/>
        <v>0</v>
      </c>
    </row>
    <row r="38" spans="1:25">
      <c r="A38" s="28" t="s">
        <v>2837</v>
      </c>
      <c r="B38" s="28" t="s">
        <v>2838</v>
      </c>
      <c r="C38" s="28" t="s">
        <v>2839</v>
      </c>
      <c r="D38" s="28" t="s">
        <v>2842</v>
      </c>
      <c r="E38" s="29">
        <v>42111</v>
      </c>
      <c r="F38" s="28" t="s">
        <v>7106</v>
      </c>
      <c r="G38" s="30">
        <v>3953</v>
      </c>
      <c r="H38" s="28" t="s">
        <v>7107</v>
      </c>
      <c r="I38" s="31">
        <v>0</v>
      </c>
      <c r="J38" s="31">
        <v>390.96</v>
      </c>
      <c r="K38" s="28" t="s">
        <v>4445</v>
      </c>
      <c r="L38" s="32">
        <f t="shared" si="0"/>
        <v>-390.96</v>
      </c>
      <c r="M38" s="33">
        <f t="shared" si="1"/>
        <v>390.96</v>
      </c>
      <c r="N38" s="34" t="b">
        <v>1</v>
      </c>
      <c r="O38" s="35">
        <f t="shared" si="2"/>
        <v>390.96</v>
      </c>
      <c r="P38" s="36" t="str">
        <f t="shared" si="3"/>
        <v>T</v>
      </c>
      <c r="Q38" s="37" t="str">
        <f t="shared" si="4"/>
        <v>Pertemps Recruitment Partnership Limited</v>
      </c>
      <c r="R38" s="6" t="str">
        <f t="shared" si="5"/>
        <v>T - Pertemps Recruitment Partnership Limited</v>
      </c>
      <c r="S38" s="6" t="str">
        <f>IFERROR(INDEX('Vendor Over-ride'!$C:$C, MATCH($R:$R,'Vendor Over-ride'!$A:$A,0)),"")</f>
        <v>T - Pertemps Recruitment Partnership Limited</v>
      </c>
      <c r="T38" s="41" t="s">
        <v>7019</v>
      </c>
      <c r="U38" s="38" t="str">
        <f t="shared" si="9"/>
        <v>GIA</v>
      </c>
      <c r="V38" s="5" t="str">
        <f t="shared" si="10"/>
        <v>TRADE</v>
      </c>
      <c r="W38" s="5" t="b">
        <f t="shared" si="6"/>
        <v>0</v>
      </c>
      <c r="X38" s="40">
        <f t="shared" ca="1" si="7"/>
        <v>36553.03</v>
      </c>
      <c r="Y38" s="30" t="b">
        <f t="shared" ca="1" si="8"/>
        <v>1</v>
      </c>
    </row>
    <row r="39" spans="1:25" hidden="1">
      <c r="A39" s="28" t="s">
        <v>2837</v>
      </c>
      <c r="B39" s="28" t="s">
        <v>2838</v>
      </c>
      <c r="C39" s="28" t="s">
        <v>2839</v>
      </c>
      <c r="D39" s="28" t="s">
        <v>2842</v>
      </c>
      <c r="E39" s="29">
        <v>42111</v>
      </c>
      <c r="F39" s="28" t="s">
        <v>7108</v>
      </c>
      <c r="G39" s="30">
        <v>3953</v>
      </c>
      <c r="H39" s="28" t="s">
        <v>7109</v>
      </c>
      <c r="I39" s="31">
        <v>0</v>
      </c>
      <c r="J39" s="31">
        <v>119.6</v>
      </c>
      <c r="K39" s="28" t="s">
        <v>2864</v>
      </c>
      <c r="L39" s="32">
        <f t="shared" si="0"/>
        <v>-119.6</v>
      </c>
      <c r="M39" s="33">
        <f t="shared" si="1"/>
        <v>119.6</v>
      </c>
      <c r="N39" s="34" t="b">
        <v>1</v>
      </c>
      <c r="O39" s="35">
        <f t="shared" si="2"/>
        <v>119.6</v>
      </c>
      <c r="P39" s="36" t="str">
        <f t="shared" si="3"/>
        <v>T</v>
      </c>
      <c r="Q39" s="37" t="str">
        <f t="shared" si="4"/>
        <v>Robert Wiseman Dairies Ltd</v>
      </c>
      <c r="R39" s="6" t="str">
        <f t="shared" si="5"/>
        <v>T - Robert Wiseman Dairies Ltd</v>
      </c>
      <c r="S39" s="6" t="str">
        <f>IFERROR(INDEX('Vendor Over-ride'!$C:$C, MATCH($R:$R,'Vendor Over-ride'!$A:$A,0)),"")</f>
        <v>T - Robert Wiseman Dairies Ltd</v>
      </c>
      <c r="U39" s="38" t="str">
        <f t="shared" si="9"/>
        <v>GIA</v>
      </c>
      <c r="V39" s="5" t="str">
        <f t="shared" si="10"/>
        <v>TRADE</v>
      </c>
      <c r="W39" s="5" t="b">
        <f t="shared" si="6"/>
        <v>0</v>
      </c>
      <c r="X39" s="40">
        <f t="shared" ca="1" si="7"/>
        <v>1420.2500000000002</v>
      </c>
      <c r="Y39" s="30" t="b">
        <f t="shared" ca="1" si="8"/>
        <v>0</v>
      </c>
    </row>
    <row r="40" spans="1:25" hidden="1">
      <c r="A40" s="28" t="s">
        <v>2837</v>
      </c>
      <c r="B40" s="28" t="s">
        <v>2838</v>
      </c>
      <c r="C40" s="28" t="s">
        <v>2839</v>
      </c>
      <c r="D40" s="28" t="s">
        <v>2842</v>
      </c>
      <c r="E40" s="29">
        <v>42111</v>
      </c>
      <c r="F40" s="28" t="s">
        <v>7110</v>
      </c>
      <c r="G40" s="30">
        <v>3953</v>
      </c>
      <c r="H40" s="28" t="s">
        <v>7111</v>
      </c>
      <c r="I40" s="31">
        <v>0</v>
      </c>
      <c r="J40" s="31">
        <v>250</v>
      </c>
      <c r="K40" s="28" t="s">
        <v>7112</v>
      </c>
      <c r="L40" s="32">
        <f t="shared" si="0"/>
        <v>-250</v>
      </c>
      <c r="M40" s="33">
        <f t="shared" si="1"/>
        <v>250</v>
      </c>
      <c r="N40" s="34" t="b">
        <v>1</v>
      </c>
      <c r="O40" s="35">
        <f t="shared" si="2"/>
        <v>250</v>
      </c>
      <c r="P40" s="36" t="str">
        <f t="shared" si="3"/>
        <v>T</v>
      </c>
      <c r="Q40" s="37" t="str">
        <f t="shared" si="4"/>
        <v>Sabhal Mor Ostaig</v>
      </c>
      <c r="R40" s="6" t="str">
        <f t="shared" si="5"/>
        <v>T - Sabhal Mor Ostaig</v>
      </c>
      <c r="S40" s="6" t="str">
        <f>IFERROR(INDEX('Vendor Over-ride'!$C:$C, MATCH($R:$R,'Vendor Over-ride'!$A:$A,0)),"")</f>
        <v>T - Sabhal Mor Ostaig</v>
      </c>
      <c r="U40" s="38" t="str">
        <f t="shared" si="9"/>
        <v>GIA</v>
      </c>
      <c r="V40" s="5" t="str">
        <f t="shared" si="10"/>
        <v>TRADE</v>
      </c>
      <c r="W40" s="5" t="b">
        <f t="shared" si="6"/>
        <v>0</v>
      </c>
      <c r="X40" s="40">
        <f t="shared" ca="1" si="7"/>
        <v>750</v>
      </c>
      <c r="Y40" s="30" t="b">
        <f t="shared" ca="1" si="8"/>
        <v>0</v>
      </c>
    </row>
    <row r="41" spans="1:25">
      <c r="A41" s="28" t="s">
        <v>2837</v>
      </c>
      <c r="B41" s="28" t="s">
        <v>2838</v>
      </c>
      <c r="C41" s="28" t="s">
        <v>2839</v>
      </c>
      <c r="D41" s="28" t="s">
        <v>2842</v>
      </c>
      <c r="E41" s="29">
        <v>42111</v>
      </c>
      <c r="F41" s="28" t="s">
        <v>7113</v>
      </c>
      <c r="G41" s="30">
        <v>3953</v>
      </c>
      <c r="H41" s="28" t="s">
        <v>7114</v>
      </c>
      <c r="I41" s="31">
        <v>0</v>
      </c>
      <c r="J41" s="31">
        <v>1720.32</v>
      </c>
      <c r="K41" s="28" t="s">
        <v>2887</v>
      </c>
      <c r="L41" s="32">
        <f t="shared" si="0"/>
        <v>-1720.32</v>
      </c>
      <c r="M41" s="33">
        <f t="shared" si="1"/>
        <v>1720.32</v>
      </c>
      <c r="N41" s="34" t="b">
        <v>1</v>
      </c>
      <c r="O41" s="35">
        <f t="shared" si="2"/>
        <v>1720.32</v>
      </c>
      <c r="P41" s="36" t="str">
        <f t="shared" si="3"/>
        <v>T</v>
      </c>
      <c r="Q41" s="37" t="str">
        <f t="shared" si="4"/>
        <v>Spotless Commercial Cleaning Ltd</v>
      </c>
      <c r="R41" s="6" t="str">
        <f t="shared" si="5"/>
        <v>T - Spotless Commercial Cleaning Ltd</v>
      </c>
      <c r="S41" s="6" t="str">
        <f>IFERROR(INDEX('Vendor Over-ride'!$C:$C, MATCH($R:$R,'Vendor Over-ride'!$A:$A,0)),"")</f>
        <v>T - Spotless Commercial Cleaning Ltd</v>
      </c>
      <c r="T41" s="41" t="s">
        <v>17730</v>
      </c>
      <c r="U41" s="38" t="str">
        <f t="shared" si="9"/>
        <v>GIA</v>
      </c>
      <c r="V41" s="5" t="str">
        <f t="shared" si="10"/>
        <v>TRADE</v>
      </c>
      <c r="W41" s="5" t="b">
        <f t="shared" si="6"/>
        <v>0</v>
      </c>
      <c r="X41" s="40">
        <f t="shared" ca="1" si="7"/>
        <v>25308.30000000001</v>
      </c>
      <c r="Y41" s="30" t="b">
        <f t="shared" ca="1" si="8"/>
        <v>1</v>
      </c>
    </row>
    <row r="42" spans="1:25" hidden="1">
      <c r="A42" s="28" t="s">
        <v>2837</v>
      </c>
      <c r="B42" s="28" t="s">
        <v>2838</v>
      </c>
      <c r="C42" s="28" t="s">
        <v>2839</v>
      </c>
      <c r="D42" s="28" t="s">
        <v>2842</v>
      </c>
      <c r="E42" s="29">
        <v>42111</v>
      </c>
      <c r="F42" s="28" t="s">
        <v>7115</v>
      </c>
      <c r="G42" s="30">
        <v>3953</v>
      </c>
      <c r="H42" s="28" t="s">
        <v>7116</v>
      </c>
      <c r="I42" s="31">
        <v>0</v>
      </c>
      <c r="J42" s="31">
        <v>72</v>
      </c>
      <c r="K42" s="28" t="s">
        <v>7117</v>
      </c>
      <c r="L42" s="32">
        <f t="shared" si="0"/>
        <v>-72</v>
      </c>
      <c r="M42" s="33">
        <f t="shared" si="1"/>
        <v>72</v>
      </c>
      <c r="N42" s="34" t="b">
        <v>1</v>
      </c>
      <c r="O42" s="35">
        <f t="shared" si="2"/>
        <v>72</v>
      </c>
      <c r="P42" s="36" t="str">
        <f t="shared" si="3"/>
        <v>T</v>
      </c>
      <c r="Q42" s="37" t="str">
        <f t="shared" si="4"/>
        <v>Scottish Storytelling Centre</v>
      </c>
      <c r="R42" s="6" t="str">
        <f t="shared" si="5"/>
        <v>T - Scottish Storytelling Centre</v>
      </c>
      <c r="S42" s="6" t="str">
        <f>IFERROR(INDEX('Vendor Over-ride'!$C:$C, MATCH($R:$R,'Vendor Over-ride'!$A:$A,0)),"")</f>
        <v>T - Scottish Storytelling Centre</v>
      </c>
      <c r="U42" s="38" t="str">
        <f t="shared" si="9"/>
        <v>GIA</v>
      </c>
      <c r="V42" s="5" t="str">
        <f t="shared" si="10"/>
        <v>TRADE</v>
      </c>
      <c r="W42" s="5" t="b">
        <f t="shared" si="6"/>
        <v>0</v>
      </c>
      <c r="X42" s="40">
        <f t="shared" ca="1" si="7"/>
        <v>1008</v>
      </c>
      <c r="Y42" s="30" t="b">
        <f t="shared" ca="1" si="8"/>
        <v>0</v>
      </c>
    </row>
    <row r="43" spans="1:25" hidden="1">
      <c r="A43" s="28" t="s">
        <v>2837</v>
      </c>
      <c r="B43" s="28" t="s">
        <v>2838</v>
      </c>
      <c r="C43" s="28" t="s">
        <v>2839</v>
      </c>
      <c r="D43" s="28" t="s">
        <v>2842</v>
      </c>
      <c r="E43" s="29">
        <v>42111</v>
      </c>
      <c r="F43" s="28" t="s">
        <v>7118</v>
      </c>
      <c r="G43" s="30">
        <v>3953</v>
      </c>
      <c r="H43" s="28" t="s">
        <v>7119</v>
      </c>
      <c r="I43" s="31">
        <v>0</v>
      </c>
      <c r="J43" s="31">
        <v>236.4</v>
      </c>
      <c r="K43" s="28" t="s">
        <v>4119</v>
      </c>
      <c r="L43" s="32">
        <f t="shared" si="0"/>
        <v>-236.4</v>
      </c>
      <c r="M43" s="33">
        <f t="shared" si="1"/>
        <v>236.4</v>
      </c>
      <c r="N43" s="34" t="b">
        <v>1</v>
      </c>
      <c r="O43" s="35">
        <f t="shared" si="2"/>
        <v>236.4</v>
      </c>
      <c r="P43" s="36" t="str">
        <f t="shared" si="3"/>
        <v>T</v>
      </c>
      <c r="Q43" s="37" t="str">
        <f t="shared" si="4"/>
        <v>Team Air Express</v>
      </c>
      <c r="R43" s="6" t="str">
        <f t="shared" si="5"/>
        <v>T - Team Air Express</v>
      </c>
      <c r="S43" s="6" t="str">
        <f>IFERROR(INDEX('Vendor Over-ride'!$C:$C, MATCH($R:$R,'Vendor Over-ride'!$A:$A,0)),"")</f>
        <v>T - Team Air Express</v>
      </c>
      <c r="U43" s="38" t="str">
        <f t="shared" si="9"/>
        <v>GIA</v>
      </c>
      <c r="V43" s="5" t="str">
        <f t="shared" si="10"/>
        <v>TRADE</v>
      </c>
      <c r="W43" s="5" t="b">
        <f t="shared" si="6"/>
        <v>0</v>
      </c>
      <c r="X43" s="40">
        <f t="shared" ca="1" si="7"/>
        <v>1522.96</v>
      </c>
      <c r="Y43" s="30" t="b">
        <f t="shared" ca="1" si="8"/>
        <v>0</v>
      </c>
    </row>
    <row r="44" spans="1:25" hidden="1">
      <c r="A44" s="28" t="s">
        <v>2837</v>
      </c>
      <c r="B44" s="28" t="s">
        <v>2838</v>
      </c>
      <c r="C44" s="28" t="s">
        <v>2839</v>
      </c>
      <c r="D44" s="28" t="s">
        <v>2842</v>
      </c>
      <c r="E44" s="29">
        <v>42111</v>
      </c>
      <c r="F44" s="28" t="s">
        <v>7120</v>
      </c>
      <c r="G44" s="30">
        <v>3953</v>
      </c>
      <c r="H44" s="28" t="s">
        <v>7121</v>
      </c>
      <c r="I44" s="31">
        <v>0</v>
      </c>
      <c r="J44" s="31">
        <v>146</v>
      </c>
      <c r="K44" s="28" t="s">
        <v>7122</v>
      </c>
      <c r="L44" s="32">
        <f t="shared" si="0"/>
        <v>-146</v>
      </c>
      <c r="M44" s="33">
        <f t="shared" si="1"/>
        <v>146</v>
      </c>
      <c r="N44" s="34" t="b">
        <v>1</v>
      </c>
      <c r="O44" s="35">
        <f t="shared" si="2"/>
        <v>146</v>
      </c>
      <c r="P44" s="36" t="str">
        <f t="shared" si="3"/>
        <v>T</v>
      </c>
      <c r="Q44" s="37" t="str">
        <f t="shared" si="4"/>
        <v>The Touring Network (business name of PAN)</v>
      </c>
      <c r="R44" s="6" t="str">
        <f t="shared" si="5"/>
        <v>T - The Touring Network (business name of PAN)</v>
      </c>
      <c r="S44" s="6" t="str">
        <f>IFERROR(INDEX('Vendor Over-ride'!$C:$C, MATCH($R:$R,'Vendor Over-ride'!$A:$A,0)),"")</f>
        <v>T - Touring Network (business name of PAN), The</v>
      </c>
      <c r="U44" s="38" t="str">
        <f t="shared" si="9"/>
        <v>GIA</v>
      </c>
      <c r="V44" s="5" t="str">
        <f t="shared" si="10"/>
        <v>TRADE</v>
      </c>
      <c r="W44" s="5" t="b">
        <f t="shared" si="6"/>
        <v>0</v>
      </c>
      <c r="X44" s="40">
        <f t="shared" ca="1" si="7"/>
        <v>446</v>
      </c>
      <c r="Y44" s="30" t="b">
        <f t="shared" ca="1" si="8"/>
        <v>0</v>
      </c>
    </row>
    <row r="45" spans="1:25" hidden="1">
      <c r="A45" s="28" t="s">
        <v>2837</v>
      </c>
      <c r="B45" s="28" t="s">
        <v>2838</v>
      </c>
      <c r="C45" s="28" t="s">
        <v>2839</v>
      </c>
      <c r="D45" s="28" t="s">
        <v>2842</v>
      </c>
      <c r="E45" s="29">
        <v>42108</v>
      </c>
      <c r="F45" s="28" t="s">
        <v>7123</v>
      </c>
      <c r="G45" s="30">
        <v>3956</v>
      </c>
      <c r="H45" s="28" t="s">
        <v>7124</v>
      </c>
      <c r="I45" s="31">
        <v>0</v>
      </c>
      <c r="J45" s="31">
        <v>67.3</v>
      </c>
      <c r="K45" s="28" t="s">
        <v>3688</v>
      </c>
      <c r="L45" s="32">
        <f t="shared" si="0"/>
        <v>-67.3</v>
      </c>
      <c r="M45" s="33">
        <f t="shared" si="1"/>
        <v>67.3</v>
      </c>
      <c r="N45" s="34" t="b">
        <v>0</v>
      </c>
      <c r="O45" s="35">
        <f t="shared" si="2"/>
        <v>0</v>
      </c>
      <c r="P45" s="36" t="str">
        <f t="shared" si="3"/>
        <v>E</v>
      </c>
      <c r="Q45" s="37" t="str">
        <f t="shared" si="4"/>
        <v>Bernard Regan</v>
      </c>
      <c r="R45" s="6" t="str">
        <f t="shared" si="5"/>
        <v>E - Bernard Regan</v>
      </c>
      <c r="S45" s="6" t="str">
        <f>IFERROR(INDEX('Vendor Over-ride'!$C:$C, MATCH($R:$R,'Vendor Over-ride'!$A:$A,0)),"")</f>
        <v/>
      </c>
      <c r="U45" s="38" t="str">
        <f t="shared" si="9"/>
        <v>GIA</v>
      </c>
      <c r="V45" s="5" t="str">
        <f t="shared" si="10"/>
        <v>EMPLOYEE</v>
      </c>
      <c r="W45" s="5" t="b">
        <f t="shared" si="6"/>
        <v>0</v>
      </c>
      <c r="X45" s="40">
        <f t="shared" ca="1" si="7"/>
        <v>334393.72000000003</v>
      </c>
      <c r="Y45" s="30" t="b">
        <f t="shared" ca="1" si="8"/>
        <v>1</v>
      </c>
    </row>
    <row r="46" spans="1:25" hidden="1">
      <c r="A46" s="28" t="s">
        <v>2837</v>
      </c>
      <c r="B46" s="28" t="s">
        <v>2838</v>
      </c>
      <c r="C46" s="28" t="s">
        <v>2839</v>
      </c>
      <c r="D46" s="28" t="s">
        <v>2842</v>
      </c>
      <c r="E46" s="29">
        <v>42108</v>
      </c>
      <c r="F46" s="28" t="s">
        <v>7125</v>
      </c>
      <c r="G46" s="30">
        <v>3956</v>
      </c>
      <c r="H46" s="28" t="s">
        <v>7126</v>
      </c>
      <c r="I46" s="31">
        <v>0</v>
      </c>
      <c r="J46" s="31">
        <v>565.49</v>
      </c>
      <c r="K46" s="28" t="s">
        <v>3045</v>
      </c>
      <c r="L46" s="32">
        <f t="shared" si="0"/>
        <v>-565.49</v>
      </c>
      <c r="M46" s="33">
        <f t="shared" si="1"/>
        <v>565.49</v>
      </c>
      <c r="N46" s="34" t="b">
        <v>0</v>
      </c>
      <c r="O46" s="35">
        <f t="shared" si="2"/>
        <v>0</v>
      </c>
      <c r="P46" s="36" t="str">
        <f t="shared" si="3"/>
        <v>E</v>
      </c>
      <c r="Q46" s="37" t="str">
        <f t="shared" si="4"/>
        <v>Jaine Lumsden</v>
      </c>
      <c r="R46" s="6" t="str">
        <f t="shared" si="5"/>
        <v>E - Jaine Lumsden</v>
      </c>
      <c r="S46" s="6" t="str">
        <f>IFERROR(INDEX('Vendor Over-ride'!$C:$C, MATCH($R:$R,'Vendor Over-ride'!$A:$A,0)),"")</f>
        <v/>
      </c>
      <c r="U46" s="38" t="str">
        <f t="shared" si="9"/>
        <v>GIA</v>
      </c>
      <c r="V46" s="5" t="str">
        <f t="shared" si="10"/>
        <v>EMPLOYEE</v>
      </c>
      <c r="W46" s="5" t="b">
        <f t="shared" si="6"/>
        <v>0</v>
      </c>
      <c r="X46" s="40">
        <f t="shared" ca="1" si="7"/>
        <v>334393.72000000003</v>
      </c>
      <c r="Y46" s="30" t="b">
        <f t="shared" ca="1" si="8"/>
        <v>1</v>
      </c>
    </row>
    <row r="47" spans="1:25" hidden="1">
      <c r="A47" s="28" t="s">
        <v>2837</v>
      </c>
      <c r="B47" s="28" t="s">
        <v>2838</v>
      </c>
      <c r="C47" s="28" t="s">
        <v>2839</v>
      </c>
      <c r="D47" s="28" t="s">
        <v>2842</v>
      </c>
      <c r="E47" s="29">
        <v>42108</v>
      </c>
      <c r="F47" s="28" t="s">
        <v>7127</v>
      </c>
      <c r="G47" s="30">
        <v>3956</v>
      </c>
      <c r="H47" s="28" t="s">
        <v>7128</v>
      </c>
      <c r="I47" s="31">
        <v>0</v>
      </c>
      <c r="J47" s="31">
        <v>131.19999999999999</v>
      </c>
      <c r="K47" s="28" t="s">
        <v>4278</v>
      </c>
      <c r="L47" s="32">
        <f t="shared" si="0"/>
        <v>-131.19999999999999</v>
      </c>
      <c r="M47" s="33">
        <f t="shared" si="1"/>
        <v>131.19999999999999</v>
      </c>
      <c r="N47" s="34" t="b">
        <v>0</v>
      </c>
      <c r="O47" s="35">
        <f t="shared" si="2"/>
        <v>0</v>
      </c>
      <c r="P47" s="36" t="str">
        <f t="shared" si="3"/>
        <v>E</v>
      </c>
      <c r="Q47" s="37" t="str">
        <f t="shared" si="4"/>
        <v>Emma Turnbull</v>
      </c>
      <c r="R47" s="6" t="str">
        <f t="shared" si="5"/>
        <v>E - Emma Turnbull</v>
      </c>
      <c r="S47" s="6" t="str">
        <f>IFERROR(INDEX('Vendor Over-ride'!$C:$C, MATCH($R:$R,'Vendor Over-ride'!$A:$A,0)),"")</f>
        <v/>
      </c>
      <c r="U47" s="38" t="str">
        <f t="shared" si="9"/>
        <v>GIA</v>
      </c>
      <c r="V47" s="5" t="str">
        <f t="shared" si="10"/>
        <v>EMPLOYEE</v>
      </c>
      <c r="W47" s="5" t="b">
        <f t="shared" si="6"/>
        <v>0</v>
      </c>
      <c r="X47" s="40">
        <f t="shared" ca="1" si="7"/>
        <v>334393.72000000003</v>
      </c>
      <c r="Y47" s="30" t="b">
        <f t="shared" ca="1" si="8"/>
        <v>1</v>
      </c>
    </row>
    <row r="48" spans="1:25" hidden="1">
      <c r="A48" s="28" t="s">
        <v>2837</v>
      </c>
      <c r="B48" s="28" t="s">
        <v>2838</v>
      </c>
      <c r="C48" s="28" t="s">
        <v>2839</v>
      </c>
      <c r="D48" s="28" t="s">
        <v>2842</v>
      </c>
      <c r="E48" s="29">
        <v>42108</v>
      </c>
      <c r="F48" s="28" t="s">
        <v>7129</v>
      </c>
      <c r="G48" s="30">
        <v>3956</v>
      </c>
      <c r="H48" s="28" t="s">
        <v>7130</v>
      </c>
      <c r="I48" s="31">
        <v>0</v>
      </c>
      <c r="J48" s="31">
        <v>11</v>
      </c>
      <c r="K48" s="28" t="s">
        <v>3880</v>
      </c>
      <c r="L48" s="32">
        <f t="shared" si="0"/>
        <v>-11</v>
      </c>
      <c r="M48" s="33">
        <f t="shared" si="1"/>
        <v>11</v>
      </c>
      <c r="N48" s="34" t="b">
        <v>0</v>
      </c>
      <c r="O48" s="35">
        <f t="shared" si="2"/>
        <v>0</v>
      </c>
      <c r="P48" s="36" t="str">
        <f t="shared" si="3"/>
        <v>E</v>
      </c>
      <c r="Q48" s="37" t="str">
        <f t="shared" si="4"/>
        <v>Emma Campbell</v>
      </c>
      <c r="R48" s="6" t="str">
        <f t="shared" si="5"/>
        <v>E - Emma Campbell</v>
      </c>
      <c r="S48" s="6" t="str">
        <f>IFERROR(INDEX('Vendor Over-ride'!$C:$C, MATCH($R:$R,'Vendor Over-ride'!$A:$A,0)),"")</f>
        <v/>
      </c>
      <c r="U48" s="38" t="str">
        <f t="shared" si="9"/>
        <v>GIA</v>
      </c>
      <c r="V48" s="5" t="str">
        <f t="shared" si="10"/>
        <v>EMPLOYEE</v>
      </c>
      <c r="W48" s="5" t="b">
        <f t="shared" si="6"/>
        <v>0</v>
      </c>
      <c r="X48" s="40">
        <f t="shared" ca="1" si="7"/>
        <v>334393.72000000003</v>
      </c>
      <c r="Y48" s="30" t="b">
        <f t="shared" ca="1" si="8"/>
        <v>1</v>
      </c>
    </row>
    <row r="49" spans="1:25" hidden="1">
      <c r="A49" s="28" t="s">
        <v>2837</v>
      </c>
      <c r="B49" s="28" t="s">
        <v>2838</v>
      </c>
      <c r="C49" s="28" t="s">
        <v>2839</v>
      </c>
      <c r="D49" s="28" t="s">
        <v>2842</v>
      </c>
      <c r="E49" s="29">
        <v>42108</v>
      </c>
      <c r="F49" s="28" t="s">
        <v>7131</v>
      </c>
      <c r="G49" s="30">
        <v>3956</v>
      </c>
      <c r="H49" s="28" t="s">
        <v>7132</v>
      </c>
      <c r="I49" s="31">
        <v>0</v>
      </c>
      <c r="J49" s="31">
        <v>548</v>
      </c>
      <c r="K49" s="28" t="s">
        <v>4979</v>
      </c>
      <c r="L49" s="32">
        <f t="shared" si="0"/>
        <v>-548</v>
      </c>
      <c r="M49" s="33">
        <f t="shared" si="1"/>
        <v>548</v>
      </c>
      <c r="N49" s="34" t="b">
        <v>1</v>
      </c>
      <c r="O49" s="35">
        <f t="shared" si="2"/>
        <v>548</v>
      </c>
      <c r="P49" s="36" t="str">
        <f t="shared" si="3"/>
        <v>G</v>
      </c>
      <c r="Q49" s="37" t="str">
        <f t="shared" si="4"/>
        <v>Bigmouth Audio Ltd</v>
      </c>
      <c r="R49" s="6" t="str">
        <f t="shared" si="5"/>
        <v>G - Bigmouth Audio Ltd</v>
      </c>
      <c r="S49" s="6" t="str">
        <f>IFERROR(INDEX('Vendor Over-ride'!$C:$C, MATCH($R:$R,'Vendor Over-ride'!$A:$A,0)),"")</f>
        <v>G - Bigmouth Audio Ltd</v>
      </c>
      <c r="U49" s="38" t="str">
        <f t="shared" si="9"/>
        <v>GIA</v>
      </c>
      <c r="V49" s="5" t="str">
        <f t="shared" si="10"/>
        <v>AWARD</v>
      </c>
      <c r="W49" s="5" t="b">
        <f t="shared" si="6"/>
        <v>0</v>
      </c>
      <c r="X49" s="40">
        <f t="shared" ca="1" si="7"/>
        <v>5048</v>
      </c>
      <c r="Y49" s="30" t="b">
        <f t="shared" ca="1" si="8"/>
        <v>0</v>
      </c>
    </row>
    <row r="50" spans="1:25">
      <c r="A50" s="28" t="s">
        <v>2837</v>
      </c>
      <c r="B50" s="28" t="s">
        <v>2838</v>
      </c>
      <c r="C50" s="28" t="s">
        <v>2839</v>
      </c>
      <c r="D50" s="28" t="s">
        <v>2842</v>
      </c>
      <c r="E50" s="29">
        <v>42108</v>
      </c>
      <c r="F50" s="28" t="s">
        <v>7133</v>
      </c>
      <c r="G50" s="30">
        <v>3956</v>
      </c>
      <c r="H50" s="28" t="s">
        <v>7134</v>
      </c>
      <c r="I50" s="31">
        <v>0</v>
      </c>
      <c r="J50" s="31">
        <v>7694.49</v>
      </c>
      <c r="K50" s="28" t="s">
        <v>5175</v>
      </c>
      <c r="L50" s="32">
        <f t="shared" si="0"/>
        <v>-7694.49</v>
      </c>
      <c r="M50" s="33">
        <f t="shared" si="1"/>
        <v>7694.49</v>
      </c>
      <c r="N50" s="34" t="b">
        <v>1</v>
      </c>
      <c r="O50" s="35">
        <f t="shared" si="2"/>
        <v>7694.49</v>
      </c>
      <c r="P50" s="36" t="str">
        <f t="shared" si="3"/>
        <v>G</v>
      </c>
      <c r="Q50" s="37" t="str">
        <f t="shared" si="4"/>
        <v>Artists Collective Gallery</v>
      </c>
      <c r="R50" s="6" t="str">
        <f t="shared" si="5"/>
        <v>G - Artists Collective Gallery</v>
      </c>
      <c r="S50" s="6" t="str">
        <f>IFERROR(INDEX('Vendor Over-ride'!$C:$C, MATCH($R:$R,'Vendor Over-ride'!$A:$A,0)),"")</f>
        <v>G - Artists Collective Gallery</v>
      </c>
      <c r="U50" s="38" t="str">
        <f t="shared" si="9"/>
        <v>GIA</v>
      </c>
      <c r="V50" s="5" t="str">
        <f t="shared" si="10"/>
        <v>AWARD</v>
      </c>
      <c r="W50" s="5" t="b">
        <f t="shared" si="6"/>
        <v>0</v>
      </c>
      <c r="X50" s="40">
        <f t="shared" ca="1" si="7"/>
        <v>280194.49</v>
      </c>
      <c r="Y50" s="30" t="b">
        <f t="shared" ca="1" si="8"/>
        <v>1</v>
      </c>
    </row>
    <row r="51" spans="1:25" hidden="1">
      <c r="A51" s="28" t="s">
        <v>2837</v>
      </c>
      <c r="B51" s="28" t="s">
        <v>2838</v>
      </c>
      <c r="C51" s="28" t="s">
        <v>2839</v>
      </c>
      <c r="D51" s="28" t="s">
        <v>2842</v>
      </c>
      <c r="E51" s="29">
        <v>42108</v>
      </c>
      <c r="F51" s="28" t="s">
        <v>7135</v>
      </c>
      <c r="G51" s="30">
        <v>3956</v>
      </c>
      <c r="H51" s="28" t="s">
        <v>7136</v>
      </c>
      <c r="I51" s="31">
        <v>0</v>
      </c>
      <c r="J51" s="31">
        <v>50</v>
      </c>
      <c r="K51" s="28" t="s">
        <v>5076</v>
      </c>
      <c r="L51" s="32">
        <f t="shared" si="0"/>
        <v>-50</v>
      </c>
      <c r="M51" s="33">
        <f t="shared" si="1"/>
        <v>50</v>
      </c>
      <c r="N51" s="34" t="b">
        <v>1</v>
      </c>
      <c r="O51" s="35">
        <f t="shared" si="2"/>
        <v>50</v>
      </c>
      <c r="P51" s="36" t="str">
        <f t="shared" si="3"/>
        <v>I</v>
      </c>
      <c r="Q51" s="37" t="str">
        <f t="shared" si="4"/>
        <v>Amy Macilraith</v>
      </c>
      <c r="R51" s="6" t="str">
        <f t="shared" si="5"/>
        <v>I - Amy Macilraith</v>
      </c>
      <c r="S51" s="6" t="str">
        <f>IFERROR(INDEX('Vendor Over-ride'!$C:$C, MATCH($R:$R,'Vendor Over-ride'!$A:$A,0)),"")</f>
        <v>I - Amy Macilraith</v>
      </c>
      <c r="U51" s="38" t="str">
        <f t="shared" si="9"/>
        <v>GIA</v>
      </c>
      <c r="V51" s="5" t="str">
        <f t="shared" si="10"/>
        <v>AWARD</v>
      </c>
      <c r="W51" s="5" t="b">
        <f t="shared" si="6"/>
        <v>0</v>
      </c>
      <c r="X51" s="40">
        <f t="shared" ca="1" si="7"/>
        <v>50</v>
      </c>
      <c r="Y51" s="30" t="b">
        <f t="shared" ca="1" si="8"/>
        <v>0</v>
      </c>
    </row>
    <row r="52" spans="1:25" hidden="1">
      <c r="A52" s="28" t="s">
        <v>2837</v>
      </c>
      <c r="B52" s="28" t="s">
        <v>2838</v>
      </c>
      <c r="C52" s="28" t="s">
        <v>2839</v>
      </c>
      <c r="D52" s="28" t="s">
        <v>2842</v>
      </c>
      <c r="E52" s="29">
        <v>42108</v>
      </c>
      <c r="F52" s="28" t="s">
        <v>7137</v>
      </c>
      <c r="G52" s="30">
        <v>3956</v>
      </c>
      <c r="H52" s="28" t="s">
        <v>7138</v>
      </c>
      <c r="I52" s="31">
        <v>0</v>
      </c>
      <c r="J52" s="31">
        <v>50</v>
      </c>
      <c r="K52" s="28" t="s">
        <v>5084</v>
      </c>
      <c r="L52" s="32">
        <f t="shared" si="0"/>
        <v>-50</v>
      </c>
      <c r="M52" s="33">
        <f t="shared" si="1"/>
        <v>50</v>
      </c>
      <c r="N52" s="34" t="b">
        <v>1</v>
      </c>
      <c r="O52" s="35">
        <f t="shared" si="2"/>
        <v>50</v>
      </c>
      <c r="P52" s="36" t="str">
        <f t="shared" si="3"/>
        <v>I</v>
      </c>
      <c r="Q52" s="37" t="str">
        <f t="shared" si="4"/>
        <v>Andrea McAlonan</v>
      </c>
      <c r="R52" s="6" t="str">
        <f t="shared" si="5"/>
        <v>I - Andrea McAlonan</v>
      </c>
      <c r="S52" s="6" t="str">
        <f>IFERROR(INDEX('Vendor Over-ride'!$C:$C, MATCH($R:$R,'Vendor Over-ride'!$A:$A,0)),"")</f>
        <v>I - Andrea McAlonan</v>
      </c>
      <c r="U52" s="38" t="str">
        <f t="shared" si="9"/>
        <v>GIA</v>
      </c>
      <c r="V52" s="5" t="str">
        <f t="shared" si="10"/>
        <v>AWARD</v>
      </c>
      <c r="W52" s="5" t="b">
        <f t="shared" si="6"/>
        <v>0</v>
      </c>
      <c r="X52" s="40">
        <f t="shared" ca="1" si="7"/>
        <v>50</v>
      </c>
      <c r="Y52" s="30" t="b">
        <f t="shared" ca="1" si="8"/>
        <v>0</v>
      </c>
    </row>
    <row r="53" spans="1:25" hidden="1">
      <c r="A53" s="28" t="s">
        <v>2837</v>
      </c>
      <c r="B53" s="28" t="s">
        <v>2838</v>
      </c>
      <c r="C53" s="28" t="s">
        <v>2839</v>
      </c>
      <c r="D53" s="28" t="s">
        <v>2842</v>
      </c>
      <c r="E53" s="29">
        <v>42108</v>
      </c>
      <c r="F53" s="28" t="s">
        <v>7139</v>
      </c>
      <c r="G53" s="30">
        <v>3956</v>
      </c>
      <c r="H53" s="28" t="s">
        <v>7140</v>
      </c>
      <c r="I53" s="31">
        <v>0</v>
      </c>
      <c r="J53" s="31">
        <v>50</v>
      </c>
      <c r="K53" s="28" t="s">
        <v>5085</v>
      </c>
      <c r="L53" s="32">
        <f t="shared" si="0"/>
        <v>-50</v>
      </c>
      <c r="M53" s="33">
        <f t="shared" si="1"/>
        <v>50</v>
      </c>
      <c r="N53" s="34" t="b">
        <v>1</v>
      </c>
      <c r="O53" s="35">
        <f t="shared" si="2"/>
        <v>50</v>
      </c>
      <c r="P53" s="36" t="str">
        <f t="shared" si="3"/>
        <v>I</v>
      </c>
      <c r="Q53" s="37" t="str">
        <f t="shared" si="4"/>
        <v>Anna Fraga McLucas</v>
      </c>
      <c r="R53" s="6" t="str">
        <f t="shared" si="5"/>
        <v>I - Anna Fraga McLucas</v>
      </c>
      <c r="S53" s="6" t="str">
        <f>IFERROR(INDEX('Vendor Over-ride'!$C:$C, MATCH($R:$R,'Vendor Over-ride'!$A:$A,0)),"")</f>
        <v>I - Anna Fraga McLucas</v>
      </c>
      <c r="U53" s="38" t="str">
        <f t="shared" si="9"/>
        <v>GIA</v>
      </c>
      <c r="V53" s="5" t="str">
        <f t="shared" si="10"/>
        <v>AWARD</v>
      </c>
      <c r="W53" s="5" t="b">
        <f t="shared" si="6"/>
        <v>0</v>
      </c>
      <c r="X53" s="40">
        <f t="shared" ca="1" si="7"/>
        <v>50</v>
      </c>
      <c r="Y53" s="30" t="b">
        <f t="shared" ca="1" si="8"/>
        <v>0</v>
      </c>
    </row>
    <row r="54" spans="1:25" hidden="1">
      <c r="A54" s="28" t="s">
        <v>2837</v>
      </c>
      <c r="B54" s="28" t="s">
        <v>2838</v>
      </c>
      <c r="C54" s="28" t="s">
        <v>2839</v>
      </c>
      <c r="D54" s="28" t="s">
        <v>2842</v>
      </c>
      <c r="E54" s="29">
        <v>42108</v>
      </c>
      <c r="F54" s="28" t="s">
        <v>7141</v>
      </c>
      <c r="G54" s="30">
        <v>3956</v>
      </c>
      <c r="H54" s="28" t="s">
        <v>7142</v>
      </c>
      <c r="I54" s="31">
        <v>0</v>
      </c>
      <c r="J54" s="31">
        <v>3675</v>
      </c>
      <c r="K54" s="28" t="s">
        <v>2869</v>
      </c>
      <c r="L54" s="32">
        <f t="shared" si="0"/>
        <v>-3675</v>
      </c>
      <c r="M54" s="33">
        <f t="shared" si="1"/>
        <v>3675</v>
      </c>
      <c r="N54" s="34" t="b">
        <v>1</v>
      </c>
      <c r="O54" s="35">
        <f t="shared" si="2"/>
        <v>3675</v>
      </c>
      <c r="P54" s="36" t="str">
        <f t="shared" si="3"/>
        <v>I</v>
      </c>
      <c r="Q54" s="37" t="str">
        <f t="shared" si="4"/>
        <v>Bothy Community Studio</v>
      </c>
      <c r="R54" s="6" t="str">
        <f t="shared" si="5"/>
        <v>I - Bothy Community Studio</v>
      </c>
      <c r="S54" s="6" t="str">
        <f>IFERROR(INDEX('Vendor Over-ride'!$C:$C, MATCH($R:$R,'Vendor Over-ride'!$A:$A,0)),"")</f>
        <v>I - Bothy Community Studio</v>
      </c>
      <c r="U54" s="38" t="str">
        <f t="shared" si="9"/>
        <v>GIA</v>
      </c>
      <c r="V54" s="5" t="str">
        <f t="shared" si="10"/>
        <v>AWARD</v>
      </c>
      <c r="W54" s="5" t="b">
        <f t="shared" si="6"/>
        <v>0</v>
      </c>
      <c r="X54" s="40">
        <f t="shared" ca="1" si="7"/>
        <v>3675</v>
      </c>
      <c r="Y54" s="30" t="b">
        <f t="shared" ca="1" si="8"/>
        <v>0</v>
      </c>
    </row>
    <row r="55" spans="1:25" hidden="1">
      <c r="A55" s="28" t="s">
        <v>2837</v>
      </c>
      <c r="B55" s="28" t="s">
        <v>2838</v>
      </c>
      <c r="C55" s="28" t="s">
        <v>2839</v>
      </c>
      <c r="D55" s="28" t="s">
        <v>2842</v>
      </c>
      <c r="E55" s="29">
        <v>42108</v>
      </c>
      <c r="F55" s="28" t="s">
        <v>7143</v>
      </c>
      <c r="G55" s="30">
        <v>3956</v>
      </c>
      <c r="H55" s="28" t="s">
        <v>7144</v>
      </c>
      <c r="I55" s="31">
        <v>0</v>
      </c>
      <c r="J55" s="31">
        <v>18469</v>
      </c>
      <c r="K55" s="28" t="s">
        <v>3366</v>
      </c>
      <c r="L55" s="32">
        <f t="shared" si="0"/>
        <v>-18469</v>
      </c>
      <c r="M55" s="33">
        <f t="shared" si="1"/>
        <v>18469</v>
      </c>
      <c r="N55" s="34" t="b">
        <v>1</v>
      </c>
      <c r="O55" s="35">
        <f t="shared" si="2"/>
        <v>18469</v>
      </c>
      <c r="P55" s="36" t="str">
        <f t="shared" si="3"/>
        <v>I</v>
      </c>
      <c r="Q55" s="37" t="str">
        <f t="shared" si="4"/>
        <v>CP Productions</v>
      </c>
      <c r="R55" s="6" t="str">
        <f t="shared" si="5"/>
        <v>I - CP Productions</v>
      </c>
      <c r="S55" s="6" t="str">
        <f>IFERROR(INDEX('Vendor Over-ride'!$C:$C, MATCH($R:$R,'Vendor Over-ride'!$A:$A,0)),"")</f>
        <v>I - CP Productions</v>
      </c>
      <c r="U55" s="38" t="str">
        <f t="shared" si="9"/>
        <v>GIA</v>
      </c>
      <c r="V55" s="5" t="str">
        <f t="shared" si="10"/>
        <v>AWARD</v>
      </c>
      <c r="W55" s="5" t="b">
        <f t="shared" si="6"/>
        <v>0</v>
      </c>
      <c r="X55" s="40">
        <f t="shared" ca="1" si="7"/>
        <v>24846</v>
      </c>
      <c r="Y55" s="30" t="b">
        <f t="shared" ca="1" si="8"/>
        <v>0</v>
      </c>
    </row>
    <row r="56" spans="1:25" hidden="1">
      <c r="A56" s="28" t="s">
        <v>2837</v>
      </c>
      <c r="B56" s="28" t="s">
        <v>2838</v>
      </c>
      <c r="C56" s="28" t="s">
        <v>2839</v>
      </c>
      <c r="D56" s="28" t="s">
        <v>2842</v>
      </c>
      <c r="E56" s="29">
        <v>42108</v>
      </c>
      <c r="F56" s="28" t="s">
        <v>7145</v>
      </c>
      <c r="G56" s="30">
        <v>3956</v>
      </c>
      <c r="H56" s="28" t="s">
        <v>7146</v>
      </c>
      <c r="I56" s="31">
        <v>0</v>
      </c>
      <c r="J56" s="31">
        <v>700</v>
      </c>
      <c r="K56" s="28" t="s">
        <v>4332</v>
      </c>
      <c r="L56" s="32">
        <f t="shared" si="0"/>
        <v>-700</v>
      </c>
      <c r="M56" s="33">
        <f t="shared" si="1"/>
        <v>700</v>
      </c>
      <c r="N56" s="34" t="b">
        <v>1</v>
      </c>
      <c r="O56" s="35">
        <f t="shared" si="2"/>
        <v>700</v>
      </c>
      <c r="P56" s="36" t="str">
        <f t="shared" si="3"/>
        <v>I</v>
      </c>
      <c r="Q56" s="37" t="str">
        <f t="shared" si="4"/>
        <v>Craft Town Scotland Limited</v>
      </c>
      <c r="R56" s="6" t="str">
        <f t="shared" si="5"/>
        <v>I - Craft Town Scotland Limited</v>
      </c>
      <c r="S56" s="6" t="str">
        <f>IFERROR(INDEX('Vendor Over-ride'!$C:$C, MATCH($R:$R,'Vendor Over-ride'!$A:$A,0)),"")</f>
        <v>I - Craft Scotland</v>
      </c>
      <c r="U56" s="38" t="str">
        <f t="shared" si="9"/>
        <v>GIA</v>
      </c>
      <c r="V56" s="5" t="str">
        <f t="shared" si="10"/>
        <v>AWARD</v>
      </c>
      <c r="W56" s="5" t="b">
        <f t="shared" si="6"/>
        <v>0</v>
      </c>
      <c r="X56" s="40">
        <f t="shared" ca="1" si="7"/>
        <v>21700</v>
      </c>
      <c r="Y56" s="30" t="b">
        <f t="shared" ca="1" si="8"/>
        <v>0</v>
      </c>
    </row>
    <row r="57" spans="1:25">
      <c r="A57" s="28" t="s">
        <v>2837</v>
      </c>
      <c r="B57" s="28" t="s">
        <v>2838</v>
      </c>
      <c r="C57" s="28" t="s">
        <v>2839</v>
      </c>
      <c r="D57" s="28" t="s">
        <v>2842</v>
      </c>
      <c r="E57" s="29">
        <v>42108</v>
      </c>
      <c r="F57" s="28" t="s">
        <v>7147</v>
      </c>
      <c r="G57" s="30">
        <v>3956</v>
      </c>
      <c r="H57" s="28" t="s">
        <v>7148</v>
      </c>
      <c r="I57" s="31">
        <v>0</v>
      </c>
      <c r="J57" s="31">
        <v>1654</v>
      </c>
      <c r="K57" s="28" t="s">
        <v>7149</v>
      </c>
      <c r="L57" s="32">
        <f t="shared" si="0"/>
        <v>-1654</v>
      </c>
      <c r="M57" s="33">
        <f t="shared" si="1"/>
        <v>1654</v>
      </c>
      <c r="N57" s="34" t="b">
        <v>1</v>
      </c>
      <c r="O57" s="35">
        <f t="shared" si="2"/>
        <v>1654</v>
      </c>
      <c r="P57" s="36" t="str">
        <f t="shared" si="3"/>
        <v>I</v>
      </c>
      <c r="Q57" s="37" t="str">
        <f t="shared" si="4"/>
        <v>Cultural Enterprise Office</v>
      </c>
      <c r="R57" s="6" t="str">
        <f t="shared" si="5"/>
        <v>I - Cultural Enterprise Office</v>
      </c>
      <c r="S57" s="6" t="str">
        <f>IFERROR(INDEX('Vendor Over-ride'!$C:$C, MATCH($R:$R,'Vendor Over-ride'!$A:$A,0)),"")</f>
        <v>I - Cultural Enterprise Office</v>
      </c>
      <c r="U57" s="38" t="str">
        <f t="shared" si="9"/>
        <v>GIA</v>
      </c>
      <c r="V57" s="5" t="str">
        <f t="shared" si="10"/>
        <v>AWARD</v>
      </c>
      <c r="W57" s="5" t="b">
        <f t="shared" si="6"/>
        <v>0</v>
      </c>
      <c r="X57" s="40">
        <f t="shared" ca="1" si="7"/>
        <v>147204</v>
      </c>
      <c r="Y57" s="30" t="b">
        <f t="shared" ca="1" si="8"/>
        <v>1</v>
      </c>
    </row>
    <row r="58" spans="1:25" hidden="1">
      <c r="A58" s="28" t="s">
        <v>2837</v>
      </c>
      <c r="B58" s="28" t="s">
        <v>2838</v>
      </c>
      <c r="C58" s="28" t="s">
        <v>2839</v>
      </c>
      <c r="D58" s="28" t="s">
        <v>2842</v>
      </c>
      <c r="E58" s="29">
        <v>42108</v>
      </c>
      <c r="F58" s="28" t="s">
        <v>7150</v>
      </c>
      <c r="G58" s="30">
        <v>3956</v>
      </c>
      <c r="H58" s="28" t="s">
        <v>7151</v>
      </c>
      <c r="I58" s="31">
        <v>0</v>
      </c>
      <c r="J58" s="31">
        <v>50</v>
      </c>
      <c r="K58" s="28" t="s">
        <v>5087</v>
      </c>
      <c r="L58" s="32">
        <f t="shared" si="0"/>
        <v>-50</v>
      </c>
      <c r="M58" s="33">
        <f t="shared" si="1"/>
        <v>50</v>
      </c>
      <c r="N58" s="34" t="b">
        <v>1</v>
      </c>
      <c r="O58" s="35">
        <f t="shared" si="2"/>
        <v>50</v>
      </c>
      <c r="P58" s="36" t="str">
        <f t="shared" si="3"/>
        <v>I</v>
      </c>
      <c r="Q58" s="37" t="str">
        <f t="shared" si="4"/>
        <v>Danilo Cataldo</v>
      </c>
      <c r="R58" s="6" t="str">
        <f t="shared" si="5"/>
        <v>I - Danilo Cataldo</v>
      </c>
      <c r="S58" s="6" t="str">
        <f>IFERROR(INDEX('Vendor Over-ride'!$C:$C, MATCH($R:$R,'Vendor Over-ride'!$A:$A,0)),"")</f>
        <v>I - Danilo Cataldo</v>
      </c>
      <c r="U58" s="38" t="str">
        <f t="shared" si="9"/>
        <v>GIA</v>
      </c>
      <c r="V58" s="5" t="str">
        <f t="shared" si="10"/>
        <v>AWARD</v>
      </c>
      <c r="W58" s="5" t="b">
        <f t="shared" si="6"/>
        <v>0</v>
      </c>
      <c r="X58" s="40">
        <f t="shared" ca="1" si="7"/>
        <v>50</v>
      </c>
      <c r="Y58" s="30" t="b">
        <f t="shared" ca="1" si="8"/>
        <v>0</v>
      </c>
    </row>
    <row r="59" spans="1:25">
      <c r="A59" s="28" t="s">
        <v>2837</v>
      </c>
      <c r="B59" s="28" t="s">
        <v>2838</v>
      </c>
      <c r="C59" s="28" t="s">
        <v>2839</v>
      </c>
      <c r="D59" s="28" t="s">
        <v>2842</v>
      </c>
      <c r="E59" s="29">
        <v>42108</v>
      </c>
      <c r="F59" s="28" t="s">
        <v>7152</v>
      </c>
      <c r="G59" s="30">
        <v>3956</v>
      </c>
      <c r="H59" s="28" t="s">
        <v>7153</v>
      </c>
      <c r="I59" s="31">
        <v>0</v>
      </c>
      <c r="J59" s="31">
        <v>162012</v>
      </c>
      <c r="K59" s="28" t="s">
        <v>7154</v>
      </c>
      <c r="L59" s="32">
        <f t="shared" si="0"/>
        <v>-162012</v>
      </c>
      <c r="M59" s="33">
        <f t="shared" si="1"/>
        <v>162012</v>
      </c>
      <c r="N59" s="34" t="b">
        <v>1</v>
      </c>
      <c r="O59" s="35">
        <f t="shared" si="2"/>
        <v>162012</v>
      </c>
      <c r="P59" s="36" t="str">
        <f t="shared" si="3"/>
        <v>I</v>
      </c>
      <c r="Q59" s="37" t="str">
        <f t="shared" si="4"/>
        <v>East Dunbartonshire Council</v>
      </c>
      <c r="R59" s="6" t="str">
        <f t="shared" si="5"/>
        <v>I - East Dunbartonshire Council</v>
      </c>
      <c r="S59" s="6" t="str">
        <f>IFERROR(INDEX('Vendor Over-ride'!$C:$C, MATCH($R:$R,'Vendor Over-ride'!$A:$A,0)),"")</f>
        <v>I - East Dunbartonshire Council</v>
      </c>
      <c r="U59" s="38" t="str">
        <f t="shared" si="9"/>
        <v>GIA</v>
      </c>
      <c r="V59" s="5" t="str">
        <f t="shared" si="10"/>
        <v>AWARD</v>
      </c>
      <c r="W59" s="5" t="b">
        <f t="shared" si="6"/>
        <v>1</v>
      </c>
      <c r="X59" s="40">
        <f t="shared" ca="1" si="7"/>
        <v>342725</v>
      </c>
      <c r="Y59" s="30" t="b">
        <f t="shared" ca="1" si="8"/>
        <v>1</v>
      </c>
    </row>
    <row r="60" spans="1:25" hidden="1">
      <c r="A60" s="28" t="s">
        <v>2837</v>
      </c>
      <c r="B60" s="28" t="s">
        <v>2838</v>
      </c>
      <c r="C60" s="28" t="s">
        <v>2839</v>
      </c>
      <c r="D60" s="28" t="s">
        <v>2842</v>
      </c>
      <c r="E60" s="29">
        <v>42108</v>
      </c>
      <c r="F60" s="28" t="s">
        <v>7155</v>
      </c>
      <c r="G60" s="30">
        <v>3956</v>
      </c>
      <c r="H60" s="28" t="s">
        <v>7156</v>
      </c>
      <c r="I60" s="31">
        <v>0</v>
      </c>
      <c r="J60" s="31">
        <v>50</v>
      </c>
      <c r="K60" s="28" t="s">
        <v>5078</v>
      </c>
      <c r="L60" s="32">
        <f t="shared" si="0"/>
        <v>-50</v>
      </c>
      <c r="M60" s="33">
        <f t="shared" si="1"/>
        <v>50</v>
      </c>
      <c r="N60" s="34" t="b">
        <v>1</v>
      </c>
      <c r="O60" s="35">
        <f t="shared" si="2"/>
        <v>50</v>
      </c>
      <c r="P60" s="36" t="str">
        <f t="shared" si="3"/>
        <v>I</v>
      </c>
      <c r="Q60" s="37" t="str">
        <f t="shared" si="4"/>
        <v>Hazel Borthwick</v>
      </c>
      <c r="R60" s="6" t="str">
        <f t="shared" si="5"/>
        <v>I - Hazel Borthwick</v>
      </c>
      <c r="S60" s="6" t="str">
        <f>IFERROR(INDEX('Vendor Over-ride'!$C:$C, MATCH($R:$R,'Vendor Over-ride'!$A:$A,0)),"")</f>
        <v>I - Hazel Borthwick</v>
      </c>
      <c r="U60" s="38" t="str">
        <f t="shared" si="9"/>
        <v>GIA</v>
      </c>
      <c r="V60" s="5" t="str">
        <f t="shared" si="10"/>
        <v>AWARD</v>
      </c>
      <c r="W60" s="5" t="b">
        <f t="shared" si="6"/>
        <v>0</v>
      </c>
      <c r="X60" s="40">
        <f t="shared" ca="1" si="7"/>
        <v>50</v>
      </c>
      <c r="Y60" s="30" t="b">
        <f t="shared" ca="1" si="8"/>
        <v>0</v>
      </c>
    </row>
    <row r="61" spans="1:25">
      <c r="A61" s="28" t="s">
        <v>2837</v>
      </c>
      <c r="B61" s="28" t="s">
        <v>2838</v>
      </c>
      <c r="C61" s="28" t="s">
        <v>2839</v>
      </c>
      <c r="D61" s="28" t="s">
        <v>2842</v>
      </c>
      <c r="E61" s="29">
        <v>42108</v>
      </c>
      <c r="F61" s="28" t="s">
        <v>7157</v>
      </c>
      <c r="G61" s="30">
        <v>3956</v>
      </c>
      <c r="H61" s="28" t="s">
        <v>7158</v>
      </c>
      <c r="I61" s="31">
        <v>0</v>
      </c>
      <c r="J61" s="31">
        <v>54302</v>
      </c>
      <c r="K61" s="28" t="s">
        <v>2928</v>
      </c>
      <c r="L61" s="32">
        <f t="shared" si="0"/>
        <v>-54302</v>
      </c>
      <c r="M61" s="33">
        <f t="shared" si="1"/>
        <v>54302</v>
      </c>
      <c r="N61" s="34" t="b">
        <v>1</v>
      </c>
      <c r="O61" s="35">
        <f t="shared" si="2"/>
        <v>54302</v>
      </c>
      <c r="P61" s="36" t="str">
        <f t="shared" si="3"/>
        <v>I</v>
      </c>
      <c r="Q61" s="37" t="str">
        <f t="shared" si="4"/>
        <v>Highland Council</v>
      </c>
      <c r="R61" s="6" t="str">
        <f t="shared" si="5"/>
        <v>I - Highland Council</v>
      </c>
      <c r="S61" s="6" t="str">
        <f>IFERROR(INDEX('Vendor Over-ride'!$C:$C, MATCH($R:$R,'Vendor Over-ride'!$A:$A,0)),"")</f>
        <v>I - Highland Council</v>
      </c>
      <c r="U61" s="38" t="str">
        <f t="shared" si="9"/>
        <v>GIA</v>
      </c>
      <c r="V61" s="5" t="str">
        <f t="shared" si="10"/>
        <v>AWARD</v>
      </c>
      <c r="W61" s="5" t="b">
        <f t="shared" si="6"/>
        <v>1</v>
      </c>
      <c r="X61" s="40">
        <f t="shared" ca="1" si="7"/>
        <v>700706.22</v>
      </c>
      <c r="Y61" s="30" t="b">
        <f t="shared" ca="1" si="8"/>
        <v>1</v>
      </c>
    </row>
    <row r="62" spans="1:25" hidden="1">
      <c r="A62" s="28" t="s">
        <v>2837</v>
      </c>
      <c r="B62" s="28" t="s">
        <v>2838</v>
      </c>
      <c r="C62" s="28" t="s">
        <v>2839</v>
      </c>
      <c r="D62" s="28" t="s">
        <v>2842</v>
      </c>
      <c r="E62" s="29">
        <v>42108</v>
      </c>
      <c r="F62" s="28" t="s">
        <v>7159</v>
      </c>
      <c r="G62" s="30">
        <v>3956</v>
      </c>
      <c r="H62" s="28" t="s">
        <v>7160</v>
      </c>
      <c r="I62" s="31">
        <v>0</v>
      </c>
      <c r="J62" s="31">
        <v>7290</v>
      </c>
      <c r="K62" s="28" t="s">
        <v>4968</v>
      </c>
      <c r="L62" s="32">
        <f t="shared" si="0"/>
        <v>-7290</v>
      </c>
      <c r="M62" s="33">
        <f t="shared" si="1"/>
        <v>7290</v>
      </c>
      <c r="N62" s="34" t="b">
        <v>1</v>
      </c>
      <c r="O62" s="35">
        <f t="shared" si="2"/>
        <v>7290</v>
      </c>
      <c r="P62" s="36" t="str">
        <f t="shared" si="3"/>
        <v>I</v>
      </c>
      <c r="Q62" s="37" t="str">
        <f t="shared" si="4"/>
        <v>James Ross</v>
      </c>
      <c r="R62" s="6" t="str">
        <f t="shared" si="5"/>
        <v>I - James Ross</v>
      </c>
      <c r="S62" s="6" t="str">
        <f>IFERROR(INDEX('Vendor Over-ride'!$C:$C, MATCH($R:$R,'Vendor Over-ride'!$A:$A,0)),"")</f>
        <v>I - James Ross</v>
      </c>
      <c r="U62" s="38" t="str">
        <f t="shared" si="9"/>
        <v>GIA</v>
      </c>
      <c r="V62" s="5" t="str">
        <f t="shared" si="10"/>
        <v>AWARD</v>
      </c>
      <c r="W62" s="5" t="b">
        <f t="shared" si="6"/>
        <v>0</v>
      </c>
      <c r="X62" s="40">
        <f t="shared" ca="1" si="7"/>
        <v>9719</v>
      </c>
      <c r="Y62" s="30" t="b">
        <f t="shared" ca="1" si="8"/>
        <v>0</v>
      </c>
    </row>
    <row r="63" spans="1:25" hidden="1">
      <c r="A63" s="28" t="s">
        <v>2837</v>
      </c>
      <c r="B63" s="28" t="s">
        <v>2838</v>
      </c>
      <c r="C63" s="28" t="s">
        <v>2839</v>
      </c>
      <c r="D63" s="28" t="s">
        <v>2842</v>
      </c>
      <c r="E63" s="29">
        <v>42108</v>
      </c>
      <c r="F63" s="28" t="s">
        <v>7161</v>
      </c>
      <c r="G63" s="30">
        <v>3956</v>
      </c>
      <c r="H63" s="28" t="s">
        <v>7162</v>
      </c>
      <c r="I63" s="31">
        <v>0</v>
      </c>
      <c r="J63" s="31">
        <v>1024</v>
      </c>
      <c r="K63" s="28" t="s">
        <v>7163</v>
      </c>
      <c r="L63" s="32">
        <f t="shared" si="0"/>
        <v>-1024</v>
      </c>
      <c r="M63" s="33">
        <f t="shared" si="1"/>
        <v>1024</v>
      </c>
      <c r="N63" s="34" t="b">
        <v>1</v>
      </c>
      <c r="O63" s="35">
        <f t="shared" si="2"/>
        <v>1024</v>
      </c>
      <c r="P63" s="36" t="str">
        <f t="shared" si="3"/>
        <v>I</v>
      </c>
      <c r="Q63" s="37" t="str">
        <f t="shared" si="4"/>
        <v>Jennifer Paterson</v>
      </c>
      <c r="R63" s="6" t="str">
        <f t="shared" si="5"/>
        <v>I - Jennifer Paterson</v>
      </c>
      <c r="S63" s="6" t="str">
        <f>IFERROR(INDEX('Vendor Over-ride'!$C:$C, MATCH($R:$R,'Vendor Over-ride'!$A:$A,0)),"")</f>
        <v>I - Jennifer Paterson</v>
      </c>
      <c r="U63" s="38" t="str">
        <f t="shared" si="9"/>
        <v>GIA</v>
      </c>
      <c r="V63" s="5" t="str">
        <f t="shared" si="10"/>
        <v>AWARD</v>
      </c>
      <c r="W63" s="5" t="b">
        <f t="shared" si="6"/>
        <v>0</v>
      </c>
      <c r="X63" s="40">
        <f t="shared" ca="1" si="7"/>
        <v>1024</v>
      </c>
      <c r="Y63" s="30" t="b">
        <f t="shared" ca="1" si="8"/>
        <v>0</v>
      </c>
    </row>
    <row r="64" spans="1:25" hidden="1">
      <c r="A64" s="28" t="s">
        <v>2837</v>
      </c>
      <c r="B64" s="28" t="s">
        <v>2838</v>
      </c>
      <c r="C64" s="28" t="s">
        <v>2839</v>
      </c>
      <c r="D64" s="28" t="s">
        <v>2842</v>
      </c>
      <c r="E64" s="29">
        <v>42108</v>
      </c>
      <c r="F64" s="28" t="s">
        <v>7164</v>
      </c>
      <c r="G64" s="30">
        <v>3956</v>
      </c>
      <c r="H64" s="28" t="s">
        <v>7165</v>
      </c>
      <c r="I64" s="31">
        <v>0</v>
      </c>
      <c r="J64" s="31">
        <v>1250</v>
      </c>
      <c r="K64" s="28" t="s">
        <v>3375</v>
      </c>
      <c r="L64" s="32">
        <f t="shared" si="0"/>
        <v>-1250</v>
      </c>
      <c r="M64" s="33">
        <f t="shared" si="1"/>
        <v>1250</v>
      </c>
      <c r="N64" s="34" t="b">
        <v>1</v>
      </c>
      <c r="O64" s="35">
        <f t="shared" si="2"/>
        <v>1250</v>
      </c>
      <c r="P64" s="36" t="str">
        <f t="shared" si="3"/>
        <v>I</v>
      </c>
      <c r="Q64" s="37" t="str">
        <f t="shared" si="4"/>
        <v>Laura Yuile</v>
      </c>
      <c r="R64" s="6" t="str">
        <f t="shared" si="5"/>
        <v>I - Laura Yuile</v>
      </c>
      <c r="S64" s="6" t="str">
        <f>IFERROR(INDEX('Vendor Over-ride'!$C:$C, MATCH($R:$R,'Vendor Over-ride'!$A:$A,0)),"")</f>
        <v>I - Laura Yuile</v>
      </c>
      <c r="U64" s="38" t="str">
        <f t="shared" si="9"/>
        <v>GIA</v>
      </c>
      <c r="V64" s="5" t="str">
        <f t="shared" si="10"/>
        <v>AWARD</v>
      </c>
      <c r="W64" s="5" t="b">
        <f t="shared" si="6"/>
        <v>0</v>
      </c>
      <c r="X64" s="40">
        <f t="shared" ca="1" si="7"/>
        <v>1250</v>
      </c>
      <c r="Y64" s="30" t="b">
        <f t="shared" ca="1" si="8"/>
        <v>0</v>
      </c>
    </row>
    <row r="65" spans="1:25" hidden="1">
      <c r="A65" s="28" t="s">
        <v>2837</v>
      </c>
      <c r="B65" s="28" t="s">
        <v>2838</v>
      </c>
      <c r="C65" s="28" t="s">
        <v>2839</v>
      </c>
      <c r="D65" s="28" t="s">
        <v>2842</v>
      </c>
      <c r="E65" s="29">
        <v>42108</v>
      </c>
      <c r="F65" s="28" t="s">
        <v>7166</v>
      </c>
      <c r="G65" s="30">
        <v>3956</v>
      </c>
      <c r="H65" s="28" t="s">
        <v>7167</v>
      </c>
      <c r="I65" s="31">
        <v>0</v>
      </c>
      <c r="J65" s="31">
        <v>6113</v>
      </c>
      <c r="K65" s="28" t="s">
        <v>2872</v>
      </c>
      <c r="L65" s="32">
        <f t="shared" si="0"/>
        <v>-6113</v>
      </c>
      <c r="M65" s="33">
        <f t="shared" si="1"/>
        <v>6113</v>
      </c>
      <c r="N65" s="34" t="b">
        <v>1</v>
      </c>
      <c r="O65" s="35">
        <f t="shared" si="2"/>
        <v>6113</v>
      </c>
      <c r="P65" s="36" t="str">
        <f t="shared" si="3"/>
        <v>I</v>
      </c>
      <c r="Q65" s="37" t="str">
        <f t="shared" si="4"/>
        <v>Lung Ha's Theatre Company</v>
      </c>
      <c r="R65" s="6" t="str">
        <f t="shared" si="5"/>
        <v>I - Lung Ha's Theatre Company</v>
      </c>
      <c r="S65" s="6" t="str">
        <f>IFERROR(INDEX('Vendor Over-ride'!$C:$C, MATCH($R:$R,'Vendor Over-ride'!$A:$A,0)),"")</f>
        <v>I - Lung Ha's Theatre Company</v>
      </c>
      <c r="U65" s="38" t="str">
        <f t="shared" si="9"/>
        <v>GIA</v>
      </c>
      <c r="V65" s="5" t="str">
        <f t="shared" si="10"/>
        <v>AWARD</v>
      </c>
      <c r="W65" s="5" t="b">
        <f t="shared" si="6"/>
        <v>0</v>
      </c>
      <c r="X65" s="40">
        <f t="shared" ca="1" si="7"/>
        <v>8150</v>
      </c>
      <c r="Y65" s="30" t="b">
        <f t="shared" ca="1" si="8"/>
        <v>0</v>
      </c>
    </row>
    <row r="66" spans="1:25" hidden="1">
      <c r="A66" s="28" t="s">
        <v>2837</v>
      </c>
      <c r="B66" s="28" t="s">
        <v>2838</v>
      </c>
      <c r="C66" s="28" t="s">
        <v>2839</v>
      </c>
      <c r="D66" s="28" t="s">
        <v>2842</v>
      </c>
      <c r="E66" s="29">
        <v>42108</v>
      </c>
      <c r="F66" s="28" t="s">
        <v>7168</v>
      </c>
      <c r="G66" s="30">
        <v>3956</v>
      </c>
      <c r="H66" s="28" t="s">
        <v>7169</v>
      </c>
      <c r="I66" s="31">
        <v>0</v>
      </c>
      <c r="J66" s="31">
        <v>2981</v>
      </c>
      <c r="K66" s="28" t="s">
        <v>7170</v>
      </c>
      <c r="L66" s="32">
        <f t="shared" ref="L66:L129" si="11">I:I-J:J</f>
        <v>-2981</v>
      </c>
      <c r="M66" s="33">
        <f t="shared" ref="M66:M129" si="12">ABS($L:$L)</f>
        <v>2981</v>
      </c>
      <c r="N66" s="34" t="b">
        <v>1</v>
      </c>
      <c r="O66" s="35">
        <f t="shared" ref="O66:O129" si="13">$M:$M*$N:$N</f>
        <v>2981</v>
      </c>
      <c r="P66" s="36" t="str">
        <f t="shared" ref="P66:P129" si="14">LEFT(TRIM($K:$K),1)</f>
        <v>I</v>
      </c>
      <c r="Q66" s="37" t="str">
        <f t="shared" ref="Q66:Q129" si="15">RIGHT(TRIM($K:$K),LEN(TRIM($K:$K))-FIND("-",TRIM($K:$K)))</f>
        <v>PoorBoy Ltd</v>
      </c>
      <c r="R66" s="6" t="str">
        <f t="shared" ref="R66:R129" si="16">CONCATENATE($P:$P, " - ",$Q:$Q)</f>
        <v>I - PoorBoy Ltd</v>
      </c>
      <c r="S66" s="6" t="str">
        <f>IFERROR(INDEX('Vendor Over-ride'!$C:$C, MATCH($R:$R,'Vendor Over-ride'!$A:$A,0)),"")</f>
        <v>I - Poorboy Ltd</v>
      </c>
      <c r="U66" s="38" t="str">
        <f t="shared" si="9"/>
        <v>GIA</v>
      </c>
      <c r="V66" s="5" t="str">
        <f t="shared" si="10"/>
        <v>AWARD</v>
      </c>
      <c r="W66" s="5" t="b">
        <f t="shared" ref="W66:W129" si="17">ROUND($O:$O,2)&gt;=25000</f>
        <v>0</v>
      </c>
      <c r="X66" s="40">
        <f t="shared" ref="X66:X129" ca="1" si="18">SUMPRODUCT((Payee=$S66) * (Payment_Value))</f>
        <v>3975</v>
      </c>
      <c r="Y66" s="30" t="b">
        <f t="shared" ref="Y66:Y129" ca="1" si="19">$X:$X&gt;=25000</f>
        <v>0</v>
      </c>
    </row>
    <row r="67" spans="1:25">
      <c r="A67" s="28" t="s">
        <v>2837</v>
      </c>
      <c r="B67" s="28" t="s">
        <v>2838</v>
      </c>
      <c r="C67" s="28" t="s">
        <v>2839</v>
      </c>
      <c r="D67" s="28" t="s">
        <v>2842</v>
      </c>
      <c r="E67" s="29">
        <v>42108</v>
      </c>
      <c r="F67" s="28" t="s">
        <v>7171</v>
      </c>
      <c r="G67" s="30">
        <v>3956</v>
      </c>
      <c r="H67" s="28" t="s">
        <v>7172</v>
      </c>
      <c r="I67" s="31">
        <v>0</v>
      </c>
      <c r="J67" s="31">
        <v>18750</v>
      </c>
      <c r="K67" s="28" t="s">
        <v>5674</v>
      </c>
      <c r="L67" s="32">
        <f t="shared" si="11"/>
        <v>-18750</v>
      </c>
      <c r="M67" s="33">
        <f t="shared" si="12"/>
        <v>18750</v>
      </c>
      <c r="N67" s="34" t="b">
        <v>1</v>
      </c>
      <c r="O67" s="35">
        <f t="shared" si="13"/>
        <v>18750</v>
      </c>
      <c r="P67" s="36" t="str">
        <f t="shared" si="14"/>
        <v>I</v>
      </c>
      <c r="Q67" s="37" t="str">
        <f t="shared" si="15"/>
        <v>Ramesh Meyyappan Productions</v>
      </c>
      <c r="R67" s="6" t="str">
        <f t="shared" si="16"/>
        <v>I - Ramesh Meyyappan Productions</v>
      </c>
      <c r="S67" s="6" t="str">
        <f>IFERROR(INDEX('Vendor Over-ride'!$C:$C, MATCH($R:$R,'Vendor Over-ride'!$A:$A,0)),"")</f>
        <v>I - Ramesh Meyyappan Productions</v>
      </c>
      <c r="U67" s="38" t="str">
        <f t="shared" ref="U67:U130" si="20">"GIA"</f>
        <v>GIA</v>
      </c>
      <c r="V67" s="5" t="str">
        <f t="shared" ref="V67:V130" si="21">UPPER(IF($P:$P="E","Employee",IF(OR($P:$P="I",$P:$P="G"),"Award",IF(OR($P:$P="D",$P:$P="T"),"Trade",""))))</f>
        <v>AWARD</v>
      </c>
      <c r="W67" s="5" t="b">
        <f t="shared" si="17"/>
        <v>0</v>
      </c>
      <c r="X67" s="40">
        <f t="shared" ca="1" si="18"/>
        <v>32442.99</v>
      </c>
      <c r="Y67" s="30" t="b">
        <f t="shared" ca="1" si="19"/>
        <v>1</v>
      </c>
    </row>
    <row r="68" spans="1:25" hidden="1">
      <c r="A68" s="28" t="s">
        <v>2837</v>
      </c>
      <c r="B68" s="28" t="s">
        <v>2838</v>
      </c>
      <c r="C68" s="28" t="s">
        <v>2839</v>
      </c>
      <c r="D68" s="28" t="s">
        <v>2842</v>
      </c>
      <c r="E68" s="29">
        <v>42108</v>
      </c>
      <c r="F68" s="28" t="s">
        <v>7173</v>
      </c>
      <c r="G68" s="30">
        <v>3956</v>
      </c>
      <c r="H68" s="28" t="s">
        <v>7174</v>
      </c>
      <c r="I68" s="31">
        <v>0</v>
      </c>
      <c r="J68" s="31">
        <v>2584</v>
      </c>
      <c r="K68" s="28" t="s">
        <v>4838</v>
      </c>
      <c r="L68" s="32">
        <f t="shared" si="11"/>
        <v>-2584</v>
      </c>
      <c r="M68" s="33">
        <f t="shared" si="12"/>
        <v>2584</v>
      </c>
      <c r="N68" s="34" t="b">
        <v>1</v>
      </c>
      <c r="O68" s="35">
        <f t="shared" si="13"/>
        <v>2584</v>
      </c>
      <c r="P68" s="36" t="str">
        <f t="shared" si="14"/>
        <v>I</v>
      </c>
      <c r="Q68" s="37" t="str">
        <f t="shared" si="15"/>
        <v>Reeltime Music</v>
      </c>
      <c r="R68" s="6" t="str">
        <f t="shared" si="16"/>
        <v>I - Reeltime Music</v>
      </c>
      <c r="S68" s="6" t="str">
        <f>IFERROR(INDEX('Vendor Over-ride'!$C:$C, MATCH($R:$R,'Vendor Over-ride'!$A:$A,0)),"")</f>
        <v>I - Reeltime Music</v>
      </c>
      <c r="U68" s="38" t="str">
        <f t="shared" si="20"/>
        <v>GIA</v>
      </c>
      <c r="V68" s="5" t="str">
        <f t="shared" si="21"/>
        <v>AWARD</v>
      </c>
      <c r="W68" s="5" t="b">
        <f t="shared" si="17"/>
        <v>0</v>
      </c>
      <c r="X68" s="40">
        <f t="shared" ca="1" si="18"/>
        <v>15799</v>
      </c>
      <c r="Y68" s="30" t="b">
        <f t="shared" ca="1" si="19"/>
        <v>0</v>
      </c>
    </row>
    <row r="69" spans="1:25" hidden="1">
      <c r="A69" s="28" t="s">
        <v>2837</v>
      </c>
      <c r="B69" s="28" t="s">
        <v>2838</v>
      </c>
      <c r="C69" s="28" t="s">
        <v>2839</v>
      </c>
      <c r="D69" s="28" t="s">
        <v>2842</v>
      </c>
      <c r="E69" s="29">
        <v>42108</v>
      </c>
      <c r="F69" s="28" t="s">
        <v>7175</v>
      </c>
      <c r="G69" s="30">
        <v>3956</v>
      </c>
      <c r="H69" s="28" t="s">
        <v>7176</v>
      </c>
      <c r="I69" s="31">
        <v>0</v>
      </c>
      <c r="J69" s="31">
        <v>50</v>
      </c>
      <c r="K69" s="28" t="s">
        <v>5079</v>
      </c>
      <c r="L69" s="32">
        <f t="shared" si="11"/>
        <v>-50</v>
      </c>
      <c r="M69" s="33">
        <f t="shared" si="12"/>
        <v>50</v>
      </c>
      <c r="N69" s="34" t="b">
        <v>1</v>
      </c>
      <c r="O69" s="35">
        <f t="shared" si="13"/>
        <v>50</v>
      </c>
      <c r="P69" s="36" t="str">
        <f t="shared" si="14"/>
        <v>I</v>
      </c>
      <c r="Q69" s="37" t="str">
        <f t="shared" si="15"/>
        <v>Sarah Hector</v>
      </c>
      <c r="R69" s="6" t="str">
        <f t="shared" si="16"/>
        <v>I - Sarah Hector</v>
      </c>
      <c r="S69" s="6" t="str">
        <f>IFERROR(INDEX('Vendor Over-ride'!$C:$C, MATCH($R:$R,'Vendor Over-ride'!$A:$A,0)),"")</f>
        <v>I - Sarah Hector</v>
      </c>
      <c r="U69" s="38" t="str">
        <f t="shared" si="20"/>
        <v>GIA</v>
      </c>
      <c r="V69" s="5" t="str">
        <f t="shared" si="21"/>
        <v>AWARD</v>
      </c>
      <c r="W69" s="5" t="b">
        <f t="shared" si="17"/>
        <v>0</v>
      </c>
      <c r="X69" s="40">
        <f t="shared" ca="1" si="18"/>
        <v>50</v>
      </c>
      <c r="Y69" s="30" t="b">
        <f t="shared" ca="1" si="19"/>
        <v>0</v>
      </c>
    </row>
    <row r="70" spans="1:25" hidden="1">
      <c r="A70" s="28" t="s">
        <v>2837</v>
      </c>
      <c r="B70" s="28" t="s">
        <v>2838</v>
      </c>
      <c r="C70" s="28" t="s">
        <v>2839</v>
      </c>
      <c r="D70" s="28" t="s">
        <v>2842</v>
      </c>
      <c r="E70" s="29">
        <v>42108</v>
      </c>
      <c r="F70" s="28" t="s">
        <v>7177</v>
      </c>
      <c r="G70" s="30">
        <v>3956</v>
      </c>
      <c r="H70" s="28" t="s">
        <v>7178</v>
      </c>
      <c r="I70" s="31">
        <v>0</v>
      </c>
      <c r="J70" s="31">
        <v>12750</v>
      </c>
      <c r="K70" s="28" t="s">
        <v>3060</v>
      </c>
      <c r="L70" s="32">
        <f t="shared" si="11"/>
        <v>-12750</v>
      </c>
      <c r="M70" s="33">
        <f t="shared" si="12"/>
        <v>12750</v>
      </c>
      <c r="N70" s="34" t="b">
        <v>1</v>
      </c>
      <c r="O70" s="35">
        <f t="shared" si="13"/>
        <v>12750</v>
      </c>
      <c r="P70" s="36" t="str">
        <f t="shared" si="14"/>
        <v>I</v>
      </c>
      <c r="Q70" s="37" t="str">
        <f t="shared" si="15"/>
        <v>Sound Festival</v>
      </c>
      <c r="R70" s="6" t="str">
        <f t="shared" si="16"/>
        <v>I - Sound Festival</v>
      </c>
      <c r="S70" s="6" t="str">
        <f>IFERROR(INDEX('Vendor Over-ride'!$C:$C, MATCH($R:$R,'Vendor Over-ride'!$A:$A,0)),"")</f>
        <v>I - Sound Festival</v>
      </c>
      <c r="U70" s="38" t="str">
        <f t="shared" si="20"/>
        <v>GIA</v>
      </c>
      <c r="V70" s="5" t="str">
        <f t="shared" si="21"/>
        <v>AWARD</v>
      </c>
      <c r="W70" s="5" t="b">
        <f t="shared" si="17"/>
        <v>0</v>
      </c>
      <c r="X70" s="40">
        <f t="shared" ca="1" si="18"/>
        <v>17000</v>
      </c>
      <c r="Y70" s="30" t="b">
        <f t="shared" ca="1" si="19"/>
        <v>0</v>
      </c>
    </row>
    <row r="71" spans="1:25">
      <c r="A71" s="28" t="s">
        <v>2837</v>
      </c>
      <c r="B71" s="28" t="s">
        <v>2838</v>
      </c>
      <c r="C71" s="28" t="s">
        <v>2839</v>
      </c>
      <c r="D71" s="28" t="s">
        <v>2842</v>
      </c>
      <c r="E71" s="29">
        <v>42108</v>
      </c>
      <c r="F71" s="28" t="s">
        <v>7179</v>
      </c>
      <c r="G71" s="30">
        <v>3956</v>
      </c>
      <c r="H71" s="28" t="s">
        <v>7180</v>
      </c>
      <c r="I71" s="31">
        <v>0</v>
      </c>
      <c r="J71" s="31">
        <v>100000</v>
      </c>
      <c r="K71" s="28" t="s">
        <v>7181</v>
      </c>
      <c r="L71" s="32">
        <f t="shared" si="11"/>
        <v>-100000</v>
      </c>
      <c r="M71" s="33">
        <f t="shared" si="12"/>
        <v>100000</v>
      </c>
      <c r="N71" s="34" t="b">
        <v>1</v>
      </c>
      <c r="O71" s="35">
        <f t="shared" si="13"/>
        <v>100000</v>
      </c>
      <c r="P71" s="36" t="str">
        <f t="shared" si="14"/>
        <v>I</v>
      </c>
      <c r="Q71" s="37" t="str">
        <f t="shared" si="15"/>
        <v>The Space</v>
      </c>
      <c r="R71" s="6" t="str">
        <f t="shared" si="16"/>
        <v>I - The Space</v>
      </c>
      <c r="S71" s="6" t="str">
        <f>IFERROR(INDEX('Vendor Over-ride'!$C:$C, MATCH($R:$R,'Vendor Over-ride'!$A:$A,0)),"")</f>
        <v>I - The Space</v>
      </c>
      <c r="U71" s="38" t="str">
        <f t="shared" si="20"/>
        <v>GIA</v>
      </c>
      <c r="V71" s="5" t="str">
        <f t="shared" si="21"/>
        <v>AWARD</v>
      </c>
      <c r="W71" s="5" t="b">
        <f t="shared" si="17"/>
        <v>1</v>
      </c>
      <c r="X71" s="40">
        <f t="shared" ca="1" si="18"/>
        <v>100000</v>
      </c>
      <c r="Y71" s="30" t="b">
        <f t="shared" ca="1" si="19"/>
        <v>1</v>
      </c>
    </row>
    <row r="72" spans="1:25">
      <c r="A72" s="28" t="s">
        <v>2837</v>
      </c>
      <c r="B72" s="28" t="s">
        <v>2838</v>
      </c>
      <c r="C72" s="28" t="s">
        <v>2839</v>
      </c>
      <c r="D72" s="28" t="s">
        <v>2842</v>
      </c>
      <c r="E72" s="29">
        <v>42108</v>
      </c>
      <c r="F72" s="28" t="s">
        <v>7182</v>
      </c>
      <c r="G72" s="30">
        <v>3956</v>
      </c>
      <c r="H72" s="28" t="s">
        <v>7183</v>
      </c>
      <c r="I72" s="31">
        <v>0</v>
      </c>
      <c r="J72" s="31">
        <v>25000</v>
      </c>
      <c r="K72" s="28" t="s">
        <v>2920</v>
      </c>
      <c r="L72" s="32">
        <f t="shared" si="11"/>
        <v>-25000</v>
      </c>
      <c r="M72" s="33">
        <f t="shared" si="12"/>
        <v>25000</v>
      </c>
      <c r="N72" s="34" t="b">
        <v>1</v>
      </c>
      <c r="O72" s="35">
        <f t="shared" si="13"/>
        <v>25000</v>
      </c>
      <c r="P72" s="36" t="str">
        <f t="shared" si="14"/>
        <v>I</v>
      </c>
      <c r="Q72" s="37" t="str">
        <f t="shared" si="15"/>
        <v>The National Piping Centre</v>
      </c>
      <c r="R72" s="6" t="str">
        <f t="shared" si="16"/>
        <v>I - The National Piping Centre</v>
      </c>
      <c r="S72" s="6" t="str">
        <f>IFERROR(INDEX('Vendor Over-ride'!$C:$C, MATCH($R:$R,'Vendor Over-ride'!$A:$A,0)),"")</f>
        <v>I - National Piping Centre, The</v>
      </c>
      <c r="U72" s="38" t="str">
        <f t="shared" si="20"/>
        <v>GIA</v>
      </c>
      <c r="V72" s="5" t="str">
        <f t="shared" si="21"/>
        <v>AWARD</v>
      </c>
      <c r="W72" s="5" t="b">
        <f t="shared" si="17"/>
        <v>1</v>
      </c>
      <c r="X72" s="40">
        <f t="shared" ca="1" si="18"/>
        <v>55000</v>
      </c>
      <c r="Y72" s="30" t="b">
        <f t="shared" ca="1" si="19"/>
        <v>1</v>
      </c>
    </row>
    <row r="73" spans="1:25" hidden="1">
      <c r="A73" s="28" t="s">
        <v>2837</v>
      </c>
      <c r="B73" s="28" t="s">
        <v>2838</v>
      </c>
      <c r="C73" s="28" t="s">
        <v>2839</v>
      </c>
      <c r="D73" s="28" t="s">
        <v>2842</v>
      </c>
      <c r="E73" s="29">
        <v>42108</v>
      </c>
      <c r="F73" s="28" t="s">
        <v>7184</v>
      </c>
      <c r="G73" s="30">
        <v>3956</v>
      </c>
      <c r="H73" s="28" t="s">
        <v>7185</v>
      </c>
      <c r="I73" s="31">
        <v>0</v>
      </c>
      <c r="J73" s="31">
        <v>1838</v>
      </c>
      <c r="K73" s="28" t="s">
        <v>2975</v>
      </c>
      <c r="L73" s="32">
        <f t="shared" si="11"/>
        <v>-1838</v>
      </c>
      <c r="M73" s="33">
        <f t="shared" si="12"/>
        <v>1838</v>
      </c>
      <c r="N73" s="34" t="b">
        <v>1</v>
      </c>
      <c r="O73" s="35">
        <f t="shared" si="13"/>
        <v>1838</v>
      </c>
      <c r="P73" s="36" t="str">
        <f t="shared" si="14"/>
        <v>I</v>
      </c>
      <c r="Q73" s="37" t="str">
        <f t="shared" si="15"/>
        <v>Tortoise in a Nutshell</v>
      </c>
      <c r="R73" s="6" t="str">
        <f t="shared" si="16"/>
        <v>I - Tortoise in a Nutshell</v>
      </c>
      <c r="S73" s="6" t="str">
        <f>IFERROR(INDEX('Vendor Over-ride'!$C:$C, MATCH($R:$R,'Vendor Over-ride'!$A:$A,0)),"")</f>
        <v>I - Tortoise in a Nutshell</v>
      </c>
      <c r="U73" s="38" t="str">
        <f t="shared" si="20"/>
        <v>GIA</v>
      </c>
      <c r="V73" s="5" t="str">
        <f t="shared" si="21"/>
        <v>AWARD</v>
      </c>
      <c r="W73" s="5" t="b">
        <f t="shared" si="17"/>
        <v>0</v>
      </c>
      <c r="X73" s="40">
        <f t="shared" ca="1" si="18"/>
        <v>4250</v>
      </c>
      <c r="Y73" s="30" t="b">
        <f t="shared" ca="1" si="19"/>
        <v>0</v>
      </c>
    </row>
    <row r="74" spans="1:25" hidden="1">
      <c r="A74" s="28" t="s">
        <v>2837</v>
      </c>
      <c r="B74" s="28" t="s">
        <v>2838</v>
      </c>
      <c r="C74" s="28" t="s">
        <v>2839</v>
      </c>
      <c r="D74" s="28" t="s">
        <v>2842</v>
      </c>
      <c r="E74" s="29">
        <v>42108</v>
      </c>
      <c r="F74" s="28" t="s">
        <v>7186</v>
      </c>
      <c r="G74" s="30">
        <v>3956</v>
      </c>
      <c r="H74" s="28" t="s">
        <v>7187</v>
      </c>
      <c r="I74" s="31">
        <v>0</v>
      </c>
      <c r="J74" s="31">
        <v>50</v>
      </c>
      <c r="K74" s="28" t="s">
        <v>5088</v>
      </c>
      <c r="L74" s="32">
        <f t="shared" si="11"/>
        <v>-50</v>
      </c>
      <c r="M74" s="33">
        <f t="shared" si="12"/>
        <v>50</v>
      </c>
      <c r="N74" s="34" t="b">
        <v>1</v>
      </c>
      <c r="O74" s="35">
        <f t="shared" si="13"/>
        <v>50</v>
      </c>
      <c r="P74" s="36" t="str">
        <f t="shared" si="14"/>
        <v>I</v>
      </c>
      <c r="Q74" s="37" t="str">
        <f t="shared" si="15"/>
        <v>William Lancashire</v>
      </c>
      <c r="R74" s="6" t="str">
        <f t="shared" si="16"/>
        <v>I - William Lancashire</v>
      </c>
      <c r="S74" s="6" t="str">
        <f>IFERROR(INDEX('Vendor Over-ride'!$C:$C, MATCH($R:$R,'Vendor Over-ride'!$A:$A,0)),"")</f>
        <v>I - William Lancashire</v>
      </c>
      <c r="U74" s="38" t="str">
        <f t="shared" si="20"/>
        <v>GIA</v>
      </c>
      <c r="V74" s="5" t="str">
        <f t="shared" si="21"/>
        <v>AWARD</v>
      </c>
      <c r="W74" s="5" t="b">
        <f t="shared" si="17"/>
        <v>0</v>
      </c>
      <c r="X74" s="40">
        <f t="shared" ca="1" si="18"/>
        <v>50</v>
      </c>
      <c r="Y74" s="30" t="b">
        <f t="shared" ca="1" si="19"/>
        <v>0</v>
      </c>
    </row>
    <row r="75" spans="1:25">
      <c r="A75" s="28" t="s">
        <v>2837</v>
      </c>
      <c r="B75" s="28" t="s">
        <v>2838</v>
      </c>
      <c r="C75" s="28" t="s">
        <v>2839</v>
      </c>
      <c r="D75" s="28" t="s">
        <v>2842</v>
      </c>
      <c r="E75" s="29">
        <v>42108</v>
      </c>
      <c r="F75" s="28" t="s">
        <v>7188</v>
      </c>
      <c r="G75" s="30">
        <v>3956</v>
      </c>
      <c r="H75" s="28" t="s">
        <v>7189</v>
      </c>
      <c r="I75" s="31">
        <v>0</v>
      </c>
      <c r="J75" s="31">
        <v>14520</v>
      </c>
      <c r="K75" s="28" t="s">
        <v>4954</v>
      </c>
      <c r="L75" s="32">
        <f t="shared" si="11"/>
        <v>-14520</v>
      </c>
      <c r="M75" s="33">
        <f t="shared" si="12"/>
        <v>14520</v>
      </c>
      <c r="N75" s="34" t="b">
        <v>1</v>
      </c>
      <c r="O75" s="35">
        <f t="shared" si="13"/>
        <v>14520</v>
      </c>
      <c r="P75" s="36" t="str">
        <f t="shared" si="14"/>
        <v>I</v>
      </c>
      <c r="Q75" s="37" t="str">
        <f t="shared" si="15"/>
        <v>Young Scot</v>
      </c>
      <c r="R75" s="6" t="str">
        <f t="shared" si="16"/>
        <v>I - Young Scot</v>
      </c>
      <c r="S75" s="6" t="str">
        <f>IFERROR(INDEX('Vendor Over-ride'!$C:$C, MATCH($R:$R,'Vendor Over-ride'!$A:$A,0)),"")</f>
        <v>I - Young Scot</v>
      </c>
      <c r="U75" s="38" t="str">
        <f t="shared" si="20"/>
        <v>GIA</v>
      </c>
      <c r="V75" s="5" t="str">
        <f t="shared" si="21"/>
        <v>AWARD</v>
      </c>
      <c r="W75" s="5" t="b">
        <f t="shared" si="17"/>
        <v>0</v>
      </c>
      <c r="X75" s="40">
        <f t="shared" ca="1" si="18"/>
        <v>98565</v>
      </c>
      <c r="Y75" s="30" t="b">
        <f t="shared" ca="1" si="19"/>
        <v>1</v>
      </c>
    </row>
    <row r="76" spans="1:25" hidden="1">
      <c r="A76" s="28" t="s">
        <v>2837</v>
      </c>
      <c r="B76" s="28" t="s">
        <v>2838</v>
      </c>
      <c r="C76" s="28" t="s">
        <v>2839</v>
      </c>
      <c r="D76" s="28" t="s">
        <v>2842</v>
      </c>
      <c r="E76" s="29">
        <v>42108</v>
      </c>
      <c r="F76" s="28" t="s">
        <v>7190</v>
      </c>
      <c r="G76" s="30">
        <v>3956</v>
      </c>
      <c r="H76" s="28" t="s">
        <v>7191</v>
      </c>
      <c r="I76" s="31">
        <v>0</v>
      </c>
      <c r="J76" s="31">
        <v>56.75</v>
      </c>
      <c r="K76" s="28" t="s">
        <v>2846</v>
      </c>
      <c r="L76" s="32">
        <f t="shared" si="11"/>
        <v>-56.75</v>
      </c>
      <c r="M76" s="33">
        <f t="shared" si="12"/>
        <v>56.75</v>
      </c>
      <c r="N76" s="34" t="b">
        <v>1</v>
      </c>
      <c r="O76" s="35">
        <f t="shared" si="13"/>
        <v>56.75</v>
      </c>
      <c r="P76" s="36" t="str">
        <f t="shared" si="14"/>
        <v>T</v>
      </c>
      <c r="Q76" s="37" t="str">
        <f t="shared" si="15"/>
        <v>Arnold Clark Finance Ltd</v>
      </c>
      <c r="R76" s="6" t="str">
        <f t="shared" si="16"/>
        <v>T - Arnold Clark Finance Ltd</v>
      </c>
      <c r="S76" s="6" t="str">
        <f>IFERROR(INDEX('Vendor Over-ride'!$C:$C, MATCH($R:$R,'Vendor Over-ride'!$A:$A,0)),"")</f>
        <v>T - Arnold Clark Finance Ltd</v>
      </c>
      <c r="U76" s="38" t="str">
        <f t="shared" si="20"/>
        <v>GIA</v>
      </c>
      <c r="V76" s="5" t="str">
        <f t="shared" si="21"/>
        <v>TRADE</v>
      </c>
      <c r="W76" s="5" t="b">
        <f t="shared" si="17"/>
        <v>0</v>
      </c>
      <c r="X76" s="40">
        <f t="shared" ca="1" si="18"/>
        <v>4424.46</v>
      </c>
      <c r="Y76" s="30" t="b">
        <f t="shared" ca="1" si="19"/>
        <v>0</v>
      </c>
    </row>
    <row r="77" spans="1:25" hidden="1">
      <c r="A77" s="28" t="s">
        <v>2837</v>
      </c>
      <c r="B77" s="28" t="s">
        <v>2838</v>
      </c>
      <c r="C77" s="28" t="s">
        <v>2839</v>
      </c>
      <c r="D77" s="28" t="s">
        <v>2842</v>
      </c>
      <c r="E77" s="29">
        <v>42108</v>
      </c>
      <c r="F77" s="28" t="s">
        <v>7192</v>
      </c>
      <c r="G77" s="30">
        <v>3956</v>
      </c>
      <c r="H77" s="28" t="s">
        <v>7193</v>
      </c>
      <c r="I77" s="31">
        <v>0</v>
      </c>
      <c r="J77" s="31">
        <v>150</v>
      </c>
      <c r="K77" s="28" t="s">
        <v>4982</v>
      </c>
      <c r="L77" s="32">
        <f t="shared" si="11"/>
        <v>-150</v>
      </c>
      <c r="M77" s="33">
        <f t="shared" si="12"/>
        <v>150</v>
      </c>
      <c r="N77" s="34" t="b">
        <v>1</v>
      </c>
      <c r="O77" s="35">
        <f t="shared" si="13"/>
        <v>150</v>
      </c>
      <c r="P77" s="36" t="str">
        <f t="shared" si="14"/>
        <v>T</v>
      </c>
      <c r="Q77" s="37" t="str">
        <f t="shared" si="15"/>
        <v>Association of British Orchestras</v>
      </c>
      <c r="R77" s="6" t="str">
        <f t="shared" si="16"/>
        <v>T - Association of British Orchestras</v>
      </c>
      <c r="S77" s="6" t="str">
        <f>IFERROR(INDEX('Vendor Over-ride'!$C:$C, MATCH($R:$R,'Vendor Over-ride'!$A:$A,0)),"")</f>
        <v>T - Association of British Orchestras</v>
      </c>
      <c r="U77" s="38" t="str">
        <f t="shared" si="20"/>
        <v>GIA</v>
      </c>
      <c r="V77" s="5" t="str">
        <f t="shared" si="21"/>
        <v>TRADE</v>
      </c>
      <c r="W77" s="5" t="b">
        <f t="shared" si="17"/>
        <v>0</v>
      </c>
      <c r="X77" s="40">
        <f t="shared" ca="1" si="18"/>
        <v>210</v>
      </c>
      <c r="Y77" s="30" t="b">
        <f t="shared" ca="1" si="19"/>
        <v>0</v>
      </c>
    </row>
    <row r="78" spans="1:25" hidden="1">
      <c r="A78" s="28" t="s">
        <v>2837</v>
      </c>
      <c r="B78" s="28" t="s">
        <v>2838</v>
      </c>
      <c r="C78" s="28" t="s">
        <v>2839</v>
      </c>
      <c r="D78" s="28" t="s">
        <v>2842</v>
      </c>
      <c r="E78" s="29">
        <v>42108</v>
      </c>
      <c r="F78" s="28" t="s">
        <v>7194</v>
      </c>
      <c r="G78" s="30">
        <v>3956</v>
      </c>
      <c r="H78" s="28" t="s">
        <v>7195</v>
      </c>
      <c r="I78" s="31">
        <v>0</v>
      </c>
      <c r="J78" s="31">
        <v>59.56</v>
      </c>
      <c r="K78" s="28" t="s">
        <v>3803</v>
      </c>
      <c r="L78" s="32">
        <f t="shared" si="11"/>
        <v>-59.56</v>
      </c>
      <c r="M78" s="33">
        <f t="shared" si="12"/>
        <v>59.56</v>
      </c>
      <c r="N78" s="34" t="b">
        <v>1</v>
      </c>
      <c r="O78" s="35">
        <f t="shared" si="13"/>
        <v>59.56</v>
      </c>
      <c r="P78" s="36" t="str">
        <f t="shared" si="14"/>
        <v>T</v>
      </c>
      <c r="Q78" s="37" t="str">
        <f t="shared" si="15"/>
        <v>Bupa Travel Services</v>
      </c>
      <c r="R78" s="6" t="str">
        <f t="shared" si="16"/>
        <v>T - Bupa Travel Services</v>
      </c>
      <c r="S78" s="6" t="str">
        <f>IFERROR(INDEX('Vendor Over-ride'!$C:$C, MATCH($R:$R,'Vendor Over-ride'!$A:$A,0)),"")</f>
        <v>T - Bupa Travel Services</v>
      </c>
      <c r="U78" s="38" t="str">
        <f t="shared" si="20"/>
        <v>GIA</v>
      </c>
      <c r="V78" s="5" t="str">
        <f t="shared" si="21"/>
        <v>TRADE</v>
      </c>
      <c r="W78" s="5" t="b">
        <f t="shared" si="17"/>
        <v>0</v>
      </c>
      <c r="X78" s="40">
        <f t="shared" ca="1" si="18"/>
        <v>2249.3700000000003</v>
      </c>
      <c r="Y78" s="30" t="b">
        <f t="shared" ca="1" si="19"/>
        <v>0</v>
      </c>
    </row>
    <row r="79" spans="1:25" hidden="1">
      <c r="A79" s="28" t="s">
        <v>2837</v>
      </c>
      <c r="B79" s="28" t="s">
        <v>2838</v>
      </c>
      <c r="C79" s="28" t="s">
        <v>2839</v>
      </c>
      <c r="D79" s="28" t="s">
        <v>2842</v>
      </c>
      <c r="E79" s="29">
        <v>42108</v>
      </c>
      <c r="F79" s="28" t="s">
        <v>7196</v>
      </c>
      <c r="G79" s="30">
        <v>3956</v>
      </c>
      <c r="H79" s="28" t="s">
        <v>7197</v>
      </c>
      <c r="I79" s="31">
        <v>0</v>
      </c>
      <c r="J79" s="31">
        <v>3514.8</v>
      </c>
      <c r="K79" s="28" t="s">
        <v>2963</v>
      </c>
      <c r="L79" s="32">
        <f t="shared" si="11"/>
        <v>-3514.8</v>
      </c>
      <c r="M79" s="33">
        <f t="shared" si="12"/>
        <v>3514.8</v>
      </c>
      <c r="N79" s="34" t="b">
        <v>1</v>
      </c>
      <c r="O79" s="35">
        <f t="shared" si="13"/>
        <v>3514.8</v>
      </c>
      <c r="P79" s="36" t="str">
        <f t="shared" si="14"/>
        <v>T</v>
      </c>
      <c r="Q79" s="37" t="str">
        <f t="shared" si="15"/>
        <v>Caledonian Colour Printers</v>
      </c>
      <c r="R79" s="6" t="str">
        <f t="shared" si="16"/>
        <v>T - Caledonian Colour Printers</v>
      </c>
      <c r="S79" s="6" t="str">
        <f>IFERROR(INDEX('Vendor Over-ride'!$C:$C, MATCH($R:$R,'Vendor Over-ride'!$A:$A,0)),"")</f>
        <v>T - Caledonian Colour Printers</v>
      </c>
      <c r="U79" s="38" t="str">
        <f t="shared" si="20"/>
        <v>GIA</v>
      </c>
      <c r="V79" s="5" t="str">
        <f t="shared" si="21"/>
        <v>TRADE</v>
      </c>
      <c r="W79" s="5" t="b">
        <f t="shared" si="17"/>
        <v>0</v>
      </c>
      <c r="X79" s="40">
        <f t="shared" ca="1" si="18"/>
        <v>8160.0000000000009</v>
      </c>
      <c r="Y79" s="30" t="b">
        <f t="shared" ca="1" si="19"/>
        <v>0</v>
      </c>
    </row>
    <row r="80" spans="1:25" hidden="1">
      <c r="A80" s="28" t="s">
        <v>2837</v>
      </c>
      <c r="B80" s="28" t="s">
        <v>2838</v>
      </c>
      <c r="C80" s="28" t="s">
        <v>2839</v>
      </c>
      <c r="D80" s="28" t="s">
        <v>2842</v>
      </c>
      <c r="E80" s="29">
        <v>42108</v>
      </c>
      <c r="F80" s="28" t="s">
        <v>7198</v>
      </c>
      <c r="G80" s="30">
        <v>3956</v>
      </c>
      <c r="H80" s="28" t="s">
        <v>7199</v>
      </c>
      <c r="I80" s="31">
        <v>0</v>
      </c>
      <c r="J80" s="31">
        <v>1080</v>
      </c>
      <c r="K80" s="28" t="s">
        <v>2859</v>
      </c>
      <c r="L80" s="32">
        <f t="shared" si="11"/>
        <v>-1080</v>
      </c>
      <c r="M80" s="33">
        <f t="shared" si="12"/>
        <v>1080</v>
      </c>
      <c r="N80" s="34" t="b">
        <v>1</v>
      </c>
      <c r="O80" s="35">
        <f t="shared" si="13"/>
        <v>1080</v>
      </c>
      <c r="P80" s="36" t="str">
        <f t="shared" si="14"/>
        <v>T</v>
      </c>
      <c r="Q80" s="37" t="str">
        <f t="shared" si="15"/>
        <v>Cascade Human Resources Ltd</v>
      </c>
      <c r="R80" s="6" t="str">
        <f t="shared" si="16"/>
        <v>T - Cascade Human Resources Ltd</v>
      </c>
      <c r="S80" s="6" t="str">
        <f>IFERROR(INDEX('Vendor Over-ride'!$C:$C, MATCH($R:$R,'Vendor Over-ride'!$A:$A,0)),"")</f>
        <v>T - Cascade Human Resources Ltd</v>
      </c>
      <c r="U80" s="38" t="str">
        <f t="shared" si="20"/>
        <v>GIA</v>
      </c>
      <c r="V80" s="5" t="str">
        <f t="shared" si="21"/>
        <v>TRADE</v>
      </c>
      <c r="W80" s="5" t="b">
        <f t="shared" si="17"/>
        <v>0</v>
      </c>
      <c r="X80" s="40">
        <f t="shared" ca="1" si="18"/>
        <v>13706.61</v>
      </c>
      <c r="Y80" s="30" t="b">
        <f t="shared" ca="1" si="19"/>
        <v>0</v>
      </c>
    </row>
    <row r="81" spans="1:25" hidden="1">
      <c r="A81" s="28" t="s">
        <v>2837</v>
      </c>
      <c r="B81" s="28" t="s">
        <v>2838</v>
      </c>
      <c r="C81" s="28" t="s">
        <v>2839</v>
      </c>
      <c r="D81" s="28" t="s">
        <v>2842</v>
      </c>
      <c r="E81" s="29">
        <v>42108</v>
      </c>
      <c r="F81" s="28" t="s">
        <v>7200</v>
      </c>
      <c r="G81" s="30">
        <v>3956</v>
      </c>
      <c r="H81" s="28" t="s">
        <v>7201</v>
      </c>
      <c r="I81" s="31">
        <v>0</v>
      </c>
      <c r="J81" s="31">
        <v>23.1</v>
      </c>
      <c r="K81" s="28" t="s">
        <v>4202</v>
      </c>
      <c r="L81" s="32">
        <f t="shared" si="11"/>
        <v>-23.1</v>
      </c>
      <c r="M81" s="33">
        <f t="shared" si="12"/>
        <v>23.1</v>
      </c>
      <c r="N81" s="34" t="b">
        <v>1</v>
      </c>
      <c r="O81" s="35">
        <f t="shared" si="13"/>
        <v>23.1</v>
      </c>
      <c r="P81" s="36" t="str">
        <f t="shared" si="14"/>
        <v>T</v>
      </c>
      <c r="Q81" s="37" t="str">
        <f t="shared" si="15"/>
        <v>Changeworks Recycling Ltd</v>
      </c>
      <c r="R81" s="6" t="str">
        <f t="shared" si="16"/>
        <v>T - Changeworks Recycling Ltd</v>
      </c>
      <c r="S81" s="6" t="str">
        <f>IFERROR(INDEX('Vendor Over-ride'!$C:$C, MATCH($R:$R,'Vendor Over-ride'!$A:$A,0)),"")</f>
        <v>T - Changeworks Recycling Ltd</v>
      </c>
      <c r="U81" s="38" t="str">
        <f t="shared" si="20"/>
        <v>GIA</v>
      </c>
      <c r="V81" s="5" t="str">
        <f t="shared" si="21"/>
        <v>TRADE</v>
      </c>
      <c r="W81" s="5" t="b">
        <f t="shared" si="17"/>
        <v>0</v>
      </c>
      <c r="X81" s="40">
        <f t="shared" ca="1" si="18"/>
        <v>287.58</v>
      </c>
      <c r="Y81" s="30" t="b">
        <f t="shared" ca="1" si="19"/>
        <v>0</v>
      </c>
    </row>
    <row r="82" spans="1:25" hidden="1">
      <c r="A82" s="28" t="s">
        <v>2837</v>
      </c>
      <c r="B82" s="28" t="s">
        <v>2838</v>
      </c>
      <c r="C82" s="28" t="s">
        <v>2839</v>
      </c>
      <c r="D82" s="28" t="s">
        <v>2842</v>
      </c>
      <c r="E82" s="29">
        <v>42108</v>
      </c>
      <c r="F82" s="28" t="s">
        <v>7202</v>
      </c>
      <c r="G82" s="30">
        <v>3956</v>
      </c>
      <c r="H82" s="28" t="s">
        <v>7203</v>
      </c>
      <c r="I82" s="31">
        <v>0</v>
      </c>
      <c r="J82" s="31">
        <v>49.04</v>
      </c>
      <c r="K82" s="28" t="s">
        <v>2879</v>
      </c>
      <c r="L82" s="32">
        <f t="shared" si="11"/>
        <v>-49.04</v>
      </c>
      <c r="M82" s="33">
        <f t="shared" si="12"/>
        <v>49.04</v>
      </c>
      <c r="N82" s="34" t="b">
        <v>1</v>
      </c>
      <c r="O82" s="35">
        <f t="shared" si="13"/>
        <v>49.04</v>
      </c>
      <c r="P82" s="36" t="str">
        <f t="shared" si="14"/>
        <v>T</v>
      </c>
      <c r="Q82" s="37" t="str">
        <f t="shared" si="15"/>
        <v>CITY MILK</v>
      </c>
      <c r="R82" s="6" t="str">
        <f t="shared" si="16"/>
        <v>T - CITY MILK</v>
      </c>
      <c r="S82" s="6" t="str">
        <f>IFERROR(INDEX('Vendor Over-ride'!$C:$C, MATCH($R:$R,'Vendor Over-ride'!$A:$A,0)),"")</f>
        <v>T - CITY MILK</v>
      </c>
      <c r="U82" s="38" t="str">
        <f t="shared" si="20"/>
        <v>GIA</v>
      </c>
      <c r="V82" s="5" t="str">
        <f t="shared" si="21"/>
        <v>TRADE</v>
      </c>
      <c r="W82" s="5" t="b">
        <f t="shared" si="17"/>
        <v>0</v>
      </c>
      <c r="X82" s="40">
        <f t="shared" ca="1" si="18"/>
        <v>604.2700000000001</v>
      </c>
      <c r="Y82" s="30" t="b">
        <f t="shared" ca="1" si="19"/>
        <v>0</v>
      </c>
    </row>
    <row r="83" spans="1:25" hidden="1">
      <c r="A83" s="28" t="s">
        <v>2837</v>
      </c>
      <c r="B83" s="28" t="s">
        <v>2838</v>
      </c>
      <c r="C83" s="28" t="s">
        <v>2839</v>
      </c>
      <c r="D83" s="28" t="s">
        <v>2842</v>
      </c>
      <c r="E83" s="29">
        <v>42108</v>
      </c>
      <c r="F83" s="28" t="s">
        <v>7204</v>
      </c>
      <c r="G83" s="30">
        <v>3956</v>
      </c>
      <c r="H83" s="28" t="s">
        <v>7205</v>
      </c>
      <c r="I83" s="31">
        <v>0</v>
      </c>
      <c r="J83" s="31">
        <v>1195.7</v>
      </c>
      <c r="K83" s="28" t="s">
        <v>2964</v>
      </c>
      <c r="L83" s="32">
        <f t="shared" si="11"/>
        <v>-1195.7</v>
      </c>
      <c r="M83" s="33">
        <f t="shared" si="12"/>
        <v>1195.7</v>
      </c>
      <c r="N83" s="34" t="b">
        <v>1</v>
      </c>
      <c r="O83" s="35">
        <f t="shared" si="13"/>
        <v>1195.7</v>
      </c>
      <c r="P83" s="36" t="str">
        <f t="shared" si="14"/>
        <v>T</v>
      </c>
      <c r="Q83" s="37" t="str">
        <f t="shared" si="15"/>
        <v>COMMSWORLD LTD</v>
      </c>
      <c r="R83" s="6" t="str">
        <f t="shared" si="16"/>
        <v>T - COMMSWORLD LTD</v>
      </c>
      <c r="S83" s="6" t="str">
        <f>IFERROR(INDEX('Vendor Over-ride'!$C:$C, MATCH($R:$R,'Vendor Over-ride'!$A:$A,0)),"")</f>
        <v>T - COMMSWORLD LTD</v>
      </c>
      <c r="U83" s="38" t="str">
        <f t="shared" si="20"/>
        <v>GIA</v>
      </c>
      <c r="V83" s="5" t="str">
        <f t="shared" si="21"/>
        <v>TRADE</v>
      </c>
      <c r="W83" s="5" t="b">
        <f t="shared" si="17"/>
        <v>0</v>
      </c>
      <c r="X83" s="40">
        <f t="shared" ca="1" si="18"/>
        <v>5918.3899999999994</v>
      </c>
      <c r="Y83" s="30" t="b">
        <f t="shared" ca="1" si="19"/>
        <v>0</v>
      </c>
    </row>
    <row r="84" spans="1:25" hidden="1">
      <c r="A84" s="28" t="s">
        <v>2837</v>
      </c>
      <c r="B84" s="28" t="s">
        <v>2838</v>
      </c>
      <c r="C84" s="28" t="s">
        <v>2839</v>
      </c>
      <c r="D84" s="28" t="s">
        <v>2842</v>
      </c>
      <c r="E84" s="29">
        <v>42108</v>
      </c>
      <c r="F84" s="28" t="s">
        <v>7206</v>
      </c>
      <c r="G84" s="30">
        <v>3956</v>
      </c>
      <c r="H84" s="28" t="s">
        <v>7207</v>
      </c>
      <c r="I84" s="31">
        <v>0</v>
      </c>
      <c r="J84" s="31">
        <v>350.84</v>
      </c>
      <c r="K84" s="28" t="s">
        <v>2848</v>
      </c>
      <c r="L84" s="32">
        <f t="shared" si="11"/>
        <v>-350.84</v>
      </c>
      <c r="M84" s="33">
        <f t="shared" si="12"/>
        <v>350.84</v>
      </c>
      <c r="N84" s="34" t="b">
        <v>1</v>
      </c>
      <c r="O84" s="35">
        <f t="shared" si="13"/>
        <v>350.84</v>
      </c>
      <c r="P84" s="36" t="str">
        <f t="shared" si="14"/>
        <v>T</v>
      </c>
      <c r="Q84" s="37" t="str">
        <f t="shared" si="15"/>
        <v>Eagle Couriers (Scotland) Ltd</v>
      </c>
      <c r="R84" s="6" t="str">
        <f t="shared" si="16"/>
        <v>T - Eagle Couriers (Scotland) Ltd</v>
      </c>
      <c r="S84" s="6" t="str">
        <f>IFERROR(INDEX('Vendor Over-ride'!$C:$C, MATCH($R:$R,'Vendor Over-ride'!$A:$A,0)),"")</f>
        <v>T - Eagle Couriers (Scotland) Ltd</v>
      </c>
      <c r="U84" s="38" t="str">
        <f t="shared" si="20"/>
        <v>GIA</v>
      </c>
      <c r="V84" s="5" t="str">
        <f t="shared" si="21"/>
        <v>TRADE</v>
      </c>
      <c r="W84" s="5" t="b">
        <f t="shared" si="17"/>
        <v>0</v>
      </c>
      <c r="X84" s="40">
        <f t="shared" ca="1" si="18"/>
        <v>6324.47</v>
      </c>
      <c r="Y84" s="30" t="b">
        <f t="shared" ca="1" si="19"/>
        <v>0</v>
      </c>
    </row>
    <row r="85" spans="1:25" hidden="1">
      <c r="A85" s="28" t="s">
        <v>2837</v>
      </c>
      <c r="B85" s="28" t="s">
        <v>2838</v>
      </c>
      <c r="C85" s="28" t="s">
        <v>2839</v>
      </c>
      <c r="D85" s="28" t="s">
        <v>2842</v>
      </c>
      <c r="E85" s="29">
        <v>42108</v>
      </c>
      <c r="F85" s="28" t="s">
        <v>7208</v>
      </c>
      <c r="G85" s="30">
        <v>3956</v>
      </c>
      <c r="H85" s="28" t="s">
        <v>7209</v>
      </c>
      <c r="I85" s="31">
        <v>0</v>
      </c>
      <c r="J85" s="31">
        <v>1289.96</v>
      </c>
      <c r="K85" s="28" t="s">
        <v>2884</v>
      </c>
      <c r="L85" s="32">
        <f t="shared" si="11"/>
        <v>-1289.96</v>
      </c>
      <c r="M85" s="33">
        <f t="shared" si="12"/>
        <v>1289.96</v>
      </c>
      <c r="N85" s="34" t="b">
        <v>1</v>
      </c>
      <c r="O85" s="35">
        <f t="shared" si="13"/>
        <v>1289.96</v>
      </c>
      <c r="P85" s="36" t="str">
        <f t="shared" si="14"/>
        <v>T</v>
      </c>
      <c r="Q85" s="37" t="str">
        <f t="shared" si="15"/>
        <v>Hitachi Capital UK PLC</v>
      </c>
      <c r="R85" s="6" t="str">
        <f t="shared" si="16"/>
        <v>T - Hitachi Capital UK PLC</v>
      </c>
      <c r="S85" s="6" t="str">
        <f>IFERROR(INDEX('Vendor Over-ride'!$C:$C, MATCH($R:$R,'Vendor Over-ride'!$A:$A,0)),"")</f>
        <v>T - Hitachi Capital UK PLC</v>
      </c>
      <c r="U85" s="38" t="str">
        <f t="shared" si="20"/>
        <v>GIA</v>
      </c>
      <c r="V85" s="5" t="str">
        <f t="shared" si="21"/>
        <v>TRADE</v>
      </c>
      <c r="W85" s="5" t="b">
        <f t="shared" si="17"/>
        <v>0</v>
      </c>
      <c r="X85" s="40">
        <f t="shared" ca="1" si="18"/>
        <v>22908.730000000003</v>
      </c>
      <c r="Y85" s="30" t="b">
        <f t="shared" ca="1" si="19"/>
        <v>0</v>
      </c>
    </row>
    <row r="86" spans="1:25" hidden="1">
      <c r="A86" s="28" t="s">
        <v>2837</v>
      </c>
      <c r="B86" s="28" t="s">
        <v>2838</v>
      </c>
      <c r="C86" s="28" t="s">
        <v>2839</v>
      </c>
      <c r="D86" s="28" t="s">
        <v>2842</v>
      </c>
      <c r="E86" s="29">
        <v>42108</v>
      </c>
      <c r="F86" s="28" t="s">
        <v>7210</v>
      </c>
      <c r="G86" s="30">
        <v>3956</v>
      </c>
      <c r="H86" s="28" t="s">
        <v>7211</v>
      </c>
      <c r="I86" s="31">
        <v>0</v>
      </c>
      <c r="J86" s="31">
        <v>670.32</v>
      </c>
      <c r="K86" s="28" t="s">
        <v>2885</v>
      </c>
      <c r="L86" s="32">
        <f t="shared" si="11"/>
        <v>-670.32</v>
      </c>
      <c r="M86" s="33">
        <f t="shared" si="12"/>
        <v>670.32</v>
      </c>
      <c r="N86" s="34" t="b">
        <v>1</v>
      </c>
      <c r="O86" s="35">
        <f t="shared" si="13"/>
        <v>670.32</v>
      </c>
      <c r="P86" s="36" t="str">
        <f t="shared" si="14"/>
        <v>T</v>
      </c>
      <c r="Q86" s="37" t="str">
        <f t="shared" si="15"/>
        <v>Office Depot (UK) Ltd</v>
      </c>
      <c r="R86" s="6" t="str">
        <f t="shared" si="16"/>
        <v>T - Office Depot (UK) Ltd</v>
      </c>
      <c r="S86" s="6" t="str">
        <f>IFERROR(INDEX('Vendor Over-ride'!$C:$C, MATCH($R:$R,'Vendor Over-ride'!$A:$A,0)),"")</f>
        <v>T - Office Depot (UK) Ltd</v>
      </c>
      <c r="U86" s="38" t="str">
        <f t="shared" si="20"/>
        <v>GIA</v>
      </c>
      <c r="V86" s="5" t="str">
        <f t="shared" si="21"/>
        <v>TRADE</v>
      </c>
      <c r="W86" s="5" t="b">
        <f t="shared" si="17"/>
        <v>0</v>
      </c>
      <c r="X86" s="40">
        <f t="shared" ca="1" si="18"/>
        <v>3402.7900000000004</v>
      </c>
      <c r="Y86" s="30" t="b">
        <f t="shared" ca="1" si="19"/>
        <v>0</v>
      </c>
    </row>
    <row r="87" spans="1:25" hidden="1">
      <c r="A87" s="28" t="s">
        <v>2837</v>
      </c>
      <c r="B87" s="28" t="s">
        <v>2838</v>
      </c>
      <c r="C87" s="28" t="s">
        <v>2839</v>
      </c>
      <c r="D87" s="28" t="s">
        <v>2842</v>
      </c>
      <c r="E87" s="29">
        <v>42108</v>
      </c>
      <c r="F87" s="28" t="s">
        <v>7212</v>
      </c>
      <c r="G87" s="30">
        <v>3956</v>
      </c>
      <c r="H87" s="28" t="s">
        <v>7213</v>
      </c>
      <c r="I87" s="31">
        <v>0</v>
      </c>
      <c r="J87" s="31">
        <v>1650</v>
      </c>
      <c r="K87" s="28" t="s">
        <v>4930</v>
      </c>
      <c r="L87" s="32">
        <f t="shared" si="11"/>
        <v>-1650</v>
      </c>
      <c r="M87" s="33">
        <f t="shared" si="12"/>
        <v>1650</v>
      </c>
      <c r="N87" s="34" t="b">
        <v>1</v>
      </c>
      <c r="O87" s="35">
        <f t="shared" si="13"/>
        <v>1650</v>
      </c>
      <c r="P87" s="36" t="str">
        <f t="shared" si="14"/>
        <v>T</v>
      </c>
      <c r="Q87" s="37" t="str">
        <f t="shared" si="15"/>
        <v>Pete Murphy Locations Ltd</v>
      </c>
      <c r="R87" s="6" t="str">
        <f t="shared" si="16"/>
        <v>T - Pete Murphy Locations Ltd</v>
      </c>
      <c r="S87" s="6" t="str">
        <f>IFERROR(INDEX('Vendor Over-ride'!$C:$C, MATCH($R:$R,'Vendor Over-ride'!$A:$A,0)),"")</f>
        <v>T - Pete Murphy Locations Ltd</v>
      </c>
      <c r="U87" s="38" t="str">
        <f t="shared" si="20"/>
        <v>GIA</v>
      </c>
      <c r="V87" s="5" t="str">
        <f t="shared" si="21"/>
        <v>TRADE</v>
      </c>
      <c r="W87" s="5" t="b">
        <f t="shared" si="17"/>
        <v>0</v>
      </c>
      <c r="X87" s="40">
        <f t="shared" ca="1" si="18"/>
        <v>6141.35</v>
      </c>
      <c r="Y87" s="30" t="b">
        <f t="shared" ca="1" si="19"/>
        <v>0</v>
      </c>
    </row>
    <row r="88" spans="1:25" hidden="1">
      <c r="A88" s="28" t="s">
        <v>2837</v>
      </c>
      <c r="B88" s="28" t="s">
        <v>2838</v>
      </c>
      <c r="C88" s="28" t="s">
        <v>2839</v>
      </c>
      <c r="D88" s="28" t="s">
        <v>2842</v>
      </c>
      <c r="E88" s="29">
        <v>42108</v>
      </c>
      <c r="F88" s="28" t="s">
        <v>7214</v>
      </c>
      <c r="G88" s="30">
        <v>3956</v>
      </c>
      <c r="H88" s="28" t="s">
        <v>7215</v>
      </c>
      <c r="I88" s="31">
        <v>0</v>
      </c>
      <c r="J88" s="31">
        <v>958.5</v>
      </c>
      <c r="K88" s="28" t="s">
        <v>2939</v>
      </c>
      <c r="L88" s="32">
        <f t="shared" si="11"/>
        <v>-958.5</v>
      </c>
      <c r="M88" s="33">
        <f t="shared" si="12"/>
        <v>958.5</v>
      </c>
      <c r="N88" s="34" t="b">
        <v>1</v>
      </c>
      <c r="O88" s="35">
        <f t="shared" si="13"/>
        <v>958.5</v>
      </c>
      <c r="P88" s="36" t="str">
        <f t="shared" si="14"/>
        <v>T</v>
      </c>
      <c r="Q88" s="37" t="str">
        <f t="shared" si="15"/>
        <v>Pinpoint Scotland</v>
      </c>
      <c r="R88" s="6" t="str">
        <f t="shared" si="16"/>
        <v>T - Pinpoint Scotland</v>
      </c>
      <c r="S88" s="6" t="str">
        <f>IFERROR(INDEX('Vendor Over-ride'!$C:$C, MATCH($R:$R,'Vendor Over-ride'!$A:$A,0)),"")</f>
        <v>T - Pinpoint Scotland</v>
      </c>
      <c r="U88" s="38" t="str">
        <f t="shared" si="20"/>
        <v>GIA</v>
      </c>
      <c r="V88" s="5" t="str">
        <f t="shared" si="21"/>
        <v>TRADE</v>
      </c>
      <c r="W88" s="5" t="b">
        <f t="shared" si="17"/>
        <v>0</v>
      </c>
      <c r="X88" s="40">
        <f t="shared" ca="1" si="18"/>
        <v>1344.6499999999999</v>
      </c>
      <c r="Y88" s="30" t="b">
        <f t="shared" ca="1" si="19"/>
        <v>0</v>
      </c>
    </row>
    <row r="89" spans="1:25" hidden="1">
      <c r="A89" s="28" t="s">
        <v>2837</v>
      </c>
      <c r="B89" s="28" t="s">
        <v>2838</v>
      </c>
      <c r="C89" s="28" t="s">
        <v>2839</v>
      </c>
      <c r="D89" s="28" t="s">
        <v>2842</v>
      </c>
      <c r="E89" s="29">
        <v>42108</v>
      </c>
      <c r="F89" s="28" t="s">
        <v>7216</v>
      </c>
      <c r="G89" s="30">
        <v>3956</v>
      </c>
      <c r="H89" s="28" t="s">
        <v>7217</v>
      </c>
      <c r="I89" s="31">
        <v>0</v>
      </c>
      <c r="J89" s="31">
        <v>30</v>
      </c>
      <c r="K89" s="28" t="s">
        <v>2854</v>
      </c>
      <c r="L89" s="32">
        <f t="shared" si="11"/>
        <v>-30</v>
      </c>
      <c r="M89" s="33">
        <f t="shared" si="12"/>
        <v>30</v>
      </c>
      <c r="N89" s="34" t="b">
        <v>1</v>
      </c>
      <c r="O89" s="35">
        <f t="shared" si="13"/>
        <v>30</v>
      </c>
      <c r="P89" s="36" t="str">
        <f t="shared" si="14"/>
        <v>T</v>
      </c>
      <c r="Q89" s="37" t="str">
        <f t="shared" si="15"/>
        <v>Planet Numbers Ltd</v>
      </c>
      <c r="R89" s="6" t="str">
        <f t="shared" si="16"/>
        <v>T - Planet Numbers Ltd</v>
      </c>
      <c r="S89" s="6" t="str">
        <f>IFERROR(INDEX('Vendor Over-ride'!$C:$C, MATCH($R:$R,'Vendor Over-ride'!$A:$A,0)),"")</f>
        <v>T - Planet Numbers Ltd</v>
      </c>
      <c r="U89" s="38" t="str">
        <f t="shared" si="20"/>
        <v>GIA</v>
      </c>
      <c r="V89" s="5" t="str">
        <f t="shared" si="21"/>
        <v>TRADE</v>
      </c>
      <c r="W89" s="5" t="b">
        <f t="shared" si="17"/>
        <v>0</v>
      </c>
      <c r="X89" s="40">
        <f t="shared" ca="1" si="18"/>
        <v>360</v>
      </c>
      <c r="Y89" s="30" t="b">
        <f t="shared" ca="1" si="19"/>
        <v>0</v>
      </c>
    </row>
    <row r="90" spans="1:25" hidden="1">
      <c r="A90" s="28" t="s">
        <v>2837</v>
      </c>
      <c r="B90" s="28" t="s">
        <v>2838</v>
      </c>
      <c r="C90" s="28" t="s">
        <v>2839</v>
      </c>
      <c r="D90" s="28" t="s">
        <v>2842</v>
      </c>
      <c r="E90" s="29">
        <v>42108</v>
      </c>
      <c r="F90" s="28" t="s">
        <v>7218</v>
      </c>
      <c r="G90" s="30">
        <v>3956</v>
      </c>
      <c r="H90" s="28" t="s">
        <v>7219</v>
      </c>
      <c r="I90" s="31">
        <v>0</v>
      </c>
      <c r="J90" s="31">
        <v>1500</v>
      </c>
      <c r="K90" s="28" t="s">
        <v>7220</v>
      </c>
      <c r="L90" s="32">
        <f t="shared" si="11"/>
        <v>-1500</v>
      </c>
      <c r="M90" s="33">
        <f t="shared" si="12"/>
        <v>1500</v>
      </c>
      <c r="N90" s="34" t="b">
        <v>1</v>
      </c>
      <c r="O90" s="35">
        <f t="shared" si="13"/>
        <v>1500</v>
      </c>
      <c r="P90" s="36" t="str">
        <f t="shared" si="14"/>
        <v>T</v>
      </c>
      <c r="Q90" s="37" t="str">
        <f t="shared" si="15"/>
        <v>Synchroncity Films</v>
      </c>
      <c r="R90" s="6" t="str">
        <f t="shared" si="16"/>
        <v>T - Synchroncity Films</v>
      </c>
      <c r="S90" s="6" t="str">
        <f>IFERROR(INDEX('Vendor Over-ride'!$C:$C, MATCH($R:$R,'Vendor Over-ride'!$A:$A,0)),"")</f>
        <v>T - Synchroncity Films</v>
      </c>
      <c r="U90" s="38" t="str">
        <f t="shared" si="20"/>
        <v>GIA</v>
      </c>
      <c r="V90" s="5" t="str">
        <f t="shared" si="21"/>
        <v>TRADE</v>
      </c>
      <c r="W90" s="5" t="b">
        <f t="shared" si="17"/>
        <v>0</v>
      </c>
      <c r="X90" s="40">
        <f t="shared" ca="1" si="18"/>
        <v>1855</v>
      </c>
      <c r="Y90" s="30" t="b">
        <f t="shared" ca="1" si="19"/>
        <v>0</v>
      </c>
    </row>
    <row r="91" spans="1:25" hidden="1">
      <c r="A91" s="28" t="s">
        <v>2837</v>
      </c>
      <c r="B91" s="28" t="s">
        <v>2838</v>
      </c>
      <c r="C91" s="28" t="s">
        <v>2839</v>
      </c>
      <c r="D91" s="28" t="s">
        <v>2842</v>
      </c>
      <c r="E91" s="29">
        <v>42108</v>
      </c>
      <c r="F91" s="28" t="s">
        <v>7221</v>
      </c>
      <c r="G91" s="30">
        <v>3956</v>
      </c>
      <c r="H91" s="28" t="s">
        <v>7222</v>
      </c>
      <c r="I91" s="31">
        <v>0</v>
      </c>
      <c r="J91" s="31">
        <v>1020</v>
      </c>
      <c r="K91" s="28" t="s">
        <v>7223</v>
      </c>
      <c r="L91" s="32">
        <f t="shared" si="11"/>
        <v>-1020</v>
      </c>
      <c r="M91" s="33">
        <f t="shared" si="12"/>
        <v>1020</v>
      </c>
      <c r="N91" s="34" t="b">
        <v>1</v>
      </c>
      <c r="O91" s="35">
        <f t="shared" si="13"/>
        <v>1020</v>
      </c>
      <c r="P91" s="36" t="str">
        <f t="shared" si="14"/>
        <v>T</v>
      </c>
      <c r="Q91" s="37" t="str">
        <f t="shared" si="15"/>
        <v>THE GUARDIAN NEWS &amp; MEDIA LTD</v>
      </c>
      <c r="R91" s="6" t="str">
        <f t="shared" si="16"/>
        <v>T - THE GUARDIAN NEWS &amp; MEDIA LTD</v>
      </c>
      <c r="S91" s="6" t="str">
        <f>IFERROR(INDEX('Vendor Over-ride'!$C:$C, MATCH($R:$R,'Vendor Over-ride'!$A:$A,0)),"")</f>
        <v>T - THE GUARDIAN NEWS &amp; MEDIA LTD, The</v>
      </c>
      <c r="U91" s="38" t="str">
        <f t="shared" si="20"/>
        <v>GIA</v>
      </c>
      <c r="V91" s="5" t="str">
        <f t="shared" si="21"/>
        <v>TRADE</v>
      </c>
      <c r="W91" s="5" t="b">
        <f t="shared" si="17"/>
        <v>0</v>
      </c>
      <c r="X91" s="40">
        <f t="shared" ca="1" si="18"/>
        <v>2100</v>
      </c>
      <c r="Y91" s="30" t="b">
        <f t="shared" ca="1" si="19"/>
        <v>0</v>
      </c>
    </row>
    <row r="92" spans="1:25" hidden="1">
      <c r="A92" s="28" t="s">
        <v>2837</v>
      </c>
      <c r="B92" s="28" t="s">
        <v>2838</v>
      </c>
      <c r="C92" s="28" t="s">
        <v>2839</v>
      </c>
      <c r="D92" s="28" t="s">
        <v>2842</v>
      </c>
      <c r="E92" s="29">
        <v>42108</v>
      </c>
      <c r="F92" s="28" t="s">
        <v>7224</v>
      </c>
      <c r="G92" s="30">
        <v>3956</v>
      </c>
      <c r="H92" s="28" t="s">
        <v>7225</v>
      </c>
      <c r="I92" s="31">
        <v>0</v>
      </c>
      <c r="J92" s="31">
        <v>6589.62</v>
      </c>
      <c r="K92" s="28" t="s">
        <v>3278</v>
      </c>
      <c r="L92" s="32">
        <f t="shared" si="11"/>
        <v>-6589.62</v>
      </c>
      <c r="M92" s="33">
        <f t="shared" si="12"/>
        <v>6589.62</v>
      </c>
      <c r="N92" s="34" t="b">
        <v>1</v>
      </c>
      <c r="O92" s="35">
        <f t="shared" si="13"/>
        <v>6589.62</v>
      </c>
      <c r="P92" s="36" t="str">
        <f t="shared" si="14"/>
        <v>T</v>
      </c>
      <c r="Q92" s="37" t="str">
        <f t="shared" si="15"/>
        <v>The Scottish Parliament</v>
      </c>
      <c r="R92" s="6" t="str">
        <f t="shared" si="16"/>
        <v>T - The Scottish Parliament</v>
      </c>
      <c r="S92" s="6" t="str">
        <f>IFERROR(INDEX('Vendor Over-ride'!$C:$C, MATCH($R:$R,'Vendor Over-ride'!$A:$A,0)),"")</f>
        <v>T - Scottish Parliament, The</v>
      </c>
      <c r="U92" s="38" t="str">
        <f t="shared" si="20"/>
        <v>GIA</v>
      </c>
      <c r="V92" s="5" t="str">
        <f t="shared" si="21"/>
        <v>TRADE</v>
      </c>
      <c r="W92" s="5" t="b">
        <f t="shared" si="17"/>
        <v>0</v>
      </c>
      <c r="X92" s="40">
        <f t="shared" ca="1" si="18"/>
        <v>6589.62</v>
      </c>
      <c r="Y92" s="30" t="b">
        <f t="shared" ca="1" si="19"/>
        <v>0</v>
      </c>
    </row>
    <row r="93" spans="1:25" hidden="1">
      <c r="A93" s="28" t="s">
        <v>2837</v>
      </c>
      <c r="B93" s="28" t="s">
        <v>2838</v>
      </c>
      <c r="C93" s="28" t="s">
        <v>2839</v>
      </c>
      <c r="D93" s="28" t="s">
        <v>2842</v>
      </c>
      <c r="E93" s="29">
        <v>42118</v>
      </c>
      <c r="F93" s="28" t="s">
        <v>7226</v>
      </c>
      <c r="G93" s="30">
        <v>3983</v>
      </c>
      <c r="H93" s="28" t="s">
        <v>7227</v>
      </c>
      <c r="I93" s="31">
        <v>0</v>
      </c>
      <c r="J93" s="31">
        <v>182.93</v>
      </c>
      <c r="K93" s="28" t="s">
        <v>2946</v>
      </c>
      <c r="L93" s="32">
        <f t="shared" si="11"/>
        <v>-182.93</v>
      </c>
      <c r="M93" s="33">
        <f t="shared" si="12"/>
        <v>182.93</v>
      </c>
      <c r="N93" s="34" t="b">
        <v>0</v>
      </c>
      <c r="O93" s="35">
        <f t="shared" si="13"/>
        <v>0</v>
      </c>
      <c r="P93" s="36" t="str">
        <f t="shared" si="14"/>
        <v>E</v>
      </c>
      <c r="Q93" s="37" t="str">
        <f t="shared" si="15"/>
        <v>Scott Donaldson</v>
      </c>
      <c r="R93" s="6" t="str">
        <f t="shared" si="16"/>
        <v>E - Scott Donaldson</v>
      </c>
      <c r="S93" s="6" t="str">
        <f>IFERROR(INDEX('Vendor Over-ride'!$C:$C, MATCH($R:$R,'Vendor Over-ride'!$A:$A,0)),"")</f>
        <v/>
      </c>
      <c r="U93" s="38" t="str">
        <f t="shared" si="20"/>
        <v>GIA</v>
      </c>
      <c r="V93" s="5" t="str">
        <f t="shared" si="21"/>
        <v>EMPLOYEE</v>
      </c>
      <c r="W93" s="5" t="b">
        <f t="shared" si="17"/>
        <v>0</v>
      </c>
      <c r="X93" s="40">
        <f t="shared" ca="1" si="18"/>
        <v>334393.72000000003</v>
      </c>
      <c r="Y93" s="30" t="b">
        <f t="shared" ca="1" si="19"/>
        <v>1</v>
      </c>
    </row>
    <row r="94" spans="1:25">
      <c r="A94" s="28" t="s">
        <v>2837</v>
      </c>
      <c r="B94" s="28" t="s">
        <v>2838</v>
      </c>
      <c r="C94" s="28" t="s">
        <v>2839</v>
      </c>
      <c r="D94" s="28" t="s">
        <v>2842</v>
      </c>
      <c r="E94" s="29">
        <v>42118</v>
      </c>
      <c r="F94" s="28" t="s">
        <v>7228</v>
      </c>
      <c r="G94" s="30">
        <v>3983</v>
      </c>
      <c r="H94" s="28" t="s">
        <v>7229</v>
      </c>
      <c r="I94" s="31">
        <v>0</v>
      </c>
      <c r="J94" s="31">
        <v>300000</v>
      </c>
      <c r="K94" s="28" t="s">
        <v>2906</v>
      </c>
      <c r="L94" s="32">
        <f t="shared" si="11"/>
        <v>-300000</v>
      </c>
      <c r="M94" s="33">
        <f t="shared" si="12"/>
        <v>300000</v>
      </c>
      <c r="N94" s="34" t="b">
        <v>1</v>
      </c>
      <c r="O94" s="35">
        <f t="shared" si="13"/>
        <v>300000</v>
      </c>
      <c r="P94" s="36" t="str">
        <f t="shared" si="14"/>
        <v>I</v>
      </c>
      <c r="Q94" s="37" t="str">
        <f t="shared" si="15"/>
        <v>Arts and Business</v>
      </c>
      <c r="R94" s="6" t="str">
        <f t="shared" si="16"/>
        <v>I - Arts and Business</v>
      </c>
      <c r="S94" s="6" t="str">
        <f>IFERROR(INDEX('Vendor Over-ride'!$C:$C, MATCH($R:$R,'Vendor Over-ride'!$A:$A,0)),"")</f>
        <v>I - Arts &amp; Business Scotland</v>
      </c>
      <c r="U94" s="38" t="str">
        <f t="shared" si="20"/>
        <v>GIA</v>
      </c>
      <c r="V94" s="5" t="str">
        <f t="shared" si="21"/>
        <v>AWARD</v>
      </c>
      <c r="W94" s="5" t="b">
        <f t="shared" si="17"/>
        <v>1</v>
      </c>
      <c r="X94" s="40">
        <f t="shared" ca="1" si="18"/>
        <v>309000</v>
      </c>
      <c r="Y94" s="30" t="b">
        <f t="shared" ca="1" si="19"/>
        <v>1</v>
      </c>
    </row>
    <row r="95" spans="1:25" hidden="1">
      <c r="A95" s="28" t="s">
        <v>2837</v>
      </c>
      <c r="B95" s="28" t="s">
        <v>2838</v>
      </c>
      <c r="C95" s="28" t="s">
        <v>2839</v>
      </c>
      <c r="D95" s="28" t="s">
        <v>2842</v>
      </c>
      <c r="E95" s="29">
        <v>42118</v>
      </c>
      <c r="F95" s="28" t="s">
        <v>7230</v>
      </c>
      <c r="G95" s="30">
        <v>3983</v>
      </c>
      <c r="H95" s="28" t="s">
        <v>7231</v>
      </c>
      <c r="I95" s="31">
        <v>0</v>
      </c>
      <c r="J95" s="31">
        <v>360</v>
      </c>
      <c r="K95" s="28" t="s">
        <v>2961</v>
      </c>
      <c r="L95" s="32">
        <f t="shared" si="11"/>
        <v>-360</v>
      </c>
      <c r="M95" s="33">
        <f t="shared" si="12"/>
        <v>360</v>
      </c>
      <c r="N95" s="34" t="b">
        <v>1</v>
      </c>
      <c r="O95" s="35">
        <f t="shared" si="13"/>
        <v>360</v>
      </c>
      <c r="P95" s="36" t="str">
        <f t="shared" si="14"/>
        <v>T</v>
      </c>
      <c r="Q95" s="37" t="str">
        <f t="shared" si="15"/>
        <v>Blonde Digital Ltd</v>
      </c>
      <c r="R95" s="6" t="str">
        <f t="shared" si="16"/>
        <v>T - Blonde Digital Ltd</v>
      </c>
      <c r="S95" s="6" t="str">
        <f>IFERROR(INDEX('Vendor Over-ride'!$C:$C, MATCH($R:$R,'Vendor Over-ride'!$A:$A,0)),"")</f>
        <v>T - Blonde Digital Ltd</v>
      </c>
      <c r="U95" s="38" t="str">
        <f t="shared" si="20"/>
        <v>GIA</v>
      </c>
      <c r="V95" s="5" t="str">
        <f t="shared" si="21"/>
        <v>TRADE</v>
      </c>
      <c r="W95" s="5" t="b">
        <f t="shared" si="17"/>
        <v>0</v>
      </c>
      <c r="X95" s="40">
        <f t="shared" ca="1" si="18"/>
        <v>1080</v>
      </c>
      <c r="Y95" s="30" t="b">
        <f t="shared" ca="1" si="19"/>
        <v>0</v>
      </c>
    </row>
    <row r="96" spans="1:25" hidden="1">
      <c r="A96" s="28" t="s">
        <v>2837</v>
      </c>
      <c r="B96" s="28" t="s">
        <v>2838</v>
      </c>
      <c r="C96" s="28" t="s">
        <v>2839</v>
      </c>
      <c r="D96" s="28" t="s">
        <v>2842</v>
      </c>
      <c r="E96" s="29">
        <v>42118</v>
      </c>
      <c r="F96" s="28" t="s">
        <v>7232</v>
      </c>
      <c r="G96" s="30">
        <v>3983</v>
      </c>
      <c r="H96" s="28" t="s">
        <v>7233</v>
      </c>
      <c r="I96" s="31">
        <v>0</v>
      </c>
      <c r="J96" s="31">
        <v>59.56</v>
      </c>
      <c r="K96" s="28" t="s">
        <v>3803</v>
      </c>
      <c r="L96" s="32">
        <f t="shared" si="11"/>
        <v>-59.56</v>
      </c>
      <c r="M96" s="33">
        <f t="shared" si="12"/>
        <v>59.56</v>
      </c>
      <c r="N96" s="34" t="b">
        <v>1</v>
      </c>
      <c r="O96" s="35">
        <f t="shared" si="13"/>
        <v>59.56</v>
      </c>
      <c r="P96" s="36" t="str">
        <f t="shared" si="14"/>
        <v>T</v>
      </c>
      <c r="Q96" s="37" t="str">
        <f t="shared" si="15"/>
        <v>Bupa Travel Services</v>
      </c>
      <c r="R96" s="6" t="str">
        <f t="shared" si="16"/>
        <v>T - Bupa Travel Services</v>
      </c>
      <c r="S96" s="6" t="str">
        <f>IFERROR(INDEX('Vendor Over-ride'!$C:$C, MATCH($R:$R,'Vendor Over-ride'!$A:$A,0)),"")</f>
        <v>T - Bupa Travel Services</v>
      </c>
      <c r="U96" s="38" t="str">
        <f t="shared" si="20"/>
        <v>GIA</v>
      </c>
      <c r="V96" s="5" t="str">
        <f t="shared" si="21"/>
        <v>TRADE</v>
      </c>
      <c r="W96" s="5" t="b">
        <f t="shared" si="17"/>
        <v>0</v>
      </c>
      <c r="X96" s="40">
        <f t="shared" ca="1" si="18"/>
        <v>2249.3700000000003</v>
      </c>
      <c r="Y96" s="30" t="b">
        <f t="shared" ca="1" si="19"/>
        <v>0</v>
      </c>
    </row>
    <row r="97" spans="1:25" hidden="1">
      <c r="A97" s="28" t="s">
        <v>2837</v>
      </c>
      <c r="B97" s="28" t="s">
        <v>2838</v>
      </c>
      <c r="C97" s="28" t="s">
        <v>2839</v>
      </c>
      <c r="D97" s="28" t="s">
        <v>2842</v>
      </c>
      <c r="E97" s="29">
        <v>42118</v>
      </c>
      <c r="F97" s="28" t="s">
        <v>7234</v>
      </c>
      <c r="G97" s="30">
        <v>3983</v>
      </c>
      <c r="H97" s="28" t="s">
        <v>7235</v>
      </c>
      <c r="I97" s="31">
        <v>0</v>
      </c>
      <c r="J97" s="31">
        <v>840</v>
      </c>
      <c r="K97" s="28" t="s">
        <v>7236</v>
      </c>
      <c r="L97" s="32">
        <f t="shared" si="11"/>
        <v>-840</v>
      </c>
      <c r="M97" s="33">
        <f t="shared" si="12"/>
        <v>840</v>
      </c>
      <c r="N97" s="34" t="b">
        <v>1</v>
      </c>
      <c r="O97" s="35">
        <f t="shared" si="13"/>
        <v>840</v>
      </c>
      <c r="P97" s="36" t="str">
        <f t="shared" si="14"/>
        <v>T</v>
      </c>
      <c r="Q97" s="37" t="str">
        <f t="shared" si="15"/>
        <v>Capita Business Services Ltd</v>
      </c>
      <c r="R97" s="6" t="str">
        <f t="shared" si="16"/>
        <v>T - Capita Business Services Ltd</v>
      </c>
      <c r="S97" s="6" t="str">
        <f>IFERROR(INDEX('Vendor Over-ride'!$C:$C, MATCH($R:$R,'Vendor Over-ride'!$A:$A,0)),"")</f>
        <v>T - Capita Business Services Ltd</v>
      </c>
      <c r="U97" s="38" t="str">
        <f t="shared" si="20"/>
        <v>GIA</v>
      </c>
      <c r="V97" s="5" t="str">
        <f t="shared" si="21"/>
        <v>TRADE</v>
      </c>
      <c r="W97" s="5" t="b">
        <f t="shared" si="17"/>
        <v>0</v>
      </c>
      <c r="X97" s="40">
        <f t="shared" ca="1" si="18"/>
        <v>840</v>
      </c>
      <c r="Y97" s="30" t="b">
        <f t="shared" ca="1" si="19"/>
        <v>0</v>
      </c>
    </row>
    <row r="98" spans="1:25" hidden="1">
      <c r="A98" s="28" t="s">
        <v>2837</v>
      </c>
      <c r="B98" s="28" t="s">
        <v>2838</v>
      </c>
      <c r="C98" s="28" t="s">
        <v>2839</v>
      </c>
      <c r="D98" s="28" t="s">
        <v>2842</v>
      </c>
      <c r="E98" s="29">
        <v>42118</v>
      </c>
      <c r="F98" s="28" t="s">
        <v>7237</v>
      </c>
      <c r="G98" s="30">
        <v>3983</v>
      </c>
      <c r="H98" s="28" t="s">
        <v>7238</v>
      </c>
      <c r="I98" s="31">
        <v>0</v>
      </c>
      <c r="J98" s="31">
        <v>1500</v>
      </c>
      <c r="K98" s="28" t="s">
        <v>7239</v>
      </c>
      <c r="L98" s="32">
        <f t="shared" si="11"/>
        <v>-1500</v>
      </c>
      <c r="M98" s="33">
        <f t="shared" si="12"/>
        <v>1500</v>
      </c>
      <c r="N98" s="34" t="b">
        <v>1</v>
      </c>
      <c r="O98" s="35">
        <f t="shared" si="13"/>
        <v>1500</v>
      </c>
      <c r="P98" s="36" t="str">
        <f t="shared" si="14"/>
        <v>T</v>
      </c>
      <c r="Q98" s="37" t="str">
        <f t="shared" si="15"/>
        <v>Employee Counselling Service</v>
      </c>
      <c r="R98" s="6" t="str">
        <f t="shared" si="16"/>
        <v>T - Employee Counselling Service</v>
      </c>
      <c r="S98" s="6" t="str">
        <f>IFERROR(INDEX('Vendor Over-ride'!$C:$C, MATCH($R:$R,'Vendor Over-ride'!$A:$A,0)),"")</f>
        <v>T - Employee Counselling Service</v>
      </c>
      <c r="U98" s="38" t="str">
        <f t="shared" si="20"/>
        <v>GIA</v>
      </c>
      <c r="V98" s="5" t="str">
        <f t="shared" si="21"/>
        <v>TRADE</v>
      </c>
      <c r="W98" s="5" t="b">
        <f t="shared" si="17"/>
        <v>0</v>
      </c>
      <c r="X98" s="40">
        <f t="shared" ca="1" si="18"/>
        <v>1500</v>
      </c>
      <c r="Y98" s="30" t="b">
        <f t="shared" ca="1" si="19"/>
        <v>0</v>
      </c>
    </row>
    <row r="99" spans="1:25">
      <c r="A99" s="28" t="s">
        <v>2837</v>
      </c>
      <c r="B99" s="28" t="s">
        <v>2838</v>
      </c>
      <c r="C99" s="28" t="s">
        <v>2839</v>
      </c>
      <c r="D99" s="28" t="s">
        <v>2842</v>
      </c>
      <c r="E99" s="29">
        <v>42118</v>
      </c>
      <c r="F99" s="28" t="s">
        <v>7240</v>
      </c>
      <c r="G99" s="30">
        <v>3983</v>
      </c>
      <c r="H99" s="28" t="s">
        <v>7241</v>
      </c>
      <c r="I99" s="31">
        <v>0</v>
      </c>
      <c r="J99" s="31">
        <v>45356</v>
      </c>
      <c r="K99" s="28" t="s">
        <v>3595</v>
      </c>
      <c r="L99" s="32">
        <f t="shared" si="11"/>
        <v>-45356</v>
      </c>
      <c r="M99" s="33">
        <f t="shared" si="12"/>
        <v>45356</v>
      </c>
      <c r="N99" s="34" t="b">
        <v>1</v>
      </c>
      <c r="O99" s="35">
        <f t="shared" si="13"/>
        <v>45356</v>
      </c>
      <c r="P99" s="36" t="str">
        <f t="shared" si="14"/>
        <v>T</v>
      </c>
      <c r="Q99" s="37" t="str">
        <f t="shared" si="15"/>
        <v>Glasgow City Council - Non Domestic Rates</v>
      </c>
      <c r="R99" s="6" t="str">
        <f t="shared" si="16"/>
        <v>T - Glasgow City Council - Non Domestic Rates</v>
      </c>
      <c r="S99" s="6" t="str">
        <f>IFERROR(INDEX('Vendor Over-ride'!$C:$C, MATCH($R:$R,'Vendor Over-ride'!$A:$A,0)),"")</f>
        <v>T - Glasgow City Council</v>
      </c>
      <c r="T99" s="41" t="s">
        <v>2832</v>
      </c>
      <c r="U99" s="38" t="str">
        <f t="shared" si="20"/>
        <v>GIA</v>
      </c>
      <c r="V99" s="5" t="str">
        <f t="shared" si="21"/>
        <v>TRADE</v>
      </c>
      <c r="W99" s="5" t="b">
        <f t="shared" si="17"/>
        <v>1</v>
      </c>
      <c r="X99" s="40">
        <f t="shared" ca="1" si="18"/>
        <v>47690</v>
      </c>
      <c r="Y99" s="30" t="b">
        <f t="shared" ca="1" si="19"/>
        <v>1</v>
      </c>
    </row>
    <row r="100" spans="1:25" hidden="1">
      <c r="A100" s="28" t="s">
        <v>2837</v>
      </c>
      <c r="B100" s="28" t="s">
        <v>2838</v>
      </c>
      <c r="C100" s="28" t="s">
        <v>2839</v>
      </c>
      <c r="D100" s="28" t="s">
        <v>2842</v>
      </c>
      <c r="E100" s="29">
        <v>42118</v>
      </c>
      <c r="F100" s="28" t="s">
        <v>7242</v>
      </c>
      <c r="G100" s="30">
        <v>3983</v>
      </c>
      <c r="H100" s="28" t="s">
        <v>7243</v>
      </c>
      <c r="I100" s="31">
        <v>0</v>
      </c>
      <c r="J100" s="31">
        <v>608.34</v>
      </c>
      <c r="K100" s="28" t="s">
        <v>3340</v>
      </c>
      <c r="L100" s="32">
        <f t="shared" si="11"/>
        <v>-608.34</v>
      </c>
      <c r="M100" s="33">
        <f t="shared" si="12"/>
        <v>608.34</v>
      </c>
      <c r="N100" s="34" t="b">
        <v>1</v>
      </c>
      <c r="O100" s="35">
        <f t="shared" si="13"/>
        <v>608.34</v>
      </c>
      <c r="P100" s="36" t="str">
        <f t="shared" si="14"/>
        <v>T</v>
      </c>
      <c r="Q100" s="37" t="str">
        <f t="shared" si="15"/>
        <v>Global Design &amp; Source Ltd</v>
      </c>
      <c r="R100" s="6" t="str">
        <f t="shared" si="16"/>
        <v>T - Global Design &amp; Source Ltd</v>
      </c>
      <c r="S100" s="6" t="str">
        <f>IFERROR(INDEX('Vendor Over-ride'!$C:$C, MATCH($R:$R,'Vendor Over-ride'!$A:$A,0)),"")</f>
        <v>T - Global Design &amp; Source Ltd</v>
      </c>
      <c r="U100" s="38" t="str">
        <f t="shared" si="20"/>
        <v>GIA</v>
      </c>
      <c r="V100" s="5" t="str">
        <f t="shared" si="21"/>
        <v>TRADE</v>
      </c>
      <c r="W100" s="5" t="b">
        <f t="shared" si="17"/>
        <v>0</v>
      </c>
      <c r="X100" s="40">
        <f t="shared" ca="1" si="18"/>
        <v>7814.8200000000006</v>
      </c>
      <c r="Y100" s="30" t="b">
        <f t="shared" ca="1" si="19"/>
        <v>0</v>
      </c>
    </row>
    <row r="101" spans="1:25" hidden="1">
      <c r="A101" s="28" t="s">
        <v>2837</v>
      </c>
      <c r="B101" s="28" t="s">
        <v>2838</v>
      </c>
      <c r="C101" s="28" t="s">
        <v>2839</v>
      </c>
      <c r="D101" s="28" t="s">
        <v>2842</v>
      </c>
      <c r="E101" s="29">
        <v>42118</v>
      </c>
      <c r="F101" s="28" t="s">
        <v>7244</v>
      </c>
      <c r="G101" s="30">
        <v>3983</v>
      </c>
      <c r="H101" s="28" t="s">
        <v>7245</v>
      </c>
      <c r="I101" s="31">
        <v>0</v>
      </c>
      <c r="J101" s="31">
        <v>3600</v>
      </c>
      <c r="K101" s="28" t="s">
        <v>3398</v>
      </c>
      <c r="L101" s="32">
        <f t="shared" si="11"/>
        <v>-3600</v>
      </c>
      <c r="M101" s="33">
        <f t="shared" si="12"/>
        <v>3600</v>
      </c>
      <c r="N101" s="34" t="b">
        <v>1</v>
      </c>
      <c r="O101" s="35">
        <f t="shared" si="13"/>
        <v>3600</v>
      </c>
      <c r="P101" s="36" t="str">
        <f t="shared" si="14"/>
        <v>T</v>
      </c>
      <c r="Q101" s="37" t="str">
        <f t="shared" si="15"/>
        <v>Hymans Robertson LLP</v>
      </c>
      <c r="R101" s="6" t="str">
        <f t="shared" si="16"/>
        <v>T - Hymans Robertson LLP</v>
      </c>
      <c r="S101" s="6" t="str">
        <f>IFERROR(INDEX('Vendor Over-ride'!$C:$C, MATCH($R:$R,'Vendor Over-ride'!$A:$A,0)),"")</f>
        <v>T - Hymans Robertson LLP</v>
      </c>
      <c r="U101" s="38" t="str">
        <f t="shared" si="20"/>
        <v>GIA</v>
      </c>
      <c r="V101" s="5" t="str">
        <f t="shared" si="21"/>
        <v>TRADE</v>
      </c>
      <c r="W101" s="5" t="b">
        <f t="shared" si="17"/>
        <v>0</v>
      </c>
      <c r="X101" s="40">
        <f t="shared" ca="1" si="18"/>
        <v>12120</v>
      </c>
      <c r="Y101" s="30" t="b">
        <f t="shared" ca="1" si="19"/>
        <v>0</v>
      </c>
    </row>
    <row r="102" spans="1:25" hidden="1">
      <c r="A102" s="28" t="s">
        <v>2837</v>
      </c>
      <c r="B102" s="28" t="s">
        <v>2838</v>
      </c>
      <c r="C102" s="28" t="s">
        <v>2839</v>
      </c>
      <c r="D102" s="28" t="s">
        <v>2842</v>
      </c>
      <c r="E102" s="29">
        <v>42118</v>
      </c>
      <c r="F102" s="28" t="s">
        <v>7246</v>
      </c>
      <c r="G102" s="30">
        <v>3983</v>
      </c>
      <c r="H102" s="28" t="s">
        <v>7247</v>
      </c>
      <c r="I102" s="31">
        <v>0</v>
      </c>
      <c r="J102" s="31">
        <v>12</v>
      </c>
      <c r="K102" s="28" t="s">
        <v>3043</v>
      </c>
      <c r="L102" s="32">
        <f t="shared" si="11"/>
        <v>-12</v>
      </c>
      <c r="M102" s="33">
        <f t="shared" si="12"/>
        <v>12</v>
      </c>
      <c r="N102" s="34" t="b">
        <v>1</v>
      </c>
      <c r="O102" s="35">
        <f t="shared" si="13"/>
        <v>12</v>
      </c>
      <c r="P102" s="36" t="str">
        <f t="shared" si="14"/>
        <v>T</v>
      </c>
      <c r="Q102" s="37" t="str">
        <f t="shared" si="15"/>
        <v>James F Kidd &amp; Son Ltd</v>
      </c>
      <c r="R102" s="6" t="str">
        <f t="shared" si="16"/>
        <v>T - James F Kidd &amp; Son Ltd</v>
      </c>
      <c r="S102" s="6" t="str">
        <f>IFERROR(INDEX('Vendor Over-ride'!$C:$C, MATCH($R:$R,'Vendor Over-ride'!$A:$A,0)),"")</f>
        <v>T - James F Kidd &amp; Son Ltd</v>
      </c>
      <c r="U102" s="38" t="str">
        <f t="shared" si="20"/>
        <v>GIA</v>
      </c>
      <c r="V102" s="5" t="str">
        <f t="shared" si="21"/>
        <v>TRADE</v>
      </c>
      <c r="W102" s="5" t="b">
        <f t="shared" si="17"/>
        <v>0</v>
      </c>
      <c r="X102" s="40">
        <f t="shared" ca="1" si="18"/>
        <v>2300.2799999999997</v>
      </c>
      <c r="Y102" s="30" t="b">
        <f t="shared" ca="1" si="19"/>
        <v>0</v>
      </c>
    </row>
    <row r="103" spans="1:25" hidden="1">
      <c r="A103" s="28" t="s">
        <v>2837</v>
      </c>
      <c r="B103" s="28" t="s">
        <v>2838</v>
      </c>
      <c r="C103" s="28" t="s">
        <v>2839</v>
      </c>
      <c r="D103" s="28" t="s">
        <v>2842</v>
      </c>
      <c r="E103" s="29">
        <v>42118</v>
      </c>
      <c r="F103" s="28" t="s">
        <v>7248</v>
      </c>
      <c r="G103" s="30">
        <v>3983</v>
      </c>
      <c r="H103" s="28" t="s">
        <v>7249</v>
      </c>
      <c r="I103" s="31">
        <v>0</v>
      </c>
      <c r="J103" s="31">
        <v>11.4</v>
      </c>
      <c r="K103" s="28" t="s">
        <v>4970</v>
      </c>
      <c r="L103" s="32">
        <f t="shared" si="11"/>
        <v>-11.4</v>
      </c>
      <c r="M103" s="33">
        <f t="shared" si="12"/>
        <v>11.4</v>
      </c>
      <c r="N103" s="34" t="b">
        <v>1</v>
      </c>
      <c r="O103" s="35">
        <f t="shared" si="13"/>
        <v>11.4</v>
      </c>
      <c r="P103" s="36" t="str">
        <f t="shared" si="14"/>
        <v>T</v>
      </c>
      <c r="Q103" s="37" t="str">
        <f t="shared" si="15"/>
        <v>Jules Cafe Ltd</v>
      </c>
      <c r="R103" s="6" t="str">
        <f t="shared" si="16"/>
        <v>T - Jules Cafe Ltd</v>
      </c>
      <c r="S103" s="6" t="str">
        <f>IFERROR(INDEX('Vendor Over-ride'!$C:$C, MATCH($R:$R,'Vendor Over-ride'!$A:$A,0)),"")</f>
        <v>T - Jules Cafe Ltd</v>
      </c>
      <c r="U103" s="38" t="str">
        <f t="shared" si="20"/>
        <v>GIA</v>
      </c>
      <c r="V103" s="5" t="str">
        <f t="shared" si="21"/>
        <v>TRADE</v>
      </c>
      <c r="W103" s="5" t="b">
        <f t="shared" si="17"/>
        <v>0</v>
      </c>
      <c r="X103" s="40">
        <f t="shared" ca="1" si="18"/>
        <v>571.7399999999999</v>
      </c>
      <c r="Y103" s="30" t="b">
        <f t="shared" ca="1" si="19"/>
        <v>0</v>
      </c>
    </row>
    <row r="104" spans="1:25" hidden="1">
      <c r="A104" s="28" t="s">
        <v>2837</v>
      </c>
      <c r="B104" s="28" t="s">
        <v>2838</v>
      </c>
      <c r="C104" s="28" t="s">
        <v>2839</v>
      </c>
      <c r="D104" s="28" t="s">
        <v>2842</v>
      </c>
      <c r="E104" s="29">
        <v>42118</v>
      </c>
      <c r="F104" s="28" t="s">
        <v>7250</v>
      </c>
      <c r="G104" s="30">
        <v>3983</v>
      </c>
      <c r="H104" s="28" t="s">
        <v>7251</v>
      </c>
      <c r="I104" s="31">
        <v>0</v>
      </c>
      <c r="J104" s="31">
        <v>211.7</v>
      </c>
      <c r="K104" s="28" t="s">
        <v>3516</v>
      </c>
      <c r="L104" s="32">
        <f t="shared" si="11"/>
        <v>-211.7</v>
      </c>
      <c r="M104" s="33">
        <f t="shared" si="12"/>
        <v>211.7</v>
      </c>
      <c r="N104" s="34" t="b">
        <v>1</v>
      </c>
      <c r="O104" s="35">
        <f t="shared" si="13"/>
        <v>211.7</v>
      </c>
      <c r="P104" s="36" t="str">
        <f t="shared" si="14"/>
        <v>T</v>
      </c>
      <c r="Q104" s="37" t="str">
        <f t="shared" si="15"/>
        <v>Caffia Coffee Group</v>
      </c>
      <c r="R104" s="6" t="str">
        <f t="shared" si="16"/>
        <v>T - Caffia Coffee Group</v>
      </c>
      <c r="S104" s="6" t="str">
        <f>IFERROR(INDEX('Vendor Over-ride'!$C:$C, MATCH($R:$R,'Vendor Over-ride'!$A:$A,0)),"")</f>
        <v>T - Caffia Coffee Group</v>
      </c>
      <c r="U104" s="38" t="str">
        <f t="shared" si="20"/>
        <v>GIA</v>
      </c>
      <c r="V104" s="5" t="str">
        <f t="shared" si="21"/>
        <v>TRADE</v>
      </c>
      <c r="W104" s="5" t="b">
        <f t="shared" si="17"/>
        <v>0</v>
      </c>
      <c r="X104" s="40">
        <f t="shared" ca="1" si="18"/>
        <v>1936.8000000000002</v>
      </c>
      <c r="Y104" s="30" t="b">
        <f t="shared" ca="1" si="19"/>
        <v>0</v>
      </c>
    </row>
    <row r="105" spans="1:25" hidden="1">
      <c r="A105" s="28" t="s">
        <v>2837</v>
      </c>
      <c r="B105" s="28" t="s">
        <v>2838</v>
      </c>
      <c r="C105" s="28" t="s">
        <v>2839</v>
      </c>
      <c r="D105" s="28" t="s">
        <v>2842</v>
      </c>
      <c r="E105" s="29">
        <v>42118</v>
      </c>
      <c r="F105" s="28" t="s">
        <v>7252</v>
      </c>
      <c r="G105" s="30">
        <v>3983</v>
      </c>
      <c r="H105" s="28" t="s">
        <v>7253</v>
      </c>
      <c r="I105" s="31">
        <v>0</v>
      </c>
      <c r="J105" s="31">
        <v>720</v>
      </c>
      <c r="K105" s="28" t="s">
        <v>5117</v>
      </c>
      <c r="L105" s="32">
        <f t="shared" si="11"/>
        <v>-720</v>
      </c>
      <c r="M105" s="33">
        <f t="shared" si="12"/>
        <v>720</v>
      </c>
      <c r="N105" s="34" t="b">
        <v>1</v>
      </c>
      <c r="O105" s="35">
        <f t="shared" si="13"/>
        <v>720</v>
      </c>
      <c r="P105" s="36" t="str">
        <f t="shared" si="14"/>
        <v>T</v>
      </c>
      <c r="Q105" s="37" t="str">
        <f t="shared" si="15"/>
        <v>Newsquest (Herald &amp; Times) Ltd</v>
      </c>
      <c r="R105" s="6" t="str">
        <f t="shared" si="16"/>
        <v>T - Newsquest (Herald &amp; Times) Ltd</v>
      </c>
      <c r="S105" s="6" t="str">
        <f>IFERROR(INDEX('Vendor Over-ride'!$C:$C, MATCH($R:$R,'Vendor Over-ride'!$A:$A,0)),"")</f>
        <v>T - Newsquest (Herald &amp; Times) Ltd</v>
      </c>
      <c r="U105" s="38" t="str">
        <f t="shared" si="20"/>
        <v>GIA</v>
      </c>
      <c r="V105" s="5" t="str">
        <f t="shared" si="21"/>
        <v>TRADE</v>
      </c>
      <c r="W105" s="5" t="b">
        <f t="shared" si="17"/>
        <v>0</v>
      </c>
      <c r="X105" s="40">
        <f t="shared" ca="1" si="18"/>
        <v>1440</v>
      </c>
      <c r="Y105" s="30" t="b">
        <f t="shared" ca="1" si="19"/>
        <v>0</v>
      </c>
    </row>
    <row r="106" spans="1:25">
      <c r="A106" s="28" t="s">
        <v>2837</v>
      </c>
      <c r="B106" s="28" t="s">
        <v>2838</v>
      </c>
      <c r="C106" s="28" t="s">
        <v>2839</v>
      </c>
      <c r="D106" s="28" t="s">
        <v>2842</v>
      </c>
      <c r="E106" s="29">
        <v>42118</v>
      </c>
      <c r="F106" s="28" t="s">
        <v>7254</v>
      </c>
      <c r="G106" s="30">
        <v>3983</v>
      </c>
      <c r="H106" s="28" t="s">
        <v>7255</v>
      </c>
      <c r="I106" s="31">
        <v>0</v>
      </c>
      <c r="J106" s="31">
        <v>3062.5</v>
      </c>
      <c r="K106" s="28" t="s">
        <v>7256</v>
      </c>
      <c r="L106" s="32">
        <f t="shared" si="11"/>
        <v>-3062.5</v>
      </c>
      <c r="M106" s="33">
        <f t="shared" si="12"/>
        <v>3062.5</v>
      </c>
      <c r="N106" s="34" t="b">
        <v>1</v>
      </c>
      <c r="O106" s="35">
        <f t="shared" si="13"/>
        <v>3062.5</v>
      </c>
      <c r="P106" s="36" t="str">
        <f t="shared" si="14"/>
        <v>T</v>
      </c>
      <c r="Q106" s="37" t="str">
        <f t="shared" si="15"/>
        <v>Norman Howie</v>
      </c>
      <c r="R106" s="6" t="str">
        <f t="shared" si="16"/>
        <v>T - Norman Howie</v>
      </c>
      <c r="S106" s="6" t="str">
        <f>IFERROR(INDEX('Vendor Over-ride'!$C:$C, MATCH($R:$R,'Vendor Over-ride'!$A:$A,0)),"")</f>
        <v>T - Norman Howie</v>
      </c>
      <c r="T106" s="41" t="s">
        <v>17725</v>
      </c>
      <c r="U106" s="38" t="str">
        <f t="shared" si="20"/>
        <v>GIA</v>
      </c>
      <c r="V106" s="5" t="str">
        <f t="shared" si="21"/>
        <v>TRADE</v>
      </c>
      <c r="W106" s="5" t="b">
        <f t="shared" si="17"/>
        <v>0</v>
      </c>
      <c r="X106" s="40">
        <f t="shared" ca="1" si="18"/>
        <v>37610.199999999997</v>
      </c>
      <c r="Y106" s="30" t="b">
        <f t="shared" ca="1" si="19"/>
        <v>1</v>
      </c>
    </row>
    <row r="107" spans="1:25" hidden="1">
      <c r="A107" s="28" t="s">
        <v>2837</v>
      </c>
      <c r="B107" s="28" t="s">
        <v>2838</v>
      </c>
      <c r="C107" s="28" t="s">
        <v>2839</v>
      </c>
      <c r="D107" s="28" t="s">
        <v>2842</v>
      </c>
      <c r="E107" s="29">
        <v>42118</v>
      </c>
      <c r="F107" s="28" t="s">
        <v>7257</v>
      </c>
      <c r="G107" s="30">
        <v>3983</v>
      </c>
      <c r="H107" s="28" t="s">
        <v>7258</v>
      </c>
      <c r="I107" s="31">
        <v>0</v>
      </c>
      <c r="J107" s="31">
        <v>11060</v>
      </c>
      <c r="K107" s="28" t="s">
        <v>7259</v>
      </c>
      <c r="L107" s="32">
        <f t="shared" si="11"/>
        <v>-11060</v>
      </c>
      <c r="M107" s="33">
        <f t="shared" si="12"/>
        <v>11060</v>
      </c>
      <c r="N107" s="34" t="b">
        <v>1</v>
      </c>
      <c r="O107" s="35">
        <f t="shared" si="13"/>
        <v>11060</v>
      </c>
      <c r="P107" s="36" t="str">
        <f t="shared" si="14"/>
        <v>T</v>
      </c>
      <c r="Q107" s="37" t="str">
        <f t="shared" si="15"/>
        <v>PDG Helicopters</v>
      </c>
      <c r="R107" s="6" t="str">
        <f t="shared" si="16"/>
        <v>T - PDG Helicopters</v>
      </c>
      <c r="S107" s="6" t="str">
        <f>IFERROR(INDEX('Vendor Over-ride'!$C:$C, MATCH($R:$R,'Vendor Over-ride'!$A:$A,0)),"")</f>
        <v>T - PDG Helicopters</v>
      </c>
      <c r="U107" s="38" t="str">
        <f t="shared" si="20"/>
        <v>GIA</v>
      </c>
      <c r="V107" s="5" t="str">
        <f t="shared" si="21"/>
        <v>TRADE</v>
      </c>
      <c r="W107" s="5" t="b">
        <f t="shared" si="17"/>
        <v>0</v>
      </c>
      <c r="X107" s="40">
        <f t="shared" ca="1" si="18"/>
        <v>11060</v>
      </c>
      <c r="Y107" s="30" t="b">
        <f t="shared" ca="1" si="19"/>
        <v>0</v>
      </c>
    </row>
    <row r="108" spans="1:25">
      <c r="A108" s="28" t="s">
        <v>2837</v>
      </c>
      <c r="B108" s="28" t="s">
        <v>2838</v>
      </c>
      <c r="C108" s="28" t="s">
        <v>2839</v>
      </c>
      <c r="D108" s="28" t="s">
        <v>2842</v>
      </c>
      <c r="E108" s="29">
        <v>42118</v>
      </c>
      <c r="F108" s="28" t="s">
        <v>7260</v>
      </c>
      <c r="G108" s="30">
        <v>3983</v>
      </c>
      <c r="H108" s="28" t="s">
        <v>7261</v>
      </c>
      <c r="I108" s="31">
        <v>0</v>
      </c>
      <c r="J108" s="31">
        <v>195.48</v>
      </c>
      <c r="K108" s="28" t="s">
        <v>4445</v>
      </c>
      <c r="L108" s="32">
        <f t="shared" si="11"/>
        <v>-195.48</v>
      </c>
      <c r="M108" s="33">
        <f t="shared" si="12"/>
        <v>195.48</v>
      </c>
      <c r="N108" s="34" t="b">
        <v>1</v>
      </c>
      <c r="O108" s="35">
        <f t="shared" si="13"/>
        <v>195.48</v>
      </c>
      <c r="P108" s="36" t="str">
        <f t="shared" si="14"/>
        <v>T</v>
      </c>
      <c r="Q108" s="37" t="str">
        <f t="shared" si="15"/>
        <v>Pertemps Recruitment Partnership Limited</v>
      </c>
      <c r="R108" s="6" t="str">
        <f t="shared" si="16"/>
        <v>T - Pertemps Recruitment Partnership Limited</v>
      </c>
      <c r="S108" s="6" t="str">
        <f>IFERROR(INDEX('Vendor Over-ride'!$C:$C, MATCH($R:$R,'Vendor Over-ride'!$A:$A,0)),"")</f>
        <v>T - Pertemps Recruitment Partnership Limited</v>
      </c>
      <c r="T108" s="41" t="s">
        <v>7019</v>
      </c>
      <c r="U108" s="38" t="str">
        <f t="shared" si="20"/>
        <v>GIA</v>
      </c>
      <c r="V108" s="5" t="str">
        <f t="shared" si="21"/>
        <v>TRADE</v>
      </c>
      <c r="W108" s="5" t="b">
        <f t="shared" si="17"/>
        <v>0</v>
      </c>
      <c r="X108" s="40">
        <f t="shared" ca="1" si="18"/>
        <v>36553.03</v>
      </c>
      <c r="Y108" s="30" t="b">
        <f t="shared" ca="1" si="19"/>
        <v>1</v>
      </c>
    </row>
    <row r="109" spans="1:25" hidden="1">
      <c r="A109" s="28" t="s">
        <v>2837</v>
      </c>
      <c r="B109" s="28" t="s">
        <v>2838</v>
      </c>
      <c r="C109" s="28" t="s">
        <v>2839</v>
      </c>
      <c r="D109" s="28" t="s">
        <v>2842</v>
      </c>
      <c r="E109" s="29">
        <v>42118</v>
      </c>
      <c r="F109" s="28" t="s">
        <v>7262</v>
      </c>
      <c r="G109" s="30">
        <v>3983</v>
      </c>
      <c r="H109" s="28" t="s">
        <v>7263</v>
      </c>
      <c r="I109" s="31">
        <v>0</v>
      </c>
      <c r="J109" s="31">
        <v>113.4</v>
      </c>
      <c r="K109" s="28" t="s">
        <v>2886</v>
      </c>
      <c r="L109" s="32">
        <f t="shared" si="11"/>
        <v>-113.4</v>
      </c>
      <c r="M109" s="33">
        <f t="shared" si="12"/>
        <v>113.4</v>
      </c>
      <c r="N109" s="34" t="b">
        <v>1</v>
      </c>
      <c r="O109" s="35">
        <f t="shared" si="13"/>
        <v>113.4</v>
      </c>
      <c r="P109" s="36" t="str">
        <f t="shared" si="14"/>
        <v>T</v>
      </c>
      <c r="Q109" s="37" t="str">
        <f t="shared" si="15"/>
        <v>Shred-It Limited</v>
      </c>
      <c r="R109" s="6" t="str">
        <f t="shared" si="16"/>
        <v>T - Shred-It Limited</v>
      </c>
      <c r="S109" s="6" t="str">
        <f>IFERROR(INDEX('Vendor Over-ride'!$C:$C, MATCH($R:$R,'Vendor Over-ride'!$A:$A,0)),"")</f>
        <v>T - Shred-It Limited</v>
      </c>
      <c r="U109" s="38" t="str">
        <f t="shared" si="20"/>
        <v>GIA</v>
      </c>
      <c r="V109" s="5" t="str">
        <f t="shared" si="21"/>
        <v>TRADE</v>
      </c>
      <c r="W109" s="5" t="b">
        <f t="shared" si="17"/>
        <v>0</v>
      </c>
      <c r="X109" s="40">
        <f t="shared" ca="1" si="18"/>
        <v>3247.48</v>
      </c>
      <c r="Y109" s="30" t="b">
        <f t="shared" ca="1" si="19"/>
        <v>0</v>
      </c>
    </row>
    <row r="110" spans="1:25" hidden="1">
      <c r="A110" s="28" t="s">
        <v>2837</v>
      </c>
      <c r="B110" s="28" t="s">
        <v>2838</v>
      </c>
      <c r="C110" s="28" t="s">
        <v>2839</v>
      </c>
      <c r="D110" s="28" t="s">
        <v>2842</v>
      </c>
      <c r="E110" s="29">
        <v>42118</v>
      </c>
      <c r="F110" s="28" t="s">
        <v>7264</v>
      </c>
      <c r="G110" s="30">
        <v>3983</v>
      </c>
      <c r="H110" s="28" t="s">
        <v>7265</v>
      </c>
      <c r="I110" s="31">
        <v>0</v>
      </c>
      <c r="J110" s="31">
        <v>72</v>
      </c>
      <c r="K110" s="28" t="s">
        <v>7266</v>
      </c>
      <c r="L110" s="32">
        <f t="shared" si="11"/>
        <v>-72</v>
      </c>
      <c r="M110" s="33">
        <f t="shared" si="12"/>
        <v>72</v>
      </c>
      <c r="N110" s="34" t="b">
        <v>1</v>
      </c>
      <c r="O110" s="35">
        <f t="shared" si="13"/>
        <v>72</v>
      </c>
      <c r="P110" s="36" t="str">
        <f t="shared" si="14"/>
        <v>T</v>
      </c>
      <c r="Q110" s="37" t="str">
        <f t="shared" si="15"/>
        <v>Trinity Domestic Applicances</v>
      </c>
      <c r="R110" s="6" t="str">
        <f t="shared" si="16"/>
        <v>T - Trinity Domestic Applicances</v>
      </c>
      <c r="S110" s="6" t="str">
        <f>IFERROR(INDEX('Vendor Over-ride'!$C:$C, MATCH($R:$R,'Vendor Over-ride'!$A:$A,0)),"")</f>
        <v>T - Trinity Domestic Applicances</v>
      </c>
      <c r="U110" s="38" t="str">
        <f t="shared" si="20"/>
        <v>GIA</v>
      </c>
      <c r="V110" s="5" t="str">
        <f t="shared" si="21"/>
        <v>TRADE</v>
      </c>
      <c r="W110" s="5" t="b">
        <f t="shared" si="17"/>
        <v>0</v>
      </c>
      <c r="X110" s="40">
        <f t="shared" ca="1" si="18"/>
        <v>72</v>
      </c>
      <c r="Y110" s="30" t="b">
        <f t="shared" ca="1" si="19"/>
        <v>0</v>
      </c>
    </row>
    <row r="111" spans="1:25">
      <c r="A111" s="28" t="s">
        <v>2837</v>
      </c>
      <c r="B111" s="28" t="s">
        <v>2838</v>
      </c>
      <c r="C111" s="28" t="s">
        <v>2839</v>
      </c>
      <c r="D111" s="28" t="s">
        <v>2842</v>
      </c>
      <c r="E111" s="29">
        <v>42118</v>
      </c>
      <c r="F111" s="28" t="s">
        <v>7267</v>
      </c>
      <c r="G111" s="30">
        <v>3983</v>
      </c>
      <c r="H111" s="28" t="s">
        <v>7268</v>
      </c>
      <c r="I111" s="31">
        <v>0</v>
      </c>
      <c r="J111" s="31">
        <v>228505.5</v>
      </c>
      <c r="K111" s="28" t="s">
        <v>2967</v>
      </c>
      <c r="L111" s="32">
        <f t="shared" si="11"/>
        <v>-228505.5</v>
      </c>
      <c r="M111" s="33">
        <f t="shared" si="12"/>
        <v>228505.5</v>
      </c>
      <c r="N111" s="34" t="b">
        <v>1</v>
      </c>
      <c r="O111" s="35">
        <f t="shared" si="13"/>
        <v>228505.5</v>
      </c>
      <c r="P111" s="36" t="str">
        <f t="shared" si="14"/>
        <v>T</v>
      </c>
      <c r="Q111" s="37" t="str">
        <f t="shared" si="15"/>
        <v>The City of Edinburgh Council</v>
      </c>
      <c r="R111" s="6" t="str">
        <f t="shared" si="16"/>
        <v>T - The City of Edinburgh Council</v>
      </c>
      <c r="S111" s="6" t="str">
        <f>IFERROR(INDEX('Vendor Over-ride'!$C:$C, MATCH($R:$R,'Vendor Over-ride'!$A:$A,0)),"")</f>
        <v>T - City of Edinburgh Council, The</v>
      </c>
      <c r="T111" s="41" t="s">
        <v>2831</v>
      </c>
      <c r="U111" s="38" t="str">
        <f t="shared" si="20"/>
        <v>GIA</v>
      </c>
      <c r="V111" s="5" t="str">
        <f t="shared" si="21"/>
        <v>TRADE</v>
      </c>
      <c r="W111" s="5" t="b">
        <f t="shared" si="17"/>
        <v>1</v>
      </c>
      <c r="X111" s="40">
        <f t="shared" ca="1" si="18"/>
        <v>228605.5</v>
      </c>
      <c r="Y111" s="30" t="b">
        <f t="shared" ca="1" si="19"/>
        <v>1</v>
      </c>
    </row>
    <row r="112" spans="1:25" hidden="1">
      <c r="A112" s="28" t="s">
        <v>2837</v>
      </c>
      <c r="B112" s="28" t="s">
        <v>2838</v>
      </c>
      <c r="C112" s="28" t="s">
        <v>2839</v>
      </c>
      <c r="D112" s="28" t="s">
        <v>2842</v>
      </c>
      <c r="E112" s="29">
        <v>42118</v>
      </c>
      <c r="F112" s="28" t="s">
        <v>7269</v>
      </c>
      <c r="G112" s="30">
        <v>3983</v>
      </c>
      <c r="H112" s="28" t="s">
        <v>7270</v>
      </c>
      <c r="I112" s="31">
        <v>0</v>
      </c>
      <c r="J112" s="31">
        <v>1920</v>
      </c>
      <c r="K112" s="28" t="s">
        <v>2905</v>
      </c>
      <c r="L112" s="32">
        <f t="shared" si="11"/>
        <v>-1920</v>
      </c>
      <c r="M112" s="33">
        <f t="shared" si="12"/>
        <v>1920</v>
      </c>
      <c r="N112" s="34" t="b">
        <v>1</v>
      </c>
      <c r="O112" s="35">
        <f t="shared" si="13"/>
        <v>1920</v>
      </c>
      <c r="P112" s="36" t="str">
        <f t="shared" si="14"/>
        <v>T</v>
      </c>
      <c r="Q112" s="37" t="str">
        <f t="shared" si="15"/>
        <v>The Press Data Bureau</v>
      </c>
      <c r="R112" s="6" t="str">
        <f t="shared" si="16"/>
        <v>T - The Press Data Bureau</v>
      </c>
      <c r="S112" s="6" t="str">
        <f>IFERROR(INDEX('Vendor Over-ride'!$C:$C, MATCH($R:$R,'Vendor Over-ride'!$A:$A,0)),"")</f>
        <v>T - Press Data Bureau, The</v>
      </c>
      <c r="U112" s="38" t="str">
        <f t="shared" si="20"/>
        <v>GIA</v>
      </c>
      <c r="V112" s="5" t="str">
        <f t="shared" si="21"/>
        <v>TRADE</v>
      </c>
      <c r="W112" s="5" t="b">
        <f t="shared" si="17"/>
        <v>0</v>
      </c>
      <c r="X112" s="40">
        <f t="shared" ca="1" si="18"/>
        <v>23040</v>
      </c>
      <c r="Y112" s="30" t="b">
        <f t="shared" ca="1" si="19"/>
        <v>0</v>
      </c>
    </row>
    <row r="113" spans="1:25" hidden="1">
      <c r="A113" s="28" t="s">
        <v>2837</v>
      </c>
      <c r="B113" s="28" t="s">
        <v>2838</v>
      </c>
      <c r="C113" s="28" t="s">
        <v>2839</v>
      </c>
      <c r="D113" s="28" t="s">
        <v>2842</v>
      </c>
      <c r="E113" s="29">
        <v>42118</v>
      </c>
      <c r="F113" s="28" t="s">
        <v>7271</v>
      </c>
      <c r="G113" s="30">
        <v>3983</v>
      </c>
      <c r="H113" s="28" t="s">
        <v>7272</v>
      </c>
      <c r="I113" s="31">
        <v>0</v>
      </c>
      <c r="J113" s="31">
        <v>10800</v>
      </c>
      <c r="K113" s="28" t="s">
        <v>2968</v>
      </c>
      <c r="L113" s="32">
        <f t="shared" si="11"/>
        <v>-10800</v>
      </c>
      <c r="M113" s="33">
        <f t="shared" si="12"/>
        <v>10800</v>
      </c>
      <c r="N113" s="34" t="b">
        <v>1</v>
      </c>
      <c r="O113" s="35">
        <f t="shared" si="13"/>
        <v>10800</v>
      </c>
      <c r="P113" s="36" t="str">
        <f t="shared" si="14"/>
        <v>T</v>
      </c>
      <c r="Q113" s="37" t="str">
        <f t="shared" si="15"/>
        <v>Virgin Media</v>
      </c>
      <c r="R113" s="6" t="str">
        <f t="shared" si="16"/>
        <v>T - Virgin Media</v>
      </c>
      <c r="S113" s="6" t="str">
        <f>IFERROR(INDEX('Vendor Over-ride'!$C:$C, MATCH($R:$R,'Vendor Over-ride'!$A:$A,0)),"")</f>
        <v>T - Virgin Media</v>
      </c>
      <c r="U113" s="38" t="str">
        <f t="shared" si="20"/>
        <v>GIA</v>
      </c>
      <c r="V113" s="5" t="str">
        <f t="shared" si="21"/>
        <v>TRADE</v>
      </c>
      <c r="W113" s="5" t="b">
        <f t="shared" si="17"/>
        <v>0</v>
      </c>
      <c r="X113" s="40">
        <f t="shared" ca="1" si="18"/>
        <v>10800</v>
      </c>
      <c r="Y113" s="30" t="b">
        <f t="shared" ca="1" si="19"/>
        <v>0</v>
      </c>
    </row>
    <row r="114" spans="1:25">
      <c r="A114" s="28" t="s">
        <v>2837</v>
      </c>
      <c r="B114" s="28" t="s">
        <v>2838</v>
      </c>
      <c r="C114" s="28" t="s">
        <v>2839</v>
      </c>
      <c r="D114" s="28" t="s">
        <v>2842</v>
      </c>
      <c r="E114" s="29">
        <v>42118</v>
      </c>
      <c r="F114" s="28" t="s">
        <v>7273</v>
      </c>
      <c r="G114" s="30">
        <v>3985</v>
      </c>
      <c r="H114" s="28" t="s">
        <v>7274</v>
      </c>
      <c r="I114" s="31">
        <v>0</v>
      </c>
      <c r="J114" s="31">
        <v>4993.32</v>
      </c>
      <c r="K114" s="28" t="s">
        <v>3050</v>
      </c>
      <c r="L114" s="32">
        <f t="shared" si="11"/>
        <v>-4993.32</v>
      </c>
      <c r="M114" s="33">
        <f t="shared" si="12"/>
        <v>4993.32</v>
      </c>
      <c r="N114" s="34" t="b">
        <v>1</v>
      </c>
      <c r="O114" s="35">
        <f t="shared" si="13"/>
        <v>4993.32</v>
      </c>
      <c r="P114" s="36" t="str">
        <f t="shared" si="14"/>
        <v>T</v>
      </c>
      <c r="Q114" s="37" t="str">
        <f t="shared" si="15"/>
        <v>Pulsant (Scotland) Ltd</v>
      </c>
      <c r="R114" s="6" t="str">
        <f t="shared" si="16"/>
        <v>T - Pulsant (Scotland) Ltd</v>
      </c>
      <c r="S114" s="6" t="str">
        <f>IFERROR(INDEX('Vendor Over-ride'!$C:$C, MATCH($R:$R,'Vendor Over-ride'!$A:$A,0)),"")</f>
        <v>T - Pulsant</v>
      </c>
      <c r="T114" s="41" t="s">
        <v>7021</v>
      </c>
      <c r="U114" s="38" t="str">
        <f t="shared" si="20"/>
        <v>GIA</v>
      </c>
      <c r="V114" s="5" t="str">
        <f t="shared" si="21"/>
        <v>TRADE</v>
      </c>
      <c r="W114" s="5" t="b">
        <f t="shared" si="17"/>
        <v>0</v>
      </c>
      <c r="X114" s="40">
        <f t="shared" ca="1" si="18"/>
        <v>50739.890000000007</v>
      </c>
      <c r="Y114" s="30" t="b">
        <f t="shared" ca="1" si="19"/>
        <v>1</v>
      </c>
    </row>
    <row r="115" spans="1:25">
      <c r="A115" s="28" t="s">
        <v>2837</v>
      </c>
      <c r="B115" s="28" t="s">
        <v>2838</v>
      </c>
      <c r="C115" s="28" t="s">
        <v>2839</v>
      </c>
      <c r="D115" s="28" t="s">
        <v>2842</v>
      </c>
      <c r="E115" s="29">
        <v>42118</v>
      </c>
      <c r="F115" s="28" t="s">
        <v>7275</v>
      </c>
      <c r="G115" s="30">
        <v>3985</v>
      </c>
      <c r="H115" s="28" t="s">
        <v>7276</v>
      </c>
      <c r="I115" s="31">
        <v>0</v>
      </c>
      <c r="J115" s="31">
        <v>28881.86</v>
      </c>
      <c r="K115" s="28" t="s">
        <v>4034</v>
      </c>
      <c r="L115" s="32">
        <f t="shared" si="11"/>
        <v>-28881.86</v>
      </c>
      <c r="M115" s="33">
        <f t="shared" si="12"/>
        <v>28881.86</v>
      </c>
      <c r="N115" s="34" t="b">
        <v>1</v>
      </c>
      <c r="O115" s="35">
        <f t="shared" si="13"/>
        <v>28881.86</v>
      </c>
      <c r="P115" s="36" t="str">
        <f t="shared" si="14"/>
        <v>T</v>
      </c>
      <c r="Q115" s="37" t="str">
        <f t="shared" si="15"/>
        <v>Ryden LLP</v>
      </c>
      <c r="R115" s="6" t="str">
        <f t="shared" si="16"/>
        <v>T - Ryden LLP</v>
      </c>
      <c r="S115" s="6" t="str">
        <f>IFERROR(INDEX('Vendor Over-ride'!$C:$C, MATCH($R:$R,'Vendor Over-ride'!$A:$A,0)),"")</f>
        <v>T - Ryden LLP</v>
      </c>
      <c r="T115" s="41" t="s">
        <v>17729</v>
      </c>
      <c r="U115" s="38" t="str">
        <f t="shared" si="20"/>
        <v>GIA</v>
      </c>
      <c r="V115" s="5" t="str">
        <f t="shared" si="21"/>
        <v>TRADE</v>
      </c>
      <c r="W115" s="5" t="b">
        <f t="shared" si="17"/>
        <v>1</v>
      </c>
      <c r="X115" s="40">
        <f t="shared" ca="1" si="18"/>
        <v>119006.3</v>
      </c>
      <c r="Y115" s="30" t="b">
        <f t="shared" ca="1" si="19"/>
        <v>1</v>
      </c>
    </row>
    <row r="116" spans="1:25" hidden="1">
      <c r="A116" s="28" t="s">
        <v>2837</v>
      </c>
      <c r="B116" s="28" t="s">
        <v>2838</v>
      </c>
      <c r="C116" s="28" t="s">
        <v>2839</v>
      </c>
      <c r="D116" s="28" t="s">
        <v>2842</v>
      </c>
      <c r="E116" s="29">
        <v>42122</v>
      </c>
      <c r="F116" s="28" t="s">
        <v>7277</v>
      </c>
      <c r="G116" s="30">
        <v>4000</v>
      </c>
      <c r="H116" s="28" t="s">
        <v>7278</v>
      </c>
      <c r="I116" s="31">
        <v>0</v>
      </c>
      <c r="J116" s="31">
        <v>136</v>
      </c>
      <c r="K116" s="28" t="s">
        <v>2977</v>
      </c>
      <c r="L116" s="32">
        <f t="shared" si="11"/>
        <v>-136</v>
      </c>
      <c r="M116" s="33">
        <f t="shared" si="12"/>
        <v>136</v>
      </c>
      <c r="N116" s="34" t="b">
        <v>0</v>
      </c>
      <c r="O116" s="35">
        <f t="shared" si="13"/>
        <v>0</v>
      </c>
      <c r="P116" s="36" t="str">
        <f t="shared" si="14"/>
        <v>E</v>
      </c>
      <c r="Q116" s="37" t="str">
        <f t="shared" si="15"/>
        <v>Gordon Barnes</v>
      </c>
      <c r="R116" s="6" t="str">
        <f t="shared" si="16"/>
        <v>E - Gordon Barnes</v>
      </c>
      <c r="S116" s="6" t="str">
        <f>IFERROR(INDEX('Vendor Over-ride'!$C:$C, MATCH($R:$R,'Vendor Over-ride'!$A:$A,0)),"")</f>
        <v/>
      </c>
      <c r="U116" s="38" t="str">
        <f t="shared" si="20"/>
        <v>GIA</v>
      </c>
      <c r="V116" s="5" t="str">
        <f t="shared" si="21"/>
        <v>EMPLOYEE</v>
      </c>
      <c r="W116" s="5" t="b">
        <f t="shared" si="17"/>
        <v>0</v>
      </c>
      <c r="X116" s="40">
        <f t="shared" ca="1" si="18"/>
        <v>334393.72000000003</v>
      </c>
      <c r="Y116" s="30" t="b">
        <f t="shared" ca="1" si="19"/>
        <v>1</v>
      </c>
    </row>
    <row r="117" spans="1:25" hidden="1">
      <c r="A117" s="28" t="s">
        <v>2837</v>
      </c>
      <c r="B117" s="28" t="s">
        <v>2838</v>
      </c>
      <c r="C117" s="28" t="s">
        <v>2839</v>
      </c>
      <c r="D117" s="28" t="s">
        <v>2842</v>
      </c>
      <c r="E117" s="29">
        <v>42122</v>
      </c>
      <c r="F117" s="28" t="s">
        <v>7279</v>
      </c>
      <c r="G117" s="30">
        <v>4000</v>
      </c>
      <c r="H117" s="28" t="s">
        <v>7280</v>
      </c>
      <c r="I117" s="31">
        <v>0</v>
      </c>
      <c r="J117" s="31">
        <v>50</v>
      </c>
      <c r="K117" s="28" t="s">
        <v>3040</v>
      </c>
      <c r="L117" s="32">
        <f t="shared" si="11"/>
        <v>-50</v>
      </c>
      <c r="M117" s="33">
        <f t="shared" si="12"/>
        <v>50</v>
      </c>
      <c r="N117" s="34" t="b">
        <v>0</v>
      </c>
      <c r="O117" s="35">
        <f t="shared" si="13"/>
        <v>0</v>
      </c>
      <c r="P117" s="36" t="str">
        <f t="shared" si="14"/>
        <v>E</v>
      </c>
      <c r="Q117" s="37" t="str">
        <f t="shared" si="15"/>
        <v>Stephen Vallely</v>
      </c>
      <c r="R117" s="6" t="str">
        <f t="shared" si="16"/>
        <v>E - Stephen Vallely</v>
      </c>
      <c r="S117" s="6" t="str">
        <f>IFERROR(INDEX('Vendor Over-ride'!$C:$C, MATCH($R:$R,'Vendor Over-ride'!$A:$A,0)),"")</f>
        <v/>
      </c>
      <c r="U117" s="38" t="str">
        <f t="shared" si="20"/>
        <v>GIA</v>
      </c>
      <c r="V117" s="5" t="str">
        <f t="shared" si="21"/>
        <v>EMPLOYEE</v>
      </c>
      <c r="W117" s="5" t="b">
        <f t="shared" si="17"/>
        <v>0</v>
      </c>
      <c r="X117" s="40">
        <f t="shared" ca="1" si="18"/>
        <v>334393.72000000003</v>
      </c>
      <c r="Y117" s="30" t="b">
        <f t="shared" ca="1" si="19"/>
        <v>1</v>
      </c>
    </row>
    <row r="118" spans="1:25" hidden="1">
      <c r="A118" s="28" t="s">
        <v>2837</v>
      </c>
      <c r="B118" s="28" t="s">
        <v>2838</v>
      </c>
      <c r="C118" s="28" t="s">
        <v>2839</v>
      </c>
      <c r="D118" s="28" t="s">
        <v>2842</v>
      </c>
      <c r="E118" s="29">
        <v>42122</v>
      </c>
      <c r="F118" s="28" t="s">
        <v>7281</v>
      </c>
      <c r="G118" s="30">
        <v>4000</v>
      </c>
      <c r="H118" s="28" t="s">
        <v>7282</v>
      </c>
      <c r="I118" s="31">
        <v>0</v>
      </c>
      <c r="J118" s="31">
        <v>27.3</v>
      </c>
      <c r="K118" s="28" t="s">
        <v>2950</v>
      </c>
      <c r="L118" s="32">
        <f t="shared" si="11"/>
        <v>-27.3</v>
      </c>
      <c r="M118" s="33">
        <f t="shared" si="12"/>
        <v>27.3</v>
      </c>
      <c r="N118" s="34" t="b">
        <v>0</v>
      </c>
      <c r="O118" s="35">
        <f t="shared" si="13"/>
        <v>0</v>
      </c>
      <c r="P118" s="36" t="str">
        <f t="shared" si="14"/>
        <v>E</v>
      </c>
      <c r="Q118" s="37" t="str">
        <f t="shared" si="15"/>
        <v>Anne Petrie</v>
      </c>
      <c r="R118" s="6" t="str">
        <f t="shared" si="16"/>
        <v>E - Anne Petrie</v>
      </c>
      <c r="S118" s="6" t="str">
        <f>IFERROR(INDEX('Vendor Over-ride'!$C:$C, MATCH($R:$R,'Vendor Over-ride'!$A:$A,0)),"")</f>
        <v/>
      </c>
      <c r="U118" s="38" t="str">
        <f t="shared" si="20"/>
        <v>GIA</v>
      </c>
      <c r="V118" s="5" t="str">
        <f t="shared" si="21"/>
        <v>EMPLOYEE</v>
      </c>
      <c r="W118" s="5" t="b">
        <f t="shared" si="17"/>
        <v>0</v>
      </c>
      <c r="X118" s="40">
        <f t="shared" ca="1" si="18"/>
        <v>334393.72000000003</v>
      </c>
      <c r="Y118" s="30" t="b">
        <f t="shared" ca="1" si="19"/>
        <v>1</v>
      </c>
    </row>
    <row r="119" spans="1:25">
      <c r="A119" s="28" t="s">
        <v>2837</v>
      </c>
      <c r="B119" s="28" t="s">
        <v>2838</v>
      </c>
      <c r="C119" s="28" t="s">
        <v>2839</v>
      </c>
      <c r="D119" s="28" t="s">
        <v>2842</v>
      </c>
      <c r="E119" s="29">
        <v>42122</v>
      </c>
      <c r="F119" s="28" t="s">
        <v>7283</v>
      </c>
      <c r="G119" s="30">
        <v>4000</v>
      </c>
      <c r="H119" s="28" t="s">
        <v>7284</v>
      </c>
      <c r="I119" s="31">
        <v>0</v>
      </c>
      <c r="J119" s="31">
        <v>72000</v>
      </c>
      <c r="K119" s="28" t="s">
        <v>5214</v>
      </c>
      <c r="L119" s="32">
        <f t="shared" si="11"/>
        <v>-72000</v>
      </c>
      <c r="M119" s="33">
        <f t="shared" si="12"/>
        <v>72000</v>
      </c>
      <c r="N119" s="34" t="b">
        <v>1</v>
      </c>
      <c r="O119" s="35">
        <f t="shared" si="13"/>
        <v>72000</v>
      </c>
      <c r="P119" s="36" t="str">
        <f t="shared" si="14"/>
        <v>G</v>
      </c>
      <c r="Q119" s="37" t="str">
        <f t="shared" si="15"/>
        <v>Hospitalfield Arts</v>
      </c>
      <c r="R119" s="6" t="str">
        <f t="shared" si="16"/>
        <v>G - Hospitalfield Arts</v>
      </c>
      <c r="S119" s="6" t="str">
        <f>IFERROR(INDEX('Vendor Over-ride'!$C:$C, MATCH($R:$R,'Vendor Over-ride'!$A:$A,0)),"")</f>
        <v>G - Hospitalfield Arts</v>
      </c>
      <c r="U119" s="38" t="str">
        <f t="shared" si="20"/>
        <v>GIA</v>
      </c>
      <c r="V119" s="5" t="str">
        <f t="shared" si="21"/>
        <v>AWARD</v>
      </c>
      <c r="W119" s="5" t="b">
        <f t="shared" si="17"/>
        <v>1</v>
      </c>
      <c r="X119" s="40">
        <f t="shared" ca="1" si="18"/>
        <v>186760</v>
      </c>
      <c r="Y119" s="30" t="b">
        <f t="shared" ca="1" si="19"/>
        <v>1</v>
      </c>
    </row>
    <row r="120" spans="1:25">
      <c r="A120" s="28" t="s">
        <v>2837</v>
      </c>
      <c r="B120" s="28" t="s">
        <v>2838</v>
      </c>
      <c r="C120" s="28" t="s">
        <v>2839</v>
      </c>
      <c r="D120" s="28" t="s">
        <v>2842</v>
      </c>
      <c r="E120" s="29">
        <v>42122</v>
      </c>
      <c r="F120" s="28" t="s">
        <v>7285</v>
      </c>
      <c r="G120" s="30">
        <v>4000</v>
      </c>
      <c r="H120" s="28" t="s">
        <v>7286</v>
      </c>
      <c r="I120" s="31">
        <v>0</v>
      </c>
      <c r="J120" s="31">
        <v>625</v>
      </c>
      <c r="K120" s="28" t="s">
        <v>5223</v>
      </c>
      <c r="L120" s="32">
        <f t="shared" si="11"/>
        <v>-625</v>
      </c>
      <c r="M120" s="33">
        <f t="shared" si="12"/>
        <v>625</v>
      </c>
      <c r="N120" s="34" t="b">
        <v>1</v>
      </c>
      <c r="O120" s="35">
        <f t="shared" si="13"/>
        <v>625</v>
      </c>
      <c r="P120" s="36" t="str">
        <f t="shared" si="14"/>
        <v>G</v>
      </c>
      <c r="Q120" s="37" t="str">
        <f t="shared" si="15"/>
        <v>Playwrights Studio CCS</v>
      </c>
      <c r="R120" s="6" t="str">
        <f t="shared" si="16"/>
        <v>G - Playwrights Studio CCS</v>
      </c>
      <c r="S120" s="6" t="str">
        <f>IFERROR(INDEX('Vendor Over-ride'!$C:$C, MATCH($R:$R,'Vendor Over-ride'!$A:$A,0)),"")</f>
        <v>G - Playwrights Studio CCS</v>
      </c>
      <c r="U120" s="38" t="str">
        <f t="shared" si="20"/>
        <v>GIA</v>
      </c>
      <c r="V120" s="5" t="str">
        <f t="shared" si="21"/>
        <v>AWARD</v>
      </c>
      <c r="W120" s="5" t="b">
        <f t="shared" si="17"/>
        <v>0</v>
      </c>
      <c r="X120" s="40">
        <f t="shared" ca="1" si="18"/>
        <v>191192</v>
      </c>
      <c r="Y120" s="30" t="b">
        <f t="shared" ca="1" si="19"/>
        <v>1</v>
      </c>
    </row>
    <row r="121" spans="1:25">
      <c r="A121" s="28" t="s">
        <v>2837</v>
      </c>
      <c r="B121" s="28" t="s">
        <v>2838</v>
      </c>
      <c r="C121" s="28" t="s">
        <v>2839</v>
      </c>
      <c r="D121" s="28" t="s">
        <v>2842</v>
      </c>
      <c r="E121" s="29">
        <v>42122</v>
      </c>
      <c r="F121" s="28" t="s">
        <v>7287</v>
      </c>
      <c r="G121" s="30">
        <v>4000</v>
      </c>
      <c r="H121" s="28" t="s">
        <v>7288</v>
      </c>
      <c r="I121" s="31">
        <v>0</v>
      </c>
      <c r="J121" s="31">
        <v>45000</v>
      </c>
      <c r="K121" s="28" t="s">
        <v>5239</v>
      </c>
      <c r="L121" s="32">
        <f t="shared" si="11"/>
        <v>-45000</v>
      </c>
      <c r="M121" s="33">
        <f t="shared" si="12"/>
        <v>45000</v>
      </c>
      <c r="N121" s="34" t="b">
        <v>1</v>
      </c>
      <c r="O121" s="35">
        <f t="shared" si="13"/>
        <v>45000</v>
      </c>
      <c r="P121" s="36" t="str">
        <f t="shared" si="14"/>
        <v>G</v>
      </c>
      <c r="Q121" s="37" t="str">
        <f t="shared" si="15"/>
        <v>The Work Room</v>
      </c>
      <c r="R121" s="6" t="str">
        <f t="shared" si="16"/>
        <v>G - The Work Room</v>
      </c>
      <c r="S121" s="6" t="str">
        <f>IFERROR(INDEX('Vendor Over-ride'!$C:$C, MATCH($R:$R,'Vendor Over-ride'!$A:$A,0)),"")</f>
        <v>G - The Work Room</v>
      </c>
      <c r="U121" s="38" t="str">
        <f t="shared" si="20"/>
        <v>GIA</v>
      </c>
      <c r="V121" s="5" t="str">
        <f t="shared" si="21"/>
        <v>AWARD</v>
      </c>
      <c r="W121" s="5" t="b">
        <f t="shared" si="17"/>
        <v>1</v>
      </c>
      <c r="X121" s="40">
        <f t="shared" ca="1" si="18"/>
        <v>236000</v>
      </c>
      <c r="Y121" s="30" t="b">
        <f t="shared" ca="1" si="19"/>
        <v>1</v>
      </c>
    </row>
    <row r="122" spans="1:25" hidden="1">
      <c r="A122" s="28" t="s">
        <v>2837</v>
      </c>
      <c r="B122" s="28" t="s">
        <v>2838</v>
      </c>
      <c r="C122" s="28" t="s">
        <v>2839</v>
      </c>
      <c r="D122" s="28" t="s">
        <v>2842</v>
      </c>
      <c r="E122" s="29">
        <v>42122</v>
      </c>
      <c r="F122" s="28" t="s">
        <v>7289</v>
      </c>
      <c r="G122" s="30">
        <v>4000</v>
      </c>
      <c r="H122" s="28" t="s">
        <v>7290</v>
      </c>
      <c r="I122" s="31">
        <v>0</v>
      </c>
      <c r="J122" s="31">
        <v>11250</v>
      </c>
      <c r="K122" s="28" t="s">
        <v>7291</v>
      </c>
      <c r="L122" s="32">
        <f t="shared" si="11"/>
        <v>-11250</v>
      </c>
      <c r="M122" s="33">
        <f t="shared" si="12"/>
        <v>11250</v>
      </c>
      <c r="N122" s="34" t="b">
        <v>1</v>
      </c>
      <c r="O122" s="35">
        <f t="shared" si="13"/>
        <v>11250</v>
      </c>
      <c r="P122" s="36" t="str">
        <f t="shared" si="14"/>
        <v>G</v>
      </c>
      <c r="Q122" s="37" t="str">
        <f t="shared" si="15"/>
        <v>The Highland Institute for Contemporary Art (HICA)</v>
      </c>
      <c r="R122" s="6" t="str">
        <f t="shared" si="16"/>
        <v>G - The Highland Institute for Contemporary Art (HICA)</v>
      </c>
      <c r="S122" s="6" t="str">
        <f>IFERROR(INDEX('Vendor Over-ride'!$C:$C, MATCH($R:$R,'Vendor Over-ride'!$A:$A,0)),"")</f>
        <v>G - The Highland Institute for Contemporary Art (HICA)</v>
      </c>
      <c r="U122" s="38" t="str">
        <f t="shared" si="20"/>
        <v>GIA</v>
      </c>
      <c r="V122" s="5" t="str">
        <f t="shared" si="21"/>
        <v>AWARD</v>
      </c>
      <c r="W122" s="5" t="b">
        <f t="shared" si="17"/>
        <v>0</v>
      </c>
      <c r="X122" s="40">
        <f t="shared" ca="1" si="18"/>
        <v>15000</v>
      </c>
      <c r="Y122" s="30" t="b">
        <f t="shared" ca="1" si="19"/>
        <v>0</v>
      </c>
    </row>
    <row r="123" spans="1:25">
      <c r="A123" s="28" t="s">
        <v>2837</v>
      </c>
      <c r="B123" s="28" t="s">
        <v>2838</v>
      </c>
      <c r="C123" s="28" t="s">
        <v>2839</v>
      </c>
      <c r="D123" s="28" t="s">
        <v>2842</v>
      </c>
      <c r="E123" s="29">
        <v>42122</v>
      </c>
      <c r="F123" s="28" t="s">
        <v>7292</v>
      </c>
      <c r="G123" s="30">
        <v>4000</v>
      </c>
      <c r="H123" s="28" t="s">
        <v>7293</v>
      </c>
      <c r="I123" s="31">
        <v>0</v>
      </c>
      <c r="J123" s="31">
        <v>62250</v>
      </c>
      <c r="K123" s="28" t="s">
        <v>7294</v>
      </c>
      <c r="L123" s="32">
        <f t="shared" si="11"/>
        <v>-62250</v>
      </c>
      <c r="M123" s="33">
        <f t="shared" si="12"/>
        <v>62250</v>
      </c>
      <c r="N123" s="34" t="b">
        <v>1</v>
      </c>
      <c r="O123" s="35">
        <f t="shared" si="13"/>
        <v>62250</v>
      </c>
      <c r="P123" s="36" t="str">
        <f t="shared" si="14"/>
        <v>G</v>
      </c>
      <c r="Q123" s="37" t="str">
        <f t="shared" si="15"/>
        <v>Bodysurf Scotland</v>
      </c>
      <c r="R123" s="6" t="str">
        <f t="shared" si="16"/>
        <v>G - Bodysurf Scotland</v>
      </c>
      <c r="S123" s="6" t="str">
        <f>IFERROR(INDEX('Vendor Over-ride'!$C:$C, MATCH($R:$R,'Vendor Over-ride'!$A:$A,0)),"")</f>
        <v>G - Bodysurf Scotland</v>
      </c>
      <c r="U123" s="38" t="str">
        <f t="shared" si="20"/>
        <v>GIA</v>
      </c>
      <c r="V123" s="5" t="str">
        <f t="shared" si="21"/>
        <v>AWARD</v>
      </c>
      <c r="W123" s="5" t="b">
        <f t="shared" si="17"/>
        <v>1</v>
      </c>
      <c r="X123" s="40">
        <f t="shared" ca="1" si="18"/>
        <v>62250</v>
      </c>
      <c r="Y123" s="30" t="b">
        <f t="shared" ca="1" si="19"/>
        <v>1</v>
      </c>
    </row>
    <row r="124" spans="1:25">
      <c r="A124" s="28" t="s">
        <v>2837</v>
      </c>
      <c r="B124" s="28" t="s">
        <v>2838</v>
      </c>
      <c r="C124" s="28" t="s">
        <v>2839</v>
      </c>
      <c r="D124" s="28" t="s">
        <v>2842</v>
      </c>
      <c r="E124" s="29">
        <v>42122</v>
      </c>
      <c r="F124" s="28" t="s">
        <v>7295</v>
      </c>
      <c r="G124" s="30">
        <v>4000</v>
      </c>
      <c r="H124" s="28" t="s">
        <v>7296</v>
      </c>
      <c r="I124" s="31">
        <v>0</v>
      </c>
      <c r="J124" s="31">
        <v>59250</v>
      </c>
      <c r="K124" s="28" t="s">
        <v>7297</v>
      </c>
      <c r="L124" s="32">
        <f t="shared" si="11"/>
        <v>-59250</v>
      </c>
      <c r="M124" s="33">
        <f t="shared" si="12"/>
        <v>59250</v>
      </c>
      <c r="N124" s="34" t="b">
        <v>1</v>
      </c>
      <c r="O124" s="35">
        <f t="shared" si="13"/>
        <v>59250</v>
      </c>
      <c r="P124" s="36" t="str">
        <f t="shared" si="14"/>
        <v>G</v>
      </c>
      <c r="Q124" s="37" t="str">
        <f t="shared" si="15"/>
        <v>AC Projects/Alternative Currents Ltd</v>
      </c>
      <c r="R124" s="6" t="str">
        <f t="shared" si="16"/>
        <v>G - AC Projects/Alternative Currents Ltd</v>
      </c>
      <c r="S124" s="6" t="str">
        <f>IFERROR(INDEX('Vendor Over-ride'!$C:$C, MATCH($R:$R,'Vendor Over-ride'!$A:$A,0)),"")</f>
        <v>G - AC Projects/Alternative Currents Ltd</v>
      </c>
      <c r="U124" s="38" t="str">
        <f t="shared" si="20"/>
        <v>GIA</v>
      </c>
      <c r="V124" s="5" t="str">
        <f t="shared" si="21"/>
        <v>AWARD</v>
      </c>
      <c r="W124" s="5" t="b">
        <f t="shared" si="17"/>
        <v>1</v>
      </c>
      <c r="X124" s="40">
        <f t="shared" ca="1" si="18"/>
        <v>71100</v>
      </c>
      <c r="Y124" s="30" t="b">
        <f t="shared" ca="1" si="19"/>
        <v>1</v>
      </c>
    </row>
    <row r="125" spans="1:25" hidden="1">
      <c r="A125" s="28" t="s">
        <v>2837</v>
      </c>
      <c r="B125" s="28" t="s">
        <v>2838</v>
      </c>
      <c r="C125" s="28" t="s">
        <v>2839</v>
      </c>
      <c r="D125" s="28" t="s">
        <v>2842</v>
      </c>
      <c r="E125" s="29">
        <v>42122</v>
      </c>
      <c r="F125" s="28" t="s">
        <v>7298</v>
      </c>
      <c r="G125" s="30">
        <v>4000</v>
      </c>
      <c r="H125" s="28" t="s">
        <v>7299</v>
      </c>
      <c r="I125" s="31">
        <v>0</v>
      </c>
      <c r="J125" s="31">
        <v>2500</v>
      </c>
      <c r="K125" s="28" t="s">
        <v>3150</v>
      </c>
      <c r="L125" s="32">
        <f t="shared" si="11"/>
        <v>-2500</v>
      </c>
      <c r="M125" s="33">
        <f t="shared" si="12"/>
        <v>2500</v>
      </c>
      <c r="N125" s="34" t="b">
        <v>1</v>
      </c>
      <c r="O125" s="35">
        <f t="shared" si="13"/>
        <v>2500</v>
      </c>
      <c r="P125" s="36" t="str">
        <f t="shared" si="14"/>
        <v>I</v>
      </c>
      <c r="Q125" s="37" t="str">
        <f t="shared" si="15"/>
        <v>Bengali Performing Arts</v>
      </c>
      <c r="R125" s="6" t="str">
        <f t="shared" si="16"/>
        <v>I - Bengali Performing Arts</v>
      </c>
      <c r="S125" s="6" t="str">
        <f>IFERROR(INDEX('Vendor Over-ride'!$C:$C, MATCH($R:$R,'Vendor Over-ride'!$A:$A,0)),"")</f>
        <v>I - Bengali Performing Arts</v>
      </c>
      <c r="U125" s="38" t="str">
        <f t="shared" si="20"/>
        <v>GIA</v>
      </c>
      <c r="V125" s="5" t="str">
        <f t="shared" si="21"/>
        <v>AWARD</v>
      </c>
      <c r="W125" s="5" t="b">
        <f t="shared" si="17"/>
        <v>0</v>
      </c>
      <c r="X125" s="40">
        <f t="shared" ca="1" si="18"/>
        <v>2500</v>
      </c>
      <c r="Y125" s="30" t="b">
        <f t="shared" ca="1" si="19"/>
        <v>0</v>
      </c>
    </row>
    <row r="126" spans="1:25" hidden="1">
      <c r="A126" s="28" t="s">
        <v>2837</v>
      </c>
      <c r="B126" s="28" t="s">
        <v>2838</v>
      </c>
      <c r="C126" s="28" t="s">
        <v>2839</v>
      </c>
      <c r="D126" s="28" t="s">
        <v>2842</v>
      </c>
      <c r="E126" s="29">
        <v>42122</v>
      </c>
      <c r="F126" s="28" t="s">
        <v>7300</v>
      </c>
      <c r="G126" s="30">
        <v>4000</v>
      </c>
      <c r="H126" s="28" t="s">
        <v>7301</v>
      </c>
      <c r="I126" s="31">
        <v>0</v>
      </c>
      <c r="J126" s="31">
        <v>3000</v>
      </c>
      <c r="K126" s="28" t="s">
        <v>7302</v>
      </c>
      <c r="L126" s="32">
        <f t="shared" si="11"/>
        <v>-3000</v>
      </c>
      <c r="M126" s="33">
        <f t="shared" si="12"/>
        <v>3000</v>
      </c>
      <c r="N126" s="34" t="b">
        <v>1</v>
      </c>
      <c r="O126" s="35">
        <f t="shared" si="13"/>
        <v>3000</v>
      </c>
      <c r="P126" s="36" t="str">
        <f t="shared" si="14"/>
        <v>I</v>
      </c>
      <c r="Q126" s="37" t="str">
        <f t="shared" si="15"/>
        <v>British Underground</v>
      </c>
      <c r="R126" s="6" t="str">
        <f t="shared" si="16"/>
        <v>I - British Underground</v>
      </c>
      <c r="S126" s="6" t="str">
        <f>IFERROR(INDEX('Vendor Over-ride'!$C:$C, MATCH($R:$R,'Vendor Over-ride'!$A:$A,0)),"")</f>
        <v>I - British Underground</v>
      </c>
      <c r="U126" s="38" t="str">
        <f t="shared" si="20"/>
        <v>GIA</v>
      </c>
      <c r="V126" s="5" t="str">
        <f t="shared" si="21"/>
        <v>AWARD</v>
      </c>
      <c r="W126" s="5" t="b">
        <f t="shared" si="17"/>
        <v>0</v>
      </c>
      <c r="X126" s="40">
        <f t="shared" ca="1" si="18"/>
        <v>4000</v>
      </c>
      <c r="Y126" s="30" t="b">
        <f t="shared" ca="1" si="19"/>
        <v>0</v>
      </c>
    </row>
    <row r="127" spans="1:25" hidden="1">
      <c r="A127" s="28" t="s">
        <v>2837</v>
      </c>
      <c r="B127" s="28" t="s">
        <v>2838</v>
      </c>
      <c r="C127" s="28" t="s">
        <v>2839</v>
      </c>
      <c r="D127" s="28" t="s">
        <v>2842</v>
      </c>
      <c r="E127" s="29">
        <v>42122</v>
      </c>
      <c r="F127" s="28" t="s">
        <v>7303</v>
      </c>
      <c r="G127" s="30">
        <v>4000</v>
      </c>
      <c r="H127" s="28" t="s">
        <v>7304</v>
      </c>
      <c r="I127" s="31">
        <v>0</v>
      </c>
      <c r="J127" s="31">
        <v>200</v>
      </c>
      <c r="K127" s="28" t="s">
        <v>7305</v>
      </c>
      <c r="L127" s="32">
        <f t="shared" si="11"/>
        <v>-200</v>
      </c>
      <c r="M127" s="33">
        <f t="shared" si="12"/>
        <v>200</v>
      </c>
      <c r="N127" s="34" t="b">
        <v>1</v>
      </c>
      <c r="O127" s="35">
        <f t="shared" si="13"/>
        <v>200</v>
      </c>
      <c r="P127" s="36" t="str">
        <f t="shared" si="14"/>
        <v>I</v>
      </c>
      <c r="Q127" s="37" t="str">
        <f t="shared" si="15"/>
        <v>Carol Brown</v>
      </c>
      <c r="R127" s="6" t="str">
        <f t="shared" si="16"/>
        <v>I - Carol Brown</v>
      </c>
      <c r="S127" s="6" t="str">
        <f>IFERROR(INDEX('Vendor Over-ride'!$C:$C, MATCH($R:$R,'Vendor Over-ride'!$A:$A,0)),"")</f>
        <v>I - Carol Brown</v>
      </c>
      <c r="U127" s="38" t="str">
        <f t="shared" si="20"/>
        <v>GIA</v>
      </c>
      <c r="V127" s="5" t="str">
        <f t="shared" si="21"/>
        <v>AWARD</v>
      </c>
      <c r="W127" s="5" t="b">
        <f t="shared" si="17"/>
        <v>0</v>
      </c>
      <c r="X127" s="40">
        <f t="shared" ca="1" si="18"/>
        <v>200</v>
      </c>
      <c r="Y127" s="30" t="b">
        <f t="shared" ca="1" si="19"/>
        <v>0</v>
      </c>
    </row>
    <row r="128" spans="1:25">
      <c r="A128" s="28" t="s">
        <v>2837</v>
      </c>
      <c r="B128" s="28" t="s">
        <v>2838</v>
      </c>
      <c r="C128" s="28" t="s">
        <v>2839</v>
      </c>
      <c r="D128" s="28" t="s">
        <v>2842</v>
      </c>
      <c r="E128" s="29">
        <v>42122</v>
      </c>
      <c r="F128" s="28" t="s">
        <v>7306</v>
      </c>
      <c r="G128" s="30">
        <v>4000</v>
      </c>
      <c r="H128" s="28" t="s">
        <v>7307</v>
      </c>
      <c r="I128" s="31">
        <v>0</v>
      </c>
      <c r="J128" s="31">
        <v>22500</v>
      </c>
      <c r="K128" s="28" t="s">
        <v>7308</v>
      </c>
      <c r="L128" s="32">
        <f t="shared" si="11"/>
        <v>-22500</v>
      </c>
      <c r="M128" s="33">
        <f t="shared" si="12"/>
        <v>22500</v>
      </c>
      <c r="N128" s="34" t="b">
        <v>1</v>
      </c>
      <c r="O128" s="35">
        <f t="shared" si="13"/>
        <v>22500</v>
      </c>
      <c r="P128" s="36" t="str">
        <f t="shared" si="14"/>
        <v>I</v>
      </c>
      <c r="Q128" s="37" t="str">
        <f t="shared" si="15"/>
        <v>Creative Dundee</v>
      </c>
      <c r="R128" s="6" t="str">
        <f t="shared" si="16"/>
        <v>I - Creative Dundee</v>
      </c>
      <c r="S128" s="6" t="str">
        <f>IFERROR(INDEX('Vendor Over-ride'!$C:$C, MATCH($R:$R,'Vendor Over-ride'!$A:$A,0)),"")</f>
        <v>I - Creative Dundee</v>
      </c>
      <c r="U128" s="38" t="str">
        <f t="shared" si="20"/>
        <v>GIA</v>
      </c>
      <c r="V128" s="5" t="str">
        <f t="shared" si="21"/>
        <v>AWARD</v>
      </c>
      <c r="W128" s="5" t="b">
        <f t="shared" si="17"/>
        <v>0</v>
      </c>
      <c r="X128" s="40">
        <f t="shared" ca="1" si="18"/>
        <v>29250</v>
      </c>
      <c r="Y128" s="30" t="b">
        <f t="shared" ca="1" si="19"/>
        <v>1</v>
      </c>
    </row>
    <row r="129" spans="1:25">
      <c r="A129" s="28" t="s">
        <v>2837</v>
      </c>
      <c r="B129" s="28" t="s">
        <v>2838</v>
      </c>
      <c r="C129" s="28" t="s">
        <v>2839</v>
      </c>
      <c r="D129" s="28" t="s">
        <v>2842</v>
      </c>
      <c r="E129" s="29">
        <v>42122</v>
      </c>
      <c r="F129" s="28" t="s">
        <v>7309</v>
      </c>
      <c r="G129" s="30">
        <v>4000</v>
      </c>
      <c r="H129" s="28" t="s">
        <v>7310</v>
      </c>
      <c r="I129" s="31">
        <v>0</v>
      </c>
      <c r="J129" s="31">
        <v>80000</v>
      </c>
      <c r="K129" s="28" t="s">
        <v>7311</v>
      </c>
      <c r="L129" s="32">
        <f t="shared" si="11"/>
        <v>-80000</v>
      </c>
      <c r="M129" s="33">
        <f t="shared" si="12"/>
        <v>80000</v>
      </c>
      <c r="N129" s="34" t="b">
        <v>1</v>
      </c>
      <c r="O129" s="35">
        <f t="shared" si="13"/>
        <v>80000</v>
      </c>
      <c r="P129" s="36" t="str">
        <f t="shared" si="14"/>
        <v>I</v>
      </c>
      <c r="Q129" s="37" t="str">
        <f t="shared" si="15"/>
        <v>Creative Carbon Scotland</v>
      </c>
      <c r="R129" s="6" t="str">
        <f t="shared" si="16"/>
        <v>I - Creative Carbon Scotland</v>
      </c>
      <c r="S129" s="6" t="str">
        <f>IFERROR(INDEX('Vendor Over-ride'!$C:$C, MATCH($R:$R,'Vendor Over-ride'!$A:$A,0)),"")</f>
        <v>I - Creative Carbon Scotland</v>
      </c>
      <c r="U129" s="38" t="str">
        <f t="shared" si="20"/>
        <v>GIA</v>
      </c>
      <c r="V129" s="5" t="str">
        <f t="shared" si="21"/>
        <v>AWARD</v>
      </c>
      <c r="W129" s="5" t="b">
        <f t="shared" si="17"/>
        <v>1</v>
      </c>
      <c r="X129" s="40">
        <f t="shared" ca="1" si="18"/>
        <v>160000</v>
      </c>
      <c r="Y129" s="30" t="b">
        <f t="shared" ca="1" si="19"/>
        <v>1</v>
      </c>
    </row>
    <row r="130" spans="1:25" hidden="1">
      <c r="A130" s="28" t="s">
        <v>2837</v>
      </c>
      <c r="B130" s="28" t="s">
        <v>2838</v>
      </c>
      <c r="C130" s="28" t="s">
        <v>2839</v>
      </c>
      <c r="D130" s="28" t="s">
        <v>2842</v>
      </c>
      <c r="E130" s="29">
        <v>42122</v>
      </c>
      <c r="F130" s="28" t="s">
        <v>7312</v>
      </c>
      <c r="G130" s="30">
        <v>4000</v>
      </c>
      <c r="H130" s="28" t="s">
        <v>7313</v>
      </c>
      <c r="I130" s="31">
        <v>0</v>
      </c>
      <c r="J130" s="31">
        <v>3165</v>
      </c>
      <c r="K130" s="28" t="s">
        <v>7314</v>
      </c>
      <c r="L130" s="32">
        <f t="shared" ref="L130:L193" si="22">I:I-J:J</f>
        <v>-3165</v>
      </c>
      <c r="M130" s="33">
        <f t="shared" ref="M130:M193" si="23">ABS($L:$L)</f>
        <v>3165</v>
      </c>
      <c r="N130" s="34" t="b">
        <v>1</v>
      </c>
      <c r="O130" s="35">
        <f t="shared" ref="O130:O193" si="24">$M:$M*$N:$N</f>
        <v>3165</v>
      </c>
      <c r="P130" s="36" t="str">
        <f t="shared" ref="P130:P193" si="25">LEFT(TRIM($K:$K),1)</f>
        <v>I</v>
      </c>
      <c r="Q130" s="37" t="str">
        <f t="shared" ref="Q130:Q193" si="26">RIGHT(TRIM($K:$K),LEN(TRIM($K:$K))-FIND("-",TRIM($K:$K)))</f>
        <v>Fiona Soe Paing</v>
      </c>
      <c r="R130" s="6" t="str">
        <f t="shared" ref="R130:R193" si="27">CONCATENATE($P:$P, " - ",$Q:$Q)</f>
        <v>I - Fiona Soe Paing</v>
      </c>
      <c r="S130" s="6" t="str">
        <f>IFERROR(INDEX('Vendor Over-ride'!$C:$C, MATCH($R:$R,'Vendor Over-ride'!$A:$A,0)),"")</f>
        <v>I - Fiona Soe Paing</v>
      </c>
      <c r="U130" s="38" t="str">
        <f t="shared" si="20"/>
        <v>GIA</v>
      </c>
      <c r="V130" s="5" t="str">
        <f t="shared" si="21"/>
        <v>AWARD</v>
      </c>
      <c r="W130" s="5" t="b">
        <f t="shared" ref="W130:W193" si="28">ROUND($O:$O,2)&gt;=25000</f>
        <v>0</v>
      </c>
      <c r="X130" s="40">
        <f t="shared" ref="X130:X193" ca="1" si="29">SUMPRODUCT((Payee=$S130) * (Payment_Value))</f>
        <v>4181.32</v>
      </c>
      <c r="Y130" s="30" t="b">
        <f t="shared" ref="Y130:Y193" ca="1" si="30">$X:$X&gt;=25000</f>
        <v>0</v>
      </c>
    </row>
    <row r="131" spans="1:25" hidden="1">
      <c r="A131" s="28" t="s">
        <v>2837</v>
      </c>
      <c r="B131" s="28" t="s">
        <v>2838</v>
      </c>
      <c r="C131" s="28" t="s">
        <v>2839</v>
      </c>
      <c r="D131" s="28" t="s">
        <v>2842</v>
      </c>
      <c r="E131" s="29">
        <v>42122</v>
      </c>
      <c r="F131" s="28" t="s">
        <v>7315</v>
      </c>
      <c r="G131" s="30">
        <v>4000</v>
      </c>
      <c r="H131" s="28" t="s">
        <v>7316</v>
      </c>
      <c r="I131" s="31">
        <v>0</v>
      </c>
      <c r="J131" s="31">
        <v>4491</v>
      </c>
      <c r="K131" s="28" t="s">
        <v>3713</v>
      </c>
      <c r="L131" s="32">
        <f t="shared" si="22"/>
        <v>-4491</v>
      </c>
      <c r="M131" s="33">
        <f t="shared" si="23"/>
        <v>4491</v>
      </c>
      <c r="N131" s="34" t="b">
        <v>1</v>
      </c>
      <c r="O131" s="35">
        <f t="shared" si="24"/>
        <v>4491</v>
      </c>
      <c r="P131" s="36" t="str">
        <f t="shared" si="25"/>
        <v>I</v>
      </c>
      <c r="Q131" s="37" t="str">
        <f t="shared" si="26"/>
        <v>Matthew Collings</v>
      </c>
      <c r="R131" s="6" t="str">
        <f t="shared" si="27"/>
        <v>I - Matthew Collings</v>
      </c>
      <c r="S131" s="6" t="str">
        <f>IFERROR(INDEX('Vendor Over-ride'!$C:$C, MATCH($R:$R,'Vendor Over-ride'!$A:$A,0)),"")</f>
        <v>I - Matthew Collings</v>
      </c>
      <c r="U131" s="38" t="str">
        <f t="shared" ref="U131:U194" si="31">"GIA"</f>
        <v>GIA</v>
      </c>
      <c r="V131" s="5" t="str">
        <f t="shared" ref="V131:V194" si="32">UPPER(IF($P:$P="E","Employee",IF(OR($P:$P="I",$P:$P="G"),"Award",IF(OR($P:$P="D",$P:$P="T"),"Trade",""))))</f>
        <v>AWARD</v>
      </c>
      <c r="W131" s="5" t="b">
        <f t="shared" si="28"/>
        <v>0</v>
      </c>
      <c r="X131" s="40">
        <f t="shared" ca="1" si="29"/>
        <v>5844.89</v>
      </c>
      <c r="Y131" s="30" t="b">
        <f t="shared" ca="1" si="30"/>
        <v>0</v>
      </c>
    </row>
    <row r="132" spans="1:25">
      <c r="A132" s="28" t="s">
        <v>2837</v>
      </c>
      <c r="B132" s="28" t="s">
        <v>2838</v>
      </c>
      <c r="C132" s="28" t="s">
        <v>2839</v>
      </c>
      <c r="D132" s="28" t="s">
        <v>2842</v>
      </c>
      <c r="E132" s="29">
        <v>42122</v>
      </c>
      <c r="F132" s="28" t="s">
        <v>7317</v>
      </c>
      <c r="G132" s="30">
        <v>4000</v>
      </c>
      <c r="H132" s="28" t="s">
        <v>7318</v>
      </c>
      <c r="I132" s="31">
        <v>0</v>
      </c>
      <c r="J132" s="31">
        <v>37500</v>
      </c>
      <c r="K132" s="28" t="s">
        <v>7319</v>
      </c>
      <c r="L132" s="32">
        <f t="shared" si="22"/>
        <v>-37500</v>
      </c>
      <c r="M132" s="33">
        <f t="shared" si="23"/>
        <v>37500</v>
      </c>
      <c r="N132" s="34" t="b">
        <v>1</v>
      </c>
      <c r="O132" s="35">
        <f t="shared" si="24"/>
        <v>37500</v>
      </c>
      <c r="P132" s="36" t="str">
        <f t="shared" si="25"/>
        <v>I</v>
      </c>
      <c r="Q132" s="37" t="str">
        <f t="shared" si="26"/>
        <v>National Library of Scotland</v>
      </c>
      <c r="R132" s="6" t="str">
        <f t="shared" si="27"/>
        <v>I - National Library of Scotland</v>
      </c>
      <c r="S132" s="6" t="str">
        <f>IFERROR(INDEX('Vendor Over-ride'!$C:$C, MATCH($R:$R,'Vendor Over-ride'!$A:$A,0)),"")</f>
        <v>I - National Library of Scotland</v>
      </c>
      <c r="U132" s="38" t="str">
        <f t="shared" si="31"/>
        <v>GIA</v>
      </c>
      <c r="V132" s="5" t="str">
        <f t="shared" si="32"/>
        <v>AWARD</v>
      </c>
      <c r="W132" s="5" t="b">
        <f t="shared" si="28"/>
        <v>1</v>
      </c>
      <c r="X132" s="40">
        <f t="shared" ca="1" si="29"/>
        <v>56250</v>
      </c>
      <c r="Y132" s="30" t="b">
        <f t="shared" ca="1" si="30"/>
        <v>1</v>
      </c>
    </row>
    <row r="133" spans="1:25" hidden="1">
      <c r="A133" s="28" t="s">
        <v>2837</v>
      </c>
      <c r="B133" s="28" t="s">
        <v>2838</v>
      </c>
      <c r="C133" s="28" t="s">
        <v>2839</v>
      </c>
      <c r="D133" s="28" t="s">
        <v>2842</v>
      </c>
      <c r="E133" s="29">
        <v>42122</v>
      </c>
      <c r="F133" s="28" t="s">
        <v>7320</v>
      </c>
      <c r="G133" s="30">
        <v>4000</v>
      </c>
      <c r="H133" s="28" t="s">
        <v>7321</v>
      </c>
      <c r="I133" s="31">
        <v>0</v>
      </c>
      <c r="J133" s="31">
        <v>1250</v>
      </c>
      <c r="K133" s="28" t="s">
        <v>7322</v>
      </c>
      <c r="L133" s="32">
        <f t="shared" si="22"/>
        <v>-1250</v>
      </c>
      <c r="M133" s="33">
        <f t="shared" si="23"/>
        <v>1250</v>
      </c>
      <c r="N133" s="34" t="b">
        <v>1</v>
      </c>
      <c r="O133" s="35">
        <f t="shared" si="24"/>
        <v>1250</v>
      </c>
      <c r="P133" s="36" t="str">
        <f t="shared" si="25"/>
        <v>I</v>
      </c>
      <c r="Q133" s="37" t="str">
        <f t="shared" si="26"/>
        <v>Rick Anthony</v>
      </c>
      <c r="R133" s="6" t="str">
        <f t="shared" si="27"/>
        <v>I - Rick Anthony</v>
      </c>
      <c r="S133" s="6" t="str">
        <f>IFERROR(INDEX('Vendor Over-ride'!$C:$C, MATCH($R:$R,'Vendor Over-ride'!$A:$A,0)),"")</f>
        <v>I - Rick Anthony</v>
      </c>
      <c r="U133" s="38" t="str">
        <f t="shared" si="31"/>
        <v>GIA</v>
      </c>
      <c r="V133" s="5" t="str">
        <f t="shared" si="32"/>
        <v>AWARD</v>
      </c>
      <c r="W133" s="5" t="b">
        <f t="shared" si="28"/>
        <v>0</v>
      </c>
      <c r="X133" s="40">
        <f t="shared" ca="1" si="29"/>
        <v>1250</v>
      </c>
      <c r="Y133" s="30" t="b">
        <f t="shared" ca="1" si="30"/>
        <v>0</v>
      </c>
    </row>
    <row r="134" spans="1:25" hidden="1">
      <c r="A134" s="28" t="s">
        <v>2837</v>
      </c>
      <c r="B134" s="28" t="s">
        <v>2838</v>
      </c>
      <c r="C134" s="28" t="s">
        <v>2839</v>
      </c>
      <c r="D134" s="28" t="s">
        <v>2842</v>
      </c>
      <c r="E134" s="29">
        <v>42122</v>
      </c>
      <c r="F134" s="28" t="s">
        <v>7323</v>
      </c>
      <c r="G134" s="30">
        <v>4000</v>
      </c>
      <c r="H134" s="28" t="s">
        <v>7324</v>
      </c>
      <c r="I134" s="31">
        <v>0</v>
      </c>
      <c r="J134" s="31">
        <v>3750</v>
      </c>
      <c r="K134" s="28" t="s">
        <v>3005</v>
      </c>
      <c r="L134" s="32">
        <f t="shared" si="22"/>
        <v>-3750</v>
      </c>
      <c r="M134" s="33">
        <f t="shared" si="23"/>
        <v>3750</v>
      </c>
      <c r="N134" s="34" t="b">
        <v>1</v>
      </c>
      <c r="O134" s="35">
        <f t="shared" si="24"/>
        <v>3750</v>
      </c>
      <c r="P134" s="36" t="str">
        <f t="shared" si="25"/>
        <v>I</v>
      </c>
      <c r="Q134" s="37" t="str">
        <f t="shared" si="26"/>
        <v>Ross Collins</v>
      </c>
      <c r="R134" s="6" t="str">
        <f t="shared" si="27"/>
        <v>I - Ross Collins</v>
      </c>
      <c r="S134" s="6" t="str">
        <f>IFERROR(INDEX('Vendor Over-ride'!$C:$C, MATCH($R:$R,'Vendor Over-ride'!$A:$A,0)),"")</f>
        <v>I - Ross Collins</v>
      </c>
      <c r="U134" s="38" t="str">
        <f t="shared" si="31"/>
        <v>GIA</v>
      </c>
      <c r="V134" s="5" t="str">
        <f t="shared" si="32"/>
        <v>AWARD</v>
      </c>
      <c r="W134" s="5" t="b">
        <f t="shared" si="28"/>
        <v>0</v>
      </c>
      <c r="X134" s="40">
        <f t="shared" ca="1" si="29"/>
        <v>3750</v>
      </c>
      <c r="Y134" s="30" t="b">
        <f t="shared" ca="1" si="30"/>
        <v>0</v>
      </c>
    </row>
    <row r="135" spans="1:25">
      <c r="A135" s="28" t="s">
        <v>2837</v>
      </c>
      <c r="B135" s="28" t="s">
        <v>2838</v>
      </c>
      <c r="C135" s="28" t="s">
        <v>2839</v>
      </c>
      <c r="D135" s="28" t="s">
        <v>2842</v>
      </c>
      <c r="E135" s="29">
        <v>42122</v>
      </c>
      <c r="F135" s="28" t="s">
        <v>7325</v>
      </c>
      <c r="G135" s="30">
        <v>4000</v>
      </c>
      <c r="H135" s="28" t="s">
        <v>7326</v>
      </c>
      <c r="I135" s="31">
        <v>0</v>
      </c>
      <c r="J135" s="31">
        <v>100000</v>
      </c>
      <c r="K135" s="28" t="s">
        <v>7327</v>
      </c>
      <c r="L135" s="32">
        <f t="shared" si="22"/>
        <v>-100000</v>
      </c>
      <c r="M135" s="33">
        <f t="shared" si="23"/>
        <v>100000</v>
      </c>
      <c r="N135" s="34" t="b">
        <v>1</v>
      </c>
      <c r="O135" s="35">
        <f t="shared" si="24"/>
        <v>100000</v>
      </c>
      <c r="P135" s="36" t="str">
        <f t="shared" si="25"/>
        <v>I</v>
      </c>
      <c r="Q135" s="37" t="str">
        <f t="shared" si="26"/>
        <v>Shape</v>
      </c>
      <c r="R135" s="6" t="str">
        <f t="shared" si="27"/>
        <v>I - Shape</v>
      </c>
      <c r="S135" s="6" t="str">
        <f>IFERROR(INDEX('Vendor Over-ride'!$C:$C, MATCH($R:$R,'Vendor Over-ride'!$A:$A,0)),"")</f>
        <v>I - Shape</v>
      </c>
      <c r="U135" s="38" t="str">
        <f t="shared" si="31"/>
        <v>GIA</v>
      </c>
      <c r="V135" s="5" t="str">
        <f t="shared" si="32"/>
        <v>AWARD</v>
      </c>
      <c r="W135" s="5" t="b">
        <f t="shared" si="28"/>
        <v>1</v>
      </c>
      <c r="X135" s="40">
        <f t="shared" ca="1" si="29"/>
        <v>100000</v>
      </c>
      <c r="Y135" s="30" t="b">
        <f t="shared" ca="1" si="30"/>
        <v>1</v>
      </c>
    </row>
    <row r="136" spans="1:25">
      <c r="A136" s="28" t="s">
        <v>2837</v>
      </c>
      <c r="B136" s="28" t="s">
        <v>2838</v>
      </c>
      <c r="C136" s="28" t="s">
        <v>2839</v>
      </c>
      <c r="D136" s="28" t="s">
        <v>2842</v>
      </c>
      <c r="E136" s="29">
        <v>42122</v>
      </c>
      <c r="F136" s="28" t="s">
        <v>7328</v>
      </c>
      <c r="G136" s="30">
        <v>4000</v>
      </c>
      <c r="H136" s="28" t="s">
        <v>7329</v>
      </c>
      <c r="I136" s="31">
        <v>0</v>
      </c>
      <c r="J136" s="31">
        <v>8363</v>
      </c>
      <c r="K136" s="28" t="s">
        <v>5009</v>
      </c>
      <c r="L136" s="32">
        <f t="shared" si="22"/>
        <v>-8363</v>
      </c>
      <c r="M136" s="33">
        <f t="shared" si="23"/>
        <v>8363</v>
      </c>
      <c r="N136" s="34" t="b">
        <v>1</v>
      </c>
      <c r="O136" s="35">
        <f t="shared" si="24"/>
        <v>8363</v>
      </c>
      <c r="P136" s="36" t="str">
        <f t="shared" si="25"/>
        <v>I</v>
      </c>
      <c r="Q136" s="37" t="str">
        <f t="shared" si="26"/>
        <v>Shetland Islands Council</v>
      </c>
      <c r="R136" s="6" t="str">
        <f t="shared" si="27"/>
        <v>I - Shetland Islands Council</v>
      </c>
      <c r="S136" s="6" t="str">
        <f>IFERROR(INDEX('Vendor Over-ride'!$C:$C, MATCH($R:$R,'Vendor Over-ride'!$A:$A,0)),"")</f>
        <v>I - Shetland Islands Council</v>
      </c>
      <c r="U136" s="38" t="str">
        <f t="shared" si="31"/>
        <v>GIA</v>
      </c>
      <c r="V136" s="5" t="str">
        <f t="shared" si="32"/>
        <v>AWARD</v>
      </c>
      <c r="W136" s="5" t="b">
        <f t="shared" si="28"/>
        <v>0</v>
      </c>
      <c r="X136" s="40">
        <f t="shared" ca="1" si="29"/>
        <v>100354</v>
      </c>
      <c r="Y136" s="30" t="b">
        <f t="shared" ca="1" si="30"/>
        <v>1</v>
      </c>
    </row>
    <row r="137" spans="1:25">
      <c r="A137" s="28" t="s">
        <v>2837</v>
      </c>
      <c r="B137" s="28" t="s">
        <v>2838</v>
      </c>
      <c r="C137" s="28" t="s">
        <v>2839</v>
      </c>
      <c r="D137" s="28" t="s">
        <v>2842</v>
      </c>
      <c r="E137" s="29">
        <v>42122</v>
      </c>
      <c r="F137" s="28" t="s">
        <v>7330</v>
      </c>
      <c r="G137" s="30">
        <v>4000</v>
      </c>
      <c r="H137" s="28" t="s">
        <v>7331</v>
      </c>
      <c r="I137" s="31">
        <v>0</v>
      </c>
      <c r="J137" s="31">
        <v>7500</v>
      </c>
      <c r="K137" s="28" t="s">
        <v>5010</v>
      </c>
      <c r="L137" s="32">
        <f t="shared" si="22"/>
        <v>-7500</v>
      </c>
      <c r="M137" s="33">
        <f t="shared" si="23"/>
        <v>7500</v>
      </c>
      <c r="N137" s="34" t="b">
        <v>1</v>
      </c>
      <c r="O137" s="35">
        <f t="shared" si="24"/>
        <v>7500</v>
      </c>
      <c r="P137" s="36" t="str">
        <f t="shared" si="25"/>
        <v>I</v>
      </c>
      <c r="Q137" s="37" t="str">
        <f t="shared" si="26"/>
        <v>The National Galleries of Scotland</v>
      </c>
      <c r="R137" s="6" t="str">
        <f t="shared" si="27"/>
        <v>I - The National Galleries of Scotland</v>
      </c>
      <c r="S137" s="6" t="str">
        <f>IFERROR(INDEX('Vendor Over-ride'!$C:$C, MATCH($R:$R,'Vendor Over-ride'!$A:$A,0)),"")</f>
        <v>I - National Galleries of Scotland</v>
      </c>
      <c r="U137" s="38" t="str">
        <f t="shared" si="31"/>
        <v>GIA</v>
      </c>
      <c r="V137" s="5" t="str">
        <f t="shared" si="32"/>
        <v>AWARD</v>
      </c>
      <c r="W137" s="5" t="b">
        <f t="shared" si="28"/>
        <v>0</v>
      </c>
      <c r="X137" s="40">
        <f t="shared" ca="1" si="29"/>
        <v>158472</v>
      </c>
      <c r="Y137" s="30" t="b">
        <f t="shared" ca="1" si="30"/>
        <v>1</v>
      </c>
    </row>
    <row r="138" spans="1:25" hidden="1">
      <c r="A138" s="28" t="s">
        <v>2837</v>
      </c>
      <c r="B138" s="28" t="s">
        <v>2838</v>
      </c>
      <c r="C138" s="28" t="s">
        <v>2839</v>
      </c>
      <c r="D138" s="28" t="s">
        <v>2842</v>
      </c>
      <c r="E138" s="29">
        <v>42122</v>
      </c>
      <c r="F138" s="28" t="s">
        <v>7332</v>
      </c>
      <c r="G138" s="30">
        <v>4000</v>
      </c>
      <c r="H138" s="28" t="s">
        <v>7333</v>
      </c>
      <c r="I138" s="31">
        <v>0</v>
      </c>
      <c r="J138" s="31">
        <v>4500</v>
      </c>
      <c r="K138" s="28" t="s">
        <v>7334</v>
      </c>
      <c r="L138" s="32">
        <f t="shared" si="22"/>
        <v>-4500</v>
      </c>
      <c r="M138" s="33">
        <f t="shared" si="23"/>
        <v>4500</v>
      </c>
      <c r="N138" s="34" t="b">
        <v>1</v>
      </c>
      <c r="O138" s="35">
        <f t="shared" si="24"/>
        <v>4500</v>
      </c>
      <c r="P138" s="36" t="str">
        <f t="shared" si="25"/>
        <v>I</v>
      </c>
      <c r="Q138" s="37" t="str">
        <f t="shared" si="26"/>
        <v>Electric Bookshop</v>
      </c>
      <c r="R138" s="6" t="str">
        <f t="shared" si="27"/>
        <v>I - Electric Bookshop</v>
      </c>
      <c r="S138" s="6" t="str">
        <f>IFERROR(INDEX('Vendor Over-ride'!$C:$C, MATCH($R:$R,'Vendor Over-ride'!$A:$A,0)),"")</f>
        <v>I - Electric Bookshop</v>
      </c>
      <c r="U138" s="38" t="str">
        <f t="shared" si="31"/>
        <v>GIA</v>
      </c>
      <c r="V138" s="5" t="str">
        <f t="shared" si="32"/>
        <v>AWARD</v>
      </c>
      <c r="W138" s="5" t="b">
        <f t="shared" si="28"/>
        <v>0</v>
      </c>
      <c r="X138" s="40">
        <f t="shared" ca="1" si="29"/>
        <v>4500</v>
      </c>
      <c r="Y138" s="30" t="b">
        <f t="shared" ca="1" si="30"/>
        <v>0</v>
      </c>
    </row>
    <row r="139" spans="1:25" hidden="1">
      <c r="A139" s="28" t="s">
        <v>2837</v>
      </c>
      <c r="B139" s="28" t="s">
        <v>2838</v>
      </c>
      <c r="C139" s="28" t="s">
        <v>2839</v>
      </c>
      <c r="D139" s="28" t="s">
        <v>2842</v>
      </c>
      <c r="E139" s="29">
        <v>42122</v>
      </c>
      <c r="F139" s="28" t="s">
        <v>7335</v>
      </c>
      <c r="G139" s="30">
        <v>4000</v>
      </c>
      <c r="H139" s="28" t="s">
        <v>7336</v>
      </c>
      <c r="I139" s="31">
        <v>0</v>
      </c>
      <c r="J139" s="31">
        <v>11325</v>
      </c>
      <c r="K139" s="28" t="s">
        <v>4907</v>
      </c>
      <c r="L139" s="32">
        <f t="shared" si="22"/>
        <v>-11325</v>
      </c>
      <c r="M139" s="33">
        <f t="shared" si="23"/>
        <v>11325</v>
      </c>
      <c r="N139" s="34" t="b">
        <v>1</v>
      </c>
      <c r="O139" s="35">
        <f t="shared" si="24"/>
        <v>11325</v>
      </c>
      <c r="P139" s="36" t="str">
        <f t="shared" si="25"/>
        <v>I</v>
      </c>
      <c r="Q139" s="37" t="str">
        <f t="shared" si="26"/>
        <v>Tom Fleming Creative Consultancy</v>
      </c>
      <c r="R139" s="6" t="str">
        <f t="shared" si="27"/>
        <v>I - Tom Fleming Creative Consultancy</v>
      </c>
      <c r="S139" s="6" t="str">
        <f>IFERROR(INDEX('Vendor Over-ride'!$C:$C, MATCH($R:$R,'Vendor Over-ride'!$A:$A,0)),"")</f>
        <v>I - Tom Fleming Creative Consultancy</v>
      </c>
      <c r="U139" s="38" t="str">
        <f t="shared" si="31"/>
        <v>GIA</v>
      </c>
      <c r="V139" s="5" t="str">
        <f t="shared" si="32"/>
        <v>AWARD</v>
      </c>
      <c r="W139" s="5" t="b">
        <f t="shared" si="28"/>
        <v>0</v>
      </c>
      <c r="X139" s="40">
        <f t="shared" ca="1" si="29"/>
        <v>11325</v>
      </c>
      <c r="Y139" s="30" t="b">
        <f t="shared" ca="1" si="30"/>
        <v>0</v>
      </c>
    </row>
    <row r="140" spans="1:25" hidden="1">
      <c r="A140" s="28" t="s">
        <v>2837</v>
      </c>
      <c r="B140" s="28" t="s">
        <v>2838</v>
      </c>
      <c r="C140" s="28" t="s">
        <v>2839</v>
      </c>
      <c r="D140" s="28" t="s">
        <v>2842</v>
      </c>
      <c r="E140" s="29">
        <v>42122</v>
      </c>
      <c r="F140" s="28" t="s">
        <v>7337</v>
      </c>
      <c r="G140" s="30">
        <v>4000</v>
      </c>
      <c r="H140" s="28" t="s">
        <v>7338</v>
      </c>
      <c r="I140" s="31">
        <v>0</v>
      </c>
      <c r="J140" s="31">
        <v>812</v>
      </c>
      <c r="K140" s="28" t="s">
        <v>4394</v>
      </c>
      <c r="L140" s="32">
        <f t="shared" si="22"/>
        <v>-812</v>
      </c>
      <c r="M140" s="33">
        <f t="shared" si="23"/>
        <v>812</v>
      </c>
      <c r="N140" s="34" t="b">
        <v>1</v>
      </c>
      <c r="O140" s="35">
        <f t="shared" si="24"/>
        <v>812</v>
      </c>
      <c r="P140" s="36" t="str">
        <f t="shared" si="25"/>
        <v>I</v>
      </c>
      <c r="Q140" s="37" t="str">
        <f t="shared" si="26"/>
        <v>The Twilight Sad</v>
      </c>
      <c r="R140" s="6" t="str">
        <f t="shared" si="27"/>
        <v>I - The Twilight Sad</v>
      </c>
      <c r="S140" s="6" t="str">
        <f>IFERROR(INDEX('Vendor Over-ride'!$C:$C, MATCH($R:$R,'Vendor Over-ride'!$A:$A,0)),"")</f>
        <v>I - The Twilight Sad</v>
      </c>
      <c r="U140" s="38" t="str">
        <f t="shared" si="31"/>
        <v>GIA</v>
      </c>
      <c r="V140" s="5" t="str">
        <f t="shared" si="32"/>
        <v>AWARD</v>
      </c>
      <c r="W140" s="5" t="b">
        <f t="shared" si="28"/>
        <v>0</v>
      </c>
      <c r="X140" s="40">
        <f t="shared" ca="1" si="29"/>
        <v>812</v>
      </c>
      <c r="Y140" s="30" t="b">
        <f t="shared" ca="1" si="30"/>
        <v>0</v>
      </c>
    </row>
    <row r="141" spans="1:25">
      <c r="A141" s="28" t="s">
        <v>2837</v>
      </c>
      <c r="B141" s="28" t="s">
        <v>2838</v>
      </c>
      <c r="C141" s="28" t="s">
        <v>2839</v>
      </c>
      <c r="D141" s="28" t="s">
        <v>2842</v>
      </c>
      <c r="E141" s="29">
        <v>42122</v>
      </c>
      <c r="F141" s="28" t="s">
        <v>7339</v>
      </c>
      <c r="G141" s="30">
        <v>4000</v>
      </c>
      <c r="H141" s="28" t="s">
        <v>7340</v>
      </c>
      <c r="I141" s="31">
        <v>0</v>
      </c>
      <c r="J141" s="31">
        <v>75000</v>
      </c>
      <c r="K141" s="28" t="s">
        <v>4069</v>
      </c>
      <c r="L141" s="32">
        <f t="shared" si="22"/>
        <v>-75000</v>
      </c>
      <c r="M141" s="33">
        <f t="shared" si="23"/>
        <v>75000</v>
      </c>
      <c r="N141" s="34" t="b">
        <v>1</v>
      </c>
      <c r="O141" s="35">
        <f t="shared" si="24"/>
        <v>75000</v>
      </c>
      <c r="P141" s="36" t="str">
        <f t="shared" si="25"/>
        <v>I</v>
      </c>
      <c r="Q141" s="37" t="str">
        <f t="shared" si="26"/>
        <v>University of Dundee</v>
      </c>
      <c r="R141" s="6" t="str">
        <f t="shared" si="27"/>
        <v>I - University of Dundee</v>
      </c>
      <c r="S141" s="6" t="str">
        <f>IFERROR(INDEX('Vendor Over-ride'!$C:$C, MATCH($R:$R,'Vendor Over-ride'!$A:$A,0)),"")</f>
        <v>I - University of Dundee</v>
      </c>
      <c r="U141" s="38" t="str">
        <f t="shared" si="31"/>
        <v>GIA</v>
      </c>
      <c r="V141" s="5" t="str">
        <f t="shared" si="32"/>
        <v>AWARD</v>
      </c>
      <c r="W141" s="5" t="b">
        <f t="shared" si="28"/>
        <v>1</v>
      </c>
      <c r="X141" s="40">
        <f t="shared" ca="1" si="29"/>
        <v>75000</v>
      </c>
      <c r="Y141" s="30" t="b">
        <f t="shared" ca="1" si="30"/>
        <v>1</v>
      </c>
    </row>
    <row r="142" spans="1:25" hidden="1">
      <c r="A142" s="28" t="s">
        <v>2837</v>
      </c>
      <c r="B142" s="28" t="s">
        <v>2838</v>
      </c>
      <c r="C142" s="28" t="s">
        <v>2839</v>
      </c>
      <c r="D142" s="28" t="s">
        <v>2842</v>
      </c>
      <c r="E142" s="29">
        <v>42122</v>
      </c>
      <c r="F142" s="28" t="s">
        <v>7341</v>
      </c>
      <c r="G142" s="30">
        <v>4000</v>
      </c>
      <c r="H142" s="28" t="s">
        <v>7342</v>
      </c>
      <c r="I142" s="31">
        <v>0</v>
      </c>
      <c r="J142" s="31">
        <v>461.2</v>
      </c>
      <c r="K142" s="28" t="s">
        <v>2846</v>
      </c>
      <c r="L142" s="32">
        <f t="shared" si="22"/>
        <v>-461.2</v>
      </c>
      <c r="M142" s="33">
        <f t="shared" si="23"/>
        <v>461.2</v>
      </c>
      <c r="N142" s="34" t="b">
        <v>1</v>
      </c>
      <c r="O142" s="35">
        <f t="shared" si="24"/>
        <v>461.2</v>
      </c>
      <c r="P142" s="36" t="str">
        <f t="shared" si="25"/>
        <v>T</v>
      </c>
      <c r="Q142" s="37" t="str">
        <f t="shared" si="26"/>
        <v>Arnold Clark Finance Ltd</v>
      </c>
      <c r="R142" s="6" t="str">
        <f t="shared" si="27"/>
        <v>T - Arnold Clark Finance Ltd</v>
      </c>
      <c r="S142" s="6" t="str">
        <f>IFERROR(INDEX('Vendor Over-ride'!$C:$C, MATCH($R:$R,'Vendor Over-ride'!$A:$A,0)),"")</f>
        <v>T - Arnold Clark Finance Ltd</v>
      </c>
      <c r="U142" s="38" t="str">
        <f t="shared" si="31"/>
        <v>GIA</v>
      </c>
      <c r="V142" s="5" t="str">
        <f t="shared" si="32"/>
        <v>TRADE</v>
      </c>
      <c r="W142" s="5" t="b">
        <f t="shared" si="28"/>
        <v>0</v>
      </c>
      <c r="X142" s="40">
        <f t="shared" ca="1" si="29"/>
        <v>4424.46</v>
      </c>
      <c r="Y142" s="30" t="b">
        <f t="shared" ca="1" si="30"/>
        <v>0</v>
      </c>
    </row>
    <row r="143" spans="1:25" hidden="1">
      <c r="A143" s="28" t="s">
        <v>2837</v>
      </c>
      <c r="B143" s="28" t="s">
        <v>2838</v>
      </c>
      <c r="C143" s="28" t="s">
        <v>2839</v>
      </c>
      <c r="D143" s="28" t="s">
        <v>2842</v>
      </c>
      <c r="E143" s="29">
        <v>42122</v>
      </c>
      <c r="F143" s="28" t="s">
        <v>7343</v>
      </c>
      <c r="G143" s="30">
        <v>4000</v>
      </c>
      <c r="H143" s="28" t="s">
        <v>7344</v>
      </c>
      <c r="I143" s="31">
        <v>0</v>
      </c>
      <c r="J143" s="31">
        <v>4704</v>
      </c>
      <c r="K143" s="28" t="s">
        <v>7345</v>
      </c>
      <c r="L143" s="32">
        <f t="shared" si="22"/>
        <v>-4704</v>
      </c>
      <c r="M143" s="33">
        <f t="shared" si="23"/>
        <v>4704</v>
      </c>
      <c r="N143" s="34" t="b">
        <v>1</v>
      </c>
      <c r="O143" s="35">
        <f t="shared" si="24"/>
        <v>4704</v>
      </c>
      <c r="P143" s="36" t="str">
        <f t="shared" si="25"/>
        <v>T</v>
      </c>
      <c r="Q143" s="37" t="str">
        <f t="shared" si="26"/>
        <v>Artupdate</v>
      </c>
      <c r="R143" s="6" t="str">
        <f t="shared" si="27"/>
        <v>T - Artupdate</v>
      </c>
      <c r="S143" s="6" t="str">
        <f>IFERROR(INDEX('Vendor Over-ride'!$C:$C, MATCH($R:$R,'Vendor Over-ride'!$A:$A,0)),"")</f>
        <v>T - Artupdate</v>
      </c>
      <c r="U143" s="38" t="str">
        <f t="shared" si="31"/>
        <v>GIA</v>
      </c>
      <c r="V143" s="5" t="str">
        <f t="shared" si="32"/>
        <v>TRADE</v>
      </c>
      <c r="W143" s="5" t="b">
        <f t="shared" si="28"/>
        <v>0</v>
      </c>
      <c r="X143" s="40">
        <f t="shared" ca="1" si="29"/>
        <v>4704</v>
      </c>
      <c r="Y143" s="30" t="b">
        <f t="shared" ca="1" si="30"/>
        <v>0</v>
      </c>
    </row>
    <row r="144" spans="1:25" hidden="1">
      <c r="A144" s="28" t="s">
        <v>2837</v>
      </c>
      <c r="B144" s="28" t="s">
        <v>2838</v>
      </c>
      <c r="C144" s="28" t="s">
        <v>2839</v>
      </c>
      <c r="D144" s="28" t="s">
        <v>2842</v>
      </c>
      <c r="E144" s="29">
        <v>42122</v>
      </c>
      <c r="F144" s="28" t="s">
        <v>7346</v>
      </c>
      <c r="G144" s="30">
        <v>4000</v>
      </c>
      <c r="H144" s="28" t="s">
        <v>7347</v>
      </c>
      <c r="I144" s="31">
        <v>0</v>
      </c>
      <c r="J144" s="31">
        <v>828</v>
      </c>
      <c r="K144" s="28" t="s">
        <v>4093</v>
      </c>
      <c r="L144" s="32">
        <f t="shared" si="22"/>
        <v>-828</v>
      </c>
      <c r="M144" s="33">
        <f t="shared" si="23"/>
        <v>828</v>
      </c>
      <c r="N144" s="34" t="b">
        <v>1</v>
      </c>
      <c r="O144" s="35">
        <f t="shared" si="24"/>
        <v>828</v>
      </c>
      <c r="P144" s="36" t="str">
        <f t="shared" si="25"/>
        <v>T</v>
      </c>
      <c r="Q144" s="37" t="str">
        <f t="shared" si="26"/>
        <v>Dovecot Studios Limited</v>
      </c>
      <c r="R144" s="6" t="str">
        <f t="shared" si="27"/>
        <v>T - Dovecot Studios Limited</v>
      </c>
      <c r="S144" s="6" t="str">
        <f>IFERROR(INDEX('Vendor Over-ride'!$C:$C, MATCH($R:$R,'Vendor Over-ride'!$A:$A,0)),"")</f>
        <v>T - Dovecot Studios Limited</v>
      </c>
      <c r="U144" s="38" t="str">
        <f t="shared" si="31"/>
        <v>GIA</v>
      </c>
      <c r="V144" s="5" t="str">
        <f t="shared" si="32"/>
        <v>TRADE</v>
      </c>
      <c r="W144" s="5" t="b">
        <f t="shared" si="28"/>
        <v>0</v>
      </c>
      <c r="X144" s="40">
        <f t="shared" ca="1" si="29"/>
        <v>828</v>
      </c>
      <c r="Y144" s="30" t="b">
        <f t="shared" ca="1" si="30"/>
        <v>0</v>
      </c>
    </row>
    <row r="145" spans="1:25" hidden="1">
      <c r="A145" s="28" t="s">
        <v>2837</v>
      </c>
      <c r="B145" s="28" t="s">
        <v>2838</v>
      </c>
      <c r="C145" s="28" t="s">
        <v>2839</v>
      </c>
      <c r="D145" s="28" t="s">
        <v>2842</v>
      </c>
      <c r="E145" s="29">
        <v>42122</v>
      </c>
      <c r="F145" s="28" t="s">
        <v>7348</v>
      </c>
      <c r="G145" s="30">
        <v>4000</v>
      </c>
      <c r="H145" s="28" t="s">
        <v>7349</v>
      </c>
      <c r="I145" s="31">
        <v>0</v>
      </c>
      <c r="J145" s="31">
        <v>3000</v>
      </c>
      <c r="K145" s="28" t="s">
        <v>5065</v>
      </c>
      <c r="L145" s="32">
        <f t="shared" si="22"/>
        <v>-3000</v>
      </c>
      <c r="M145" s="33">
        <f t="shared" si="23"/>
        <v>3000</v>
      </c>
      <c r="N145" s="34" t="b">
        <v>1</v>
      </c>
      <c r="O145" s="35">
        <f t="shared" si="24"/>
        <v>3000</v>
      </c>
      <c r="P145" s="36" t="str">
        <f t="shared" si="25"/>
        <v>T</v>
      </c>
      <c r="Q145" s="37" t="str">
        <f t="shared" si="26"/>
        <v>Stonewall Equality Ltd</v>
      </c>
      <c r="R145" s="6" t="str">
        <f t="shared" si="27"/>
        <v>T - Stonewall Equality Ltd</v>
      </c>
      <c r="S145" s="6" t="str">
        <f>IFERROR(INDEX('Vendor Over-ride'!$C:$C, MATCH($R:$R,'Vendor Over-ride'!$A:$A,0)),"")</f>
        <v>T - Stonewall Equality Ltd</v>
      </c>
      <c r="U145" s="38" t="str">
        <f t="shared" si="31"/>
        <v>GIA</v>
      </c>
      <c r="V145" s="5" t="str">
        <f t="shared" si="32"/>
        <v>TRADE</v>
      </c>
      <c r="W145" s="5" t="b">
        <f t="shared" si="28"/>
        <v>0</v>
      </c>
      <c r="X145" s="40">
        <f t="shared" ca="1" si="29"/>
        <v>6240</v>
      </c>
      <c r="Y145" s="30" t="b">
        <f t="shared" ca="1" si="30"/>
        <v>0</v>
      </c>
    </row>
    <row r="146" spans="1:25" hidden="1">
      <c r="A146" s="28" t="s">
        <v>2837</v>
      </c>
      <c r="B146" s="28" t="s">
        <v>2838</v>
      </c>
      <c r="C146" s="28" t="s">
        <v>2839</v>
      </c>
      <c r="D146" s="28" t="s">
        <v>2842</v>
      </c>
      <c r="E146" s="29">
        <v>42122</v>
      </c>
      <c r="F146" s="28" t="s">
        <v>7350</v>
      </c>
      <c r="G146" s="30">
        <v>4000</v>
      </c>
      <c r="H146" s="28" t="s">
        <v>7351</v>
      </c>
      <c r="I146" s="31">
        <v>0</v>
      </c>
      <c r="J146" s="31">
        <v>1200</v>
      </c>
      <c r="K146" s="28" t="s">
        <v>7352</v>
      </c>
      <c r="L146" s="32">
        <f t="shared" si="22"/>
        <v>-1200</v>
      </c>
      <c r="M146" s="33">
        <f t="shared" si="23"/>
        <v>1200</v>
      </c>
      <c r="N146" s="34" t="b">
        <v>1</v>
      </c>
      <c r="O146" s="35">
        <f t="shared" si="24"/>
        <v>1200</v>
      </c>
      <c r="P146" s="36" t="str">
        <f t="shared" si="25"/>
        <v>T</v>
      </c>
      <c r="Q146" s="37" t="str">
        <f t="shared" si="26"/>
        <v>Tenement Television Ltd</v>
      </c>
      <c r="R146" s="6" t="str">
        <f t="shared" si="27"/>
        <v>T - Tenement Television Ltd</v>
      </c>
      <c r="S146" s="6" t="str">
        <f>IFERROR(INDEX('Vendor Over-ride'!$C:$C, MATCH($R:$R,'Vendor Over-ride'!$A:$A,0)),"")</f>
        <v>T - Tenement Television Ltd</v>
      </c>
      <c r="U146" s="38" t="str">
        <f t="shared" si="31"/>
        <v>GIA</v>
      </c>
      <c r="V146" s="5" t="str">
        <f t="shared" si="32"/>
        <v>TRADE</v>
      </c>
      <c r="W146" s="5" t="b">
        <f t="shared" si="28"/>
        <v>0</v>
      </c>
      <c r="X146" s="40">
        <f t="shared" ca="1" si="29"/>
        <v>1200</v>
      </c>
      <c r="Y146" s="30" t="b">
        <f t="shared" ca="1" si="30"/>
        <v>0</v>
      </c>
    </row>
    <row r="147" spans="1:25">
      <c r="A147" s="28" t="s">
        <v>2837</v>
      </c>
      <c r="B147" s="28" t="s">
        <v>2838</v>
      </c>
      <c r="C147" s="28" t="s">
        <v>2839</v>
      </c>
      <c r="D147" s="28" t="s">
        <v>2842</v>
      </c>
      <c r="E147" s="29">
        <v>42122</v>
      </c>
      <c r="F147" s="28" t="s">
        <v>7353</v>
      </c>
      <c r="G147" s="30">
        <v>4001</v>
      </c>
      <c r="H147" s="28" t="s">
        <v>7354</v>
      </c>
      <c r="I147" s="31">
        <v>0</v>
      </c>
      <c r="J147" s="31">
        <v>48.22</v>
      </c>
      <c r="K147" s="28" t="s">
        <v>2942</v>
      </c>
      <c r="L147" s="32">
        <f t="shared" si="22"/>
        <v>-48.22</v>
      </c>
      <c r="M147" s="33">
        <f t="shared" si="23"/>
        <v>48.22</v>
      </c>
      <c r="N147" s="34" t="b">
        <v>1</v>
      </c>
      <c r="O147" s="35">
        <f t="shared" si="24"/>
        <v>48.22</v>
      </c>
      <c r="P147" s="36" t="str">
        <f t="shared" si="25"/>
        <v>E</v>
      </c>
      <c r="Q147" s="37" t="str">
        <f t="shared" si="26"/>
        <v>Anne McFadden (CC)</v>
      </c>
      <c r="R147" s="6" t="str">
        <f t="shared" si="27"/>
        <v>E - Anne McFadden (CC)</v>
      </c>
      <c r="S147" s="6" t="str">
        <f>IFERROR(INDEX('Vendor Over-ride'!$C:$C, MATCH($R:$R,'Vendor Over-ride'!$A:$A,0)),"")</f>
        <v/>
      </c>
      <c r="U147" s="38" t="str">
        <f t="shared" si="31"/>
        <v>GIA</v>
      </c>
      <c r="V147" s="5" t="str">
        <f t="shared" si="32"/>
        <v>EMPLOYEE</v>
      </c>
      <c r="W147" s="5" t="b">
        <f t="shared" si="28"/>
        <v>0</v>
      </c>
      <c r="X147" s="40">
        <f t="shared" ca="1" si="29"/>
        <v>334393.72000000003</v>
      </c>
      <c r="Y147" s="30" t="b">
        <f t="shared" ca="1" si="30"/>
        <v>1</v>
      </c>
    </row>
    <row r="148" spans="1:25">
      <c r="A148" s="28" t="s">
        <v>2837</v>
      </c>
      <c r="B148" s="28" t="s">
        <v>2838</v>
      </c>
      <c r="C148" s="28" t="s">
        <v>2839</v>
      </c>
      <c r="D148" s="28" t="s">
        <v>2842</v>
      </c>
      <c r="E148" s="29">
        <v>42122</v>
      </c>
      <c r="F148" s="28" t="s">
        <v>7355</v>
      </c>
      <c r="G148" s="30">
        <v>4001</v>
      </c>
      <c r="H148" s="28" t="s">
        <v>7356</v>
      </c>
      <c r="I148" s="31">
        <v>0</v>
      </c>
      <c r="J148" s="31">
        <v>447.28</v>
      </c>
      <c r="K148" s="28" t="s">
        <v>2943</v>
      </c>
      <c r="L148" s="32">
        <f t="shared" si="22"/>
        <v>-447.28</v>
      </c>
      <c r="M148" s="33">
        <f t="shared" si="23"/>
        <v>447.28</v>
      </c>
      <c r="N148" s="34" t="b">
        <v>1</v>
      </c>
      <c r="O148" s="35">
        <f t="shared" si="24"/>
        <v>447.28</v>
      </c>
      <c r="P148" s="36" t="str">
        <f t="shared" si="25"/>
        <v>E</v>
      </c>
      <c r="Q148" s="37" t="str">
        <f t="shared" si="26"/>
        <v>Gordon Barnes (CC)</v>
      </c>
      <c r="R148" s="6" t="str">
        <f t="shared" si="27"/>
        <v>E - Gordon Barnes (CC)</v>
      </c>
      <c r="S148" s="6" t="str">
        <f>IFERROR(INDEX('Vendor Over-ride'!$C:$C, MATCH($R:$R,'Vendor Over-ride'!$A:$A,0)),"")</f>
        <v/>
      </c>
      <c r="U148" s="38" t="str">
        <f t="shared" si="31"/>
        <v>GIA</v>
      </c>
      <c r="V148" s="5" t="str">
        <f t="shared" si="32"/>
        <v>EMPLOYEE</v>
      </c>
      <c r="W148" s="5" t="b">
        <f t="shared" si="28"/>
        <v>0</v>
      </c>
      <c r="X148" s="40">
        <f t="shared" ca="1" si="29"/>
        <v>334393.72000000003</v>
      </c>
      <c r="Y148" s="30" t="b">
        <f t="shared" ca="1" si="30"/>
        <v>1</v>
      </c>
    </row>
    <row r="149" spans="1:25">
      <c r="A149" s="28" t="s">
        <v>2837</v>
      </c>
      <c r="B149" s="28" t="s">
        <v>2838</v>
      </c>
      <c r="C149" s="28" t="s">
        <v>2839</v>
      </c>
      <c r="D149" s="28" t="s">
        <v>2842</v>
      </c>
      <c r="E149" s="29">
        <v>42122</v>
      </c>
      <c r="F149" s="28" t="s">
        <v>7357</v>
      </c>
      <c r="G149" s="30">
        <v>4001</v>
      </c>
      <c r="H149" s="28" t="s">
        <v>7358</v>
      </c>
      <c r="I149" s="31">
        <v>0</v>
      </c>
      <c r="J149" s="31">
        <v>232.15</v>
      </c>
      <c r="K149" s="28" t="s">
        <v>4355</v>
      </c>
      <c r="L149" s="32">
        <f t="shared" si="22"/>
        <v>-232.15</v>
      </c>
      <c r="M149" s="33">
        <f t="shared" si="23"/>
        <v>232.15</v>
      </c>
      <c r="N149" s="34" t="b">
        <v>1</v>
      </c>
      <c r="O149" s="35">
        <f t="shared" si="24"/>
        <v>232.15</v>
      </c>
      <c r="P149" s="36" t="str">
        <f t="shared" si="25"/>
        <v>E</v>
      </c>
      <c r="Q149" s="37" t="str">
        <f t="shared" si="26"/>
        <v>Gerard Kelly (CC)</v>
      </c>
      <c r="R149" s="6" t="str">
        <f t="shared" si="27"/>
        <v>E - Gerard Kelly (CC)</v>
      </c>
      <c r="S149" s="6" t="str">
        <f>IFERROR(INDEX('Vendor Over-ride'!$C:$C, MATCH($R:$R,'Vendor Over-ride'!$A:$A,0)),"")</f>
        <v/>
      </c>
      <c r="U149" s="38" t="str">
        <f t="shared" si="31"/>
        <v>GIA</v>
      </c>
      <c r="V149" s="5" t="str">
        <f t="shared" si="32"/>
        <v>EMPLOYEE</v>
      </c>
      <c r="W149" s="5" t="b">
        <f t="shared" si="28"/>
        <v>0</v>
      </c>
      <c r="X149" s="40">
        <f t="shared" ca="1" si="29"/>
        <v>334393.72000000003</v>
      </c>
      <c r="Y149" s="30" t="b">
        <f t="shared" ca="1" si="30"/>
        <v>1</v>
      </c>
    </row>
    <row r="150" spans="1:25">
      <c r="A150" s="28" t="s">
        <v>2837</v>
      </c>
      <c r="B150" s="28" t="s">
        <v>2838</v>
      </c>
      <c r="C150" s="28" t="s">
        <v>2839</v>
      </c>
      <c r="D150" s="28" t="s">
        <v>2842</v>
      </c>
      <c r="E150" s="29">
        <v>42122</v>
      </c>
      <c r="F150" s="28" t="s">
        <v>7359</v>
      </c>
      <c r="G150" s="30">
        <v>4001</v>
      </c>
      <c r="H150" s="28" t="s">
        <v>7360</v>
      </c>
      <c r="I150" s="31">
        <v>0</v>
      </c>
      <c r="J150" s="31">
        <v>275.56</v>
      </c>
      <c r="K150" s="28" t="s">
        <v>4357</v>
      </c>
      <c r="L150" s="32">
        <f t="shared" si="22"/>
        <v>-275.56</v>
      </c>
      <c r="M150" s="33">
        <f t="shared" si="23"/>
        <v>275.56</v>
      </c>
      <c r="N150" s="34" t="b">
        <v>1</v>
      </c>
      <c r="O150" s="35">
        <f t="shared" si="24"/>
        <v>275.56</v>
      </c>
      <c r="P150" s="36" t="str">
        <f t="shared" si="25"/>
        <v>E</v>
      </c>
      <c r="Q150" s="37" t="str">
        <f t="shared" si="26"/>
        <v>Hazel Paton (CC)</v>
      </c>
      <c r="R150" s="6" t="str">
        <f t="shared" si="27"/>
        <v>E - Hazel Paton (CC)</v>
      </c>
      <c r="S150" s="6" t="str">
        <f>IFERROR(INDEX('Vendor Over-ride'!$C:$C, MATCH($R:$R,'Vendor Over-ride'!$A:$A,0)),"")</f>
        <v/>
      </c>
      <c r="U150" s="38" t="str">
        <f t="shared" si="31"/>
        <v>GIA</v>
      </c>
      <c r="V150" s="5" t="str">
        <f t="shared" si="32"/>
        <v>EMPLOYEE</v>
      </c>
      <c r="W150" s="5" t="b">
        <f t="shared" si="28"/>
        <v>0</v>
      </c>
      <c r="X150" s="40">
        <f t="shared" ca="1" si="29"/>
        <v>334393.72000000003</v>
      </c>
      <c r="Y150" s="30" t="b">
        <f t="shared" ca="1" si="30"/>
        <v>1</v>
      </c>
    </row>
    <row r="151" spans="1:25">
      <c r="A151" s="28" t="s">
        <v>2837</v>
      </c>
      <c r="B151" s="28" t="s">
        <v>2838</v>
      </c>
      <c r="C151" s="28" t="s">
        <v>2839</v>
      </c>
      <c r="D151" s="28" t="s">
        <v>2842</v>
      </c>
      <c r="E151" s="29">
        <v>42122</v>
      </c>
      <c r="F151" s="28" t="s">
        <v>7361</v>
      </c>
      <c r="G151" s="30">
        <v>4001</v>
      </c>
      <c r="H151" s="28" t="s">
        <v>7362</v>
      </c>
      <c r="I151" s="31">
        <v>0</v>
      </c>
      <c r="J151" s="31">
        <v>15.9</v>
      </c>
      <c r="K151" s="28" t="s">
        <v>2944</v>
      </c>
      <c r="L151" s="32">
        <f t="shared" si="22"/>
        <v>-15.9</v>
      </c>
      <c r="M151" s="33">
        <f t="shared" si="23"/>
        <v>15.9</v>
      </c>
      <c r="N151" s="34" t="b">
        <v>1</v>
      </c>
      <c r="O151" s="35">
        <f t="shared" si="24"/>
        <v>15.9</v>
      </c>
      <c r="P151" s="36" t="str">
        <f t="shared" si="25"/>
        <v>E</v>
      </c>
      <c r="Q151" s="37" t="str">
        <f t="shared" si="26"/>
        <v>Iain Munro (CC)</v>
      </c>
      <c r="R151" s="6" t="str">
        <f t="shared" si="27"/>
        <v>E - Iain Munro (CC)</v>
      </c>
      <c r="S151" s="6" t="str">
        <f>IFERROR(INDEX('Vendor Over-ride'!$C:$C, MATCH($R:$R,'Vendor Over-ride'!$A:$A,0)),"")</f>
        <v/>
      </c>
      <c r="U151" s="38" t="str">
        <f t="shared" si="31"/>
        <v>GIA</v>
      </c>
      <c r="V151" s="5" t="str">
        <f t="shared" si="32"/>
        <v>EMPLOYEE</v>
      </c>
      <c r="W151" s="5" t="b">
        <f t="shared" si="28"/>
        <v>0</v>
      </c>
      <c r="X151" s="40">
        <f t="shared" ca="1" si="29"/>
        <v>334393.72000000003</v>
      </c>
      <c r="Y151" s="30" t="b">
        <f t="shared" ca="1" si="30"/>
        <v>1</v>
      </c>
    </row>
    <row r="152" spans="1:25">
      <c r="A152" s="28" t="s">
        <v>2837</v>
      </c>
      <c r="B152" s="28" t="s">
        <v>2838</v>
      </c>
      <c r="C152" s="28" t="s">
        <v>2839</v>
      </c>
      <c r="D152" s="28" t="s">
        <v>2842</v>
      </c>
      <c r="E152" s="29">
        <v>42122</v>
      </c>
      <c r="F152" s="28" t="s">
        <v>7363</v>
      </c>
      <c r="G152" s="30">
        <v>4001</v>
      </c>
      <c r="H152" s="28" t="s">
        <v>7364</v>
      </c>
      <c r="I152" s="31">
        <v>0</v>
      </c>
      <c r="J152" s="31">
        <v>2</v>
      </c>
      <c r="K152" s="28" t="s">
        <v>4360</v>
      </c>
      <c r="L152" s="32">
        <f t="shared" si="22"/>
        <v>-2</v>
      </c>
      <c r="M152" s="33">
        <f t="shared" si="23"/>
        <v>2</v>
      </c>
      <c r="N152" s="34" t="b">
        <v>1</v>
      </c>
      <c r="O152" s="35">
        <f t="shared" si="24"/>
        <v>2</v>
      </c>
      <c r="P152" s="36" t="str">
        <f t="shared" si="25"/>
        <v>E</v>
      </c>
      <c r="Q152" s="37" t="str">
        <f t="shared" si="26"/>
        <v>Ian Stevenson (CC)</v>
      </c>
      <c r="R152" s="6" t="str">
        <f t="shared" si="27"/>
        <v>E - Ian Stevenson (CC)</v>
      </c>
      <c r="S152" s="6" t="str">
        <f>IFERROR(INDEX('Vendor Over-ride'!$C:$C, MATCH($R:$R,'Vendor Over-ride'!$A:$A,0)),"")</f>
        <v/>
      </c>
      <c r="U152" s="38" t="str">
        <f t="shared" si="31"/>
        <v>GIA</v>
      </c>
      <c r="V152" s="5" t="str">
        <f t="shared" si="32"/>
        <v>EMPLOYEE</v>
      </c>
      <c r="W152" s="5" t="b">
        <f t="shared" si="28"/>
        <v>0</v>
      </c>
      <c r="X152" s="40">
        <f t="shared" ca="1" si="29"/>
        <v>334393.72000000003</v>
      </c>
      <c r="Y152" s="30" t="b">
        <f t="shared" ca="1" si="30"/>
        <v>1</v>
      </c>
    </row>
    <row r="153" spans="1:25">
      <c r="A153" s="28" t="s">
        <v>2837</v>
      </c>
      <c r="B153" s="28" t="s">
        <v>2838</v>
      </c>
      <c r="C153" s="28" t="s">
        <v>2839</v>
      </c>
      <c r="D153" s="28" t="s">
        <v>2842</v>
      </c>
      <c r="E153" s="29">
        <v>42122</v>
      </c>
      <c r="F153" s="28" t="s">
        <v>7365</v>
      </c>
      <c r="G153" s="30">
        <v>4001</v>
      </c>
      <c r="H153" s="28" t="s">
        <v>7366</v>
      </c>
      <c r="I153" s="31">
        <v>0</v>
      </c>
      <c r="J153" s="31">
        <v>412.78</v>
      </c>
      <c r="K153" s="28" t="s">
        <v>2945</v>
      </c>
      <c r="L153" s="32">
        <f t="shared" si="22"/>
        <v>-412.78</v>
      </c>
      <c r="M153" s="33">
        <f t="shared" si="23"/>
        <v>412.78</v>
      </c>
      <c r="N153" s="34" t="b">
        <v>1</v>
      </c>
      <c r="O153" s="35">
        <f t="shared" si="24"/>
        <v>412.78</v>
      </c>
      <c r="P153" s="36" t="str">
        <f t="shared" si="25"/>
        <v>E</v>
      </c>
      <c r="Q153" s="37" t="str">
        <f t="shared" si="26"/>
        <v>Janet Archer (CC)</v>
      </c>
      <c r="R153" s="6" t="str">
        <f t="shared" si="27"/>
        <v>E - Janet Archer (CC)</v>
      </c>
      <c r="S153" s="6" t="str">
        <f>IFERROR(INDEX('Vendor Over-ride'!$C:$C, MATCH($R:$R,'Vendor Over-ride'!$A:$A,0)),"")</f>
        <v/>
      </c>
      <c r="U153" s="38" t="str">
        <f t="shared" si="31"/>
        <v>GIA</v>
      </c>
      <c r="V153" s="5" t="str">
        <f t="shared" si="32"/>
        <v>EMPLOYEE</v>
      </c>
      <c r="W153" s="5" t="b">
        <f t="shared" si="28"/>
        <v>0</v>
      </c>
      <c r="X153" s="40">
        <f t="shared" ca="1" si="29"/>
        <v>334393.72000000003</v>
      </c>
      <c r="Y153" s="30" t="b">
        <f t="shared" ca="1" si="30"/>
        <v>1</v>
      </c>
    </row>
    <row r="154" spans="1:25">
      <c r="A154" s="28" t="s">
        <v>2837</v>
      </c>
      <c r="B154" s="28" t="s">
        <v>2838</v>
      </c>
      <c r="C154" s="28" t="s">
        <v>2839</v>
      </c>
      <c r="D154" s="28" t="s">
        <v>2842</v>
      </c>
      <c r="E154" s="29">
        <v>42122</v>
      </c>
      <c r="F154" s="28" t="s">
        <v>7367</v>
      </c>
      <c r="G154" s="30">
        <v>4001</v>
      </c>
      <c r="H154" s="28" t="s">
        <v>7368</v>
      </c>
      <c r="I154" s="31">
        <v>0</v>
      </c>
      <c r="J154" s="31">
        <v>651.71</v>
      </c>
      <c r="K154" s="28" t="s">
        <v>3128</v>
      </c>
      <c r="L154" s="32">
        <f t="shared" si="22"/>
        <v>-651.71</v>
      </c>
      <c r="M154" s="33">
        <f t="shared" si="23"/>
        <v>651.71</v>
      </c>
      <c r="N154" s="34" t="b">
        <v>1</v>
      </c>
      <c r="O154" s="35">
        <f t="shared" si="24"/>
        <v>651.71</v>
      </c>
      <c r="P154" s="36" t="str">
        <f t="shared" si="25"/>
        <v>E</v>
      </c>
      <c r="Q154" s="37" t="str">
        <f t="shared" si="26"/>
        <v>Leonie Bell (CC)</v>
      </c>
      <c r="R154" s="6" t="str">
        <f t="shared" si="27"/>
        <v>E - Leonie Bell (CC)</v>
      </c>
      <c r="S154" s="6" t="str">
        <f>IFERROR(INDEX('Vendor Over-ride'!$C:$C, MATCH($R:$R,'Vendor Over-ride'!$A:$A,0)),"")</f>
        <v/>
      </c>
      <c r="U154" s="38" t="str">
        <f t="shared" si="31"/>
        <v>GIA</v>
      </c>
      <c r="V154" s="5" t="str">
        <f t="shared" si="32"/>
        <v>EMPLOYEE</v>
      </c>
      <c r="W154" s="5" t="b">
        <f t="shared" si="28"/>
        <v>0</v>
      </c>
      <c r="X154" s="40">
        <f t="shared" ca="1" si="29"/>
        <v>334393.72000000003</v>
      </c>
      <c r="Y154" s="30" t="b">
        <f t="shared" ca="1" si="30"/>
        <v>1</v>
      </c>
    </row>
    <row r="155" spans="1:25">
      <c r="A155" s="28" t="s">
        <v>2837</v>
      </c>
      <c r="B155" s="28" t="s">
        <v>2838</v>
      </c>
      <c r="C155" s="28" t="s">
        <v>2839</v>
      </c>
      <c r="D155" s="28" t="s">
        <v>2842</v>
      </c>
      <c r="E155" s="29">
        <v>42122</v>
      </c>
      <c r="F155" s="28" t="s">
        <v>7369</v>
      </c>
      <c r="G155" s="30">
        <v>4001</v>
      </c>
      <c r="H155" s="28" t="s">
        <v>7370</v>
      </c>
      <c r="I155" s="31">
        <v>0</v>
      </c>
      <c r="J155" s="31">
        <v>111.6</v>
      </c>
      <c r="K155" s="28" t="s">
        <v>4801</v>
      </c>
      <c r="L155" s="32">
        <f t="shared" si="22"/>
        <v>-111.6</v>
      </c>
      <c r="M155" s="33">
        <f t="shared" si="23"/>
        <v>111.6</v>
      </c>
      <c r="N155" s="34" t="b">
        <v>1</v>
      </c>
      <c r="O155" s="35">
        <f t="shared" si="24"/>
        <v>111.6</v>
      </c>
      <c r="P155" s="36" t="str">
        <f t="shared" si="25"/>
        <v>E</v>
      </c>
      <c r="Q155" s="37" t="str">
        <f t="shared" si="26"/>
        <v>Natalie Usher (CC)</v>
      </c>
      <c r="R155" s="6" t="str">
        <f t="shared" si="27"/>
        <v>E - Natalie Usher (CC)</v>
      </c>
      <c r="S155" s="6" t="str">
        <f>IFERROR(INDEX('Vendor Over-ride'!$C:$C, MATCH($R:$R,'Vendor Over-ride'!$A:$A,0)),"")</f>
        <v/>
      </c>
      <c r="U155" s="38" t="str">
        <f t="shared" si="31"/>
        <v>GIA</v>
      </c>
      <c r="V155" s="5" t="str">
        <f t="shared" si="32"/>
        <v>EMPLOYEE</v>
      </c>
      <c r="W155" s="5" t="b">
        <f t="shared" si="28"/>
        <v>0</v>
      </c>
      <c r="X155" s="40">
        <f t="shared" ca="1" si="29"/>
        <v>334393.72000000003</v>
      </c>
      <c r="Y155" s="30" t="b">
        <f t="shared" ca="1" si="30"/>
        <v>1</v>
      </c>
    </row>
    <row r="156" spans="1:25">
      <c r="A156" s="28" t="s">
        <v>2837</v>
      </c>
      <c r="B156" s="28" t="s">
        <v>2838</v>
      </c>
      <c r="C156" s="28" t="s">
        <v>2839</v>
      </c>
      <c r="D156" s="28" t="s">
        <v>2842</v>
      </c>
      <c r="E156" s="29">
        <v>42122</v>
      </c>
      <c r="F156" s="28" t="s">
        <v>7371</v>
      </c>
      <c r="G156" s="30">
        <v>4001</v>
      </c>
      <c r="H156" s="28" t="s">
        <v>7372</v>
      </c>
      <c r="I156" s="31">
        <v>0</v>
      </c>
      <c r="J156" s="31">
        <v>26</v>
      </c>
      <c r="K156" s="28" t="s">
        <v>7373</v>
      </c>
      <c r="L156" s="32">
        <f t="shared" si="22"/>
        <v>-26</v>
      </c>
      <c r="M156" s="33">
        <f t="shared" si="23"/>
        <v>26</v>
      </c>
      <c r="N156" s="34" t="b">
        <v>1</v>
      </c>
      <c r="O156" s="35">
        <f t="shared" si="24"/>
        <v>26</v>
      </c>
      <c r="P156" s="36" t="str">
        <f t="shared" si="25"/>
        <v>E</v>
      </c>
      <c r="Q156" s="37" t="str">
        <f t="shared" si="26"/>
        <v>Phil Deverell (CC)</v>
      </c>
      <c r="R156" s="6" t="str">
        <f t="shared" si="27"/>
        <v>E - Phil Deverell (CC)</v>
      </c>
      <c r="S156" s="6" t="str">
        <f>IFERROR(INDEX('Vendor Over-ride'!$C:$C, MATCH($R:$R,'Vendor Over-ride'!$A:$A,0)),"")</f>
        <v/>
      </c>
      <c r="U156" s="38" t="str">
        <f t="shared" si="31"/>
        <v>GIA</v>
      </c>
      <c r="V156" s="5" t="str">
        <f t="shared" si="32"/>
        <v>EMPLOYEE</v>
      </c>
      <c r="W156" s="5" t="b">
        <f t="shared" si="28"/>
        <v>0</v>
      </c>
      <c r="X156" s="40">
        <f t="shared" ca="1" si="29"/>
        <v>334393.72000000003</v>
      </c>
      <c r="Y156" s="30" t="b">
        <f t="shared" ca="1" si="30"/>
        <v>1</v>
      </c>
    </row>
    <row r="157" spans="1:25">
      <c r="A157" s="28" t="s">
        <v>2837</v>
      </c>
      <c r="B157" s="28" t="s">
        <v>2838</v>
      </c>
      <c r="C157" s="28" t="s">
        <v>2839</v>
      </c>
      <c r="D157" s="28" t="s">
        <v>2842</v>
      </c>
      <c r="E157" s="29">
        <v>42122</v>
      </c>
      <c r="F157" s="28" t="s">
        <v>7374</v>
      </c>
      <c r="G157" s="30">
        <v>4001</v>
      </c>
      <c r="H157" s="28" t="s">
        <v>7375</v>
      </c>
      <c r="I157" s="31">
        <v>0</v>
      </c>
      <c r="J157" s="31">
        <v>4258.26</v>
      </c>
      <c r="K157" s="28" t="s">
        <v>3130</v>
      </c>
      <c r="L157" s="32">
        <f t="shared" si="22"/>
        <v>-4258.26</v>
      </c>
      <c r="M157" s="33">
        <f t="shared" si="23"/>
        <v>4258.26</v>
      </c>
      <c r="N157" s="34" t="b">
        <v>1</v>
      </c>
      <c r="O157" s="35">
        <f t="shared" si="24"/>
        <v>4258.26</v>
      </c>
      <c r="P157" s="36" t="str">
        <f t="shared" si="25"/>
        <v>E</v>
      </c>
      <c r="Q157" s="37" t="str">
        <f t="shared" si="26"/>
        <v>Stephen Vallely (CC)</v>
      </c>
      <c r="R157" s="6" t="str">
        <f t="shared" si="27"/>
        <v>E - Stephen Vallely (CC)</v>
      </c>
      <c r="S157" s="6" t="str">
        <f>IFERROR(INDEX('Vendor Over-ride'!$C:$C, MATCH($R:$R,'Vendor Over-ride'!$A:$A,0)),"")</f>
        <v/>
      </c>
      <c r="U157" s="38" t="str">
        <f t="shared" si="31"/>
        <v>GIA</v>
      </c>
      <c r="V157" s="5" t="str">
        <f t="shared" si="32"/>
        <v>EMPLOYEE</v>
      </c>
      <c r="W157" s="5" t="b">
        <f t="shared" si="28"/>
        <v>0</v>
      </c>
      <c r="X157" s="40">
        <f t="shared" ca="1" si="29"/>
        <v>334393.72000000003</v>
      </c>
      <c r="Y157" s="30" t="b">
        <f t="shared" ca="1" si="30"/>
        <v>1</v>
      </c>
    </row>
    <row r="158" spans="1:25" hidden="1">
      <c r="A158" s="28" t="s">
        <v>2837</v>
      </c>
      <c r="B158" s="28" t="s">
        <v>2838</v>
      </c>
      <c r="C158" s="28" t="s">
        <v>2839</v>
      </c>
      <c r="D158" s="28" t="s">
        <v>2842</v>
      </c>
      <c r="E158" s="29">
        <v>42104</v>
      </c>
      <c r="F158" s="28" t="s">
        <v>5252</v>
      </c>
      <c r="G158" s="30">
        <v>4042</v>
      </c>
      <c r="H158" s="28" t="s">
        <v>7376</v>
      </c>
      <c r="I158" s="31">
        <v>0</v>
      </c>
      <c r="J158" s="31">
        <v>32</v>
      </c>
      <c r="K158" s="28" t="s">
        <v>2957</v>
      </c>
      <c r="L158" s="32">
        <f t="shared" si="22"/>
        <v>-32</v>
      </c>
      <c r="M158" s="33">
        <f t="shared" si="23"/>
        <v>32</v>
      </c>
      <c r="N158" s="34" t="b">
        <v>0</v>
      </c>
      <c r="O158" s="35">
        <f t="shared" si="24"/>
        <v>0</v>
      </c>
      <c r="P158" s="36" t="str">
        <f t="shared" si="25"/>
        <v>E</v>
      </c>
      <c r="Q158" s="37" t="str">
        <f t="shared" si="26"/>
        <v>Kirstin MacLeod</v>
      </c>
      <c r="R158" s="6" t="str">
        <f t="shared" si="27"/>
        <v>E - Kirstin MacLeod</v>
      </c>
      <c r="S158" s="6" t="str">
        <f>IFERROR(INDEX('Vendor Over-ride'!$C:$C, MATCH($R:$R,'Vendor Over-ride'!$A:$A,0)),"")</f>
        <v/>
      </c>
      <c r="U158" s="38" t="str">
        <f t="shared" si="31"/>
        <v>GIA</v>
      </c>
      <c r="V158" s="5" t="str">
        <f t="shared" si="32"/>
        <v>EMPLOYEE</v>
      </c>
      <c r="W158" s="5" t="b">
        <f t="shared" si="28"/>
        <v>0</v>
      </c>
      <c r="X158" s="40">
        <f t="shared" ca="1" si="29"/>
        <v>334393.72000000003</v>
      </c>
      <c r="Y158" s="30" t="b">
        <f t="shared" ca="1" si="30"/>
        <v>1</v>
      </c>
    </row>
    <row r="159" spans="1:25">
      <c r="A159" s="28" t="s">
        <v>2837</v>
      </c>
      <c r="B159" s="28" t="s">
        <v>2838</v>
      </c>
      <c r="C159" s="28" t="s">
        <v>2839</v>
      </c>
      <c r="D159" s="28" t="s">
        <v>2842</v>
      </c>
      <c r="E159" s="29">
        <v>42104</v>
      </c>
      <c r="F159" s="28" t="s">
        <v>5253</v>
      </c>
      <c r="G159" s="30">
        <v>4042</v>
      </c>
      <c r="H159" s="28" t="s">
        <v>7377</v>
      </c>
      <c r="I159" s="31">
        <v>0</v>
      </c>
      <c r="J159" s="31">
        <v>36320</v>
      </c>
      <c r="K159" s="28" t="s">
        <v>5254</v>
      </c>
      <c r="L159" s="32">
        <f t="shared" si="22"/>
        <v>-36320</v>
      </c>
      <c r="M159" s="33">
        <f t="shared" si="23"/>
        <v>36320</v>
      </c>
      <c r="N159" s="34" t="b">
        <v>1</v>
      </c>
      <c r="O159" s="35">
        <f t="shared" si="24"/>
        <v>36320</v>
      </c>
      <c r="P159" s="36" t="str">
        <f t="shared" si="25"/>
        <v>G</v>
      </c>
      <c r="Q159" s="37" t="str">
        <f t="shared" si="26"/>
        <v>Plan B Collaborative Theatre Ltd</v>
      </c>
      <c r="R159" s="6" t="str">
        <f t="shared" si="27"/>
        <v>G - Plan B Collaborative Theatre Ltd</v>
      </c>
      <c r="S159" s="6" t="str">
        <f>IFERROR(INDEX('Vendor Over-ride'!$C:$C, MATCH($R:$R,'Vendor Over-ride'!$A:$A,0)),"")</f>
        <v>G - Plan B Collaborative Theatre Ltd</v>
      </c>
      <c r="U159" s="38" t="str">
        <f t="shared" si="31"/>
        <v>GIA</v>
      </c>
      <c r="V159" s="5" t="str">
        <f t="shared" si="32"/>
        <v>AWARD</v>
      </c>
      <c r="W159" s="5" t="b">
        <f t="shared" si="28"/>
        <v>1</v>
      </c>
      <c r="X159" s="40">
        <f t="shared" ca="1" si="29"/>
        <v>246666</v>
      </c>
      <c r="Y159" s="30" t="b">
        <f t="shared" ca="1" si="30"/>
        <v>1</v>
      </c>
    </row>
    <row r="160" spans="1:25" hidden="1">
      <c r="A160" s="28" t="s">
        <v>2837</v>
      </c>
      <c r="B160" s="28" t="s">
        <v>2838</v>
      </c>
      <c r="C160" s="28" t="s">
        <v>2839</v>
      </c>
      <c r="D160" s="28" t="s">
        <v>2842</v>
      </c>
      <c r="E160" s="29">
        <v>42101</v>
      </c>
      <c r="F160" s="28" t="s">
        <v>5121</v>
      </c>
      <c r="G160" s="30">
        <v>4045</v>
      </c>
      <c r="H160" s="28" t="s">
        <v>7378</v>
      </c>
      <c r="I160" s="31">
        <v>0</v>
      </c>
      <c r="J160" s="31">
        <v>72.39</v>
      </c>
      <c r="K160" s="28" t="s">
        <v>2947</v>
      </c>
      <c r="L160" s="32">
        <f t="shared" si="22"/>
        <v>-72.39</v>
      </c>
      <c r="M160" s="33">
        <f t="shared" si="23"/>
        <v>72.39</v>
      </c>
      <c r="N160" s="34" t="b">
        <v>0</v>
      </c>
      <c r="O160" s="35">
        <f t="shared" si="24"/>
        <v>0</v>
      </c>
      <c r="P160" s="36" t="str">
        <f t="shared" si="25"/>
        <v>E</v>
      </c>
      <c r="Q160" s="37" t="str">
        <f t="shared" si="26"/>
        <v>Mark Thomas</v>
      </c>
      <c r="R160" s="6" t="str">
        <f t="shared" si="27"/>
        <v>E - Mark Thomas</v>
      </c>
      <c r="S160" s="6" t="str">
        <f>IFERROR(INDEX('Vendor Over-ride'!$C:$C, MATCH($R:$R,'Vendor Over-ride'!$A:$A,0)),"")</f>
        <v/>
      </c>
      <c r="U160" s="38" t="str">
        <f t="shared" si="31"/>
        <v>GIA</v>
      </c>
      <c r="V160" s="5" t="str">
        <f t="shared" si="32"/>
        <v>EMPLOYEE</v>
      </c>
      <c r="W160" s="5" t="b">
        <f t="shared" si="28"/>
        <v>0</v>
      </c>
      <c r="X160" s="40">
        <f t="shared" ca="1" si="29"/>
        <v>334393.72000000003</v>
      </c>
      <c r="Y160" s="30" t="b">
        <f t="shared" ca="1" si="30"/>
        <v>1</v>
      </c>
    </row>
    <row r="161" spans="1:25">
      <c r="A161" s="28" t="s">
        <v>2837</v>
      </c>
      <c r="B161" s="28" t="s">
        <v>2838</v>
      </c>
      <c r="C161" s="28" t="s">
        <v>2839</v>
      </c>
      <c r="D161" s="28" t="s">
        <v>2842</v>
      </c>
      <c r="E161" s="29">
        <v>42101</v>
      </c>
      <c r="F161" s="28" t="s">
        <v>5123</v>
      </c>
      <c r="G161" s="30">
        <v>4045</v>
      </c>
      <c r="H161" s="28" t="s">
        <v>7379</v>
      </c>
      <c r="I161" s="31">
        <v>0</v>
      </c>
      <c r="J161" s="31">
        <v>13500</v>
      </c>
      <c r="K161" s="28" t="s">
        <v>5124</v>
      </c>
      <c r="L161" s="32">
        <f t="shared" si="22"/>
        <v>-13500</v>
      </c>
      <c r="M161" s="33">
        <f t="shared" si="23"/>
        <v>13500</v>
      </c>
      <c r="N161" s="34" t="b">
        <v>1</v>
      </c>
      <c r="O161" s="35">
        <f t="shared" si="24"/>
        <v>13500</v>
      </c>
      <c r="P161" s="36" t="str">
        <f t="shared" si="25"/>
        <v>G</v>
      </c>
      <c r="Q161" s="37" t="str">
        <f t="shared" si="26"/>
        <v>Scottish Dance Theatre</v>
      </c>
      <c r="R161" s="6" t="str">
        <f t="shared" si="27"/>
        <v>G - Scottish Dance Theatre</v>
      </c>
      <c r="S161" s="6" t="str">
        <f>IFERROR(INDEX('Vendor Over-ride'!$C:$C, MATCH($R:$R,'Vendor Over-ride'!$A:$A,0)),"")</f>
        <v>G - Scottish Dance Theatre</v>
      </c>
      <c r="U161" s="38" t="str">
        <f t="shared" si="31"/>
        <v>GIA</v>
      </c>
      <c r="V161" s="5" t="str">
        <f t="shared" si="32"/>
        <v>AWARD</v>
      </c>
      <c r="W161" s="5" t="b">
        <f t="shared" si="28"/>
        <v>0</v>
      </c>
      <c r="X161" s="40">
        <f t="shared" ca="1" si="29"/>
        <v>1018658</v>
      </c>
      <c r="Y161" s="30" t="b">
        <f t="shared" ca="1" si="30"/>
        <v>1</v>
      </c>
    </row>
    <row r="162" spans="1:25">
      <c r="A162" s="28" t="s">
        <v>2837</v>
      </c>
      <c r="B162" s="28" t="s">
        <v>2838</v>
      </c>
      <c r="C162" s="28" t="s">
        <v>2839</v>
      </c>
      <c r="D162" s="28" t="s">
        <v>2842</v>
      </c>
      <c r="E162" s="29">
        <v>42101</v>
      </c>
      <c r="F162" s="28" t="s">
        <v>5125</v>
      </c>
      <c r="G162" s="30">
        <v>4045</v>
      </c>
      <c r="H162" s="28" t="s">
        <v>7380</v>
      </c>
      <c r="I162" s="31">
        <v>0</v>
      </c>
      <c r="J162" s="31">
        <v>3000</v>
      </c>
      <c r="K162" s="28" t="s">
        <v>5126</v>
      </c>
      <c r="L162" s="32">
        <f t="shared" si="22"/>
        <v>-3000</v>
      </c>
      <c r="M162" s="33">
        <f t="shared" si="23"/>
        <v>3000</v>
      </c>
      <c r="N162" s="34" t="b">
        <v>1</v>
      </c>
      <c r="O162" s="35">
        <f t="shared" si="24"/>
        <v>3000</v>
      </c>
      <c r="P162" s="36" t="str">
        <f t="shared" si="25"/>
        <v>G</v>
      </c>
      <c r="Q162" s="37" t="str">
        <f t="shared" si="26"/>
        <v>Rachael MacIntyre</v>
      </c>
      <c r="R162" s="6" t="str">
        <f t="shared" si="27"/>
        <v>G - Rachael MacIntyre</v>
      </c>
      <c r="S162" s="6" t="str">
        <f>IFERROR(INDEX('Vendor Over-ride'!$C:$C, MATCH($R:$R,'Vendor Over-ride'!$A:$A,0)),"")</f>
        <v>G - Rachael MacIntyre</v>
      </c>
      <c r="U162" s="38" t="str">
        <f t="shared" si="31"/>
        <v>GIA</v>
      </c>
      <c r="V162" s="5" t="str">
        <f t="shared" si="32"/>
        <v>AWARD</v>
      </c>
      <c r="W162" s="5" t="b">
        <f t="shared" si="28"/>
        <v>0</v>
      </c>
      <c r="X162" s="40">
        <f t="shared" ca="1" si="29"/>
        <v>41817</v>
      </c>
      <c r="Y162" s="30" t="b">
        <f t="shared" ca="1" si="30"/>
        <v>1</v>
      </c>
    </row>
    <row r="163" spans="1:25">
      <c r="A163" s="28" t="s">
        <v>2837</v>
      </c>
      <c r="B163" s="28" t="s">
        <v>2838</v>
      </c>
      <c r="C163" s="28" t="s">
        <v>2839</v>
      </c>
      <c r="D163" s="28" t="s">
        <v>2842</v>
      </c>
      <c r="E163" s="29">
        <v>42101</v>
      </c>
      <c r="F163" s="28" t="s">
        <v>5127</v>
      </c>
      <c r="G163" s="30">
        <v>4045</v>
      </c>
      <c r="H163" s="28" t="s">
        <v>7381</v>
      </c>
      <c r="I163" s="31">
        <v>0</v>
      </c>
      <c r="J163" s="31">
        <v>9000</v>
      </c>
      <c r="K163" s="28" t="s">
        <v>2906</v>
      </c>
      <c r="L163" s="32">
        <f t="shared" si="22"/>
        <v>-9000</v>
      </c>
      <c r="M163" s="33">
        <f t="shared" si="23"/>
        <v>9000</v>
      </c>
      <c r="N163" s="34" t="b">
        <v>1</v>
      </c>
      <c r="O163" s="35">
        <f t="shared" si="24"/>
        <v>9000</v>
      </c>
      <c r="P163" s="36" t="str">
        <f t="shared" si="25"/>
        <v>I</v>
      </c>
      <c r="Q163" s="37" t="str">
        <f t="shared" si="26"/>
        <v>Arts and Business</v>
      </c>
      <c r="R163" s="6" t="str">
        <f t="shared" si="27"/>
        <v>I - Arts and Business</v>
      </c>
      <c r="S163" s="6" t="str">
        <f>IFERROR(INDEX('Vendor Over-ride'!$C:$C, MATCH($R:$R,'Vendor Over-ride'!$A:$A,0)),"")</f>
        <v>I - Arts &amp; Business Scotland</v>
      </c>
      <c r="U163" s="38" t="str">
        <f t="shared" si="31"/>
        <v>GIA</v>
      </c>
      <c r="V163" s="5" t="str">
        <f t="shared" si="32"/>
        <v>AWARD</v>
      </c>
      <c r="W163" s="5" t="b">
        <f t="shared" si="28"/>
        <v>0</v>
      </c>
      <c r="X163" s="40">
        <f t="shared" ca="1" si="29"/>
        <v>309000</v>
      </c>
      <c r="Y163" s="30" t="b">
        <f t="shared" ca="1" si="30"/>
        <v>1</v>
      </c>
    </row>
    <row r="164" spans="1:25" hidden="1">
      <c r="A164" s="28" t="s">
        <v>2837</v>
      </c>
      <c r="B164" s="28" t="s">
        <v>2838</v>
      </c>
      <c r="C164" s="28" t="s">
        <v>2839</v>
      </c>
      <c r="D164" s="28" t="s">
        <v>2842</v>
      </c>
      <c r="E164" s="29">
        <v>42101</v>
      </c>
      <c r="F164" s="28" t="s">
        <v>5128</v>
      </c>
      <c r="G164" s="30">
        <v>4045</v>
      </c>
      <c r="H164" s="28" t="s">
        <v>7382</v>
      </c>
      <c r="I164" s="31">
        <v>0</v>
      </c>
      <c r="J164" s="31">
        <v>2198</v>
      </c>
      <c r="K164" s="28" t="s">
        <v>2925</v>
      </c>
      <c r="L164" s="32">
        <f t="shared" si="22"/>
        <v>-2198</v>
      </c>
      <c r="M164" s="33">
        <f t="shared" si="23"/>
        <v>2198</v>
      </c>
      <c r="N164" s="34" t="b">
        <v>1</v>
      </c>
      <c r="O164" s="35">
        <f t="shared" si="24"/>
        <v>2198</v>
      </c>
      <c r="P164" s="36" t="str">
        <f t="shared" si="25"/>
        <v>I</v>
      </c>
      <c r="Q164" s="37" t="str">
        <f t="shared" si="26"/>
        <v>Caroline Bowditch</v>
      </c>
      <c r="R164" s="6" t="str">
        <f t="shared" si="27"/>
        <v>I - Caroline Bowditch</v>
      </c>
      <c r="S164" s="6" t="str">
        <f>IFERROR(INDEX('Vendor Over-ride'!$C:$C, MATCH($R:$R,'Vendor Over-ride'!$A:$A,0)),"")</f>
        <v>I - Caroline Bowditch</v>
      </c>
      <c r="U164" s="38" t="str">
        <f t="shared" si="31"/>
        <v>GIA</v>
      </c>
      <c r="V164" s="5" t="str">
        <f t="shared" si="32"/>
        <v>AWARD</v>
      </c>
      <c r="W164" s="5" t="b">
        <f t="shared" si="28"/>
        <v>0</v>
      </c>
      <c r="X164" s="40">
        <f t="shared" ca="1" si="29"/>
        <v>2198</v>
      </c>
      <c r="Y164" s="30" t="b">
        <f t="shared" ca="1" si="30"/>
        <v>0</v>
      </c>
    </row>
    <row r="165" spans="1:25" hidden="1">
      <c r="A165" s="28" t="s">
        <v>2837</v>
      </c>
      <c r="B165" s="28" t="s">
        <v>2838</v>
      </c>
      <c r="C165" s="28" t="s">
        <v>2839</v>
      </c>
      <c r="D165" s="28" t="s">
        <v>2842</v>
      </c>
      <c r="E165" s="29">
        <v>42101</v>
      </c>
      <c r="F165" s="28" t="s">
        <v>5129</v>
      </c>
      <c r="G165" s="30">
        <v>4045</v>
      </c>
      <c r="H165" s="28" t="s">
        <v>7383</v>
      </c>
      <c r="I165" s="31">
        <v>0</v>
      </c>
      <c r="J165" s="31">
        <v>750</v>
      </c>
      <c r="K165" s="28" t="s">
        <v>5130</v>
      </c>
      <c r="L165" s="32">
        <f t="shared" si="22"/>
        <v>-750</v>
      </c>
      <c r="M165" s="33">
        <f t="shared" si="23"/>
        <v>750</v>
      </c>
      <c r="N165" s="34" t="b">
        <v>1</v>
      </c>
      <c r="O165" s="35">
        <f t="shared" si="24"/>
        <v>750</v>
      </c>
      <c r="P165" s="36" t="str">
        <f t="shared" si="25"/>
        <v>I</v>
      </c>
      <c r="Q165" s="37" t="str">
        <f t="shared" si="26"/>
        <v>Celtic Neighbours CIC Ltd.</v>
      </c>
      <c r="R165" s="6" t="str">
        <f t="shared" si="27"/>
        <v>I - Celtic Neighbours CIC Ltd.</v>
      </c>
      <c r="S165" s="6" t="str">
        <f>IFERROR(INDEX('Vendor Over-ride'!$C:$C, MATCH($R:$R,'Vendor Over-ride'!$A:$A,0)),"")</f>
        <v>I - Celtic Neighbours</v>
      </c>
      <c r="U165" s="38" t="str">
        <f t="shared" si="31"/>
        <v>GIA</v>
      </c>
      <c r="V165" s="5" t="str">
        <f t="shared" si="32"/>
        <v>AWARD</v>
      </c>
      <c r="W165" s="5" t="b">
        <f t="shared" si="28"/>
        <v>0</v>
      </c>
      <c r="X165" s="40">
        <f t="shared" ca="1" si="29"/>
        <v>1769</v>
      </c>
      <c r="Y165" s="30" t="b">
        <f t="shared" ca="1" si="30"/>
        <v>0</v>
      </c>
    </row>
    <row r="166" spans="1:25" hidden="1">
      <c r="A166" s="28" t="s">
        <v>2837</v>
      </c>
      <c r="B166" s="28" t="s">
        <v>2838</v>
      </c>
      <c r="C166" s="28" t="s">
        <v>2839</v>
      </c>
      <c r="D166" s="28" t="s">
        <v>2842</v>
      </c>
      <c r="E166" s="29">
        <v>42101</v>
      </c>
      <c r="F166" s="28" t="s">
        <v>5131</v>
      </c>
      <c r="G166" s="30">
        <v>4045</v>
      </c>
      <c r="H166" s="28" t="s">
        <v>7384</v>
      </c>
      <c r="I166" s="31">
        <v>0</v>
      </c>
      <c r="J166" s="31">
        <v>1000</v>
      </c>
      <c r="K166" s="28" t="s">
        <v>5132</v>
      </c>
      <c r="L166" s="32">
        <f t="shared" si="22"/>
        <v>-1000</v>
      </c>
      <c r="M166" s="33">
        <f t="shared" si="23"/>
        <v>1000</v>
      </c>
      <c r="N166" s="34" t="b">
        <v>1</v>
      </c>
      <c r="O166" s="35">
        <f t="shared" si="24"/>
        <v>1000</v>
      </c>
      <c r="P166" s="36" t="str">
        <f t="shared" si="25"/>
        <v>I</v>
      </c>
      <c r="Q166" s="37" t="str">
        <f t="shared" si="26"/>
        <v>Contemporary Arts Society</v>
      </c>
      <c r="R166" s="6" t="str">
        <f t="shared" si="27"/>
        <v>I - Contemporary Arts Society</v>
      </c>
      <c r="S166" s="6" t="str">
        <f>IFERROR(INDEX('Vendor Over-ride'!$C:$C, MATCH($R:$R,'Vendor Over-ride'!$A:$A,0)),"")</f>
        <v>I - Contemporary Arts Society</v>
      </c>
      <c r="U166" s="38" t="str">
        <f t="shared" si="31"/>
        <v>GIA</v>
      </c>
      <c r="V166" s="5" t="str">
        <f t="shared" si="32"/>
        <v>AWARD</v>
      </c>
      <c r="W166" s="5" t="b">
        <f t="shared" si="28"/>
        <v>0</v>
      </c>
      <c r="X166" s="40">
        <f t="shared" ca="1" si="29"/>
        <v>1000</v>
      </c>
      <c r="Y166" s="30" t="b">
        <f t="shared" ca="1" si="30"/>
        <v>0</v>
      </c>
    </row>
    <row r="167" spans="1:25" hidden="1">
      <c r="A167" s="28" t="s">
        <v>2837</v>
      </c>
      <c r="B167" s="28" t="s">
        <v>2838</v>
      </c>
      <c r="C167" s="28" t="s">
        <v>2839</v>
      </c>
      <c r="D167" s="28" t="s">
        <v>2842</v>
      </c>
      <c r="E167" s="29">
        <v>42101</v>
      </c>
      <c r="F167" s="28" t="s">
        <v>5133</v>
      </c>
      <c r="G167" s="30">
        <v>4045</v>
      </c>
      <c r="H167" s="28" t="s">
        <v>7385</v>
      </c>
      <c r="I167" s="31">
        <v>0</v>
      </c>
      <c r="J167" s="31">
        <v>3297</v>
      </c>
      <c r="K167" s="28" t="s">
        <v>5134</v>
      </c>
      <c r="L167" s="32">
        <f t="shared" si="22"/>
        <v>-3297</v>
      </c>
      <c r="M167" s="33">
        <f t="shared" si="23"/>
        <v>3297</v>
      </c>
      <c r="N167" s="34" t="b">
        <v>1</v>
      </c>
      <c r="O167" s="35">
        <f t="shared" si="24"/>
        <v>3297</v>
      </c>
      <c r="P167" s="36" t="str">
        <f t="shared" si="25"/>
        <v>I</v>
      </c>
      <c r="Q167" s="37" t="str">
        <f t="shared" si="26"/>
        <v>The Demarco Archive Trust Limited</v>
      </c>
      <c r="R167" s="6" t="str">
        <f t="shared" si="27"/>
        <v>I - The Demarco Archive Trust Limited</v>
      </c>
      <c r="S167" s="6" t="str">
        <f>IFERROR(INDEX('Vendor Over-ride'!$C:$C, MATCH($R:$R,'Vendor Over-ride'!$A:$A,0)),"")</f>
        <v>I - The Demarco Archive Trust Limited</v>
      </c>
      <c r="U167" s="38" t="str">
        <f t="shared" si="31"/>
        <v>GIA</v>
      </c>
      <c r="V167" s="5" t="str">
        <f t="shared" si="32"/>
        <v>AWARD</v>
      </c>
      <c r="W167" s="5" t="b">
        <f t="shared" si="28"/>
        <v>0</v>
      </c>
      <c r="X167" s="40">
        <f t="shared" ca="1" si="29"/>
        <v>20397</v>
      </c>
      <c r="Y167" s="30" t="b">
        <f t="shared" ca="1" si="30"/>
        <v>0</v>
      </c>
    </row>
    <row r="168" spans="1:25">
      <c r="A168" s="28" t="s">
        <v>2837</v>
      </c>
      <c r="B168" s="28" t="s">
        <v>2838</v>
      </c>
      <c r="C168" s="28" t="s">
        <v>2839</v>
      </c>
      <c r="D168" s="28" t="s">
        <v>2842</v>
      </c>
      <c r="E168" s="29">
        <v>42101</v>
      </c>
      <c r="F168" s="28" t="s">
        <v>5135</v>
      </c>
      <c r="G168" s="30">
        <v>4045</v>
      </c>
      <c r="H168" s="28" t="s">
        <v>7386</v>
      </c>
      <c r="I168" s="31">
        <v>0</v>
      </c>
      <c r="J168" s="31">
        <v>11855.61</v>
      </c>
      <c r="K168" s="28" t="s">
        <v>5136</v>
      </c>
      <c r="L168" s="32">
        <f t="shared" si="22"/>
        <v>-11855.61</v>
      </c>
      <c r="M168" s="33">
        <f t="shared" si="23"/>
        <v>11855.61</v>
      </c>
      <c r="N168" s="34" t="b">
        <v>1</v>
      </c>
      <c r="O168" s="35">
        <f t="shared" si="24"/>
        <v>11855.61</v>
      </c>
      <c r="P168" s="36" t="str">
        <f t="shared" si="25"/>
        <v>I</v>
      </c>
      <c r="Q168" s="37" t="str">
        <f t="shared" si="26"/>
        <v>Fire Station Creative</v>
      </c>
      <c r="R168" s="6" t="str">
        <f t="shared" si="27"/>
        <v>I - Fire Station Creative</v>
      </c>
      <c r="S168" s="6" t="str">
        <f>IFERROR(INDEX('Vendor Over-ride'!$C:$C, MATCH($R:$R,'Vendor Over-ride'!$A:$A,0)),"")</f>
        <v>I - Fire Station Creative</v>
      </c>
      <c r="U168" s="38" t="str">
        <f t="shared" si="31"/>
        <v>GIA</v>
      </c>
      <c r="V168" s="5" t="str">
        <f t="shared" si="32"/>
        <v>AWARD</v>
      </c>
      <c r="W168" s="5" t="b">
        <f t="shared" si="28"/>
        <v>0</v>
      </c>
      <c r="X168" s="40">
        <f t="shared" ca="1" si="29"/>
        <v>30000</v>
      </c>
      <c r="Y168" s="30" t="b">
        <f t="shared" ca="1" si="30"/>
        <v>1</v>
      </c>
    </row>
    <row r="169" spans="1:25" hidden="1">
      <c r="A169" s="28" t="s">
        <v>2837</v>
      </c>
      <c r="B169" s="28" t="s">
        <v>2838</v>
      </c>
      <c r="C169" s="28" t="s">
        <v>2839</v>
      </c>
      <c r="D169" s="28" t="s">
        <v>2842</v>
      </c>
      <c r="E169" s="29">
        <v>42101</v>
      </c>
      <c r="F169" s="28" t="s">
        <v>5137</v>
      </c>
      <c r="G169" s="30">
        <v>4045</v>
      </c>
      <c r="H169" s="28" t="s">
        <v>7387</v>
      </c>
      <c r="I169" s="31">
        <v>0</v>
      </c>
      <c r="J169" s="31">
        <v>3713</v>
      </c>
      <c r="K169" s="28" t="s">
        <v>5077</v>
      </c>
      <c r="L169" s="32">
        <f t="shared" si="22"/>
        <v>-3713</v>
      </c>
      <c r="M169" s="33">
        <f t="shared" si="23"/>
        <v>3713</v>
      </c>
      <c r="N169" s="34" t="b">
        <v>1</v>
      </c>
      <c r="O169" s="35">
        <f t="shared" si="24"/>
        <v>3713</v>
      </c>
      <c r="P169" s="36" t="str">
        <f t="shared" si="25"/>
        <v>I</v>
      </c>
      <c r="Q169" s="37" t="str">
        <f t="shared" si="26"/>
        <v>Glenkens Community and Arts Trust</v>
      </c>
      <c r="R169" s="6" t="str">
        <f t="shared" si="27"/>
        <v>I - Glenkens Community and Arts Trust</v>
      </c>
      <c r="S169" s="6" t="str">
        <f>IFERROR(INDEX('Vendor Over-ride'!$C:$C, MATCH($R:$R,'Vendor Over-ride'!$A:$A,0)),"")</f>
        <v>I - Glenkens Community and Arts Trust</v>
      </c>
      <c r="U169" s="38" t="str">
        <f t="shared" si="31"/>
        <v>GIA</v>
      </c>
      <c r="V169" s="5" t="str">
        <f t="shared" si="32"/>
        <v>AWARD</v>
      </c>
      <c r="W169" s="5" t="b">
        <f t="shared" si="28"/>
        <v>0</v>
      </c>
      <c r="X169" s="40">
        <f t="shared" ca="1" si="29"/>
        <v>3713</v>
      </c>
      <c r="Y169" s="30" t="b">
        <f t="shared" ca="1" si="30"/>
        <v>0</v>
      </c>
    </row>
    <row r="170" spans="1:25" hidden="1">
      <c r="A170" s="28" t="s">
        <v>2837</v>
      </c>
      <c r="B170" s="28" t="s">
        <v>2838</v>
      </c>
      <c r="C170" s="28" t="s">
        <v>2839</v>
      </c>
      <c r="D170" s="28" t="s">
        <v>2842</v>
      </c>
      <c r="E170" s="29">
        <v>42101</v>
      </c>
      <c r="F170" s="28" t="s">
        <v>5138</v>
      </c>
      <c r="G170" s="30">
        <v>4045</v>
      </c>
      <c r="H170" s="28" t="s">
        <v>7388</v>
      </c>
      <c r="I170" s="31">
        <v>0</v>
      </c>
      <c r="J170" s="31">
        <v>6300</v>
      </c>
      <c r="K170" s="28" t="s">
        <v>3836</v>
      </c>
      <c r="L170" s="32">
        <f t="shared" si="22"/>
        <v>-6300</v>
      </c>
      <c r="M170" s="33">
        <f t="shared" si="23"/>
        <v>6300</v>
      </c>
      <c r="N170" s="34" t="b">
        <v>1</v>
      </c>
      <c r="O170" s="35">
        <f t="shared" si="24"/>
        <v>6300</v>
      </c>
      <c r="P170" s="36" t="str">
        <f t="shared" si="25"/>
        <v>I</v>
      </c>
      <c r="Q170" s="37" t="str">
        <f t="shared" si="26"/>
        <v>IETM</v>
      </c>
      <c r="R170" s="6" t="str">
        <f t="shared" si="27"/>
        <v>I - IETM</v>
      </c>
      <c r="S170" s="6" t="str">
        <f>IFERROR(INDEX('Vendor Over-ride'!$C:$C, MATCH($R:$R,'Vendor Over-ride'!$A:$A,0)),"")</f>
        <v>I - IETM</v>
      </c>
      <c r="U170" s="38" t="str">
        <f t="shared" si="31"/>
        <v>GIA</v>
      </c>
      <c r="V170" s="5" t="str">
        <f t="shared" si="32"/>
        <v>AWARD</v>
      </c>
      <c r="W170" s="5" t="b">
        <f t="shared" si="28"/>
        <v>0</v>
      </c>
      <c r="X170" s="40">
        <f t="shared" ca="1" si="29"/>
        <v>6300</v>
      </c>
      <c r="Y170" s="30" t="b">
        <f t="shared" ca="1" si="30"/>
        <v>0</v>
      </c>
    </row>
    <row r="171" spans="1:25" hidden="1">
      <c r="A171" s="28" t="s">
        <v>2837</v>
      </c>
      <c r="B171" s="28" t="s">
        <v>2838</v>
      </c>
      <c r="C171" s="28" t="s">
        <v>2839</v>
      </c>
      <c r="D171" s="28" t="s">
        <v>2842</v>
      </c>
      <c r="E171" s="29">
        <v>42101</v>
      </c>
      <c r="F171" s="28" t="s">
        <v>5139</v>
      </c>
      <c r="G171" s="30">
        <v>4045</v>
      </c>
      <c r="H171" s="28" t="s">
        <v>7389</v>
      </c>
      <c r="I171" s="31">
        <v>0</v>
      </c>
      <c r="J171" s="31">
        <v>15750</v>
      </c>
      <c r="K171" s="28" t="s">
        <v>3838</v>
      </c>
      <c r="L171" s="32">
        <f t="shared" si="22"/>
        <v>-15750</v>
      </c>
      <c r="M171" s="33">
        <f t="shared" si="23"/>
        <v>15750</v>
      </c>
      <c r="N171" s="34" t="b">
        <v>1</v>
      </c>
      <c r="O171" s="35">
        <f t="shared" si="24"/>
        <v>15750</v>
      </c>
      <c r="P171" s="36" t="str">
        <f t="shared" si="25"/>
        <v>I</v>
      </c>
      <c r="Q171" s="37" t="str">
        <f t="shared" si="26"/>
        <v>International Society for the Performing Arts (ISPA)</v>
      </c>
      <c r="R171" s="6" t="str">
        <f t="shared" si="27"/>
        <v>I - International Society for the Performing Arts (ISPA)</v>
      </c>
      <c r="S171" s="6" t="str">
        <f>IFERROR(INDEX('Vendor Over-ride'!$C:$C, MATCH($R:$R,'Vendor Over-ride'!$A:$A,0)),"")</f>
        <v>I - International Society for the Performing Arts (ISPA)</v>
      </c>
      <c r="U171" s="38" t="str">
        <f t="shared" si="31"/>
        <v>GIA</v>
      </c>
      <c r="V171" s="5" t="str">
        <f t="shared" si="32"/>
        <v>AWARD</v>
      </c>
      <c r="W171" s="5" t="b">
        <f t="shared" si="28"/>
        <v>0</v>
      </c>
      <c r="X171" s="40">
        <f t="shared" ca="1" si="29"/>
        <v>15750</v>
      </c>
      <c r="Y171" s="30" t="b">
        <f t="shared" ca="1" si="30"/>
        <v>0</v>
      </c>
    </row>
    <row r="172" spans="1:25">
      <c r="A172" s="28" t="s">
        <v>2837</v>
      </c>
      <c r="B172" s="28" t="s">
        <v>2838</v>
      </c>
      <c r="C172" s="28" t="s">
        <v>2839</v>
      </c>
      <c r="D172" s="28" t="s">
        <v>2842</v>
      </c>
      <c r="E172" s="29">
        <v>42101</v>
      </c>
      <c r="F172" s="28" t="s">
        <v>5140</v>
      </c>
      <c r="G172" s="30">
        <v>4045</v>
      </c>
      <c r="H172" s="28" t="s">
        <v>7390</v>
      </c>
      <c r="I172" s="31">
        <v>0</v>
      </c>
      <c r="J172" s="31">
        <v>24683</v>
      </c>
      <c r="K172" s="28" t="s">
        <v>5141</v>
      </c>
      <c r="L172" s="32">
        <f t="shared" si="22"/>
        <v>-24683</v>
      </c>
      <c r="M172" s="33">
        <f t="shared" si="23"/>
        <v>24683</v>
      </c>
      <c r="N172" s="34" t="b">
        <v>1</v>
      </c>
      <c r="O172" s="35">
        <f t="shared" si="24"/>
        <v>24683</v>
      </c>
      <c r="P172" s="36" t="str">
        <f t="shared" si="25"/>
        <v>I</v>
      </c>
      <c r="Q172" s="37" t="str">
        <f t="shared" si="26"/>
        <v>Inverclyde Community Development Trust</v>
      </c>
      <c r="R172" s="6" t="str">
        <f t="shared" si="27"/>
        <v>I - Inverclyde Community Development Trust</v>
      </c>
      <c r="S172" s="6" t="str">
        <f>IFERROR(INDEX('Vendor Over-ride'!$C:$C, MATCH($R:$R,'Vendor Over-ride'!$A:$A,0)),"")</f>
        <v>I - Inverclyde Community Development Trust</v>
      </c>
      <c r="U172" s="38" t="str">
        <f t="shared" si="31"/>
        <v>GIA</v>
      </c>
      <c r="V172" s="5" t="str">
        <f t="shared" si="32"/>
        <v>AWARD</v>
      </c>
      <c r="W172" s="5" t="b">
        <f t="shared" si="28"/>
        <v>0</v>
      </c>
      <c r="X172" s="40">
        <f t="shared" ca="1" si="29"/>
        <v>27591.39</v>
      </c>
      <c r="Y172" s="30" t="b">
        <f t="shared" ca="1" si="30"/>
        <v>1</v>
      </c>
    </row>
    <row r="173" spans="1:25" hidden="1">
      <c r="A173" s="28" t="s">
        <v>2837</v>
      </c>
      <c r="B173" s="28" t="s">
        <v>2838</v>
      </c>
      <c r="C173" s="28" t="s">
        <v>2839</v>
      </c>
      <c r="D173" s="28" t="s">
        <v>2842</v>
      </c>
      <c r="E173" s="29">
        <v>42101</v>
      </c>
      <c r="F173" s="28" t="s">
        <v>5142</v>
      </c>
      <c r="G173" s="30">
        <v>4045</v>
      </c>
      <c r="H173" s="28" t="s">
        <v>7391</v>
      </c>
      <c r="I173" s="31">
        <v>0</v>
      </c>
      <c r="J173" s="31">
        <v>8661</v>
      </c>
      <c r="K173" s="28" t="s">
        <v>5143</v>
      </c>
      <c r="L173" s="32">
        <f t="shared" si="22"/>
        <v>-8661</v>
      </c>
      <c r="M173" s="33">
        <f t="shared" si="23"/>
        <v>8661</v>
      </c>
      <c r="N173" s="34" t="b">
        <v>1</v>
      </c>
      <c r="O173" s="35">
        <f t="shared" si="24"/>
        <v>8661</v>
      </c>
      <c r="P173" s="36" t="str">
        <f t="shared" si="25"/>
        <v>I</v>
      </c>
      <c r="Q173" s="37" t="str">
        <f t="shared" si="26"/>
        <v>Mike Vass</v>
      </c>
      <c r="R173" s="6" t="str">
        <f t="shared" si="27"/>
        <v>I - Mike Vass</v>
      </c>
      <c r="S173" s="6" t="str">
        <f>IFERROR(INDEX('Vendor Over-ride'!$C:$C, MATCH($R:$R,'Vendor Over-ride'!$A:$A,0)),"")</f>
        <v>I - Mike Vass</v>
      </c>
      <c r="U173" s="38" t="str">
        <f t="shared" si="31"/>
        <v>GIA</v>
      </c>
      <c r="V173" s="5" t="str">
        <f t="shared" si="32"/>
        <v>AWARD</v>
      </c>
      <c r="W173" s="5" t="b">
        <f t="shared" si="28"/>
        <v>0</v>
      </c>
      <c r="X173" s="40">
        <f t="shared" ca="1" si="29"/>
        <v>10971</v>
      </c>
      <c r="Y173" s="30" t="b">
        <f t="shared" ca="1" si="30"/>
        <v>0</v>
      </c>
    </row>
    <row r="174" spans="1:25" hidden="1">
      <c r="A174" s="28" t="s">
        <v>2837</v>
      </c>
      <c r="B174" s="28" t="s">
        <v>2838</v>
      </c>
      <c r="C174" s="28" t="s">
        <v>2839</v>
      </c>
      <c r="D174" s="28" t="s">
        <v>2842</v>
      </c>
      <c r="E174" s="29">
        <v>42101</v>
      </c>
      <c r="F174" s="28" t="s">
        <v>5144</v>
      </c>
      <c r="G174" s="30">
        <v>4045</v>
      </c>
      <c r="H174" s="28" t="s">
        <v>7392</v>
      </c>
      <c r="I174" s="31">
        <v>0</v>
      </c>
      <c r="J174" s="31">
        <v>5410</v>
      </c>
      <c r="K174" s="28" t="s">
        <v>5145</v>
      </c>
      <c r="L174" s="32">
        <f t="shared" si="22"/>
        <v>-5410</v>
      </c>
      <c r="M174" s="33">
        <f t="shared" si="23"/>
        <v>5410</v>
      </c>
      <c r="N174" s="34" t="b">
        <v>1</v>
      </c>
      <c r="O174" s="35">
        <f t="shared" si="24"/>
        <v>5410</v>
      </c>
      <c r="P174" s="36" t="str">
        <f t="shared" si="25"/>
        <v>I</v>
      </c>
      <c r="Q174" s="37" t="str">
        <f t="shared" si="26"/>
        <v>Puppet State Theatre Company</v>
      </c>
      <c r="R174" s="6" t="str">
        <f t="shared" si="27"/>
        <v>I - Puppet State Theatre Company</v>
      </c>
      <c r="S174" s="6" t="str">
        <f>IFERROR(INDEX('Vendor Over-ride'!$C:$C, MATCH($R:$R,'Vendor Over-ride'!$A:$A,0)),"")</f>
        <v>I - Puppet State Theatre Company</v>
      </c>
      <c r="U174" s="38" t="str">
        <f t="shared" si="31"/>
        <v>GIA</v>
      </c>
      <c r="V174" s="5" t="str">
        <f t="shared" si="32"/>
        <v>AWARD</v>
      </c>
      <c r="W174" s="5" t="b">
        <f t="shared" si="28"/>
        <v>0</v>
      </c>
      <c r="X174" s="40">
        <f t="shared" ca="1" si="29"/>
        <v>12212</v>
      </c>
      <c r="Y174" s="30" t="b">
        <f t="shared" ca="1" si="30"/>
        <v>0</v>
      </c>
    </row>
    <row r="175" spans="1:25" hidden="1">
      <c r="A175" s="28" t="s">
        <v>2837</v>
      </c>
      <c r="B175" s="28" t="s">
        <v>2838</v>
      </c>
      <c r="C175" s="28" t="s">
        <v>2839</v>
      </c>
      <c r="D175" s="28" t="s">
        <v>2842</v>
      </c>
      <c r="E175" s="29">
        <v>42101</v>
      </c>
      <c r="F175" s="28" t="s">
        <v>5146</v>
      </c>
      <c r="G175" s="30">
        <v>4045</v>
      </c>
      <c r="H175" s="28" t="s">
        <v>7393</v>
      </c>
      <c r="I175" s="31">
        <v>0</v>
      </c>
      <c r="J175" s="31">
        <v>312</v>
      </c>
      <c r="K175" s="28" t="s">
        <v>2875</v>
      </c>
      <c r="L175" s="32">
        <f t="shared" si="22"/>
        <v>-312</v>
      </c>
      <c r="M175" s="33">
        <f t="shared" si="23"/>
        <v>312</v>
      </c>
      <c r="N175" s="34" t="b">
        <v>1</v>
      </c>
      <c r="O175" s="35">
        <f t="shared" si="24"/>
        <v>312</v>
      </c>
      <c r="P175" s="36" t="str">
        <f t="shared" si="25"/>
        <v>I</v>
      </c>
      <c r="Q175" s="37" t="str">
        <f t="shared" si="26"/>
        <v>Rick Hughes</v>
      </c>
      <c r="R175" s="6" t="str">
        <f t="shared" si="27"/>
        <v>I - Rick Hughes</v>
      </c>
      <c r="S175" s="6" t="str">
        <f>IFERROR(INDEX('Vendor Over-ride'!$C:$C, MATCH($R:$R,'Vendor Over-ride'!$A:$A,0)),"")</f>
        <v>I - Rick Hughes</v>
      </c>
      <c r="U175" s="38" t="str">
        <f t="shared" si="31"/>
        <v>GIA</v>
      </c>
      <c r="V175" s="5" t="str">
        <f t="shared" si="32"/>
        <v>AWARD</v>
      </c>
      <c r="W175" s="5" t="b">
        <f t="shared" si="28"/>
        <v>0</v>
      </c>
      <c r="X175" s="40">
        <f t="shared" ca="1" si="29"/>
        <v>312</v>
      </c>
      <c r="Y175" s="30" t="b">
        <f t="shared" ca="1" si="30"/>
        <v>0</v>
      </c>
    </row>
    <row r="176" spans="1:25" hidden="1">
      <c r="A176" s="28" t="s">
        <v>2837</v>
      </c>
      <c r="B176" s="28" t="s">
        <v>2838</v>
      </c>
      <c r="C176" s="28" t="s">
        <v>2839</v>
      </c>
      <c r="D176" s="28" t="s">
        <v>2842</v>
      </c>
      <c r="E176" s="29">
        <v>42101</v>
      </c>
      <c r="F176" s="28" t="s">
        <v>5147</v>
      </c>
      <c r="G176" s="30">
        <v>4045</v>
      </c>
      <c r="H176" s="28" t="s">
        <v>7394</v>
      </c>
      <c r="I176" s="31">
        <v>0</v>
      </c>
      <c r="J176" s="31">
        <v>3750</v>
      </c>
      <c r="K176" s="28" t="s">
        <v>5148</v>
      </c>
      <c r="L176" s="32">
        <f t="shared" si="22"/>
        <v>-3750</v>
      </c>
      <c r="M176" s="33">
        <f t="shared" si="23"/>
        <v>3750</v>
      </c>
      <c r="N176" s="34" t="b">
        <v>1</v>
      </c>
      <c r="O176" s="35">
        <f t="shared" si="24"/>
        <v>3750</v>
      </c>
      <c r="P176" s="36" t="str">
        <f t="shared" si="25"/>
        <v>I</v>
      </c>
      <c r="Q176" s="37" t="str">
        <f t="shared" si="26"/>
        <v>Sgoil Lionacleit Pipe Band Association</v>
      </c>
      <c r="R176" s="6" t="str">
        <f t="shared" si="27"/>
        <v>I - Sgoil Lionacleit Pipe Band Association</v>
      </c>
      <c r="S176" s="6" t="str">
        <f>IFERROR(INDEX('Vendor Over-ride'!$C:$C, MATCH($R:$R,'Vendor Over-ride'!$A:$A,0)),"")</f>
        <v>I - Sgoil Lionacleit Pipe Band Association</v>
      </c>
      <c r="U176" s="38" t="str">
        <f t="shared" si="31"/>
        <v>GIA</v>
      </c>
      <c r="V176" s="5" t="str">
        <f t="shared" si="32"/>
        <v>AWARD</v>
      </c>
      <c r="W176" s="5" t="b">
        <f t="shared" si="28"/>
        <v>0</v>
      </c>
      <c r="X176" s="40">
        <f t="shared" ca="1" si="29"/>
        <v>3750</v>
      </c>
      <c r="Y176" s="30" t="b">
        <f t="shared" ca="1" si="30"/>
        <v>0</v>
      </c>
    </row>
    <row r="177" spans="1:25" hidden="1">
      <c r="A177" s="28" t="s">
        <v>2837</v>
      </c>
      <c r="B177" s="28" t="s">
        <v>2838</v>
      </c>
      <c r="C177" s="28" t="s">
        <v>2839</v>
      </c>
      <c r="D177" s="28" t="s">
        <v>2842</v>
      </c>
      <c r="E177" s="29">
        <v>42101</v>
      </c>
      <c r="F177" s="28" t="s">
        <v>5149</v>
      </c>
      <c r="G177" s="30">
        <v>4045</v>
      </c>
      <c r="H177" s="28" t="s">
        <v>7395</v>
      </c>
      <c r="I177" s="31">
        <v>0</v>
      </c>
      <c r="J177" s="31">
        <v>10500</v>
      </c>
      <c r="K177" s="28" t="s">
        <v>3388</v>
      </c>
      <c r="L177" s="32">
        <f t="shared" si="22"/>
        <v>-10500</v>
      </c>
      <c r="M177" s="33">
        <f t="shared" si="23"/>
        <v>10500</v>
      </c>
      <c r="N177" s="34" t="b">
        <v>1</v>
      </c>
      <c r="O177" s="35">
        <f t="shared" si="24"/>
        <v>10500</v>
      </c>
      <c r="P177" s="36" t="str">
        <f t="shared" si="25"/>
        <v>I</v>
      </c>
      <c r="Q177" s="37" t="str">
        <f t="shared" si="26"/>
        <v>Stellar Quines</v>
      </c>
      <c r="R177" s="6" t="str">
        <f t="shared" si="27"/>
        <v>I - Stellar Quines</v>
      </c>
      <c r="S177" s="6" t="str">
        <f>IFERROR(INDEX('Vendor Over-ride'!$C:$C, MATCH($R:$R,'Vendor Over-ride'!$A:$A,0)),"")</f>
        <v>I - Stellar Quines Theatre Company</v>
      </c>
      <c r="U177" s="38" t="str">
        <f t="shared" si="31"/>
        <v>GIA</v>
      </c>
      <c r="V177" s="5" t="str">
        <f t="shared" si="32"/>
        <v>AWARD</v>
      </c>
      <c r="W177" s="5" t="b">
        <f t="shared" si="28"/>
        <v>0</v>
      </c>
      <c r="X177" s="40">
        <f t="shared" ca="1" si="29"/>
        <v>14000</v>
      </c>
      <c r="Y177" s="30" t="b">
        <f t="shared" ca="1" si="30"/>
        <v>0</v>
      </c>
    </row>
    <row r="178" spans="1:25" hidden="1">
      <c r="A178" s="28" t="s">
        <v>2837</v>
      </c>
      <c r="B178" s="28" t="s">
        <v>2838</v>
      </c>
      <c r="C178" s="28" t="s">
        <v>2839</v>
      </c>
      <c r="D178" s="28" t="s">
        <v>2842</v>
      </c>
      <c r="E178" s="29">
        <v>42101</v>
      </c>
      <c r="F178" s="28" t="s">
        <v>5150</v>
      </c>
      <c r="G178" s="30">
        <v>4045</v>
      </c>
      <c r="H178" s="28" t="s">
        <v>7396</v>
      </c>
      <c r="I178" s="31">
        <v>0</v>
      </c>
      <c r="J178" s="31">
        <v>3750</v>
      </c>
      <c r="K178" s="28" t="s">
        <v>5151</v>
      </c>
      <c r="L178" s="32">
        <f t="shared" si="22"/>
        <v>-3750</v>
      </c>
      <c r="M178" s="33">
        <f t="shared" si="23"/>
        <v>3750</v>
      </c>
      <c r="N178" s="34" t="b">
        <v>1</v>
      </c>
      <c r="O178" s="35">
        <f t="shared" si="24"/>
        <v>3750</v>
      </c>
      <c r="P178" s="36" t="str">
        <f t="shared" si="25"/>
        <v>I</v>
      </c>
      <c r="Q178" s="37" t="str">
        <f t="shared" si="26"/>
        <v>Stuart MacRae</v>
      </c>
      <c r="R178" s="6" t="str">
        <f t="shared" si="27"/>
        <v>I - Stuart MacRae</v>
      </c>
      <c r="S178" s="6" t="str">
        <f>IFERROR(INDEX('Vendor Over-ride'!$C:$C, MATCH($R:$R,'Vendor Over-ride'!$A:$A,0)),"")</f>
        <v>I - Stuart MacRae</v>
      </c>
      <c r="U178" s="38" t="str">
        <f t="shared" si="31"/>
        <v>GIA</v>
      </c>
      <c r="V178" s="5" t="str">
        <f t="shared" si="32"/>
        <v>AWARD</v>
      </c>
      <c r="W178" s="5" t="b">
        <f t="shared" si="28"/>
        <v>0</v>
      </c>
      <c r="X178" s="40">
        <f t="shared" ca="1" si="29"/>
        <v>3750</v>
      </c>
      <c r="Y178" s="30" t="b">
        <f t="shared" ca="1" si="30"/>
        <v>0</v>
      </c>
    </row>
    <row r="179" spans="1:25" hidden="1">
      <c r="A179" s="28" t="s">
        <v>2837</v>
      </c>
      <c r="B179" s="28" t="s">
        <v>2838</v>
      </c>
      <c r="C179" s="28" t="s">
        <v>2839</v>
      </c>
      <c r="D179" s="28" t="s">
        <v>2842</v>
      </c>
      <c r="E179" s="29">
        <v>42101</v>
      </c>
      <c r="F179" s="28" t="s">
        <v>5152</v>
      </c>
      <c r="G179" s="30">
        <v>4045</v>
      </c>
      <c r="H179" s="28" t="s">
        <v>7397</v>
      </c>
      <c r="I179" s="31">
        <v>0</v>
      </c>
      <c r="J179" s="31">
        <v>7125</v>
      </c>
      <c r="K179" s="28" t="s">
        <v>3242</v>
      </c>
      <c r="L179" s="32">
        <f t="shared" si="22"/>
        <v>-7125</v>
      </c>
      <c r="M179" s="33">
        <f t="shared" si="23"/>
        <v>7125</v>
      </c>
      <c r="N179" s="34" t="b">
        <v>1</v>
      </c>
      <c r="O179" s="35">
        <f t="shared" si="24"/>
        <v>7125</v>
      </c>
      <c r="P179" s="36" t="str">
        <f t="shared" si="25"/>
        <v>I</v>
      </c>
      <c r="Q179" s="37" t="str">
        <f t="shared" si="26"/>
        <v>University Of The Arts London</v>
      </c>
      <c r="R179" s="6" t="str">
        <f t="shared" si="27"/>
        <v>I - University Of The Arts London</v>
      </c>
      <c r="S179" s="6" t="str">
        <f>IFERROR(INDEX('Vendor Over-ride'!$C:$C, MATCH($R:$R,'Vendor Over-ride'!$A:$A,0)),"")</f>
        <v>I - University Of The Arts London</v>
      </c>
      <c r="U179" s="38" t="str">
        <f t="shared" si="31"/>
        <v>GIA</v>
      </c>
      <c r="V179" s="5" t="str">
        <f t="shared" si="32"/>
        <v>AWARD</v>
      </c>
      <c r="W179" s="5" t="b">
        <f t="shared" si="28"/>
        <v>0</v>
      </c>
      <c r="X179" s="40">
        <f t="shared" ca="1" si="29"/>
        <v>7125</v>
      </c>
      <c r="Y179" s="30" t="b">
        <f t="shared" ca="1" si="30"/>
        <v>0</v>
      </c>
    </row>
    <row r="180" spans="1:25">
      <c r="A180" s="28" t="s">
        <v>2837</v>
      </c>
      <c r="B180" s="28" t="s">
        <v>2838</v>
      </c>
      <c r="C180" s="28" t="s">
        <v>2839</v>
      </c>
      <c r="D180" s="28" t="s">
        <v>2842</v>
      </c>
      <c r="E180" s="29">
        <v>42101</v>
      </c>
      <c r="F180" s="28" t="s">
        <v>5153</v>
      </c>
      <c r="G180" s="30">
        <v>4045</v>
      </c>
      <c r="H180" s="28" t="s">
        <v>7398</v>
      </c>
      <c r="I180" s="31">
        <v>0</v>
      </c>
      <c r="J180" s="31">
        <v>89741</v>
      </c>
      <c r="K180" s="28" t="s">
        <v>3080</v>
      </c>
      <c r="L180" s="32">
        <f t="shared" si="22"/>
        <v>-89741</v>
      </c>
      <c r="M180" s="33">
        <f t="shared" si="23"/>
        <v>89741</v>
      </c>
      <c r="N180" s="34" t="b">
        <v>1</v>
      </c>
      <c r="O180" s="35">
        <f t="shared" si="24"/>
        <v>89741</v>
      </c>
      <c r="P180" s="36" t="str">
        <f t="shared" si="25"/>
        <v>I</v>
      </c>
      <c r="Q180" s="37" t="str">
        <f t="shared" si="26"/>
        <v>Voice of My Own</v>
      </c>
      <c r="R180" s="6" t="str">
        <f t="shared" si="27"/>
        <v>I - Voice of My Own</v>
      </c>
      <c r="S180" s="6" t="str">
        <f>IFERROR(INDEX('Vendor Over-ride'!$C:$C, MATCH($R:$R,'Vendor Over-ride'!$A:$A,0)),"")</f>
        <v>I - Voice of My Own</v>
      </c>
      <c r="U180" s="38" t="str">
        <f t="shared" si="31"/>
        <v>GIA</v>
      </c>
      <c r="V180" s="5" t="str">
        <f t="shared" si="32"/>
        <v>AWARD</v>
      </c>
      <c r="W180" s="5" t="b">
        <f t="shared" si="28"/>
        <v>1</v>
      </c>
      <c r="X180" s="40">
        <f t="shared" ca="1" si="29"/>
        <v>114727</v>
      </c>
      <c r="Y180" s="30" t="b">
        <f t="shared" ca="1" si="30"/>
        <v>1</v>
      </c>
    </row>
    <row r="181" spans="1:25">
      <c r="A181" s="28" t="s">
        <v>2837</v>
      </c>
      <c r="B181" s="28" t="s">
        <v>2838</v>
      </c>
      <c r="C181" s="28" t="s">
        <v>2839</v>
      </c>
      <c r="D181" s="28" t="s">
        <v>2842</v>
      </c>
      <c r="E181" s="29">
        <v>42101</v>
      </c>
      <c r="F181" s="28" t="s">
        <v>5154</v>
      </c>
      <c r="G181" s="30">
        <v>4045</v>
      </c>
      <c r="H181" s="28" t="s">
        <v>7399</v>
      </c>
      <c r="I181" s="31">
        <v>0</v>
      </c>
      <c r="J181" s="31">
        <v>55241.78</v>
      </c>
      <c r="K181" s="28" t="s">
        <v>2937</v>
      </c>
      <c r="L181" s="32">
        <f t="shared" si="22"/>
        <v>-55241.78</v>
      </c>
      <c r="M181" s="33">
        <f t="shared" si="23"/>
        <v>55241.78</v>
      </c>
      <c r="N181" s="34" t="b">
        <v>1</v>
      </c>
      <c r="O181" s="35">
        <f t="shared" si="24"/>
        <v>55241.78</v>
      </c>
      <c r="P181" s="36" t="str">
        <f t="shared" si="25"/>
        <v>T</v>
      </c>
      <c r="Q181" s="37" t="str">
        <f t="shared" si="26"/>
        <v>Arts Council Retirement Plan (1994)</v>
      </c>
      <c r="R181" s="6" t="str">
        <f t="shared" si="27"/>
        <v>T - Arts Council Retirement Plan (1994)</v>
      </c>
      <c r="S181" s="6" t="str">
        <f>IFERROR(INDEX('Vendor Over-ride'!$C:$C, MATCH($R:$R,'Vendor Over-ride'!$A:$A,0)),"")</f>
        <v>T - Arts Council Retirement Plan (1994)</v>
      </c>
      <c r="T181" s="41" t="s">
        <v>2798</v>
      </c>
      <c r="U181" s="38" t="str">
        <f t="shared" si="31"/>
        <v>GIA</v>
      </c>
      <c r="V181" s="5" t="str">
        <f t="shared" si="32"/>
        <v>TRADE</v>
      </c>
      <c r="W181" s="5" t="b">
        <f t="shared" si="28"/>
        <v>1</v>
      </c>
      <c r="X181" s="40">
        <f t="shared" ca="1" si="29"/>
        <v>784441.02000000014</v>
      </c>
      <c r="Y181" s="30" t="b">
        <f t="shared" ca="1" si="30"/>
        <v>1</v>
      </c>
    </row>
    <row r="182" spans="1:25" hidden="1">
      <c r="A182" s="28" t="s">
        <v>2837</v>
      </c>
      <c r="B182" s="28" t="s">
        <v>2838</v>
      </c>
      <c r="C182" s="28" t="s">
        <v>2839</v>
      </c>
      <c r="D182" s="28" t="s">
        <v>2842</v>
      </c>
      <c r="E182" s="29">
        <v>42101</v>
      </c>
      <c r="F182" s="28" t="s">
        <v>5155</v>
      </c>
      <c r="G182" s="30">
        <v>4045</v>
      </c>
      <c r="H182" s="28" t="s">
        <v>7400</v>
      </c>
      <c r="I182" s="31">
        <v>0</v>
      </c>
      <c r="J182" s="31">
        <v>214</v>
      </c>
      <c r="K182" s="28" t="s">
        <v>5156</v>
      </c>
      <c r="L182" s="32">
        <f t="shared" si="22"/>
        <v>-214</v>
      </c>
      <c r="M182" s="33">
        <f t="shared" si="23"/>
        <v>214</v>
      </c>
      <c r="N182" s="34" t="b">
        <v>1</v>
      </c>
      <c r="O182" s="35">
        <f t="shared" si="24"/>
        <v>214</v>
      </c>
      <c r="P182" s="36" t="str">
        <f t="shared" si="25"/>
        <v>T</v>
      </c>
      <c r="Q182" s="37" t="str">
        <f t="shared" si="26"/>
        <v>City of Edinburgh Methodist Church</v>
      </c>
      <c r="R182" s="6" t="str">
        <f t="shared" si="27"/>
        <v>T - City of Edinburgh Methodist Church</v>
      </c>
      <c r="S182" s="6" t="str">
        <f>IFERROR(INDEX('Vendor Over-ride'!$C:$C, MATCH($R:$R,'Vendor Over-ride'!$A:$A,0)),"")</f>
        <v>T - City of Edinburgh Methodist Church</v>
      </c>
      <c r="U182" s="38" t="str">
        <f t="shared" si="31"/>
        <v>GIA</v>
      </c>
      <c r="V182" s="5" t="str">
        <f t="shared" si="32"/>
        <v>TRADE</v>
      </c>
      <c r="W182" s="5" t="b">
        <f t="shared" si="28"/>
        <v>0</v>
      </c>
      <c r="X182" s="40">
        <f t="shared" ca="1" si="29"/>
        <v>1394.8</v>
      </c>
      <c r="Y182" s="30" t="b">
        <f t="shared" ca="1" si="30"/>
        <v>0</v>
      </c>
    </row>
    <row r="183" spans="1:25" hidden="1">
      <c r="A183" s="28" t="s">
        <v>2837</v>
      </c>
      <c r="B183" s="28" t="s">
        <v>2838</v>
      </c>
      <c r="C183" s="28" t="s">
        <v>2839</v>
      </c>
      <c r="D183" s="28" t="s">
        <v>2842</v>
      </c>
      <c r="E183" s="29">
        <v>42101</v>
      </c>
      <c r="F183" s="28" t="s">
        <v>5157</v>
      </c>
      <c r="G183" s="30">
        <v>4045</v>
      </c>
      <c r="H183" s="28" t="s">
        <v>7401</v>
      </c>
      <c r="I183" s="31">
        <v>0</v>
      </c>
      <c r="J183" s="31">
        <v>466.91</v>
      </c>
      <c r="K183" s="28" t="s">
        <v>2893</v>
      </c>
      <c r="L183" s="32">
        <f t="shared" si="22"/>
        <v>-466.91</v>
      </c>
      <c r="M183" s="33">
        <f t="shared" si="23"/>
        <v>466.91</v>
      </c>
      <c r="N183" s="34" t="b">
        <v>1</v>
      </c>
      <c r="O183" s="35">
        <f t="shared" si="24"/>
        <v>466.91</v>
      </c>
      <c r="P183" s="36" t="str">
        <f t="shared" si="25"/>
        <v>T</v>
      </c>
      <c r="Q183" s="37" t="str">
        <f t="shared" si="26"/>
        <v>Child Support Agency</v>
      </c>
      <c r="R183" s="6" t="str">
        <f t="shared" si="27"/>
        <v>T - Child Support Agency</v>
      </c>
      <c r="S183" s="6" t="str">
        <f>IFERROR(INDEX('Vendor Over-ride'!$C:$C, MATCH($R:$R,'Vendor Over-ride'!$A:$A,0)),"")</f>
        <v>T - Child Support Agency</v>
      </c>
      <c r="U183" s="38" t="str">
        <f t="shared" si="31"/>
        <v>GIA</v>
      </c>
      <c r="V183" s="5" t="str">
        <f t="shared" si="32"/>
        <v>TRADE</v>
      </c>
      <c r="W183" s="5" t="b">
        <f t="shared" si="28"/>
        <v>0</v>
      </c>
      <c r="X183" s="40">
        <f t="shared" ca="1" si="29"/>
        <v>5719.9999999999991</v>
      </c>
      <c r="Y183" s="30" t="b">
        <f t="shared" ca="1" si="30"/>
        <v>0</v>
      </c>
    </row>
    <row r="184" spans="1:25" hidden="1">
      <c r="A184" s="28" t="s">
        <v>2837</v>
      </c>
      <c r="B184" s="28" t="s">
        <v>2838</v>
      </c>
      <c r="C184" s="28" t="s">
        <v>2839</v>
      </c>
      <c r="D184" s="28" t="s">
        <v>2842</v>
      </c>
      <c r="E184" s="29">
        <v>42101</v>
      </c>
      <c r="F184" s="28" t="s">
        <v>5158</v>
      </c>
      <c r="G184" s="30">
        <v>4045</v>
      </c>
      <c r="H184" s="28" t="s">
        <v>7402</v>
      </c>
      <c r="I184" s="31">
        <v>0</v>
      </c>
      <c r="J184" s="31">
        <v>1700.59</v>
      </c>
      <c r="K184" s="28" t="s">
        <v>3893</v>
      </c>
      <c r="L184" s="32">
        <f t="shared" si="22"/>
        <v>-1700.59</v>
      </c>
      <c r="M184" s="33">
        <f t="shared" si="23"/>
        <v>1700.59</v>
      </c>
      <c r="N184" s="34" t="b">
        <v>1</v>
      </c>
      <c r="O184" s="35">
        <f t="shared" si="24"/>
        <v>1700.59</v>
      </c>
      <c r="P184" s="36" t="str">
        <f t="shared" si="25"/>
        <v>T</v>
      </c>
      <c r="Q184" s="37" t="str">
        <f t="shared" si="26"/>
        <v>Extra Veg Crews Scotland (Cindy Thomson)</v>
      </c>
      <c r="R184" s="6" t="str">
        <f t="shared" si="27"/>
        <v>T - Extra Veg Crews Scotland (Cindy Thomson)</v>
      </c>
      <c r="S184" s="6" t="str">
        <f>IFERROR(INDEX('Vendor Over-ride'!$C:$C, MATCH($R:$R,'Vendor Over-ride'!$A:$A,0)),"")</f>
        <v>T - Extra Veg Crews Scotland (Cindy Thomson)</v>
      </c>
      <c r="U184" s="38" t="str">
        <f t="shared" si="31"/>
        <v>GIA</v>
      </c>
      <c r="V184" s="5" t="str">
        <f t="shared" si="32"/>
        <v>TRADE</v>
      </c>
      <c r="W184" s="5" t="b">
        <f t="shared" si="28"/>
        <v>0</v>
      </c>
      <c r="X184" s="40">
        <f t="shared" ca="1" si="29"/>
        <v>3131.8599999999997</v>
      </c>
      <c r="Y184" s="30" t="b">
        <f t="shared" ca="1" si="30"/>
        <v>0</v>
      </c>
    </row>
    <row r="185" spans="1:25" hidden="1">
      <c r="A185" s="28" t="s">
        <v>2837</v>
      </c>
      <c r="B185" s="28" t="s">
        <v>2838</v>
      </c>
      <c r="C185" s="28" t="s">
        <v>2839</v>
      </c>
      <c r="D185" s="28" t="s">
        <v>2842</v>
      </c>
      <c r="E185" s="29">
        <v>42101</v>
      </c>
      <c r="F185" s="28" t="s">
        <v>5159</v>
      </c>
      <c r="G185" s="30">
        <v>4045</v>
      </c>
      <c r="H185" s="28" t="s">
        <v>7403</v>
      </c>
      <c r="I185" s="31">
        <v>0</v>
      </c>
      <c r="J185" s="31">
        <v>14</v>
      </c>
      <c r="K185" s="28" t="s">
        <v>2896</v>
      </c>
      <c r="L185" s="32">
        <f t="shared" si="22"/>
        <v>-14</v>
      </c>
      <c r="M185" s="33">
        <f t="shared" si="23"/>
        <v>14</v>
      </c>
      <c r="N185" s="34" t="b">
        <v>1</v>
      </c>
      <c r="O185" s="35">
        <f t="shared" si="24"/>
        <v>14</v>
      </c>
      <c r="P185" s="36" t="str">
        <f t="shared" si="25"/>
        <v>T</v>
      </c>
      <c r="Q185" s="37" t="str">
        <f t="shared" si="26"/>
        <v>GAYE</v>
      </c>
      <c r="R185" s="6" t="str">
        <f t="shared" si="27"/>
        <v>T - GAYE</v>
      </c>
      <c r="S185" s="6" t="str">
        <f>IFERROR(INDEX('Vendor Over-ride'!$C:$C, MATCH($R:$R,'Vendor Over-ride'!$A:$A,0)),"")</f>
        <v>T - GAYE</v>
      </c>
      <c r="U185" s="38" t="str">
        <f t="shared" si="31"/>
        <v>GIA</v>
      </c>
      <c r="V185" s="5" t="str">
        <f t="shared" si="32"/>
        <v>TRADE</v>
      </c>
      <c r="W185" s="5" t="b">
        <f t="shared" si="28"/>
        <v>0</v>
      </c>
      <c r="X185" s="40">
        <f t="shared" ca="1" si="29"/>
        <v>168</v>
      </c>
      <c r="Y185" s="30" t="b">
        <f t="shared" ca="1" si="30"/>
        <v>0</v>
      </c>
    </row>
    <row r="186" spans="1:25">
      <c r="A186" s="28" t="s">
        <v>2837</v>
      </c>
      <c r="B186" s="28" t="s">
        <v>2838</v>
      </c>
      <c r="C186" s="28" t="s">
        <v>2839</v>
      </c>
      <c r="D186" s="28" t="s">
        <v>2842</v>
      </c>
      <c r="E186" s="29">
        <v>42101</v>
      </c>
      <c r="F186" s="28" t="s">
        <v>5160</v>
      </c>
      <c r="G186" s="30">
        <v>4045</v>
      </c>
      <c r="H186" s="28" t="s">
        <v>7404</v>
      </c>
      <c r="I186" s="31">
        <v>0</v>
      </c>
      <c r="J186" s="31">
        <v>85633.43</v>
      </c>
      <c r="K186" s="28" t="s">
        <v>2938</v>
      </c>
      <c r="L186" s="32">
        <f t="shared" si="22"/>
        <v>-85633.43</v>
      </c>
      <c r="M186" s="33">
        <f t="shared" si="23"/>
        <v>85633.43</v>
      </c>
      <c r="N186" s="34" t="b">
        <v>1</v>
      </c>
      <c r="O186" s="35">
        <f t="shared" si="24"/>
        <v>85633.43</v>
      </c>
      <c r="P186" s="36" t="str">
        <f t="shared" si="25"/>
        <v>T</v>
      </c>
      <c r="Q186" s="37" t="str">
        <f t="shared" si="26"/>
        <v>HM Revenue &amp; Customs Only - 961PP10305354</v>
      </c>
      <c r="R186" s="6" t="str">
        <f t="shared" si="27"/>
        <v>T - HM Revenue &amp; Customs Only - 961PP10305354</v>
      </c>
      <c r="S186" s="6" t="str">
        <f>IFERROR(INDEX('Vendor Over-ride'!$C:$C, MATCH($R:$R,'Vendor Over-ride'!$A:$A,0)),"")</f>
        <v>T - HM Revenue &amp; Customs Only - 961PP10305354</v>
      </c>
      <c r="T186" s="41" t="s">
        <v>2799</v>
      </c>
      <c r="U186" s="38" t="str">
        <f t="shared" si="31"/>
        <v>GIA</v>
      </c>
      <c r="V186" s="5" t="str">
        <f t="shared" si="32"/>
        <v>TRADE</v>
      </c>
      <c r="W186" s="5" t="b">
        <f t="shared" si="28"/>
        <v>1</v>
      </c>
      <c r="X186" s="40">
        <f t="shared" ca="1" si="29"/>
        <v>1030935.7799999999</v>
      </c>
      <c r="Y186" s="30" t="b">
        <f t="shared" ca="1" si="30"/>
        <v>1</v>
      </c>
    </row>
    <row r="187" spans="1:25" hidden="1">
      <c r="A187" s="28" t="s">
        <v>2837</v>
      </c>
      <c r="B187" s="28" t="s">
        <v>2838</v>
      </c>
      <c r="C187" s="28" t="s">
        <v>2839</v>
      </c>
      <c r="D187" s="28" t="s">
        <v>2842</v>
      </c>
      <c r="E187" s="29">
        <v>42101</v>
      </c>
      <c r="F187" s="28" t="s">
        <v>5161</v>
      </c>
      <c r="G187" s="30">
        <v>4045</v>
      </c>
      <c r="H187" s="28" t="s">
        <v>7405</v>
      </c>
      <c r="I187" s="31">
        <v>0</v>
      </c>
      <c r="J187" s="31">
        <v>100</v>
      </c>
      <c r="K187" s="28" t="s">
        <v>5162</v>
      </c>
      <c r="L187" s="32">
        <f t="shared" si="22"/>
        <v>-100</v>
      </c>
      <c r="M187" s="33">
        <f t="shared" si="23"/>
        <v>100</v>
      </c>
      <c r="N187" s="34" t="b">
        <v>1</v>
      </c>
      <c r="O187" s="35">
        <f t="shared" si="24"/>
        <v>100</v>
      </c>
      <c r="P187" s="36" t="str">
        <f t="shared" si="25"/>
        <v>T</v>
      </c>
      <c r="Q187" s="37" t="str">
        <f t="shared" si="26"/>
        <v>John Sampson</v>
      </c>
      <c r="R187" s="6" t="str">
        <f t="shared" si="27"/>
        <v>T - John Sampson</v>
      </c>
      <c r="S187" s="6" t="str">
        <f>IFERROR(INDEX('Vendor Over-ride'!$C:$C, MATCH($R:$R,'Vendor Over-ride'!$A:$A,0)),"")</f>
        <v>T - John Sampson</v>
      </c>
      <c r="U187" s="38" t="str">
        <f t="shared" si="31"/>
        <v>GIA</v>
      </c>
      <c r="V187" s="5" t="str">
        <f t="shared" si="32"/>
        <v>TRADE</v>
      </c>
      <c r="W187" s="5" t="b">
        <f t="shared" si="28"/>
        <v>0</v>
      </c>
      <c r="X187" s="40">
        <f t="shared" ca="1" si="29"/>
        <v>100</v>
      </c>
      <c r="Y187" s="30" t="b">
        <f t="shared" ca="1" si="30"/>
        <v>0</v>
      </c>
    </row>
    <row r="188" spans="1:25" hidden="1">
      <c r="A188" s="28" t="s">
        <v>2837</v>
      </c>
      <c r="B188" s="28" t="s">
        <v>2838</v>
      </c>
      <c r="C188" s="28" t="s">
        <v>2839</v>
      </c>
      <c r="D188" s="28" t="s">
        <v>2842</v>
      </c>
      <c r="E188" s="29">
        <v>42101</v>
      </c>
      <c r="F188" s="28" t="s">
        <v>5163</v>
      </c>
      <c r="G188" s="30">
        <v>4045</v>
      </c>
      <c r="H188" s="28" t="s">
        <v>7406</v>
      </c>
      <c r="I188" s="31">
        <v>0</v>
      </c>
      <c r="J188" s="31">
        <v>11.4</v>
      </c>
      <c r="K188" s="28" t="s">
        <v>4970</v>
      </c>
      <c r="L188" s="32">
        <f t="shared" si="22"/>
        <v>-11.4</v>
      </c>
      <c r="M188" s="33">
        <f t="shared" si="23"/>
        <v>11.4</v>
      </c>
      <c r="N188" s="34" t="b">
        <v>1</v>
      </c>
      <c r="O188" s="35">
        <f t="shared" si="24"/>
        <v>11.4</v>
      </c>
      <c r="P188" s="36" t="str">
        <f t="shared" si="25"/>
        <v>T</v>
      </c>
      <c r="Q188" s="37" t="str">
        <f t="shared" si="26"/>
        <v>Jules Cafe Ltd</v>
      </c>
      <c r="R188" s="6" t="str">
        <f t="shared" si="27"/>
        <v>T - Jules Cafe Ltd</v>
      </c>
      <c r="S188" s="6" t="str">
        <f>IFERROR(INDEX('Vendor Over-ride'!$C:$C, MATCH($R:$R,'Vendor Over-ride'!$A:$A,0)),"")</f>
        <v>T - Jules Cafe Ltd</v>
      </c>
      <c r="U188" s="38" t="str">
        <f t="shared" si="31"/>
        <v>GIA</v>
      </c>
      <c r="V188" s="5" t="str">
        <f t="shared" si="32"/>
        <v>TRADE</v>
      </c>
      <c r="W188" s="5" t="b">
        <f t="shared" si="28"/>
        <v>0</v>
      </c>
      <c r="X188" s="40">
        <f t="shared" ca="1" si="29"/>
        <v>571.7399999999999</v>
      </c>
      <c r="Y188" s="30" t="b">
        <f t="shared" ca="1" si="30"/>
        <v>0</v>
      </c>
    </row>
    <row r="189" spans="1:25" hidden="1">
      <c r="A189" s="28" t="s">
        <v>2837</v>
      </c>
      <c r="B189" s="28" t="s">
        <v>2838</v>
      </c>
      <c r="C189" s="28" t="s">
        <v>2839</v>
      </c>
      <c r="D189" s="28" t="s">
        <v>2842</v>
      </c>
      <c r="E189" s="29">
        <v>42101</v>
      </c>
      <c r="F189" s="28" t="s">
        <v>5164</v>
      </c>
      <c r="G189" s="30">
        <v>4045</v>
      </c>
      <c r="H189" s="28" t="s">
        <v>7407</v>
      </c>
      <c r="I189" s="31">
        <v>0</v>
      </c>
      <c r="J189" s="31">
        <v>316.73</v>
      </c>
      <c r="K189" s="28" t="s">
        <v>2899</v>
      </c>
      <c r="L189" s="32">
        <f t="shared" si="22"/>
        <v>-316.73</v>
      </c>
      <c r="M189" s="33">
        <f t="shared" si="23"/>
        <v>316.73</v>
      </c>
      <c r="N189" s="34" t="b">
        <v>1</v>
      </c>
      <c r="O189" s="35">
        <f t="shared" si="24"/>
        <v>316.73</v>
      </c>
      <c r="P189" s="36" t="str">
        <f t="shared" si="25"/>
        <v>T</v>
      </c>
      <c r="Q189" s="37" t="str">
        <f t="shared" si="26"/>
        <v>MSF Union Dues - Ref 38190751</v>
      </c>
      <c r="R189" s="6" t="str">
        <f t="shared" si="27"/>
        <v>T - MSF Union Dues - Ref 38190751</v>
      </c>
      <c r="S189" s="6" t="str">
        <f>IFERROR(INDEX('Vendor Over-ride'!$C:$C, MATCH($R:$R,'Vendor Over-ride'!$A:$A,0)),"")</f>
        <v>T - MSF Union Dues - Ref 38190751</v>
      </c>
      <c r="U189" s="38" t="str">
        <f t="shared" si="31"/>
        <v>GIA</v>
      </c>
      <c r="V189" s="5" t="str">
        <f t="shared" si="32"/>
        <v>TRADE</v>
      </c>
      <c r="W189" s="5" t="b">
        <f t="shared" si="28"/>
        <v>0</v>
      </c>
      <c r="X189" s="40">
        <f t="shared" ca="1" si="29"/>
        <v>3608.3899999999994</v>
      </c>
      <c r="Y189" s="30" t="b">
        <f t="shared" ca="1" si="30"/>
        <v>0</v>
      </c>
    </row>
    <row r="190" spans="1:25" hidden="1">
      <c r="A190" s="28" t="s">
        <v>2837</v>
      </c>
      <c r="B190" s="28" t="s">
        <v>2838</v>
      </c>
      <c r="C190" s="28" t="s">
        <v>2839</v>
      </c>
      <c r="D190" s="28" t="s">
        <v>2842</v>
      </c>
      <c r="E190" s="29">
        <v>42101</v>
      </c>
      <c r="F190" s="28" t="s">
        <v>5165</v>
      </c>
      <c r="G190" s="30">
        <v>4045</v>
      </c>
      <c r="H190" s="28" t="s">
        <v>7408</v>
      </c>
      <c r="I190" s="31">
        <v>0</v>
      </c>
      <c r="J190" s="31">
        <v>150.44</v>
      </c>
      <c r="K190" s="28" t="s">
        <v>2900</v>
      </c>
      <c r="L190" s="32">
        <f t="shared" si="22"/>
        <v>-150.44</v>
      </c>
      <c r="M190" s="33">
        <f t="shared" si="23"/>
        <v>150.44</v>
      </c>
      <c r="N190" s="34" t="b">
        <v>1</v>
      </c>
      <c r="O190" s="35">
        <f t="shared" si="24"/>
        <v>150.44</v>
      </c>
      <c r="P190" s="36" t="str">
        <f t="shared" si="25"/>
        <v>T</v>
      </c>
      <c r="Q190" s="37" t="str">
        <f t="shared" si="26"/>
        <v>PCS</v>
      </c>
      <c r="R190" s="6" t="str">
        <f t="shared" si="27"/>
        <v>T - PCS</v>
      </c>
      <c r="S190" s="6" t="str">
        <f>IFERROR(INDEX('Vendor Over-ride'!$C:$C, MATCH($R:$R,'Vendor Over-ride'!$A:$A,0)),"")</f>
        <v>T - PCS</v>
      </c>
      <c r="U190" s="38" t="str">
        <f t="shared" si="31"/>
        <v>GIA</v>
      </c>
      <c r="V190" s="5" t="str">
        <f t="shared" si="32"/>
        <v>TRADE</v>
      </c>
      <c r="W190" s="5" t="b">
        <f t="shared" si="28"/>
        <v>0</v>
      </c>
      <c r="X190" s="40">
        <f t="shared" ca="1" si="29"/>
        <v>1903.1800000000003</v>
      </c>
      <c r="Y190" s="30" t="b">
        <f t="shared" ca="1" si="30"/>
        <v>0</v>
      </c>
    </row>
    <row r="191" spans="1:25">
      <c r="A191" s="28" t="s">
        <v>2837</v>
      </c>
      <c r="B191" s="28" t="s">
        <v>2838</v>
      </c>
      <c r="C191" s="28" t="s">
        <v>2839</v>
      </c>
      <c r="D191" s="28" t="s">
        <v>2842</v>
      </c>
      <c r="E191" s="29">
        <v>42101</v>
      </c>
      <c r="F191" s="28" t="s">
        <v>5166</v>
      </c>
      <c r="G191" s="30">
        <v>4045</v>
      </c>
      <c r="H191" s="28" t="s">
        <v>7409</v>
      </c>
      <c r="I191" s="31">
        <v>0</v>
      </c>
      <c r="J191" s="31">
        <v>488.7</v>
      </c>
      <c r="K191" s="28" t="s">
        <v>4445</v>
      </c>
      <c r="L191" s="32">
        <f t="shared" si="22"/>
        <v>-488.7</v>
      </c>
      <c r="M191" s="33">
        <f t="shared" si="23"/>
        <v>488.7</v>
      </c>
      <c r="N191" s="34" t="b">
        <v>1</v>
      </c>
      <c r="O191" s="35">
        <f t="shared" si="24"/>
        <v>488.7</v>
      </c>
      <c r="P191" s="36" t="str">
        <f t="shared" si="25"/>
        <v>T</v>
      </c>
      <c r="Q191" s="37" t="str">
        <f t="shared" si="26"/>
        <v>Pertemps Recruitment Partnership Limited</v>
      </c>
      <c r="R191" s="6" t="str">
        <f t="shared" si="27"/>
        <v>T - Pertemps Recruitment Partnership Limited</v>
      </c>
      <c r="S191" s="6" t="str">
        <f>IFERROR(INDEX('Vendor Over-ride'!$C:$C, MATCH($R:$R,'Vendor Over-ride'!$A:$A,0)),"")</f>
        <v>T - Pertemps Recruitment Partnership Limited</v>
      </c>
      <c r="T191" s="41" t="s">
        <v>7019</v>
      </c>
      <c r="U191" s="38" t="str">
        <f t="shared" si="31"/>
        <v>GIA</v>
      </c>
      <c r="V191" s="5" t="str">
        <f t="shared" si="32"/>
        <v>TRADE</v>
      </c>
      <c r="W191" s="5" t="b">
        <f t="shared" si="28"/>
        <v>0</v>
      </c>
      <c r="X191" s="40">
        <f t="shared" ca="1" si="29"/>
        <v>36553.03</v>
      </c>
      <c r="Y191" s="30" t="b">
        <f t="shared" ca="1" si="30"/>
        <v>1</v>
      </c>
    </row>
    <row r="192" spans="1:25">
      <c r="A192" s="28" t="s">
        <v>2837</v>
      </c>
      <c r="B192" s="28" t="s">
        <v>2838</v>
      </c>
      <c r="C192" s="28" t="s">
        <v>2839</v>
      </c>
      <c r="D192" s="28" t="s">
        <v>2842</v>
      </c>
      <c r="E192" s="29">
        <v>42101</v>
      </c>
      <c r="F192" s="28" t="s">
        <v>5167</v>
      </c>
      <c r="G192" s="30">
        <v>4045</v>
      </c>
      <c r="H192" s="28" t="s">
        <v>7410</v>
      </c>
      <c r="I192" s="31">
        <v>0</v>
      </c>
      <c r="J192" s="31">
        <v>115</v>
      </c>
      <c r="K192" s="28" t="s">
        <v>2904</v>
      </c>
      <c r="L192" s="32">
        <f t="shared" si="22"/>
        <v>-115</v>
      </c>
      <c r="M192" s="33">
        <f t="shared" si="23"/>
        <v>115</v>
      </c>
      <c r="N192" s="34" t="b">
        <v>1</v>
      </c>
      <c r="O192" s="35">
        <f t="shared" si="24"/>
        <v>115</v>
      </c>
      <c r="P192" s="36" t="str">
        <f t="shared" si="25"/>
        <v>T</v>
      </c>
      <c r="Q192" s="37" t="str">
        <f t="shared" si="26"/>
        <v>Strathclyde Pension Fund - EMP129/PF4313</v>
      </c>
      <c r="R192" s="6" t="str">
        <f t="shared" si="27"/>
        <v>T - Strathclyde Pension Fund - EMP129/PF4313</v>
      </c>
      <c r="S192" s="6" t="str">
        <f>IFERROR(INDEX('Vendor Over-ride'!$C:$C, MATCH($R:$R,'Vendor Over-ride'!$A:$A,0)),"")</f>
        <v>T - Strathclyde Pension Fund</v>
      </c>
      <c r="T192" s="41" t="s">
        <v>2798</v>
      </c>
      <c r="U192" s="38" t="str">
        <f t="shared" si="31"/>
        <v>GIA</v>
      </c>
      <c r="V192" s="5" t="str">
        <f t="shared" si="32"/>
        <v>TRADE</v>
      </c>
      <c r="W192" s="5" t="b">
        <f t="shared" si="28"/>
        <v>0</v>
      </c>
      <c r="X192" s="40">
        <f t="shared" ca="1" si="29"/>
        <v>155480.82</v>
      </c>
      <c r="Y192" s="30" t="b">
        <f t="shared" ca="1" si="30"/>
        <v>1</v>
      </c>
    </row>
    <row r="193" spans="1:25">
      <c r="A193" s="28" t="s">
        <v>2837</v>
      </c>
      <c r="B193" s="28" t="s">
        <v>2838</v>
      </c>
      <c r="C193" s="28" t="s">
        <v>2839</v>
      </c>
      <c r="D193" s="28" t="s">
        <v>2842</v>
      </c>
      <c r="E193" s="29">
        <v>42101</v>
      </c>
      <c r="F193" s="28" t="s">
        <v>5168</v>
      </c>
      <c r="G193" s="30">
        <v>4045</v>
      </c>
      <c r="H193" s="28" t="s">
        <v>7411</v>
      </c>
      <c r="I193" s="31">
        <v>0</v>
      </c>
      <c r="J193" s="31">
        <v>12823.35</v>
      </c>
      <c r="K193" s="28" t="s">
        <v>2940</v>
      </c>
      <c r="L193" s="32">
        <f t="shared" si="22"/>
        <v>-12823.35</v>
      </c>
      <c r="M193" s="33">
        <f t="shared" si="23"/>
        <v>12823.35</v>
      </c>
      <c r="N193" s="34" t="b">
        <v>1</v>
      </c>
      <c r="O193" s="35">
        <f t="shared" si="24"/>
        <v>12823.35</v>
      </c>
      <c r="P193" s="36" t="str">
        <f t="shared" si="25"/>
        <v>T</v>
      </c>
      <c r="Q193" s="37" t="str">
        <f t="shared" si="26"/>
        <v>Strathclyde Pension Fund - EMP129/PF4313</v>
      </c>
      <c r="R193" s="6" t="str">
        <f t="shared" si="27"/>
        <v>T - Strathclyde Pension Fund - EMP129/PF4313</v>
      </c>
      <c r="S193" s="6" t="str">
        <f>IFERROR(INDEX('Vendor Over-ride'!$C:$C, MATCH($R:$R,'Vendor Over-ride'!$A:$A,0)),"")</f>
        <v>T - Strathclyde Pension Fund</v>
      </c>
      <c r="T193" s="41" t="s">
        <v>2798</v>
      </c>
      <c r="U193" s="38" t="str">
        <f t="shared" si="31"/>
        <v>GIA</v>
      </c>
      <c r="V193" s="5" t="str">
        <f t="shared" si="32"/>
        <v>TRADE</v>
      </c>
      <c r="W193" s="5" t="b">
        <f t="shared" si="28"/>
        <v>0</v>
      </c>
      <c r="X193" s="40">
        <f t="shared" ca="1" si="29"/>
        <v>155480.82</v>
      </c>
      <c r="Y193" s="30" t="b">
        <f t="shared" ca="1" si="30"/>
        <v>1</v>
      </c>
    </row>
    <row r="194" spans="1:25" hidden="1">
      <c r="A194" s="28" t="s">
        <v>2837</v>
      </c>
      <c r="B194" s="28" t="s">
        <v>2838</v>
      </c>
      <c r="C194" s="28" t="s">
        <v>2839</v>
      </c>
      <c r="D194" s="28" t="s">
        <v>2842</v>
      </c>
      <c r="E194" s="29">
        <v>42101</v>
      </c>
      <c r="F194" s="28" t="s">
        <v>5169</v>
      </c>
      <c r="G194" s="30">
        <v>4045</v>
      </c>
      <c r="H194" s="28" t="s">
        <v>7412</v>
      </c>
      <c r="I194" s="31">
        <v>0</v>
      </c>
      <c r="J194" s="31">
        <v>257.5</v>
      </c>
      <c r="K194" s="28" t="s">
        <v>5170</v>
      </c>
      <c r="L194" s="32">
        <f t="shared" ref="L194:L257" si="33">I:I-J:J</f>
        <v>-257.5</v>
      </c>
      <c r="M194" s="33">
        <f t="shared" ref="M194:M257" si="34">ABS($L:$L)</f>
        <v>257.5</v>
      </c>
      <c r="N194" s="34" t="b">
        <v>1</v>
      </c>
      <c r="O194" s="35">
        <f t="shared" ref="O194:O257" si="35">$M:$M*$N:$N</f>
        <v>257.5</v>
      </c>
      <c r="P194" s="36" t="str">
        <f t="shared" ref="P194:P257" si="36">LEFT(TRIM($K:$K),1)</f>
        <v>T</v>
      </c>
      <c r="Q194" s="37" t="str">
        <f t="shared" ref="Q194:Q257" si="37">RIGHT(TRIM($K:$K),LEN(TRIM($K:$K))-FIND("-",TRIM($K:$K)))</f>
        <v>Terry Anderson Cartoons</v>
      </c>
      <c r="R194" s="6" t="str">
        <f t="shared" ref="R194:R257" si="38">CONCATENATE($P:$P, " - ",$Q:$Q)</f>
        <v>T - Terry Anderson Cartoons</v>
      </c>
      <c r="S194" s="6" t="str">
        <f>IFERROR(INDEX('Vendor Over-ride'!$C:$C, MATCH($R:$R,'Vendor Over-ride'!$A:$A,0)),"")</f>
        <v>T - Terry Anderson Cartoons</v>
      </c>
      <c r="U194" s="38" t="str">
        <f t="shared" si="31"/>
        <v>GIA</v>
      </c>
      <c r="V194" s="5" t="str">
        <f t="shared" si="32"/>
        <v>TRADE</v>
      </c>
      <c r="W194" s="5" t="b">
        <f t="shared" ref="W194:W257" si="39">ROUND($O:$O,2)&gt;=25000</f>
        <v>0</v>
      </c>
      <c r="X194" s="40">
        <f t="shared" ref="X194:X257" ca="1" si="40">SUMPRODUCT((Payee=$S194) * (Payment_Value))</f>
        <v>257.5</v>
      </c>
      <c r="Y194" s="30" t="b">
        <f t="shared" ref="Y194:Y257" ca="1" si="41">$X:$X&gt;=25000</f>
        <v>0</v>
      </c>
    </row>
    <row r="195" spans="1:25" hidden="1">
      <c r="A195" s="28" t="s">
        <v>2837</v>
      </c>
      <c r="B195" s="28" t="s">
        <v>2838</v>
      </c>
      <c r="C195" s="28" t="s">
        <v>2839</v>
      </c>
      <c r="D195" s="28" t="s">
        <v>2842</v>
      </c>
      <c r="E195" s="29">
        <v>42124</v>
      </c>
      <c r="F195" s="28" t="s">
        <v>7413</v>
      </c>
      <c r="G195" s="30">
        <v>4054</v>
      </c>
      <c r="H195" s="28" t="s">
        <v>7414</v>
      </c>
      <c r="I195" s="31">
        <v>0</v>
      </c>
      <c r="J195" s="31">
        <v>3042.76</v>
      </c>
      <c r="K195" s="28" t="s">
        <v>3132</v>
      </c>
      <c r="L195" s="32">
        <f t="shared" si="33"/>
        <v>-3042.76</v>
      </c>
      <c r="M195" s="33">
        <f t="shared" si="34"/>
        <v>3042.76</v>
      </c>
      <c r="N195" s="34" t="b">
        <v>1</v>
      </c>
      <c r="O195" s="35">
        <f t="shared" si="35"/>
        <v>3042.76</v>
      </c>
      <c r="P195" s="36" t="str">
        <f t="shared" si="36"/>
        <v>D</v>
      </c>
      <c r="Q195" s="37" t="str">
        <f t="shared" si="37"/>
        <v>BNP Paribas (Direct Debit)</v>
      </c>
      <c r="R195" s="6" t="str">
        <f t="shared" si="38"/>
        <v>D - BNP Paribas (Direct Debit)</v>
      </c>
      <c r="S195" s="6" t="str">
        <f>IFERROR(INDEX('Vendor Over-ride'!$C:$C, MATCH($R:$R,'Vendor Over-ride'!$A:$A,0)),"")</f>
        <v>D - BNP Paribas (Direct Debit)</v>
      </c>
      <c r="U195" s="38" t="str">
        <f t="shared" ref="U195:U258" si="42">"GIA"</f>
        <v>GIA</v>
      </c>
      <c r="V195" s="5" t="str">
        <f t="shared" ref="V195:V258" si="43">UPPER(IF($P:$P="E","Employee",IF(OR($P:$P="I",$P:$P="G"),"Award",IF(OR($P:$P="D",$P:$P="T"),"Trade",""))))</f>
        <v>TRADE</v>
      </c>
      <c r="W195" s="5" t="b">
        <f t="shared" si="39"/>
        <v>0</v>
      </c>
      <c r="X195" s="40">
        <f t="shared" ca="1" si="40"/>
        <v>12171.04</v>
      </c>
      <c r="Y195" s="30" t="b">
        <f t="shared" ca="1" si="41"/>
        <v>0</v>
      </c>
    </row>
    <row r="196" spans="1:25" hidden="1">
      <c r="A196" s="28" t="s">
        <v>2837</v>
      </c>
      <c r="B196" s="28" t="s">
        <v>2838</v>
      </c>
      <c r="C196" s="28" t="s">
        <v>2839</v>
      </c>
      <c r="D196" s="28" t="s">
        <v>2842</v>
      </c>
      <c r="E196" s="29">
        <v>42124</v>
      </c>
      <c r="F196" s="28" t="s">
        <v>7415</v>
      </c>
      <c r="G196" s="30">
        <v>4054</v>
      </c>
      <c r="H196" s="28" t="s">
        <v>7416</v>
      </c>
      <c r="I196" s="31">
        <v>0</v>
      </c>
      <c r="J196" s="31">
        <v>281.48</v>
      </c>
      <c r="K196" s="28" t="s">
        <v>3861</v>
      </c>
      <c r="L196" s="32">
        <f t="shared" si="33"/>
        <v>-281.48</v>
      </c>
      <c r="M196" s="33">
        <f t="shared" si="34"/>
        <v>281.48</v>
      </c>
      <c r="N196" s="34" t="b">
        <v>1</v>
      </c>
      <c r="O196" s="35">
        <f t="shared" si="35"/>
        <v>281.48</v>
      </c>
      <c r="P196" s="36" t="str">
        <f t="shared" si="36"/>
        <v>D</v>
      </c>
      <c r="Q196" s="37" t="str">
        <f t="shared" si="37"/>
        <v>CF Corporate Finance Ltd (DD)</v>
      </c>
      <c r="R196" s="6" t="str">
        <f t="shared" si="38"/>
        <v>D - CF Corporate Finance Ltd (DD)</v>
      </c>
      <c r="S196" s="6" t="str">
        <f>IFERROR(INDEX('Vendor Over-ride'!$C:$C, MATCH($R:$R,'Vendor Over-ride'!$A:$A,0)),"")</f>
        <v>D - CF Corporate Finance Ltd (DD)</v>
      </c>
      <c r="U196" s="38" t="str">
        <f t="shared" si="42"/>
        <v>GIA</v>
      </c>
      <c r="V196" s="5" t="str">
        <f t="shared" si="43"/>
        <v>TRADE</v>
      </c>
      <c r="W196" s="5" t="b">
        <f t="shared" si="39"/>
        <v>0</v>
      </c>
      <c r="X196" s="40">
        <f t="shared" ca="1" si="40"/>
        <v>1125.92</v>
      </c>
      <c r="Y196" s="30" t="b">
        <f t="shared" ca="1" si="41"/>
        <v>0</v>
      </c>
    </row>
    <row r="197" spans="1:25" hidden="1">
      <c r="A197" s="28" t="s">
        <v>2837</v>
      </c>
      <c r="B197" s="28" t="s">
        <v>2838</v>
      </c>
      <c r="C197" s="28" t="s">
        <v>2839</v>
      </c>
      <c r="D197" s="28" t="s">
        <v>2842</v>
      </c>
      <c r="E197" s="29">
        <v>42124</v>
      </c>
      <c r="F197" s="28" t="s">
        <v>7417</v>
      </c>
      <c r="G197" s="30">
        <v>4054</v>
      </c>
      <c r="H197" s="28" t="s">
        <v>7418</v>
      </c>
      <c r="I197" s="31">
        <v>0</v>
      </c>
      <c r="J197" s="31">
        <v>431.02</v>
      </c>
      <c r="K197" s="28" t="s">
        <v>2980</v>
      </c>
      <c r="L197" s="32">
        <f t="shared" si="33"/>
        <v>-431.02</v>
      </c>
      <c r="M197" s="33">
        <f t="shared" si="34"/>
        <v>431.02</v>
      </c>
      <c r="N197" s="34" t="b">
        <v>1</v>
      </c>
      <c r="O197" s="35">
        <f t="shared" si="35"/>
        <v>431.02</v>
      </c>
      <c r="P197" s="36" t="str">
        <f t="shared" si="36"/>
        <v>D</v>
      </c>
      <c r="Q197" s="37" t="str">
        <f t="shared" si="37"/>
        <v>Glasgow Taxis Ltd (Direct Debit)</v>
      </c>
      <c r="R197" s="6" t="str">
        <f t="shared" si="38"/>
        <v>D - Glasgow Taxis Ltd (Direct Debit)</v>
      </c>
      <c r="S197" s="6" t="str">
        <f>IFERROR(INDEX('Vendor Over-ride'!$C:$C, MATCH($R:$R,'Vendor Over-ride'!$A:$A,0)),"")</f>
        <v>D - Glasgow Taxis Ltd (Direct Debit)</v>
      </c>
      <c r="U197" s="38" t="str">
        <f t="shared" si="42"/>
        <v>GIA</v>
      </c>
      <c r="V197" s="5" t="str">
        <f t="shared" si="43"/>
        <v>TRADE</v>
      </c>
      <c r="W197" s="5" t="b">
        <f t="shared" si="39"/>
        <v>0</v>
      </c>
      <c r="X197" s="40">
        <f t="shared" ca="1" si="40"/>
        <v>3868.9700000000003</v>
      </c>
      <c r="Y197" s="30" t="b">
        <f t="shared" ca="1" si="41"/>
        <v>0</v>
      </c>
    </row>
    <row r="198" spans="1:25" hidden="1">
      <c r="A198" s="28" t="s">
        <v>2837</v>
      </c>
      <c r="B198" s="28" t="s">
        <v>2838</v>
      </c>
      <c r="C198" s="28" t="s">
        <v>2839</v>
      </c>
      <c r="D198" s="28" t="s">
        <v>2842</v>
      </c>
      <c r="E198" s="29">
        <v>42124</v>
      </c>
      <c r="F198" s="28" t="s">
        <v>7419</v>
      </c>
      <c r="G198" s="30">
        <v>4054</v>
      </c>
      <c r="H198" s="28" t="s">
        <v>7420</v>
      </c>
      <c r="I198" s="31">
        <v>0</v>
      </c>
      <c r="J198" s="31">
        <v>1647.09</v>
      </c>
      <c r="K198" s="28" t="s">
        <v>2981</v>
      </c>
      <c r="L198" s="32">
        <f t="shared" si="33"/>
        <v>-1647.09</v>
      </c>
      <c r="M198" s="33">
        <f t="shared" si="34"/>
        <v>1647.09</v>
      </c>
      <c r="N198" s="34" t="b">
        <v>1</v>
      </c>
      <c r="O198" s="35">
        <f t="shared" si="35"/>
        <v>1647.09</v>
      </c>
      <c r="P198" s="36" t="str">
        <f t="shared" si="36"/>
        <v>D</v>
      </c>
      <c r="Q198" s="37" t="str">
        <f t="shared" si="37"/>
        <v>Law at Work (DD)</v>
      </c>
      <c r="R198" s="6" t="str">
        <f t="shared" si="38"/>
        <v>D - Law at Work (DD)</v>
      </c>
      <c r="S198" s="6" t="str">
        <f>IFERROR(INDEX('Vendor Over-ride'!$C:$C, MATCH($R:$R,'Vendor Over-ride'!$A:$A,0)),"")</f>
        <v>D - Law at Work (DD)</v>
      </c>
      <c r="U198" s="38" t="str">
        <f t="shared" si="42"/>
        <v>GIA</v>
      </c>
      <c r="V198" s="5" t="str">
        <f t="shared" si="43"/>
        <v>TRADE</v>
      </c>
      <c r="W198" s="5" t="b">
        <f t="shared" si="39"/>
        <v>0</v>
      </c>
      <c r="X198" s="40">
        <f t="shared" ca="1" si="40"/>
        <v>19885.079999999998</v>
      </c>
      <c r="Y198" s="30" t="b">
        <f t="shared" ca="1" si="41"/>
        <v>0</v>
      </c>
    </row>
    <row r="199" spans="1:25">
      <c r="A199" s="28" t="s">
        <v>2837</v>
      </c>
      <c r="B199" s="28" t="s">
        <v>2838</v>
      </c>
      <c r="C199" s="28" t="s">
        <v>2839</v>
      </c>
      <c r="D199" s="28" t="s">
        <v>2842</v>
      </c>
      <c r="E199" s="29">
        <v>42124</v>
      </c>
      <c r="F199" s="28" t="s">
        <v>7421</v>
      </c>
      <c r="G199" s="30">
        <v>4054</v>
      </c>
      <c r="H199" s="28" t="s">
        <v>7422</v>
      </c>
      <c r="I199" s="31">
        <v>0</v>
      </c>
      <c r="J199" s="31">
        <v>217599.14</v>
      </c>
      <c r="K199" s="28" t="s">
        <v>2982</v>
      </c>
      <c r="L199" s="32">
        <f t="shared" si="33"/>
        <v>-217599.14</v>
      </c>
      <c r="M199" s="33">
        <f t="shared" si="34"/>
        <v>217599.14</v>
      </c>
      <c r="N199" s="34" t="b">
        <v>1</v>
      </c>
      <c r="O199" s="35">
        <f t="shared" si="35"/>
        <v>217599.14</v>
      </c>
      <c r="P199" s="36" t="str">
        <f t="shared" si="36"/>
        <v>D</v>
      </c>
      <c r="Q199" s="37" t="str">
        <f t="shared" si="37"/>
        <v>Moorepay (Direct Debit)</v>
      </c>
      <c r="R199" s="6" t="str">
        <f t="shared" si="38"/>
        <v>D - Moorepay (Direct Debit)</v>
      </c>
      <c r="S199" s="6" t="str">
        <f>IFERROR(INDEX('Vendor Over-ride'!$C:$C, MATCH($R:$R,'Vendor Over-ride'!$A:$A,0)),"")</f>
        <v>D - Moorepay (Direct Debit)</v>
      </c>
      <c r="T199" s="41" t="s">
        <v>17718</v>
      </c>
      <c r="U199" s="38" t="str">
        <f t="shared" si="42"/>
        <v>GIA</v>
      </c>
      <c r="V199" s="5" t="str">
        <f t="shared" si="43"/>
        <v>TRADE</v>
      </c>
      <c r="W199" s="5" t="b">
        <f t="shared" si="39"/>
        <v>1</v>
      </c>
      <c r="X199" s="40">
        <f t="shared" ca="1" si="40"/>
        <v>2642409.16</v>
      </c>
      <c r="Y199" s="30" t="b">
        <f t="shared" ca="1" si="41"/>
        <v>1</v>
      </c>
    </row>
    <row r="200" spans="1:25" hidden="1">
      <c r="A200" s="28" t="s">
        <v>2837</v>
      </c>
      <c r="B200" s="28" t="s">
        <v>2838</v>
      </c>
      <c r="C200" s="28" t="s">
        <v>2839</v>
      </c>
      <c r="D200" s="28" t="s">
        <v>2842</v>
      </c>
      <c r="E200" s="29">
        <v>42124</v>
      </c>
      <c r="F200" s="28" t="s">
        <v>7423</v>
      </c>
      <c r="G200" s="30">
        <v>4054</v>
      </c>
      <c r="H200" s="28" t="s">
        <v>7424</v>
      </c>
      <c r="I200" s="31">
        <v>0</v>
      </c>
      <c r="J200" s="31">
        <v>10.55</v>
      </c>
      <c r="K200" s="28" t="s">
        <v>2983</v>
      </c>
      <c r="L200" s="32">
        <f t="shared" si="33"/>
        <v>-10.55</v>
      </c>
      <c r="M200" s="33">
        <f t="shared" si="34"/>
        <v>10.55</v>
      </c>
      <c r="N200" s="34" t="b">
        <v>1</v>
      </c>
      <c r="O200" s="35">
        <f t="shared" si="35"/>
        <v>10.55</v>
      </c>
      <c r="P200" s="36" t="str">
        <f t="shared" si="36"/>
        <v>D</v>
      </c>
      <c r="Q200" s="37" t="str">
        <f t="shared" si="37"/>
        <v>Orange Mobile (Direct Debit)</v>
      </c>
      <c r="R200" s="6" t="str">
        <f t="shared" si="38"/>
        <v>D - Orange Mobile (Direct Debit)</v>
      </c>
      <c r="S200" s="6" t="str">
        <f>IFERROR(INDEX('Vendor Over-ride'!$C:$C, MATCH($R:$R,'Vendor Over-ride'!$A:$A,0)),"")</f>
        <v>D - Orange Mobile (Direct Debit)</v>
      </c>
      <c r="U200" s="38" t="str">
        <f t="shared" si="42"/>
        <v>GIA</v>
      </c>
      <c r="V200" s="5" t="str">
        <f t="shared" si="43"/>
        <v>TRADE</v>
      </c>
      <c r="W200" s="5" t="b">
        <f t="shared" si="39"/>
        <v>0</v>
      </c>
      <c r="X200" s="40">
        <f t="shared" ca="1" si="40"/>
        <v>126.59999999999998</v>
      </c>
      <c r="Y200" s="30" t="b">
        <f t="shared" ca="1" si="41"/>
        <v>0</v>
      </c>
    </row>
    <row r="201" spans="1:25" hidden="1">
      <c r="A201" s="28" t="s">
        <v>2837</v>
      </c>
      <c r="B201" s="28" t="s">
        <v>2838</v>
      </c>
      <c r="C201" s="28" t="s">
        <v>2839</v>
      </c>
      <c r="D201" s="28" t="s">
        <v>2842</v>
      </c>
      <c r="E201" s="29">
        <v>42124</v>
      </c>
      <c r="F201" s="28" t="s">
        <v>7425</v>
      </c>
      <c r="G201" s="30">
        <v>4054</v>
      </c>
      <c r="H201" s="28" t="s">
        <v>7426</v>
      </c>
      <c r="I201" s="31">
        <v>0</v>
      </c>
      <c r="J201" s="31">
        <v>412</v>
      </c>
      <c r="K201" s="28" t="s">
        <v>3867</v>
      </c>
      <c r="L201" s="32">
        <f t="shared" si="33"/>
        <v>-412</v>
      </c>
      <c r="M201" s="33">
        <f t="shared" si="34"/>
        <v>412</v>
      </c>
      <c r="N201" s="34" t="b">
        <v>1</v>
      </c>
      <c r="O201" s="35">
        <f t="shared" si="35"/>
        <v>412</v>
      </c>
      <c r="P201" s="36" t="str">
        <f t="shared" si="36"/>
        <v>D</v>
      </c>
      <c r="Q201" s="37" t="str">
        <f t="shared" si="37"/>
        <v>Postage By Phone-Pitney Bowes Ltd (DD)</v>
      </c>
      <c r="R201" s="6" t="str">
        <f t="shared" si="38"/>
        <v>D - Postage By Phone-Pitney Bowes Ltd (DD)</v>
      </c>
      <c r="S201" s="6" t="str">
        <f>IFERROR(INDEX('Vendor Over-ride'!$C:$C, MATCH($R:$R,'Vendor Over-ride'!$A:$A,0)),"")</f>
        <v>D - Postage By Phone-Pitney Bowes Ltd (DD)</v>
      </c>
      <c r="U201" s="38" t="str">
        <f t="shared" si="42"/>
        <v>GIA</v>
      </c>
      <c r="V201" s="5" t="str">
        <f t="shared" si="43"/>
        <v>TRADE</v>
      </c>
      <c r="W201" s="5" t="b">
        <f t="shared" si="39"/>
        <v>0</v>
      </c>
      <c r="X201" s="40">
        <f t="shared" ca="1" si="40"/>
        <v>2678</v>
      </c>
      <c r="Y201" s="30" t="b">
        <f t="shared" ca="1" si="41"/>
        <v>0</v>
      </c>
    </row>
    <row r="202" spans="1:25">
      <c r="A202" s="28" t="s">
        <v>2837</v>
      </c>
      <c r="B202" s="28" t="s">
        <v>2838</v>
      </c>
      <c r="C202" s="28" t="s">
        <v>2839</v>
      </c>
      <c r="D202" s="28" t="s">
        <v>2842</v>
      </c>
      <c r="E202" s="29">
        <v>42124</v>
      </c>
      <c r="F202" s="28" t="s">
        <v>7427</v>
      </c>
      <c r="G202" s="30">
        <v>4054</v>
      </c>
      <c r="H202" s="28" t="s">
        <v>7428</v>
      </c>
      <c r="I202" s="31">
        <v>0</v>
      </c>
      <c r="J202" s="31">
        <v>2802.6</v>
      </c>
      <c r="K202" s="28" t="s">
        <v>2984</v>
      </c>
      <c r="L202" s="32">
        <f t="shared" si="33"/>
        <v>-2802.6</v>
      </c>
      <c r="M202" s="33">
        <f t="shared" si="34"/>
        <v>2802.6</v>
      </c>
      <c r="N202" s="34" t="b">
        <v>1</v>
      </c>
      <c r="O202" s="35">
        <f t="shared" si="35"/>
        <v>2802.6</v>
      </c>
      <c r="P202" s="36" t="str">
        <f t="shared" si="36"/>
        <v>D</v>
      </c>
      <c r="Q202" s="37" t="str">
        <f t="shared" si="37"/>
        <v>Rail Settlement Plan</v>
      </c>
      <c r="R202" s="6" t="str">
        <f t="shared" si="38"/>
        <v>D - Rail Settlement Plan</v>
      </c>
      <c r="S202" s="6" t="str">
        <f>IFERROR(INDEX('Vendor Over-ride'!$C:$C, MATCH($R:$R,'Vendor Over-ride'!$A:$A,0)),"")</f>
        <v>D - Rail Settlement Plan</v>
      </c>
      <c r="T202" s="41" t="s">
        <v>7022</v>
      </c>
      <c r="U202" s="38" t="str">
        <f t="shared" si="42"/>
        <v>GIA</v>
      </c>
      <c r="V202" s="5" t="str">
        <f t="shared" si="43"/>
        <v>TRADE</v>
      </c>
      <c r="W202" s="5" t="b">
        <f t="shared" si="39"/>
        <v>0</v>
      </c>
      <c r="X202" s="40">
        <f t="shared" ca="1" si="40"/>
        <v>29590.400000000005</v>
      </c>
      <c r="Y202" s="30" t="b">
        <f t="shared" ca="1" si="41"/>
        <v>1</v>
      </c>
    </row>
    <row r="203" spans="1:25" hidden="1">
      <c r="A203" s="28" t="s">
        <v>2837</v>
      </c>
      <c r="B203" s="28" t="s">
        <v>2838</v>
      </c>
      <c r="C203" s="28" t="s">
        <v>2839</v>
      </c>
      <c r="D203" s="28" t="s">
        <v>2842</v>
      </c>
      <c r="E203" s="29">
        <v>42124</v>
      </c>
      <c r="F203" s="28" t="s">
        <v>7429</v>
      </c>
      <c r="G203" s="30">
        <v>4054</v>
      </c>
      <c r="H203" s="28" t="s">
        <v>7430</v>
      </c>
      <c r="I203" s="31">
        <v>0</v>
      </c>
      <c r="J203" s="31">
        <v>450</v>
      </c>
      <c r="K203" s="28" t="s">
        <v>3139</v>
      </c>
      <c r="L203" s="32">
        <f t="shared" si="33"/>
        <v>-450</v>
      </c>
      <c r="M203" s="33">
        <f t="shared" si="34"/>
        <v>450</v>
      </c>
      <c r="N203" s="34" t="b">
        <v>1</v>
      </c>
      <c r="O203" s="35">
        <f t="shared" si="35"/>
        <v>450</v>
      </c>
      <c r="P203" s="36" t="str">
        <f t="shared" si="36"/>
        <v>D</v>
      </c>
      <c r="Q203" s="37" t="str">
        <f t="shared" si="37"/>
        <v>Scottish Equitable (DD)</v>
      </c>
      <c r="R203" s="6" t="str">
        <f t="shared" si="38"/>
        <v>D - Scottish Equitable (DD)</v>
      </c>
      <c r="S203" s="6" t="str">
        <f>IFERROR(INDEX('Vendor Over-ride'!$C:$C, MATCH($R:$R,'Vendor Over-ride'!$A:$A,0)),"")</f>
        <v>D - Scottish Equitable (DD)</v>
      </c>
      <c r="U203" s="38" t="str">
        <f t="shared" si="42"/>
        <v>GIA</v>
      </c>
      <c r="V203" s="5" t="str">
        <f t="shared" si="43"/>
        <v>TRADE</v>
      </c>
      <c r="W203" s="5" t="b">
        <f t="shared" si="39"/>
        <v>0</v>
      </c>
      <c r="X203" s="40">
        <f t="shared" ca="1" si="40"/>
        <v>4950</v>
      </c>
      <c r="Y203" s="30" t="b">
        <f t="shared" ca="1" si="41"/>
        <v>0</v>
      </c>
    </row>
    <row r="204" spans="1:25">
      <c r="A204" s="28" t="s">
        <v>2837</v>
      </c>
      <c r="B204" s="28" t="s">
        <v>2838</v>
      </c>
      <c r="C204" s="28" t="s">
        <v>2839</v>
      </c>
      <c r="D204" s="28" t="s">
        <v>2842</v>
      </c>
      <c r="E204" s="29">
        <v>42124</v>
      </c>
      <c r="F204" s="28" t="s">
        <v>7431</v>
      </c>
      <c r="G204" s="30">
        <v>4054</v>
      </c>
      <c r="H204" s="28" t="s">
        <v>7432</v>
      </c>
      <c r="I204" s="31">
        <v>0</v>
      </c>
      <c r="J204" s="31">
        <v>2969.36</v>
      </c>
      <c r="K204" s="28" t="s">
        <v>2985</v>
      </c>
      <c r="L204" s="32">
        <f t="shared" si="33"/>
        <v>-2969.36</v>
      </c>
      <c r="M204" s="33">
        <f t="shared" si="34"/>
        <v>2969.36</v>
      </c>
      <c r="N204" s="34" t="b">
        <v>1</v>
      </c>
      <c r="O204" s="35">
        <f t="shared" si="35"/>
        <v>2969.36</v>
      </c>
      <c r="P204" s="36" t="str">
        <f t="shared" si="36"/>
        <v>D</v>
      </c>
      <c r="Q204" s="37" t="str">
        <f t="shared" si="37"/>
        <v>Vodafone (Direct Debit)</v>
      </c>
      <c r="R204" s="6" t="str">
        <f t="shared" si="38"/>
        <v>D - Vodafone (Direct Debit)</v>
      </c>
      <c r="S204" s="6" t="str">
        <f>IFERROR(INDEX('Vendor Over-ride'!$C:$C, MATCH($R:$R,'Vendor Over-ride'!$A:$A,0)),"")</f>
        <v>D - Vodafone (Direct Debit)</v>
      </c>
      <c r="T204" s="41" t="s">
        <v>17719</v>
      </c>
      <c r="U204" s="38" t="str">
        <f t="shared" si="42"/>
        <v>GIA</v>
      </c>
      <c r="V204" s="5" t="str">
        <f t="shared" si="43"/>
        <v>TRADE</v>
      </c>
      <c r="W204" s="5" t="b">
        <f t="shared" si="39"/>
        <v>0</v>
      </c>
      <c r="X204" s="40">
        <f t="shared" ca="1" si="40"/>
        <v>33971.480000000003</v>
      </c>
      <c r="Y204" s="30" t="b">
        <f t="shared" ca="1" si="41"/>
        <v>1</v>
      </c>
    </row>
    <row r="205" spans="1:25" hidden="1">
      <c r="A205" s="28" t="s">
        <v>2837</v>
      </c>
      <c r="B205" s="28" t="s">
        <v>2838</v>
      </c>
      <c r="C205" s="28" t="s">
        <v>2839</v>
      </c>
      <c r="D205" s="28" t="s">
        <v>2842</v>
      </c>
      <c r="E205" s="29">
        <v>42096</v>
      </c>
      <c r="F205" s="28" t="s">
        <v>5097</v>
      </c>
      <c r="G205" s="30">
        <v>4055</v>
      </c>
      <c r="H205" s="28" t="s">
        <v>7433</v>
      </c>
      <c r="I205" s="31">
        <v>0</v>
      </c>
      <c r="J205" s="31">
        <v>29.55</v>
      </c>
      <c r="K205" s="28" t="s">
        <v>2921</v>
      </c>
      <c r="L205" s="32">
        <f t="shared" si="33"/>
        <v>-29.55</v>
      </c>
      <c r="M205" s="33">
        <f t="shared" si="34"/>
        <v>29.55</v>
      </c>
      <c r="N205" s="34" t="b">
        <v>0</v>
      </c>
      <c r="O205" s="35">
        <f t="shared" si="35"/>
        <v>0</v>
      </c>
      <c r="P205" s="36" t="str">
        <f t="shared" si="36"/>
        <v>E</v>
      </c>
      <c r="Q205" s="37" t="str">
        <f t="shared" si="37"/>
        <v>Louise Harris</v>
      </c>
      <c r="R205" s="6" t="str">
        <f t="shared" si="38"/>
        <v>E - Louise Harris</v>
      </c>
      <c r="S205" s="6" t="str">
        <f>IFERROR(INDEX('Vendor Over-ride'!$C:$C, MATCH($R:$R,'Vendor Over-ride'!$A:$A,0)),"")</f>
        <v/>
      </c>
      <c r="U205" s="38" t="str">
        <f t="shared" si="42"/>
        <v>GIA</v>
      </c>
      <c r="V205" s="5" t="str">
        <f t="shared" si="43"/>
        <v>EMPLOYEE</v>
      </c>
      <c r="W205" s="5" t="b">
        <f t="shared" si="39"/>
        <v>0</v>
      </c>
      <c r="X205" s="40">
        <f t="shared" ca="1" si="40"/>
        <v>334393.72000000003</v>
      </c>
      <c r="Y205" s="30" t="b">
        <f t="shared" ca="1" si="41"/>
        <v>1</v>
      </c>
    </row>
    <row r="206" spans="1:25" hidden="1">
      <c r="A206" s="28" t="s">
        <v>2837</v>
      </c>
      <c r="B206" s="28" t="s">
        <v>2838</v>
      </c>
      <c r="C206" s="28" t="s">
        <v>2839</v>
      </c>
      <c r="D206" s="28" t="s">
        <v>2842</v>
      </c>
      <c r="E206" s="29">
        <v>42096</v>
      </c>
      <c r="F206" s="28" t="s">
        <v>5098</v>
      </c>
      <c r="G206" s="30">
        <v>4055</v>
      </c>
      <c r="H206" s="28" t="s">
        <v>7434</v>
      </c>
      <c r="I206" s="31">
        <v>0</v>
      </c>
      <c r="J206" s="31">
        <v>85.21</v>
      </c>
      <c r="K206" s="28" t="s">
        <v>3484</v>
      </c>
      <c r="L206" s="32">
        <f t="shared" si="33"/>
        <v>-85.21</v>
      </c>
      <c r="M206" s="33">
        <f t="shared" si="34"/>
        <v>85.21</v>
      </c>
      <c r="N206" s="34" t="b">
        <v>0</v>
      </c>
      <c r="O206" s="35">
        <f t="shared" si="35"/>
        <v>0</v>
      </c>
      <c r="P206" s="36" t="str">
        <f t="shared" si="36"/>
        <v>E</v>
      </c>
      <c r="Q206" s="37" t="str">
        <f t="shared" si="37"/>
        <v>Jackie McNally</v>
      </c>
      <c r="R206" s="6" t="str">
        <f t="shared" si="38"/>
        <v>E - Jackie McNally</v>
      </c>
      <c r="S206" s="6" t="str">
        <f>IFERROR(INDEX('Vendor Over-ride'!$C:$C, MATCH($R:$R,'Vendor Over-ride'!$A:$A,0)),"")</f>
        <v/>
      </c>
      <c r="U206" s="38" t="str">
        <f t="shared" si="42"/>
        <v>GIA</v>
      </c>
      <c r="V206" s="5" t="str">
        <f t="shared" si="43"/>
        <v>EMPLOYEE</v>
      </c>
      <c r="W206" s="5" t="b">
        <f t="shared" si="39"/>
        <v>0</v>
      </c>
      <c r="X206" s="40">
        <f t="shared" ca="1" si="40"/>
        <v>334393.72000000003</v>
      </c>
      <c r="Y206" s="30" t="b">
        <f t="shared" ca="1" si="41"/>
        <v>1</v>
      </c>
    </row>
    <row r="207" spans="1:25" hidden="1">
      <c r="A207" s="28" t="s">
        <v>2837</v>
      </c>
      <c r="B207" s="28" t="s">
        <v>2838</v>
      </c>
      <c r="C207" s="28" t="s">
        <v>2839</v>
      </c>
      <c r="D207" s="28" t="s">
        <v>2842</v>
      </c>
      <c r="E207" s="29">
        <v>42096</v>
      </c>
      <c r="F207" s="28" t="s">
        <v>5099</v>
      </c>
      <c r="G207" s="30">
        <v>4055</v>
      </c>
      <c r="H207" s="28" t="s">
        <v>7435</v>
      </c>
      <c r="I207" s="31">
        <v>0</v>
      </c>
      <c r="J207" s="31">
        <v>32</v>
      </c>
      <c r="K207" s="28" t="s">
        <v>5100</v>
      </c>
      <c r="L207" s="32">
        <f t="shared" si="33"/>
        <v>-32</v>
      </c>
      <c r="M207" s="33">
        <f t="shared" si="34"/>
        <v>32</v>
      </c>
      <c r="N207" s="34" t="b">
        <v>0</v>
      </c>
      <c r="O207" s="35">
        <f t="shared" si="35"/>
        <v>0</v>
      </c>
      <c r="P207" s="36" t="str">
        <f t="shared" si="36"/>
        <v>E</v>
      </c>
      <c r="Q207" s="37" t="str">
        <f t="shared" si="37"/>
        <v>Katherine Allan (Green)</v>
      </c>
      <c r="R207" s="6" t="str">
        <f t="shared" si="38"/>
        <v>E - Katherine Allan (Green)</v>
      </c>
      <c r="S207" s="6" t="str">
        <f>IFERROR(INDEX('Vendor Over-ride'!$C:$C, MATCH($R:$R,'Vendor Over-ride'!$A:$A,0)),"")</f>
        <v/>
      </c>
      <c r="U207" s="38" t="str">
        <f t="shared" si="42"/>
        <v>GIA</v>
      </c>
      <c r="V207" s="5" t="str">
        <f t="shared" si="43"/>
        <v>EMPLOYEE</v>
      </c>
      <c r="W207" s="5" t="b">
        <f t="shared" si="39"/>
        <v>0</v>
      </c>
      <c r="X207" s="40">
        <f t="shared" ca="1" si="40"/>
        <v>334393.72000000003</v>
      </c>
      <c r="Y207" s="30" t="b">
        <f t="shared" ca="1" si="41"/>
        <v>1</v>
      </c>
    </row>
    <row r="208" spans="1:25" hidden="1">
      <c r="A208" s="28" t="s">
        <v>2837</v>
      </c>
      <c r="B208" s="28" t="s">
        <v>2838</v>
      </c>
      <c r="C208" s="28" t="s">
        <v>2839</v>
      </c>
      <c r="D208" s="28" t="s">
        <v>2842</v>
      </c>
      <c r="E208" s="29">
        <v>42096</v>
      </c>
      <c r="F208" s="28" t="s">
        <v>5101</v>
      </c>
      <c r="G208" s="30">
        <v>4055</v>
      </c>
      <c r="H208" s="28" t="s">
        <v>7436</v>
      </c>
      <c r="I208" s="31">
        <v>0</v>
      </c>
      <c r="J208" s="31">
        <v>26.3</v>
      </c>
      <c r="K208" s="28" t="s">
        <v>4712</v>
      </c>
      <c r="L208" s="32">
        <f t="shared" si="33"/>
        <v>-26.3</v>
      </c>
      <c r="M208" s="33">
        <f t="shared" si="34"/>
        <v>26.3</v>
      </c>
      <c r="N208" s="34" t="b">
        <v>0</v>
      </c>
      <c r="O208" s="35">
        <f t="shared" si="35"/>
        <v>0</v>
      </c>
      <c r="P208" s="36" t="str">
        <f t="shared" si="36"/>
        <v>E</v>
      </c>
      <c r="Q208" s="37" t="str">
        <f t="shared" si="37"/>
        <v>Leonie Bell</v>
      </c>
      <c r="R208" s="6" t="str">
        <f t="shared" si="38"/>
        <v>E - Leonie Bell</v>
      </c>
      <c r="S208" s="6" t="str">
        <f>IFERROR(INDEX('Vendor Over-ride'!$C:$C, MATCH($R:$R,'Vendor Over-ride'!$A:$A,0)),"")</f>
        <v/>
      </c>
      <c r="U208" s="38" t="str">
        <f t="shared" si="42"/>
        <v>GIA</v>
      </c>
      <c r="V208" s="5" t="str">
        <f t="shared" si="43"/>
        <v>EMPLOYEE</v>
      </c>
      <c r="W208" s="5" t="b">
        <f t="shared" si="39"/>
        <v>0</v>
      </c>
      <c r="X208" s="40">
        <f t="shared" ca="1" si="40"/>
        <v>334393.72000000003</v>
      </c>
      <c r="Y208" s="30" t="b">
        <f t="shared" ca="1" si="41"/>
        <v>1</v>
      </c>
    </row>
    <row r="209" spans="1:25" hidden="1">
      <c r="A209" s="28" t="s">
        <v>2837</v>
      </c>
      <c r="B209" s="28" t="s">
        <v>2838</v>
      </c>
      <c r="C209" s="28" t="s">
        <v>2839</v>
      </c>
      <c r="D209" s="28" t="s">
        <v>2842</v>
      </c>
      <c r="E209" s="29">
        <v>42096</v>
      </c>
      <c r="F209" s="28" t="s">
        <v>5102</v>
      </c>
      <c r="G209" s="30">
        <v>4055</v>
      </c>
      <c r="H209" s="28" t="s">
        <v>7437</v>
      </c>
      <c r="I209" s="31">
        <v>0</v>
      </c>
      <c r="J209" s="31">
        <v>78</v>
      </c>
      <c r="K209" s="28" t="s">
        <v>2958</v>
      </c>
      <c r="L209" s="32">
        <f t="shared" si="33"/>
        <v>-78</v>
      </c>
      <c r="M209" s="33">
        <f t="shared" si="34"/>
        <v>78</v>
      </c>
      <c r="N209" s="34" t="b">
        <v>0</v>
      </c>
      <c r="O209" s="35">
        <f t="shared" si="35"/>
        <v>0</v>
      </c>
      <c r="P209" s="36" t="str">
        <f t="shared" si="36"/>
        <v>E</v>
      </c>
      <c r="Q209" s="37" t="str">
        <f t="shared" si="37"/>
        <v>Raymond Black</v>
      </c>
      <c r="R209" s="6" t="str">
        <f t="shared" si="38"/>
        <v>E - Raymond Black</v>
      </c>
      <c r="S209" s="6" t="str">
        <f>IFERROR(INDEX('Vendor Over-ride'!$C:$C, MATCH($R:$R,'Vendor Over-ride'!$A:$A,0)),"")</f>
        <v/>
      </c>
      <c r="U209" s="38" t="str">
        <f t="shared" si="42"/>
        <v>GIA</v>
      </c>
      <c r="V209" s="5" t="str">
        <f t="shared" si="43"/>
        <v>EMPLOYEE</v>
      </c>
      <c r="W209" s="5" t="b">
        <f t="shared" si="39"/>
        <v>0</v>
      </c>
      <c r="X209" s="40">
        <f t="shared" ca="1" si="40"/>
        <v>334393.72000000003</v>
      </c>
      <c r="Y209" s="30" t="b">
        <f t="shared" ca="1" si="41"/>
        <v>1</v>
      </c>
    </row>
    <row r="210" spans="1:25" hidden="1">
      <c r="A210" s="28" t="s">
        <v>2837</v>
      </c>
      <c r="B210" s="28" t="s">
        <v>2838</v>
      </c>
      <c r="C210" s="28" t="s">
        <v>2839</v>
      </c>
      <c r="D210" s="28" t="s">
        <v>2842</v>
      </c>
      <c r="E210" s="29">
        <v>42096</v>
      </c>
      <c r="F210" s="28" t="s">
        <v>5103</v>
      </c>
      <c r="G210" s="30">
        <v>4055</v>
      </c>
      <c r="H210" s="28" t="s">
        <v>7438</v>
      </c>
      <c r="I210" s="31">
        <v>0</v>
      </c>
      <c r="J210" s="31">
        <v>1022.45</v>
      </c>
      <c r="K210" s="28" t="s">
        <v>3800</v>
      </c>
      <c r="L210" s="32">
        <f t="shared" si="33"/>
        <v>-1022.45</v>
      </c>
      <c r="M210" s="33">
        <f t="shared" si="34"/>
        <v>1022.45</v>
      </c>
      <c r="N210" s="34" t="b">
        <v>0</v>
      </c>
      <c r="O210" s="35">
        <f t="shared" si="35"/>
        <v>0</v>
      </c>
      <c r="P210" s="36" t="str">
        <f t="shared" si="36"/>
        <v>E</v>
      </c>
      <c r="Q210" s="37" t="str">
        <f t="shared" si="37"/>
        <v>Janet Archer</v>
      </c>
      <c r="R210" s="6" t="str">
        <f t="shared" si="38"/>
        <v>E - Janet Archer</v>
      </c>
      <c r="S210" s="6" t="str">
        <f>IFERROR(INDEX('Vendor Over-ride'!$C:$C, MATCH($R:$R,'Vendor Over-ride'!$A:$A,0)),"")</f>
        <v/>
      </c>
      <c r="U210" s="38" t="str">
        <f t="shared" si="42"/>
        <v>GIA</v>
      </c>
      <c r="V210" s="5" t="str">
        <f t="shared" si="43"/>
        <v>EMPLOYEE</v>
      </c>
      <c r="W210" s="5" t="b">
        <f t="shared" si="39"/>
        <v>0</v>
      </c>
      <c r="X210" s="40">
        <f t="shared" ca="1" si="40"/>
        <v>334393.72000000003</v>
      </c>
      <c r="Y210" s="30" t="b">
        <f t="shared" ca="1" si="41"/>
        <v>1</v>
      </c>
    </row>
    <row r="211" spans="1:25" hidden="1">
      <c r="A211" s="28" t="s">
        <v>2837</v>
      </c>
      <c r="B211" s="28" t="s">
        <v>2838</v>
      </c>
      <c r="C211" s="28" t="s">
        <v>2839</v>
      </c>
      <c r="D211" s="28" t="s">
        <v>2842</v>
      </c>
      <c r="E211" s="29">
        <v>42096</v>
      </c>
      <c r="F211" s="28" t="s">
        <v>5104</v>
      </c>
      <c r="G211" s="30">
        <v>4055</v>
      </c>
      <c r="H211" s="28" t="s">
        <v>7439</v>
      </c>
      <c r="I211" s="31">
        <v>0</v>
      </c>
      <c r="J211" s="31">
        <v>1468.84</v>
      </c>
      <c r="K211" s="28" t="s">
        <v>2959</v>
      </c>
      <c r="L211" s="32">
        <f t="shared" si="33"/>
        <v>-1468.84</v>
      </c>
      <c r="M211" s="33">
        <f t="shared" si="34"/>
        <v>1468.84</v>
      </c>
      <c r="N211" s="34" t="b">
        <v>1</v>
      </c>
      <c r="O211" s="35">
        <f t="shared" si="35"/>
        <v>1468.84</v>
      </c>
      <c r="P211" s="36" t="str">
        <f t="shared" si="36"/>
        <v>T</v>
      </c>
      <c r="Q211" s="37" t="str">
        <f t="shared" si="37"/>
        <v>Alison Young</v>
      </c>
      <c r="R211" s="6" t="str">
        <f t="shared" si="38"/>
        <v>T - Alison Young</v>
      </c>
      <c r="S211" s="6" t="str">
        <f>IFERROR(INDEX('Vendor Over-ride'!$C:$C, MATCH($R:$R,'Vendor Over-ride'!$A:$A,0)),"")</f>
        <v>T - Alison Young</v>
      </c>
      <c r="U211" s="38" t="str">
        <f t="shared" si="42"/>
        <v>GIA</v>
      </c>
      <c r="V211" s="5" t="str">
        <f t="shared" si="43"/>
        <v>TRADE</v>
      </c>
      <c r="W211" s="5" t="b">
        <f t="shared" si="39"/>
        <v>0</v>
      </c>
      <c r="X211" s="40">
        <f t="shared" ca="1" si="40"/>
        <v>1468.84</v>
      </c>
      <c r="Y211" s="30" t="b">
        <f t="shared" ca="1" si="41"/>
        <v>0</v>
      </c>
    </row>
    <row r="212" spans="1:25" hidden="1">
      <c r="A212" s="28" t="s">
        <v>2837</v>
      </c>
      <c r="B212" s="28" t="s">
        <v>2838</v>
      </c>
      <c r="C212" s="28" t="s">
        <v>2839</v>
      </c>
      <c r="D212" s="28" t="s">
        <v>2842</v>
      </c>
      <c r="E212" s="29">
        <v>42096</v>
      </c>
      <c r="F212" s="28" t="s">
        <v>5105</v>
      </c>
      <c r="G212" s="30">
        <v>4055</v>
      </c>
      <c r="H212" s="28" t="s">
        <v>7440</v>
      </c>
      <c r="I212" s="31">
        <v>0</v>
      </c>
      <c r="J212" s="31">
        <v>163.38</v>
      </c>
      <c r="K212" s="28" t="s">
        <v>2846</v>
      </c>
      <c r="L212" s="32">
        <f t="shared" si="33"/>
        <v>-163.38</v>
      </c>
      <c r="M212" s="33">
        <f t="shared" si="34"/>
        <v>163.38</v>
      </c>
      <c r="N212" s="34" t="b">
        <v>1</v>
      </c>
      <c r="O212" s="35">
        <f t="shared" si="35"/>
        <v>163.38</v>
      </c>
      <c r="P212" s="36" t="str">
        <f t="shared" si="36"/>
        <v>T</v>
      </c>
      <c r="Q212" s="37" t="str">
        <f t="shared" si="37"/>
        <v>Arnold Clark Finance Ltd</v>
      </c>
      <c r="R212" s="6" t="str">
        <f t="shared" si="38"/>
        <v>T - Arnold Clark Finance Ltd</v>
      </c>
      <c r="S212" s="6" t="str">
        <f>IFERROR(INDEX('Vendor Over-ride'!$C:$C, MATCH($R:$R,'Vendor Over-ride'!$A:$A,0)),"")</f>
        <v>T - Arnold Clark Finance Ltd</v>
      </c>
      <c r="U212" s="38" t="str">
        <f t="shared" si="42"/>
        <v>GIA</v>
      </c>
      <c r="V212" s="5" t="str">
        <f t="shared" si="43"/>
        <v>TRADE</v>
      </c>
      <c r="W212" s="5" t="b">
        <f t="shared" si="39"/>
        <v>0</v>
      </c>
      <c r="X212" s="40">
        <f t="shared" ca="1" si="40"/>
        <v>4424.46</v>
      </c>
      <c r="Y212" s="30" t="b">
        <f t="shared" ca="1" si="41"/>
        <v>0</v>
      </c>
    </row>
    <row r="213" spans="1:25" hidden="1">
      <c r="A213" s="28" t="s">
        <v>2837</v>
      </c>
      <c r="B213" s="28" t="s">
        <v>2838</v>
      </c>
      <c r="C213" s="28" t="s">
        <v>2839</v>
      </c>
      <c r="D213" s="28" t="s">
        <v>2842</v>
      </c>
      <c r="E213" s="29">
        <v>42096</v>
      </c>
      <c r="F213" s="28" t="s">
        <v>5106</v>
      </c>
      <c r="G213" s="30">
        <v>4055</v>
      </c>
      <c r="H213" s="28" t="s">
        <v>7441</v>
      </c>
      <c r="I213" s="31">
        <v>0</v>
      </c>
      <c r="J213" s="31">
        <v>3948</v>
      </c>
      <c r="K213" s="28" t="s">
        <v>3940</v>
      </c>
      <c r="L213" s="32">
        <f t="shared" si="33"/>
        <v>-3948</v>
      </c>
      <c r="M213" s="33">
        <f t="shared" si="34"/>
        <v>3948</v>
      </c>
      <c r="N213" s="34" t="b">
        <v>1</v>
      </c>
      <c r="O213" s="35">
        <f t="shared" si="35"/>
        <v>3948</v>
      </c>
      <c r="P213" s="36" t="str">
        <f t="shared" si="36"/>
        <v>T</v>
      </c>
      <c r="Q213" s="37" t="str">
        <f t="shared" si="37"/>
        <v>Badenoch &amp; Clark Limited</v>
      </c>
      <c r="R213" s="6" t="str">
        <f t="shared" si="38"/>
        <v>T - Badenoch &amp; Clark Limited</v>
      </c>
      <c r="S213" s="6" t="str">
        <f>IFERROR(INDEX('Vendor Over-ride'!$C:$C, MATCH($R:$R,'Vendor Over-ride'!$A:$A,0)),"")</f>
        <v>T - Badenoch &amp; Clark Limited</v>
      </c>
      <c r="U213" s="38" t="str">
        <f t="shared" si="42"/>
        <v>GIA</v>
      </c>
      <c r="V213" s="5" t="str">
        <f t="shared" si="43"/>
        <v>TRADE</v>
      </c>
      <c r="W213" s="5" t="b">
        <f t="shared" si="39"/>
        <v>0</v>
      </c>
      <c r="X213" s="40">
        <f t="shared" ca="1" si="40"/>
        <v>24406.799999999999</v>
      </c>
      <c r="Y213" s="30" t="b">
        <f t="shared" ca="1" si="41"/>
        <v>0</v>
      </c>
    </row>
    <row r="214" spans="1:25" hidden="1">
      <c r="A214" s="28" t="s">
        <v>2837</v>
      </c>
      <c r="B214" s="28" t="s">
        <v>2838</v>
      </c>
      <c r="C214" s="28" t="s">
        <v>2839</v>
      </c>
      <c r="D214" s="28" t="s">
        <v>2842</v>
      </c>
      <c r="E214" s="29">
        <v>42096</v>
      </c>
      <c r="F214" s="28" t="s">
        <v>5107</v>
      </c>
      <c r="G214" s="30">
        <v>4055</v>
      </c>
      <c r="H214" s="28" t="s">
        <v>7442</v>
      </c>
      <c r="I214" s="31">
        <v>0</v>
      </c>
      <c r="J214" s="31">
        <v>2000</v>
      </c>
      <c r="K214" s="28" t="s">
        <v>2857</v>
      </c>
      <c r="L214" s="32">
        <f t="shared" si="33"/>
        <v>-2000</v>
      </c>
      <c r="M214" s="33">
        <f t="shared" si="34"/>
        <v>2000</v>
      </c>
      <c r="N214" s="34" t="b">
        <v>1</v>
      </c>
      <c r="O214" s="35">
        <f t="shared" si="35"/>
        <v>2000</v>
      </c>
      <c r="P214" s="36" t="str">
        <f t="shared" si="36"/>
        <v>T</v>
      </c>
      <c r="Q214" s="37" t="str">
        <f t="shared" si="37"/>
        <v>Brian Maycock</v>
      </c>
      <c r="R214" s="6" t="str">
        <f t="shared" si="38"/>
        <v>T - Brian Maycock</v>
      </c>
      <c r="S214" s="6" t="str">
        <f>IFERROR(INDEX('Vendor Over-ride'!$C:$C, MATCH($R:$R,'Vendor Over-ride'!$A:$A,0)),"")</f>
        <v>T - Brian Maycock</v>
      </c>
      <c r="U214" s="38" t="str">
        <f t="shared" si="42"/>
        <v>GIA</v>
      </c>
      <c r="V214" s="5" t="str">
        <f t="shared" si="43"/>
        <v>TRADE</v>
      </c>
      <c r="W214" s="5" t="b">
        <f t="shared" si="39"/>
        <v>0</v>
      </c>
      <c r="X214" s="40">
        <f t="shared" ca="1" si="40"/>
        <v>6000</v>
      </c>
      <c r="Y214" s="30" t="b">
        <f t="shared" ca="1" si="41"/>
        <v>0</v>
      </c>
    </row>
    <row r="215" spans="1:25" hidden="1">
      <c r="A215" s="28" t="s">
        <v>2837</v>
      </c>
      <c r="B215" s="28" t="s">
        <v>2838</v>
      </c>
      <c r="C215" s="28" t="s">
        <v>2839</v>
      </c>
      <c r="D215" s="28" t="s">
        <v>2842</v>
      </c>
      <c r="E215" s="29">
        <v>42096</v>
      </c>
      <c r="F215" s="28" t="s">
        <v>5108</v>
      </c>
      <c r="G215" s="30">
        <v>4055</v>
      </c>
      <c r="H215" s="28" t="s">
        <v>7443</v>
      </c>
      <c r="I215" s="31">
        <v>0</v>
      </c>
      <c r="J215" s="31">
        <v>4956.54</v>
      </c>
      <c r="K215" s="28" t="s">
        <v>4317</v>
      </c>
      <c r="L215" s="32">
        <f t="shared" si="33"/>
        <v>-4956.54</v>
      </c>
      <c r="M215" s="33">
        <f t="shared" si="34"/>
        <v>4956.54</v>
      </c>
      <c r="N215" s="34" t="b">
        <v>1</v>
      </c>
      <c r="O215" s="35">
        <f t="shared" si="35"/>
        <v>4956.54</v>
      </c>
      <c r="P215" s="36" t="str">
        <f t="shared" si="36"/>
        <v>T</v>
      </c>
      <c r="Q215" s="37" t="str">
        <f t="shared" si="37"/>
        <v>British Film Institute</v>
      </c>
      <c r="R215" s="6" t="str">
        <f t="shared" si="38"/>
        <v>T - British Film Institute</v>
      </c>
      <c r="S215" s="6" t="str">
        <f>IFERROR(INDEX('Vendor Over-ride'!$C:$C, MATCH($R:$R,'Vendor Over-ride'!$A:$A,0)),"")</f>
        <v>T - British Film Institute</v>
      </c>
      <c r="U215" s="38" t="str">
        <f t="shared" si="42"/>
        <v>GIA</v>
      </c>
      <c r="V215" s="5" t="str">
        <f t="shared" si="43"/>
        <v>TRADE</v>
      </c>
      <c r="W215" s="5" t="b">
        <f t="shared" si="39"/>
        <v>0</v>
      </c>
      <c r="X215" s="40">
        <f t="shared" ca="1" si="40"/>
        <v>4956.54</v>
      </c>
      <c r="Y215" s="30" t="b">
        <f t="shared" ca="1" si="41"/>
        <v>0</v>
      </c>
    </row>
    <row r="216" spans="1:25" hidden="1">
      <c r="A216" s="28" t="s">
        <v>2837</v>
      </c>
      <c r="B216" s="28" t="s">
        <v>2838</v>
      </c>
      <c r="C216" s="28" t="s">
        <v>2839</v>
      </c>
      <c r="D216" s="28" t="s">
        <v>2842</v>
      </c>
      <c r="E216" s="29">
        <v>42096</v>
      </c>
      <c r="F216" s="28" t="s">
        <v>5109</v>
      </c>
      <c r="G216" s="30">
        <v>4055</v>
      </c>
      <c r="H216" s="28" t="s">
        <v>7444</v>
      </c>
      <c r="I216" s="31">
        <v>0</v>
      </c>
      <c r="J216" s="31">
        <v>5220</v>
      </c>
      <c r="K216" s="28" t="s">
        <v>2859</v>
      </c>
      <c r="L216" s="32">
        <f t="shared" si="33"/>
        <v>-5220</v>
      </c>
      <c r="M216" s="33">
        <f t="shared" si="34"/>
        <v>5220</v>
      </c>
      <c r="N216" s="34" t="b">
        <v>1</v>
      </c>
      <c r="O216" s="35">
        <f t="shared" si="35"/>
        <v>5220</v>
      </c>
      <c r="P216" s="36" t="str">
        <f t="shared" si="36"/>
        <v>T</v>
      </c>
      <c r="Q216" s="37" t="str">
        <f t="shared" si="37"/>
        <v>Cascade Human Resources Ltd</v>
      </c>
      <c r="R216" s="6" t="str">
        <f t="shared" si="38"/>
        <v>T - Cascade Human Resources Ltd</v>
      </c>
      <c r="S216" s="6" t="str">
        <f>IFERROR(INDEX('Vendor Over-ride'!$C:$C, MATCH($R:$R,'Vendor Over-ride'!$A:$A,0)),"")</f>
        <v>T - Cascade Human Resources Ltd</v>
      </c>
      <c r="U216" s="38" t="str">
        <f t="shared" si="42"/>
        <v>GIA</v>
      </c>
      <c r="V216" s="5" t="str">
        <f t="shared" si="43"/>
        <v>TRADE</v>
      </c>
      <c r="W216" s="5" t="b">
        <f t="shared" si="39"/>
        <v>0</v>
      </c>
      <c r="X216" s="40">
        <f t="shared" ca="1" si="40"/>
        <v>13706.61</v>
      </c>
      <c r="Y216" s="30" t="b">
        <f t="shared" ca="1" si="41"/>
        <v>0</v>
      </c>
    </row>
    <row r="217" spans="1:25" hidden="1">
      <c r="A217" s="28" t="s">
        <v>2837</v>
      </c>
      <c r="B217" s="28" t="s">
        <v>2838</v>
      </c>
      <c r="C217" s="28" t="s">
        <v>2839</v>
      </c>
      <c r="D217" s="28" t="s">
        <v>2842</v>
      </c>
      <c r="E217" s="29">
        <v>42096</v>
      </c>
      <c r="F217" s="28" t="s">
        <v>5110</v>
      </c>
      <c r="G217" s="30">
        <v>4055</v>
      </c>
      <c r="H217" s="28" t="s">
        <v>7445</v>
      </c>
      <c r="I217" s="31">
        <v>0</v>
      </c>
      <c r="J217" s="31">
        <v>534</v>
      </c>
      <c r="K217" s="28" t="s">
        <v>2861</v>
      </c>
      <c r="L217" s="32">
        <f t="shared" si="33"/>
        <v>-534</v>
      </c>
      <c r="M217" s="33">
        <f t="shared" si="34"/>
        <v>534</v>
      </c>
      <c r="N217" s="34" t="b">
        <v>1</v>
      </c>
      <c r="O217" s="35">
        <f t="shared" si="35"/>
        <v>534</v>
      </c>
      <c r="P217" s="36" t="str">
        <f t="shared" si="36"/>
        <v>T</v>
      </c>
      <c r="Q217" s="37" t="str">
        <f t="shared" si="37"/>
        <v>CIPFA</v>
      </c>
      <c r="R217" s="6" t="str">
        <f t="shared" si="38"/>
        <v>T - CIPFA</v>
      </c>
      <c r="S217" s="6" t="str">
        <f>IFERROR(INDEX('Vendor Over-ride'!$C:$C, MATCH($R:$R,'Vendor Over-ride'!$A:$A,0)),"")</f>
        <v>T - CIPFA</v>
      </c>
      <c r="U217" s="38" t="str">
        <f t="shared" si="42"/>
        <v>GIA</v>
      </c>
      <c r="V217" s="5" t="str">
        <f t="shared" si="43"/>
        <v>TRADE</v>
      </c>
      <c r="W217" s="5" t="b">
        <f t="shared" si="39"/>
        <v>0</v>
      </c>
      <c r="X217" s="40">
        <f t="shared" ca="1" si="40"/>
        <v>534</v>
      </c>
      <c r="Y217" s="30" t="b">
        <f t="shared" ca="1" si="41"/>
        <v>0</v>
      </c>
    </row>
    <row r="218" spans="1:25" hidden="1">
      <c r="A218" s="28" t="s">
        <v>2837</v>
      </c>
      <c r="B218" s="28" t="s">
        <v>2838</v>
      </c>
      <c r="C218" s="28" t="s">
        <v>2839</v>
      </c>
      <c r="D218" s="28" t="s">
        <v>2842</v>
      </c>
      <c r="E218" s="29">
        <v>42096</v>
      </c>
      <c r="F218" s="28" t="s">
        <v>5111</v>
      </c>
      <c r="G218" s="30">
        <v>4055</v>
      </c>
      <c r="H218" s="28" t="s">
        <v>7446</v>
      </c>
      <c r="I218" s="31">
        <v>0</v>
      </c>
      <c r="J218" s="31">
        <v>366.64</v>
      </c>
      <c r="K218" s="28" t="s">
        <v>3016</v>
      </c>
      <c r="L218" s="32">
        <f t="shared" si="33"/>
        <v>-366.64</v>
      </c>
      <c r="M218" s="33">
        <f t="shared" si="34"/>
        <v>366.64</v>
      </c>
      <c r="N218" s="34" t="b">
        <v>1</v>
      </c>
      <c r="O218" s="35">
        <f t="shared" si="35"/>
        <v>366.64</v>
      </c>
      <c r="P218" s="36" t="str">
        <f t="shared" si="36"/>
        <v>T</v>
      </c>
      <c r="Q218" s="37" t="str">
        <f t="shared" si="37"/>
        <v>City Cabs (Edinburgh) Ltd</v>
      </c>
      <c r="R218" s="6" t="str">
        <f t="shared" si="38"/>
        <v>T - City Cabs (Edinburgh) Ltd</v>
      </c>
      <c r="S218" s="6" t="str">
        <f>IFERROR(INDEX('Vendor Over-ride'!$C:$C, MATCH($R:$R,'Vendor Over-ride'!$A:$A,0)),"")</f>
        <v>T - City Cabs (Edinburgh) Ltd</v>
      </c>
      <c r="U218" s="38" t="str">
        <f t="shared" si="42"/>
        <v>GIA</v>
      </c>
      <c r="V218" s="5" t="str">
        <f t="shared" si="43"/>
        <v>TRADE</v>
      </c>
      <c r="W218" s="5" t="b">
        <f t="shared" si="39"/>
        <v>0</v>
      </c>
      <c r="X218" s="40">
        <f t="shared" ca="1" si="40"/>
        <v>4761.08</v>
      </c>
      <c r="Y218" s="30" t="b">
        <f t="shared" ca="1" si="41"/>
        <v>0</v>
      </c>
    </row>
    <row r="219" spans="1:25" hidden="1">
      <c r="A219" s="28" t="s">
        <v>2837</v>
      </c>
      <c r="B219" s="28" t="s">
        <v>2838</v>
      </c>
      <c r="C219" s="28" t="s">
        <v>2839</v>
      </c>
      <c r="D219" s="28" t="s">
        <v>2842</v>
      </c>
      <c r="E219" s="29">
        <v>42096</v>
      </c>
      <c r="F219" s="28" t="s">
        <v>5112</v>
      </c>
      <c r="G219" s="30">
        <v>4055</v>
      </c>
      <c r="H219" s="28" t="s">
        <v>7447</v>
      </c>
      <c r="I219" s="31">
        <v>0</v>
      </c>
      <c r="J219" s="31">
        <v>900</v>
      </c>
      <c r="K219" s="28" t="s">
        <v>5113</v>
      </c>
      <c r="L219" s="32">
        <f t="shared" si="33"/>
        <v>-900</v>
      </c>
      <c r="M219" s="33">
        <f t="shared" si="34"/>
        <v>900</v>
      </c>
      <c r="N219" s="34" t="b">
        <v>1</v>
      </c>
      <c r="O219" s="35">
        <f t="shared" si="35"/>
        <v>900</v>
      </c>
      <c r="P219" s="36" t="str">
        <f t="shared" si="36"/>
        <v>T</v>
      </c>
      <c r="Q219" s="37" t="str">
        <f t="shared" si="37"/>
        <v>Claire Barber Consulting</v>
      </c>
      <c r="R219" s="6" t="str">
        <f t="shared" si="38"/>
        <v>T - Claire Barber Consulting</v>
      </c>
      <c r="S219" s="6" t="str">
        <f>IFERROR(INDEX('Vendor Over-ride'!$C:$C, MATCH($R:$R,'Vendor Over-ride'!$A:$A,0)),"")</f>
        <v>T - Claire Barber Consulting</v>
      </c>
      <c r="U219" s="38" t="str">
        <f t="shared" si="42"/>
        <v>GIA</v>
      </c>
      <c r="V219" s="5" t="str">
        <f t="shared" si="43"/>
        <v>TRADE</v>
      </c>
      <c r="W219" s="5" t="b">
        <f t="shared" si="39"/>
        <v>0</v>
      </c>
      <c r="X219" s="40">
        <f t="shared" ca="1" si="40"/>
        <v>900</v>
      </c>
      <c r="Y219" s="30" t="b">
        <f t="shared" ca="1" si="41"/>
        <v>0</v>
      </c>
    </row>
    <row r="220" spans="1:25" hidden="1">
      <c r="A220" s="28" t="s">
        <v>2837</v>
      </c>
      <c r="B220" s="28" t="s">
        <v>2838</v>
      </c>
      <c r="C220" s="28" t="s">
        <v>2839</v>
      </c>
      <c r="D220" s="28" t="s">
        <v>2842</v>
      </c>
      <c r="E220" s="29">
        <v>42096</v>
      </c>
      <c r="F220" s="28" t="s">
        <v>5114</v>
      </c>
      <c r="G220" s="30">
        <v>4055</v>
      </c>
      <c r="H220" s="28" t="s">
        <v>7448</v>
      </c>
      <c r="I220" s="31">
        <v>0</v>
      </c>
      <c r="J220" s="31">
        <v>340.2</v>
      </c>
      <c r="K220" s="28" t="s">
        <v>2882</v>
      </c>
      <c r="L220" s="32">
        <f t="shared" si="33"/>
        <v>-340.2</v>
      </c>
      <c r="M220" s="33">
        <f t="shared" si="34"/>
        <v>340.2</v>
      </c>
      <c r="N220" s="34" t="b">
        <v>1</v>
      </c>
      <c r="O220" s="35">
        <f t="shared" si="35"/>
        <v>340.2</v>
      </c>
      <c r="P220" s="36" t="str">
        <f t="shared" si="36"/>
        <v>T</v>
      </c>
      <c r="Q220" s="37" t="str">
        <f t="shared" si="37"/>
        <v>GTW Storage Services Ltd</v>
      </c>
      <c r="R220" s="6" t="str">
        <f t="shared" si="38"/>
        <v>T - GTW Storage Services Ltd</v>
      </c>
      <c r="S220" s="6" t="str">
        <f>IFERROR(INDEX('Vendor Over-ride'!$C:$C, MATCH($R:$R,'Vendor Over-ride'!$A:$A,0)),"")</f>
        <v>T - GTW Storage Services Ltd</v>
      </c>
      <c r="U220" s="38" t="str">
        <f t="shared" si="42"/>
        <v>GIA</v>
      </c>
      <c r="V220" s="5" t="str">
        <f t="shared" si="43"/>
        <v>TRADE</v>
      </c>
      <c r="W220" s="5" t="b">
        <f t="shared" si="39"/>
        <v>0</v>
      </c>
      <c r="X220" s="40">
        <f t="shared" ca="1" si="40"/>
        <v>1360.8</v>
      </c>
      <c r="Y220" s="30" t="b">
        <f t="shared" ca="1" si="41"/>
        <v>0</v>
      </c>
    </row>
    <row r="221" spans="1:25" hidden="1">
      <c r="A221" s="28" t="s">
        <v>2837</v>
      </c>
      <c r="B221" s="28" t="s">
        <v>2838</v>
      </c>
      <c r="C221" s="28" t="s">
        <v>2839</v>
      </c>
      <c r="D221" s="28" t="s">
        <v>2842</v>
      </c>
      <c r="E221" s="29">
        <v>42096</v>
      </c>
      <c r="F221" s="28" t="s">
        <v>5115</v>
      </c>
      <c r="G221" s="30">
        <v>4055</v>
      </c>
      <c r="H221" s="28" t="s">
        <v>7449</v>
      </c>
      <c r="I221" s="31">
        <v>0</v>
      </c>
      <c r="J221" s="31">
        <v>1432.84</v>
      </c>
      <c r="K221" s="28" t="s">
        <v>5090</v>
      </c>
      <c r="L221" s="32">
        <f t="shared" si="33"/>
        <v>-1432.84</v>
      </c>
      <c r="M221" s="33">
        <f t="shared" si="34"/>
        <v>1432.84</v>
      </c>
      <c r="N221" s="34" t="b">
        <v>1</v>
      </c>
      <c r="O221" s="35">
        <f t="shared" si="35"/>
        <v>1432.84</v>
      </c>
      <c r="P221" s="36" t="str">
        <f t="shared" si="36"/>
        <v>T</v>
      </c>
      <c r="Q221" s="37" t="str">
        <f t="shared" si="37"/>
        <v>Morven MacPherson</v>
      </c>
      <c r="R221" s="6" t="str">
        <f t="shared" si="38"/>
        <v>T - Morven MacPherson</v>
      </c>
      <c r="S221" s="6" t="str">
        <f>IFERROR(INDEX('Vendor Over-ride'!$C:$C, MATCH($R:$R,'Vendor Over-ride'!$A:$A,0)),"")</f>
        <v>T - Morven MacPherson</v>
      </c>
      <c r="U221" s="38" t="str">
        <f t="shared" si="42"/>
        <v>GIA</v>
      </c>
      <c r="V221" s="5" t="str">
        <f t="shared" si="43"/>
        <v>TRADE</v>
      </c>
      <c r="W221" s="5" t="b">
        <f t="shared" si="39"/>
        <v>0</v>
      </c>
      <c r="X221" s="40">
        <f t="shared" ca="1" si="40"/>
        <v>2843.17</v>
      </c>
      <c r="Y221" s="30" t="b">
        <f t="shared" ca="1" si="41"/>
        <v>0</v>
      </c>
    </row>
    <row r="222" spans="1:25" hidden="1">
      <c r="A222" s="28" t="s">
        <v>2837</v>
      </c>
      <c r="B222" s="28" t="s">
        <v>2838</v>
      </c>
      <c r="C222" s="28" t="s">
        <v>2839</v>
      </c>
      <c r="D222" s="28" t="s">
        <v>2842</v>
      </c>
      <c r="E222" s="29">
        <v>42096</v>
      </c>
      <c r="F222" s="28" t="s">
        <v>5116</v>
      </c>
      <c r="G222" s="30">
        <v>4055</v>
      </c>
      <c r="H222" s="28" t="s">
        <v>7450</v>
      </c>
      <c r="I222" s="31">
        <v>0</v>
      </c>
      <c r="J222" s="31">
        <v>720</v>
      </c>
      <c r="K222" s="28" t="s">
        <v>5117</v>
      </c>
      <c r="L222" s="32">
        <f t="shared" si="33"/>
        <v>-720</v>
      </c>
      <c r="M222" s="33">
        <f t="shared" si="34"/>
        <v>720</v>
      </c>
      <c r="N222" s="34" t="b">
        <v>1</v>
      </c>
      <c r="O222" s="35">
        <f t="shared" si="35"/>
        <v>720</v>
      </c>
      <c r="P222" s="36" t="str">
        <f t="shared" si="36"/>
        <v>T</v>
      </c>
      <c r="Q222" s="37" t="str">
        <f t="shared" si="37"/>
        <v>Newsquest (Herald &amp; Times) Ltd</v>
      </c>
      <c r="R222" s="6" t="str">
        <f t="shared" si="38"/>
        <v>T - Newsquest (Herald &amp; Times) Ltd</v>
      </c>
      <c r="S222" s="6" t="str">
        <f>IFERROR(INDEX('Vendor Over-ride'!$C:$C, MATCH($R:$R,'Vendor Over-ride'!$A:$A,0)),"")</f>
        <v>T - Newsquest (Herald &amp; Times) Ltd</v>
      </c>
      <c r="U222" s="38" t="str">
        <f t="shared" si="42"/>
        <v>GIA</v>
      </c>
      <c r="V222" s="5" t="str">
        <f t="shared" si="43"/>
        <v>TRADE</v>
      </c>
      <c r="W222" s="5" t="b">
        <f t="shared" si="39"/>
        <v>0</v>
      </c>
      <c r="X222" s="40">
        <f t="shared" ca="1" si="40"/>
        <v>1440</v>
      </c>
      <c r="Y222" s="30" t="b">
        <f t="shared" ca="1" si="41"/>
        <v>0</v>
      </c>
    </row>
    <row r="223" spans="1:25" hidden="1">
      <c r="A223" s="28" t="s">
        <v>2837</v>
      </c>
      <c r="B223" s="28" t="s">
        <v>2838</v>
      </c>
      <c r="C223" s="28" t="s">
        <v>2839</v>
      </c>
      <c r="D223" s="28" t="s">
        <v>2842</v>
      </c>
      <c r="E223" s="29">
        <v>42096</v>
      </c>
      <c r="F223" s="28" t="s">
        <v>5118</v>
      </c>
      <c r="G223" s="30">
        <v>4055</v>
      </c>
      <c r="H223" s="28" t="s">
        <v>7451</v>
      </c>
      <c r="I223" s="31">
        <v>0</v>
      </c>
      <c r="J223" s="31">
        <v>3210.06</v>
      </c>
      <c r="K223" s="28" t="s">
        <v>4937</v>
      </c>
      <c r="L223" s="32">
        <f t="shared" si="33"/>
        <v>-3210.06</v>
      </c>
      <c r="M223" s="33">
        <f t="shared" si="34"/>
        <v>3210.06</v>
      </c>
      <c r="N223" s="34" t="b">
        <v>1</v>
      </c>
      <c r="O223" s="35">
        <f t="shared" si="35"/>
        <v>3210.06</v>
      </c>
      <c r="P223" s="36" t="str">
        <f t="shared" si="36"/>
        <v>T</v>
      </c>
      <c r="Q223" s="37" t="str">
        <f t="shared" si="37"/>
        <v>Scottish Government</v>
      </c>
      <c r="R223" s="6" t="str">
        <f t="shared" si="38"/>
        <v>T - Scottish Government</v>
      </c>
      <c r="S223" s="6" t="str">
        <f>IFERROR(INDEX('Vendor Over-ride'!$C:$C, MATCH($R:$R,'Vendor Over-ride'!$A:$A,0)),"")</f>
        <v>T - Scottish Government</v>
      </c>
      <c r="U223" s="38" t="str">
        <f t="shared" si="42"/>
        <v>GIA</v>
      </c>
      <c r="V223" s="5" t="str">
        <f t="shared" si="43"/>
        <v>TRADE</v>
      </c>
      <c r="W223" s="5" t="b">
        <f t="shared" si="39"/>
        <v>0</v>
      </c>
      <c r="X223" s="40">
        <f t="shared" ca="1" si="40"/>
        <v>21570.06</v>
      </c>
      <c r="Y223" s="30" t="b">
        <f t="shared" ca="1" si="41"/>
        <v>0</v>
      </c>
    </row>
    <row r="224" spans="1:25" hidden="1">
      <c r="A224" s="28" t="s">
        <v>2837</v>
      </c>
      <c r="B224" s="28" t="s">
        <v>2838</v>
      </c>
      <c r="C224" s="28" t="s">
        <v>2839</v>
      </c>
      <c r="D224" s="28" t="s">
        <v>2842</v>
      </c>
      <c r="E224" s="29">
        <v>42096</v>
      </c>
      <c r="F224" s="28" t="s">
        <v>5119</v>
      </c>
      <c r="G224" s="30">
        <v>4055</v>
      </c>
      <c r="H224" s="28" t="s">
        <v>7452</v>
      </c>
      <c r="I224" s="31">
        <v>0</v>
      </c>
      <c r="J224" s="31">
        <v>72.77</v>
      </c>
      <c r="K224" s="28" t="s">
        <v>2903</v>
      </c>
      <c r="L224" s="32">
        <f t="shared" si="33"/>
        <v>-72.77</v>
      </c>
      <c r="M224" s="33">
        <f t="shared" si="34"/>
        <v>72.77</v>
      </c>
      <c r="N224" s="34" t="b">
        <v>1</v>
      </c>
      <c r="O224" s="35">
        <f t="shared" si="35"/>
        <v>72.77</v>
      </c>
      <c r="P224" s="36" t="str">
        <f t="shared" si="36"/>
        <v>T</v>
      </c>
      <c r="Q224" s="37" t="str">
        <f t="shared" si="37"/>
        <v>ShredIt (East of Scotland) Ltd</v>
      </c>
      <c r="R224" s="6" t="str">
        <f t="shared" si="38"/>
        <v>T - ShredIt (East of Scotland) Ltd</v>
      </c>
      <c r="S224" s="6" t="str">
        <f>IFERROR(INDEX('Vendor Over-ride'!$C:$C, MATCH($R:$R,'Vendor Over-ride'!$A:$A,0)),"")</f>
        <v>T - Shred-It Limited</v>
      </c>
      <c r="U224" s="38" t="str">
        <f t="shared" si="42"/>
        <v>GIA</v>
      </c>
      <c r="V224" s="5" t="str">
        <f t="shared" si="43"/>
        <v>TRADE</v>
      </c>
      <c r="W224" s="5" t="b">
        <f t="shared" si="39"/>
        <v>0</v>
      </c>
      <c r="X224" s="40">
        <f t="shared" ca="1" si="40"/>
        <v>3247.48</v>
      </c>
      <c r="Y224" s="30" t="b">
        <f t="shared" ca="1" si="41"/>
        <v>0</v>
      </c>
    </row>
    <row r="225" spans="1:25">
      <c r="A225" s="28" t="s">
        <v>2837</v>
      </c>
      <c r="B225" s="28" t="s">
        <v>2838</v>
      </c>
      <c r="C225" s="28" t="s">
        <v>2839</v>
      </c>
      <c r="D225" s="28" t="s">
        <v>2842</v>
      </c>
      <c r="E225" s="29">
        <v>42096</v>
      </c>
      <c r="F225" s="28" t="s">
        <v>5120</v>
      </c>
      <c r="G225" s="30">
        <v>4055</v>
      </c>
      <c r="H225" s="28" t="s">
        <v>7453</v>
      </c>
      <c r="I225" s="31">
        <v>0</v>
      </c>
      <c r="J225" s="31">
        <v>130.74</v>
      </c>
      <c r="K225" s="28" t="s">
        <v>2887</v>
      </c>
      <c r="L225" s="32">
        <f t="shared" si="33"/>
        <v>-130.74</v>
      </c>
      <c r="M225" s="33">
        <f t="shared" si="34"/>
        <v>130.74</v>
      </c>
      <c r="N225" s="34" t="b">
        <v>1</v>
      </c>
      <c r="O225" s="35">
        <f t="shared" si="35"/>
        <v>130.74</v>
      </c>
      <c r="P225" s="36" t="str">
        <f t="shared" si="36"/>
        <v>T</v>
      </c>
      <c r="Q225" s="37" t="str">
        <f t="shared" si="37"/>
        <v>Spotless Commercial Cleaning Ltd</v>
      </c>
      <c r="R225" s="6" t="str">
        <f t="shared" si="38"/>
        <v>T - Spotless Commercial Cleaning Ltd</v>
      </c>
      <c r="S225" s="6" t="str">
        <f>IFERROR(INDEX('Vendor Over-ride'!$C:$C, MATCH($R:$R,'Vendor Over-ride'!$A:$A,0)),"")</f>
        <v>T - Spotless Commercial Cleaning Ltd</v>
      </c>
      <c r="T225" s="41" t="s">
        <v>17730</v>
      </c>
      <c r="U225" s="38" t="str">
        <f t="shared" si="42"/>
        <v>GIA</v>
      </c>
      <c r="V225" s="5" t="str">
        <f t="shared" si="43"/>
        <v>TRADE</v>
      </c>
      <c r="W225" s="5" t="b">
        <f t="shared" si="39"/>
        <v>0</v>
      </c>
      <c r="X225" s="40">
        <f t="shared" ca="1" si="40"/>
        <v>25308.30000000001</v>
      </c>
      <c r="Y225" s="30" t="b">
        <f t="shared" ca="1" si="41"/>
        <v>1</v>
      </c>
    </row>
    <row r="226" spans="1:25" hidden="1">
      <c r="A226" s="28" t="s">
        <v>2837</v>
      </c>
      <c r="B226" s="28" t="s">
        <v>2838</v>
      </c>
      <c r="C226" s="28" t="s">
        <v>2839</v>
      </c>
      <c r="D226" s="28" t="s">
        <v>2842</v>
      </c>
      <c r="E226" s="29">
        <v>42104</v>
      </c>
      <c r="F226" s="28" t="s">
        <v>5255</v>
      </c>
      <c r="G226" s="30">
        <v>4056</v>
      </c>
      <c r="H226" s="28" t="s">
        <v>7454</v>
      </c>
      <c r="I226" s="31">
        <v>0</v>
      </c>
      <c r="J226" s="31">
        <v>834.53</v>
      </c>
      <c r="K226" s="28" t="s">
        <v>2948</v>
      </c>
      <c r="L226" s="32">
        <f t="shared" si="33"/>
        <v>-834.53</v>
      </c>
      <c r="M226" s="33">
        <f t="shared" si="34"/>
        <v>834.53</v>
      </c>
      <c r="N226" s="34" t="b">
        <v>0</v>
      </c>
      <c r="O226" s="35">
        <f t="shared" si="35"/>
        <v>0</v>
      </c>
      <c r="P226" s="36" t="str">
        <f t="shared" si="36"/>
        <v>E</v>
      </c>
      <c r="Q226" s="37" t="str">
        <f t="shared" si="37"/>
        <v>Helena Ward</v>
      </c>
      <c r="R226" s="6" t="str">
        <f t="shared" si="38"/>
        <v>E - Helena Ward</v>
      </c>
      <c r="S226" s="6" t="str">
        <f>IFERROR(INDEX('Vendor Over-ride'!$C:$C, MATCH($R:$R,'Vendor Over-ride'!$A:$A,0)),"")</f>
        <v/>
      </c>
      <c r="U226" s="38" t="str">
        <f t="shared" si="42"/>
        <v>GIA</v>
      </c>
      <c r="V226" s="5" t="str">
        <f t="shared" si="43"/>
        <v>EMPLOYEE</v>
      </c>
      <c r="W226" s="5" t="b">
        <f t="shared" si="39"/>
        <v>0</v>
      </c>
      <c r="X226" s="40">
        <f t="shared" ca="1" si="40"/>
        <v>334393.72000000003</v>
      </c>
      <c r="Y226" s="30" t="b">
        <f t="shared" ca="1" si="41"/>
        <v>1</v>
      </c>
    </row>
    <row r="227" spans="1:25" hidden="1">
      <c r="A227" s="28" t="s">
        <v>2837</v>
      </c>
      <c r="B227" s="28" t="s">
        <v>2838</v>
      </c>
      <c r="C227" s="28" t="s">
        <v>2839</v>
      </c>
      <c r="D227" s="28" t="s">
        <v>2842</v>
      </c>
      <c r="E227" s="29">
        <v>42104</v>
      </c>
      <c r="F227" s="28" t="s">
        <v>5256</v>
      </c>
      <c r="G227" s="30">
        <v>4056</v>
      </c>
      <c r="H227" s="28" t="s">
        <v>7455</v>
      </c>
      <c r="I227" s="31">
        <v>0</v>
      </c>
      <c r="J227" s="31">
        <v>83.47</v>
      </c>
      <c r="K227" s="28" t="s">
        <v>2890</v>
      </c>
      <c r="L227" s="32">
        <f t="shared" si="33"/>
        <v>-83.47</v>
      </c>
      <c r="M227" s="33">
        <f t="shared" si="34"/>
        <v>83.47</v>
      </c>
      <c r="N227" s="34" t="b">
        <v>0</v>
      </c>
      <c r="O227" s="35">
        <f t="shared" si="35"/>
        <v>0</v>
      </c>
      <c r="P227" s="36" t="str">
        <f t="shared" si="36"/>
        <v>E</v>
      </c>
      <c r="Q227" s="37" t="str">
        <f t="shared" si="37"/>
        <v>James McKenzie</v>
      </c>
      <c r="R227" s="6" t="str">
        <f t="shared" si="38"/>
        <v>E - James McKenzie</v>
      </c>
      <c r="S227" s="6" t="str">
        <f>IFERROR(INDEX('Vendor Over-ride'!$C:$C, MATCH($R:$R,'Vendor Over-ride'!$A:$A,0)),"")</f>
        <v/>
      </c>
      <c r="U227" s="38" t="str">
        <f t="shared" si="42"/>
        <v>GIA</v>
      </c>
      <c r="V227" s="5" t="str">
        <f t="shared" si="43"/>
        <v>EMPLOYEE</v>
      </c>
      <c r="W227" s="5" t="b">
        <f t="shared" si="39"/>
        <v>0</v>
      </c>
      <c r="X227" s="40">
        <f t="shared" ca="1" si="40"/>
        <v>334393.72000000003</v>
      </c>
      <c r="Y227" s="30" t="b">
        <f t="shared" ca="1" si="41"/>
        <v>1</v>
      </c>
    </row>
    <row r="228" spans="1:25" hidden="1">
      <c r="A228" s="28" t="s">
        <v>2837</v>
      </c>
      <c r="B228" s="28" t="s">
        <v>2838</v>
      </c>
      <c r="C228" s="28" t="s">
        <v>2839</v>
      </c>
      <c r="D228" s="28" t="s">
        <v>2842</v>
      </c>
      <c r="E228" s="29">
        <v>42104</v>
      </c>
      <c r="F228" s="28" t="s">
        <v>5257</v>
      </c>
      <c r="G228" s="30">
        <v>4056</v>
      </c>
      <c r="H228" s="28" t="s">
        <v>7456</v>
      </c>
      <c r="I228" s="31">
        <v>0</v>
      </c>
      <c r="J228" s="31">
        <v>11</v>
      </c>
      <c r="K228" s="28" t="s">
        <v>2995</v>
      </c>
      <c r="L228" s="32">
        <f t="shared" si="33"/>
        <v>-11</v>
      </c>
      <c r="M228" s="33">
        <f t="shared" si="34"/>
        <v>11</v>
      </c>
      <c r="N228" s="34" t="b">
        <v>0</v>
      </c>
      <c r="O228" s="35">
        <f t="shared" si="35"/>
        <v>0</v>
      </c>
      <c r="P228" s="36" t="str">
        <f t="shared" si="36"/>
        <v>E</v>
      </c>
      <c r="Q228" s="37" t="str">
        <f t="shared" si="37"/>
        <v>Lulu Johnston</v>
      </c>
      <c r="R228" s="6" t="str">
        <f t="shared" si="38"/>
        <v>E - Lulu Johnston</v>
      </c>
      <c r="S228" s="6" t="str">
        <f>IFERROR(INDEX('Vendor Over-ride'!$C:$C, MATCH($R:$R,'Vendor Over-ride'!$A:$A,0)),"")</f>
        <v/>
      </c>
      <c r="U228" s="38" t="str">
        <f t="shared" si="42"/>
        <v>GIA</v>
      </c>
      <c r="V228" s="5" t="str">
        <f t="shared" si="43"/>
        <v>EMPLOYEE</v>
      </c>
      <c r="W228" s="5" t="b">
        <f t="shared" si="39"/>
        <v>0</v>
      </c>
      <c r="X228" s="40">
        <f t="shared" ca="1" si="40"/>
        <v>334393.72000000003</v>
      </c>
      <c r="Y228" s="30" t="b">
        <f t="shared" ca="1" si="41"/>
        <v>1</v>
      </c>
    </row>
    <row r="229" spans="1:25" hidden="1">
      <c r="A229" s="28" t="s">
        <v>2837</v>
      </c>
      <c r="B229" s="28" t="s">
        <v>2838</v>
      </c>
      <c r="C229" s="28" t="s">
        <v>2839</v>
      </c>
      <c r="D229" s="28" t="s">
        <v>2842</v>
      </c>
      <c r="E229" s="29">
        <v>42104</v>
      </c>
      <c r="F229" s="28" t="s">
        <v>5258</v>
      </c>
      <c r="G229" s="30">
        <v>4056</v>
      </c>
      <c r="H229" s="28" t="s">
        <v>7457</v>
      </c>
      <c r="I229" s="31">
        <v>0</v>
      </c>
      <c r="J229" s="31">
        <v>178.63</v>
      </c>
      <c r="K229" s="28" t="s">
        <v>2892</v>
      </c>
      <c r="L229" s="32">
        <f t="shared" si="33"/>
        <v>-178.63</v>
      </c>
      <c r="M229" s="33">
        <f t="shared" si="34"/>
        <v>178.63</v>
      </c>
      <c r="N229" s="34" t="b">
        <v>0</v>
      </c>
      <c r="O229" s="35">
        <f t="shared" si="35"/>
        <v>0</v>
      </c>
      <c r="P229" s="36" t="str">
        <f t="shared" si="36"/>
        <v>E</v>
      </c>
      <c r="Q229" s="37" t="str">
        <f t="shared" si="37"/>
        <v>Jenny Niven</v>
      </c>
      <c r="R229" s="6" t="str">
        <f t="shared" si="38"/>
        <v>E - Jenny Niven</v>
      </c>
      <c r="S229" s="6" t="str">
        <f>IFERROR(INDEX('Vendor Over-ride'!$C:$C, MATCH($R:$R,'Vendor Over-ride'!$A:$A,0)),"")</f>
        <v/>
      </c>
      <c r="U229" s="38" t="str">
        <f t="shared" si="42"/>
        <v>GIA</v>
      </c>
      <c r="V229" s="5" t="str">
        <f t="shared" si="43"/>
        <v>EMPLOYEE</v>
      </c>
      <c r="W229" s="5" t="b">
        <f t="shared" si="39"/>
        <v>0</v>
      </c>
      <c r="X229" s="40">
        <f t="shared" ca="1" si="40"/>
        <v>334393.72000000003</v>
      </c>
      <c r="Y229" s="30" t="b">
        <f t="shared" ca="1" si="41"/>
        <v>1</v>
      </c>
    </row>
    <row r="230" spans="1:25" hidden="1">
      <c r="A230" s="28" t="s">
        <v>2837</v>
      </c>
      <c r="B230" s="28" t="s">
        <v>2838</v>
      </c>
      <c r="C230" s="28" t="s">
        <v>2839</v>
      </c>
      <c r="D230" s="28" t="s">
        <v>2842</v>
      </c>
      <c r="E230" s="29">
        <v>42104</v>
      </c>
      <c r="F230" s="28" t="s">
        <v>5259</v>
      </c>
      <c r="G230" s="30">
        <v>4056</v>
      </c>
      <c r="H230" s="28" t="s">
        <v>7458</v>
      </c>
      <c r="I230" s="31">
        <v>0</v>
      </c>
      <c r="J230" s="31">
        <v>15.1</v>
      </c>
      <c r="K230" s="28" t="s">
        <v>5082</v>
      </c>
      <c r="L230" s="32">
        <f t="shared" si="33"/>
        <v>-15.1</v>
      </c>
      <c r="M230" s="33">
        <f t="shared" si="34"/>
        <v>15.1</v>
      </c>
      <c r="N230" s="34" t="b">
        <v>0</v>
      </c>
      <c r="O230" s="35">
        <f t="shared" si="35"/>
        <v>0</v>
      </c>
      <c r="P230" s="36" t="str">
        <f t="shared" si="36"/>
        <v>E</v>
      </c>
      <c r="Q230" s="37" t="str">
        <f t="shared" si="37"/>
        <v>Sarah McAdam</v>
      </c>
      <c r="R230" s="6" t="str">
        <f t="shared" si="38"/>
        <v>E - Sarah McAdam</v>
      </c>
      <c r="S230" s="6" t="str">
        <f>IFERROR(INDEX('Vendor Over-ride'!$C:$C, MATCH($R:$R,'Vendor Over-ride'!$A:$A,0)),"")</f>
        <v/>
      </c>
      <c r="U230" s="38" t="str">
        <f t="shared" si="42"/>
        <v>GIA</v>
      </c>
      <c r="V230" s="5" t="str">
        <f t="shared" si="43"/>
        <v>EMPLOYEE</v>
      </c>
      <c r="W230" s="5" t="b">
        <f t="shared" si="39"/>
        <v>0</v>
      </c>
      <c r="X230" s="40">
        <f t="shared" ca="1" si="40"/>
        <v>334393.72000000003</v>
      </c>
      <c r="Y230" s="30" t="b">
        <f t="shared" ca="1" si="41"/>
        <v>1</v>
      </c>
    </row>
    <row r="231" spans="1:25">
      <c r="A231" s="28" t="s">
        <v>2837</v>
      </c>
      <c r="B231" s="28" t="s">
        <v>2838</v>
      </c>
      <c r="C231" s="28" t="s">
        <v>2839</v>
      </c>
      <c r="D231" s="28" t="s">
        <v>2842</v>
      </c>
      <c r="E231" s="29">
        <v>42104</v>
      </c>
      <c r="F231" s="28" t="s">
        <v>5260</v>
      </c>
      <c r="G231" s="30">
        <v>4056</v>
      </c>
      <c r="H231" s="28" t="s">
        <v>7459</v>
      </c>
      <c r="I231" s="31">
        <v>0</v>
      </c>
      <c r="J231" s="31">
        <v>20000</v>
      </c>
      <c r="K231" s="28" t="s">
        <v>5006</v>
      </c>
      <c r="L231" s="32">
        <f t="shared" si="33"/>
        <v>-20000</v>
      </c>
      <c r="M231" s="33">
        <f t="shared" si="34"/>
        <v>20000</v>
      </c>
      <c r="N231" s="34" t="b">
        <v>1</v>
      </c>
      <c r="O231" s="35">
        <f t="shared" si="35"/>
        <v>20000</v>
      </c>
      <c r="P231" s="36" t="str">
        <f t="shared" si="36"/>
        <v>G</v>
      </c>
      <c r="Q231" s="37" t="str">
        <f t="shared" si="37"/>
        <v>Paragon Ensemble</v>
      </c>
      <c r="R231" s="6" t="str">
        <f t="shared" si="38"/>
        <v>G - Paragon Ensemble</v>
      </c>
      <c r="S231" s="6" t="str">
        <f>IFERROR(INDEX('Vendor Over-ride'!$C:$C, MATCH($R:$R,'Vendor Over-ride'!$A:$A,0)),"")</f>
        <v>G - Paragon Ensemble</v>
      </c>
      <c r="U231" s="38" t="str">
        <f t="shared" si="42"/>
        <v>GIA</v>
      </c>
      <c r="V231" s="5" t="str">
        <f t="shared" si="43"/>
        <v>AWARD</v>
      </c>
      <c r="W231" s="5" t="b">
        <f t="shared" si="39"/>
        <v>0</v>
      </c>
      <c r="X231" s="40">
        <f t="shared" ca="1" si="40"/>
        <v>104960</v>
      </c>
      <c r="Y231" s="30" t="b">
        <f t="shared" ca="1" si="41"/>
        <v>1</v>
      </c>
    </row>
    <row r="232" spans="1:25">
      <c r="A232" s="28" t="s">
        <v>2837</v>
      </c>
      <c r="B232" s="28" t="s">
        <v>2838</v>
      </c>
      <c r="C232" s="28" t="s">
        <v>2839</v>
      </c>
      <c r="D232" s="28" t="s">
        <v>2842</v>
      </c>
      <c r="E232" s="29">
        <v>42104</v>
      </c>
      <c r="F232" s="28" t="s">
        <v>5261</v>
      </c>
      <c r="G232" s="30">
        <v>4056</v>
      </c>
      <c r="H232" s="28" t="s">
        <v>7460</v>
      </c>
      <c r="I232" s="31">
        <v>0</v>
      </c>
      <c r="J232" s="31">
        <v>41583</v>
      </c>
      <c r="K232" s="28" t="s">
        <v>5171</v>
      </c>
      <c r="L232" s="32">
        <f t="shared" si="33"/>
        <v>-41583</v>
      </c>
      <c r="M232" s="33">
        <f t="shared" si="34"/>
        <v>41583</v>
      </c>
      <c r="N232" s="34" t="b">
        <v>1</v>
      </c>
      <c r="O232" s="35">
        <f t="shared" si="35"/>
        <v>41583</v>
      </c>
      <c r="P232" s="36" t="str">
        <f t="shared" si="36"/>
        <v>G</v>
      </c>
      <c r="Q232" s="37" t="str">
        <f t="shared" si="37"/>
        <v>Glasgow Sculpture Studios Limited</v>
      </c>
      <c r="R232" s="6" t="str">
        <f t="shared" si="38"/>
        <v>G - Glasgow Sculpture Studios Limited</v>
      </c>
      <c r="S232" s="6" t="str">
        <f>IFERROR(INDEX('Vendor Over-ride'!$C:$C, MATCH($R:$R,'Vendor Over-ride'!$A:$A,0)),"")</f>
        <v>G - Glasgow Sculpture Studios Limited</v>
      </c>
      <c r="U232" s="38" t="str">
        <f t="shared" si="42"/>
        <v>GIA</v>
      </c>
      <c r="V232" s="5" t="str">
        <f t="shared" si="43"/>
        <v>AWARD</v>
      </c>
      <c r="W232" s="5" t="b">
        <f t="shared" si="39"/>
        <v>1</v>
      </c>
      <c r="X232" s="40">
        <f t="shared" ca="1" si="40"/>
        <v>216332</v>
      </c>
      <c r="Y232" s="30" t="b">
        <f t="shared" ca="1" si="41"/>
        <v>1</v>
      </c>
    </row>
    <row r="233" spans="1:25">
      <c r="A233" s="28" t="s">
        <v>2837</v>
      </c>
      <c r="B233" s="28" t="s">
        <v>2838</v>
      </c>
      <c r="C233" s="28" t="s">
        <v>2839</v>
      </c>
      <c r="D233" s="28" t="s">
        <v>2842</v>
      </c>
      <c r="E233" s="29">
        <v>42104</v>
      </c>
      <c r="F233" s="28" t="s">
        <v>5262</v>
      </c>
      <c r="G233" s="30">
        <v>4056</v>
      </c>
      <c r="H233" s="28" t="s">
        <v>7461</v>
      </c>
      <c r="I233" s="31">
        <v>0</v>
      </c>
      <c r="J233" s="31">
        <v>271288</v>
      </c>
      <c r="K233" s="28" t="s">
        <v>5083</v>
      </c>
      <c r="L233" s="32">
        <f t="shared" si="33"/>
        <v>-271288</v>
      </c>
      <c r="M233" s="33">
        <f t="shared" si="34"/>
        <v>271288</v>
      </c>
      <c r="N233" s="34" t="b">
        <v>1</v>
      </c>
      <c r="O233" s="35">
        <f t="shared" si="35"/>
        <v>271288</v>
      </c>
      <c r="P233" s="36" t="str">
        <f t="shared" si="36"/>
        <v>G</v>
      </c>
      <c r="Q233" s="37" t="str">
        <f t="shared" si="37"/>
        <v>Dundee Repertory Theatre Limited</v>
      </c>
      <c r="R233" s="6" t="str">
        <f t="shared" si="38"/>
        <v>G - Dundee Repertory Theatre Limited</v>
      </c>
      <c r="S233" s="6" t="str">
        <f>IFERROR(INDEX('Vendor Over-ride'!$C:$C, MATCH($R:$R,'Vendor Over-ride'!$A:$A,0)),"")</f>
        <v>G - Dundee Repertory Theatre Limited</v>
      </c>
      <c r="U233" s="38" t="str">
        <f t="shared" si="42"/>
        <v>GIA</v>
      </c>
      <c r="V233" s="5" t="str">
        <f t="shared" si="43"/>
        <v>AWARD</v>
      </c>
      <c r="W233" s="5" t="b">
        <f t="shared" si="39"/>
        <v>1</v>
      </c>
      <c r="X233" s="40">
        <f t="shared" ca="1" si="40"/>
        <v>1147151</v>
      </c>
      <c r="Y233" s="30" t="b">
        <f t="shared" ca="1" si="41"/>
        <v>1</v>
      </c>
    </row>
    <row r="234" spans="1:25">
      <c r="A234" s="28" t="s">
        <v>2837</v>
      </c>
      <c r="B234" s="28" t="s">
        <v>2838</v>
      </c>
      <c r="C234" s="28" t="s">
        <v>2839</v>
      </c>
      <c r="D234" s="28" t="s">
        <v>2842</v>
      </c>
      <c r="E234" s="29">
        <v>42104</v>
      </c>
      <c r="F234" s="28" t="s">
        <v>5263</v>
      </c>
      <c r="G234" s="30">
        <v>4056</v>
      </c>
      <c r="H234" s="28" t="s">
        <v>7462</v>
      </c>
      <c r="I234" s="31">
        <v>0</v>
      </c>
      <c r="J234" s="31">
        <v>83250</v>
      </c>
      <c r="K234" s="28" t="s">
        <v>5172</v>
      </c>
      <c r="L234" s="32">
        <f t="shared" si="33"/>
        <v>-83250</v>
      </c>
      <c r="M234" s="33">
        <f t="shared" si="34"/>
        <v>83250</v>
      </c>
      <c r="N234" s="34" t="b">
        <v>1</v>
      </c>
      <c r="O234" s="35">
        <f t="shared" si="35"/>
        <v>83250</v>
      </c>
      <c r="P234" s="36" t="str">
        <f t="shared" si="36"/>
        <v>G</v>
      </c>
      <c r="Q234" s="37" t="str">
        <f t="shared" si="37"/>
        <v>Aberdeen Performing Arts</v>
      </c>
      <c r="R234" s="6" t="str">
        <f t="shared" si="38"/>
        <v>G - Aberdeen Performing Arts</v>
      </c>
      <c r="S234" s="6" t="str">
        <f>IFERROR(INDEX('Vendor Over-ride'!$C:$C, MATCH($R:$R,'Vendor Over-ride'!$A:$A,0)),"")</f>
        <v>G - Aberdeen Performing Arts</v>
      </c>
      <c r="U234" s="38" t="str">
        <f t="shared" si="42"/>
        <v>GIA</v>
      </c>
      <c r="V234" s="5" t="str">
        <f t="shared" si="43"/>
        <v>AWARD</v>
      </c>
      <c r="W234" s="5" t="b">
        <f t="shared" si="39"/>
        <v>1</v>
      </c>
      <c r="X234" s="40">
        <f t="shared" ca="1" si="40"/>
        <v>517170</v>
      </c>
      <c r="Y234" s="30" t="b">
        <f t="shared" ca="1" si="41"/>
        <v>1</v>
      </c>
    </row>
    <row r="235" spans="1:25">
      <c r="A235" s="28" t="s">
        <v>2837</v>
      </c>
      <c r="B235" s="28" t="s">
        <v>2838</v>
      </c>
      <c r="C235" s="28" t="s">
        <v>2839</v>
      </c>
      <c r="D235" s="28" t="s">
        <v>2842</v>
      </c>
      <c r="E235" s="29">
        <v>42104</v>
      </c>
      <c r="F235" s="28" t="s">
        <v>5264</v>
      </c>
      <c r="G235" s="30">
        <v>4056</v>
      </c>
      <c r="H235" s="28" t="s">
        <v>7463</v>
      </c>
      <c r="I235" s="31">
        <v>0</v>
      </c>
      <c r="J235" s="31">
        <v>115833</v>
      </c>
      <c r="K235" s="28" t="s">
        <v>5173</v>
      </c>
      <c r="L235" s="32">
        <f t="shared" si="33"/>
        <v>-115833</v>
      </c>
      <c r="M235" s="33">
        <f t="shared" si="34"/>
        <v>115833</v>
      </c>
      <c r="N235" s="34" t="b">
        <v>1</v>
      </c>
      <c r="O235" s="35">
        <f t="shared" si="35"/>
        <v>115833</v>
      </c>
      <c r="P235" s="36" t="str">
        <f t="shared" si="36"/>
        <v>G</v>
      </c>
      <c r="Q235" s="37" t="str">
        <f t="shared" si="37"/>
        <v>An Lanntair Limited</v>
      </c>
      <c r="R235" s="6" t="str">
        <f t="shared" si="38"/>
        <v>G - An Lanntair Limited</v>
      </c>
      <c r="S235" s="6" t="str">
        <f>IFERROR(INDEX('Vendor Over-ride'!$C:$C, MATCH($R:$R,'Vendor Over-ride'!$A:$A,0)),"")</f>
        <v>G - An Lanntair Limited</v>
      </c>
      <c r="U235" s="38" t="str">
        <f t="shared" si="42"/>
        <v>GIA</v>
      </c>
      <c r="V235" s="5" t="str">
        <f t="shared" si="43"/>
        <v>AWARD</v>
      </c>
      <c r="W235" s="5" t="b">
        <f t="shared" si="39"/>
        <v>1</v>
      </c>
      <c r="X235" s="40">
        <f t="shared" ca="1" si="40"/>
        <v>437685</v>
      </c>
      <c r="Y235" s="30" t="b">
        <f t="shared" ca="1" si="41"/>
        <v>1</v>
      </c>
    </row>
    <row r="236" spans="1:25">
      <c r="A236" s="28" t="s">
        <v>2837</v>
      </c>
      <c r="B236" s="28" t="s">
        <v>2838</v>
      </c>
      <c r="C236" s="28" t="s">
        <v>2839</v>
      </c>
      <c r="D236" s="28" t="s">
        <v>2842</v>
      </c>
      <c r="E236" s="29">
        <v>42104</v>
      </c>
      <c r="F236" s="28" t="s">
        <v>5265</v>
      </c>
      <c r="G236" s="30">
        <v>4056</v>
      </c>
      <c r="H236" s="28" t="s">
        <v>7464</v>
      </c>
      <c r="I236" s="31">
        <v>0</v>
      </c>
      <c r="J236" s="31">
        <v>150000</v>
      </c>
      <c r="K236" s="28" t="s">
        <v>5174</v>
      </c>
      <c r="L236" s="32">
        <f t="shared" si="33"/>
        <v>-150000</v>
      </c>
      <c r="M236" s="33">
        <f t="shared" si="34"/>
        <v>150000</v>
      </c>
      <c r="N236" s="34" t="b">
        <v>1</v>
      </c>
      <c r="O236" s="35">
        <f t="shared" si="35"/>
        <v>150000</v>
      </c>
      <c r="P236" s="36" t="str">
        <f t="shared" si="36"/>
        <v>G</v>
      </c>
      <c r="Q236" s="37" t="str">
        <f t="shared" si="37"/>
        <v>Arika Heavy Industries</v>
      </c>
      <c r="R236" s="6" t="str">
        <f t="shared" si="38"/>
        <v>G - Arika Heavy Industries</v>
      </c>
      <c r="S236" s="6" t="str">
        <f>IFERROR(INDEX('Vendor Over-ride'!$C:$C, MATCH($R:$R,'Vendor Over-ride'!$A:$A,0)),"")</f>
        <v>G - Arika Heavy Industries</v>
      </c>
      <c r="U236" s="38" t="str">
        <f t="shared" si="42"/>
        <v>GIA</v>
      </c>
      <c r="V236" s="5" t="str">
        <f t="shared" si="43"/>
        <v>AWARD</v>
      </c>
      <c r="W236" s="5" t="b">
        <f t="shared" si="39"/>
        <v>1</v>
      </c>
      <c r="X236" s="40">
        <f t="shared" ca="1" si="40"/>
        <v>200000</v>
      </c>
      <c r="Y236" s="30" t="b">
        <f t="shared" ca="1" si="41"/>
        <v>1</v>
      </c>
    </row>
    <row r="237" spans="1:25">
      <c r="A237" s="28" t="s">
        <v>2837</v>
      </c>
      <c r="B237" s="28" t="s">
        <v>2838</v>
      </c>
      <c r="C237" s="28" t="s">
        <v>2839</v>
      </c>
      <c r="D237" s="28" t="s">
        <v>2842</v>
      </c>
      <c r="E237" s="29">
        <v>42104</v>
      </c>
      <c r="F237" s="28" t="s">
        <v>5266</v>
      </c>
      <c r="G237" s="30">
        <v>4056</v>
      </c>
      <c r="H237" s="28" t="s">
        <v>7465</v>
      </c>
      <c r="I237" s="31">
        <v>0</v>
      </c>
      <c r="J237" s="31">
        <v>67000</v>
      </c>
      <c r="K237" s="28" t="s">
        <v>5175</v>
      </c>
      <c r="L237" s="32">
        <f t="shared" si="33"/>
        <v>-67000</v>
      </c>
      <c r="M237" s="33">
        <f t="shared" si="34"/>
        <v>67000</v>
      </c>
      <c r="N237" s="34" t="b">
        <v>1</v>
      </c>
      <c r="O237" s="35">
        <f t="shared" si="35"/>
        <v>67000</v>
      </c>
      <c r="P237" s="36" t="str">
        <f t="shared" si="36"/>
        <v>G</v>
      </c>
      <c r="Q237" s="37" t="str">
        <f t="shared" si="37"/>
        <v>Artists Collective Gallery</v>
      </c>
      <c r="R237" s="6" t="str">
        <f t="shared" si="38"/>
        <v>G - Artists Collective Gallery</v>
      </c>
      <c r="S237" s="6" t="str">
        <f>IFERROR(INDEX('Vendor Over-ride'!$C:$C, MATCH($R:$R,'Vendor Over-ride'!$A:$A,0)),"")</f>
        <v>G - Artists Collective Gallery</v>
      </c>
      <c r="U237" s="38" t="str">
        <f t="shared" si="42"/>
        <v>GIA</v>
      </c>
      <c r="V237" s="5" t="str">
        <f t="shared" si="43"/>
        <v>AWARD</v>
      </c>
      <c r="W237" s="5" t="b">
        <f t="shared" si="39"/>
        <v>1</v>
      </c>
      <c r="X237" s="40">
        <f t="shared" ca="1" si="40"/>
        <v>280194.49</v>
      </c>
      <c r="Y237" s="30" t="b">
        <f t="shared" ca="1" si="41"/>
        <v>1</v>
      </c>
    </row>
    <row r="238" spans="1:25">
      <c r="A238" s="28" t="s">
        <v>2837</v>
      </c>
      <c r="B238" s="28" t="s">
        <v>2838</v>
      </c>
      <c r="C238" s="28" t="s">
        <v>2839</v>
      </c>
      <c r="D238" s="28" t="s">
        <v>2842</v>
      </c>
      <c r="E238" s="29">
        <v>42104</v>
      </c>
      <c r="F238" s="28" t="s">
        <v>5267</v>
      </c>
      <c r="G238" s="30">
        <v>4056</v>
      </c>
      <c r="H238" s="28" t="s">
        <v>7466</v>
      </c>
      <c r="I238" s="31">
        <v>0</v>
      </c>
      <c r="J238" s="31">
        <v>37500</v>
      </c>
      <c r="K238" s="28" t="s">
        <v>5176</v>
      </c>
      <c r="L238" s="32">
        <f t="shared" si="33"/>
        <v>-37500</v>
      </c>
      <c r="M238" s="33">
        <f t="shared" si="34"/>
        <v>37500</v>
      </c>
      <c r="N238" s="34" t="b">
        <v>1</v>
      </c>
      <c r="O238" s="35">
        <f t="shared" si="35"/>
        <v>37500</v>
      </c>
      <c r="P238" s="36" t="str">
        <f t="shared" si="36"/>
        <v>G</v>
      </c>
      <c r="Q238" s="37" t="str">
        <f t="shared" si="37"/>
        <v>Atlas Arts</v>
      </c>
      <c r="R238" s="6" t="str">
        <f t="shared" si="38"/>
        <v>G - Atlas Arts</v>
      </c>
      <c r="S238" s="6" t="str">
        <f>IFERROR(INDEX('Vendor Over-ride'!$C:$C, MATCH($R:$R,'Vendor Over-ride'!$A:$A,0)),"")</f>
        <v>G - Atlas Arts</v>
      </c>
      <c r="U238" s="38" t="str">
        <f t="shared" si="42"/>
        <v>GIA</v>
      </c>
      <c r="V238" s="5" t="str">
        <f t="shared" si="43"/>
        <v>AWARD</v>
      </c>
      <c r="W238" s="5" t="b">
        <f t="shared" si="39"/>
        <v>1</v>
      </c>
      <c r="X238" s="40">
        <f t="shared" ca="1" si="40"/>
        <v>150000</v>
      </c>
      <c r="Y238" s="30" t="b">
        <f t="shared" ca="1" si="41"/>
        <v>1</v>
      </c>
    </row>
    <row r="239" spans="1:25">
      <c r="A239" s="28" t="s">
        <v>2837</v>
      </c>
      <c r="B239" s="28" t="s">
        <v>2838</v>
      </c>
      <c r="C239" s="28" t="s">
        <v>2839</v>
      </c>
      <c r="D239" s="28" t="s">
        <v>2842</v>
      </c>
      <c r="E239" s="29">
        <v>42104</v>
      </c>
      <c r="F239" s="28" t="s">
        <v>5268</v>
      </c>
      <c r="G239" s="30">
        <v>4056</v>
      </c>
      <c r="H239" s="28" t="s">
        <v>7467</v>
      </c>
      <c r="I239" s="31">
        <v>0</v>
      </c>
      <c r="J239" s="31">
        <v>34100</v>
      </c>
      <c r="K239" s="28" t="s">
        <v>5177</v>
      </c>
      <c r="L239" s="32">
        <f t="shared" si="33"/>
        <v>-34100</v>
      </c>
      <c r="M239" s="33">
        <f t="shared" si="34"/>
        <v>34100</v>
      </c>
      <c r="N239" s="34" t="b">
        <v>1</v>
      </c>
      <c r="O239" s="35">
        <f t="shared" si="35"/>
        <v>34100</v>
      </c>
      <c r="P239" s="36" t="str">
        <f t="shared" si="36"/>
        <v>G</v>
      </c>
      <c r="Q239" s="37" t="str">
        <f t="shared" si="37"/>
        <v>Barrowland Ballet</v>
      </c>
      <c r="R239" s="6" t="str">
        <f t="shared" si="38"/>
        <v>G - Barrowland Ballet</v>
      </c>
      <c r="S239" s="6" t="str">
        <f>IFERROR(INDEX('Vendor Over-ride'!$C:$C, MATCH($R:$R,'Vendor Over-ride'!$A:$A,0)),"")</f>
        <v>G - Barrowland Ballet</v>
      </c>
      <c r="U239" s="38" t="str">
        <f t="shared" si="42"/>
        <v>GIA</v>
      </c>
      <c r="V239" s="5" t="str">
        <f t="shared" si="43"/>
        <v>AWARD</v>
      </c>
      <c r="W239" s="5" t="b">
        <f t="shared" si="39"/>
        <v>1</v>
      </c>
      <c r="X239" s="40">
        <f t="shared" ca="1" si="40"/>
        <v>144935</v>
      </c>
      <c r="Y239" s="30" t="b">
        <f t="shared" ca="1" si="41"/>
        <v>1</v>
      </c>
    </row>
    <row r="240" spans="1:25">
      <c r="A240" s="28" t="s">
        <v>2837</v>
      </c>
      <c r="B240" s="28" t="s">
        <v>2838</v>
      </c>
      <c r="C240" s="28" t="s">
        <v>2839</v>
      </c>
      <c r="D240" s="28" t="s">
        <v>2842</v>
      </c>
      <c r="E240" s="29">
        <v>42104</v>
      </c>
      <c r="F240" s="28" t="s">
        <v>5269</v>
      </c>
      <c r="G240" s="30">
        <v>4056</v>
      </c>
      <c r="H240" s="28" t="s">
        <v>7468</v>
      </c>
      <c r="I240" s="31">
        <v>0</v>
      </c>
      <c r="J240" s="31">
        <v>50000</v>
      </c>
      <c r="K240" s="28" t="s">
        <v>5178</v>
      </c>
      <c r="L240" s="32">
        <f t="shared" si="33"/>
        <v>-50000</v>
      </c>
      <c r="M240" s="33">
        <f t="shared" si="34"/>
        <v>50000</v>
      </c>
      <c r="N240" s="34" t="b">
        <v>1</v>
      </c>
      <c r="O240" s="35">
        <f t="shared" si="35"/>
        <v>50000</v>
      </c>
      <c r="P240" s="36" t="str">
        <f t="shared" si="36"/>
        <v>G</v>
      </c>
      <c r="Q240" s="37" t="str">
        <f t="shared" si="37"/>
        <v>Celtic Connections</v>
      </c>
      <c r="R240" s="6" t="str">
        <f t="shared" si="38"/>
        <v>G - Celtic Connections</v>
      </c>
      <c r="S240" s="6" t="str">
        <f>IFERROR(INDEX('Vendor Over-ride'!$C:$C, MATCH($R:$R,'Vendor Over-ride'!$A:$A,0)),"")</f>
        <v>G - Celtic Connections</v>
      </c>
      <c r="U240" s="38" t="str">
        <f t="shared" si="42"/>
        <v>GIA</v>
      </c>
      <c r="V240" s="5" t="str">
        <f t="shared" si="43"/>
        <v>AWARD</v>
      </c>
      <c r="W240" s="5" t="b">
        <f t="shared" si="39"/>
        <v>1</v>
      </c>
      <c r="X240" s="40">
        <f t="shared" ca="1" si="40"/>
        <v>183334</v>
      </c>
      <c r="Y240" s="30" t="b">
        <f t="shared" ca="1" si="41"/>
        <v>1</v>
      </c>
    </row>
    <row r="241" spans="1:25">
      <c r="A241" s="28" t="s">
        <v>2837</v>
      </c>
      <c r="B241" s="28" t="s">
        <v>2838</v>
      </c>
      <c r="C241" s="28" t="s">
        <v>2839</v>
      </c>
      <c r="D241" s="28" t="s">
        <v>2842</v>
      </c>
      <c r="E241" s="29">
        <v>42104</v>
      </c>
      <c r="F241" s="28" t="s">
        <v>5270</v>
      </c>
      <c r="G241" s="30">
        <v>4056</v>
      </c>
      <c r="H241" s="28" t="s">
        <v>7469</v>
      </c>
      <c r="I241" s="31">
        <v>0</v>
      </c>
      <c r="J241" s="31">
        <v>210000</v>
      </c>
      <c r="K241" s="28" t="s">
        <v>5179</v>
      </c>
      <c r="L241" s="32">
        <f t="shared" si="33"/>
        <v>-210000</v>
      </c>
      <c r="M241" s="33">
        <f t="shared" si="34"/>
        <v>210000</v>
      </c>
      <c r="N241" s="34" t="b">
        <v>1</v>
      </c>
      <c r="O241" s="35">
        <f t="shared" si="35"/>
        <v>210000</v>
      </c>
      <c r="P241" s="36" t="str">
        <f t="shared" si="36"/>
        <v>G</v>
      </c>
      <c r="Q241" s="37" t="str">
        <f t="shared" si="37"/>
        <v>Centre for Contemporary Arts</v>
      </c>
      <c r="R241" s="6" t="str">
        <f t="shared" si="38"/>
        <v>G - Centre for Contemporary Arts</v>
      </c>
      <c r="S241" s="6" t="str">
        <f>IFERROR(INDEX('Vendor Over-ride'!$C:$C, MATCH($R:$R,'Vendor Over-ride'!$A:$A,0)),"")</f>
        <v>G - Centre for Contemporary Arts</v>
      </c>
      <c r="U241" s="38" t="str">
        <f t="shared" si="42"/>
        <v>GIA</v>
      </c>
      <c r="V241" s="5" t="str">
        <f t="shared" si="43"/>
        <v>AWARD</v>
      </c>
      <c r="W241" s="5" t="b">
        <f t="shared" si="39"/>
        <v>1</v>
      </c>
      <c r="X241" s="40">
        <f t="shared" ca="1" si="40"/>
        <v>667017.23</v>
      </c>
      <c r="Y241" s="30" t="b">
        <f t="shared" ca="1" si="41"/>
        <v>1</v>
      </c>
    </row>
    <row r="242" spans="1:25">
      <c r="A242" s="28" t="s">
        <v>2837</v>
      </c>
      <c r="B242" s="28" t="s">
        <v>2838</v>
      </c>
      <c r="C242" s="28" t="s">
        <v>2839</v>
      </c>
      <c r="D242" s="28" t="s">
        <v>2842</v>
      </c>
      <c r="E242" s="29">
        <v>42104</v>
      </c>
      <c r="F242" s="28" t="s">
        <v>5271</v>
      </c>
      <c r="G242" s="30">
        <v>4056</v>
      </c>
      <c r="H242" s="28" t="s">
        <v>7470</v>
      </c>
      <c r="I242" s="31">
        <v>0</v>
      </c>
      <c r="J242" s="31">
        <v>630000</v>
      </c>
      <c r="K242" s="28" t="s">
        <v>5180</v>
      </c>
      <c r="L242" s="32">
        <f t="shared" si="33"/>
        <v>-630000</v>
      </c>
      <c r="M242" s="33">
        <f t="shared" si="34"/>
        <v>630000</v>
      </c>
      <c r="N242" s="34" t="b">
        <v>1</v>
      </c>
      <c r="O242" s="35">
        <f t="shared" si="35"/>
        <v>630000</v>
      </c>
      <c r="P242" s="36" t="str">
        <f t="shared" si="36"/>
        <v>G</v>
      </c>
      <c r="Q242" s="37" t="str">
        <f t="shared" si="37"/>
        <v>Centre for the Moving Image</v>
      </c>
      <c r="R242" s="6" t="str">
        <f t="shared" si="38"/>
        <v>G - Centre for the Moving Image</v>
      </c>
      <c r="S242" s="6" t="str">
        <f>IFERROR(INDEX('Vendor Over-ride'!$C:$C, MATCH($R:$R,'Vendor Over-ride'!$A:$A,0)),"")</f>
        <v>G - Centre for the Moving Image</v>
      </c>
      <c r="U242" s="38" t="str">
        <f t="shared" si="42"/>
        <v>GIA</v>
      </c>
      <c r="V242" s="5" t="str">
        <f t="shared" si="43"/>
        <v>AWARD</v>
      </c>
      <c r="W242" s="5" t="b">
        <f t="shared" si="39"/>
        <v>1</v>
      </c>
      <c r="X242" s="40">
        <f t="shared" ca="1" si="40"/>
        <v>1115750</v>
      </c>
      <c r="Y242" s="30" t="b">
        <f t="shared" ca="1" si="41"/>
        <v>1</v>
      </c>
    </row>
    <row r="243" spans="1:25">
      <c r="A243" s="28" t="s">
        <v>2837</v>
      </c>
      <c r="B243" s="28" t="s">
        <v>2838</v>
      </c>
      <c r="C243" s="28" t="s">
        <v>2839</v>
      </c>
      <c r="D243" s="28" t="s">
        <v>2842</v>
      </c>
      <c r="E243" s="29">
        <v>42104</v>
      </c>
      <c r="F243" s="28" t="s">
        <v>5272</v>
      </c>
      <c r="G243" s="30">
        <v>4056</v>
      </c>
      <c r="H243" s="28" t="s">
        <v>7471</v>
      </c>
      <c r="I243" s="31">
        <v>0</v>
      </c>
      <c r="J243" s="31">
        <v>277750</v>
      </c>
      <c r="K243" s="28" t="s">
        <v>5181</v>
      </c>
      <c r="L243" s="32">
        <f t="shared" si="33"/>
        <v>-277750</v>
      </c>
      <c r="M243" s="33">
        <f t="shared" si="34"/>
        <v>277750</v>
      </c>
      <c r="N243" s="34" t="b">
        <v>1</v>
      </c>
      <c r="O243" s="35">
        <f t="shared" si="35"/>
        <v>277750</v>
      </c>
      <c r="P243" s="36" t="str">
        <f t="shared" si="36"/>
        <v>G</v>
      </c>
      <c r="Q243" s="37" t="str">
        <f t="shared" si="37"/>
        <v>Citizens Theatre</v>
      </c>
      <c r="R243" s="6" t="str">
        <f t="shared" si="38"/>
        <v>G - Citizens Theatre</v>
      </c>
      <c r="S243" s="6" t="str">
        <f>IFERROR(INDEX('Vendor Over-ride'!$C:$C, MATCH($R:$R,'Vendor Over-ride'!$A:$A,0)),"")</f>
        <v>G - Citizens Theatre</v>
      </c>
      <c r="U243" s="38" t="str">
        <f t="shared" si="42"/>
        <v>GIA</v>
      </c>
      <c r="V243" s="5" t="str">
        <f t="shared" si="43"/>
        <v>AWARD</v>
      </c>
      <c r="W243" s="5" t="b">
        <f t="shared" si="39"/>
        <v>1</v>
      </c>
      <c r="X243" s="40">
        <f t="shared" ca="1" si="40"/>
        <v>1111000</v>
      </c>
      <c r="Y243" s="30" t="b">
        <f t="shared" ca="1" si="41"/>
        <v>1</v>
      </c>
    </row>
    <row r="244" spans="1:25">
      <c r="A244" s="28" t="s">
        <v>2837</v>
      </c>
      <c r="B244" s="28" t="s">
        <v>2838</v>
      </c>
      <c r="C244" s="28" t="s">
        <v>2839</v>
      </c>
      <c r="D244" s="28" t="s">
        <v>2842</v>
      </c>
      <c r="E244" s="29">
        <v>42104</v>
      </c>
      <c r="F244" s="28" t="s">
        <v>5273</v>
      </c>
      <c r="G244" s="30">
        <v>4056</v>
      </c>
      <c r="H244" s="28" t="s">
        <v>7472</v>
      </c>
      <c r="I244" s="31">
        <v>0</v>
      </c>
      <c r="J244" s="31">
        <v>40000</v>
      </c>
      <c r="K244" s="28" t="s">
        <v>5182</v>
      </c>
      <c r="L244" s="32">
        <f t="shared" si="33"/>
        <v>-40000</v>
      </c>
      <c r="M244" s="33">
        <f t="shared" si="34"/>
        <v>40000</v>
      </c>
      <c r="N244" s="34" t="b">
        <v>1</v>
      </c>
      <c r="O244" s="35">
        <f t="shared" si="35"/>
        <v>40000</v>
      </c>
      <c r="P244" s="36" t="str">
        <f t="shared" si="36"/>
        <v>G</v>
      </c>
      <c r="Q244" s="37" t="str">
        <f t="shared" si="37"/>
        <v>City Moves [Aberdeen City Coun</v>
      </c>
      <c r="R244" s="6" t="str">
        <f t="shared" si="38"/>
        <v>G - City Moves [Aberdeen City Coun</v>
      </c>
      <c r="S244" s="6" t="str">
        <f>IFERROR(INDEX('Vendor Over-ride'!$C:$C, MATCH($R:$R,'Vendor Over-ride'!$A:$A,0)),"")</f>
        <v>G - Citymoves [Aberdeen City Council)</v>
      </c>
      <c r="U244" s="38" t="str">
        <f t="shared" si="42"/>
        <v>GIA</v>
      </c>
      <c r="V244" s="5" t="str">
        <f t="shared" si="43"/>
        <v>AWARD</v>
      </c>
      <c r="W244" s="5" t="b">
        <f t="shared" si="39"/>
        <v>1</v>
      </c>
      <c r="X244" s="40">
        <f t="shared" ca="1" si="40"/>
        <v>118500</v>
      </c>
      <c r="Y244" s="30" t="b">
        <f t="shared" ca="1" si="41"/>
        <v>1</v>
      </c>
    </row>
    <row r="245" spans="1:25">
      <c r="A245" s="28" t="s">
        <v>2837</v>
      </c>
      <c r="B245" s="28" t="s">
        <v>2838</v>
      </c>
      <c r="C245" s="28" t="s">
        <v>2839</v>
      </c>
      <c r="D245" s="28" t="s">
        <v>2842</v>
      </c>
      <c r="E245" s="29">
        <v>42104</v>
      </c>
      <c r="F245" s="28" t="s">
        <v>5275</v>
      </c>
      <c r="G245" s="30">
        <v>4056</v>
      </c>
      <c r="H245" s="28" t="s">
        <v>7473</v>
      </c>
      <c r="I245" s="31">
        <v>0</v>
      </c>
      <c r="J245" s="31">
        <v>90000</v>
      </c>
      <c r="K245" s="28" t="s">
        <v>5184</v>
      </c>
      <c r="L245" s="32">
        <f t="shared" si="33"/>
        <v>-90000</v>
      </c>
      <c r="M245" s="33">
        <f t="shared" si="34"/>
        <v>90000</v>
      </c>
      <c r="N245" s="34" t="b">
        <v>1</v>
      </c>
      <c r="O245" s="35">
        <f t="shared" si="35"/>
        <v>90000</v>
      </c>
      <c r="P245" s="36" t="str">
        <f t="shared" si="36"/>
        <v>G</v>
      </c>
      <c r="Q245" s="37" t="str">
        <f t="shared" si="37"/>
        <v>Conflux Scotland Ltd</v>
      </c>
      <c r="R245" s="6" t="str">
        <f t="shared" si="38"/>
        <v>G - Conflux Scotland Ltd</v>
      </c>
      <c r="S245" s="6" t="str">
        <f>IFERROR(INDEX('Vendor Over-ride'!$C:$C, MATCH($R:$R,'Vendor Over-ride'!$A:$A,0)),"")</f>
        <v>G - Conflux Scotland Ltd</v>
      </c>
      <c r="U245" s="38" t="str">
        <f t="shared" si="42"/>
        <v>GIA</v>
      </c>
      <c r="V245" s="5" t="str">
        <f t="shared" si="43"/>
        <v>AWARD</v>
      </c>
      <c r="W245" s="5" t="b">
        <f t="shared" si="39"/>
        <v>1</v>
      </c>
      <c r="X245" s="40">
        <f t="shared" ca="1" si="40"/>
        <v>168500</v>
      </c>
      <c r="Y245" s="30" t="b">
        <f t="shared" ca="1" si="41"/>
        <v>1</v>
      </c>
    </row>
    <row r="246" spans="1:25">
      <c r="A246" s="28" t="s">
        <v>2837</v>
      </c>
      <c r="B246" s="28" t="s">
        <v>2838</v>
      </c>
      <c r="C246" s="28" t="s">
        <v>2839</v>
      </c>
      <c r="D246" s="28" t="s">
        <v>2842</v>
      </c>
      <c r="E246" s="29">
        <v>42104</v>
      </c>
      <c r="F246" s="28" t="s">
        <v>5276</v>
      </c>
      <c r="G246" s="30">
        <v>4056</v>
      </c>
      <c r="H246" s="28" t="s">
        <v>7474</v>
      </c>
      <c r="I246" s="31">
        <v>0</v>
      </c>
      <c r="J246" s="31">
        <v>44444</v>
      </c>
      <c r="K246" s="28" t="s">
        <v>5185</v>
      </c>
      <c r="L246" s="32">
        <f t="shared" si="33"/>
        <v>-44444</v>
      </c>
      <c r="M246" s="33">
        <f t="shared" si="34"/>
        <v>44444</v>
      </c>
      <c r="N246" s="34" t="b">
        <v>1</v>
      </c>
      <c r="O246" s="35">
        <f t="shared" si="35"/>
        <v>44444</v>
      </c>
      <c r="P246" s="36" t="str">
        <f t="shared" si="36"/>
        <v>G</v>
      </c>
      <c r="Q246" s="37" t="str">
        <f t="shared" si="37"/>
        <v>Cove Park Ltd</v>
      </c>
      <c r="R246" s="6" t="str">
        <f t="shared" si="38"/>
        <v>G - Cove Park Ltd</v>
      </c>
      <c r="S246" s="6" t="str">
        <f>IFERROR(INDEX('Vendor Over-ride'!$C:$C, MATCH($R:$R,'Vendor Over-ride'!$A:$A,0)),"")</f>
        <v>G - Cove Park Ltd</v>
      </c>
      <c r="U246" s="38" t="str">
        <f t="shared" si="42"/>
        <v>GIA</v>
      </c>
      <c r="V246" s="5" t="str">
        <f t="shared" si="43"/>
        <v>AWARD</v>
      </c>
      <c r="W246" s="5" t="b">
        <f t="shared" si="39"/>
        <v>1</v>
      </c>
      <c r="X246" s="40">
        <f t="shared" ca="1" si="40"/>
        <v>351009.41</v>
      </c>
      <c r="Y246" s="30" t="b">
        <f t="shared" ca="1" si="41"/>
        <v>1</v>
      </c>
    </row>
    <row r="247" spans="1:25">
      <c r="A247" s="28" t="s">
        <v>2837</v>
      </c>
      <c r="B247" s="28" t="s">
        <v>2838</v>
      </c>
      <c r="C247" s="28" t="s">
        <v>2839</v>
      </c>
      <c r="D247" s="28" t="s">
        <v>2842</v>
      </c>
      <c r="E247" s="29">
        <v>42104</v>
      </c>
      <c r="F247" s="28" t="s">
        <v>5277</v>
      </c>
      <c r="G247" s="30">
        <v>4056</v>
      </c>
      <c r="H247" s="28" t="s">
        <v>7475</v>
      </c>
      <c r="I247" s="31">
        <v>0</v>
      </c>
      <c r="J247" s="31">
        <v>130000</v>
      </c>
      <c r="K247" s="28" t="s">
        <v>5186</v>
      </c>
      <c r="L247" s="32">
        <f t="shared" si="33"/>
        <v>-130000</v>
      </c>
      <c r="M247" s="33">
        <f t="shared" si="34"/>
        <v>130000</v>
      </c>
      <c r="N247" s="34" t="b">
        <v>1</v>
      </c>
      <c r="O247" s="35">
        <f t="shared" si="35"/>
        <v>130000</v>
      </c>
      <c r="P247" s="36" t="str">
        <f t="shared" si="36"/>
        <v>G</v>
      </c>
      <c r="Q247" s="37" t="str">
        <f t="shared" si="37"/>
        <v>Craft Scotland</v>
      </c>
      <c r="R247" s="6" t="str">
        <f t="shared" si="38"/>
        <v>G - Craft Scotland</v>
      </c>
      <c r="S247" s="6" t="str">
        <f>IFERROR(INDEX('Vendor Over-ride'!$C:$C, MATCH($R:$R,'Vendor Over-ride'!$A:$A,0)),"")</f>
        <v>G - Craft Scotland</v>
      </c>
      <c r="U247" s="38" t="str">
        <f t="shared" si="42"/>
        <v>GIA</v>
      </c>
      <c r="V247" s="5" t="str">
        <f t="shared" si="43"/>
        <v>AWARD</v>
      </c>
      <c r="W247" s="5" t="b">
        <f t="shared" si="39"/>
        <v>1</v>
      </c>
      <c r="X247" s="40">
        <f t="shared" ca="1" si="40"/>
        <v>334050</v>
      </c>
      <c r="Y247" s="30" t="b">
        <f t="shared" ca="1" si="41"/>
        <v>1</v>
      </c>
    </row>
    <row r="248" spans="1:25">
      <c r="A248" s="28" t="s">
        <v>2837</v>
      </c>
      <c r="B248" s="28" t="s">
        <v>2838</v>
      </c>
      <c r="C248" s="28" t="s">
        <v>2839</v>
      </c>
      <c r="D248" s="28" t="s">
        <v>2842</v>
      </c>
      <c r="E248" s="29">
        <v>42104</v>
      </c>
      <c r="F248" s="28" t="s">
        <v>5278</v>
      </c>
      <c r="G248" s="30">
        <v>4056</v>
      </c>
      <c r="H248" s="28" t="s">
        <v>7476</v>
      </c>
      <c r="I248" s="31">
        <v>0</v>
      </c>
      <c r="J248" s="31">
        <v>100000</v>
      </c>
      <c r="K248" s="28" t="s">
        <v>5187</v>
      </c>
      <c r="L248" s="32">
        <f t="shared" si="33"/>
        <v>-100000</v>
      </c>
      <c r="M248" s="33">
        <f t="shared" si="34"/>
        <v>100000</v>
      </c>
      <c r="N248" s="34" t="b">
        <v>1</v>
      </c>
      <c r="O248" s="35">
        <f t="shared" si="35"/>
        <v>100000</v>
      </c>
      <c r="P248" s="36" t="str">
        <f t="shared" si="36"/>
        <v>G</v>
      </c>
      <c r="Q248" s="37" t="str">
        <f t="shared" si="37"/>
        <v>Theatre Cryptic</v>
      </c>
      <c r="R248" s="6" t="str">
        <f t="shared" si="38"/>
        <v>G - Theatre Cryptic</v>
      </c>
      <c r="S248" s="6" t="str">
        <f>IFERROR(INDEX('Vendor Over-ride'!$C:$C, MATCH($R:$R,'Vendor Over-ride'!$A:$A,0)),"")</f>
        <v>G - Theatre Cryptic</v>
      </c>
      <c r="U248" s="38" t="str">
        <f t="shared" si="42"/>
        <v>GIA</v>
      </c>
      <c r="V248" s="5" t="str">
        <f t="shared" si="43"/>
        <v>AWARD</v>
      </c>
      <c r="W248" s="5" t="b">
        <f t="shared" si="39"/>
        <v>1</v>
      </c>
      <c r="X248" s="40">
        <f t="shared" ca="1" si="40"/>
        <v>278000</v>
      </c>
      <c r="Y248" s="30" t="b">
        <f t="shared" ca="1" si="41"/>
        <v>1</v>
      </c>
    </row>
    <row r="249" spans="1:25">
      <c r="A249" s="28" t="s">
        <v>2837</v>
      </c>
      <c r="B249" s="28" t="s">
        <v>2838</v>
      </c>
      <c r="C249" s="28" t="s">
        <v>2839</v>
      </c>
      <c r="D249" s="28" t="s">
        <v>2842</v>
      </c>
      <c r="E249" s="29">
        <v>42104</v>
      </c>
      <c r="F249" s="28" t="s">
        <v>5279</v>
      </c>
      <c r="G249" s="30">
        <v>4056</v>
      </c>
      <c r="H249" s="28" t="s">
        <v>7477</v>
      </c>
      <c r="I249" s="31">
        <v>0</v>
      </c>
      <c r="J249" s="31">
        <v>81250</v>
      </c>
      <c r="K249" s="28" t="s">
        <v>5188</v>
      </c>
      <c r="L249" s="32">
        <f t="shared" si="33"/>
        <v>-81250</v>
      </c>
      <c r="M249" s="33">
        <f t="shared" si="34"/>
        <v>81250</v>
      </c>
      <c r="N249" s="34" t="b">
        <v>1</v>
      </c>
      <c r="O249" s="35">
        <f t="shared" si="35"/>
        <v>81250</v>
      </c>
      <c r="P249" s="36" t="str">
        <f t="shared" si="36"/>
        <v>G</v>
      </c>
      <c r="Q249" s="37" t="str">
        <f t="shared" si="37"/>
        <v>Tramway [Culture And Sport Glasgow]</v>
      </c>
      <c r="R249" s="6" t="str">
        <f t="shared" si="38"/>
        <v>G - Tramway [Culture And Sport Glasgow]</v>
      </c>
      <c r="S249" s="6" t="str">
        <f>IFERROR(INDEX('Vendor Over-ride'!$C:$C, MATCH($R:$R,'Vendor Over-ride'!$A:$A,0)),"")</f>
        <v>G - Tramway [Culture And Sport Glasgow]</v>
      </c>
      <c r="U249" s="38" t="str">
        <f t="shared" si="42"/>
        <v>GIA</v>
      </c>
      <c r="V249" s="5" t="str">
        <f t="shared" si="43"/>
        <v>AWARD</v>
      </c>
      <c r="W249" s="5" t="b">
        <f t="shared" si="39"/>
        <v>1</v>
      </c>
      <c r="X249" s="40">
        <f t="shared" ca="1" si="40"/>
        <v>325000</v>
      </c>
      <c r="Y249" s="30" t="b">
        <f t="shared" ca="1" si="41"/>
        <v>1</v>
      </c>
    </row>
    <row r="250" spans="1:25">
      <c r="A250" s="28" t="s">
        <v>2837</v>
      </c>
      <c r="B250" s="28" t="s">
        <v>2838</v>
      </c>
      <c r="C250" s="28" t="s">
        <v>2839</v>
      </c>
      <c r="D250" s="28" t="s">
        <v>2842</v>
      </c>
      <c r="E250" s="29">
        <v>42104</v>
      </c>
      <c r="F250" s="28" t="s">
        <v>5280</v>
      </c>
      <c r="G250" s="30">
        <v>4056</v>
      </c>
      <c r="H250" s="28" t="s">
        <v>7478</v>
      </c>
      <c r="I250" s="31">
        <v>0</v>
      </c>
      <c r="J250" s="31">
        <v>61667</v>
      </c>
      <c r="K250" s="28" t="s">
        <v>5189</v>
      </c>
      <c r="L250" s="32">
        <f t="shared" si="33"/>
        <v>-61667</v>
      </c>
      <c r="M250" s="33">
        <f t="shared" si="34"/>
        <v>61667</v>
      </c>
      <c r="N250" s="34" t="b">
        <v>1</v>
      </c>
      <c r="O250" s="35">
        <f t="shared" si="35"/>
        <v>61667</v>
      </c>
      <c r="P250" s="36" t="str">
        <f t="shared" si="36"/>
        <v>G</v>
      </c>
      <c r="Q250" s="37" t="str">
        <f t="shared" si="37"/>
        <v>Cumbernauld Theatre Trust</v>
      </c>
      <c r="R250" s="6" t="str">
        <f t="shared" si="38"/>
        <v>G - Cumbernauld Theatre Trust</v>
      </c>
      <c r="S250" s="6" t="str">
        <f>IFERROR(INDEX('Vendor Over-ride'!$C:$C, MATCH($R:$R,'Vendor Over-ride'!$A:$A,0)),"")</f>
        <v>G - Cumbernauld Theatre Trust</v>
      </c>
      <c r="U250" s="38" t="str">
        <f t="shared" si="42"/>
        <v>GIA</v>
      </c>
      <c r="V250" s="5" t="str">
        <f t="shared" si="43"/>
        <v>AWARD</v>
      </c>
      <c r="W250" s="5" t="b">
        <f t="shared" si="39"/>
        <v>1</v>
      </c>
      <c r="X250" s="40">
        <f t="shared" ca="1" si="40"/>
        <v>246668</v>
      </c>
      <c r="Y250" s="30" t="b">
        <f t="shared" ca="1" si="41"/>
        <v>1</v>
      </c>
    </row>
    <row r="251" spans="1:25">
      <c r="A251" s="28" t="s">
        <v>2837</v>
      </c>
      <c r="B251" s="28" t="s">
        <v>2838</v>
      </c>
      <c r="C251" s="28" t="s">
        <v>2839</v>
      </c>
      <c r="D251" s="28" t="s">
        <v>2842</v>
      </c>
      <c r="E251" s="29">
        <v>42104</v>
      </c>
      <c r="F251" s="28" t="s">
        <v>5281</v>
      </c>
      <c r="G251" s="30">
        <v>4056</v>
      </c>
      <c r="H251" s="28" t="s">
        <v>7479</v>
      </c>
      <c r="I251" s="31">
        <v>0</v>
      </c>
      <c r="J251" s="31">
        <v>28452</v>
      </c>
      <c r="K251" s="28" t="s">
        <v>5190</v>
      </c>
      <c r="L251" s="32">
        <f t="shared" si="33"/>
        <v>-28452</v>
      </c>
      <c r="M251" s="33">
        <f t="shared" si="34"/>
        <v>28452</v>
      </c>
      <c r="N251" s="34" t="b">
        <v>1</v>
      </c>
      <c r="O251" s="35">
        <f t="shared" si="35"/>
        <v>28452</v>
      </c>
      <c r="P251" s="36" t="str">
        <f t="shared" si="36"/>
        <v>G</v>
      </c>
      <c r="Q251" s="37" t="str">
        <f t="shared" si="37"/>
        <v>Curious Seed</v>
      </c>
      <c r="R251" s="6" t="str">
        <f t="shared" si="38"/>
        <v>G - Curious Seed</v>
      </c>
      <c r="S251" s="6" t="str">
        <f>IFERROR(INDEX('Vendor Over-ride'!$C:$C, MATCH($R:$R,'Vendor Over-ride'!$A:$A,0)),"")</f>
        <v>G - Curious Seed</v>
      </c>
      <c r="U251" s="38" t="str">
        <f t="shared" si="42"/>
        <v>GIA</v>
      </c>
      <c r="V251" s="5" t="str">
        <f t="shared" si="43"/>
        <v>AWARD</v>
      </c>
      <c r="W251" s="5" t="b">
        <f t="shared" si="39"/>
        <v>1</v>
      </c>
      <c r="X251" s="40">
        <f t="shared" ca="1" si="40"/>
        <v>113808</v>
      </c>
      <c r="Y251" s="30" t="b">
        <f t="shared" ca="1" si="41"/>
        <v>1</v>
      </c>
    </row>
    <row r="252" spans="1:25">
      <c r="A252" s="28" t="s">
        <v>2837</v>
      </c>
      <c r="B252" s="28" t="s">
        <v>2838</v>
      </c>
      <c r="C252" s="28" t="s">
        <v>2839</v>
      </c>
      <c r="D252" s="28" t="s">
        <v>2842</v>
      </c>
      <c r="E252" s="29">
        <v>42104</v>
      </c>
      <c r="F252" s="28" t="s">
        <v>5282</v>
      </c>
      <c r="G252" s="30">
        <v>4056</v>
      </c>
      <c r="H252" s="28" t="s">
        <v>7480</v>
      </c>
      <c r="I252" s="31">
        <v>0</v>
      </c>
      <c r="J252" s="31">
        <v>102000</v>
      </c>
      <c r="K252" s="28" t="s">
        <v>5191</v>
      </c>
      <c r="L252" s="32">
        <f t="shared" si="33"/>
        <v>-102000</v>
      </c>
      <c r="M252" s="33">
        <f t="shared" si="34"/>
        <v>102000</v>
      </c>
      <c r="N252" s="34" t="b">
        <v>1</v>
      </c>
      <c r="O252" s="35">
        <f t="shared" si="35"/>
        <v>102000</v>
      </c>
      <c r="P252" s="36" t="str">
        <f t="shared" si="36"/>
        <v>G</v>
      </c>
      <c r="Q252" s="37" t="str">
        <f t="shared" si="37"/>
        <v>Dance Base</v>
      </c>
      <c r="R252" s="6" t="str">
        <f t="shared" si="38"/>
        <v>G - Dance Base</v>
      </c>
      <c r="S252" s="6" t="str">
        <f>IFERROR(INDEX('Vendor Over-ride'!$C:$C, MATCH($R:$R,'Vendor Over-ride'!$A:$A,0)),"")</f>
        <v>G - Dance Base</v>
      </c>
      <c r="U252" s="38" t="str">
        <f t="shared" si="42"/>
        <v>GIA</v>
      </c>
      <c r="V252" s="5" t="str">
        <f t="shared" si="43"/>
        <v>AWARD</v>
      </c>
      <c r="W252" s="5" t="b">
        <f t="shared" si="39"/>
        <v>1</v>
      </c>
      <c r="X252" s="40">
        <f t="shared" ca="1" si="40"/>
        <v>438634</v>
      </c>
      <c r="Y252" s="30" t="b">
        <f t="shared" ca="1" si="41"/>
        <v>1</v>
      </c>
    </row>
    <row r="253" spans="1:25">
      <c r="A253" s="28" t="s">
        <v>2837</v>
      </c>
      <c r="B253" s="28" t="s">
        <v>2838</v>
      </c>
      <c r="C253" s="28" t="s">
        <v>2839</v>
      </c>
      <c r="D253" s="28" t="s">
        <v>2842</v>
      </c>
      <c r="E253" s="29">
        <v>42104</v>
      </c>
      <c r="F253" s="28" t="s">
        <v>5283</v>
      </c>
      <c r="G253" s="30">
        <v>4056</v>
      </c>
      <c r="H253" s="28" t="s">
        <v>7481</v>
      </c>
      <c r="I253" s="31">
        <v>0</v>
      </c>
      <c r="J253" s="31">
        <v>25000</v>
      </c>
      <c r="K253" s="28" t="s">
        <v>5192</v>
      </c>
      <c r="L253" s="32">
        <f t="shared" si="33"/>
        <v>-25000</v>
      </c>
      <c r="M253" s="33">
        <f t="shared" si="34"/>
        <v>25000</v>
      </c>
      <c r="N253" s="34" t="b">
        <v>1</v>
      </c>
      <c r="O253" s="35">
        <f t="shared" si="35"/>
        <v>25000</v>
      </c>
      <c r="P253" s="36" t="str">
        <f t="shared" si="36"/>
        <v>G</v>
      </c>
      <c r="Q253" s="37" t="str">
        <f t="shared" si="37"/>
        <v>Dovecot Foundation</v>
      </c>
      <c r="R253" s="6" t="str">
        <f t="shared" si="38"/>
        <v>G - Dovecot Foundation</v>
      </c>
      <c r="S253" s="6" t="str">
        <f>IFERROR(INDEX('Vendor Over-ride'!$C:$C, MATCH($R:$R,'Vendor Over-ride'!$A:$A,0)),"")</f>
        <v>G - Dovecot Foundation</v>
      </c>
      <c r="U253" s="38" t="str">
        <f t="shared" si="42"/>
        <v>GIA</v>
      </c>
      <c r="V253" s="5" t="str">
        <f t="shared" si="43"/>
        <v>AWARD</v>
      </c>
      <c r="W253" s="5" t="b">
        <f t="shared" si="39"/>
        <v>1</v>
      </c>
      <c r="X253" s="40">
        <f t="shared" ca="1" si="40"/>
        <v>100000</v>
      </c>
      <c r="Y253" s="30" t="b">
        <f t="shared" ca="1" si="41"/>
        <v>1</v>
      </c>
    </row>
    <row r="254" spans="1:25">
      <c r="A254" s="28" t="s">
        <v>2837</v>
      </c>
      <c r="B254" s="28" t="s">
        <v>2838</v>
      </c>
      <c r="C254" s="28" t="s">
        <v>2839</v>
      </c>
      <c r="D254" s="28" t="s">
        <v>2842</v>
      </c>
      <c r="E254" s="29">
        <v>42104</v>
      </c>
      <c r="F254" s="28" t="s">
        <v>5284</v>
      </c>
      <c r="G254" s="30">
        <v>4056</v>
      </c>
      <c r="H254" s="28" t="s">
        <v>7482</v>
      </c>
      <c r="I254" s="31">
        <v>0</v>
      </c>
      <c r="J254" s="31">
        <v>166500</v>
      </c>
      <c r="K254" s="28" t="s">
        <v>5193</v>
      </c>
      <c r="L254" s="32">
        <f t="shared" si="33"/>
        <v>-166500</v>
      </c>
      <c r="M254" s="33">
        <f t="shared" si="34"/>
        <v>166500</v>
      </c>
      <c r="N254" s="34" t="b">
        <v>1</v>
      </c>
      <c r="O254" s="35">
        <f t="shared" si="35"/>
        <v>166500</v>
      </c>
      <c r="P254" s="36" t="str">
        <f t="shared" si="36"/>
        <v>G</v>
      </c>
      <c r="Q254" s="37" t="str">
        <f t="shared" si="37"/>
        <v>Dundee Contemporary Arts Ltd</v>
      </c>
      <c r="R254" s="6" t="str">
        <f t="shared" si="38"/>
        <v>G - Dundee Contemporary Arts Ltd</v>
      </c>
      <c r="S254" s="6" t="str">
        <f>IFERROR(INDEX('Vendor Over-ride'!$C:$C, MATCH($R:$R,'Vendor Over-ride'!$A:$A,0)),"")</f>
        <v>G - Dundee Contemporary Arts Ltd</v>
      </c>
      <c r="U254" s="38" t="str">
        <f t="shared" si="42"/>
        <v>GIA</v>
      </c>
      <c r="V254" s="5" t="str">
        <f t="shared" si="43"/>
        <v>AWARD</v>
      </c>
      <c r="W254" s="5" t="b">
        <f t="shared" si="39"/>
        <v>1</v>
      </c>
      <c r="X254" s="40">
        <f t="shared" ca="1" si="40"/>
        <v>670904.02</v>
      </c>
      <c r="Y254" s="30" t="b">
        <f t="shared" ca="1" si="41"/>
        <v>1</v>
      </c>
    </row>
    <row r="255" spans="1:25">
      <c r="A255" s="28" t="s">
        <v>2837</v>
      </c>
      <c r="B255" s="28" t="s">
        <v>2838</v>
      </c>
      <c r="C255" s="28" t="s">
        <v>2839</v>
      </c>
      <c r="D255" s="28" t="s">
        <v>2842</v>
      </c>
      <c r="E255" s="29">
        <v>42104</v>
      </c>
      <c r="F255" s="28" t="s">
        <v>5285</v>
      </c>
      <c r="G255" s="30">
        <v>4056</v>
      </c>
      <c r="H255" s="28" t="s">
        <v>7483</v>
      </c>
      <c r="I255" s="31">
        <v>0</v>
      </c>
      <c r="J255" s="31">
        <v>25000</v>
      </c>
      <c r="K255" s="28" t="s">
        <v>5194</v>
      </c>
      <c r="L255" s="32">
        <f t="shared" si="33"/>
        <v>-25000</v>
      </c>
      <c r="M255" s="33">
        <f t="shared" si="34"/>
        <v>25000</v>
      </c>
      <c r="N255" s="34" t="b">
        <v>1</v>
      </c>
      <c r="O255" s="35">
        <f t="shared" si="35"/>
        <v>25000</v>
      </c>
      <c r="P255" s="36" t="str">
        <f t="shared" si="36"/>
        <v>G</v>
      </c>
      <c r="Q255" s="37" t="str">
        <f t="shared" si="37"/>
        <v>Dunedin Consort</v>
      </c>
      <c r="R255" s="6" t="str">
        <f t="shared" si="38"/>
        <v>G - Dunedin Consort</v>
      </c>
      <c r="S255" s="6" t="str">
        <f>IFERROR(INDEX('Vendor Over-ride'!$C:$C, MATCH($R:$R,'Vendor Over-ride'!$A:$A,0)),"")</f>
        <v>G - Dunedin Consort</v>
      </c>
      <c r="U255" s="38" t="str">
        <f t="shared" si="42"/>
        <v>GIA</v>
      </c>
      <c r="V255" s="5" t="str">
        <f t="shared" si="43"/>
        <v>AWARD</v>
      </c>
      <c r="W255" s="5" t="b">
        <f t="shared" si="39"/>
        <v>1</v>
      </c>
      <c r="X255" s="40">
        <f t="shared" ca="1" si="40"/>
        <v>100000</v>
      </c>
      <c r="Y255" s="30" t="b">
        <f t="shared" ca="1" si="41"/>
        <v>1</v>
      </c>
    </row>
    <row r="256" spans="1:25">
      <c r="A256" s="28" t="s">
        <v>2837</v>
      </c>
      <c r="B256" s="28" t="s">
        <v>2838</v>
      </c>
      <c r="C256" s="28" t="s">
        <v>2839</v>
      </c>
      <c r="D256" s="28" t="s">
        <v>2842</v>
      </c>
      <c r="E256" s="29">
        <v>42104</v>
      </c>
      <c r="F256" s="28" t="s">
        <v>5286</v>
      </c>
      <c r="G256" s="30">
        <v>4056</v>
      </c>
      <c r="H256" s="28" t="s">
        <v>7484</v>
      </c>
      <c r="I256" s="31">
        <v>0</v>
      </c>
      <c r="J256" s="31">
        <v>175000</v>
      </c>
      <c r="K256" s="28" t="s">
        <v>5195</v>
      </c>
      <c r="L256" s="32">
        <f t="shared" si="33"/>
        <v>-175000</v>
      </c>
      <c r="M256" s="33">
        <f t="shared" si="34"/>
        <v>175000</v>
      </c>
      <c r="N256" s="34" t="b">
        <v>1</v>
      </c>
      <c r="O256" s="35">
        <f t="shared" si="35"/>
        <v>175000</v>
      </c>
      <c r="P256" s="36" t="str">
        <f t="shared" si="36"/>
        <v>G</v>
      </c>
      <c r="Q256" s="37" t="str">
        <f t="shared" si="37"/>
        <v>Eden Court Highlands Ltd</v>
      </c>
      <c r="R256" s="6" t="str">
        <f t="shared" si="38"/>
        <v>G - Eden Court Highlands Ltd</v>
      </c>
      <c r="S256" s="6" t="str">
        <f>IFERROR(INDEX('Vendor Over-ride'!$C:$C, MATCH($R:$R,'Vendor Over-ride'!$A:$A,0)),"")</f>
        <v>G - Eden Court Highlands Ltd</v>
      </c>
      <c r="U256" s="38" t="str">
        <f t="shared" si="42"/>
        <v>GIA</v>
      </c>
      <c r="V256" s="5" t="str">
        <f t="shared" si="43"/>
        <v>AWARD</v>
      </c>
      <c r="W256" s="5" t="b">
        <f t="shared" si="39"/>
        <v>1</v>
      </c>
      <c r="X256" s="40">
        <f t="shared" ca="1" si="40"/>
        <v>725000</v>
      </c>
      <c r="Y256" s="30" t="b">
        <f t="shared" ca="1" si="41"/>
        <v>1</v>
      </c>
    </row>
    <row r="257" spans="1:25">
      <c r="A257" s="28" t="s">
        <v>2837</v>
      </c>
      <c r="B257" s="28" t="s">
        <v>2838</v>
      </c>
      <c r="C257" s="28" t="s">
        <v>2839</v>
      </c>
      <c r="D257" s="28" t="s">
        <v>2842</v>
      </c>
      <c r="E257" s="29">
        <v>42104</v>
      </c>
      <c r="F257" s="28" t="s">
        <v>5287</v>
      </c>
      <c r="G257" s="30">
        <v>4056</v>
      </c>
      <c r="H257" s="28" t="s">
        <v>7485</v>
      </c>
      <c r="I257" s="31">
        <v>0</v>
      </c>
      <c r="J257" s="31">
        <v>25000</v>
      </c>
      <c r="K257" s="28" t="s">
        <v>5196</v>
      </c>
      <c r="L257" s="32">
        <f t="shared" si="33"/>
        <v>-25000</v>
      </c>
      <c r="M257" s="33">
        <f t="shared" si="34"/>
        <v>25000</v>
      </c>
      <c r="N257" s="34" t="b">
        <v>1</v>
      </c>
      <c r="O257" s="35">
        <f t="shared" si="35"/>
        <v>25000</v>
      </c>
      <c r="P257" s="36" t="str">
        <f t="shared" si="36"/>
        <v>G</v>
      </c>
      <c r="Q257" s="37" t="str">
        <f t="shared" si="37"/>
        <v>Edinburgh Art Festival</v>
      </c>
      <c r="R257" s="6" t="str">
        <f t="shared" si="38"/>
        <v>G - Edinburgh Art Festival</v>
      </c>
      <c r="S257" s="6" t="str">
        <f>IFERROR(INDEX('Vendor Over-ride'!$C:$C, MATCH($R:$R,'Vendor Over-ride'!$A:$A,0)),"")</f>
        <v>G - Edinburgh Art Festival</v>
      </c>
      <c r="U257" s="38" t="str">
        <f t="shared" si="42"/>
        <v>GIA</v>
      </c>
      <c r="V257" s="5" t="str">
        <f t="shared" si="43"/>
        <v>AWARD</v>
      </c>
      <c r="W257" s="5" t="b">
        <f t="shared" si="39"/>
        <v>1</v>
      </c>
      <c r="X257" s="40">
        <f t="shared" ca="1" si="40"/>
        <v>250000</v>
      </c>
      <c r="Y257" s="30" t="b">
        <f t="shared" ca="1" si="41"/>
        <v>1</v>
      </c>
    </row>
    <row r="258" spans="1:25">
      <c r="A258" s="28" t="s">
        <v>2837</v>
      </c>
      <c r="B258" s="28" t="s">
        <v>2838</v>
      </c>
      <c r="C258" s="28" t="s">
        <v>2839</v>
      </c>
      <c r="D258" s="28" t="s">
        <v>2842</v>
      </c>
      <c r="E258" s="29">
        <v>42104</v>
      </c>
      <c r="F258" s="28" t="s">
        <v>5288</v>
      </c>
      <c r="G258" s="30">
        <v>4056</v>
      </c>
      <c r="H258" s="28" t="s">
        <v>7486</v>
      </c>
      <c r="I258" s="31">
        <v>0</v>
      </c>
      <c r="J258" s="31">
        <v>17500</v>
      </c>
      <c r="K258" s="28" t="s">
        <v>5197</v>
      </c>
      <c r="L258" s="32">
        <f t="shared" ref="L258:L321" si="44">I:I-J:J</f>
        <v>-17500</v>
      </c>
      <c r="M258" s="33">
        <f t="shared" ref="M258:M321" si="45">ABS($L:$L)</f>
        <v>17500</v>
      </c>
      <c r="N258" s="34" t="b">
        <v>1</v>
      </c>
      <c r="O258" s="35">
        <f t="shared" ref="O258:O321" si="46">$M:$M*$N:$N</f>
        <v>17500</v>
      </c>
      <c r="P258" s="36" t="str">
        <f t="shared" ref="P258:P321" si="47">LEFT(TRIM($K:$K),1)</f>
        <v>G</v>
      </c>
      <c r="Q258" s="37" t="str">
        <f t="shared" ref="Q258:Q321" si="48">RIGHT(TRIM($K:$K),LEN(TRIM($K:$K))-FIND("-",TRIM($K:$K)))</f>
        <v>Edinburgh Festival Fringe Society Ltd</v>
      </c>
      <c r="R258" s="6" t="str">
        <f t="shared" ref="R258:R321" si="49">CONCATENATE($P:$P, " - ",$Q:$Q)</f>
        <v>G - Edinburgh Festival Fringe Society Ltd</v>
      </c>
      <c r="S258" s="6" t="str">
        <f>IFERROR(INDEX('Vendor Over-ride'!$C:$C, MATCH($R:$R,'Vendor Over-ride'!$A:$A,0)),"")</f>
        <v>G - Edinburgh Festival Fringe Society Ltd</v>
      </c>
      <c r="U258" s="38" t="str">
        <f t="shared" si="42"/>
        <v>GIA</v>
      </c>
      <c r="V258" s="5" t="str">
        <f t="shared" si="43"/>
        <v>AWARD</v>
      </c>
      <c r="W258" s="5" t="b">
        <f t="shared" ref="W258:W321" si="50">ROUND($O:$O,2)&gt;=25000</f>
        <v>0</v>
      </c>
      <c r="X258" s="40">
        <f t="shared" ref="X258:X321" ca="1" si="51">SUMPRODUCT((Payee=$S258) * (Payment_Value))</f>
        <v>245000</v>
      </c>
      <c r="Y258" s="30" t="b">
        <f t="shared" ref="Y258:Y321" ca="1" si="52">$X:$X&gt;=25000</f>
        <v>1</v>
      </c>
    </row>
    <row r="259" spans="1:25">
      <c r="A259" s="28" t="s">
        <v>2837</v>
      </c>
      <c r="B259" s="28" t="s">
        <v>2838</v>
      </c>
      <c r="C259" s="28" t="s">
        <v>2839</v>
      </c>
      <c r="D259" s="28" t="s">
        <v>2842</v>
      </c>
      <c r="E259" s="29">
        <v>42104</v>
      </c>
      <c r="F259" s="28" t="s">
        <v>5289</v>
      </c>
      <c r="G259" s="30">
        <v>4056</v>
      </c>
      <c r="H259" s="28" t="s">
        <v>7487</v>
      </c>
      <c r="I259" s="31">
        <v>0</v>
      </c>
      <c r="J259" s="31">
        <v>69667</v>
      </c>
      <c r="K259" s="28" t="s">
        <v>5198</v>
      </c>
      <c r="L259" s="32">
        <f t="shared" si="44"/>
        <v>-69667</v>
      </c>
      <c r="M259" s="33">
        <f t="shared" si="45"/>
        <v>69667</v>
      </c>
      <c r="N259" s="34" t="b">
        <v>1</v>
      </c>
      <c r="O259" s="35">
        <f t="shared" si="46"/>
        <v>69667</v>
      </c>
      <c r="P259" s="36" t="str">
        <f t="shared" si="47"/>
        <v>G</v>
      </c>
      <c r="Q259" s="37" t="str">
        <f t="shared" si="48"/>
        <v>Edinburgh International Book Festival</v>
      </c>
      <c r="R259" s="6" t="str">
        <f t="shared" si="49"/>
        <v>G - Edinburgh International Book Festival</v>
      </c>
      <c r="S259" s="6" t="str">
        <f>IFERROR(INDEX('Vendor Over-ride'!$C:$C, MATCH($R:$R,'Vendor Over-ride'!$A:$A,0)),"")</f>
        <v>G - Edinburgh International Book Festival</v>
      </c>
      <c r="U259" s="38" t="str">
        <f t="shared" ref="U259:U322" si="53">"GIA"</f>
        <v>GIA</v>
      </c>
      <c r="V259" s="5" t="str">
        <f t="shared" ref="V259:V322" si="54">UPPER(IF($P:$P="E","Employee",IF(OR($P:$P="I",$P:$P="G"),"Award",IF(OR($P:$P="D",$P:$P="T"),"Trade",""))))</f>
        <v>AWARD</v>
      </c>
      <c r="W259" s="5" t="b">
        <f t="shared" si="50"/>
        <v>1</v>
      </c>
      <c r="X259" s="40">
        <f t="shared" ca="1" si="51"/>
        <v>388668</v>
      </c>
      <c r="Y259" s="30" t="b">
        <f t="shared" ca="1" si="52"/>
        <v>1</v>
      </c>
    </row>
    <row r="260" spans="1:25">
      <c r="A260" s="28" t="s">
        <v>2837</v>
      </c>
      <c r="B260" s="28" t="s">
        <v>2838</v>
      </c>
      <c r="C260" s="28" t="s">
        <v>2839</v>
      </c>
      <c r="D260" s="28" t="s">
        <v>2842</v>
      </c>
      <c r="E260" s="29">
        <v>42104</v>
      </c>
      <c r="F260" s="28" t="s">
        <v>5290</v>
      </c>
      <c r="G260" s="30">
        <v>4056</v>
      </c>
      <c r="H260" s="28" t="s">
        <v>7488</v>
      </c>
      <c r="I260" s="31">
        <v>0</v>
      </c>
      <c r="J260" s="31">
        <v>2317000</v>
      </c>
      <c r="K260" s="28" t="s">
        <v>5199</v>
      </c>
      <c r="L260" s="32">
        <f t="shared" si="44"/>
        <v>-2317000</v>
      </c>
      <c r="M260" s="33">
        <f t="shared" si="45"/>
        <v>2317000</v>
      </c>
      <c r="N260" s="34" t="b">
        <v>1</v>
      </c>
      <c r="O260" s="35">
        <f t="shared" si="46"/>
        <v>2317000</v>
      </c>
      <c r="P260" s="36" t="str">
        <f t="shared" si="47"/>
        <v>G</v>
      </c>
      <c r="Q260" s="37" t="str">
        <f t="shared" si="48"/>
        <v>Edinburgh International Festival</v>
      </c>
      <c r="R260" s="6" t="str">
        <f t="shared" si="49"/>
        <v>G - Edinburgh International Festival</v>
      </c>
      <c r="S260" s="6" t="str">
        <f>IFERROR(INDEX('Vendor Over-ride'!$C:$C, MATCH($R:$R,'Vendor Over-ride'!$A:$A,0)),"")</f>
        <v>G - Edinburgh International Festival</v>
      </c>
      <c r="U260" s="38" t="str">
        <f t="shared" si="53"/>
        <v>GIA</v>
      </c>
      <c r="V260" s="5" t="str">
        <f t="shared" si="54"/>
        <v>AWARD</v>
      </c>
      <c r="W260" s="5" t="b">
        <f t="shared" si="50"/>
        <v>1</v>
      </c>
      <c r="X260" s="40">
        <f t="shared" ca="1" si="51"/>
        <v>2517000</v>
      </c>
      <c r="Y260" s="30" t="b">
        <f t="shared" ca="1" si="52"/>
        <v>1</v>
      </c>
    </row>
    <row r="261" spans="1:25">
      <c r="A261" s="28" t="s">
        <v>2837</v>
      </c>
      <c r="B261" s="28" t="s">
        <v>2838</v>
      </c>
      <c r="C261" s="28" t="s">
        <v>2839</v>
      </c>
      <c r="D261" s="28" t="s">
        <v>2842</v>
      </c>
      <c r="E261" s="29">
        <v>42104</v>
      </c>
      <c r="F261" s="28" t="s">
        <v>5291</v>
      </c>
      <c r="G261" s="30">
        <v>4056</v>
      </c>
      <c r="H261" s="28" t="s">
        <v>7489</v>
      </c>
      <c r="I261" s="31">
        <v>0</v>
      </c>
      <c r="J261" s="31">
        <v>40000</v>
      </c>
      <c r="K261" s="28" t="s">
        <v>5200</v>
      </c>
      <c r="L261" s="32">
        <f t="shared" si="44"/>
        <v>-40000</v>
      </c>
      <c r="M261" s="33">
        <f t="shared" si="45"/>
        <v>40000</v>
      </c>
      <c r="N261" s="34" t="b">
        <v>1</v>
      </c>
      <c r="O261" s="35">
        <f t="shared" si="46"/>
        <v>40000</v>
      </c>
      <c r="P261" s="36" t="str">
        <f t="shared" si="47"/>
        <v>G</v>
      </c>
      <c r="Q261" s="37" t="str">
        <f t="shared" si="48"/>
        <v>Edinburgh Printmakers Ltd</v>
      </c>
      <c r="R261" s="6" t="str">
        <f t="shared" si="49"/>
        <v>G - Edinburgh Printmakers Ltd</v>
      </c>
      <c r="S261" s="6" t="str">
        <f>IFERROR(INDEX('Vendor Over-ride'!$C:$C, MATCH($R:$R,'Vendor Over-ride'!$A:$A,0)),"")</f>
        <v>G - Edinburgh Printmakers Ltd</v>
      </c>
      <c r="U261" s="38" t="str">
        <f t="shared" si="53"/>
        <v>GIA</v>
      </c>
      <c r="V261" s="5" t="str">
        <f t="shared" si="54"/>
        <v>AWARD</v>
      </c>
      <c r="W261" s="5" t="b">
        <f t="shared" si="50"/>
        <v>1</v>
      </c>
      <c r="X261" s="40">
        <f t="shared" ca="1" si="51"/>
        <v>160000</v>
      </c>
      <c r="Y261" s="30" t="b">
        <f t="shared" ca="1" si="52"/>
        <v>1</v>
      </c>
    </row>
    <row r="262" spans="1:25">
      <c r="A262" s="28" t="s">
        <v>2837</v>
      </c>
      <c r="B262" s="28" t="s">
        <v>2838</v>
      </c>
      <c r="C262" s="28" t="s">
        <v>2839</v>
      </c>
      <c r="D262" s="28" t="s">
        <v>2842</v>
      </c>
      <c r="E262" s="29">
        <v>42104</v>
      </c>
      <c r="F262" s="28" t="s">
        <v>5292</v>
      </c>
      <c r="G262" s="30">
        <v>4056</v>
      </c>
      <c r="H262" s="28" t="s">
        <v>7490</v>
      </c>
      <c r="I262" s="31">
        <v>0</v>
      </c>
      <c r="J262" s="31">
        <v>58333</v>
      </c>
      <c r="K262" s="28" t="s">
        <v>5201</v>
      </c>
      <c r="L262" s="32">
        <f t="shared" si="44"/>
        <v>-58333</v>
      </c>
      <c r="M262" s="33">
        <f t="shared" si="45"/>
        <v>58333</v>
      </c>
      <c r="N262" s="34" t="b">
        <v>1</v>
      </c>
      <c r="O262" s="35">
        <f t="shared" si="46"/>
        <v>58333</v>
      </c>
      <c r="P262" s="36" t="str">
        <f t="shared" si="47"/>
        <v>G</v>
      </c>
      <c r="Q262" s="37" t="str">
        <f t="shared" si="48"/>
        <v>Edinburgh Sculpture Workshop</v>
      </c>
      <c r="R262" s="6" t="str">
        <f t="shared" si="49"/>
        <v>G - Edinburgh Sculpture Workshop</v>
      </c>
      <c r="S262" s="6" t="str">
        <f>IFERROR(INDEX('Vendor Over-ride'!$C:$C, MATCH($R:$R,'Vendor Over-ride'!$A:$A,0)),"")</f>
        <v>G - Edinburgh Sculpture Workshop</v>
      </c>
      <c r="U262" s="38" t="str">
        <f t="shared" si="53"/>
        <v>GIA</v>
      </c>
      <c r="V262" s="5" t="str">
        <f t="shared" si="54"/>
        <v>AWARD</v>
      </c>
      <c r="W262" s="5" t="b">
        <f t="shared" si="50"/>
        <v>1</v>
      </c>
      <c r="X262" s="40">
        <f t="shared" ca="1" si="51"/>
        <v>248332</v>
      </c>
      <c r="Y262" s="30" t="b">
        <f t="shared" ca="1" si="52"/>
        <v>1</v>
      </c>
    </row>
    <row r="263" spans="1:25">
      <c r="A263" s="28" t="s">
        <v>2837</v>
      </c>
      <c r="B263" s="28" t="s">
        <v>2838</v>
      </c>
      <c r="C263" s="28" t="s">
        <v>2839</v>
      </c>
      <c r="D263" s="28" t="s">
        <v>2842</v>
      </c>
      <c r="E263" s="29">
        <v>42104</v>
      </c>
      <c r="F263" s="28" t="s">
        <v>5293</v>
      </c>
      <c r="G263" s="30">
        <v>4056</v>
      </c>
      <c r="H263" s="28" t="s">
        <v>7491</v>
      </c>
      <c r="I263" s="31">
        <v>0</v>
      </c>
      <c r="J263" s="31">
        <v>22785</v>
      </c>
      <c r="K263" s="28" t="s">
        <v>5202</v>
      </c>
      <c r="L263" s="32">
        <f t="shared" si="44"/>
        <v>-22785</v>
      </c>
      <c r="M263" s="33">
        <f t="shared" si="45"/>
        <v>22785</v>
      </c>
      <c r="N263" s="34" t="b">
        <v>1</v>
      </c>
      <c r="O263" s="35">
        <f t="shared" si="46"/>
        <v>22785</v>
      </c>
      <c r="P263" s="36" t="str">
        <f t="shared" si="47"/>
        <v>G</v>
      </c>
      <c r="Q263" s="37" t="str">
        <f t="shared" si="48"/>
        <v>Fife Contemporary Art And Craft (St Andrews) Limited</v>
      </c>
      <c r="R263" s="6" t="str">
        <f t="shared" si="49"/>
        <v>G - Fife Contemporary Art And Craft (St Andrews) Limited</v>
      </c>
      <c r="S263" s="6" t="str">
        <f>IFERROR(INDEX('Vendor Over-ride'!$C:$C, MATCH($R:$R,'Vendor Over-ride'!$A:$A,0)),"")</f>
        <v>G - Fife Contemporary Art And Craft (St Andrews) Limited</v>
      </c>
      <c r="U263" s="38" t="str">
        <f t="shared" si="53"/>
        <v>GIA</v>
      </c>
      <c r="V263" s="5" t="str">
        <f t="shared" si="54"/>
        <v>AWARD</v>
      </c>
      <c r="W263" s="5" t="b">
        <f t="shared" si="50"/>
        <v>0</v>
      </c>
      <c r="X263" s="40">
        <f t="shared" ca="1" si="51"/>
        <v>91140</v>
      </c>
      <c r="Y263" s="30" t="b">
        <f t="shared" ca="1" si="52"/>
        <v>1</v>
      </c>
    </row>
    <row r="264" spans="1:25">
      <c r="A264" s="28" t="s">
        <v>2837</v>
      </c>
      <c r="B264" s="28" t="s">
        <v>2838</v>
      </c>
      <c r="C264" s="28" t="s">
        <v>2839</v>
      </c>
      <c r="D264" s="28" t="s">
        <v>2842</v>
      </c>
      <c r="E264" s="29">
        <v>42104</v>
      </c>
      <c r="F264" s="28" t="s">
        <v>5294</v>
      </c>
      <c r="G264" s="30">
        <v>4056</v>
      </c>
      <c r="H264" s="28" t="s">
        <v>7492</v>
      </c>
      <c r="I264" s="31">
        <v>0</v>
      </c>
      <c r="J264" s="31">
        <v>43750</v>
      </c>
      <c r="K264" s="28" t="s">
        <v>5203</v>
      </c>
      <c r="L264" s="32">
        <f t="shared" si="44"/>
        <v>-43750</v>
      </c>
      <c r="M264" s="33">
        <f t="shared" si="45"/>
        <v>43750</v>
      </c>
      <c r="N264" s="34" t="b">
        <v>1</v>
      </c>
      <c r="O264" s="35">
        <f t="shared" si="46"/>
        <v>43750</v>
      </c>
      <c r="P264" s="36" t="str">
        <f t="shared" si="47"/>
        <v>G</v>
      </c>
      <c r="Q264" s="37" t="str">
        <f t="shared" si="48"/>
        <v>Fire Exit Ltd</v>
      </c>
      <c r="R264" s="6" t="str">
        <f t="shared" si="49"/>
        <v>G - Fire Exit Ltd</v>
      </c>
      <c r="S264" s="6" t="str">
        <f>IFERROR(INDEX('Vendor Over-ride'!$C:$C, MATCH($R:$R,'Vendor Over-ride'!$A:$A,0)),"")</f>
        <v>G - Fire Exit Ltd</v>
      </c>
      <c r="U264" s="38" t="str">
        <f t="shared" si="53"/>
        <v>GIA</v>
      </c>
      <c r="V264" s="5" t="str">
        <f t="shared" si="54"/>
        <v>AWARD</v>
      </c>
      <c r="W264" s="5" t="b">
        <f t="shared" si="50"/>
        <v>1</v>
      </c>
      <c r="X264" s="40">
        <f t="shared" ca="1" si="51"/>
        <v>176752</v>
      </c>
      <c r="Y264" s="30" t="b">
        <f t="shared" ca="1" si="52"/>
        <v>1</v>
      </c>
    </row>
    <row r="265" spans="1:25">
      <c r="A265" s="28" t="s">
        <v>2837</v>
      </c>
      <c r="B265" s="28" t="s">
        <v>2838</v>
      </c>
      <c r="C265" s="28" t="s">
        <v>2839</v>
      </c>
      <c r="D265" s="28" t="s">
        <v>2842</v>
      </c>
      <c r="E265" s="29">
        <v>42104</v>
      </c>
      <c r="F265" s="28" t="s">
        <v>5295</v>
      </c>
      <c r="G265" s="30">
        <v>4056</v>
      </c>
      <c r="H265" s="28" t="s">
        <v>7493</v>
      </c>
      <c r="I265" s="31">
        <v>0</v>
      </c>
      <c r="J265" s="31">
        <v>192500</v>
      </c>
      <c r="K265" s="28" t="s">
        <v>5204</v>
      </c>
      <c r="L265" s="32">
        <f t="shared" si="44"/>
        <v>-192500</v>
      </c>
      <c r="M265" s="33">
        <f t="shared" si="45"/>
        <v>192500</v>
      </c>
      <c r="N265" s="34" t="b">
        <v>1</v>
      </c>
      <c r="O265" s="35">
        <f t="shared" si="46"/>
        <v>192500</v>
      </c>
      <c r="P265" s="36" t="str">
        <f t="shared" si="47"/>
        <v>G</v>
      </c>
      <c r="Q265" s="37" t="str">
        <f t="shared" si="48"/>
        <v>Fruitmarket Gallery Limited</v>
      </c>
      <c r="R265" s="6" t="str">
        <f t="shared" si="49"/>
        <v>G - Fruitmarket Gallery Limited</v>
      </c>
      <c r="S265" s="6" t="str">
        <f>IFERROR(INDEX('Vendor Over-ride'!$C:$C, MATCH($R:$R,'Vendor Over-ride'!$A:$A,0)),"")</f>
        <v>G - Fruitmarket Gallery Limited</v>
      </c>
      <c r="U265" s="38" t="str">
        <f t="shared" si="53"/>
        <v>GIA</v>
      </c>
      <c r="V265" s="5" t="str">
        <f t="shared" si="54"/>
        <v>AWARD</v>
      </c>
      <c r="W265" s="5" t="b">
        <f t="shared" si="50"/>
        <v>1</v>
      </c>
      <c r="X265" s="40">
        <f t="shared" ca="1" si="51"/>
        <v>770000</v>
      </c>
      <c r="Y265" s="30" t="b">
        <f t="shared" ca="1" si="52"/>
        <v>1</v>
      </c>
    </row>
    <row r="266" spans="1:25">
      <c r="A266" s="28" t="s">
        <v>2837</v>
      </c>
      <c r="B266" s="28" t="s">
        <v>2838</v>
      </c>
      <c r="C266" s="28" t="s">
        <v>2839</v>
      </c>
      <c r="D266" s="28" t="s">
        <v>2842</v>
      </c>
      <c r="E266" s="29">
        <v>42104</v>
      </c>
      <c r="F266" s="28" t="s">
        <v>5296</v>
      </c>
      <c r="G266" s="30">
        <v>4056</v>
      </c>
      <c r="H266" s="28" t="s">
        <v>7494</v>
      </c>
      <c r="I266" s="31">
        <v>0</v>
      </c>
      <c r="J266" s="31">
        <v>158000</v>
      </c>
      <c r="K266" s="28" t="s">
        <v>5205</v>
      </c>
      <c r="L266" s="32">
        <f t="shared" si="44"/>
        <v>-158000</v>
      </c>
      <c r="M266" s="33">
        <f t="shared" si="45"/>
        <v>158000</v>
      </c>
      <c r="N266" s="34" t="b">
        <v>1</v>
      </c>
      <c r="O266" s="35">
        <f t="shared" si="46"/>
        <v>158000</v>
      </c>
      <c r="P266" s="36" t="str">
        <f t="shared" si="47"/>
        <v>G</v>
      </c>
      <c r="Q266" s="37" t="str">
        <f t="shared" si="48"/>
        <v>Glasgow Film Theatre Ltd</v>
      </c>
      <c r="R266" s="6" t="str">
        <f t="shared" si="49"/>
        <v>G - Glasgow Film Theatre Ltd</v>
      </c>
      <c r="S266" s="6" t="str">
        <f>IFERROR(INDEX('Vendor Over-ride'!$C:$C, MATCH($R:$R,'Vendor Over-ride'!$A:$A,0)),"")</f>
        <v>G - Glasgow Film Theatre Ltd</v>
      </c>
      <c r="U266" s="38" t="str">
        <f t="shared" si="53"/>
        <v>GIA</v>
      </c>
      <c r="V266" s="5" t="str">
        <f t="shared" si="54"/>
        <v>AWARD</v>
      </c>
      <c r="W266" s="5" t="b">
        <f t="shared" si="50"/>
        <v>1</v>
      </c>
      <c r="X266" s="40">
        <f t="shared" ca="1" si="51"/>
        <v>638204.17999999993</v>
      </c>
      <c r="Y266" s="30" t="b">
        <f t="shared" ca="1" si="52"/>
        <v>1</v>
      </c>
    </row>
    <row r="267" spans="1:25">
      <c r="A267" s="28" t="s">
        <v>2837</v>
      </c>
      <c r="B267" s="28" t="s">
        <v>2838</v>
      </c>
      <c r="C267" s="28" t="s">
        <v>2839</v>
      </c>
      <c r="D267" s="28" t="s">
        <v>2842</v>
      </c>
      <c r="E267" s="29">
        <v>42104</v>
      </c>
      <c r="F267" s="28" t="s">
        <v>5297</v>
      </c>
      <c r="G267" s="30">
        <v>4056</v>
      </c>
      <c r="H267" s="28" t="s">
        <v>7495</v>
      </c>
      <c r="I267" s="31">
        <v>0</v>
      </c>
      <c r="J267" s="31">
        <v>22500</v>
      </c>
      <c r="K267" s="28" t="s">
        <v>5206</v>
      </c>
      <c r="L267" s="32">
        <f t="shared" si="44"/>
        <v>-22500</v>
      </c>
      <c r="M267" s="33">
        <f t="shared" si="45"/>
        <v>22500</v>
      </c>
      <c r="N267" s="34" t="b">
        <v>1</v>
      </c>
      <c r="O267" s="35">
        <f t="shared" si="46"/>
        <v>22500</v>
      </c>
      <c r="P267" s="36" t="str">
        <f t="shared" si="47"/>
        <v>G</v>
      </c>
      <c r="Q267" s="37" t="str">
        <f t="shared" si="48"/>
        <v>Glasgow International (Culture and Sport Glasgow)</v>
      </c>
      <c r="R267" s="6" t="str">
        <f t="shared" si="49"/>
        <v>G - Glasgow International (Culture and Sport Glasgow)</v>
      </c>
      <c r="S267" s="6" t="str">
        <f>IFERROR(INDEX('Vendor Over-ride'!$C:$C, MATCH($R:$R,'Vendor Over-ride'!$A:$A,0)),"")</f>
        <v>G - Glasgow International (Culture and Sport Glasgow)</v>
      </c>
      <c r="U267" s="38" t="str">
        <f t="shared" si="53"/>
        <v>GIA</v>
      </c>
      <c r="V267" s="5" t="str">
        <f t="shared" si="54"/>
        <v>AWARD</v>
      </c>
      <c r="W267" s="5" t="b">
        <f t="shared" si="50"/>
        <v>0</v>
      </c>
      <c r="X267" s="40">
        <f t="shared" ca="1" si="51"/>
        <v>91250</v>
      </c>
      <c r="Y267" s="30" t="b">
        <f t="shared" ca="1" si="52"/>
        <v>1</v>
      </c>
    </row>
    <row r="268" spans="1:25">
      <c r="A268" s="28" t="s">
        <v>2837</v>
      </c>
      <c r="B268" s="28" t="s">
        <v>2838</v>
      </c>
      <c r="C268" s="28" t="s">
        <v>2839</v>
      </c>
      <c r="D268" s="28" t="s">
        <v>2842</v>
      </c>
      <c r="E268" s="29">
        <v>42104</v>
      </c>
      <c r="F268" s="28" t="s">
        <v>5298</v>
      </c>
      <c r="G268" s="30">
        <v>4056</v>
      </c>
      <c r="H268" s="28" t="s">
        <v>7496</v>
      </c>
      <c r="I268" s="31">
        <v>0</v>
      </c>
      <c r="J268" s="31">
        <v>37500</v>
      </c>
      <c r="K268" s="28" t="s">
        <v>5207</v>
      </c>
      <c r="L268" s="32">
        <f t="shared" si="44"/>
        <v>-37500</v>
      </c>
      <c r="M268" s="33">
        <f t="shared" si="45"/>
        <v>37500</v>
      </c>
      <c r="N268" s="34" t="b">
        <v>1</v>
      </c>
      <c r="O268" s="35">
        <f t="shared" si="46"/>
        <v>37500</v>
      </c>
      <c r="P268" s="36" t="str">
        <f t="shared" si="47"/>
        <v>G</v>
      </c>
      <c r="Q268" s="37" t="str">
        <f t="shared" si="48"/>
        <v>Glasgow Lunchtime Theatres</v>
      </c>
      <c r="R268" s="6" t="str">
        <f t="shared" si="49"/>
        <v>G - Glasgow Lunchtime Theatres</v>
      </c>
      <c r="S268" s="6" t="str">
        <f>IFERROR(INDEX('Vendor Over-ride'!$C:$C, MATCH($R:$R,'Vendor Over-ride'!$A:$A,0)),"")</f>
        <v>G - Glasgow Lunchtime Theatres</v>
      </c>
      <c r="U268" s="38" t="str">
        <f t="shared" si="53"/>
        <v>GIA</v>
      </c>
      <c r="V268" s="5" t="str">
        <f t="shared" si="54"/>
        <v>AWARD</v>
      </c>
      <c r="W268" s="5" t="b">
        <f t="shared" si="50"/>
        <v>1</v>
      </c>
      <c r="X268" s="40">
        <f t="shared" ca="1" si="51"/>
        <v>160000</v>
      </c>
      <c r="Y268" s="30" t="b">
        <f t="shared" ca="1" si="52"/>
        <v>1</v>
      </c>
    </row>
    <row r="269" spans="1:25">
      <c r="A269" s="28" t="s">
        <v>2837</v>
      </c>
      <c r="B269" s="28" t="s">
        <v>2838</v>
      </c>
      <c r="C269" s="28" t="s">
        <v>2839</v>
      </c>
      <c r="D269" s="28" t="s">
        <v>2842</v>
      </c>
      <c r="E269" s="29">
        <v>42104</v>
      </c>
      <c r="F269" s="28" t="s">
        <v>5299</v>
      </c>
      <c r="G269" s="30">
        <v>4056</v>
      </c>
      <c r="H269" s="28" t="s">
        <v>7497</v>
      </c>
      <c r="I269" s="31">
        <v>0</v>
      </c>
      <c r="J269" s="31">
        <v>36750</v>
      </c>
      <c r="K269" s="28" t="s">
        <v>5208</v>
      </c>
      <c r="L269" s="32">
        <f t="shared" si="44"/>
        <v>-36750</v>
      </c>
      <c r="M269" s="33">
        <f t="shared" si="45"/>
        <v>36750</v>
      </c>
      <c r="N269" s="34" t="b">
        <v>1</v>
      </c>
      <c r="O269" s="35">
        <f t="shared" si="46"/>
        <v>36750</v>
      </c>
      <c r="P269" s="36" t="str">
        <f t="shared" si="47"/>
        <v>G</v>
      </c>
      <c r="Q269" s="37" t="str">
        <f t="shared" si="48"/>
        <v>Glasgow Photography Group Ltd - Street Level</v>
      </c>
      <c r="R269" s="6" t="str">
        <f t="shared" si="49"/>
        <v>G - Glasgow Photography Group Ltd - Street Level</v>
      </c>
      <c r="S269" s="6" t="str">
        <f>IFERROR(INDEX('Vendor Over-ride'!$C:$C, MATCH($R:$R,'Vendor Over-ride'!$A:$A,0)),"")</f>
        <v>G - Glasgow Photography Group Ltd - Street Level</v>
      </c>
      <c r="U269" s="38" t="str">
        <f t="shared" si="53"/>
        <v>GIA</v>
      </c>
      <c r="V269" s="5" t="str">
        <f t="shared" si="54"/>
        <v>AWARD</v>
      </c>
      <c r="W269" s="5" t="b">
        <f t="shared" si="50"/>
        <v>1</v>
      </c>
      <c r="X269" s="40">
        <f t="shared" ca="1" si="51"/>
        <v>147000</v>
      </c>
      <c r="Y269" s="30" t="b">
        <f t="shared" ca="1" si="52"/>
        <v>1</v>
      </c>
    </row>
    <row r="270" spans="1:25">
      <c r="A270" s="28" t="s">
        <v>2837</v>
      </c>
      <c r="B270" s="28" t="s">
        <v>2838</v>
      </c>
      <c r="C270" s="28" t="s">
        <v>2839</v>
      </c>
      <c r="D270" s="28" t="s">
        <v>2842</v>
      </c>
      <c r="E270" s="29">
        <v>42104</v>
      </c>
      <c r="F270" s="28" t="s">
        <v>5300</v>
      </c>
      <c r="G270" s="30">
        <v>4056</v>
      </c>
      <c r="H270" s="28" t="s">
        <v>7498</v>
      </c>
      <c r="I270" s="31">
        <v>0</v>
      </c>
      <c r="J270" s="31">
        <v>65000</v>
      </c>
      <c r="K270" s="28" t="s">
        <v>5209</v>
      </c>
      <c r="L270" s="32">
        <f t="shared" si="44"/>
        <v>-65000</v>
      </c>
      <c r="M270" s="33">
        <f t="shared" si="45"/>
        <v>65000</v>
      </c>
      <c r="N270" s="34" t="b">
        <v>1</v>
      </c>
      <c r="O270" s="35">
        <f t="shared" si="46"/>
        <v>65000</v>
      </c>
      <c r="P270" s="36" t="str">
        <f t="shared" si="47"/>
        <v>G</v>
      </c>
      <c r="Q270" s="37" t="str">
        <f t="shared" si="48"/>
        <v>Glasgow Print Studios</v>
      </c>
      <c r="R270" s="6" t="str">
        <f t="shared" si="49"/>
        <v>G - Glasgow Print Studios</v>
      </c>
      <c r="S270" s="6" t="str">
        <f>IFERROR(INDEX('Vendor Over-ride'!$C:$C, MATCH($R:$R,'Vendor Over-ride'!$A:$A,0)),"")</f>
        <v>G - Glasgow Print Studios</v>
      </c>
      <c r="U270" s="38" t="str">
        <f t="shared" si="53"/>
        <v>GIA</v>
      </c>
      <c r="V270" s="5" t="str">
        <f t="shared" si="54"/>
        <v>AWARD</v>
      </c>
      <c r="W270" s="5" t="b">
        <f t="shared" si="50"/>
        <v>1</v>
      </c>
      <c r="X270" s="40">
        <f t="shared" ca="1" si="51"/>
        <v>160000</v>
      </c>
      <c r="Y270" s="30" t="b">
        <f t="shared" ca="1" si="52"/>
        <v>1</v>
      </c>
    </row>
    <row r="271" spans="1:25">
      <c r="A271" s="28" t="s">
        <v>2837</v>
      </c>
      <c r="B271" s="28" t="s">
        <v>2838</v>
      </c>
      <c r="C271" s="28" t="s">
        <v>2839</v>
      </c>
      <c r="D271" s="28" t="s">
        <v>2842</v>
      </c>
      <c r="E271" s="29">
        <v>42104</v>
      </c>
      <c r="F271" s="28" t="s">
        <v>5301</v>
      </c>
      <c r="G271" s="30">
        <v>4056</v>
      </c>
      <c r="H271" s="28" t="s">
        <v>7499</v>
      </c>
      <c r="I271" s="31">
        <v>0</v>
      </c>
      <c r="J271" s="31">
        <v>79000</v>
      </c>
      <c r="K271" s="28" t="s">
        <v>5210</v>
      </c>
      <c r="L271" s="32">
        <f t="shared" si="44"/>
        <v>-79000</v>
      </c>
      <c r="M271" s="33">
        <f t="shared" si="45"/>
        <v>79000</v>
      </c>
      <c r="N271" s="34" t="b">
        <v>1</v>
      </c>
      <c r="O271" s="35">
        <f t="shared" si="46"/>
        <v>79000</v>
      </c>
      <c r="P271" s="36" t="str">
        <f t="shared" si="47"/>
        <v>G</v>
      </c>
      <c r="Q271" s="37" t="str">
        <f t="shared" si="48"/>
        <v>Grid Iron Theatre Company</v>
      </c>
      <c r="R271" s="6" t="str">
        <f t="shared" si="49"/>
        <v>G - Grid Iron Theatre Company</v>
      </c>
      <c r="S271" s="6" t="str">
        <f>IFERROR(INDEX('Vendor Over-ride'!$C:$C, MATCH($R:$R,'Vendor Over-ride'!$A:$A,0)),"")</f>
        <v>G - Grid Iron Theatre Company</v>
      </c>
      <c r="U271" s="38" t="str">
        <f t="shared" si="53"/>
        <v>GIA</v>
      </c>
      <c r="V271" s="5" t="str">
        <f t="shared" si="54"/>
        <v>AWARD</v>
      </c>
      <c r="W271" s="5" t="b">
        <f t="shared" si="50"/>
        <v>1</v>
      </c>
      <c r="X271" s="40">
        <f t="shared" ca="1" si="51"/>
        <v>220000</v>
      </c>
      <c r="Y271" s="30" t="b">
        <f t="shared" ca="1" si="52"/>
        <v>1</v>
      </c>
    </row>
    <row r="272" spans="1:25">
      <c r="A272" s="28" t="s">
        <v>2837</v>
      </c>
      <c r="B272" s="28" t="s">
        <v>2838</v>
      </c>
      <c r="C272" s="28" t="s">
        <v>2839</v>
      </c>
      <c r="D272" s="28" t="s">
        <v>2842</v>
      </c>
      <c r="E272" s="29">
        <v>42104</v>
      </c>
      <c r="F272" s="28" t="s">
        <v>5302</v>
      </c>
      <c r="G272" s="30">
        <v>4056</v>
      </c>
      <c r="H272" s="28" t="s">
        <v>7500</v>
      </c>
      <c r="I272" s="31">
        <v>0</v>
      </c>
      <c r="J272" s="31">
        <v>45833</v>
      </c>
      <c r="K272" s="28" t="s">
        <v>5211</v>
      </c>
      <c r="L272" s="32">
        <f t="shared" si="44"/>
        <v>-45833</v>
      </c>
      <c r="M272" s="33">
        <f t="shared" si="45"/>
        <v>45833</v>
      </c>
      <c r="N272" s="34" t="b">
        <v>1</v>
      </c>
      <c r="O272" s="35">
        <f t="shared" si="46"/>
        <v>45833</v>
      </c>
      <c r="P272" s="36" t="str">
        <f t="shared" si="47"/>
        <v>G</v>
      </c>
      <c r="Q272" s="37" t="str">
        <f t="shared" si="48"/>
        <v>Hebrides Ensemble</v>
      </c>
      <c r="R272" s="6" t="str">
        <f t="shared" si="49"/>
        <v>G - Hebrides Ensemble</v>
      </c>
      <c r="S272" s="6" t="str">
        <f>IFERROR(INDEX('Vendor Over-ride'!$C:$C, MATCH($R:$R,'Vendor Over-ride'!$A:$A,0)),"")</f>
        <v>G - Hebrides Ensemble</v>
      </c>
      <c r="U272" s="38" t="str">
        <f t="shared" si="53"/>
        <v>GIA</v>
      </c>
      <c r="V272" s="5" t="str">
        <f t="shared" si="54"/>
        <v>AWARD</v>
      </c>
      <c r="W272" s="5" t="b">
        <f t="shared" si="50"/>
        <v>1</v>
      </c>
      <c r="X272" s="40">
        <f t="shared" ca="1" si="51"/>
        <v>183333</v>
      </c>
      <c r="Y272" s="30" t="b">
        <f t="shared" ca="1" si="52"/>
        <v>1</v>
      </c>
    </row>
    <row r="273" spans="1:25">
      <c r="A273" s="28" t="s">
        <v>2837</v>
      </c>
      <c r="B273" s="28" t="s">
        <v>2838</v>
      </c>
      <c r="C273" s="28" t="s">
        <v>2839</v>
      </c>
      <c r="D273" s="28" t="s">
        <v>2842</v>
      </c>
      <c r="E273" s="29">
        <v>42104</v>
      </c>
      <c r="F273" s="28" t="s">
        <v>5303</v>
      </c>
      <c r="G273" s="30">
        <v>4056</v>
      </c>
      <c r="H273" s="28" t="s">
        <v>7501</v>
      </c>
      <c r="I273" s="31">
        <v>0</v>
      </c>
      <c r="J273" s="31">
        <v>25000</v>
      </c>
      <c r="K273" s="28" t="s">
        <v>5212</v>
      </c>
      <c r="L273" s="32">
        <f t="shared" si="44"/>
        <v>-25000</v>
      </c>
      <c r="M273" s="33">
        <f t="shared" si="45"/>
        <v>25000</v>
      </c>
      <c r="N273" s="34" t="b">
        <v>1</v>
      </c>
      <c r="O273" s="35">
        <f t="shared" si="46"/>
        <v>25000</v>
      </c>
      <c r="P273" s="36" t="str">
        <f t="shared" si="47"/>
        <v>G</v>
      </c>
      <c r="Q273" s="37" t="str">
        <f t="shared" si="48"/>
        <v>Highland Print Studio</v>
      </c>
      <c r="R273" s="6" t="str">
        <f t="shared" si="49"/>
        <v>G - Highland Print Studio</v>
      </c>
      <c r="S273" s="6" t="str">
        <f>IFERROR(INDEX('Vendor Over-ride'!$C:$C, MATCH($R:$R,'Vendor Over-ride'!$A:$A,0)),"")</f>
        <v>G - Highland Print Studio</v>
      </c>
      <c r="U273" s="38" t="str">
        <f t="shared" si="53"/>
        <v>GIA</v>
      </c>
      <c r="V273" s="5" t="str">
        <f t="shared" si="54"/>
        <v>AWARD</v>
      </c>
      <c r="W273" s="5" t="b">
        <f t="shared" si="50"/>
        <v>1</v>
      </c>
      <c r="X273" s="40">
        <f t="shared" ca="1" si="51"/>
        <v>100000</v>
      </c>
      <c r="Y273" s="30" t="b">
        <f t="shared" ca="1" si="52"/>
        <v>1</v>
      </c>
    </row>
    <row r="274" spans="1:25">
      <c r="A274" s="28" t="s">
        <v>2837</v>
      </c>
      <c r="B274" s="28" t="s">
        <v>2838</v>
      </c>
      <c r="C274" s="28" t="s">
        <v>2839</v>
      </c>
      <c r="D274" s="28" t="s">
        <v>2842</v>
      </c>
      <c r="E274" s="29">
        <v>42104</v>
      </c>
      <c r="F274" s="28" t="s">
        <v>5304</v>
      </c>
      <c r="G274" s="30">
        <v>4056</v>
      </c>
      <c r="H274" s="28" t="s">
        <v>7502</v>
      </c>
      <c r="I274" s="31">
        <v>0</v>
      </c>
      <c r="J274" s="31">
        <v>100000</v>
      </c>
      <c r="K274" s="28" t="s">
        <v>5213</v>
      </c>
      <c r="L274" s="32">
        <f t="shared" si="44"/>
        <v>-100000</v>
      </c>
      <c r="M274" s="33">
        <f t="shared" si="45"/>
        <v>100000</v>
      </c>
      <c r="N274" s="34" t="b">
        <v>1</v>
      </c>
      <c r="O274" s="35">
        <f t="shared" si="46"/>
        <v>100000</v>
      </c>
      <c r="P274" s="36" t="str">
        <f t="shared" si="47"/>
        <v>G</v>
      </c>
      <c r="Q274" s="37" t="str">
        <f t="shared" si="48"/>
        <v>Horsecross Arts Ltd</v>
      </c>
      <c r="R274" s="6" t="str">
        <f t="shared" si="49"/>
        <v>G - Horsecross Arts Ltd</v>
      </c>
      <c r="S274" s="6" t="str">
        <f>IFERROR(INDEX('Vendor Over-ride'!$C:$C, MATCH($R:$R,'Vendor Over-ride'!$A:$A,0)),"")</f>
        <v>G - Horsecross Arts Ltd</v>
      </c>
      <c r="U274" s="38" t="str">
        <f t="shared" si="53"/>
        <v>GIA</v>
      </c>
      <c r="V274" s="5" t="str">
        <f t="shared" si="54"/>
        <v>AWARD</v>
      </c>
      <c r="W274" s="5" t="b">
        <f t="shared" si="50"/>
        <v>1</v>
      </c>
      <c r="X274" s="40">
        <f t="shared" ca="1" si="51"/>
        <v>333000</v>
      </c>
      <c r="Y274" s="30" t="b">
        <f t="shared" ca="1" si="52"/>
        <v>1</v>
      </c>
    </row>
    <row r="275" spans="1:25">
      <c r="A275" s="28" t="s">
        <v>2837</v>
      </c>
      <c r="B275" s="28" t="s">
        <v>2838</v>
      </c>
      <c r="C275" s="28" t="s">
        <v>2839</v>
      </c>
      <c r="D275" s="28" t="s">
        <v>2842</v>
      </c>
      <c r="E275" s="29">
        <v>42104</v>
      </c>
      <c r="F275" s="28" t="s">
        <v>5305</v>
      </c>
      <c r="G275" s="30">
        <v>4056</v>
      </c>
      <c r="H275" s="28" t="s">
        <v>7503</v>
      </c>
      <c r="I275" s="31">
        <v>0</v>
      </c>
      <c r="J275" s="31">
        <v>25000</v>
      </c>
      <c r="K275" s="28" t="s">
        <v>5214</v>
      </c>
      <c r="L275" s="32">
        <f t="shared" si="44"/>
        <v>-25000</v>
      </c>
      <c r="M275" s="33">
        <f t="shared" si="45"/>
        <v>25000</v>
      </c>
      <c r="N275" s="34" t="b">
        <v>1</v>
      </c>
      <c r="O275" s="35">
        <f t="shared" si="46"/>
        <v>25000</v>
      </c>
      <c r="P275" s="36" t="str">
        <f t="shared" si="47"/>
        <v>G</v>
      </c>
      <c r="Q275" s="37" t="str">
        <f t="shared" si="48"/>
        <v>Hospitalfield Arts</v>
      </c>
      <c r="R275" s="6" t="str">
        <f t="shared" si="49"/>
        <v>G - Hospitalfield Arts</v>
      </c>
      <c r="S275" s="6" t="str">
        <f>IFERROR(INDEX('Vendor Over-ride'!$C:$C, MATCH($R:$R,'Vendor Over-ride'!$A:$A,0)),"")</f>
        <v>G - Hospitalfield Arts</v>
      </c>
      <c r="U275" s="38" t="str">
        <f t="shared" si="53"/>
        <v>GIA</v>
      </c>
      <c r="V275" s="5" t="str">
        <f t="shared" si="54"/>
        <v>AWARD</v>
      </c>
      <c r="W275" s="5" t="b">
        <f t="shared" si="50"/>
        <v>1</v>
      </c>
      <c r="X275" s="40">
        <f t="shared" ca="1" si="51"/>
        <v>186760</v>
      </c>
      <c r="Y275" s="30" t="b">
        <f t="shared" ca="1" si="52"/>
        <v>1</v>
      </c>
    </row>
    <row r="276" spans="1:25">
      <c r="A276" s="28" t="s">
        <v>2837</v>
      </c>
      <c r="B276" s="28" t="s">
        <v>2838</v>
      </c>
      <c r="C276" s="28" t="s">
        <v>2839</v>
      </c>
      <c r="D276" s="28" t="s">
        <v>2842</v>
      </c>
      <c r="E276" s="29">
        <v>42104</v>
      </c>
      <c r="F276" s="28" t="s">
        <v>5306</v>
      </c>
      <c r="G276" s="30">
        <v>4056</v>
      </c>
      <c r="H276" s="28" t="s">
        <v>7504</v>
      </c>
      <c r="I276" s="31">
        <v>0</v>
      </c>
      <c r="J276" s="31">
        <v>103000</v>
      </c>
      <c r="K276" s="28" t="s">
        <v>5215</v>
      </c>
      <c r="L276" s="32">
        <f t="shared" si="44"/>
        <v>-103000</v>
      </c>
      <c r="M276" s="33">
        <f t="shared" si="45"/>
        <v>103000</v>
      </c>
      <c r="N276" s="34" t="b">
        <v>1</v>
      </c>
      <c r="O276" s="35">
        <f t="shared" si="46"/>
        <v>103000</v>
      </c>
      <c r="P276" s="36" t="str">
        <f t="shared" si="47"/>
        <v>G</v>
      </c>
      <c r="Q276" s="37" t="str">
        <f t="shared" si="48"/>
        <v>MacRobert Arts Centre</v>
      </c>
      <c r="R276" s="6" t="str">
        <f t="shared" si="49"/>
        <v>G - MacRobert Arts Centre</v>
      </c>
      <c r="S276" s="6" t="str">
        <f>IFERROR(INDEX('Vendor Over-ride'!$C:$C, MATCH($R:$R,'Vendor Over-ride'!$A:$A,0)),"")</f>
        <v>G - MacRobert Arts Centre</v>
      </c>
      <c r="U276" s="38" t="str">
        <f t="shared" si="53"/>
        <v>GIA</v>
      </c>
      <c r="V276" s="5" t="str">
        <f t="shared" si="54"/>
        <v>AWARD</v>
      </c>
      <c r="W276" s="5" t="b">
        <f t="shared" si="50"/>
        <v>1</v>
      </c>
      <c r="X276" s="40">
        <f t="shared" ca="1" si="51"/>
        <v>409000</v>
      </c>
      <c r="Y276" s="30" t="b">
        <f t="shared" ca="1" si="52"/>
        <v>1</v>
      </c>
    </row>
    <row r="277" spans="1:25">
      <c r="A277" s="28" t="s">
        <v>2837</v>
      </c>
      <c r="B277" s="28" t="s">
        <v>2838</v>
      </c>
      <c r="C277" s="28" t="s">
        <v>2839</v>
      </c>
      <c r="D277" s="28" t="s">
        <v>2842</v>
      </c>
      <c r="E277" s="29">
        <v>42104</v>
      </c>
      <c r="F277" s="28" t="s">
        <v>5307</v>
      </c>
      <c r="G277" s="30">
        <v>4056</v>
      </c>
      <c r="H277" s="28" t="s">
        <v>7505</v>
      </c>
      <c r="I277" s="31">
        <v>0</v>
      </c>
      <c r="J277" s="31">
        <v>51250</v>
      </c>
      <c r="K277" s="28" t="s">
        <v>5216</v>
      </c>
      <c r="L277" s="32">
        <f t="shared" si="44"/>
        <v>-51250</v>
      </c>
      <c r="M277" s="33">
        <f t="shared" si="45"/>
        <v>51250</v>
      </c>
      <c r="N277" s="34" t="b">
        <v>1</v>
      </c>
      <c r="O277" s="35">
        <f t="shared" si="46"/>
        <v>51250</v>
      </c>
      <c r="P277" s="36" t="str">
        <f t="shared" si="47"/>
        <v>G</v>
      </c>
      <c r="Q277" s="37" t="str">
        <f t="shared" si="48"/>
        <v>Mischief La-Bas</v>
      </c>
      <c r="R277" s="6" t="str">
        <f t="shared" si="49"/>
        <v>G - Mischief La-Bas</v>
      </c>
      <c r="S277" s="6" t="str">
        <f>IFERROR(INDEX('Vendor Over-ride'!$C:$C, MATCH($R:$R,'Vendor Over-ride'!$A:$A,0)),"")</f>
        <v>G - Mischief La-Bas</v>
      </c>
      <c r="U277" s="38" t="str">
        <f t="shared" si="53"/>
        <v>GIA</v>
      </c>
      <c r="V277" s="5" t="str">
        <f t="shared" si="54"/>
        <v>AWARD</v>
      </c>
      <c r="W277" s="5" t="b">
        <f t="shared" si="50"/>
        <v>1</v>
      </c>
      <c r="X277" s="40">
        <f t="shared" ca="1" si="51"/>
        <v>205000</v>
      </c>
      <c r="Y277" s="30" t="b">
        <f t="shared" ca="1" si="52"/>
        <v>1</v>
      </c>
    </row>
    <row r="278" spans="1:25">
      <c r="A278" s="28" t="s">
        <v>2837</v>
      </c>
      <c r="B278" s="28" t="s">
        <v>2838</v>
      </c>
      <c r="C278" s="28" t="s">
        <v>2839</v>
      </c>
      <c r="D278" s="28" t="s">
        <v>2842</v>
      </c>
      <c r="E278" s="29">
        <v>42104</v>
      </c>
      <c r="F278" s="28" t="s">
        <v>5308</v>
      </c>
      <c r="G278" s="30">
        <v>4056</v>
      </c>
      <c r="H278" s="28" t="s">
        <v>7506</v>
      </c>
      <c r="I278" s="31">
        <v>0</v>
      </c>
      <c r="J278" s="31">
        <v>29083</v>
      </c>
      <c r="K278" s="28" t="s">
        <v>5217</v>
      </c>
      <c r="L278" s="32">
        <f t="shared" si="44"/>
        <v>-29083</v>
      </c>
      <c r="M278" s="33">
        <f t="shared" si="45"/>
        <v>29083</v>
      </c>
      <c r="N278" s="34" t="b">
        <v>1</v>
      </c>
      <c r="O278" s="35">
        <f t="shared" si="46"/>
        <v>29083</v>
      </c>
      <c r="P278" s="36" t="str">
        <f t="shared" si="47"/>
        <v>G</v>
      </c>
      <c r="Q278" s="37" t="str">
        <f t="shared" si="48"/>
        <v>Moniack Mhor Ltd</v>
      </c>
      <c r="R278" s="6" t="str">
        <f t="shared" si="49"/>
        <v>G - Moniack Mhor Ltd</v>
      </c>
      <c r="S278" s="6" t="str">
        <f>IFERROR(INDEX('Vendor Over-ride'!$C:$C, MATCH($R:$R,'Vendor Over-ride'!$A:$A,0)),"")</f>
        <v>G - Moniack Mhor Ltd</v>
      </c>
      <c r="U278" s="38" t="str">
        <f t="shared" si="53"/>
        <v>GIA</v>
      </c>
      <c r="V278" s="5" t="str">
        <f t="shared" si="54"/>
        <v>AWARD</v>
      </c>
      <c r="W278" s="5" t="b">
        <f t="shared" si="50"/>
        <v>1</v>
      </c>
      <c r="X278" s="40">
        <f t="shared" ca="1" si="51"/>
        <v>138708</v>
      </c>
      <c r="Y278" s="30" t="b">
        <f t="shared" ca="1" si="52"/>
        <v>1</v>
      </c>
    </row>
    <row r="279" spans="1:25">
      <c r="A279" s="28" t="s">
        <v>2837</v>
      </c>
      <c r="B279" s="28" t="s">
        <v>2838</v>
      </c>
      <c r="C279" s="28" t="s">
        <v>2839</v>
      </c>
      <c r="D279" s="28" t="s">
        <v>2842</v>
      </c>
      <c r="E279" s="29">
        <v>42104</v>
      </c>
      <c r="F279" s="28" t="s">
        <v>5309</v>
      </c>
      <c r="G279" s="30">
        <v>4056</v>
      </c>
      <c r="H279" s="28" t="s">
        <v>7507</v>
      </c>
      <c r="I279" s="31">
        <v>0</v>
      </c>
      <c r="J279" s="31">
        <v>45000</v>
      </c>
      <c r="K279" s="28" t="s">
        <v>5218</v>
      </c>
      <c r="L279" s="32">
        <f t="shared" si="44"/>
        <v>-45000</v>
      </c>
      <c r="M279" s="33">
        <f t="shared" si="45"/>
        <v>45000</v>
      </c>
      <c r="N279" s="34" t="b">
        <v>1</v>
      </c>
      <c r="O279" s="35">
        <f t="shared" si="46"/>
        <v>45000</v>
      </c>
      <c r="P279" s="36" t="str">
        <f t="shared" si="47"/>
        <v>G</v>
      </c>
      <c r="Q279" s="37" t="str">
        <f t="shared" si="48"/>
        <v>North Lands Creative Glass</v>
      </c>
      <c r="R279" s="6" t="str">
        <f t="shared" si="49"/>
        <v>G - North Lands Creative Glass</v>
      </c>
      <c r="S279" s="6" t="str">
        <f>IFERROR(INDEX('Vendor Over-ride'!$C:$C, MATCH($R:$R,'Vendor Over-ride'!$A:$A,0)),"")</f>
        <v>G - North Lands Creative Glass</v>
      </c>
      <c r="U279" s="38" t="str">
        <f t="shared" si="53"/>
        <v>GIA</v>
      </c>
      <c r="V279" s="5" t="str">
        <f t="shared" si="54"/>
        <v>AWARD</v>
      </c>
      <c r="W279" s="5" t="b">
        <f t="shared" si="50"/>
        <v>1</v>
      </c>
      <c r="X279" s="40">
        <f t="shared" ca="1" si="51"/>
        <v>189000</v>
      </c>
      <c r="Y279" s="30" t="b">
        <f t="shared" ca="1" si="52"/>
        <v>1</v>
      </c>
    </row>
    <row r="280" spans="1:25">
      <c r="A280" s="28" t="s">
        <v>2837</v>
      </c>
      <c r="B280" s="28" t="s">
        <v>2838</v>
      </c>
      <c r="C280" s="28" t="s">
        <v>2839</v>
      </c>
      <c r="D280" s="28" t="s">
        <v>2842</v>
      </c>
      <c r="E280" s="29">
        <v>42104</v>
      </c>
      <c r="F280" s="28" t="s">
        <v>5310</v>
      </c>
      <c r="G280" s="30">
        <v>4056</v>
      </c>
      <c r="H280" s="28" t="s">
        <v>7508</v>
      </c>
      <c r="I280" s="31">
        <v>0</v>
      </c>
      <c r="J280" s="31">
        <v>37500</v>
      </c>
      <c r="K280" s="28" t="s">
        <v>5219</v>
      </c>
      <c r="L280" s="32">
        <f t="shared" si="44"/>
        <v>-37500</v>
      </c>
      <c r="M280" s="33">
        <f t="shared" si="45"/>
        <v>37500</v>
      </c>
      <c r="N280" s="34" t="b">
        <v>1</v>
      </c>
      <c r="O280" s="35">
        <f t="shared" si="46"/>
        <v>37500</v>
      </c>
      <c r="P280" s="36" t="str">
        <f t="shared" si="47"/>
        <v>G</v>
      </c>
      <c r="Q280" s="37" t="str">
        <f t="shared" si="48"/>
        <v>NVA (Europe) Limited</v>
      </c>
      <c r="R280" s="6" t="str">
        <f t="shared" si="49"/>
        <v>G - NVA (Europe) Limited</v>
      </c>
      <c r="S280" s="6" t="str">
        <f>IFERROR(INDEX('Vendor Over-ride'!$C:$C, MATCH($R:$R,'Vendor Over-ride'!$A:$A,0)),"")</f>
        <v>G - NVA (Europe) Limited</v>
      </c>
      <c r="U280" s="38" t="str">
        <f t="shared" si="53"/>
        <v>GIA</v>
      </c>
      <c r="V280" s="5" t="str">
        <f t="shared" si="54"/>
        <v>AWARD</v>
      </c>
      <c r="W280" s="5" t="b">
        <f t="shared" si="50"/>
        <v>1</v>
      </c>
      <c r="X280" s="40">
        <f t="shared" ca="1" si="51"/>
        <v>150000</v>
      </c>
      <c r="Y280" s="30" t="b">
        <f t="shared" ca="1" si="52"/>
        <v>1</v>
      </c>
    </row>
    <row r="281" spans="1:25">
      <c r="A281" s="28" t="s">
        <v>2837</v>
      </c>
      <c r="B281" s="28" t="s">
        <v>2838</v>
      </c>
      <c r="C281" s="28" t="s">
        <v>2839</v>
      </c>
      <c r="D281" s="28" t="s">
        <v>2842</v>
      </c>
      <c r="E281" s="29">
        <v>42104</v>
      </c>
      <c r="F281" s="28" t="s">
        <v>5311</v>
      </c>
      <c r="G281" s="30">
        <v>4056</v>
      </c>
      <c r="H281" s="28" t="s">
        <v>7509</v>
      </c>
      <c r="I281" s="31">
        <v>0</v>
      </c>
      <c r="J281" s="31">
        <v>67000</v>
      </c>
      <c r="K281" s="28" t="s">
        <v>5220</v>
      </c>
      <c r="L281" s="32">
        <f t="shared" si="44"/>
        <v>-67000</v>
      </c>
      <c r="M281" s="33">
        <f t="shared" si="45"/>
        <v>67000</v>
      </c>
      <c r="N281" s="34" t="b">
        <v>1</v>
      </c>
      <c r="O281" s="35">
        <f t="shared" si="46"/>
        <v>67000</v>
      </c>
      <c r="P281" s="36" t="str">
        <f t="shared" si="47"/>
        <v>G</v>
      </c>
      <c r="Q281" s="37" t="str">
        <f t="shared" si="48"/>
        <v>Peacock Visual Arts Limited</v>
      </c>
      <c r="R281" s="6" t="str">
        <f t="shared" si="49"/>
        <v>G - Peacock Visual Arts Limited</v>
      </c>
      <c r="S281" s="6" t="str">
        <f>IFERROR(INDEX('Vendor Over-ride'!$C:$C, MATCH($R:$R,'Vendor Over-ride'!$A:$A,0)),"")</f>
        <v>G - Peacock Visual Arts Limited</v>
      </c>
      <c r="U281" s="38" t="str">
        <f t="shared" si="53"/>
        <v>GIA</v>
      </c>
      <c r="V281" s="5" t="str">
        <f t="shared" si="54"/>
        <v>AWARD</v>
      </c>
      <c r="W281" s="5" t="b">
        <f t="shared" si="50"/>
        <v>1</v>
      </c>
      <c r="X281" s="40">
        <f t="shared" ca="1" si="51"/>
        <v>270500</v>
      </c>
      <c r="Y281" s="30" t="b">
        <f t="shared" ca="1" si="52"/>
        <v>1</v>
      </c>
    </row>
    <row r="282" spans="1:25">
      <c r="A282" s="28" t="s">
        <v>2837</v>
      </c>
      <c r="B282" s="28" t="s">
        <v>2838</v>
      </c>
      <c r="C282" s="28" t="s">
        <v>2839</v>
      </c>
      <c r="D282" s="28" t="s">
        <v>2842</v>
      </c>
      <c r="E282" s="29">
        <v>42104</v>
      </c>
      <c r="F282" s="28" t="s">
        <v>5312</v>
      </c>
      <c r="G282" s="30">
        <v>4056</v>
      </c>
      <c r="H282" s="28" t="s">
        <v>7510</v>
      </c>
      <c r="I282" s="31">
        <v>0</v>
      </c>
      <c r="J282" s="31">
        <v>78000</v>
      </c>
      <c r="K282" s="28" t="s">
        <v>5221</v>
      </c>
      <c r="L282" s="32">
        <f t="shared" si="44"/>
        <v>-78000</v>
      </c>
      <c r="M282" s="33">
        <f t="shared" si="45"/>
        <v>78000</v>
      </c>
      <c r="N282" s="34" t="b">
        <v>1</v>
      </c>
      <c r="O282" s="35">
        <f t="shared" si="46"/>
        <v>78000</v>
      </c>
      <c r="P282" s="36" t="str">
        <f t="shared" si="47"/>
        <v>G</v>
      </c>
      <c r="Q282" s="37" t="str">
        <f t="shared" si="48"/>
        <v>Pier Arts Centre</v>
      </c>
      <c r="R282" s="6" t="str">
        <f t="shared" si="49"/>
        <v>G - Pier Arts Centre</v>
      </c>
      <c r="S282" s="6" t="str">
        <f>IFERROR(INDEX('Vendor Over-ride'!$C:$C, MATCH($R:$R,'Vendor Over-ride'!$A:$A,0)),"")</f>
        <v>G - Pier Arts Centre</v>
      </c>
      <c r="U282" s="38" t="str">
        <f t="shared" si="53"/>
        <v>GIA</v>
      </c>
      <c r="V282" s="5" t="str">
        <f t="shared" si="54"/>
        <v>AWARD</v>
      </c>
      <c r="W282" s="5" t="b">
        <f t="shared" si="50"/>
        <v>1</v>
      </c>
      <c r="X282" s="40">
        <f t="shared" ca="1" si="51"/>
        <v>266667</v>
      </c>
      <c r="Y282" s="30" t="b">
        <f t="shared" ca="1" si="52"/>
        <v>1</v>
      </c>
    </row>
    <row r="283" spans="1:25">
      <c r="A283" s="28" t="s">
        <v>2837</v>
      </c>
      <c r="B283" s="28" t="s">
        <v>2838</v>
      </c>
      <c r="C283" s="28" t="s">
        <v>2839</v>
      </c>
      <c r="D283" s="28" t="s">
        <v>2842</v>
      </c>
      <c r="E283" s="29">
        <v>42104</v>
      </c>
      <c r="F283" s="28" t="s">
        <v>5313</v>
      </c>
      <c r="G283" s="30">
        <v>4056</v>
      </c>
      <c r="H283" s="28" t="s">
        <v>7511</v>
      </c>
      <c r="I283" s="31">
        <v>0</v>
      </c>
      <c r="J283" s="31">
        <v>106250</v>
      </c>
      <c r="K283" s="28" t="s">
        <v>5222</v>
      </c>
      <c r="L283" s="32">
        <f t="shared" si="44"/>
        <v>-106250</v>
      </c>
      <c r="M283" s="33">
        <f t="shared" si="45"/>
        <v>106250</v>
      </c>
      <c r="N283" s="34" t="b">
        <v>1</v>
      </c>
      <c r="O283" s="35">
        <f t="shared" si="46"/>
        <v>106250</v>
      </c>
      <c r="P283" s="36" t="str">
        <f t="shared" si="47"/>
        <v>G</v>
      </c>
      <c r="Q283" s="37" t="str">
        <f t="shared" si="48"/>
        <v>Pitlochry Festival Theatre</v>
      </c>
      <c r="R283" s="6" t="str">
        <f t="shared" si="49"/>
        <v>G - Pitlochry Festival Theatre</v>
      </c>
      <c r="S283" s="6" t="str">
        <f>IFERROR(INDEX('Vendor Over-ride'!$C:$C, MATCH($R:$R,'Vendor Over-ride'!$A:$A,0)),"")</f>
        <v>G - Pitlochry Festival Theatre</v>
      </c>
      <c r="U283" s="38" t="str">
        <f t="shared" si="53"/>
        <v>GIA</v>
      </c>
      <c r="V283" s="5" t="str">
        <f t="shared" si="54"/>
        <v>AWARD</v>
      </c>
      <c r="W283" s="5" t="b">
        <f t="shared" si="50"/>
        <v>1</v>
      </c>
      <c r="X283" s="40">
        <f t="shared" ca="1" si="51"/>
        <v>425000</v>
      </c>
      <c r="Y283" s="30" t="b">
        <f t="shared" ca="1" si="52"/>
        <v>1</v>
      </c>
    </row>
    <row r="284" spans="1:25">
      <c r="A284" s="28" t="s">
        <v>2837</v>
      </c>
      <c r="B284" s="28" t="s">
        <v>2838</v>
      </c>
      <c r="C284" s="28" t="s">
        <v>2839</v>
      </c>
      <c r="D284" s="28" t="s">
        <v>2842</v>
      </c>
      <c r="E284" s="29">
        <v>42104</v>
      </c>
      <c r="F284" s="28" t="s">
        <v>5314</v>
      </c>
      <c r="G284" s="30">
        <v>4056</v>
      </c>
      <c r="H284" s="28" t="s">
        <v>7512</v>
      </c>
      <c r="I284" s="31">
        <v>0</v>
      </c>
      <c r="J284" s="31">
        <v>47642</v>
      </c>
      <c r="K284" s="28" t="s">
        <v>5223</v>
      </c>
      <c r="L284" s="32">
        <f t="shared" si="44"/>
        <v>-47642</v>
      </c>
      <c r="M284" s="33">
        <f t="shared" si="45"/>
        <v>47642</v>
      </c>
      <c r="N284" s="34" t="b">
        <v>1</v>
      </c>
      <c r="O284" s="35">
        <f t="shared" si="46"/>
        <v>47642</v>
      </c>
      <c r="P284" s="36" t="str">
        <f t="shared" si="47"/>
        <v>G</v>
      </c>
      <c r="Q284" s="37" t="str">
        <f t="shared" si="48"/>
        <v>Playwrights Studio CCS</v>
      </c>
      <c r="R284" s="6" t="str">
        <f t="shared" si="49"/>
        <v>G - Playwrights Studio CCS</v>
      </c>
      <c r="S284" s="6" t="str">
        <f>IFERROR(INDEX('Vendor Over-ride'!$C:$C, MATCH($R:$R,'Vendor Over-ride'!$A:$A,0)),"")</f>
        <v>G - Playwrights Studio CCS</v>
      </c>
      <c r="U284" s="38" t="str">
        <f t="shared" si="53"/>
        <v>GIA</v>
      </c>
      <c r="V284" s="5" t="str">
        <f t="shared" si="54"/>
        <v>AWARD</v>
      </c>
      <c r="W284" s="5" t="b">
        <f t="shared" si="50"/>
        <v>1</v>
      </c>
      <c r="X284" s="40">
        <f t="shared" ca="1" si="51"/>
        <v>191192</v>
      </c>
      <c r="Y284" s="30" t="b">
        <f t="shared" ca="1" si="52"/>
        <v>1</v>
      </c>
    </row>
    <row r="285" spans="1:25">
      <c r="A285" s="28" t="s">
        <v>2837</v>
      </c>
      <c r="B285" s="28" t="s">
        <v>2838</v>
      </c>
      <c r="C285" s="28" t="s">
        <v>2839</v>
      </c>
      <c r="D285" s="28" t="s">
        <v>2842</v>
      </c>
      <c r="E285" s="29">
        <v>42104</v>
      </c>
      <c r="F285" s="28" t="s">
        <v>5315</v>
      </c>
      <c r="G285" s="30">
        <v>4056</v>
      </c>
      <c r="H285" s="28" t="s">
        <v>7513</v>
      </c>
      <c r="I285" s="31">
        <v>0</v>
      </c>
      <c r="J285" s="31">
        <v>75000</v>
      </c>
      <c r="K285" s="28" t="s">
        <v>5224</v>
      </c>
      <c r="L285" s="32">
        <f t="shared" si="44"/>
        <v>-75000</v>
      </c>
      <c r="M285" s="33">
        <f t="shared" si="45"/>
        <v>75000</v>
      </c>
      <c r="N285" s="34" t="b">
        <v>1</v>
      </c>
      <c r="O285" s="35">
        <f t="shared" si="46"/>
        <v>75000</v>
      </c>
      <c r="P285" s="36" t="str">
        <f t="shared" si="47"/>
        <v>G</v>
      </c>
      <c r="Q285" s="37" t="str">
        <f t="shared" si="48"/>
        <v>Publishing Scotland</v>
      </c>
      <c r="R285" s="6" t="str">
        <f t="shared" si="49"/>
        <v>G - Publishing Scotland</v>
      </c>
      <c r="S285" s="6" t="str">
        <f>IFERROR(INDEX('Vendor Over-ride'!$C:$C, MATCH($R:$R,'Vendor Over-ride'!$A:$A,0)),"")</f>
        <v>G - Publishing Scotland</v>
      </c>
      <c r="U285" s="38" t="str">
        <f t="shared" si="53"/>
        <v>GIA</v>
      </c>
      <c r="V285" s="5" t="str">
        <f t="shared" si="54"/>
        <v>AWARD</v>
      </c>
      <c r="W285" s="5" t="b">
        <f t="shared" si="50"/>
        <v>1</v>
      </c>
      <c r="X285" s="40">
        <f t="shared" ca="1" si="51"/>
        <v>300000</v>
      </c>
      <c r="Y285" s="30" t="b">
        <f t="shared" ca="1" si="52"/>
        <v>1</v>
      </c>
    </row>
    <row r="286" spans="1:25">
      <c r="A286" s="28" t="s">
        <v>2837</v>
      </c>
      <c r="B286" s="28" t="s">
        <v>2838</v>
      </c>
      <c r="C286" s="28" t="s">
        <v>2839</v>
      </c>
      <c r="D286" s="28" t="s">
        <v>2842</v>
      </c>
      <c r="E286" s="29">
        <v>42104</v>
      </c>
      <c r="F286" s="28" t="s">
        <v>5316</v>
      </c>
      <c r="G286" s="30">
        <v>4056</v>
      </c>
      <c r="H286" s="28" t="s">
        <v>7514</v>
      </c>
      <c r="I286" s="31">
        <v>0</v>
      </c>
      <c r="J286" s="31">
        <v>60440</v>
      </c>
      <c r="K286" s="28" t="s">
        <v>5225</v>
      </c>
      <c r="L286" s="32">
        <f t="shared" si="44"/>
        <v>-60440</v>
      </c>
      <c r="M286" s="33">
        <f t="shared" si="45"/>
        <v>60440</v>
      </c>
      <c r="N286" s="34" t="b">
        <v>1</v>
      </c>
      <c r="O286" s="35">
        <f t="shared" si="46"/>
        <v>60440</v>
      </c>
      <c r="P286" s="36" t="str">
        <f t="shared" si="47"/>
        <v>G</v>
      </c>
      <c r="Q286" s="37" t="str">
        <f t="shared" si="48"/>
        <v>Puppet Animation Scotland Limited</v>
      </c>
      <c r="R286" s="6" t="str">
        <f t="shared" si="49"/>
        <v>G - Puppet Animation Scotland Limited</v>
      </c>
      <c r="S286" s="6" t="str">
        <f>IFERROR(INDEX('Vendor Over-ride'!$C:$C, MATCH($R:$R,'Vendor Over-ride'!$A:$A,0)),"")</f>
        <v>G - Puppet Animation Scotland Limited</v>
      </c>
      <c r="U286" s="38" t="str">
        <f t="shared" si="53"/>
        <v>GIA</v>
      </c>
      <c r="V286" s="5" t="str">
        <f t="shared" si="54"/>
        <v>AWARD</v>
      </c>
      <c r="W286" s="5" t="b">
        <f t="shared" si="50"/>
        <v>1</v>
      </c>
      <c r="X286" s="40">
        <f t="shared" ca="1" si="51"/>
        <v>183665</v>
      </c>
      <c r="Y286" s="30" t="b">
        <f t="shared" ca="1" si="52"/>
        <v>1</v>
      </c>
    </row>
    <row r="287" spans="1:25">
      <c r="A287" s="28" t="s">
        <v>2837</v>
      </c>
      <c r="B287" s="28" t="s">
        <v>2838</v>
      </c>
      <c r="C287" s="28" t="s">
        <v>2839</v>
      </c>
      <c r="D287" s="28" t="s">
        <v>2842</v>
      </c>
      <c r="E287" s="29">
        <v>42104</v>
      </c>
      <c r="F287" s="28" t="s">
        <v>5317</v>
      </c>
      <c r="G287" s="30">
        <v>4056</v>
      </c>
      <c r="H287" s="28" t="s">
        <v>7515</v>
      </c>
      <c r="I287" s="31">
        <v>0</v>
      </c>
      <c r="J287" s="31">
        <v>125000</v>
      </c>
      <c r="K287" s="28" t="s">
        <v>5226</v>
      </c>
      <c r="L287" s="32">
        <f t="shared" si="44"/>
        <v>-125000</v>
      </c>
      <c r="M287" s="33">
        <f t="shared" si="45"/>
        <v>125000</v>
      </c>
      <c r="N287" s="34" t="b">
        <v>1</v>
      </c>
      <c r="O287" s="35">
        <f t="shared" si="46"/>
        <v>125000</v>
      </c>
      <c r="P287" s="36" t="str">
        <f t="shared" si="47"/>
        <v>G</v>
      </c>
      <c r="Q287" s="37" t="str">
        <f t="shared" si="48"/>
        <v>Red Note Ensemble</v>
      </c>
      <c r="R287" s="6" t="str">
        <f t="shared" si="49"/>
        <v>G - Red Note Ensemble</v>
      </c>
      <c r="S287" s="6" t="str">
        <f>IFERROR(INDEX('Vendor Over-ride'!$C:$C, MATCH($R:$R,'Vendor Over-ride'!$A:$A,0)),"")</f>
        <v>G - Red Note Ensemble</v>
      </c>
      <c r="U287" s="38" t="str">
        <f t="shared" si="53"/>
        <v>GIA</v>
      </c>
      <c r="V287" s="5" t="str">
        <f t="shared" si="54"/>
        <v>AWARD</v>
      </c>
      <c r="W287" s="5" t="b">
        <f t="shared" si="50"/>
        <v>1</v>
      </c>
      <c r="X287" s="40">
        <f t="shared" ca="1" si="51"/>
        <v>218532</v>
      </c>
      <c r="Y287" s="30" t="b">
        <f t="shared" ca="1" si="52"/>
        <v>1</v>
      </c>
    </row>
    <row r="288" spans="1:25">
      <c r="A288" s="28" t="s">
        <v>2837</v>
      </c>
      <c r="B288" s="28" t="s">
        <v>2838</v>
      </c>
      <c r="C288" s="28" t="s">
        <v>2839</v>
      </c>
      <c r="D288" s="28" t="s">
        <v>2842</v>
      </c>
      <c r="E288" s="29">
        <v>42104</v>
      </c>
      <c r="F288" s="28" t="s">
        <v>5318</v>
      </c>
      <c r="G288" s="30">
        <v>4056</v>
      </c>
      <c r="H288" s="28" t="s">
        <v>7516</v>
      </c>
      <c r="I288" s="31">
        <v>0</v>
      </c>
      <c r="J288" s="31">
        <v>435000</v>
      </c>
      <c r="K288" s="28" t="s">
        <v>5227</v>
      </c>
      <c r="L288" s="32">
        <f t="shared" si="44"/>
        <v>-435000</v>
      </c>
      <c r="M288" s="33">
        <f t="shared" si="45"/>
        <v>435000</v>
      </c>
      <c r="N288" s="34" t="b">
        <v>1</v>
      </c>
      <c r="O288" s="35">
        <f t="shared" si="46"/>
        <v>435000</v>
      </c>
      <c r="P288" s="36" t="str">
        <f t="shared" si="47"/>
        <v>G</v>
      </c>
      <c r="Q288" s="37" t="str">
        <f t="shared" si="48"/>
        <v>Royal Lyceum Theatre Company Limited</v>
      </c>
      <c r="R288" s="6" t="str">
        <f t="shared" si="49"/>
        <v>G - Royal Lyceum Theatre Company Limited</v>
      </c>
      <c r="S288" s="6" t="str">
        <f>IFERROR(INDEX('Vendor Over-ride'!$C:$C, MATCH($R:$R,'Vendor Over-ride'!$A:$A,0)),"")</f>
        <v>G - Royal Lyceum Theatre Company Limited</v>
      </c>
      <c r="U288" s="38" t="str">
        <f t="shared" si="53"/>
        <v>GIA</v>
      </c>
      <c r="V288" s="5" t="str">
        <f t="shared" si="54"/>
        <v>AWARD</v>
      </c>
      <c r="W288" s="5" t="b">
        <f t="shared" si="50"/>
        <v>1</v>
      </c>
      <c r="X288" s="40">
        <f t="shared" ca="1" si="51"/>
        <v>1200000</v>
      </c>
      <c r="Y288" s="30" t="b">
        <f t="shared" ca="1" si="52"/>
        <v>1</v>
      </c>
    </row>
    <row r="289" spans="1:25">
      <c r="A289" s="28" t="s">
        <v>2837</v>
      </c>
      <c r="B289" s="28" t="s">
        <v>2838</v>
      </c>
      <c r="C289" s="28" t="s">
        <v>2839</v>
      </c>
      <c r="D289" s="28" t="s">
        <v>2842</v>
      </c>
      <c r="E289" s="29">
        <v>42104</v>
      </c>
      <c r="F289" s="28" t="s">
        <v>5319</v>
      </c>
      <c r="G289" s="30">
        <v>4056</v>
      </c>
      <c r="H289" s="28" t="s">
        <v>7517</v>
      </c>
      <c r="I289" s="31">
        <v>0</v>
      </c>
      <c r="J289" s="31">
        <v>214983</v>
      </c>
      <c r="K289" s="28" t="s">
        <v>5228</v>
      </c>
      <c r="L289" s="32">
        <f t="shared" si="44"/>
        <v>-214983</v>
      </c>
      <c r="M289" s="33">
        <f t="shared" si="45"/>
        <v>214983</v>
      </c>
      <c r="N289" s="34" t="b">
        <v>1</v>
      </c>
      <c r="O289" s="35">
        <f t="shared" si="46"/>
        <v>214983</v>
      </c>
      <c r="P289" s="36" t="str">
        <f t="shared" si="47"/>
        <v>G</v>
      </c>
      <c r="Q289" s="37" t="str">
        <f t="shared" si="48"/>
        <v>Scottish Book Trust</v>
      </c>
      <c r="R289" s="6" t="str">
        <f t="shared" si="49"/>
        <v>G - Scottish Book Trust</v>
      </c>
      <c r="S289" s="6" t="str">
        <f>IFERROR(INDEX('Vendor Over-ride'!$C:$C, MATCH($R:$R,'Vendor Over-ride'!$A:$A,0)),"")</f>
        <v>G - Scottish Book Trust</v>
      </c>
      <c r="U289" s="38" t="str">
        <f t="shared" si="53"/>
        <v>GIA</v>
      </c>
      <c r="V289" s="5" t="str">
        <f t="shared" si="54"/>
        <v>AWARD</v>
      </c>
      <c r="W289" s="5" t="b">
        <f t="shared" si="50"/>
        <v>1</v>
      </c>
      <c r="X289" s="40">
        <f t="shared" ca="1" si="51"/>
        <v>1241682</v>
      </c>
      <c r="Y289" s="30" t="b">
        <f t="shared" ca="1" si="52"/>
        <v>1</v>
      </c>
    </row>
    <row r="290" spans="1:25">
      <c r="A290" s="28" t="s">
        <v>2837</v>
      </c>
      <c r="B290" s="28" t="s">
        <v>2838</v>
      </c>
      <c r="C290" s="28" t="s">
        <v>2839</v>
      </c>
      <c r="D290" s="28" t="s">
        <v>2842</v>
      </c>
      <c r="E290" s="29">
        <v>42104</v>
      </c>
      <c r="F290" s="28" t="s">
        <v>5320</v>
      </c>
      <c r="G290" s="30">
        <v>4056</v>
      </c>
      <c r="H290" s="28" t="s">
        <v>7518</v>
      </c>
      <c r="I290" s="31">
        <v>0</v>
      </c>
      <c r="J290" s="31">
        <v>224130</v>
      </c>
      <c r="K290" s="28" t="s">
        <v>5124</v>
      </c>
      <c r="L290" s="32">
        <f t="shared" si="44"/>
        <v>-224130</v>
      </c>
      <c r="M290" s="33">
        <f t="shared" si="45"/>
        <v>224130</v>
      </c>
      <c r="N290" s="34" t="b">
        <v>1</v>
      </c>
      <c r="O290" s="35">
        <f t="shared" si="46"/>
        <v>224130</v>
      </c>
      <c r="P290" s="36" t="str">
        <f t="shared" si="47"/>
        <v>G</v>
      </c>
      <c r="Q290" s="37" t="str">
        <f t="shared" si="48"/>
        <v>Scottish Dance Theatre</v>
      </c>
      <c r="R290" s="6" t="str">
        <f t="shared" si="49"/>
        <v>G - Scottish Dance Theatre</v>
      </c>
      <c r="S290" s="6" t="str">
        <f>IFERROR(INDEX('Vendor Over-ride'!$C:$C, MATCH($R:$R,'Vendor Over-ride'!$A:$A,0)),"")</f>
        <v>G - Scottish Dance Theatre</v>
      </c>
      <c r="U290" s="38" t="str">
        <f t="shared" si="53"/>
        <v>GIA</v>
      </c>
      <c r="V290" s="5" t="str">
        <f t="shared" si="54"/>
        <v>AWARD</v>
      </c>
      <c r="W290" s="5" t="b">
        <f t="shared" si="50"/>
        <v>1</v>
      </c>
      <c r="X290" s="40">
        <f t="shared" ca="1" si="51"/>
        <v>1018658</v>
      </c>
      <c r="Y290" s="30" t="b">
        <f t="shared" ca="1" si="52"/>
        <v>1</v>
      </c>
    </row>
    <row r="291" spans="1:25">
      <c r="A291" s="28" t="s">
        <v>2837</v>
      </c>
      <c r="B291" s="28" t="s">
        <v>2838</v>
      </c>
      <c r="C291" s="28" t="s">
        <v>2839</v>
      </c>
      <c r="D291" s="28" t="s">
        <v>2842</v>
      </c>
      <c r="E291" s="29">
        <v>42104</v>
      </c>
      <c r="F291" s="28" t="s">
        <v>5321</v>
      </c>
      <c r="G291" s="30">
        <v>4056</v>
      </c>
      <c r="H291" s="28" t="s">
        <v>7519</v>
      </c>
      <c r="I291" s="31">
        <v>0</v>
      </c>
      <c r="J291" s="31">
        <v>83333</v>
      </c>
      <c r="K291" s="28" t="s">
        <v>5229</v>
      </c>
      <c r="L291" s="32">
        <f t="shared" si="44"/>
        <v>-83333</v>
      </c>
      <c r="M291" s="33">
        <f t="shared" si="45"/>
        <v>83333</v>
      </c>
      <c r="N291" s="34" t="b">
        <v>1</v>
      </c>
      <c r="O291" s="35">
        <f t="shared" si="46"/>
        <v>83333</v>
      </c>
      <c r="P291" s="36" t="str">
        <f t="shared" si="47"/>
        <v>G</v>
      </c>
      <c r="Q291" s="37" t="str">
        <f t="shared" si="48"/>
        <v>Scottish Ensemble</v>
      </c>
      <c r="R291" s="6" t="str">
        <f t="shared" si="49"/>
        <v>G - Scottish Ensemble</v>
      </c>
      <c r="S291" s="6" t="str">
        <f>IFERROR(INDEX('Vendor Over-ride'!$C:$C, MATCH($R:$R,'Vendor Over-ride'!$A:$A,0)),"")</f>
        <v>G - Scottish Ensemble</v>
      </c>
      <c r="U291" s="38" t="str">
        <f t="shared" si="53"/>
        <v>GIA</v>
      </c>
      <c r="V291" s="5" t="str">
        <f t="shared" si="54"/>
        <v>AWARD</v>
      </c>
      <c r="W291" s="5" t="b">
        <f t="shared" si="50"/>
        <v>1</v>
      </c>
      <c r="X291" s="40">
        <f t="shared" ca="1" si="51"/>
        <v>333333</v>
      </c>
      <c r="Y291" s="30" t="b">
        <f t="shared" ca="1" si="52"/>
        <v>1</v>
      </c>
    </row>
    <row r="292" spans="1:25">
      <c r="A292" s="28" t="s">
        <v>2837</v>
      </c>
      <c r="B292" s="28" t="s">
        <v>2838</v>
      </c>
      <c r="C292" s="28" t="s">
        <v>2839</v>
      </c>
      <c r="D292" s="28" t="s">
        <v>2842</v>
      </c>
      <c r="E292" s="29">
        <v>42104</v>
      </c>
      <c r="F292" s="28" t="s">
        <v>5322</v>
      </c>
      <c r="G292" s="30">
        <v>4056</v>
      </c>
      <c r="H292" s="28" t="s">
        <v>7520</v>
      </c>
      <c r="I292" s="31">
        <v>0</v>
      </c>
      <c r="J292" s="31">
        <v>47500</v>
      </c>
      <c r="K292" s="28" t="s">
        <v>5230</v>
      </c>
      <c r="L292" s="32">
        <f t="shared" si="44"/>
        <v>-47500</v>
      </c>
      <c r="M292" s="33">
        <f t="shared" si="45"/>
        <v>47500</v>
      </c>
      <c r="N292" s="34" t="b">
        <v>1</v>
      </c>
      <c r="O292" s="35">
        <f t="shared" si="46"/>
        <v>47500</v>
      </c>
      <c r="P292" s="36" t="str">
        <f t="shared" si="47"/>
        <v>G</v>
      </c>
      <c r="Q292" s="37" t="str">
        <f t="shared" si="48"/>
        <v>Scottish Music Information Cen</v>
      </c>
      <c r="R292" s="6" t="str">
        <f t="shared" si="49"/>
        <v>G - Scottish Music Information Cen</v>
      </c>
      <c r="S292" s="6" t="str">
        <f>IFERROR(INDEX('Vendor Over-ride'!$C:$C, MATCH($R:$R,'Vendor Over-ride'!$A:$A,0)),"")</f>
        <v>G - Scottish Music Information Cen</v>
      </c>
      <c r="U292" s="38" t="str">
        <f t="shared" si="53"/>
        <v>GIA</v>
      </c>
      <c r="V292" s="5" t="str">
        <f t="shared" si="54"/>
        <v>AWARD</v>
      </c>
      <c r="W292" s="5" t="b">
        <f t="shared" si="50"/>
        <v>1</v>
      </c>
      <c r="X292" s="40">
        <f t="shared" ca="1" si="51"/>
        <v>314500</v>
      </c>
      <c r="Y292" s="30" t="b">
        <f t="shared" ca="1" si="52"/>
        <v>1</v>
      </c>
    </row>
    <row r="293" spans="1:25">
      <c r="A293" s="28" t="s">
        <v>2837</v>
      </c>
      <c r="B293" s="28" t="s">
        <v>2838</v>
      </c>
      <c r="C293" s="28" t="s">
        <v>2839</v>
      </c>
      <c r="D293" s="28" t="s">
        <v>2842</v>
      </c>
      <c r="E293" s="29">
        <v>42104</v>
      </c>
      <c r="F293" s="28" t="s">
        <v>5323</v>
      </c>
      <c r="G293" s="30">
        <v>4056</v>
      </c>
      <c r="H293" s="28" t="s">
        <v>7521</v>
      </c>
      <c r="I293" s="31">
        <v>0</v>
      </c>
      <c r="J293" s="31">
        <v>79167</v>
      </c>
      <c r="K293" s="28" t="s">
        <v>5231</v>
      </c>
      <c r="L293" s="32">
        <f t="shared" si="44"/>
        <v>-79167</v>
      </c>
      <c r="M293" s="33">
        <f t="shared" si="45"/>
        <v>79167</v>
      </c>
      <c r="N293" s="34" t="b">
        <v>1</v>
      </c>
      <c r="O293" s="35">
        <f t="shared" si="46"/>
        <v>79167</v>
      </c>
      <c r="P293" s="36" t="str">
        <f t="shared" si="47"/>
        <v>G</v>
      </c>
      <c r="Q293" s="37" t="str">
        <f t="shared" si="48"/>
        <v>Scottish Poetry Library</v>
      </c>
      <c r="R293" s="6" t="str">
        <f t="shared" si="49"/>
        <v>G - Scottish Poetry Library</v>
      </c>
      <c r="S293" s="6" t="str">
        <f>IFERROR(INDEX('Vendor Over-ride'!$C:$C, MATCH($R:$R,'Vendor Over-ride'!$A:$A,0)),"")</f>
        <v>G - Scottish Poetry Library</v>
      </c>
      <c r="U293" s="38" t="str">
        <f t="shared" si="53"/>
        <v>GIA</v>
      </c>
      <c r="V293" s="5" t="str">
        <f t="shared" si="54"/>
        <v>AWARD</v>
      </c>
      <c r="W293" s="5" t="b">
        <f t="shared" si="50"/>
        <v>1</v>
      </c>
      <c r="X293" s="40">
        <f t="shared" ca="1" si="51"/>
        <v>316666</v>
      </c>
      <c r="Y293" s="30" t="b">
        <f t="shared" ca="1" si="52"/>
        <v>1</v>
      </c>
    </row>
    <row r="294" spans="1:25">
      <c r="A294" s="28" t="s">
        <v>2837</v>
      </c>
      <c r="B294" s="28" t="s">
        <v>2838</v>
      </c>
      <c r="C294" s="28" t="s">
        <v>2839</v>
      </c>
      <c r="D294" s="28" t="s">
        <v>2842</v>
      </c>
      <c r="E294" s="29">
        <v>42104</v>
      </c>
      <c r="F294" s="28" t="s">
        <v>5324</v>
      </c>
      <c r="G294" s="30">
        <v>4056</v>
      </c>
      <c r="H294" s="28" t="s">
        <v>7522</v>
      </c>
      <c r="I294" s="31">
        <v>0</v>
      </c>
      <c r="J294" s="31">
        <v>48750</v>
      </c>
      <c r="K294" s="28" t="s">
        <v>5232</v>
      </c>
      <c r="L294" s="32">
        <f t="shared" si="44"/>
        <v>-48750</v>
      </c>
      <c r="M294" s="33">
        <f t="shared" si="45"/>
        <v>48750</v>
      </c>
      <c r="N294" s="34" t="b">
        <v>1</v>
      </c>
      <c r="O294" s="35">
        <f t="shared" si="46"/>
        <v>48750</v>
      </c>
      <c r="P294" s="36" t="str">
        <f t="shared" si="47"/>
        <v>G</v>
      </c>
      <c r="Q294" s="37" t="str">
        <f t="shared" si="48"/>
        <v>Scottish Scultpture Workshop</v>
      </c>
      <c r="R294" s="6" t="str">
        <f t="shared" si="49"/>
        <v>G - Scottish Scultpture Workshop</v>
      </c>
      <c r="S294" s="6" t="str">
        <f>IFERROR(INDEX('Vendor Over-ride'!$C:$C, MATCH($R:$R,'Vendor Over-ride'!$A:$A,0)),"")</f>
        <v>G - Scottish Sculpture Workshop</v>
      </c>
      <c r="U294" s="38" t="str">
        <f t="shared" si="53"/>
        <v>GIA</v>
      </c>
      <c r="V294" s="5" t="str">
        <f t="shared" si="54"/>
        <v>AWARD</v>
      </c>
      <c r="W294" s="5" t="b">
        <f t="shared" si="50"/>
        <v>1</v>
      </c>
      <c r="X294" s="40">
        <f t="shared" ca="1" si="51"/>
        <v>205000</v>
      </c>
      <c r="Y294" s="30" t="b">
        <f t="shared" ca="1" si="52"/>
        <v>1</v>
      </c>
    </row>
    <row r="295" spans="1:25">
      <c r="A295" s="28" t="s">
        <v>2837</v>
      </c>
      <c r="B295" s="28" t="s">
        <v>2838</v>
      </c>
      <c r="C295" s="28" t="s">
        <v>2839</v>
      </c>
      <c r="D295" s="28" t="s">
        <v>2842</v>
      </c>
      <c r="E295" s="29">
        <v>42104</v>
      </c>
      <c r="F295" s="28" t="s">
        <v>5325</v>
      </c>
      <c r="G295" s="30">
        <v>4056</v>
      </c>
      <c r="H295" s="28" t="s">
        <v>7523</v>
      </c>
      <c r="I295" s="31">
        <v>0</v>
      </c>
      <c r="J295" s="31">
        <v>62500</v>
      </c>
      <c r="K295" s="28" t="s">
        <v>5233</v>
      </c>
      <c r="L295" s="32">
        <f t="shared" si="44"/>
        <v>-62500</v>
      </c>
      <c r="M295" s="33">
        <f t="shared" si="45"/>
        <v>62500</v>
      </c>
      <c r="N295" s="34" t="b">
        <v>1</v>
      </c>
      <c r="O295" s="35">
        <f t="shared" si="46"/>
        <v>62500</v>
      </c>
      <c r="P295" s="36" t="str">
        <f t="shared" si="47"/>
        <v>G</v>
      </c>
      <c r="Q295" s="37" t="str">
        <f t="shared" si="48"/>
        <v>Shetland Arts Development Agency</v>
      </c>
      <c r="R295" s="6" t="str">
        <f t="shared" si="49"/>
        <v>G - Shetland Arts Development Agency</v>
      </c>
      <c r="S295" s="6" t="str">
        <f>IFERROR(INDEX('Vendor Over-ride'!$C:$C, MATCH($R:$R,'Vendor Over-ride'!$A:$A,0)),"")</f>
        <v>G - Shetland Arts Development Agency</v>
      </c>
      <c r="U295" s="38" t="str">
        <f t="shared" si="53"/>
        <v>GIA</v>
      </c>
      <c r="V295" s="5" t="str">
        <f t="shared" si="54"/>
        <v>AWARD</v>
      </c>
      <c r="W295" s="5" t="b">
        <f t="shared" si="50"/>
        <v>1</v>
      </c>
      <c r="X295" s="40">
        <f t="shared" ca="1" si="51"/>
        <v>250000</v>
      </c>
      <c r="Y295" s="30" t="b">
        <f t="shared" ca="1" si="52"/>
        <v>1</v>
      </c>
    </row>
    <row r="296" spans="1:25">
      <c r="A296" s="28" t="s">
        <v>2837</v>
      </c>
      <c r="B296" s="28" t="s">
        <v>2838</v>
      </c>
      <c r="C296" s="28" t="s">
        <v>2839</v>
      </c>
      <c r="D296" s="28" t="s">
        <v>2842</v>
      </c>
      <c r="E296" s="29">
        <v>42104</v>
      </c>
      <c r="F296" s="28" t="s">
        <v>5326</v>
      </c>
      <c r="G296" s="30">
        <v>4056</v>
      </c>
      <c r="H296" s="28" t="s">
        <v>7524</v>
      </c>
      <c r="I296" s="31">
        <v>0</v>
      </c>
      <c r="J296" s="31">
        <v>100000</v>
      </c>
      <c r="K296" s="28" t="s">
        <v>5234</v>
      </c>
      <c r="L296" s="32">
        <f t="shared" si="44"/>
        <v>-100000</v>
      </c>
      <c r="M296" s="33">
        <f t="shared" si="45"/>
        <v>100000</v>
      </c>
      <c r="N296" s="34" t="b">
        <v>1</v>
      </c>
      <c r="O296" s="35">
        <f t="shared" si="46"/>
        <v>100000</v>
      </c>
      <c r="P296" s="36" t="str">
        <f t="shared" si="47"/>
        <v>G</v>
      </c>
      <c r="Q296" s="37" t="str">
        <f t="shared" si="48"/>
        <v>St Magnus Festival Ltd</v>
      </c>
      <c r="R296" s="6" t="str">
        <f t="shared" si="49"/>
        <v>G - St Magnus Festival Ltd</v>
      </c>
      <c r="S296" s="6" t="str">
        <f>IFERROR(INDEX('Vendor Over-ride'!$C:$C, MATCH($R:$R,'Vendor Over-ride'!$A:$A,0)),"")</f>
        <v>G - St Magnus Festival Ltd</v>
      </c>
      <c r="U296" s="38" t="str">
        <f t="shared" si="53"/>
        <v>GIA</v>
      </c>
      <c r="V296" s="5" t="str">
        <f t="shared" si="54"/>
        <v>AWARD</v>
      </c>
      <c r="W296" s="5" t="b">
        <f t="shared" si="50"/>
        <v>1</v>
      </c>
      <c r="X296" s="40">
        <f t="shared" ca="1" si="51"/>
        <v>166667</v>
      </c>
      <c r="Y296" s="30" t="b">
        <f t="shared" ca="1" si="52"/>
        <v>1</v>
      </c>
    </row>
    <row r="297" spans="1:25">
      <c r="A297" s="28" t="s">
        <v>2837</v>
      </c>
      <c r="B297" s="28" t="s">
        <v>2838</v>
      </c>
      <c r="C297" s="28" t="s">
        <v>2839</v>
      </c>
      <c r="D297" s="28" t="s">
        <v>2842</v>
      </c>
      <c r="E297" s="29">
        <v>42104</v>
      </c>
      <c r="F297" s="28" t="s">
        <v>5327</v>
      </c>
      <c r="G297" s="30">
        <v>4056</v>
      </c>
      <c r="H297" s="28" t="s">
        <v>7525</v>
      </c>
      <c r="I297" s="31">
        <v>0</v>
      </c>
      <c r="J297" s="31">
        <v>25000</v>
      </c>
      <c r="K297" s="28" t="s">
        <v>5235</v>
      </c>
      <c r="L297" s="32">
        <f t="shared" si="44"/>
        <v>-25000</v>
      </c>
      <c r="M297" s="33">
        <f t="shared" si="45"/>
        <v>25000</v>
      </c>
      <c r="N297" s="34" t="b">
        <v>1</v>
      </c>
      <c r="O297" s="35">
        <f t="shared" si="46"/>
        <v>25000</v>
      </c>
      <c r="P297" s="36" t="str">
        <f t="shared" si="47"/>
        <v>G</v>
      </c>
      <c r="Q297" s="37" t="str">
        <f t="shared" si="48"/>
        <v>Taigh Chearsabhagh Trust</v>
      </c>
      <c r="R297" s="6" t="str">
        <f t="shared" si="49"/>
        <v>G - Taigh Chearsabhagh Trust</v>
      </c>
      <c r="S297" s="6" t="str">
        <f>IFERROR(INDEX('Vendor Over-ride'!$C:$C, MATCH($R:$R,'Vendor Over-ride'!$A:$A,0)),"")</f>
        <v>G - Taigh Chearsabhagh Trust</v>
      </c>
      <c r="U297" s="38" t="str">
        <f t="shared" si="53"/>
        <v>GIA</v>
      </c>
      <c r="V297" s="5" t="str">
        <f t="shared" si="54"/>
        <v>AWARD</v>
      </c>
      <c r="W297" s="5" t="b">
        <f t="shared" si="50"/>
        <v>1</v>
      </c>
      <c r="X297" s="40">
        <f t="shared" ca="1" si="51"/>
        <v>102000</v>
      </c>
      <c r="Y297" s="30" t="b">
        <f t="shared" ca="1" si="52"/>
        <v>1</v>
      </c>
    </row>
    <row r="298" spans="1:25">
      <c r="A298" s="28" t="s">
        <v>2837</v>
      </c>
      <c r="B298" s="28" t="s">
        <v>2838</v>
      </c>
      <c r="C298" s="28" t="s">
        <v>2839</v>
      </c>
      <c r="D298" s="28" t="s">
        <v>2842</v>
      </c>
      <c r="E298" s="29">
        <v>42104</v>
      </c>
      <c r="F298" s="28" t="s">
        <v>5328</v>
      </c>
      <c r="G298" s="30">
        <v>4056</v>
      </c>
      <c r="H298" s="28" t="s">
        <v>7526</v>
      </c>
      <c r="I298" s="31">
        <v>0</v>
      </c>
      <c r="J298" s="31">
        <v>200000</v>
      </c>
      <c r="K298" s="28" t="s">
        <v>5236</v>
      </c>
      <c r="L298" s="32">
        <f t="shared" si="44"/>
        <v>-200000</v>
      </c>
      <c r="M298" s="33">
        <f t="shared" si="45"/>
        <v>200000</v>
      </c>
      <c r="N298" s="34" t="b">
        <v>1</v>
      </c>
      <c r="O298" s="35">
        <f t="shared" si="46"/>
        <v>200000</v>
      </c>
      <c r="P298" s="36" t="str">
        <f t="shared" si="47"/>
        <v>G</v>
      </c>
      <c r="Q298" s="37" t="str">
        <f t="shared" si="48"/>
        <v>The Arches Theatre</v>
      </c>
      <c r="R298" s="6" t="str">
        <f t="shared" si="49"/>
        <v>G - The Arches Theatre</v>
      </c>
      <c r="S298" s="6" t="str">
        <f>IFERROR(INDEX('Vendor Over-ride'!$C:$C, MATCH($R:$R,'Vendor Over-ride'!$A:$A,0)),"")</f>
        <v>G - The Arches Theatre</v>
      </c>
      <c r="U298" s="38" t="str">
        <f t="shared" si="53"/>
        <v>GIA</v>
      </c>
      <c r="V298" s="5" t="str">
        <f t="shared" si="54"/>
        <v>AWARD</v>
      </c>
      <c r="W298" s="5" t="b">
        <f t="shared" si="50"/>
        <v>1</v>
      </c>
      <c r="X298" s="40">
        <f t="shared" ca="1" si="51"/>
        <v>292000</v>
      </c>
      <c r="Y298" s="30" t="b">
        <f t="shared" ca="1" si="52"/>
        <v>1</v>
      </c>
    </row>
    <row r="299" spans="1:25">
      <c r="A299" s="28" t="s">
        <v>2837</v>
      </c>
      <c r="B299" s="28" t="s">
        <v>2838</v>
      </c>
      <c r="C299" s="28" t="s">
        <v>2839</v>
      </c>
      <c r="D299" s="28" t="s">
        <v>2842</v>
      </c>
      <c r="E299" s="29">
        <v>42104</v>
      </c>
      <c r="F299" s="28" t="s">
        <v>5329</v>
      </c>
      <c r="G299" s="30">
        <v>4056</v>
      </c>
      <c r="H299" s="28" t="s">
        <v>7527</v>
      </c>
      <c r="I299" s="31">
        <v>0</v>
      </c>
      <c r="J299" s="31">
        <v>40000</v>
      </c>
      <c r="K299" s="28" t="s">
        <v>5237</v>
      </c>
      <c r="L299" s="32">
        <f t="shared" si="44"/>
        <v>-40000</v>
      </c>
      <c r="M299" s="33">
        <f t="shared" si="45"/>
        <v>40000</v>
      </c>
      <c r="N299" s="34" t="b">
        <v>1</v>
      </c>
      <c r="O299" s="35">
        <f t="shared" si="46"/>
        <v>40000</v>
      </c>
      <c r="P299" s="36" t="str">
        <f t="shared" si="47"/>
        <v>G</v>
      </c>
      <c r="Q299" s="37" t="str">
        <f t="shared" si="48"/>
        <v>The Common Guild</v>
      </c>
      <c r="R299" s="6" t="str">
        <f t="shared" si="49"/>
        <v>G - The Common Guild</v>
      </c>
      <c r="S299" s="6" t="str">
        <f>IFERROR(INDEX('Vendor Over-ride'!$C:$C, MATCH($R:$R,'Vendor Over-ride'!$A:$A,0)),"")</f>
        <v>G - The Common Guild</v>
      </c>
      <c r="U299" s="38" t="str">
        <f t="shared" si="53"/>
        <v>GIA</v>
      </c>
      <c r="V299" s="5" t="str">
        <f t="shared" si="54"/>
        <v>AWARD</v>
      </c>
      <c r="W299" s="5" t="b">
        <f t="shared" si="50"/>
        <v>1</v>
      </c>
      <c r="X299" s="40">
        <f t="shared" ca="1" si="51"/>
        <v>170000</v>
      </c>
      <c r="Y299" s="30" t="b">
        <f t="shared" ca="1" si="52"/>
        <v>1</v>
      </c>
    </row>
    <row r="300" spans="1:25">
      <c r="A300" s="28" t="s">
        <v>2837</v>
      </c>
      <c r="B300" s="28" t="s">
        <v>2838</v>
      </c>
      <c r="C300" s="28" t="s">
        <v>2839</v>
      </c>
      <c r="D300" s="28" t="s">
        <v>2842</v>
      </c>
      <c r="E300" s="29">
        <v>42104</v>
      </c>
      <c r="F300" s="28" t="s">
        <v>5330</v>
      </c>
      <c r="G300" s="30">
        <v>4056</v>
      </c>
      <c r="H300" s="28" t="s">
        <v>7528</v>
      </c>
      <c r="I300" s="31">
        <v>0</v>
      </c>
      <c r="J300" s="31">
        <v>51500</v>
      </c>
      <c r="K300" s="28" t="s">
        <v>5238</v>
      </c>
      <c r="L300" s="32">
        <f t="shared" si="44"/>
        <v>-51500</v>
      </c>
      <c r="M300" s="33">
        <f t="shared" si="45"/>
        <v>51500</v>
      </c>
      <c r="N300" s="34" t="b">
        <v>1</v>
      </c>
      <c r="O300" s="35">
        <f t="shared" si="46"/>
        <v>51500</v>
      </c>
      <c r="P300" s="36" t="str">
        <f t="shared" si="47"/>
        <v>G</v>
      </c>
      <c r="Q300" s="37" t="str">
        <f t="shared" si="48"/>
        <v>The Gaelic Books Council</v>
      </c>
      <c r="R300" s="6" t="str">
        <f t="shared" si="49"/>
        <v>G - The Gaelic Books Council</v>
      </c>
      <c r="S300" s="6" t="str">
        <f>IFERROR(INDEX('Vendor Over-ride'!$C:$C, MATCH($R:$R,'Vendor Over-ride'!$A:$A,0)),"")</f>
        <v>G - The Gaelic Books Council</v>
      </c>
      <c r="U300" s="38" t="str">
        <f t="shared" si="53"/>
        <v>GIA</v>
      </c>
      <c r="V300" s="5" t="str">
        <f t="shared" si="54"/>
        <v>AWARD</v>
      </c>
      <c r="W300" s="5" t="b">
        <f t="shared" si="50"/>
        <v>1</v>
      </c>
      <c r="X300" s="40">
        <f t="shared" ca="1" si="51"/>
        <v>206000</v>
      </c>
      <c r="Y300" s="30" t="b">
        <f t="shared" ca="1" si="52"/>
        <v>1</v>
      </c>
    </row>
    <row r="301" spans="1:25">
      <c r="A301" s="28" t="s">
        <v>2837</v>
      </c>
      <c r="B301" s="28" t="s">
        <v>2838</v>
      </c>
      <c r="C301" s="28" t="s">
        <v>2839</v>
      </c>
      <c r="D301" s="28" t="s">
        <v>2842</v>
      </c>
      <c r="E301" s="29">
        <v>42104</v>
      </c>
      <c r="F301" s="28" t="s">
        <v>5331</v>
      </c>
      <c r="G301" s="30">
        <v>4056</v>
      </c>
      <c r="H301" s="28" t="s">
        <v>7529</v>
      </c>
      <c r="I301" s="31">
        <v>0</v>
      </c>
      <c r="J301" s="31">
        <v>35000</v>
      </c>
      <c r="K301" s="28" t="s">
        <v>5239</v>
      </c>
      <c r="L301" s="32">
        <f t="shared" si="44"/>
        <v>-35000</v>
      </c>
      <c r="M301" s="33">
        <f t="shared" si="45"/>
        <v>35000</v>
      </c>
      <c r="N301" s="34" t="b">
        <v>1</v>
      </c>
      <c r="O301" s="35">
        <f t="shared" si="46"/>
        <v>35000</v>
      </c>
      <c r="P301" s="36" t="str">
        <f t="shared" si="47"/>
        <v>G</v>
      </c>
      <c r="Q301" s="37" t="str">
        <f t="shared" si="48"/>
        <v>The Work Room</v>
      </c>
      <c r="R301" s="6" t="str">
        <f t="shared" si="49"/>
        <v>G - The Work Room</v>
      </c>
      <c r="S301" s="6" t="str">
        <f>IFERROR(INDEX('Vendor Over-ride'!$C:$C, MATCH($R:$R,'Vendor Over-ride'!$A:$A,0)),"")</f>
        <v>G - The Work Room</v>
      </c>
      <c r="U301" s="38" t="str">
        <f t="shared" si="53"/>
        <v>GIA</v>
      </c>
      <c r="V301" s="5" t="str">
        <f t="shared" si="54"/>
        <v>AWARD</v>
      </c>
      <c r="W301" s="5" t="b">
        <f t="shared" si="50"/>
        <v>1</v>
      </c>
      <c r="X301" s="40">
        <f t="shared" ca="1" si="51"/>
        <v>236000</v>
      </c>
      <c r="Y301" s="30" t="b">
        <f t="shared" ca="1" si="52"/>
        <v>1</v>
      </c>
    </row>
    <row r="302" spans="1:25">
      <c r="A302" s="28" t="s">
        <v>2837</v>
      </c>
      <c r="B302" s="28" t="s">
        <v>2838</v>
      </c>
      <c r="C302" s="28" t="s">
        <v>2839</v>
      </c>
      <c r="D302" s="28" t="s">
        <v>2842</v>
      </c>
      <c r="E302" s="29">
        <v>42104</v>
      </c>
      <c r="F302" s="28" t="s">
        <v>5332</v>
      </c>
      <c r="G302" s="30">
        <v>4056</v>
      </c>
      <c r="H302" s="28" t="s">
        <v>7530</v>
      </c>
      <c r="I302" s="31">
        <v>0</v>
      </c>
      <c r="J302" s="31">
        <v>25394</v>
      </c>
      <c r="K302" s="28" t="s">
        <v>5240</v>
      </c>
      <c r="L302" s="32">
        <f t="shared" si="44"/>
        <v>-25394</v>
      </c>
      <c r="M302" s="33">
        <f t="shared" si="45"/>
        <v>25394</v>
      </c>
      <c r="N302" s="34" t="b">
        <v>1</v>
      </c>
      <c r="O302" s="35">
        <f t="shared" si="46"/>
        <v>25394</v>
      </c>
      <c r="P302" s="36" t="str">
        <f t="shared" si="47"/>
        <v>G</v>
      </c>
      <c r="Q302" s="37" t="str">
        <f t="shared" si="48"/>
        <v>Timespan ÔÇô Helmsdale Heritage and Arts Society</v>
      </c>
      <c r="R302" s="6" t="str">
        <f t="shared" si="49"/>
        <v>G - Timespan ÔÇô Helmsdale Heritage and Arts Society</v>
      </c>
      <c r="S302" s="6" t="str">
        <f>IFERROR(INDEX('Vendor Over-ride'!$C:$C, MATCH($R:$R,'Vendor Over-ride'!$A:$A,0)),"")</f>
        <v>G - Timespan ÔÇô Helmsdale Heritage and Arts Society</v>
      </c>
      <c r="U302" s="38" t="str">
        <f t="shared" si="53"/>
        <v>GIA</v>
      </c>
      <c r="V302" s="5" t="str">
        <f t="shared" si="54"/>
        <v>AWARD</v>
      </c>
      <c r="W302" s="5" t="b">
        <f t="shared" si="50"/>
        <v>1</v>
      </c>
      <c r="X302" s="40">
        <f t="shared" ca="1" si="51"/>
        <v>90577</v>
      </c>
      <c r="Y302" s="30" t="b">
        <f t="shared" ca="1" si="52"/>
        <v>1</v>
      </c>
    </row>
    <row r="303" spans="1:25">
      <c r="A303" s="28" t="s">
        <v>2837</v>
      </c>
      <c r="B303" s="28" t="s">
        <v>2838</v>
      </c>
      <c r="C303" s="28" t="s">
        <v>2839</v>
      </c>
      <c r="D303" s="28" t="s">
        <v>2842</v>
      </c>
      <c r="E303" s="29">
        <v>42104</v>
      </c>
      <c r="F303" s="28" t="s">
        <v>5333</v>
      </c>
      <c r="G303" s="30">
        <v>4056</v>
      </c>
      <c r="H303" s="28" t="s">
        <v>7531</v>
      </c>
      <c r="I303" s="31">
        <v>0</v>
      </c>
      <c r="J303" s="31">
        <v>110125</v>
      </c>
      <c r="K303" s="28" t="s">
        <v>5241</v>
      </c>
      <c r="L303" s="32">
        <f t="shared" si="44"/>
        <v>-110125</v>
      </c>
      <c r="M303" s="33">
        <f t="shared" si="45"/>
        <v>110125</v>
      </c>
      <c r="N303" s="34" t="b">
        <v>1</v>
      </c>
      <c r="O303" s="35">
        <f t="shared" si="46"/>
        <v>110125</v>
      </c>
      <c r="P303" s="36" t="str">
        <f t="shared" si="47"/>
        <v>G</v>
      </c>
      <c r="Q303" s="37" t="str">
        <f t="shared" si="48"/>
        <v>TRACS</v>
      </c>
      <c r="R303" s="6" t="str">
        <f t="shared" si="49"/>
        <v>G - TRACS</v>
      </c>
      <c r="S303" s="6" t="str">
        <f>IFERROR(INDEX('Vendor Over-ride'!$C:$C, MATCH($R:$R,'Vendor Over-ride'!$A:$A,0)),"")</f>
        <v>G - TRACS</v>
      </c>
      <c r="U303" s="38" t="str">
        <f t="shared" si="53"/>
        <v>GIA</v>
      </c>
      <c r="V303" s="5" t="str">
        <f t="shared" si="54"/>
        <v>AWARD</v>
      </c>
      <c r="W303" s="5" t="b">
        <f t="shared" si="50"/>
        <v>1</v>
      </c>
      <c r="X303" s="40">
        <f t="shared" ca="1" si="51"/>
        <v>392500</v>
      </c>
      <c r="Y303" s="30" t="b">
        <f t="shared" ca="1" si="52"/>
        <v>1</v>
      </c>
    </row>
    <row r="304" spans="1:25">
      <c r="A304" s="28" t="s">
        <v>2837</v>
      </c>
      <c r="B304" s="28" t="s">
        <v>2838</v>
      </c>
      <c r="C304" s="28" t="s">
        <v>2839</v>
      </c>
      <c r="D304" s="28" t="s">
        <v>2842</v>
      </c>
      <c r="E304" s="29">
        <v>42104</v>
      </c>
      <c r="F304" s="28" t="s">
        <v>5334</v>
      </c>
      <c r="G304" s="30">
        <v>4056</v>
      </c>
      <c r="H304" s="28" t="s">
        <v>7532</v>
      </c>
      <c r="I304" s="31">
        <v>0</v>
      </c>
      <c r="J304" s="31">
        <v>17500</v>
      </c>
      <c r="K304" s="28" t="s">
        <v>5242</v>
      </c>
      <c r="L304" s="32">
        <f t="shared" si="44"/>
        <v>-17500</v>
      </c>
      <c r="M304" s="33">
        <f t="shared" si="45"/>
        <v>17500</v>
      </c>
      <c r="N304" s="34" t="b">
        <v>1</v>
      </c>
      <c r="O304" s="35">
        <f t="shared" si="46"/>
        <v>17500</v>
      </c>
      <c r="P304" s="36" t="str">
        <f t="shared" si="47"/>
        <v>G</v>
      </c>
      <c r="Q304" s="37" t="str">
        <f t="shared" si="48"/>
        <v>Transmission Gallery</v>
      </c>
      <c r="R304" s="6" t="str">
        <f t="shared" si="49"/>
        <v>G - Transmission Gallery</v>
      </c>
      <c r="S304" s="6" t="str">
        <f>IFERROR(INDEX('Vendor Over-ride'!$C:$C, MATCH($R:$R,'Vendor Over-ride'!$A:$A,0)),"")</f>
        <v>G - Transmission Gallery</v>
      </c>
      <c r="U304" s="38" t="str">
        <f t="shared" si="53"/>
        <v>GIA</v>
      </c>
      <c r="V304" s="5" t="str">
        <f t="shared" si="54"/>
        <v>AWARD</v>
      </c>
      <c r="W304" s="5" t="b">
        <f t="shared" si="50"/>
        <v>0</v>
      </c>
      <c r="X304" s="40">
        <f t="shared" ca="1" si="51"/>
        <v>70000</v>
      </c>
      <c r="Y304" s="30" t="b">
        <f t="shared" ca="1" si="52"/>
        <v>1</v>
      </c>
    </row>
    <row r="305" spans="1:25">
      <c r="A305" s="28" t="s">
        <v>2837</v>
      </c>
      <c r="B305" s="28" t="s">
        <v>2838</v>
      </c>
      <c r="C305" s="28" t="s">
        <v>2839</v>
      </c>
      <c r="D305" s="28" t="s">
        <v>2842</v>
      </c>
      <c r="E305" s="29">
        <v>42104</v>
      </c>
      <c r="F305" s="28" t="s">
        <v>5335</v>
      </c>
      <c r="G305" s="30">
        <v>4056</v>
      </c>
      <c r="H305" s="28" t="s">
        <v>7533</v>
      </c>
      <c r="I305" s="31">
        <v>0</v>
      </c>
      <c r="J305" s="31">
        <v>243663</v>
      </c>
      <c r="K305" s="28" t="s">
        <v>5243</v>
      </c>
      <c r="L305" s="32">
        <f t="shared" si="44"/>
        <v>-243663</v>
      </c>
      <c r="M305" s="33">
        <f t="shared" si="45"/>
        <v>243663</v>
      </c>
      <c r="N305" s="34" t="b">
        <v>1</v>
      </c>
      <c r="O305" s="35">
        <f t="shared" si="46"/>
        <v>243663</v>
      </c>
      <c r="P305" s="36" t="str">
        <f t="shared" si="47"/>
        <v>G</v>
      </c>
      <c r="Q305" s="37" t="str">
        <f t="shared" si="48"/>
        <v>Traverse Theatre (Scotland) Ltd</v>
      </c>
      <c r="R305" s="6" t="str">
        <f t="shared" si="49"/>
        <v>G - Traverse Theatre (Scotland) Ltd</v>
      </c>
      <c r="S305" s="6" t="str">
        <f>IFERROR(INDEX('Vendor Over-ride'!$C:$C, MATCH($R:$R,'Vendor Over-ride'!$A:$A,0)),"")</f>
        <v>G - Traverse Theatre (Scotland) Ltd</v>
      </c>
      <c r="U305" s="38" t="str">
        <f t="shared" si="53"/>
        <v>GIA</v>
      </c>
      <c r="V305" s="5" t="str">
        <f t="shared" si="54"/>
        <v>AWARD</v>
      </c>
      <c r="W305" s="5" t="b">
        <f t="shared" si="50"/>
        <v>1</v>
      </c>
      <c r="X305" s="40">
        <f t="shared" ca="1" si="51"/>
        <v>987250</v>
      </c>
      <c r="Y305" s="30" t="b">
        <f t="shared" ca="1" si="52"/>
        <v>1</v>
      </c>
    </row>
    <row r="306" spans="1:25">
      <c r="A306" s="28" t="s">
        <v>2837</v>
      </c>
      <c r="B306" s="28" t="s">
        <v>2838</v>
      </c>
      <c r="C306" s="28" t="s">
        <v>2839</v>
      </c>
      <c r="D306" s="28" t="s">
        <v>2842</v>
      </c>
      <c r="E306" s="29">
        <v>42104</v>
      </c>
      <c r="F306" s="28" t="s">
        <v>5336</v>
      </c>
      <c r="G306" s="30">
        <v>4056</v>
      </c>
      <c r="H306" s="28" t="s">
        <v>7534</v>
      </c>
      <c r="I306" s="31">
        <v>0</v>
      </c>
      <c r="J306" s="31">
        <v>207000</v>
      </c>
      <c r="K306" s="28" t="s">
        <v>5244</v>
      </c>
      <c r="L306" s="32">
        <f t="shared" si="44"/>
        <v>-207000</v>
      </c>
      <c r="M306" s="33">
        <f t="shared" si="45"/>
        <v>207000</v>
      </c>
      <c r="N306" s="34" t="b">
        <v>1</v>
      </c>
      <c r="O306" s="35">
        <f t="shared" si="46"/>
        <v>207000</v>
      </c>
      <c r="P306" s="36" t="str">
        <f t="shared" si="47"/>
        <v>G</v>
      </c>
      <c r="Q306" s="37" t="str">
        <f t="shared" si="48"/>
        <v>Tron Theatre Limited</v>
      </c>
      <c r="R306" s="6" t="str">
        <f t="shared" si="49"/>
        <v>G - Tron Theatre Limited</v>
      </c>
      <c r="S306" s="6" t="str">
        <f>IFERROR(INDEX('Vendor Over-ride'!$C:$C, MATCH($R:$R,'Vendor Over-ride'!$A:$A,0)),"")</f>
        <v>G - Tron Theatre Limited</v>
      </c>
      <c r="U306" s="38" t="str">
        <f t="shared" si="53"/>
        <v>GIA</v>
      </c>
      <c r="V306" s="5" t="str">
        <f t="shared" si="54"/>
        <v>AWARD</v>
      </c>
      <c r="W306" s="5" t="b">
        <f t="shared" si="50"/>
        <v>1</v>
      </c>
      <c r="X306" s="40">
        <f t="shared" ca="1" si="51"/>
        <v>827068</v>
      </c>
      <c r="Y306" s="30" t="b">
        <f t="shared" ca="1" si="52"/>
        <v>1</v>
      </c>
    </row>
    <row r="307" spans="1:25">
      <c r="A307" s="28" t="s">
        <v>2837</v>
      </c>
      <c r="B307" s="28" t="s">
        <v>2838</v>
      </c>
      <c r="C307" s="28" t="s">
        <v>2839</v>
      </c>
      <c r="D307" s="28" t="s">
        <v>2842</v>
      </c>
      <c r="E307" s="29">
        <v>42104</v>
      </c>
      <c r="F307" s="28" t="s">
        <v>5337</v>
      </c>
      <c r="G307" s="30">
        <v>4056</v>
      </c>
      <c r="H307" s="28" t="s">
        <v>7535</v>
      </c>
      <c r="I307" s="31">
        <v>0</v>
      </c>
      <c r="J307" s="31">
        <v>100000</v>
      </c>
      <c r="K307" s="28" t="s">
        <v>5245</v>
      </c>
      <c r="L307" s="32">
        <f t="shared" si="44"/>
        <v>-100000</v>
      </c>
      <c r="M307" s="33">
        <f t="shared" si="45"/>
        <v>100000</v>
      </c>
      <c r="N307" s="34" t="b">
        <v>1</v>
      </c>
      <c r="O307" s="35">
        <f t="shared" si="46"/>
        <v>100000</v>
      </c>
      <c r="P307" s="36" t="str">
        <f t="shared" si="47"/>
        <v>G</v>
      </c>
      <c r="Q307" s="37" t="str">
        <f t="shared" si="48"/>
        <v>Vanishing Point Theatre Compan</v>
      </c>
      <c r="R307" s="6" t="str">
        <f t="shared" si="49"/>
        <v>G - Vanishing Point Theatre Compan</v>
      </c>
      <c r="S307" s="6" t="str">
        <f>IFERROR(INDEX('Vendor Over-ride'!$C:$C, MATCH($R:$R,'Vendor Over-ride'!$A:$A,0)),"")</f>
        <v>G - Vanishing Point Theatre Company</v>
      </c>
      <c r="U307" s="38" t="str">
        <f t="shared" si="53"/>
        <v>GIA</v>
      </c>
      <c r="V307" s="5" t="str">
        <f t="shared" si="54"/>
        <v>AWARD</v>
      </c>
      <c r="W307" s="5" t="b">
        <f t="shared" si="50"/>
        <v>1</v>
      </c>
      <c r="X307" s="40">
        <f t="shared" ca="1" si="51"/>
        <v>338893</v>
      </c>
      <c r="Y307" s="30" t="b">
        <f t="shared" ca="1" si="52"/>
        <v>1</v>
      </c>
    </row>
    <row r="308" spans="1:25">
      <c r="A308" s="28" t="s">
        <v>2837</v>
      </c>
      <c r="B308" s="28" t="s">
        <v>2838</v>
      </c>
      <c r="C308" s="28" t="s">
        <v>2839</v>
      </c>
      <c r="D308" s="28" t="s">
        <v>2842</v>
      </c>
      <c r="E308" s="29">
        <v>42104</v>
      </c>
      <c r="F308" s="28" t="s">
        <v>5338</v>
      </c>
      <c r="G308" s="30">
        <v>4056</v>
      </c>
      <c r="H308" s="28" t="s">
        <v>7536</v>
      </c>
      <c r="I308" s="31">
        <v>0</v>
      </c>
      <c r="J308" s="31">
        <v>55000</v>
      </c>
      <c r="K308" s="28" t="s">
        <v>5246</v>
      </c>
      <c r="L308" s="32">
        <f t="shared" si="44"/>
        <v>-55000</v>
      </c>
      <c r="M308" s="33">
        <f t="shared" si="45"/>
        <v>55000</v>
      </c>
      <c r="N308" s="34" t="b">
        <v>1</v>
      </c>
      <c r="O308" s="35">
        <f t="shared" si="46"/>
        <v>55000</v>
      </c>
      <c r="P308" s="36" t="str">
        <f t="shared" si="47"/>
        <v>G</v>
      </c>
      <c r="Q308" s="37" t="str">
        <f t="shared" si="48"/>
        <v>Visible Fictions Theatre Company</v>
      </c>
      <c r="R308" s="6" t="str">
        <f t="shared" si="49"/>
        <v>G - Visible Fictions Theatre Company</v>
      </c>
      <c r="S308" s="6" t="str">
        <f>IFERROR(INDEX('Vendor Over-ride'!$C:$C, MATCH($R:$R,'Vendor Over-ride'!$A:$A,0)),"")</f>
        <v>G - Visible Fictions Theatre Company</v>
      </c>
      <c r="U308" s="38" t="str">
        <f t="shared" si="53"/>
        <v>GIA</v>
      </c>
      <c r="V308" s="5" t="str">
        <f t="shared" si="54"/>
        <v>AWARD</v>
      </c>
      <c r="W308" s="5" t="b">
        <f t="shared" si="50"/>
        <v>1</v>
      </c>
      <c r="X308" s="40">
        <f t="shared" ca="1" si="51"/>
        <v>220000</v>
      </c>
      <c r="Y308" s="30" t="b">
        <f t="shared" ca="1" si="52"/>
        <v>1</v>
      </c>
    </row>
    <row r="309" spans="1:25" hidden="1">
      <c r="A309" s="28" t="s">
        <v>2837</v>
      </c>
      <c r="B309" s="28" t="s">
        <v>2838</v>
      </c>
      <c r="C309" s="28" t="s">
        <v>2839</v>
      </c>
      <c r="D309" s="28" t="s">
        <v>2842</v>
      </c>
      <c r="E309" s="29">
        <v>42104</v>
      </c>
      <c r="F309" s="28" t="s">
        <v>5339</v>
      </c>
      <c r="G309" s="30">
        <v>4056</v>
      </c>
      <c r="H309" s="28" t="s">
        <v>7537</v>
      </c>
      <c r="I309" s="31">
        <v>0</v>
      </c>
      <c r="J309" s="31">
        <v>2890.8</v>
      </c>
      <c r="K309" s="28" t="s">
        <v>3940</v>
      </c>
      <c r="L309" s="32">
        <f t="shared" si="44"/>
        <v>-2890.8</v>
      </c>
      <c r="M309" s="33">
        <f t="shared" si="45"/>
        <v>2890.8</v>
      </c>
      <c r="N309" s="34" t="b">
        <v>1</v>
      </c>
      <c r="O309" s="35">
        <f t="shared" si="46"/>
        <v>2890.8</v>
      </c>
      <c r="P309" s="36" t="str">
        <f t="shared" si="47"/>
        <v>T</v>
      </c>
      <c r="Q309" s="37" t="str">
        <f t="shared" si="48"/>
        <v>Badenoch &amp; Clark Limited</v>
      </c>
      <c r="R309" s="6" t="str">
        <f t="shared" si="49"/>
        <v>T - Badenoch &amp; Clark Limited</v>
      </c>
      <c r="S309" s="6" t="str">
        <f>IFERROR(INDEX('Vendor Over-ride'!$C:$C, MATCH($R:$R,'Vendor Over-ride'!$A:$A,0)),"")</f>
        <v>T - Badenoch &amp; Clark Limited</v>
      </c>
      <c r="U309" s="38" t="str">
        <f t="shared" si="53"/>
        <v>GIA</v>
      </c>
      <c r="V309" s="5" t="str">
        <f t="shared" si="54"/>
        <v>TRADE</v>
      </c>
      <c r="W309" s="5" t="b">
        <f t="shared" si="50"/>
        <v>0</v>
      </c>
      <c r="X309" s="40">
        <f t="shared" ca="1" si="51"/>
        <v>24406.799999999999</v>
      </c>
      <c r="Y309" s="30" t="b">
        <f t="shared" ca="1" si="52"/>
        <v>0</v>
      </c>
    </row>
    <row r="310" spans="1:25" hidden="1">
      <c r="A310" s="28" t="s">
        <v>2837</v>
      </c>
      <c r="B310" s="28" t="s">
        <v>2838</v>
      </c>
      <c r="C310" s="28" t="s">
        <v>2839</v>
      </c>
      <c r="D310" s="28" t="s">
        <v>2842</v>
      </c>
      <c r="E310" s="29">
        <v>42104</v>
      </c>
      <c r="F310" s="28" t="s">
        <v>5340</v>
      </c>
      <c r="G310" s="30">
        <v>4056</v>
      </c>
      <c r="H310" s="28" t="s">
        <v>7538</v>
      </c>
      <c r="I310" s="31">
        <v>0</v>
      </c>
      <c r="J310" s="31">
        <v>25.5</v>
      </c>
      <c r="K310" s="28" t="s">
        <v>2862</v>
      </c>
      <c r="L310" s="32">
        <f t="shared" si="44"/>
        <v>-25.5</v>
      </c>
      <c r="M310" s="33">
        <f t="shared" si="45"/>
        <v>25.5</v>
      </c>
      <c r="N310" s="34" t="b">
        <v>1</v>
      </c>
      <c r="O310" s="35">
        <f t="shared" si="46"/>
        <v>25.5</v>
      </c>
      <c r="P310" s="36" t="str">
        <f t="shared" si="47"/>
        <v>T</v>
      </c>
      <c r="Q310" s="37" t="str">
        <f t="shared" si="48"/>
        <v>City Laundry &amp; Ironing Services</v>
      </c>
      <c r="R310" s="6" t="str">
        <f t="shared" si="49"/>
        <v>T - City Laundry &amp; Ironing Services</v>
      </c>
      <c r="S310" s="6" t="str">
        <f>IFERROR(INDEX('Vendor Over-ride'!$C:$C, MATCH($R:$R,'Vendor Over-ride'!$A:$A,0)),"")</f>
        <v>T - City Laundry &amp; Ironing Services</v>
      </c>
      <c r="U310" s="38" t="str">
        <f t="shared" si="53"/>
        <v>GIA</v>
      </c>
      <c r="V310" s="5" t="str">
        <f t="shared" si="54"/>
        <v>TRADE</v>
      </c>
      <c r="W310" s="5" t="b">
        <f t="shared" si="50"/>
        <v>0</v>
      </c>
      <c r="X310" s="40">
        <f t="shared" ca="1" si="51"/>
        <v>49.5</v>
      </c>
      <c r="Y310" s="30" t="b">
        <f t="shared" ca="1" si="52"/>
        <v>0</v>
      </c>
    </row>
    <row r="311" spans="1:25" hidden="1">
      <c r="A311" s="28" t="s">
        <v>2837</v>
      </c>
      <c r="B311" s="28" t="s">
        <v>2838</v>
      </c>
      <c r="C311" s="28" t="s">
        <v>2839</v>
      </c>
      <c r="D311" s="28" t="s">
        <v>2842</v>
      </c>
      <c r="E311" s="29">
        <v>42104</v>
      </c>
      <c r="F311" s="28" t="s">
        <v>5341</v>
      </c>
      <c r="G311" s="30">
        <v>4056</v>
      </c>
      <c r="H311" s="28" t="s">
        <v>7539</v>
      </c>
      <c r="I311" s="31">
        <v>0</v>
      </c>
      <c r="J311" s="31">
        <v>1194</v>
      </c>
      <c r="K311" s="28" t="s">
        <v>5247</v>
      </c>
      <c r="L311" s="32">
        <f t="shared" si="44"/>
        <v>-1194</v>
      </c>
      <c r="M311" s="33">
        <f t="shared" si="45"/>
        <v>1194</v>
      </c>
      <c r="N311" s="34" t="b">
        <v>1</v>
      </c>
      <c r="O311" s="35">
        <f t="shared" si="46"/>
        <v>1194</v>
      </c>
      <c r="P311" s="36" t="str">
        <f t="shared" si="47"/>
        <v>T</v>
      </c>
      <c r="Q311" s="37" t="str">
        <f t="shared" si="48"/>
        <v>Crichton Carbon Centre</v>
      </c>
      <c r="R311" s="6" t="str">
        <f t="shared" si="49"/>
        <v>T - Crichton Carbon Centre</v>
      </c>
      <c r="S311" s="6" t="str">
        <f>IFERROR(INDEX('Vendor Over-ride'!$C:$C, MATCH($R:$R,'Vendor Over-ride'!$A:$A,0)),"")</f>
        <v>T - Crichton Carbon Centre</v>
      </c>
      <c r="U311" s="38" t="str">
        <f t="shared" si="53"/>
        <v>GIA</v>
      </c>
      <c r="V311" s="5" t="str">
        <f t="shared" si="54"/>
        <v>TRADE</v>
      </c>
      <c r="W311" s="5" t="b">
        <f t="shared" si="50"/>
        <v>0</v>
      </c>
      <c r="X311" s="40">
        <f t="shared" ca="1" si="51"/>
        <v>1194</v>
      </c>
      <c r="Y311" s="30" t="b">
        <f t="shared" ca="1" si="52"/>
        <v>0</v>
      </c>
    </row>
    <row r="312" spans="1:25" hidden="1">
      <c r="A312" s="28" t="s">
        <v>2837</v>
      </c>
      <c r="B312" s="28" t="s">
        <v>2838</v>
      </c>
      <c r="C312" s="28" t="s">
        <v>2839</v>
      </c>
      <c r="D312" s="28" t="s">
        <v>2842</v>
      </c>
      <c r="E312" s="29">
        <v>42104</v>
      </c>
      <c r="F312" s="28" t="s">
        <v>5342</v>
      </c>
      <c r="G312" s="30">
        <v>4056</v>
      </c>
      <c r="H312" s="28" t="s">
        <v>7540</v>
      </c>
      <c r="I312" s="31">
        <v>0</v>
      </c>
      <c r="J312" s="31">
        <v>342.05</v>
      </c>
      <c r="K312" s="28" t="s">
        <v>3035</v>
      </c>
      <c r="L312" s="32">
        <f t="shared" si="44"/>
        <v>-342.05</v>
      </c>
      <c r="M312" s="33">
        <f t="shared" si="45"/>
        <v>342.05</v>
      </c>
      <c r="N312" s="34" t="b">
        <v>1</v>
      </c>
      <c r="O312" s="35">
        <f t="shared" si="46"/>
        <v>342.05</v>
      </c>
      <c r="P312" s="36" t="str">
        <f t="shared" si="47"/>
        <v>T</v>
      </c>
      <c r="Q312" s="37" t="str">
        <f t="shared" si="48"/>
        <v>DotMailer Ltd</v>
      </c>
      <c r="R312" s="6" t="str">
        <f t="shared" si="49"/>
        <v>T - DotMailer Ltd</v>
      </c>
      <c r="S312" s="6" t="str">
        <f>IFERROR(INDEX('Vendor Over-ride'!$C:$C, MATCH($R:$R,'Vendor Over-ride'!$A:$A,0)),"")</f>
        <v>T - DotMailer Ltd</v>
      </c>
      <c r="U312" s="38" t="str">
        <f t="shared" si="53"/>
        <v>GIA</v>
      </c>
      <c r="V312" s="5" t="str">
        <f t="shared" si="54"/>
        <v>TRADE</v>
      </c>
      <c r="W312" s="5" t="b">
        <f t="shared" si="50"/>
        <v>0</v>
      </c>
      <c r="X312" s="40">
        <f t="shared" ca="1" si="51"/>
        <v>5943.5199999999995</v>
      </c>
      <c r="Y312" s="30" t="b">
        <f t="shared" ca="1" si="52"/>
        <v>0</v>
      </c>
    </row>
    <row r="313" spans="1:25" hidden="1">
      <c r="A313" s="28" t="s">
        <v>2837</v>
      </c>
      <c r="B313" s="28" t="s">
        <v>2838</v>
      </c>
      <c r="C313" s="28" t="s">
        <v>2839</v>
      </c>
      <c r="D313" s="28" t="s">
        <v>2842</v>
      </c>
      <c r="E313" s="29">
        <v>42104</v>
      </c>
      <c r="F313" s="28" t="s">
        <v>5343</v>
      </c>
      <c r="G313" s="30">
        <v>4056</v>
      </c>
      <c r="H313" s="28" t="s">
        <v>7541</v>
      </c>
      <c r="I313" s="31">
        <v>0</v>
      </c>
      <c r="J313" s="31">
        <v>288.2</v>
      </c>
      <c r="K313" s="28" t="s">
        <v>2848</v>
      </c>
      <c r="L313" s="32">
        <f t="shared" si="44"/>
        <v>-288.2</v>
      </c>
      <c r="M313" s="33">
        <f t="shared" si="45"/>
        <v>288.2</v>
      </c>
      <c r="N313" s="34" t="b">
        <v>1</v>
      </c>
      <c r="O313" s="35">
        <f t="shared" si="46"/>
        <v>288.2</v>
      </c>
      <c r="P313" s="36" t="str">
        <f t="shared" si="47"/>
        <v>T</v>
      </c>
      <c r="Q313" s="37" t="str">
        <f t="shared" si="48"/>
        <v>Eagle Couriers (Scotland) Ltd</v>
      </c>
      <c r="R313" s="6" t="str">
        <f t="shared" si="49"/>
        <v>T - Eagle Couriers (Scotland) Ltd</v>
      </c>
      <c r="S313" s="6" t="str">
        <f>IFERROR(INDEX('Vendor Over-ride'!$C:$C, MATCH($R:$R,'Vendor Over-ride'!$A:$A,0)),"")</f>
        <v>T - Eagle Couriers (Scotland) Ltd</v>
      </c>
      <c r="U313" s="38" t="str">
        <f t="shared" si="53"/>
        <v>GIA</v>
      </c>
      <c r="V313" s="5" t="str">
        <f t="shared" si="54"/>
        <v>TRADE</v>
      </c>
      <c r="W313" s="5" t="b">
        <f t="shared" si="50"/>
        <v>0</v>
      </c>
      <c r="X313" s="40">
        <f t="shared" ca="1" si="51"/>
        <v>6324.47</v>
      </c>
      <c r="Y313" s="30" t="b">
        <f t="shared" ca="1" si="52"/>
        <v>0</v>
      </c>
    </row>
    <row r="314" spans="1:25" hidden="1">
      <c r="A314" s="28" t="s">
        <v>2837</v>
      </c>
      <c r="B314" s="28" t="s">
        <v>2838</v>
      </c>
      <c r="C314" s="28" t="s">
        <v>2839</v>
      </c>
      <c r="D314" s="28" t="s">
        <v>2842</v>
      </c>
      <c r="E314" s="29">
        <v>42104</v>
      </c>
      <c r="F314" s="28" t="s">
        <v>5344</v>
      </c>
      <c r="G314" s="30">
        <v>4056</v>
      </c>
      <c r="H314" s="28" t="s">
        <v>7542</v>
      </c>
      <c r="I314" s="31">
        <v>0</v>
      </c>
      <c r="J314" s="31">
        <v>184.5</v>
      </c>
      <c r="K314" s="28" t="s">
        <v>2850</v>
      </c>
      <c r="L314" s="32">
        <f t="shared" si="44"/>
        <v>-184.5</v>
      </c>
      <c r="M314" s="33">
        <f t="shared" si="45"/>
        <v>184.5</v>
      </c>
      <c r="N314" s="34" t="b">
        <v>1</v>
      </c>
      <c r="O314" s="35">
        <f t="shared" si="46"/>
        <v>184.5</v>
      </c>
      <c r="P314" s="36" t="str">
        <f t="shared" si="47"/>
        <v>T</v>
      </c>
      <c r="Q314" s="37" t="str">
        <f t="shared" si="48"/>
        <v>Fergus Muir</v>
      </c>
      <c r="R314" s="6" t="str">
        <f t="shared" si="49"/>
        <v>T - Fergus Muir</v>
      </c>
      <c r="S314" s="6" t="str">
        <f>IFERROR(INDEX('Vendor Over-ride'!$C:$C, MATCH($R:$R,'Vendor Over-ride'!$A:$A,0)),"")</f>
        <v>T - Fergus Muir</v>
      </c>
      <c r="U314" s="38" t="str">
        <f t="shared" si="53"/>
        <v>GIA</v>
      </c>
      <c r="V314" s="5" t="str">
        <f t="shared" si="54"/>
        <v>TRADE</v>
      </c>
      <c r="W314" s="5" t="b">
        <f t="shared" si="50"/>
        <v>0</v>
      </c>
      <c r="X314" s="40">
        <f t="shared" ca="1" si="51"/>
        <v>1291.22</v>
      </c>
      <c r="Y314" s="30" t="b">
        <f t="shared" ca="1" si="52"/>
        <v>0</v>
      </c>
    </row>
    <row r="315" spans="1:25" hidden="1">
      <c r="A315" s="28" t="s">
        <v>2837</v>
      </c>
      <c r="B315" s="28" t="s">
        <v>2838</v>
      </c>
      <c r="C315" s="28" t="s">
        <v>2839</v>
      </c>
      <c r="D315" s="28" t="s">
        <v>2842</v>
      </c>
      <c r="E315" s="29">
        <v>42104</v>
      </c>
      <c r="F315" s="28" t="s">
        <v>5345</v>
      </c>
      <c r="G315" s="30">
        <v>4056</v>
      </c>
      <c r="H315" s="28" t="s">
        <v>7543</v>
      </c>
      <c r="I315" s="31">
        <v>0</v>
      </c>
      <c r="J315" s="31">
        <v>178.32</v>
      </c>
      <c r="K315" s="28" t="s">
        <v>2863</v>
      </c>
      <c r="L315" s="32">
        <f t="shared" si="44"/>
        <v>-178.32</v>
      </c>
      <c r="M315" s="33">
        <f t="shared" si="45"/>
        <v>178.32</v>
      </c>
      <c r="N315" s="34" t="b">
        <v>1</v>
      </c>
      <c r="O315" s="35">
        <f t="shared" si="46"/>
        <v>178.32</v>
      </c>
      <c r="P315" s="36" t="str">
        <f t="shared" si="47"/>
        <v>T</v>
      </c>
      <c r="Q315" s="37" t="str">
        <f t="shared" si="48"/>
        <v>Galway Gourmet</v>
      </c>
      <c r="R315" s="6" t="str">
        <f t="shared" si="49"/>
        <v>T - Galway Gourmet</v>
      </c>
      <c r="S315" s="6" t="str">
        <f>IFERROR(INDEX('Vendor Over-ride'!$C:$C, MATCH($R:$R,'Vendor Over-ride'!$A:$A,0)),"")</f>
        <v>T - Galway Gourmet</v>
      </c>
      <c r="U315" s="38" t="str">
        <f t="shared" si="53"/>
        <v>GIA</v>
      </c>
      <c r="V315" s="5" t="str">
        <f t="shared" si="54"/>
        <v>TRADE</v>
      </c>
      <c r="W315" s="5" t="b">
        <f t="shared" si="50"/>
        <v>0</v>
      </c>
      <c r="X315" s="40">
        <f t="shared" ca="1" si="51"/>
        <v>1978.8000000000002</v>
      </c>
      <c r="Y315" s="30" t="b">
        <f t="shared" ca="1" si="52"/>
        <v>0</v>
      </c>
    </row>
    <row r="316" spans="1:25" hidden="1">
      <c r="A316" s="28" t="s">
        <v>2837</v>
      </c>
      <c r="B316" s="28" t="s">
        <v>2838</v>
      </c>
      <c r="C316" s="28" t="s">
        <v>2839</v>
      </c>
      <c r="D316" s="28" t="s">
        <v>2842</v>
      </c>
      <c r="E316" s="29">
        <v>42104</v>
      </c>
      <c r="F316" s="28" t="s">
        <v>5346</v>
      </c>
      <c r="G316" s="30">
        <v>4056</v>
      </c>
      <c r="H316" s="28" t="s">
        <v>7544</v>
      </c>
      <c r="I316" s="31">
        <v>0</v>
      </c>
      <c r="J316" s="31">
        <v>2211.84</v>
      </c>
      <c r="K316" s="28" t="s">
        <v>4703</v>
      </c>
      <c r="L316" s="32">
        <f t="shared" si="44"/>
        <v>-2211.84</v>
      </c>
      <c r="M316" s="33">
        <f t="shared" si="45"/>
        <v>2211.84</v>
      </c>
      <c r="N316" s="34" t="b">
        <v>1</v>
      </c>
      <c r="O316" s="35">
        <f t="shared" si="46"/>
        <v>2211.84</v>
      </c>
      <c r="P316" s="36" t="str">
        <f t="shared" si="47"/>
        <v>T</v>
      </c>
      <c r="Q316" s="37" t="str">
        <f t="shared" si="48"/>
        <v>Harvey Nash UK Finance</v>
      </c>
      <c r="R316" s="6" t="str">
        <f t="shared" si="49"/>
        <v>T - Harvey Nash UK Finance</v>
      </c>
      <c r="S316" s="6" t="str">
        <f>IFERROR(INDEX('Vendor Over-ride'!$C:$C, MATCH($R:$R,'Vendor Over-ride'!$A:$A,0)),"")</f>
        <v>T - Harvey Nash UK Finance</v>
      </c>
      <c r="U316" s="38" t="str">
        <f t="shared" si="53"/>
        <v>GIA</v>
      </c>
      <c r="V316" s="5" t="str">
        <f t="shared" si="54"/>
        <v>TRADE</v>
      </c>
      <c r="W316" s="5" t="b">
        <f t="shared" si="50"/>
        <v>0</v>
      </c>
      <c r="X316" s="40">
        <f t="shared" ca="1" si="51"/>
        <v>2211.84</v>
      </c>
      <c r="Y316" s="30" t="b">
        <f t="shared" ca="1" si="52"/>
        <v>0</v>
      </c>
    </row>
    <row r="317" spans="1:25" hidden="1">
      <c r="A317" s="28" t="s">
        <v>2837</v>
      </c>
      <c r="B317" s="28" t="s">
        <v>2838</v>
      </c>
      <c r="C317" s="28" t="s">
        <v>2839</v>
      </c>
      <c r="D317" s="28" t="s">
        <v>2842</v>
      </c>
      <c r="E317" s="29">
        <v>42104</v>
      </c>
      <c r="F317" s="28" t="s">
        <v>5347</v>
      </c>
      <c r="G317" s="30">
        <v>4056</v>
      </c>
      <c r="H317" s="28" t="s">
        <v>7545</v>
      </c>
      <c r="I317" s="31">
        <v>0</v>
      </c>
      <c r="J317" s="31">
        <v>789.5</v>
      </c>
      <c r="K317" s="28" t="s">
        <v>2883</v>
      </c>
      <c r="L317" s="32">
        <f t="shared" si="44"/>
        <v>-789.5</v>
      </c>
      <c r="M317" s="33">
        <f t="shared" si="45"/>
        <v>789.5</v>
      </c>
      <c r="N317" s="34" t="b">
        <v>1</v>
      </c>
      <c r="O317" s="35">
        <f t="shared" si="46"/>
        <v>789.5</v>
      </c>
      <c r="P317" s="36" t="str">
        <f t="shared" si="47"/>
        <v>T</v>
      </c>
      <c r="Q317" s="37" t="str">
        <f t="shared" si="48"/>
        <v>Highland Network Ltd</v>
      </c>
      <c r="R317" s="6" t="str">
        <f t="shared" si="49"/>
        <v>T - Highland Network Ltd</v>
      </c>
      <c r="S317" s="6" t="str">
        <f>IFERROR(INDEX('Vendor Over-ride'!$C:$C, MATCH($R:$R,'Vendor Over-ride'!$A:$A,0)),"")</f>
        <v>T - Highland Network Ltd</v>
      </c>
      <c r="U317" s="38" t="str">
        <f t="shared" si="53"/>
        <v>GIA</v>
      </c>
      <c r="V317" s="5" t="str">
        <f t="shared" si="54"/>
        <v>TRADE</v>
      </c>
      <c r="W317" s="5" t="b">
        <f t="shared" si="50"/>
        <v>0</v>
      </c>
      <c r="X317" s="40">
        <f t="shared" ca="1" si="51"/>
        <v>5952.12</v>
      </c>
      <c r="Y317" s="30" t="b">
        <f t="shared" ca="1" si="52"/>
        <v>0</v>
      </c>
    </row>
    <row r="318" spans="1:25" hidden="1">
      <c r="A318" s="28" t="s">
        <v>2837</v>
      </c>
      <c r="B318" s="28" t="s">
        <v>2838</v>
      </c>
      <c r="C318" s="28" t="s">
        <v>2839</v>
      </c>
      <c r="D318" s="28" t="s">
        <v>2842</v>
      </c>
      <c r="E318" s="29">
        <v>42104</v>
      </c>
      <c r="F318" s="28" t="s">
        <v>5348</v>
      </c>
      <c r="G318" s="30">
        <v>4056</v>
      </c>
      <c r="H318" s="28" t="s">
        <v>7546</v>
      </c>
      <c r="I318" s="31">
        <v>0</v>
      </c>
      <c r="J318" s="31">
        <v>2250</v>
      </c>
      <c r="K318" s="28" t="s">
        <v>5248</v>
      </c>
      <c r="L318" s="32">
        <f t="shared" si="44"/>
        <v>-2250</v>
      </c>
      <c r="M318" s="33">
        <f t="shared" si="45"/>
        <v>2250</v>
      </c>
      <c r="N318" s="34" t="b">
        <v>1</v>
      </c>
      <c r="O318" s="35">
        <f t="shared" si="46"/>
        <v>2250</v>
      </c>
      <c r="P318" s="36" t="str">
        <f t="shared" si="47"/>
        <v>T</v>
      </c>
      <c r="Q318" s="37" t="str">
        <f t="shared" si="48"/>
        <v>Holdings Ecosse</v>
      </c>
      <c r="R318" s="6" t="str">
        <f t="shared" si="49"/>
        <v>T - Holdings Ecosse</v>
      </c>
      <c r="S318" s="6" t="str">
        <f>IFERROR(INDEX('Vendor Over-ride'!$C:$C, MATCH($R:$R,'Vendor Over-ride'!$A:$A,0)),"")</f>
        <v>T - Holdings Ecosse</v>
      </c>
      <c r="U318" s="38" t="str">
        <f t="shared" si="53"/>
        <v>GIA</v>
      </c>
      <c r="V318" s="5" t="str">
        <f t="shared" si="54"/>
        <v>TRADE</v>
      </c>
      <c r="W318" s="5" t="b">
        <f t="shared" si="50"/>
        <v>0</v>
      </c>
      <c r="X318" s="40">
        <f t="shared" ca="1" si="51"/>
        <v>2250</v>
      </c>
      <c r="Y318" s="30" t="b">
        <f t="shared" ca="1" si="52"/>
        <v>0</v>
      </c>
    </row>
    <row r="319" spans="1:25" hidden="1">
      <c r="A319" s="28" t="s">
        <v>2837</v>
      </c>
      <c r="B319" s="28" t="s">
        <v>2838</v>
      </c>
      <c r="C319" s="28" t="s">
        <v>2839</v>
      </c>
      <c r="D319" s="28" t="s">
        <v>2842</v>
      </c>
      <c r="E319" s="29">
        <v>42104</v>
      </c>
      <c r="F319" s="28" t="s">
        <v>5349</v>
      </c>
      <c r="G319" s="30">
        <v>4056</v>
      </c>
      <c r="H319" s="28" t="s">
        <v>7547</v>
      </c>
      <c r="I319" s="31">
        <v>0</v>
      </c>
      <c r="J319" s="31">
        <v>996.08</v>
      </c>
      <c r="K319" s="28" t="s">
        <v>2898</v>
      </c>
      <c r="L319" s="32">
        <f t="shared" si="44"/>
        <v>-996.08</v>
      </c>
      <c r="M319" s="33">
        <f t="shared" si="45"/>
        <v>996.08</v>
      </c>
      <c r="N319" s="34" t="b">
        <v>1</v>
      </c>
      <c r="O319" s="35">
        <f t="shared" si="46"/>
        <v>996.08</v>
      </c>
      <c r="P319" s="36" t="str">
        <f t="shared" si="47"/>
        <v>T</v>
      </c>
      <c r="Q319" s="37" t="str">
        <f t="shared" si="48"/>
        <v>Iron Mountain</v>
      </c>
      <c r="R319" s="6" t="str">
        <f t="shared" si="49"/>
        <v>T - Iron Mountain</v>
      </c>
      <c r="S319" s="6" t="str">
        <f>IFERROR(INDEX('Vendor Over-ride'!$C:$C, MATCH($R:$R,'Vendor Over-ride'!$A:$A,0)),"")</f>
        <v>T - Iron Mountain</v>
      </c>
      <c r="U319" s="38" t="str">
        <f t="shared" si="53"/>
        <v>GIA</v>
      </c>
      <c r="V319" s="5" t="str">
        <f t="shared" si="54"/>
        <v>TRADE</v>
      </c>
      <c r="W319" s="5" t="b">
        <f t="shared" si="50"/>
        <v>0</v>
      </c>
      <c r="X319" s="40">
        <f t="shared" ca="1" si="51"/>
        <v>23628.210000000003</v>
      </c>
      <c r="Y319" s="30" t="b">
        <f t="shared" ca="1" si="52"/>
        <v>0</v>
      </c>
    </row>
    <row r="320" spans="1:25" hidden="1">
      <c r="A320" s="28" t="s">
        <v>2837</v>
      </c>
      <c r="B320" s="28" t="s">
        <v>2838</v>
      </c>
      <c r="C320" s="28" t="s">
        <v>2839</v>
      </c>
      <c r="D320" s="28" t="s">
        <v>2842</v>
      </c>
      <c r="E320" s="29">
        <v>42104</v>
      </c>
      <c r="F320" s="28" t="s">
        <v>5350</v>
      </c>
      <c r="G320" s="30">
        <v>4056</v>
      </c>
      <c r="H320" s="28" t="s">
        <v>7548</v>
      </c>
      <c r="I320" s="31">
        <v>0</v>
      </c>
      <c r="J320" s="31">
        <v>240</v>
      </c>
      <c r="K320" s="28" t="s">
        <v>3018</v>
      </c>
      <c r="L320" s="32">
        <f t="shared" si="44"/>
        <v>-240</v>
      </c>
      <c r="M320" s="33">
        <f t="shared" si="45"/>
        <v>240</v>
      </c>
      <c r="N320" s="34" t="b">
        <v>1</v>
      </c>
      <c r="O320" s="35">
        <f t="shared" si="46"/>
        <v>240</v>
      </c>
      <c r="P320" s="36" t="str">
        <f t="shared" si="47"/>
        <v>T</v>
      </c>
      <c r="Q320" s="37" t="str">
        <f t="shared" si="48"/>
        <v>My Web Application Limited</v>
      </c>
      <c r="R320" s="6" t="str">
        <f t="shared" si="49"/>
        <v>T - My Web Application Limited</v>
      </c>
      <c r="S320" s="6" t="str">
        <f>IFERROR(INDEX('Vendor Over-ride'!$C:$C, MATCH($R:$R,'Vendor Over-ride'!$A:$A,0)),"")</f>
        <v>T - My Web Application Limited</v>
      </c>
      <c r="U320" s="38" t="str">
        <f t="shared" si="53"/>
        <v>GIA</v>
      </c>
      <c r="V320" s="5" t="str">
        <f t="shared" si="54"/>
        <v>TRADE</v>
      </c>
      <c r="W320" s="5" t="b">
        <f t="shared" si="50"/>
        <v>0</v>
      </c>
      <c r="X320" s="40">
        <f t="shared" ca="1" si="51"/>
        <v>2880</v>
      </c>
      <c r="Y320" s="30" t="b">
        <f t="shared" ca="1" si="52"/>
        <v>0</v>
      </c>
    </row>
    <row r="321" spans="1:25" hidden="1">
      <c r="A321" s="28" t="s">
        <v>2837</v>
      </c>
      <c r="B321" s="28" t="s">
        <v>2838</v>
      </c>
      <c r="C321" s="28" t="s">
        <v>2839</v>
      </c>
      <c r="D321" s="28" t="s">
        <v>2842</v>
      </c>
      <c r="E321" s="29">
        <v>42104</v>
      </c>
      <c r="F321" s="28" t="s">
        <v>5351</v>
      </c>
      <c r="G321" s="30">
        <v>4056</v>
      </c>
      <c r="H321" s="28" t="s">
        <v>7549</v>
      </c>
      <c r="I321" s="31">
        <v>0</v>
      </c>
      <c r="J321" s="31">
        <v>7530</v>
      </c>
      <c r="K321" s="28" t="s">
        <v>4187</v>
      </c>
      <c r="L321" s="32">
        <f t="shared" si="44"/>
        <v>-7530</v>
      </c>
      <c r="M321" s="33">
        <f t="shared" si="45"/>
        <v>7530</v>
      </c>
      <c r="N321" s="34" t="b">
        <v>1</v>
      </c>
      <c r="O321" s="35">
        <f t="shared" si="46"/>
        <v>7530</v>
      </c>
      <c r="P321" s="36" t="str">
        <f t="shared" si="47"/>
        <v>T</v>
      </c>
      <c r="Q321" s="37" t="str">
        <f t="shared" si="48"/>
        <v>Nordicity UK</v>
      </c>
      <c r="R321" s="6" t="str">
        <f t="shared" si="49"/>
        <v>T - Nordicity UK</v>
      </c>
      <c r="S321" s="6" t="str">
        <f>IFERROR(INDEX('Vendor Over-ride'!$C:$C, MATCH($R:$R,'Vendor Over-ride'!$A:$A,0)),"")</f>
        <v>T - Nordicity UK</v>
      </c>
      <c r="U321" s="38" t="str">
        <f t="shared" si="53"/>
        <v>GIA</v>
      </c>
      <c r="V321" s="5" t="str">
        <f t="shared" si="54"/>
        <v>TRADE</v>
      </c>
      <c r="W321" s="5" t="b">
        <f t="shared" si="50"/>
        <v>0</v>
      </c>
      <c r="X321" s="40">
        <f t="shared" ca="1" si="51"/>
        <v>22530</v>
      </c>
      <c r="Y321" s="30" t="b">
        <f t="shared" ca="1" si="52"/>
        <v>0</v>
      </c>
    </row>
    <row r="322" spans="1:25" hidden="1">
      <c r="A322" s="28" t="s">
        <v>2837</v>
      </c>
      <c r="B322" s="28" t="s">
        <v>2838</v>
      </c>
      <c r="C322" s="28" t="s">
        <v>2839</v>
      </c>
      <c r="D322" s="28" t="s">
        <v>2842</v>
      </c>
      <c r="E322" s="29">
        <v>42104</v>
      </c>
      <c r="F322" s="28" t="s">
        <v>5352</v>
      </c>
      <c r="G322" s="30">
        <v>4056</v>
      </c>
      <c r="H322" s="28" t="s">
        <v>7550</v>
      </c>
      <c r="I322" s="31">
        <v>0</v>
      </c>
      <c r="J322" s="31">
        <v>525</v>
      </c>
      <c r="K322" s="28" t="s">
        <v>3212</v>
      </c>
      <c r="L322" s="32">
        <f t="shared" ref="L322:L385" si="55">I:I-J:J</f>
        <v>-525</v>
      </c>
      <c r="M322" s="33">
        <f t="shared" ref="M322:M385" si="56">ABS($L:$L)</f>
        <v>525</v>
      </c>
      <c r="N322" s="34" t="b">
        <v>1</v>
      </c>
      <c r="O322" s="35">
        <f t="shared" ref="O322:O385" si="57">$M:$M*$N:$N</f>
        <v>525</v>
      </c>
      <c r="P322" s="36" t="str">
        <f t="shared" ref="P322:P385" si="58">LEFT(TRIM($K:$K),1)</f>
        <v>T</v>
      </c>
      <c r="Q322" s="37" t="str">
        <f t="shared" ref="Q322:Q385" si="59">RIGHT(TRIM($K:$K),LEN(TRIM($K:$K))-FIND("-",TRIM($K:$K)))</f>
        <v>Palmaris Services Ltd.,</v>
      </c>
      <c r="R322" s="6" t="str">
        <f t="shared" ref="R322:R385" si="60">CONCATENATE($P:$P, " - ",$Q:$Q)</f>
        <v>T - Palmaris Services Ltd.,</v>
      </c>
      <c r="S322" s="6" t="str">
        <f>IFERROR(INDEX('Vendor Over-ride'!$C:$C, MATCH($R:$R,'Vendor Over-ride'!$A:$A,0)),"")</f>
        <v>T - Palmaris Services Ltd.,</v>
      </c>
      <c r="U322" s="38" t="str">
        <f t="shared" si="53"/>
        <v>GIA</v>
      </c>
      <c r="V322" s="5" t="str">
        <f t="shared" si="54"/>
        <v>TRADE</v>
      </c>
      <c r="W322" s="5" t="b">
        <f t="shared" ref="W322:W385" si="61">ROUND($O:$O,2)&gt;=25000</f>
        <v>0</v>
      </c>
      <c r="X322" s="40">
        <f t="shared" ref="X322:X385" ca="1" si="62">SUMPRODUCT((Payee=$S322) * (Payment_Value))</f>
        <v>5692.1500000000005</v>
      </c>
      <c r="Y322" s="30" t="b">
        <f t="shared" ref="Y322:Y385" ca="1" si="63">$X:$X&gt;=25000</f>
        <v>0</v>
      </c>
    </row>
    <row r="323" spans="1:25" hidden="1">
      <c r="A323" s="28" t="s">
        <v>2837</v>
      </c>
      <c r="B323" s="28" t="s">
        <v>2838</v>
      </c>
      <c r="C323" s="28" t="s">
        <v>2839</v>
      </c>
      <c r="D323" s="28" t="s">
        <v>2842</v>
      </c>
      <c r="E323" s="29">
        <v>42104</v>
      </c>
      <c r="F323" s="28" t="s">
        <v>5353</v>
      </c>
      <c r="G323" s="30">
        <v>4056</v>
      </c>
      <c r="H323" s="28" t="s">
        <v>7551</v>
      </c>
      <c r="I323" s="31">
        <v>0</v>
      </c>
      <c r="J323" s="31">
        <v>60</v>
      </c>
      <c r="K323" s="28" t="s">
        <v>5249</v>
      </c>
      <c r="L323" s="32">
        <f t="shared" si="55"/>
        <v>-60</v>
      </c>
      <c r="M323" s="33">
        <f t="shared" si="56"/>
        <v>60</v>
      </c>
      <c r="N323" s="34" t="b">
        <v>1</v>
      </c>
      <c r="O323" s="35">
        <f t="shared" si="57"/>
        <v>60</v>
      </c>
      <c r="P323" s="36" t="str">
        <f t="shared" si="58"/>
        <v>T</v>
      </c>
      <c r="Q323" s="37" t="str">
        <f t="shared" si="59"/>
        <v>Robert Maitland</v>
      </c>
      <c r="R323" s="6" t="str">
        <f t="shared" si="60"/>
        <v>T - Robert Maitland</v>
      </c>
      <c r="S323" s="6" t="str">
        <f>IFERROR(INDEX('Vendor Over-ride'!$C:$C, MATCH($R:$R,'Vendor Over-ride'!$A:$A,0)),"")</f>
        <v>T - Robert Maitland</v>
      </c>
      <c r="U323" s="38" t="str">
        <f t="shared" ref="U323:U386" si="64">"GIA"</f>
        <v>GIA</v>
      </c>
      <c r="V323" s="5" t="str">
        <f t="shared" ref="V323:V386" si="65">UPPER(IF($P:$P="E","Employee",IF(OR($P:$P="I",$P:$P="G"),"Award",IF(OR($P:$P="D",$P:$P="T"),"Trade",""))))</f>
        <v>TRADE</v>
      </c>
      <c r="W323" s="5" t="b">
        <f t="shared" si="61"/>
        <v>0</v>
      </c>
      <c r="X323" s="40">
        <f t="shared" ca="1" si="62"/>
        <v>60</v>
      </c>
      <c r="Y323" s="30" t="b">
        <f t="shared" ca="1" si="63"/>
        <v>0</v>
      </c>
    </row>
    <row r="324" spans="1:25" hidden="1">
      <c r="A324" s="28" t="s">
        <v>2837</v>
      </c>
      <c r="B324" s="28" t="s">
        <v>2838</v>
      </c>
      <c r="C324" s="28" t="s">
        <v>2839</v>
      </c>
      <c r="D324" s="28" t="s">
        <v>2842</v>
      </c>
      <c r="E324" s="29">
        <v>42104</v>
      </c>
      <c r="F324" s="28" t="s">
        <v>5354</v>
      </c>
      <c r="G324" s="30">
        <v>4056</v>
      </c>
      <c r="H324" s="28" t="s">
        <v>7552</v>
      </c>
      <c r="I324" s="31">
        <v>0</v>
      </c>
      <c r="J324" s="31">
        <v>453.3</v>
      </c>
      <c r="K324" s="28" t="s">
        <v>5250</v>
      </c>
      <c r="L324" s="32">
        <f t="shared" si="55"/>
        <v>-453.3</v>
      </c>
      <c r="M324" s="33">
        <f t="shared" si="56"/>
        <v>453.3</v>
      </c>
      <c r="N324" s="34" t="b">
        <v>1</v>
      </c>
      <c r="O324" s="35">
        <f t="shared" si="57"/>
        <v>453.3</v>
      </c>
      <c r="P324" s="36" t="str">
        <f t="shared" si="58"/>
        <v>T</v>
      </c>
      <c r="Q324" s="37" t="str">
        <f t="shared" si="59"/>
        <v>Stampers Grove</v>
      </c>
      <c r="R324" s="6" t="str">
        <f t="shared" si="60"/>
        <v>T - Stampers Grove</v>
      </c>
      <c r="S324" s="6" t="str">
        <f>IFERROR(INDEX('Vendor Over-ride'!$C:$C, MATCH($R:$R,'Vendor Over-ride'!$A:$A,0)),"")</f>
        <v>T - Stampers Grove</v>
      </c>
      <c r="U324" s="38" t="str">
        <f t="shared" si="64"/>
        <v>GIA</v>
      </c>
      <c r="V324" s="5" t="str">
        <f t="shared" si="65"/>
        <v>TRADE</v>
      </c>
      <c r="W324" s="5" t="b">
        <f t="shared" si="61"/>
        <v>0</v>
      </c>
      <c r="X324" s="40">
        <f t="shared" ca="1" si="62"/>
        <v>453.3</v>
      </c>
      <c r="Y324" s="30" t="b">
        <f t="shared" ca="1" si="63"/>
        <v>0</v>
      </c>
    </row>
    <row r="325" spans="1:25" hidden="1">
      <c r="A325" s="28" t="s">
        <v>2837</v>
      </c>
      <c r="B325" s="28" t="s">
        <v>2838</v>
      </c>
      <c r="C325" s="28" t="s">
        <v>2839</v>
      </c>
      <c r="D325" s="28" t="s">
        <v>2842</v>
      </c>
      <c r="E325" s="29">
        <v>42104</v>
      </c>
      <c r="F325" s="28" t="s">
        <v>5355</v>
      </c>
      <c r="G325" s="30">
        <v>4056</v>
      </c>
      <c r="H325" s="28" t="s">
        <v>7553</v>
      </c>
      <c r="I325" s="31">
        <v>0</v>
      </c>
      <c r="J325" s="31">
        <v>498.75</v>
      </c>
      <c r="K325" s="28" t="s">
        <v>5051</v>
      </c>
      <c r="L325" s="32">
        <f t="shared" si="55"/>
        <v>-498.75</v>
      </c>
      <c r="M325" s="33">
        <f t="shared" si="56"/>
        <v>498.75</v>
      </c>
      <c r="N325" s="34" t="b">
        <v>1</v>
      </c>
      <c r="O325" s="35">
        <f t="shared" si="57"/>
        <v>498.75</v>
      </c>
      <c r="P325" s="36" t="str">
        <f t="shared" si="58"/>
        <v>T</v>
      </c>
      <c r="Q325" s="37" t="str">
        <f t="shared" si="59"/>
        <v>Straight Cut Media</v>
      </c>
      <c r="R325" s="6" t="str">
        <f t="shared" si="60"/>
        <v>T - Straight Cut Media</v>
      </c>
      <c r="S325" s="6" t="str">
        <f>IFERROR(INDEX('Vendor Over-ride'!$C:$C, MATCH($R:$R,'Vendor Over-ride'!$A:$A,0)),"")</f>
        <v>T - Straight Cut Media</v>
      </c>
      <c r="U325" s="38" t="str">
        <f t="shared" si="64"/>
        <v>GIA</v>
      </c>
      <c r="V325" s="5" t="str">
        <f t="shared" si="65"/>
        <v>TRADE</v>
      </c>
      <c r="W325" s="5" t="b">
        <f t="shared" si="61"/>
        <v>0</v>
      </c>
      <c r="X325" s="40">
        <f t="shared" ca="1" si="62"/>
        <v>9025</v>
      </c>
      <c r="Y325" s="30" t="b">
        <f t="shared" ca="1" si="63"/>
        <v>0</v>
      </c>
    </row>
    <row r="326" spans="1:25" hidden="1">
      <c r="A326" s="28" t="s">
        <v>2837</v>
      </c>
      <c r="B326" s="28" t="s">
        <v>2838</v>
      </c>
      <c r="C326" s="28" t="s">
        <v>2839</v>
      </c>
      <c r="D326" s="28" t="s">
        <v>2842</v>
      </c>
      <c r="E326" s="29">
        <v>42104</v>
      </c>
      <c r="F326" s="28" t="s">
        <v>5356</v>
      </c>
      <c r="G326" s="30">
        <v>4056</v>
      </c>
      <c r="H326" s="28" t="s">
        <v>7554</v>
      </c>
      <c r="I326" s="31">
        <v>0</v>
      </c>
      <c r="J326" s="31">
        <v>130</v>
      </c>
      <c r="K326" s="28" t="s">
        <v>5251</v>
      </c>
      <c r="L326" s="32">
        <f t="shared" si="55"/>
        <v>-130</v>
      </c>
      <c r="M326" s="33">
        <f t="shared" si="56"/>
        <v>130</v>
      </c>
      <c r="N326" s="34" t="b">
        <v>1</v>
      </c>
      <c r="O326" s="35">
        <f t="shared" si="57"/>
        <v>130</v>
      </c>
      <c r="P326" s="36" t="str">
        <f t="shared" si="58"/>
        <v>T</v>
      </c>
      <c r="Q326" s="37" t="str">
        <f t="shared" si="59"/>
        <v>Zack Moir Music</v>
      </c>
      <c r="R326" s="6" t="str">
        <f t="shared" si="60"/>
        <v>T - Zack Moir Music</v>
      </c>
      <c r="S326" s="6" t="str">
        <f>IFERROR(INDEX('Vendor Over-ride'!$C:$C, MATCH($R:$R,'Vendor Over-ride'!$A:$A,0)),"")</f>
        <v>T - Zack Moir Music</v>
      </c>
      <c r="U326" s="38" t="str">
        <f t="shared" si="64"/>
        <v>GIA</v>
      </c>
      <c r="V326" s="5" t="str">
        <f t="shared" si="65"/>
        <v>TRADE</v>
      </c>
      <c r="W326" s="5" t="b">
        <f t="shared" si="61"/>
        <v>0</v>
      </c>
      <c r="X326" s="40">
        <f t="shared" ca="1" si="62"/>
        <v>130</v>
      </c>
      <c r="Y326" s="30" t="b">
        <f t="shared" ca="1" si="63"/>
        <v>0</v>
      </c>
    </row>
    <row r="327" spans="1:25">
      <c r="A327" s="28" t="s">
        <v>2837</v>
      </c>
      <c r="B327" s="28" t="s">
        <v>2838</v>
      </c>
      <c r="C327" s="28" t="s">
        <v>2839</v>
      </c>
      <c r="D327" s="28" t="s">
        <v>2842</v>
      </c>
      <c r="E327" s="29">
        <v>42104</v>
      </c>
      <c r="F327" s="28" t="s">
        <v>5274</v>
      </c>
      <c r="G327" s="30">
        <v>4056</v>
      </c>
      <c r="H327" s="28" t="s">
        <v>7555</v>
      </c>
      <c r="I327" s="31">
        <v>0</v>
      </c>
      <c r="J327" s="31">
        <v>166800</v>
      </c>
      <c r="K327" s="28" t="s">
        <v>5183</v>
      </c>
      <c r="L327" s="32">
        <f t="shared" si="55"/>
        <v>-166800</v>
      </c>
      <c r="M327" s="33">
        <f t="shared" si="56"/>
        <v>166800</v>
      </c>
      <c r="N327" s="34" t="b">
        <v>1</v>
      </c>
      <c r="O327" s="35">
        <f t="shared" si="57"/>
        <v>166800</v>
      </c>
      <c r="P327" s="36" t="str">
        <f t="shared" si="58"/>
        <v>G</v>
      </c>
      <c r="Q327" s="37" t="str">
        <f t="shared" si="59"/>
        <v>Comar</v>
      </c>
      <c r="R327" s="6" t="str">
        <f t="shared" si="60"/>
        <v>G - Comar</v>
      </c>
      <c r="S327" s="6" t="str">
        <f>IFERROR(INDEX('Vendor Over-ride'!$C:$C, MATCH($R:$R,'Vendor Over-ride'!$A:$A,0)),"")</f>
        <v>G - Comar</v>
      </c>
      <c r="U327" s="38" t="str">
        <f t="shared" si="64"/>
        <v>GIA</v>
      </c>
      <c r="V327" s="5" t="str">
        <f t="shared" si="65"/>
        <v>AWARD</v>
      </c>
      <c r="W327" s="5" t="b">
        <f t="shared" si="61"/>
        <v>1</v>
      </c>
      <c r="X327" s="40">
        <f t="shared" ca="1" si="62"/>
        <v>496666</v>
      </c>
      <c r="Y327" s="30" t="b">
        <f t="shared" ca="1" si="63"/>
        <v>1</v>
      </c>
    </row>
    <row r="328" spans="1:25" hidden="1">
      <c r="A328" s="28" t="s">
        <v>2837</v>
      </c>
      <c r="B328" s="28" t="s">
        <v>2838</v>
      </c>
      <c r="C328" s="28" t="s">
        <v>2839</v>
      </c>
      <c r="D328" s="28" t="s">
        <v>2986</v>
      </c>
      <c r="E328" s="29">
        <v>42109</v>
      </c>
      <c r="F328" s="28" t="s">
        <v>2987</v>
      </c>
      <c r="G328" s="30">
        <v>4013</v>
      </c>
      <c r="H328" s="28" t="s">
        <v>7556</v>
      </c>
      <c r="I328" s="31">
        <v>10631069</v>
      </c>
      <c r="J328" s="31">
        <v>0</v>
      </c>
      <c r="K328" s="28" t="s">
        <v>2988</v>
      </c>
      <c r="L328" s="32">
        <f t="shared" si="55"/>
        <v>10631069</v>
      </c>
      <c r="M328" s="33">
        <f t="shared" si="56"/>
        <v>10631069</v>
      </c>
      <c r="N328" s="34" t="b">
        <v>0</v>
      </c>
      <c r="O328" s="35">
        <f t="shared" si="57"/>
        <v>0</v>
      </c>
      <c r="P328" s="36" t="str">
        <f t="shared" si="58"/>
        <v>T</v>
      </c>
      <c r="Q328" s="37" t="str">
        <f t="shared" si="59"/>
        <v>Scottish Government (GIA)</v>
      </c>
      <c r="R328" s="6" t="str">
        <f t="shared" si="60"/>
        <v>T - Scottish Government (GIA)</v>
      </c>
      <c r="S328" s="6" t="str">
        <f>IFERROR(INDEX('Vendor Over-ride'!$C:$C, MATCH($R:$R,'Vendor Over-ride'!$A:$A,0)),"")</f>
        <v>T - Scottish Government</v>
      </c>
      <c r="U328" s="38" t="str">
        <f t="shared" si="64"/>
        <v>GIA</v>
      </c>
      <c r="V328" s="5" t="str">
        <f t="shared" si="65"/>
        <v>TRADE</v>
      </c>
      <c r="W328" s="5" t="b">
        <f t="shared" si="61"/>
        <v>0</v>
      </c>
      <c r="X328" s="40">
        <f t="shared" ca="1" si="62"/>
        <v>21570.06</v>
      </c>
      <c r="Y328" s="30" t="b">
        <f t="shared" ca="1" si="63"/>
        <v>0</v>
      </c>
    </row>
    <row r="329" spans="1:25" hidden="1">
      <c r="A329" s="28" t="s">
        <v>2837</v>
      </c>
      <c r="B329" s="28" t="s">
        <v>2838</v>
      </c>
      <c r="C329" s="28" t="s">
        <v>2839</v>
      </c>
      <c r="D329" s="28" t="s">
        <v>2986</v>
      </c>
      <c r="E329" s="29">
        <v>42115</v>
      </c>
      <c r="F329" s="28" t="s">
        <v>7557</v>
      </c>
      <c r="G329" s="30">
        <v>4014</v>
      </c>
      <c r="H329" s="28" t="s">
        <v>7558</v>
      </c>
      <c r="I329" s="31">
        <v>623.63</v>
      </c>
      <c r="J329" s="31">
        <v>0</v>
      </c>
      <c r="K329" s="28" t="s">
        <v>7559</v>
      </c>
      <c r="L329" s="32">
        <f t="shared" si="55"/>
        <v>623.63</v>
      </c>
      <c r="M329" s="33">
        <f t="shared" si="56"/>
        <v>623.63</v>
      </c>
      <c r="N329" s="34" t="b">
        <v>0</v>
      </c>
      <c r="O329" s="35">
        <f t="shared" si="57"/>
        <v>0</v>
      </c>
      <c r="P329" s="36" t="str">
        <f t="shared" si="58"/>
        <v>T</v>
      </c>
      <c r="Q329" s="37" t="str">
        <f t="shared" si="59"/>
        <v>SafeMUSE</v>
      </c>
      <c r="R329" s="6" t="str">
        <f t="shared" si="60"/>
        <v>T - SafeMUSE</v>
      </c>
      <c r="S329" s="6" t="str">
        <f>IFERROR(INDEX('Vendor Over-ride'!$C:$C, MATCH($R:$R,'Vendor Over-ride'!$A:$A,0)),"")</f>
        <v>T - SafeMUSE</v>
      </c>
      <c r="U329" s="38" t="str">
        <f t="shared" si="64"/>
        <v>GIA</v>
      </c>
      <c r="V329" s="5" t="str">
        <f t="shared" si="65"/>
        <v>TRADE</v>
      </c>
      <c r="W329" s="5" t="b">
        <f t="shared" si="61"/>
        <v>0</v>
      </c>
      <c r="X329" s="40">
        <f t="shared" ca="1" si="62"/>
        <v>0</v>
      </c>
      <c r="Y329" s="30" t="b">
        <f t="shared" ca="1" si="63"/>
        <v>0</v>
      </c>
    </row>
    <row r="330" spans="1:25" hidden="1">
      <c r="A330" s="28" t="s">
        <v>2837</v>
      </c>
      <c r="B330" s="28" t="s">
        <v>2838</v>
      </c>
      <c r="C330" s="28" t="s">
        <v>2839</v>
      </c>
      <c r="D330" s="28" t="s">
        <v>2986</v>
      </c>
      <c r="E330" s="29">
        <v>42108</v>
      </c>
      <c r="F330" s="28" t="s">
        <v>2987</v>
      </c>
      <c r="G330" s="30">
        <v>4020</v>
      </c>
      <c r="H330" s="28" t="s">
        <v>7560</v>
      </c>
      <c r="I330" s="31">
        <v>1138875</v>
      </c>
      <c r="J330" s="31">
        <v>0</v>
      </c>
      <c r="K330" s="28" t="s">
        <v>2988</v>
      </c>
      <c r="L330" s="32">
        <f t="shared" si="55"/>
        <v>1138875</v>
      </c>
      <c r="M330" s="33">
        <f t="shared" si="56"/>
        <v>1138875</v>
      </c>
      <c r="N330" s="34" t="b">
        <v>0</v>
      </c>
      <c r="O330" s="35">
        <f t="shared" si="57"/>
        <v>0</v>
      </c>
      <c r="P330" s="36" t="str">
        <f t="shared" si="58"/>
        <v>T</v>
      </c>
      <c r="Q330" s="37" t="str">
        <f t="shared" si="59"/>
        <v>Scottish Government (GIA)</v>
      </c>
      <c r="R330" s="6" t="str">
        <f t="shared" si="60"/>
        <v>T - Scottish Government (GIA)</v>
      </c>
      <c r="S330" s="6" t="str">
        <f>IFERROR(INDEX('Vendor Over-ride'!$C:$C, MATCH($R:$R,'Vendor Over-ride'!$A:$A,0)),"")</f>
        <v>T - Scottish Government</v>
      </c>
      <c r="U330" s="38" t="str">
        <f t="shared" si="64"/>
        <v>GIA</v>
      </c>
      <c r="V330" s="5" t="str">
        <f t="shared" si="65"/>
        <v>TRADE</v>
      </c>
      <c r="W330" s="5" t="b">
        <f t="shared" si="61"/>
        <v>0</v>
      </c>
      <c r="X330" s="40">
        <f t="shared" ca="1" si="62"/>
        <v>21570.06</v>
      </c>
      <c r="Y330" s="30" t="b">
        <f t="shared" ca="1" si="63"/>
        <v>0</v>
      </c>
    </row>
    <row r="331" spans="1:25" hidden="1">
      <c r="A331" s="28" t="s">
        <v>2837</v>
      </c>
      <c r="B331" s="28" t="s">
        <v>2838</v>
      </c>
      <c r="C331" s="28" t="s">
        <v>2839</v>
      </c>
      <c r="D331" s="28" t="s">
        <v>2986</v>
      </c>
      <c r="E331" s="29">
        <v>42095</v>
      </c>
      <c r="F331" s="28" t="s">
        <v>2987</v>
      </c>
      <c r="G331" s="30">
        <v>4021</v>
      </c>
      <c r="H331" s="28" t="s">
        <v>7561</v>
      </c>
      <c r="I331" s="31">
        <v>33407</v>
      </c>
      <c r="J331" s="31">
        <v>0</v>
      </c>
      <c r="K331" s="28" t="s">
        <v>2988</v>
      </c>
      <c r="L331" s="32">
        <f t="shared" si="55"/>
        <v>33407</v>
      </c>
      <c r="M331" s="33">
        <f t="shared" si="56"/>
        <v>33407</v>
      </c>
      <c r="N331" s="34" t="b">
        <v>0</v>
      </c>
      <c r="O331" s="35">
        <f t="shared" si="57"/>
        <v>0</v>
      </c>
      <c r="P331" s="36" t="str">
        <f t="shared" si="58"/>
        <v>T</v>
      </c>
      <c r="Q331" s="37" t="str">
        <f t="shared" si="59"/>
        <v>Scottish Government (GIA)</v>
      </c>
      <c r="R331" s="6" t="str">
        <f t="shared" si="60"/>
        <v>T - Scottish Government (GIA)</v>
      </c>
      <c r="S331" s="6" t="str">
        <f>IFERROR(INDEX('Vendor Over-ride'!$C:$C, MATCH($R:$R,'Vendor Over-ride'!$A:$A,0)),"")</f>
        <v>T - Scottish Government</v>
      </c>
      <c r="U331" s="38" t="str">
        <f t="shared" si="64"/>
        <v>GIA</v>
      </c>
      <c r="V331" s="5" t="str">
        <f t="shared" si="65"/>
        <v>TRADE</v>
      </c>
      <c r="W331" s="5" t="b">
        <f t="shared" si="61"/>
        <v>0</v>
      </c>
      <c r="X331" s="40">
        <f t="shared" ca="1" si="62"/>
        <v>21570.06</v>
      </c>
      <c r="Y331" s="30" t="b">
        <f t="shared" ca="1" si="63"/>
        <v>0</v>
      </c>
    </row>
    <row r="332" spans="1:25" hidden="1">
      <c r="A332" s="28" t="s">
        <v>2837</v>
      </c>
      <c r="B332" s="28" t="s">
        <v>2838</v>
      </c>
      <c r="C332" s="28" t="s">
        <v>2839</v>
      </c>
      <c r="D332" s="28" t="s">
        <v>2990</v>
      </c>
      <c r="E332" s="29">
        <v>42101</v>
      </c>
      <c r="F332" s="28"/>
      <c r="G332" s="30">
        <v>3962</v>
      </c>
      <c r="H332" s="28" t="s">
        <v>7562</v>
      </c>
      <c r="I332" s="31">
        <v>0</v>
      </c>
      <c r="J332" s="31">
        <v>3.5</v>
      </c>
      <c r="K332" s="28"/>
      <c r="L332" s="32">
        <f t="shared" si="55"/>
        <v>-3.5</v>
      </c>
      <c r="M332" s="33">
        <f t="shared" si="56"/>
        <v>3.5</v>
      </c>
      <c r="N332" s="34" t="b">
        <v>0</v>
      </c>
      <c r="O332" s="35">
        <f t="shared" si="57"/>
        <v>0</v>
      </c>
      <c r="P332" s="36" t="str">
        <f t="shared" si="58"/>
        <v/>
      </c>
      <c r="Q332" s="37" t="e">
        <f t="shared" si="59"/>
        <v>#VALUE!</v>
      </c>
      <c r="R332" s="6" t="e">
        <f t="shared" si="60"/>
        <v>#VALUE!</v>
      </c>
      <c r="S332" s="6" t="str">
        <f>IFERROR(INDEX('Vendor Over-ride'!$C:$C, MATCH($R:$R,'Vendor Over-ride'!$A:$A,0)),"")</f>
        <v/>
      </c>
      <c r="U332" s="38" t="str">
        <f t="shared" si="64"/>
        <v>GIA</v>
      </c>
      <c r="V332" s="5" t="str">
        <f t="shared" si="65"/>
        <v/>
      </c>
      <c r="W332" s="5" t="b">
        <f t="shared" si="61"/>
        <v>0</v>
      </c>
      <c r="X332" s="40">
        <f t="shared" ca="1" si="62"/>
        <v>334393.72000000003</v>
      </c>
      <c r="Y332" s="30" t="b">
        <f t="shared" ca="1" si="63"/>
        <v>1</v>
      </c>
    </row>
    <row r="333" spans="1:25">
      <c r="A333" s="28" t="s">
        <v>2837</v>
      </c>
      <c r="B333" s="28" t="s">
        <v>2838</v>
      </c>
      <c r="C333" s="28" t="s">
        <v>2839</v>
      </c>
      <c r="D333" s="28" t="s">
        <v>2990</v>
      </c>
      <c r="E333" s="29">
        <v>42102</v>
      </c>
      <c r="F333" s="28"/>
      <c r="G333" s="30">
        <v>3963</v>
      </c>
      <c r="H333" s="28" t="s">
        <v>7563</v>
      </c>
      <c r="I333" s="31">
        <v>0</v>
      </c>
      <c r="J333" s="31">
        <v>200</v>
      </c>
      <c r="K333" s="28"/>
      <c r="L333" s="32">
        <f t="shared" si="55"/>
        <v>-200</v>
      </c>
      <c r="M333" s="33">
        <f t="shared" si="56"/>
        <v>200</v>
      </c>
      <c r="N333" s="34" t="b">
        <v>1</v>
      </c>
      <c r="O333" s="35">
        <f t="shared" si="57"/>
        <v>200</v>
      </c>
      <c r="P333" s="36" t="str">
        <f t="shared" si="58"/>
        <v/>
      </c>
      <c r="Q333" s="37" t="e">
        <f t="shared" si="59"/>
        <v>#VALUE!</v>
      </c>
      <c r="R333" s="6" t="e">
        <f t="shared" si="60"/>
        <v>#VALUE!</v>
      </c>
      <c r="S333" s="6" t="str">
        <f>IFERROR(INDEX('Vendor Over-ride'!$C:$C, MATCH($R:$R,'Vendor Over-ride'!$A:$A,0)),"")</f>
        <v/>
      </c>
      <c r="U333" s="38" t="str">
        <f t="shared" si="64"/>
        <v>GIA</v>
      </c>
      <c r="V333" s="5" t="str">
        <f t="shared" si="65"/>
        <v/>
      </c>
      <c r="W333" s="5" t="b">
        <f t="shared" si="61"/>
        <v>0</v>
      </c>
      <c r="X333" s="40">
        <f t="shared" ca="1" si="62"/>
        <v>334393.72000000003</v>
      </c>
      <c r="Y333" s="30" t="b">
        <f t="shared" ca="1" si="63"/>
        <v>1</v>
      </c>
    </row>
    <row r="334" spans="1:25" hidden="1">
      <c r="A334" s="28" t="s">
        <v>2837</v>
      </c>
      <c r="B334" s="28" t="s">
        <v>2838</v>
      </c>
      <c r="C334" s="28" t="s">
        <v>2839</v>
      </c>
      <c r="D334" s="28" t="s">
        <v>2990</v>
      </c>
      <c r="E334" s="29">
        <v>42102</v>
      </c>
      <c r="F334" s="28"/>
      <c r="G334" s="30">
        <v>4002</v>
      </c>
      <c r="H334" s="28" t="s">
        <v>7564</v>
      </c>
      <c r="I334" s="31">
        <v>0</v>
      </c>
      <c r="J334" s="31">
        <v>200</v>
      </c>
      <c r="K334" s="28"/>
      <c r="L334" s="32">
        <f t="shared" si="55"/>
        <v>-200</v>
      </c>
      <c r="M334" s="33">
        <f t="shared" si="56"/>
        <v>200</v>
      </c>
      <c r="N334" s="34" t="b">
        <v>0</v>
      </c>
      <c r="O334" s="35">
        <f t="shared" si="57"/>
        <v>0</v>
      </c>
      <c r="P334" s="36" t="str">
        <f t="shared" si="58"/>
        <v/>
      </c>
      <c r="Q334" s="37" t="e">
        <f t="shared" si="59"/>
        <v>#VALUE!</v>
      </c>
      <c r="R334" s="6" t="e">
        <f t="shared" si="60"/>
        <v>#VALUE!</v>
      </c>
      <c r="S334" s="6" t="str">
        <f>IFERROR(INDEX('Vendor Over-ride'!$C:$C, MATCH($R:$R,'Vendor Over-ride'!$A:$A,0)),"")</f>
        <v/>
      </c>
      <c r="U334" s="38" t="str">
        <f t="shared" si="64"/>
        <v>GIA</v>
      </c>
      <c r="V334" s="5" t="str">
        <f t="shared" si="65"/>
        <v/>
      </c>
      <c r="W334" s="5" t="b">
        <f t="shared" si="61"/>
        <v>0</v>
      </c>
      <c r="X334" s="40">
        <f t="shared" ca="1" si="62"/>
        <v>334393.72000000003</v>
      </c>
      <c r="Y334" s="30" t="b">
        <f t="shared" ca="1" si="63"/>
        <v>1</v>
      </c>
    </row>
    <row r="335" spans="1:25" hidden="1">
      <c r="A335" s="28" t="s">
        <v>2837</v>
      </c>
      <c r="B335" s="28" t="s">
        <v>2838</v>
      </c>
      <c r="C335" s="28" t="s">
        <v>2839</v>
      </c>
      <c r="D335" s="28" t="s">
        <v>2990</v>
      </c>
      <c r="E335" s="29">
        <v>42102</v>
      </c>
      <c r="F335" s="28"/>
      <c r="G335" s="30">
        <v>4003</v>
      </c>
      <c r="H335" s="28" t="s">
        <v>7565</v>
      </c>
      <c r="I335" s="31">
        <v>0</v>
      </c>
      <c r="J335" s="31">
        <v>195.65</v>
      </c>
      <c r="K335" s="28"/>
      <c r="L335" s="32">
        <f t="shared" si="55"/>
        <v>-195.65</v>
      </c>
      <c r="M335" s="33">
        <f t="shared" si="56"/>
        <v>195.65</v>
      </c>
      <c r="N335" s="34" t="b">
        <v>0</v>
      </c>
      <c r="O335" s="35">
        <f t="shared" si="57"/>
        <v>0</v>
      </c>
      <c r="P335" s="36" t="str">
        <f t="shared" si="58"/>
        <v/>
      </c>
      <c r="Q335" s="37" t="e">
        <f t="shared" si="59"/>
        <v>#VALUE!</v>
      </c>
      <c r="R335" s="6" t="e">
        <f t="shared" si="60"/>
        <v>#VALUE!</v>
      </c>
      <c r="S335" s="6" t="str">
        <f>IFERROR(INDEX('Vendor Over-ride'!$C:$C, MATCH($R:$R,'Vendor Over-ride'!$A:$A,0)),"")</f>
        <v/>
      </c>
      <c r="U335" s="38" t="str">
        <f t="shared" si="64"/>
        <v>GIA</v>
      </c>
      <c r="V335" s="5" t="str">
        <f t="shared" si="65"/>
        <v/>
      </c>
      <c r="W335" s="5" t="b">
        <f t="shared" si="61"/>
        <v>0</v>
      </c>
      <c r="X335" s="40">
        <f t="shared" ca="1" si="62"/>
        <v>334393.72000000003</v>
      </c>
      <c r="Y335" s="30" t="b">
        <f t="shared" ca="1" si="63"/>
        <v>1</v>
      </c>
    </row>
    <row r="336" spans="1:25" hidden="1">
      <c r="A336" s="28" t="s">
        <v>2837</v>
      </c>
      <c r="B336" s="28" t="s">
        <v>2838</v>
      </c>
      <c r="C336" s="28" t="s">
        <v>2839</v>
      </c>
      <c r="D336" s="28" t="s">
        <v>2990</v>
      </c>
      <c r="E336" s="29">
        <v>42101</v>
      </c>
      <c r="F336" s="28"/>
      <c r="G336" s="30">
        <v>4004</v>
      </c>
      <c r="H336" s="28" t="s">
        <v>7566</v>
      </c>
      <c r="I336" s="31">
        <v>0</v>
      </c>
      <c r="J336" s="31">
        <v>3.5</v>
      </c>
      <c r="K336" s="28"/>
      <c r="L336" s="32">
        <f t="shared" si="55"/>
        <v>-3.5</v>
      </c>
      <c r="M336" s="33">
        <f t="shared" si="56"/>
        <v>3.5</v>
      </c>
      <c r="N336" s="34" t="b">
        <v>0</v>
      </c>
      <c r="O336" s="35">
        <f t="shared" si="57"/>
        <v>0</v>
      </c>
      <c r="P336" s="36" t="str">
        <f t="shared" si="58"/>
        <v/>
      </c>
      <c r="Q336" s="37" t="e">
        <f t="shared" si="59"/>
        <v>#VALUE!</v>
      </c>
      <c r="R336" s="6" t="e">
        <f t="shared" si="60"/>
        <v>#VALUE!</v>
      </c>
      <c r="S336" s="6" t="str">
        <f>IFERROR(INDEX('Vendor Over-ride'!$C:$C, MATCH($R:$R,'Vendor Over-ride'!$A:$A,0)),"")</f>
        <v/>
      </c>
      <c r="U336" s="38" t="str">
        <f t="shared" si="64"/>
        <v>GIA</v>
      </c>
      <c r="V336" s="5" t="str">
        <f t="shared" si="65"/>
        <v/>
      </c>
      <c r="W336" s="5" t="b">
        <f t="shared" si="61"/>
        <v>0</v>
      </c>
      <c r="X336" s="40">
        <f t="shared" ca="1" si="62"/>
        <v>334393.72000000003</v>
      </c>
      <c r="Y336" s="30" t="b">
        <f t="shared" ca="1" si="63"/>
        <v>1</v>
      </c>
    </row>
    <row r="337" spans="1:25" hidden="1">
      <c r="A337" s="28" t="s">
        <v>2837</v>
      </c>
      <c r="B337" s="28" t="s">
        <v>2838</v>
      </c>
      <c r="C337" s="28" t="s">
        <v>2839</v>
      </c>
      <c r="D337" s="28" t="s">
        <v>2990</v>
      </c>
      <c r="E337" s="29">
        <v>42102</v>
      </c>
      <c r="F337" s="28"/>
      <c r="G337" s="30">
        <v>4005</v>
      </c>
      <c r="H337" s="28" t="s">
        <v>7567</v>
      </c>
      <c r="I337" s="31">
        <v>0</v>
      </c>
      <c r="J337" s="31">
        <v>3.5</v>
      </c>
      <c r="K337" s="28"/>
      <c r="L337" s="32">
        <f t="shared" si="55"/>
        <v>-3.5</v>
      </c>
      <c r="M337" s="33">
        <f t="shared" si="56"/>
        <v>3.5</v>
      </c>
      <c r="N337" s="34" t="b">
        <v>0</v>
      </c>
      <c r="O337" s="35">
        <f t="shared" si="57"/>
        <v>0</v>
      </c>
      <c r="P337" s="36" t="str">
        <f t="shared" si="58"/>
        <v/>
      </c>
      <c r="Q337" s="37" t="e">
        <f t="shared" si="59"/>
        <v>#VALUE!</v>
      </c>
      <c r="R337" s="6" t="e">
        <f t="shared" si="60"/>
        <v>#VALUE!</v>
      </c>
      <c r="S337" s="6" t="str">
        <f>IFERROR(INDEX('Vendor Over-ride'!$C:$C, MATCH($R:$R,'Vendor Over-ride'!$A:$A,0)),"")</f>
        <v/>
      </c>
      <c r="U337" s="38" t="str">
        <f t="shared" si="64"/>
        <v>GIA</v>
      </c>
      <c r="V337" s="5" t="str">
        <f t="shared" si="65"/>
        <v/>
      </c>
      <c r="W337" s="5" t="b">
        <f t="shared" si="61"/>
        <v>0</v>
      </c>
      <c r="X337" s="40">
        <f t="shared" ca="1" si="62"/>
        <v>334393.72000000003</v>
      </c>
      <c r="Y337" s="30" t="b">
        <f t="shared" ca="1" si="63"/>
        <v>1</v>
      </c>
    </row>
    <row r="338" spans="1:25">
      <c r="A338" s="28" t="s">
        <v>2837</v>
      </c>
      <c r="B338" s="28" t="s">
        <v>2838</v>
      </c>
      <c r="C338" s="28" t="s">
        <v>2839</v>
      </c>
      <c r="D338" s="28" t="s">
        <v>2990</v>
      </c>
      <c r="E338" s="29">
        <v>42116</v>
      </c>
      <c r="F338" s="28"/>
      <c r="G338" s="30">
        <v>4007</v>
      </c>
      <c r="H338" s="28" t="s">
        <v>7568</v>
      </c>
      <c r="I338" s="31">
        <v>0</v>
      </c>
      <c r="J338" s="31">
        <v>269.14</v>
      </c>
      <c r="K338" s="28"/>
      <c r="L338" s="32">
        <f t="shared" si="55"/>
        <v>-269.14</v>
      </c>
      <c r="M338" s="33">
        <f t="shared" si="56"/>
        <v>269.14</v>
      </c>
      <c r="N338" s="34" t="b">
        <v>1</v>
      </c>
      <c r="O338" s="35">
        <f t="shared" si="57"/>
        <v>269.14</v>
      </c>
      <c r="P338" s="36" t="str">
        <f t="shared" si="58"/>
        <v/>
      </c>
      <c r="Q338" s="37" t="e">
        <f t="shared" si="59"/>
        <v>#VALUE!</v>
      </c>
      <c r="R338" s="6" t="e">
        <f t="shared" si="60"/>
        <v>#VALUE!</v>
      </c>
      <c r="S338" s="6" t="str">
        <f>IFERROR(INDEX('Vendor Over-ride'!$C:$C, MATCH($R:$R,'Vendor Over-ride'!$A:$A,0)),"")</f>
        <v/>
      </c>
      <c r="U338" s="38" t="str">
        <f t="shared" si="64"/>
        <v>GIA</v>
      </c>
      <c r="V338" s="5" t="str">
        <f t="shared" si="65"/>
        <v/>
      </c>
      <c r="W338" s="5" t="b">
        <f t="shared" si="61"/>
        <v>0</v>
      </c>
      <c r="X338" s="40">
        <f t="shared" ca="1" si="62"/>
        <v>334393.72000000003</v>
      </c>
      <c r="Y338" s="30" t="b">
        <f t="shared" ca="1" si="63"/>
        <v>1</v>
      </c>
    </row>
    <row r="339" spans="1:25" hidden="1">
      <c r="A339" s="28" t="s">
        <v>2837</v>
      </c>
      <c r="B339" s="28" t="s">
        <v>2838</v>
      </c>
      <c r="C339" s="28" t="s">
        <v>2839</v>
      </c>
      <c r="D339" s="28" t="s">
        <v>2990</v>
      </c>
      <c r="E339" s="29">
        <v>42116</v>
      </c>
      <c r="F339" s="28"/>
      <c r="G339" s="30">
        <v>4008</v>
      </c>
      <c r="H339" s="28" t="s">
        <v>7569</v>
      </c>
      <c r="I339" s="31">
        <v>0</v>
      </c>
      <c r="J339" s="31">
        <v>3.5</v>
      </c>
      <c r="K339" s="28"/>
      <c r="L339" s="32">
        <f t="shared" si="55"/>
        <v>-3.5</v>
      </c>
      <c r="M339" s="33">
        <f t="shared" si="56"/>
        <v>3.5</v>
      </c>
      <c r="N339" s="34" t="b">
        <v>0</v>
      </c>
      <c r="O339" s="35">
        <f t="shared" si="57"/>
        <v>0</v>
      </c>
      <c r="P339" s="36" t="str">
        <f t="shared" si="58"/>
        <v/>
      </c>
      <c r="Q339" s="37" t="e">
        <f t="shared" si="59"/>
        <v>#VALUE!</v>
      </c>
      <c r="R339" s="6" t="e">
        <f t="shared" si="60"/>
        <v>#VALUE!</v>
      </c>
      <c r="S339" s="6" t="str">
        <f>IFERROR(INDEX('Vendor Over-ride'!$C:$C, MATCH($R:$R,'Vendor Over-ride'!$A:$A,0)),"")</f>
        <v/>
      </c>
      <c r="U339" s="38" t="str">
        <f t="shared" si="64"/>
        <v>GIA</v>
      </c>
      <c r="V339" s="5" t="str">
        <f t="shared" si="65"/>
        <v/>
      </c>
      <c r="W339" s="5" t="b">
        <f t="shared" si="61"/>
        <v>0</v>
      </c>
      <c r="X339" s="40">
        <f t="shared" ca="1" si="62"/>
        <v>334393.72000000003</v>
      </c>
      <c r="Y339" s="30" t="b">
        <f t="shared" ca="1" si="63"/>
        <v>1</v>
      </c>
    </row>
    <row r="340" spans="1:25" hidden="1">
      <c r="A340" s="28" t="s">
        <v>2837</v>
      </c>
      <c r="B340" s="28" t="s">
        <v>2838</v>
      </c>
      <c r="C340" s="28" t="s">
        <v>2839</v>
      </c>
      <c r="D340" s="28" t="s">
        <v>2990</v>
      </c>
      <c r="E340" s="29">
        <v>42117</v>
      </c>
      <c r="F340" s="28"/>
      <c r="G340" s="30">
        <v>4009</v>
      </c>
      <c r="H340" s="28" t="s">
        <v>7570</v>
      </c>
      <c r="I340" s="31">
        <v>0</v>
      </c>
      <c r="J340" s="31">
        <v>42</v>
      </c>
      <c r="K340" s="28"/>
      <c r="L340" s="32">
        <f t="shared" si="55"/>
        <v>-42</v>
      </c>
      <c r="M340" s="33">
        <f t="shared" si="56"/>
        <v>42</v>
      </c>
      <c r="N340" s="34" t="b">
        <v>0</v>
      </c>
      <c r="O340" s="35">
        <f t="shared" si="57"/>
        <v>0</v>
      </c>
      <c r="P340" s="36" t="str">
        <f t="shared" si="58"/>
        <v/>
      </c>
      <c r="Q340" s="37" t="e">
        <f t="shared" si="59"/>
        <v>#VALUE!</v>
      </c>
      <c r="R340" s="6" t="e">
        <f t="shared" si="60"/>
        <v>#VALUE!</v>
      </c>
      <c r="S340" s="6" t="str">
        <f>IFERROR(INDEX('Vendor Over-ride'!$C:$C, MATCH($R:$R,'Vendor Over-ride'!$A:$A,0)),"")</f>
        <v/>
      </c>
      <c r="U340" s="38" t="str">
        <f t="shared" si="64"/>
        <v>GIA</v>
      </c>
      <c r="V340" s="5" t="str">
        <f t="shared" si="65"/>
        <v/>
      </c>
      <c r="W340" s="5" t="b">
        <f t="shared" si="61"/>
        <v>0</v>
      </c>
      <c r="X340" s="40">
        <f t="shared" ca="1" si="62"/>
        <v>334393.72000000003</v>
      </c>
      <c r="Y340" s="30" t="b">
        <f t="shared" ca="1" si="63"/>
        <v>1</v>
      </c>
    </row>
    <row r="341" spans="1:25" hidden="1">
      <c r="A341" s="28" t="s">
        <v>2837</v>
      </c>
      <c r="B341" s="28" t="s">
        <v>2838</v>
      </c>
      <c r="C341" s="28" t="s">
        <v>2839</v>
      </c>
      <c r="D341" s="28" t="s">
        <v>2990</v>
      </c>
      <c r="E341" s="29">
        <v>42114</v>
      </c>
      <c r="F341" s="28"/>
      <c r="G341" s="30">
        <v>4015</v>
      </c>
      <c r="H341" s="28" t="s">
        <v>7571</v>
      </c>
      <c r="I341" s="31">
        <v>14000</v>
      </c>
      <c r="J341" s="31">
        <v>0</v>
      </c>
      <c r="K341" s="28"/>
      <c r="L341" s="32">
        <f t="shared" si="55"/>
        <v>14000</v>
      </c>
      <c r="M341" s="33">
        <f t="shared" si="56"/>
        <v>14000</v>
      </c>
      <c r="N341" s="34" t="b">
        <v>0</v>
      </c>
      <c r="O341" s="35">
        <f t="shared" si="57"/>
        <v>0</v>
      </c>
      <c r="P341" s="36" t="str">
        <f t="shared" si="58"/>
        <v/>
      </c>
      <c r="Q341" s="37" t="e">
        <f t="shared" si="59"/>
        <v>#VALUE!</v>
      </c>
      <c r="R341" s="6" t="e">
        <f t="shared" si="60"/>
        <v>#VALUE!</v>
      </c>
      <c r="S341" s="6" t="str">
        <f>IFERROR(INDEX('Vendor Over-ride'!$C:$C, MATCH($R:$R,'Vendor Over-ride'!$A:$A,0)),"")</f>
        <v/>
      </c>
      <c r="U341" s="38" t="str">
        <f t="shared" si="64"/>
        <v>GIA</v>
      </c>
      <c r="V341" s="5" t="str">
        <f t="shared" si="65"/>
        <v/>
      </c>
      <c r="W341" s="5" t="b">
        <f t="shared" si="61"/>
        <v>0</v>
      </c>
      <c r="X341" s="40">
        <f t="shared" ca="1" si="62"/>
        <v>334393.72000000003</v>
      </c>
      <c r="Y341" s="30" t="b">
        <f t="shared" ca="1" si="63"/>
        <v>1</v>
      </c>
    </row>
    <row r="342" spans="1:25" hidden="1">
      <c r="A342" s="28" t="s">
        <v>2837</v>
      </c>
      <c r="B342" s="28" t="s">
        <v>2838</v>
      </c>
      <c r="C342" s="28" t="s">
        <v>2839</v>
      </c>
      <c r="D342" s="28" t="s">
        <v>2990</v>
      </c>
      <c r="E342" s="29">
        <v>42108</v>
      </c>
      <c r="F342" s="28"/>
      <c r="G342" s="30">
        <v>4029</v>
      </c>
      <c r="H342" s="28" t="s">
        <v>7572</v>
      </c>
      <c r="I342" s="31">
        <v>0</v>
      </c>
      <c r="J342" s="31">
        <v>1000000</v>
      </c>
      <c r="K342" s="28"/>
      <c r="L342" s="32">
        <f t="shared" si="55"/>
        <v>-1000000</v>
      </c>
      <c r="M342" s="33">
        <f t="shared" si="56"/>
        <v>1000000</v>
      </c>
      <c r="N342" s="34" t="b">
        <v>0</v>
      </c>
      <c r="O342" s="35">
        <f t="shared" si="57"/>
        <v>0</v>
      </c>
      <c r="P342" s="36" t="str">
        <f t="shared" si="58"/>
        <v/>
      </c>
      <c r="Q342" s="37" t="e">
        <f t="shared" si="59"/>
        <v>#VALUE!</v>
      </c>
      <c r="R342" s="6" t="e">
        <f t="shared" si="60"/>
        <v>#VALUE!</v>
      </c>
      <c r="S342" s="6" t="str">
        <f>IFERROR(INDEX('Vendor Over-ride'!$C:$C, MATCH($R:$R,'Vendor Over-ride'!$A:$A,0)),"")</f>
        <v/>
      </c>
      <c r="U342" s="38" t="str">
        <f t="shared" si="64"/>
        <v>GIA</v>
      </c>
      <c r="V342" s="5" t="str">
        <f t="shared" si="65"/>
        <v/>
      </c>
      <c r="W342" s="5" t="b">
        <f t="shared" si="61"/>
        <v>0</v>
      </c>
      <c r="X342" s="40">
        <f t="shared" ca="1" si="62"/>
        <v>334393.72000000003</v>
      </c>
      <c r="Y342" s="30" t="b">
        <f t="shared" ca="1" si="63"/>
        <v>1</v>
      </c>
    </row>
    <row r="343" spans="1:25" hidden="1">
      <c r="A343" s="28" t="s">
        <v>2837</v>
      </c>
      <c r="B343" s="28" t="s">
        <v>2838</v>
      </c>
      <c r="C343" s="28" t="s">
        <v>2839</v>
      </c>
      <c r="D343" s="28" t="s">
        <v>2990</v>
      </c>
      <c r="E343" s="29">
        <v>42103</v>
      </c>
      <c r="F343" s="28"/>
      <c r="G343" s="30">
        <v>4030</v>
      </c>
      <c r="H343" s="28" t="s">
        <v>7573</v>
      </c>
      <c r="I343" s="31">
        <v>0</v>
      </c>
      <c r="J343" s="31">
        <v>1500000</v>
      </c>
      <c r="K343" s="28"/>
      <c r="L343" s="32">
        <f t="shared" si="55"/>
        <v>-1500000</v>
      </c>
      <c r="M343" s="33">
        <f t="shared" si="56"/>
        <v>1500000</v>
      </c>
      <c r="N343" s="34" t="b">
        <v>0</v>
      </c>
      <c r="O343" s="35">
        <f t="shared" si="57"/>
        <v>0</v>
      </c>
      <c r="P343" s="36" t="str">
        <f t="shared" si="58"/>
        <v/>
      </c>
      <c r="Q343" s="37" t="e">
        <f t="shared" si="59"/>
        <v>#VALUE!</v>
      </c>
      <c r="R343" s="6" t="e">
        <f t="shared" si="60"/>
        <v>#VALUE!</v>
      </c>
      <c r="S343" s="6" t="str">
        <f>IFERROR(INDEX('Vendor Over-ride'!$C:$C, MATCH($R:$R,'Vendor Over-ride'!$A:$A,0)),"")</f>
        <v/>
      </c>
      <c r="U343" s="38" t="str">
        <f t="shared" si="64"/>
        <v>GIA</v>
      </c>
      <c r="V343" s="5" t="str">
        <f t="shared" si="65"/>
        <v/>
      </c>
      <c r="W343" s="5" t="b">
        <f t="shared" si="61"/>
        <v>0</v>
      </c>
      <c r="X343" s="40">
        <f t="shared" ca="1" si="62"/>
        <v>334393.72000000003</v>
      </c>
      <c r="Y343" s="30" t="b">
        <f t="shared" ca="1" si="63"/>
        <v>1</v>
      </c>
    </row>
    <row r="344" spans="1:25" hidden="1">
      <c r="A344" s="28" t="s">
        <v>2837</v>
      </c>
      <c r="B344" s="28" t="s">
        <v>2838</v>
      </c>
      <c r="C344" s="28" t="s">
        <v>2839</v>
      </c>
      <c r="D344" s="28" t="s">
        <v>2990</v>
      </c>
      <c r="E344" s="29">
        <v>42110</v>
      </c>
      <c r="F344" s="28"/>
      <c r="G344" s="30">
        <v>4036</v>
      </c>
      <c r="H344" s="28" t="s">
        <v>7574</v>
      </c>
      <c r="I344" s="31">
        <v>50000</v>
      </c>
      <c r="J344" s="31">
        <v>0</v>
      </c>
      <c r="K344" s="28"/>
      <c r="L344" s="32">
        <f t="shared" si="55"/>
        <v>50000</v>
      </c>
      <c r="M344" s="33">
        <f t="shared" si="56"/>
        <v>50000</v>
      </c>
      <c r="N344" s="34" t="b">
        <v>0</v>
      </c>
      <c r="O344" s="35">
        <f t="shared" si="57"/>
        <v>0</v>
      </c>
      <c r="P344" s="36" t="str">
        <f t="shared" si="58"/>
        <v/>
      </c>
      <c r="Q344" s="37" t="e">
        <f t="shared" si="59"/>
        <v>#VALUE!</v>
      </c>
      <c r="R344" s="6" t="e">
        <f t="shared" si="60"/>
        <v>#VALUE!</v>
      </c>
      <c r="S344" s="6" t="str">
        <f>IFERROR(INDEX('Vendor Over-ride'!$C:$C, MATCH($R:$R,'Vendor Over-ride'!$A:$A,0)),"")</f>
        <v/>
      </c>
      <c r="U344" s="38" t="str">
        <f t="shared" si="64"/>
        <v>GIA</v>
      </c>
      <c r="V344" s="5" t="str">
        <f t="shared" si="65"/>
        <v/>
      </c>
      <c r="W344" s="5" t="b">
        <f t="shared" si="61"/>
        <v>0</v>
      </c>
      <c r="X344" s="40">
        <f t="shared" ca="1" si="62"/>
        <v>334393.72000000003</v>
      </c>
      <c r="Y344" s="30" t="b">
        <f t="shared" ca="1" si="63"/>
        <v>1</v>
      </c>
    </row>
    <row r="345" spans="1:25" hidden="1">
      <c r="A345" s="28" t="s">
        <v>2837</v>
      </c>
      <c r="B345" s="28" t="s">
        <v>2838</v>
      </c>
      <c r="C345" s="28" t="s">
        <v>2839</v>
      </c>
      <c r="D345" s="28" t="s">
        <v>2990</v>
      </c>
      <c r="E345" s="29">
        <v>42111</v>
      </c>
      <c r="F345" s="28"/>
      <c r="G345" s="30">
        <v>4037</v>
      </c>
      <c r="H345" s="28" t="s">
        <v>7575</v>
      </c>
      <c r="I345" s="31">
        <v>0</v>
      </c>
      <c r="J345" s="31">
        <v>50000</v>
      </c>
      <c r="K345" s="28"/>
      <c r="L345" s="32">
        <f t="shared" si="55"/>
        <v>-50000</v>
      </c>
      <c r="M345" s="33">
        <f t="shared" si="56"/>
        <v>50000</v>
      </c>
      <c r="N345" s="34" t="b">
        <v>0</v>
      </c>
      <c r="O345" s="35">
        <f t="shared" si="57"/>
        <v>0</v>
      </c>
      <c r="P345" s="36" t="str">
        <f t="shared" si="58"/>
        <v/>
      </c>
      <c r="Q345" s="37" t="e">
        <f t="shared" si="59"/>
        <v>#VALUE!</v>
      </c>
      <c r="R345" s="6" t="e">
        <f t="shared" si="60"/>
        <v>#VALUE!</v>
      </c>
      <c r="S345" s="6" t="str">
        <f>IFERROR(INDEX('Vendor Over-ride'!$C:$C, MATCH($R:$R,'Vendor Over-ride'!$A:$A,0)),"")</f>
        <v/>
      </c>
      <c r="U345" s="38" t="str">
        <f t="shared" si="64"/>
        <v>GIA</v>
      </c>
      <c r="V345" s="5" t="str">
        <f t="shared" si="65"/>
        <v/>
      </c>
      <c r="W345" s="5" t="b">
        <f t="shared" si="61"/>
        <v>0</v>
      </c>
      <c r="X345" s="40">
        <f t="shared" ca="1" si="62"/>
        <v>334393.72000000003</v>
      </c>
      <c r="Y345" s="30" t="b">
        <f t="shared" ca="1" si="63"/>
        <v>1</v>
      </c>
    </row>
    <row r="346" spans="1:25" hidden="1">
      <c r="A346" s="28" t="s">
        <v>2837</v>
      </c>
      <c r="B346" s="28" t="s">
        <v>2838</v>
      </c>
      <c r="C346" s="28" t="s">
        <v>2839</v>
      </c>
      <c r="D346" s="28" t="s">
        <v>2990</v>
      </c>
      <c r="E346" s="29">
        <v>42116</v>
      </c>
      <c r="F346" s="28"/>
      <c r="G346" s="30">
        <v>4038</v>
      </c>
      <c r="H346" s="28" t="s">
        <v>7576</v>
      </c>
      <c r="I346" s="31">
        <v>0</v>
      </c>
      <c r="J346" s="31">
        <v>30</v>
      </c>
      <c r="K346" s="28"/>
      <c r="L346" s="32">
        <f t="shared" si="55"/>
        <v>-30</v>
      </c>
      <c r="M346" s="33">
        <f t="shared" si="56"/>
        <v>30</v>
      </c>
      <c r="N346" s="34" t="b">
        <v>0</v>
      </c>
      <c r="O346" s="35">
        <f t="shared" si="57"/>
        <v>0</v>
      </c>
      <c r="P346" s="36" t="str">
        <f t="shared" si="58"/>
        <v/>
      </c>
      <c r="Q346" s="37" t="e">
        <f t="shared" si="59"/>
        <v>#VALUE!</v>
      </c>
      <c r="R346" s="6" t="e">
        <f t="shared" si="60"/>
        <v>#VALUE!</v>
      </c>
      <c r="S346" s="6" t="str">
        <f>IFERROR(INDEX('Vendor Over-ride'!$C:$C, MATCH($R:$R,'Vendor Over-ride'!$A:$A,0)),"")</f>
        <v/>
      </c>
      <c r="U346" s="38" t="str">
        <f t="shared" si="64"/>
        <v>GIA</v>
      </c>
      <c r="V346" s="5" t="str">
        <f t="shared" si="65"/>
        <v/>
      </c>
      <c r="W346" s="5" t="b">
        <f t="shared" si="61"/>
        <v>0</v>
      </c>
      <c r="X346" s="40">
        <f t="shared" ca="1" si="62"/>
        <v>334393.72000000003</v>
      </c>
      <c r="Y346" s="30" t="b">
        <f t="shared" ca="1" si="63"/>
        <v>1</v>
      </c>
    </row>
    <row r="347" spans="1:25">
      <c r="A347" s="28" t="s">
        <v>2837</v>
      </c>
      <c r="B347" s="28" t="s">
        <v>2838</v>
      </c>
      <c r="C347" s="28" t="s">
        <v>2839</v>
      </c>
      <c r="D347" s="28" t="s">
        <v>2990</v>
      </c>
      <c r="E347" s="29">
        <v>42123</v>
      </c>
      <c r="F347" s="28"/>
      <c r="G347" s="30">
        <v>4039</v>
      </c>
      <c r="H347" s="28" t="s">
        <v>7577</v>
      </c>
      <c r="I347" s="31">
        <v>0</v>
      </c>
      <c r="J347" s="31">
        <v>1357.83</v>
      </c>
      <c r="K347" s="28"/>
      <c r="L347" s="32">
        <f t="shared" si="55"/>
        <v>-1357.83</v>
      </c>
      <c r="M347" s="33">
        <f t="shared" si="56"/>
        <v>1357.83</v>
      </c>
      <c r="N347" s="34" t="b">
        <v>1</v>
      </c>
      <c r="O347" s="35">
        <f t="shared" si="57"/>
        <v>1357.83</v>
      </c>
      <c r="P347" s="36" t="str">
        <f t="shared" si="58"/>
        <v/>
      </c>
      <c r="Q347" s="37" t="e">
        <f t="shared" si="59"/>
        <v>#VALUE!</v>
      </c>
      <c r="R347" s="6" t="e">
        <f t="shared" si="60"/>
        <v>#VALUE!</v>
      </c>
      <c r="S347" s="6" t="str">
        <f>IFERROR(INDEX('Vendor Over-ride'!$C:$C, MATCH($R:$R,'Vendor Over-ride'!$A:$A,0)),"")</f>
        <v/>
      </c>
      <c r="U347" s="38" t="str">
        <f t="shared" si="64"/>
        <v>GIA</v>
      </c>
      <c r="V347" s="5" t="str">
        <f t="shared" si="65"/>
        <v/>
      </c>
      <c r="W347" s="5" t="b">
        <f t="shared" si="61"/>
        <v>0</v>
      </c>
      <c r="X347" s="40">
        <f t="shared" ca="1" si="62"/>
        <v>334393.72000000003</v>
      </c>
      <c r="Y347" s="30" t="b">
        <f t="shared" ca="1" si="63"/>
        <v>1</v>
      </c>
    </row>
    <row r="348" spans="1:25">
      <c r="A348" s="28" t="s">
        <v>2837</v>
      </c>
      <c r="B348" s="28" t="s">
        <v>2838</v>
      </c>
      <c r="C348" s="28" t="s">
        <v>2839</v>
      </c>
      <c r="D348" s="28" t="s">
        <v>2990</v>
      </c>
      <c r="E348" s="29">
        <v>42118</v>
      </c>
      <c r="F348" s="28"/>
      <c r="G348" s="30">
        <v>4040</v>
      </c>
      <c r="H348" s="28" t="s">
        <v>7578</v>
      </c>
      <c r="I348" s="31">
        <v>0</v>
      </c>
      <c r="J348" s="31">
        <v>4832.3900000000003</v>
      </c>
      <c r="K348" s="28"/>
      <c r="L348" s="32">
        <f t="shared" si="55"/>
        <v>-4832.3900000000003</v>
      </c>
      <c r="M348" s="33">
        <f t="shared" si="56"/>
        <v>4832.3900000000003</v>
      </c>
      <c r="N348" s="34" t="b">
        <v>1</v>
      </c>
      <c r="O348" s="35">
        <f t="shared" si="57"/>
        <v>4832.3900000000003</v>
      </c>
      <c r="P348" s="36" t="str">
        <f t="shared" si="58"/>
        <v/>
      </c>
      <c r="Q348" s="37" t="e">
        <f t="shared" si="59"/>
        <v>#VALUE!</v>
      </c>
      <c r="R348" s="6" t="e">
        <f t="shared" si="60"/>
        <v>#VALUE!</v>
      </c>
      <c r="S348" s="6" t="str">
        <f>IFERROR(INDEX('Vendor Over-ride'!$C:$C, MATCH($R:$R,'Vendor Over-ride'!$A:$A,0)),"")</f>
        <v/>
      </c>
      <c r="U348" s="38" t="str">
        <f t="shared" si="64"/>
        <v>GIA</v>
      </c>
      <c r="V348" s="5" t="str">
        <f t="shared" si="65"/>
        <v/>
      </c>
      <c r="W348" s="5" t="b">
        <f t="shared" si="61"/>
        <v>0</v>
      </c>
      <c r="X348" s="40">
        <f t="shared" ca="1" si="62"/>
        <v>334393.72000000003</v>
      </c>
      <c r="Y348" s="30" t="b">
        <f t="shared" ca="1" si="63"/>
        <v>1</v>
      </c>
    </row>
    <row r="349" spans="1:25" hidden="1">
      <c r="A349" s="28" t="s">
        <v>2837</v>
      </c>
      <c r="B349" s="28" t="s">
        <v>2838</v>
      </c>
      <c r="C349" s="28" t="s">
        <v>2839</v>
      </c>
      <c r="D349" s="28" t="s">
        <v>2990</v>
      </c>
      <c r="E349" s="29">
        <v>42118</v>
      </c>
      <c r="F349" s="28"/>
      <c r="G349" s="30">
        <v>4041</v>
      </c>
      <c r="H349" s="28" t="s">
        <v>7579</v>
      </c>
      <c r="I349" s="31">
        <v>0</v>
      </c>
      <c r="J349" s="31">
        <v>12</v>
      </c>
      <c r="K349" s="28"/>
      <c r="L349" s="32">
        <f t="shared" si="55"/>
        <v>-12</v>
      </c>
      <c r="M349" s="33">
        <f t="shared" si="56"/>
        <v>12</v>
      </c>
      <c r="N349" s="34" t="b">
        <v>0</v>
      </c>
      <c r="O349" s="35">
        <f t="shared" si="57"/>
        <v>0</v>
      </c>
      <c r="P349" s="36" t="str">
        <f t="shared" si="58"/>
        <v/>
      </c>
      <c r="Q349" s="37" t="e">
        <f t="shared" si="59"/>
        <v>#VALUE!</v>
      </c>
      <c r="R349" s="6" t="e">
        <f t="shared" si="60"/>
        <v>#VALUE!</v>
      </c>
      <c r="S349" s="6" t="str">
        <f>IFERROR(INDEX('Vendor Over-ride'!$C:$C, MATCH($R:$R,'Vendor Over-ride'!$A:$A,0)),"")</f>
        <v/>
      </c>
      <c r="U349" s="38" t="str">
        <f t="shared" si="64"/>
        <v>GIA</v>
      </c>
      <c r="V349" s="5" t="str">
        <f t="shared" si="65"/>
        <v/>
      </c>
      <c r="W349" s="5" t="b">
        <f t="shared" si="61"/>
        <v>0</v>
      </c>
      <c r="X349" s="40">
        <f t="shared" ca="1" si="62"/>
        <v>334393.72000000003</v>
      </c>
      <c r="Y349" s="30" t="b">
        <f t="shared" ca="1" si="63"/>
        <v>1</v>
      </c>
    </row>
    <row r="350" spans="1:25">
      <c r="A350" s="28" t="s">
        <v>2837</v>
      </c>
      <c r="B350" s="28" t="s">
        <v>2838</v>
      </c>
      <c r="C350" s="28" t="s">
        <v>2839</v>
      </c>
      <c r="D350" s="28" t="s">
        <v>2990</v>
      </c>
      <c r="E350" s="29">
        <v>42118</v>
      </c>
      <c r="F350" s="28"/>
      <c r="G350" s="30">
        <v>4043</v>
      </c>
      <c r="H350" s="28" t="s">
        <v>7580</v>
      </c>
      <c r="I350" s="31">
        <v>0</v>
      </c>
      <c r="J350" s="31">
        <v>1469.02</v>
      </c>
      <c r="K350" s="28"/>
      <c r="L350" s="32">
        <f t="shared" si="55"/>
        <v>-1469.02</v>
      </c>
      <c r="M350" s="33">
        <f t="shared" si="56"/>
        <v>1469.02</v>
      </c>
      <c r="N350" s="34" t="b">
        <v>1</v>
      </c>
      <c r="O350" s="35">
        <f t="shared" si="57"/>
        <v>1469.02</v>
      </c>
      <c r="P350" s="36" t="str">
        <f t="shared" si="58"/>
        <v/>
      </c>
      <c r="Q350" s="37" t="e">
        <f t="shared" si="59"/>
        <v>#VALUE!</v>
      </c>
      <c r="R350" s="6" t="e">
        <f t="shared" si="60"/>
        <v>#VALUE!</v>
      </c>
      <c r="S350" s="6" t="str">
        <f>IFERROR(INDEX('Vendor Over-ride'!$C:$C, MATCH($R:$R,'Vendor Over-ride'!$A:$A,0)),"")</f>
        <v/>
      </c>
      <c r="U350" s="38" t="str">
        <f t="shared" si="64"/>
        <v>GIA</v>
      </c>
      <c r="V350" s="5" t="str">
        <f t="shared" si="65"/>
        <v/>
      </c>
      <c r="W350" s="5" t="b">
        <f t="shared" si="61"/>
        <v>0</v>
      </c>
      <c r="X350" s="40">
        <f t="shared" ca="1" si="62"/>
        <v>334393.72000000003</v>
      </c>
      <c r="Y350" s="30" t="b">
        <f t="shared" ca="1" si="63"/>
        <v>1</v>
      </c>
    </row>
    <row r="351" spans="1:25" hidden="1">
      <c r="A351" s="28" t="s">
        <v>2837</v>
      </c>
      <c r="B351" s="28" t="s">
        <v>2838</v>
      </c>
      <c r="C351" s="28" t="s">
        <v>2839</v>
      </c>
      <c r="D351" s="28" t="s">
        <v>2990</v>
      </c>
      <c r="E351" s="29">
        <v>42118</v>
      </c>
      <c r="F351" s="28"/>
      <c r="G351" s="30">
        <v>4044</v>
      </c>
      <c r="H351" s="28" t="s">
        <v>7581</v>
      </c>
      <c r="I351" s="31">
        <v>0</v>
      </c>
      <c r="J351" s="31">
        <v>12</v>
      </c>
      <c r="K351" s="28"/>
      <c r="L351" s="32">
        <f t="shared" si="55"/>
        <v>-12</v>
      </c>
      <c r="M351" s="33">
        <f t="shared" si="56"/>
        <v>12</v>
      </c>
      <c r="N351" s="34" t="b">
        <v>0</v>
      </c>
      <c r="O351" s="35">
        <f t="shared" si="57"/>
        <v>0</v>
      </c>
      <c r="P351" s="36" t="str">
        <f t="shared" si="58"/>
        <v/>
      </c>
      <c r="Q351" s="37" t="e">
        <f t="shared" si="59"/>
        <v>#VALUE!</v>
      </c>
      <c r="R351" s="6" t="e">
        <f t="shared" si="60"/>
        <v>#VALUE!</v>
      </c>
      <c r="S351" s="6" t="str">
        <f>IFERROR(INDEX('Vendor Over-ride'!$C:$C, MATCH($R:$R,'Vendor Over-ride'!$A:$A,0)),"")</f>
        <v/>
      </c>
      <c r="U351" s="38" t="str">
        <f t="shared" si="64"/>
        <v>GIA</v>
      </c>
      <c r="V351" s="5" t="str">
        <f t="shared" si="65"/>
        <v/>
      </c>
      <c r="W351" s="5" t="b">
        <f t="shared" si="61"/>
        <v>0</v>
      </c>
      <c r="X351" s="40">
        <f t="shared" ca="1" si="62"/>
        <v>334393.72000000003</v>
      </c>
      <c r="Y351" s="30" t="b">
        <f t="shared" ca="1" si="63"/>
        <v>1</v>
      </c>
    </row>
    <row r="352" spans="1:25" hidden="1">
      <c r="A352" s="28" t="s">
        <v>2837</v>
      </c>
      <c r="B352" s="28" t="s">
        <v>2838</v>
      </c>
      <c r="C352" s="28" t="s">
        <v>2991</v>
      </c>
      <c r="D352" s="28" t="s">
        <v>2840</v>
      </c>
      <c r="E352" s="29">
        <v>42125</v>
      </c>
      <c r="F352" s="28" t="s">
        <v>7582</v>
      </c>
      <c r="G352" s="30">
        <v>4071</v>
      </c>
      <c r="H352" s="28" t="s">
        <v>7583</v>
      </c>
      <c r="I352" s="31">
        <v>0</v>
      </c>
      <c r="J352" s="31">
        <v>101</v>
      </c>
      <c r="K352" s="28" t="s">
        <v>2954</v>
      </c>
      <c r="L352" s="32">
        <f t="shared" si="55"/>
        <v>-101</v>
      </c>
      <c r="M352" s="33">
        <f t="shared" si="56"/>
        <v>101</v>
      </c>
      <c r="N352" s="34" t="b">
        <v>0</v>
      </c>
      <c r="O352" s="35">
        <f t="shared" si="57"/>
        <v>0</v>
      </c>
      <c r="P352" s="36" t="str">
        <f t="shared" si="58"/>
        <v>E</v>
      </c>
      <c r="Q352" s="37" t="str">
        <f t="shared" si="59"/>
        <v>Clare Hewitt</v>
      </c>
      <c r="R352" s="6" t="str">
        <f t="shared" si="60"/>
        <v>E - Clare Hewitt</v>
      </c>
      <c r="S352" s="6" t="str">
        <f>IFERROR(INDEX('Vendor Over-ride'!$C:$C, MATCH($R:$R,'Vendor Over-ride'!$A:$A,0)),"")</f>
        <v/>
      </c>
      <c r="U352" s="38" t="str">
        <f t="shared" si="64"/>
        <v>GIA</v>
      </c>
      <c r="V352" s="5" t="str">
        <f t="shared" si="65"/>
        <v>EMPLOYEE</v>
      </c>
      <c r="W352" s="5" t="b">
        <f t="shared" si="61"/>
        <v>0</v>
      </c>
      <c r="X352" s="40">
        <f t="shared" ca="1" si="62"/>
        <v>334393.72000000003</v>
      </c>
      <c r="Y352" s="30" t="b">
        <f t="shared" ca="1" si="63"/>
        <v>1</v>
      </c>
    </row>
    <row r="353" spans="1:25" hidden="1">
      <c r="A353" s="28" t="s">
        <v>2837</v>
      </c>
      <c r="B353" s="28" t="s">
        <v>2838</v>
      </c>
      <c r="C353" s="28" t="s">
        <v>2991</v>
      </c>
      <c r="D353" s="28" t="s">
        <v>2840</v>
      </c>
      <c r="E353" s="29">
        <v>42131</v>
      </c>
      <c r="F353" s="28" t="s">
        <v>7584</v>
      </c>
      <c r="G353" s="30">
        <v>4072</v>
      </c>
      <c r="H353" s="28" t="s">
        <v>7585</v>
      </c>
      <c r="I353" s="31">
        <v>0</v>
      </c>
      <c r="J353" s="31">
        <v>250</v>
      </c>
      <c r="K353" s="28" t="s">
        <v>2956</v>
      </c>
      <c r="L353" s="32">
        <f t="shared" si="55"/>
        <v>-250</v>
      </c>
      <c r="M353" s="33">
        <f t="shared" si="56"/>
        <v>250</v>
      </c>
      <c r="N353" s="34" t="b">
        <v>0</v>
      </c>
      <c r="O353" s="35">
        <f t="shared" si="57"/>
        <v>0</v>
      </c>
      <c r="P353" s="36" t="str">
        <f t="shared" si="58"/>
        <v>E</v>
      </c>
      <c r="Q353" s="37" t="str">
        <f t="shared" si="59"/>
        <v>Brodie Pringle</v>
      </c>
      <c r="R353" s="6" t="str">
        <f t="shared" si="60"/>
        <v>E - Brodie Pringle</v>
      </c>
      <c r="S353" s="6" t="str">
        <f>IFERROR(INDEX('Vendor Over-ride'!$C:$C, MATCH($R:$R,'Vendor Over-ride'!$A:$A,0)),"")</f>
        <v/>
      </c>
      <c r="U353" s="38" t="str">
        <f t="shared" si="64"/>
        <v>GIA</v>
      </c>
      <c r="V353" s="5" t="str">
        <f t="shared" si="65"/>
        <v>EMPLOYEE</v>
      </c>
      <c r="W353" s="5" t="b">
        <f t="shared" si="61"/>
        <v>0</v>
      </c>
      <c r="X353" s="40">
        <f t="shared" ca="1" si="62"/>
        <v>334393.72000000003</v>
      </c>
      <c r="Y353" s="30" t="b">
        <f t="shared" ca="1" si="63"/>
        <v>1</v>
      </c>
    </row>
    <row r="354" spans="1:25" hidden="1">
      <c r="A354" s="28" t="s">
        <v>2837</v>
      </c>
      <c r="B354" s="28" t="s">
        <v>2838</v>
      </c>
      <c r="C354" s="28" t="s">
        <v>2991</v>
      </c>
      <c r="D354" s="28" t="s">
        <v>2840</v>
      </c>
      <c r="E354" s="29">
        <v>42131</v>
      </c>
      <c r="F354" s="28" t="s">
        <v>7586</v>
      </c>
      <c r="G354" s="30">
        <v>4093</v>
      </c>
      <c r="H354" s="28" t="s">
        <v>7587</v>
      </c>
      <c r="I354" s="31">
        <v>0</v>
      </c>
      <c r="J354" s="31">
        <v>150</v>
      </c>
      <c r="K354" s="28" t="s">
        <v>2992</v>
      </c>
      <c r="L354" s="32">
        <f t="shared" si="55"/>
        <v>-150</v>
      </c>
      <c r="M354" s="33">
        <f t="shared" si="56"/>
        <v>150</v>
      </c>
      <c r="N354" s="34" t="b">
        <v>0</v>
      </c>
      <c r="O354" s="35">
        <f t="shared" si="57"/>
        <v>0</v>
      </c>
      <c r="P354" s="36" t="str">
        <f t="shared" si="58"/>
        <v>E</v>
      </c>
      <c r="Q354" s="37" t="str">
        <f t="shared" si="59"/>
        <v>Lynsey McLeod</v>
      </c>
      <c r="R354" s="6" t="str">
        <f t="shared" si="60"/>
        <v>E - Lynsey McLeod</v>
      </c>
      <c r="S354" s="6" t="str">
        <f>IFERROR(INDEX('Vendor Over-ride'!$C:$C, MATCH($R:$R,'Vendor Over-ride'!$A:$A,0)),"")</f>
        <v/>
      </c>
      <c r="U354" s="38" t="str">
        <f t="shared" si="64"/>
        <v>GIA</v>
      </c>
      <c r="V354" s="5" t="str">
        <f t="shared" si="65"/>
        <v>EMPLOYEE</v>
      </c>
      <c r="W354" s="5" t="b">
        <f t="shared" si="61"/>
        <v>0</v>
      </c>
      <c r="X354" s="40">
        <f t="shared" ca="1" si="62"/>
        <v>334393.72000000003</v>
      </c>
      <c r="Y354" s="30" t="b">
        <f t="shared" ca="1" si="63"/>
        <v>1</v>
      </c>
    </row>
    <row r="355" spans="1:25" hidden="1">
      <c r="A355" s="28" t="s">
        <v>2837</v>
      </c>
      <c r="B355" s="28" t="s">
        <v>2838</v>
      </c>
      <c r="C355" s="28" t="s">
        <v>2991</v>
      </c>
      <c r="D355" s="28" t="s">
        <v>2840</v>
      </c>
      <c r="E355" s="29">
        <v>42142</v>
      </c>
      <c r="F355" s="28" t="s">
        <v>7588</v>
      </c>
      <c r="G355" s="30">
        <v>4107</v>
      </c>
      <c r="H355" s="28" t="s">
        <v>7589</v>
      </c>
      <c r="I355" s="31">
        <v>0</v>
      </c>
      <c r="J355" s="31">
        <v>101</v>
      </c>
      <c r="K355" s="28" t="s">
        <v>2954</v>
      </c>
      <c r="L355" s="32">
        <f t="shared" si="55"/>
        <v>-101</v>
      </c>
      <c r="M355" s="33">
        <f t="shared" si="56"/>
        <v>101</v>
      </c>
      <c r="N355" s="34" t="b">
        <v>0</v>
      </c>
      <c r="O355" s="35">
        <f t="shared" si="57"/>
        <v>0</v>
      </c>
      <c r="P355" s="36" t="str">
        <f t="shared" si="58"/>
        <v>E</v>
      </c>
      <c r="Q355" s="37" t="str">
        <f t="shared" si="59"/>
        <v>Clare Hewitt</v>
      </c>
      <c r="R355" s="6" t="str">
        <f t="shared" si="60"/>
        <v>E - Clare Hewitt</v>
      </c>
      <c r="S355" s="6" t="str">
        <f>IFERROR(INDEX('Vendor Over-ride'!$C:$C, MATCH($R:$R,'Vendor Over-ride'!$A:$A,0)),"")</f>
        <v/>
      </c>
      <c r="U355" s="38" t="str">
        <f t="shared" si="64"/>
        <v>GIA</v>
      </c>
      <c r="V355" s="5" t="str">
        <f t="shared" si="65"/>
        <v>EMPLOYEE</v>
      </c>
      <c r="W355" s="5" t="b">
        <f t="shared" si="61"/>
        <v>0</v>
      </c>
      <c r="X355" s="40">
        <f t="shared" ca="1" si="62"/>
        <v>334393.72000000003</v>
      </c>
      <c r="Y355" s="30" t="b">
        <f t="shared" ca="1" si="63"/>
        <v>1</v>
      </c>
    </row>
    <row r="356" spans="1:25" hidden="1">
      <c r="A356" s="28" t="s">
        <v>2837</v>
      </c>
      <c r="B356" s="28" t="s">
        <v>2838</v>
      </c>
      <c r="C356" s="28" t="s">
        <v>2991</v>
      </c>
      <c r="D356" s="28" t="s">
        <v>2842</v>
      </c>
      <c r="E356" s="29">
        <v>42125</v>
      </c>
      <c r="F356" s="28" t="s">
        <v>7590</v>
      </c>
      <c r="G356" s="30">
        <v>4026</v>
      </c>
      <c r="H356" s="28" t="s">
        <v>7591</v>
      </c>
      <c r="I356" s="31">
        <v>0</v>
      </c>
      <c r="J356" s="31">
        <v>79.73</v>
      </c>
      <c r="K356" s="28" t="s">
        <v>7592</v>
      </c>
      <c r="L356" s="32">
        <f t="shared" si="55"/>
        <v>-79.73</v>
      </c>
      <c r="M356" s="33">
        <f t="shared" si="56"/>
        <v>79.73</v>
      </c>
      <c r="N356" s="34" t="b">
        <v>0</v>
      </c>
      <c r="O356" s="35">
        <f t="shared" si="57"/>
        <v>0</v>
      </c>
      <c r="P356" s="36" t="str">
        <f t="shared" si="58"/>
        <v>E</v>
      </c>
      <c r="Q356" s="37" t="str">
        <f t="shared" si="59"/>
        <v>Alexander Blair</v>
      </c>
      <c r="R356" s="6" t="str">
        <f t="shared" si="60"/>
        <v>E - Alexander Blair</v>
      </c>
      <c r="S356" s="6" t="str">
        <f>IFERROR(INDEX('Vendor Over-ride'!$C:$C, MATCH($R:$R,'Vendor Over-ride'!$A:$A,0)),"")</f>
        <v/>
      </c>
      <c r="U356" s="38" t="str">
        <f t="shared" si="64"/>
        <v>GIA</v>
      </c>
      <c r="V356" s="5" t="str">
        <f t="shared" si="65"/>
        <v>EMPLOYEE</v>
      </c>
      <c r="W356" s="5" t="b">
        <f t="shared" si="61"/>
        <v>0</v>
      </c>
      <c r="X356" s="40">
        <f t="shared" ca="1" si="62"/>
        <v>334393.72000000003</v>
      </c>
      <c r="Y356" s="30" t="b">
        <f t="shared" ca="1" si="63"/>
        <v>1</v>
      </c>
    </row>
    <row r="357" spans="1:25" hidden="1">
      <c r="A357" s="28" t="s">
        <v>2837</v>
      </c>
      <c r="B357" s="28" t="s">
        <v>2838</v>
      </c>
      <c r="C357" s="28" t="s">
        <v>2991</v>
      </c>
      <c r="D357" s="28" t="s">
        <v>2842</v>
      </c>
      <c r="E357" s="29">
        <v>42125</v>
      </c>
      <c r="F357" s="28" t="s">
        <v>7593</v>
      </c>
      <c r="G357" s="30">
        <v>4026</v>
      </c>
      <c r="H357" s="28" t="s">
        <v>7594</v>
      </c>
      <c r="I357" s="31">
        <v>0</v>
      </c>
      <c r="J357" s="31">
        <v>105.52</v>
      </c>
      <c r="K357" s="28" t="s">
        <v>2846</v>
      </c>
      <c r="L357" s="32">
        <f t="shared" si="55"/>
        <v>-105.52</v>
      </c>
      <c r="M357" s="33">
        <f t="shared" si="56"/>
        <v>105.52</v>
      </c>
      <c r="N357" s="34" t="b">
        <v>1</v>
      </c>
      <c r="O357" s="35">
        <f t="shared" si="57"/>
        <v>105.52</v>
      </c>
      <c r="P357" s="36" t="str">
        <f t="shared" si="58"/>
        <v>T</v>
      </c>
      <c r="Q357" s="37" t="str">
        <f t="shared" si="59"/>
        <v>Arnold Clark Finance Ltd</v>
      </c>
      <c r="R357" s="6" t="str">
        <f t="shared" si="60"/>
        <v>T - Arnold Clark Finance Ltd</v>
      </c>
      <c r="S357" s="6" t="str">
        <f>IFERROR(INDEX('Vendor Over-ride'!$C:$C, MATCH($R:$R,'Vendor Over-ride'!$A:$A,0)),"")</f>
        <v>T - Arnold Clark Finance Ltd</v>
      </c>
      <c r="U357" s="38" t="str">
        <f t="shared" si="64"/>
        <v>GIA</v>
      </c>
      <c r="V357" s="5" t="str">
        <f t="shared" si="65"/>
        <v>TRADE</v>
      </c>
      <c r="W357" s="5" t="b">
        <f t="shared" si="61"/>
        <v>0</v>
      </c>
      <c r="X357" s="40">
        <f t="shared" ca="1" si="62"/>
        <v>4424.46</v>
      </c>
      <c r="Y357" s="30" t="b">
        <f t="shared" ca="1" si="63"/>
        <v>0</v>
      </c>
    </row>
    <row r="358" spans="1:25" hidden="1">
      <c r="A358" s="28" t="s">
        <v>2837</v>
      </c>
      <c r="B358" s="28" t="s">
        <v>2838</v>
      </c>
      <c r="C358" s="28" t="s">
        <v>2991</v>
      </c>
      <c r="D358" s="28" t="s">
        <v>2842</v>
      </c>
      <c r="E358" s="29">
        <v>42125</v>
      </c>
      <c r="F358" s="28" t="s">
        <v>7595</v>
      </c>
      <c r="G358" s="30">
        <v>4026</v>
      </c>
      <c r="H358" s="28" t="s">
        <v>7596</v>
      </c>
      <c r="I358" s="31">
        <v>0</v>
      </c>
      <c r="J358" s="31">
        <v>866.4</v>
      </c>
      <c r="K358" s="28" t="s">
        <v>3032</v>
      </c>
      <c r="L358" s="32">
        <f t="shared" si="55"/>
        <v>-866.4</v>
      </c>
      <c r="M358" s="33">
        <f t="shared" si="56"/>
        <v>866.4</v>
      </c>
      <c r="N358" s="34" t="b">
        <v>1</v>
      </c>
      <c r="O358" s="35">
        <f t="shared" si="57"/>
        <v>866.4</v>
      </c>
      <c r="P358" s="36" t="str">
        <f t="shared" si="58"/>
        <v>T</v>
      </c>
      <c r="Q358" s="37" t="str">
        <f t="shared" si="59"/>
        <v>Arts Marketing Association</v>
      </c>
      <c r="R358" s="6" t="str">
        <f t="shared" si="60"/>
        <v>T - Arts Marketing Association</v>
      </c>
      <c r="S358" s="6" t="str">
        <f>IFERROR(INDEX('Vendor Over-ride'!$C:$C, MATCH($R:$R,'Vendor Over-ride'!$A:$A,0)),"")</f>
        <v>T - Arts Marketing Association</v>
      </c>
      <c r="U358" s="38" t="str">
        <f t="shared" si="64"/>
        <v>GIA</v>
      </c>
      <c r="V358" s="5" t="str">
        <f t="shared" si="65"/>
        <v>TRADE</v>
      </c>
      <c r="W358" s="5" t="b">
        <f t="shared" si="61"/>
        <v>0</v>
      </c>
      <c r="X358" s="40">
        <f t="shared" ca="1" si="62"/>
        <v>20713.200000000004</v>
      </c>
      <c r="Y358" s="30" t="b">
        <f t="shared" ca="1" si="63"/>
        <v>0</v>
      </c>
    </row>
    <row r="359" spans="1:25" hidden="1">
      <c r="A359" s="28" t="s">
        <v>2837</v>
      </c>
      <c r="B359" s="28" t="s">
        <v>2838</v>
      </c>
      <c r="C359" s="28" t="s">
        <v>2991</v>
      </c>
      <c r="D359" s="28" t="s">
        <v>2842</v>
      </c>
      <c r="E359" s="29">
        <v>42125</v>
      </c>
      <c r="F359" s="28" t="s">
        <v>7597</v>
      </c>
      <c r="G359" s="30">
        <v>4026</v>
      </c>
      <c r="H359" s="28" t="s">
        <v>7598</v>
      </c>
      <c r="I359" s="31">
        <v>0</v>
      </c>
      <c r="J359" s="31">
        <v>200</v>
      </c>
      <c r="K359" s="28" t="s">
        <v>7599</v>
      </c>
      <c r="L359" s="32">
        <f t="shared" si="55"/>
        <v>-200</v>
      </c>
      <c r="M359" s="33">
        <f t="shared" si="56"/>
        <v>200</v>
      </c>
      <c r="N359" s="34" t="b">
        <v>1</v>
      </c>
      <c r="O359" s="35">
        <f t="shared" si="57"/>
        <v>200</v>
      </c>
      <c r="P359" s="36" t="str">
        <f t="shared" si="58"/>
        <v>T</v>
      </c>
      <c r="Q359" s="37" t="str">
        <f t="shared" si="59"/>
        <v>Claire Hastings</v>
      </c>
      <c r="R359" s="6" t="str">
        <f t="shared" si="60"/>
        <v>T - Claire Hastings</v>
      </c>
      <c r="S359" s="6" t="str">
        <f>IFERROR(INDEX('Vendor Over-ride'!$C:$C, MATCH($R:$R,'Vendor Over-ride'!$A:$A,0)),"")</f>
        <v>T - Claire Hastings</v>
      </c>
      <c r="U359" s="38" t="str">
        <f t="shared" si="64"/>
        <v>GIA</v>
      </c>
      <c r="V359" s="5" t="str">
        <f t="shared" si="65"/>
        <v>TRADE</v>
      </c>
      <c r="W359" s="5" t="b">
        <f t="shared" si="61"/>
        <v>0</v>
      </c>
      <c r="X359" s="40">
        <f t="shared" ca="1" si="62"/>
        <v>459.5</v>
      </c>
      <c r="Y359" s="30" t="b">
        <f t="shared" ca="1" si="63"/>
        <v>0</v>
      </c>
    </row>
    <row r="360" spans="1:25" hidden="1">
      <c r="A360" s="28" t="s">
        <v>2837</v>
      </c>
      <c r="B360" s="28" t="s">
        <v>2838</v>
      </c>
      <c r="C360" s="28" t="s">
        <v>2991</v>
      </c>
      <c r="D360" s="28" t="s">
        <v>2842</v>
      </c>
      <c r="E360" s="29">
        <v>42125</v>
      </c>
      <c r="F360" s="28" t="s">
        <v>7600</v>
      </c>
      <c r="G360" s="30">
        <v>4026</v>
      </c>
      <c r="H360" s="28" t="s">
        <v>7601</v>
      </c>
      <c r="I360" s="31">
        <v>0</v>
      </c>
      <c r="J360" s="31">
        <v>128</v>
      </c>
      <c r="K360" s="28" t="s">
        <v>3049</v>
      </c>
      <c r="L360" s="32">
        <f t="shared" si="55"/>
        <v>-128</v>
      </c>
      <c r="M360" s="33">
        <f t="shared" si="56"/>
        <v>128</v>
      </c>
      <c r="N360" s="34" t="b">
        <v>1</v>
      </c>
      <c r="O360" s="35">
        <f t="shared" si="57"/>
        <v>128</v>
      </c>
      <c r="P360" s="36" t="str">
        <f t="shared" si="58"/>
        <v>T</v>
      </c>
      <c r="Q360" s="37" t="str">
        <f t="shared" si="59"/>
        <v>Embo Ltd</v>
      </c>
      <c r="R360" s="6" t="str">
        <f t="shared" si="60"/>
        <v>T - Embo Ltd</v>
      </c>
      <c r="S360" s="6" t="str">
        <f>IFERROR(INDEX('Vendor Over-ride'!$C:$C, MATCH($R:$R,'Vendor Over-ride'!$A:$A,0)),"")</f>
        <v>T - Embo Ltd</v>
      </c>
      <c r="U360" s="38" t="str">
        <f t="shared" si="64"/>
        <v>GIA</v>
      </c>
      <c r="V360" s="5" t="str">
        <f t="shared" si="65"/>
        <v>TRADE</v>
      </c>
      <c r="W360" s="5" t="b">
        <f t="shared" si="61"/>
        <v>0</v>
      </c>
      <c r="X360" s="40">
        <f t="shared" ca="1" si="62"/>
        <v>1827.5</v>
      </c>
      <c r="Y360" s="30" t="b">
        <f t="shared" ca="1" si="63"/>
        <v>0</v>
      </c>
    </row>
    <row r="361" spans="1:25" hidden="1">
      <c r="A361" s="28" t="s">
        <v>2837</v>
      </c>
      <c r="B361" s="28" t="s">
        <v>2838</v>
      </c>
      <c r="C361" s="28" t="s">
        <v>2991</v>
      </c>
      <c r="D361" s="28" t="s">
        <v>2842</v>
      </c>
      <c r="E361" s="29">
        <v>42125</v>
      </c>
      <c r="F361" s="28" t="s">
        <v>7602</v>
      </c>
      <c r="G361" s="30">
        <v>4026</v>
      </c>
      <c r="H361" s="28" t="s">
        <v>7603</v>
      </c>
      <c r="I361" s="31">
        <v>0</v>
      </c>
      <c r="J361" s="31">
        <v>63.9</v>
      </c>
      <c r="K361" s="28" t="s">
        <v>4970</v>
      </c>
      <c r="L361" s="32">
        <f t="shared" si="55"/>
        <v>-63.9</v>
      </c>
      <c r="M361" s="33">
        <f t="shared" si="56"/>
        <v>63.9</v>
      </c>
      <c r="N361" s="34" t="b">
        <v>1</v>
      </c>
      <c r="O361" s="35">
        <f t="shared" si="57"/>
        <v>63.9</v>
      </c>
      <c r="P361" s="36" t="str">
        <f t="shared" si="58"/>
        <v>T</v>
      </c>
      <c r="Q361" s="37" t="str">
        <f t="shared" si="59"/>
        <v>Jules Cafe Ltd</v>
      </c>
      <c r="R361" s="6" t="str">
        <f t="shared" si="60"/>
        <v>T - Jules Cafe Ltd</v>
      </c>
      <c r="S361" s="6" t="str">
        <f>IFERROR(INDEX('Vendor Over-ride'!$C:$C, MATCH($R:$R,'Vendor Over-ride'!$A:$A,0)),"")</f>
        <v>T - Jules Cafe Ltd</v>
      </c>
      <c r="U361" s="38" t="str">
        <f t="shared" si="64"/>
        <v>GIA</v>
      </c>
      <c r="V361" s="5" t="str">
        <f t="shared" si="65"/>
        <v>TRADE</v>
      </c>
      <c r="W361" s="5" t="b">
        <f t="shared" si="61"/>
        <v>0</v>
      </c>
      <c r="X361" s="40">
        <f t="shared" ca="1" si="62"/>
        <v>571.7399999999999</v>
      </c>
      <c r="Y361" s="30" t="b">
        <f t="shared" ca="1" si="63"/>
        <v>0</v>
      </c>
    </row>
    <row r="362" spans="1:25" hidden="1">
      <c r="A362" s="28" t="s">
        <v>2837</v>
      </c>
      <c r="B362" s="28" t="s">
        <v>2838</v>
      </c>
      <c r="C362" s="28" t="s">
        <v>2991</v>
      </c>
      <c r="D362" s="28" t="s">
        <v>2842</v>
      </c>
      <c r="E362" s="29">
        <v>42125</v>
      </c>
      <c r="F362" s="28" t="s">
        <v>7604</v>
      </c>
      <c r="G362" s="30">
        <v>4026</v>
      </c>
      <c r="H362" s="28" t="s">
        <v>7605</v>
      </c>
      <c r="I362" s="31">
        <v>0</v>
      </c>
      <c r="J362" s="31">
        <v>781.88</v>
      </c>
      <c r="K362" s="28" t="s">
        <v>7606</v>
      </c>
      <c r="L362" s="32">
        <f t="shared" si="55"/>
        <v>-781.88</v>
      </c>
      <c r="M362" s="33">
        <f t="shared" si="56"/>
        <v>781.88</v>
      </c>
      <c r="N362" s="34" t="b">
        <v>1</v>
      </c>
      <c r="O362" s="35">
        <f t="shared" si="57"/>
        <v>781.88</v>
      </c>
      <c r="P362" s="36" t="str">
        <f t="shared" si="58"/>
        <v>T</v>
      </c>
      <c r="Q362" s="37" t="str">
        <f t="shared" si="59"/>
        <v>Office Care</v>
      </c>
      <c r="R362" s="6" t="str">
        <f t="shared" si="60"/>
        <v>T - Office Care</v>
      </c>
      <c r="S362" s="6" t="str">
        <f>IFERROR(INDEX('Vendor Over-ride'!$C:$C, MATCH($R:$R,'Vendor Over-ride'!$A:$A,0)),"")</f>
        <v>T - Office Care</v>
      </c>
      <c r="U362" s="38" t="str">
        <f t="shared" si="64"/>
        <v>GIA</v>
      </c>
      <c r="V362" s="5" t="str">
        <f t="shared" si="65"/>
        <v>TRADE</v>
      </c>
      <c r="W362" s="5" t="b">
        <f t="shared" si="61"/>
        <v>0</v>
      </c>
      <c r="X362" s="40">
        <f t="shared" ca="1" si="62"/>
        <v>8491.49</v>
      </c>
      <c r="Y362" s="30" t="b">
        <f t="shared" ca="1" si="63"/>
        <v>0</v>
      </c>
    </row>
    <row r="363" spans="1:25">
      <c r="A363" s="28" t="s">
        <v>2837</v>
      </c>
      <c r="B363" s="28" t="s">
        <v>2838</v>
      </c>
      <c r="C363" s="28" t="s">
        <v>2991</v>
      </c>
      <c r="D363" s="28" t="s">
        <v>2842</v>
      </c>
      <c r="E363" s="29">
        <v>42125</v>
      </c>
      <c r="F363" s="28" t="s">
        <v>7607</v>
      </c>
      <c r="G363" s="30">
        <v>4026</v>
      </c>
      <c r="H363" s="28" t="s">
        <v>7608</v>
      </c>
      <c r="I363" s="31">
        <v>0</v>
      </c>
      <c r="J363" s="31">
        <v>671.15</v>
      </c>
      <c r="K363" s="28" t="s">
        <v>4445</v>
      </c>
      <c r="L363" s="32">
        <f t="shared" si="55"/>
        <v>-671.15</v>
      </c>
      <c r="M363" s="33">
        <f t="shared" si="56"/>
        <v>671.15</v>
      </c>
      <c r="N363" s="34" t="b">
        <v>1</v>
      </c>
      <c r="O363" s="35">
        <f t="shared" si="57"/>
        <v>671.15</v>
      </c>
      <c r="P363" s="36" t="str">
        <f t="shared" si="58"/>
        <v>T</v>
      </c>
      <c r="Q363" s="37" t="str">
        <f t="shared" si="59"/>
        <v>Pertemps Recruitment Partnership Limited</v>
      </c>
      <c r="R363" s="6" t="str">
        <f t="shared" si="60"/>
        <v>T - Pertemps Recruitment Partnership Limited</v>
      </c>
      <c r="S363" s="6" t="str">
        <f>IFERROR(INDEX('Vendor Over-ride'!$C:$C, MATCH($R:$R,'Vendor Over-ride'!$A:$A,0)),"")</f>
        <v>T - Pertemps Recruitment Partnership Limited</v>
      </c>
      <c r="T363" s="41" t="s">
        <v>7019</v>
      </c>
      <c r="U363" s="38" t="str">
        <f t="shared" si="64"/>
        <v>GIA</v>
      </c>
      <c r="V363" s="5" t="str">
        <f t="shared" si="65"/>
        <v>TRADE</v>
      </c>
      <c r="W363" s="5" t="b">
        <f t="shared" si="61"/>
        <v>0</v>
      </c>
      <c r="X363" s="40">
        <f t="shared" ca="1" si="62"/>
        <v>36553.03</v>
      </c>
      <c r="Y363" s="30" t="b">
        <f t="shared" ca="1" si="63"/>
        <v>1</v>
      </c>
    </row>
    <row r="364" spans="1:25" hidden="1">
      <c r="A364" s="28" t="s">
        <v>2837</v>
      </c>
      <c r="B364" s="28" t="s">
        <v>2838</v>
      </c>
      <c r="C364" s="28" t="s">
        <v>2991</v>
      </c>
      <c r="D364" s="28" t="s">
        <v>2842</v>
      </c>
      <c r="E364" s="29">
        <v>42125</v>
      </c>
      <c r="F364" s="28" t="s">
        <v>7609</v>
      </c>
      <c r="G364" s="30">
        <v>4026</v>
      </c>
      <c r="H364" s="28" t="s">
        <v>7610</v>
      </c>
      <c r="I364" s="31">
        <v>0</v>
      </c>
      <c r="J364" s="31">
        <v>125</v>
      </c>
      <c r="K364" s="28" t="s">
        <v>7611</v>
      </c>
      <c r="L364" s="32">
        <f t="shared" si="55"/>
        <v>-125</v>
      </c>
      <c r="M364" s="33">
        <f t="shared" si="56"/>
        <v>125</v>
      </c>
      <c r="N364" s="34" t="b">
        <v>1</v>
      </c>
      <c r="O364" s="35">
        <f t="shared" si="57"/>
        <v>125</v>
      </c>
      <c r="P364" s="36" t="str">
        <f t="shared" si="58"/>
        <v>T</v>
      </c>
      <c r="Q364" s="37" t="str">
        <f t="shared" si="59"/>
        <v>Piping Services Scotland</v>
      </c>
      <c r="R364" s="6" t="str">
        <f t="shared" si="60"/>
        <v>T - Piping Services Scotland</v>
      </c>
      <c r="S364" s="6" t="str">
        <f>IFERROR(INDEX('Vendor Over-ride'!$C:$C, MATCH($R:$R,'Vendor Over-ride'!$A:$A,0)),"")</f>
        <v>T - Piping Services Scotland</v>
      </c>
      <c r="U364" s="38" t="str">
        <f t="shared" si="64"/>
        <v>GIA</v>
      </c>
      <c r="V364" s="5" t="str">
        <f t="shared" si="65"/>
        <v>TRADE</v>
      </c>
      <c r="W364" s="5" t="b">
        <f t="shared" si="61"/>
        <v>0</v>
      </c>
      <c r="X364" s="40">
        <f t="shared" ca="1" si="62"/>
        <v>125</v>
      </c>
      <c r="Y364" s="30" t="b">
        <f t="shared" ca="1" si="63"/>
        <v>0</v>
      </c>
    </row>
    <row r="365" spans="1:25" hidden="1">
      <c r="A365" s="28" t="s">
        <v>2837</v>
      </c>
      <c r="B365" s="28" t="s">
        <v>2838</v>
      </c>
      <c r="C365" s="28" t="s">
        <v>2991</v>
      </c>
      <c r="D365" s="28" t="s">
        <v>2842</v>
      </c>
      <c r="E365" s="29">
        <v>42125</v>
      </c>
      <c r="F365" s="28" t="s">
        <v>7612</v>
      </c>
      <c r="G365" s="30">
        <v>4026</v>
      </c>
      <c r="H365" s="28" t="s">
        <v>7613</v>
      </c>
      <c r="I365" s="31">
        <v>0</v>
      </c>
      <c r="J365" s="31">
        <v>1551</v>
      </c>
      <c r="K365" s="28" t="s">
        <v>7614</v>
      </c>
      <c r="L365" s="32">
        <f t="shared" si="55"/>
        <v>-1551</v>
      </c>
      <c r="M365" s="33">
        <f t="shared" si="56"/>
        <v>1551</v>
      </c>
      <c r="N365" s="34" t="b">
        <v>1</v>
      </c>
      <c r="O365" s="35">
        <f t="shared" si="57"/>
        <v>1551</v>
      </c>
      <c r="P365" s="36" t="str">
        <f t="shared" si="58"/>
        <v>T</v>
      </c>
      <c r="Q365" s="37" t="str">
        <f t="shared" si="59"/>
        <v>The Creative Cell</v>
      </c>
      <c r="R365" s="6" t="str">
        <f t="shared" si="60"/>
        <v>T - The Creative Cell</v>
      </c>
      <c r="S365" s="6" t="str">
        <f>IFERROR(INDEX('Vendor Over-ride'!$C:$C, MATCH($R:$R,'Vendor Over-ride'!$A:$A,0)),"")</f>
        <v>T - Creative Cell, The</v>
      </c>
      <c r="U365" s="38" t="str">
        <f t="shared" si="64"/>
        <v>GIA</v>
      </c>
      <c r="V365" s="5" t="str">
        <f t="shared" si="65"/>
        <v>TRADE</v>
      </c>
      <c r="W365" s="5" t="b">
        <f t="shared" si="61"/>
        <v>0</v>
      </c>
      <c r="X365" s="40">
        <f t="shared" ca="1" si="62"/>
        <v>4116</v>
      </c>
      <c r="Y365" s="30" t="b">
        <f t="shared" ca="1" si="63"/>
        <v>0</v>
      </c>
    </row>
    <row r="366" spans="1:25">
      <c r="A366" s="28" t="s">
        <v>2837</v>
      </c>
      <c r="B366" s="28" t="s">
        <v>2838</v>
      </c>
      <c r="C366" s="28" t="s">
        <v>2991</v>
      </c>
      <c r="D366" s="28" t="s">
        <v>2842</v>
      </c>
      <c r="E366" s="29">
        <v>42125</v>
      </c>
      <c r="F366" s="28" t="s">
        <v>7615</v>
      </c>
      <c r="G366" s="30">
        <v>4028</v>
      </c>
      <c r="H366" s="28" t="s">
        <v>7616</v>
      </c>
      <c r="I366" s="31">
        <v>0</v>
      </c>
      <c r="J366" s="31">
        <v>8000</v>
      </c>
      <c r="K366" s="28" t="s">
        <v>5006</v>
      </c>
      <c r="L366" s="32">
        <f t="shared" si="55"/>
        <v>-8000</v>
      </c>
      <c r="M366" s="33">
        <f t="shared" si="56"/>
        <v>8000</v>
      </c>
      <c r="N366" s="34" t="b">
        <v>1</v>
      </c>
      <c r="O366" s="35">
        <f t="shared" si="57"/>
        <v>8000</v>
      </c>
      <c r="P366" s="36" t="str">
        <f t="shared" si="58"/>
        <v>G</v>
      </c>
      <c r="Q366" s="37" t="str">
        <f t="shared" si="59"/>
        <v>Paragon Ensemble</v>
      </c>
      <c r="R366" s="6" t="str">
        <f t="shared" si="60"/>
        <v>G - Paragon Ensemble</v>
      </c>
      <c r="S366" s="6" t="str">
        <f>IFERROR(INDEX('Vendor Over-ride'!$C:$C, MATCH($R:$R,'Vendor Over-ride'!$A:$A,0)),"")</f>
        <v>G - Paragon Ensemble</v>
      </c>
      <c r="U366" s="38" t="str">
        <f t="shared" si="64"/>
        <v>GIA</v>
      </c>
      <c r="V366" s="5" t="str">
        <f t="shared" si="65"/>
        <v>AWARD</v>
      </c>
      <c r="W366" s="5" t="b">
        <f t="shared" si="61"/>
        <v>0</v>
      </c>
      <c r="X366" s="40">
        <f t="shared" ca="1" si="62"/>
        <v>104960</v>
      </c>
      <c r="Y366" s="30" t="b">
        <f t="shared" ca="1" si="63"/>
        <v>1</v>
      </c>
    </row>
    <row r="367" spans="1:25">
      <c r="A367" s="28" t="s">
        <v>2837</v>
      </c>
      <c r="B367" s="28" t="s">
        <v>2838</v>
      </c>
      <c r="C367" s="28" t="s">
        <v>2991</v>
      </c>
      <c r="D367" s="28" t="s">
        <v>2842</v>
      </c>
      <c r="E367" s="29">
        <v>42125</v>
      </c>
      <c r="F367" s="28" t="s">
        <v>7617</v>
      </c>
      <c r="G367" s="30">
        <v>4028</v>
      </c>
      <c r="H367" s="28" t="s">
        <v>7618</v>
      </c>
      <c r="I367" s="31">
        <v>0</v>
      </c>
      <c r="J367" s="31">
        <v>16000</v>
      </c>
      <c r="K367" s="28" t="s">
        <v>5182</v>
      </c>
      <c r="L367" s="32">
        <f t="shared" si="55"/>
        <v>-16000</v>
      </c>
      <c r="M367" s="33">
        <f t="shared" si="56"/>
        <v>16000</v>
      </c>
      <c r="N367" s="34" t="b">
        <v>1</v>
      </c>
      <c r="O367" s="35">
        <f t="shared" si="57"/>
        <v>16000</v>
      </c>
      <c r="P367" s="36" t="str">
        <f t="shared" si="58"/>
        <v>G</v>
      </c>
      <c r="Q367" s="37" t="str">
        <f t="shared" si="59"/>
        <v>City Moves [Aberdeen City Coun</v>
      </c>
      <c r="R367" s="6" t="str">
        <f t="shared" si="60"/>
        <v>G - City Moves [Aberdeen City Coun</v>
      </c>
      <c r="S367" s="6" t="str">
        <f>IFERROR(INDEX('Vendor Over-ride'!$C:$C, MATCH($R:$R,'Vendor Over-ride'!$A:$A,0)),"")</f>
        <v>G - Citymoves [Aberdeen City Council)</v>
      </c>
      <c r="U367" s="38" t="str">
        <f t="shared" si="64"/>
        <v>GIA</v>
      </c>
      <c r="V367" s="5" t="str">
        <f t="shared" si="65"/>
        <v>AWARD</v>
      </c>
      <c r="W367" s="5" t="b">
        <f t="shared" si="61"/>
        <v>0</v>
      </c>
      <c r="X367" s="40">
        <f t="shared" ca="1" si="62"/>
        <v>118500</v>
      </c>
      <c r="Y367" s="30" t="b">
        <f t="shared" ca="1" si="63"/>
        <v>1</v>
      </c>
    </row>
    <row r="368" spans="1:25">
      <c r="A368" s="28" t="s">
        <v>2837</v>
      </c>
      <c r="B368" s="28" t="s">
        <v>2838</v>
      </c>
      <c r="C368" s="28" t="s">
        <v>2991</v>
      </c>
      <c r="D368" s="28" t="s">
        <v>2842</v>
      </c>
      <c r="E368" s="29">
        <v>42125</v>
      </c>
      <c r="F368" s="28" t="s">
        <v>7619</v>
      </c>
      <c r="G368" s="30">
        <v>4028</v>
      </c>
      <c r="H368" s="28" t="s">
        <v>7620</v>
      </c>
      <c r="I368" s="31">
        <v>0</v>
      </c>
      <c r="J368" s="31">
        <v>7500</v>
      </c>
      <c r="K368" s="28" t="s">
        <v>5243</v>
      </c>
      <c r="L368" s="32">
        <f t="shared" si="55"/>
        <v>-7500</v>
      </c>
      <c r="M368" s="33">
        <f t="shared" si="56"/>
        <v>7500</v>
      </c>
      <c r="N368" s="34" t="b">
        <v>1</v>
      </c>
      <c r="O368" s="35">
        <f t="shared" si="57"/>
        <v>7500</v>
      </c>
      <c r="P368" s="36" t="str">
        <f t="shared" si="58"/>
        <v>G</v>
      </c>
      <c r="Q368" s="37" t="str">
        <f t="shared" si="59"/>
        <v>Traverse Theatre (Scotland) Ltd</v>
      </c>
      <c r="R368" s="6" t="str">
        <f t="shared" si="60"/>
        <v>G - Traverse Theatre (Scotland) Ltd</v>
      </c>
      <c r="S368" s="6" t="str">
        <f>IFERROR(INDEX('Vendor Over-ride'!$C:$C, MATCH($R:$R,'Vendor Over-ride'!$A:$A,0)),"")</f>
        <v>G - Traverse Theatre (Scotland) Ltd</v>
      </c>
      <c r="U368" s="38" t="str">
        <f t="shared" si="64"/>
        <v>GIA</v>
      </c>
      <c r="V368" s="5" t="str">
        <f t="shared" si="65"/>
        <v>AWARD</v>
      </c>
      <c r="W368" s="5" t="b">
        <f t="shared" si="61"/>
        <v>0</v>
      </c>
      <c r="X368" s="40">
        <f t="shared" ca="1" si="62"/>
        <v>987250</v>
      </c>
      <c r="Y368" s="30" t="b">
        <f t="shared" ca="1" si="63"/>
        <v>1</v>
      </c>
    </row>
    <row r="369" spans="1:25">
      <c r="A369" s="28" t="s">
        <v>2837</v>
      </c>
      <c r="B369" s="28" t="s">
        <v>2838</v>
      </c>
      <c r="C369" s="28" t="s">
        <v>2991</v>
      </c>
      <c r="D369" s="28" t="s">
        <v>2842</v>
      </c>
      <c r="E369" s="29">
        <v>42125</v>
      </c>
      <c r="F369" s="28" t="s">
        <v>7621</v>
      </c>
      <c r="G369" s="30">
        <v>4028</v>
      </c>
      <c r="H369" s="28" t="s">
        <v>7622</v>
      </c>
      <c r="I369" s="31">
        <v>0</v>
      </c>
      <c r="J369" s="31">
        <v>15000</v>
      </c>
      <c r="K369" s="28" t="s">
        <v>7623</v>
      </c>
      <c r="L369" s="32">
        <f t="shared" si="55"/>
        <v>-15000</v>
      </c>
      <c r="M369" s="33">
        <f t="shared" si="56"/>
        <v>15000</v>
      </c>
      <c r="N369" s="34" t="b">
        <v>1</v>
      </c>
      <c r="O369" s="35">
        <f t="shared" si="57"/>
        <v>15000</v>
      </c>
      <c r="P369" s="36" t="str">
        <f t="shared" si="58"/>
        <v>G</v>
      </c>
      <c r="Q369" s="37" t="str">
        <f t="shared" si="59"/>
        <v>Vanishing Point Theatre Company</v>
      </c>
      <c r="R369" s="6" t="str">
        <f t="shared" si="60"/>
        <v>G - Vanishing Point Theatre Company</v>
      </c>
      <c r="S369" s="6" t="str">
        <f>IFERROR(INDEX('Vendor Over-ride'!$C:$C, MATCH($R:$R,'Vendor Over-ride'!$A:$A,0)),"")</f>
        <v>G - Vanishing Point Theatre Company</v>
      </c>
      <c r="U369" s="38" t="str">
        <f t="shared" si="64"/>
        <v>GIA</v>
      </c>
      <c r="V369" s="5" t="str">
        <f t="shared" si="65"/>
        <v>AWARD</v>
      </c>
      <c r="W369" s="5" t="b">
        <f t="shared" si="61"/>
        <v>0</v>
      </c>
      <c r="X369" s="40">
        <f t="shared" ca="1" si="62"/>
        <v>338893</v>
      </c>
      <c r="Y369" s="30" t="b">
        <f t="shared" ca="1" si="63"/>
        <v>1</v>
      </c>
    </row>
    <row r="370" spans="1:25">
      <c r="A370" s="28" t="s">
        <v>2837</v>
      </c>
      <c r="B370" s="28" t="s">
        <v>2838</v>
      </c>
      <c r="C370" s="28" t="s">
        <v>2991</v>
      </c>
      <c r="D370" s="28" t="s">
        <v>2842</v>
      </c>
      <c r="E370" s="29">
        <v>42125</v>
      </c>
      <c r="F370" s="28" t="s">
        <v>7624</v>
      </c>
      <c r="G370" s="30">
        <v>4028</v>
      </c>
      <c r="H370" s="28" t="s">
        <v>7625</v>
      </c>
      <c r="I370" s="31">
        <v>0</v>
      </c>
      <c r="J370" s="31">
        <v>14250</v>
      </c>
      <c r="K370" s="28" t="s">
        <v>7626</v>
      </c>
      <c r="L370" s="32">
        <f t="shared" si="55"/>
        <v>-14250</v>
      </c>
      <c r="M370" s="33">
        <f t="shared" si="56"/>
        <v>14250</v>
      </c>
      <c r="N370" s="34" t="b">
        <v>1</v>
      </c>
      <c r="O370" s="35">
        <f t="shared" si="57"/>
        <v>14250</v>
      </c>
      <c r="P370" s="36" t="str">
        <f t="shared" si="58"/>
        <v>I</v>
      </c>
      <c r="Q370" s="37" t="str">
        <f t="shared" si="59"/>
        <v>Ailie Cohen Puppet Maker</v>
      </c>
      <c r="R370" s="6" t="str">
        <f t="shared" si="60"/>
        <v>I - Ailie Cohen Puppet Maker</v>
      </c>
      <c r="S370" s="6" t="str">
        <f>IFERROR(INDEX('Vendor Over-ride'!$C:$C, MATCH($R:$R,'Vendor Over-ride'!$A:$A,0)),"")</f>
        <v>I - Ailie Cohen Puppet Maker</v>
      </c>
      <c r="U370" s="38" t="str">
        <f t="shared" si="64"/>
        <v>GIA</v>
      </c>
      <c r="V370" s="5" t="str">
        <f t="shared" si="65"/>
        <v>AWARD</v>
      </c>
      <c r="W370" s="5" t="b">
        <f t="shared" si="61"/>
        <v>0</v>
      </c>
      <c r="X370" s="40">
        <f t="shared" ca="1" si="62"/>
        <v>38118</v>
      </c>
      <c r="Y370" s="30" t="b">
        <f t="shared" ca="1" si="63"/>
        <v>1</v>
      </c>
    </row>
    <row r="371" spans="1:25" hidden="1">
      <c r="A371" s="28" t="s">
        <v>2837</v>
      </c>
      <c r="B371" s="28" t="s">
        <v>2838</v>
      </c>
      <c r="C371" s="28" t="s">
        <v>2991</v>
      </c>
      <c r="D371" s="28" t="s">
        <v>2842</v>
      </c>
      <c r="E371" s="29">
        <v>42125</v>
      </c>
      <c r="F371" s="28" t="s">
        <v>7627</v>
      </c>
      <c r="G371" s="30">
        <v>4028</v>
      </c>
      <c r="H371" s="28" t="s">
        <v>7628</v>
      </c>
      <c r="I371" s="31">
        <v>0</v>
      </c>
      <c r="J371" s="31">
        <v>585</v>
      </c>
      <c r="K371" s="28" t="s">
        <v>3019</v>
      </c>
      <c r="L371" s="32">
        <f t="shared" si="55"/>
        <v>-585</v>
      </c>
      <c r="M371" s="33">
        <f t="shared" si="56"/>
        <v>585</v>
      </c>
      <c r="N371" s="34" t="b">
        <v>1</v>
      </c>
      <c r="O371" s="35">
        <f t="shared" si="57"/>
        <v>585</v>
      </c>
      <c r="P371" s="36" t="str">
        <f t="shared" si="58"/>
        <v>I</v>
      </c>
      <c r="Q371" s="37" t="str">
        <f t="shared" si="59"/>
        <v>Arts Marketing Association</v>
      </c>
      <c r="R371" s="6" t="str">
        <f t="shared" si="60"/>
        <v>I - Arts Marketing Association</v>
      </c>
      <c r="S371" s="6" t="str">
        <f>IFERROR(INDEX('Vendor Over-ride'!$C:$C, MATCH($R:$R,'Vendor Over-ride'!$A:$A,0)),"")</f>
        <v>I - Arts Marketing Association</v>
      </c>
      <c r="U371" s="38" t="str">
        <f t="shared" si="64"/>
        <v>GIA</v>
      </c>
      <c r="V371" s="5" t="str">
        <f t="shared" si="65"/>
        <v>AWARD</v>
      </c>
      <c r="W371" s="5" t="b">
        <f t="shared" si="61"/>
        <v>0</v>
      </c>
      <c r="X371" s="40">
        <f t="shared" ca="1" si="62"/>
        <v>585</v>
      </c>
      <c r="Y371" s="30" t="b">
        <f t="shared" ca="1" si="63"/>
        <v>0</v>
      </c>
    </row>
    <row r="372" spans="1:25">
      <c r="A372" s="28" t="s">
        <v>2837</v>
      </c>
      <c r="B372" s="28" t="s">
        <v>2838</v>
      </c>
      <c r="C372" s="28" t="s">
        <v>2991</v>
      </c>
      <c r="D372" s="28" t="s">
        <v>2842</v>
      </c>
      <c r="E372" s="29">
        <v>42125</v>
      </c>
      <c r="F372" s="28" t="s">
        <v>7629</v>
      </c>
      <c r="G372" s="30">
        <v>4028</v>
      </c>
      <c r="H372" s="28" t="s">
        <v>7630</v>
      </c>
      <c r="I372" s="31">
        <v>0</v>
      </c>
      <c r="J372" s="31">
        <v>20400</v>
      </c>
      <c r="K372" s="28" t="s">
        <v>7631</v>
      </c>
      <c r="L372" s="32">
        <f t="shared" si="55"/>
        <v>-20400</v>
      </c>
      <c r="M372" s="33">
        <f t="shared" si="56"/>
        <v>20400</v>
      </c>
      <c r="N372" s="34" t="b">
        <v>1</v>
      </c>
      <c r="O372" s="35">
        <f t="shared" si="57"/>
        <v>20400</v>
      </c>
      <c r="P372" s="36" t="str">
        <f t="shared" si="58"/>
        <v>I</v>
      </c>
      <c r="Q372" s="37" t="str">
        <f t="shared" si="59"/>
        <v>Birds of Paradise Theatre Company</v>
      </c>
      <c r="R372" s="6" t="str">
        <f t="shared" si="60"/>
        <v>I - Birds of Paradise Theatre Company</v>
      </c>
      <c r="S372" s="6" t="str">
        <f>IFERROR(INDEX('Vendor Over-ride'!$C:$C, MATCH($R:$R,'Vendor Over-ride'!$A:$A,0)),"")</f>
        <v>I - Birds of Paradise Theatre Company</v>
      </c>
      <c r="U372" s="38" t="str">
        <f t="shared" si="64"/>
        <v>GIA</v>
      </c>
      <c r="V372" s="5" t="str">
        <f t="shared" si="65"/>
        <v>AWARD</v>
      </c>
      <c r="W372" s="5" t="b">
        <f t="shared" si="61"/>
        <v>0</v>
      </c>
      <c r="X372" s="40">
        <f t="shared" ca="1" si="62"/>
        <v>25400</v>
      </c>
      <c r="Y372" s="30" t="b">
        <f t="shared" ca="1" si="63"/>
        <v>1</v>
      </c>
    </row>
    <row r="373" spans="1:25" hidden="1">
      <c r="A373" s="28" t="s">
        <v>2837</v>
      </c>
      <c r="B373" s="28" t="s">
        <v>2838</v>
      </c>
      <c r="C373" s="28" t="s">
        <v>2991</v>
      </c>
      <c r="D373" s="28" t="s">
        <v>2842</v>
      </c>
      <c r="E373" s="29">
        <v>42125</v>
      </c>
      <c r="F373" s="28" t="s">
        <v>7632</v>
      </c>
      <c r="G373" s="30">
        <v>4028</v>
      </c>
      <c r="H373" s="28" t="s">
        <v>7633</v>
      </c>
      <c r="I373" s="31">
        <v>0</v>
      </c>
      <c r="J373" s="31">
        <v>6377</v>
      </c>
      <c r="K373" s="28" t="s">
        <v>3366</v>
      </c>
      <c r="L373" s="32">
        <f t="shared" si="55"/>
        <v>-6377</v>
      </c>
      <c r="M373" s="33">
        <f t="shared" si="56"/>
        <v>6377</v>
      </c>
      <c r="N373" s="34" t="b">
        <v>1</v>
      </c>
      <c r="O373" s="35">
        <f t="shared" si="57"/>
        <v>6377</v>
      </c>
      <c r="P373" s="36" t="str">
        <f t="shared" si="58"/>
        <v>I</v>
      </c>
      <c r="Q373" s="37" t="str">
        <f t="shared" si="59"/>
        <v>CP Productions</v>
      </c>
      <c r="R373" s="6" t="str">
        <f t="shared" si="60"/>
        <v>I - CP Productions</v>
      </c>
      <c r="S373" s="6" t="str">
        <f>IFERROR(INDEX('Vendor Over-ride'!$C:$C, MATCH($R:$R,'Vendor Over-ride'!$A:$A,0)),"")</f>
        <v>I - CP Productions</v>
      </c>
      <c r="U373" s="38" t="str">
        <f t="shared" si="64"/>
        <v>GIA</v>
      </c>
      <c r="V373" s="5" t="str">
        <f t="shared" si="65"/>
        <v>AWARD</v>
      </c>
      <c r="W373" s="5" t="b">
        <f t="shared" si="61"/>
        <v>0</v>
      </c>
      <c r="X373" s="40">
        <f t="shared" ca="1" si="62"/>
        <v>24846</v>
      </c>
      <c r="Y373" s="30" t="b">
        <f t="shared" ca="1" si="63"/>
        <v>0</v>
      </c>
    </row>
    <row r="374" spans="1:25">
      <c r="A374" s="28" t="s">
        <v>2837</v>
      </c>
      <c r="B374" s="28" t="s">
        <v>2838</v>
      </c>
      <c r="C374" s="28" t="s">
        <v>2991</v>
      </c>
      <c r="D374" s="28" t="s">
        <v>2842</v>
      </c>
      <c r="E374" s="29">
        <v>42125</v>
      </c>
      <c r="F374" s="28" t="s">
        <v>7634</v>
      </c>
      <c r="G374" s="30">
        <v>4028</v>
      </c>
      <c r="H374" s="28" t="s">
        <v>7635</v>
      </c>
      <c r="I374" s="31">
        <v>0</v>
      </c>
      <c r="J374" s="31">
        <v>45000</v>
      </c>
      <c r="K374" s="28" t="s">
        <v>7636</v>
      </c>
      <c r="L374" s="32">
        <f t="shared" si="55"/>
        <v>-45000</v>
      </c>
      <c r="M374" s="33">
        <f t="shared" si="56"/>
        <v>45000</v>
      </c>
      <c r="N374" s="34" t="b">
        <v>1</v>
      </c>
      <c r="O374" s="35">
        <f t="shared" si="57"/>
        <v>45000</v>
      </c>
      <c r="P374" s="36" t="str">
        <f t="shared" si="58"/>
        <v>I</v>
      </c>
      <c r="Q374" s="37" t="str">
        <f t="shared" si="59"/>
        <v>Dundee and Angus College</v>
      </c>
      <c r="R374" s="6" t="str">
        <f t="shared" si="60"/>
        <v>I - Dundee and Angus College</v>
      </c>
      <c r="S374" s="6" t="str">
        <f>IFERROR(INDEX('Vendor Over-ride'!$C:$C, MATCH($R:$R,'Vendor Over-ride'!$A:$A,0)),"")</f>
        <v>I - Dundee and Angus College</v>
      </c>
      <c r="U374" s="38" t="str">
        <f t="shared" si="64"/>
        <v>GIA</v>
      </c>
      <c r="V374" s="5" t="str">
        <f t="shared" si="65"/>
        <v>AWARD</v>
      </c>
      <c r="W374" s="5" t="b">
        <f t="shared" si="61"/>
        <v>1</v>
      </c>
      <c r="X374" s="40">
        <f t="shared" ca="1" si="62"/>
        <v>90000</v>
      </c>
      <c r="Y374" s="30" t="b">
        <f t="shared" ca="1" si="63"/>
        <v>1</v>
      </c>
    </row>
    <row r="375" spans="1:25" hidden="1">
      <c r="A375" s="28" t="s">
        <v>2837</v>
      </c>
      <c r="B375" s="28" t="s">
        <v>2838</v>
      </c>
      <c r="C375" s="28" t="s">
        <v>2991</v>
      </c>
      <c r="D375" s="28" t="s">
        <v>2842</v>
      </c>
      <c r="E375" s="29">
        <v>42125</v>
      </c>
      <c r="F375" s="28" t="s">
        <v>7637</v>
      </c>
      <c r="G375" s="30">
        <v>4028</v>
      </c>
      <c r="H375" s="28" t="s">
        <v>7638</v>
      </c>
      <c r="I375" s="31">
        <v>0</v>
      </c>
      <c r="J375" s="31">
        <v>9525</v>
      </c>
      <c r="K375" s="28" t="s">
        <v>7639</v>
      </c>
      <c r="L375" s="32">
        <f t="shared" si="55"/>
        <v>-9525</v>
      </c>
      <c r="M375" s="33">
        <f t="shared" si="56"/>
        <v>9525</v>
      </c>
      <c r="N375" s="34" t="b">
        <v>1</v>
      </c>
      <c r="O375" s="35">
        <f t="shared" si="57"/>
        <v>9525</v>
      </c>
      <c r="P375" s="36" t="str">
        <f t="shared" si="58"/>
        <v>I</v>
      </c>
      <c r="Q375" s="37" t="str">
        <f t="shared" si="59"/>
        <v>Gary McNair</v>
      </c>
      <c r="R375" s="6" t="str">
        <f t="shared" si="60"/>
        <v>I - Gary McNair</v>
      </c>
      <c r="S375" s="6" t="str">
        <f>IFERROR(INDEX('Vendor Over-ride'!$C:$C, MATCH($R:$R,'Vendor Over-ride'!$A:$A,0)),"")</f>
        <v>I - Gary McNair</v>
      </c>
      <c r="U375" s="38" t="str">
        <f t="shared" si="64"/>
        <v>GIA</v>
      </c>
      <c r="V375" s="5" t="str">
        <f t="shared" si="65"/>
        <v>AWARD</v>
      </c>
      <c r="W375" s="5" t="b">
        <f t="shared" si="61"/>
        <v>0</v>
      </c>
      <c r="X375" s="40">
        <f t="shared" ca="1" si="62"/>
        <v>14540</v>
      </c>
      <c r="Y375" s="30" t="b">
        <f t="shared" ca="1" si="63"/>
        <v>0</v>
      </c>
    </row>
    <row r="376" spans="1:25">
      <c r="A376" s="28" t="s">
        <v>2837</v>
      </c>
      <c r="B376" s="28" t="s">
        <v>2838</v>
      </c>
      <c r="C376" s="28" t="s">
        <v>2991</v>
      </c>
      <c r="D376" s="28" t="s">
        <v>2842</v>
      </c>
      <c r="E376" s="29">
        <v>42125</v>
      </c>
      <c r="F376" s="28" t="s">
        <v>7640</v>
      </c>
      <c r="G376" s="30">
        <v>4028</v>
      </c>
      <c r="H376" s="28" t="s">
        <v>7641</v>
      </c>
      <c r="I376" s="31">
        <v>0</v>
      </c>
      <c r="J376" s="31">
        <v>14975</v>
      </c>
      <c r="K376" s="28" t="s">
        <v>2871</v>
      </c>
      <c r="L376" s="32">
        <f t="shared" si="55"/>
        <v>-14975</v>
      </c>
      <c r="M376" s="33">
        <f t="shared" si="56"/>
        <v>14975</v>
      </c>
      <c r="N376" s="34" t="b">
        <v>1</v>
      </c>
      <c r="O376" s="35">
        <f t="shared" si="57"/>
        <v>14975</v>
      </c>
      <c r="P376" s="36" t="str">
        <f t="shared" si="58"/>
        <v>I</v>
      </c>
      <c r="Q376" s="37" t="str">
        <f t="shared" si="59"/>
        <v>Hot Chocolate Trust</v>
      </c>
      <c r="R376" s="6" t="str">
        <f t="shared" si="60"/>
        <v>I - Hot Chocolate Trust</v>
      </c>
      <c r="S376" s="6" t="str">
        <f>IFERROR(INDEX('Vendor Over-ride'!$C:$C, MATCH($R:$R,'Vendor Over-ride'!$A:$A,0)),"")</f>
        <v>I - Hot Chocolate Trust</v>
      </c>
      <c r="U376" s="38" t="str">
        <f t="shared" si="64"/>
        <v>GIA</v>
      </c>
      <c r="V376" s="5" t="str">
        <f t="shared" si="65"/>
        <v>AWARD</v>
      </c>
      <c r="W376" s="5" t="b">
        <f t="shared" si="61"/>
        <v>0</v>
      </c>
      <c r="X376" s="40">
        <f t="shared" ca="1" si="62"/>
        <v>61531</v>
      </c>
      <c r="Y376" s="30" t="b">
        <f t="shared" ca="1" si="63"/>
        <v>1</v>
      </c>
    </row>
    <row r="377" spans="1:25" hidden="1">
      <c r="A377" s="28" t="s">
        <v>2837</v>
      </c>
      <c r="B377" s="28" t="s">
        <v>2838</v>
      </c>
      <c r="C377" s="28" t="s">
        <v>2991</v>
      </c>
      <c r="D377" s="28" t="s">
        <v>2842</v>
      </c>
      <c r="E377" s="29">
        <v>42125</v>
      </c>
      <c r="F377" s="28" t="s">
        <v>7642</v>
      </c>
      <c r="G377" s="30">
        <v>4028</v>
      </c>
      <c r="H377" s="28" t="s">
        <v>7643</v>
      </c>
      <c r="I377" s="31">
        <v>0</v>
      </c>
      <c r="J377" s="31">
        <v>3750</v>
      </c>
      <c r="K377" s="28" t="s">
        <v>2932</v>
      </c>
      <c r="L377" s="32">
        <f t="shared" si="55"/>
        <v>-3750</v>
      </c>
      <c r="M377" s="33">
        <f t="shared" si="56"/>
        <v>3750</v>
      </c>
      <c r="N377" s="34" t="b">
        <v>1</v>
      </c>
      <c r="O377" s="35">
        <f t="shared" si="57"/>
        <v>3750</v>
      </c>
      <c r="P377" s="36" t="str">
        <f t="shared" si="58"/>
        <v>I</v>
      </c>
      <c r="Q377" s="37" t="str">
        <f t="shared" si="59"/>
        <v>Rob Churm</v>
      </c>
      <c r="R377" s="6" t="str">
        <f t="shared" si="60"/>
        <v>I - Rob Churm</v>
      </c>
      <c r="S377" s="6" t="str">
        <f>IFERROR(INDEX('Vendor Over-ride'!$C:$C, MATCH($R:$R,'Vendor Over-ride'!$A:$A,0)),"")</f>
        <v>I - Rob Churm</v>
      </c>
      <c r="U377" s="38" t="str">
        <f t="shared" si="64"/>
        <v>GIA</v>
      </c>
      <c r="V377" s="5" t="str">
        <f t="shared" si="65"/>
        <v>AWARD</v>
      </c>
      <c r="W377" s="5" t="b">
        <f t="shared" si="61"/>
        <v>0</v>
      </c>
      <c r="X377" s="40">
        <f t="shared" ca="1" si="62"/>
        <v>3750</v>
      </c>
      <c r="Y377" s="30" t="b">
        <f t="shared" ca="1" si="63"/>
        <v>0</v>
      </c>
    </row>
    <row r="378" spans="1:25" hidden="1">
      <c r="A378" s="28" t="s">
        <v>2837</v>
      </c>
      <c r="B378" s="28" t="s">
        <v>2838</v>
      </c>
      <c r="C378" s="28" t="s">
        <v>2991</v>
      </c>
      <c r="D378" s="28" t="s">
        <v>2842</v>
      </c>
      <c r="E378" s="29">
        <v>42125</v>
      </c>
      <c r="F378" s="28" t="s">
        <v>7644</v>
      </c>
      <c r="G378" s="30">
        <v>4028</v>
      </c>
      <c r="H378" s="28" t="s">
        <v>7645</v>
      </c>
      <c r="I378" s="31">
        <v>0</v>
      </c>
      <c r="J378" s="31">
        <v>5250</v>
      </c>
      <c r="K378" s="28" t="s">
        <v>7646</v>
      </c>
      <c r="L378" s="32">
        <f t="shared" si="55"/>
        <v>-5250</v>
      </c>
      <c r="M378" s="33">
        <f t="shared" si="56"/>
        <v>5250</v>
      </c>
      <c r="N378" s="34" t="b">
        <v>1</v>
      </c>
      <c r="O378" s="35">
        <f t="shared" si="57"/>
        <v>5250</v>
      </c>
      <c r="P378" s="36" t="str">
        <f t="shared" si="58"/>
        <v>I</v>
      </c>
      <c r="Q378" s="37" t="str">
        <f t="shared" si="59"/>
        <v>Robbie Synge</v>
      </c>
      <c r="R378" s="6" t="str">
        <f t="shared" si="60"/>
        <v>I - Robbie Synge</v>
      </c>
      <c r="S378" s="6" t="str">
        <f>IFERROR(INDEX('Vendor Over-ride'!$C:$C, MATCH($R:$R,'Vendor Over-ride'!$A:$A,0)),"")</f>
        <v>I - Robbie Synge</v>
      </c>
      <c r="U378" s="38" t="str">
        <f t="shared" si="64"/>
        <v>GIA</v>
      </c>
      <c r="V378" s="5" t="str">
        <f t="shared" si="65"/>
        <v>AWARD</v>
      </c>
      <c r="W378" s="5" t="b">
        <f t="shared" si="61"/>
        <v>0</v>
      </c>
      <c r="X378" s="40">
        <f t="shared" ca="1" si="62"/>
        <v>6650</v>
      </c>
      <c r="Y378" s="30" t="b">
        <f t="shared" ca="1" si="63"/>
        <v>0</v>
      </c>
    </row>
    <row r="379" spans="1:25">
      <c r="A379" s="28" t="s">
        <v>2837</v>
      </c>
      <c r="B379" s="28" t="s">
        <v>2838</v>
      </c>
      <c r="C379" s="28" t="s">
        <v>2991</v>
      </c>
      <c r="D379" s="28" t="s">
        <v>2842</v>
      </c>
      <c r="E379" s="29">
        <v>42125</v>
      </c>
      <c r="F379" s="28" t="s">
        <v>7647</v>
      </c>
      <c r="G379" s="30">
        <v>4028</v>
      </c>
      <c r="H379" s="28" t="s">
        <v>7648</v>
      </c>
      <c r="I379" s="31">
        <v>0</v>
      </c>
      <c r="J379" s="31">
        <v>50000</v>
      </c>
      <c r="K379" s="28" t="s">
        <v>2919</v>
      </c>
      <c r="L379" s="32">
        <f t="shared" si="55"/>
        <v>-50000</v>
      </c>
      <c r="M379" s="33">
        <f t="shared" si="56"/>
        <v>50000</v>
      </c>
      <c r="N379" s="34" t="b">
        <v>1</v>
      </c>
      <c r="O379" s="35">
        <f t="shared" si="57"/>
        <v>50000</v>
      </c>
      <c r="P379" s="36" t="str">
        <f t="shared" si="58"/>
        <v>I</v>
      </c>
      <c r="Q379" s="37" t="str">
        <f t="shared" si="59"/>
        <v>Scottish Youth Theatre</v>
      </c>
      <c r="R379" s="6" t="str">
        <f t="shared" si="60"/>
        <v>I - Scottish Youth Theatre</v>
      </c>
      <c r="S379" s="6" t="str">
        <f>IFERROR(INDEX('Vendor Over-ride'!$C:$C, MATCH($R:$R,'Vendor Over-ride'!$A:$A,0)),"")</f>
        <v>I - Scottish Youth Theatre</v>
      </c>
      <c r="U379" s="38" t="str">
        <f t="shared" si="64"/>
        <v>GIA</v>
      </c>
      <c r="V379" s="5" t="str">
        <f t="shared" si="65"/>
        <v>AWARD</v>
      </c>
      <c r="W379" s="5" t="b">
        <f t="shared" si="61"/>
        <v>1</v>
      </c>
      <c r="X379" s="40">
        <f t="shared" ca="1" si="62"/>
        <v>210252</v>
      </c>
      <c r="Y379" s="30" t="b">
        <f t="shared" ca="1" si="63"/>
        <v>1</v>
      </c>
    </row>
    <row r="380" spans="1:25" hidden="1">
      <c r="A380" s="28" t="s">
        <v>2837</v>
      </c>
      <c r="B380" s="28" t="s">
        <v>2838</v>
      </c>
      <c r="C380" s="28" t="s">
        <v>2991</v>
      </c>
      <c r="D380" s="28" t="s">
        <v>2842</v>
      </c>
      <c r="E380" s="29">
        <v>42125</v>
      </c>
      <c r="F380" s="28" t="s">
        <v>7649</v>
      </c>
      <c r="G380" s="30">
        <v>4028</v>
      </c>
      <c r="H380" s="28" t="s">
        <v>7650</v>
      </c>
      <c r="I380" s="31">
        <v>0</v>
      </c>
      <c r="J380" s="31">
        <v>11997</v>
      </c>
      <c r="K380" s="28" t="s">
        <v>3008</v>
      </c>
      <c r="L380" s="32">
        <f t="shared" si="55"/>
        <v>-11997</v>
      </c>
      <c r="M380" s="33">
        <f t="shared" si="56"/>
        <v>11997</v>
      </c>
      <c r="N380" s="34" t="b">
        <v>1</v>
      </c>
      <c r="O380" s="35">
        <f t="shared" si="57"/>
        <v>11997</v>
      </c>
      <c r="P380" s="36" t="str">
        <f t="shared" si="58"/>
        <v>I</v>
      </c>
      <c r="Q380" s="37" t="str">
        <f t="shared" si="59"/>
        <v>Simon Thacker</v>
      </c>
      <c r="R380" s="6" t="str">
        <f t="shared" si="60"/>
        <v>I - Simon Thacker</v>
      </c>
      <c r="S380" s="6" t="str">
        <f>IFERROR(INDEX('Vendor Over-ride'!$C:$C, MATCH($R:$R,'Vendor Over-ride'!$A:$A,0)),"")</f>
        <v>I - Simon Thacker</v>
      </c>
      <c r="U380" s="38" t="str">
        <f t="shared" si="64"/>
        <v>GIA</v>
      </c>
      <c r="V380" s="5" t="str">
        <f t="shared" si="65"/>
        <v>AWARD</v>
      </c>
      <c r="W380" s="5" t="b">
        <f t="shared" si="61"/>
        <v>0</v>
      </c>
      <c r="X380" s="40">
        <f t="shared" ca="1" si="62"/>
        <v>15996</v>
      </c>
      <c r="Y380" s="30" t="b">
        <f t="shared" ca="1" si="63"/>
        <v>0</v>
      </c>
    </row>
    <row r="381" spans="1:25" hidden="1">
      <c r="A381" s="28" t="s">
        <v>2837</v>
      </c>
      <c r="B381" s="28" t="s">
        <v>2838</v>
      </c>
      <c r="C381" s="28" t="s">
        <v>2991</v>
      </c>
      <c r="D381" s="28" t="s">
        <v>2842</v>
      </c>
      <c r="E381" s="29">
        <v>42125</v>
      </c>
      <c r="F381" s="28" t="s">
        <v>7651</v>
      </c>
      <c r="G381" s="30">
        <v>4028</v>
      </c>
      <c r="H381" s="28" t="s">
        <v>7652</v>
      </c>
      <c r="I381" s="31">
        <v>0</v>
      </c>
      <c r="J381" s="31">
        <v>6426</v>
      </c>
      <c r="K381" s="28" t="s">
        <v>3586</v>
      </c>
      <c r="L381" s="32">
        <f t="shared" si="55"/>
        <v>-6426</v>
      </c>
      <c r="M381" s="33">
        <f t="shared" si="56"/>
        <v>6426</v>
      </c>
      <c r="N381" s="34" t="b">
        <v>1</v>
      </c>
      <c r="O381" s="35">
        <f t="shared" si="57"/>
        <v>6426</v>
      </c>
      <c r="P381" s="36" t="str">
        <f t="shared" si="58"/>
        <v>I</v>
      </c>
      <c r="Q381" s="37" t="str">
        <f t="shared" si="59"/>
        <v>Space Unlimited</v>
      </c>
      <c r="R381" s="6" t="str">
        <f t="shared" si="60"/>
        <v>I - Space Unlimited</v>
      </c>
      <c r="S381" s="6" t="str">
        <f>IFERROR(INDEX('Vendor Over-ride'!$C:$C, MATCH($R:$R,'Vendor Over-ride'!$A:$A,0)),"")</f>
        <v>I - Space Unlimited</v>
      </c>
      <c r="U381" s="38" t="str">
        <f t="shared" si="64"/>
        <v>GIA</v>
      </c>
      <c r="V381" s="5" t="str">
        <f t="shared" si="65"/>
        <v>AWARD</v>
      </c>
      <c r="W381" s="5" t="b">
        <f t="shared" si="61"/>
        <v>0</v>
      </c>
      <c r="X381" s="40">
        <f t="shared" ca="1" si="62"/>
        <v>15113</v>
      </c>
      <c r="Y381" s="30" t="b">
        <f t="shared" ca="1" si="63"/>
        <v>0</v>
      </c>
    </row>
    <row r="382" spans="1:25">
      <c r="A382" s="28" t="s">
        <v>2837</v>
      </c>
      <c r="B382" s="28" t="s">
        <v>2838</v>
      </c>
      <c r="C382" s="28" t="s">
        <v>2991</v>
      </c>
      <c r="D382" s="28" t="s">
        <v>2842</v>
      </c>
      <c r="E382" s="29">
        <v>42125</v>
      </c>
      <c r="F382" s="28" t="s">
        <v>7653</v>
      </c>
      <c r="G382" s="30">
        <v>4028</v>
      </c>
      <c r="H382" s="28" t="s">
        <v>7654</v>
      </c>
      <c r="I382" s="31">
        <v>0</v>
      </c>
      <c r="J382" s="31">
        <v>18750</v>
      </c>
      <c r="K382" s="28" t="s">
        <v>7655</v>
      </c>
      <c r="L382" s="32">
        <f t="shared" si="55"/>
        <v>-18750</v>
      </c>
      <c r="M382" s="33">
        <f t="shared" si="56"/>
        <v>18750</v>
      </c>
      <c r="N382" s="34" t="b">
        <v>1</v>
      </c>
      <c r="O382" s="35">
        <f t="shared" si="57"/>
        <v>18750</v>
      </c>
      <c r="P382" s="36" t="str">
        <f t="shared" si="58"/>
        <v>I</v>
      </c>
      <c r="Q382" s="37" t="str">
        <f t="shared" si="59"/>
        <v>Stammer Productions Ltd</v>
      </c>
      <c r="R382" s="6" t="str">
        <f t="shared" si="60"/>
        <v>I - Stammer Productions Ltd</v>
      </c>
      <c r="S382" s="6" t="str">
        <f>IFERROR(INDEX('Vendor Over-ride'!$C:$C, MATCH($R:$R,'Vendor Over-ride'!$A:$A,0)),"")</f>
        <v>I - Stammer Productions Ltd</v>
      </c>
      <c r="U382" s="38" t="str">
        <f t="shared" si="64"/>
        <v>GIA</v>
      </c>
      <c r="V382" s="5" t="str">
        <f t="shared" si="65"/>
        <v>AWARD</v>
      </c>
      <c r="W382" s="5" t="b">
        <f t="shared" si="61"/>
        <v>0</v>
      </c>
      <c r="X382" s="40">
        <f t="shared" ca="1" si="62"/>
        <v>25000</v>
      </c>
      <c r="Y382" s="30" t="b">
        <f t="shared" ca="1" si="63"/>
        <v>1</v>
      </c>
    </row>
    <row r="383" spans="1:25" hidden="1">
      <c r="A383" s="28" t="s">
        <v>2837</v>
      </c>
      <c r="B383" s="28" t="s">
        <v>2838</v>
      </c>
      <c r="C383" s="28" t="s">
        <v>2991</v>
      </c>
      <c r="D383" s="28" t="s">
        <v>2842</v>
      </c>
      <c r="E383" s="29">
        <v>42125</v>
      </c>
      <c r="F383" s="28" t="s">
        <v>7656</v>
      </c>
      <c r="G383" s="30">
        <v>4028</v>
      </c>
      <c r="H383" s="28" t="s">
        <v>7657</v>
      </c>
      <c r="I383" s="31">
        <v>0</v>
      </c>
      <c r="J383" s="31">
        <v>15000</v>
      </c>
      <c r="K383" s="28" t="s">
        <v>7658</v>
      </c>
      <c r="L383" s="32">
        <f t="shared" si="55"/>
        <v>-15000</v>
      </c>
      <c r="M383" s="33">
        <f t="shared" si="56"/>
        <v>15000</v>
      </c>
      <c r="N383" s="34" t="b">
        <v>1</v>
      </c>
      <c r="O383" s="35">
        <f t="shared" si="57"/>
        <v>15000</v>
      </c>
      <c r="P383" s="36" t="str">
        <f t="shared" si="58"/>
        <v>I</v>
      </c>
      <c r="Q383" s="37" t="str">
        <f t="shared" si="59"/>
        <v>The Letter J</v>
      </c>
      <c r="R383" s="6" t="str">
        <f t="shared" si="60"/>
        <v>I - The Letter J</v>
      </c>
      <c r="S383" s="6" t="str">
        <f>IFERROR(INDEX('Vendor Over-ride'!$C:$C, MATCH($R:$R,'Vendor Over-ride'!$A:$A,0)),"")</f>
        <v>I - The Letter J</v>
      </c>
      <c r="U383" s="38" t="str">
        <f t="shared" si="64"/>
        <v>GIA</v>
      </c>
      <c r="V383" s="5" t="str">
        <f t="shared" si="65"/>
        <v>AWARD</v>
      </c>
      <c r="W383" s="5" t="b">
        <f t="shared" si="61"/>
        <v>0</v>
      </c>
      <c r="X383" s="40">
        <f t="shared" ca="1" si="62"/>
        <v>20000</v>
      </c>
      <c r="Y383" s="30" t="b">
        <f t="shared" ca="1" si="63"/>
        <v>0</v>
      </c>
    </row>
    <row r="384" spans="1:25" hidden="1">
      <c r="A384" s="28" t="s">
        <v>2837</v>
      </c>
      <c r="B384" s="28" t="s">
        <v>2838</v>
      </c>
      <c r="C384" s="28" t="s">
        <v>2991</v>
      </c>
      <c r="D384" s="28" t="s">
        <v>2842</v>
      </c>
      <c r="E384" s="29">
        <v>42125</v>
      </c>
      <c r="F384" s="28" t="s">
        <v>7659</v>
      </c>
      <c r="G384" s="30">
        <v>4028</v>
      </c>
      <c r="H384" s="28" t="s">
        <v>7660</v>
      </c>
      <c r="I384" s="31">
        <v>0</v>
      </c>
      <c r="J384" s="31">
        <v>1350</v>
      </c>
      <c r="K384" s="28" t="s">
        <v>2975</v>
      </c>
      <c r="L384" s="32">
        <f t="shared" si="55"/>
        <v>-1350</v>
      </c>
      <c r="M384" s="33">
        <f t="shared" si="56"/>
        <v>1350</v>
      </c>
      <c r="N384" s="34" t="b">
        <v>1</v>
      </c>
      <c r="O384" s="35">
        <f t="shared" si="57"/>
        <v>1350</v>
      </c>
      <c r="P384" s="36" t="str">
        <f t="shared" si="58"/>
        <v>I</v>
      </c>
      <c r="Q384" s="37" t="str">
        <f t="shared" si="59"/>
        <v>Tortoise in a Nutshell</v>
      </c>
      <c r="R384" s="6" t="str">
        <f t="shared" si="60"/>
        <v>I - Tortoise in a Nutshell</v>
      </c>
      <c r="S384" s="6" t="str">
        <f>IFERROR(INDEX('Vendor Over-ride'!$C:$C, MATCH($R:$R,'Vendor Over-ride'!$A:$A,0)),"")</f>
        <v>I - Tortoise in a Nutshell</v>
      </c>
      <c r="U384" s="38" t="str">
        <f t="shared" si="64"/>
        <v>GIA</v>
      </c>
      <c r="V384" s="5" t="str">
        <f t="shared" si="65"/>
        <v>AWARD</v>
      </c>
      <c r="W384" s="5" t="b">
        <f t="shared" si="61"/>
        <v>0</v>
      </c>
      <c r="X384" s="40">
        <f t="shared" ca="1" si="62"/>
        <v>4250</v>
      </c>
      <c r="Y384" s="30" t="b">
        <f t="shared" ca="1" si="63"/>
        <v>0</v>
      </c>
    </row>
    <row r="385" spans="1:25" hidden="1">
      <c r="A385" s="28" t="s">
        <v>2837</v>
      </c>
      <c r="B385" s="28" t="s">
        <v>2838</v>
      </c>
      <c r="C385" s="28" t="s">
        <v>2991</v>
      </c>
      <c r="D385" s="28" t="s">
        <v>2842</v>
      </c>
      <c r="E385" s="29">
        <v>42125</v>
      </c>
      <c r="F385" s="28" t="s">
        <v>7661</v>
      </c>
      <c r="G385" s="30">
        <v>4028</v>
      </c>
      <c r="H385" s="28" t="s">
        <v>7662</v>
      </c>
      <c r="I385" s="31">
        <v>0</v>
      </c>
      <c r="J385" s="31">
        <v>1000</v>
      </c>
      <c r="K385" s="28" t="s">
        <v>5074</v>
      </c>
      <c r="L385" s="32">
        <f t="shared" si="55"/>
        <v>-1000</v>
      </c>
      <c r="M385" s="33">
        <f t="shared" si="56"/>
        <v>1000</v>
      </c>
      <c r="N385" s="34" t="b">
        <v>1</v>
      </c>
      <c r="O385" s="35">
        <f t="shared" si="57"/>
        <v>1000</v>
      </c>
      <c r="P385" s="36" t="str">
        <f t="shared" si="58"/>
        <v>I</v>
      </c>
      <c r="Q385" s="37" t="str">
        <f t="shared" si="59"/>
        <v>Woodford Folk Festival</v>
      </c>
      <c r="R385" s="6" t="str">
        <f t="shared" si="60"/>
        <v>I - Woodford Folk Festival</v>
      </c>
      <c r="S385" s="6" t="str">
        <f>IFERROR(INDEX('Vendor Over-ride'!$C:$C, MATCH($R:$R,'Vendor Over-ride'!$A:$A,0)),"")</f>
        <v>I - Woodford Folk Festival</v>
      </c>
      <c r="U385" s="38" t="str">
        <f t="shared" si="64"/>
        <v>GIA</v>
      </c>
      <c r="V385" s="5" t="str">
        <f t="shared" si="65"/>
        <v>AWARD</v>
      </c>
      <c r="W385" s="5" t="b">
        <f t="shared" si="61"/>
        <v>0</v>
      </c>
      <c r="X385" s="40">
        <f t="shared" ca="1" si="62"/>
        <v>1000</v>
      </c>
      <c r="Y385" s="30" t="b">
        <f t="shared" ca="1" si="63"/>
        <v>0</v>
      </c>
    </row>
    <row r="386" spans="1:25" hidden="1">
      <c r="A386" s="28" t="s">
        <v>2837</v>
      </c>
      <c r="B386" s="28" t="s">
        <v>2838</v>
      </c>
      <c r="C386" s="28" t="s">
        <v>2991</v>
      </c>
      <c r="D386" s="28" t="s">
        <v>2842</v>
      </c>
      <c r="E386" s="29">
        <v>42130</v>
      </c>
      <c r="F386" s="28" t="s">
        <v>7663</v>
      </c>
      <c r="G386" s="30">
        <v>4052</v>
      </c>
      <c r="H386" s="28" t="s">
        <v>7664</v>
      </c>
      <c r="I386" s="31">
        <v>0</v>
      </c>
      <c r="J386" s="31">
        <v>919.18</v>
      </c>
      <c r="K386" s="28" t="s">
        <v>2952</v>
      </c>
      <c r="L386" s="32">
        <f t="shared" ref="L386:L449" si="66">I:I-J:J</f>
        <v>-919.18</v>
      </c>
      <c r="M386" s="33">
        <f t="shared" ref="M386:M449" si="67">ABS($L:$L)</f>
        <v>919.18</v>
      </c>
      <c r="N386" s="34" t="b">
        <v>0</v>
      </c>
      <c r="O386" s="35">
        <f t="shared" ref="O386:O449" si="68">$M:$M*$N:$N</f>
        <v>0</v>
      </c>
      <c r="P386" s="36" t="str">
        <f t="shared" ref="P386:P449" si="69">LEFT(TRIM($K:$K),1)</f>
        <v>E</v>
      </c>
      <c r="Q386" s="37" t="str">
        <f t="shared" ref="Q386:Q449" si="70">RIGHT(TRIM($K:$K),LEN(TRIM($K:$K))-FIND("-",TRIM($K:$K)))</f>
        <v>Ian Smith</v>
      </c>
      <c r="R386" s="6" t="str">
        <f t="shared" ref="R386:R449" si="71">CONCATENATE($P:$P, " - ",$Q:$Q)</f>
        <v>E - Ian Smith</v>
      </c>
      <c r="S386" s="6" t="str">
        <f>IFERROR(INDEX('Vendor Over-ride'!$C:$C, MATCH($R:$R,'Vendor Over-ride'!$A:$A,0)),"")</f>
        <v/>
      </c>
      <c r="U386" s="38" t="str">
        <f t="shared" si="64"/>
        <v>GIA</v>
      </c>
      <c r="V386" s="5" t="str">
        <f t="shared" si="65"/>
        <v>EMPLOYEE</v>
      </c>
      <c r="W386" s="5" t="b">
        <f t="shared" ref="W386:W449" si="72">ROUND($O:$O,2)&gt;=25000</f>
        <v>0</v>
      </c>
      <c r="X386" s="40">
        <f t="shared" ref="X386:X449" ca="1" si="73">SUMPRODUCT((Payee=$S386) * (Payment_Value))</f>
        <v>334393.72000000003</v>
      </c>
      <c r="Y386" s="30" t="b">
        <f t="shared" ref="Y386:Y449" ca="1" si="74">$X:$X&gt;=25000</f>
        <v>1</v>
      </c>
    </row>
    <row r="387" spans="1:25" hidden="1">
      <c r="A387" s="28" t="s">
        <v>2837</v>
      </c>
      <c r="B387" s="28" t="s">
        <v>2838</v>
      </c>
      <c r="C387" s="28" t="s">
        <v>2991</v>
      </c>
      <c r="D387" s="28" t="s">
        <v>2842</v>
      </c>
      <c r="E387" s="29">
        <v>42130</v>
      </c>
      <c r="F387" s="28" t="s">
        <v>7665</v>
      </c>
      <c r="G387" s="30">
        <v>4052</v>
      </c>
      <c r="H387" s="28" t="s">
        <v>7666</v>
      </c>
      <c r="I387" s="31">
        <v>0</v>
      </c>
      <c r="J387" s="31">
        <v>70.5</v>
      </c>
      <c r="K387" s="28" t="s">
        <v>2995</v>
      </c>
      <c r="L387" s="32">
        <f t="shared" si="66"/>
        <v>-70.5</v>
      </c>
      <c r="M387" s="33">
        <f t="shared" si="67"/>
        <v>70.5</v>
      </c>
      <c r="N387" s="34" t="b">
        <v>0</v>
      </c>
      <c r="O387" s="35">
        <f t="shared" si="68"/>
        <v>0</v>
      </c>
      <c r="P387" s="36" t="str">
        <f t="shared" si="69"/>
        <v>E</v>
      </c>
      <c r="Q387" s="37" t="str">
        <f t="shared" si="70"/>
        <v>Lulu Johnston</v>
      </c>
      <c r="R387" s="6" t="str">
        <f t="shared" si="71"/>
        <v>E - Lulu Johnston</v>
      </c>
      <c r="S387" s="6" t="str">
        <f>IFERROR(INDEX('Vendor Over-ride'!$C:$C, MATCH($R:$R,'Vendor Over-ride'!$A:$A,0)),"")</f>
        <v/>
      </c>
      <c r="U387" s="38" t="str">
        <f t="shared" ref="U387:U450" si="75">"GIA"</f>
        <v>GIA</v>
      </c>
      <c r="V387" s="5" t="str">
        <f t="shared" ref="V387:V450" si="76">UPPER(IF($P:$P="E","Employee",IF(OR($P:$P="I",$P:$P="G"),"Award",IF(OR($P:$P="D",$P:$P="T"),"Trade",""))))</f>
        <v>EMPLOYEE</v>
      </c>
      <c r="W387" s="5" t="b">
        <f t="shared" si="72"/>
        <v>0</v>
      </c>
      <c r="X387" s="40">
        <f t="shared" ca="1" si="73"/>
        <v>334393.72000000003</v>
      </c>
      <c r="Y387" s="30" t="b">
        <f t="shared" ca="1" si="74"/>
        <v>1</v>
      </c>
    </row>
    <row r="388" spans="1:25" hidden="1">
      <c r="A388" s="28" t="s">
        <v>2837</v>
      </c>
      <c r="B388" s="28" t="s">
        <v>2838</v>
      </c>
      <c r="C388" s="28" t="s">
        <v>2991</v>
      </c>
      <c r="D388" s="28" t="s">
        <v>2842</v>
      </c>
      <c r="E388" s="29">
        <v>42130</v>
      </c>
      <c r="F388" s="28" t="s">
        <v>7667</v>
      </c>
      <c r="G388" s="30">
        <v>4052</v>
      </c>
      <c r="H388" s="28" t="s">
        <v>7668</v>
      </c>
      <c r="I388" s="31">
        <v>0</v>
      </c>
      <c r="J388" s="31">
        <v>181</v>
      </c>
      <c r="K388" s="28" t="s">
        <v>7669</v>
      </c>
      <c r="L388" s="32">
        <f t="shared" si="66"/>
        <v>-181</v>
      </c>
      <c r="M388" s="33">
        <f t="shared" si="67"/>
        <v>181</v>
      </c>
      <c r="N388" s="34" t="b">
        <v>0</v>
      </c>
      <c r="O388" s="35">
        <f t="shared" si="68"/>
        <v>0</v>
      </c>
      <c r="P388" s="36" t="str">
        <f t="shared" si="69"/>
        <v>E</v>
      </c>
      <c r="Q388" s="37" t="str">
        <f t="shared" si="70"/>
        <v>Lois Marshall</v>
      </c>
      <c r="R388" s="6" t="str">
        <f t="shared" si="71"/>
        <v>E - Lois Marshall</v>
      </c>
      <c r="S388" s="6" t="str">
        <f>IFERROR(INDEX('Vendor Over-ride'!$C:$C, MATCH($R:$R,'Vendor Over-ride'!$A:$A,0)),"")</f>
        <v/>
      </c>
      <c r="U388" s="38" t="str">
        <f t="shared" si="75"/>
        <v>GIA</v>
      </c>
      <c r="V388" s="5" t="str">
        <f t="shared" si="76"/>
        <v>EMPLOYEE</v>
      </c>
      <c r="W388" s="5" t="b">
        <f t="shared" si="72"/>
        <v>0</v>
      </c>
      <c r="X388" s="40">
        <f t="shared" ca="1" si="73"/>
        <v>334393.72000000003</v>
      </c>
      <c r="Y388" s="30" t="b">
        <f t="shared" ca="1" si="74"/>
        <v>1</v>
      </c>
    </row>
    <row r="389" spans="1:25" hidden="1">
      <c r="A389" s="28" t="s">
        <v>2837</v>
      </c>
      <c r="B389" s="28" t="s">
        <v>2838</v>
      </c>
      <c r="C389" s="28" t="s">
        <v>2991</v>
      </c>
      <c r="D389" s="28" t="s">
        <v>2842</v>
      </c>
      <c r="E389" s="29">
        <v>42130</v>
      </c>
      <c r="F389" s="28" t="s">
        <v>7670</v>
      </c>
      <c r="G389" s="30">
        <v>4052</v>
      </c>
      <c r="H389" s="28" t="s">
        <v>7671</v>
      </c>
      <c r="I389" s="31">
        <v>0</v>
      </c>
      <c r="J389" s="31">
        <v>750</v>
      </c>
      <c r="K389" s="28" t="s">
        <v>4980</v>
      </c>
      <c r="L389" s="32">
        <f t="shared" si="66"/>
        <v>-750</v>
      </c>
      <c r="M389" s="33">
        <f t="shared" si="67"/>
        <v>750</v>
      </c>
      <c r="N389" s="34" t="b">
        <v>1</v>
      </c>
      <c r="O389" s="35">
        <f t="shared" si="68"/>
        <v>750</v>
      </c>
      <c r="P389" s="36" t="str">
        <f t="shared" si="69"/>
        <v>G</v>
      </c>
      <c r="Q389" s="37" t="str">
        <f t="shared" si="70"/>
        <v>Lauren Gault</v>
      </c>
      <c r="R389" s="6" t="str">
        <f t="shared" si="71"/>
        <v>G - Lauren Gault</v>
      </c>
      <c r="S389" s="6" t="str">
        <f>IFERROR(INDEX('Vendor Over-ride'!$C:$C, MATCH($R:$R,'Vendor Over-ride'!$A:$A,0)),"")</f>
        <v>G - Lauren Gault</v>
      </c>
      <c r="U389" s="38" t="str">
        <f t="shared" si="75"/>
        <v>GIA</v>
      </c>
      <c r="V389" s="5" t="str">
        <f t="shared" si="76"/>
        <v>AWARD</v>
      </c>
      <c r="W389" s="5" t="b">
        <f t="shared" si="72"/>
        <v>0</v>
      </c>
      <c r="X389" s="40">
        <f t="shared" ca="1" si="73"/>
        <v>8250</v>
      </c>
      <c r="Y389" s="30" t="b">
        <f t="shared" ca="1" si="74"/>
        <v>0</v>
      </c>
    </row>
    <row r="390" spans="1:25">
      <c r="A390" s="28" t="s">
        <v>2837</v>
      </c>
      <c r="B390" s="28" t="s">
        <v>2838</v>
      </c>
      <c r="C390" s="28" t="s">
        <v>2991</v>
      </c>
      <c r="D390" s="28" t="s">
        <v>2842</v>
      </c>
      <c r="E390" s="29">
        <v>42130</v>
      </c>
      <c r="F390" s="28" t="s">
        <v>7672</v>
      </c>
      <c r="G390" s="30">
        <v>4052</v>
      </c>
      <c r="H390" s="28" t="s">
        <v>7673</v>
      </c>
      <c r="I390" s="31">
        <v>0</v>
      </c>
      <c r="J390" s="31">
        <v>13857</v>
      </c>
      <c r="K390" s="28" t="s">
        <v>7674</v>
      </c>
      <c r="L390" s="32">
        <f t="shared" si="66"/>
        <v>-13857</v>
      </c>
      <c r="M390" s="33">
        <f t="shared" si="67"/>
        <v>13857</v>
      </c>
      <c r="N390" s="34" t="b">
        <v>1</v>
      </c>
      <c r="O390" s="35">
        <f t="shared" si="68"/>
        <v>13857</v>
      </c>
      <c r="P390" s="36" t="str">
        <f t="shared" si="69"/>
        <v>I</v>
      </c>
      <c r="Q390" s="37" t="str">
        <f t="shared" si="70"/>
        <v>City of Edinburgh Council</v>
      </c>
      <c r="R390" s="6" t="str">
        <f t="shared" si="71"/>
        <v>I - City of Edinburgh Council</v>
      </c>
      <c r="S390" s="6" t="str">
        <f>IFERROR(INDEX('Vendor Over-ride'!$C:$C, MATCH($R:$R,'Vendor Over-ride'!$A:$A,0)),"")</f>
        <v>I - City of Edinburgh Council</v>
      </c>
      <c r="U390" s="38" t="str">
        <f t="shared" si="75"/>
        <v>GIA</v>
      </c>
      <c r="V390" s="5" t="str">
        <f t="shared" si="76"/>
        <v>AWARD</v>
      </c>
      <c r="W390" s="5" t="b">
        <f t="shared" si="72"/>
        <v>0</v>
      </c>
      <c r="X390" s="40">
        <f t="shared" ca="1" si="73"/>
        <v>654412</v>
      </c>
      <c r="Y390" s="30" t="b">
        <f t="shared" ca="1" si="74"/>
        <v>1</v>
      </c>
    </row>
    <row r="391" spans="1:25" hidden="1">
      <c r="A391" s="28" t="s">
        <v>2837</v>
      </c>
      <c r="B391" s="28" t="s">
        <v>2838</v>
      </c>
      <c r="C391" s="28" t="s">
        <v>2991</v>
      </c>
      <c r="D391" s="28" t="s">
        <v>2842</v>
      </c>
      <c r="E391" s="29">
        <v>42130</v>
      </c>
      <c r="F391" s="28" t="s">
        <v>7675</v>
      </c>
      <c r="G391" s="30">
        <v>4052</v>
      </c>
      <c r="H391" s="28" t="s">
        <v>7676</v>
      </c>
      <c r="I391" s="31">
        <v>0</v>
      </c>
      <c r="J391" s="31">
        <v>14250</v>
      </c>
      <c r="K391" s="28" t="s">
        <v>3021</v>
      </c>
      <c r="L391" s="32">
        <f t="shared" si="66"/>
        <v>-14250</v>
      </c>
      <c r="M391" s="33">
        <f t="shared" si="67"/>
        <v>14250</v>
      </c>
      <c r="N391" s="34" t="b">
        <v>1</v>
      </c>
      <c r="O391" s="35">
        <f t="shared" si="68"/>
        <v>14250</v>
      </c>
      <c r="P391" s="36" t="str">
        <f t="shared" si="69"/>
        <v>I</v>
      </c>
      <c r="Q391" s="37" t="str">
        <f t="shared" si="70"/>
        <v>Claire Cunningham</v>
      </c>
      <c r="R391" s="6" t="str">
        <f t="shared" si="71"/>
        <v>I - Claire Cunningham</v>
      </c>
      <c r="S391" s="6" t="str">
        <f>IFERROR(INDEX('Vendor Over-ride'!$C:$C, MATCH($R:$R,'Vendor Over-ride'!$A:$A,0)),"")</f>
        <v>I - Claire Cunningham</v>
      </c>
      <c r="U391" s="38" t="str">
        <f t="shared" si="75"/>
        <v>GIA</v>
      </c>
      <c r="V391" s="5" t="str">
        <f t="shared" si="76"/>
        <v>AWARD</v>
      </c>
      <c r="W391" s="5" t="b">
        <f t="shared" si="72"/>
        <v>0</v>
      </c>
      <c r="X391" s="40">
        <f t="shared" ca="1" si="73"/>
        <v>19000</v>
      </c>
      <c r="Y391" s="30" t="b">
        <f t="shared" ca="1" si="74"/>
        <v>0</v>
      </c>
    </row>
    <row r="392" spans="1:25" hidden="1">
      <c r="A392" s="28" t="s">
        <v>2837</v>
      </c>
      <c r="B392" s="28" t="s">
        <v>2838</v>
      </c>
      <c r="C392" s="28" t="s">
        <v>2991</v>
      </c>
      <c r="D392" s="28" t="s">
        <v>2842</v>
      </c>
      <c r="E392" s="29">
        <v>42130</v>
      </c>
      <c r="F392" s="28" t="s">
        <v>7677</v>
      </c>
      <c r="G392" s="30">
        <v>4052</v>
      </c>
      <c r="H392" s="28" t="s">
        <v>7678</v>
      </c>
      <c r="I392" s="31">
        <v>0</v>
      </c>
      <c r="J392" s="31">
        <v>2374</v>
      </c>
      <c r="K392" s="28" t="s">
        <v>5007</v>
      </c>
      <c r="L392" s="32">
        <f t="shared" si="66"/>
        <v>-2374</v>
      </c>
      <c r="M392" s="33">
        <f t="shared" si="67"/>
        <v>2374</v>
      </c>
      <c r="N392" s="34" t="b">
        <v>1</v>
      </c>
      <c r="O392" s="35">
        <f t="shared" si="68"/>
        <v>2374</v>
      </c>
      <c r="P392" s="36" t="str">
        <f t="shared" si="69"/>
        <v>I</v>
      </c>
      <c r="Q392" s="37" t="str">
        <f t="shared" si="70"/>
        <v>Dogstar Theatre Company (Hamish MacDonald)</v>
      </c>
      <c r="R392" s="6" t="str">
        <f t="shared" si="71"/>
        <v>I - Dogstar Theatre Company (Hamish MacDonald)</v>
      </c>
      <c r="S392" s="6" t="str">
        <f>IFERROR(INDEX('Vendor Over-ride'!$C:$C, MATCH($R:$R,'Vendor Over-ride'!$A:$A,0)),"")</f>
        <v>I - Dogstar Theatre Company</v>
      </c>
      <c r="U392" s="38" t="str">
        <f t="shared" si="75"/>
        <v>GIA</v>
      </c>
      <c r="V392" s="5" t="str">
        <f t="shared" si="76"/>
        <v>AWARD</v>
      </c>
      <c r="W392" s="5" t="b">
        <f t="shared" si="72"/>
        <v>0</v>
      </c>
      <c r="X392" s="40">
        <f t="shared" ca="1" si="73"/>
        <v>3519</v>
      </c>
      <c r="Y392" s="30" t="b">
        <f t="shared" ca="1" si="74"/>
        <v>0</v>
      </c>
    </row>
    <row r="393" spans="1:25" hidden="1">
      <c r="A393" s="28" t="s">
        <v>2837</v>
      </c>
      <c r="B393" s="28" t="s">
        <v>2838</v>
      </c>
      <c r="C393" s="28" t="s">
        <v>2991</v>
      </c>
      <c r="D393" s="28" t="s">
        <v>2842</v>
      </c>
      <c r="E393" s="29">
        <v>42130</v>
      </c>
      <c r="F393" s="28" t="s">
        <v>7679</v>
      </c>
      <c r="G393" s="30">
        <v>4052</v>
      </c>
      <c r="H393" s="28" t="s">
        <v>7680</v>
      </c>
      <c r="I393" s="31">
        <v>0</v>
      </c>
      <c r="J393" s="31">
        <v>800</v>
      </c>
      <c r="K393" s="28" t="s">
        <v>7681</v>
      </c>
      <c r="L393" s="32">
        <f t="shared" si="66"/>
        <v>-800</v>
      </c>
      <c r="M393" s="33">
        <f t="shared" si="67"/>
        <v>800</v>
      </c>
      <c r="N393" s="34" t="b">
        <v>1</v>
      </c>
      <c r="O393" s="35">
        <f t="shared" si="68"/>
        <v>800</v>
      </c>
      <c r="P393" s="36" t="str">
        <f t="shared" si="69"/>
        <v>I</v>
      </c>
      <c r="Q393" s="37" t="str">
        <f t="shared" si="70"/>
        <v>Ewan Morrison</v>
      </c>
      <c r="R393" s="6" t="str">
        <f t="shared" si="71"/>
        <v>I - Ewan Morrison</v>
      </c>
      <c r="S393" s="6" t="str">
        <f>IFERROR(INDEX('Vendor Over-ride'!$C:$C, MATCH($R:$R,'Vendor Over-ride'!$A:$A,0)),"")</f>
        <v>I - Ewan Morrison</v>
      </c>
      <c r="U393" s="38" t="str">
        <f t="shared" si="75"/>
        <v>GIA</v>
      </c>
      <c r="V393" s="5" t="str">
        <f t="shared" si="76"/>
        <v>AWARD</v>
      </c>
      <c r="W393" s="5" t="b">
        <f t="shared" si="72"/>
        <v>0</v>
      </c>
      <c r="X393" s="40">
        <f t="shared" ca="1" si="73"/>
        <v>800</v>
      </c>
      <c r="Y393" s="30" t="b">
        <f t="shared" ca="1" si="74"/>
        <v>0</v>
      </c>
    </row>
    <row r="394" spans="1:25" hidden="1">
      <c r="A394" s="28" t="s">
        <v>2837</v>
      </c>
      <c r="B394" s="28" t="s">
        <v>2838</v>
      </c>
      <c r="C394" s="28" t="s">
        <v>2991</v>
      </c>
      <c r="D394" s="28" t="s">
        <v>2842</v>
      </c>
      <c r="E394" s="29">
        <v>42130</v>
      </c>
      <c r="F394" s="28" t="s">
        <v>7682</v>
      </c>
      <c r="G394" s="30">
        <v>4052</v>
      </c>
      <c r="H394" s="28" t="s">
        <v>7683</v>
      </c>
      <c r="I394" s="31">
        <v>0</v>
      </c>
      <c r="J394" s="31">
        <v>1875</v>
      </c>
      <c r="K394" s="28" t="s">
        <v>3022</v>
      </c>
      <c r="L394" s="32">
        <f t="shared" si="66"/>
        <v>-1875</v>
      </c>
      <c r="M394" s="33">
        <f t="shared" si="67"/>
        <v>1875</v>
      </c>
      <c r="N394" s="34" t="b">
        <v>1</v>
      </c>
      <c r="O394" s="35">
        <f t="shared" si="68"/>
        <v>1875</v>
      </c>
      <c r="P394" s="36" t="str">
        <f t="shared" si="69"/>
        <v>I</v>
      </c>
      <c r="Q394" s="37" t="str">
        <f t="shared" si="70"/>
        <v>Huntly Summer School</v>
      </c>
      <c r="R394" s="6" t="str">
        <f t="shared" si="71"/>
        <v>I - Huntly Summer School</v>
      </c>
      <c r="S394" s="6" t="str">
        <f>IFERROR(INDEX('Vendor Over-ride'!$C:$C, MATCH($R:$R,'Vendor Over-ride'!$A:$A,0)),"")</f>
        <v>I - Huntly Summer School</v>
      </c>
      <c r="U394" s="38" t="str">
        <f t="shared" si="75"/>
        <v>GIA</v>
      </c>
      <c r="V394" s="5" t="str">
        <f t="shared" si="76"/>
        <v>AWARD</v>
      </c>
      <c r="W394" s="5" t="b">
        <f t="shared" si="72"/>
        <v>0</v>
      </c>
      <c r="X394" s="40">
        <f t="shared" ca="1" si="73"/>
        <v>2500</v>
      </c>
      <c r="Y394" s="30" t="b">
        <f t="shared" ca="1" si="74"/>
        <v>0</v>
      </c>
    </row>
    <row r="395" spans="1:25">
      <c r="A395" s="28" t="s">
        <v>2837</v>
      </c>
      <c r="B395" s="28" t="s">
        <v>2838</v>
      </c>
      <c r="C395" s="28" t="s">
        <v>2991</v>
      </c>
      <c r="D395" s="28" t="s">
        <v>2842</v>
      </c>
      <c r="E395" s="29">
        <v>42130</v>
      </c>
      <c r="F395" s="28" t="s">
        <v>7684</v>
      </c>
      <c r="G395" s="30">
        <v>4052</v>
      </c>
      <c r="H395" s="28" t="s">
        <v>7685</v>
      </c>
      <c r="I395" s="31">
        <v>0</v>
      </c>
      <c r="J395" s="31">
        <v>25000</v>
      </c>
      <c r="K395" s="28" t="s">
        <v>3004</v>
      </c>
      <c r="L395" s="32">
        <f t="shared" si="66"/>
        <v>-25000</v>
      </c>
      <c r="M395" s="33">
        <f t="shared" si="67"/>
        <v>25000</v>
      </c>
      <c r="N395" s="34" t="b">
        <v>1</v>
      </c>
      <c r="O395" s="35">
        <f t="shared" si="68"/>
        <v>25000</v>
      </c>
      <c r="P395" s="36" t="str">
        <f t="shared" si="69"/>
        <v>I</v>
      </c>
      <c r="Q395" s="37" t="str">
        <f t="shared" si="70"/>
        <v>Music For Youth</v>
      </c>
      <c r="R395" s="6" t="str">
        <f t="shared" si="71"/>
        <v>I - Music For Youth</v>
      </c>
      <c r="S395" s="6" t="str">
        <f>IFERROR(INDEX('Vendor Over-ride'!$C:$C, MATCH($R:$R,'Vendor Over-ride'!$A:$A,0)),"")</f>
        <v>I - Music For Youth</v>
      </c>
      <c r="U395" s="38" t="str">
        <f t="shared" si="75"/>
        <v>GIA</v>
      </c>
      <c r="V395" s="5" t="str">
        <f t="shared" si="76"/>
        <v>AWARD</v>
      </c>
      <c r="W395" s="5" t="b">
        <f t="shared" si="72"/>
        <v>1</v>
      </c>
      <c r="X395" s="40">
        <f t="shared" ca="1" si="73"/>
        <v>25000</v>
      </c>
      <c r="Y395" s="30" t="b">
        <f t="shared" ca="1" si="74"/>
        <v>1</v>
      </c>
    </row>
    <row r="396" spans="1:25" hidden="1">
      <c r="A396" s="28" t="s">
        <v>2837</v>
      </c>
      <c r="B396" s="28" t="s">
        <v>2838</v>
      </c>
      <c r="C396" s="28" t="s">
        <v>2991</v>
      </c>
      <c r="D396" s="28" t="s">
        <v>2842</v>
      </c>
      <c r="E396" s="29">
        <v>42130</v>
      </c>
      <c r="F396" s="28" t="s">
        <v>7686</v>
      </c>
      <c r="G396" s="30">
        <v>4052</v>
      </c>
      <c r="H396" s="28" t="s">
        <v>7687</v>
      </c>
      <c r="I396" s="31">
        <v>0</v>
      </c>
      <c r="J396" s="31">
        <v>400</v>
      </c>
      <c r="K396" s="28" t="s">
        <v>7688</v>
      </c>
      <c r="L396" s="32">
        <f t="shared" si="66"/>
        <v>-400</v>
      </c>
      <c r="M396" s="33">
        <f t="shared" si="67"/>
        <v>400</v>
      </c>
      <c r="N396" s="34" t="b">
        <v>1</v>
      </c>
      <c r="O396" s="35">
        <f t="shared" si="68"/>
        <v>400</v>
      </c>
      <c r="P396" s="36" t="str">
        <f t="shared" si="69"/>
        <v>I</v>
      </c>
      <c r="Q396" s="37" t="str">
        <f t="shared" si="70"/>
        <v>Pauline Goldsmith</v>
      </c>
      <c r="R396" s="6" t="str">
        <f t="shared" si="71"/>
        <v>I - Pauline Goldsmith</v>
      </c>
      <c r="S396" s="6" t="str">
        <f>IFERROR(INDEX('Vendor Over-ride'!$C:$C, MATCH($R:$R,'Vendor Over-ride'!$A:$A,0)),"")</f>
        <v>I - Pauline Goldsmith</v>
      </c>
      <c r="U396" s="38" t="str">
        <f t="shared" si="75"/>
        <v>GIA</v>
      </c>
      <c r="V396" s="5" t="str">
        <f t="shared" si="76"/>
        <v>AWARD</v>
      </c>
      <c r="W396" s="5" t="b">
        <f t="shared" si="72"/>
        <v>0</v>
      </c>
      <c r="X396" s="40">
        <f t="shared" ca="1" si="73"/>
        <v>400</v>
      </c>
      <c r="Y396" s="30" t="b">
        <f t="shared" ca="1" si="74"/>
        <v>0</v>
      </c>
    </row>
    <row r="397" spans="1:25" hidden="1">
      <c r="A397" s="28" t="s">
        <v>2837</v>
      </c>
      <c r="B397" s="28" t="s">
        <v>2838</v>
      </c>
      <c r="C397" s="28" t="s">
        <v>2991</v>
      </c>
      <c r="D397" s="28" t="s">
        <v>2842</v>
      </c>
      <c r="E397" s="29">
        <v>42130</v>
      </c>
      <c r="F397" s="28" t="s">
        <v>7689</v>
      </c>
      <c r="G397" s="30">
        <v>4052</v>
      </c>
      <c r="H397" s="28" t="s">
        <v>7690</v>
      </c>
      <c r="I397" s="31">
        <v>0</v>
      </c>
      <c r="J397" s="31">
        <v>3750</v>
      </c>
      <c r="K397" s="28" t="s">
        <v>7691</v>
      </c>
      <c r="L397" s="32">
        <f t="shared" si="66"/>
        <v>-3750</v>
      </c>
      <c r="M397" s="33">
        <f t="shared" si="67"/>
        <v>3750</v>
      </c>
      <c r="N397" s="34" t="b">
        <v>1</v>
      </c>
      <c r="O397" s="35">
        <f t="shared" si="68"/>
        <v>3750</v>
      </c>
      <c r="P397" s="36" t="str">
        <f t="shared" si="69"/>
        <v>I</v>
      </c>
      <c r="Q397" s="37" t="str">
        <f t="shared" si="70"/>
        <v>Scottish Jazz Federation</v>
      </c>
      <c r="R397" s="6" t="str">
        <f t="shared" si="71"/>
        <v>I - Scottish Jazz Federation</v>
      </c>
      <c r="S397" s="6" t="str">
        <f>IFERROR(INDEX('Vendor Over-ride'!$C:$C, MATCH($R:$R,'Vendor Over-ride'!$A:$A,0)),"")</f>
        <v>I - Scottish Jazz Federation</v>
      </c>
      <c r="U397" s="38" t="str">
        <f t="shared" si="75"/>
        <v>GIA</v>
      </c>
      <c r="V397" s="5" t="str">
        <f t="shared" si="76"/>
        <v>AWARD</v>
      </c>
      <c r="W397" s="5" t="b">
        <f t="shared" si="72"/>
        <v>0</v>
      </c>
      <c r="X397" s="40">
        <f t="shared" ca="1" si="73"/>
        <v>4250</v>
      </c>
      <c r="Y397" s="30" t="b">
        <f t="shared" ca="1" si="74"/>
        <v>0</v>
      </c>
    </row>
    <row r="398" spans="1:25" hidden="1">
      <c r="A398" s="28" t="s">
        <v>2837</v>
      </c>
      <c r="B398" s="28" t="s">
        <v>2838</v>
      </c>
      <c r="C398" s="28" t="s">
        <v>2991</v>
      </c>
      <c r="D398" s="28" t="s">
        <v>2842</v>
      </c>
      <c r="E398" s="29">
        <v>42130</v>
      </c>
      <c r="F398" s="28" t="s">
        <v>7692</v>
      </c>
      <c r="G398" s="30">
        <v>4052</v>
      </c>
      <c r="H398" s="28" t="s">
        <v>7693</v>
      </c>
      <c r="I398" s="31">
        <v>0</v>
      </c>
      <c r="J398" s="31">
        <v>3750</v>
      </c>
      <c r="K398" s="28" t="s">
        <v>7694</v>
      </c>
      <c r="L398" s="32">
        <f t="shared" si="66"/>
        <v>-3750</v>
      </c>
      <c r="M398" s="33">
        <f t="shared" si="67"/>
        <v>3750</v>
      </c>
      <c r="N398" s="34" t="b">
        <v>1</v>
      </c>
      <c r="O398" s="35">
        <f t="shared" si="68"/>
        <v>3750</v>
      </c>
      <c r="P398" s="36" t="str">
        <f t="shared" si="69"/>
        <v>I</v>
      </c>
      <c r="Q398" s="37" t="str">
        <f t="shared" si="70"/>
        <v>MAKlab Limited ( ex-Skirmishes Limited)</v>
      </c>
      <c r="R398" s="6" t="str">
        <f t="shared" si="71"/>
        <v>I - MAKlab Limited ( ex-Skirmishes Limited)</v>
      </c>
      <c r="S398" s="6" t="str">
        <f>IFERROR(INDEX('Vendor Over-ride'!$C:$C, MATCH($R:$R,'Vendor Over-ride'!$A:$A,0)),"")</f>
        <v>I - MAKlab Limited ( ex-Skirmishes Limited)</v>
      </c>
      <c r="U398" s="38" t="str">
        <f t="shared" si="75"/>
        <v>GIA</v>
      </c>
      <c r="V398" s="5" t="str">
        <f t="shared" si="76"/>
        <v>AWARD</v>
      </c>
      <c r="W398" s="5" t="b">
        <f t="shared" si="72"/>
        <v>0</v>
      </c>
      <c r="X398" s="40">
        <f t="shared" ca="1" si="73"/>
        <v>3750</v>
      </c>
      <c r="Y398" s="30" t="b">
        <f t="shared" ca="1" si="74"/>
        <v>0</v>
      </c>
    </row>
    <row r="399" spans="1:25" hidden="1">
      <c r="A399" s="28" t="s">
        <v>2837</v>
      </c>
      <c r="B399" s="28" t="s">
        <v>2838</v>
      </c>
      <c r="C399" s="28" t="s">
        <v>2991</v>
      </c>
      <c r="D399" s="28" t="s">
        <v>2842</v>
      </c>
      <c r="E399" s="29">
        <v>42130</v>
      </c>
      <c r="F399" s="28" t="s">
        <v>7695</v>
      </c>
      <c r="G399" s="30">
        <v>4052</v>
      </c>
      <c r="H399" s="28" t="s">
        <v>7696</v>
      </c>
      <c r="I399" s="31">
        <v>0</v>
      </c>
      <c r="J399" s="31">
        <v>21100</v>
      </c>
      <c r="K399" s="28" t="s">
        <v>7697</v>
      </c>
      <c r="L399" s="32">
        <f t="shared" si="66"/>
        <v>-21100</v>
      </c>
      <c r="M399" s="33">
        <f t="shared" si="67"/>
        <v>21100</v>
      </c>
      <c r="N399" s="34" t="b">
        <v>1</v>
      </c>
      <c r="O399" s="35">
        <f t="shared" si="68"/>
        <v>21100</v>
      </c>
      <c r="P399" s="36" t="str">
        <f t="shared" si="69"/>
        <v>I</v>
      </c>
      <c r="Q399" s="37" t="str">
        <f t="shared" si="70"/>
        <v>Spring Fling CIC (SFCIC)</v>
      </c>
      <c r="R399" s="6" t="str">
        <f t="shared" si="71"/>
        <v>I - Spring Fling CIC (SFCIC)</v>
      </c>
      <c r="S399" s="6" t="str">
        <f>IFERROR(INDEX('Vendor Over-ride'!$C:$C, MATCH($R:$R,'Vendor Over-ride'!$A:$A,0)),"")</f>
        <v>I - Spring Fling CIC (SFCIC)</v>
      </c>
      <c r="U399" s="38" t="str">
        <f t="shared" si="75"/>
        <v>GIA</v>
      </c>
      <c r="V399" s="5" t="str">
        <f t="shared" si="76"/>
        <v>AWARD</v>
      </c>
      <c r="W399" s="5" t="b">
        <f t="shared" si="72"/>
        <v>0</v>
      </c>
      <c r="X399" s="40">
        <f t="shared" ca="1" si="73"/>
        <v>21100</v>
      </c>
      <c r="Y399" s="30" t="b">
        <f t="shared" ca="1" si="74"/>
        <v>0</v>
      </c>
    </row>
    <row r="400" spans="1:25">
      <c r="A400" s="28" t="s">
        <v>2837</v>
      </c>
      <c r="B400" s="28" t="s">
        <v>2838</v>
      </c>
      <c r="C400" s="28" t="s">
        <v>2991</v>
      </c>
      <c r="D400" s="28" t="s">
        <v>2842</v>
      </c>
      <c r="E400" s="29">
        <v>42130</v>
      </c>
      <c r="F400" s="28" t="s">
        <v>7698</v>
      </c>
      <c r="G400" s="30">
        <v>4052</v>
      </c>
      <c r="H400" s="28" t="s">
        <v>7699</v>
      </c>
      <c r="I400" s="31">
        <v>0</v>
      </c>
      <c r="J400" s="31">
        <v>3638</v>
      </c>
      <c r="K400" s="28" t="s">
        <v>7700</v>
      </c>
      <c r="L400" s="32">
        <f t="shared" si="66"/>
        <v>-3638</v>
      </c>
      <c r="M400" s="33">
        <f t="shared" si="67"/>
        <v>3638</v>
      </c>
      <c r="N400" s="34" t="b">
        <v>1</v>
      </c>
      <c r="O400" s="35">
        <f t="shared" si="68"/>
        <v>3638</v>
      </c>
      <c r="P400" s="36" t="str">
        <f t="shared" si="69"/>
        <v>I</v>
      </c>
      <c r="Q400" s="37" t="str">
        <f t="shared" si="70"/>
        <v>The Templar Arts and Leisure Centre Trust</v>
      </c>
      <c r="R400" s="6" t="str">
        <f t="shared" si="71"/>
        <v>I - The Templar Arts and Leisure Centre Trust</v>
      </c>
      <c r="S400" s="6" t="str">
        <f>IFERROR(INDEX('Vendor Over-ride'!$C:$C, MATCH($R:$R,'Vendor Over-ride'!$A:$A,0)),"")</f>
        <v>I - The Templar Arts and Leisure Centre Trust</v>
      </c>
      <c r="U400" s="38" t="str">
        <f t="shared" si="75"/>
        <v>GIA</v>
      </c>
      <c r="V400" s="5" t="str">
        <f t="shared" si="76"/>
        <v>AWARD</v>
      </c>
      <c r="W400" s="5" t="b">
        <f t="shared" si="72"/>
        <v>0</v>
      </c>
      <c r="X400" s="40">
        <f t="shared" ca="1" si="73"/>
        <v>34850</v>
      </c>
      <c r="Y400" s="30" t="b">
        <f t="shared" ca="1" si="74"/>
        <v>1</v>
      </c>
    </row>
    <row r="401" spans="1:25" hidden="1">
      <c r="A401" s="28" t="s">
        <v>2837</v>
      </c>
      <c r="B401" s="28" t="s">
        <v>2838</v>
      </c>
      <c r="C401" s="28" t="s">
        <v>2991</v>
      </c>
      <c r="D401" s="28" t="s">
        <v>2842</v>
      </c>
      <c r="E401" s="29">
        <v>42130</v>
      </c>
      <c r="F401" s="28" t="s">
        <v>7701</v>
      </c>
      <c r="G401" s="30">
        <v>4052</v>
      </c>
      <c r="H401" s="28" t="s">
        <v>7702</v>
      </c>
      <c r="I401" s="31">
        <v>0</v>
      </c>
      <c r="J401" s="31">
        <v>2500</v>
      </c>
      <c r="K401" s="28" t="s">
        <v>2976</v>
      </c>
      <c r="L401" s="32">
        <f t="shared" si="66"/>
        <v>-2500</v>
      </c>
      <c r="M401" s="33">
        <f t="shared" si="67"/>
        <v>2500</v>
      </c>
      <c r="N401" s="34" t="b">
        <v>1</v>
      </c>
      <c r="O401" s="35">
        <f t="shared" si="68"/>
        <v>2500</v>
      </c>
      <c r="P401" s="36" t="str">
        <f t="shared" si="69"/>
        <v>I</v>
      </c>
      <c r="Q401" s="37" t="str">
        <f t="shared" si="70"/>
        <v>Wee Stories</v>
      </c>
      <c r="R401" s="6" t="str">
        <f t="shared" si="71"/>
        <v>I - Wee Stories</v>
      </c>
      <c r="S401" s="6" t="str">
        <f>IFERROR(INDEX('Vendor Over-ride'!$C:$C, MATCH($R:$R,'Vendor Over-ride'!$A:$A,0)),"")</f>
        <v>I - Wee Stories Theatre for Children</v>
      </c>
      <c r="U401" s="38" t="str">
        <f t="shared" si="75"/>
        <v>GIA</v>
      </c>
      <c r="V401" s="5" t="str">
        <f t="shared" si="76"/>
        <v>AWARD</v>
      </c>
      <c r="W401" s="5" t="b">
        <f t="shared" si="72"/>
        <v>0</v>
      </c>
      <c r="X401" s="40">
        <f t="shared" ca="1" si="73"/>
        <v>2500</v>
      </c>
      <c r="Y401" s="30" t="b">
        <f t="shared" ca="1" si="74"/>
        <v>0</v>
      </c>
    </row>
    <row r="402" spans="1:25" hidden="1">
      <c r="A402" s="28" t="s">
        <v>2837</v>
      </c>
      <c r="B402" s="28" t="s">
        <v>2838</v>
      </c>
      <c r="C402" s="28" t="s">
        <v>2991</v>
      </c>
      <c r="D402" s="28" t="s">
        <v>2842</v>
      </c>
      <c r="E402" s="29">
        <v>42130</v>
      </c>
      <c r="F402" s="28" t="s">
        <v>7703</v>
      </c>
      <c r="G402" s="30">
        <v>4052</v>
      </c>
      <c r="H402" s="28" t="s">
        <v>7704</v>
      </c>
      <c r="I402" s="31">
        <v>0</v>
      </c>
      <c r="J402" s="31">
        <v>3750</v>
      </c>
      <c r="K402" s="28" t="s">
        <v>7705</v>
      </c>
      <c r="L402" s="32">
        <f t="shared" si="66"/>
        <v>-3750</v>
      </c>
      <c r="M402" s="33">
        <f t="shared" si="67"/>
        <v>3750</v>
      </c>
      <c r="N402" s="34" t="b">
        <v>1</v>
      </c>
      <c r="O402" s="35">
        <f t="shared" si="68"/>
        <v>3750</v>
      </c>
      <c r="P402" s="36" t="str">
        <f t="shared" si="69"/>
        <v>I</v>
      </c>
      <c r="Q402" s="37" t="str">
        <f t="shared" si="70"/>
        <v>Wildbird Ltd</v>
      </c>
      <c r="R402" s="6" t="str">
        <f t="shared" si="71"/>
        <v>I - Wildbird Ltd</v>
      </c>
      <c r="S402" s="6" t="str">
        <f>IFERROR(INDEX('Vendor Over-ride'!$C:$C, MATCH($R:$R,'Vendor Over-ride'!$A:$A,0)),"")</f>
        <v>I - Wildbird Ltd</v>
      </c>
      <c r="U402" s="38" t="str">
        <f t="shared" si="75"/>
        <v>GIA</v>
      </c>
      <c r="V402" s="5" t="str">
        <f t="shared" si="76"/>
        <v>AWARD</v>
      </c>
      <c r="W402" s="5" t="b">
        <f t="shared" si="72"/>
        <v>0</v>
      </c>
      <c r="X402" s="40">
        <f t="shared" ca="1" si="73"/>
        <v>5000</v>
      </c>
      <c r="Y402" s="30" t="b">
        <f t="shared" ca="1" si="74"/>
        <v>0</v>
      </c>
    </row>
    <row r="403" spans="1:25" hidden="1">
      <c r="A403" s="28" t="s">
        <v>2837</v>
      </c>
      <c r="B403" s="28" t="s">
        <v>2838</v>
      </c>
      <c r="C403" s="28" t="s">
        <v>2991</v>
      </c>
      <c r="D403" s="28" t="s">
        <v>2842</v>
      </c>
      <c r="E403" s="29">
        <v>42130</v>
      </c>
      <c r="F403" s="28" t="s">
        <v>7706</v>
      </c>
      <c r="G403" s="30">
        <v>4052</v>
      </c>
      <c r="H403" s="28" t="s">
        <v>7707</v>
      </c>
      <c r="I403" s="31">
        <v>0</v>
      </c>
      <c r="J403" s="31">
        <v>380</v>
      </c>
      <c r="K403" s="28" t="s">
        <v>3028</v>
      </c>
      <c r="L403" s="32">
        <f t="shared" si="66"/>
        <v>-380</v>
      </c>
      <c r="M403" s="33">
        <f t="shared" si="67"/>
        <v>380</v>
      </c>
      <c r="N403" s="34" t="b">
        <v>1</v>
      </c>
      <c r="O403" s="35">
        <f t="shared" si="68"/>
        <v>380</v>
      </c>
      <c r="P403" s="36" t="str">
        <f t="shared" si="69"/>
        <v>I</v>
      </c>
      <c r="Q403" s="37" t="str">
        <f t="shared" si="70"/>
        <v>Woodend Arts Limited</v>
      </c>
      <c r="R403" s="6" t="str">
        <f t="shared" si="71"/>
        <v>I - Woodend Arts Limited</v>
      </c>
      <c r="S403" s="6" t="str">
        <f>IFERROR(INDEX('Vendor Over-ride'!$C:$C, MATCH($R:$R,'Vendor Over-ride'!$A:$A,0)),"")</f>
        <v>I - Woodend Arts Ltd</v>
      </c>
      <c r="U403" s="38" t="str">
        <f t="shared" si="75"/>
        <v>GIA</v>
      </c>
      <c r="V403" s="5" t="str">
        <f t="shared" si="76"/>
        <v>AWARD</v>
      </c>
      <c r="W403" s="5" t="b">
        <f t="shared" si="72"/>
        <v>0</v>
      </c>
      <c r="X403" s="40">
        <f t="shared" ca="1" si="73"/>
        <v>23783.25</v>
      </c>
      <c r="Y403" s="30" t="b">
        <f t="shared" ca="1" si="74"/>
        <v>0</v>
      </c>
    </row>
    <row r="404" spans="1:25" hidden="1">
      <c r="A404" s="28" t="s">
        <v>2837</v>
      </c>
      <c r="B404" s="28" t="s">
        <v>2838</v>
      </c>
      <c r="C404" s="28" t="s">
        <v>2991</v>
      </c>
      <c r="D404" s="28" t="s">
        <v>2842</v>
      </c>
      <c r="E404" s="29">
        <v>42130</v>
      </c>
      <c r="F404" s="28" t="s">
        <v>7708</v>
      </c>
      <c r="G404" s="30">
        <v>4052</v>
      </c>
      <c r="H404" s="28" t="s">
        <v>7709</v>
      </c>
      <c r="I404" s="31">
        <v>0</v>
      </c>
      <c r="J404" s="31">
        <v>3750</v>
      </c>
      <c r="K404" s="28" t="s">
        <v>7710</v>
      </c>
      <c r="L404" s="32">
        <f t="shared" si="66"/>
        <v>-3750</v>
      </c>
      <c r="M404" s="33">
        <f t="shared" si="67"/>
        <v>3750</v>
      </c>
      <c r="N404" s="34" t="b">
        <v>1</v>
      </c>
      <c r="O404" s="35">
        <f t="shared" si="68"/>
        <v>3750</v>
      </c>
      <c r="P404" s="36" t="str">
        <f t="shared" si="69"/>
        <v>I</v>
      </c>
      <c r="Q404" s="37" t="str">
        <f t="shared" si="70"/>
        <v>Youth Highland</v>
      </c>
      <c r="R404" s="6" t="str">
        <f t="shared" si="71"/>
        <v>I - Youth Highland</v>
      </c>
      <c r="S404" s="6" t="str">
        <f>IFERROR(INDEX('Vendor Over-ride'!$C:$C, MATCH($R:$R,'Vendor Over-ride'!$A:$A,0)),"")</f>
        <v>I - Youth Highland</v>
      </c>
      <c r="U404" s="38" t="str">
        <f t="shared" si="75"/>
        <v>GIA</v>
      </c>
      <c r="V404" s="5" t="str">
        <f t="shared" si="76"/>
        <v>AWARD</v>
      </c>
      <c r="W404" s="5" t="b">
        <f t="shared" si="72"/>
        <v>0</v>
      </c>
      <c r="X404" s="40">
        <f t="shared" ca="1" si="73"/>
        <v>5000</v>
      </c>
      <c r="Y404" s="30" t="b">
        <f t="shared" ca="1" si="74"/>
        <v>0</v>
      </c>
    </row>
    <row r="405" spans="1:25" hidden="1">
      <c r="A405" s="28" t="s">
        <v>2837</v>
      </c>
      <c r="B405" s="28" t="s">
        <v>2838</v>
      </c>
      <c r="C405" s="28" t="s">
        <v>2991</v>
      </c>
      <c r="D405" s="28" t="s">
        <v>2842</v>
      </c>
      <c r="E405" s="29">
        <v>42130</v>
      </c>
      <c r="F405" s="28" t="s">
        <v>7711</v>
      </c>
      <c r="G405" s="30">
        <v>4052</v>
      </c>
      <c r="H405" s="28" t="s">
        <v>7712</v>
      </c>
      <c r="I405" s="31">
        <v>0</v>
      </c>
      <c r="J405" s="31">
        <v>221.01</v>
      </c>
      <c r="K405" s="28" t="s">
        <v>2846</v>
      </c>
      <c r="L405" s="32">
        <f t="shared" si="66"/>
        <v>-221.01</v>
      </c>
      <c r="M405" s="33">
        <f t="shared" si="67"/>
        <v>221.01</v>
      </c>
      <c r="N405" s="34" t="b">
        <v>1</v>
      </c>
      <c r="O405" s="35">
        <f t="shared" si="68"/>
        <v>221.01</v>
      </c>
      <c r="P405" s="36" t="str">
        <f t="shared" si="69"/>
        <v>T</v>
      </c>
      <c r="Q405" s="37" t="str">
        <f t="shared" si="70"/>
        <v>Arnold Clark Finance Ltd</v>
      </c>
      <c r="R405" s="6" t="str">
        <f t="shared" si="71"/>
        <v>T - Arnold Clark Finance Ltd</v>
      </c>
      <c r="S405" s="6" t="str">
        <f>IFERROR(INDEX('Vendor Over-ride'!$C:$C, MATCH($R:$R,'Vendor Over-ride'!$A:$A,0)),"")</f>
        <v>T - Arnold Clark Finance Ltd</v>
      </c>
      <c r="U405" s="38" t="str">
        <f t="shared" si="75"/>
        <v>GIA</v>
      </c>
      <c r="V405" s="5" t="str">
        <f t="shared" si="76"/>
        <v>TRADE</v>
      </c>
      <c r="W405" s="5" t="b">
        <f t="shared" si="72"/>
        <v>0</v>
      </c>
      <c r="X405" s="40">
        <f t="shared" ca="1" si="73"/>
        <v>4424.46</v>
      </c>
      <c r="Y405" s="30" t="b">
        <f t="shared" ca="1" si="74"/>
        <v>0</v>
      </c>
    </row>
    <row r="406" spans="1:25">
      <c r="A406" s="28" t="s">
        <v>2837</v>
      </c>
      <c r="B406" s="28" t="s">
        <v>2838</v>
      </c>
      <c r="C406" s="28" t="s">
        <v>2991</v>
      </c>
      <c r="D406" s="28" t="s">
        <v>2842</v>
      </c>
      <c r="E406" s="29">
        <v>42130</v>
      </c>
      <c r="F406" s="28" t="s">
        <v>7713</v>
      </c>
      <c r="G406" s="30">
        <v>4052</v>
      </c>
      <c r="H406" s="28" t="s">
        <v>7714</v>
      </c>
      <c r="I406" s="31">
        <v>0</v>
      </c>
      <c r="J406" s="31">
        <v>170577.47</v>
      </c>
      <c r="K406" s="28" t="s">
        <v>2937</v>
      </c>
      <c r="L406" s="32">
        <f t="shared" si="66"/>
        <v>-170577.47</v>
      </c>
      <c r="M406" s="33">
        <f t="shared" si="67"/>
        <v>170577.47</v>
      </c>
      <c r="N406" s="34" t="b">
        <v>1</v>
      </c>
      <c r="O406" s="35">
        <f t="shared" si="68"/>
        <v>170577.47</v>
      </c>
      <c r="P406" s="36" t="str">
        <f t="shared" si="69"/>
        <v>T</v>
      </c>
      <c r="Q406" s="37" t="str">
        <f t="shared" si="70"/>
        <v>Arts Council Retirement Plan (1994)</v>
      </c>
      <c r="R406" s="6" t="str">
        <f t="shared" si="71"/>
        <v>T - Arts Council Retirement Plan (1994)</v>
      </c>
      <c r="S406" s="6" t="str">
        <f>IFERROR(INDEX('Vendor Over-ride'!$C:$C, MATCH($R:$R,'Vendor Over-ride'!$A:$A,0)),"")</f>
        <v>T - Arts Council Retirement Plan (1994)</v>
      </c>
      <c r="T406" s="41" t="s">
        <v>2798</v>
      </c>
      <c r="U406" s="38" t="str">
        <f t="shared" si="75"/>
        <v>GIA</v>
      </c>
      <c r="V406" s="5" t="str">
        <f t="shared" si="76"/>
        <v>TRADE</v>
      </c>
      <c r="W406" s="5" t="b">
        <f t="shared" si="72"/>
        <v>1</v>
      </c>
      <c r="X406" s="40">
        <f t="shared" ca="1" si="73"/>
        <v>784441.02000000014</v>
      </c>
      <c r="Y406" s="30" t="b">
        <f t="shared" ca="1" si="74"/>
        <v>1</v>
      </c>
    </row>
    <row r="407" spans="1:25" hidden="1">
      <c r="A407" s="28" t="s">
        <v>2837</v>
      </c>
      <c r="B407" s="28" t="s">
        <v>2838</v>
      </c>
      <c r="C407" s="28" t="s">
        <v>2991</v>
      </c>
      <c r="D407" s="28" t="s">
        <v>2842</v>
      </c>
      <c r="E407" s="29">
        <v>42130</v>
      </c>
      <c r="F407" s="28" t="s">
        <v>7715</v>
      </c>
      <c r="G407" s="30">
        <v>4052</v>
      </c>
      <c r="H407" s="28" t="s">
        <v>7716</v>
      </c>
      <c r="I407" s="31">
        <v>0</v>
      </c>
      <c r="J407" s="31">
        <v>479.99</v>
      </c>
      <c r="K407" s="28" t="s">
        <v>2893</v>
      </c>
      <c r="L407" s="32">
        <f t="shared" si="66"/>
        <v>-479.99</v>
      </c>
      <c r="M407" s="33">
        <f t="shared" si="67"/>
        <v>479.99</v>
      </c>
      <c r="N407" s="34" t="b">
        <v>1</v>
      </c>
      <c r="O407" s="35">
        <f t="shared" si="68"/>
        <v>479.99</v>
      </c>
      <c r="P407" s="36" t="str">
        <f t="shared" si="69"/>
        <v>T</v>
      </c>
      <c r="Q407" s="37" t="str">
        <f t="shared" si="70"/>
        <v>Child Support Agency</v>
      </c>
      <c r="R407" s="6" t="str">
        <f t="shared" si="71"/>
        <v>T - Child Support Agency</v>
      </c>
      <c r="S407" s="6" t="str">
        <f>IFERROR(INDEX('Vendor Over-ride'!$C:$C, MATCH($R:$R,'Vendor Over-ride'!$A:$A,0)),"")</f>
        <v>T - Child Support Agency</v>
      </c>
      <c r="U407" s="38" t="str">
        <f t="shared" si="75"/>
        <v>GIA</v>
      </c>
      <c r="V407" s="5" t="str">
        <f t="shared" si="76"/>
        <v>TRADE</v>
      </c>
      <c r="W407" s="5" t="b">
        <f t="shared" si="72"/>
        <v>0</v>
      </c>
      <c r="X407" s="40">
        <f t="shared" ca="1" si="73"/>
        <v>5719.9999999999991</v>
      </c>
      <c r="Y407" s="30" t="b">
        <f t="shared" ca="1" si="74"/>
        <v>0</v>
      </c>
    </row>
    <row r="408" spans="1:25" hidden="1">
      <c r="A408" s="28" t="s">
        <v>2837</v>
      </c>
      <c r="B408" s="28" t="s">
        <v>2838</v>
      </c>
      <c r="C408" s="28" t="s">
        <v>2991</v>
      </c>
      <c r="D408" s="28" t="s">
        <v>2842</v>
      </c>
      <c r="E408" s="29">
        <v>42130</v>
      </c>
      <c r="F408" s="28" t="s">
        <v>7717</v>
      </c>
      <c r="G408" s="30">
        <v>4052</v>
      </c>
      <c r="H408" s="28" t="s">
        <v>7718</v>
      </c>
      <c r="I408" s="31">
        <v>0</v>
      </c>
      <c r="J408" s="31">
        <v>58.7</v>
      </c>
      <c r="K408" s="28" t="s">
        <v>2879</v>
      </c>
      <c r="L408" s="32">
        <f t="shared" si="66"/>
        <v>-58.7</v>
      </c>
      <c r="M408" s="33">
        <f t="shared" si="67"/>
        <v>58.7</v>
      </c>
      <c r="N408" s="34" t="b">
        <v>1</v>
      </c>
      <c r="O408" s="35">
        <f t="shared" si="68"/>
        <v>58.7</v>
      </c>
      <c r="P408" s="36" t="str">
        <f t="shared" si="69"/>
        <v>T</v>
      </c>
      <c r="Q408" s="37" t="str">
        <f t="shared" si="70"/>
        <v>CITY MILK</v>
      </c>
      <c r="R408" s="6" t="str">
        <f t="shared" si="71"/>
        <v>T - CITY MILK</v>
      </c>
      <c r="S408" s="6" t="str">
        <f>IFERROR(INDEX('Vendor Over-ride'!$C:$C, MATCH($R:$R,'Vendor Over-ride'!$A:$A,0)),"")</f>
        <v>T - CITY MILK</v>
      </c>
      <c r="U408" s="38" t="str">
        <f t="shared" si="75"/>
        <v>GIA</v>
      </c>
      <c r="V408" s="5" t="str">
        <f t="shared" si="76"/>
        <v>TRADE</v>
      </c>
      <c r="W408" s="5" t="b">
        <f t="shared" si="72"/>
        <v>0</v>
      </c>
      <c r="X408" s="40">
        <f t="shared" ca="1" si="73"/>
        <v>604.2700000000001</v>
      </c>
      <c r="Y408" s="30" t="b">
        <f t="shared" ca="1" si="74"/>
        <v>0</v>
      </c>
    </row>
    <row r="409" spans="1:25" hidden="1">
      <c r="A409" s="28" t="s">
        <v>2837</v>
      </c>
      <c r="B409" s="28" t="s">
        <v>2838</v>
      </c>
      <c r="C409" s="28" t="s">
        <v>2991</v>
      </c>
      <c r="D409" s="28" t="s">
        <v>2842</v>
      </c>
      <c r="E409" s="29">
        <v>42130</v>
      </c>
      <c r="F409" s="28" t="s">
        <v>7719</v>
      </c>
      <c r="G409" s="30">
        <v>4052</v>
      </c>
      <c r="H409" s="28" t="s">
        <v>7720</v>
      </c>
      <c r="I409" s="31">
        <v>0</v>
      </c>
      <c r="J409" s="31">
        <v>294.33999999999997</v>
      </c>
      <c r="K409" s="28" t="s">
        <v>3016</v>
      </c>
      <c r="L409" s="32">
        <f t="shared" si="66"/>
        <v>-294.33999999999997</v>
      </c>
      <c r="M409" s="33">
        <f t="shared" si="67"/>
        <v>294.33999999999997</v>
      </c>
      <c r="N409" s="34" t="b">
        <v>1</v>
      </c>
      <c r="O409" s="35">
        <f t="shared" si="68"/>
        <v>294.33999999999997</v>
      </c>
      <c r="P409" s="36" t="str">
        <f t="shared" si="69"/>
        <v>T</v>
      </c>
      <c r="Q409" s="37" t="str">
        <f t="shared" si="70"/>
        <v>City Cabs (Edinburgh) Ltd</v>
      </c>
      <c r="R409" s="6" t="str">
        <f t="shared" si="71"/>
        <v>T - City Cabs (Edinburgh) Ltd</v>
      </c>
      <c r="S409" s="6" t="str">
        <f>IFERROR(INDEX('Vendor Over-ride'!$C:$C, MATCH($R:$R,'Vendor Over-ride'!$A:$A,0)),"")</f>
        <v>T - City Cabs (Edinburgh) Ltd</v>
      </c>
      <c r="U409" s="38" t="str">
        <f t="shared" si="75"/>
        <v>GIA</v>
      </c>
      <c r="V409" s="5" t="str">
        <f t="shared" si="76"/>
        <v>TRADE</v>
      </c>
      <c r="W409" s="5" t="b">
        <f t="shared" si="72"/>
        <v>0</v>
      </c>
      <c r="X409" s="40">
        <f t="shared" ca="1" si="73"/>
        <v>4761.08</v>
      </c>
      <c r="Y409" s="30" t="b">
        <f t="shared" ca="1" si="74"/>
        <v>0</v>
      </c>
    </row>
    <row r="410" spans="1:25" hidden="1">
      <c r="A410" s="28" t="s">
        <v>2837</v>
      </c>
      <c r="B410" s="28" t="s">
        <v>2838</v>
      </c>
      <c r="C410" s="28" t="s">
        <v>2991</v>
      </c>
      <c r="D410" s="28" t="s">
        <v>2842</v>
      </c>
      <c r="E410" s="29">
        <v>42130</v>
      </c>
      <c r="F410" s="28" t="s">
        <v>7721</v>
      </c>
      <c r="G410" s="30">
        <v>4052</v>
      </c>
      <c r="H410" s="28" t="s">
        <v>7722</v>
      </c>
      <c r="I410" s="31">
        <v>0</v>
      </c>
      <c r="J410" s="31">
        <v>318.88</v>
      </c>
      <c r="K410" s="28" t="s">
        <v>3035</v>
      </c>
      <c r="L410" s="32">
        <f t="shared" si="66"/>
        <v>-318.88</v>
      </c>
      <c r="M410" s="33">
        <f t="shared" si="67"/>
        <v>318.88</v>
      </c>
      <c r="N410" s="34" t="b">
        <v>1</v>
      </c>
      <c r="O410" s="35">
        <f t="shared" si="68"/>
        <v>318.88</v>
      </c>
      <c r="P410" s="36" t="str">
        <f t="shared" si="69"/>
        <v>T</v>
      </c>
      <c r="Q410" s="37" t="str">
        <f t="shared" si="70"/>
        <v>DotMailer Ltd</v>
      </c>
      <c r="R410" s="6" t="str">
        <f t="shared" si="71"/>
        <v>T - DotMailer Ltd</v>
      </c>
      <c r="S410" s="6" t="str">
        <f>IFERROR(INDEX('Vendor Over-ride'!$C:$C, MATCH($R:$R,'Vendor Over-ride'!$A:$A,0)),"")</f>
        <v>T - DotMailer Ltd</v>
      </c>
      <c r="U410" s="38" t="str">
        <f t="shared" si="75"/>
        <v>GIA</v>
      </c>
      <c r="V410" s="5" t="str">
        <f t="shared" si="76"/>
        <v>TRADE</v>
      </c>
      <c r="W410" s="5" t="b">
        <f t="shared" si="72"/>
        <v>0</v>
      </c>
      <c r="X410" s="40">
        <f t="shared" ca="1" si="73"/>
        <v>5943.5199999999995</v>
      </c>
      <c r="Y410" s="30" t="b">
        <f t="shared" ca="1" si="74"/>
        <v>0</v>
      </c>
    </row>
    <row r="411" spans="1:25" hidden="1">
      <c r="A411" s="28" t="s">
        <v>2837</v>
      </c>
      <c r="B411" s="28" t="s">
        <v>2838</v>
      </c>
      <c r="C411" s="28" t="s">
        <v>2991</v>
      </c>
      <c r="D411" s="28" t="s">
        <v>2842</v>
      </c>
      <c r="E411" s="29">
        <v>42130</v>
      </c>
      <c r="F411" s="28" t="s">
        <v>7723</v>
      </c>
      <c r="G411" s="30">
        <v>4052</v>
      </c>
      <c r="H411" s="28" t="s">
        <v>7724</v>
      </c>
      <c r="I411" s="31">
        <v>0</v>
      </c>
      <c r="J411" s="31">
        <v>291.62</v>
      </c>
      <c r="K411" s="28" t="s">
        <v>2848</v>
      </c>
      <c r="L411" s="32">
        <f t="shared" si="66"/>
        <v>-291.62</v>
      </c>
      <c r="M411" s="33">
        <f t="shared" si="67"/>
        <v>291.62</v>
      </c>
      <c r="N411" s="34" t="b">
        <v>1</v>
      </c>
      <c r="O411" s="35">
        <f t="shared" si="68"/>
        <v>291.62</v>
      </c>
      <c r="P411" s="36" t="str">
        <f t="shared" si="69"/>
        <v>T</v>
      </c>
      <c r="Q411" s="37" t="str">
        <f t="shared" si="70"/>
        <v>Eagle Couriers (Scotland) Ltd</v>
      </c>
      <c r="R411" s="6" t="str">
        <f t="shared" si="71"/>
        <v>T - Eagle Couriers (Scotland) Ltd</v>
      </c>
      <c r="S411" s="6" t="str">
        <f>IFERROR(INDEX('Vendor Over-ride'!$C:$C, MATCH($R:$R,'Vendor Over-ride'!$A:$A,0)),"")</f>
        <v>T - Eagle Couriers (Scotland) Ltd</v>
      </c>
      <c r="U411" s="38" t="str">
        <f t="shared" si="75"/>
        <v>GIA</v>
      </c>
      <c r="V411" s="5" t="str">
        <f t="shared" si="76"/>
        <v>TRADE</v>
      </c>
      <c r="W411" s="5" t="b">
        <f t="shared" si="72"/>
        <v>0</v>
      </c>
      <c r="X411" s="40">
        <f t="shared" ca="1" si="73"/>
        <v>6324.47</v>
      </c>
      <c r="Y411" s="30" t="b">
        <f t="shared" ca="1" si="74"/>
        <v>0</v>
      </c>
    </row>
    <row r="412" spans="1:25" hidden="1">
      <c r="A412" s="28" t="s">
        <v>2837</v>
      </c>
      <c r="B412" s="28" t="s">
        <v>2838</v>
      </c>
      <c r="C412" s="28" t="s">
        <v>2991</v>
      </c>
      <c r="D412" s="28" t="s">
        <v>2842</v>
      </c>
      <c r="E412" s="29">
        <v>42130</v>
      </c>
      <c r="F412" s="28" t="s">
        <v>7725</v>
      </c>
      <c r="G412" s="30">
        <v>4052</v>
      </c>
      <c r="H412" s="28" t="s">
        <v>7726</v>
      </c>
      <c r="I412" s="31">
        <v>0</v>
      </c>
      <c r="J412" s="31">
        <v>99.96</v>
      </c>
      <c r="K412" s="28" t="s">
        <v>2863</v>
      </c>
      <c r="L412" s="32">
        <f t="shared" si="66"/>
        <v>-99.96</v>
      </c>
      <c r="M412" s="33">
        <f t="shared" si="67"/>
        <v>99.96</v>
      </c>
      <c r="N412" s="34" t="b">
        <v>1</v>
      </c>
      <c r="O412" s="35">
        <f t="shared" si="68"/>
        <v>99.96</v>
      </c>
      <c r="P412" s="36" t="str">
        <f t="shared" si="69"/>
        <v>T</v>
      </c>
      <c r="Q412" s="37" t="str">
        <f t="shared" si="70"/>
        <v>Galway Gourmet</v>
      </c>
      <c r="R412" s="6" t="str">
        <f t="shared" si="71"/>
        <v>T - Galway Gourmet</v>
      </c>
      <c r="S412" s="6" t="str">
        <f>IFERROR(INDEX('Vendor Over-ride'!$C:$C, MATCH($R:$R,'Vendor Over-ride'!$A:$A,0)),"")</f>
        <v>T - Galway Gourmet</v>
      </c>
      <c r="U412" s="38" t="str">
        <f t="shared" si="75"/>
        <v>GIA</v>
      </c>
      <c r="V412" s="5" t="str">
        <f t="shared" si="76"/>
        <v>TRADE</v>
      </c>
      <c r="W412" s="5" t="b">
        <f t="shared" si="72"/>
        <v>0</v>
      </c>
      <c r="X412" s="40">
        <f t="shared" ca="1" si="73"/>
        <v>1978.8000000000002</v>
      </c>
      <c r="Y412" s="30" t="b">
        <f t="shared" ca="1" si="74"/>
        <v>0</v>
      </c>
    </row>
    <row r="413" spans="1:25" hidden="1">
      <c r="A413" s="28" t="s">
        <v>2837</v>
      </c>
      <c r="B413" s="28" t="s">
        <v>2838</v>
      </c>
      <c r="C413" s="28" t="s">
        <v>2991</v>
      </c>
      <c r="D413" s="28" t="s">
        <v>2842</v>
      </c>
      <c r="E413" s="29">
        <v>42130</v>
      </c>
      <c r="F413" s="28" t="s">
        <v>7727</v>
      </c>
      <c r="G413" s="30">
        <v>4052</v>
      </c>
      <c r="H413" s="28" t="s">
        <v>7728</v>
      </c>
      <c r="I413" s="31">
        <v>0</v>
      </c>
      <c r="J413" s="31">
        <v>14</v>
      </c>
      <c r="K413" s="28" t="s">
        <v>2896</v>
      </c>
      <c r="L413" s="32">
        <f t="shared" si="66"/>
        <v>-14</v>
      </c>
      <c r="M413" s="33">
        <f t="shared" si="67"/>
        <v>14</v>
      </c>
      <c r="N413" s="34" t="b">
        <v>1</v>
      </c>
      <c r="O413" s="35">
        <f t="shared" si="68"/>
        <v>14</v>
      </c>
      <c r="P413" s="36" t="str">
        <f t="shared" si="69"/>
        <v>T</v>
      </c>
      <c r="Q413" s="37" t="str">
        <f t="shared" si="70"/>
        <v>GAYE</v>
      </c>
      <c r="R413" s="6" t="str">
        <f t="shared" si="71"/>
        <v>T - GAYE</v>
      </c>
      <c r="S413" s="6" t="str">
        <f>IFERROR(INDEX('Vendor Over-ride'!$C:$C, MATCH($R:$R,'Vendor Over-ride'!$A:$A,0)),"")</f>
        <v>T - GAYE</v>
      </c>
      <c r="U413" s="38" t="str">
        <f t="shared" si="75"/>
        <v>GIA</v>
      </c>
      <c r="V413" s="5" t="str">
        <f t="shared" si="76"/>
        <v>TRADE</v>
      </c>
      <c r="W413" s="5" t="b">
        <f t="shared" si="72"/>
        <v>0</v>
      </c>
      <c r="X413" s="40">
        <f t="shared" ca="1" si="73"/>
        <v>168</v>
      </c>
      <c r="Y413" s="30" t="b">
        <f t="shared" ca="1" si="74"/>
        <v>0</v>
      </c>
    </row>
    <row r="414" spans="1:25" hidden="1">
      <c r="A414" s="28" t="s">
        <v>2837</v>
      </c>
      <c r="B414" s="28" t="s">
        <v>2838</v>
      </c>
      <c r="C414" s="28" t="s">
        <v>2991</v>
      </c>
      <c r="D414" s="28" t="s">
        <v>2842</v>
      </c>
      <c r="E414" s="29">
        <v>42130</v>
      </c>
      <c r="F414" s="28" t="s">
        <v>7729</v>
      </c>
      <c r="G414" s="30">
        <v>4052</v>
      </c>
      <c r="H414" s="28" t="s">
        <v>7730</v>
      </c>
      <c r="I414" s="31">
        <v>0</v>
      </c>
      <c r="J414" s="31">
        <v>1874.4</v>
      </c>
      <c r="K414" s="28" t="s">
        <v>4948</v>
      </c>
      <c r="L414" s="32">
        <f t="shared" si="66"/>
        <v>-1874.4</v>
      </c>
      <c r="M414" s="33">
        <f t="shared" si="67"/>
        <v>1874.4</v>
      </c>
      <c r="N414" s="34" t="b">
        <v>1</v>
      </c>
      <c r="O414" s="35">
        <f t="shared" si="68"/>
        <v>1874.4</v>
      </c>
      <c r="P414" s="36" t="str">
        <f t="shared" si="69"/>
        <v>T</v>
      </c>
      <c r="Q414" s="37" t="str">
        <f t="shared" si="70"/>
        <v>HewLett-Packard Limited</v>
      </c>
      <c r="R414" s="6" t="str">
        <f t="shared" si="71"/>
        <v>T - HewLett-Packard Limited</v>
      </c>
      <c r="S414" s="6" t="str">
        <f>IFERROR(INDEX('Vendor Over-ride'!$C:$C, MATCH($R:$R,'Vendor Over-ride'!$A:$A,0)),"")</f>
        <v>T - HewLett-Packard Limited</v>
      </c>
      <c r="U414" s="38" t="str">
        <f t="shared" si="75"/>
        <v>GIA</v>
      </c>
      <c r="V414" s="5" t="str">
        <f t="shared" si="76"/>
        <v>TRADE</v>
      </c>
      <c r="W414" s="5" t="b">
        <f t="shared" si="72"/>
        <v>0</v>
      </c>
      <c r="X414" s="40">
        <f t="shared" ca="1" si="73"/>
        <v>1874.4</v>
      </c>
      <c r="Y414" s="30" t="b">
        <f t="shared" ca="1" si="74"/>
        <v>0</v>
      </c>
    </row>
    <row r="415" spans="1:25" hidden="1">
      <c r="A415" s="28" t="s">
        <v>2837</v>
      </c>
      <c r="B415" s="28" t="s">
        <v>2838</v>
      </c>
      <c r="C415" s="28" t="s">
        <v>2991</v>
      </c>
      <c r="D415" s="28" t="s">
        <v>2842</v>
      </c>
      <c r="E415" s="29">
        <v>42130</v>
      </c>
      <c r="F415" s="28" t="s">
        <v>7731</v>
      </c>
      <c r="G415" s="30">
        <v>4052</v>
      </c>
      <c r="H415" s="28" t="s">
        <v>7732</v>
      </c>
      <c r="I415" s="31">
        <v>0</v>
      </c>
      <c r="J415" s="31">
        <v>697.33</v>
      </c>
      <c r="K415" s="28" t="s">
        <v>2883</v>
      </c>
      <c r="L415" s="32">
        <f t="shared" si="66"/>
        <v>-697.33</v>
      </c>
      <c r="M415" s="33">
        <f t="shared" si="67"/>
        <v>697.33</v>
      </c>
      <c r="N415" s="34" t="b">
        <v>1</v>
      </c>
      <c r="O415" s="35">
        <f t="shared" si="68"/>
        <v>697.33</v>
      </c>
      <c r="P415" s="36" t="str">
        <f t="shared" si="69"/>
        <v>T</v>
      </c>
      <c r="Q415" s="37" t="str">
        <f t="shared" si="70"/>
        <v>Highland Network Ltd</v>
      </c>
      <c r="R415" s="6" t="str">
        <f t="shared" si="71"/>
        <v>T - Highland Network Ltd</v>
      </c>
      <c r="S415" s="6" t="str">
        <f>IFERROR(INDEX('Vendor Over-ride'!$C:$C, MATCH($R:$R,'Vendor Over-ride'!$A:$A,0)),"")</f>
        <v>T - Highland Network Ltd</v>
      </c>
      <c r="U415" s="38" t="str">
        <f t="shared" si="75"/>
        <v>GIA</v>
      </c>
      <c r="V415" s="5" t="str">
        <f t="shared" si="76"/>
        <v>TRADE</v>
      </c>
      <c r="W415" s="5" t="b">
        <f t="shared" si="72"/>
        <v>0</v>
      </c>
      <c r="X415" s="40">
        <f t="shared" ca="1" si="73"/>
        <v>5952.12</v>
      </c>
      <c r="Y415" s="30" t="b">
        <f t="shared" ca="1" si="74"/>
        <v>0</v>
      </c>
    </row>
    <row r="416" spans="1:25">
      <c r="A416" s="28" t="s">
        <v>2837</v>
      </c>
      <c r="B416" s="28" t="s">
        <v>2838</v>
      </c>
      <c r="C416" s="28" t="s">
        <v>2991</v>
      </c>
      <c r="D416" s="28" t="s">
        <v>2842</v>
      </c>
      <c r="E416" s="29">
        <v>42130</v>
      </c>
      <c r="F416" s="28" t="s">
        <v>7733</v>
      </c>
      <c r="G416" s="30">
        <v>4052</v>
      </c>
      <c r="H416" s="28" t="s">
        <v>7734</v>
      </c>
      <c r="I416" s="31">
        <v>0</v>
      </c>
      <c r="J416" s="31">
        <v>84359.89</v>
      </c>
      <c r="K416" s="28" t="s">
        <v>2938</v>
      </c>
      <c r="L416" s="32">
        <f t="shared" si="66"/>
        <v>-84359.89</v>
      </c>
      <c r="M416" s="33">
        <f t="shared" si="67"/>
        <v>84359.89</v>
      </c>
      <c r="N416" s="34" t="b">
        <v>1</v>
      </c>
      <c r="O416" s="35">
        <f t="shared" si="68"/>
        <v>84359.89</v>
      </c>
      <c r="P416" s="36" t="str">
        <f t="shared" si="69"/>
        <v>T</v>
      </c>
      <c r="Q416" s="37" t="str">
        <f t="shared" si="70"/>
        <v>HM Revenue &amp; Customs Only - 961PP10305354</v>
      </c>
      <c r="R416" s="6" t="str">
        <f t="shared" si="71"/>
        <v>T - HM Revenue &amp; Customs Only - 961PP10305354</v>
      </c>
      <c r="S416" s="6" t="str">
        <f>IFERROR(INDEX('Vendor Over-ride'!$C:$C, MATCH($R:$R,'Vendor Over-ride'!$A:$A,0)),"")</f>
        <v>T - HM Revenue &amp; Customs Only - 961PP10305354</v>
      </c>
      <c r="T416" s="41" t="s">
        <v>2799</v>
      </c>
      <c r="U416" s="38" t="str">
        <f t="shared" si="75"/>
        <v>GIA</v>
      </c>
      <c r="V416" s="5" t="str">
        <f t="shared" si="76"/>
        <v>TRADE</v>
      </c>
      <c r="W416" s="5" t="b">
        <f t="shared" si="72"/>
        <v>1</v>
      </c>
      <c r="X416" s="40">
        <f t="shared" ca="1" si="73"/>
        <v>1030935.7799999999</v>
      </c>
      <c r="Y416" s="30" t="b">
        <f t="shared" ca="1" si="74"/>
        <v>1</v>
      </c>
    </row>
    <row r="417" spans="1:25" hidden="1">
      <c r="A417" s="28" t="s">
        <v>2837</v>
      </c>
      <c r="B417" s="28" t="s">
        <v>2838</v>
      </c>
      <c r="C417" s="28" t="s">
        <v>2991</v>
      </c>
      <c r="D417" s="28" t="s">
        <v>2842</v>
      </c>
      <c r="E417" s="29">
        <v>42130</v>
      </c>
      <c r="F417" s="28" t="s">
        <v>7735</v>
      </c>
      <c r="G417" s="30">
        <v>4052</v>
      </c>
      <c r="H417" s="28" t="s">
        <v>7736</v>
      </c>
      <c r="I417" s="31">
        <v>0</v>
      </c>
      <c r="J417" s="31">
        <v>6720</v>
      </c>
      <c r="K417" s="28" t="s">
        <v>4307</v>
      </c>
      <c r="L417" s="32">
        <f t="shared" si="66"/>
        <v>-6720</v>
      </c>
      <c r="M417" s="33">
        <f t="shared" si="67"/>
        <v>6720</v>
      </c>
      <c r="N417" s="34" t="b">
        <v>1</v>
      </c>
      <c r="O417" s="35">
        <f t="shared" si="68"/>
        <v>6720</v>
      </c>
      <c r="P417" s="36" t="str">
        <f t="shared" si="69"/>
        <v>T</v>
      </c>
      <c r="Q417" s="37" t="str">
        <f t="shared" si="70"/>
        <v>Law At Work Ltd</v>
      </c>
      <c r="R417" s="6" t="str">
        <f t="shared" si="71"/>
        <v>T - Law At Work Ltd</v>
      </c>
      <c r="S417" s="6" t="str">
        <f>IFERROR(INDEX('Vendor Over-ride'!$C:$C, MATCH($R:$R,'Vendor Over-ride'!$A:$A,0)),"")</f>
        <v>T - Law At Work Ltd</v>
      </c>
      <c r="U417" s="38" t="str">
        <f t="shared" si="75"/>
        <v>GIA</v>
      </c>
      <c r="V417" s="5" t="str">
        <f t="shared" si="76"/>
        <v>TRADE</v>
      </c>
      <c r="W417" s="5" t="b">
        <f t="shared" si="72"/>
        <v>0</v>
      </c>
      <c r="X417" s="40">
        <f t="shared" ca="1" si="73"/>
        <v>17280</v>
      </c>
      <c r="Y417" s="30" t="b">
        <f t="shared" ca="1" si="74"/>
        <v>0</v>
      </c>
    </row>
    <row r="418" spans="1:25" hidden="1">
      <c r="A418" s="28" t="s">
        <v>2837</v>
      </c>
      <c r="B418" s="28" t="s">
        <v>2838</v>
      </c>
      <c r="C418" s="28" t="s">
        <v>2991</v>
      </c>
      <c r="D418" s="28" t="s">
        <v>2842</v>
      </c>
      <c r="E418" s="29">
        <v>42130</v>
      </c>
      <c r="F418" s="28" t="s">
        <v>7737</v>
      </c>
      <c r="G418" s="30">
        <v>4052</v>
      </c>
      <c r="H418" s="28" t="s">
        <v>7738</v>
      </c>
      <c r="I418" s="31">
        <v>0</v>
      </c>
      <c r="J418" s="31">
        <v>316.73</v>
      </c>
      <c r="K418" s="28" t="s">
        <v>2899</v>
      </c>
      <c r="L418" s="32">
        <f t="shared" si="66"/>
        <v>-316.73</v>
      </c>
      <c r="M418" s="33">
        <f t="shared" si="67"/>
        <v>316.73</v>
      </c>
      <c r="N418" s="34" t="b">
        <v>1</v>
      </c>
      <c r="O418" s="35">
        <f t="shared" si="68"/>
        <v>316.73</v>
      </c>
      <c r="P418" s="36" t="str">
        <f t="shared" si="69"/>
        <v>T</v>
      </c>
      <c r="Q418" s="37" t="str">
        <f t="shared" si="70"/>
        <v>MSF Union Dues - Ref 38190751</v>
      </c>
      <c r="R418" s="6" t="str">
        <f t="shared" si="71"/>
        <v>T - MSF Union Dues - Ref 38190751</v>
      </c>
      <c r="S418" s="6" t="str">
        <f>IFERROR(INDEX('Vendor Over-ride'!$C:$C, MATCH($R:$R,'Vendor Over-ride'!$A:$A,0)),"")</f>
        <v>T - MSF Union Dues - Ref 38190751</v>
      </c>
      <c r="U418" s="38" t="str">
        <f t="shared" si="75"/>
        <v>GIA</v>
      </c>
      <c r="V418" s="5" t="str">
        <f t="shared" si="76"/>
        <v>TRADE</v>
      </c>
      <c r="W418" s="5" t="b">
        <f t="shared" si="72"/>
        <v>0</v>
      </c>
      <c r="X418" s="40">
        <f t="shared" ca="1" si="73"/>
        <v>3608.3899999999994</v>
      </c>
      <c r="Y418" s="30" t="b">
        <f t="shared" ca="1" si="74"/>
        <v>0</v>
      </c>
    </row>
    <row r="419" spans="1:25" hidden="1">
      <c r="A419" s="28" t="s">
        <v>2837</v>
      </c>
      <c r="B419" s="28" t="s">
        <v>2838</v>
      </c>
      <c r="C419" s="28" t="s">
        <v>2991</v>
      </c>
      <c r="D419" s="28" t="s">
        <v>2842</v>
      </c>
      <c r="E419" s="29">
        <v>42130</v>
      </c>
      <c r="F419" s="28" t="s">
        <v>7739</v>
      </c>
      <c r="G419" s="30">
        <v>4052</v>
      </c>
      <c r="H419" s="28" t="s">
        <v>7740</v>
      </c>
      <c r="I419" s="31">
        <v>0</v>
      </c>
      <c r="J419" s="31">
        <v>173.7</v>
      </c>
      <c r="K419" s="28" t="s">
        <v>2885</v>
      </c>
      <c r="L419" s="32">
        <f t="shared" si="66"/>
        <v>-173.7</v>
      </c>
      <c r="M419" s="33">
        <f t="shared" si="67"/>
        <v>173.7</v>
      </c>
      <c r="N419" s="34" t="b">
        <v>1</v>
      </c>
      <c r="O419" s="35">
        <f t="shared" si="68"/>
        <v>173.7</v>
      </c>
      <c r="P419" s="36" t="str">
        <f t="shared" si="69"/>
        <v>T</v>
      </c>
      <c r="Q419" s="37" t="str">
        <f t="shared" si="70"/>
        <v>Office Depot (UK) Ltd</v>
      </c>
      <c r="R419" s="6" t="str">
        <f t="shared" si="71"/>
        <v>T - Office Depot (UK) Ltd</v>
      </c>
      <c r="S419" s="6" t="str">
        <f>IFERROR(INDEX('Vendor Over-ride'!$C:$C, MATCH($R:$R,'Vendor Over-ride'!$A:$A,0)),"")</f>
        <v>T - Office Depot (UK) Ltd</v>
      </c>
      <c r="U419" s="38" t="str">
        <f t="shared" si="75"/>
        <v>GIA</v>
      </c>
      <c r="V419" s="5" t="str">
        <f t="shared" si="76"/>
        <v>TRADE</v>
      </c>
      <c r="W419" s="5" t="b">
        <f t="shared" si="72"/>
        <v>0</v>
      </c>
      <c r="X419" s="40">
        <f t="shared" ca="1" si="73"/>
        <v>3402.7900000000004</v>
      </c>
      <c r="Y419" s="30" t="b">
        <f t="shared" ca="1" si="74"/>
        <v>0</v>
      </c>
    </row>
    <row r="420" spans="1:25" hidden="1">
      <c r="A420" s="28" t="s">
        <v>2837</v>
      </c>
      <c r="B420" s="28" t="s">
        <v>2838</v>
      </c>
      <c r="C420" s="28" t="s">
        <v>2991</v>
      </c>
      <c r="D420" s="28" t="s">
        <v>2842</v>
      </c>
      <c r="E420" s="29">
        <v>42130</v>
      </c>
      <c r="F420" s="28" t="s">
        <v>7741</v>
      </c>
      <c r="G420" s="30">
        <v>4052</v>
      </c>
      <c r="H420" s="28" t="s">
        <v>7742</v>
      </c>
      <c r="I420" s="31">
        <v>0</v>
      </c>
      <c r="J420" s="31">
        <v>150.44</v>
      </c>
      <c r="K420" s="28" t="s">
        <v>2900</v>
      </c>
      <c r="L420" s="32">
        <f t="shared" si="66"/>
        <v>-150.44</v>
      </c>
      <c r="M420" s="33">
        <f t="shared" si="67"/>
        <v>150.44</v>
      </c>
      <c r="N420" s="34" t="b">
        <v>1</v>
      </c>
      <c r="O420" s="35">
        <f t="shared" si="68"/>
        <v>150.44</v>
      </c>
      <c r="P420" s="36" t="str">
        <f t="shared" si="69"/>
        <v>T</v>
      </c>
      <c r="Q420" s="37" t="str">
        <f t="shared" si="70"/>
        <v>PCS</v>
      </c>
      <c r="R420" s="6" t="str">
        <f t="shared" si="71"/>
        <v>T - PCS</v>
      </c>
      <c r="S420" s="6" t="str">
        <f>IFERROR(INDEX('Vendor Over-ride'!$C:$C, MATCH($R:$R,'Vendor Over-ride'!$A:$A,0)),"")</f>
        <v>T - PCS</v>
      </c>
      <c r="U420" s="38" t="str">
        <f t="shared" si="75"/>
        <v>GIA</v>
      </c>
      <c r="V420" s="5" t="str">
        <f t="shared" si="76"/>
        <v>TRADE</v>
      </c>
      <c r="W420" s="5" t="b">
        <f t="shared" si="72"/>
        <v>0</v>
      </c>
      <c r="X420" s="40">
        <f t="shared" ca="1" si="73"/>
        <v>1903.1800000000003</v>
      </c>
      <c r="Y420" s="30" t="b">
        <f t="shared" ca="1" si="74"/>
        <v>0</v>
      </c>
    </row>
    <row r="421" spans="1:25">
      <c r="A421" s="28" t="s">
        <v>2837</v>
      </c>
      <c r="B421" s="28" t="s">
        <v>2838</v>
      </c>
      <c r="C421" s="28" t="s">
        <v>2991</v>
      </c>
      <c r="D421" s="28" t="s">
        <v>2842</v>
      </c>
      <c r="E421" s="29">
        <v>42130</v>
      </c>
      <c r="F421" s="28" t="s">
        <v>7743</v>
      </c>
      <c r="G421" s="30">
        <v>4052</v>
      </c>
      <c r="H421" s="28" t="s">
        <v>7744</v>
      </c>
      <c r="I421" s="31">
        <v>0</v>
      </c>
      <c r="J421" s="31">
        <v>1690.92</v>
      </c>
      <c r="K421" s="28" t="s">
        <v>3050</v>
      </c>
      <c r="L421" s="32">
        <f t="shared" si="66"/>
        <v>-1690.92</v>
      </c>
      <c r="M421" s="33">
        <f t="shared" si="67"/>
        <v>1690.92</v>
      </c>
      <c r="N421" s="34" t="b">
        <v>1</v>
      </c>
      <c r="O421" s="35">
        <f t="shared" si="68"/>
        <v>1690.92</v>
      </c>
      <c r="P421" s="36" t="str">
        <f t="shared" si="69"/>
        <v>T</v>
      </c>
      <c r="Q421" s="37" t="str">
        <f t="shared" si="70"/>
        <v>Pulsant (Scotland) Ltd</v>
      </c>
      <c r="R421" s="6" t="str">
        <f t="shared" si="71"/>
        <v>T - Pulsant (Scotland) Ltd</v>
      </c>
      <c r="S421" s="6" t="str">
        <f>IFERROR(INDEX('Vendor Over-ride'!$C:$C, MATCH($R:$R,'Vendor Over-ride'!$A:$A,0)),"")</f>
        <v>T - Pulsant</v>
      </c>
      <c r="T421" s="41" t="s">
        <v>7021</v>
      </c>
      <c r="U421" s="38" t="str">
        <f t="shared" si="75"/>
        <v>GIA</v>
      </c>
      <c r="V421" s="5" t="str">
        <f t="shared" si="76"/>
        <v>TRADE</v>
      </c>
      <c r="W421" s="5" t="b">
        <f t="shared" si="72"/>
        <v>0</v>
      </c>
      <c r="X421" s="40">
        <f t="shared" ca="1" si="73"/>
        <v>50739.890000000007</v>
      </c>
      <c r="Y421" s="30" t="b">
        <f t="shared" ca="1" si="74"/>
        <v>1</v>
      </c>
    </row>
    <row r="422" spans="1:25" hidden="1">
      <c r="A422" s="28" t="s">
        <v>2837</v>
      </c>
      <c r="B422" s="28" t="s">
        <v>2838</v>
      </c>
      <c r="C422" s="28" t="s">
        <v>2991</v>
      </c>
      <c r="D422" s="28" t="s">
        <v>2842</v>
      </c>
      <c r="E422" s="29">
        <v>42130</v>
      </c>
      <c r="F422" s="28" t="s">
        <v>7745</v>
      </c>
      <c r="G422" s="30">
        <v>4052</v>
      </c>
      <c r="H422" s="28" t="s">
        <v>7746</v>
      </c>
      <c r="I422" s="31">
        <v>0</v>
      </c>
      <c r="J422" s="31">
        <v>35.299999999999997</v>
      </c>
      <c r="K422" s="28" t="s">
        <v>2855</v>
      </c>
      <c r="L422" s="32">
        <f t="shared" si="66"/>
        <v>-35.299999999999997</v>
      </c>
      <c r="M422" s="33">
        <f t="shared" si="67"/>
        <v>35.299999999999997</v>
      </c>
      <c r="N422" s="34" t="b">
        <v>1</v>
      </c>
      <c r="O422" s="35">
        <f t="shared" si="68"/>
        <v>35.299999999999997</v>
      </c>
      <c r="P422" s="36" t="str">
        <f t="shared" si="69"/>
        <v>T</v>
      </c>
      <c r="Q422" s="37" t="str">
        <f t="shared" si="70"/>
        <v>Steve Grimmond</v>
      </c>
      <c r="R422" s="6" t="str">
        <f t="shared" si="71"/>
        <v>T - Steve Grimmond</v>
      </c>
      <c r="S422" s="6" t="str">
        <f>IFERROR(INDEX('Vendor Over-ride'!$C:$C, MATCH($R:$R,'Vendor Over-ride'!$A:$A,0)),"")</f>
        <v>T - Steve Grimmond</v>
      </c>
      <c r="U422" s="38" t="str">
        <f t="shared" si="75"/>
        <v>GIA</v>
      </c>
      <c r="V422" s="5" t="str">
        <f t="shared" si="76"/>
        <v>TRADE</v>
      </c>
      <c r="W422" s="5" t="b">
        <f t="shared" si="72"/>
        <v>0</v>
      </c>
      <c r="X422" s="40">
        <f t="shared" ca="1" si="73"/>
        <v>188.3</v>
      </c>
      <c r="Y422" s="30" t="b">
        <f t="shared" ca="1" si="74"/>
        <v>0</v>
      </c>
    </row>
    <row r="423" spans="1:25">
      <c r="A423" s="28" t="s">
        <v>2837</v>
      </c>
      <c r="B423" s="28" t="s">
        <v>2838</v>
      </c>
      <c r="C423" s="28" t="s">
        <v>2991</v>
      </c>
      <c r="D423" s="28" t="s">
        <v>2842</v>
      </c>
      <c r="E423" s="29">
        <v>42130</v>
      </c>
      <c r="F423" s="28" t="s">
        <v>7747</v>
      </c>
      <c r="G423" s="30">
        <v>4052</v>
      </c>
      <c r="H423" s="28" t="s">
        <v>7748</v>
      </c>
      <c r="I423" s="31">
        <v>0</v>
      </c>
      <c r="J423" s="31">
        <v>115</v>
      </c>
      <c r="K423" s="28" t="s">
        <v>2904</v>
      </c>
      <c r="L423" s="32">
        <f t="shared" si="66"/>
        <v>-115</v>
      </c>
      <c r="M423" s="33">
        <f t="shared" si="67"/>
        <v>115</v>
      </c>
      <c r="N423" s="34" t="b">
        <v>1</v>
      </c>
      <c r="O423" s="35">
        <f t="shared" si="68"/>
        <v>115</v>
      </c>
      <c r="P423" s="36" t="str">
        <f t="shared" si="69"/>
        <v>T</v>
      </c>
      <c r="Q423" s="37" t="str">
        <f t="shared" si="70"/>
        <v>Strathclyde Pension Fund - EMP129/PF4313</v>
      </c>
      <c r="R423" s="6" t="str">
        <f t="shared" si="71"/>
        <v>T - Strathclyde Pension Fund - EMP129/PF4313</v>
      </c>
      <c r="S423" s="6" t="str">
        <f>IFERROR(INDEX('Vendor Over-ride'!$C:$C, MATCH($R:$R,'Vendor Over-ride'!$A:$A,0)),"")</f>
        <v>T - Strathclyde Pension Fund</v>
      </c>
      <c r="T423" s="41" t="s">
        <v>2798</v>
      </c>
      <c r="U423" s="38" t="str">
        <f t="shared" si="75"/>
        <v>GIA</v>
      </c>
      <c r="V423" s="5" t="str">
        <f t="shared" si="76"/>
        <v>TRADE</v>
      </c>
      <c r="W423" s="5" t="b">
        <f t="shared" si="72"/>
        <v>0</v>
      </c>
      <c r="X423" s="40">
        <f t="shared" ca="1" si="73"/>
        <v>155480.82</v>
      </c>
      <c r="Y423" s="30" t="b">
        <f t="shared" ca="1" si="74"/>
        <v>1</v>
      </c>
    </row>
    <row r="424" spans="1:25">
      <c r="A424" s="28" t="s">
        <v>2837</v>
      </c>
      <c r="B424" s="28" t="s">
        <v>2838</v>
      </c>
      <c r="C424" s="28" t="s">
        <v>2991</v>
      </c>
      <c r="D424" s="28" t="s">
        <v>2842</v>
      </c>
      <c r="E424" s="29">
        <v>42130</v>
      </c>
      <c r="F424" s="28" t="s">
        <v>7749</v>
      </c>
      <c r="G424" s="30">
        <v>4052</v>
      </c>
      <c r="H424" s="28" t="s">
        <v>7750</v>
      </c>
      <c r="I424" s="31">
        <v>0</v>
      </c>
      <c r="J424" s="31">
        <v>12840.52</v>
      </c>
      <c r="K424" s="28" t="s">
        <v>2940</v>
      </c>
      <c r="L424" s="32">
        <f t="shared" si="66"/>
        <v>-12840.52</v>
      </c>
      <c r="M424" s="33">
        <f t="shared" si="67"/>
        <v>12840.52</v>
      </c>
      <c r="N424" s="34" t="b">
        <v>1</v>
      </c>
      <c r="O424" s="35">
        <f t="shared" si="68"/>
        <v>12840.52</v>
      </c>
      <c r="P424" s="36" t="str">
        <f t="shared" si="69"/>
        <v>T</v>
      </c>
      <c r="Q424" s="37" t="str">
        <f t="shared" si="70"/>
        <v>Strathclyde Pension Fund - EMP129/PF4313</v>
      </c>
      <c r="R424" s="6" t="str">
        <f t="shared" si="71"/>
        <v>T - Strathclyde Pension Fund - EMP129/PF4313</v>
      </c>
      <c r="S424" s="6" t="str">
        <f>IFERROR(INDEX('Vendor Over-ride'!$C:$C, MATCH($R:$R,'Vendor Over-ride'!$A:$A,0)),"")</f>
        <v>T - Strathclyde Pension Fund</v>
      </c>
      <c r="T424" s="41" t="s">
        <v>2798</v>
      </c>
      <c r="U424" s="38" t="str">
        <f t="shared" si="75"/>
        <v>GIA</v>
      </c>
      <c r="V424" s="5" t="str">
        <f t="shared" si="76"/>
        <v>TRADE</v>
      </c>
      <c r="W424" s="5" t="b">
        <f t="shared" si="72"/>
        <v>0</v>
      </c>
      <c r="X424" s="40">
        <f t="shared" ca="1" si="73"/>
        <v>155480.82</v>
      </c>
      <c r="Y424" s="30" t="b">
        <f t="shared" ca="1" si="74"/>
        <v>1</v>
      </c>
    </row>
    <row r="425" spans="1:25" hidden="1">
      <c r="A425" s="28" t="s">
        <v>2837</v>
      </c>
      <c r="B425" s="28" t="s">
        <v>2838</v>
      </c>
      <c r="C425" s="28" t="s">
        <v>2991</v>
      </c>
      <c r="D425" s="28" t="s">
        <v>2842</v>
      </c>
      <c r="E425" s="29">
        <v>42132</v>
      </c>
      <c r="F425" s="28" t="s">
        <v>7751</v>
      </c>
      <c r="G425" s="30">
        <v>4074</v>
      </c>
      <c r="H425" s="28" t="s">
        <v>7752</v>
      </c>
      <c r="I425" s="31">
        <v>0</v>
      </c>
      <c r="J425" s="31">
        <v>27.08</v>
      </c>
      <c r="K425" s="28" t="s">
        <v>2992</v>
      </c>
      <c r="L425" s="32">
        <f t="shared" si="66"/>
        <v>-27.08</v>
      </c>
      <c r="M425" s="33">
        <f t="shared" si="67"/>
        <v>27.08</v>
      </c>
      <c r="N425" s="34" t="b">
        <v>0</v>
      </c>
      <c r="O425" s="35">
        <f t="shared" si="68"/>
        <v>0</v>
      </c>
      <c r="P425" s="36" t="str">
        <f t="shared" si="69"/>
        <v>E</v>
      </c>
      <c r="Q425" s="37" t="str">
        <f t="shared" si="70"/>
        <v>Lynsey McLeod</v>
      </c>
      <c r="R425" s="6" t="str">
        <f t="shared" si="71"/>
        <v>E - Lynsey McLeod</v>
      </c>
      <c r="S425" s="6" t="str">
        <f>IFERROR(INDEX('Vendor Over-ride'!$C:$C, MATCH($R:$R,'Vendor Over-ride'!$A:$A,0)),"")</f>
        <v/>
      </c>
      <c r="U425" s="38" t="str">
        <f t="shared" si="75"/>
        <v>GIA</v>
      </c>
      <c r="V425" s="5" t="str">
        <f t="shared" si="76"/>
        <v>EMPLOYEE</v>
      </c>
      <c r="W425" s="5" t="b">
        <f t="shared" si="72"/>
        <v>0</v>
      </c>
      <c r="X425" s="40">
        <f t="shared" ca="1" si="73"/>
        <v>334393.72000000003</v>
      </c>
      <c r="Y425" s="30" t="b">
        <f t="shared" ca="1" si="74"/>
        <v>1</v>
      </c>
    </row>
    <row r="426" spans="1:25" hidden="1">
      <c r="A426" s="28" t="s">
        <v>2837</v>
      </c>
      <c r="B426" s="28" t="s">
        <v>2838</v>
      </c>
      <c r="C426" s="28" t="s">
        <v>2991</v>
      </c>
      <c r="D426" s="28" t="s">
        <v>2842</v>
      </c>
      <c r="E426" s="29">
        <v>42132</v>
      </c>
      <c r="F426" s="28" t="s">
        <v>7753</v>
      </c>
      <c r="G426" s="30">
        <v>4074</v>
      </c>
      <c r="H426" s="28" t="s">
        <v>7754</v>
      </c>
      <c r="I426" s="31">
        <v>0</v>
      </c>
      <c r="J426" s="31">
        <v>90.09</v>
      </c>
      <c r="K426" s="28" t="s">
        <v>2958</v>
      </c>
      <c r="L426" s="32">
        <f t="shared" si="66"/>
        <v>-90.09</v>
      </c>
      <c r="M426" s="33">
        <f t="shared" si="67"/>
        <v>90.09</v>
      </c>
      <c r="N426" s="34" t="b">
        <v>0</v>
      </c>
      <c r="O426" s="35">
        <f t="shared" si="68"/>
        <v>0</v>
      </c>
      <c r="P426" s="36" t="str">
        <f t="shared" si="69"/>
        <v>E</v>
      </c>
      <c r="Q426" s="37" t="str">
        <f t="shared" si="70"/>
        <v>Raymond Black</v>
      </c>
      <c r="R426" s="6" t="str">
        <f t="shared" si="71"/>
        <v>E - Raymond Black</v>
      </c>
      <c r="S426" s="6" t="str">
        <f>IFERROR(INDEX('Vendor Over-ride'!$C:$C, MATCH($R:$R,'Vendor Over-ride'!$A:$A,0)),"")</f>
        <v/>
      </c>
      <c r="U426" s="38" t="str">
        <f t="shared" si="75"/>
        <v>GIA</v>
      </c>
      <c r="V426" s="5" t="str">
        <f t="shared" si="76"/>
        <v>EMPLOYEE</v>
      </c>
      <c r="W426" s="5" t="b">
        <f t="shared" si="72"/>
        <v>0</v>
      </c>
      <c r="X426" s="40">
        <f t="shared" ca="1" si="73"/>
        <v>334393.72000000003</v>
      </c>
      <c r="Y426" s="30" t="b">
        <f t="shared" ca="1" si="74"/>
        <v>1</v>
      </c>
    </row>
    <row r="427" spans="1:25" hidden="1">
      <c r="A427" s="28" t="s">
        <v>2837</v>
      </c>
      <c r="B427" s="28" t="s">
        <v>2838</v>
      </c>
      <c r="C427" s="28" t="s">
        <v>2991</v>
      </c>
      <c r="D427" s="28" t="s">
        <v>2842</v>
      </c>
      <c r="E427" s="29">
        <v>42132</v>
      </c>
      <c r="F427" s="28" t="s">
        <v>7755</v>
      </c>
      <c r="G427" s="30">
        <v>4074</v>
      </c>
      <c r="H427" s="28" t="s">
        <v>7756</v>
      </c>
      <c r="I427" s="31">
        <v>0</v>
      </c>
      <c r="J427" s="31">
        <v>650.79999999999995</v>
      </c>
      <c r="K427" s="28" t="s">
        <v>3800</v>
      </c>
      <c r="L427" s="32">
        <f t="shared" si="66"/>
        <v>-650.79999999999995</v>
      </c>
      <c r="M427" s="33">
        <f t="shared" si="67"/>
        <v>650.79999999999995</v>
      </c>
      <c r="N427" s="34" t="b">
        <v>0</v>
      </c>
      <c r="O427" s="35">
        <f t="shared" si="68"/>
        <v>0</v>
      </c>
      <c r="P427" s="36" t="str">
        <f t="shared" si="69"/>
        <v>E</v>
      </c>
      <c r="Q427" s="37" t="str">
        <f t="shared" si="70"/>
        <v>Janet Archer</v>
      </c>
      <c r="R427" s="6" t="str">
        <f t="shared" si="71"/>
        <v>E - Janet Archer</v>
      </c>
      <c r="S427" s="6" t="str">
        <f>IFERROR(INDEX('Vendor Over-ride'!$C:$C, MATCH($R:$R,'Vendor Over-ride'!$A:$A,0)),"")</f>
        <v/>
      </c>
      <c r="U427" s="38" t="str">
        <f t="shared" si="75"/>
        <v>GIA</v>
      </c>
      <c r="V427" s="5" t="str">
        <f t="shared" si="76"/>
        <v>EMPLOYEE</v>
      </c>
      <c r="W427" s="5" t="b">
        <f t="shared" si="72"/>
        <v>0</v>
      </c>
      <c r="X427" s="40">
        <f t="shared" ca="1" si="73"/>
        <v>334393.72000000003</v>
      </c>
      <c r="Y427" s="30" t="b">
        <f t="shared" ca="1" si="74"/>
        <v>1</v>
      </c>
    </row>
    <row r="428" spans="1:25" hidden="1">
      <c r="A428" s="28" t="s">
        <v>2837</v>
      </c>
      <c r="B428" s="28" t="s">
        <v>2838</v>
      </c>
      <c r="C428" s="28" t="s">
        <v>2991</v>
      </c>
      <c r="D428" s="28" t="s">
        <v>2842</v>
      </c>
      <c r="E428" s="29">
        <v>42132</v>
      </c>
      <c r="F428" s="28" t="s">
        <v>7757</v>
      </c>
      <c r="G428" s="30">
        <v>4074</v>
      </c>
      <c r="H428" s="28" t="s">
        <v>7758</v>
      </c>
      <c r="I428" s="31">
        <v>0</v>
      </c>
      <c r="J428" s="31">
        <v>814.97</v>
      </c>
      <c r="K428" s="28" t="s">
        <v>4960</v>
      </c>
      <c r="L428" s="32">
        <f t="shared" si="66"/>
        <v>-814.97</v>
      </c>
      <c r="M428" s="33">
        <f t="shared" si="67"/>
        <v>814.97</v>
      </c>
      <c r="N428" s="34" t="b">
        <v>1</v>
      </c>
      <c r="O428" s="35">
        <f t="shared" si="68"/>
        <v>814.97</v>
      </c>
      <c r="P428" s="36" t="str">
        <f t="shared" si="69"/>
        <v>T</v>
      </c>
      <c r="Q428" s="37" t="str">
        <f t="shared" si="70"/>
        <v>Capital Document Solutions Limited</v>
      </c>
      <c r="R428" s="6" t="str">
        <f t="shared" si="71"/>
        <v>T - Capital Document Solutions Limited</v>
      </c>
      <c r="S428" s="6" t="str">
        <f>IFERROR(INDEX('Vendor Over-ride'!$C:$C, MATCH($R:$R,'Vendor Over-ride'!$A:$A,0)),"")</f>
        <v>T - Capital Document Solutions Limited</v>
      </c>
      <c r="U428" s="38" t="str">
        <f t="shared" si="75"/>
        <v>GIA</v>
      </c>
      <c r="V428" s="5" t="str">
        <f t="shared" si="76"/>
        <v>TRADE</v>
      </c>
      <c r="W428" s="5" t="b">
        <f t="shared" si="72"/>
        <v>0</v>
      </c>
      <c r="X428" s="40">
        <f t="shared" ca="1" si="73"/>
        <v>8914.119999999999</v>
      </c>
      <c r="Y428" s="30" t="b">
        <f t="shared" ca="1" si="74"/>
        <v>0</v>
      </c>
    </row>
    <row r="429" spans="1:25" hidden="1">
      <c r="A429" s="28" t="s">
        <v>2837</v>
      </c>
      <c r="B429" s="28" t="s">
        <v>2838</v>
      </c>
      <c r="C429" s="28" t="s">
        <v>2991</v>
      </c>
      <c r="D429" s="28" t="s">
        <v>2842</v>
      </c>
      <c r="E429" s="29">
        <v>42132</v>
      </c>
      <c r="F429" s="28" t="s">
        <v>7759</v>
      </c>
      <c r="G429" s="30">
        <v>4074</v>
      </c>
      <c r="H429" s="28" t="s">
        <v>7760</v>
      </c>
      <c r="I429" s="31">
        <v>0</v>
      </c>
      <c r="J429" s="31">
        <v>408.93</v>
      </c>
      <c r="K429" s="28" t="s">
        <v>7761</v>
      </c>
      <c r="L429" s="32">
        <f t="shared" si="66"/>
        <v>-408.93</v>
      </c>
      <c r="M429" s="33">
        <f t="shared" si="67"/>
        <v>408.93</v>
      </c>
      <c r="N429" s="34" t="b">
        <v>1</v>
      </c>
      <c r="O429" s="35">
        <f t="shared" si="68"/>
        <v>408.93</v>
      </c>
      <c r="P429" s="36" t="str">
        <f t="shared" si="69"/>
        <v>T</v>
      </c>
      <c r="Q429" s="37" t="str">
        <f t="shared" si="70"/>
        <v>Christoph Jankowski</v>
      </c>
      <c r="R429" s="6" t="str">
        <f t="shared" si="71"/>
        <v>T - Christoph Jankowski</v>
      </c>
      <c r="S429" s="6" t="str">
        <f>IFERROR(INDEX('Vendor Over-ride'!$C:$C, MATCH($R:$R,'Vendor Over-ride'!$A:$A,0)),"")</f>
        <v>T - Christoph Jankowski</v>
      </c>
      <c r="U429" s="38" t="str">
        <f t="shared" si="75"/>
        <v>GIA</v>
      </c>
      <c r="V429" s="5" t="str">
        <f t="shared" si="76"/>
        <v>TRADE</v>
      </c>
      <c r="W429" s="5" t="b">
        <f t="shared" si="72"/>
        <v>0</v>
      </c>
      <c r="X429" s="40">
        <f t="shared" ca="1" si="73"/>
        <v>729.8</v>
      </c>
      <c r="Y429" s="30" t="b">
        <f t="shared" ca="1" si="74"/>
        <v>0</v>
      </c>
    </row>
    <row r="430" spans="1:25" hidden="1">
      <c r="A430" s="28" t="s">
        <v>2837</v>
      </c>
      <c r="B430" s="28" t="s">
        <v>2838</v>
      </c>
      <c r="C430" s="28" t="s">
        <v>2991</v>
      </c>
      <c r="D430" s="28" t="s">
        <v>2842</v>
      </c>
      <c r="E430" s="29">
        <v>42132</v>
      </c>
      <c r="F430" s="28" t="s">
        <v>7762</v>
      </c>
      <c r="G430" s="30">
        <v>4074</v>
      </c>
      <c r="H430" s="28" t="s">
        <v>7763</v>
      </c>
      <c r="I430" s="31">
        <v>0</v>
      </c>
      <c r="J430" s="31">
        <v>1933</v>
      </c>
      <c r="K430" s="28" t="s">
        <v>3113</v>
      </c>
      <c r="L430" s="32">
        <f t="shared" si="66"/>
        <v>-1933</v>
      </c>
      <c r="M430" s="33">
        <f t="shared" si="67"/>
        <v>1933</v>
      </c>
      <c r="N430" s="34" t="b">
        <v>1</v>
      </c>
      <c r="O430" s="35">
        <f t="shared" si="68"/>
        <v>1933</v>
      </c>
      <c r="P430" s="36" t="str">
        <f t="shared" si="69"/>
        <v>T</v>
      </c>
      <c r="Q430" s="37" t="str">
        <f t="shared" si="70"/>
        <v>Digital Print Solutions</v>
      </c>
      <c r="R430" s="6" t="str">
        <f t="shared" si="71"/>
        <v>T - Digital Print Solutions</v>
      </c>
      <c r="S430" s="6" t="str">
        <f>IFERROR(INDEX('Vendor Over-ride'!$C:$C, MATCH($R:$R,'Vendor Over-ride'!$A:$A,0)),"")</f>
        <v>T - Digital Print Solutions</v>
      </c>
      <c r="U430" s="38" t="str">
        <f t="shared" si="75"/>
        <v>GIA</v>
      </c>
      <c r="V430" s="5" t="str">
        <f t="shared" si="76"/>
        <v>TRADE</v>
      </c>
      <c r="W430" s="5" t="b">
        <f t="shared" si="72"/>
        <v>0</v>
      </c>
      <c r="X430" s="40">
        <f t="shared" ca="1" si="73"/>
        <v>3681</v>
      </c>
      <c r="Y430" s="30" t="b">
        <f t="shared" ca="1" si="74"/>
        <v>0</v>
      </c>
    </row>
    <row r="431" spans="1:25" hidden="1">
      <c r="A431" s="28" t="s">
        <v>2837</v>
      </c>
      <c r="B431" s="28" t="s">
        <v>2838</v>
      </c>
      <c r="C431" s="28" t="s">
        <v>2991</v>
      </c>
      <c r="D431" s="28" t="s">
        <v>2842</v>
      </c>
      <c r="E431" s="29">
        <v>42132</v>
      </c>
      <c r="F431" s="28" t="s">
        <v>7764</v>
      </c>
      <c r="G431" s="30">
        <v>4074</v>
      </c>
      <c r="H431" s="28" t="s">
        <v>7765</v>
      </c>
      <c r="I431" s="31">
        <v>0</v>
      </c>
      <c r="J431" s="31">
        <v>102.24</v>
      </c>
      <c r="K431" s="28" t="s">
        <v>2848</v>
      </c>
      <c r="L431" s="32">
        <f t="shared" si="66"/>
        <v>-102.24</v>
      </c>
      <c r="M431" s="33">
        <f t="shared" si="67"/>
        <v>102.24</v>
      </c>
      <c r="N431" s="34" t="b">
        <v>1</v>
      </c>
      <c r="O431" s="35">
        <f t="shared" si="68"/>
        <v>102.24</v>
      </c>
      <c r="P431" s="36" t="str">
        <f t="shared" si="69"/>
        <v>T</v>
      </c>
      <c r="Q431" s="37" t="str">
        <f t="shared" si="70"/>
        <v>Eagle Couriers (Scotland) Ltd</v>
      </c>
      <c r="R431" s="6" t="str">
        <f t="shared" si="71"/>
        <v>T - Eagle Couriers (Scotland) Ltd</v>
      </c>
      <c r="S431" s="6" t="str">
        <f>IFERROR(INDEX('Vendor Over-ride'!$C:$C, MATCH($R:$R,'Vendor Over-ride'!$A:$A,0)),"")</f>
        <v>T - Eagle Couriers (Scotland) Ltd</v>
      </c>
      <c r="U431" s="38" t="str">
        <f t="shared" si="75"/>
        <v>GIA</v>
      </c>
      <c r="V431" s="5" t="str">
        <f t="shared" si="76"/>
        <v>TRADE</v>
      </c>
      <c r="W431" s="5" t="b">
        <f t="shared" si="72"/>
        <v>0</v>
      </c>
      <c r="X431" s="40">
        <f t="shared" ca="1" si="73"/>
        <v>6324.47</v>
      </c>
      <c r="Y431" s="30" t="b">
        <f t="shared" ca="1" si="74"/>
        <v>0</v>
      </c>
    </row>
    <row r="432" spans="1:25" hidden="1">
      <c r="A432" s="28" t="s">
        <v>2837</v>
      </c>
      <c r="B432" s="28" t="s">
        <v>2838</v>
      </c>
      <c r="C432" s="28" t="s">
        <v>2991</v>
      </c>
      <c r="D432" s="28" t="s">
        <v>2842</v>
      </c>
      <c r="E432" s="29">
        <v>42132</v>
      </c>
      <c r="F432" s="28" t="s">
        <v>7766</v>
      </c>
      <c r="G432" s="30">
        <v>4074</v>
      </c>
      <c r="H432" s="28" t="s">
        <v>7767</v>
      </c>
      <c r="I432" s="31">
        <v>0</v>
      </c>
      <c r="J432" s="31">
        <v>112</v>
      </c>
      <c r="K432" s="28" t="s">
        <v>3049</v>
      </c>
      <c r="L432" s="32">
        <f t="shared" si="66"/>
        <v>-112</v>
      </c>
      <c r="M432" s="33">
        <f t="shared" si="67"/>
        <v>112</v>
      </c>
      <c r="N432" s="34" t="b">
        <v>1</v>
      </c>
      <c r="O432" s="35">
        <f t="shared" si="68"/>
        <v>112</v>
      </c>
      <c r="P432" s="36" t="str">
        <f t="shared" si="69"/>
        <v>T</v>
      </c>
      <c r="Q432" s="37" t="str">
        <f t="shared" si="70"/>
        <v>Embo Ltd</v>
      </c>
      <c r="R432" s="6" t="str">
        <f t="shared" si="71"/>
        <v>T - Embo Ltd</v>
      </c>
      <c r="S432" s="6" t="str">
        <f>IFERROR(INDEX('Vendor Over-ride'!$C:$C, MATCH($R:$R,'Vendor Over-ride'!$A:$A,0)),"")</f>
        <v>T - Embo Ltd</v>
      </c>
      <c r="U432" s="38" t="str">
        <f t="shared" si="75"/>
        <v>GIA</v>
      </c>
      <c r="V432" s="5" t="str">
        <f t="shared" si="76"/>
        <v>TRADE</v>
      </c>
      <c r="W432" s="5" t="b">
        <f t="shared" si="72"/>
        <v>0</v>
      </c>
      <c r="X432" s="40">
        <f t="shared" ca="1" si="73"/>
        <v>1827.5</v>
      </c>
      <c r="Y432" s="30" t="b">
        <f t="shared" ca="1" si="74"/>
        <v>0</v>
      </c>
    </row>
    <row r="433" spans="1:25" hidden="1">
      <c r="A433" s="28" t="s">
        <v>2837</v>
      </c>
      <c r="B433" s="28" t="s">
        <v>2838</v>
      </c>
      <c r="C433" s="28" t="s">
        <v>2991</v>
      </c>
      <c r="D433" s="28" t="s">
        <v>2842</v>
      </c>
      <c r="E433" s="29">
        <v>42132</v>
      </c>
      <c r="F433" s="28" t="s">
        <v>7768</v>
      </c>
      <c r="G433" s="30">
        <v>4074</v>
      </c>
      <c r="H433" s="28" t="s">
        <v>7769</v>
      </c>
      <c r="I433" s="31">
        <v>0</v>
      </c>
      <c r="J433" s="31">
        <v>15.48</v>
      </c>
      <c r="K433" s="28" t="s">
        <v>2863</v>
      </c>
      <c r="L433" s="32">
        <f t="shared" si="66"/>
        <v>-15.48</v>
      </c>
      <c r="M433" s="33">
        <f t="shared" si="67"/>
        <v>15.48</v>
      </c>
      <c r="N433" s="34" t="b">
        <v>1</v>
      </c>
      <c r="O433" s="35">
        <f t="shared" si="68"/>
        <v>15.48</v>
      </c>
      <c r="P433" s="36" t="str">
        <f t="shared" si="69"/>
        <v>T</v>
      </c>
      <c r="Q433" s="37" t="str">
        <f t="shared" si="70"/>
        <v>Galway Gourmet</v>
      </c>
      <c r="R433" s="6" t="str">
        <f t="shared" si="71"/>
        <v>T - Galway Gourmet</v>
      </c>
      <c r="S433" s="6" t="str">
        <f>IFERROR(INDEX('Vendor Over-ride'!$C:$C, MATCH($R:$R,'Vendor Over-ride'!$A:$A,0)),"")</f>
        <v>T - Galway Gourmet</v>
      </c>
      <c r="U433" s="38" t="str">
        <f t="shared" si="75"/>
        <v>GIA</v>
      </c>
      <c r="V433" s="5" t="str">
        <f t="shared" si="76"/>
        <v>TRADE</v>
      </c>
      <c r="W433" s="5" t="b">
        <f t="shared" si="72"/>
        <v>0</v>
      </c>
      <c r="X433" s="40">
        <f t="shared" ca="1" si="73"/>
        <v>1978.8000000000002</v>
      </c>
      <c r="Y433" s="30" t="b">
        <f t="shared" ca="1" si="74"/>
        <v>0</v>
      </c>
    </row>
    <row r="434" spans="1:25" hidden="1">
      <c r="A434" s="28" t="s">
        <v>2837</v>
      </c>
      <c r="B434" s="28" t="s">
        <v>2838</v>
      </c>
      <c r="C434" s="28" t="s">
        <v>2991</v>
      </c>
      <c r="D434" s="28" t="s">
        <v>2842</v>
      </c>
      <c r="E434" s="29">
        <v>42132</v>
      </c>
      <c r="F434" s="28" t="s">
        <v>7770</v>
      </c>
      <c r="G434" s="30">
        <v>4074</v>
      </c>
      <c r="H434" s="28" t="s">
        <v>7771</v>
      </c>
      <c r="I434" s="31">
        <v>0</v>
      </c>
      <c r="J434" s="31">
        <v>250</v>
      </c>
      <c r="K434" s="28" t="s">
        <v>7772</v>
      </c>
      <c r="L434" s="32">
        <f t="shared" si="66"/>
        <v>-250</v>
      </c>
      <c r="M434" s="33">
        <f t="shared" si="67"/>
        <v>250</v>
      </c>
      <c r="N434" s="34" t="b">
        <v>1</v>
      </c>
      <c r="O434" s="35">
        <f t="shared" si="68"/>
        <v>250</v>
      </c>
      <c r="P434" s="36" t="str">
        <f t="shared" si="69"/>
        <v>T</v>
      </c>
      <c r="Q434" s="37" t="str">
        <f t="shared" si="70"/>
        <v>Graham Duff</v>
      </c>
      <c r="R434" s="6" t="str">
        <f t="shared" si="71"/>
        <v>T - Graham Duff</v>
      </c>
      <c r="S434" s="6" t="str">
        <f>IFERROR(INDEX('Vendor Over-ride'!$C:$C, MATCH($R:$R,'Vendor Over-ride'!$A:$A,0)),"")</f>
        <v>T - Graham Duff</v>
      </c>
      <c r="U434" s="38" t="str">
        <f t="shared" si="75"/>
        <v>GIA</v>
      </c>
      <c r="V434" s="5" t="str">
        <f t="shared" si="76"/>
        <v>TRADE</v>
      </c>
      <c r="W434" s="5" t="b">
        <f t="shared" si="72"/>
        <v>0</v>
      </c>
      <c r="X434" s="40">
        <f t="shared" ca="1" si="73"/>
        <v>250</v>
      </c>
      <c r="Y434" s="30" t="b">
        <f t="shared" ca="1" si="74"/>
        <v>0</v>
      </c>
    </row>
    <row r="435" spans="1:25" hidden="1">
      <c r="A435" s="28" t="s">
        <v>2837</v>
      </c>
      <c r="B435" s="28" t="s">
        <v>2838</v>
      </c>
      <c r="C435" s="28" t="s">
        <v>2991</v>
      </c>
      <c r="D435" s="28" t="s">
        <v>2842</v>
      </c>
      <c r="E435" s="29">
        <v>42132</v>
      </c>
      <c r="F435" s="28" t="s">
        <v>7773</v>
      </c>
      <c r="G435" s="30">
        <v>4074</v>
      </c>
      <c r="H435" s="28" t="s">
        <v>7774</v>
      </c>
      <c r="I435" s="31">
        <v>0</v>
      </c>
      <c r="J435" s="31">
        <v>1803.36</v>
      </c>
      <c r="K435" s="28" t="s">
        <v>2884</v>
      </c>
      <c r="L435" s="32">
        <f t="shared" si="66"/>
        <v>-1803.36</v>
      </c>
      <c r="M435" s="33">
        <f t="shared" si="67"/>
        <v>1803.36</v>
      </c>
      <c r="N435" s="34" t="b">
        <v>1</v>
      </c>
      <c r="O435" s="35">
        <f t="shared" si="68"/>
        <v>1803.36</v>
      </c>
      <c r="P435" s="36" t="str">
        <f t="shared" si="69"/>
        <v>T</v>
      </c>
      <c r="Q435" s="37" t="str">
        <f t="shared" si="70"/>
        <v>Hitachi Capital UK PLC</v>
      </c>
      <c r="R435" s="6" t="str">
        <f t="shared" si="71"/>
        <v>T - Hitachi Capital UK PLC</v>
      </c>
      <c r="S435" s="6" t="str">
        <f>IFERROR(INDEX('Vendor Over-ride'!$C:$C, MATCH($R:$R,'Vendor Over-ride'!$A:$A,0)),"")</f>
        <v>T - Hitachi Capital UK PLC</v>
      </c>
      <c r="U435" s="38" t="str">
        <f t="shared" si="75"/>
        <v>GIA</v>
      </c>
      <c r="V435" s="5" t="str">
        <f t="shared" si="76"/>
        <v>TRADE</v>
      </c>
      <c r="W435" s="5" t="b">
        <f t="shared" si="72"/>
        <v>0</v>
      </c>
      <c r="X435" s="40">
        <f t="shared" ca="1" si="73"/>
        <v>22908.730000000003</v>
      </c>
      <c r="Y435" s="30" t="b">
        <f t="shared" ca="1" si="74"/>
        <v>0</v>
      </c>
    </row>
    <row r="436" spans="1:25" hidden="1">
      <c r="A436" s="28" t="s">
        <v>2837</v>
      </c>
      <c r="B436" s="28" t="s">
        <v>2838</v>
      </c>
      <c r="C436" s="28" t="s">
        <v>2991</v>
      </c>
      <c r="D436" s="28" t="s">
        <v>2842</v>
      </c>
      <c r="E436" s="29">
        <v>42132</v>
      </c>
      <c r="F436" s="28" t="s">
        <v>7775</v>
      </c>
      <c r="G436" s="30">
        <v>4074</v>
      </c>
      <c r="H436" s="28" t="s">
        <v>7776</v>
      </c>
      <c r="I436" s="31">
        <v>0</v>
      </c>
      <c r="J436" s="31">
        <v>1302</v>
      </c>
      <c r="K436" s="28" t="s">
        <v>3043</v>
      </c>
      <c r="L436" s="32">
        <f t="shared" si="66"/>
        <v>-1302</v>
      </c>
      <c r="M436" s="33">
        <f t="shared" si="67"/>
        <v>1302</v>
      </c>
      <c r="N436" s="34" t="b">
        <v>1</v>
      </c>
      <c r="O436" s="35">
        <f t="shared" si="68"/>
        <v>1302</v>
      </c>
      <c r="P436" s="36" t="str">
        <f t="shared" si="69"/>
        <v>T</v>
      </c>
      <c r="Q436" s="37" t="str">
        <f t="shared" si="70"/>
        <v>James F Kidd &amp; Son Ltd</v>
      </c>
      <c r="R436" s="6" t="str">
        <f t="shared" si="71"/>
        <v>T - James F Kidd &amp; Son Ltd</v>
      </c>
      <c r="S436" s="6" t="str">
        <f>IFERROR(INDEX('Vendor Over-ride'!$C:$C, MATCH($R:$R,'Vendor Over-ride'!$A:$A,0)),"")</f>
        <v>T - James F Kidd &amp; Son Ltd</v>
      </c>
      <c r="U436" s="38" t="str">
        <f t="shared" si="75"/>
        <v>GIA</v>
      </c>
      <c r="V436" s="5" t="str">
        <f t="shared" si="76"/>
        <v>TRADE</v>
      </c>
      <c r="W436" s="5" t="b">
        <f t="shared" si="72"/>
        <v>0</v>
      </c>
      <c r="X436" s="40">
        <f t="shared" ca="1" si="73"/>
        <v>2300.2799999999997</v>
      </c>
      <c r="Y436" s="30" t="b">
        <f t="shared" ca="1" si="74"/>
        <v>0</v>
      </c>
    </row>
    <row r="437" spans="1:25" hidden="1">
      <c r="A437" s="28" t="s">
        <v>2837</v>
      </c>
      <c r="B437" s="28" t="s">
        <v>2838</v>
      </c>
      <c r="C437" s="28" t="s">
        <v>2991</v>
      </c>
      <c r="D437" s="28" t="s">
        <v>2842</v>
      </c>
      <c r="E437" s="29">
        <v>42132</v>
      </c>
      <c r="F437" s="28" t="s">
        <v>7777</v>
      </c>
      <c r="G437" s="30">
        <v>4074</v>
      </c>
      <c r="H437" s="28" t="s">
        <v>7778</v>
      </c>
      <c r="I437" s="31">
        <v>0</v>
      </c>
      <c r="J437" s="31">
        <v>3000</v>
      </c>
      <c r="K437" s="28" t="s">
        <v>4442</v>
      </c>
      <c r="L437" s="32">
        <f t="shared" si="66"/>
        <v>-3000</v>
      </c>
      <c r="M437" s="33">
        <f t="shared" si="67"/>
        <v>3000</v>
      </c>
      <c r="N437" s="34" t="b">
        <v>1</v>
      </c>
      <c r="O437" s="35">
        <f t="shared" si="68"/>
        <v>3000</v>
      </c>
      <c r="P437" s="36" t="str">
        <f t="shared" si="69"/>
        <v>T</v>
      </c>
      <c r="Q437" s="37" t="str">
        <f t="shared" si="70"/>
        <v>Lloret Dunn</v>
      </c>
      <c r="R437" s="6" t="str">
        <f t="shared" si="71"/>
        <v>T - Lloret Dunn</v>
      </c>
      <c r="S437" s="6" t="str">
        <f>IFERROR(INDEX('Vendor Over-ride'!$C:$C, MATCH($R:$R,'Vendor Over-ride'!$A:$A,0)),"")</f>
        <v>T - Lloret Dunn</v>
      </c>
      <c r="U437" s="38" t="str">
        <f t="shared" si="75"/>
        <v>GIA</v>
      </c>
      <c r="V437" s="5" t="str">
        <f t="shared" si="76"/>
        <v>TRADE</v>
      </c>
      <c r="W437" s="5" t="b">
        <f t="shared" si="72"/>
        <v>0</v>
      </c>
      <c r="X437" s="40">
        <f t="shared" ca="1" si="73"/>
        <v>5895.23</v>
      </c>
      <c r="Y437" s="30" t="b">
        <f t="shared" ca="1" si="74"/>
        <v>0</v>
      </c>
    </row>
    <row r="438" spans="1:25">
      <c r="A438" s="28" t="s">
        <v>2837</v>
      </c>
      <c r="B438" s="28" t="s">
        <v>2838</v>
      </c>
      <c r="C438" s="28" t="s">
        <v>2991</v>
      </c>
      <c r="D438" s="28" t="s">
        <v>2842</v>
      </c>
      <c r="E438" s="29">
        <v>42132</v>
      </c>
      <c r="F438" s="28" t="s">
        <v>7779</v>
      </c>
      <c r="G438" s="30">
        <v>4074</v>
      </c>
      <c r="H438" s="28" t="s">
        <v>7780</v>
      </c>
      <c r="I438" s="31">
        <v>0</v>
      </c>
      <c r="J438" s="31">
        <v>2400</v>
      </c>
      <c r="K438" s="28" t="s">
        <v>2853</v>
      </c>
      <c r="L438" s="32">
        <f t="shared" si="66"/>
        <v>-2400</v>
      </c>
      <c r="M438" s="33">
        <f t="shared" si="67"/>
        <v>2400</v>
      </c>
      <c r="N438" s="34" t="b">
        <v>1</v>
      </c>
      <c r="O438" s="35">
        <f t="shared" si="68"/>
        <v>2400</v>
      </c>
      <c r="P438" s="36" t="str">
        <f t="shared" si="69"/>
        <v>T</v>
      </c>
      <c r="Q438" s="37" t="str">
        <f t="shared" si="70"/>
        <v>Media Business Insight Ltd</v>
      </c>
      <c r="R438" s="6" t="str">
        <f t="shared" si="71"/>
        <v>T - Media Business Insight Ltd</v>
      </c>
      <c r="S438" s="6" t="str">
        <f>IFERROR(INDEX('Vendor Over-ride'!$C:$C, MATCH($R:$R,'Vendor Over-ride'!$A:$A,0)),"")</f>
        <v>T - Media Business Insight Ltd</v>
      </c>
      <c r="T438" s="41" t="s">
        <v>7020</v>
      </c>
      <c r="U438" s="38" t="str">
        <f t="shared" si="75"/>
        <v>GIA</v>
      </c>
      <c r="V438" s="5" t="str">
        <f t="shared" si="76"/>
        <v>TRADE</v>
      </c>
      <c r="W438" s="5" t="b">
        <f t="shared" si="72"/>
        <v>0</v>
      </c>
      <c r="X438" s="40">
        <f t="shared" ca="1" si="73"/>
        <v>42611.1</v>
      </c>
      <c r="Y438" s="30" t="b">
        <f t="shared" ca="1" si="74"/>
        <v>1</v>
      </c>
    </row>
    <row r="439" spans="1:25" hidden="1">
      <c r="A439" s="28" t="s">
        <v>2837</v>
      </c>
      <c r="B439" s="28" t="s">
        <v>2838</v>
      </c>
      <c r="C439" s="28" t="s">
        <v>2991</v>
      </c>
      <c r="D439" s="28" t="s">
        <v>2842</v>
      </c>
      <c r="E439" s="29">
        <v>42132</v>
      </c>
      <c r="F439" s="28" t="s">
        <v>7781</v>
      </c>
      <c r="G439" s="30">
        <v>4074</v>
      </c>
      <c r="H439" s="28" t="s">
        <v>7782</v>
      </c>
      <c r="I439" s="31">
        <v>0</v>
      </c>
      <c r="J439" s="31">
        <v>129.49</v>
      </c>
      <c r="K439" s="28" t="s">
        <v>7606</v>
      </c>
      <c r="L439" s="32">
        <f t="shared" si="66"/>
        <v>-129.49</v>
      </c>
      <c r="M439" s="33">
        <f t="shared" si="67"/>
        <v>129.49</v>
      </c>
      <c r="N439" s="34" t="b">
        <v>1</v>
      </c>
      <c r="O439" s="35">
        <f t="shared" si="68"/>
        <v>129.49</v>
      </c>
      <c r="P439" s="36" t="str">
        <f t="shared" si="69"/>
        <v>T</v>
      </c>
      <c r="Q439" s="37" t="str">
        <f t="shared" si="70"/>
        <v>Office Care</v>
      </c>
      <c r="R439" s="6" t="str">
        <f t="shared" si="71"/>
        <v>T - Office Care</v>
      </c>
      <c r="S439" s="6" t="str">
        <f>IFERROR(INDEX('Vendor Over-ride'!$C:$C, MATCH($R:$R,'Vendor Over-ride'!$A:$A,0)),"")</f>
        <v>T - Office Care</v>
      </c>
      <c r="U439" s="38" t="str">
        <f t="shared" si="75"/>
        <v>GIA</v>
      </c>
      <c r="V439" s="5" t="str">
        <f t="shared" si="76"/>
        <v>TRADE</v>
      </c>
      <c r="W439" s="5" t="b">
        <f t="shared" si="72"/>
        <v>0</v>
      </c>
      <c r="X439" s="40">
        <f t="shared" ca="1" si="73"/>
        <v>8491.49</v>
      </c>
      <c r="Y439" s="30" t="b">
        <f t="shared" ca="1" si="74"/>
        <v>0</v>
      </c>
    </row>
    <row r="440" spans="1:25">
      <c r="A440" s="28" t="s">
        <v>2837</v>
      </c>
      <c r="B440" s="28" t="s">
        <v>2838</v>
      </c>
      <c r="C440" s="28" t="s">
        <v>2991</v>
      </c>
      <c r="D440" s="28" t="s">
        <v>2842</v>
      </c>
      <c r="E440" s="29">
        <v>42132</v>
      </c>
      <c r="F440" s="28" t="s">
        <v>7783</v>
      </c>
      <c r="G440" s="30">
        <v>4074</v>
      </c>
      <c r="H440" s="28" t="s">
        <v>7784</v>
      </c>
      <c r="I440" s="31">
        <v>0</v>
      </c>
      <c r="J440" s="31">
        <v>488.7</v>
      </c>
      <c r="K440" s="28" t="s">
        <v>4445</v>
      </c>
      <c r="L440" s="32">
        <f t="shared" si="66"/>
        <v>-488.7</v>
      </c>
      <c r="M440" s="33">
        <f t="shared" si="67"/>
        <v>488.7</v>
      </c>
      <c r="N440" s="34" t="b">
        <v>1</v>
      </c>
      <c r="O440" s="35">
        <f t="shared" si="68"/>
        <v>488.7</v>
      </c>
      <c r="P440" s="36" t="str">
        <f t="shared" si="69"/>
        <v>T</v>
      </c>
      <c r="Q440" s="37" t="str">
        <f t="shared" si="70"/>
        <v>Pertemps Recruitment Partnership Limited</v>
      </c>
      <c r="R440" s="6" t="str">
        <f t="shared" si="71"/>
        <v>T - Pertemps Recruitment Partnership Limited</v>
      </c>
      <c r="S440" s="6" t="str">
        <f>IFERROR(INDEX('Vendor Over-ride'!$C:$C, MATCH($R:$R,'Vendor Over-ride'!$A:$A,0)),"")</f>
        <v>T - Pertemps Recruitment Partnership Limited</v>
      </c>
      <c r="T440" s="41" t="s">
        <v>7019</v>
      </c>
      <c r="U440" s="38" t="str">
        <f t="shared" si="75"/>
        <v>GIA</v>
      </c>
      <c r="V440" s="5" t="str">
        <f t="shared" si="76"/>
        <v>TRADE</v>
      </c>
      <c r="W440" s="5" t="b">
        <f t="shared" si="72"/>
        <v>0</v>
      </c>
      <c r="X440" s="40">
        <f t="shared" ca="1" si="73"/>
        <v>36553.03</v>
      </c>
      <c r="Y440" s="30" t="b">
        <f t="shared" ca="1" si="74"/>
        <v>1</v>
      </c>
    </row>
    <row r="441" spans="1:25" hidden="1">
      <c r="A441" s="28" t="s">
        <v>2837</v>
      </c>
      <c r="B441" s="28" t="s">
        <v>2838</v>
      </c>
      <c r="C441" s="28" t="s">
        <v>2991</v>
      </c>
      <c r="D441" s="28" t="s">
        <v>2842</v>
      </c>
      <c r="E441" s="29">
        <v>42132</v>
      </c>
      <c r="F441" s="28" t="s">
        <v>7785</v>
      </c>
      <c r="G441" s="30">
        <v>4074</v>
      </c>
      <c r="H441" s="28" t="s">
        <v>7786</v>
      </c>
      <c r="I441" s="31">
        <v>0</v>
      </c>
      <c r="J441" s="31">
        <v>5396.08</v>
      </c>
      <c r="K441" s="28" t="s">
        <v>2865</v>
      </c>
      <c r="L441" s="32">
        <f t="shared" si="66"/>
        <v>-5396.08</v>
      </c>
      <c r="M441" s="33">
        <f t="shared" si="67"/>
        <v>5396.08</v>
      </c>
      <c r="N441" s="34" t="b">
        <v>1</v>
      </c>
      <c r="O441" s="35">
        <f t="shared" si="68"/>
        <v>5396.08</v>
      </c>
      <c r="P441" s="36" t="str">
        <f t="shared" si="69"/>
        <v>T</v>
      </c>
      <c r="Q441" s="37" t="str">
        <f t="shared" si="70"/>
        <v>ScottMoncrieff</v>
      </c>
      <c r="R441" s="6" t="str">
        <f t="shared" si="71"/>
        <v>T - ScottMoncrieff</v>
      </c>
      <c r="S441" s="6" t="str">
        <f>IFERROR(INDEX('Vendor Over-ride'!$C:$C, MATCH($R:$R,'Vendor Over-ride'!$A:$A,0)),"")</f>
        <v>T - Scott-Moncrieff</v>
      </c>
      <c r="U441" s="38" t="str">
        <f t="shared" si="75"/>
        <v>GIA</v>
      </c>
      <c r="V441" s="5" t="str">
        <f t="shared" si="76"/>
        <v>TRADE</v>
      </c>
      <c r="W441" s="5" t="b">
        <f t="shared" si="72"/>
        <v>0</v>
      </c>
      <c r="X441" s="40">
        <f t="shared" ca="1" si="73"/>
        <v>23767.82</v>
      </c>
      <c r="Y441" s="30" t="b">
        <f t="shared" ca="1" si="74"/>
        <v>0</v>
      </c>
    </row>
    <row r="442" spans="1:25" hidden="1">
      <c r="A442" s="28" t="s">
        <v>2837</v>
      </c>
      <c r="B442" s="28" t="s">
        <v>2838</v>
      </c>
      <c r="C442" s="28" t="s">
        <v>2991</v>
      </c>
      <c r="D442" s="28" t="s">
        <v>2842</v>
      </c>
      <c r="E442" s="29">
        <v>42136</v>
      </c>
      <c r="F442" s="28" t="s">
        <v>7787</v>
      </c>
      <c r="G442" s="30">
        <v>4083</v>
      </c>
      <c r="H442" s="28" t="s">
        <v>7788</v>
      </c>
      <c r="I442" s="31">
        <v>0</v>
      </c>
      <c r="J442" s="31">
        <v>195.25</v>
      </c>
      <c r="K442" s="28" t="s">
        <v>2888</v>
      </c>
      <c r="L442" s="32">
        <f t="shared" si="66"/>
        <v>-195.25</v>
      </c>
      <c r="M442" s="33">
        <f t="shared" si="67"/>
        <v>195.25</v>
      </c>
      <c r="N442" s="34" t="b">
        <v>0</v>
      </c>
      <c r="O442" s="35">
        <f t="shared" si="68"/>
        <v>0</v>
      </c>
      <c r="P442" s="36" t="str">
        <f t="shared" si="69"/>
        <v>E</v>
      </c>
      <c r="Q442" s="37" t="str">
        <f t="shared" si="70"/>
        <v>David Taylor</v>
      </c>
      <c r="R442" s="6" t="str">
        <f t="shared" si="71"/>
        <v>E - David Taylor</v>
      </c>
      <c r="S442" s="6" t="str">
        <f>IFERROR(INDEX('Vendor Over-ride'!$C:$C, MATCH($R:$R,'Vendor Over-ride'!$A:$A,0)),"")</f>
        <v/>
      </c>
      <c r="U442" s="38" t="str">
        <f t="shared" si="75"/>
        <v>GIA</v>
      </c>
      <c r="V442" s="5" t="str">
        <f t="shared" si="76"/>
        <v>EMPLOYEE</v>
      </c>
      <c r="W442" s="5" t="b">
        <f t="shared" si="72"/>
        <v>0</v>
      </c>
      <c r="X442" s="40">
        <f t="shared" ca="1" si="73"/>
        <v>334393.72000000003</v>
      </c>
      <c r="Y442" s="30" t="b">
        <f t="shared" ca="1" si="74"/>
        <v>1</v>
      </c>
    </row>
    <row r="443" spans="1:25" hidden="1">
      <c r="A443" s="28" t="s">
        <v>2837</v>
      </c>
      <c r="B443" s="28" t="s">
        <v>2838</v>
      </c>
      <c r="C443" s="28" t="s">
        <v>2991</v>
      </c>
      <c r="D443" s="28" t="s">
        <v>2842</v>
      </c>
      <c r="E443" s="29">
        <v>42136</v>
      </c>
      <c r="F443" s="28" t="s">
        <v>7789</v>
      </c>
      <c r="G443" s="30">
        <v>4083</v>
      </c>
      <c r="H443" s="28" t="s">
        <v>7790</v>
      </c>
      <c r="I443" s="31">
        <v>0</v>
      </c>
      <c r="J443" s="31">
        <v>42.34</v>
      </c>
      <c r="K443" s="28" t="s">
        <v>3046</v>
      </c>
      <c r="L443" s="32">
        <f t="shared" si="66"/>
        <v>-42.34</v>
      </c>
      <c r="M443" s="33">
        <f t="shared" si="67"/>
        <v>42.34</v>
      </c>
      <c r="N443" s="34" t="b">
        <v>0</v>
      </c>
      <c r="O443" s="35">
        <f t="shared" si="68"/>
        <v>0</v>
      </c>
      <c r="P443" s="36" t="str">
        <f t="shared" si="69"/>
        <v>E</v>
      </c>
      <c r="Q443" s="37" t="str">
        <f t="shared" si="70"/>
        <v>Massimiliano Allen</v>
      </c>
      <c r="R443" s="6" t="str">
        <f t="shared" si="71"/>
        <v>E - Massimiliano Allen</v>
      </c>
      <c r="S443" s="6" t="str">
        <f>IFERROR(INDEX('Vendor Over-ride'!$C:$C, MATCH($R:$R,'Vendor Over-ride'!$A:$A,0)),"")</f>
        <v/>
      </c>
      <c r="U443" s="38" t="str">
        <f t="shared" si="75"/>
        <v>GIA</v>
      </c>
      <c r="V443" s="5" t="str">
        <f t="shared" si="76"/>
        <v>EMPLOYEE</v>
      </c>
      <c r="W443" s="5" t="b">
        <f t="shared" si="72"/>
        <v>0</v>
      </c>
      <c r="X443" s="40">
        <f t="shared" ca="1" si="73"/>
        <v>334393.72000000003</v>
      </c>
      <c r="Y443" s="30" t="b">
        <f t="shared" ca="1" si="74"/>
        <v>1</v>
      </c>
    </row>
    <row r="444" spans="1:25" hidden="1">
      <c r="A444" s="28" t="s">
        <v>2837</v>
      </c>
      <c r="B444" s="28" t="s">
        <v>2838</v>
      </c>
      <c r="C444" s="28" t="s">
        <v>2991</v>
      </c>
      <c r="D444" s="28" t="s">
        <v>2842</v>
      </c>
      <c r="E444" s="29">
        <v>42136</v>
      </c>
      <c r="F444" s="28" t="s">
        <v>7791</v>
      </c>
      <c r="G444" s="30">
        <v>4083</v>
      </c>
      <c r="H444" s="28" t="s">
        <v>7792</v>
      </c>
      <c r="I444" s="31">
        <v>0</v>
      </c>
      <c r="J444" s="31">
        <v>549.05999999999995</v>
      </c>
      <c r="K444" s="28" t="s">
        <v>2956</v>
      </c>
      <c r="L444" s="32">
        <f t="shared" si="66"/>
        <v>-549.05999999999995</v>
      </c>
      <c r="M444" s="33">
        <f t="shared" si="67"/>
        <v>549.05999999999995</v>
      </c>
      <c r="N444" s="34" t="b">
        <v>0</v>
      </c>
      <c r="O444" s="35">
        <f t="shared" si="68"/>
        <v>0</v>
      </c>
      <c r="P444" s="36" t="str">
        <f t="shared" si="69"/>
        <v>E</v>
      </c>
      <c r="Q444" s="37" t="str">
        <f t="shared" si="70"/>
        <v>Brodie Pringle</v>
      </c>
      <c r="R444" s="6" t="str">
        <f t="shared" si="71"/>
        <v>E - Brodie Pringle</v>
      </c>
      <c r="S444" s="6" t="str">
        <f>IFERROR(INDEX('Vendor Over-ride'!$C:$C, MATCH($R:$R,'Vendor Over-ride'!$A:$A,0)),"")</f>
        <v/>
      </c>
      <c r="U444" s="38" t="str">
        <f t="shared" si="75"/>
        <v>GIA</v>
      </c>
      <c r="V444" s="5" t="str">
        <f t="shared" si="76"/>
        <v>EMPLOYEE</v>
      </c>
      <c r="W444" s="5" t="b">
        <f t="shared" si="72"/>
        <v>0</v>
      </c>
      <c r="X444" s="40">
        <f t="shared" ca="1" si="73"/>
        <v>334393.72000000003</v>
      </c>
      <c r="Y444" s="30" t="b">
        <f t="shared" ca="1" si="74"/>
        <v>1</v>
      </c>
    </row>
    <row r="445" spans="1:25">
      <c r="A445" s="28" t="s">
        <v>2837</v>
      </c>
      <c r="B445" s="28" t="s">
        <v>2838</v>
      </c>
      <c r="C445" s="28" t="s">
        <v>2991</v>
      </c>
      <c r="D445" s="28" t="s">
        <v>2842</v>
      </c>
      <c r="E445" s="29">
        <v>42136</v>
      </c>
      <c r="F445" s="28" t="s">
        <v>7793</v>
      </c>
      <c r="G445" s="30">
        <v>4083</v>
      </c>
      <c r="H445" s="28" t="s">
        <v>7794</v>
      </c>
      <c r="I445" s="31">
        <v>0</v>
      </c>
      <c r="J445" s="31">
        <v>29944</v>
      </c>
      <c r="K445" s="28" t="s">
        <v>5017</v>
      </c>
      <c r="L445" s="32">
        <f t="shared" si="66"/>
        <v>-29944</v>
      </c>
      <c r="M445" s="33">
        <f t="shared" si="67"/>
        <v>29944</v>
      </c>
      <c r="N445" s="34" t="b">
        <v>1</v>
      </c>
      <c r="O445" s="35">
        <f t="shared" si="68"/>
        <v>29944</v>
      </c>
      <c r="P445" s="36" t="str">
        <f t="shared" si="69"/>
        <v>G</v>
      </c>
      <c r="Q445" s="37" t="str">
        <f t="shared" si="70"/>
        <v>Hands Up for Trad</v>
      </c>
      <c r="R445" s="6" t="str">
        <f t="shared" si="71"/>
        <v>G - Hands Up for Trad</v>
      </c>
      <c r="S445" s="6" t="str">
        <f>IFERROR(INDEX('Vendor Over-ride'!$C:$C, MATCH($R:$R,'Vendor Over-ride'!$A:$A,0)),"")</f>
        <v>G - Hands Up for Trad</v>
      </c>
      <c r="U445" s="38" t="str">
        <f t="shared" si="75"/>
        <v>GIA</v>
      </c>
      <c r="V445" s="5" t="str">
        <f t="shared" si="76"/>
        <v>AWARD</v>
      </c>
      <c r="W445" s="5" t="b">
        <f t="shared" si="72"/>
        <v>1</v>
      </c>
      <c r="X445" s="40">
        <f t="shared" ca="1" si="73"/>
        <v>215127</v>
      </c>
      <c r="Y445" s="30" t="b">
        <f t="shared" ca="1" si="74"/>
        <v>1</v>
      </c>
    </row>
    <row r="446" spans="1:25" hidden="1">
      <c r="A446" s="28" t="s">
        <v>2837</v>
      </c>
      <c r="B446" s="28" t="s">
        <v>2838</v>
      </c>
      <c r="C446" s="28" t="s">
        <v>2991</v>
      </c>
      <c r="D446" s="28" t="s">
        <v>2842</v>
      </c>
      <c r="E446" s="29">
        <v>42136</v>
      </c>
      <c r="F446" s="28" t="s">
        <v>7795</v>
      </c>
      <c r="G446" s="30">
        <v>4083</v>
      </c>
      <c r="H446" s="28" t="s">
        <v>7796</v>
      </c>
      <c r="I446" s="31">
        <v>0</v>
      </c>
      <c r="J446" s="31">
        <v>325</v>
      </c>
      <c r="K446" s="28" t="s">
        <v>5021</v>
      </c>
      <c r="L446" s="32">
        <f t="shared" si="66"/>
        <v>-325</v>
      </c>
      <c r="M446" s="33">
        <f t="shared" si="67"/>
        <v>325</v>
      </c>
      <c r="N446" s="34" t="b">
        <v>1</v>
      </c>
      <c r="O446" s="35">
        <f t="shared" si="68"/>
        <v>325</v>
      </c>
      <c r="P446" s="36" t="str">
        <f t="shared" si="69"/>
        <v>I</v>
      </c>
      <c r="Q446" s="37" t="str">
        <f t="shared" si="70"/>
        <v>Dave Arcari</v>
      </c>
      <c r="R446" s="6" t="str">
        <f t="shared" si="71"/>
        <v>I - Dave Arcari</v>
      </c>
      <c r="S446" s="6" t="str">
        <f>IFERROR(INDEX('Vendor Over-ride'!$C:$C, MATCH($R:$R,'Vendor Over-ride'!$A:$A,0)),"")</f>
        <v>I - Dave Arcari</v>
      </c>
      <c r="U446" s="38" t="str">
        <f t="shared" si="75"/>
        <v>GIA</v>
      </c>
      <c r="V446" s="5" t="str">
        <f t="shared" si="76"/>
        <v>AWARD</v>
      </c>
      <c r="W446" s="5" t="b">
        <f t="shared" si="72"/>
        <v>0</v>
      </c>
      <c r="X446" s="40">
        <f t="shared" ca="1" si="73"/>
        <v>325</v>
      </c>
      <c r="Y446" s="30" t="b">
        <f t="shared" ca="1" si="74"/>
        <v>0</v>
      </c>
    </row>
    <row r="447" spans="1:25">
      <c r="A447" s="28" t="s">
        <v>2837</v>
      </c>
      <c r="B447" s="28" t="s">
        <v>2838</v>
      </c>
      <c r="C447" s="28" t="s">
        <v>2991</v>
      </c>
      <c r="D447" s="28" t="s">
        <v>2842</v>
      </c>
      <c r="E447" s="29">
        <v>42136</v>
      </c>
      <c r="F447" s="28" t="s">
        <v>7797</v>
      </c>
      <c r="G447" s="30">
        <v>4083</v>
      </c>
      <c r="H447" s="28" t="s">
        <v>7798</v>
      </c>
      <c r="I447" s="31">
        <v>0</v>
      </c>
      <c r="J447" s="31">
        <v>75000</v>
      </c>
      <c r="K447" s="28" t="s">
        <v>3552</v>
      </c>
      <c r="L447" s="32">
        <f t="shared" si="66"/>
        <v>-75000</v>
      </c>
      <c r="M447" s="33">
        <f t="shared" si="67"/>
        <v>75000</v>
      </c>
      <c r="N447" s="34" t="b">
        <v>1</v>
      </c>
      <c r="O447" s="35">
        <f t="shared" si="68"/>
        <v>75000</v>
      </c>
      <c r="P447" s="36" t="str">
        <f t="shared" si="69"/>
        <v>I</v>
      </c>
      <c r="Q447" s="37" t="str">
        <f t="shared" si="70"/>
        <v>Glasgow Life</v>
      </c>
      <c r="R447" s="6" t="str">
        <f t="shared" si="71"/>
        <v>I - Glasgow Life</v>
      </c>
      <c r="S447" s="6" t="str">
        <f>IFERROR(INDEX('Vendor Over-ride'!$C:$C, MATCH($R:$R,'Vendor Over-ride'!$A:$A,0)),"")</f>
        <v>I - Glasgow Life</v>
      </c>
      <c r="U447" s="38" t="str">
        <f t="shared" si="75"/>
        <v>GIA</v>
      </c>
      <c r="V447" s="5" t="str">
        <f t="shared" si="76"/>
        <v>AWARD</v>
      </c>
      <c r="W447" s="5" t="b">
        <f t="shared" si="72"/>
        <v>1</v>
      </c>
      <c r="X447" s="40">
        <f t="shared" ca="1" si="73"/>
        <v>194429</v>
      </c>
      <c r="Y447" s="30" t="b">
        <f t="shared" ca="1" si="74"/>
        <v>1</v>
      </c>
    </row>
    <row r="448" spans="1:25" hidden="1">
      <c r="A448" s="28" t="s">
        <v>2837</v>
      </c>
      <c r="B448" s="28" t="s">
        <v>2838</v>
      </c>
      <c r="C448" s="28" t="s">
        <v>2991</v>
      </c>
      <c r="D448" s="28" t="s">
        <v>2842</v>
      </c>
      <c r="E448" s="29">
        <v>42136</v>
      </c>
      <c r="F448" s="28" t="s">
        <v>7799</v>
      </c>
      <c r="G448" s="30">
        <v>4083</v>
      </c>
      <c r="H448" s="28" t="s">
        <v>7800</v>
      </c>
      <c r="I448" s="31">
        <v>0</v>
      </c>
      <c r="J448" s="31">
        <v>3750</v>
      </c>
      <c r="K448" s="28" t="s">
        <v>3056</v>
      </c>
      <c r="L448" s="32">
        <f t="shared" si="66"/>
        <v>-3750</v>
      </c>
      <c r="M448" s="33">
        <f t="shared" si="67"/>
        <v>3750</v>
      </c>
      <c r="N448" s="34" t="b">
        <v>1</v>
      </c>
      <c r="O448" s="35">
        <f t="shared" si="68"/>
        <v>3750</v>
      </c>
      <c r="P448" s="36" t="str">
        <f t="shared" si="69"/>
        <v>I</v>
      </c>
      <c r="Q448" s="37" t="str">
        <f t="shared" si="70"/>
        <v>Graeme Angus Stephen</v>
      </c>
      <c r="R448" s="6" t="str">
        <f t="shared" si="71"/>
        <v>I - Graeme Angus Stephen</v>
      </c>
      <c r="S448" s="6" t="str">
        <f>IFERROR(INDEX('Vendor Over-ride'!$C:$C, MATCH($R:$R,'Vendor Over-ride'!$A:$A,0)),"")</f>
        <v>I - Graeme Angus Stephen</v>
      </c>
      <c r="U448" s="38" t="str">
        <f t="shared" si="75"/>
        <v>GIA</v>
      </c>
      <c r="V448" s="5" t="str">
        <f t="shared" si="76"/>
        <v>AWARD</v>
      </c>
      <c r="W448" s="5" t="b">
        <f t="shared" si="72"/>
        <v>0</v>
      </c>
      <c r="X448" s="40">
        <f t="shared" ca="1" si="73"/>
        <v>3750</v>
      </c>
      <c r="Y448" s="30" t="b">
        <f t="shared" ca="1" si="74"/>
        <v>0</v>
      </c>
    </row>
    <row r="449" spans="1:25" hidden="1">
      <c r="A449" s="28" t="s">
        <v>2837</v>
      </c>
      <c r="B449" s="28" t="s">
        <v>2838</v>
      </c>
      <c r="C449" s="28" t="s">
        <v>2991</v>
      </c>
      <c r="D449" s="28" t="s">
        <v>2842</v>
      </c>
      <c r="E449" s="29">
        <v>42136</v>
      </c>
      <c r="F449" s="28" t="s">
        <v>7801</v>
      </c>
      <c r="G449" s="30">
        <v>4083</v>
      </c>
      <c r="H449" s="28" t="s">
        <v>7802</v>
      </c>
      <c r="I449" s="31">
        <v>0</v>
      </c>
      <c r="J449" s="31">
        <v>1425</v>
      </c>
      <c r="K449" s="28" t="s">
        <v>3908</v>
      </c>
      <c r="L449" s="32">
        <f t="shared" si="66"/>
        <v>-1425</v>
      </c>
      <c r="M449" s="33">
        <f t="shared" si="67"/>
        <v>1425</v>
      </c>
      <c r="N449" s="34" t="b">
        <v>1</v>
      </c>
      <c r="O449" s="35">
        <f t="shared" si="68"/>
        <v>1425</v>
      </c>
      <c r="P449" s="36" t="str">
        <f t="shared" si="69"/>
        <v>I</v>
      </c>
      <c r="Q449" s="37" t="str">
        <f t="shared" si="70"/>
        <v>Method Studio</v>
      </c>
      <c r="R449" s="6" t="str">
        <f t="shared" si="71"/>
        <v>I - Method Studio</v>
      </c>
      <c r="S449" s="6" t="str">
        <f>IFERROR(INDEX('Vendor Over-ride'!$C:$C, MATCH($R:$R,'Vendor Over-ride'!$A:$A,0)),"")</f>
        <v>I - Method Studio</v>
      </c>
      <c r="U449" s="38" t="str">
        <f t="shared" si="75"/>
        <v>GIA</v>
      </c>
      <c r="V449" s="5" t="str">
        <f t="shared" si="76"/>
        <v>AWARD</v>
      </c>
      <c r="W449" s="5" t="b">
        <f t="shared" si="72"/>
        <v>0</v>
      </c>
      <c r="X449" s="40">
        <f t="shared" ca="1" si="73"/>
        <v>1425</v>
      </c>
      <c r="Y449" s="30" t="b">
        <f t="shared" ca="1" si="74"/>
        <v>0</v>
      </c>
    </row>
    <row r="450" spans="1:25" hidden="1">
      <c r="A450" s="28" t="s">
        <v>2837</v>
      </c>
      <c r="B450" s="28" t="s">
        <v>2838</v>
      </c>
      <c r="C450" s="28" t="s">
        <v>2991</v>
      </c>
      <c r="D450" s="28" t="s">
        <v>2842</v>
      </c>
      <c r="E450" s="29">
        <v>42136</v>
      </c>
      <c r="F450" s="28" t="s">
        <v>7803</v>
      </c>
      <c r="G450" s="30">
        <v>4083</v>
      </c>
      <c r="H450" s="28" t="s">
        <v>7804</v>
      </c>
      <c r="I450" s="31">
        <v>0</v>
      </c>
      <c r="J450" s="31">
        <v>1137</v>
      </c>
      <c r="K450" s="28" t="s">
        <v>5025</v>
      </c>
      <c r="L450" s="32">
        <f t="shared" ref="L450:L513" si="77">I:I-J:J</f>
        <v>-1137</v>
      </c>
      <c r="M450" s="33">
        <f t="shared" ref="M450:M513" si="78">ABS($L:$L)</f>
        <v>1137</v>
      </c>
      <c r="N450" s="34" t="b">
        <v>1</v>
      </c>
      <c r="O450" s="35">
        <f t="shared" ref="O450:O513" si="79">$M:$M*$N:$N</f>
        <v>1137</v>
      </c>
      <c r="P450" s="36" t="str">
        <f t="shared" ref="P450:P513" si="80">LEFT(TRIM($K:$K),1)</f>
        <v>I</v>
      </c>
      <c r="Q450" s="37" t="str">
        <f t="shared" ref="Q450:Q513" si="81">RIGHT(TRIM($K:$K),LEN(TRIM($K:$K))-FIND("-",TRIM($K:$K)))</f>
        <v>Roddy Hart &amp; The Lonesome Fire</v>
      </c>
      <c r="R450" s="6" t="str">
        <f t="shared" ref="R450:R513" si="82">CONCATENATE($P:$P, " - ",$Q:$Q)</f>
        <v>I - Roddy Hart &amp; The Lonesome Fire</v>
      </c>
      <c r="S450" s="6" t="str">
        <f>IFERROR(INDEX('Vendor Over-ride'!$C:$C, MATCH($R:$R,'Vendor Over-ride'!$A:$A,0)),"")</f>
        <v>I - Roddy Hart &amp; The Lonesome Fire</v>
      </c>
      <c r="U450" s="38" t="str">
        <f t="shared" si="75"/>
        <v>GIA</v>
      </c>
      <c r="V450" s="5" t="str">
        <f t="shared" si="76"/>
        <v>AWARD</v>
      </c>
      <c r="W450" s="5" t="b">
        <f t="shared" ref="W450:W513" si="83">ROUND($O:$O,2)&gt;=25000</f>
        <v>0</v>
      </c>
      <c r="X450" s="40">
        <f t="shared" ref="X450:X513" ca="1" si="84">SUMPRODUCT((Payee=$S450) * (Payment_Value))</f>
        <v>1137</v>
      </c>
      <c r="Y450" s="30" t="b">
        <f t="shared" ref="Y450:Y513" ca="1" si="85">$X:$X&gt;=25000</f>
        <v>0</v>
      </c>
    </row>
    <row r="451" spans="1:25" hidden="1">
      <c r="A451" s="28" t="s">
        <v>2837</v>
      </c>
      <c r="B451" s="28" t="s">
        <v>2838</v>
      </c>
      <c r="C451" s="28" t="s">
        <v>2991</v>
      </c>
      <c r="D451" s="28" t="s">
        <v>2842</v>
      </c>
      <c r="E451" s="29">
        <v>42136</v>
      </c>
      <c r="F451" s="28" t="s">
        <v>7805</v>
      </c>
      <c r="G451" s="30">
        <v>4083</v>
      </c>
      <c r="H451" s="28" t="s">
        <v>7806</v>
      </c>
      <c r="I451" s="31">
        <v>0</v>
      </c>
      <c r="J451" s="31">
        <v>250</v>
      </c>
      <c r="K451" s="28" t="s">
        <v>2876</v>
      </c>
      <c r="L451" s="32">
        <f t="shared" si="77"/>
        <v>-250</v>
      </c>
      <c r="M451" s="33">
        <f t="shared" si="78"/>
        <v>250</v>
      </c>
      <c r="N451" s="34" t="b">
        <v>1</v>
      </c>
      <c r="O451" s="35">
        <f t="shared" si="79"/>
        <v>250</v>
      </c>
      <c r="P451" s="36" t="str">
        <f t="shared" si="80"/>
        <v>I</v>
      </c>
      <c r="Q451" s="37" t="str">
        <f t="shared" si="81"/>
        <v>Scott Kirkwood</v>
      </c>
      <c r="R451" s="6" t="str">
        <f t="shared" si="82"/>
        <v>I - Scott Kirkwood</v>
      </c>
      <c r="S451" s="6" t="str">
        <f>IFERROR(INDEX('Vendor Over-ride'!$C:$C, MATCH($R:$R,'Vendor Over-ride'!$A:$A,0)),"")</f>
        <v>I - Scott Kirkwood</v>
      </c>
      <c r="U451" s="38" t="str">
        <f t="shared" ref="U451:U514" si="86">"GIA"</f>
        <v>GIA</v>
      </c>
      <c r="V451" s="5" t="str">
        <f t="shared" ref="V451:V514" si="87">UPPER(IF($P:$P="E","Employee",IF(OR($P:$P="I",$P:$P="G"),"Award",IF(OR($P:$P="D",$P:$P="T"),"Trade",""))))</f>
        <v>AWARD</v>
      </c>
      <c r="W451" s="5" t="b">
        <f t="shared" si="83"/>
        <v>0</v>
      </c>
      <c r="X451" s="40">
        <f t="shared" ca="1" si="84"/>
        <v>250</v>
      </c>
      <c r="Y451" s="30" t="b">
        <f t="shared" ca="1" si="85"/>
        <v>0</v>
      </c>
    </row>
    <row r="452" spans="1:25" hidden="1">
      <c r="A452" s="28" t="s">
        <v>2837</v>
      </c>
      <c r="B452" s="28" t="s">
        <v>2838</v>
      </c>
      <c r="C452" s="28" t="s">
        <v>2991</v>
      </c>
      <c r="D452" s="28" t="s">
        <v>2842</v>
      </c>
      <c r="E452" s="29">
        <v>42136</v>
      </c>
      <c r="F452" s="28" t="s">
        <v>7807</v>
      </c>
      <c r="G452" s="30">
        <v>4083</v>
      </c>
      <c r="H452" s="28" t="s">
        <v>7808</v>
      </c>
      <c r="I452" s="31">
        <v>0</v>
      </c>
      <c r="J452" s="31">
        <v>2500</v>
      </c>
      <c r="K452" s="28" t="s">
        <v>3059</v>
      </c>
      <c r="L452" s="32">
        <f t="shared" si="77"/>
        <v>-2500</v>
      </c>
      <c r="M452" s="33">
        <f t="shared" si="78"/>
        <v>2500</v>
      </c>
      <c r="N452" s="34" t="b">
        <v>1</v>
      </c>
      <c r="O452" s="35">
        <f t="shared" si="79"/>
        <v>2500</v>
      </c>
      <c r="P452" s="36" t="str">
        <f t="shared" si="80"/>
        <v>I</v>
      </c>
      <c r="Q452" s="37" t="str">
        <f t="shared" si="81"/>
        <v>Sheridan Music Consultancy</v>
      </c>
      <c r="R452" s="6" t="str">
        <f t="shared" si="82"/>
        <v>I - Sheridan Music Consultancy</v>
      </c>
      <c r="S452" s="6" t="str">
        <f>IFERROR(INDEX('Vendor Over-ride'!$C:$C, MATCH($R:$R,'Vendor Over-ride'!$A:$A,0)),"")</f>
        <v>I - Sheridan Music Consultancy</v>
      </c>
      <c r="U452" s="38" t="str">
        <f t="shared" si="86"/>
        <v>GIA</v>
      </c>
      <c r="V452" s="5" t="str">
        <f t="shared" si="87"/>
        <v>AWARD</v>
      </c>
      <c r="W452" s="5" t="b">
        <f t="shared" si="83"/>
        <v>0</v>
      </c>
      <c r="X452" s="40">
        <f t="shared" ca="1" si="84"/>
        <v>2500</v>
      </c>
      <c r="Y452" s="30" t="b">
        <f t="shared" ca="1" si="85"/>
        <v>0</v>
      </c>
    </row>
    <row r="453" spans="1:25" hidden="1">
      <c r="A453" s="28" t="s">
        <v>2837</v>
      </c>
      <c r="B453" s="28" t="s">
        <v>2838</v>
      </c>
      <c r="C453" s="28" t="s">
        <v>2991</v>
      </c>
      <c r="D453" s="28" t="s">
        <v>2842</v>
      </c>
      <c r="E453" s="29">
        <v>42136</v>
      </c>
      <c r="F453" s="28" t="s">
        <v>7809</v>
      </c>
      <c r="G453" s="30">
        <v>4083</v>
      </c>
      <c r="H453" s="28" t="s">
        <v>7810</v>
      </c>
      <c r="I453" s="31">
        <v>0</v>
      </c>
      <c r="J453" s="31">
        <v>5400</v>
      </c>
      <c r="K453" s="28" t="s">
        <v>7811</v>
      </c>
      <c r="L453" s="32">
        <f t="shared" si="77"/>
        <v>-5400</v>
      </c>
      <c r="M453" s="33">
        <f t="shared" si="78"/>
        <v>5400</v>
      </c>
      <c r="N453" s="34" t="b">
        <v>1</v>
      </c>
      <c r="O453" s="35">
        <f t="shared" si="79"/>
        <v>5400</v>
      </c>
      <c r="P453" s="36" t="str">
        <f t="shared" si="80"/>
        <v>I</v>
      </c>
      <c r="Q453" s="37" t="str">
        <f t="shared" si="81"/>
        <v>Starcatchers</v>
      </c>
      <c r="R453" s="6" t="str">
        <f t="shared" si="82"/>
        <v>I - Starcatchers</v>
      </c>
      <c r="S453" s="6" t="str">
        <f>IFERROR(INDEX('Vendor Over-ride'!$C:$C, MATCH($R:$R,'Vendor Over-ride'!$A:$A,0)),"")</f>
        <v>I - Starcatchers</v>
      </c>
      <c r="U453" s="38" t="str">
        <f t="shared" si="86"/>
        <v>GIA</v>
      </c>
      <c r="V453" s="5" t="str">
        <f t="shared" si="87"/>
        <v>AWARD</v>
      </c>
      <c r="W453" s="5" t="b">
        <f t="shared" si="83"/>
        <v>0</v>
      </c>
      <c r="X453" s="40">
        <f t="shared" ca="1" si="84"/>
        <v>5400</v>
      </c>
      <c r="Y453" s="30" t="b">
        <f t="shared" ca="1" si="85"/>
        <v>0</v>
      </c>
    </row>
    <row r="454" spans="1:25" hidden="1">
      <c r="A454" s="28" t="s">
        <v>2837</v>
      </c>
      <c r="B454" s="28" t="s">
        <v>2838</v>
      </c>
      <c r="C454" s="28" t="s">
        <v>2991</v>
      </c>
      <c r="D454" s="28" t="s">
        <v>2842</v>
      </c>
      <c r="E454" s="29">
        <v>42136</v>
      </c>
      <c r="F454" s="28" t="s">
        <v>7812</v>
      </c>
      <c r="G454" s="30">
        <v>4083</v>
      </c>
      <c r="H454" s="28" t="s">
        <v>7813</v>
      </c>
      <c r="I454" s="31">
        <v>0</v>
      </c>
      <c r="J454" s="31">
        <v>1517</v>
      </c>
      <c r="K454" s="28" t="s">
        <v>4745</v>
      </c>
      <c r="L454" s="32">
        <f t="shared" si="77"/>
        <v>-1517</v>
      </c>
      <c r="M454" s="33">
        <f t="shared" si="78"/>
        <v>1517</v>
      </c>
      <c r="N454" s="34" t="b">
        <v>1</v>
      </c>
      <c r="O454" s="35">
        <f t="shared" si="79"/>
        <v>1517</v>
      </c>
      <c r="P454" s="36" t="str">
        <f t="shared" si="80"/>
        <v>I</v>
      </c>
      <c r="Q454" s="37" t="str">
        <f t="shared" si="81"/>
        <v>Stephen Morrison</v>
      </c>
      <c r="R454" s="6" t="str">
        <f t="shared" si="82"/>
        <v>I - Stephen Morrison</v>
      </c>
      <c r="S454" s="6" t="str">
        <f>IFERROR(INDEX('Vendor Over-ride'!$C:$C, MATCH($R:$R,'Vendor Over-ride'!$A:$A,0)),"")</f>
        <v>I - Stephen Morrison</v>
      </c>
      <c r="U454" s="38" t="str">
        <f t="shared" si="86"/>
        <v>GIA</v>
      </c>
      <c r="V454" s="5" t="str">
        <f t="shared" si="87"/>
        <v>AWARD</v>
      </c>
      <c r="W454" s="5" t="b">
        <f t="shared" si="83"/>
        <v>0</v>
      </c>
      <c r="X454" s="40">
        <f t="shared" ca="1" si="84"/>
        <v>1517</v>
      </c>
      <c r="Y454" s="30" t="b">
        <f t="shared" ca="1" si="85"/>
        <v>0</v>
      </c>
    </row>
    <row r="455" spans="1:25" hidden="1">
      <c r="A455" s="28" t="s">
        <v>2837</v>
      </c>
      <c r="B455" s="28" t="s">
        <v>2838</v>
      </c>
      <c r="C455" s="28" t="s">
        <v>2991</v>
      </c>
      <c r="D455" s="28" t="s">
        <v>2842</v>
      </c>
      <c r="E455" s="29">
        <v>42136</v>
      </c>
      <c r="F455" s="28" t="s">
        <v>7814</v>
      </c>
      <c r="G455" s="30">
        <v>4083</v>
      </c>
      <c r="H455" s="28" t="s">
        <v>7815</v>
      </c>
      <c r="I455" s="31">
        <v>0</v>
      </c>
      <c r="J455" s="31">
        <v>812</v>
      </c>
      <c r="K455" s="28" t="s">
        <v>5027</v>
      </c>
      <c r="L455" s="32">
        <f t="shared" si="77"/>
        <v>-812</v>
      </c>
      <c r="M455" s="33">
        <f t="shared" si="78"/>
        <v>812</v>
      </c>
      <c r="N455" s="34" t="b">
        <v>1</v>
      </c>
      <c r="O455" s="35">
        <f t="shared" si="79"/>
        <v>812</v>
      </c>
      <c r="P455" s="36" t="str">
        <f t="shared" si="80"/>
        <v>I</v>
      </c>
      <c r="Q455" s="37" t="str">
        <f t="shared" si="81"/>
        <v>United Fruit</v>
      </c>
      <c r="R455" s="6" t="str">
        <f t="shared" si="82"/>
        <v>I - United Fruit</v>
      </c>
      <c r="S455" s="6" t="str">
        <f>IFERROR(INDEX('Vendor Over-ride'!$C:$C, MATCH($R:$R,'Vendor Over-ride'!$A:$A,0)),"")</f>
        <v>I - United Fruit</v>
      </c>
      <c r="U455" s="38" t="str">
        <f t="shared" si="86"/>
        <v>GIA</v>
      </c>
      <c r="V455" s="5" t="str">
        <f t="shared" si="87"/>
        <v>AWARD</v>
      </c>
      <c r="W455" s="5" t="b">
        <f t="shared" si="83"/>
        <v>0</v>
      </c>
      <c r="X455" s="40">
        <f t="shared" ca="1" si="84"/>
        <v>812</v>
      </c>
      <c r="Y455" s="30" t="b">
        <f t="shared" ca="1" si="85"/>
        <v>0</v>
      </c>
    </row>
    <row r="456" spans="1:25" hidden="1">
      <c r="A456" s="28" t="s">
        <v>2837</v>
      </c>
      <c r="B456" s="28" t="s">
        <v>2838</v>
      </c>
      <c r="C456" s="28" t="s">
        <v>2991</v>
      </c>
      <c r="D456" s="28" t="s">
        <v>2842</v>
      </c>
      <c r="E456" s="29">
        <v>42136</v>
      </c>
      <c r="F456" s="28" t="s">
        <v>7816</v>
      </c>
      <c r="G456" s="30">
        <v>4083</v>
      </c>
      <c r="H456" s="28" t="s">
        <v>7817</v>
      </c>
      <c r="I456" s="31">
        <v>0</v>
      </c>
      <c r="J456" s="31">
        <v>775</v>
      </c>
      <c r="K456" s="28" t="s">
        <v>7818</v>
      </c>
      <c r="L456" s="32">
        <f t="shared" si="77"/>
        <v>-775</v>
      </c>
      <c r="M456" s="33">
        <f t="shared" si="78"/>
        <v>775</v>
      </c>
      <c r="N456" s="34" t="b">
        <v>1</v>
      </c>
      <c r="O456" s="35">
        <f t="shared" si="79"/>
        <v>775</v>
      </c>
      <c r="P456" s="36" t="str">
        <f t="shared" si="80"/>
        <v>T</v>
      </c>
      <c r="Q456" s="37" t="str">
        <f t="shared" si="81"/>
        <v>Adrian Burns</v>
      </c>
      <c r="R456" s="6" t="str">
        <f t="shared" si="82"/>
        <v>T - Adrian Burns</v>
      </c>
      <c r="S456" s="6" t="str">
        <f>IFERROR(INDEX('Vendor Over-ride'!$C:$C, MATCH($R:$R,'Vendor Over-ride'!$A:$A,0)),"")</f>
        <v>T - Adrian Burns</v>
      </c>
      <c r="U456" s="38" t="str">
        <f t="shared" si="86"/>
        <v>GIA</v>
      </c>
      <c r="V456" s="5" t="str">
        <f t="shared" si="87"/>
        <v>TRADE</v>
      </c>
      <c r="W456" s="5" t="b">
        <f t="shared" si="83"/>
        <v>0</v>
      </c>
      <c r="X456" s="40">
        <f t="shared" ca="1" si="84"/>
        <v>2610.62</v>
      </c>
      <c r="Y456" s="30" t="b">
        <f t="shared" ca="1" si="85"/>
        <v>0</v>
      </c>
    </row>
    <row r="457" spans="1:25" hidden="1">
      <c r="A457" s="28" t="s">
        <v>2837</v>
      </c>
      <c r="B457" s="28" t="s">
        <v>2838</v>
      </c>
      <c r="C457" s="28" t="s">
        <v>2991</v>
      </c>
      <c r="D457" s="28" t="s">
        <v>2842</v>
      </c>
      <c r="E457" s="29">
        <v>42136</v>
      </c>
      <c r="F457" s="28" t="s">
        <v>7819</v>
      </c>
      <c r="G457" s="30">
        <v>4083</v>
      </c>
      <c r="H457" s="28" t="s">
        <v>7820</v>
      </c>
      <c r="I457" s="31">
        <v>0</v>
      </c>
      <c r="J457" s="31">
        <v>2645.4</v>
      </c>
      <c r="K457" s="28" t="s">
        <v>3030</v>
      </c>
      <c r="L457" s="32">
        <f t="shared" si="77"/>
        <v>-2645.4</v>
      </c>
      <c r="M457" s="33">
        <f t="shared" si="78"/>
        <v>2645.4</v>
      </c>
      <c r="N457" s="34" t="b">
        <v>1</v>
      </c>
      <c r="O457" s="35">
        <f t="shared" si="79"/>
        <v>2645.4</v>
      </c>
      <c r="P457" s="36" t="str">
        <f t="shared" si="80"/>
        <v>T</v>
      </c>
      <c r="Q457" s="37" t="str">
        <f t="shared" si="81"/>
        <v>Alba Facilities Services Ltd</v>
      </c>
      <c r="R457" s="6" t="str">
        <f t="shared" si="82"/>
        <v>T - Alba Facilities Services Ltd</v>
      </c>
      <c r="S457" s="6" t="str">
        <f>IFERROR(INDEX('Vendor Over-ride'!$C:$C, MATCH($R:$R,'Vendor Over-ride'!$A:$A,0)),"")</f>
        <v>T - Alba Facilities Services Ltd</v>
      </c>
      <c r="U457" s="38" t="str">
        <f t="shared" si="86"/>
        <v>GIA</v>
      </c>
      <c r="V457" s="5" t="str">
        <f t="shared" si="87"/>
        <v>TRADE</v>
      </c>
      <c r="W457" s="5" t="b">
        <f t="shared" si="83"/>
        <v>0</v>
      </c>
      <c r="X457" s="40">
        <f t="shared" ca="1" si="84"/>
        <v>12768</v>
      </c>
      <c r="Y457" s="30" t="b">
        <f t="shared" ca="1" si="85"/>
        <v>0</v>
      </c>
    </row>
    <row r="458" spans="1:25" hidden="1">
      <c r="A458" s="28" t="s">
        <v>2837</v>
      </c>
      <c r="B458" s="28" t="s">
        <v>2838</v>
      </c>
      <c r="C458" s="28" t="s">
        <v>2991</v>
      </c>
      <c r="D458" s="28" t="s">
        <v>2842</v>
      </c>
      <c r="E458" s="29">
        <v>42136</v>
      </c>
      <c r="F458" s="28" t="s">
        <v>7821</v>
      </c>
      <c r="G458" s="30">
        <v>4083</v>
      </c>
      <c r="H458" s="28" t="s">
        <v>7822</v>
      </c>
      <c r="I458" s="31">
        <v>0</v>
      </c>
      <c r="J458" s="31">
        <v>200</v>
      </c>
      <c r="K458" s="28" t="s">
        <v>7823</v>
      </c>
      <c r="L458" s="32">
        <f t="shared" si="77"/>
        <v>-200</v>
      </c>
      <c r="M458" s="33">
        <f t="shared" si="78"/>
        <v>200</v>
      </c>
      <c r="N458" s="34" t="b">
        <v>1</v>
      </c>
      <c r="O458" s="35">
        <f t="shared" si="79"/>
        <v>200</v>
      </c>
      <c r="P458" s="36" t="str">
        <f t="shared" si="80"/>
        <v>T</v>
      </c>
      <c r="Q458" s="37" t="str">
        <f t="shared" si="81"/>
        <v>Ann MacKinnon</v>
      </c>
      <c r="R458" s="6" t="str">
        <f t="shared" si="82"/>
        <v>T - Ann MacKinnon</v>
      </c>
      <c r="S458" s="6" t="str">
        <f>IFERROR(INDEX('Vendor Over-ride'!$C:$C, MATCH($R:$R,'Vendor Over-ride'!$A:$A,0)),"")</f>
        <v>T - Ann MacKinnon</v>
      </c>
      <c r="U458" s="38" t="str">
        <f t="shared" si="86"/>
        <v>GIA</v>
      </c>
      <c r="V458" s="5" t="str">
        <f t="shared" si="87"/>
        <v>TRADE</v>
      </c>
      <c r="W458" s="5" t="b">
        <f t="shared" si="83"/>
        <v>0</v>
      </c>
      <c r="X458" s="40">
        <f t="shared" ca="1" si="84"/>
        <v>200</v>
      </c>
      <c r="Y458" s="30" t="b">
        <f t="shared" ca="1" si="85"/>
        <v>0</v>
      </c>
    </row>
    <row r="459" spans="1:25" hidden="1">
      <c r="A459" s="28" t="s">
        <v>2837</v>
      </c>
      <c r="B459" s="28" t="s">
        <v>2838</v>
      </c>
      <c r="C459" s="28" t="s">
        <v>2991</v>
      </c>
      <c r="D459" s="28" t="s">
        <v>2842</v>
      </c>
      <c r="E459" s="29">
        <v>42136</v>
      </c>
      <c r="F459" s="28" t="s">
        <v>7824</v>
      </c>
      <c r="G459" s="30">
        <v>4083</v>
      </c>
      <c r="H459" s="28" t="s">
        <v>7825</v>
      </c>
      <c r="I459" s="31">
        <v>0</v>
      </c>
      <c r="J459" s="31">
        <v>68.34</v>
      </c>
      <c r="K459" s="28" t="s">
        <v>2846</v>
      </c>
      <c r="L459" s="32">
        <f t="shared" si="77"/>
        <v>-68.34</v>
      </c>
      <c r="M459" s="33">
        <f t="shared" si="78"/>
        <v>68.34</v>
      </c>
      <c r="N459" s="34" t="b">
        <v>1</v>
      </c>
      <c r="O459" s="35">
        <f t="shared" si="79"/>
        <v>68.34</v>
      </c>
      <c r="P459" s="36" t="str">
        <f t="shared" si="80"/>
        <v>T</v>
      </c>
      <c r="Q459" s="37" t="str">
        <f t="shared" si="81"/>
        <v>Arnold Clark Finance Ltd</v>
      </c>
      <c r="R459" s="6" t="str">
        <f t="shared" si="82"/>
        <v>T - Arnold Clark Finance Ltd</v>
      </c>
      <c r="S459" s="6" t="str">
        <f>IFERROR(INDEX('Vendor Over-ride'!$C:$C, MATCH($R:$R,'Vendor Over-ride'!$A:$A,0)),"")</f>
        <v>T - Arnold Clark Finance Ltd</v>
      </c>
      <c r="U459" s="38" t="str">
        <f t="shared" si="86"/>
        <v>GIA</v>
      </c>
      <c r="V459" s="5" t="str">
        <f t="shared" si="87"/>
        <v>TRADE</v>
      </c>
      <c r="W459" s="5" t="b">
        <f t="shared" si="83"/>
        <v>0</v>
      </c>
      <c r="X459" s="40">
        <f t="shared" ca="1" si="84"/>
        <v>4424.46</v>
      </c>
      <c r="Y459" s="30" t="b">
        <f t="shared" ca="1" si="85"/>
        <v>0</v>
      </c>
    </row>
    <row r="460" spans="1:25" hidden="1">
      <c r="A460" s="28" t="s">
        <v>2837</v>
      </c>
      <c r="B460" s="28" t="s">
        <v>2838</v>
      </c>
      <c r="C460" s="28" t="s">
        <v>2991</v>
      </c>
      <c r="D460" s="28" t="s">
        <v>2842</v>
      </c>
      <c r="E460" s="29">
        <v>42136</v>
      </c>
      <c r="F460" s="28" t="s">
        <v>7826</v>
      </c>
      <c r="G460" s="30">
        <v>4083</v>
      </c>
      <c r="H460" s="28" t="s">
        <v>7827</v>
      </c>
      <c r="I460" s="31">
        <v>0</v>
      </c>
      <c r="J460" s="31">
        <v>23.1</v>
      </c>
      <c r="K460" s="28" t="s">
        <v>2960</v>
      </c>
      <c r="L460" s="32">
        <f t="shared" si="77"/>
        <v>-23.1</v>
      </c>
      <c r="M460" s="33">
        <f t="shared" si="78"/>
        <v>23.1</v>
      </c>
      <c r="N460" s="34" t="b">
        <v>1</v>
      </c>
      <c r="O460" s="35">
        <f t="shared" si="79"/>
        <v>23.1</v>
      </c>
      <c r="P460" s="36" t="str">
        <f t="shared" si="80"/>
        <v>T</v>
      </c>
      <c r="Q460" s="37" t="str">
        <f t="shared" si="81"/>
        <v>Barclay Price</v>
      </c>
      <c r="R460" s="6" t="str">
        <f t="shared" si="82"/>
        <v>T - Barclay Price</v>
      </c>
      <c r="S460" s="6" t="str">
        <f>IFERROR(INDEX('Vendor Over-ride'!$C:$C, MATCH($R:$R,'Vendor Over-ride'!$A:$A,0)),"")</f>
        <v>T - Barclay Price</v>
      </c>
      <c r="U460" s="38" t="str">
        <f t="shared" si="86"/>
        <v>GIA</v>
      </c>
      <c r="V460" s="5" t="str">
        <f t="shared" si="87"/>
        <v>TRADE</v>
      </c>
      <c r="W460" s="5" t="b">
        <f t="shared" si="83"/>
        <v>0</v>
      </c>
      <c r="X460" s="40">
        <f t="shared" ca="1" si="84"/>
        <v>187.9</v>
      </c>
      <c r="Y460" s="30" t="b">
        <f t="shared" ca="1" si="85"/>
        <v>0</v>
      </c>
    </row>
    <row r="461" spans="1:25" hidden="1">
      <c r="A461" s="28" t="s">
        <v>2837</v>
      </c>
      <c r="B461" s="28" t="s">
        <v>2838</v>
      </c>
      <c r="C461" s="28" t="s">
        <v>2991</v>
      </c>
      <c r="D461" s="28" t="s">
        <v>2842</v>
      </c>
      <c r="E461" s="29">
        <v>42136</v>
      </c>
      <c r="F461" s="28" t="s">
        <v>7828</v>
      </c>
      <c r="G461" s="30">
        <v>4083</v>
      </c>
      <c r="H461" s="28" t="s">
        <v>7829</v>
      </c>
      <c r="I461" s="31">
        <v>0</v>
      </c>
      <c r="J461" s="31">
        <v>2408.25</v>
      </c>
      <c r="K461" s="28" t="s">
        <v>2962</v>
      </c>
      <c r="L461" s="32">
        <f t="shared" si="77"/>
        <v>-2408.25</v>
      </c>
      <c r="M461" s="33">
        <f t="shared" si="78"/>
        <v>2408.25</v>
      </c>
      <c r="N461" s="34" t="b">
        <v>1</v>
      </c>
      <c r="O461" s="35">
        <f t="shared" si="79"/>
        <v>2408.25</v>
      </c>
      <c r="P461" s="36" t="str">
        <f t="shared" si="80"/>
        <v>T</v>
      </c>
      <c r="Q461" s="37" t="str">
        <f t="shared" si="81"/>
        <v>Business Stream</v>
      </c>
      <c r="R461" s="6" t="str">
        <f t="shared" si="82"/>
        <v>T - Business Stream</v>
      </c>
      <c r="S461" s="6" t="str">
        <f>IFERROR(INDEX('Vendor Over-ride'!$C:$C, MATCH($R:$R,'Vendor Over-ride'!$A:$A,0)),"")</f>
        <v>T - Business Stream</v>
      </c>
      <c r="U461" s="38" t="str">
        <f t="shared" si="86"/>
        <v>GIA</v>
      </c>
      <c r="V461" s="5" t="str">
        <f t="shared" si="87"/>
        <v>TRADE</v>
      </c>
      <c r="W461" s="5" t="b">
        <f t="shared" si="83"/>
        <v>0</v>
      </c>
      <c r="X461" s="40">
        <f t="shared" ca="1" si="84"/>
        <v>2408.25</v>
      </c>
      <c r="Y461" s="30" t="b">
        <f t="shared" ca="1" si="85"/>
        <v>0</v>
      </c>
    </row>
    <row r="462" spans="1:25" hidden="1">
      <c r="A462" s="28" t="s">
        <v>2837</v>
      </c>
      <c r="B462" s="28" t="s">
        <v>2838</v>
      </c>
      <c r="C462" s="28" t="s">
        <v>2991</v>
      </c>
      <c r="D462" s="28" t="s">
        <v>2842</v>
      </c>
      <c r="E462" s="29">
        <v>42136</v>
      </c>
      <c r="F462" s="28" t="s">
        <v>7830</v>
      </c>
      <c r="G462" s="30">
        <v>4083</v>
      </c>
      <c r="H462" s="28" t="s">
        <v>7831</v>
      </c>
      <c r="I462" s="31">
        <v>0</v>
      </c>
      <c r="J462" s="31">
        <v>2344.8000000000002</v>
      </c>
      <c r="K462" s="28" t="s">
        <v>2963</v>
      </c>
      <c r="L462" s="32">
        <f t="shared" si="77"/>
        <v>-2344.8000000000002</v>
      </c>
      <c r="M462" s="33">
        <f t="shared" si="78"/>
        <v>2344.8000000000002</v>
      </c>
      <c r="N462" s="34" t="b">
        <v>1</v>
      </c>
      <c r="O462" s="35">
        <f t="shared" si="79"/>
        <v>2344.8000000000002</v>
      </c>
      <c r="P462" s="36" t="str">
        <f t="shared" si="80"/>
        <v>T</v>
      </c>
      <c r="Q462" s="37" t="str">
        <f t="shared" si="81"/>
        <v>Caledonian Colour Printers</v>
      </c>
      <c r="R462" s="6" t="str">
        <f t="shared" si="82"/>
        <v>T - Caledonian Colour Printers</v>
      </c>
      <c r="S462" s="6" t="str">
        <f>IFERROR(INDEX('Vendor Over-ride'!$C:$C, MATCH($R:$R,'Vendor Over-ride'!$A:$A,0)),"")</f>
        <v>T - Caledonian Colour Printers</v>
      </c>
      <c r="U462" s="38" t="str">
        <f t="shared" si="86"/>
        <v>GIA</v>
      </c>
      <c r="V462" s="5" t="str">
        <f t="shared" si="87"/>
        <v>TRADE</v>
      </c>
      <c r="W462" s="5" t="b">
        <f t="shared" si="83"/>
        <v>0</v>
      </c>
      <c r="X462" s="40">
        <f t="shared" ca="1" si="84"/>
        <v>8160.0000000000009</v>
      </c>
      <c r="Y462" s="30" t="b">
        <f t="shared" ca="1" si="85"/>
        <v>0</v>
      </c>
    </row>
    <row r="463" spans="1:25">
      <c r="A463" s="28" t="s">
        <v>2837</v>
      </c>
      <c r="B463" s="28" t="s">
        <v>2838</v>
      </c>
      <c r="C463" s="28" t="s">
        <v>2991</v>
      </c>
      <c r="D463" s="28" t="s">
        <v>2842</v>
      </c>
      <c r="E463" s="29">
        <v>42136</v>
      </c>
      <c r="F463" s="28" t="s">
        <v>7832</v>
      </c>
      <c r="G463" s="30">
        <v>4083</v>
      </c>
      <c r="H463" s="28" t="s">
        <v>7833</v>
      </c>
      <c r="I463" s="31">
        <v>0</v>
      </c>
      <c r="J463" s="31">
        <v>138471.6</v>
      </c>
      <c r="K463" s="28" t="s">
        <v>2847</v>
      </c>
      <c r="L463" s="32">
        <f t="shared" si="77"/>
        <v>-138471.6</v>
      </c>
      <c r="M463" s="33">
        <f t="shared" si="78"/>
        <v>138471.6</v>
      </c>
      <c r="N463" s="34" t="b">
        <v>1</v>
      </c>
      <c r="O463" s="35">
        <f t="shared" si="79"/>
        <v>138471.6</v>
      </c>
      <c r="P463" s="36" t="str">
        <f t="shared" si="80"/>
        <v>T</v>
      </c>
      <c r="Q463" s="37" t="str">
        <f t="shared" si="81"/>
        <v>CBRE Ltd (Ref 185797034648)</v>
      </c>
      <c r="R463" s="6" t="str">
        <f t="shared" si="82"/>
        <v>T - CBRE Ltd (Ref 185797034648)</v>
      </c>
      <c r="S463" s="6" t="str">
        <f>IFERROR(INDEX('Vendor Over-ride'!$C:$C, MATCH($R:$R,'Vendor Over-ride'!$A:$A,0)),"")</f>
        <v>T - CBRE Ltd</v>
      </c>
      <c r="T463" s="41" t="s">
        <v>2797</v>
      </c>
      <c r="U463" s="38" t="str">
        <f t="shared" si="86"/>
        <v>GIA</v>
      </c>
      <c r="V463" s="5" t="str">
        <f t="shared" si="87"/>
        <v>TRADE</v>
      </c>
      <c r="W463" s="5" t="b">
        <f t="shared" si="83"/>
        <v>1</v>
      </c>
      <c r="X463" s="40">
        <f t="shared" ca="1" si="84"/>
        <v>597366.90000000014</v>
      </c>
      <c r="Y463" s="30" t="b">
        <f t="shared" ca="1" si="85"/>
        <v>1</v>
      </c>
    </row>
    <row r="464" spans="1:25" hidden="1">
      <c r="A464" s="28" t="s">
        <v>2837</v>
      </c>
      <c r="B464" s="28" t="s">
        <v>2838</v>
      </c>
      <c r="C464" s="28" t="s">
        <v>2991</v>
      </c>
      <c r="D464" s="28" t="s">
        <v>2842</v>
      </c>
      <c r="E464" s="29">
        <v>42136</v>
      </c>
      <c r="F464" s="28" t="s">
        <v>7834</v>
      </c>
      <c r="G464" s="30">
        <v>4083</v>
      </c>
      <c r="H464" s="28" t="s">
        <v>7835</v>
      </c>
      <c r="I464" s="31">
        <v>0</v>
      </c>
      <c r="J464" s="31">
        <v>200</v>
      </c>
      <c r="K464" s="28" t="s">
        <v>7836</v>
      </c>
      <c r="L464" s="32">
        <f t="shared" si="77"/>
        <v>-200</v>
      </c>
      <c r="M464" s="33">
        <f t="shared" si="78"/>
        <v>200</v>
      </c>
      <c r="N464" s="34" t="b">
        <v>1</v>
      </c>
      <c r="O464" s="35">
        <f t="shared" si="79"/>
        <v>200</v>
      </c>
      <c r="P464" s="36" t="str">
        <f t="shared" si="80"/>
        <v>T</v>
      </c>
      <c r="Q464" s="37" t="str">
        <f t="shared" si="81"/>
        <v>Christine De Luca</v>
      </c>
      <c r="R464" s="6" t="str">
        <f t="shared" si="82"/>
        <v>T - Christine De Luca</v>
      </c>
      <c r="S464" s="6" t="str">
        <f>IFERROR(INDEX('Vendor Over-ride'!$C:$C, MATCH($R:$R,'Vendor Over-ride'!$A:$A,0)),"")</f>
        <v>T - Christine De Luca</v>
      </c>
      <c r="U464" s="38" t="str">
        <f t="shared" si="86"/>
        <v>GIA</v>
      </c>
      <c r="V464" s="5" t="str">
        <f t="shared" si="87"/>
        <v>TRADE</v>
      </c>
      <c r="W464" s="5" t="b">
        <f t="shared" si="83"/>
        <v>0</v>
      </c>
      <c r="X464" s="40">
        <f t="shared" ca="1" si="84"/>
        <v>200</v>
      </c>
      <c r="Y464" s="30" t="b">
        <f t="shared" ca="1" si="85"/>
        <v>0</v>
      </c>
    </row>
    <row r="465" spans="1:25" hidden="1">
      <c r="A465" s="28" t="s">
        <v>2837</v>
      </c>
      <c r="B465" s="28" t="s">
        <v>2838</v>
      </c>
      <c r="C465" s="28" t="s">
        <v>2991</v>
      </c>
      <c r="D465" s="28" t="s">
        <v>2842</v>
      </c>
      <c r="E465" s="29">
        <v>42136</v>
      </c>
      <c r="F465" s="28" t="s">
        <v>7837</v>
      </c>
      <c r="G465" s="30">
        <v>4083</v>
      </c>
      <c r="H465" s="28" t="s">
        <v>7838</v>
      </c>
      <c r="I465" s="31">
        <v>0</v>
      </c>
      <c r="J465" s="31">
        <v>121</v>
      </c>
      <c r="K465" s="28" t="s">
        <v>2964</v>
      </c>
      <c r="L465" s="32">
        <f t="shared" si="77"/>
        <v>-121</v>
      </c>
      <c r="M465" s="33">
        <f t="shared" si="78"/>
        <v>121</v>
      </c>
      <c r="N465" s="34" t="b">
        <v>1</v>
      </c>
      <c r="O465" s="35">
        <f t="shared" si="79"/>
        <v>121</v>
      </c>
      <c r="P465" s="36" t="str">
        <f t="shared" si="80"/>
        <v>T</v>
      </c>
      <c r="Q465" s="37" t="str">
        <f t="shared" si="81"/>
        <v>COMMSWORLD LTD</v>
      </c>
      <c r="R465" s="6" t="str">
        <f t="shared" si="82"/>
        <v>T - COMMSWORLD LTD</v>
      </c>
      <c r="S465" s="6" t="str">
        <f>IFERROR(INDEX('Vendor Over-ride'!$C:$C, MATCH($R:$R,'Vendor Over-ride'!$A:$A,0)),"")</f>
        <v>T - COMMSWORLD LTD</v>
      </c>
      <c r="U465" s="38" t="str">
        <f t="shared" si="86"/>
        <v>GIA</v>
      </c>
      <c r="V465" s="5" t="str">
        <f t="shared" si="87"/>
        <v>TRADE</v>
      </c>
      <c r="W465" s="5" t="b">
        <f t="shared" si="83"/>
        <v>0</v>
      </c>
      <c r="X465" s="40">
        <f t="shared" ca="1" si="84"/>
        <v>5918.3899999999994</v>
      </c>
      <c r="Y465" s="30" t="b">
        <f t="shared" ca="1" si="85"/>
        <v>0</v>
      </c>
    </row>
    <row r="466" spans="1:25" hidden="1">
      <c r="A466" s="28" t="s">
        <v>2837</v>
      </c>
      <c r="B466" s="28" t="s">
        <v>2838</v>
      </c>
      <c r="C466" s="28" t="s">
        <v>2991</v>
      </c>
      <c r="D466" s="28" t="s">
        <v>2842</v>
      </c>
      <c r="E466" s="29">
        <v>42136</v>
      </c>
      <c r="F466" s="28" t="s">
        <v>7839</v>
      </c>
      <c r="G466" s="30">
        <v>4083</v>
      </c>
      <c r="H466" s="28" t="s">
        <v>7840</v>
      </c>
      <c r="I466" s="31">
        <v>0</v>
      </c>
      <c r="J466" s="31">
        <v>1024.74</v>
      </c>
      <c r="K466" s="28" t="s">
        <v>2894</v>
      </c>
      <c r="L466" s="32">
        <f t="shared" si="77"/>
        <v>-1024.74</v>
      </c>
      <c r="M466" s="33">
        <f t="shared" si="78"/>
        <v>1024.74</v>
      </c>
      <c r="N466" s="34" t="b">
        <v>1</v>
      </c>
      <c r="O466" s="35">
        <f t="shared" si="79"/>
        <v>1024.74</v>
      </c>
      <c r="P466" s="36" t="str">
        <f t="shared" si="80"/>
        <v>T</v>
      </c>
      <c r="Q466" s="37" t="str">
        <f t="shared" si="81"/>
        <v>Computershare Voucher Services</v>
      </c>
      <c r="R466" s="6" t="str">
        <f t="shared" si="82"/>
        <v>T - Computershare Voucher Services</v>
      </c>
      <c r="S466" s="6" t="str">
        <f>IFERROR(INDEX('Vendor Over-ride'!$C:$C, MATCH($R:$R,'Vendor Over-ride'!$A:$A,0)),"")</f>
        <v>T - Computershare Voucher Services</v>
      </c>
      <c r="U466" s="38" t="str">
        <f t="shared" si="86"/>
        <v>GIA</v>
      </c>
      <c r="V466" s="5" t="str">
        <f t="shared" si="87"/>
        <v>TRADE</v>
      </c>
      <c r="W466" s="5" t="b">
        <f t="shared" si="83"/>
        <v>0</v>
      </c>
      <c r="X466" s="40">
        <f t="shared" ca="1" si="84"/>
        <v>10852.720000000001</v>
      </c>
      <c r="Y466" s="30" t="b">
        <f t="shared" ca="1" si="85"/>
        <v>0</v>
      </c>
    </row>
    <row r="467" spans="1:25" hidden="1">
      <c r="A467" s="28" t="s">
        <v>2837</v>
      </c>
      <c r="B467" s="28" t="s">
        <v>2838</v>
      </c>
      <c r="C467" s="28" t="s">
        <v>2991</v>
      </c>
      <c r="D467" s="28" t="s">
        <v>2842</v>
      </c>
      <c r="E467" s="29">
        <v>42136</v>
      </c>
      <c r="F467" s="28" t="s">
        <v>7841</v>
      </c>
      <c r="G467" s="30">
        <v>4083</v>
      </c>
      <c r="H467" s="28" t="s">
        <v>7842</v>
      </c>
      <c r="I467" s="31">
        <v>0</v>
      </c>
      <c r="J467" s="31">
        <v>338.4</v>
      </c>
      <c r="K467" s="28" t="s">
        <v>7843</v>
      </c>
      <c r="L467" s="32">
        <f t="shared" si="77"/>
        <v>-338.4</v>
      </c>
      <c r="M467" s="33">
        <f t="shared" si="78"/>
        <v>338.4</v>
      </c>
      <c r="N467" s="34" t="b">
        <v>1</v>
      </c>
      <c r="O467" s="35">
        <f t="shared" si="79"/>
        <v>338.4</v>
      </c>
      <c r="P467" s="36" t="str">
        <f t="shared" si="80"/>
        <v>T</v>
      </c>
      <c r="Q467" s="37" t="str">
        <f t="shared" si="81"/>
        <v>CPE Lighting</v>
      </c>
      <c r="R467" s="6" t="str">
        <f t="shared" si="82"/>
        <v>T - CPE Lighting</v>
      </c>
      <c r="S467" s="6" t="str">
        <f>IFERROR(INDEX('Vendor Over-ride'!$C:$C, MATCH($R:$R,'Vendor Over-ride'!$A:$A,0)),"")</f>
        <v>T - CPE Lighting</v>
      </c>
      <c r="U467" s="38" t="str">
        <f t="shared" si="86"/>
        <v>GIA</v>
      </c>
      <c r="V467" s="5" t="str">
        <f t="shared" si="87"/>
        <v>TRADE</v>
      </c>
      <c r="W467" s="5" t="b">
        <f t="shared" si="83"/>
        <v>0</v>
      </c>
      <c r="X467" s="40">
        <f t="shared" ca="1" si="84"/>
        <v>338.4</v>
      </c>
      <c r="Y467" s="30" t="b">
        <f t="shared" ca="1" si="85"/>
        <v>0</v>
      </c>
    </row>
    <row r="468" spans="1:25" hidden="1">
      <c r="A468" s="28" t="s">
        <v>2837</v>
      </c>
      <c r="B468" s="28" t="s">
        <v>2838</v>
      </c>
      <c r="C468" s="28" t="s">
        <v>2991</v>
      </c>
      <c r="D468" s="28" t="s">
        <v>2842</v>
      </c>
      <c r="E468" s="29">
        <v>42136</v>
      </c>
      <c r="F468" s="28" t="s">
        <v>7844</v>
      </c>
      <c r="G468" s="30">
        <v>4083</v>
      </c>
      <c r="H468" s="28" t="s">
        <v>7845</v>
      </c>
      <c r="I468" s="31">
        <v>0</v>
      </c>
      <c r="J468" s="31">
        <v>123.32</v>
      </c>
      <c r="K468" s="28" t="s">
        <v>2881</v>
      </c>
      <c r="L468" s="32">
        <f t="shared" si="77"/>
        <v>-123.32</v>
      </c>
      <c r="M468" s="33">
        <f t="shared" si="78"/>
        <v>123.32</v>
      </c>
      <c r="N468" s="34" t="b">
        <v>1</v>
      </c>
      <c r="O468" s="35">
        <f t="shared" si="79"/>
        <v>123.32</v>
      </c>
      <c r="P468" s="36" t="str">
        <f t="shared" si="80"/>
        <v>T</v>
      </c>
      <c r="Q468" s="37" t="str">
        <f t="shared" si="81"/>
        <v>Eden Springs UK Ltd</v>
      </c>
      <c r="R468" s="6" t="str">
        <f t="shared" si="82"/>
        <v>T - Eden Springs UK Ltd</v>
      </c>
      <c r="S468" s="6" t="str">
        <f>IFERROR(INDEX('Vendor Over-ride'!$C:$C, MATCH($R:$R,'Vendor Over-ride'!$A:$A,0)),"")</f>
        <v>T - Eden Springs UK Ltd</v>
      </c>
      <c r="U468" s="38" t="str">
        <f t="shared" si="86"/>
        <v>GIA</v>
      </c>
      <c r="V468" s="5" t="str">
        <f t="shared" si="87"/>
        <v>TRADE</v>
      </c>
      <c r="W468" s="5" t="b">
        <f t="shared" si="83"/>
        <v>0</v>
      </c>
      <c r="X468" s="40">
        <f t="shared" ca="1" si="84"/>
        <v>1320.8600000000001</v>
      </c>
      <c r="Y468" s="30" t="b">
        <f t="shared" ca="1" si="85"/>
        <v>0</v>
      </c>
    </row>
    <row r="469" spans="1:25" hidden="1">
      <c r="A469" s="28" t="s">
        <v>2837</v>
      </c>
      <c r="B469" s="28" t="s">
        <v>2838</v>
      </c>
      <c r="C469" s="28" t="s">
        <v>2991</v>
      </c>
      <c r="D469" s="28" t="s">
        <v>2842</v>
      </c>
      <c r="E469" s="29">
        <v>42136</v>
      </c>
      <c r="F469" s="28" t="s">
        <v>7846</v>
      </c>
      <c r="G469" s="30">
        <v>4083</v>
      </c>
      <c r="H469" s="28" t="s">
        <v>7847</v>
      </c>
      <c r="I469" s="31">
        <v>0</v>
      </c>
      <c r="J469" s="31">
        <v>250</v>
      </c>
      <c r="K469" s="28" t="s">
        <v>7848</v>
      </c>
      <c r="L469" s="32">
        <f t="shared" si="77"/>
        <v>-250</v>
      </c>
      <c r="M469" s="33">
        <f t="shared" si="78"/>
        <v>250</v>
      </c>
      <c r="N469" s="34" t="b">
        <v>1</v>
      </c>
      <c r="O469" s="35">
        <f t="shared" si="79"/>
        <v>250</v>
      </c>
      <c r="P469" s="36" t="str">
        <f t="shared" si="80"/>
        <v>T</v>
      </c>
      <c r="Q469" s="37" t="str">
        <f t="shared" si="81"/>
        <v>Emma Schad</v>
      </c>
      <c r="R469" s="6" t="str">
        <f t="shared" si="82"/>
        <v>T - Emma Schad</v>
      </c>
      <c r="S469" s="6" t="str">
        <f>IFERROR(INDEX('Vendor Over-ride'!$C:$C, MATCH($R:$R,'Vendor Over-ride'!$A:$A,0)),"")</f>
        <v>T - Emma Schad</v>
      </c>
      <c r="U469" s="38" t="str">
        <f t="shared" si="86"/>
        <v>GIA</v>
      </c>
      <c r="V469" s="5" t="str">
        <f t="shared" si="87"/>
        <v>TRADE</v>
      </c>
      <c r="W469" s="5" t="b">
        <f t="shared" si="83"/>
        <v>0</v>
      </c>
      <c r="X469" s="40">
        <f t="shared" ca="1" si="84"/>
        <v>250</v>
      </c>
      <c r="Y469" s="30" t="b">
        <f t="shared" ca="1" si="85"/>
        <v>0</v>
      </c>
    </row>
    <row r="470" spans="1:25" hidden="1">
      <c r="A470" s="28" t="s">
        <v>2837</v>
      </c>
      <c r="B470" s="28" t="s">
        <v>2838</v>
      </c>
      <c r="C470" s="28" t="s">
        <v>2991</v>
      </c>
      <c r="D470" s="28" t="s">
        <v>2842</v>
      </c>
      <c r="E470" s="29">
        <v>42136</v>
      </c>
      <c r="F470" s="28" t="s">
        <v>7849</v>
      </c>
      <c r="G470" s="30">
        <v>4083</v>
      </c>
      <c r="H470" s="28" t="s">
        <v>7850</v>
      </c>
      <c r="I470" s="31">
        <v>0</v>
      </c>
      <c r="J470" s="31">
        <v>773.45</v>
      </c>
      <c r="K470" s="28" t="s">
        <v>2898</v>
      </c>
      <c r="L470" s="32">
        <f t="shared" si="77"/>
        <v>-773.45</v>
      </c>
      <c r="M470" s="33">
        <f t="shared" si="78"/>
        <v>773.45</v>
      </c>
      <c r="N470" s="34" t="b">
        <v>1</v>
      </c>
      <c r="O470" s="35">
        <f t="shared" si="79"/>
        <v>773.45</v>
      </c>
      <c r="P470" s="36" t="str">
        <f t="shared" si="80"/>
        <v>T</v>
      </c>
      <c r="Q470" s="37" t="str">
        <f t="shared" si="81"/>
        <v>Iron Mountain</v>
      </c>
      <c r="R470" s="6" t="str">
        <f t="shared" si="82"/>
        <v>T - Iron Mountain</v>
      </c>
      <c r="S470" s="6" t="str">
        <f>IFERROR(INDEX('Vendor Over-ride'!$C:$C, MATCH($R:$R,'Vendor Over-ride'!$A:$A,0)),"")</f>
        <v>T - Iron Mountain</v>
      </c>
      <c r="U470" s="38" t="str">
        <f t="shared" si="86"/>
        <v>GIA</v>
      </c>
      <c r="V470" s="5" t="str">
        <f t="shared" si="87"/>
        <v>TRADE</v>
      </c>
      <c r="W470" s="5" t="b">
        <f t="shared" si="83"/>
        <v>0</v>
      </c>
      <c r="X470" s="40">
        <f t="shared" ca="1" si="84"/>
        <v>23628.210000000003</v>
      </c>
      <c r="Y470" s="30" t="b">
        <f t="shared" ca="1" si="85"/>
        <v>0</v>
      </c>
    </row>
    <row r="471" spans="1:25" hidden="1">
      <c r="A471" s="28" t="s">
        <v>2837</v>
      </c>
      <c r="B471" s="28" t="s">
        <v>2838</v>
      </c>
      <c r="C471" s="28" t="s">
        <v>2991</v>
      </c>
      <c r="D471" s="28" t="s">
        <v>2842</v>
      </c>
      <c r="E471" s="29">
        <v>42136</v>
      </c>
      <c r="F471" s="28" t="s">
        <v>7851</v>
      </c>
      <c r="G471" s="30">
        <v>4083</v>
      </c>
      <c r="H471" s="28" t="s">
        <v>7852</v>
      </c>
      <c r="I471" s="31">
        <v>0</v>
      </c>
      <c r="J471" s="31">
        <v>118</v>
      </c>
      <c r="K471" s="28" t="s">
        <v>3516</v>
      </c>
      <c r="L471" s="32">
        <f t="shared" si="77"/>
        <v>-118</v>
      </c>
      <c r="M471" s="33">
        <f t="shared" si="78"/>
        <v>118</v>
      </c>
      <c r="N471" s="34" t="b">
        <v>1</v>
      </c>
      <c r="O471" s="35">
        <f t="shared" si="79"/>
        <v>118</v>
      </c>
      <c r="P471" s="36" t="str">
        <f t="shared" si="80"/>
        <v>T</v>
      </c>
      <c r="Q471" s="37" t="str">
        <f t="shared" si="81"/>
        <v>Caffia Coffee Group</v>
      </c>
      <c r="R471" s="6" t="str">
        <f t="shared" si="82"/>
        <v>T - Caffia Coffee Group</v>
      </c>
      <c r="S471" s="6" t="str">
        <f>IFERROR(INDEX('Vendor Over-ride'!$C:$C, MATCH($R:$R,'Vendor Over-ride'!$A:$A,0)),"")</f>
        <v>T - Caffia Coffee Group</v>
      </c>
      <c r="U471" s="38" t="str">
        <f t="shared" si="86"/>
        <v>GIA</v>
      </c>
      <c r="V471" s="5" t="str">
        <f t="shared" si="87"/>
        <v>TRADE</v>
      </c>
      <c r="W471" s="5" t="b">
        <f t="shared" si="83"/>
        <v>0</v>
      </c>
      <c r="X471" s="40">
        <f t="shared" ca="1" si="84"/>
        <v>1936.8000000000002</v>
      </c>
      <c r="Y471" s="30" t="b">
        <f t="shared" ca="1" si="85"/>
        <v>0</v>
      </c>
    </row>
    <row r="472" spans="1:25" hidden="1">
      <c r="A472" s="28" t="s">
        <v>2837</v>
      </c>
      <c r="B472" s="28" t="s">
        <v>2838</v>
      </c>
      <c r="C472" s="28" t="s">
        <v>2991</v>
      </c>
      <c r="D472" s="28" t="s">
        <v>2842</v>
      </c>
      <c r="E472" s="29">
        <v>42136</v>
      </c>
      <c r="F472" s="28" t="s">
        <v>7853</v>
      </c>
      <c r="G472" s="30">
        <v>4083</v>
      </c>
      <c r="H472" s="28" t="s">
        <v>7854</v>
      </c>
      <c r="I472" s="31">
        <v>0</v>
      </c>
      <c r="J472" s="31">
        <v>30</v>
      </c>
      <c r="K472" s="28" t="s">
        <v>2854</v>
      </c>
      <c r="L472" s="32">
        <f t="shared" si="77"/>
        <v>-30</v>
      </c>
      <c r="M472" s="33">
        <f t="shared" si="78"/>
        <v>30</v>
      </c>
      <c r="N472" s="34" t="b">
        <v>1</v>
      </c>
      <c r="O472" s="35">
        <f t="shared" si="79"/>
        <v>30</v>
      </c>
      <c r="P472" s="36" t="str">
        <f t="shared" si="80"/>
        <v>T</v>
      </c>
      <c r="Q472" s="37" t="str">
        <f t="shared" si="81"/>
        <v>Planet Numbers Ltd</v>
      </c>
      <c r="R472" s="6" t="str">
        <f t="shared" si="82"/>
        <v>T - Planet Numbers Ltd</v>
      </c>
      <c r="S472" s="6" t="str">
        <f>IFERROR(INDEX('Vendor Over-ride'!$C:$C, MATCH($R:$R,'Vendor Over-ride'!$A:$A,0)),"")</f>
        <v>T - Planet Numbers Ltd</v>
      </c>
      <c r="U472" s="38" t="str">
        <f t="shared" si="86"/>
        <v>GIA</v>
      </c>
      <c r="V472" s="5" t="str">
        <f t="shared" si="87"/>
        <v>TRADE</v>
      </c>
      <c r="W472" s="5" t="b">
        <f t="shared" si="83"/>
        <v>0</v>
      </c>
      <c r="X472" s="40">
        <f t="shared" ca="1" si="84"/>
        <v>360</v>
      </c>
      <c r="Y472" s="30" t="b">
        <f t="shared" ca="1" si="85"/>
        <v>0</v>
      </c>
    </row>
    <row r="473" spans="1:25" hidden="1">
      <c r="A473" s="28" t="s">
        <v>2837</v>
      </c>
      <c r="B473" s="28" t="s">
        <v>2838</v>
      </c>
      <c r="C473" s="28" t="s">
        <v>2991</v>
      </c>
      <c r="D473" s="28" t="s">
        <v>2842</v>
      </c>
      <c r="E473" s="29">
        <v>42136</v>
      </c>
      <c r="F473" s="28" t="s">
        <v>7855</v>
      </c>
      <c r="G473" s="30">
        <v>4083</v>
      </c>
      <c r="H473" s="28" t="s">
        <v>7856</v>
      </c>
      <c r="I473" s="31">
        <v>0</v>
      </c>
      <c r="J473" s="31">
        <v>192</v>
      </c>
      <c r="K473" s="28" t="s">
        <v>3119</v>
      </c>
      <c r="L473" s="32">
        <f t="shared" si="77"/>
        <v>-192</v>
      </c>
      <c r="M473" s="33">
        <f t="shared" si="78"/>
        <v>192</v>
      </c>
      <c r="N473" s="34" t="b">
        <v>1</v>
      </c>
      <c r="O473" s="35">
        <f t="shared" si="79"/>
        <v>192</v>
      </c>
      <c r="P473" s="36" t="str">
        <f t="shared" si="80"/>
        <v>T</v>
      </c>
      <c r="Q473" s="37" t="str">
        <f t="shared" si="81"/>
        <v>Scottish Viewpoint</v>
      </c>
      <c r="R473" s="6" t="str">
        <f t="shared" si="82"/>
        <v>T - Scottish Viewpoint</v>
      </c>
      <c r="S473" s="6" t="str">
        <f>IFERROR(INDEX('Vendor Over-ride'!$C:$C, MATCH($R:$R,'Vendor Over-ride'!$A:$A,0)),"")</f>
        <v>T - Scottish Viewpoint</v>
      </c>
      <c r="U473" s="38" t="str">
        <f t="shared" si="86"/>
        <v>GIA</v>
      </c>
      <c r="V473" s="5" t="str">
        <f t="shared" si="87"/>
        <v>TRADE</v>
      </c>
      <c r="W473" s="5" t="b">
        <f t="shared" si="83"/>
        <v>0</v>
      </c>
      <c r="X473" s="40">
        <f t="shared" ca="1" si="84"/>
        <v>588</v>
      </c>
      <c r="Y473" s="30" t="b">
        <f t="shared" ca="1" si="85"/>
        <v>0</v>
      </c>
    </row>
    <row r="474" spans="1:25" hidden="1">
      <c r="A474" s="28" t="s">
        <v>2837</v>
      </c>
      <c r="B474" s="28" t="s">
        <v>2838</v>
      </c>
      <c r="C474" s="28" t="s">
        <v>2991</v>
      </c>
      <c r="D474" s="28" t="s">
        <v>2842</v>
      </c>
      <c r="E474" s="29">
        <v>42136</v>
      </c>
      <c r="F474" s="28" t="s">
        <v>7857</v>
      </c>
      <c r="G474" s="30">
        <v>4083</v>
      </c>
      <c r="H474" s="28" t="s">
        <v>7858</v>
      </c>
      <c r="I474" s="31">
        <v>0</v>
      </c>
      <c r="J474" s="31">
        <v>106.54</v>
      </c>
      <c r="K474" s="28" t="s">
        <v>2903</v>
      </c>
      <c r="L474" s="32">
        <f t="shared" si="77"/>
        <v>-106.54</v>
      </c>
      <c r="M474" s="33">
        <f t="shared" si="78"/>
        <v>106.54</v>
      </c>
      <c r="N474" s="34" t="b">
        <v>1</v>
      </c>
      <c r="O474" s="35">
        <f t="shared" si="79"/>
        <v>106.54</v>
      </c>
      <c r="P474" s="36" t="str">
        <f t="shared" si="80"/>
        <v>T</v>
      </c>
      <c r="Q474" s="37" t="str">
        <f t="shared" si="81"/>
        <v>ShredIt (East of Scotland) Ltd</v>
      </c>
      <c r="R474" s="6" t="str">
        <f t="shared" si="82"/>
        <v>T - ShredIt (East of Scotland) Ltd</v>
      </c>
      <c r="S474" s="6" t="str">
        <f>IFERROR(INDEX('Vendor Over-ride'!$C:$C, MATCH($R:$R,'Vendor Over-ride'!$A:$A,0)),"")</f>
        <v>T - Shred-It Limited</v>
      </c>
      <c r="U474" s="38" t="str">
        <f t="shared" si="86"/>
        <v>GIA</v>
      </c>
      <c r="V474" s="5" t="str">
        <f t="shared" si="87"/>
        <v>TRADE</v>
      </c>
      <c r="W474" s="5" t="b">
        <f t="shared" si="83"/>
        <v>0</v>
      </c>
      <c r="X474" s="40">
        <f t="shared" ca="1" si="84"/>
        <v>3247.48</v>
      </c>
      <c r="Y474" s="30" t="b">
        <f t="shared" ca="1" si="85"/>
        <v>0</v>
      </c>
    </row>
    <row r="475" spans="1:25" hidden="1">
      <c r="A475" s="28" t="s">
        <v>2837</v>
      </c>
      <c r="B475" s="28" t="s">
        <v>2838</v>
      </c>
      <c r="C475" s="28" t="s">
        <v>2991</v>
      </c>
      <c r="D475" s="28" t="s">
        <v>2842</v>
      </c>
      <c r="E475" s="29">
        <v>42136</v>
      </c>
      <c r="F475" s="28" t="s">
        <v>7859</v>
      </c>
      <c r="G475" s="30">
        <v>4083</v>
      </c>
      <c r="H475" s="28" t="s">
        <v>7860</v>
      </c>
      <c r="I475" s="31">
        <v>0</v>
      </c>
      <c r="J475" s="31">
        <v>113.22</v>
      </c>
      <c r="K475" s="28" t="s">
        <v>3347</v>
      </c>
      <c r="L475" s="32">
        <f t="shared" si="77"/>
        <v>-113.22</v>
      </c>
      <c r="M475" s="33">
        <f t="shared" si="78"/>
        <v>113.22</v>
      </c>
      <c r="N475" s="34" t="b">
        <v>1</v>
      </c>
      <c r="O475" s="35">
        <f t="shared" si="79"/>
        <v>113.22</v>
      </c>
      <c r="P475" s="36" t="str">
        <f t="shared" si="80"/>
        <v>T</v>
      </c>
      <c r="Q475" s="37" t="str">
        <f t="shared" si="81"/>
        <v>Sodexo Corporate Services</v>
      </c>
      <c r="R475" s="6" t="str">
        <f t="shared" si="82"/>
        <v>T - Sodexo Corporate Services</v>
      </c>
      <c r="S475" s="6" t="str">
        <f>IFERROR(INDEX('Vendor Over-ride'!$C:$C, MATCH($R:$R,'Vendor Over-ride'!$A:$A,0)),"")</f>
        <v>T - Sodexo Corporate Services</v>
      </c>
      <c r="U475" s="38" t="str">
        <f t="shared" si="86"/>
        <v>GIA</v>
      </c>
      <c r="V475" s="5" t="str">
        <f t="shared" si="87"/>
        <v>TRADE</v>
      </c>
      <c r="W475" s="5" t="b">
        <f t="shared" si="83"/>
        <v>0</v>
      </c>
      <c r="X475" s="40">
        <f t="shared" ca="1" si="84"/>
        <v>293.22000000000003</v>
      </c>
      <c r="Y475" s="30" t="b">
        <f t="shared" ca="1" si="85"/>
        <v>0</v>
      </c>
    </row>
    <row r="476" spans="1:25">
      <c r="A476" s="28" t="s">
        <v>2837</v>
      </c>
      <c r="B476" s="28" t="s">
        <v>2838</v>
      </c>
      <c r="C476" s="28" t="s">
        <v>2991</v>
      </c>
      <c r="D476" s="28" t="s">
        <v>2842</v>
      </c>
      <c r="E476" s="29">
        <v>42136</v>
      </c>
      <c r="F476" s="28" t="s">
        <v>7861</v>
      </c>
      <c r="G476" s="30">
        <v>4083</v>
      </c>
      <c r="H476" s="28" t="s">
        <v>7862</v>
      </c>
      <c r="I476" s="31">
        <v>0</v>
      </c>
      <c r="J476" s="31">
        <v>1873.29</v>
      </c>
      <c r="K476" s="28" t="s">
        <v>2887</v>
      </c>
      <c r="L476" s="32">
        <f t="shared" si="77"/>
        <v>-1873.29</v>
      </c>
      <c r="M476" s="33">
        <f t="shared" si="78"/>
        <v>1873.29</v>
      </c>
      <c r="N476" s="34" t="b">
        <v>1</v>
      </c>
      <c r="O476" s="35">
        <f t="shared" si="79"/>
        <v>1873.29</v>
      </c>
      <c r="P476" s="36" t="str">
        <f t="shared" si="80"/>
        <v>T</v>
      </c>
      <c r="Q476" s="37" t="str">
        <f t="shared" si="81"/>
        <v>Spotless Commercial Cleaning Ltd</v>
      </c>
      <c r="R476" s="6" t="str">
        <f t="shared" si="82"/>
        <v>T - Spotless Commercial Cleaning Ltd</v>
      </c>
      <c r="S476" s="6" t="str">
        <f>IFERROR(INDEX('Vendor Over-ride'!$C:$C, MATCH($R:$R,'Vendor Over-ride'!$A:$A,0)),"")</f>
        <v>T - Spotless Commercial Cleaning Ltd</v>
      </c>
      <c r="T476" s="41" t="s">
        <v>17730</v>
      </c>
      <c r="U476" s="38" t="str">
        <f t="shared" si="86"/>
        <v>GIA</v>
      </c>
      <c r="V476" s="5" t="str">
        <f t="shared" si="87"/>
        <v>TRADE</v>
      </c>
      <c r="W476" s="5" t="b">
        <f t="shared" si="83"/>
        <v>0</v>
      </c>
      <c r="X476" s="40">
        <f t="shared" ca="1" si="84"/>
        <v>25308.30000000001</v>
      </c>
      <c r="Y476" s="30" t="b">
        <f t="shared" ca="1" si="85"/>
        <v>1</v>
      </c>
    </row>
    <row r="477" spans="1:25" hidden="1">
      <c r="A477" s="28" t="s">
        <v>2837</v>
      </c>
      <c r="B477" s="28" t="s">
        <v>2838</v>
      </c>
      <c r="C477" s="28" t="s">
        <v>2991</v>
      </c>
      <c r="D477" s="28" t="s">
        <v>2842</v>
      </c>
      <c r="E477" s="29">
        <v>42136</v>
      </c>
      <c r="F477" s="28" t="s">
        <v>7863</v>
      </c>
      <c r="G477" s="30">
        <v>4083</v>
      </c>
      <c r="H477" s="28" t="s">
        <v>7864</v>
      </c>
      <c r="I477" s="31">
        <v>0</v>
      </c>
      <c r="J477" s="31">
        <v>400</v>
      </c>
      <c r="K477" s="28" t="s">
        <v>7865</v>
      </c>
      <c r="L477" s="32">
        <f t="shared" si="77"/>
        <v>-400</v>
      </c>
      <c r="M477" s="33">
        <f t="shared" si="78"/>
        <v>400</v>
      </c>
      <c r="N477" s="34" t="b">
        <v>1</v>
      </c>
      <c r="O477" s="35">
        <f t="shared" si="79"/>
        <v>400</v>
      </c>
      <c r="P477" s="36" t="str">
        <f t="shared" si="80"/>
        <v>T</v>
      </c>
      <c r="Q477" s="37" t="str">
        <f t="shared" si="81"/>
        <v>Tam Dean Burn</v>
      </c>
      <c r="R477" s="6" t="str">
        <f t="shared" si="82"/>
        <v>T - Tam Dean Burn</v>
      </c>
      <c r="S477" s="6" t="str">
        <f>IFERROR(INDEX('Vendor Over-ride'!$C:$C, MATCH($R:$R,'Vendor Over-ride'!$A:$A,0)),"")</f>
        <v>T - Tam Dean Burn</v>
      </c>
      <c r="U477" s="38" t="str">
        <f t="shared" si="86"/>
        <v>GIA</v>
      </c>
      <c r="V477" s="5" t="str">
        <f t="shared" si="87"/>
        <v>TRADE</v>
      </c>
      <c r="W477" s="5" t="b">
        <f t="shared" si="83"/>
        <v>0</v>
      </c>
      <c r="X477" s="40">
        <f t="shared" ca="1" si="84"/>
        <v>400</v>
      </c>
      <c r="Y477" s="30" t="b">
        <f t="shared" ca="1" si="85"/>
        <v>0</v>
      </c>
    </row>
    <row r="478" spans="1:25" hidden="1">
      <c r="A478" s="28" t="s">
        <v>2837</v>
      </c>
      <c r="B478" s="28" t="s">
        <v>2838</v>
      </c>
      <c r="C478" s="28" t="s">
        <v>2991</v>
      </c>
      <c r="D478" s="28" t="s">
        <v>2842</v>
      </c>
      <c r="E478" s="29">
        <v>42139</v>
      </c>
      <c r="F478" s="28" t="s">
        <v>7866</v>
      </c>
      <c r="G478" s="30">
        <v>4096</v>
      </c>
      <c r="H478" s="28" t="s">
        <v>7867</v>
      </c>
      <c r="I478" s="31">
        <v>0</v>
      </c>
      <c r="J478" s="31">
        <v>33.15</v>
      </c>
      <c r="K478" s="28" t="s">
        <v>3039</v>
      </c>
      <c r="L478" s="32">
        <f t="shared" si="77"/>
        <v>-33.15</v>
      </c>
      <c r="M478" s="33">
        <f t="shared" si="78"/>
        <v>33.15</v>
      </c>
      <c r="N478" s="34" t="b">
        <v>0</v>
      </c>
      <c r="O478" s="35">
        <f t="shared" si="79"/>
        <v>0</v>
      </c>
      <c r="P478" s="36" t="str">
        <f t="shared" si="80"/>
        <v>E</v>
      </c>
      <c r="Q478" s="37" t="str">
        <f t="shared" si="81"/>
        <v>Catriona Campbell</v>
      </c>
      <c r="R478" s="6" t="str">
        <f t="shared" si="82"/>
        <v>E - Catriona Campbell</v>
      </c>
      <c r="S478" s="6" t="str">
        <f>IFERROR(INDEX('Vendor Over-ride'!$C:$C, MATCH($R:$R,'Vendor Over-ride'!$A:$A,0)),"")</f>
        <v/>
      </c>
      <c r="U478" s="38" t="str">
        <f t="shared" si="86"/>
        <v>GIA</v>
      </c>
      <c r="V478" s="5" t="str">
        <f t="shared" si="87"/>
        <v>EMPLOYEE</v>
      </c>
      <c r="W478" s="5" t="b">
        <f t="shared" si="83"/>
        <v>0</v>
      </c>
      <c r="X478" s="40">
        <f t="shared" ca="1" si="84"/>
        <v>334393.72000000003</v>
      </c>
      <c r="Y478" s="30" t="b">
        <f t="shared" ca="1" si="85"/>
        <v>1</v>
      </c>
    </row>
    <row r="479" spans="1:25" hidden="1">
      <c r="A479" s="28" t="s">
        <v>2837</v>
      </c>
      <c r="B479" s="28" t="s">
        <v>2838</v>
      </c>
      <c r="C479" s="28" t="s">
        <v>2991</v>
      </c>
      <c r="D479" s="28" t="s">
        <v>2842</v>
      </c>
      <c r="E479" s="29">
        <v>42139</v>
      </c>
      <c r="F479" s="28" t="s">
        <v>7868</v>
      </c>
      <c r="G479" s="30">
        <v>4096</v>
      </c>
      <c r="H479" s="28" t="s">
        <v>7869</v>
      </c>
      <c r="I479" s="31">
        <v>0</v>
      </c>
      <c r="J479" s="31">
        <v>4.8499999999999996</v>
      </c>
      <c r="K479" s="28" t="s">
        <v>2954</v>
      </c>
      <c r="L479" s="32">
        <f t="shared" si="77"/>
        <v>-4.8499999999999996</v>
      </c>
      <c r="M479" s="33">
        <f t="shared" si="78"/>
        <v>4.8499999999999996</v>
      </c>
      <c r="N479" s="34" t="b">
        <v>0</v>
      </c>
      <c r="O479" s="35">
        <f t="shared" si="79"/>
        <v>0</v>
      </c>
      <c r="P479" s="36" t="str">
        <f t="shared" si="80"/>
        <v>E</v>
      </c>
      <c r="Q479" s="37" t="str">
        <f t="shared" si="81"/>
        <v>Clare Hewitt</v>
      </c>
      <c r="R479" s="6" t="str">
        <f t="shared" si="82"/>
        <v>E - Clare Hewitt</v>
      </c>
      <c r="S479" s="6" t="str">
        <f>IFERROR(INDEX('Vendor Over-ride'!$C:$C, MATCH($R:$R,'Vendor Over-ride'!$A:$A,0)),"")</f>
        <v/>
      </c>
      <c r="U479" s="38" t="str">
        <f t="shared" si="86"/>
        <v>GIA</v>
      </c>
      <c r="V479" s="5" t="str">
        <f t="shared" si="87"/>
        <v>EMPLOYEE</v>
      </c>
      <c r="W479" s="5" t="b">
        <f t="shared" si="83"/>
        <v>0</v>
      </c>
      <c r="X479" s="40">
        <f t="shared" ca="1" si="84"/>
        <v>334393.72000000003</v>
      </c>
      <c r="Y479" s="30" t="b">
        <f t="shared" ca="1" si="85"/>
        <v>1</v>
      </c>
    </row>
    <row r="480" spans="1:25" hidden="1">
      <c r="A480" s="28" t="s">
        <v>2837</v>
      </c>
      <c r="B480" s="28" t="s">
        <v>2838</v>
      </c>
      <c r="C480" s="28" t="s">
        <v>2991</v>
      </c>
      <c r="D480" s="28" t="s">
        <v>2842</v>
      </c>
      <c r="E480" s="29">
        <v>42139</v>
      </c>
      <c r="F480" s="28" t="s">
        <v>7870</v>
      </c>
      <c r="G480" s="30">
        <v>4096</v>
      </c>
      <c r="H480" s="28" t="s">
        <v>7871</v>
      </c>
      <c r="I480" s="31">
        <v>0</v>
      </c>
      <c r="J480" s="31">
        <v>115.29</v>
      </c>
      <c r="K480" s="28" t="s">
        <v>4593</v>
      </c>
      <c r="L480" s="32">
        <f t="shared" si="77"/>
        <v>-115.29</v>
      </c>
      <c r="M480" s="33">
        <f t="shared" si="78"/>
        <v>115.29</v>
      </c>
      <c r="N480" s="34" t="b">
        <v>0</v>
      </c>
      <c r="O480" s="35">
        <f t="shared" si="79"/>
        <v>0</v>
      </c>
      <c r="P480" s="36" t="str">
        <f t="shared" si="80"/>
        <v>E</v>
      </c>
      <c r="Q480" s="37" t="str">
        <f t="shared" si="81"/>
        <v>Colin Bradie</v>
      </c>
      <c r="R480" s="6" t="str">
        <f t="shared" si="82"/>
        <v>E - Colin Bradie</v>
      </c>
      <c r="S480" s="6" t="str">
        <f>IFERROR(INDEX('Vendor Over-ride'!$C:$C, MATCH($R:$R,'Vendor Over-ride'!$A:$A,0)),"")</f>
        <v/>
      </c>
      <c r="U480" s="38" t="str">
        <f t="shared" si="86"/>
        <v>GIA</v>
      </c>
      <c r="V480" s="5" t="str">
        <f t="shared" si="87"/>
        <v>EMPLOYEE</v>
      </c>
      <c r="W480" s="5" t="b">
        <f t="shared" si="83"/>
        <v>0</v>
      </c>
      <c r="X480" s="40">
        <f t="shared" ca="1" si="84"/>
        <v>334393.72000000003</v>
      </c>
      <c r="Y480" s="30" t="b">
        <f t="shared" ca="1" si="85"/>
        <v>1</v>
      </c>
    </row>
    <row r="481" spans="1:25" hidden="1">
      <c r="A481" s="28" t="s">
        <v>2837</v>
      </c>
      <c r="B481" s="28" t="s">
        <v>2838</v>
      </c>
      <c r="C481" s="28" t="s">
        <v>2991</v>
      </c>
      <c r="D481" s="28" t="s">
        <v>2842</v>
      </c>
      <c r="E481" s="29">
        <v>42139</v>
      </c>
      <c r="F481" s="28" t="s">
        <v>7872</v>
      </c>
      <c r="G481" s="30">
        <v>4096</v>
      </c>
      <c r="H481" s="28" t="s">
        <v>7873</v>
      </c>
      <c r="I481" s="31">
        <v>0</v>
      </c>
      <c r="J481" s="31">
        <v>125</v>
      </c>
      <c r="K481" s="28" t="s">
        <v>7874</v>
      </c>
      <c r="L481" s="32">
        <f t="shared" si="77"/>
        <v>-125</v>
      </c>
      <c r="M481" s="33">
        <f t="shared" si="78"/>
        <v>125</v>
      </c>
      <c r="N481" s="34" t="b">
        <v>1</v>
      </c>
      <c r="O481" s="35">
        <f t="shared" si="79"/>
        <v>125</v>
      </c>
      <c r="P481" s="36" t="str">
        <f t="shared" si="80"/>
        <v>T</v>
      </c>
      <c r="Q481" s="37" t="str">
        <f t="shared" si="81"/>
        <v>Allo Alloa (David Chapman)</v>
      </c>
      <c r="R481" s="6" t="str">
        <f t="shared" si="82"/>
        <v>T - Allo Alloa (David Chapman)</v>
      </c>
      <c r="S481" s="6" t="str">
        <f>IFERROR(INDEX('Vendor Over-ride'!$C:$C, MATCH($R:$R,'Vendor Over-ride'!$A:$A,0)),"")</f>
        <v>T - Allo Alloa (David Chapman)</v>
      </c>
      <c r="U481" s="38" t="str">
        <f t="shared" si="86"/>
        <v>GIA</v>
      </c>
      <c r="V481" s="5" t="str">
        <f t="shared" si="87"/>
        <v>TRADE</v>
      </c>
      <c r="W481" s="5" t="b">
        <f t="shared" si="83"/>
        <v>0</v>
      </c>
      <c r="X481" s="40">
        <f t="shared" ca="1" si="84"/>
        <v>125</v>
      </c>
      <c r="Y481" s="30" t="b">
        <f t="shared" ca="1" si="85"/>
        <v>0</v>
      </c>
    </row>
    <row r="482" spans="1:25" hidden="1">
      <c r="A482" s="28" t="s">
        <v>2837</v>
      </c>
      <c r="B482" s="28" t="s">
        <v>2838</v>
      </c>
      <c r="C482" s="28" t="s">
        <v>2991</v>
      </c>
      <c r="D482" s="28" t="s">
        <v>2842</v>
      </c>
      <c r="E482" s="29">
        <v>42139</v>
      </c>
      <c r="F482" s="28" t="s">
        <v>7875</v>
      </c>
      <c r="G482" s="30">
        <v>4096</v>
      </c>
      <c r="H482" s="28" t="s">
        <v>7876</v>
      </c>
      <c r="I482" s="31">
        <v>0</v>
      </c>
      <c r="J482" s="31">
        <v>159.57</v>
      </c>
      <c r="K482" s="28" t="s">
        <v>2846</v>
      </c>
      <c r="L482" s="32">
        <f t="shared" si="77"/>
        <v>-159.57</v>
      </c>
      <c r="M482" s="33">
        <f t="shared" si="78"/>
        <v>159.57</v>
      </c>
      <c r="N482" s="34" t="b">
        <v>1</v>
      </c>
      <c r="O482" s="35">
        <f t="shared" si="79"/>
        <v>159.57</v>
      </c>
      <c r="P482" s="36" t="str">
        <f t="shared" si="80"/>
        <v>T</v>
      </c>
      <c r="Q482" s="37" t="str">
        <f t="shared" si="81"/>
        <v>Arnold Clark Finance Ltd</v>
      </c>
      <c r="R482" s="6" t="str">
        <f t="shared" si="82"/>
        <v>T - Arnold Clark Finance Ltd</v>
      </c>
      <c r="S482" s="6" t="str">
        <f>IFERROR(INDEX('Vendor Over-ride'!$C:$C, MATCH($R:$R,'Vendor Over-ride'!$A:$A,0)),"")</f>
        <v>T - Arnold Clark Finance Ltd</v>
      </c>
      <c r="U482" s="38" t="str">
        <f t="shared" si="86"/>
        <v>GIA</v>
      </c>
      <c r="V482" s="5" t="str">
        <f t="shared" si="87"/>
        <v>TRADE</v>
      </c>
      <c r="W482" s="5" t="b">
        <f t="shared" si="83"/>
        <v>0</v>
      </c>
      <c r="X482" s="40">
        <f t="shared" ca="1" si="84"/>
        <v>4424.46</v>
      </c>
      <c r="Y482" s="30" t="b">
        <f t="shared" ca="1" si="85"/>
        <v>0</v>
      </c>
    </row>
    <row r="483" spans="1:25" hidden="1">
      <c r="A483" s="28" t="s">
        <v>2837</v>
      </c>
      <c r="B483" s="28" t="s">
        <v>2838</v>
      </c>
      <c r="C483" s="28" t="s">
        <v>2991</v>
      </c>
      <c r="D483" s="28" t="s">
        <v>2842</v>
      </c>
      <c r="E483" s="29">
        <v>42139</v>
      </c>
      <c r="F483" s="28" t="s">
        <v>7877</v>
      </c>
      <c r="G483" s="30">
        <v>4096</v>
      </c>
      <c r="H483" s="28" t="s">
        <v>7878</v>
      </c>
      <c r="I483" s="31">
        <v>0</v>
      </c>
      <c r="J483" s="31">
        <v>564</v>
      </c>
      <c r="K483" s="28" t="s">
        <v>3940</v>
      </c>
      <c r="L483" s="32">
        <f t="shared" si="77"/>
        <v>-564</v>
      </c>
      <c r="M483" s="33">
        <f t="shared" si="78"/>
        <v>564</v>
      </c>
      <c r="N483" s="34" t="b">
        <v>1</v>
      </c>
      <c r="O483" s="35">
        <f t="shared" si="79"/>
        <v>564</v>
      </c>
      <c r="P483" s="36" t="str">
        <f t="shared" si="80"/>
        <v>T</v>
      </c>
      <c r="Q483" s="37" t="str">
        <f t="shared" si="81"/>
        <v>Badenoch &amp; Clark Limited</v>
      </c>
      <c r="R483" s="6" t="str">
        <f t="shared" si="82"/>
        <v>T - Badenoch &amp; Clark Limited</v>
      </c>
      <c r="S483" s="6" t="str">
        <f>IFERROR(INDEX('Vendor Over-ride'!$C:$C, MATCH($R:$R,'Vendor Over-ride'!$A:$A,0)),"")</f>
        <v>T - Badenoch &amp; Clark Limited</v>
      </c>
      <c r="U483" s="38" t="str">
        <f t="shared" si="86"/>
        <v>GIA</v>
      </c>
      <c r="V483" s="5" t="str">
        <f t="shared" si="87"/>
        <v>TRADE</v>
      </c>
      <c r="W483" s="5" t="b">
        <f t="shared" si="83"/>
        <v>0</v>
      </c>
      <c r="X483" s="40">
        <f t="shared" ca="1" si="84"/>
        <v>24406.799999999999</v>
      </c>
      <c r="Y483" s="30" t="b">
        <f t="shared" ca="1" si="85"/>
        <v>0</v>
      </c>
    </row>
    <row r="484" spans="1:25" hidden="1">
      <c r="A484" s="28" t="s">
        <v>2837</v>
      </c>
      <c r="B484" s="28" t="s">
        <v>2838</v>
      </c>
      <c r="C484" s="28" t="s">
        <v>2991</v>
      </c>
      <c r="D484" s="28" t="s">
        <v>2842</v>
      </c>
      <c r="E484" s="29">
        <v>42139</v>
      </c>
      <c r="F484" s="28" t="s">
        <v>7879</v>
      </c>
      <c r="G484" s="30">
        <v>4096</v>
      </c>
      <c r="H484" s="28" t="s">
        <v>7880</v>
      </c>
      <c r="I484" s="31">
        <v>0</v>
      </c>
      <c r="J484" s="31">
        <v>117.6</v>
      </c>
      <c r="K484" s="28" t="s">
        <v>2963</v>
      </c>
      <c r="L484" s="32">
        <f t="shared" si="77"/>
        <v>-117.6</v>
      </c>
      <c r="M484" s="33">
        <f t="shared" si="78"/>
        <v>117.6</v>
      </c>
      <c r="N484" s="34" t="b">
        <v>1</v>
      </c>
      <c r="O484" s="35">
        <f t="shared" si="79"/>
        <v>117.6</v>
      </c>
      <c r="P484" s="36" t="str">
        <f t="shared" si="80"/>
        <v>T</v>
      </c>
      <c r="Q484" s="37" t="str">
        <f t="shared" si="81"/>
        <v>Caledonian Colour Printers</v>
      </c>
      <c r="R484" s="6" t="str">
        <f t="shared" si="82"/>
        <v>T - Caledonian Colour Printers</v>
      </c>
      <c r="S484" s="6" t="str">
        <f>IFERROR(INDEX('Vendor Over-ride'!$C:$C, MATCH($R:$R,'Vendor Over-ride'!$A:$A,0)),"")</f>
        <v>T - Caledonian Colour Printers</v>
      </c>
      <c r="U484" s="38" t="str">
        <f t="shared" si="86"/>
        <v>GIA</v>
      </c>
      <c r="V484" s="5" t="str">
        <f t="shared" si="87"/>
        <v>TRADE</v>
      </c>
      <c r="W484" s="5" t="b">
        <f t="shared" si="83"/>
        <v>0</v>
      </c>
      <c r="X484" s="40">
        <f t="shared" ca="1" si="84"/>
        <v>8160.0000000000009</v>
      </c>
      <c r="Y484" s="30" t="b">
        <f t="shared" ca="1" si="85"/>
        <v>0</v>
      </c>
    </row>
    <row r="485" spans="1:25">
      <c r="A485" s="28" t="s">
        <v>2837</v>
      </c>
      <c r="B485" s="28" t="s">
        <v>2838</v>
      </c>
      <c r="C485" s="28" t="s">
        <v>2991</v>
      </c>
      <c r="D485" s="28" t="s">
        <v>2842</v>
      </c>
      <c r="E485" s="29">
        <v>42139</v>
      </c>
      <c r="F485" s="28" t="s">
        <v>7881</v>
      </c>
      <c r="G485" s="30">
        <v>4096</v>
      </c>
      <c r="H485" s="28" t="s">
        <v>7882</v>
      </c>
      <c r="I485" s="31">
        <v>0</v>
      </c>
      <c r="J485" s="31">
        <v>12148.61</v>
      </c>
      <c r="K485" s="28" t="s">
        <v>4924</v>
      </c>
      <c r="L485" s="32">
        <f t="shared" si="77"/>
        <v>-12148.61</v>
      </c>
      <c r="M485" s="33">
        <f t="shared" si="78"/>
        <v>12148.61</v>
      </c>
      <c r="N485" s="34" t="b">
        <v>1</v>
      </c>
      <c r="O485" s="35">
        <f t="shared" si="79"/>
        <v>12148.61</v>
      </c>
      <c r="P485" s="36" t="str">
        <f t="shared" si="80"/>
        <v>T</v>
      </c>
      <c r="Q485" s="37" t="str">
        <f t="shared" si="81"/>
        <v>Capita Travel and Events</v>
      </c>
      <c r="R485" s="6" t="str">
        <f t="shared" si="82"/>
        <v>T - Capita Travel and Events</v>
      </c>
      <c r="S485" s="6" t="str">
        <f>IFERROR(INDEX('Vendor Over-ride'!$C:$C, MATCH($R:$R,'Vendor Over-ride'!$A:$A,0)),"")</f>
        <v>T - Capita Travel and Events</v>
      </c>
      <c r="T485" s="41" t="s">
        <v>7018</v>
      </c>
      <c r="U485" s="38" t="str">
        <f t="shared" si="86"/>
        <v>GIA</v>
      </c>
      <c r="V485" s="5" t="str">
        <f t="shared" si="87"/>
        <v>TRADE</v>
      </c>
      <c r="W485" s="5" t="b">
        <f t="shared" si="83"/>
        <v>0</v>
      </c>
      <c r="X485" s="40">
        <f t="shared" ca="1" si="84"/>
        <v>68437.789999999994</v>
      </c>
      <c r="Y485" s="30" t="b">
        <f t="shared" ca="1" si="85"/>
        <v>1</v>
      </c>
    </row>
    <row r="486" spans="1:25" hidden="1">
      <c r="A486" s="28" t="s">
        <v>2837</v>
      </c>
      <c r="B486" s="28" t="s">
        <v>2838</v>
      </c>
      <c r="C486" s="28" t="s">
        <v>2991</v>
      </c>
      <c r="D486" s="28" t="s">
        <v>2842</v>
      </c>
      <c r="E486" s="29">
        <v>42139</v>
      </c>
      <c r="F486" s="28" t="s">
        <v>7883</v>
      </c>
      <c r="G486" s="30">
        <v>4096</v>
      </c>
      <c r="H486" s="28" t="s">
        <v>7884</v>
      </c>
      <c r="I486" s="31">
        <v>0</v>
      </c>
      <c r="J486" s="31">
        <v>320</v>
      </c>
      <c r="K486" s="28" t="s">
        <v>3015</v>
      </c>
      <c r="L486" s="32">
        <f t="shared" si="77"/>
        <v>-320</v>
      </c>
      <c r="M486" s="33">
        <f t="shared" si="78"/>
        <v>320</v>
      </c>
      <c r="N486" s="34" t="b">
        <v>1</v>
      </c>
      <c r="O486" s="35">
        <f t="shared" si="79"/>
        <v>320</v>
      </c>
      <c r="P486" s="36" t="str">
        <f t="shared" si="80"/>
        <v>T</v>
      </c>
      <c r="Q486" s="37" t="str">
        <f t="shared" si="81"/>
        <v>Cavan Convery</v>
      </c>
      <c r="R486" s="6" t="str">
        <f t="shared" si="82"/>
        <v>T - Cavan Convery</v>
      </c>
      <c r="S486" s="6" t="str">
        <f>IFERROR(INDEX('Vendor Over-ride'!$C:$C, MATCH($R:$R,'Vendor Over-ride'!$A:$A,0)),"")</f>
        <v>T - Cavan Convery</v>
      </c>
      <c r="U486" s="38" t="str">
        <f t="shared" si="86"/>
        <v>GIA</v>
      </c>
      <c r="V486" s="5" t="str">
        <f t="shared" si="87"/>
        <v>TRADE</v>
      </c>
      <c r="W486" s="5" t="b">
        <f t="shared" si="83"/>
        <v>0</v>
      </c>
      <c r="X486" s="40">
        <f t="shared" ca="1" si="84"/>
        <v>420</v>
      </c>
      <c r="Y486" s="30" t="b">
        <f t="shared" ca="1" si="85"/>
        <v>0</v>
      </c>
    </row>
    <row r="487" spans="1:25" hidden="1">
      <c r="A487" s="28" t="s">
        <v>2837</v>
      </c>
      <c r="B487" s="28" t="s">
        <v>2838</v>
      </c>
      <c r="C487" s="28" t="s">
        <v>2991</v>
      </c>
      <c r="D487" s="28" t="s">
        <v>2842</v>
      </c>
      <c r="E487" s="29">
        <v>42139</v>
      </c>
      <c r="F487" s="28" t="s">
        <v>7885</v>
      </c>
      <c r="G487" s="30">
        <v>4096</v>
      </c>
      <c r="H487" s="28" t="s">
        <v>7886</v>
      </c>
      <c r="I487" s="31">
        <v>0</v>
      </c>
      <c r="J487" s="31">
        <v>90.48</v>
      </c>
      <c r="K487" s="28" t="s">
        <v>2881</v>
      </c>
      <c r="L487" s="32">
        <f t="shared" si="77"/>
        <v>-90.48</v>
      </c>
      <c r="M487" s="33">
        <f t="shared" si="78"/>
        <v>90.48</v>
      </c>
      <c r="N487" s="34" t="b">
        <v>1</v>
      </c>
      <c r="O487" s="35">
        <f t="shared" si="79"/>
        <v>90.48</v>
      </c>
      <c r="P487" s="36" t="str">
        <f t="shared" si="80"/>
        <v>T</v>
      </c>
      <c r="Q487" s="37" t="str">
        <f t="shared" si="81"/>
        <v>Eden Springs UK Ltd</v>
      </c>
      <c r="R487" s="6" t="str">
        <f t="shared" si="82"/>
        <v>T - Eden Springs UK Ltd</v>
      </c>
      <c r="S487" s="6" t="str">
        <f>IFERROR(INDEX('Vendor Over-ride'!$C:$C, MATCH($R:$R,'Vendor Over-ride'!$A:$A,0)),"")</f>
        <v>T - Eden Springs UK Ltd</v>
      </c>
      <c r="U487" s="38" t="str">
        <f t="shared" si="86"/>
        <v>GIA</v>
      </c>
      <c r="V487" s="5" t="str">
        <f t="shared" si="87"/>
        <v>TRADE</v>
      </c>
      <c r="W487" s="5" t="b">
        <f t="shared" si="83"/>
        <v>0</v>
      </c>
      <c r="X487" s="40">
        <f t="shared" ca="1" si="84"/>
        <v>1320.8600000000001</v>
      </c>
      <c r="Y487" s="30" t="b">
        <f t="shared" ca="1" si="85"/>
        <v>0</v>
      </c>
    </row>
    <row r="488" spans="1:25" hidden="1">
      <c r="A488" s="28" t="s">
        <v>2837</v>
      </c>
      <c r="B488" s="28" t="s">
        <v>2838</v>
      </c>
      <c r="C488" s="28" t="s">
        <v>2991</v>
      </c>
      <c r="D488" s="28" t="s">
        <v>2842</v>
      </c>
      <c r="E488" s="29">
        <v>42139</v>
      </c>
      <c r="F488" s="28" t="s">
        <v>7887</v>
      </c>
      <c r="G488" s="30">
        <v>4096</v>
      </c>
      <c r="H488" s="28" t="s">
        <v>7888</v>
      </c>
      <c r="I488" s="31">
        <v>0</v>
      </c>
      <c r="J488" s="31">
        <v>64</v>
      </c>
      <c r="K488" s="28" t="s">
        <v>3049</v>
      </c>
      <c r="L488" s="32">
        <f t="shared" si="77"/>
        <v>-64</v>
      </c>
      <c r="M488" s="33">
        <f t="shared" si="78"/>
        <v>64</v>
      </c>
      <c r="N488" s="34" t="b">
        <v>1</v>
      </c>
      <c r="O488" s="35">
        <f t="shared" si="79"/>
        <v>64</v>
      </c>
      <c r="P488" s="36" t="str">
        <f t="shared" si="80"/>
        <v>T</v>
      </c>
      <c r="Q488" s="37" t="str">
        <f t="shared" si="81"/>
        <v>Embo Ltd</v>
      </c>
      <c r="R488" s="6" t="str">
        <f t="shared" si="82"/>
        <v>T - Embo Ltd</v>
      </c>
      <c r="S488" s="6" t="str">
        <f>IFERROR(INDEX('Vendor Over-ride'!$C:$C, MATCH($R:$R,'Vendor Over-ride'!$A:$A,0)),"")</f>
        <v>T - Embo Ltd</v>
      </c>
      <c r="U488" s="38" t="str">
        <f t="shared" si="86"/>
        <v>GIA</v>
      </c>
      <c r="V488" s="5" t="str">
        <f t="shared" si="87"/>
        <v>TRADE</v>
      </c>
      <c r="W488" s="5" t="b">
        <f t="shared" si="83"/>
        <v>0</v>
      </c>
      <c r="X488" s="40">
        <f t="shared" ca="1" si="84"/>
        <v>1827.5</v>
      </c>
      <c r="Y488" s="30" t="b">
        <f t="shared" ca="1" si="85"/>
        <v>0</v>
      </c>
    </row>
    <row r="489" spans="1:25" hidden="1">
      <c r="A489" s="28" t="s">
        <v>2837</v>
      </c>
      <c r="B489" s="28" t="s">
        <v>2838</v>
      </c>
      <c r="C489" s="28" t="s">
        <v>2991</v>
      </c>
      <c r="D489" s="28" t="s">
        <v>2842</v>
      </c>
      <c r="E489" s="29">
        <v>42139</v>
      </c>
      <c r="F489" s="28" t="s">
        <v>7889</v>
      </c>
      <c r="G489" s="30">
        <v>4096</v>
      </c>
      <c r="H489" s="28" t="s">
        <v>7890</v>
      </c>
      <c r="I489" s="31">
        <v>0</v>
      </c>
      <c r="J489" s="31">
        <v>164.22</v>
      </c>
      <c r="K489" s="28" t="s">
        <v>4211</v>
      </c>
      <c r="L489" s="32">
        <f t="shared" si="77"/>
        <v>-164.22</v>
      </c>
      <c r="M489" s="33">
        <f t="shared" si="78"/>
        <v>164.22</v>
      </c>
      <c r="N489" s="34" t="b">
        <v>1</v>
      </c>
      <c r="O489" s="35">
        <f t="shared" si="79"/>
        <v>164.22</v>
      </c>
      <c r="P489" s="36" t="str">
        <f t="shared" si="80"/>
        <v>T</v>
      </c>
      <c r="Q489" s="37" t="str">
        <f t="shared" si="81"/>
        <v>Fire &amp; Security Technical Services Ltd</v>
      </c>
      <c r="R489" s="6" t="str">
        <f t="shared" si="82"/>
        <v>T - Fire &amp; Security Technical Services Ltd</v>
      </c>
      <c r="S489" s="6" t="str">
        <f>IFERROR(INDEX('Vendor Over-ride'!$C:$C, MATCH($R:$R,'Vendor Over-ride'!$A:$A,0)),"")</f>
        <v>T - Fire &amp; Security Technical Services Ltd</v>
      </c>
      <c r="U489" s="38" t="str">
        <f t="shared" si="86"/>
        <v>GIA</v>
      </c>
      <c r="V489" s="5" t="str">
        <f t="shared" si="87"/>
        <v>TRADE</v>
      </c>
      <c r="W489" s="5" t="b">
        <f t="shared" si="83"/>
        <v>0</v>
      </c>
      <c r="X489" s="40">
        <f t="shared" ca="1" si="84"/>
        <v>707.62</v>
      </c>
      <c r="Y489" s="30" t="b">
        <f t="shared" ca="1" si="85"/>
        <v>0</v>
      </c>
    </row>
    <row r="490" spans="1:25" hidden="1">
      <c r="A490" s="28" t="s">
        <v>2837</v>
      </c>
      <c r="B490" s="28" t="s">
        <v>2838</v>
      </c>
      <c r="C490" s="28" t="s">
        <v>2991</v>
      </c>
      <c r="D490" s="28" t="s">
        <v>2842</v>
      </c>
      <c r="E490" s="29">
        <v>42139</v>
      </c>
      <c r="F490" s="28" t="s">
        <v>7891</v>
      </c>
      <c r="G490" s="30">
        <v>4096</v>
      </c>
      <c r="H490" s="28" t="s">
        <v>7892</v>
      </c>
      <c r="I490" s="31">
        <v>0</v>
      </c>
      <c r="J490" s="31">
        <v>996.08</v>
      </c>
      <c r="K490" s="28" t="s">
        <v>2898</v>
      </c>
      <c r="L490" s="32">
        <f t="shared" si="77"/>
        <v>-996.08</v>
      </c>
      <c r="M490" s="33">
        <f t="shared" si="78"/>
        <v>996.08</v>
      </c>
      <c r="N490" s="34" t="b">
        <v>1</v>
      </c>
      <c r="O490" s="35">
        <f t="shared" si="79"/>
        <v>996.08</v>
      </c>
      <c r="P490" s="36" t="str">
        <f t="shared" si="80"/>
        <v>T</v>
      </c>
      <c r="Q490" s="37" t="str">
        <f t="shared" si="81"/>
        <v>Iron Mountain</v>
      </c>
      <c r="R490" s="6" t="str">
        <f t="shared" si="82"/>
        <v>T - Iron Mountain</v>
      </c>
      <c r="S490" s="6" t="str">
        <f>IFERROR(INDEX('Vendor Over-ride'!$C:$C, MATCH($R:$R,'Vendor Over-ride'!$A:$A,0)),"")</f>
        <v>T - Iron Mountain</v>
      </c>
      <c r="U490" s="38" t="str">
        <f t="shared" si="86"/>
        <v>GIA</v>
      </c>
      <c r="V490" s="5" t="str">
        <f t="shared" si="87"/>
        <v>TRADE</v>
      </c>
      <c r="W490" s="5" t="b">
        <f t="shared" si="83"/>
        <v>0</v>
      </c>
      <c r="X490" s="40">
        <f t="shared" ca="1" si="84"/>
        <v>23628.210000000003</v>
      </c>
      <c r="Y490" s="30" t="b">
        <f t="shared" ca="1" si="85"/>
        <v>0</v>
      </c>
    </row>
    <row r="491" spans="1:25" hidden="1">
      <c r="A491" s="28" t="s">
        <v>2837</v>
      </c>
      <c r="B491" s="28" t="s">
        <v>2838</v>
      </c>
      <c r="C491" s="28" t="s">
        <v>2991</v>
      </c>
      <c r="D491" s="28" t="s">
        <v>2842</v>
      </c>
      <c r="E491" s="29">
        <v>42139</v>
      </c>
      <c r="F491" s="28" t="s">
        <v>7893</v>
      </c>
      <c r="G491" s="30">
        <v>4096</v>
      </c>
      <c r="H491" s="28" t="s">
        <v>7894</v>
      </c>
      <c r="I491" s="31">
        <v>0</v>
      </c>
      <c r="J491" s="31">
        <v>660</v>
      </c>
      <c r="K491" s="28" t="s">
        <v>5080</v>
      </c>
      <c r="L491" s="32">
        <f t="shared" si="77"/>
        <v>-660</v>
      </c>
      <c r="M491" s="33">
        <f t="shared" si="78"/>
        <v>660</v>
      </c>
      <c r="N491" s="34" t="b">
        <v>1</v>
      </c>
      <c r="O491" s="35">
        <f t="shared" si="79"/>
        <v>660</v>
      </c>
      <c r="P491" s="36" t="str">
        <f t="shared" si="80"/>
        <v>T</v>
      </c>
      <c r="Q491" s="37" t="str">
        <f t="shared" si="81"/>
        <v>Monckton Chambers (Ms Ligia Osepciu)</v>
      </c>
      <c r="R491" s="6" t="str">
        <f t="shared" si="82"/>
        <v>T - Monckton Chambers (Ms Ligia Osepciu)</v>
      </c>
      <c r="S491" s="6" t="str">
        <f>IFERROR(INDEX('Vendor Over-ride'!$C:$C, MATCH($R:$R,'Vendor Over-ride'!$A:$A,0)),"")</f>
        <v>T - Monckton Chambers</v>
      </c>
      <c r="U491" s="38" t="str">
        <f t="shared" si="86"/>
        <v>GIA</v>
      </c>
      <c r="V491" s="5" t="str">
        <f t="shared" si="87"/>
        <v>TRADE</v>
      </c>
      <c r="W491" s="5" t="b">
        <f t="shared" si="83"/>
        <v>0</v>
      </c>
      <c r="X491" s="40">
        <f t="shared" ca="1" si="84"/>
        <v>660</v>
      </c>
      <c r="Y491" s="30" t="b">
        <f t="shared" ca="1" si="85"/>
        <v>0</v>
      </c>
    </row>
    <row r="492" spans="1:25" hidden="1">
      <c r="A492" s="28" t="s">
        <v>2837</v>
      </c>
      <c r="B492" s="28" t="s">
        <v>2838</v>
      </c>
      <c r="C492" s="28" t="s">
        <v>2991</v>
      </c>
      <c r="D492" s="28" t="s">
        <v>2842</v>
      </c>
      <c r="E492" s="29">
        <v>42139</v>
      </c>
      <c r="F492" s="28" t="s">
        <v>7895</v>
      </c>
      <c r="G492" s="30">
        <v>4096</v>
      </c>
      <c r="H492" s="28" t="s">
        <v>7896</v>
      </c>
      <c r="I492" s="31">
        <v>0</v>
      </c>
      <c r="J492" s="31">
        <v>240</v>
      </c>
      <c r="K492" s="28" t="s">
        <v>3018</v>
      </c>
      <c r="L492" s="32">
        <f t="shared" si="77"/>
        <v>-240</v>
      </c>
      <c r="M492" s="33">
        <f t="shared" si="78"/>
        <v>240</v>
      </c>
      <c r="N492" s="34" t="b">
        <v>1</v>
      </c>
      <c r="O492" s="35">
        <f t="shared" si="79"/>
        <v>240</v>
      </c>
      <c r="P492" s="36" t="str">
        <f t="shared" si="80"/>
        <v>T</v>
      </c>
      <c r="Q492" s="37" t="str">
        <f t="shared" si="81"/>
        <v>My Web Application Limited</v>
      </c>
      <c r="R492" s="6" t="str">
        <f t="shared" si="82"/>
        <v>T - My Web Application Limited</v>
      </c>
      <c r="S492" s="6" t="str">
        <f>IFERROR(INDEX('Vendor Over-ride'!$C:$C, MATCH($R:$R,'Vendor Over-ride'!$A:$A,0)),"")</f>
        <v>T - My Web Application Limited</v>
      </c>
      <c r="U492" s="38" t="str">
        <f t="shared" si="86"/>
        <v>GIA</v>
      </c>
      <c r="V492" s="5" t="str">
        <f t="shared" si="87"/>
        <v>TRADE</v>
      </c>
      <c r="W492" s="5" t="b">
        <f t="shared" si="83"/>
        <v>0</v>
      </c>
      <c r="X492" s="40">
        <f t="shared" ca="1" si="84"/>
        <v>2880</v>
      </c>
      <c r="Y492" s="30" t="b">
        <f t="shared" ca="1" si="85"/>
        <v>0</v>
      </c>
    </row>
    <row r="493" spans="1:25" hidden="1">
      <c r="A493" s="28" t="s">
        <v>2837</v>
      </c>
      <c r="B493" s="28" t="s">
        <v>2838</v>
      </c>
      <c r="C493" s="28" t="s">
        <v>2991</v>
      </c>
      <c r="D493" s="28" t="s">
        <v>2842</v>
      </c>
      <c r="E493" s="29">
        <v>42139</v>
      </c>
      <c r="F493" s="28" t="s">
        <v>7897</v>
      </c>
      <c r="G493" s="30">
        <v>4096</v>
      </c>
      <c r="H493" s="28" t="s">
        <v>7898</v>
      </c>
      <c r="I493" s="31">
        <v>0</v>
      </c>
      <c r="J493" s="31">
        <v>420</v>
      </c>
      <c r="K493" s="28" t="s">
        <v>3212</v>
      </c>
      <c r="L493" s="32">
        <f t="shared" si="77"/>
        <v>-420</v>
      </c>
      <c r="M493" s="33">
        <f t="shared" si="78"/>
        <v>420</v>
      </c>
      <c r="N493" s="34" t="b">
        <v>1</v>
      </c>
      <c r="O493" s="35">
        <f t="shared" si="79"/>
        <v>420</v>
      </c>
      <c r="P493" s="36" t="str">
        <f t="shared" si="80"/>
        <v>T</v>
      </c>
      <c r="Q493" s="37" t="str">
        <f t="shared" si="81"/>
        <v>Palmaris Services Ltd.,</v>
      </c>
      <c r="R493" s="6" t="str">
        <f t="shared" si="82"/>
        <v>T - Palmaris Services Ltd.,</v>
      </c>
      <c r="S493" s="6" t="str">
        <f>IFERROR(INDEX('Vendor Over-ride'!$C:$C, MATCH($R:$R,'Vendor Over-ride'!$A:$A,0)),"")</f>
        <v>T - Palmaris Services Ltd.,</v>
      </c>
      <c r="U493" s="38" t="str">
        <f t="shared" si="86"/>
        <v>GIA</v>
      </c>
      <c r="V493" s="5" t="str">
        <f t="shared" si="87"/>
        <v>TRADE</v>
      </c>
      <c r="W493" s="5" t="b">
        <f t="shared" si="83"/>
        <v>0</v>
      </c>
      <c r="X493" s="40">
        <f t="shared" ca="1" si="84"/>
        <v>5692.1500000000005</v>
      </c>
      <c r="Y493" s="30" t="b">
        <f t="shared" ca="1" si="85"/>
        <v>0</v>
      </c>
    </row>
    <row r="494" spans="1:25">
      <c r="A494" s="28" t="s">
        <v>2837</v>
      </c>
      <c r="B494" s="28" t="s">
        <v>2838</v>
      </c>
      <c r="C494" s="28" t="s">
        <v>2991</v>
      </c>
      <c r="D494" s="28" t="s">
        <v>2842</v>
      </c>
      <c r="E494" s="29">
        <v>42139</v>
      </c>
      <c r="F494" s="28" t="s">
        <v>7899</v>
      </c>
      <c r="G494" s="30">
        <v>4096</v>
      </c>
      <c r="H494" s="28" t="s">
        <v>7900</v>
      </c>
      <c r="I494" s="31">
        <v>0</v>
      </c>
      <c r="J494" s="31">
        <v>390.96</v>
      </c>
      <c r="K494" s="28" t="s">
        <v>4445</v>
      </c>
      <c r="L494" s="32">
        <f t="shared" si="77"/>
        <v>-390.96</v>
      </c>
      <c r="M494" s="33">
        <f t="shared" si="78"/>
        <v>390.96</v>
      </c>
      <c r="N494" s="34" t="b">
        <v>1</v>
      </c>
      <c r="O494" s="35">
        <f t="shared" si="79"/>
        <v>390.96</v>
      </c>
      <c r="P494" s="36" t="str">
        <f t="shared" si="80"/>
        <v>T</v>
      </c>
      <c r="Q494" s="37" t="str">
        <f t="shared" si="81"/>
        <v>Pertemps Recruitment Partnership Limited</v>
      </c>
      <c r="R494" s="6" t="str">
        <f t="shared" si="82"/>
        <v>T - Pertemps Recruitment Partnership Limited</v>
      </c>
      <c r="S494" s="6" t="str">
        <f>IFERROR(INDEX('Vendor Over-ride'!$C:$C, MATCH($R:$R,'Vendor Over-ride'!$A:$A,0)),"")</f>
        <v>T - Pertemps Recruitment Partnership Limited</v>
      </c>
      <c r="T494" s="41" t="s">
        <v>7019</v>
      </c>
      <c r="U494" s="38" t="str">
        <f t="shared" si="86"/>
        <v>GIA</v>
      </c>
      <c r="V494" s="5" t="str">
        <f t="shared" si="87"/>
        <v>TRADE</v>
      </c>
      <c r="W494" s="5" t="b">
        <f t="shared" si="83"/>
        <v>0</v>
      </c>
      <c r="X494" s="40">
        <f t="shared" ca="1" si="84"/>
        <v>36553.03</v>
      </c>
      <c r="Y494" s="30" t="b">
        <f t="shared" ca="1" si="85"/>
        <v>1</v>
      </c>
    </row>
    <row r="495" spans="1:25" hidden="1">
      <c r="A495" s="28" t="s">
        <v>2837</v>
      </c>
      <c r="B495" s="28" t="s">
        <v>2838</v>
      </c>
      <c r="C495" s="28" t="s">
        <v>2991</v>
      </c>
      <c r="D495" s="28" t="s">
        <v>2842</v>
      </c>
      <c r="E495" s="29">
        <v>42139</v>
      </c>
      <c r="F495" s="28" t="s">
        <v>7901</v>
      </c>
      <c r="G495" s="30">
        <v>4096</v>
      </c>
      <c r="H495" s="28" t="s">
        <v>7902</v>
      </c>
      <c r="I495" s="31">
        <v>0</v>
      </c>
      <c r="J495" s="31">
        <v>102.7</v>
      </c>
      <c r="K495" s="28" t="s">
        <v>2864</v>
      </c>
      <c r="L495" s="32">
        <f t="shared" si="77"/>
        <v>-102.7</v>
      </c>
      <c r="M495" s="33">
        <f t="shared" si="78"/>
        <v>102.7</v>
      </c>
      <c r="N495" s="34" t="b">
        <v>1</v>
      </c>
      <c r="O495" s="35">
        <f t="shared" si="79"/>
        <v>102.7</v>
      </c>
      <c r="P495" s="36" t="str">
        <f t="shared" si="80"/>
        <v>T</v>
      </c>
      <c r="Q495" s="37" t="str">
        <f t="shared" si="81"/>
        <v>Robert Wiseman Dairies Ltd</v>
      </c>
      <c r="R495" s="6" t="str">
        <f t="shared" si="82"/>
        <v>T - Robert Wiseman Dairies Ltd</v>
      </c>
      <c r="S495" s="6" t="str">
        <f>IFERROR(INDEX('Vendor Over-ride'!$C:$C, MATCH($R:$R,'Vendor Over-ride'!$A:$A,0)),"")</f>
        <v>T - Robert Wiseman Dairies Ltd</v>
      </c>
      <c r="U495" s="38" t="str">
        <f t="shared" si="86"/>
        <v>GIA</v>
      </c>
      <c r="V495" s="5" t="str">
        <f t="shared" si="87"/>
        <v>TRADE</v>
      </c>
      <c r="W495" s="5" t="b">
        <f t="shared" si="83"/>
        <v>0</v>
      </c>
      <c r="X495" s="40">
        <f t="shared" ca="1" si="84"/>
        <v>1420.2500000000002</v>
      </c>
      <c r="Y495" s="30" t="b">
        <f t="shared" ca="1" si="85"/>
        <v>0</v>
      </c>
    </row>
    <row r="496" spans="1:25">
      <c r="A496" s="28" t="s">
        <v>2837</v>
      </c>
      <c r="B496" s="28" t="s">
        <v>2838</v>
      </c>
      <c r="C496" s="28" t="s">
        <v>2991</v>
      </c>
      <c r="D496" s="28" t="s">
        <v>2842</v>
      </c>
      <c r="E496" s="29">
        <v>42139</v>
      </c>
      <c r="F496" s="28" t="s">
        <v>7903</v>
      </c>
      <c r="G496" s="30">
        <v>4096</v>
      </c>
      <c r="H496" s="28" t="s">
        <v>7904</v>
      </c>
      <c r="I496" s="31">
        <v>0</v>
      </c>
      <c r="J496" s="31">
        <v>1680</v>
      </c>
      <c r="K496" s="28" t="s">
        <v>3064</v>
      </c>
      <c r="L496" s="32">
        <f t="shared" si="77"/>
        <v>-1680</v>
      </c>
      <c r="M496" s="33">
        <f t="shared" si="78"/>
        <v>1680</v>
      </c>
      <c r="N496" s="34" t="b">
        <v>1</v>
      </c>
      <c r="O496" s="35">
        <f t="shared" si="79"/>
        <v>1680</v>
      </c>
      <c r="P496" s="36" t="str">
        <f t="shared" si="80"/>
        <v>T</v>
      </c>
      <c r="Q496" s="37" t="str">
        <f t="shared" si="81"/>
        <v>Squiz (Scotland) Ltd</v>
      </c>
      <c r="R496" s="6" t="str">
        <f t="shared" si="82"/>
        <v>T - Squiz (Scotland) Ltd</v>
      </c>
      <c r="S496" s="6" t="str">
        <f>IFERROR(INDEX('Vendor Over-ride'!$C:$C, MATCH($R:$R,'Vendor Over-ride'!$A:$A,0)),"")</f>
        <v>T - Squiz (Scotland) Ltd</v>
      </c>
      <c r="T496" s="41" t="s">
        <v>2809</v>
      </c>
      <c r="U496" s="38" t="str">
        <f t="shared" si="86"/>
        <v>GIA</v>
      </c>
      <c r="V496" s="5" t="str">
        <f t="shared" si="87"/>
        <v>TRADE</v>
      </c>
      <c r="W496" s="5" t="b">
        <f t="shared" si="83"/>
        <v>0</v>
      </c>
      <c r="X496" s="40">
        <f t="shared" ca="1" si="84"/>
        <v>39780</v>
      </c>
      <c r="Y496" s="30" t="b">
        <f t="shared" ca="1" si="85"/>
        <v>1</v>
      </c>
    </row>
    <row r="497" spans="1:25" hidden="1">
      <c r="A497" s="28" t="s">
        <v>2837</v>
      </c>
      <c r="B497" s="28" t="s">
        <v>2838</v>
      </c>
      <c r="C497" s="28" t="s">
        <v>2991</v>
      </c>
      <c r="D497" s="28" t="s">
        <v>2842</v>
      </c>
      <c r="E497" s="29">
        <v>42139</v>
      </c>
      <c r="F497" s="28" t="s">
        <v>7905</v>
      </c>
      <c r="G497" s="30">
        <v>4096</v>
      </c>
      <c r="H497" s="28" t="s">
        <v>7906</v>
      </c>
      <c r="I497" s="31">
        <v>0</v>
      </c>
      <c r="J497" s="31">
        <v>1920</v>
      </c>
      <c r="K497" s="28" t="s">
        <v>2905</v>
      </c>
      <c r="L497" s="32">
        <f t="shared" si="77"/>
        <v>-1920</v>
      </c>
      <c r="M497" s="33">
        <f t="shared" si="78"/>
        <v>1920</v>
      </c>
      <c r="N497" s="34" t="b">
        <v>1</v>
      </c>
      <c r="O497" s="35">
        <f t="shared" si="79"/>
        <v>1920</v>
      </c>
      <c r="P497" s="36" t="str">
        <f t="shared" si="80"/>
        <v>T</v>
      </c>
      <c r="Q497" s="37" t="str">
        <f t="shared" si="81"/>
        <v>The Press Data Bureau</v>
      </c>
      <c r="R497" s="6" t="str">
        <f t="shared" si="82"/>
        <v>T - The Press Data Bureau</v>
      </c>
      <c r="S497" s="6" t="str">
        <f>IFERROR(INDEX('Vendor Over-ride'!$C:$C, MATCH($R:$R,'Vendor Over-ride'!$A:$A,0)),"")</f>
        <v>T - Press Data Bureau, The</v>
      </c>
      <c r="U497" s="38" t="str">
        <f t="shared" si="86"/>
        <v>GIA</v>
      </c>
      <c r="V497" s="5" t="str">
        <f t="shared" si="87"/>
        <v>TRADE</v>
      </c>
      <c r="W497" s="5" t="b">
        <f t="shared" si="83"/>
        <v>0</v>
      </c>
      <c r="X497" s="40">
        <f t="shared" ca="1" si="84"/>
        <v>23040</v>
      </c>
      <c r="Y497" s="30" t="b">
        <f t="shared" ca="1" si="85"/>
        <v>0</v>
      </c>
    </row>
    <row r="498" spans="1:25" hidden="1">
      <c r="A498" s="28" t="s">
        <v>2837</v>
      </c>
      <c r="B498" s="28" t="s">
        <v>2838</v>
      </c>
      <c r="C498" s="28" t="s">
        <v>2991</v>
      </c>
      <c r="D498" s="28" t="s">
        <v>2842</v>
      </c>
      <c r="E498" s="29">
        <v>42143</v>
      </c>
      <c r="F498" s="28" t="s">
        <v>7907</v>
      </c>
      <c r="G498" s="30">
        <v>4111</v>
      </c>
      <c r="H498" s="28" t="s">
        <v>7908</v>
      </c>
      <c r="I498" s="31">
        <v>0</v>
      </c>
      <c r="J498" s="31">
        <v>90.37</v>
      </c>
      <c r="K498" s="28" t="s">
        <v>2867</v>
      </c>
      <c r="L498" s="32">
        <f t="shared" si="77"/>
        <v>-90.37</v>
      </c>
      <c r="M498" s="33">
        <f t="shared" si="78"/>
        <v>90.37</v>
      </c>
      <c r="N498" s="34" t="b">
        <v>0</v>
      </c>
      <c r="O498" s="35">
        <f t="shared" si="79"/>
        <v>0</v>
      </c>
      <c r="P498" s="36" t="str">
        <f t="shared" si="80"/>
        <v>E</v>
      </c>
      <c r="Q498" s="37" t="str">
        <f t="shared" si="81"/>
        <v>Andrew Leitch</v>
      </c>
      <c r="R498" s="6" t="str">
        <f t="shared" si="82"/>
        <v>E - Andrew Leitch</v>
      </c>
      <c r="S498" s="6" t="str">
        <f>IFERROR(INDEX('Vendor Over-ride'!$C:$C, MATCH($R:$R,'Vendor Over-ride'!$A:$A,0)),"")</f>
        <v/>
      </c>
      <c r="U498" s="38" t="str">
        <f t="shared" si="86"/>
        <v>GIA</v>
      </c>
      <c r="V498" s="5" t="str">
        <f t="shared" si="87"/>
        <v>EMPLOYEE</v>
      </c>
      <c r="W498" s="5" t="b">
        <f t="shared" si="83"/>
        <v>0</v>
      </c>
      <c r="X498" s="40">
        <f t="shared" ca="1" si="84"/>
        <v>334393.72000000003</v>
      </c>
      <c r="Y498" s="30" t="b">
        <f t="shared" ca="1" si="85"/>
        <v>1</v>
      </c>
    </row>
    <row r="499" spans="1:25" hidden="1">
      <c r="A499" s="28" t="s">
        <v>2837</v>
      </c>
      <c r="B499" s="28" t="s">
        <v>2838</v>
      </c>
      <c r="C499" s="28" t="s">
        <v>2991</v>
      </c>
      <c r="D499" s="28" t="s">
        <v>2842</v>
      </c>
      <c r="E499" s="29">
        <v>42143</v>
      </c>
      <c r="F499" s="28" t="s">
        <v>7909</v>
      </c>
      <c r="G499" s="30">
        <v>4111</v>
      </c>
      <c r="H499" s="28" t="s">
        <v>7910</v>
      </c>
      <c r="I499" s="31">
        <v>0</v>
      </c>
      <c r="J499" s="31">
        <v>133.82</v>
      </c>
      <c r="K499" s="28" t="s">
        <v>3045</v>
      </c>
      <c r="L499" s="32">
        <f t="shared" si="77"/>
        <v>-133.82</v>
      </c>
      <c r="M499" s="33">
        <f t="shared" si="78"/>
        <v>133.82</v>
      </c>
      <c r="N499" s="34" t="b">
        <v>0</v>
      </c>
      <c r="O499" s="35">
        <f t="shared" si="79"/>
        <v>0</v>
      </c>
      <c r="P499" s="36" t="str">
        <f t="shared" si="80"/>
        <v>E</v>
      </c>
      <c r="Q499" s="37" t="str">
        <f t="shared" si="81"/>
        <v>Jaine Lumsden</v>
      </c>
      <c r="R499" s="6" t="str">
        <f t="shared" si="82"/>
        <v>E - Jaine Lumsden</v>
      </c>
      <c r="S499" s="6" t="str">
        <f>IFERROR(INDEX('Vendor Over-ride'!$C:$C, MATCH($R:$R,'Vendor Over-ride'!$A:$A,0)),"")</f>
        <v/>
      </c>
      <c r="U499" s="38" t="str">
        <f t="shared" si="86"/>
        <v>GIA</v>
      </c>
      <c r="V499" s="5" t="str">
        <f t="shared" si="87"/>
        <v>EMPLOYEE</v>
      </c>
      <c r="W499" s="5" t="b">
        <f t="shared" si="83"/>
        <v>0</v>
      </c>
      <c r="X499" s="40">
        <f t="shared" ca="1" si="84"/>
        <v>334393.72000000003</v>
      </c>
      <c r="Y499" s="30" t="b">
        <f t="shared" ca="1" si="85"/>
        <v>1</v>
      </c>
    </row>
    <row r="500" spans="1:25">
      <c r="A500" s="28" t="s">
        <v>2837</v>
      </c>
      <c r="B500" s="28" t="s">
        <v>2838</v>
      </c>
      <c r="C500" s="28" t="s">
        <v>2991</v>
      </c>
      <c r="D500" s="28" t="s">
        <v>2842</v>
      </c>
      <c r="E500" s="29">
        <v>42143</v>
      </c>
      <c r="F500" s="28" t="s">
        <v>7911</v>
      </c>
      <c r="G500" s="30">
        <v>4111</v>
      </c>
      <c r="H500" s="28" t="s">
        <v>7912</v>
      </c>
      <c r="I500" s="31">
        <v>0</v>
      </c>
      <c r="J500" s="31">
        <v>10600</v>
      </c>
      <c r="K500" s="28" t="s">
        <v>5016</v>
      </c>
      <c r="L500" s="32">
        <f t="shared" si="77"/>
        <v>-10600</v>
      </c>
      <c r="M500" s="33">
        <f t="shared" si="78"/>
        <v>10600</v>
      </c>
      <c r="N500" s="34" t="b">
        <v>1</v>
      </c>
      <c r="O500" s="35">
        <f t="shared" si="79"/>
        <v>10600</v>
      </c>
      <c r="P500" s="36" t="str">
        <f t="shared" si="80"/>
        <v>G</v>
      </c>
      <c r="Q500" s="37" t="str">
        <f t="shared" si="81"/>
        <v>UZ Arts Ltd</v>
      </c>
      <c r="R500" s="6" t="str">
        <f t="shared" si="82"/>
        <v>G - UZ Arts Ltd</v>
      </c>
      <c r="S500" s="6" t="str">
        <f>IFERROR(INDEX('Vendor Over-ride'!$C:$C, MATCH($R:$R,'Vendor Over-ride'!$A:$A,0)),"")</f>
        <v>G - UZ Arts Ltd</v>
      </c>
      <c r="U500" s="38" t="str">
        <f t="shared" si="86"/>
        <v>GIA</v>
      </c>
      <c r="V500" s="5" t="str">
        <f t="shared" si="87"/>
        <v>AWARD</v>
      </c>
      <c r="W500" s="5" t="b">
        <f t="shared" si="83"/>
        <v>0</v>
      </c>
      <c r="X500" s="40">
        <f t="shared" ca="1" si="84"/>
        <v>86725</v>
      </c>
      <c r="Y500" s="30" t="b">
        <f t="shared" ca="1" si="85"/>
        <v>1</v>
      </c>
    </row>
    <row r="501" spans="1:25">
      <c r="A501" s="28" t="s">
        <v>2837</v>
      </c>
      <c r="B501" s="28" t="s">
        <v>2838</v>
      </c>
      <c r="C501" s="28" t="s">
        <v>2991</v>
      </c>
      <c r="D501" s="28" t="s">
        <v>2842</v>
      </c>
      <c r="E501" s="29">
        <v>42143</v>
      </c>
      <c r="F501" s="28" t="s">
        <v>7913</v>
      </c>
      <c r="G501" s="30">
        <v>4111</v>
      </c>
      <c r="H501" s="28" t="s">
        <v>7914</v>
      </c>
      <c r="I501" s="31">
        <v>0</v>
      </c>
      <c r="J501" s="31">
        <v>625</v>
      </c>
      <c r="K501" s="28" t="s">
        <v>5173</v>
      </c>
      <c r="L501" s="32">
        <f t="shared" si="77"/>
        <v>-625</v>
      </c>
      <c r="M501" s="33">
        <f t="shared" si="78"/>
        <v>625</v>
      </c>
      <c r="N501" s="34" t="b">
        <v>1</v>
      </c>
      <c r="O501" s="35">
        <f t="shared" si="79"/>
        <v>625</v>
      </c>
      <c r="P501" s="36" t="str">
        <f t="shared" si="80"/>
        <v>G</v>
      </c>
      <c r="Q501" s="37" t="str">
        <f t="shared" si="81"/>
        <v>An Lanntair Limited</v>
      </c>
      <c r="R501" s="6" t="str">
        <f t="shared" si="82"/>
        <v>G - An Lanntair Limited</v>
      </c>
      <c r="S501" s="6" t="str">
        <f>IFERROR(INDEX('Vendor Over-ride'!$C:$C, MATCH($R:$R,'Vendor Over-ride'!$A:$A,0)),"")</f>
        <v>G - An Lanntair Limited</v>
      </c>
      <c r="U501" s="38" t="str">
        <f t="shared" si="86"/>
        <v>GIA</v>
      </c>
      <c r="V501" s="5" t="str">
        <f t="shared" si="87"/>
        <v>AWARD</v>
      </c>
      <c r="W501" s="5" t="b">
        <f t="shared" si="83"/>
        <v>0</v>
      </c>
      <c r="X501" s="40">
        <f t="shared" ca="1" si="84"/>
        <v>437685</v>
      </c>
      <c r="Y501" s="30" t="b">
        <f t="shared" ca="1" si="85"/>
        <v>1</v>
      </c>
    </row>
    <row r="502" spans="1:25">
      <c r="A502" s="28" t="s">
        <v>2837</v>
      </c>
      <c r="B502" s="28" t="s">
        <v>2838</v>
      </c>
      <c r="C502" s="28" t="s">
        <v>2991</v>
      </c>
      <c r="D502" s="28" t="s">
        <v>2842</v>
      </c>
      <c r="E502" s="29">
        <v>42143</v>
      </c>
      <c r="F502" s="28" t="s">
        <v>7915</v>
      </c>
      <c r="G502" s="30">
        <v>4111</v>
      </c>
      <c r="H502" s="28" t="s">
        <v>7916</v>
      </c>
      <c r="I502" s="31">
        <v>0</v>
      </c>
      <c r="J502" s="31">
        <v>8750</v>
      </c>
      <c r="K502" s="28" t="s">
        <v>5186</v>
      </c>
      <c r="L502" s="32">
        <f t="shared" si="77"/>
        <v>-8750</v>
      </c>
      <c r="M502" s="33">
        <f t="shared" si="78"/>
        <v>8750</v>
      </c>
      <c r="N502" s="34" t="b">
        <v>1</v>
      </c>
      <c r="O502" s="35">
        <f t="shared" si="79"/>
        <v>8750</v>
      </c>
      <c r="P502" s="36" t="str">
        <f t="shared" si="80"/>
        <v>G</v>
      </c>
      <c r="Q502" s="37" t="str">
        <f t="shared" si="81"/>
        <v>Craft Scotland</v>
      </c>
      <c r="R502" s="6" t="str">
        <f t="shared" si="82"/>
        <v>G - Craft Scotland</v>
      </c>
      <c r="S502" s="6" t="str">
        <f>IFERROR(INDEX('Vendor Over-ride'!$C:$C, MATCH($R:$R,'Vendor Over-ride'!$A:$A,0)),"")</f>
        <v>G - Craft Scotland</v>
      </c>
      <c r="U502" s="38" t="str">
        <f t="shared" si="86"/>
        <v>GIA</v>
      </c>
      <c r="V502" s="5" t="str">
        <f t="shared" si="87"/>
        <v>AWARD</v>
      </c>
      <c r="W502" s="5" t="b">
        <f t="shared" si="83"/>
        <v>0</v>
      </c>
      <c r="X502" s="40">
        <f t="shared" ca="1" si="84"/>
        <v>334050</v>
      </c>
      <c r="Y502" s="30" t="b">
        <f t="shared" ca="1" si="85"/>
        <v>1</v>
      </c>
    </row>
    <row r="503" spans="1:25">
      <c r="A503" s="28" t="s">
        <v>2837</v>
      </c>
      <c r="B503" s="28" t="s">
        <v>2838</v>
      </c>
      <c r="C503" s="28" t="s">
        <v>2991</v>
      </c>
      <c r="D503" s="28" t="s">
        <v>2842</v>
      </c>
      <c r="E503" s="29">
        <v>42143</v>
      </c>
      <c r="F503" s="28" t="s">
        <v>7917</v>
      </c>
      <c r="G503" s="30">
        <v>4111</v>
      </c>
      <c r="H503" s="28" t="s">
        <v>7918</v>
      </c>
      <c r="I503" s="31">
        <v>0</v>
      </c>
      <c r="J503" s="31">
        <v>3750</v>
      </c>
      <c r="K503" s="28" t="s">
        <v>5193</v>
      </c>
      <c r="L503" s="32">
        <f t="shared" si="77"/>
        <v>-3750</v>
      </c>
      <c r="M503" s="33">
        <f t="shared" si="78"/>
        <v>3750</v>
      </c>
      <c r="N503" s="34" t="b">
        <v>1</v>
      </c>
      <c r="O503" s="35">
        <f t="shared" si="79"/>
        <v>3750</v>
      </c>
      <c r="P503" s="36" t="str">
        <f t="shared" si="80"/>
        <v>G</v>
      </c>
      <c r="Q503" s="37" t="str">
        <f t="shared" si="81"/>
        <v>Dundee Contemporary Arts Ltd</v>
      </c>
      <c r="R503" s="6" t="str">
        <f t="shared" si="82"/>
        <v>G - Dundee Contemporary Arts Ltd</v>
      </c>
      <c r="S503" s="6" t="str">
        <f>IFERROR(INDEX('Vendor Over-ride'!$C:$C, MATCH($R:$R,'Vendor Over-ride'!$A:$A,0)),"")</f>
        <v>G - Dundee Contemporary Arts Ltd</v>
      </c>
      <c r="U503" s="38" t="str">
        <f t="shared" si="86"/>
        <v>GIA</v>
      </c>
      <c r="V503" s="5" t="str">
        <f t="shared" si="87"/>
        <v>AWARD</v>
      </c>
      <c r="W503" s="5" t="b">
        <f t="shared" si="83"/>
        <v>0</v>
      </c>
      <c r="X503" s="40">
        <f t="shared" ca="1" si="84"/>
        <v>670904.02</v>
      </c>
      <c r="Y503" s="30" t="b">
        <f t="shared" ca="1" si="85"/>
        <v>1</v>
      </c>
    </row>
    <row r="504" spans="1:25">
      <c r="A504" s="28" t="s">
        <v>2837</v>
      </c>
      <c r="B504" s="28" t="s">
        <v>2838</v>
      </c>
      <c r="C504" s="28" t="s">
        <v>2991</v>
      </c>
      <c r="D504" s="28" t="s">
        <v>2842</v>
      </c>
      <c r="E504" s="29">
        <v>42143</v>
      </c>
      <c r="F504" s="28" t="s">
        <v>7919</v>
      </c>
      <c r="G504" s="30">
        <v>4111</v>
      </c>
      <c r="H504" s="28" t="s">
        <v>7920</v>
      </c>
      <c r="I504" s="31">
        <v>0</v>
      </c>
      <c r="J504" s="31">
        <v>85500</v>
      </c>
      <c r="K504" s="28" t="s">
        <v>5228</v>
      </c>
      <c r="L504" s="32">
        <f t="shared" si="77"/>
        <v>-85500</v>
      </c>
      <c r="M504" s="33">
        <f t="shared" si="78"/>
        <v>85500</v>
      </c>
      <c r="N504" s="34" t="b">
        <v>1</v>
      </c>
      <c r="O504" s="35">
        <f t="shared" si="79"/>
        <v>85500</v>
      </c>
      <c r="P504" s="36" t="str">
        <f t="shared" si="80"/>
        <v>G</v>
      </c>
      <c r="Q504" s="37" t="str">
        <f t="shared" si="81"/>
        <v>Scottish Book Trust</v>
      </c>
      <c r="R504" s="6" t="str">
        <f t="shared" si="82"/>
        <v>G - Scottish Book Trust</v>
      </c>
      <c r="S504" s="6" t="str">
        <f>IFERROR(INDEX('Vendor Over-ride'!$C:$C, MATCH($R:$R,'Vendor Over-ride'!$A:$A,0)),"")</f>
        <v>G - Scottish Book Trust</v>
      </c>
      <c r="U504" s="38" t="str">
        <f t="shared" si="86"/>
        <v>GIA</v>
      </c>
      <c r="V504" s="5" t="str">
        <f t="shared" si="87"/>
        <v>AWARD</v>
      </c>
      <c r="W504" s="5" t="b">
        <f t="shared" si="83"/>
        <v>1</v>
      </c>
      <c r="X504" s="40">
        <f t="shared" ca="1" si="84"/>
        <v>1241682</v>
      </c>
      <c r="Y504" s="30" t="b">
        <f t="shared" ca="1" si="85"/>
        <v>1</v>
      </c>
    </row>
    <row r="505" spans="1:25" hidden="1">
      <c r="A505" s="28" t="s">
        <v>2837</v>
      </c>
      <c r="B505" s="28" t="s">
        <v>2838</v>
      </c>
      <c r="C505" s="28" t="s">
        <v>2991</v>
      </c>
      <c r="D505" s="28" t="s">
        <v>2842</v>
      </c>
      <c r="E505" s="29">
        <v>42143</v>
      </c>
      <c r="F505" s="28" t="s">
        <v>7921</v>
      </c>
      <c r="G505" s="30">
        <v>4111</v>
      </c>
      <c r="H505" s="28" t="s">
        <v>7922</v>
      </c>
      <c r="I505" s="31">
        <v>0</v>
      </c>
      <c r="J505" s="31">
        <v>2025</v>
      </c>
      <c r="K505" s="28" t="s">
        <v>7923</v>
      </c>
      <c r="L505" s="32">
        <f t="shared" si="77"/>
        <v>-2025</v>
      </c>
      <c r="M505" s="33">
        <f t="shared" si="78"/>
        <v>2025</v>
      </c>
      <c r="N505" s="34" t="b">
        <v>1</v>
      </c>
      <c r="O505" s="35">
        <f t="shared" si="79"/>
        <v>2025</v>
      </c>
      <c r="P505" s="36" t="str">
        <f t="shared" si="80"/>
        <v>G</v>
      </c>
      <c r="Q505" s="37" t="str">
        <f t="shared" si="81"/>
        <v>Atlas Contact BV</v>
      </c>
      <c r="R505" s="6" t="str">
        <f t="shared" si="82"/>
        <v>G - Atlas Contact BV</v>
      </c>
      <c r="S505" s="6" t="str">
        <f>IFERROR(INDEX('Vendor Over-ride'!$C:$C, MATCH($R:$R,'Vendor Over-ride'!$A:$A,0)),"")</f>
        <v>G - Atlas Contact BV</v>
      </c>
      <c r="U505" s="38" t="str">
        <f t="shared" si="86"/>
        <v>GIA</v>
      </c>
      <c r="V505" s="5" t="str">
        <f t="shared" si="87"/>
        <v>AWARD</v>
      </c>
      <c r="W505" s="5" t="b">
        <f t="shared" si="83"/>
        <v>0</v>
      </c>
      <c r="X505" s="40">
        <f t="shared" ca="1" si="84"/>
        <v>2700</v>
      </c>
      <c r="Y505" s="30" t="b">
        <f t="shared" ca="1" si="85"/>
        <v>0</v>
      </c>
    </row>
    <row r="506" spans="1:25" hidden="1">
      <c r="A506" s="28" t="s">
        <v>2837</v>
      </c>
      <c r="B506" s="28" t="s">
        <v>2838</v>
      </c>
      <c r="C506" s="28" t="s">
        <v>2991</v>
      </c>
      <c r="D506" s="28" t="s">
        <v>2842</v>
      </c>
      <c r="E506" s="29">
        <v>42143</v>
      </c>
      <c r="F506" s="28" t="s">
        <v>7924</v>
      </c>
      <c r="G506" s="30">
        <v>4111</v>
      </c>
      <c r="H506" s="28" t="s">
        <v>7925</v>
      </c>
      <c r="I506" s="31">
        <v>0</v>
      </c>
      <c r="J506" s="31">
        <v>1500</v>
      </c>
      <c r="K506" s="28" t="s">
        <v>2970</v>
      </c>
      <c r="L506" s="32">
        <f t="shared" si="77"/>
        <v>-1500</v>
      </c>
      <c r="M506" s="33">
        <f t="shared" si="78"/>
        <v>1500</v>
      </c>
      <c r="N506" s="34" t="b">
        <v>1</v>
      </c>
      <c r="O506" s="35">
        <f t="shared" si="79"/>
        <v>1500</v>
      </c>
      <c r="P506" s="36" t="str">
        <f t="shared" si="80"/>
        <v>I</v>
      </c>
      <c r="Q506" s="37" t="str">
        <f t="shared" si="81"/>
        <v>Christine Devaney</v>
      </c>
      <c r="R506" s="6" t="str">
        <f t="shared" si="82"/>
        <v>I - Christine Devaney</v>
      </c>
      <c r="S506" s="6" t="str">
        <f>IFERROR(INDEX('Vendor Over-ride'!$C:$C, MATCH($R:$R,'Vendor Over-ride'!$A:$A,0)),"")</f>
        <v>I - Christine Devaney</v>
      </c>
      <c r="U506" s="38" t="str">
        <f t="shared" si="86"/>
        <v>GIA</v>
      </c>
      <c r="V506" s="5" t="str">
        <f t="shared" si="87"/>
        <v>AWARD</v>
      </c>
      <c r="W506" s="5" t="b">
        <f t="shared" si="83"/>
        <v>0</v>
      </c>
      <c r="X506" s="40">
        <f t="shared" ca="1" si="84"/>
        <v>1500</v>
      </c>
      <c r="Y506" s="30" t="b">
        <f t="shared" ca="1" si="85"/>
        <v>0</v>
      </c>
    </row>
    <row r="507" spans="1:25" hidden="1">
      <c r="A507" s="28" t="s">
        <v>2837</v>
      </c>
      <c r="B507" s="28" t="s">
        <v>2838</v>
      </c>
      <c r="C507" s="28" t="s">
        <v>2991</v>
      </c>
      <c r="D507" s="28" t="s">
        <v>2842</v>
      </c>
      <c r="E507" s="29">
        <v>42143</v>
      </c>
      <c r="F507" s="28" t="s">
        <v>7926</v>
      </c>
      <c r="G507" s="30">
        <v>4111</v>
      </c>
      <c r="H507" s="28" t="s">
        <v>7927</v>
      </c>
      <c r="I507" s="31">
        <v>0</v>
      </c>
      <c r="J507" s="31">
        <v>527.36</v>
      </c>
      <c r="K507" s="28" t="s">
        <v>4598</v>
      </c>
      <c r="L507" s="32">
        <f t="shared" si="77"/>
        <v>-527.36</v>
      </c>
      <c r="M507" s="33">
        <f t="shared" si="78"/>
        <v>527.36</v>
      </c>
      <c r="N507" s="34" t="b">
        <v>1</v>
      </c>
      <c r="O507" s="35">
        <f t="shared" si="79"/>
        <v>527.36</v>
      </c>
      <c r="P507" s="36" t="str">
        <f t="shared" si="80"/>
        <v>I</v>
      </c>
      <c r="Q507" s="37" t="str">
        <f t="shared" si="81"/>
        <v>Claire Forsyth</v>
      </c>
      <c r="R507" s="6" t="str">
        <f t="shared" si="82"/>
        <v>I - Claire Forsyth</v>
      </c>
      <c r="S507" s="6" t="str">
        <f>IFERROR(INDEX('Vendor Over-ride'!$C:$C, MATCH($R:$R,'Vendor Over-ride'!$A:$A,0)),"")</f>
        <v>I - Claire Forsyth</v>
      </c>
      <c r="U507" s="38" t="str">
        <f t="shared" si="86"/>
        <v>GIA</v>
      </c>
      <c r="V507" s="5" t="str">
        <f t="shared" si="87"/>
        <v>AWARD</v>
      </c>
      <c r="W507" s="5" t="b">
        <f t="shared" si="83"/>
        <v>0</v>
      </c>
      <c r="X507" s="40">
        <f t="shared" ca="1" si="84"/>
        <v>527.36</v>
      </c>
      <c r="Y507" s="30" t="b">
        <f t="shared" ca="1" si="85"/>
        <v>0</v>
      </c>
    </row>
    <row r="508" spans="1:25" hidden="1">
      <c r="A508" s="28" t="s">
        <v>2837</v>
      </c>
      <c r="B508" s="28" t="s">
        <v>2838</v>
      </c>
      <c r="C508" s="28" t="s">
        <v>2991</v>
      </c>
      <c r="D508" s="28" t="s">
        <v>2842</v>
      </c>
      <c r="E508" s="29">
        <v>42143</v>
      </c>
      <c r="F508" s="28" t="s">
        <v>7928</v>
      </c>
      <c r="G508" s="30">
        <v>4111</v>
      </c>
      <c r="H508" s="28" t="s">
        <v>7929</v>
      </c>
      <c r="I508" s="31">
        <v>0</v>
      </c>
      <c r="J508" s="31">
        <v>8800</v>
      </c>
      <c r="K508" s="28" t="s">
        <v>7930</v>
      </c>
      <c r="L508" s="32">
        <f t="shared" si="77"/>
        <v>-8800</v>
      </c>
      <c r="M508" s="33">
        <f t="shared" si="78"/>
        <v>8800</v>
      </c>
      <c r="N508" s="34" t="b">
        <v>1</v>
      </c>
      <c r="O508" s="35">
        <f t="shared" si="79"/>
        <v>8800</v>
      </c>
      <c r="P508" s="36" t="str">
        <f t="shared" si="80"/>
        <v>I</v>
      </c>
      <c r="Q508" s="37" t="str">
        <f t="shared" si="81"/>
        <v>Dance Ihayami</v>
      </c>
      <c r="R508" s="6" t="str">
        <f t="shared" si="82"/>
        <v>I - Dance Ihayami</v>
      </c>
      <c r="S508" s="6" t="str">
        <f>IFERROR(INDEX('Vendor Over-ride'!$C:$C, MATCH($R:$R,'Vendor Over-ride'!$A:$A,0)),"")</f>
        <v>I - Dance Ihayami</v>
      </c>
      <c r="U508" s="38" t="str">
        <f t="shared" si="86"/>
        <v>GIA</v>
      </c>
      <c r="V508" s="5" t="str">
        <f t="shared" si="87"/>
        <v>AWARD</v>
      </c>
      <c r="W508" s="5" t="b">
        <f t="shared" si="83"/>
        <v>0</v>
      </c>
      <c r="X508" s="40">
        <f t="shared" ca="1" si="84"/>
        <v>8800</v>
      </c>
      <c r="Y508" s="30" t="b">
        <f t="shared" ca="1" si="85"/>
        <v>0</v>
      </c>
    </row>
    <row r="509" spans="1:25">
      <c r="A509" s="28" t="s">
        <v>2837</v>
      </c>
      <c r="B509" s="28" t="s">
        <v>2838</v>
      </c>
      <c r="C509" s="28" t="s">
        <v>2991</v>
      </c>
      <c r="D509" s="28" t="s">
        <v>2842</v>
      </c>
      <c r="E509" s="29">
        <v>42143</v>
      </c>
      <c r="F509" s="28" t="s">
        <v>7931</v>
      </c>
      <c r="G509" s="30">
        <v>4111</v>
      </c>
      <c r="H509" s="28" t="s">
        <v>7932</v>
      </c>
      <c r="I509" s="31">
        <v>0</v>
      </c>
      <c r="J509" s="31">
        <v>10964</v>
      </c>
      <c r="K509" s="28" t="s">
        <v>5136</v>
      </c>
      <c r="L509" s="32">
        <f t="shared" si="77"/>
        <v>-10964</v>
      </c>
      <c r="M509" s="33">
        <f t="shared" si="78"/>
        <v>10964</v>
      </c>
      <c r="N509" s="34" t="b">
        <v>1</v>
      </c>
      <c r="O509" s="35">
        <f t="shared" si="79"/>
        <v>10964</v>
      </c>
      <c r="P509" s="36" t="str">
        <f t="shared" si="80"/>
        <v>I</v>
      </c>
      <c r="Q509" s="37" t="str">
        <f t="shared" si="81"/>
        <v>Fire Station Creative</v>
      </c>
      <c r="R509" s="6" t="str">
        <f t="shared" si="82"/>
        <v>I - Fire Station Creative</v>
      </c>
      <c r="S509" s="6" t="str">
        <f>IFERROR(INDEX('Vendor Over-ride'!$C:$C, MATCH($R:$R,'Vendor Over-ride'!$A:$A,0)),"")</f>
        <v>I - Fire Station Creative</v>
      </c>
      <c r="U509" s="38" t="str">
        <f t="shared" si="86"/>
        <v>GIA</v>
      </c>
      <c r="V509" s="5" t="str">
        <f t="shared" si="87"/>
        <v>AWARD</v>
      </c>
      <c r="W509" s="5" t="b">
        <f t="shared" si="83"/>
        <v>0</v>
      </c>
      <c r="X509" s="40">
        <f t="shared" ca="1" si="84"/>
        <v>30000</v>
      </c>
      <c r="Y509" s="30" t="b">
        <f t="shared" ca="1" si="85"/>
        <v>1</v>
      </c>
    </row>
    <row r="510" spans="1:25" hidden="1">
      <c r="A510" s="28" t="s">
        <v>2837</v>
      </c>
      <c r="B510" s="28" t="s">
        <v>2838</v>
      </c>
      <c r="C510" s="28" t="s">
        <v>2991</v>
      </c>
      <c r="D510" s="28" t="s">
        <v>2842</v>
      </c>
      <c r="E510" s="29">
        <v>42143</v>
      </c>
      <c r="F510" s="28" t="s">
        <v>7933</v>
      </c>
      <c r="G510" s="30">
        <v>4111</v>
      </c>
      <c r="H510" s="28" t="s">
        <v>7934</v>
      </c>
      <c r="I510" s="31">
        <v>0</v>
      </c>
      <c r="J510" s="31">
        <v>3750</v>
      </c>
      <c r="K510" s="28" t="s">
        <v>7935</v>
      </c>
      <c r="L510" s="32">
        <f t="shared" si="77"/>
        <v>-3750</v>
      </c>
      <c r="M510" s="33">
        <f t="shared" si="78"/>
        <v>3750</v>
      </c>
      <c r="N510" s="34" t="b">
        <v>1</v>
      </c>
      <c r="O510" s="35">
        <f t="shared" si="79"/>
        <v>3750</v>
      </c>
      <c r="P510" s="36" t="str">
        <f t="shared" si="80"/>
        <v>I</v>
      </c>
      <c r="Q510" s="37" t="str">
        <f t="shared" si="81"/>
        <v>Hoda Productions</v>
      </c>
      <c r="R510" s="6" t="str">
        <f t="shared" si="82"/>
        <v>I - Hoda Productions</v>
      </c>
      <c r="S510" s="6" t="str">
        <f>IFERROR(INDEX('Vendor Over-ride'!$C:$C, MATCH($R:$R,'Vendor Over-ride'!$A:$A,0)),"")</f>
        <v>I - Hoda Productions Ltd</v>
      </c>
      <c r="U510" s="38" t="str">
        <f t="shared" si="86"/>
        <v>GIA</v>
      </c>
      <c r="V510" s="5" t="str">
        <f t="shared" si="87"/>
        <v>AWARD</v>
      </c>
      <c r="W510" s="5" t="b">
        <f t="shared" si="83"/>
        <v>0</v>
      </c>
      <c r="X510" s="40">
        <f t="shared" ca="1" si="84"/>
        <v>3750</v>
      </c>
      <c r="Y510" s="30" t="b">
        <f t="shared" ca="1" si="85"/>
        <v>0</v>
      </c>
    </row>
    <row r="511" spans="1:25">
      <c r="A511" s="28" t="s">
        <v>2837</v>
      </c>
      <c r="B511" s="28" t="s">
        <v>2838</v>
      </c>
      <c r="C511" s="28" t="s">
        <v>2991</v>
      </c>
      <c r="D511" s="28" t="s">
        <v>2842</v>
      </c>
      <c r="E511" s="29">
        <v>42143</v>
      </c>
      <c r="F511" s="28" t="s">
        <v>7936</v>
      </c>
      <c r="G511" s="30">
        <v>4111</v>
      </c>
      <c r="H511" s="28" t="s">
        <v>7937</v>
      </c>
      <c r="I511" s="31">
        <v>0</v>
      </c>
      <c r="J511" s="31">
        <v>3750</v>
      </c>
      <c r="K511" s="28" t="s">
        <v>2871</v>
      </c>
      <c r="L511" s="32">
        <f t="shared" si="77"/>
        <v>-3750</v>
      </c>
      <c r="M511" s="33">
        <f t="shared" si="78"/>
        <v>3750</v>
      </c>
      <c r="N511" s="34" t="b">
        <v>1</v>
      </c>
      <c r="O511" s="35">
        <f t="shared" si="79"/>
        <v>3750</v>
      </c>
      <c r="P511" s="36" t="str">
        <f t="shared" si="80"/>
        <v>I</v>
      </c>
      <c r="Q511" s="37" t="str">
        <f t="shared" si="81"/>
        <v>Hot Chocolate Trust</v>
      </c>
      <c r="R511" s="6" t="str">
        <f t="shared" si="82"/>
        <v>I - Hot Chocolate Trust</v>
      </c>
      <c r="S511" s="6" t="str">
        <f>IFERROR(INDEX('Vendor Over-ride'!$C:$C, MATCH($R:$R,'Vendor Over-ride'!$A:$A,0)),"")</f>
        <v>I - Hot Chocolate Trust</v>
      </c>
      <c r="U511" s="38" t="str">
        <f t="shared" si="86"/>
        <v>GIA</v>
      </c>
      <c r="V511" s="5" t="str">
        <f t="shared" si="87"/>
        <v>AWARD</v>
      </c>
      <c r="W511" s="5" t="b">
        <f t="shared" si="83"/>
        <v>0</v>
      </c>
      <c r="X511" s="40">
        <f t="shared" ca="1" si="84"/>
        <v>61531</v>
      </c>
      <c r="Y511" s="30" t="b">
        <f t="shared" ca="1" si="85"/>
        <v>1</v>
      </c>
    </row>
    <row r="512" spans="1:25" hidden="1">
      <c r="A512" s="28" t="s">
        <v>2837</v>
      </c>
      <c r="B512" s="28" t="s">
        <v>2838</v>
      </c>
      <c r="C512" s="28" t="s">
        <v>2991</v>
      </c>
      <c r="D512" s="28" t="s">
        <v>2842</v>
      </c>
      <c r="E512" s="29">
        <v>42143</v>
      </c>
      <c r="F512" s="28" t="s">
        <v>7938</v>
      </c>
      <c r="G512" s="30">
        <v>4111</v>
      </c>
      <c r="H512" s="28" t="s">
        <v>7939</v>
      </c>
      <c r="I512" s="31">
        <v>0</v>
      </c>
      <c r="J512" s="31">
        <v>750</v>
      </c>
      <c r="K512" s="28" t="s">
        <v>3845</v>
      </c>
      <c r="L512" s="32">
        <f t="shared" si="77"/>
        <v>-750</v>
      </c>
      <c r="M512" s="33">
        <f t="shared" si="78"/>
        <v>750</v>
      </c>
      <c r="N512" s="34" t="b">
        <v>1</v>
      </c>
      <c r="O512" s="35">
        <f t="shared" si="79"/>
        <v>750</v>
      </c>
      <c r="P512" s="36" t="str">
        <f t="shared" si="80"/>
        <v>I</v>
      </c>
      <c r="Q512" s="37" t="str">
        <f t="shared" si="81"/>
        <v>Littlewhitehead</v>
      </c>
      <c r="R512" s="6" t="str">
        <f t="shared" si="82"/>
        <v>I - Littlewhitehead</v>
      </c>
      <c r="S512" s="6" t="str">
        <f>IFERROR(INDEX('Vendor Over-ride'!$C:$C, MATCH($R:$R,'Vendor Over-ride'!$A:$A,0)),"")</f>
        <v>I - Littlewhitehead</v>
      </c>
      <c r="U512" s="38" t="str">
        <f t="shared" si="86"/>
        <v>GIA</v>
      </c>
      <c r="V512" s="5" t="str">
        <f t="shared" si="87"/>
        <v>AWARD</v>
      </c>
      <c r="W512" s="5" t="b">
        <f t="shared" si="83"/>
        <v>0</v>
      </c>
      <c r="X512" s="40">
        <f t="shared" ca="1" si="84"/>
        <v>750</v>
      </c>
      <c r="Y512" s="30" t="b">
        <f t="shared" ca="1" si="85"/>
        <v>0</v>
      </c>
    </row>
    <row r="513" spans="1:25" hidden="1">
      <c r="A513" s="28" t="s">
        <v>2837</v>
      </c>
      <c r="B513" s="28" t="s">
        <v>2838</v>
      </c>
      <c r="C513" s="28" t="s">
        <v>2991</v>
      </c>
      <c r="D513" s="28" t="s">
        <v>2842</v>
      </c>
      <c r="E513" s="29">
        <v>42143</v>
      </c>
      <c r="F513" s="28" t="s">
        <v>7940</v>
      </c>
      <c r="G513" s="30">
        <v>4111</v>
      </c>
      <c r="H513" s="28" t="s">
        <v>7941</v>
      </c>
      <c r="I513" s="31">
        <v>0</v>
      </c>
      <c r="J513" s="31">
        <v>250</v>
      </c>
      <c r="K513" s="28" t="s">
        <v>5023</v>
      </c>
      <c r="L513" s="32">
        <f t="shared" si="77"/>
        <v>-250</v>
      </c>
      <c r="M513" s="33">
        <f t="shared" si="78"/>
        <v>250</v>
      </c>
      <c r="N513" s="34" t="b">
        <v>1</v>
      </c>
      <c r="O513" s="35">
        <f t="shared" si="79"/>
        <v>250</v>
      </c>
      <c r="P513" s="36" t="str">
        <f t="shared" si="80"/>
        <v>I</v>
      </c>
      <c r="Q513" s="37" t="str">
        <f t="shared" si="81"/>
        <v>Martyn Flyn</v>
      </c>
      <c r="R513" s="6" t="str">
        <f t="shared" si="82"/>
        <v>I - Martyn Flyn</v>
      </c>
      <c r="S513" s="6" t="str">
        <f>IFERROR(INDEX('Vendor Over-ride'!$C:$C, MATCH($R:$R,'Vendor Over-ride'!$A:$A,0)),"")</f>
        <v>I - Martyn Flyn</v>
      </c>
      <c r="U513" s="38" t="str">
        <f t="shared" si="86"/>
        <v>GIA</v>
      </c>
      <c r="V513" s="5" t="str">
        <f t="shared" si="87"/>
        <v>AWARD</v>
      </c>
      <c r="W513" s="5" t="b">
        <f t="shared" si="83"/>
        <v>0</v>
      </c>
      <c r="X513" s="40">
        <f t="shared" ca="1" si="84"/>
        <v>250</v>
      </c>
      <c r="Y513" s="30" t="b">
        <f t="shared" ca="1" si="85"/>
        <v>0</v>
      </c>
    </row>
    <row r="514" spans="1:25" hidden="1">
      <c r="A514" s="28" t="s">
        <v>2837</v>
      </c>
      <c r="B514" s="28" t="s">
        <v>2838</v>
      </c>
      <c r="C514" s="28" t="s">
        <v>2991</v>
      </c>
      <c r="D514" s="28" t="s">
        <v>2842</v>
      </c>
      <c r="E514" s="29">
        <v>42143</v>
      </c>
      <c r="F514" s="28" t="s">
        <v>7942</v>
      </c>
      <c r="G514" s="30">
        <v>4111</v>
      </c>
      <c r="H514" s="28" t="s">
        <v>7943</v>
      </c>
      <c r="I514" s="31">
        <v>0</v>
      </c>
      <c r="J514" s="31">
        <v>1250</v>
      </c>
      <c r="K514" s="28" t="s">
        <v>4233</v>
      </c>
      <c r="L514" s="32">
        <f t="shared" ref="L514:L577" si="88">I:I-J:J</f>
        <v>-1250</v>
      </c>
      <c r="M514" s="33">
        <f t="shared" ref="M514:M577" si="89">ABS($L:$L)</f>
        <v>1250</v>
      </c>
      <c r="N514" s="34" t="b">
        <v>1</v>
      </c>
      <c r="O514" s="35">
        <f t="shared" ref="O514:O577" si="90">$M:$M*$N:$N</f>
        <v>1250</v>
      </c>
      <c r="P514" s="36" t="str">
        <f t="shared" ref="P514:P577" si="91">LEFT(TRIM($K:$K),1)</f>
        <v>I</v>
      </c>
      <c r="Q514" s="37" t="str">
        <f t="shared" ref="Q514:Q577" si="92">RIGHT(TRIM($K:$K),LEN(TRIM($K:$K))-FIND("-",TRIM($K:$K)))</f>
        <v>Rachael Brown</v>
      </c>
      <c r="R514" s="6" t="str">
        <f t="shared" ref="R514:R577" si="93">CONCATENATE($P:$P, " - ",$Q:$Q)</f>
        <v>I - Rachael Brown</v>
      </c>
      <c r="S514" s="6" t="str">
        <f>IFERROR(INDEX('Vendor Over-ride'!$C:$C, MATCH($R:$R,'Vendor Over-ride'!$A:$A,0)),"")</f>
        <v>I - Rachael Brown</v>
      </c>
      <c r="U514" s="38" t="str">
        <f t="shared" si="86"/>
        <v>GIA</v>
      </c>
      <c r="V514" s="5" t="str">
        <f t="shared" si="87"/>
        <v>AWARD</v>
      </c>
      <c r="W514" s="5" t="b">
        <f t="shared" ref="W514:W577" si="94">ROUND($O:$O,2)&gt;=25000</f>
        <v>0</v>
      </c>
      <c r="X514" s="40">
        <f t="shared" ref="X514:X577" ca="1" si="95">SUMPRODUCT((Payee=$S514) * (Payment_Value))</f>
        <v>1250</v>
      </c>
      <c r="Y514" s="30" t="b">
        <f t="shared" ref="Y514:Y577" ca="1" si="96">$X:$X&gt;=25000</f>
        <v>0</v>
      </c>
    </row>
    <row r="515" spans="1:25">
      <c r="A515" s="28" t="s">
        <v>2837</v>
      </c>
      <c r="B515" s="28" t="s">
        <v>2838</v>
      </c>
      <c r="C515" s="28" t="s">
        <v>2991</v>
      </c>
      <c r="D515" s="28" t="s">
        <v>2842</v>
      </c>
      <c r="E515" s="29">
        <v>42143</v>
      </c>
      <c r="F515" s="28" t="s">
        <v>7944</v>
      </c>
      <c r="G515" s="30">
        <v>4111</v>
      </c>
      <c r="H515" s="28" t="s">
        <v>7945</v>
      </c>
      <c r="I515" s="31">
        <v>0</v>
      </c>
      <c r="J515" s="31">
        <v>3000</v>
      </c>
      <c r="K515" s="28" t="s">
        <v>2933</v>
      </c>
      <c r="L515" s="32">
        <f t="shared" si="88"/>
        <v>-3000</v>
      </c>
      <c r="M515" s="33">
        <f t="shared" si="89"/>
        <v>3000</v>
      </c>
      <c r="N515" s="34" t="b">
        <v>1</v>
      </c>
      <c r="O515" s="35">
        <f t="shared" si="90"/>
        <v>3000</v>
      </c>
      <c r="P515" s="36" t="str">
        <f t="shared" si="91"/>
        <v>I</v>
      </c>
      <c r="Q515" s="37" t="str">
        <f t="shared" si="92"/>
        <v>Screen Education Edinburgh</v>
      </c>
      <c r="R515" s="6" t="str">
        <f t="shared" si="93"/>
        <v>I - Screen Education Edinburgh</v>
      </c>
      <c r="S515" s="6" t="str">
        <f>IFERROR(INDEX('Vendor Over-ride'!$C:$C, MATCH($R:$R,'Vendor Over-ride'!$A:$A,0)),"")</f>
        <v>I - Screen Education Edinburgh</v>
      </c>
      <c r="U515" s="38" t="str">
        <f t="shared" ref="U515:U578" si="97">"GIA"</f>
        <v>GIA</v>
      </c>
      <c r="V515" s="5" t="str">
        <f t="shared" ref="V515:V578" si="98">UPPER(IF($P:$P="E","Employee",IF(OR($P:$P="I",$P:$P="G"),"Award",IF(OR($P:$P="D",$P:$P="T"),"Trade",""))))</f>
        <v>AWARD</v>
      </c>
      <c r="W515" s="5" t="b">
        <f t="shared" si="94"/>
        <v>0</v>
      </c>
      <c r="X515" s="40">
        <f t="shared" ca="1" si="95"/>
        <v>63000</v>
      </c>
      <c r="Y515" s="30" t="b">
        <f t="shared" ca="1" si="96"/>
        <v>1</v>
      </c>
    </row>
    <row r="516" spans="1:25" hidden="1">
      <c r="A516" s="28" t="s">
        <v>2837</v>
      </c>
      <c r="B516" s="28" t="s">
        <v>2838</v>
      </c>
      <c r="C516" s="28" t="s">
        <v>2991</v>
      </c>
      <c r="D516" s="28" t="s">
        <v>2842</v>
      </c>
      <c r="E516" s="29">
        <v>42143</v>
      </c>
      <c r="F516" s="28" t="s">
        <v>7946</v>
      </c>
      <c r="G516" s="30">
        <v>4111</v>
      </c>
      <c r="H516" s="28" t="s">
        <v>7947</v>
      </c>
      <c r="I516" s="31">
        <v>0</v>
      </c>
      <c r="J516" s="31">
        <v>363</v>
      </c>
      <c r="K516" s="28" t="s">
        <v>7948</v>
      </c>
      <c r="L516" s="32">
        <f t="shared" si="88"/>
        <v>-363</v>
      </c>
      <c r="M516" s="33">
        <f t="shared" si="89"/>
        <v>363</v>
      </c>
      <c r="N516" s="34" t="b">
        <v>1</v>
      </c>
      <c r="O516" s="35">
        <f t="shared" si="90"/>
        <v>363</v>
      </c>
      <c r="P516" s="36" t="str">
        <f t="shared" si="91"/>
        <v>I</v>
      </c>
      <c r="Q516" s="37" t="str">
        <f t="shared" si="92"/>
        <v>Seonaid Daly</v>
      </c>
      <c r="R516" s="6" t="str">
        <f t="shared" si="93"/>
        <v>I - Seonaid Daly</v>
      </c>
      <c r="S516" s="6" t="str">
        <f>IFERROR(INDEX('Vendor Over-ride'!$C:$C, MATCH($R:$R,'Vendor Over-ride'!$A:$A,0)),"")</f>
        <v>I - Seonaid Daly</v>
      </c>
      <c r="U516" s="38" t="str">
        <f t="shared" si="97"/>
        <v>GIA</v>
      </c>
      <c r="V516" s="5" t="str">
        <f t="shared" si="98"/>
        <v>AWARD</v>
      </c>
      <c r="W516" s="5" t="b">
        <f t="shared" si="94"/>
        <v>0</v>
      </c>
      <c r="X516" s="40">
        <f t="shared" ca="1" si="95"/>
        <v>363</v>
      </c>
      <c r="Y516" s="30" t="b">
        <f t="shared" ca="1" si="96"/>
        <v>0</v>
      </c>
    </row>
    <row r="517" spans="1:25" hidden="1">
      <c r="A517" s="28" t="s">
        <v>2837</v>
      </c>
      <c r="B517" s="28" t="s">
        <v>2838</v>
      </c>
      <c r="C517" s="28" t="s">
        <v>2991</v>
      </c>
      <c r="D517" s="28" t="s">
        <v>2842</v>
      </c>
      <c r="E517" s="29">
        <v>42143</v>
      </c>
      <c r="F517" s="28" t="s">
        <v>7949</v>
      </c>
      <c r="G517" s="30">
        <v>4111</v>
      </c>
      <c r="H517" s="28" t="s">
        <v>7950</v>
      </c>
      <c r="I517" s="31">
        <v>0</v>
      </c>
      <c r="J517" s="31">
        <v>1372.23</v>
      </c>
      <c r="K517" s="28" t="s">
        <v>3009</v>
      </c>
      <c r="L517" s="32">
        <f t="shared" si="88"/>
        <v>-1372.23</v>
      </c>
      <c r="M517" s="33">
        <f t="shared" si="89"/>
        <v>1372.23</v>
      </c>
      <c r="N517" s="34" t="b">
        <v>1</v>
      </c>
      <c r="O517" s="35">
        <f t="shared" si="90"/>
        <v>1372.23</v>
      </c>
      <c r="P517" s="36" t="str">
        <f t="shared" si="91"/>
        <v>I</v>
      </c>
      <c r="Q517" s="37" t="str">
        <f t="shared" si="92"/>
        <v>Soundsational Community Music Ltd</v>
      </c>
      <c r="R517" s="6" t="str">
        <f t="shared" si="93"/>
        <v>I - Soundsational Community Music Ltd</v>
      </c>
      <c r="S517" s="6" t="str">
        <f>IFERROR(INDEX('Vendor Over-ride'!$C:$C, MATCH($R:$R,'Vendor Over-ride'!$A:$A,0)),"")</f>
        <v>I - Soundsational Community Music Ltd</v>
      </c>
      <c r="U517" s="38" t="str">
        <f t="shared" si="97"/>
        <v>GIA</v>
      </c>
      <c r="V517" s="5" t="str">
        <f t="shared" si="98"/>
        <v>AWARD</v>
      </c>
      <c r="W517" s="5" t="b">
        <f t="shared" si="94"/>
        <v>0</v>
      </c>
      <c r="X517" s="40">
        <f t="shared" ca="1" si="95"/>
        <v>2732.71</v>
      </c>
      <c r="Y517" s="30" t="b">
        <f t="shared" ca="1" si="96"/>
        <v>0</v>
      </c>
    </row>
    <row r="518" spans="1:25" hidden="1">
      <c r="A518" s="28" t="s">
        <v>2837</v>
      </c>
      <c r="B518" s="28" t="s">
        <v>2838</v>
      </c>
      <c r="C518" s="28" t="s">
        <v>2991</v>
      </c>
      <c r="D518" s="28" t="s">
        <v>2842</v>
      </c>
      <c r="E518" s="29">
        <v>42143</v>
      </c>
      <c r="F518" s="28" t="s">
        <v>7951</v>
      </c>
      <c r="G518" s="30">
        <v>4111</v>
      </c>
      <c r="H518" s="28" t="s">
        <v>7952</v>
      </c>
      <c r="I518" s="31">
        <v>0</v>
      </c>
      <c r="J518" s="31">
        <v>612</v>
      </c>
      <c r="K518" s="28" t="s">
        <v>2975</v>
      </c>
      <c r="L518" s="32">
        <f t="shared" si="88"/>
        <v>-612</v>
      </c>
      <c r="M518" s="33">
        <f t="shared" si="89"/>
        <v>612</v>
      </c>
      <c r="N518" s="34" t="b">
        <v>1</v>
      </c>
      <c r="O518" s="35">
        <f t="shared" si="90"/>
        <v>612</v>
      </c>
      <c r="P518" s="36" t="str">
        <f t="shared" si="91"/>
        <v>I</v>
      </c>
      <c r="Q518" s="37" t="str">
        <f t="shared" si="92"/>
        <v>Tortoise in a Nutshell</v>
      </c>
      <c r="R518" s="6" t="str">
        <f t="shared" si="93"/>
        <v>I - Tortoise in a Nutshell</v>
      </c>
      <c r="S518" s="6" t="str">
        <f>IFERROR(INDEX('Vendor Over-ride'!$C:$C, MATCH($R:$R,'Vendor Over-ride'!$A:$A,0)),"")</f>
        <v>I - Tortoise in a Nutshell</v>
      </c>
      <c r="U518" s="38" t="str">
        <f t="shared" si="97"/>
        <v>GIA</v>
      </c>
      <c r="V518" s="5" t="str">
        <f t="shared" si="98"/>
        <v>AWARD</v>
      </c>
      <c r="W518" s="5" t="b">
        <f t="shared" si="94"/>
        <v>0</v>
      </c>
      <c r="X518" s="40">
        <f t="shared" ca="1" si="95"/>
        <v>4250</v>
      </c>
      <c r="Y518" s="30" t="b">
        <f t="shared" ca="1" si="96"/>
        <v>0</v>
      </c>
    </row>
    <row r="519" spans="1:25" hidden="1">
      <c r="A519" s="28" t="s">
        <v>2837</v>
      </c>
      <c r="B519" s="28" t="s">
        <v>2838</v>
      </c>
      <c r="C519" s="28" t="s">
        <v>2991</v>
      </c>
      <c r="D519" s="28" t="s">
        <v>2842</v>
      </c>
      <c r="E519" s="29">
        <v>42143</v>
      </c>
      <c r="F519" s="28" t="s">
        <v>7953</v>
      </c>
      <c r="G519" s="30">
        <v>4111</v>
      </c>
      <c r="H519" s="28" t="s">
        <v>7954</v>
      </c>
      <c r="I519" s="31">
        <v>0</v>
      </c>
      <c r="J519" s="31">
        <v>5000</v>
      </c>
      <c r="K519" s="28" t="s">
        <v>7955</v>
      </c>
      <c r="L519" s="32">
        <f t="shared" si="88"/>
        <v>-5000</v>
      </c>
      <c r="M519" s="33">
        <f t="shared" si="89"/>
        <v>5000</v>
      </c>
      <c r="N519" s="34" t="b">
        <v>1</v>
      </c>
      <c r="O519" s="35">
        <f t="shared" si="90"/>
        <v>5000</v>
      </c>
      <c r="P519" s="36" t="str">
        <f t="shared" si="91"/>
        <v>I</v>
      </c>
      <c r="Q519" s="37" t="str">
        <f t="shared" si="92"/>
        <v>University of the West of Scotland (Gayle McPherson</v>
      </c>
      <c r="R519" s="6" t="str">
        <f t="shared" si="93"/>
        <v>I - University of the West of Scotland (Gayle McPherson</v>
      </c>
      <c r="S519" s="6" t="str">
        <f>IFERROR(INDEX('Vendor Over-ride'!$C:$C, MATCH($R:$R,'Vendor Over-ride'!$A:$A,0)),"")</f>
        <v>I - University of the West of Scotland</v>
      </c>
      <c r="U519" s="38" t="str">
        <f t="shared" si="97"/>
        <v>GIA</v>
      </c>
      <c r="V519" s="5" t="str">
        <f t="shared" si="98"/>
        <v>AWARD</v>
      </c>
      <c r="W519" s="5" t="b">
        <f t="shared" si="94"/>
        <v>0</v>
      </c>
      <c r="X519" s="40">
        <f t="shared" ca="1" si="95"/>
        <v>5000</v>
      </c>
      <c r="Y519" s="30" t="b">
        <f t="shared" ca="1" si="96"/>
        <v>0</v>
      </c>
    </row>
    <row r="520" spans="1:25" hidden="1">
      <c r="A520" s="28" t="s">
        <v>2837</v>
      </c>
      <c r="B520" s="28" t="s">
        <v>2838</v>
      </c>
      <c r="C520" s="28" t="s">
        <v>2991</v>
      </c>
      <c r="D520" s="28" t="s">
        <v>2842</v>
      </c>
      <c r="E520" s="29">
        <v>42143</v>
      </c>
      <c r="F520" s="28" t="s">
        <v>7956</v>
      </c>
      <c r="G520" s="30">
        <v>4111</v>
      </c>
      <c r="H520" s="28" t="s">
        <v>7957</v>
      </c>
      <c r="I520" s="31">
        <v>0</v>
      </c>
      <c r="J520" s="31">
        <v>600</v>
      </c>
      <c r="K520" s="28" t="s">
        <v>3458</v>
      </c>
      <c r="L520" s="32">
        <f t="shared" si="88"/>
        <v>-600</v>
      </c>
      <c r="M520" s="33">
        <f t="shared" si="89"/>
        <v>600</v>
      </c>
      <c r="N520" s="34" t="b">
        <v>1</v>
      </c>
      <c r="O520" s="35">
        <f t="shared" si="90"/>
        <v>600</v>
      </c>
      <c r="P520" s="36" t="str">
        <f t="shared" si="91"/>
        <v>I</v>
      </c>
      <c r="Q520" s="37" t="str">
        <f t="shared" si="92"/>
        <v>Visiting Arts</v>
      </c>
      <c r="R520" s="6" t="str">
        <f t="shared" si="93"/>
        <v>I - Visiting Arts</v>
      </c>
      <c r="S520" s="6" t="str">
        <f>IFERROR(INDEX('Vendor Over-ride'!$C:$C, MATCH($R:$R,'Vendor Over-ride'!$A:$A,0)),"")</f>
        <v>I - Visiting Arts</v>
      </c>
      <c r="U520" s="38" t="str">
        <f t="shared" si="97"/>
        <v>GIA</v>
      </c>
      <c r="V520" s="5" t="str">
        <f t="shared" si="98"/>
        <v>AWARD</v>
      </c>
      <c r="W520" s="5" t="b">
        <f t="shared" si="94"/>
        <v>0</v>
      </c>
      <c r="X520" s="40">
        <f t="shared" ca="1" si="95"/>
        <v>600</v>
      </c>
      <c r="Y520" s="30" t="b">
        <f t="shared" ca="1" si="96"/>
        <v>0</v>
      </c>
    </row>
    <row r="521" spans="1:25" hidden="1">
      <c r="A521" s="28" t="s">
        <v>2837</v>
      </c>
      <c r="B521" s="28" t="s">
        <v>2838</v>
      </c>
      <c r="C521" s="28" t="s">
        <v>2991</v>
      </c>
      <c r="D521" s="28" t="s">
        <v>2842</v>
      </c>
      <c r="E521" s="29">
        <v>42143</v>
      </c>
      <c r="F521" s="28" t="s">
        <v>7958</v>
      </c>
      <c r="G521" s="30">
        <v>4111</v>
      </c>
      <c r="H521" s="28" t="s">
        <v>7959</v>
      </c>
      <c r="I521" s="31">
        <v>0</v>
      </c>
      <c r="J521" s="31">
        <v>1500</v>
      </c>
      <c r="K521" s="28" t="s">
        <v>7960</v>
      </c>
      <c r="L521" s="32">
        <f t="shared" si="88"/>
        <v>-1500</v>
      </c>
      <c r="M521" s="33">
        <f t="shared" si="89"/>
        <v>1500</v>
      </c>
      <c r="N521" s="34" t="b">
        <v>1</v>
      </c>
      <c r="O521" s="35">
        <f t="shared" si="90"/>
        <v>1500</v>
      </c>
      <c r="P521" s="36" t="str">
        <f t="shared" si="91"/>
        <v>I</v>
      </c>
      <c r="Q521" s="37" t="str">
        <f t="shared" si="92"/>
        <v>Zam Salim</v>
      </c>
      <c r="R521" s="6" t="str">
        <f t="shared" si="93"/>
        <v>I - Zam Salim</v>
      </c>
      <c r="S521" s="6" t="str">
        <f>IFERROR(INDEX('Vendor Over-ride'!$C:$C, MATCH($R:$R,'Vendor Over-ride'!$A:$A,0)),"")</f>
        <v>I - Zam Salim</v>
      </c>
      <c r="U521" s="38" t="str">
        <f t="shared" si="97"/>
        <v>GIA</v>
      </c>
      <c r="V521" s="5" t="str">
        <f t="shared" si="98"/>
        <v>AWARD</v>
      </c>
      <c r="W521" s="5" t="b">
        <f t="shared" si="94"/>
        <v>0</v>
      </c>
      <c r="X521" s="40">
        <f t="shared" ca="1" si="95"/>
        <v>4125</v>
      </c>
      <c r="Y521" s="30" t="b">
        <f t="shared" ca="1" si="96"/>
        <v>0</v>
      </c>
    </row>
    <row r="522" spans="1:25" hidden="1">
      <c r="A522" s="28" t="s">
        <v>2837</v>
      </c>
      <c r="B522" s="28" t="s">
        <v>2838</v>
      </c>
      <c r="C522" s="28" t="s">
        <v>2991</v>
      </c>
      <c r="D522" s="28" t="s">
        <v>2842</v>
      </c>
      <c r="E522" s="29">
        <v>42143</v>
      </c>
      <c r="F522" s="28" t="s">
        <v>7961</v>
      </c>
      <c r="G522" s="30">
        <v>4111</v>
      </c>
      <c r="H522" s="28" t="s">
        <v>7962</v>
      </c>
      <c r="I522" s="31">
        <v>0</v>
      </c>
      <c r="J522" s="31">
        <v>114</v>
      </c>
      <c r="K522" s="28" t="s">
        <v>3914</v>
      </c>
      <c r="L522" s="32">
        <f t="shared" si="88"/>
        <v>-114</v>
      </c>
      <c r="M522" s="33">
        <f t="shared" si="89"/>
        <v>114</v>
      </c>
      <c r="N522" s="34" t="b">
        <v>1</v>
      </c>
      <c r="O522" s="35">
        <f t="shared" si="90"/>
        <v>114</v>
      </c>
      <c r="P522" s="36" t="str">
        <f t="shared" si="91"/>
        <v>T</v>
      </c>
      <c r="Q522" s="37" t="str">
        <f t="shared" si="92"/>
        <v>Artworkers Alliance Limited</v>
      </c>
      <c r="R522" s="6" t="str">
        <f t="shared" si="93"/>
        <v>T - Artworkers Alliance Limited</v>
      </c>
      <c r="S522" s="6" t="str">
        <f>IFERROR(INDEX('Vendor Over-ride'!$C:$C, MATCH($R:$R,'Vendor Over-ride'!$A:$A,0)),"")</f>
        <v>T - Artworkers Alliance Limited</v>
      </c>
      <c r="U522" s="38" t="str">
        <f t="shared" si="97"/>
        <v>GIA</v>
      </c>
      <c r="V522" s="5" t="str">
        <f t="shared" si="98"/>
        <v>TRADE</v>
      </c>
      <c r="W522" s="5" t="b">
        <f t="shared" si="94"/>
        <v>0</v>
      </c>
      <c r="X522" s="40">
        <f t="shared" ca="1" si="95"/>
        <v>3858</v>
      </c>
      <c r="Y522" s="30" t="b">
        <f t="shared" ca="1" si="96"/>
        <v>0</v>
      </c>
    </row>
    <row r="523" spans="1:25" hidden="1">
      <c r="A523" s="28" t="s">
        <v>2837</v>
      </c>
      <c r="B523" s="28" t="s">
        <v>2838</v>
      </c>
      <c r="C523" s="28" t="s">
        <v>2991</v>
      </c>
      <c r="D523" s="28" t="s">
        <v>2842</v>
      </c>
      <c r="E523" s="29">
        <v>42143</v>
      </c>
      <c r="F523" s="28" t="s">
        <v>7963</v>
      </c>
      <c r="G523" s="30">
        <v>4111</v>
      </c>
      <c r="H523" s="28" t="s">
        <v>7964</v>
      </c>
      <c r="I523" s="31">
        <v>0</v>
      </c>
      <c r="J523" s="31">
        <v>8364</v>
      </c>
      <c r="K523" s="28" t="s">
        <v>3940</v>
      </c>
      <c r="L523" s="32">
        <f t="shared" si="88"/>
        <v>-8364</v>
      </c>
      <c r="M523" s="33">
        <f t="shared" si="89"/>
        <v>8364</v>
      </c>
      <c r="N523" s="34" t="b">
        <v>1</v>
      </c>
      <c r="O523" s="35">
        <f t="shared" si="90"/>
        <v>8364</v>
      </c>
      <c r="P523" s="36" t="str">
        <f t="shared" si="91"/>
        <v>T</v>
      </c>
      <c r="Q523" s="37" t="str">
        <f t="shared" si="92"/>
        <v>Badenoch &amp; Clark Limited</v>
      </c>
      <c r="R523" s="6" t="str">
        <f t="shared" si="93"/>
        <v>T - Badenoch &amp; Clark Limited</v>
      </c>
      <c r="S523" s="6" t="str">
        <f>IFERROR(INDEX('Vendor Over-ride'!$C:$C, MATCH($R:$R,'Vendor Over-ride'!$A:$A,0)),"")</f>
        <v>T - Badenoch &amp; Clark Limited</v>
      </c>
      <c r="U523" s="38" t="str">
        <f t="shared" si="97"/>
        <v>GIA</v>
      </c>
      <c r="V523" s="5" t="str">
        <f t="shared" si="98"/>
        <v>TRADE</v>
      </c>
      <c r="W523" s="5" t="b">
        <f t="shared" si="94"/>
        <v>0</v>
      </c>
      <c r="X523" s="40">
        <f t="shared" ca="1" si="95"/>
        <v>24406.799999999999</v>
      </c>
      <c r="Y523" s="30" t="b">
        <f t="shared" ca="1" si="96"/>
        <v>0</v>
      </c>
    </row>
    <row r="524" spans="1:25" hidden="1">
      <c r="A524" s="28" t="s">
        <v>2837</v>
      </c>
      <c r="B524" s="28" t="s">
        <v>2838</v>
      </c>
      <c r="C524" s="28" t="s">
        <v>2991</v>
      </c>
      <c r="D524" s="28" t="s">
        <v>2842</v>
      </c>
      <c r="E524" s="29">
        <v>42143</v>
      </c>
      <c r="F524" s="28" t="s">
        <v>7965</v>
      </c>
      <c r="G524" s="30">
        <v>4111</v>
      </c>
      <c r="H524" s="28" t="s">
        <v>7966</v>
      </c>
      <c r="I524" s="31">
        <v>0</v>
      </c>
      <c r="J524" s="31">
        <v>736.48</v>
      </c>
      <c r="K524" s="28" t="s">
        <v>7967</v>
      </c>
      <c r="L524" s="32">
        <f t="shared" si="88"/>
        <v>-736.48</v>
      </c>
      <c r="M524" s="33">
        <f t="shared" si="89"/>
        <v>736.48</v>
      </c>
      <c r="N524" s="34" t="b">
        <v>1</v>
      </c>
      <c r="O524" s="35">
        <f t="shared" si="90"/>
        <v>736.48</v>
      </c>
      <c r="P524" s="36" t="str">
        <f t="shared" si="91"/>
        <v>T</v>
      </c>
      <c r="Q524" s="37" t="str">
        <f t="shared" si="92"/>
        <v>The Boderline Theatre Company Ltd</v>
      </c>
      <c r="R524" s="6" t="str">
        <f t="shared" si="93"/>
        <v>T - The Boderline Theatre Company Ltd</v>
      </c>
      <c r="S524" s="6" t="str">
        <f>IFERROR(INDEX('Vendor Over-ride'!$C:$C, MATCH($R:$R,'Vendor Over-ride'!$A:$A,0)),"")</f>
        <v>T - Boderline Theatre Company Ltd, The</v>
      </c>
      <c r="U524" s="38" t="str">
        <f t="shared" si="97"/>
        <v>GIA</v>
      </c>
      <c r="V524" s="5" t="str">
        <f t="shared" si="98"/>
        <v>TRADE</v>
      </c>
      <c r="W524" s="5" t="b">
        <f t="shared" si="94"/>
        <v>0</v>
      </c>
      <c r="X524" s="40">
        <f t="shared" ca="1" si="95"/>
        <v>736.48</v>
      </c>
      <c r="Y524" s="30" t="b">
        <f t="shared" ca="1" si="96"/>
        <v>0</v>
      </c>
    </row>
    <row r="525" spans="1:25" hidden="1">
      <c r="A525" s="28" t="s">
        <v>2837</v>
      </c>
      <c r="B525" s="28" t="s">
        <v>2838</v>
      </c>
      <c r="C525" s="28" t="s">
        <v>2991</v>
      </c>
      <c r="D525" s="28" t="s">
        <v>2842</v>
      </c>
      <c r="E525" s="29">
        <v>42143</v>
      </c>
      <c r="F525" s="28" t="s">
        <v>7968</v>
      </c>
      <c r="G525" s="30">
        <v>4111</v>
      </c>
      <c r="H525" s="28" t="s">
        <v>7969</v>
      </c>
      <c r="I525" s="31">
        <v>0</v>
      </c>
      <c r="J525" s="31">
        <v>106.74</v>
      </c>
      <c r="K525" s="28" t="s">
        <v>2860</v>
      </c>
      <c r="L525" s="32">
        <f t="shared" si="88"/>
        <v>-106.74</v>
      </c>
      <c r="M525" s="33">
        <f t="shared" si="89"/>
        <v>106.74</v>
      </c>
      <c r="N525" s="34" t="b">
        <v>1</v>
      </c>
      <c r="O525" s="35">
        <f t="shared" si="90"/>
        <v>106.74</v>
      </c>
      <c r="P525" s="36" t="str">
        <f t="shared" si="91"/>
        <v>T</v>
      </c>
      <c r="Q525" s="37" t="str">
        <f t="shared" si="92"/>
        <v>CCS Media Ltd</v>
      </c>
      <c r="R525" s="6" t="str">
        <f t="shared" si="93"/>
        <v>T - CCS Media Ltd</v>
      </c>
      <c r="S525" s="6" t="str">
        <f>IFERROR(INDEX('Vendor Over-ride'!$C:$C, MATCH($R:$R,'Vendor Over-ride'!$A:$A,0)),"")</f>
        <v>T - CCS Media Ltd</v>
      </c>
      <c r="U525" s="38" t="str">
        <f t="shared" si="97"/>
        <v>GIA</v>
      </c>
      <c r="V525" s="5" t="str">
        <f t="shared" si="98"/>
        <v>TRADE</v>
      </c>
      <c r="W525" s="5" t="b">
        <f t="shared" si="94"/>
        <v>0</v>
      </c>
      <c r="X525" s="40">
        <f t="shared" ca="1" si="95"/>
        <v>106.74</v>
      </c>
      <c r="Y525" s="30" t="b">
        <f t="shared" ca="1" si="96"/>
        <v>0</v>
      </c>
    </row>
    <row r="526" spans="1:25" hidden="1">
      <c r="A526" s="28" t="s">
        <v>2837</v>
      </c>
      <c r="B526" s="28" t="s">
        <v>2838</v>
      </c>
      <c r="C526" s="28" t="s">
        <v>2991</v>
      </c>
      <c r="D526" s="28" t="s">
        <v>2842</v>
      </c>
      <c r="E526" s="29">
        <v>42143</v>
      </c>
      <c r="F526" s="28" t="s">
        <v>7970</v>
      </c>
      <c r="G526" s="30">
        <v>4111</v>
      </c>
      <c r="H526" s="28" t="s">
        <v>7971</v>
      </c>
      <c r="I526" s="31">
        <v>0</v>
      </c>
      <c r="J526" s="31">
        <v>48</v>
      </c>
      <c r="K526" s="28" t="s">
        <v>3049</v>
      </c>
      <c r="L526" s="32">
        <f t="shared" si="88"/>
        <v>-48</v>
      </c>
      <c r="M526" s="33">
        <f t="shared" si="89"/>
        <v>48</v>
      </c>
      <c r="N526" s="34" t="b">
        <v>1</v>
      </c>
      <c r="O526" s="35">
        <f t="shared" si="90"/>
        <v>48</v>
      </c>
      <c r="P526" s="36" t="str">
        <f t="shared" si="91"/>
        <v>T</v>
      </c>
      <c r="Q526" s="37" t="str">
        <f t="shared" si="92"/>
        <v>Embo Ltd</v>
      </c>
      <c r="R526" s="6" t="str">
        <f t="shared" si="93"/>
        <v>T - Embo Ltd</v>
      </c>
      <c r="S526" s="6" t="str">
        <f>IFERROR(INDEX('Vendor Over-ride'!$C:$C, MATCH($R:$R,'Vendor Over-ride'!$A:$A,0)),"")</f>
        <v>T - Embo Ltd</v>
      </c>
      <c r="U526" s="38" t="str">
        <f t="shared" si="97"/>
        <v>GIA</v>
      </c>
      <c r="V526" s="5" t="str">
        <f t="shared" si="98"/>
        <v>TRADE</v>
      </c>
      <c r="W526" s="5" t="b">
        <f t="shared" si="94"/>
        <v>0</v>
      </c>
      <c r="X526" s="40">
        <f t="shared" ca="1" si="95"/>
        <v>1827.5</v>
      </c>
      <c r="Y526" s="30" t="b">
        <f t="shared" ca="1" si="96"/>
        <v>0</v>
      </c>
    </row>
    <row r="527" spans="1:25" hidden="1">
      <c r="A527" s="28" t="s">
        <v>2837</v>
      </c>
      <c r="B527" s="28" t="s">
        <v>2838</v>
      </c>
      <c r="C527" s="28" t="s">
        <v>2991</v>
      </c>
      <c r="D527" s="28" t="s">
        <v>2842</v>
      </c>
      <c r="E527" s="29">
        <v>42143</v>
      </c>
      <c r="F527" s="28" t="s">
        <v>7972</v>
      </c>
      <c r="G527" s="30">
        <v>4111</v>
      </c>
      <c r="H527" s="28" t="s">
        <v>7973</v>
      </c>
      <c r="I527" s="31">
        <v>0</v>
      </c>
      <c r="J527" s="31">
        <v>7188</v>
      </c>
      <c r="K527" s="28" t="s">
        <v>7974</v>
      </c>
      <c r="L527" s="32">
        <f t="shared" si="88"/>
        <v>-7188</v>
      </c>
      <c r="M527" s="33">
        <f t="shared" si="89"/>
        <v>7188</v>
      </c>
      <c r="N527" s="34" t="b">
        <v>1</v>
      </c>
      <c r="O527" s="35">
        <f t="shared" si="90"/>
        <v>7188</v>
      </c>
      <c r="P527" s="36" t="str">
        <f t="shared" si="91"/>
        <v>T</v>
      </c>
      <c r="Q527" s="37" t="str">
        <f t="shared" si="92"/>
        <v>Fleet Collective</v>
      </c>
      <c r="R527" s="6" t="str">
        <f t="shared" si="93"/>
        <v>T - Fleet Collective</v>
      </c>
      <c r="S527" s="6" t="str">
        <f>IFERROR(INDEX('Vendor Over-ride'!$C:$C, MATCH($R:$R,'Vendor Over-ride'!$A:$A,0)),"")</f>
        <v>T - Fleet Collective</v>
      </c>
      <c r="U527" s="38" t="str">
        <f t="shared" si="97"/>
        <v>GIA</v>
      </c>
      <c r="V527" s="5" t="str">
        <f t="shared" si="98"/>
        <v>TRADE</v>
      </c>
      <c r="W527" s="5" t="b">
        <f t="shared" si="94"/>
        <v>0</v>
      </c>
      <c r="X527" s="40">
        <f t="shared" ca="1" si="95"/>
        <v>19536</v>
      </c>
      <c r="Y527" s="30" t="b">
        <f t="shared" ca="1" si="96"/>
        <v>0</v>
      </c>
    </row>
    <row r="528" spans="1:25" hidden="1">
      <c r="A528" s="28" t="s">
        <v>2837</v>
      </c>
      <c r="B528" s="28" t="s">
        <v>2838</v>
      </c>
      <c r="C528" s="28" t="s">
        <v>2991</v>
      </c>
      <c r="D528" s="28" t="s">
        <v>2842</v>
      </c>
      <c r="E528" s="29">
        <v>42143</v>
      </c>
      <c r="F528" s="28" t="s">
        <v>7975</v>
      </c>
      <c r="G528" s="30">
        <v>4111</v>
      </c>
      <c r="H528" s="28" t="s">
        <v>7976</v>
      </c>
      <c r="I528" s="31">
        <v>0</v>
      </c>
      <c r="J528" s="31">
        <v>107.34</v>
      </c>
      <c r="K528" s="28" t="s">
        <v>3340</v>
      </c>
      <c r="L528" s="32">
        <f t="shared" si="88"/>
        <v>-107.34</v>
      </c>
      <c r="M528" s="33">
        <f t="shared" si="89"/>
        <v>107.34</v>
      </c>
      <c r="N528" s="34" t="b">
        <v>1</v>
      </c>
      <c r="O528" s="35">
        <f t="shared" si="90"/>
        <v>107.34</v>
      </c>
      <c r="P528" s="36" t="str">
        <f t="shared" si="91"/>
        <v>T</v>
      </c>
      <c r="Q528" s="37" t="str">
        <f t="shared" si="92"/>
        <v>Global Design &amp; Source Ltd</v>
      </c>
      <c r="R528" s="6" t="str">
        <f t="shared" si="93"/>
        <v>T - Global Design &amp; Source Ltd</v>
      </c>
      <c r="S528" s="6" t="str">
        <f>IFERROR(INDEX('Vendor Over-ride'!$C:$C, MATCH($R:$R,'Vendor Over-ride'!$A:$A,0)),"")</f>
        <v>T - Global Design &amp; Source Ltd</v>
      </c>
      <c r="U528" s="38" t="str">
        <f t="shared" si="97"/>
        <v>GIA</v>
      </c>
      <c r="V528" s="5" t="str">
        <f t="shared" si="98"/>
        <v>TRADE</v>
      </c>
      <c r="W528" s="5" t="b">
        <f t="shared" si="94"/>
        <v>0</v>
      </c>
      <c r="X528" s="40">
        <f t="shared" ca="1" si="95"/>
        <v>7814.8200000000006</v>
      </c>
      <c r="Y528" s="30" t="b">
        <f t="shared" ca="1" si="96"/>
        <v>0</v>
      </c>
    </row>
    <row r="529" spans="1:25" hidden="1">
      <c r="A529" s="28" t="s">
        <v>2837</v>
      </c>
      <c r="B529" s="28" t="s">
        <v>2838</v>
      </c>
      <c r="C529" s="28" t="s">
        <v>2991</v>
      </c>
      <c r="D529" s="28" t="s">
        <v>2842</v>
      </c>
      <c r="E529" s="29">
        <v>42143</v>
      </c>
      <c r="F529" s="28" t="s">
        <v>7977</v>
      </c>
      <c r="G529" s="30">
        <v>4111</v>
      </c>
      <c r="H529" s="28" t="s">
        <v>7978</v>
      </c>
      <c r="I529" s="31">
        <v>0</v>
      </c>
      <c r="J529" s="31">
        <v>228</v>
      </c>
      <c r="K529" s="28" t="s">
        <v>3514</v>
      </c>
      <c r="L529" s="32">
        <f t="shared" si="88"/>
        <v>-228</v>
      </c>
      <c r="M529" s="33">
        <f t="shared" si="89"/>
        <v>228</v>
      </c>
      <c r="N529" s="34" t="b">
        <v>1</v>
      </c>
      <c r="O529" s="35">
        <f t="shared" si="90"/>
        <v>228</v>
      </c>
      <c r="P529" s="36" t="str">
        <f t="shared" si="91"/>
        <v>T</v>
      </c>
      <c r="Q529" s="37" t="str">
        <f t="shared" si="92"/>
        <v>Junk-It Ltd</v>
      </c>
      <c r="R529" s="6" t="str">
        <f t="shared" si="93"/>
        <v>T - Junk-It Ltd</v>
      </c>
      <c r="S529" s="6" t="str">
        <f>IFERROR(INDEX('Vendor Over-ride'!$C:$C, MATCH($R:$R,'Vendor Over-ride'!$A:$A,0)),"")</f>
        <v>T - Junk-It Ltd</v>
      </c>
      <c r="U529" s="38" t="str">
        <f t="shared" si="97"/>
        <v>GIA</v>
      </c>
      <c r="V529" s="5" t="str">
        <f t="shared" si="98"/>
        <v>TRADE</v>
      </c>
      <c r="W529" s="5" t="b">
        <f t="shared" si="94"/>
        <v>0</v>
      </c>
      <c r="X529" s="40">
        <f t="shared" ca="1" si="95"/>
        <v>636</v>
      </c>
      <c r="Y529" s="30" t="b">
        <f t="shared" ca="1" si="96"/>
        <v>0</v>
      </c>
    </row>
    <row r="530" spans="1:25" hidden="1">
      <c r="A530" s="28" t="s">
        <v>2837</v>
      </c>
      <c r="B530" s="28" t="s">
        <v>2838</v>
      </c>
      <c r="C530" s="28" t="s">
        <v>2991</v>
      </c>
      <c r="D530" s="28" t="s">
        <v>2842</v>
      </c>
      <c r="E530" s="29">
        <v>42143</v>
      </c>
      <c r="F530" s="28" t="s">
        <v>7979</v>
      </c>
      <c r="G530" s="30">
        <v>4111</v>
      </c>
      <c r="H530" s="28" t="s">
        <v>7980</v>
      </c>
      <c r="I530" s="31">
        <v>0</v>
      </c>
      <c r="J530" s="31">
        <v>462</v>
      </c>
      <c r="K530" s="28" t="s">
        <v>3896</v>
      </c>
      <c r="L530" s="32">
        <f t="shared" si="88"/>
        <v>-462</v>
      </c>
      <c r="M530" s="33">
        <f t="shared" si="89"/>
        <v>462</v>
      </c>
      <c r="N530" s="34" t="b">
        <v>1</v>
      </c>
      <c r="O530" s="35">
        <f t="shared" si="90"/>
        <v>462</v>
      </c>
      <c r="P530" s="36" t="str">
        <f t="shared" si="91"/>
        <v>T</v>
      </c>
      <c r="Q530" s="37" t="str">
        <f t="shared" si="92"/>
        <v>MacKinnon Slater</v>
      </c>
      <c r="R530" s="6" t="str">
        <f t="shared" si="93"/>
        <v>T - MacKinnon Slater</v>
      </c>
      <c r="S530" s="6" t="str">
        <f>IFERROR(INDEX('Vendor Over-ride'!$C:$C, MATCH($R:$R,'Vendor Over-ride'!$A:$A,0)),"")</f>
        <v>T - MacKinnon Slater</v>
      </c>
      <c r="U530" s="38" t="str">
        <f t="shared" si="97"/>
        <v>GIA</v>
      </c>
      <c r="V530" s="5" t="str">
        <f t="shared" si="98"/>
        <v>TRADE</v>
      </c>
      <c r="W530" s="5" t="b">
        <f t="shared" si="94"/>
        <v>0</v>
      </c>
      <c r="X530" s="40">
        <f t="shared" ca="1" si="95"/>
        <v>7194</v>
      </c>
      <c r="Y530" s="30" t="b">
        <f t="shared" ca="1" si="96"/>
        <v>0</v>
      </c>
    </row>
    <row r="531" spans="1:25">
      <c r="A531" s="28" t="s">
        <v>2837</v>
      </c>
      <c r="B531" s="28" t="s">
        <v>2838</v>
      </c>
      <c r="C531" s="28" t="s">
        <v>2991</v>
      </c>
      <c r="D531" s="28" t="s">
        <v>2842</v>
      </c>
      <c r="E531" s="29">
        <v>42143</v>
      </c>
      <c r="F531" s="28" t="s">
        <v>7981</v>
      </c>
      <c r="G531" s="30">
        <v>4111</v>
      </c>
      <c r="H531" s="28" t="s">
        <v>7982</v>
      </c>
      <c r="I531" s="31">
        <v>0</v>
      </c>
      <c r="J531" s="31">
        <v>9600</v>
      </c>
      <c r="K531" s="28" t="s">
        <v>2853</v>
      </c>
      <c r="L531" s="32">
        <f t="shared" si="88"/>
        <v>-9600</v>
      </c>
      <c r="M531" s="33">
        <f t="shared" si="89"/>
        <v>9600</v>
      </c>
      <c r="N531" s="34" t="b">
        <v>1</v>
      </c>
      <c r="O531" s="35">
        <f t="shared" si="90"/>
        <v>9600</v>
      </c>
      <c r="P531" s="36" t="str">
        <f t="shared" si="91"/>
        <v>T</v>
      </c>
      <c r="Q531" s="37" t="str">
        <f t="shared" si="92"/>
        <v>Media Business Insight Ltd</v>
      </c>
      <c r="R531" s="6" t="str">
        <f t="shared" si="93"/>
        <v>T - Media Business Insight Ltd</v>
      </c>
      <c r="S531" s="6" t="str">
        <f>IFERROR(INDEX('Vendor Over-ride'!$C:$C, MATCH($R:$R,'Vendor Over-ride'!$A:$A,0)),"")</f>
        <v>T - Media Business Insight Ltd</v>
      </c>
      <c r="T531" s="41" t="s">
        <v>7020</v>
      </c>
      <c r="U531" s="38" t="str">
        <f t="shared" si="97"/>
        <v>GIA</v>
      </c>
      <c r="V531" s="5" t="str">
        <f t="shared" si="98"/>
        <v>TRADE</v>
      </c>
      <c r="W531" s="5" t="b">
        <f t="shared" si="94"/>
        <v>0</v>
      </c>
      <c r="X531" s="40">
        <f t="shared" ca="1" si="95"/>
        <v>42611.1</v>
      </c>
      <c r="Y531" s="30" t="b">
        <f t="shared" ca="1" si="96"/>
        <v>1</v>
      </c>
    </row>
    <row r="532" spans="1:25" hidden="1">
      <c r="A532" s="28" t="s">
        <v>2837</v>
      </c>
      <c r="B532" s="28" t="s">
        <v>2838</v>
      </c>
      <c r="C532" s="28" t="s">
        <v>2991</v>
      </c>
      <c r="D532" s="28" t="s">
        <v>2842</v>
      </c>
      <c r="E532" s="29">
        <v>42143</v>
      </c>
      <c r="F532" s="28" t="s">
        <v>7983</v>
      </c>
      <c r="G532" s="30">
        <v>4111</v>
      </c>
      <c r="H532" s="28" t="s">
        <v>7984</v>
      </c>
      <c r="I532" s="31">
        <v>0</v>
      </c>
      <c r="J532" s="31">
        <v>2712</v>
      </c>
      <c r="K532" s="28" t="s">
        <v>3061</v>
      </c>
      <c r="L532" s="32">
        <f t="shared" si="88"/>
        <v>-2712</v>
      </c>
      <c r="M532" s="33">
        <f t="shared" si="89"/>
        <v>2712</v>
      </c>
      <c r="N532" s="34" t="b">
        <v>1</v>
      </c>
      <c r="O532" s="35">
        <f t="shared" si="90"/>
        <v>2712</v>
      </c>
      <c r="P532" s="36" t="str">
        <f t="shared" si="91"/>
        <v>T</v>
      </c>
      <c r="Q532" s="37" t="str">
        <f t="shared" si="92"/>
        <v>Meltwater Group</v>
      </c>
      <c r="R532" s="6" t="str">
        <f t="shared" si="93"/>
        <v>T - Meltwater Group</v>
      </c>
      <c r="S532" s="6" t="str">
        <f>IFERROR(INDEX('Vendor Over-ride'!$C:$C, MATCH($R:$R,'Vendor Over-ride'!$A:$A,0)),"")</f>
        <v>T - Meltwater Group</v>
      </c>
      <c r="U532" s="38" t="str">
        <f t="shared" si="97"/>
        <v>GIA</v>
      </c>
      <c r="V532" s="5" t="str">
        <f t="shared" si="98"/>
        <v>TRADE</v>
      </c>
      <c r="W532" s="5" t="b">
        <f t="shared" si="94"/>
        <v>0</v>
      </c>
      <c r="X532" s="40">
        <f t="shared" ca="1" si="95"/>
        <v>5712</v>
      </c>
      <c r="Y532" s="30" t="b">
        <f t="shared" ca="1" si="96"/>
        <v>0</v>
      </c>
    </row>
    <row r="533" spans="1:25" hidden="1">
      <c r="A533" s="28" t="s">
        <v>2837</v>
      </c>
      <c r="B533" s="28" t="s">
        <v>2838</v>
      </c>
      <c r="C533" s="28" t="s">
        <v>2991</v>
      </c>
      <c r="D533" s="28" t="s">
        <v>2842</v>
      </c>
      <c r="E533" s="29">
        <v>42143</v>
      </c>
      <c r="F533" s="28" t="s">
        <v>7985</v>
      </c>
      <c r="G533" s="30">
        <v>4111</v>
      </c>
      <c r="H533" s="28" t="s">
        <v>7986</v>
      </c>
      <c r="I533" s="31">
        <v>0</v>
      </c>
      <c r="J533" s="31">
        <v>520</v>
      </c>
      <c r="K533" s="28" t="s">
        <v>7606</v>
      </c>
      <c r="L533" s="32">
        <f t="shared" si="88"/>
        <v>-520</v>
      </c>
      <c r="M533" s="33">
        <f t="shared" si="89"/>
        <v>520</v>
      </c>
      <c r="N533" s="34" t="b">
        <v>1</v>
      </c>
      <c r="O533" s="35">
        <f t="shared" si="90"/>
        <v>520</v>
      </c>
      <c r="P533" s="36" t="str">
        <f t="shared" si="91"/>
        <v>T</v>
      </c>
      <c r="Q533" s="37" t="str">
        <f t="shared" si="92"/>
        <v>Office Care</v>
      </c>
      <c r="R533" s="6" t="str">
        <f t="shared" si="93"/>
        <v>T - Office Care</v>
      </c>
      <c r="S533" s="6" t="str">
        <f>IFERROR(INDEX('Vendor Over-ride'!$C:$C, MATCH($R:$R,'Vendor Over-ride'!$A:$A,0)),"")</f>
        <v>T - Office Care</v>
      </c>
      <c r="U533" s="38" t="str">
        <f t="shared" si="97"/>
        <v>GIA</v>
      </c>
      <c r="V533" s="5" t="str">
        <f t="shared" si="98"/>
        <v>TRADE</v>
      </c>
      <c r="W533" s="5" t="b">
        <f t="shared" si="94"/>
        <v>0</v>
      </c>
      <c r="X533" s="40">
        <f t="shared" ca="1" si="95"/>
        <v>8491.49</v>
      </c>
      <c r="Y533" s="30" t="b">
        <f t="shared" ca="1" si="96"/>
        <v>0</v>
      </c>
    </row>
    <row r="534" spans="1:25" hidden="1">
      <c r="A534" s="28" t="s">
        <v>2837</v>
      </c>
      <c r="B534" s="28" t="s">
        <v>2838</v>
      </c>
      <c r="C534" s="28" t="s">
        <v>2991</v>
      </c>
      <c r="D534" s="28" t="s">
        <v>2842</v>
      </c>
      <c r="E534" s="29">
        <v>42149</v>
      </c>
      <c r="F534" s="28" t="s">
        <v>7987</v>
      </c>
      <c r="G534" s="30">
        <v>4129</v>
      </c>
      <c r="H534" s="28" t="s">
        <v>7988</v>
      </c>
      <c r="I534" s="31">
        <v>0</v>
      </c>
      <c r="J534" s="31">
        <v>483.78</v>
      </c>
      <c r="K534" s="28" t="s">
        <v>2843</v>
      </c>
      <c r="L534" s="32">
        <f t="shared" si="88"/>
        <v>-483.78</v>
      </c>
      <c r="M534" s="33">
        <f t="shared" si="89"/>
        <v>483.78</v>
      </c>
      <c r="N534" s="34" t="b">
        <v>0</v>
      </c>
      <c r="O534" s="35">
        <f t="shared" si="90"/>
        <v>0</v>
      </c>
      <c r="P534" s="36" t="str">
        <f t="shared" si="91"/>
        <v>E</v>
      </c>
      <c r="Q534" s="37" t="str">
        <f t="shared" si="92"/>
        <v>Amanda Catto</v>
      </c>
      <c r="R534" s="6" t="str">
        <f t="shared" si="93"/>
        <v>E - Amanda Catto</v>
      </c>
      <c r="S534" s="6" t="str">
        <f>IFERROR(INDEX('Vendor Over-ride'!$C:$C, MATCH($R:$R,'Vendor Over-ride'!$A:$A,0)),"")</f>
        <v/>
      </c>
      <c r="U534" s="38" t="str">
        <f t="shared" si="97"/>
        <v>GIA</v>
      </c>
      <c r="V534" s="5" t="str">
        <f t="shared" si="98"/>
        <v>EMPLOYEE</v>
      </c>
      <c r="W534" s="5" t="b">
        <f t="shared" si="94"/>
        <v>0</v>
      </c>
      <c r="X534" s="40">
        <f t="shared" ca="1" si="95"/>
        <v>334393.72000000003</v>
      </c>
      <c r="Y534" s="30" t="b">
        <f t="shared" ca="1" si="96"/>
        <v>1</v>
      </c>
    </row>
    <row r="535" spans="1:25">
      <c r="A535" s="28" t="s">
        <v>2837</v>
      </c>
      <c r="B535" s="28" t="s">
        <v>2838</v>
      </c>
      <c r="C535" s="28" t="s">
        <v>2991</v>
      </c>
      <c r="D535" s="28" t="s">
        <v>2842</v>
      </c>
      <c r="E535" s="29">
        <v>42149</v>
      </c>
      <c r="F535" s="28" t="s">
        <v>7989</v>
      </c>
      <c r="G535" s="30">
        <v>4129</v>
      </c>
      <c r="H535" s="28" t="s">
        <v>7990</v>
      </c>
      <c r="I535" s="31">
        <v>0</v>
      </c>
      <c r="J535" s="31">
        <v>3750</v>
      </c>
      <c r="K535" s="28" t="s">
        <v>5205</v>
      </c>
      <c r="L535" s="32">
        <f t="shared" si="88"/>
        <v>-3750</v>
      </c>
      <c r="M535" s="33">
        <f t="shared" si="89"/>
        <v>3750</v>
      </c>
      <c r="N535" s="34" t="b">
        <v>1</v>
      </c>
      <c r="O535" s="35">
        <f t="shared" si="90"/>
        <v>3750</v>
      </c>
      <c r="P535" s="36" t="str">
        <f t="shared" si="91"/>
        <v>G</v>
      </c>
      <c r="Q535" s="37" t="str">
        <f t="shared" si="92"/>
        <v>Glasgow Film Theatre Ltd</v>
      </c>
      <c r="R535" s="6" t="str">
        <f t="shared" si="93"/>
        <v>G - Glasgow Film Theatre Ltd</v>
      </c>
      <c r="S535" s="6" t="str">
        <f>IFERROR(INDEX('Vendor Over-ride'!$C:$C, MATCH($R:$R,'Vendor Over-ride'!$A:$A,0)),"")</f>
        <v>G - Glasgow Film Theatre Ltd</v>
      </c>
      <c r="U535" s="38" t="str">
        <f t="shared" si="97"/>
        <v>GIA</v>
      </c>
      <c r="V535" s="5" t="str">
        <f t="shared" si="98"/>
        <v>AWARD</v>
      </c>
      <c r="W535" s="5" t="b">
        <f t="shared" si="94"/>
        <v>0</v>
      </c>
      <c r="X535" s="40">
        <f t="shared" ca="1" si="95"/>
        <v>638204.17999999993</v>
      </c>
      <c r="Y535" s="30" t="b">
        <f t="shared" ca="1" si="96"/>
        <v>1</v>
      </c>
    </row>
    <row r="536" spans="1:25">
      <c r="A536" s="28" t="s">
        <v>2837</v>
      </c>
      <c r="B536" s="28" t="s">
        <v>2838</v>
      </c>
      <c r="C536" s="28" t="s">
        <v>2991</v>
      </c>
      <c r="D536" s="28" t="s">
        <v>2842</v>
      </c>
      <c r="E536" s="29">
        <v>42149</v>
      </c>
      <c r="F536" s="28" t="s">
        <v>7991</v>
      </c>
      <c r="G536" s="30">
        <v>4129</v>
      </c>
      <c r="H536" s="28" t="s">
        <v>7992</v>
      </c>
      <c r="I536" s="31">
        <v>0</v>
      </c>
      <c r="J536" s="31">
        <v>9000</v>
      </c>
      <c r="K536" s="28" t="s">
        <v>5218</v>
      </c>
      <c r="L536" s="32">
        <f t="shared" si="88"/>
        <v>-9000</v>
      </c>
      <c r="M536" s="33">
        <f t="shared" si="89"/>
        <v>9000</v>
      </c>
      <c r="N536" s="34" t="b">
        <v>1</v>
      </c>
      <c r="O536" s="35">
        <f t="shared" si="90"/>
        <v>9000</v>
      </c>
      <c r="P536" s="36" t="str">
        <f t="shared" si="91"/>
        <v>G</v>
      </c>
      <c r="Q536" s="37" t="str">
        <f t="shared" si="92"/>
        <v>North Lands Creative Glass</v>
      </c>
      <c r="R536" s="6" t="str">
        <f t="shared" si="93"/>
        <v>G - North Lands Creative Glass</v>
      </c>
      <c r="S536" s="6" t="str">
        <f>IFERROR(INDEX('Vendor Over-ride'!$C:$C, MATCH($R:$R,'Vendor Over-ride'!$A:$A,0)),"")</f>
        <v>G - North Lands Creative Glass</v>
      </c>
      <c r="U536" s="38" t="str">
        <f t="shared" si="97"/>
        <v>GIA</v>
      </c>
      <c r="V536" s="5" t="str">
        <f t="shared" si="98"/>
        <v>AWARD</v>
      </c>
      <c r="W536" s="5" t="b">
        <f t="shared" si="94"/>
        <v>0</v>
      </c>
      <c r="X536" s="40">
        <f t="shared" ca="1" si="95"/>
        <v>189000</v>
      </c>
      <c r="Y536" s="30" t="b">
        <f t="shared" ca="1" si="96"/>
        <v>1</v>
      </c>
    </row>
    <row r="537" spans="1:25" hidden="1">
      <c r="A537" s="28" t="s">
        <v>2837</v>
      </c>
      <c r="B537" s="28" t="s">
        <v>2838</v>
      </c>
      <c r="C537" s="28" t="s">
        <v>2991</v>
      </c>
      <c r="D537" s="28" t="s">
        <v>2842</v>
      </c>
      <c r="E537" s="29">
        <v>42149</v>
      </c>
      <c r="F537" s="28" t="s">
        <v>7993</v>
      </c>
      <c r="G537" s="30">
        <v>4129</v>
      </c>
      <c r="H537" s="28" t="s">
        <v>7994</v>
      </c>
      <c r="I537" s="31">
        <v>0</v>
      </c>
      <c r="J537" s="31">
        <v>813</v>
      </c>
      <c r="K537" s="28" t="s">
        <v>7995</v>
      </c>
      <c r="L537" s="32">
        <f t="shared" si="88"/>
        <v>-813</v>
      </c>
      <c r="M537" s="33">
        <f t="shared" si="89"/>
        <v>813</v>
      </c>
      <c r="N537" s="34" t="b">
        <v>1</v>
      </c>
      <c r="O537" s="35">
        <f t="shared" si="90"/>
        <v>813</v>
      </c>
      <c r="P537" s="36" t="str">
        <f t="shared" si="91"/>
        <v>G</v>
      </c>
      <c r="Q537" s="37" t="str">
        <f t="shared" si="92"/>
        <v>Stephanie Green</v>
      </c>
      <c r="R537" s="6" t="str">
        <f t="shared" si="93"/>
        <v>G - Stephanie Green</v>
      </c>
      <c r="S537" s="6" t="str">
        <f>IFERROR(INDEX('Vendor Over-ride'!$C:$C, MATCH($R:$R,'Vendor Over-ride'!$A:$A,0)),"")</f>
        <v>G - Stephanie Green</v>
      </c>
      <c r="U537" s="38" t="str">
        <f t="shared" si="97"/>
        <v>GIA</v>
      </c>
      <c r="V537" s="5" t="str">
        <f t="shared" si="98"/>
        <v>AWARD</v>
      </c>
      <c r="W537" s="5" t="b">
        <f t="shared" si="94"/>
        <v>0</v>
      </c>
      <c r="X537" s="40">
        <f t="shared" ca="1" si="95"/>
        <v>1084</v>
      </c>
      <c r="Y537" s="30" t="b">
        <f t="shared" ca="1" si="96"/>
        <v>0</v>
      </c>
    </row>
    <row r="538" spans="1:25">
      <c r="A538" s="28" t="s">
        <v>2837</v>
      </c>
      <c r="B538" s="28" t="s">
        <v>2838</v>
      </c>
      <c r="C538" s="28" t="s">
        <v>2991</v>
      </c>
      <c r="D538" s="28" t="s">
        <v>2842</v>
      </c>
      <c r="E538" s="29">
        <v>42149</v>
      </c>
      <c r="F538" s="28" t="s">
        <v>7996</v>
      </c>
      <c r="G538" s="30">
        <v>4129</v>
      </c>
      <c r="H538" s="28" t="s">
        <v>7997</v>
      </c>
      <c r="I538" s="31">
        <v>0</v>
      </c>
      <c r="J538" s="31">
        <v>3750</v>
      </c>
      <c r="K538" s="28" t="s">
        <v>7998</v>
      </c>
      <c r="L538" s="32">
        <f t="shared" si="88"/>
        <v>-3750</v>
      </c>
      <c r="M538" s="33">
        <f t="shared" si="89"/>
        <v>3750</v>
      </c>
      <c r="N538" s="34" t="b">
        <v>1</v>
      </c>
      <c r="O538" s="35">
        <f t="shared" si="90"/>
        <v>3750</v>
      </c>
      <c r="P538" s="36" t="str">
        <f t="shared" si="91"/>
        <v>I</v>
      </c>
      <c r="Q538" s="37" t="str">
        <f t="shared" si="92"/>
        <v>Artlink Central Ltd</v>
      </c>
      <c r="R538" s="6" t="str">
        <f t="shared" si="93"/>
        <v>I - Artlink Central Ltd</v>
      </c>
      <c r="S538" s="6" t="str">
        <f>IFERROR(INDEX('Vendor Over-ride'!$C:$C, MATCH($R:$R,'Vendor Over-ride'!$A:$A,0)),"")</f>
        <v>I - Artlink Central</v>
      </c>
      <c r="U538" s="38" t="str">
        <f t="shared" si="97"/>
        <v>GIA</v>
      </c>
      <c r="V538" s="5" t="str">
        <f t="shared" si="98"/>
        <v>AWARD</v>
      </c>
      <c r="W538" s="5" t="b">
        <f t="shared" si="94"/>
        <v>0</v>
      </c>
      <c r="X538" s="40">
        <f t="shared" ca="1" si="95"/>
        <v>25000</v>
      </c>
      <c r="Y538" s="30" t="b">
        <f t="shared" ca="1" si="96"/>
        <v>1</v>
      </c>
    </row>
    <row r="539" spans="1:25" hidden="1">
      <c r="A539" s="28" t="s">
        <v>2837</v>
      </c>
      <c r="B539" s="28" t="s">
        <v>2838</v>
      </c>
      <c r="C539" s="28" t="s">
        <v>2991</v>
      </c>
      <c r="D539" s="28" t="s">
        <v>2842</v>
      </c>
      <c r="E539" s="29">
        <v>42149</v>
      </c>
      <c r="F539" s="28" t="s">
        <v>7999</v>
      </c>
      <c r="G539" s="30">
        <v>4129</v>
      </c>
      <c r="H539" s="28" t="s">
        <v>8000</v>
      </c>
      <c r="I539" s="31">
        <v>0</v>
      </c>
      <c r="J539" s="31">
        <v>1500</v>
      </c>
      <c r="K539" s="28" t="s">
        <v>8001</v>
      </c>
      <c r="L539" s="32">
        <f t="shared" si="88"/>
        <v>-1500</v>
      </c>
      <c r="M539" s="33">
        <f t="shared" si="89"/>
        <v>1500</v>
      </c>
      <c r="N539" s="34" t="b">
        <v>1</v>
      </c>
      <c r="O539" s="35">
        <f t="shared" si="90"/>
        <v>1500</v>
      </c>
      <c r="P539" s="36" t="str">
        <f t="shared" si="91"/>
        <v>I</v>
      </c>
      <c r="Q539" s="37" t="str">
        <f t="shared" si="92"/>
        <v>Catherine Street</v>
      </c>
      <c r="R539" s="6" t="str">
        <f t="shared" si="93"/>
        <v>I - Catherine Street</v>
      </c>
      <c r="S539" s="6" t="str">
        <f>IFERROR(INDEX('Vendor Over-ride'!$C:$C, MATCH($R:$R,'Vendor Over-ride'!$A:$A,0)),"")</f>
        <v>I - Catherine Street</v>
      </c>
      <c r="U539" s="38" t="str">
        <f t="shared" si="97"/>
        <v>GIA</v>
      </c>
      <c r="V539" s="5" t="str">
        <f t="shared" si="98"/>
        <v>AWARD</v>
      </c>
      <c r="W539" s="5" t="b">
        <f t="shared" si="94"/>
        <v>0</v>
      </c>
      <c r="X539" s="40">
        <f t="shared" ca="1" si="95"/>
        <v>1500</v>
      </c>
      <c r="Y539" s="30" t="b">
        <f t="shared" ca="1" si="96"/>
        <v>0</v>
      </c>
    </row>
    <row r="540" spans="1:25" hidden="1">
      <c r="A540" s="28" t="s">
        <v>2837</v>
      </c>
      <c r="B540" s="28" t="s">
        <v>2838</v>
      </c>
      <c r="C540" s="28" t="s">
        <v>2991</v>
      </c>
      <c r="D540" s="28" t="s">
        <v>2842</v>
      </c>
      <c r="E540" s="29">
        <v>42149</v>
      </c>
      <c r="F540" s="28" t="s">
        <v>8002</v>
      </c>
      <c r="G540" s="30">
        <v>4129</v>
      </c>
      <c r="H540" s="28" t="s">
        <v>8003</v>
      </c>
      <c r="I540" s="31">
        <v>0</v>
      </c>
      <c r="J540" s="31">
        <v>7500</v>
      </c>
      <c r="K540" s="28" t="s">
        <v>8004</v>
      </c>
      <c r="L540" s="32">
        <f t="shared" si="88"/>
        <v>-7500</v>
      </c>
      <c r="M540" s="33">
        <f t="shared" si="89"/>
        <v>7500</v>
      </c>
      <c r="N540" s="34" t="b">
        <v>1</v>
      </c>
      <c r="O540" s="35">
        <f t="shared" si="90"/>
        <v>7500</v>
      </c>
      <c r="P540" s="36" t="str">
        <f t="shared" si="91"/>
        <v>I</v>
      </c>
      <c r="Q540" s="37" t="str">
        <f t="shared" si="92"/>
        <v>Christine Cooper</v>
      </c>
      <c r="R540" s="6" t="str">
        <f t="shared" si="93"/>
        <v>I - Christine Cooper</v>
      </c>
      <c r="S540" s="6" t="str">
        <f>IFERROR(INDEX('Vendor Over-ride'!$C:$C, MATCH($R:$R,'Vendor Over-ride'!$A:$A,0)),"")</f>
        <v>I - Christine Cooper</v>
      </c>
      <c r="U540" s="38" t="str">
        <f t="shared" si="97"/>
        <v>GIA</v>
      </c>
      <c r="V540" s="5" t="str">
        <f t="shared" si="98"/>
        <v>AWARD</v>
      </c>
      <c r="W540" s="5" t="b">
        <f t="shared" si="94"/>
        <v>0</v>
      </c>
      <c r="X540" s="40">
        <f t="shared" ca="1" si="95"/>
        <v>10000</v>
      </c>
      <c r="Y540" s="30" t="b">
        <f t="shared" ca="1" si="96"/>
        <v>0</v>
      </c>
    </row>
    <row r="541" spans="1:25" hidden="1">
      <c r="A541" s="28" t="s">
        <v>2837</v>
      </c>
      <c r="B541" s="28" t="s">
        <v>2838</v>
      </c>
      <c r="C541" s="28" t="s">
        <v>2991</v>
      </c>
      <c r="D541" s="28" t="s">
        <v>2842</v>
      </c>
      <c r="E541" s="29">
        <v>42149</v>
      </c>
      <c r="F541" s="28" t="s">
        <v>8005</v>
      </c>
      <c r="G541" s="30">
        <v>4129</v>
      </c>
      <c r="H541" s="28" t="s">
        <v>8006</v>
      </c>
      <c r="I541" s="31">
        <v>0</v>
      </c>
      <c r="J541" s="31">
        <v>1250</v>
      </c>
      <c r="K541" s="28" t="s">
        <v>8007</v>
      </c>
      <c r="L541" s="32">
        <f t="shared" si="88"/>
        <v>-1250</v>
      </c>
      <c r="M541" s="33">
        <f t="shared" si="89"/>
        <v>1250</v>
      </c>
      <c r="N541" s="34" t="b">
        <v>1</v>
      </c>
      <c r="O541" s="35">
        <f t="shared" si="90"/>
        <v>1250</v>
      </c>
      <c r="P541" s="36" t="str">
        <f t="shared" si="91"/>
        <v>I</v>
      </c>
      <c r="Q541" s="37" t="str">
        <f t="shared" si="92"/>
        <v>Gordon Burnett</v>
      </c>
      <c r="R541" s="6" t="str">
        <f t="shared" si="93"/>
        <v>I - Gordon Burnett</v>
      </c>
      <c r="S541" s="6" t="str">
        <f>IFERROR(INDEX('Vendor Over-ride'!$C:$C, MATCH($R:$R,'Vendor Over-ride'!$A:$A,0)),"")</f>
        <v>I - Gordon Burnett</v>
      </c>
      <c r="U541" s="38" t="str">
        <f t="shared" si="97"/>
        <v>GIA</v>
      </c>
      <c r="V541" s="5" t="str">
        <f t="shared" si="98"/>
        <v>AWARD</v>
      </c>
      <c r="W541" s="5" t="b">
        <f t="shared" si="94"/>
        <v>0</v>
      </c>
      <c r="X541" s="40">
        <f t="shared" ca="1" si="95"/>
        <v>1250</v>
      </c>
      <c r="Y541" s="30" t="b">
        <f t="shared" ca="1" si="96"/>
        <v>0</v>
      </c>
    </row>
    <row r="542" spans="1:25" hidden="1">
      <c r="A542" s="28" t="s">
        <v>2837</v>
      </c>
      <c r="B542" s="28" t="s">
        <v>2838</v>
      </c>
      <c r="C542" s="28" t="s">
        <v>2991</v>
      </c>
      <c r="D542" s="28" t="s">
        <v>2842</v>
      </c>
      <c r="E542" s="29">
        <v>42149</v>
      </c>
      <c r="F542" s="28" t="s">
        <v>8008</v>
      </c>
      <c r="G542" s="30">
        <v>4129</v>
      </c>
      <c r="H542" s="28" t="s">
        <v>8009</v>
      </c>
      <c r="I542" s="31">
        <v>0</v>
      </c>
      <c r="J542" s="31">
        <v>678</v>
      </c>
      <c r="K542" s="28" t="s">
        <v>4940</v>
      </c>
      <c r="L542" s="32">
        <f t="shared" si="88"/>
        <v>-678</v>
      </c>
      <c r="M542" s="33">
        <f t="shared" si="89"/>
        <v>678</v>
      </c>
      <c r="N542" s="34" t="b">
        <v>1</v>
      </c>
      <c r="O542" s="35">
        <f t="shared" si="90"/>
        <v>678</v>
      </c>
      <c r="P542" s="36" t="str">
        <f t="shared" si="91"/>
        <v>I</v>
      </c>
      <c r="Q542" s="37" t="str">
        <f t="shared" si="92"/>
        <v>Louise Brodie</v>
      </c>
      <c r="R542" s="6" t="str">
        <f t="shared" si="93"/>
        <v>I - Louise Brodie</v>
      </c>
      <c r="S542" s="6" t="str">
        <f>IFERROR(INDEX('Vendor Over-ride'!$C:$C, MATCH($R:$R,'Vendor Over-ride'!$A:$A,0)),"")</f>
        <v>I - Louise Brodie</v>
      </c>
      <c r="U542" s="38" t="str">
        <f t="shared" si="97"/>
        <v>GIA</v>
      </c>
      <c r="V542" s="5" t="str">
        <f t="shared" si="98"/>
        <v>AWARD</v>
      </c>
      <c r="W542" s="5" t="b">
        <f t="shared" si="94"/>
        <v>0</v>
      </c>
      <c r="X542" s="40">
        <f t="shared" ca="1" si="95"/>
        <v>678</v>
      </c>
      <c r="Y542" s="30" t="b">
        <f t="shared" ca="1" si="96"/>
        <v>0</v>
      </c>
    </row>
    <row r="543" spans="1:25" hidden="1">
      <c r="A543" s="28" t="s">
        <v>2837</v>
      </c>
      <c r="B543" s="28" t="s">
        <v>2838</v>
      </c>
      <c r="C543" s="28" t="s">
        <v>2991</v>
      </c>
      <c r="D543" s="28" t="s">
        <v>2842</v>
      </c>
      <c r="E543" s="29">
        <v>42149</v>
      </c>
      <c r="F543" s="28" t="s">
        <v>8010</v>
      </c>
      <c r="G543" s="30">
        <v>4129</v>
      </c>
      <c r="H543" s="28" t="s">
        <v>8011</v>
      </c>
      <c r="I543" s="31">
        <v>0</v>
      </c>
      <c r="J543" s="31">
        <v>14658.16</v>
      </c>
      <c r="K543" s="28" t="s">
        <v>2873</v>
      </c>
      <c r="L543" s="32">
        <f t="shared" si="88"/>
        <v>-14658.16</v>
      </c>
      <c r="M543" s="33">
        <f t="shared" si="89"/>
        <v>14658.16</v>
      </c>
      <c r="N543" s="34" t="b">
        <v>1</v>
      </c>
      <c r="O543" s="35">
        <f t="shared" si="90"/>
        <v>14658.16</v>
      </c>
      <c r="P543" s="36" t="str">
        <f t="shared" si="91"/>
        <v>I</v>
      </c>
      <c r="Q543" s="37" t="str">
        <f t="shared" si="92"/>
        <v>Make Works Ltd (Miss F Scott)</v>
      </c>
      <c r="R543" s="6" t="str">
        <f t="shared" si="93"/>
        <v>I - Make Works Ltd (Miss F Scott)</v>
      </c>
      <c r="S543" s="6" t="str">
        <f>IFERROR(INDEX('Vendor Over-ride'!$C:$C, MATCH($R:$R,'Vendor Over-ride'!$A:$A,0)),"")</f>
        <v>I - Make Works Ltd</v>
      </c>
      <c r="U543" s="38" t="str">
        <f t="shared" si="97"/>
        <v>GIA</v>
      </c>
      <c r="V543" s="5" t="str">
        <f t="shared" si="98"/>
        <v>AWARD</v>
      </c>
      <c r="W543" s="5" t="b">
        <f t="shared" si="94"/>
        <v>0</v>
      </c>
      <c r="X543" s="40">
        <f t="shared" ca="1" si="95"/>
        <v>14658.16</v>
      </c>
      <c r="Y543" s="30" t="b">
        <f t="shared" ca="1" si="96"/>
        <v>0</v>
      </c>
    </row>
    <row r="544" spans="1:25" hidden="1">
      <c r="A544" s="28" t="s">
        <v>2837</v>
      </c>
      <c r="B544" s="28" t="s">
        <v>2838</v>
      </c>
      <c r="C544" s="28" t="s">
        <v>2991</v>
      </c>
      <c r="D544" s="28" t="s">
        <v>2842</v>
      </c>
      <c r="E544" s="29">
        <v>42149</v>
      </c>
      <c r="F544" s="28" t="s">
        <v>8012</v>
      </c>
      <c r="G544" s="30">
        <v>4129</v>
      </c>
      <c r="H544" s="28" t="s">
        <v>8013</v>
      </c>
      <c r="I544" s="31">
        <v>0</v>
      </c>
      <c r="J544" s="31">
        <v>580</v>
      </c>
      <c r="K544" s="28" t="s">
        <v>8014</v>
      </c>
      <c r="L544" s="32">
        <f t="shared" si="88"/>
        <v>-580</v>
      </c>
      <c r="M544" s="33">
        <f t="shared" si="89"/>
        <v>580</v>
      </c>
      <c r="N544" s="34" t="b">
        <v>1</v>
      </c>
      <c r="O544" s="35">
        <f t="shared" si="90"/>
        <v>580</v>
      </c>
      <c r="P544" s="36" t="str">
        <f t="shared" si="91"/>
        <v>I</v>
      </c>
      <c r="Q544" s="37" t="str">
        <f t="shared" si="92"/>
        <v>Richard Craig</v>
      </c>
      <c r="R544" s="6" t="str">
        <f t="shared" si="93"/>
        <v>I - Richard Craig</v>
      </c>
      <c r="S544" s="6" t="str">
        <f>IFERROR(INDEX('Vendor Over-ride'!$C:$C, MATCH($R:$R,'Vendor Over-ride'!$A:$A,0)),"")</f>
        <v>I - Richard Craig</v>
      </c>
      <c r="U544" s="38" t="str">
        <f t="shared" si="97"/>
        <v>GIA</v>
      </c>
      <c r="V544" s="5" t="str">
        <f t="shared" si="98"/>
        <v>AWARD</v>
      </c>
      <c r="W544" s="5" t="b">
        <f t="shared" si="94"/>
        <v>0</v>
      </c>
      <c r="X544" s="40">
        <f t="shared" ca="1" si="95"/>
        <v>580</v>
      </c>
      <c r="Y544" s="30" t="b">
        <f t="shared" ca="1" si="96"/>
        <v>0</v>
      </c>
    </row>
    <row r="545" spans="1:25" hidden="1">
      <c r="A545" s="28" t="s">
        <v>2837</v>
      </c>
      <c r="B545" s="28" t="s">
        <v>2838</v>
      </c>
      <c r="C545" s="28" t="s">
        <v>2991</v>
      </c>
      <c r="D545" s="28" t="s">
        <v>2842</v>
      </c>
      <c r="E545" s="29">
        <v>42149</v>
      </c>
      <c r="F545" s="28" t="s">
        <v>8015</v>
      </c>
      <c r="G545" s="30">
        <v>4129</v>
      </c>
      <c r="H545" s="28" t="s">
        <v>8016</v>
      </c>
      <c r="I545" s="31">
        <v>0</v>
      </c>
      <c r="J545" s="31">
        <v>1360.48</v>
      </c>
      <c r="K545" s="28" t="s">
        <v>3009</v>
      </c>
      <c r="L545" s="32">
        <f t="shared" si="88"/>
        <v>-1360.48</v>
      </c>
      <c r="M545" s="33">
        <f t="shared" si="89"/>
        <v>1360.48</v>
      </c>
      <c r="N545" s="34" t="b">
        <v>1</v>
      </c>
      <c r="O545" s="35">
        <f t="shared" si="90"/>
        <v>1360.48</v>
      </c>
      <c r="P545" s="36" t="str">
        <f t="shared" si="91"/>
        <v>I</v>
      </c>
      <c r="Q545" s="37" t="str">
        <f t="shared" si="92"/>
        <v>Soundsational Community Music Ltd</v>
      </c>
      <c r="R545" s="6" t="str">
        <f t="shared" si="93"/>
        <v>I - Soundsational Community Music Ltd</v>
      </c>
      <c r="S545" s="6" t="str">
        <f>IFERROR(INDEX('Vendor Over-ride'!$C:$C, MATCH($R:$R,'Vendor Over-ride'!$A:$A,0)),"")</f>
        <v>I - Soundsational Community Music Ltd</v>
      </c>
      <c r="U545" s="38" t="str">
        <f t="shared" si="97"/>
        <v>GIA</v>
      </c>
      <c r="V545" s="5" t="str">
        <f t="shared" si="98"/>
        <v>AWARD</v>
      </c>
      <c r="W545" s="5" t="b">
        <f t="shared" si="94"/>
        <v>0</v>
      </c>
      <c r="X545" s="40">
        <f t="shared" ca="1" si="95"/>
        <v>2732.71</v>
      </c>
      <c r="Y545" s="30" t="b">
        <f t="shared" ca="1" si="96"/>
        <v>0</v>
      </c>
    </row>
    <row r="546" spans="1:25" hidden="1">
      <c r="A546" s="28" t="s">
        <v>2837</v>
      </c>
      <c r="B546" s="28" t="s">
        <v>2838</v>
      </c>
      <c r="C546" s="28" t="s">
        <v>2991</v>
      </c>
      <c r="D546" s="28" t="s">
        <v>2842</v>
      </c>
      <c r="E546" s="29">
        <v>42149</v>
      </c>
      <c r="F546" s="28" t="s">
        <v>8017</v>
      </c>
      <c r="G546" s="30">
        <v>4129</v>
      </c>
      <c r="H546" s="28" t="s">
        <v>8018</v>
      </c>
      <c r="I546" s="31">
        <v>0</v>
      </c>
      <c r="J546" s="31">
        <v>1200</v>
      </c>
      <c r="K546" s="28" t="s">
        <v>4964</v>
      </c>
      <c r="L546" s="32">
        <f t="shared" si="88"/>
        <v>-1200</v>
      </c>
      <c r="M546" s="33">
        <f t="shared" si="89"/>
        <v>1200</v>
      </c>
      <c r="N546" s="34" t="b">
        <v>1</v>
      </c>
      <c r="O546" s="35">
        <f t="shared" si="90"/>
        <v>1200</v>
      </c>
      <c r="P546" s="36" t="str">
        <f t="shared" si="91"/>
        <v>I</v>
      </c>
      <c r="Q546" s="37" t="str">
        <f t="shared" si="92"/>
        <v>Watercolour Music</v>
      </c>
      <c r="R546" s="6" t="str">
        <f t="shared" si="93"/>
        <v>I - Watercolour Music</v>
      </c>
      <c r="S546" s="6" t="str">
        <f>IFERROR(INDEX('Vendor Over-ride'!$C:$C, MATCH($R:$R,'Vendor Over-ride'!$A:$A,0)),"")</f>
        <v>I - Watercolour Music</v>
      </c>
      <c r="U546" s="38" t="str">
        <f t="shared" si="97"/>
        <v>GIA</v>
      </c>
      <c r="V546" s="5" t="str">
        <f t="shared" si="98"/>
        <v>AWARD</v>
      </c>
      <c r="W546" s="5" t="b">
        <f t="shared" si="94"/>
        <v>0</v>
      </c>
      <c r="X546" s="40">
        <f t="shared" ca="1" si="95"/>
        <v>1200</v>
      </c>
      <c r="Y546" s="30" t="b">
        <f t="shared" ca="1" si="96"/>
        <v>0</v>
      </c>
    </row>
    <row r="547" spans="1:25" hidden="1">
      <c r="A547" s="28" t="s">
        <v>2837</v>
      </c>
      <c r="B547" s="28" t="s">
        <v>2838</v>
      </c>
      <c r="C547" s="28" t="s">
        <v>2991</v>
      </c>
      <c r="D547" s="28" t="s">
        <v>2842</v>
      </c>
      <c r="E547" s="29">
        <v>42149</v>
      </c>
      <c r="F547" s="28" t="s">
        <v>8019</v>
      </c>
      <c r="G547" s="30">
        <v>4129</v>
      </c>
      <c r="H547" s="28" t="s">
        <v>8020</v>
      </c>
      <c r="I547" s="31">
        <v>0</v>
      </c>
      <c r="J547" s="31">
        <v>2500</v>
      </c>
      <c r="K547" s="28" t="s">
        <v>8021</v>
      </c>
      <c r="L547" s="32">
        <f t="shared" si="88"/>
        <v>-2500</v>
      </c>
      <c r="M547" s="33">
        <f t="shared" si="89"/>
        <v>2500</v>
      </c>
      <c r="N547" s="34" t="b">
        <v>1</v>
      </c>
      <c r="O547" s="35">
        <f t="shared" si="90"/>
        <v>2500</v>
      </c>
      <c r="P547" s="36" t="str">
        <f t="shared" si="91"/>
        <v>I</v>
      </c>
      <c r="Q547" s="37" t="str">
        <f t="shared" si="92"/>
        <v>Wigton Festival Company</v>
      </c>
      <c r="R547" s="6" t="str">
        <f t="shared" si="93"/>
        <v>I - Wigton Festival Company</v>
      </c>
      <c r="S547" s="6" t="str">
        <f>IFERROR(INDEX('Vendor Over-ride'!$C:$C, MATCH($R:$R,'Vendor Over-ride'!$A:$A,0)),"")</f>
        <v>I - Wigton Festival Company</v>
      </c>
      <c r="U547" s="38" t="str">
        <f t="shared" si="97"/>
        <v>GIA</v>
      </c>
      <c r="V547" s="5" t="str">
        <f t="shared" si="98"/>
        <v>AWARD</v>
      </c>
      <c r="W547" s="5" t="b">
        <f t="shared" si="94"/>
        <v>0</v>
      </c>
      <c r="X547" s="40">
        <f t="shared" ca="1" si="95"/>
        <v>2500</v>
      </c>
      <c r="Y547" s="30" t="b">
        <f t="shared" ca="1" si="96"/>
        <v>0</v>
      </c>
    </row>
    <row r="548" spans="1:25" hidden="1">
      <c r="A548" s="28" t="s">
        <v>2837</v>
      </c>
      <c r="B548" s="28" t="s">
        <v>2838</v>
      </c>
      <c r="C548" s="28" t="s">
        <v>2991</v>
      </c>
      <c r="D548" s="28" t="s">
        <v>2842</v>
      </c>
      <c r="E548" s="29">
        <v>42149</v>
      </c>
      <c r="F548" s="28" t="s">
        <v>8022</v>
      </c>
      <c r="G548" s="30">
        <v>4129</v>
      </c>
      <c r="H548" s="28" t="s">
        <v>8023</v>
      </c>
      <c r="I548" s="31">
        <v>0</v>
      </c>
      <c r="J548" s="31">
        <v>975</v>
      </c>
      <c r="K548" s="28" t="s">
        <v>3167</v>
      </c>
      <c r="L548" s="32">
        <f t="shared" si="88"/>
        <v>-975</v>
      </c>
      <c r="M548" s="33">
        <f t="shared" si="89"/>
        <v>975</v>
      </c>
      <c r="N548" s="34" t="b">
        <v>1</v>
      </c>
      <c r="O548" s="35">
        <f t="shared" si="90"/>
        <v>975</v>
      </c>
      <c r="P548" s="36" t="str">
        <f t="shared" si="91"/>
        <v>T</v>
      </c>
      <c r="Q548" s="37" t="str">
        <f t="shared" si="92"/>
        <v>Alistair Salmond (Music in Schools)</v>
      </c>
      <c r="R548" s="6" t="str">
        <f t="shared" si="93"/>
        <v>T - Alistair Salmond (Music in Schools)</v>
      </c>
      <c r="S548" s="6" t="str">
        <f>IFERROR(INDEX('Vendor Over-ride'!$C:$C, MATCH($R:$R,'Vendor Over-ride'!$A:$A,0)),"")</f>
        <v>T - Alistair Salmond (Music in Schools)</v>
      </c>
      <c r="U548" s="38" t="str">
        <f t="shared" si="97"/>
        <v>GIA</v>
      </c>
      <c r="V548" s="5" t="str">
        <f t="shared" si="98"/>
        <v>TRADE</v>
      </c>
      <c r="W548" s="5" t="b">
        <f t="shared" si="94"/>
        <v>0</v>
      </c>
      <c r="X548" s="40">
        <f t="shared" ca="1" si="95"/>
        <v>975</v>
      </c>
      <c r="Y548" s="30" t="b">
        <f t="shared" ca="1" si="96"/>
        <v>0</v>
      </c>
    </row>
    <row r="549" spans="1:25">
      <c r="A549" s="28" t="s">
        <v>2837</v>
      </c>
      <c r="B549" s="28" t="s">
        <v>2838</v>
      </c>
      <c r="C549" s="28" t="s">
        <v>2991</v>
      </c>
      <c r="D549" s="28" t="s">
        <v>2842</v>
      </c>
      <c r="E549" s="29">
        <v>42149</v>
      </c>
      <c r="F549" s="28" t="s">
        <v>8024</v>
      </c>
      <c r="G549" s="30">
        <v>4129</v>
      </c>
      <c r="H549" s="28" t="s">
        <v>8025</v>
      </c>
      <c r="I549" s="31">
        <v>0</v>
      </c>
      <c r="J549" s="31">
        <v>828.98</v>
      </c>
      <c r="K549" s="28" t="s">
        <v>4924</v>
      </c>
      <c r="L549" s="32">
        <f t="shared" si="88"/>
        <v>-828.98</v>
      </c>
      <c r="M549" s="33">
        <f t="shared" si="89"/>
        <v>828.98</v>
      </c>
      <c r="N549" s="34" t="b">
        <v>1</v>
      </c>
      <c r="O549" s="35">
        <f t="shared" si="90"/>
        <v>828.98</v>
      </c>
      <c r="P549" s="36" t="str">
        <f t="shared" si="91"/>
        <v>T</v>
      </c>
      <c r="Q549" s="37" t="str">
        <f t="shared" si="92"/>
        <v>Capita Travel and Events</v>
      </c>
      <c r="R549" s="6" t="str">
        <f t="shared" si="93"/>
        <v>T - Capita Travel and Events</v>
      </c>
      <c r="S549" s="6" t="str">
        <f>IFERROR(INDEX('Vendor Over-ride'!$C:$C, MATCH($R:$R,'Vendor Over-ride'!$A:$A,0)),"")</f>
        <v>T - Capita Travel and Events</v>
      </c>
      <c r="T549" s="41" t="s">
        <v>7018</v>
      </c>
      <c r="U549" s="38" t="str">
        <f t="shared" si="97"/>
        <v>GIA</v>
      </c>
      <c r="V549" s="5" t="str">
        <f t="shared" si="98"/>
        <v>TRADE</v>
      </c>
      <c r="W549" s="5" t="b">
        <f t="shared" si="94"/>
        <v>0</v>
      </c>
      <c r="X549" s="40">
        <f t="shared" ca="1" si="95"/>
        <v>68437.789999999994</v>
      </c>
      <c r="Y549" s="30" t="b">
        <f t="shared" ca="1" si="96"/>
        <v>1</v>
      </c>
    </row>
    <row r="550" spans="1:25" hidden="1">
      <c r="A550" s="28" t="s">
        <v>2837</v>
      </c>
      <c r="B550" s="28" t="s">
        <v>2838</v>
      </c>
      <c r="C550" s="28" t="s">
        <v>2991</v>
      </c>
      <c r="D550" s="28" t="s">
        <v>2842</v>
      </c>
      <c r="E550" s="29">
        <v>42149</v>
      </c>
      <c r="F550" s="28" t="s">
        <v>8026</v>
      </c>
      <c r="G550" s="30">
        <v>4129</v>
      </c>
      <c r="H550" s="28" t="s">
        <v>8027</v>
      </c>
      <c r="I550" s="31">
        <v>0</v>
      </c>
      <c r="J550" s="31">
        <v>5494.33</v>
      </c>
      <c r="K550" s="28" t="s">
        <v>5011</v>
      </c>
      <c r="L550" s="32">
        <f t="shared" si="88"/>
        <v>-5494.33</v>
      </c>
      <c r="M550" s="33">
        <f t="shared" si="89"/>
        <v>5494.33</v>
      </c>
      <c r="N550" s="34" t="b">
        <v>1</v>
      </c>
      <c r="O550" s="35">
        <f t="shared" si="90"/>
        <v>5494.33</v>
      </c>
      <c r="P550" s="36" t="str">
        <f t="shared" si="91"/>
        <v>T</v>
      </c>
      <c r="Q550" s="37" t="str">
        <f t="shared" si="92"/>
        <v>EDF Energy Customers</v>
      </c>
      <c r="R550" s="6" t="str">
        <f t="shared" si="93"/>
        <v>T - EDF Energy Customers</v>
      </c>
      <c r="S550" s="6" t="str">
        <f>IFERROR(INDEX('Vendor Over-ride'!$C:$C, MATCH($R:$R,'Vendor Over-ride'!$A:$A,0)),"")</f>
        <v>T - EDF Energy Customers</v>
      </c>
      <c r="U550" s="38" t="str">
        <f t="shared" si="97"/>
        <v>GIA</v>
      </c>
      <c r="V550" s="5" t="str">
        <f t="shared" si="98"/>
        <v>TRADE</v>
      </c>
      <c r="W550" s="5" t="b">
        <f t="shared" si="94"/>
        <v>0</v>
      </c>
      <c r="X550" s="40">
        <f t="shared" ca="1" si="95"/>
        <v>21418.13</v>
      </c>
      <c r="Y550" s="30" t="b">
        <f t="shared" ca="1" si="96"/>
        <v>0</v>
      </c>
    </row>
    <row r="551" spans="1:25" hidden="1">
      <c r="A551" s="28" t="s">
        <v>2837</v>
      </c>
      <c r="B551" s="28" t="s">
        <v>2838</v>
      </c>
      <c r="C551" s="28" t="s">
        <v>2991</v>
      </c>
      <c r="D551" s="28" t="s">
        <v>2842</v>
      </c>
      <c r="E551" s="29">
        <v>42149</v>
      </c>
      <c r="F551" s="28" t="s">
        <v>8028</v>
      </c>
      <c r="G551" s="30">
        <v>4129</v>
      </c>
      <c r="H551" s="28" t="s">
        <v>8029</v>
      </c>
      <c r="I551" s="31">
        <v>0</v>
      </c>
      <c r="J551" s="31">
        <v>1134</v>
      </c>
      <c r="K551" s="28" t="s">
        <v>3747</v>
      </c>
      <c r="L551" s="32">
        <f t="shared" si="88"/>
        <v>-1134</v>
      </c>
      <c r="M551" s="33">
        <f t="shared" si="89"/>
        <v>1134</v>
      </c>
      <c r="N551" s="34" t="b">
        <v>1</v>
      </c>
      <c r="O551" s="35">
        <f t="shared" si="90"/>
        <v>1134</v>
      </c>
      <c r="P551" s="36" t="str">
        <f t="shared" si="91"/>
        <v>T</v>
      </c>
      <c r="Q551" s="37" t="str">
        <f t="shared" si="92"/>
        <v>Instant Publications Ltd</v>
      </c>
      <c r="R551" s="6" t="str">
        <f t="shared" si="93"/>
        <v>T - Instant Publications Ltd</v>
      </c>
      <c r="S551" s="6" t="str">
        <f>IFERROR(INDEX('Vendor Over-ride'!$C:$C, MATCH($R:$R,'Vendor Over-ride'!$A:$A,0)),"")</f>
        <v>T - Instant Publications Ltd</v>
      </c>
      <c r="U551" s="38" t="str">
        <f t="shared" si="97"/>
        <v>GIA</v>
      </c>
      <c r="V551" s="5" t="str">
        <f t="shared" si="98"/>
        <v>TRADE</v>
      </c>
      <c r="W551" s="5" t="b">
        <f t="shared" si="94"/>
        <v>0</v>
      </c>
      <c r="X551" s="40">
        <f t="shared" ca="1" si="95"/>
        <v>1134</v>
      </c>
      <c r="Y551" s="30" t="b">
        <f t="shared" ca="1" si="96"/>
        <v>0</v>
      </c>
    </row>
    <row r="552" spans="1:25" hidden="1">
      <c r="A552" s="28" t="s">
        <v>2837</v>
      </c>
      <c r="B552" s="28" t="s">
        <v>2838</v>
      </c>
      <c r="C552" s="28" t="s">
        <v>2991</v>
      </c>
      <c r="D552" s="28" t="s">
        <v>2842</v>
      </c>
      <c r="E552" s="29">
        <v>42149</v>
      </c>
      <c r="F552" s="28" t="s">
        <v>8030</v>
      </c>
      <c r="G552" s="30">
        <v>4129</v>
      </c>
      <c r="H552" s="28" t="s">
        <v>8031</v>
      </c>
      <c r="I552" s="31">
        <v>0</v>
      </c>
      <c r="J552" s="31">
        <v>975</v>
      </c>
      <c r="K552" s="28" t="s">
        <v>3187</v>
      </c>
      <c r="L552" s="32">
        <f t="shared" si="88"/>
        <v>-975</v>
      </c>
      <c r="M552" s="33">
        <f t="shared" si="89"/>
        <v>975</v>
      </c>
      <c r="N552" s="34" t="b">
        <v>1</v>
      </c>
      <c r="O552" s="35">
        <f t="shared" si="90"/>
        <v>975</v>
      </c>
      <c r="P552" s="36" t="str">
        <f t="shared" si="91"/>
        <v>T</v>
      </c>
      <c r="Q552" s="37" t="str">
        <f t="shared" si="92"/>
        <v>Mary McGookin</v>
      </c>
      <c r="R552" s="6" t="str">
        <f t="shared" si="93"/>
        <v>T - Mary McGookin</v>
      </c>
      <c r="S552" s="6" t="str">
        <f>IFERROR(INDEX('Vendor Over-ride'!$C:$C, MATCH($R:$R,'Vendor Over-ride'!$A:$A,0)),"")</f>
        <v>T - Mary McGookin</v>
      </c>
      <c r="U552" s="38" t="str">
        <f t="shared" si="97"/>
        <v>GIA</v>
      </c>
      <c r="V552" s="5" t="str">
        <f t="shared" si="98"/>
        <v>TRADE</v>
      </c>
      <c r="W552" s="5" t="b">
        <f t="shared" si="94"/>
        <v>0</v>
      </c>
      <c r="X552" s="40">
        <f t="shared" ca="1" si="95"/>
        <v>975</v>
      </c>
      <c r="Y552" s="30" t="b">
        <f t="shared" ca="1" si="96"/>
        <v>0</v>
      </c>
    </row>
    <row r="553" spans="1:25">
      <c r="A553" s="28" t="s">
        <v>2837</v>
      </c>
      <c r="B553" s="28" t="s">
        <v>2838</v>
      </c>
      <c r="C553" s="28" t="s">
        <v>2991</v>
      </c>
      <c r="D553" s="28" t="s">
        <v>2842</v>
      </c>
      <c r="E553" s="29">
        <v>42149</v>
      </c>
      <c r="F553" s="28" t="s">
        <v>8032</v>
      </c>
      <c r="G553" s="30">
        <v>4129</v>
      </c>
      <c r="H553" s="28" t="s">
        <v>8033</v>
      </c>
      <c r="I553" s="31">
        <v>0</v>
      </c>
      <c r="J553" s="31">
        <v>390.96</v>
      </c>
      <c r="K553" s="28" t="s">
        <v>4445</v>
      </c>
      <c r="L553" s="32">
        <f t="shared" si="88"/>
        <v>-390.96</v>
      </c>
      <c r="M553" s="33">
        <f t="shared" si="89"/>
        <v>390.96</v>
      </c>
      <c r="N553" s="34" t="b">
        <v>1</v>
      </c>
      <c r="O553" s="35">
        <f t="shared" si="90"/>
        <v>390.96</v>
      </c>
      <c r="P553" s="36" t="str">
        <f t="shared" si="91"/>
        <v>T</v>
      </c>
      <c r="Q553" s="37" t="str">
        <f t="shared" si="92"/>
        <v>Pertemps Recruitment Partnership Limited</v>
      </c>
      <c r="R553" s="6" t="str">
        <f t="shared" si="93"/>
        <v>T - Pertemps Recruitment Partnership Limited</v>
      </c>
      <c r="S553" s="6" t="str">
        <f>IFERROR(INDEX('Vendor Over-ride'!$C:$C, MATCH($R:$R,'Vendor Over-ride'!$A:$A,0)),"")</f>
        <v>T - Pertemps Recruitment Partnership Limited</v>
      </c>
      <c r="T553" s="41" t="s">
        <v>7019</v>
      </c>
      <c r="U553" s="38" t="str">
        <f t="shared" si="97"/>
        <v>GIA</v>
      </c>
      <c r="V553" s="5" t="str">
        <f t="shared" si="98"/>
        <v>TRADE</v>
      </c>
      <c r="W553" s="5" t="b">
        <f t="shared" si="94"/>
        <v>0</v>
      </c>
      <c r="X553" s="40">
        <f t="shared" ca="1" si="95"/>
        <v>36553.03</v>
      </c>
      <c r="Y553" s="30" t="b">
        <f t="shared" ca="1" si="96"/>
        <v>1</v>
      </c>
    </row>
    <row r="554" spans="1:25" hidden="1">
      <c r="A554" s="28" t="s">
        <v>2837</v>
      </c>
      <c r="B554" s="28" t="s">
        <v>2838</v>
      </c>
      <c r="C554" s="28" t="s">
        <v>2991</v>
      </c>
      <c r="D554" s="28" t="s">
        <v>2842</v>
      </c>
      <c r="E554" s="29">
        <v>42149</v>
      </c>
      <c r="F554" s="28" t="s">
        <v>8034</v>
      </c>
      <c r="G554" s="30">
        <v>4129</v>
      </c>
      <c r="H554" s="28" t="s">
        <v>8035</v>
      </c>
      <c r="I554" s="31">
        <v>0</v>
      </c>
      <c r="J554" s="31">
        <v>720</v>
      </c>
      <c r="K554" s="28" t="s">
        <v>4650</v>
      </c>
      <c r="L554" s="32">
        <f t="shared" si="88"/>
        <v>-720</v>
      </c>
      <c r="M554" s="33">
        <f t="shared" si="89"/>
        <v>720</v>
      </c>
      <c r="N554" s="34" t="b">
        <v>1</v>
      </c>
      <c r="O554" s="35">
        <f t="shared" si="90"/>
        <v>720</v>
      </c>
      <c r="P554" s="36" t="str">
        <f t="shared" si="91"/>
        <v>T</v>
      </c>
      <c r="Q554" s="37" t="str">
        <f t="shared" si="92"/>
        <v>Rydo Ltd</v>
      </c>
      <c r="R554" s="6" t="str">
        <f t="shared" si="93"/>
        <v>T - Rydo Ltd</v>
      </c>
      <c r="S554" s="6" t="str">
        <f>IFERROR(INDEX('Vendor Over-ride'!$C:$C, MATCH($R:$R,'Vendor Over-ride'!$A:$A,0)),"")</f>
        <v>T - Rydo Ltd</v>
      </c>
      <c r="U554" s="38" t="str">
        <f t="shared" si="97"/>
        <v>GIA</v>
      </c>
      <c r="V554" s="5" t="str">
        <f t="shared" si="98"/>
        <v>TRADE</v>
      </c>
      <c r="W554" s="5" t="b">
        <f t="shared" si="94"/>
        <v>0</v>
      </c>
      <c r="X554" s="40">
        <f t="shared" ca="1" si="95"/>
        <v>720</v>
      </c>
      <c r="Y554" s="30" t="b">
        <f t="shared" ca="1" si="96"/>
        <v>0</v>
      </c>
    </row>
    <row r="555" spans="1:25" hidden="1">
      <c r="A555" s="28" t="s">
        <v>2837</v>
      </c>
      <c r="B555" s="28" t="s">
        <v>2838</v>
      </c>
      <c r="C555" s="28" t="s">
        <v>2991</v>
      </c>
      <c r="D555" s="28" t="s">
        <v>2842</v>
      </c>
      <c r="E555" s="29">
        <v>42149</v>
      </c>
      <c r="F555" s="28" t="s">
        <v>8036</v>
      </c>
      <c r="G555" s="30">
        <v>4129</v>
      </c>
      <c r="H555" s="28" t="s">
        <v>8037</v>
      </c>
      <c r="I555" s="31">
        <v>0</v>
      </c>
      <c r="J555" s="31">
        <v>975</v>
      </c>
      <c r="K555" s="28" t="s">
        <v>8038</v>
      </c>
      <c r="L555" s="32">
        <f t="shared" si="88"/>
        <v>-975</v>
      </c>
      <c r="M555" s="33">
        <f t="shared" si="89"/>
        <v>975</v>
      </c>
      <c r="N555" s="34" t="b">
        <v>1</v>
      </c>
      <c r="O555" s="35">
        <f t="shared" si="90"/>
        <v>975</v>
      </c>
      <c r="P555" s="36" t="str">
        <f t="shared" si="91"/>
        <v>T</v>
      </c>
      <c r="Q555" s="37" t="str">
        <f t="shared" si="92"/>
        <v>Sharon May</v>
      </c>
      <c r="R555" s="6" t="str">
        <f t="shared" si="93"/>
        <v>T - Sharon May</v>
      </c>
      <c r="S555" s="6" t="str">
        <f>IFERROR(INDEX('Vendor Over-ride'!$C:$C, MATCH($R:$R,'Vendor Over-ride'!$A:$A,0)),"")</f>
        <v>T - Sharon May</v>
      </c>
      <c r="U555" s="38" t="str">
        <f t="shared" si="97"/>
        <v>GIA</v>
      </c>
      <c r="V555" s="5" t="str">
        <f t="shared" si="98"/>
        <v>TRADE</v>
      </c>
      <c r="W555" s="5" t="b">
        <f t="shared" si="94"/>
        <v>0</v>
      </c>
      <c r="X555" s="40">
        <f t="shared" ca="1" si="95"/>
        <v>975</v>
      </c>
      <c r="Y555" s="30" t="b">
        <f t="shared" ca="1" si="96"/>
        <v>0</v>
      </c>
    </row>
    <row r="556" spans="1:25">
      <c r="A556" s="28" t="s">
        <v>2837</v>
      </c>
      <c r="B556" s="28" t="s">
        <v>2838</v>
      </c>
      <c r="C556" s="28" t="s">
        <v>2991</v>
      </c>
      <c r="D556" s="28" t="s">
        <v>2842</v>
      </c>
      <c r="E556" s="29">
        <v>42149</v>
      </c>
      <c r="F556" s="28" t="s">
        <v>8039</v>
      </c>
      <c r="G556" s="30">
        <v>4129</v>
      </c>
      <c r="H556" s="28" t="s">
        <v>8040</v>
      </c>
      <c r="I556" s="31">
        <v>0</v>
      </c>
      <c r="J556" s="31">
        <v>1720.32</v>
      </c>
      <c r="K556" s="28" t="s">
        <v>2887</v>
      </c>
      <c r="L556" s="32">
        <f t="shared" si="88"/>
        <v>-1720.32</v>
      </c>
      <c r="M556" s="33">
        <f t="shared" si="89"/>
        <v>1720.32</v>
      </c>
      <c r="N556" s="34" t="b">
        <v>1</v>
      </c>
      <c r="O556" s="35">
        <f t="shared" si="90"/>
        <v>1720.32</v>
      </c>
      <c r="P556" s="36" t="str">
        <f t="shared" si="91"/>
        <v>T</v>
      </c>
      <c r="Q556" s="37" t="str">
        <f t="shared" si="92"/>
        <v>Spotless Commercial Cleaning Ltd</v>
      </c>
      <c r="R556" s="6" t="str">
        <f t="shared" si="93"/>
        <v>T - Spotless Commercial Cleaning Ltd</v>
      </c>
      <c r="S556" s="6" t="str">
        <f>IFERROR(INDEX('Vendor Over-ride'!$C:$C, MATCH($R:$R,'Vendor Over-ride'!$A:$A,0)),"")</f>
        <v>T - Spotless Commercial Cleaning Ltd</v>
      </c>
      <c r="T556" s="41" t="s">
        <v>17730</v>
      </c>
      <c r="U556" s="38" t="str">
        <f t="shared" si="97"/>
        <v>GIA</v>
      </c>
      <c r="V556" s="5" t="str">
        <f t="shared" si="98"/>
        <v>TRADE</v>
      </c>
      <c r="W556" s="5" t="b">
        <f t="shared" si="94"/>
        <v>0</v>
      </c>
      <c r="X556" s="40">
        <f t="shared" ca="1" si="95"/>
        <v>25308.30000000001</v>
      </c>
      <c r="Y556" s="30" t="b">
        <f t="shared" ca="1" si="96"/>
        <v>1</v>
      </c>
    </row>
    <row r="557" spans="1:25" hidden="1">
      <c r="A557" s="28" t="s">
        <v>2837</v>
      </c>
      <c r="B557" s="28" t="s">
        <v>2838</v>
      </c>
      <c r="C557" s="28" t="s">
        <v>2991</v>
      </c>
      <c r="D557" s="28" t="s">
        <v>2842</v>
      </c>
      <c r="E557" s="29">
        <v>42151</v>
      </c>
      <c r="F557" s="28" t="s">
        <v>8041</v>
      </c>
      <c r="G557" s="30">
        <v>4158</v>
      </c>
      <c r="H557" s="28" t="s">
        <v>8042</v>
      </c>
      <c r="I557" s="31">
        <v>0</v>
      </c>
      <c r="J557" s="31">
        <v>114.29</v>
      </c>
      <c r="K557" s="28" t="s">
        <v>2846</v>
      </c>
      <c r="L557" s="32">
        <f t="shared" si="88"/>
        <v>-114.29</v>
      </c>
      <c r="M557" s="33">
        <f t="shared" si="89"/>
        <v>114.29</v>
      </c>
      <c r="N557" s="34" t="b">
        <v>1</v>
      </c>
      <c r="O557" s="35">
        <f t="shared" si="90"/>
        <v>114.29</v>
      </c>
      <c r="P557" s="36" t="str">
        <f t="shared" si="91"/>
        <v>T</v>
      </c>
      <c r="Q557" s="37" t="str">
        <f t="shared" si="92"/>
        <v>Arnold Clark Finance Ltd</v>
      </c>
      <c r="R557" s="6" t="str">
        <f t="shared" si="93"/>
        <v>T - Arnold Clark Finance Ltd</v>
      </c>
      <c r="S557" s="6" t="str">
        <f>IFERROR(INDEX('Vendor Over-ride'!$C:$C, MATCH($R:$R,'Vendor Over-ride'!$A:$A,0)),"")</f>
        <v>T - Arnold Clark Finance Ltd</v>
      </c>
      <c r="U557" s="38" t="str">
        <f t="shared" si="97"/>
        <v>GIA</v>
      </c>
      <c r="V557" s="5" t="str">
        <f t="shared" si="98"/>
        <v>TRADE</v>
      </c>
      <c r="W557" s="5" t="b">
        <f t="shared" si="94"/>
        <v>0</v>
      </c>
      <c r="X557" s="40">
        <f t="shared" ca="1" si="95"/>
        <v>4424.46</v>
      </c>
      <c r="Y557" s="30" t="b">
        <f t="shared" ca="1" si="96"/>
        <v>0</v>
      </c>
    </row>
    <row r="558" spans="1:25">
      <c r="A558" s="28" t="s">
        <v>2837</v>
      </c>
      <c r="B558" s="28" t="s">
        <v>2838</v>
      </c>
      <c r="C558" s="28" t="s">
        <v>2991</v>
      </c>
      <c r="D558" s="28" t="s">
        <v>2842</v>
      </c>
      <c r="E558" s="29">
        <v>42151</v>
      </c>
      <c r="F558" s="28" t="s">
        <v>8043</v>
      </c>
      <c r="G558" s="30">
        <v>4158</v>
      </c>
      <c r="H558" s="28" t="s">
        <v>8044</v>
      </c>
      <c r="I558" s="31">
        <v>0</v>
      </c>
      <c r="J558" s="31">
        <v>11955</v>
      </c>
      <c r="K558" s="28" t="s">
        <v>3062</v>
      </c>
      <c r="L558" s="32">
        <f t="shared" si="88"/>
        <v>-11955</v>
      </c>
      <c r="M558" s="33">
        <f t="shared" si="89"/>
        <v>11955</v>
      </c>
      <c r="N558" s="34" t="b">
        <v>1</v>
      </c>
      <c r="O558" s="35">
        <f t="shared" si="90"/>
        <v>11955</v>
      </c>
      <c r="P558" s="36" t="str">
        <f t="shared" si="91"/>
        <v>T</v>
      </c>
      <c r="Q558" s="37" t="str">
        <f t="shared" si="92"/>
        <v>Audit Scotland</v>
      </c>
      <c r="R558" s="6" t="str">
        <f t="shared" si="93"/>
        <v>T - Audit Scotland</v>
      </c>
      <c r="S558" s="6" t="str">
        <f>IFERROR(INDEX('Vendor Over-ride'!$C:$C, MATCH($R:$R,'Vendor Over-ride'!$A:$A,0)),"")</f>
        <v>T - Audit Scotland</v>
      </c>
      <c r="T558" s="41" t="s">
        <v>7023</v>
      </c>
      <c r="U558" s="38" t="str">
        <f t="shared" si="97"/>
        <v>GIA</v>
      </c>
      <c r="V558" s="5" t="str">
        <f t="shared" si="98"/>
        <v>TRADE</v>
      </c>
      <c r="W558" s="5" t="b">
        <f t="shared" si="94"/>
        <v>0</v>
      </c>
      <c r="X558" s="40">
        <f t="shared" ca="1" si="95"/>
        <v>66068</v>
      </c>
      <c r="Y558" s="30" t="b">
        <f t="shared" ca="1" si="96"/>
        <v>1</v>
      </c>
    </row>
    <row r="559" spans="1:25" hidden="1">
      <c r="A559" s="28" t="s">
        <v>2837</v>
      </c>
      <c r="B559" s="28" t="s">
        <v>2838</v>
      </c>
      <c r="C559" s="28" t="s">
        <v>2991</v>
      </c>
      <c r="D559" s="28" t="s">
        <v>2842</v>
      </c>
      <c r="E559" s="29">
        <v>42151</v>
      </c>
      <c r="F559" s="28" t="s">
        <v>8045</v>
      </c>
      <c r="G559" s="30">
        <v>4158</v>
      </c>
      <c r="H559" s="28" t="s">
        <v>8046</v>
      </c>
      <c r="I559" s="31">
        <v>0</v>
      </c>
      <c r="J559" s="31">
        <v>265</v>
      </c>
      <c r="K559" s="28" t="s">
        <v>3888</v>
      </c>
      <c r="L559" s="32">
        <f t="shared" si="88"/>
        <v>-265</v>
      </c>
      <c r="M559" s="33">
        <f t="shared" si="89"/>
        <v>265</v>
      </c>
      <c r="N559" s="34" t="b">
        <v>1</v>
      </c>
      <c r="O559" s="35">
        <f t="shared" si="90"/>
        <v>265</v>
      </c>
      <c r="P559" s="36" t="str">
        <f t="shared" si="91"/>
        <v>T</v>
      </c>
      <c r="Q559" s="37" t="str">
        <f t="shared" si="92"/>
        <v>Dundee Contemporary Arts</v>
      </c>
      <c r="R559" s="6" t="str">
        <f t="shared" si="93"/>
        <v>T - Dundee Contemporary Arts</v>
      </c>
      <c r="S559" s="6" t="str">
        <f>IFERROR(INDEX('Vendor Over-ride'!$C:$C, MATCH($R:$R,'Vendor Over-ride'!$A:$A,0)),"")</f>
        <v>T - Dundee Contemporary Arts</v>
      </c>
      <c r="U559" s="38" t="str">
        <f t="shared" si="97"/>
        <v>GIA</v>
      </c>
      <c r="V559" s="5" t="str">
        <f t="shared" si="98"/>
        <v>TRADE</v>
      </c>
      <c r="W559" s="5" t="b">
        <f t="shared" si="94"/>
        <v>0</v>
      </c>
      <c r="X559" s="40">
        <f t="shared" ca="1" si="95"/>
        <v>522.20000000000005</v>
      </c>
      <c r="Y559" s="30" t="b">
        <f t="shared" ca="1" si="96"/>
        <v>0</v>
      </c>
    </row>
    <row r="560" spans="1:25" hidden="1">
      <c r="A560" s="28" t="s">
        <v>2837</v>
      </c>
      <c r="B560" s="28" t="s">
        <v>2838</v>
      </c>
      <c r="C560" s="28" t="s">
        <v>2991</v>
      </c>
      <c r="D560" s="28" t="s">
        <v>2842</v>
      </c>
      <c r="E560" s="29">
        <v>42151</v>
      </c>
      <c r="F560" s="28" t="s">
        <v>8047</v>
      </c>
      <c r="G560" s="30">
        <v>4158</v>
      </c>
      <c r="H560" s="28" t="s">
        <v>8048</v>
      </c>
      <c r="I560" s="31">
        <v>0</v>
      </c>
      <c r="J560" s="31">
        <v>640</v>
      </c>
      <c r="K560" s="28" t="s">
        <v>3049</v>
      </c>
      <c r="L560" s="32">
        <f t="shared" si="88"/>
        <v>-640</v>
      </c>
      <c r="M560" s="33">
        <f t="shared" si="89"/>
        <v>640</v>
      </c>
      <c r="N560" s="34" t="b">
        <v>1</v>
      </c>
      <c r="O560" s="35">
        <f t="shared" si="90"/>
        <v>640</v>
      </c>
      <c r="P560" s="36" t="str">
        <f t="shared" si="91"/>
        <v>T</v>
      </c>
      <c r="Q560" s="37" t="str">
        <f t="shared" si="92"/>
        <v>Embo Ltd</v>
      </c>
      <c r="R560" s="6" t="str">
        <f t="shared" si="93"/>
        <v>T - Embo Ltd</v>
      </c>
      <c r="S560" s="6" t="str">
        <f>IFERROR(INDEX('Vendor Over-ride'!$C:$C, MATCH($R:$R,'Vendor Over-ride'!$A:$A,0)),"")</f>
        <v>T - Embo Ltd</v>
      </c>
      <c r="U560" s="38" t="str">
        <f t="shared" si="97"/>
        <v>GIA</v>
      </c>
      <c r="V560" s="5" t="str">
        <f t="shared" si="98"/>
        <v>TRADE</v>
      </c>
      <c r="W560" s="5" t="b">
        <f t="shared" si="94"/>
        <v>0</v>
      </c>
      <c r="X560" s="40">
        <f t="shared" ca="1" si="95"/>
        <v>1827.5</v>
      </c>
      <c r="Y560" s="30" t="b">
        <f t="shared" ca="1" si="96"/>
        <v>0</v>
      </c>
    </row>
    <row r="561" spans="1:25" hidden="1">
      <c r="A561" s="28" t="s">
        <v>2837</v>
      </c>
      <c r="B561" s="28" t="s">
        <v>2838</v>
      </c>
      <c r="C561" s="28" t="s">
        <v>2991</v>
      </c>
      <c r="D561" s="28" t="s">
        <v>2842</v>
      </c>
      <c r="E561" s="29">
        <v>42151</v>
      </c>
      <c r="F561" s="28" t="s">
        <v>8049</v>
      </c>
      <c r="G561" s="30">
        <v>4158</v>
      </c>
      <c r="H561" s="28" t="s">
        <v>8050</v>
      </c>
      <c r="I561" s="31">
        <v>0</v>
      </c>
      <c r="J561" s="31">
        <v>95</v>
      </c>
      <c r="K561" s="28" t="s">
        <v>8051</v>
      </c>
      <c r="L561" s="32">
        <f t="shared" si="88"/>
        <v>-95</v>
      </c>
      <c r="M561" s="33">
        <f t="shared" si="89"/>
        <v>95</v>
      </c>
      <c r="N561" s="34" t="b">
        <v>1</v>
      </c>
      <c r="O561" s="35">
        <f t="shared" si="90"/>
        <v>95</v>
      </c>
      <c r="P561" s="36" t="str">
        <f t="shared" si="91"/>
        <v>T</v>
      </c>
      <c r="Q561" s="37" t="str">
        <f t="shared" si="92"/>
        <v>The Law Society of Scotland (SLCC)</v>
      </c>
      <c r="R561" s="6" t="str">
        <f t="shared" si="93"/>
        <v>T - The Law Society of Scotland (SLCC)</v>
      </c>
      <c r="S561" s="6" t="str">
        <f>IFERROR(INDEX('Vendor Over-ride'!$C:$C, MATCH($R:$R,'Vendor Over-ride'!$A:$A,0)),"")</f>
        <v>T - Law Society of Scotland (SLCC), The</v>
      </c>
      <c r="U561" s="38" t="str">
        <f t="shared" si="97"/>
        <v>GIA</v>
      </c>
      <c r="V561" s="5" t="str">
        <f t="shared" si="98"/>
        <v>TRADE</v>
      </c>
      <c r="W561" s="5" t="b">
        <f t="shared" si="94"/>
        <v>0</v>
      </c>
      <c r="X561" s="40">
        <f t="shared" ca="1" si="95"/>
        <v>95</v>
      </c>
      <c r="Y561" s="30" t="b">
        <f t="shared" ca="1" si="96"/>
        <v>0</v>
      </c>
    </row>
    <row r="562" spans="1:25" hidden="1">
      <c r="A562" s="28" t="s">
        <v>2837</v>
      </c>
      <c r="B562" s="28" t="s">
        <v>2838</v>
      </c>
      <c r="C562" s="28" t="s">
        <v>2991</v>
      </c>
      <c r="D562" s="28" t="s">
        <v>2842</v>
      </c>
      <c r="E562" s="29">
        <v>42151</v>
      </c>
      <c r="F562" s="28" t="s">
        <v>8052</v>
      </c>
      <c r="G562" s="30">
        <v>4158</v>
      </c>
      <c r="H562" s="28" t="s">
        <v>8053</v>
      </c>
      <c r="I562" s="31">
        <v>0</v>
      </c>
      <c r="J562" s="31">
        <v>482</v>
      </c>
      <c r="K562" s="28" t="s">
        <v>8054</v>
      </c>
      <c r="L562" s="32">
        <f t="shared" si="88"/>
        <v>-482</v>
      </c>
      <c r="M562" s="33">
        <f t="shared" si="89"/>
        <v>482</v>
      </c>
      <c r="N562" s="34" t="b">
        <v>1</v>
      </c>
      <c r="O562" s="35">
        <f t="shared" si="90"/>
        <v>482</v>
      </c>
      <c r="P562" s="36" t="str">
        <f t="shared" si="91"/>
        <v>T</v>
      </c>
      <c r="Q562" s="37" t="str">
        <f t="shared" si="92"/>
        <v>Lee &amp; Thompson LLP</v>
      </c>
      <c r="R562" s="6" t="str">
        <f t="shared" si="93"/>
        <v>T - Lee &amp; Thompson LLP</v>
      </c>
      <c r="S562" s="6" t="str">
        <f>IFERROR(INDEX('Vendor Over-ride'!$C:$C, MATCH($R:$R,'Vendor Over-ride'!$A:$A,0)),"")</f>
        <v>T - Lee &amp; Thompson LLP</v>
      </c>
      <c r="U562" s="38" t="str">
        <f t="shared" si="97"/>
        <v>GIA</v>
      </c>
      <c r="V562" s="5" t="str">
        <f t="shared" si="98"/>
        <v>TRADE</v>
      </c>
      <c r="W562" s="5" t="b">
        <f t="shared" si="94"/>
        <v>0</v>
      </c>
      <c r="X562" s="40">
        <f t="shared" ca="1" si="95"/>
        <v>482</v>
      </c>
      <c r="Y562" s="30" t="b">
        <f t="shared" ca="1" si="96"/>
        <v>0</v>
      </c>
    </row>
    <row r="563" spans="1:25" hidden="1">
      <c r="A563" s="28" t="s">
        <v>2837</v>
      </c>
      <c r="B563" s="28" t="s">
        <v>2838</v>
      </c>
      <c r="C563" s="28" t="s">
        <v>2991</v>
      </c>
      <c r="D563" s="28" t="s">
        <v>2842</v>
      </c>
      <c r="E563" s="29">
        <v>42151</v>
      </c>
      <c r="F563" s="28" t="s">
        <v>8055</v>
      </c>
      <c r="G563" s="30">
        <v>4158</v>
      </c>
      <c r="H563" s="28" t="s">
        <v>8056</v>
      </c>
      <c r="I563" s="31">
        <v>0</v>
      </c>
      <c r="J563" s="31">
        <v>50.7</v>
      </c>
      <c r="K563" s="28" t="s">
        <v>3516</v>
      </c>
      <c r="L563" s="32">
        <f t="shared" si="88"/>
        <v>-50.7</v>
      </c>
      <c r="M563" s="33">
        <f t="shared" si="89"/>
        <v>50.7</v>
      </c>
      <c r="N563" s="34" t="b">
        <v>1</v>
      </c>
      <c r="O563" s="35">
        <f t="shared" si="90"/>
        <v>50.7</v>
      </c>
      <c r="P563" s="36" t="str">
        <f t="shared" si="91"/>
        <v>T</v>
      </c>
      <c r="Q563" s="37" t="str">
        <f t="shared" si="92"/>
        <v>Caffia Coffee Group</v>
      </c>
      <c r="R563" s="6" t="str">
        <f t="shared" si="93"/>
        <v>T - Caffia Coffee Group</v>
      </c>
      <c r="S563" s="6" t="str">
        <f>IFERROR(INDEX('Vendor Over-ride'!$C:$C, MATCH($R:$R,'Vendor Over-ride'!$A:$A,0)),"")</f>
        <v>T - Caffia Coffee Group</v>
      </c>
      <c r="U563" s="38" t="str">
        <f t="shared" si="97"/>
        <v>GIA</v>
      </c>
      <c r="V563" s="5" t="str">
        <f t="shared" si="98"/>
        <v>TRADE</v>
      </c>
      <c r="W563" s="5" t="b">
        <f t="shared" si="94"/>
        <v>0</v>
      </c>
      <c r="X563" s="40">
        <f t="shared" ca="1" si="95"/>
        <v>1936.8000000000002</v>
      </c>
      <c r="Y563" s="30" t="b">
        <f t="shared" ca="1" si="96"/>
        <v>0</v>
      </c>
    </row>
    <row r="564" spans="1:25" hidden="1">
      <c r="A564" s="28" t="s">
        <v>2837</v>
      </c>
      <c r="B564" s="28" t="s">
        <v>2838</v>
      </c>
      <c r="C564" s="28" t="s">
        <v>2991</v>
      </c>
      <c r="D564" s="28" t="s">
        <v>2842</v>
      </c>
      <c r="E564" s="29">
        <v>42151</v>
      </c>
      <c r="F564" s="28" t="s">
        <v>8057</v>
      </c>
      <c r="G564" s="30">
        <v>4158</v>
      </c>
      <c r="H564" s="28" t="s">
        <v>8058</v>
      </c>
      <c r="I564" s="31">
        <v>0</v>
      </c>
      <c r="J564" s="31">
        <v>360</v>
      </c>
      <c r="K564" s="28" t="s">
        <v>8059</v>
      </c>
      <c r="L564" s="32">
        <f t="shared" si="88"/>
        <v>-360</v>
      </c>
      <c r="M564" s="33">
        <f t="shared" si="89"/>
        <v>360</v>
      </c>
      <c r="N564" s="34" t="b">
        <v>1</v>
      </c>
      <c r="O564" s="35">
        <f t="shared" si="90"/>
        <v>360</v>
      </c>
      <c r="P564" s="36" t="str">
        <f t="shared" si="91"/>
        <v>T</v>
      </c>
      <c r="Q564" s="37" t="str">
        <f t="shared" si="92"/>
        <v>Mhairi MacKenzie</v>
      </c>
      <c r="R564" s="6" t="str">
        <f t="shared" si="93"/>
        <v>T - Mhairi MacKenzie</v>
      </c>
      <c r="S564" s="6" t="str">
        <f>IFERROR(INDEX('Vendor Over-ride'!$C:$C, MATCH($R:$R,'Vendor Over-ride'!$A:$A,0)),"")</f>
        <v>T - Mhairi MacKenzie</v>
      </c>
      <c r="U564" s="38" t="str">
        <f t="shared" si="97"/>
        <v>GIA</v>
      </c>
      <c r="V564" s="5" t="str">
        <f t="shared" si="98"/>
        <v>TRADE</v>
      </c>
      <c r="W564" s="5" t="b">
        <f t="shared" si="94"/>
        <v>0</v>
      </c>
      <c r="X564" s="40">
        <f t="shared" ca="1" si="95"/>
        <v>360</v>
      </c>
      <c r="Y564" s="30" t="b">
        <f t="shared" ca="1" si="96"/>
        <v>0</v>
      </c>
    </row>
    <row r="565" spans="1:25">
      <c r="A565" s="28" t="s">
        <v>2837</v>
      </c>
      <c r="B565" s="28" t="s">
        <v>2838</v>
      </c>
      <c r="C565" s="28" t="s">
        <v>2991</v>
      </c>
      <c r="D565" s="28" t="s">
        <v>2842</v>
      </c>
      <c r="E565" s="29">
        <v>42151</v>
      </c>
      <c r="F565" s="28" t="s">
        <v>8060</v>
      </c>
      <c r="G565" s="30">
        <v>4158</v>
      </c>
      <c r="H565" s="28" t="s">
        <v>8061</v>
      </c>
      <c r="I565" s="31">
        <v>0</v>
      </c>
      <c r="J565" s="31">
        <v>423.75</v>
      </c>
      <c r="K565" s="28" t="s">
        <v>4034</v>
      </c>
      <c r="L565" s="32">
        <f t="shared" si="88"/>
        <v>-423.75</v>
      </c>
      <c r="M565" s="33">
        <f t="shared" si="89"/>
        <v>423.75</v>
      </c>
      <c r="N565" s="34" t="b">
        <v>1</v>
      </c>
      <c r="O565" s="35">
        <f t="shared" si="90"/>
        <v>423.75</v>
      </c>
      <c r="P565" s="36" t="str">
        <f t="shared" si="91"/>
        <v>T</v>
      </c>
      <c r="Q565" s="37" t="str">
        <f t="shared" si="92"/>
        <v>Ryden LLP</v>
      </c>
      <c r="R565" s="6" t="str">
        <f t="shared" si="93"/>
        <v>T - Ryden LLP</v>
      </c>
      <c r="S565" s="6" t="str">
        <f>IFERROR(INDEX('Vendor Over-ride'!$C:$C, MATCH($R:$R,'Vendor Over-ride'!$A:$A,0)),"")</f>
        <v>T - Ryden LLP</v>
      </c>
      <c r="T565" s="41" t="s">
        <v>17729</v>
      </c>
      <c r="U565" s="38" t="str">
        <f t="shared" si="97"/>
        <v>GIA</v>
      </c>
      <c r="V565" s="5" t="str">
        <f t="shared" si="98"/>
        <v>TRADE</v>
      </c>
      <c r="W565" s="5" t="b">
        <f t="shared" si="94"/>
        <v>0</v>
      </c>
      <c r="X565" s="40">
        <f t="shared" ca="1" si="95"/>
        <v>119006.3</v>
      </c>
      <c r="Y565" s="30" t="b">
        <f t="shared" ca="1" si="96"/>
        <v>1</v>
      </c>
    </row>
    <row r="566" spans="1:25" hidden="1">
      <c r="A566" s="28" t="s">
        <v>2837</v>
      </c>
      <c r="B566" s="28" t="s">
        <v>2838</v>
      </c>
      <c r="C566" s="28" t="s">
        <v>2991</v>
      </c>
      <c r="D566" s="28" t="s">
        <v>2842</v>
      </c>
      <c r="E566" s="29">
        <v>42151</v>
      </c>
      <c r="F566" s="28" t="s">
        <v>8062</v>
      </c>
      <c r="G566" s="30">
        <v>4158</v>
      </c>
      <c r="H566" s="28" t="s">
        <v>8063</v>
      </c>
      <c r="I566" s="31">
        <v>0</v>
      </c>
      <c r="J566" s="31">
        <v>102</v>
      </c>
      <c r="K566" s="28" t="s">
        <v>3119</v>
      </c>
      <c r="L566" s="32">
        <f t="shared" si="88"/>
        <v>-102</v>
      </c>
      <c r="M566" s="33">
        <f t="shared" si="89"/>
        <v>102</v>
      </c>
      <c r="N566" s="34" t="b">
        <v>1</v>
      </c>
      <c r="O566" s="35">
        <f t="shared" si="90"/>
        <v>102</v>
      </c>
      <c r="P566" s="36" t="str">
        <f t="shared" si="91"/>
        <v>T</v>
      </c>
      <c r="Q566" s="37" t="str">
        <f t="shared" si="92"/>
        <v>Scottish Viewpoint</v>
      </c>
      <c r="R566" s="6" t="str">
        <f t="shared" si="93"/>
        <v>T - Scottish Viewpoint</v>
      </c>
      <c r="S566" s="6" t="str">
        <f>IFERROR(INDEX('Vendor Over-ride'!$C:$C, MATCH($R:$R,'Vendor Over-ride'!$A:$A,0)),"")</f>
        <v>T - Scottish Viewpoint</v>
      </c>
      <c r="U566" s="38" t="str">
        <f t="shared" si="97"/>
        <v>GIA</v>
      </c>
      <c r="V566" s="5" t="str">
        <f t="shared" si="98"/>
        <v>TRADE</v>
      </c>
      <c r="W566" s="5" t="b">
        <f t="shared" si="94"/>
        <v>0</v>
      </c>
      <c r="X566" s="40">
        <f t="shared" ca="1" si="95"/>
        <v>588</v>
      </c>
      <c r="Y566" s="30" t="b">
        <f t="shared" ca="1" si="96"/>
        <v>0</v>
      </c>
    </row>
    <row r="567" spans="1:25" hidden="1">
      <c r="A567" s="28" t="s">
        <v>2837</v>
      </c>
      <c r="B567" s="28" t="s">
        <v>2838</v>
      </c>
      <c r="C567" s="28" t="s">
        <v>2991</v>
      </c>
      <c r="D567" s="28" t="s">
        <v>2842</v>
      </c>
      <c r="E567" s="29">
        <v>42151</v>
      </c>
      <c r="F567" s="28" t="s">
        <v>8064</v>
      </c>
      <c r="G567" s="30">
        <v>4158</v>
      </c>
      <c r="H567" s="28" t="s">
        <v>8065</v>
      </c>
      <c r="I567" s="31">
        <v>0</v>
      </c>
      <c r="J567" s="31">
        <v>130.80000000000001</v>
      </c>
      <c r="K567" s="28" t="s">
        <v>3036</v>
      </c>
      <c r="L567" s="32">
        <f t="shared" si="88"/>
        <v>-130.80000000000001</v>
      </c>
      <c r="M567" s="33">
        <f t="shared" si="89"/>
        <v>130.80000000000001</v>
      </c>
      <c r="N567" s="34" t="b">
        <v>1</v>
      </c>
      <c r="O567" s="35">
        <f t="shared" si="90"/>
        <v>130.80000000000001</v>
      </c>
      <c r="P567" s="36" t="str">
        <f t="shared" si="91"/>
        <v>T</v>
      </c>
      <c r="Q567" s="37" t="str">
        <f t="shared" si="92"/>
        <v>Spectrum Computer Supplies Ltd</v>
      </c>
      <c r="R567" s="6" t="str">
        <f t="shared" si="93"/>
        <v>T - Spectrum Computer Supplies Ltd</v>
      </c>
      <c r="S567" s="6" t="str">
        <f>IFERROR(INDEX('Vendor Over-ride'!$C:$C, MATCH($R:$R,'Vendor Over-ride'!$A:$A,0)),"")</f>
        <v>T - Spectrum Computer Supplies Ltd</v>
      </c>
      <c r="U567" s="38" t="str">
        <f t="shared" si="97"/>
        <v>GIA</v>
      </c>
      <c r="V567" s="5" t="str">
        <f t="shared" si="98"/>
        <v>TRADE</v>
      </c>
      <c r="W567" s="5" t="b">
        <f t="shared" si="94"/>
        <v>0</v>
      </c>
      <c r="X567" s="40">
        <f t="shared" ca="1" si="95"/>
        <v>1166.5300000000002</v>
      </c>
      <c r="Y567" s="30" t="b">
        <f t="shared" ca="1" si="96"/>
        <v>0</v>
      </c>
    </row>
    <row r="568" spans="1:25" hidden="1">
      <c r="A568" s="28" t="s">
        <v>2837</v>
      </c>
      <c r="B568" s="28" t="s">
        <v>2838</v>
      </c>
      <c r="C568" s="28" t="s">
        <v>2991</v>
      </c>
      <c r="D568" s="28" t="s">
        <v>2842</v>
      </c>
      <c r="E568" s="29">
        <v>42151</v>
      </c>
      <c r="F568" s="28" t="s">
        <v>8066</v>
      </c>
      <c r="G568" s="30">
        <v>4158</v>
      </c>
      <c r="H568" s="28" t="s">
        <v>8067</v>
      </c>
      <c r="I568" s="31">
        <v>0</v>
      </c>
      <c r="J568" s="31">
        <v>245.41</v>
      </c>
      <c r="K568" s="28" t="s">
        <v>3051</v>
      </c>
      <c r="L568" s="32">
        <f t="shared" si="88"/>
        <v>-245.41</v>
      </c>
      <c r="M568" s="33">
        <f t="shared" si="89"/>
        <v>245.41</v>
      </c>
      <c r="N568" s="34" t="b">
        <v>1</v>
      </c>
      <c r="O568" s="35">
        <f t="shared" si="90"/>
        <v>245.41</v>
      </c>
      <c r="P568" s="36" t="str">
        <f t="shared" si="91"/>
        <v>T</v>
      </c>
      <c r="Q568" s="37" t="str">
        <f t="shared" si="92"/>
        <v>The Copyright Licensing Agency</v>
      </c>
      <c r="R568" s="6" t="str">
        <f t="shared" si="93"/>
        <v>T - The Copyright Licensing Agency</v>
      </c>
      <c r="S568" s="6" t="str">
        <f>IFERROR(INDEX('Vendor Over-ride'!$C:$C, MATCH($R:$R,'Vendor Over-ride'!$A:$A,0)),"")</f>
        <v>T - Copyright Licensing Agency, The</v>
      </c>
      <c r="U568" s="38" t="str">
        <f t="shared" si="97"/>
        <v>GIA</v>
      </c>
      <c r="V568" s="5" t="str">
        <f t="shared" si="98"/>
        <v>TRADE</v>
      </c>
      <c r="W568" s="5" t="b">
        <f t="shared" si="94"/>
        <v>0</v>
      </c>
      <c r="X568" s="40">
        <f t="shared" ca="1" si="95"/>
        <v>245.41</v>
      </c>
      <c r="Y568" s="30" t="b">
        <f t="shared" ca="1" si="96"/>
        <v>0</v>
      </c>
    </row>
    <row r="569" spans="1:25" hidden="1">
      <c r="A569" s="28" t="s">
        <v>2837</v>
      </c>
      <c r="B569" s="28" t="s">
        <v>2838</v>
      </c>
      <c r="C569" s="28" t="s">
        <v>2991</v>
      </c>
      <c r="D569" s="28" t="s">
        <v>2842</v>
      </c>
      <c r="E569" s="29">
        <v>42151</v>
      </c>
      <c r="F569" s="28" t="s">
        <v>8068</v>
      </c>
      <c r="G569" s="30">
        <v>4158</v>
      </c>
      <c r="H569" s="28" t="s">
        <v>8069</v>
      </c>
      <c r="I569" s="31">
        <v>0</v>
      </c>
      <c r="J569" s="31">
        <v>94.39</v>
      </c>
      <c r="K569" s="28" t="s">
        <v>3419</v>
      </c>
      <c r="L569" s="32">
        <f t="shared" si="88"/>
        <v>-94.39</v>
      </c>
      <c r="M569" s="33">
        <f t="shared" si="89"/>
        <v>94.39</v>
      </c>
      <c r="N569" s="34" t="b">
        <v>1</v>
      </c>
      <c r="O569" s="35">
        <f t="shared" si="90"/>
        <v>94.39</v>
      </c>
      <c r="P569" s="36" t="str">
        <f t="shared" si="91"/>
        <v>T</v>
      </c>
      <c r="Q569" s="37" t="str">
        <f t="shared" si="92"/>
        <v>WasteCare Ltd</v>
      </c>
      <c r="R569" s="6" t="str">
        <f t="shared" si="93"/>
        <v>T - WasteCare Ltd</v>
      </c>
      <c r="S569" s="6" t="str">
        <f>IFERROR(INDEX('Vendor Over-ride'!$C:$C, MATCH($R:$R,'Vendor Over-ride'!$A:$A,0)),"")</f>
        <v>T - WasteCare Ltd</v>
      </c>
      <c r="U569" s="38" t="str">
        <f t="shared" si="97"/>
        <v>GIA</v>
      </c>
      <c r="V569" s="5" t="str">
        <f t="shared" si="98"/>
        <v>TRADE</v>
      </c>
      <c r="W569" s="5" t="b">
        <f t="shared" si="94"/>
        <v>0</v>
      </c>
      <c r="X569" s="40">
        <f t="shared" ca="1" si="95"/>
        <v>94.39</v>
      </c>
      <c r="Y569" s="30" t="b">
        <f t="shared" ca="1" si="96"/>
        <v>0</v>
      </c>
    </row>
    <row r="570" spans="1:25">
      <c r="A570" s="28" t="s">
        <v>2837</v>
      </c>
      <c r="B570" s="28" t="s">
        <v>2838</v>
      </c>
      <c r="C570" s="28" t="s">
        <v>2991</v>
      </c>
      <c r="D570" s="28" t="s">
        <v>2842</v>
      </c>
      <c r="E570" s="29">
        <v>42151</v>
      </c>
      <c r="F570" s="28" t="s">
        <v>8070</v>
      </c>
      <c r="G570" s="30">
        <v>4160</v>
      </c>
      <c r="H570" s="28" t="s">
        <v>8071</v>
      </c>
      <c r="I570" s="31">
        <v>0</v>
      </c>
      <c r="J570" s="31">
        <v>92000</v>
      </c>
      <c r="K570" s="28" t="s">
        <v>5236</v>
      </c>
      <c r="L570" s="32">
        <f t="shared" si="88"/>
        <v>-92000</v>
      </c>
      <c r="M570" s="33">
        <f t="shared" si="89"/>
        <v>92000</v>
      </c>
      <c r="N570" s="34" t="b">
        <v>1</v>
      </c>
      <c r="O570" s="35">
        <f t="shared" si="90"/>
        <v>92000</v>
      </c>
      <c r="P570" s="36" t="str">
        <f t="shared" si="91"/>
        <v>G</v>
      </c>
      <c r="Q570" s="37" t="str">
        <f t="shared" si="92"/>
        <v>The Arches Theatre</v>
      </c>
      <c r="R570" s="6" t="str">
        <f t="shared" si="93"/>
        <v>G - The Arches Theatre</v>
      </c>
      <c r="S570" s="6" t="str">
        <f>IFERROR(INDEX('Vendor Over-ride'!$C:$C, MATCH($R:$R,'Vendor Over-ride'!$A:$A,0)),"")</f>
        <v>G - The Arches Theatre</v>
      </c>
      <c r="U570" s="38" t="str">
        <f t="shared" si="97"/>
        <v>GIA</v>
      </c>
      <c r="V570" s="5" t="str">
        <f t="shared" si="98"/>
        <v>AWARD</v>
      </c>
      <c r="W570" s="5" t="b">
        <f t="shared" si="94"/>
        <v>1</v>
      </c>
      <c r="X570" s="40">
        <f t="shared" ca="1" si="95"/>
        <v>292000</v>
      </c>
      <c r="Y570" s="30" t="b">
        <f t="shared" ca="1" si="96"/>
        <v>1</v>
      </c>
    </row>
    <row r="571" spans="1:25">
      <c r="A571" s="28" t="s">
        <v>2837</v>
      </c>
      <c r="B571" s="28" t="s">
        <v>2838</v>
      </c>
      <c r="C571" s="28" t="s">
        <v>2991</v>
      </c>
      <c r="D571" s="28" t="s">
        <v>2842</v>
      </c>
      <c r="E571" s="29">
        <v>42138</v>
      </c>
      <c r="F571" s="28" t="s">
        <v>8072</v>
      </c>
      <c r="G571" s="30">
        <v>4163</v>
      </c>
      <c r="H571" s="28" t="s">
        <v>8073</v>
      </c>
      <c r="I571" s="31">
        <v>0</v>
      </c>
      <c r="J571" s="31">
        <v>110.97</v>
      </c>
      <c r="K571" s="28" t="s">
        <v>4357</v>
      </c>
      <c r="L571" s="32">
        <f t="shared" si="88"/>
        <v>-110.97</v>
      </c>
      <c r="M571" s="33">
        <f t="shared" si="89"/>
        <v>110.97</v>
      </c>
      <c r="N571" s="34" t="b">
        <v>1</v>
      </c>
      <c r="O571" s="35">
        <f t="shared" si="90"/>
        <v>110.97</v>
      </c>
      <c r="P571" s="36" t="str">
        <f t="shared" si="91"/>
        <v>E</v>
      </c>
      <c r="Q571" s="37" t="str">
        <f t="shared" si="92"/>
        <v>Hazel Paton (CC)</v>
      </c>
      <c r="R571" s="6" t="str">
        <f t="shared" si="93"/>
        <v>E - Hazel Paton (CC)</v>
      </c>
      <c r="S571" s="6" t="str">
        <f>IFERROR(INDEX('Vendor Over-ride'!$C:$C, MATCH($R:$R,'Vendor Over-ride'!$A:$A,0)),"")</f>
        <v/>
      </c>
      <c r="U571" s="38" t="str">
        <f t="shared" si="97"/>
        <v>GIA</v>
      </c>
      <c r="V571" s="5" t="str">
        <f t="shared" si="98"/>
        <v>EMPLOYEE</v>
      </c>
      <c r="W571" s="5" t="b">
        <f t="shared" si="94"/>
        <v>0</v>
      </c>
      <c r="X571" s="40">
        <f t="shared" ca="1" si="95"/>
        <v>334393.72000000003</v>
      </c>
      <c r="Y571" s="30" t="b">
        <f t="shared" ca="1" si="96"/>
        <v>1</v>
      </c>
    </row>
    <row r="572" spans="1:25">
      <c r="A572" s="28" t="s">
        <v>2837</v>
      </c>
      <c r="B572" s="28" t="s">
        <v>2838</v>
      </c>
      <c r="C572" s="28" t="s">
        <v>2991</v>
      </c>
      <c r="D572" s="28" t="s">
        <v>2842</v>
      </c>
      <c r="E572" s="29">
        <v>42138</v>
      </c>
      <c r="F572" s="28" t="s">
        <v>8074</v>
      </c>
      <c r="G572" s="30">
        <v>4163</v>
      </c>
      <c r="H572" s="28" t="s">
        <v>8075</v>
      </c>
      <c r="I572" s="31">
        <v>0</v>
      </c>
      <c r="J572" s="31">
        <v>22.9</v>
      </c>
      <c r="K572" s="28" t="s">
        <v>2944</v>
      </c>
      <c r="L572" s="32">
        <f t="shared" si="88"/>
        <v>-22.9</v>
      </c>
      <c r="M572" s="33">
        <f t="shared" si="89"/>
        <v>22.9</v>
      </c>
      <c r="N572" s="34" t="b">
        <v>1</v>
      </c>
      <c r="O572" s="35">
        <f t="shared" si="90"/>
        <v>22.9</v>
      </c>
      <c r="P572" s="36" t="str">
        <f t="shared" si="91"/>
        <v>E</v>
      </c>
      <c r="Q572" s="37" t="str">
        <f t="shared" si="92"/>
        <v>Iain Munro (CC)</v>
      </c>
      <c r="R572" s="6" t="str">
        <f t="shared" si="93"/>
        <v>E - Iain Munro (CC)</v>
      </c>
      <c r="S572" s="6" t="str">
        <f>IFERROR(INDEX('Vendor Over-ride'!$C:$C, MATCH($R:$R,'Vendor Over-ride'!$A:$A,0)),"")</f>
        <v/>
      </c>
      <c r="U572" s="38" t="str">
        <f t="shared" si="97"/>
        <v>GIA</v>
      </c>
      <c r="V572" s="5" t="str">
        <f t="shared" si="98"/>
        <v>EMPLOYEE</v>
      </c>
      <c r="W572" s="5" t="b">
        <f t="shared" si="94"/>
        <v>0</v>
      </c>
      <c r="X572" s="40">
        <f t="shared" ca="1" si="95"/>
        <v>334393.72000000003</v>
      </c>
      <c r="Y572" s="30" t="b">
        <f t="shared" ca="1" si="96"/>
        <v>1</v>
      </c>
    </row>
    <row r="573" spans="1:25">
      <c r="A573" s="28" t="s">
        <v>2837</v>
      </c>
      <c r="B573" s="28" t="s">
        <v>2838</v>
      </c>
      <c r="C573" s="28" t="s">
        <v>2991</v>
      </c>
      <c r="D573" s="28" t="s">
        <v>2842</v>
      </c>
      <c r="E573" s="29">
        <v>42138</v>
      </c>
      <c r="F573" s="28" t="s">
        <v>8076</v>
      </c>
      <c r="G573" s="30">
        <v>4163</v>
      </c>
      <c r="H573" s="28" t="s">
        <v>8077</v>
      </c>
      <c r="I573" s="31">
        <v>0</v>
      </c>
      <c r="J573" s="31">
        <v>1</v>
      </c>
      <c r="K573" s="28" t="s">
        <v>4360</v>
      </c>
      <c r="L573" s="32">
        <f t="shared" si="88"/>
        <v>-1</v>
      </c>
      <c r="M573" s="33">
        <f t="shared" si="89"/>
        <v>1</v>
      </c>
      <c r="N573" s="34" t="b">
        <v>1</v>
      </c>
      <c r="O573" s="35">
        <f t="shared" si="90"/>
        <v>1</v>
      </c>
      <c r="P573" s="36" t="str">
        <f t="shared" si="91"/>
        <v>E</v>
      </c>
      <c r="Q573" s="37" t="str">
        <f t="shared" si="92"/>
        <v>Ian Stevenson (CC)</v>
      </c>
      <c r="R573" s="6" t="str">
        <f t="shared" si="93"/>
        <v>E - Ian Stevenson (CC)</v>
      </c>
      <c r="S573" s="6" t="str">
        <f>IFERROR(INDEX('Vendor Over-ride'!$C:$C, MATCH($R:$R,'Vendor Over-ride'!$A:$A,0)),"")</f>
        <v/>
      </c>
      <c r="U573" s="38" t="str">
        <f t="shared" si="97"/>
        <v>GIA</v>
      </c>
      <c r="V573" s="5" t="str">
        <f t="shared" si="98"/>
        <v>EMPLOYEE</v>
      </c>
      <c r="W573" s="5" t="b">
        <f t="shared" si="94"/>
        <v>0</v>
      </c>
      <c r="X573" s="40">
        <f t="shared" ca="1" si="95"/>
        <v>334393.72000000003</v>
      </c>
      <c r="Y573" s="30" t="b">
        <f t="shared" ca="1" si="96"/>
        <v>1</v>
      </c>
    </row>
    <row r="574" spans="1:25">
      <c r="A574" s="28" t="s">
        <v>2837</v>
      </c>
      <c r="B574" s="28" t="s">
        <v>2838</v>
      </c>
      <c r="C574" s="28" t="s">
        <v>2991</v>
      </c>
      <c r="D574" s="28" t="s">
        <v>2842</v>
      </c>
      <c r="E574" s="29">
        <v>42138</v>
      </c>
      <c r="F574" s="28" t="s">
        <v>8078</v>
      </c>
      <c r="G574" s="30">
        <v>4163</v>
      </c>
      <c r="H574" s="28" t="s">
        <v>8079</v>
      </c>
      <c r="I574" s="31">
        <v>0</v>
      </c>
      <c r="J574" s="31">
        <v>230.37</v>
      </c>
      <c r="K574" s="28" t="s">
        <v>2945</v>
      </c>
      <c r="L574" s="32">
        <f t="shared" si="88"/>
        <v>-230.37</v>
      </c>
      <c r="M574" s="33">
        <f t="shared" si="89"/>
        <v>230.37</v>
      </c>
      <c r="N574" s="34" t="b">
        <v>1</v>
      </c>
      <c r="O574" s="35">
        <f t="shared" si="90"/>
        <v>230.37</v>
      </c>
      <c r="P574" s="36" t="str">
        <f t="shared" si="91"/>
        <v>E</v>
      </c>
      <c r="Q574" s="37" t="str">
        <f t="shared" si="92"/>
        <v>Janet Archer (CC)</v>
      </c>
      <c r="R574" s="6" t="str">
        <f t="shared" si="93"/>
        <v>E - Janet Archer (CC)</v>
      </c>
      <c r="S574" s="6" t="str">
        <f>IFERROR(INDEX('Vendor Over-ride'!$C:$C, MATCH($R:$R,'Vendor Over-ride'!$A:$A,0)),"")</f>
        <v/>
      </c>
      <c r="U574" s="38" t="str">
        <f t="shared" si="97"/>
        <v>GIA</v>
      </c>
      <c r="V574" s="5" t="str">
        <f t="shared" si="98"/>
        <v>EMPLOYEE</v>
      </c>
      <c r="W574" s="5" t="b">
        <f t="shared" si="94"/>
        <v>0</v>
      </c>
      <c r="X574" s="40">
        <f t="shared" ca="1" si="95"/>
        <v>334393.72000000003</v>
      </c>
      <c r="Y574" s="30" t="b">
        <f t="shared" ca="1" si="96"/>
        <v>1</v>
      </c>
    </row>
    <row r="575" spans="1:25">
      <c r="A575" s="28" t="s">
        <v>2837</v>
      </c>
      <c r="B575" s="28" t="s">
        <v>2838</v>
      </c>
      <c r="C575" s="28" t="s">
        <v>2991</v>
      </c>
      <c r="D575" s="28" t="s">
        <v>2842</v>
      </c>
      <c r="E575" s="29">
        <v>42138</v>
      </c>
      <c r="F575" s="28" t="s">
        <v>8080</v>
      </c>
      <c r="G575" s="30">
        <v>4163</v>
      </c>
      <c r="H575" s="28" t="s">
        <v>8081</v>
      </c>
      <c r="I575" s="31">
        <v>0</v>
      </c>
      <c r="J575" s="31">
        <v>149.30000000000001</v>
      </c>
      <c r="K575" s="28" t="s">
        <v>4801</v>
      </c>
      <c r="L575" s="32">
        <f t="shared" si="88"/>
        <v>-149.30000000000001</v>
      </c>
      <c r="M575" s="33">
        <f t="shared" si="89"/>
        <v>149.30000000000001</v>
      </c>
      <c r="N575" s="34" t="b">
        <v>1</v>
      </c>
      <c r="O575" s="35">
        <f t="shared" si="90"/>
        <v>149.30000000000001</v>
      </c>
      <c r="P575" s="36" t="str">
        <f t="shared" si="91"/>
        <v>E</v>
      </c>
      <c r="Q575" s="37" t="str">
        <f t="shared" si="92"/>
        <v>Natalie Usher (CC)</v>
      </c>
      <c r="R575" s="6" t="str">
        <f t="shared" si="93"/>
        <v>E - Natalie Usher (CC)</v>
      </c>
      <c r="S575" s="6" t="str">
        <f>IFERROR(INDEX('Vendor Over-ride'!$C:$C, MATCH($R:$R,'Vendor Over-ride'!$A:$A,0)),"")</f>
        <v/>
      </c>
      <c r="U575" s="38" t="str">
        <f t="shared" si="97"/>
        <v>GIA</v>
      </c>
      <c r="V575" s="5" t="str">
        <f t="shared" si="98"/>
        <v>EMPLOYEE</v>
      </c>
      <c r="W575" s="5" t="b">
        <f t="shared" si="94"/>
        <v>0</v>
      </c>
      <c r="X575" s="40">
        <f t="shared" ca="1" si="95"/>
        <v>334393.72000000003</v>
      </c>
      <c r="Y575" s="30" t="b">
        <f t="shared" ca="1" si="96"/>
        <v>1</v>
      </c>
    </row>
    <row r="576" spans="1:25">
      <c r="A576" s="28" t="s">
        <v>2837</v>
      </c>
      <c r="B576" s="28" t="s">
        <v>2838</v>
      </c>
      <c r="C576" s="28" t="s">
        <v>2991</v>
      </c>
      <c r="D576" s="28" t="s">
        <v>2842</v>
      </c>
      <c r="E576" s="29">
        <v>42138</v>
      </c>
      <c r="F576" s="28" t="s">
        <v>8082</v>
      </c>
      <c r="G576" s="30">
        <v>4163</v>
      </c>
      <c r="H576" s="28" t="s">
        <v>8083</v>
      </c>
      <c r="I576" s="31">
        <v>0</v>
      </c>
      <c r="J576" s="31">
        <v>9163.18</v>
      </c>
      <c r="K576" s="28" t="s">
        <v>3130</v>
      </c>
      <c r="L576" s="32">
        <f t="shared" si="88"/>
        <v>-9163.18</v>
      </c>
      <c r="M576" s="33">
        <f t="shared" si="89"/>
        <v>9163.18</v>
      </c>
      <c r="N576" s="34" t="b">
        <v>1</v>
      </c>
      <c r="O576" s="35">
        <f t="shared" si="90"/>
        <v>9163.18</v>
      </c>
      <c r="P576" s="36" t="str">
        <f t="shared" si="91"/>
        <v>E</v>
      </c>
      <c r="Q576" s="37" t="str">
        <f t="shared" si="92"/>
        <v>Stephen Vallely (CC)</v>
      </c>
      <c r="R576" s="6" t="str">
        <f t="shared" si="93"/>
        <v>E - Stephen Vallely (CC)</v>
      </c>
      <c r="S576" s="6" t="str">
        <f>IFERROR(INDEX('Vendor Over-ride'!$C:$C, MATCH($R:$R,'Vendor Over-ride'!$A:$A,0)),"")</f>
        <v/>
      </c>
      <c r="U576" s="38" t="str">
        <f t="shared" si="97"/>
        <v>GIA</v>
      </c>
      <c r="V576" s="5" t="str">
        <f t="shared" si="98"/>
        <v>EMPLOYEE</v>
      </c>
      <c r="W576" s="5" t="b">
        <f t="shared" si="94"/>
        <v>0</v>
      </c>
      <c r="X576" s="40">
        <f t="shared" ca="1" si="95"/>
        <v>334393.72000000003</v>
      </c>
      <c r="Y576" s="30" t="b">
        <f t="shared" ca="1" si="96"/>
        <v>1</v>
      </c>
    </row>
    <row r="577" spans="1:25" hidden="1">
      <c r="A577" s="28" t="s">
        <v>2837</v>
      </c>
      <c r="B577" s="28" t="s">
        <v>2838</v>
      </c>
      <c r="C577" s="28" t="s">
        <v>2991</v>
      </c>
      <c r="D577" s="28" t="s">
        <v>2842</v>
      </c>
      <c r="E577" s="29">
        <v>42151</v>
      </c>
      <c r="F577" s="28" t="s">
        <v>8084</v>
      </c>
      <c r="G577" s="30">
        <v>4168</v>
      </c>
      <c r="H577" s="28" t="s">
        <v>8085</v>
      </c>
      <c r="I577" s="31">
        <v>0</v>
      </c>
      <c r="J577" s="31">
        <v>1647.09</v>
      </c>
      <c r="K577" s="28" t="s">
        <v>2981</v>
      </c>
      <c r="L577" s="32">
        <f t="shared" si="88"/>
        <v>-1647.09</v>
      </c>
      <c r="M577" s="33">
        <f t="shared" si="89"/>
        <v>1647.09</v>
      </c>
      <c r="N577" s="34" t="b">
        <v>1</v>
      </c>
      <c r="O577" s="35">
        <f t="shared" si="90"/>
        <v>1647.09</v>
      </c>
      <c r="P577" s="36" t="str">
        <f t="shared" si="91"/>
        <v>D</v>
      </c>
      <c r="Q577" s="37" t="str">
        <f t="shared" si="92"/>
        <v>Law at Work (DD)</v>
      </c>
      <c r="R577" s="6" t="str">
        <f t="shared" si="93"/>
        <v>D - Law at Work (DD)</v>
      </c>
      <c r="S577" s="6" t="str">
        <f>IFERROR(INDEX('Vendor Over-ride'!$C:$C, MATCH($R:$R,'Vendor Over-ride'!$A:$A,0)),"")</f>
        <v>D - Law at Work (DD)</v>
      </c>
      <c r="U577" s="38" t="str">
        <f t="shared" si="97"/>
        <v>GIA</v>
      </c>
      <c r="V577" s="5" t="str">
        <f t="shared" si="98"/>
        <v>TRADE</v>
      </c>
      <c r="W577" s="5" t="b">
        <f t="shared" si="94"/>
        <v>0</v>
      </c>
      <c r="X577" s="40">
        <f t="shared" ca="1" si="95"/>
        <v>19885.079999999998</v>
      </c>
      <c r="Y577" s="30" t="b">
        <f t="shared" ca="1" si="96"/>
        <v>0</v>
      </c>
    </row>
    <row r="578" spans="1:25">
      <c r="A578" s="28" t="s">
        <v>2837</v>
      </c>
      <c r="B578" s="28" t="s">
        <v>2838</v>
      </c>
      <c r="C578" s="28" t="s">
        <v>2991</v>
      </c>
      <c r="D578" s="28" t="s">
        <v>2842</v>
      </c>
      <c r="E578" s="29">
        <v>42151</v>
      </c>
      <c r="F578" s="28" t="s">
        <v>8086</v>
      </c>
      <c r="G578" s="30">
        <v>4168</v>
      </c>
      <c r="H578" s="28" t="s">
        <v>8087</v>
      </c>
      <c r="I578" s="31">
        <v>0</v>
      </c>
      <c r="J578" s="31">
        <v>211586.83</v>
      </c>
      <c r="K578" s="28" t="s">
        <v>2982</v>
      </c>
      <c r="L578" s="32">
        <f t="shared" ref="L578:L641" si="99">I:I-J:J</f>
        <v>-211586.83</v>
      </c>
      <c r="M578" s="33">
        <f t="shared" ref="M578:M641" si="100">ABS($L:$L)</f>
        <v>211586.83</v>
      </c>
      <c r="N578" s="34" t="b">
        <v>1</v>
      </c>
      <c r="O578" s="35">
        <f t="shared" ref="O578:O641" si="101">$M:$M*$N:$N</f>
        <v>211586.83</v>
      </c>
      <c r="P578" s="36" t="str">
        <f t="shared" ref="P578:P641" si="102">LEFT(TRIM($K:$K),1)</f>
        <v>D</v>
      </c>
      <c r="Q578" s="37" t="str">
        <f t="shared" ref="Q578:Q641" si="103">RIGHT(TRIM($K:$K),LEN(TRIM($K:$K))-FIND("-",TRIM($K:$K)))</f>
        <v>Moorepay (Direct Debit)</v>
      </c>
      <c r="R578" s="6" t="str">
        <f t="shared" ref="R578:R641" si="104">CONCATENATE($P:$P, " - ",$Q:$Q)</f>
        <v>D - Moorepay (Direct Debit)</v>
      </c>
      <c r="S578" s="6" t="str">
        <f>IFERROR(INDEX('Vendor Over-ride'!$C:$C, MATCH($R:$R,'Vendor Over-ride'!$A:$A,0)),"")</f>
        <v>D - Moorepay (Direct Debit)</v>
      </c>
      <c r="T578" s="41" t="s">
        <v>17718</v>
      </c>
      <c r="U578" s="38" t="str">
        <f t="shared" si="97"/>
        <v>GIA</v>
      </c>
      <c r="V578" s="5" t="str">
        <f t="shared" si="98"/>
        <v>TRADE</v>
      </c>
      <c r="W578" s="5" t="b">
        <f t="shared" ref="W578:W641" si="105">ROUND($O:$O,2)&gt;=25000</f>
        <v>1</v>
      </c>
      <c r="X578" s="40">
        <f t="shared" ref="X578:X641" ca="1" si="106">SUMPRODUCT((Payee=$S578) * (Payment_Value))</f>
        <v>2642409.16</v>
      </c>
      <c r="Y578" s="30" t="b">
        <f t="shared" ref="Y578:Y641" ca="1" si="107">$X:$X&gt;=25000</f>
        <v>1</v>
      </c>
    </row>
    <row r="579" spans="1:25" hidden="1">
      <c r="A579" s="28" t="s">
        <v>2837</v>
      </c>
      <c r="B579" s="28" t="s">
        <v>2838</v>
      </c>
      <c r="C579" s="28" t="s">
        <v>2991</v>
      </c>
      <c r="D579" s="28" t="s">
        <v>2842</v>
      </c>
      <c r="E579" s="29">
        <v>42151</v>
      </c>
      <c r="F579" s="28" t="s">
        <v>8088</v>
      </c>
      <c r="G579" s="30">
        <v>4168</v>
      </c>
      <c r="H579" s="28" t="s">
        <v>8089</v>
      </c>
      <c r="I579" s="31">
        <v>0</v>
      </c>
      <c r="J579" s="31">
        <v>10.55</v>
      </c>
      <c r="K579" s="28" t="s">
        <v>2983</v>
      </c>
      <c r="L579" s="32">
        <f t="shared" si="99"/>
        <v>-10.55</v>
      </c>
      <c r="M579" s="33">
        <f t="shared" si="100"/>
        <v>10.55</v>
      </c>
      <c r="N579" s="34" t="b">
        <v>1</v>
      </c>
      <c r="O579" s="35">
        <f t="shared" si="101"/>
        <v>10.55</v>
      </c>
      <c r="P579" s="36" t="str">
        <f t="shared" si="102"/>
        <v>D</v>
      </c>
      <c r="Q579" s="37" t="str">
        <f t="shared" si="103"/>
        <v>Orange Mobile (Direct Debit)</v>
      </c>
      <c r="R579" s="6" t="str">
        <f t="shared" si="104"/>
        <v>D - Orange Mobile (Direct Debit)</v>
      </c>
      <c r="S579" s="6" t="str">
        <f>IFERROR(INDEX('Vendor Over-ride'!$C:$C, MATCH($R:$R,'Vendor Over-ride'!$A:$A,0)),"")</f>
        <v>D - Orange Mobile (Direct Debit)</v>
      </c>
      <c r="U579" s="38" t="str">
        <f t="shared" ref="U579:U642" si="108">"GIA"</f>
        <v>GIA</v>
      </c>
      <c r="V579" s="5" t="str">
        <f t="shared" ref="V579:V642" si="109">UPPER(IF($P:$P="E","Employee",IF(OR($P:$P="I",$P:$P="G"),"Award",IF(OR($P:$P="D",$P:$P="T"),"Trade",""))))</f>
        <v>TRADE</v>
      </c>
      <c r="W579" s="5" t="b">
        <f t="shared" si="105"/>
        <v>0</v>
      </c>
      <c r="X579" s="40">
        <f t="shared" ca="1" si="106"/>
        <v>126.59999999999998</v>
      </c>
      <c r="Y579" s="30" t="b">
        <f t="shared" ca="1" si="107"/>
        <v>0</v>
      </c>
    </row>
    <row r="580" spans="1:25" hidden="1">
      <c r="A580" s="28" t="s">
        <v>2837</v>
      </c>
      <c r="B580" s="28" t="s">
        <v>2838</v>
      </c>
      <c r="C580" s="28" t="s">
        <v>2991</v>
      </c>
      <c r="D580" s="28" t="s">
        <v>2842</v>
      </c>
      <c r="E580" s="29">
        <v>42151</v>
      </c>
      <c r="F580" s="28" t="s">
        <v>8090</v>
      </c>
      <c r="G580" s="30">
        <v>4168</v>
      </c>
      <c r="H580" s="28" t="s">
        <v>8091</v>
      </c>
      <c r="I580" s="31">
        <v>0</v>
      </c>
      <c r="J580" s="31">
        <v>206</v>
      </c>
      <c r="K580" s="28" t="s">
        <v>3867</v>
      </c>
      <c r="L580" s="32">
        <f t="shared" si="99"/>
        <v>-206</v>
      </c>
      <c r="M580" s="33">
        <f t="shared" si="100"/>
        <v>206</v>
      </c>
      <c r="N580" s="34" t="b">
        <v>1</v>
      </c>
      <c r="O580" s="35">
        <f t="shared" si="101"/>
        <v>206</v>
      </c>
      <c r="P580" s="36" t="str">
        <f t="shared" si="102"/>
        <v>D</v>
      </c>
      <c r="Q580" s="37" t="str">
        <f t="shared" si="103"/>
        <v>Postage By Phone-Pitney Bowes Ltd (DD)</v>
      </c>
      <c r="R580" s="6" t="str">
        <f t="shared" si="104"/>
        <v>D - Postage By Phone-Pitney Bowes Ltd (DD)</v>
      </c>
      <c r="S580" s="6" t="str">
        <f>IFERROR(INDEX('Vendor Over-ride'!$C:$C, MATCH($R:$R,'Vendor Over-ride'!$A:$A,0)),"")</f>
        <v>D - Postage By Phone-Pitney Bowes Ltd (DD)</v>
      </c>
      <c r="U580" s="38" t="str">
        <f t="shared" si="108"/>
        <v>GIA</v>
      </c>
      <c r="V580" s="5" t="str">
        <f t="shared" si="109"/>
        <v>TRADE</v>
      </c>
      <c r="W580" s="5" t="b">
        <f t="shared" si="105"/>
        <v>0</v>
      </c>
      <c r="X580" s="40">
        <f t="shared" ca="1" si="106"/>
        <v>2678</v>
      </c>
      <c r="Y580" s="30" t="b">
        <f t="shared" ca="1" si="107"/>
        <v>0</v>
      </c>
    </row>
    <row r="581" spans="1:25">
      <c r="A581" s="28" t="s">
        <v>2837</v>
      </c>
      <c r="B581" s="28" t="s">
        <v>2838</v>
      </c>
      <c r="C581" s="28" t="s">
        <v>2991</v>
      </c>
      <c r="D581" s="28" t="s">
        <v>2842</v>
      </c>
      <c r="E581" s="29">
        <v>42151</v>
      </c>
      <c r="F581" s="28" t="s">
        <v>8092</v>
      </c>
      <c r="G581" s="30">
        <v>4168</v>
      </c>
      <c r="H581" s="28" t="s">
        <v>8093</v>
      </c>
      <c r="I581" s="31">
        <v>0</v>
      </c>
      <c r="J581" s="31">
        <v>2685.1</v>
      </c>
      <c r="K581" s="28" t="s">
        <v>2984</v>
      </c>
      <c r="L581" s="32">
        <f t="shared" si="99"/>
        <v>-2685.1</v>
      </c>
      <c r="M581" s="33">
        <f t="shared" si="100"/>
        <v>2685.1</v>
      </c>
      <c r="N581" s="34" t="b">
        <v>1</v>
      </c>
      <c r="O581" s="35">
        <f t="shared" si="101"/>
        <v>2685.1</v>
      </c>
      <c r="P581" s="36" t="str">
        <f t="shared" si="102"/>
        <v>D</v>
      </c>
      <c r="Q581" s="37" t="str">
        <f t="shared" si="103"/>
        <v>Rail Settlement Plan</v>
      </c>
      <c r="R581" s="6" t="str">
        <f t="shared" si="104"/>
        <v>D - Rail Settlement Plan</v>
      </c>
      <c r="S581" s="6" t="str">
        <f>IFERROR(INDEX('Vendor Over-ride'!$C:$C, MATCH($R:$R,'Vendor Over-ride'!$A:$A,0)),"")</f>
        <v>D - Rail Settlement Plan</v>
      </c>
      <c r="T581" s="41" t="s">
        <v>7022</v>
      </c>
      <c r="U581" s="38" t="str">
        <f t="shared" si="108"/>
        <v>GIA</v>
      </c>
      <c r="V581" s="5" t="str">
        <f t="shared" si="109"/>
        <v>TRADE</v>
      </c>
      <c r="W581" s="5" t="b">
        <f t="shared" si="105"/>
        <v>0</v>
      </c>
      <c r="X581" s="40">
        <f t="shared" ca="1" si="106"/>
        <v>29590.400000000005</v>
      </c>
      <c r="Y581" s="30" t="b">
        <f t="shared" ca="1" si="107"/>
        <v>1</v>
      </c>
    </row>
    <row r="582" spans="1:25" hidden="1">
      <c r="A582" s="28" t="s">
        <v>2837</v>
      </c>
      <c r="B582" s="28" t="s">
        <v>2838</v>
      </c>
      <c r="C582" s="28" t="s">
        <v>2991</v>
      </c>
      <c r="D582" s="28" t="s">
        <v>2842</v>
      </c>
      <c r="E582" s="29">
        <v>42151</v>
      </c>
      <c r="F582" s="28" t="s">
        <v>8094</v>
      </c>
      <c r="G582" s="30">
        <v>4168</v>
      </c>
      <c r="H582" s="28" t="s">
        <v>8095</v>
      </c>
      <c r="I582" s="31">
        <v>0</v>
      </c>
      <c r="J582" s="31">
        <v>450</v>
      </c>
      <c r="K582" s="28" t="s">
        <v>3139</v>
      </c>
      <c r="L582" s="32">
        <f t="shared" si="99"/>
        <v>-450</v>
      </c>
      <c r="M582" s="33">
        <f t="shared" si="100"/>
        <v>450</v>
      </c>
      <c r="N582" s="34" t="b">
        <v>1</v>
      </c>
      <c r="O582" s="35">
        <f t="shared" si="101"/>
        <v>450</v>
      </c>
      <c r="P582" s="36" t="str">
        <f t="shared" si="102"/>
        <v>D</v>
      </c>
      <c r="Q582" s="37" t="str">
        <f t="shared" si="103"/>
        <v>Scottish Equitable (DD)</v>
      </c>
      <c r="R582" s="6" t="str">
        <f t="shared" si="104"/>
        <v>D - Scottish Equitable (DD)</v>
      </c>
      <c r="S582" s="6" t="str">
        <f>IFERROR(INDEX('Vendor Over-ride'!$C:$C, MATCH($R:$R,'Vendor Over-ride'!$A:$A,0)),"")</f>
        <v>D - Scottish Equitable (DD)</v>
      </c>
      <c r="U582" s="38" t="str">
        <f t="shared" si="108"/>
        <v>GIA</v>
      </c>
      <c r="V582" s="5" t="str">
        <f t="shared" si="109"/>
        <v>TRADE</v>
      </c>
      <c r="W582" s="5" t="b">
        <f t="shared" si="105"/>
        <v>0</v>
      </c>
      <c r="X582" s="40">
        <f t="shared" ca="1" si="106"/>
        <v>4950</v>
      </c>
      <c r="Y582" s="30" t="b">
        <f t="shared" ca="1" si="107"/>
        <v>0</v>
      </c>
    </row>
    <row r="583" spans="1:25">
      <c r="A583" s="28" t="s">
        <v>2837</v>
      </c>
      <c r="B583" s="28" t="s">
        <v>2838</v>
      </c>
      <c r="C583" s="28" t="s">
        <v>2991</v>
      </c>
      <c r="D583" s="28" t="s">
        <v>2842</v>
      </c>
      <c r="E583" s="29">
        <v>42151</v>
      </c>
      <c r="F583" s="28" t="s">
        <v>8096</v>
      </c>
      <c r="G583" s="30">
        <v>4168</v>
      </c>
      <c r="H583" s="28" t="s">
        <v>8097</v>
      </c>
      <c r="I583" s="31">
        <v>0</v>
      </c>
      <c r="J583" s="31">
        <v>2480.3000000000002</v>
      </c>
      <c r="K583" s="28" t="s">
        <v>2985</v>
      </c>
      <c r="L583" s="32">
        <f t="shared" si="99"/>
        <v>-2480.3000000000002</v>
      </c>
      <c r="M583" s="33">
        <f t="shared" si="100"/>
        <v>2480.3000000000002</v>
      </c>
      <c r="N583" s="34" t="b">
        <v>1</v>
      </c>
      <c r="O583" s="35">
        <f t="shared" si="101"/>
        <v>2480.3000000000002</v>
      </c>
      <c r="P583" s="36" t="str">
        <f t="shared" si="102"/>
        <v>D</v>
      </c>
      <c r="Q583" s="37" t="str">
        <f t="shared" si="103"/>
        <v>Vodafone (Direct Debit)</v>
      </c>
      <c r="R583" s="6" t="str">
        <f t="shared" si="104"/>
        <v>D - Vodafone (Direct Debit)</v>
      </c>
      <c r="S583" s="6" t="str">
        <f>IFERROR(INDEX('Vendor Over-ride'!$C:$C, MATCH($R:$R,'Vendor Over-ride'!$A:$A,0)),"")</f>
        <v>D - Vodafone (Direct Debit)</v>
      </c>
      <c r="T583" s="41" t="s">
        <v>17719</v>
      </c>
      <c r="U583" s="38" t="str">
        <f t="shared" si="108"/>
        <v>GIA</v>
      </c>
      <c r="V583" s="5" t="str">
        <f t="shared" si="109"/>
        <v>TRADE</v>
      </c>
      <c r="W583" s="5" t="b">
        <f t="shared" si="105"/>
        <v>0</v>
      </c>
      <c r="X583" s="40">
        <f t="shared" ca="1" si="106"/>
        <v>33971.480000000003</v>
      </c>
      <c r="Y583" s="30" t="b">
        <f t="shared" ca="1" si="107"/>
        <v>1</v>
      </c>
    </row>
    <row r="584" spans="1:25" hidden="1">
      <c r="A584" s="28" t="s">
        <v>2837</v>
      </c>
      <c r="B584" s="28" t="s">
        <v>2838</v>
      </c>
      <c r="C584" s="28" t="s">
        <v>2991</v>
      </c>
      <c r="D584" s="28" t="s">
        <v>2842</v>
      </c>
      <c r="E584" s="29">
        <v>42155</v>
      </c>
      <c r="F584" s="28" t="s">
        <v>8098</v>
      </c>
      <c r="G584" s="30">
        <v>4194</v>
      </c>
      <c r="H584" s="28" t="s">
        <v>8099</v>
      </c>
      <c r="I584" s="31">
        <v>0</v>
      </c>
      <c r="J584" s="31">
        <v>339.72</v>
      </c>
      <c r="K584" s="28" t="s">
        <v>2980</v>
      </c>
      <c r="L584" s="32">
        <f t="shared" si="99"/>
        <v>-339.72</v>
      </c>
      <c r="M584" s="33">
        <f t="shared" si="100"/>
        <v>339.72</v>
      </c>
      <c r="N584" s="34" t="b">
        <v>1</v>
      </c>
      <c r="O584" s="35">
        <f t="shared" si="101"/>
        <v>339.72</v>
      </c>
      <c r="P584" s="36" t="str">
        <f t="shared" si="102"/>
        <v>D</v>
      </c>
      <c r="Q584" s="37" t="str">
        <f t="shared" si="103"/>
        <v>Glasgow Taxis Ltd (Direct Debit)</v>
      </c>
      <c r="R584" s="6" t="str">
        <f t="shared" si="104"/>
        <v>D - Glasgow Taxis Ltd (Direct Debit)</v>
      </c>
      <c r="S584" s="6" t="str">
        <f>IFERROR(INDEX('Vendor Over-ride'!$C:$C, MATCH($R:$R,'Vendor Over-ride'!$A:$A,0)),"")</f>
        <v>D - Glasgow Taxis Ltd (Direct Debit)</v>
      </c>
      <c r="U584" s="38" t="str">
        <f t="shared" si="108"/>
        <v>GIA</v>
      </c>
      <c r="V584" s="5" t="str">
        <f t="shared" si="109"/>
        <v>TRADE</v>
      </c>
      <c r="W584" s="5" t="b">
        <f t="shared" si="105"/>
        <v>0</v>
      </c>
      <c r="X584" s="40">
        <f t="shared" ca="1" si="106"/>
        <v>3868.9700000000003</v>
      </c>
      <c r="Y584" s="30" t="b">
        <f t="shared" ca="1" si="107"/>
        <v>0</v>
      </c>
    </row>
    <row r="585" spans="1:25">
      <c r="A585" s="28" t="s">
        <v>2837</v>
      </c>
      <c r="B585" s="28" t="s">
        <v>2838</v>
      </c>
      <c r="C585" s="28" t="s">
        <v>2991</v>
      </c>
      <c r="D585" s="28" t="s">
        <v>2842</v>
      </c>
      <c r="E585" s="29">
        <v>42155</v>
      </c>
      <c r="F585" s="28" t="s">
        <v>8100</v>
      </c>
      <c r="G585" s="30">
        <v>4194</v>
      </c>
      <c r="H585" s="28" t="s">
        <v>8101</v>
      </c>
      <c r="I585" s="31">
        <v>0</v>
      </c>
      <c r="J585" s="31">
        <v>783.74</v>
      </c>
      <c r="K585" s="28" t="s">
        <v>2982</v>
      </c>
      <c r="L585" s="32">
        <f t="shared" si="99"/>
        <v>-783.74</v>
      </c>
      <c r="M585" s="33">
        <f t="shared" si="100"/>
        <v>783.74</v>
      </c>
      <c r="N585" s="34" t="b">
        <v>1</v>
      </c>
      <c r="O585" s="35">
        <f t="shared" si="101"/>
        <v>783.74</v>
      </c>
      <c r="P585" s="36" t="str">
        <f t="shared" si="102"/>
        <v>D</v>
      </c>
      <c r="Q585" s="37" t="str">
        <f t="shared" si="103"/>
        <v>Moorepay (Direct Debit)</v>
      </c>
      <c r="R585" s="6" t="str">
        <f t="shared" si="104"/>
        <v>D - Moorepay (Direct Debit)</v>
      </c>
      <c r="S585" s="6" t="str">
        <f>IFERROR(INDEX('Vendor Over-ride'!$C:$C, MATCH($R:$R,'Vendor Over-ride'!$A:$A,0)),"")</f>
        <v>D - Moorepay (Direct Debit)</v>
      </c>
      <c r="T585" s="41" t="s">
        <v>17718</v>
      </c>
      <c r="U585" s="38" t="str">
        <f t="shared" si="108"/>
        <v>GIA</v>
      </c>
      <c r="V585" s="5" t="str">
        <f t="shared" si="109"/>
        <v>TRADE</v>
      </c>
      <c r="W585" s="5" t="b">
        <f t="shared" si="105"/>
        <v>0</v>
      </c>
      <c r="X585" s="40">
        <f t="shared" ca="1" si="106"/>
        <v>2642409.16</v>
      </c>
      <c r="Y585" s="30" t="b">
        <f t="shared" ca="1" si="107"/>
        <v>1</v>
      </c>
    </row>
    <row r="586" spans="1:25">
      <c r="A586" s="28" t="s">
        <v>2837</v>
      </c>
      <c r="B586" s="28" t="s">
        <v>2838</v>
      </c>
      <c r="C586" s="28" t="s">
        <v>2991</v>
      </c>
      <c r="D586" s="28" t="s">
        <v>2842</v>
      </c>
      <c r="E586" s="29">
        <v>42138</v>
      </c>
      <c r="F586" s="28" t="s">
        <v>8102</v>
      </c>
      <c r="G586" s="30">
        <v>4246</v>
      </c>
      <c r="H586" s="28" t="s">
        <v>8103</v>
      </c>
      <c r="I586" s="31">
        <v>0</v>
      </c>
      <c r="J586" s="31">
        <v>51.21</v>
      </c>
      <c r="K586" s="28" t="s">
        <v>2942</v>
      </c>
      <c r="L586" s="32">
        <f t="shared" si="99"/>
        <v>-51.21</v>
      </c>
      <c r="M586" s="33">
        <f t="shared" si="100"/>
        <v>51.21</v>
      </c>
      <c r="N586" s="34" t="b">
        <v>1</v>
      </c>
      <c r="O586" s="35">
        <f t="shared" si="101"/>
        <v>51.21</v>
      </c>
      <c r="P586" s="36" t="str">
        <f t="shared" si="102"/>
        <v>E</v>
      </c>
      <c r="Q586" s="37" t="str">
        <f t="shared" si="103"/>
        <v>Anne McFadden (CC)</v>
      </c>
      <c r="R586" s="6" t="str">
        <f t="shared" si="104"/>
        <v>E - Anne McFadden (CC)</v>
      </c>
      <c r="S586" s="6" t="str">
        <f>IFERROR(INDEX('Vendor Over-ride'!$C:$C, MATCH($R:$R,'Vendor Over-ride'!$A:$A,0)),"")</f>
        <v/>
      </c>
      <c r="U586" s="38" t="str">
        <f t="shared" si="108"/>
        <v>GIA</v>
      </c>
      <c r="V586" s="5" t="str">
        <f t="shared" si="109"/>
        <v>EMPLOYEE</v>
      </c>
      <c r="W586" s="5" t="b">
        <f t="shared" si="105"/>
        <v>0</v>
      </c>
      <c r="X586" s="40">
        <f t="shared" ca="1" si="106"/>
        <v>334393.72000000003</v>
      </c>
      <c r="Y586" s="30" t="b">
        <f t="shared" ca="1" si="107"/>
        <v>1</v>
      </c>
    </row>
    <row r="587" spans="1:25">
      <c r="A587" s="28" t="s">
        <v>2837</v>
      </c>
      <c r="B587" s="28" t="s">
        <v>2838</v>
      </c>
      <c r="C587" s="28" t="s">
        <v>2991</v>
      </c>
      <c r="D587" s="28" t="s">
        <v>2842</v>
      </c>
      <c r="E587" s="29">
        <v>42138</v>
      </c>
      <c r="F587" s="28" t="s">
        <v>8104</v>
      </c>
      <c r="G587" s="30">
        <v>4246</v>
      </c>
      <c r="H587" s="28" t="s">
        <v>8105</v>
      </c>
      <c r="I587" s="31">
        <v>0</v>
      </c>
      <c r="J587" s="31">
        <v>304.86</v>
      </c>
      <c r="K587" s="28" t="s">
        <v>2943</v>
      </c>
      <c r="L587" s="32">
        <f t="shared" si="99"/>
        <v>-304.86</v>
      </c>
      <c r="M587" s="33">
        <f t="shared" si="100"/>
        <v>304.86</v>
      </c>
      <c r="N587" s="34" t="b">
        <v>1</v>
      </c>
      <c r="O587" s="35">
        <f t="shared" si="101"/>
        <v>304.86</v>
      </c>
      <c r="P587" s="36" t="str">
        <f t="shared" si="102"/>
        <v>E</v>
      </c>
      <c r="Q587" s="37" t="str">
        <f t="shared" si="103"/>
        <v>Gordon Barnes (CC)</v>
      </c>
      <c r="R587" s="6" t="str">
        <f t="shared" si="104"/>
        <v>E - Gordon Barnes (CC)</v>
      </c>
      <c r="S587" s="6" t="str">
        <f>IFERROR(INDEX('Vendor Over-ride'!$C:$C, MATCH($R:$R,'Vendor Over-ride'!$A:$A,0)),"")</f>
        <v/>
      </c>
      <c r="U587" s="38" t="str">
        <f t="shared" si="108"/>
        <v>GIA</v>
      </c>
      <c r="V587" s="5" t="str">
        <f t="shared" si="109"/>
        <v>EMPLOYEE</v>
      </c>
      <c r="W587" s="5" t="b">
        <f t="shared" si="105"/>
        <v>0</v>
      </c>
      <c r="X587" s="40">
        <f t="shared" ca="1" si="106"/>
        <v>334393.72000000003</v>
      </c>
      <c r="Y587" s="30" t="b">
        <f t="shared" ca="1" si="107"/>
        <v>1</v>
      </c>
    </row>
    <row r="588" spans="1:25">
      <c r="A588" s="28" t="s">
        <v>2837</v>
      </c>
      <c r="B588" s="28" t="s">
        <v>2838</v>
      </c>
      <c r="C588" s="28" t="s">
        <v>2991</v>
      </c>
      <c r="D588" s="28" t="s">
        <v>2842</v>
      </c>
      <c r="E588" s="29">
        <v>42138</v>
      </c>
      <c r="F588" s="28" t="s">
        <v>8106</v>
      </c>
      <c r="G588" s="30">
        <v>4246</v>
      </c>
      <c r="H588" s="28" t="s">
        <v>8107</v>
      </c>
      <c r="I588" s="31">
        <v>0</v>
      </c>
      <c r="J588" s="31">
        <v>11.21</v>
      </c>
      <c r="K588" s="28" t="s">
        <v>3128</v>
      </c>
      <c r="L588" s="32">
        <f t="shared" si="99"/>
        <v>-11.21</v>
      </c>
      <c r="M588" s="33">
        <f t="shared" si="100"/>
        <v>11.21</v>
      </c>
      <c r="N588" s="34" t="b">
        <v>1</v>
      </c>
      <c r="O588" s="35">
        <f t="shared" si="101"/>
        <v>11.21</v>
      </c>
      <c r="P588" s="36" t="str">
        <f t="shared" si="102"/>
        <v>E</v>
      </c>
      <c r="Q588" s="37" t="str">
        <f t="shared" si="103"/>
        <v>Leonie Bell (CC)</v>
      </c>
      <c r="R588" s="6" t="str">
        <f t="shared" si="104"/>
        <v>E - Leonie Bell (CC)</v>
      </c>
      <c r="S588" s="6" t="str">
        <f>IFERROR(INDEX('Vendor Over-ride'!$C:$C, MATCH($R:$R,'Vendor Over-ride'!$A:$A,0)),"")</f>
        <v/>
      </c>
      <c r="U588" s="38" t="str">
        <f t="shared" si="108"/>
        <v>GIA</v>
      </c>
      <c r="V588" s="5" t="str">
        <f t="shared" si="109"/>
        <v>EMPLOYEE</v>
      </c>
      <c r="W588" s="5" t="b">
        <f t="shared" si="105"/>
        <v>0</v>
      </c>
      <c r="X588" s="40">
        <f t="shared" ca="1" si="106"/>
        <v>334393.72000000003</v>
      </c>
      <c r="Y588" s="30" t="b">
        <f t="shared" ca="1" si="107"/>
        <v>1</v>
      </c>
    </row>
    <row r="589" spans="1:25" hidden="1">
      <c r="A589" s="28" t="s">
        <v>2837</v>
      </c>
      <c r="B589" s="28" t="s">
        <v>2838</v>
      </c>
      <c r="C589" s="28" t="s">
        <v>2991</v>
      </c>
      <c r="D589" s="28" t="s">
        <v>2990</v>
      </c>
      <c r="E589" s="29">
        <v>42132</v>
      </c>
      <c r="F589" s="28"/>
      <c r="G589" s="30">
        <v>4067</v>
      </c>
      <c r="H589" s="28" t="s">
        <v>8108</v>
      </c>
      <c r="I589" s="31">
        <v>97707.01</v>
      </c>
      <c r="J589" s="31">
        <v>0</v>
      </c>
      <c r="K589" s="28"/>
      <c r="L589" s="32">
        <f t="shared" si="99"/>
        <v>97707.01</v>
      </c>
      <c r="M589" s="33">
        <f t="shared" si="100"/>
        <v>97707.01</v>
      </c>
      <c r="N589" s="34" t="b">
        <v>0</v>
      </c>
      <c r="O589" s="35">
        <f t="shared" si="101"/>
        <v>0</v>
      </c>
      <c r="P589" s="36" t="str">
        <f t="shared" si="102"/>
        <v/>
      </c>
      <c r="Q589" s="37" t="e">
        <f t="shared" si="103"/>
        <v>#VALUE!</v>
      </c>
      <c r="R589" s="6" t="e">
        <f t="shared" si="104"/>
        <v>#VALUE!</v>
      </c>
      <c r="S589" s="6" t="str">
        <f>IFERROR(INDEX('Vendor Over-ride'!$C:$C, MATCH($R:$R,'Vendor Over-ride'!$A:$A,0)),"")</f>
        <v/>
      </c>
      <c r="U589" s="38" t="str">
        <f t="shared" si="108"/>
        <v>GIA</v>
      </c>
      <c r="V589" s="5" t="str">
        <f t="shared" si="109"/>
        <v/>
      </c>
      <c r="W589" s="5" t="b">
        <f t="shared" si="105"/>
        <v>0</v>
      </c>
      <c r="X589" s="40">
        <f t="shared" ca="1" si="106"/>
        <v>334393.72000000003</v>
      </c>
      <c r="Y589" s="30" t="b">
        <f t="shared" ca="1" si="107"/>
        <v>1</v>
      </c>
    </row>
    <row r="590" spans="1:25" hidden="1">
      <c r="A590" s="28" t="s">
        <v>2837</v>
      </c>
      <c r="B590" s="28" t="s">
        <v>2838</v>
      </c>
      <c r="C590" s="28" t="s">
        <v>2991</v>
      </c>
      <c r="D590" s="28" t="s">
        <v>2990</v>
      </c>
      <c r="E590" s="29">
        <v>42125</v>
      </c>
      <c r="F590" s="28"/>
      <c r="G590" s="30">
        <v>4112</v>
      </c>
      <c r="H590" s="28" t="s">
        <v>8109</v>
      </c>
      <c r="I590" s="31">
        <v>0</v>
      </c>
      <c r="J590" s="31">
        <v>3.5</v>
      </c>
      <c r="K590" s="28"/>
      <c r="L590" s="32">
        <f t="shared" si="99"/>
        <v>-3.5</v>
      </c>
      <c r="M590" s="33">
        <f t="shared" si="100"/>
        <v>3.5</v>
      </c>
      <c r="N590" s="34" t="b">
        <v>0</v>
      </c>
      <c r="O590" s="35">
        <f t="shared" si="101"/>
        <v>0</v>
      </c>
      <c r="P590" s="36" t="str">
        <f t="shared" si="102"/>
        <v/>
      </c>
      <c r="Q590" s="37" t="e">
        <f t="shared" si="103"/>
        <v>#VALUE!</v>
      </c>
      <c r="R590" s="6" t="e">
        <f t="shared" si="104"/>
        <v>#VALUE!</v>
      </c>
      <c r="S590" s="6" t="str">
        <f>IFERROR(INDEX('Vendor Over-ride'!$C:$C, MATCH($R:$R,'Vendor Over-ride'!$A:$A,0)),"")</f>
        <v/>
      </c>
      <c r="U590" s="38" t="str">
        <f t="shared" si="108"/>
        <v>GIA</v>
      </c>
      <c r="V590" s="5" t="str">
        <f t="shared" si="109"/>
        <v/>
      </c>
      <c r="W590" s="5" t="b">
        <f t="shared" si="105"/>
        <v>0</v>
      </c>
      <c r="X590" s="40">
        <f t="shared" ca="1" si="106"/>
        <v>334393.72000000003</v>
      </c>
      <c r="Y590" s="30" t="b">
        <f t="shared" ca="1" si="107"/>
        <v>1</v>
      </c>
    </row>
    <row r="591" spans="1:25">
      <c r="A591" s="28" t="s">
        <v>2837</v>
      </c>
      <c r="B591" s="28" t="s">
        <v>2838</v>
      </c>
      <c r="C591" s="28" t="s">
        <v>2991</v>
      </c>
      <c r="D591" s="28" t="s">
        <v>2990</v>
      </c>
      <c r="E591" s="29">
        <v>42139</v>
      </c>
      <c r="F591" s="28"/>
      <c r="G591" s="30">
        <v>4113</v>
      </c>
      <c r="H591" s="28" t="s">
        <v>8110</v>
      </c>
      <c r="I591" s="31">
        <v>0</v>
      </c>
      <c r="J591" s="31">
        <v>239.94</v>
      </c>
      <c r="K591" s="28"/>
      <c r="L591" s="32">
        <f t="shared" si="99"/>
        <v>-239.94</v>
      </c>
      <c r="M591" s="33">
        <f t="shared" si="100"/>
        <v>239.94</v>
      </c>
      <c r="N591" s="34" t="b">
        <v>1</v>
      </c>
      <c r="O591" s="35">
        <f t="shared" si="101"/>
        <v>239.94</v>
      </c>
      <c r="P591" s="36" t="str">
        <f t="shared" si="102"/>
        <v/>
      </c>
      <c r="Q591" s="37" t="e">
        <f t="shared" si="103"/>
        <v>#VALUE!</v>
      </c>
      <c r="R591" s="6" t="e">
        <f t="shared" si="104"/>
        <v>#VALUE!</v>
      </c>
      <c r="S591" s="6" t="str">
        <f>IFERROR(INDEX('Vendor Over-ride'!$C:$C, MATCH($R:$R,'Vendor Over-ride'!$A:$A,0)),"")</f>
        <v/>
      </c>
      <c r="U591" s="38" t="str">
        <f t="shared" si="108"/>
        <v>GIA</v>
      </c>
      <c r="V591" s="5" t="str">
        <f t="shared" si="109"/>
        <v/>
      </c>
      <c r="W591" s="5" t="b">
        <f t="shared" si="105"/>
        <v>0</v>
      </c>
      <c r="X591" s="40">
        <f t="shared" ca="1" si="106"/>
        <v>334393.72000000003</v>
      </c>
      <c r="Y591" s="30" t="b">
        <f t="shared" ca="1" si="107"/>
        <v>1</v>
      </c>
    </row>
    <row r="592" spans="1:25" hidden="1">
      <c r="A592" s="28" t="s">
        <v>2837</v>
      </c>
      <c r="B592" s="28" t="s">
        <v>2838</v>
      </c>
      <c r="C592" s="28" t="s">
        <v>2991</v>
      </c>
      <c r="D592" s="28" t="s">
        <v>2990</v>
      </c>
      <c r="E592" s="29">
        <v>42139</v>
      </c>
      <c r="F592" s="28"/>
      <c r="G592" s="30">
        <v>4114</v>
      </c>
      <c r="H592" s="28" t="s">
        <v>8111</v>
      </c>
      <c r="I592" s="31">
        <v>0</v>
      </c>
      <c r="J592" s="31">
        <v>3.5</v>
      </c>
      <c r="K592" s="28"/>
      <c r="L592" s="32">
        <f t="shared" si="99"/>
        <v>-3.5</v>
      </c>
      <c r="M592" s="33">
        <f t="shared" si="100"/>
        <v>3.5</v>
      </c>
      <c r="N592" s="34" t="b">
        <v>0</v>
      </c>
      <c r="O592" s="35">
        <f t="shared" si="101"/>
        <v>0</v>
      </c>
      <c r="P592" s="36" t="str">
        <f t="shared" si="102"/>
        <v/>
      </c>
      <c r="Q592" s="37" t="e">
        <f t="shared" si="103"/>
        <v>#VALUE!</v>
      </c>
      <c r="R592" s="6" t="e">
        <f t="shared" si="104"/>
        <v>#VALUE!</v>
      </c>
      <c r="S592" s="6" t="str">
        <f>IFERROR(INDEX('Vendor Over-ride'!$C:$C, MATCH($R:$R,'Vendor Over-ride'!$A:$A,0)),"")</f>
        <v/>
      </c>
      <c r="U592" s="38" t="str">
        <f t="shared" si="108"/>
        <v>GIA</v>
      </c>
      <c r="V592" s="5" t="str">
        <f t="shared" si="109"/>
        <v/>
      </c>
      <c r="W592" s="5" t="b">
        <f t="shared" si="105"/>
        <v>0</v>
      </c>
      <c r="X592" s="40">
        <f t="shared" ca="1" si="106"/>
        <v>334393.72000000003</v>
      </c>
      <c r="Y592" s="30" t="b">
        <f t="shared" ca="1" si="107"/>
        <v>1</v>
      </c>
    </row>
    <row r="593" spans="1:25" hidden="1">
      <c r="A593" s="28" t="s">
        <v>2837</v>
      </c>
      <c r="B593" s="28" t="s">
        <v>2838</v>
      </c>
      <c r="C593" s="28" t="s">
        <v>2991</v>
      </c>
      <c r="D593" s="28" t="s">
        <v>2990</v>
      </c>
      <c r="E593" s="29">
        <v>42143</v>
      </c>
      <c r="F593" s="28"/>
      <c r="G593" s="30">
        <v>4115</v>
      </c>
      <c r="H593" s="28" t="s">
        <v>8112</v>
      </c>
      <c r="I593" s="31">
        <v>0</v>
      </c>
      <c r="J593" s="31">
        <v>3.5</v>
      </c>
      <c r="K593" s="28"/>
      <c r="L593" s="32">
        <f t="shared" si="99"/>
        <v>-3.5</v>
      </c>
      <c r="M593" s="33">
        <f t="shared" si="100"/>
        <v>3.5</v>
      </c>
      <c r="N593" s="34" t="b">
        <v>0</v>
      </c>
      <c r="O593" s="35">
        <f t="shared" si="101"/>
        <v>0</v>
      </c>
      <c r="P593" s="36" t="str">
        <f t="shared" si="102"/>
        <v/>
      </c>
      <c r="Q593" s="37" t="e">
        <f t="shared" si="103"/>
        <v>#VALUE!</v>
      </c>
      <c r="R593" s="6" t="e">
        <f t="shared" si="104"/>
        <v>#VALUE!</v>
      </c>
      <c r="S593" s="6" t="str">
        <f>IFERROR(INDEX('Vendor Over-ride'!$C:$C, MATCH($R:$R,'Vendor Over-ride'!$A:$A,0)),"")</f>
        <v/>
      </c>
      <c r="U593" s="38" t="str">
        <f t="shared" si="108"/>
        <v>GIA</v>
      </c>
      <c r="V593" s="5" t="str">
        <f t="shared" si="109"/>
        <v/>
      </c>
      <c r="W593" s="5" t="b">
        <f t="shared" si="105"/>
        <v>0</v>
      </c>
      <c r="X593" s="40">
        <f t="shared" ca="1" si="106"/>
        <v>334393.72000000003</v>
      </c>
      <c r="Y593" s="30" t="b">
        <f t="shared" ca="1" si="107"/>
        <v>1</v>
      </c>
    </row>
    <row r="594" spans="1:25" hidden="1">
      <c r="A594" s="28" t="s">
        <v>2837</v>
      </c>
      <c r="B594" s="28" t="s">
        <v>2838</v>
      </c>
      <c r="C594" s="28" t="s">
        <v>2991</v>
      </c>
      <c r="D594" s="28" t="s">
        <v>2990</v>
      </c>
      <c r="E594" s="29">
        <v>42129</v>
      </c>
      <c r="F594" s="28"/>
      <c r="G594" s="30">
        <v>4195</v>
      </c>
      <c r="H594" s="28" t="s">
        <v>8113</v>
      </c>
      <c r="I594" s="31">
        <v>10600</v>
      </c>
      <c r="J594" s="31">
        <v>0</v>
      </c>
      <c r="K594" s="28"/>
      <c r="L594" s="32">
        <f t="shared" si="99"/>
        <v>10600</v>
      </c>
      <c r="M594" s="33">
        <f t="shared" si="100"/>
        <v>10600</v>
      </c>
      <c r="N594" s="34" t="b">
        <v>0</v>
      </c>
      <c r="O594" s="35">
        <f t="shared" si="101"/>
        <v>0</v>
      </c>
      <c r="P594" s="36" t="str">
        <f t="shared" si="102"/>
        <v/>
      </c>
      <c r="Q594" s="37" t="e">
        <f t="shared" si="103"/>
        <v>#VALUE!</v>
      </c>
      <c r="R594" s="6" t="e">
        <f t="shared" si="104"/>
        <v>#VALUE!</v>
      </c>
      <c r="S594" s="6" t="str">
        <f>IFERROR(INDEX('Vendor Over-ride'!$C:$C, MATCH($R:$R,'Vendor Over-ride'!$A:$A,0)),"")</f>
        <v/>
      </c>
      <c r="U594" s="38" t="str">
        <f t="shared" si="108"/>
        <v>GIA</v>
      </c>
      <c r="V594" s="5" t="str">
        <f t="shared" si="109"/>
        <v/>
      </c>
      <c r="W594" s="5" t="b">
        <f t="shared" si="105"/>
        <v>0</v>
      </c>
      <c r="X594" s="40">
        <f t="shared" ca="1" si="106"/>
        <v>334393.72000000003</v>
      </c>
      <c r="Y594" s="30" t="b">
        <f t="shared" ca="1" si="107"/>
        <v>1</v>
      </c>
    </row>
    <row r="595" spans="1:25" hidden="1">
      <c r="A595" s="28" t="s">
        <v>2837</v>
      </c>
      <c r="B595" s="28" t="s">
        <v>2838</v>
      </c>
      <c r="C595" s="28" t="s">
        <v>2991</v>
      </c>
      <c r="D595" s="28" t="s">
        <v>2990</v>
      </c>
      <c r="E595" s="29">
        <v>42129</v>
      </c>
      <c r="F595" s="28"/>
      <c r="G595" s="30">
        <v>4196</v>
      </c>
      <c r="H595" s="28" t="s">
        <v>8114</v>
      </c>
      <c r="I595" s="31">
        <v>0</v>
      </c>
      <c r="J595" s="31">
        <v>10600</v>
      </c>
      <c r="K595" s="28"/>
      <c r="L595" s="32">
        <f t="shared" si="99"/>
        <v>-10600</v>
      </c>
      <c r="M595" s="33">
        <f t="shared" si="100"/>
        <v>10600</v>
      </c>
      <c r="N595" s="34" t="b">
        <v>0</v>
      </c>
      <c r="O595" s="35">
        <f t="shared" si="101"/>
        <v>0</v>
      </c>
      <c r="P595" s="36" t="str">
        <f t="shared" si="102"/>
        <v/>
      </c>
      <c r="Q595" s="37" t="e">
        <f t="shared" si="103"/>
        <v>#VALUE!</v>
      </c>
      <c r="R595" s="6" t="e">
        <f t="shared" si="104"/>
        <v>#VALUE!</v>
      </c>
      <c r="S595" s="6" t="str">
        <f>IFERROR(INDEX('Vendor Over-ride'!$C:$C, MATCH($R:$R,'Vendor Over-ride'!$A:$A,0)),"")</f>
        <v/>
      </c>
      <c r="U595" s="38" t="str">
        <f t="shared" si="108"/>
        <v>GIA</v>
      </c>
      <c r="V595" s="5" t="str">
        <f t="shared" si="109"/>
        <v/>
      </c>
      <c r="W595" s="5" t="b">
        <f t="shared" si="105"/>
        <v>0</v>
      </c>
      <c r="X595" s="40">
        <f t="shared" ca="1" si="106"/>
        <v>334393.72000000003</v>
      </c>
      <c r="Y595" s="30" t="b">
        <f t="shared" ca="1" si="107"/>
        <v>1</v>
      </c>
    </row>
    <row r="596" spans="1:25" hidden="1">
      <c r="A596" s="28" t="s">
        <v>2837</v>
      </c>
      <c r="B596" s="28" t="s">
        <v>2838</v>
      </c>
      <c r="C596" s="28" t="s">
        <v>3142</v>
      </c>
      <c r="D596" s="28" t="s">
        <v>2842</v>
      </c>
      <c r="E596" s="29">
        <v>42157</v>
      </c>
      <c r="F596" s="28" t="s">
        <v>8115</v>
      </c>
      <c r="G596" s="30">
        <v>4188</v>
      </c>
      <c r="H596" s="28" t="s">
        <v>8116</v>
      </c>
      <c r="I596" s="31">
        <v>0</v>
      </c>
      <c r="J596" s="31">
        <v>190.25</v>
      </c>
      <c r="K596" s="28" t="s">
        <v>2888</v>
      </c>
      <c r="L596" s="32">
        <f t="shared" si="99"/>
        <v>-190.25</v>
      </c>
      <c r="M596" s="33">
        <f t="shared" si="100"/>
        <v>190.25</v>
      </c>
      <c r="N596" s="34" t="b">
        <v>0</v>
      </c>
      <c r="O596" s="35">
        <f t="shared" si="101"/>
        <v>0</v>
      </c>
      <c r="P596" s="36" t="str">
        <f t="shared" si="102"/>
        <v>E</v>
      </c>
      <c r="Q596" s="37" t="str">
        <f t="shared" si="103"/>
        <v>David Taylor</v>
      </c>
      <c r="R596" s="6" t="str">
        <f t="shared" si="104"/>
        <v>E - David Taylor</v>
      </c>
      <c r="S596" s="6" t="str">
        <f>IFERROR(INDEX('Vendor Over-ride'!$C:$C, MATCH($R:$R,'Vendor Over-ride'!$A:$A,0)),"")</f>
        <v/>
      </c>
      <c r="U596" s="38" t="str">
        <f t="shared" si="108"/>
        <v>GIA</v>
      </c>
      <c r="V596" s="5" t="str">
        <f t="shared" si="109"/>
        <v>EMPLOYEE</v>
      </c>
      <c r="W596" s="5" t="b">
        <f t="shared" si="105"/>
        <v>0</v>
      </c>
      <c r="X596" s="40">
        <f t="shared" ca="1" si="106"/>
        <v>334393.72000000003</v>
      </c>
      <c r="Y596" s="30" t="b">
        <f t="shared" ca="1" si="107"/>
        <v>1</v>
      </c>
    </row>
    <row r="597" spans="1:25" hidden="1">
      <c r="A597" s="28" t="s">
        <v>2837</v>
      </c>
      <c r="B597" s="28" t="s">
        <v>2838</v>
      </c>
      <c r="C597" s="28" t="s">
        <v>3142</v>
      </c>
      <c r="D597" s="28" t="s">
        <v>2842</v>
      </c>
      <c r="E597" s="29">
        <v>42157</v>
      </c>
      <c r="F597" s="28" t="s">
        <v>8117</v>
      </c>
      <c r="G597" s="30">
        <v>4188</v>
      </c>
      <c r="H597" s="28" t="s">
        <v>8118</v>
      </c>
      <c r="I597" s="31">
        <v>0</v>
      </c>
      <c r="J597" s="31">
        <v>49.75</v>
      </c>
      <c r="K597" s="28" t="s">
        <v>3688</v>
      </c>
      <c r="L597" s="32">
        <f t="shared" si="99"/>
        <v>-49.75</v>
      </c>
      <c r="M597" s="33">
        <f t="shared" si="100"/>
        <v>49.75</v>
      </c>
      <c r="N597" s="34" t="b">
        <v>0</v>
      </c>
      <c r="O597" s="35">
        <f t="shared" si="101"/>
        <v>0</v>
      </c>
      <c r="P597" s="36" t="str">
        <f t="shared" si="102"/>
        <v>E</v>
      </c>
      <c r="Q597" s="37" t="str">
        <f t="shared" si="103"/>
        <v>Bernard Regan</v>
      </c>
      <c r="R597" s="6" t="str">
        <f t="shared" si="104"/>
        <v>E - Bernard Regan</v>
      </c>
      <c r="S597" s="6" t="str">
        <f>IFERROR(INDEX('Vendor Over-ride'!$C:$C, MATCH($R:$R,'Vendor Over-ride'!$A:$A,0)),"")</f>
        <v/>
      </c>
      <c r="U597" s="38" t="str">
        <f t="shared" si="108"/>
        <v>GIA</v>
      </c>
      <c r="V597" s="5" t="str">
        <f t="shared" si="109"/>
        <v>EMPLOYEE</v>
      </c>
      <c r="W597" s="5" t="b">
        <f t="shared" si="105"/>
        <v>0</v>
      </c>
      <c r="X597" s="40">
        <f t="shared" ca="1" si="106"/>
        <v>334393.72000000003</v>
      </c>
      <c r="Y597" s="30" t="b">
        <f t="shared" ca="1" si="107"/>
        <v>1</v>
      </c>
    </row>
    <row r="598" spans="1:25" hidden="1">
      <c r="A598" s="28" t="s">
        <v>2837</v>
      </c>
      <c r="B598" s="28" t="s">
        <v>2838</v>
      </c>
      <c r="C598" s="28" t="s">
        <v>3142</v>
      </c>
      <c r="D598" s="28" t="s">
        <v>2842</v>
      </c>
      <c r="E598" s="29">
        <v>42157</v>
      </c>
      <c r="F598" s="28" t="s">
        <v>8119</v>
      </c>
      <c r="G598" s="30">
        <v>4188</v>
      </c>
      <c r="H598" s="28" t="s">
        <v>8120</v>
      </c>
      <c r="I598" s="31">
        <v>0</v>
      </c>
      <c r="J598" s="31">
        <v>28.71</v>
      </c>
      <c r="K598" s="28" t="s">
        <v>2992</v>
      </c>
      <c r="L598" s="32">
        <f t="shared" si="99"/>
        <v>-28.71</v>
      </c>
      <c r="M598" s="33">
        <f t="shared" si="100"/>
        <v>28.71</v>
      </c>
      <c r="N598" s="34" t="b">
        <v>0</v>
      </c>
      <c r="O598" s="35">
        <f t="shared" si="101"/>
        <v>0</v>
      </c>
      <c r="P598" s="36" t="str">
        <f t="shared" si="102"/>
        <v>E</v>
      </c>
      <c r="Q598" s="37" t="str">
        <f t="shared" si="103"/>
        <v>Lynsey McLeod</v>
      </c>
      <c r="R598" s="6" t="str">
        <f t="shared" si="104"/>
        <v>E - Lynsey McLeod</v>
      </c>
      <c r="S598" s="6" t="str">
        <f>IFERROR(INDEX('Vendor Over-ride'!$C:$C, MATCH($R:$R,'Vendor Over-ride'!$A:$A,0)),"")</f>
        <v/>
      </c>
      <c r="U598" s="38" t="str">
        <f t="shared" si="108"/>
        <v>GIA</v>
      </c>
      <c r="V598" s="5" t="str">
        <f t="shared" si="109"/>
        <v>EMPLOYEE</v>
      </c>
      <c r="W598" s="5" t="b">
        <f t="shared" si="105"/>
        <v>0</v>
      </c>
      <c r="X598" s="40">
        <f t="shared" ca="1" si="106"/>
        <v>334393.72000000003</v>
      </c>
      <c r="Y598" s="30" t="b">
        <f t="shared" ca="1" si="107"/>
        <v>1</v>
      </c>
    </row>
    <row r="599" spans="1:25" hidden="1">
      <c r="A599" s="28" t="s">
        <v>2837</v>
      </c>
      <c r="B599" s="28" t="s">
        <v>2838</v>
      </c>
      <c r="C599" s="28" t="s">
        <v>3142</v>
      </c>
      <c r="D599" s="28" t="s">
        <v>2842</v>
      </c>
      <c r="E599" s="29">
        <v>42157</v>
      </c>
      <c r="F599" s="28" t="s">
        <v>8121</v>
      </c>
      <c r="G599" s="30">
        <v>4188</v>
      </c>
      <c r="H599" s="28" t="s">
        <v>8122</v>
      </c>
      <c r="I599" s="31">
        <v>0</v>
      </c>
      <c r="J599" s="31">
        <v>20.04</v>
      </c>
      <c r="K599" s="28" t="s">
        <v>3147</v>
      </c>
      <c r="L599" s="32">
        <f t="shared" si="99"/>
        <v>-20.04</v>
      </c>
      <c r="M599" s="33">
        <f t="shared" si="100"/>
        <v>20.04</v>
      </c>
      <c r="N599" s="34" t="b">
        <v>0</v>
      </c>
      <c r="O599" s="35">
        <f t="shared" si="101"/>
        <v>0</v>
      </c>
      <c r="P599" s="36" t="str">
        <f t="shared" si="102"/>
        <v>E</v>
      </c>
      <c r="Q599" s="37" t="str">
        <f t="shared" si="103"/>
        <v>Robert Cosh</v>
      </c>
      <c r="R599" s="6" t="str">
        <f t="shared" si="104"/>
        <v>E - Robert Cosh</v>
      </c>
      <c r="S599" s="6" t="str">
        <f>IFERROR(INDEX('Vendor Over-ride'!$C:$C, MATCH($R:$R,'Vendor Over-ride'!$A:$A,0)),"")</f>
        <v/>
      </c>
      <c r="U599" s="38" t="str">
        <f t="shared" si="108"/>
        <v>GIA</v>
      </c>
      <c r="V599" s="5" t="str">
        <f t="shared" si="109"/>
        <v>EMPLOYEE</v>
      </c>
      <c r="W599" s="5" t="b">
        <f t="shared" si="105"/>
        <v>0</v>
      </c>
      <c r="X599" s="40">
        <f t="shared" ca="1" si="106"/>
        <v>334393.72000000003</v>
      </c>
      <c r="Y599" s="30" t="b">
        <f t="shared" ca="1" si="107"/>
        <v>1</v>
      </c>
    </row>
    <row r="600" spans="1:25" hidden="1">
      <c r="A600" s="28" t="s">
        <v>2837</v>
      </c>
      <c r="B600" s="28" t="s">
        <v>2838</v>
      </c>
      <c r="C600" s="28" t="s">
        <v>3142</v>
      </c>
      <c r="D600" s="28" t="s">
        <v>2842</v>
      </c>
      <c r="E600" s="29">
        <v>42157</v>
      </c>
      <c r="F600" s="28" t="s">
        <v>8123</v>
      </c>
      <c r="G600" s="30">
        <v>4188</v>
      </c>
      <c r="H600" s="28" t="s">
        <v>8124</v>
      </c>
      <c r="I600" s="31">
        <v>0</v>
      </c>
      <c r="J600" s="31">
        <v>856.06</v>
      </c>
      <c r="K600" s="28" t="s">
        <v>3800</v>
      </c>
      <c r="L600" s="32">
        <f t="shared" si="99"/>
        <v>-856.06</v>
      </c>
      <c r="M600" s="33">
        <f t="shared" si="100"/>
        <v>856.06</v>
      </c>
      <c r="N600" s="34" t="b">
        <v>0</v>
      </c>
      <c r="O600" s="35">
        <f t="shared" si="101"/>
        <v>0</v>
      </c>
      <c r="P600" s="36" t="str">
        <f t="shared" si="102"/>
        <v>E</v>
      </c>
      <c r="Q600" s="37" t="str">
        <f t="shared" si="103"/>
        <v>Janet Archer</v>
      </c>
      <c r="R600" s="6" t="str">
        <f t="shared" si="104"/>
        <v>E - Janet Archer</v>
      </c>
      <c r="S600" s="6" t="str">
        <f>IFERROR(INDEX('Vendor Over-ride'!$C:$C, MATCH($R:$R,'Vendor Over-ride'!$A:$A,0)),"")</f>
        <v/>
      </c>
      <c r="U600" s="38" t="str">
        <f t="shared" si="108"/>
        <v>GIA</v>
      </c>
      <c r="V600" s="5" t="str">
        <f t="shared" si="109"/>
        <v>EMPLOYEE</v>
      </c>
      <c r="W600" s="5" t="b">
        <f t="shared" si="105"/>
        <v>0</v>
      </c>
      <c r="X600" s="40">
        <f t="shared" ca="1" si="106"/>
        <v>334393.72000000003</v>
      </c>
      <c r="Y600" s="30" t="b">
        <f t="shared" ca="1" si="107"/>
        <v>1</v>
      </c>
    </row>
    <row r="601" spans="1:25" hidden="1">
      <c r="A601" s="28" t="s">
        <v>2837</v>
      </c>
      <c r="B601" s="28" t="s">
        <v>2838</v>
      </c>
      <c r="C601" s="28" t="s">
        <v>3142</v>
      </c>
      <c r="D601" s="28" t="s">
        <v>2842</v>
      </c>
      <c r="E601" s="29">
        <v>42157</v>
      </c>
      <c r="F601" s="28" t="s">
        <v>8125</v>
      </c>
      <c r="G601" s="30">
        <v>4188</v>
      </c>
      <c r="H601" s="28" t="s">
        <v>8126</v>
      </c>
      <c r="I601" s="31">
        <v>0</v>
      </c>
      <c r="J601" s="31">
        <v>537.91</v>
      </c>
      <c r="K601" s="28" t="s">
        <v>2868</v>
      </c>
      <c r="L601" s="32">
        <f t="shared" si="99"/>
        <v>-537.91</v>
      </c>
      <c r="M601" s="33">
        <f t="shared" si="100"/>
        <v>537.91</v>
      </c>
      <c r="N601" s="34" t="b">
        <v>0</v>
      </c>
      <c r="O601" s="35">
        <f t="shared" si="101"/>
        <v>0</v>
      </c>
      <c r="P601" s="36" t="str">
        <f t="shared" si="102"/>
        <v>E</v>
      </c>
      <c r="Q601" s="37" t="str">
        <f t="shared" si="103"/>
        <v>David Weaver</v>
      </c>
      <c r="R601" s="6" t="str">
        <f t="shared" si="104"/>
        <v>E - David Weaver</v>
      </c>
      <c r="S601" s="6" t="str">
        <f>IFERROR(INDEX('Vendor Over-ride'!$C:$C, MATCH($R:$R,'Vendor Over-ride'!$A:$A,0)),"")</f>
        <v/>
      </c>
      <c r="U601" s="38" t="str">
        <f t="shared" si="108"/>
        <v>GIA</v>
      </c>
      <c r="V601" s="5" t="str">
        <f t="shared" si="109"/>
        <v>EMPLOYEE</v>
      </c>
      <c r="W601" s="5" t="b">
        <f t="shared" si="105"/>
        <v>0</v>
      </c>
      <c r="X601" s="40">
        <f t="shared" ca="1" si="106"/>
        <v>334393.72000000003</v>
      </c>
      <c r="Y601" s="30" t="b">
        <f t="shared" ca="1" si="107"/>
        <v>1</v>
      </c>
    </row>
    <row r="602" spans="1:25">
      <c r="A602" s="28" t="s">
        <v>2837</v>
      </c>
      <c r="B602" s="28" t="s">
        <v>2838</v>
      </c>
      <c r="C602" s="28" t="s">
        <v>3142</v>
      </c>
      <c r="D602" s="28" t="s">
        <v>2842</v>
      </c>
      <c r="E602" s="29">
        <v>42157</v>
      </c>
      <c r="F602" s="28" t="s">
        <v>8127</v>
      </c>
      <c r="G602" s="30">
        <v>4188</v>
      </c>
      <c r="H602" s="28" t="s">
        <v>8128</v>
      </c>
      <c r="I602" s="31">
        <v>0</v>
      </c>
      <c r="J602" s="31">
        <v>13500</v>
      </c>
      <c r="K602" s="28" t="s">
        <v>5184</v>
      </c>
      <c r="L602" s="32">
        <f t="shared" si="99"/>
        <v>-13500</v>
      </c>
      <c r="M602" s="33">
        <f t="shared" si="100"/>
        <v>13500</v>
      </c>
      <c r="N602" s="34" t="b">
        <v>1</v>
      </c>
      <c r="O602" s="35">
        <f t="shared" si="101"/>
        <v>13500</v>
      </c>
      <c r="P602" s="36" t="str">
        <f t="shared" si="102"/>
        <v>G</v>
      </c>
      <c r="Q602" s="37" t="str">
        <f t="shared" si="103"/>
        <v>Conflux Scotland Ltd</v>
      </c>
      <c r="R602" s="6" t="str">
        <f t="shared" si="104"/>
        <v>G - Conflux Scotland Ltd</v>
      </c>
      <c r="S602" s="6" t="str">
        <f>IFERROR(INDEX('Vendor Over-ride'!$C:$C, MATCH($R:$R,'Vendor Over-ride'!$A:$A,0)),"")</f>
        <v>G - Conflux Scotland Ltd</v>
      </c>
      <c r="U602" s="38" t="str">
        <f t="shared" si="108"/>
        <v>GIA</v>
      </c>
      <c r="V602" s="5" t="str">
        <f t="shared" si="109"/>
        <v>AWARD</v>
      </c>
      <c r="W602" s="5" t="b">
        <f t="shared" si="105"/>
        <v>0</v>
      </c>
      <c r="X602" s="40">
        <f t="shared" ca="1" si="106"/>
        <v>168500</v>
      </c>
      <c r="Y602" s="30" t="b">
        <f t="shared" ca="1" si="107"/>
        <v>1</v>
      </c>
    </row>
    <row r="603" spans="1:25" hidden="1">
      <c r="A603" s="28" t="s">
        <v>2837</v>
      </c>
      <c r="B603" s="28" t="s">
        <v>2838</v>
      </c>
      <c r="C603" s="28" t="s">
        <v>3142</v>
      </c>
      <c r="D603" s="28" t="s">
        <v>2842</v>
      </c>
      <c r="E603" s="29">
        <v>42157</v>
      </c>
      <c r="F603" s="28" t="s">
        <v>8129</v>
      </c>
      <c r="G603" s="30">
        <v>4188</v>
      </c>
      <c r="H603" s="28" t="s">
        <v>8130</v>
      </c>
      <c r="I603" s="31">
        <v>0</v>
      </c>
      <c r="J603" s="31">
        <v>8100</v>
      </c>
      <c r="K603" s="28" t="s">
        <v>8131</v>
      </c>
      <c r="L603" s="32">
        <f t="shared" si="99"/>
        <v>-8100</v>
      </c>
      <c r="M603" s="33">
        <f t="shared" si="100"/>
        <v>8100</v>
      </c>
      <c r="N603" s="34" t="b">
        <v>1</v>
      </c>
      <c r="O603" s="35">
        <f t="shared" si="101"/>
        <v>8100</v>
      </c>
      <c r="P603" s="36" t="str">
        <f t="shared" si="102"/>
        <v>G</v>
      </c>
      <c r="Q603" s="37" t="str">
        <f t="shared" si="103"/>
        <v>Ryan Van Winkle</v>
      </c>
      <c r="R603" s="6" t="str">
        <f t="shared" si="104"/>
        <v>G - Ryan Van Winkle</v>
      </c>
      <c r="S603" s="6" t="str">
        <f>IFERROR(INDEX('Vendor Over-ride'!$C:$C, MATCH($R:$R,'Vendor Over-ride'!$A:$A,0)),"")</f>
        <v>G - Ryan Van Winkle</v>
      </c>
      <c r="U603" s="38" t="str">
        <f t="shared" si="108"/>
        <v>GIA</v>
      </c>
      <c r="V603" s="5" t="str">
        <f t="shared" si="109"/>
        <v>AWARD</v>
      </c>
      <c r="W603" s="5" t="b">
        <f t="shared" si="105"/>
        <v>0</v>
      </c>
      <c r="X603" s="40">
        <f t="shared" ca="1" si="106"/>
        <v>14250</v>
      </c>
      <c r="Y603" s="30" t="b">
        <f t="shared" ca="1" si="107"/>
        <v>0</v>
      </c>
    </row>
    <row r="604" spans="1:25">
      <c r="A604" s="28" t="s">
        <v>2837</v>
      </c>
      <c r="B604" s="28" t="s">
        <v>2838</v>
      </c>
      <c r="C604" s="28" t="s">
        <v>3142</v>
      </c>
      <c r="D604" s="28" t="s">
        <v>2842</v>
      </c>
      <c r="E604" s="29">
        <v>42157</v>
      </c>
      <c r="F604" s="28" t="s">
        <v>8132</v>
      </c>
      <c r="G604" s="30">
        <v>4188</v>
      </c>
      <c r="H604" s="28" t="s">
        <v>8133</v>
      </c>
      <c r="I604" s="31">
        <v>0</v>
      </c>
      <c r="J604" s="31">
        <v>24469</v>
      </c>
      <c r="K604" s="28" t="s">
        <v>8134</v>
      </c>
      <c r="L604" s="32">
        <f t="shared" si="99"/>
        <v>-24469</v>
      </c>
      <c r="M604" s="33">
        <f t="shared" si="100"/>
        <v>24469</v>
      </c>
      <c r="N604" s="34" t="b">
        <v>1</v>
      </c>
      <c r="O604" s="35">
        <f t="shared" si="101"/>
        <v>24469</v>
      </c>
      <c r="P604" s="36" t="str">
        <f t="shared" si="102"/>
        <v>I</v>
      </c>
      <c r="Q604" s="37" t="str">
        <f t="shared" si="103"/>
        <v>Born To Be Wide</v>
      </c>
      <c r="R604" s="6" t="str">
        <f t="shared" si="104"/>
        <v>I - Born To Be Wide</v>
      </c>
      <c r="S604" s="6" t="str">
        <f>IFERROR(INDEX('Vendor Over-ride'!$C:$C, MATCH($R:$R,'Vendor Over-ride'!$A:$A,0)),"")</f>
        <v>I - Born To Be Wide</v>
      </c>
      <c r="U604" s="38" t="str">
        <f t="shared" si="108"/>
        <v>GIA</v>
      </c>
      <c r="V604" s="5" t="str">
        <f t="shared" si="109"/>
        <v>AWARD</v>
      </c>
      <c r="W604" s="5" t="b">
        <f t="shared" si="105"/>
        <v>0</v>
      </c>
      <c r="X604" s="40">
        <f t="shared" ca="1" si="106"/>
        <v>30019</v>
      </c>
      <c r="Y604" s="30" t="b">
        <f t="shared" ca="1" si="107"/>
        <v>1</v>
      </c>
    </row>
    <row r="605" spans="1:25">
      <c r="A605" s="28" t="s">
        <v>2837</v>
      </c>
      <c r="B605" s="28" t="s">
        <v>2838</v>
      </c>
      <c r="C605" s="28" t="s">
        <v>3142</v>
      </c>
      <c r="D605" s="28" t="s">
        <v>2842</v>
      </c>
      <c r="E605" s="29">
        <v>42157</v>
      </c>
      <c r="F605" s="28" t="s">
        <v>8135</v>
      </c>
      <c r="G605" s="30">
        <v>4188</v>
      </c>
      <c r="H605" s="28" t="s">
        <v>8136</v>
      </c>
      <c r="I605" s="31">
        <v>0</v>
      </c>
      <c r="J605" s="31">
        <v>13875</v>
      </c>
      <c r="K605" s="28" t="s">
        <v>3053</v>
      </c>
      <c r="L605" s="32">
        <f t="shared" si="99"/>
        <v>-13875</v>
      </c>
      <c r="M605" s="33">
        <f t="shared" si="100"/>
        <v>13875</v>
      </c>
      <c r="N605" s="34" t="b">
        <v>1</v>
      </c>
      <c r="O605" s="35">
        <f t="shared" si="101"/>
        <v>13875</v>
      </c>
      <c r="P605" s="36" t="str">
        <f t="shared" si="102"/>
        <v>I</v>
      </c>
      <c r="Q605" s="37" t="str">
        <f t="shared" si="103"/>
        <v>Chem 19 Recording Limited</v>
      </c>
      <c r="R605" s="6" t="str">
        <f t="shared" si="104"/>
        <v>I - Chem 19 Recording Limited</v>
      </c>
      <c r="S605" s="6" t="str">
        <f>IFERROR(INDEX('Vendor Over-ride'!$C:$C, MATCH($R:$R,'Vendor Over-ride'!$A:$A,0)),"")</f>
        <v>I - Chem 19 Recording Limited</v>
      </c>
      <c r="U605" s="38" t="str">
        <f t="shared" si="108"/>
        <v>GIA</v>
      </c>
      <c r="V605" s="5" t="str">
        <f t="shared" si="109"/>
        <v>AWARD</v>
      </c>
      <c r="W605" s="5" t="b">
        <f t="shared" si="105"/>
        <v>0</v>
      </c>
      <c r="X605" s="40">
        <f t="shared" ca="1" si="106"/>
        <v>32188</v>
      </c>
      <c r="Y605" s="30" t="b">
        <f t="shared" ca="1" si="107"/>
        <v>1</v>
      </c>
    </row>
    <row r="606" spans="1:25">
      <c r="A606" s="28" t="s">
        <v>2837</v>
      </c>
      <c r="B606" s="28" t="s">
        <v>2838</v>
      </c>
      <c r="C606" s="28" t="s">
        <v>3142</v>
      </c>
      <c r="D606" s="28" t="s">
        <v>2842</v>
      </c>
      <c r="E606" s="29">
        <v>42157</v>
      </c>
      <c r="F606" s="28" t="s">
        <v>8137</v>
      </c>
      <c r="G606" s="30">
        <v>4188</v>
      </c>
      <c r="H606" s="28" t="s">
        <v>8138</v>
      </c>
      <c r="I606" s="31">
        <v>0</v>
      </c>
      <c r="J606" s="31">
        <v>26000</v>
      </c>
      <c r="K606" s="28" t="s">
        <v>4951</v>
      </c>
      <c r="L606" s="32">
        <f t="shared" si="99"/>
        <v>-26000</v>
      </c>
      <c r="M606" s="33">
        <f t="shared" si="100"/>
        <v>26000</v>
      </c>
      <c r="N606" s="34" t="b">
        <v>1</v>
      </c>
      <c r="O606" s="35">
        <f t="shared" si="101"/>
        <v>26000</v>
      </c>
      <c r="P606" s="36" t="str">
        <f t="shared" si="102"/>
        <v>I</v>
      </c>
      <c r="Q606" s="37" t="str">
        <f t="shared" si="103"/>
        <v>Firefly Arts Limited</v>
      </c>
      <c r="R606" s="6" t="str">
        <f t="shared" si="104"/>
        <v>I - Firefly Arts Limited</v>
      </c>
      <c r="S606" s="6" t="str">
        <f>IFERROR(INDEX('Vendor Over-ride'!$C:$C, MATCH($R:$R,'Vendor Over-ride'!$A:$A,0)),"")</f>
        <v>I - Firefly Arts Limited</v>
      </c>
      <c r="U606" s="38" t="str">
        <f t="shared" si="108"/>
        <v>GIA</v>
      </c>
      <c r="V606" s="5" t="str">
        <f t="shared" si="109"/>
        <v>AWARD</v>
      </c>
      <c r="W606" s="5" t="b">
        <f t="shared" si="105"/>
        <v>1</v>
      </c>
      <c r="X606" s="40">
        <f t="shared" ca="1" si="106"/>
        <v>37000</v>
      </c>
      <c r="Y606" s="30" t="b">
        <f t="shared" ca="1" si="107"/>
        <v>1</v>
      </c>
    </row>
    <row r="607" spans="1:25">
      <c r="A607" s="28" t="s">
        <v>2837</v>
      </c>
      <c r="B607" s="28" t="s">
        <v>2838</v>
      </c>
      <c r="C607" s="28" t="s">
        <v>3142</v>
      </c>
      <c r="D607" s="28" t="s">
        <v>2842</v>
      </c>
      <c r="E607" s="29">
        <v>42157</v>
      </c>
      <c r="F607" s="28" t="s">
        <v>8139</v>
      </c>
      <c r="G607" s="30">
        <v>4188</v>
      </c>
      <c r="H607" s="28" t="s">
        <v>8140</v>
      </c>
      <c r="I607" s="31">
        <v>0</v>
      </c>
      <c r="J607" s="31">
        <v>29250</v>
      </c>
      <c r="K607" s="28" t="s">
        <v>8141</v>
      </c>
      <c r="L607" s="32">
        <f t="shared" si="99"/>
        <v>-29250</v>
      </c>
      <c r="M607" s="33">
        <f t="shared" si="100"/>
        <v>29250</v>
      </c>
      <c r="N607" s="34" t="b">
        <v>1</v>
      </c>
      <c r="O607" s="35">
        <f t="shared" si="101"/>
        <v>29250</v>
      </c>
      <c r="P607" s="36" t="str">
        <f t="shared" si="102"/>
        <v>I</v>
      </c>
      <c r="Q607" s="37" t="str">
        <f t="shared" si="103"/>
        <v>Forth Valley College</v>
      </c>
      <c r="R607" s="6" t="str">
        <f t="shared" si="104"/>
        <v>I - Forth Valley College</v>
      </c>
      <c r="S607" s="6" t="str">
        <f>IFERROR(INDEX('Vendor Over-ride'!$C:$C, MATCH($R:$R,'Vendor Over-ride'!$A:$A,0)),"")</f>
        <v>I - Forth Valley College</v>
      </c>
      <c r="U607" s="38" t="str">
        <f t="shared" si="108"/>
        <v>GIA</v>
      </c>
      <c r="V607" s="5" t="str">
        <f t="shared" si="109"/>
        <v>AWARD</v>
      </c>
      <c r="W607" s="5" t="b">
        <f t="shared" si="105"/>
        <v>1</v>
      </c>
      <c r="X607" s="40">
        <f t="shared" ca="1" si="106"/>
        <v>52650</v>
      </c>
      <c r="Y607" s="30" t="b">
        <f t="shared" ca="1" si="107"/>
        <v>1</v>
      </c>
    </row>
    <row r="608" spans="1:25" hidden="1">
      <c r="A608" s="28" t="s">
        <v>2837</v>
      </c>
      <c r="B608" s="28" t="s">
        <v>2838</v>
      </c>
      <c r="C608" s="28" t="s">
        <v>3142</v>
      </c>
      <c r="D608" s="28" t="s">
        <v>2842</v>
      </c>
      <c r="E608" s="29">
        <v>42157</v>
      </c>
      <c r="F608" s="28" t="s">
        <v>8142</v>
      </c>
      <c r="G608" s="30">
        <v>4188</v>
      </c>
      <c r="H608" s="28" t="s">
        <v>8143</v>
      </c>
      <c r="I608" s="31">
        <v>0</v>
      </c>
      <c r="J608" s="31">
        <v>1920</v>
      </c>
      <c r="K608" s="28" t="s">
        <v>4600</v>
      </c>
      <c r="L608" s="32">
        <f t="shared" si="99"/>
        <v>-1920</v>
      </c>
      <c r="M608" s="33">
        <f t="shared" si="100"/>
        <v>1920</v>
      </c>
      <c r="N608" s="34" t="b">
        <v>1</v>
      </c>
      <c r="O608" s="35">
        <f t="shared" si="101"/>
        <v>1920</v>
      </c>
      <c r="P608" s="36" t="str">
        <f t="shared" si="102"/>
        <v>I</v>
      </c>
      <c r="Q608" s="37" t="str">
        <f t="shared" si="103"/>
        <v>Genuine PR - The Hunt Collective Ltd</v>
      </c>
      <c r="R608" s="6" t="str">
        <f t="shared" si="104"/>
        <v>I - Genuine PR - The Hunt Collective Ltd</v>
      </c>
      <c r="S608" s="6" t="str">
        <f>IFERROR(INDEX('Vendor Over-ride'!$C:$C, MATCH($R:$R,'Vendor Over-ride'!$A:$A,0)),"")</f>
        <v>I - Genuine PR - The Hunt Collective Ltd</v>
      </c>
      <c r="U608" s="38" t="str">
        <f t="shared" si="108"/>
        <v>GIA</v>
      </c>
      <c r="V608" s="5" t="str">
        <f t="shared" si="109"/>
        <v>AWARD</v>
      </c>
      <c r="W608" s="5" t="b">
        <f t="shared" si="105"/>
        <v>0</v>
      </c>
      <c r="X608" s="40">
        <f t="shared" ca="1" si="106"/>
        <v>1920</v>
      </c>
      <c r="Y608" s="30" t="b">
        <f t="shared" ca="1" si="107"/>
        <v>0</v>
      </c>
    </row>
    <row r="609" spans="1:25">
      <c r="A609" s="28" t="s">
        <v>2837</v>
      </c>
      <c r="B609" s="28" t="s">
        <v>2838</v>
      </c>
      <c r="C609" s="28" t="s">
        <v>3142</v>
      </c>
      <c r="D609" s="28" t="s">
        <v>2842</v>
      </c>
      <c r="E609" s="29">
        <v>42157</v>
      </c>
      <c r="F609" s="28" t="s">
        <v>8144</v>
      </c>
      <c r="G609" s="30">
        <v>4188</v>
      </c>
      <c r="H609" s="28" t="s">
        <v>8145</v>
      </c>
      <c r="I609" s="31">
        <v>0</v>
      </c>
      <c r="J609" s="31">
        <v>3735</v>
      </c>
      <c r="K609" s="28" t="s">
        <v>3967</v>
      </c>
      <c r="L609" s="32">
        <f t="shared" si="99"/>
        <v>-3735</v>
      </c>
      <c r="M609" s="33">
        <f t="shared" si="100"/>
        <v>3735</v>
      </c>
      <c r="N609" s="34" t="b">
        <v>1</v>
      </c>
      <c r="O609" s="35">
        <f t="shared" si="101"/>
        <v>3735</v>
      </c>
      <c r="P609" s="36" t="str">
        <f t="shared" si="102"/>
        <v>I</v>
      </c>
      <c r="Q609" s="37" t="str">
        <f t="shared" si="103"/>
        <v>Heriot Watt University</v>
      </c>
      <c r="R609" s="6" t="str">
        <f t="shared" si="104"/>
        <v>I - Heriot Watt University</v>
      </c>
      <c r="S609" s="6" t="str">
        <f>IFERROR(INDEX('Vendor Over-ride'!$C:$C, MATCH($R:$R,'Vendor Over-ride'!$A:$A,0)),"")</f>
        <v>I - Heriot Watt University</v>
      </c>
      <c r="U609" s="38" t="str">
        <f t="shared" si="108"/>
        <v>GIA</v>
      </c>
      <c r="V609" s="5" t="str">
        <f t="shared" si="109"/>
        <v>AWARD</v>
      </c>
      <c r="W609" s="5" t="b">
        <f t="shared" si="105"/>
        <v>0</v>
      </c>
      <c r="X609" s="40">
        <f t="shared" ca="1" si="106"/>
        <v>28653</v>
      </c>
      <c r="Y609" s="30" t="b">
        <f t="shared" ca="1" si="107"/>
        <v>1</v>
      </c>
    </row>
    <row r="610" spans="1:25">
      <c r="A610" s="28" t="s">
        <v>2837</v>
      </c>
      <c r="B610" s="28" t="s">
        <v>2838</v>
      </c>
      <c r="C610" s="28" t="s">
        <v>3142</v>
      </c>
      <c r="D610" s="28" t="s">
        <v>2842</v>
      </c>
      <c r="E610" s="29">
        <v>42157</v>
      </c>
      <c r="F610" s="28" t="s">
        <v>8146</v>
      </c>
      <c r="G610" s="30">
        <v>4188</v>
      </c>
      <c r="H610" s="28" t="s">
        <v>8147</v>
      </c>
      <c r="I610" s="31">
        <v>0</v>
      </c>
      <c r="J610" s="31">
        <v>6798.01</v>
      </c>
      <c r="K610" s="28" t="s">
        <v>2913</v>
      </c>
      <c r="L610" s="32">
        <f t="shared" si="99"/>
        <v>-6798.01</v>
      </c>
      <c r="M610" s="33">
        <f t="shared" si="100"/>
        <v>6798.01</v>
      </c>
      <c r="N610" s="34" t="b">
        <v>1</v>
      </c>
      <c r="O610" s="35">
        <f t="shared" si="101"/>
        <v>6798.01</v>
      </c>
      <c r="P610" s="36" t="str">
        <f t="shared" si="102"/>
        <v>I</v>
      </c>
      <c r="Q610" s="37" t="str">
        <f t="shared" si="103"/>
        <v>Imaginate</v>
      </c>
      <c r="R610" s="6" t="str">
        <f t="shared" si="104"/>
        <v>I - Imaginate</v>
      </c>
      <c r="S610" s="6" t="str">
        <f>IFERROR(INDEX('Vendor Over-ride'!$C:$C, MATCH($R:$R,'Vendor Over-ride'!$A:$A,0)),"")</f>
        <v>I - Imaginate</v>
      </c>
      <c r="U610" s="38" t="str">
        <f t="shared" si="108"/>
        <v>GIA</v>
      </c>
      <c r="V610" s="5" t="str">
        <f t="shared" si="109"/>
        <v>AWARD</v>
      </c>
      <c r="W610" s="5" t="b">
        <f t="shared" si="105"/>
        <v>0</v>
      </c>
      <c r="X610" s="40">
        <f t="shared" ca="1" si="106"/>
        <v>144975.01</v>
      </c>
      <c r="Y610" s="30" t="b">
        <f t="shared" ca="1" si="107"/>
        <v>1</v>
      </c>
    </row>
    <row r="611" spans="1:25" hidden="1">
      <c r="A611" s="28" t="s">
        <v>2837</v>
      </c>
      <c r="B611" s="28" t="s">
        <v>2838</v>
      </c>
      <c r="C611" s="28" t="s">
        <v>3142</v>
      </c>
      <c r="D611" s="28" t="s">
        <v>2842</v>
      </c>
      <c r="E611" s="29">
        <v>42157</v>
      </c>
      <c r="F611" s="28" t="s">
        <v>8148</v>
      </c>
      <c r="G611" s="30">
        <v>4188</v>
      </c>
      <c r="H611" s="28" t="s">
        <v>8149</v>
      </c>
      <c r="I611" s="31">
        <v>0</v>
      </c>
      <c r="J611" s="31">
        <v>1250</v>
      </c>
      <c r="K611" s="28" t="s">
        <v>3006</v>
      </c>
      <c r="L611" s="32">
        <f t="shared" si="99"/>
        <v>-1250</v>
      </c>
      <c r="M611" s="33">
        <f t="shared" si="100"/>
        <v>1250</v>
      </c>
      <c r="N611" s="34" t="b">
        <v>1</v>
      </c>
      <c r="O611" s="35">
        <f t="shared" si="101"/>
        <v>1250</v>
      </c>
      <c r="P611" s="36" t="str">
        <f t="shared" si="102"/>
        <v>I</v>
      </c>
      <c r="Q611" s="37" t="str">
        <f t="shared" si="103"/>
        <v>Sara Maitland</v>
      </c>
      <c r="R611" s="6" t="str">
        <f t="shared" si="104"/>
        <v>I - Sara Maitland</v>
      </c>
      <c r="S611" s="6" t="str">
        <f>IFERROR(INDEX('Vendor Over-ride'!$C:$C, MATCH($R:$R,'Vendor Over-ride'!$A:$A,0)),"")</f>
        <v>I - Sara Maitland</v>
      </c>
      <c r="U611" s="38" t="str">
        <f t="shared" si="108"/>
        <v>GIA</v>
      </c>
      <c r="V611" s="5" t="str">
        <f t="shared" si="109"/>
        <v>AWARD</v>
      </c>
      <c r="W611" s="5" t="b">
        <f t="shared" si="105"/>
        <v>0</v>
      </c>
      <c r="X611" s="40">
        <f t="shared" ca="1" si="106"/>
        <v>1250</v>
      </c>
      <c r="Y611" s="30" t="b">
        <f t="shared" ca="1" si="107"/>
        <v>0</v>
      </c>
    </row>
    <row r="612" spans="1:25" hidden="1">
      <c r="A612" s="28" t="s">
        <v>2837</v>
      </c>
      <c r="B612" s="28" t="s">
        <v>2838</v>
      </c>
      <c r="C612" s="28" t="s">
        <v>3142</v>
      </c>
      <c r="D612" s="28" t="s">
        <v>2842</v>
      </c>
      <c r="E612" s="29">
        <v>42157</v>
      </c>
      <c r="F612" s="28" t="s">
        <v>8150</v>
      </c>
      <c r="G612" s="30">
        <v>4188</v>
      </c>
      <c r="H612" s="28" t="s">
        <v>8151</v>
      </c>
      <c r="I612" s="31">
        <v>0</v>
      </c>
      <c r="J612" s="31">
        <v>3958.57</v>
      </c>
      <c r="K612" s="28" t="s">
        <v>4483</v>
      </c>
      <c r="L612" s="32">
        <f t="shared" si="99"/>
        <v>-3958.57</v>
      </c>
      <c r="M612" s="33">
        <f t="shared" si="100"/>
        <v>3958.57</v>
      </c>
      <c r="N612" s="34" t="b">
        <v>1</v>
      </c>
      <c r="O612" s="35">
        <f t="shared" si="101"/>
        <v>3958.57</v>
      </c>
      <c r="P612" s="36" t="str">
        <f t="shared" si="102"/>
        <v>I</v>
      </c>
      <c r="Q612" s="37" t="str">
        <f t="shared" si="103"/>
        <v>The Sound Station (Iain Beattie)</v>
      </c>
      <c r="R612" s="6" t="str">
        <f t="shared" si="104"/>
        <v>I - The Sound Station (Iain Beattie)</v>
      </c>
      <c r="S612" s="6" t="str">
        <f>IFERROR(INDEX('Vendor Over-ride'!$C:$C, MATCH($R:$R,'Vendor Over-ride'!$A:$A,0)),"")</f>
        <v>I - The Sound Station (Iain Beattie)</v>
      </c>
      <c r="U612" s="38" t="str">
        <f t="shared" si="108"/>
        <v>GIA</v>
      </c>
      <c r="V612" s="5" t="str">
        <f t="shared" si="109"/>
        <v>AWARD</v>
      </c>
      <c r="W612" s="5" t="b">
        <f t="shared" si="105"/>
        <v>0</v>
      </c>
      <c r="X612" s="40">
        <f t="shared" ca="1" si="106"/>
        <v>3958.57</v>
      </c>
      <c r="Y612" s="30" t="b">
        <f t="shared" ca="1" si="107"/>
        <v>0</v>
      </c>
    </row>
    <row r="613" spans="1:25">
      <c r="A613" s="28" t="s">
        <v>2837</v>
      </c>
      <c r="B613" s="28" t="s">
        <v>2838</v>
      </c>
      <c r="C613" s="28" t="s">
        <v>3142</v>
      </c>
      <c r="D613" s="28" t="s">
        <v>2842</v>
      </c>
      <c r="E613" s="29">
        <v>42157</v>
      </c>
      <c r="F613" s="28" t="s">
        <v>8152</v>
      </c>
      <c r="G613" s="30">
        <v>4188</v>
      </c>
      <c r="H613" s="28" t="s">
        <v>8153</v>
      </c>
      <c r="I613" s="31">
        <v>0</v>
      </c>
      <c r="J613" s="31">
        <v>44550</v>
      </c>
      <c r="K613" s="28" t="s">
        <v>4954</v>
      </c>
      <c r="L613" s="32">
        <f t="shared" si="99"/>
        <v>-44550</v>
      </c>
      <c r="M613" s="33">
        <f t="shared" si="100"/>
        <v>44550</v>
      </c>
      <c r="N613" s="34" t="b">
        <v>1</v>
      </c>
      <c r="O613" s="35">
        <f t="shared" si="101"/>
        <v>44550</v>
      </c>
      <c r="P613" s="36" t="str">
        <f t="shared" si="102"/>
        <v>I</v>
      </c>
      <c r="Q613" s="37" t="str">
        <f t="shared" si="103"/>
        <v>Young Scot</v>
      </c>
      <c r="R613" s="6" t="str">
        <f t="shared" si="104"/>
        <v>I - Young Scot</v>
      </c>
      <c r="S613" s="6" t="str">
        <f>IFERROR(INDEX('Vendor Over-ride'!$C:$C, MATCH($R:$R,'Vendor Over-ride'!$A:$A,0)),"")</f>
        <v>I - Young Scot</v>
      </c>
      <c r="U613" s="38" t="str">
        <f t="shared" si="108"/>
        <v>GIA</v>
      </c>
      <c r="V613" s="5" t="str">
        <f t="shared" si="109"/>
        <v>AWARD</v>
      </c>
      <c r="W613" s="5" t="b">
        <f t="shared" si="105"/>
        <v>1</v>
      </c>
      <c r="X613" s="40">
        <f t="shared" ca="1" si="106"/>
        <v>98565</v>
      </c>
      <c r="Y613" s="30" t="b">
        <f t="shared" ca="1" si="107"/>
        <v>1</v>
      </c>
    </row>
    <row r="614" spans="1:25" hidden="1">
      <c r="A614" s="28" t="s">
        <v>2837</v>
      </c>
      <c r="B614" s="28" t="s">
        <v>2838</v>
      </c>
      <c r="C614" s="28" t="s">
        <v>3142</v>
      </c>
      <c r="D614" s="28" t="s">
        <v>2842</v>
      </c>
      <c r="E614" s="29">
        <v>42157</v>
      </c>
      <c r="F614" s="28" t="s">
        <v>8154</v>
      </c>
      <c r="G614" s="30">
        <v>4188</v>
      </c>
      <c r="H614" s="28" t="s">
        <v>8155</v>
      </c>
      <c r="I614" s="31">
        <v>0</v>
      </c>
      <c r="J614" s="31">
        <v>139.19999999999999</v>
      </c>
      <c r="K614" s="28" t="s">
        <v>3030</v>
      </c>
      <c r="L614" s="32">
        <f t="shared" si="99"/>
        <v>-139.19999999999999</v>
      </c>
      <c r="M614" s="33">
        <f t="shared" si="100"/>
        <v>139.19999999999999</v>
      </c>
      <c r="N614" s="34" t="b">
        <v>1</v>
      </c>
      <c r="O614" s="35">
        <f t="shared" si="101"/>
        <v>139.19999999999999</v>
      </c>
      <c r="P614" s="36" t="str">
        <f t="shared" si="102"/>
        <v>T</v>
      </c>
      <c r="Q614" s="37" t="str">
        <f t="shared" si="103"/>
        <v>Alba Facilities Services Ltd</v>
      </c>
      <c r="R614" s="6" t="str">
        <f t="shared" si="104"/>
        <v>T - Alba Facilities Services Ltd</v>
      </c>
      <c r="S614" s="6" t="str">
        <f>IFERROR(INDEX('Vendor Over-ride'!$C:$C, MATCH($R:$R,'Vendor Over-ride'!$A:$A,0)),"")</f>
        <v>T - Alba Facilities Services Ltd</v>
      </c>
      <c r="U614" s="38" t="str">
        <f t="shared" si="108"/>
        <v>GIA</v>
      </c>
      <c r="V614" s="5" t="str">
        <f t="shared" si="109"/>
        <v>TRADE</v>
      </c>
      <c r="W614" s="5" t="b">
        <f t="shared" si="105"/>
        <v>0</v>
      </c>
      <c r="X614" s="40">
        <f t="shared" ca="1" si="106"/>
        <v>12768</v>
      </c>
      <c r="Y614" s="30" t="b">
        <f t="shared" ca="1" si="107"/>
        <v>0</v>
      </c>
    </row>
    <row r="615" spans="1:25" hidden="1">
      <c r="A615" s="28" t="s">
        <v>2837</v>
      </c>
      <c r="B615" s="28" t="s">
        <v>2838</v>
      </c>
      <c r="C615" s="28" t="s">
        <v>3142</v>
      </c>
      <c r="D615" s="28" t="s">
        <v>2842</v>
      </c>
      <c r="E615" s="29">
        <v>42157</v>
      </c>
      <c r="F615" s="28" t="s">
        <v>8156</v>
      </c>
      <c r="G615" s="30">
        <v>4188</v>
      </c>
      <c r="H615" s="28" t="s">
        <v>8157</v>
      </c>
      <c r="I615" s="31">
        <v>0</v>
      </c>
      <c r="J615" s="31">
        <v>92.64</v>
      </c>
      <c r="K615" s="28" t="s">
        <v>3047</v>
      </c>
      <c r="L615" s="32">
        <f t="shared" si="99"/>
        <v>-92.64</v>
      </c>
      <c r="M615" s="33">
        <f t="shared" si="100"/>
        <v>92.64</v>
      </c>
      <c r="N615" s="34" t="b">
        <v>1</v>
      </c>
      <c r="O615" s="35">
        <f t="shared" si="101"/>
        <v>92.64</v>
      </c>
      <c r="P615" s="36" t="str">
        <f t="shared" si="102"/>
        <v>T</v>
      </c>
      <c r="Q615" s="37" t="str">
        <f t="shared" si="103"/>
        <v>Brian OhEadhra</v>
      </c>
      <c r="R615" s="6" t="str">
        <f t="shared" si="104"/>
        <v>T - Brian OhEadhra</v>
      </c>
      <c r="S615" s="6" t="str">
        <f>IFERROR(INDEX('Vendor Over-ride'!$C:$C, MATCH($R:$R,'Vendor Over-ride'!$A:$A,0)),"")</f>
        <v>T - Brian OhEadhra</v>
      </c>
      <c r="U615" s="38" t="str">
        <f t="shared" si="108"/>
        <v>GIA</v>
      </c>
      <c r="V615" s="5" t="str">
        <f t="shared" si="109"/>
        <v>TRADE</v>
      </c>
      <c r="W615" s="5" t="b">
        <f t="shared" si="105"/>
        <v>0</v>
      </c>
      <c r="X615" s="40">
        <f t="shared" ca="1" si="106"/>
        <v>947.16</v>
      </c>
      <c r="Y615" s="30" t="b">
        <f t="shared" ca="1" si="107"/>
        <v>0</v>
      </c>
    </row>
    <row r="616" spans="1:25">
      <c r="A616" s="28" t="s">
        <v>2837</v>
      </c>
      <c r="B616" s="28" t="s">
        <v>2838</v>
      </c>
      <c r="C616" s="28" t="s">
        <v>3142</v>
      </c>
      <c r="D616" s="28" t="s">
        <v>2842</v>
      </c>
      <c r="E616" s="29">
        <v>42157</v>
      </c>
      <c r="F616" s="28" t="s">
        <v>8158</v>
      </c>
      <c r="G616" s="30">
        <v>4188</v>
      </c>
      <c r="H616" s="28" t="s">
        <v>8159</v>
      </c>
      <c r="I616" s="31">
        <v>0</v>
      </c>
      <c r="J616" s="31">
        <v>1601.82</v>
      </c>
      <c r="K616" s="28" t="s">
        <v>4924</v>
      </c>
      <c r="L616" s="32">
        <f t="shared" si="99"/>
        <v>-1601.82</v>
      </c>
      <c r="M616" s="33">
        <f t="shared" si="100"/>
        <v>1601.82</v>
      </c>
      <c r="N616" s="34" t="b">
        <v>1</v>
      </c>
      <c r="O616" s="35">
        <f t="shared" si="101"/>
        <v>1601.82</v>
      </c>
      <c r="P616" s="36" t="str">
        <f t="shared" si="102"/>
        <v>T</v>
      </c>
      <c r="Q616" s="37" t="str">
        <f t="shared" si="103"/>
        <v>Capita Travel and Events</v>
      </c>
      <c r="R616" s="6" t="str">
        <f t="shared" si="104"/>
        <v>T - Capita Travel and Events</v>
      </c>
      <c r="S616" s="6" t="str">
        <f>IFERROR(INDEX('Vendor Over-ride'!$C:$C, MATCH($R:$R,'Vendor Over-ride'!$A:$A,0)),"")</f>
        <v>T - Capita Travel and Events</v>
      </c>
      <c r="T616" s="41" t="s">
        <v>7018</v>
      </c>
      <c r="U616" s="38" t="str">
        <f t="shared" si="108"/>
        <v>GIA</v>
      </c>
      <c r="V616" s="5" t="str">
        <f t="shared" si="109"/>
        <v>TRADE</v>
      </c>
      <c r="W616" s="5" t="b">
        <f t="shared" si="105"/>
        <v>0</v>
      </c>
      <c r="X616" s="40">
        <f t="shared" ca="1" si="106"/>
        <v>68437.789999999994</v>
      </c>
      <c r="Y616" s="30" t="b">
        <f t="shared" ca="1" si="107"/>
        <v>1</v>
      </c>
    </row>
    <row r="617" spans="1:25" hidden="1">
      <c r="A617" s="28" t="s">
        <v>2837</v>
      </c>
      <c r="B617" s="28" t="s">
        <v>2838</v>
      </c>
      <c r="C617" s="28" t="s">
        <v>3142</v>
      </c>
      <c r="D617" s="28" t="s">
        <v>2842</v>
      </c>
      <c r="E617" s="29">
        <v>42157</v>
      </c>
      <c r="F617" s="28" t="s">
        <v>8160</v>
      </c>
      <c r="G617" s="30">
        <v>4188</v>
      </c>
      <c r="H617" s="28" t="s">
        <v>8161</v>
      </c>
      <c r="I617" s="31">
        <v>0</v>
      </c>
      <c r="J617" s="31">
        <v>43.84</v>
      </c>
      <c r="K617" s="28" t="s">
        <v>2879</v>
      </c>
      <c r="L617" s="32">
        <f t="shared" si="99"/>
        <v>-43.84</v>
      </c>
      <c r="M617" s="33">
        <f t="shared" si="100"/>
        <v>43.84</v>
      </c>
      <c r="N617" s="34" t="b">
        <v>1</v>
      </c>
      <c r="O617" s="35">
        <f t="shared" si="101"/>
        <v>43.84</v>
      </c>
      <c r="P617" s="36" t="str">
        <f t="shared" si="102"/>
        <v>T</v>
      </c>
      <c r="Q617" s="37" t="str">
        <f t="shared" si="103"/>
        <v>CITY MILK</v>
      </c>
      <c r="R617" s="6" t="str">
        <f t="shared" si="104"/>
        <v>T - CITY MILK</v>
      </c>
      <c r="S617" s="6" t="str">
        <f>IFERROR(INDEX('Vendor Over-ride'!$C:$C, MATCH($R:$R,'Vendor Over-ride'!$A:$A,0)),"")</f>
        <v>T - CITY MILK</v>
      </c>
      <c r="U617" s="38" t="str">
        <f t="shared" si="108"/>
        <v>GIA</v>
      </c>
      <c r="V617" s="5" t="str">
        <f t="shared" si="109"/>
        <v>TRADE</v>
      </c>
      <c r="W617" s="5" t="b">
        <f t="shared" si="105"/>
        <v>0</v>
      </c>
      <c r="X617" s="40">
        <f t="shared" ca="1" si="106"/>
        <v>604.2700000000001</v>
      </c>
      <c r="Y617" s="30" t="b">
        <f t="shared" ca="1" si="107"/>
        <v>0</v>
      </c>
    </row>
    <row r="618" spans="1:25" hidden="1">
      <c r="A618" s="28" t="s">
        <v>2837</v>
      </c>
      <c r="B618" s="28" t="s">
        <v>2838</v>
      </c>
      <c r="C618" s="28" t="s">
        <v>3142</v>
      </c>
      <c r="D618" s="28" t="s">
        <v>2842</v>
      </c>
      <c r="E618" s="29">
        <v>42157</v>
      </c>
      <c r="F618" s="28" t="s">
        <v>8162</v>
      </c>
      <c r="G618" s="30">
        <v>4188</v>
      </c>
      <c r="H618" s="28" t="s">
        <v>8163</v>
      </c>
      <c r="I618" s="31">
        <v>0</v>
      </c>
      <c r="J618" s="31">
        <v>489.61</v>
      </c>
      <c r="K618" s="28" t="s">
        <v>3016</v>
      </c>
      <c r="L618" s="32">
        <f t="shared" si="99"/>
        <v>-489.61</v>
      </c>
      <c r="M618" s="33">
        <f t="shared" si="100"/>
        <v>489.61</v>
      </c>
      <c r="N618" s="34" t="b">
        <v>1</v>
      </c>
      <c r="O618" s="35">
        <f t="shared" si="101"/>
        <v>489.61</v>
      </c>
      <c r="P618" s="36" t="str">
        <f t="shared" si="102"/>
        <v>T</v>
      </c>
      <c r="Q618" s="37" t="str">
        <f t="shared" si="103"/>
        <v>City Cabs (Edinburgh) Ltd</v>
      </c>
      <c r="R618" s="6" t="str">
        <f t="shared" si="104"/>
        <v>T - City Cabs (Edinburgh) Ltd</v>
      </c>
      <c r="S618" s="6" t="str">
        <f>IFERROR(INDEX('Vendor Over-ride'!$C:$C, MATCH($R:$R,'Vendor Over-ride'!$A:$A,0)),"")</f>
        <v>T - City Cabs (Edinburgh) Ltd</v>
      </c>
      <c r="U618" s="38" t="str">
        <f t="shared" si="108"/>
        <v>GIA</v>
      </c>
      <c r="V618" s="5" t="str">
        <f t="shared" si="109"/>
        <v>TRADE</v>
      </c>
      <c r="W618" s="5" t="b">
        <f t="shared" si="105"/>
        <v>0</v>
      </c>
      <c r="X618" s="40">
        <f t="shared" ca="1" si="106"/>
        <v>4761.08</v>
      </c>
      <c r="Y618" s="30" t="b">
        <f t="shared" ca="1" si="107"/>
        <v>0</v>
      </c>
    </row>
    <row r="619" spans="1:25" hidden="1">
      <c r="A619" s="28" t="s">
        <v>2837</v>
      </c>
      <c r="B619" s="28" t="s">
        <v>2838</v>
      </c>
      <c r="C619" s="28" t="s">
        <v>3142</v>
      </c>
      <c r="D619" s="28" t="s">
        <v>2842</v>
      </c>
      <c r="E619" s="29">
        <v>42157</v>
      </c>
      <c r="F619" s="28" t="s">
        <v>8164</v>
      </c>
      <c r="G619" s="30">
        <v>4188</v>
      </c>
      <c r="H619" s="28" t="s">
        <v>8165</v>
      </c>
      <c r="I619" s="31">
        <v>0</v>
      </c>
      <c r="J619" s="31">
        <v>36.299999999999997</v>
      </c>
      <c r="K619" s="28" t="s">
        <v>8166</v>
      </c>
      <c r="L619" s="32">
        <f t="shared" si="99"/>
        <v>-36.299999999999997</v>
      </c>
      <c r="M619" s="33">
        <f t="shared" si="100"/>
        <v>36.299999999999997</v>
      </c>
      <c r="N619" s="34" t="b">
        <v>1</v>
      </c>
      <c r="O619" s="35">
        <f t="shared" si="101"/>
        <v>36.299999999999997</v>
      </c>
      <c r="P619" s="36" t="str">
        <f t="shared" si="102"/>
        <v>T</v>
      </c>
      <c r="Q619" s="37" t="str">
        <f t="shared" si="103"/>
        <v>Claire Squires</v>
      </c>
      <c r="R619" s="6" t="str">
        <f t="shared" si="104"/>
        <v>T - Claire Squires</v>
      </c>
      <c r="S619" s="6" t="str">
        <f>IFERROR(INDEX('Vendor Over-ride'!$C:$C, MATCH($R:$R,'Vendor Over-ride'!$A:$A,0)),"")</f>
        <v>T - Claire Squires</v>
      </c>
      <c r="U619" s="38" t="str">
        <f t="shared" si="108"/>
        <v>GIA</v>
      </c>
      <c r="V619" s="5" t="str">
        <f t="shared" si="109"/>
        <v>TRADE</v>
      </c>
      <c r="W619" s="5" t="b">
        <f t="shared" si="105"/>
        <v>0</v>
      </c>
      <c r="X619" s="40">
        <f t="shared" ca="1" si="106"/>
        <v>36.299999999999997</v>
      </c>
      <c r="Y619" s="30" t="b">
        <f t="shared" ca="1" si="107"/>
        <v>0</v>
      </c>
    </row>
    <row r="620" spans="1:25" hidden="1">
      <c r="A620" s="28" t="s">
        <v>2837</v>
      </c>
      <c r="B620" s="28" t="s">
        <v>2838</v>
      </c>
      <c r="C620" s="28" t="s">
        <v>3142</v>
      </c>
      <c r="D620" s="28" t="s">
        <v>2842</v>
      </c>
      <c r="E620" s="29">
        <v>42157</v>
      </c>
      <c r="F620" s="28" t="s">
        <v>8167</v>
      </c>
      <c r="G620" s="30">
        <v>4188</v>
      </c>
      <c r="H620" s="28" t="s">
        <v>8168</v>
      </c>
      <c r="I620" s="31">
        <v>0</v>
      </c>
      <c r="J620" s="31">
        <v>87</v>
      </c>
      <c r="K620" s="28" t="s">
        <v>4205</v>
      </c>
      <c r="L620" s="32">
        <f t="shared" si="99"/>
        <v>-87</v>
      </c>
      <c r="M620" s="33">
        <f t="shared" si="100"/>
        <v>87</v>
      </c>
      <c r="N620" s="34" t="b">
        <v>1</v>
      </c>
      <c r="O620" s="35">
        <f t="shared" si="101"/>
        <v>87</v>
      </c>
      <c r="P620" s="36" t="str">
        <f t="shared" si="102"/>
        <v>T</v>
      </c>
      <c r="Q620" s="37" t="str">
        <f t="shared" si="103"/>
        <v>Culture &amp; Sport Glasgow</v>
      </c>
      <c r="R620" s="6" t="str">
        <f t="shared" si="104"/>
        <v>T - Culture &amp; Sport Glasgow</v>
      </c>
      <c r="S620" s="6" t="str">
        <f>IFERROR(INDEX('Vendor Over-ride'!$C:$C, MATCH($R:$R,'Vendor Over-ride'!$A:$A,0)),"")</f>
        <v>T - Culture &amp; Sport Glasgow</v>
      </c>
      <c r="U620" s="38" t="str">
        <f t="shared" si="108"/>
        <v>GIA</v>
      </c>
      <c r="V620" s="5" t="str">
        <f t="shared" si="109"/>
        <v>TRADE</v>
      </c>
      <c r="W620" s="5" t="b">
        <f t="shared" si="105"/>
        <v>0</v>
      </c>
      <c r="X620" s="40">
        <f t="shared" ca="1" si="106"/>
        <v>12090.189999999999</v>
      </c>
      <c r="Y620" s="30" t="b">
        <f t="shared" ca="1" si="107"/>
        <v>0</v>
      </c>
    </row>
    <row r="621" spans="1:25" hidden="1">
      <c r="A621" s="28" t="s">
        <v>2837</v>
      </c>
      <c r="B621" s="28" t="s">
        <v>2838</v>
      </c>
      <c r="C621" s="28" t="s">
        <v>3142</v>
      </c>
      <c r="D621" s="28" t="s">
        <v>2842</v>
      </c>
      <c r="E621" s="29">
        <v>42157</v>
      </c>
      <c r="F621" s="28" t="s">
        <v>8169</v>
      </c>
      <c r="G621" s="30">
        <v>4188</v>
      </c>
      <c r="H621" s="28" t="s">
        <v>8170</v>
      </c>
      <c r="I621" s="31">
        <v>0</v>
      </c>
      <c r="J621" s="31">
        <v>84</v>
      </c>
      <c r="K621" s="28" t="s">
        <v>3113</v>
      </c>
      <c r="L621" s="32">
        <f t="shared" si="99"/>
        <v>-84</v>
      </c>
      <c r="M621" s="33">
        <f t="shared" si="100"/>
        <v>84</v>
      </c>
      <c r="N621" s="34" t="b">
        <v>1</v>
      </c>
      <c r="O621" s="35">
        <f t="shared" si="101"/>
        <v>84</v>
      </c>
      <c r="P621" s="36" t="str">
        <f t="shared" si="102"/>
        <v>T</v>
      </c>
      <c r="Q621" s="37" t="str">
        <f t="shared" si="103"/>
        <v>Digital Print Solutions</v>
      </c>
      <c r="R621" s="6" t="str">
        <f t="shared" si="104"/>
        <v>T - Digital Print Solutions</v>
      </c>
      <c r="S621" s="6" t="str">
        <f>IFERROR(INDEX('Vendor Over-ride'!$C:$C, MATCH($R:$R,'Vendor Over-ride'!$A:$A,0)),"")</f>
        <v>T - Digital Print Solutions</v>
      </c>
      <c r="U621" s="38" t="str">
        <f t="shared" si="108"/>
        <v>GIA</v>
      </c>
      <c r="V621" s="5" t="str">
        <f t="shared" si="109"/>
        <v>TRADE</v>
      </c>
      <c r="W621" s="5" t="b">
        <f t="shared" si="105"/>
        <v>0</v>
      </c>
      <c r="X621" s="40">
        <f t="shared" ca="1" si="106"/>
        <v>3681</v>
      </c>
      <c r="Y621" s="30" t="b">
        <f t="shared" ca="1" si="107"/>
        <v>0</v>
      </c>
    </row>
    <row r="622" spans="1:25" hidden="1">
      <c r="A622" s="28" t="s">
        <v>2837</v>
      </c>
      <c r="B622" s="28" t="s">
        <v>2838</v>
      </c>
      <c r="C622" s="28" t="s">
        <v>3142</v>
      </c>
      <c r="D622" s="28" t="s">
        <v>2842</v>
      </c>
      <c r="E622" s="29">
        <v>42157</v>
      </c>
      <c r="F622" s="28" t="s">
        <v>8171</v>
      </c>
      <c r="G622" s="30">
        <v>4188</v>
      </c>
      <c r="H622" s="28" t="s">
        <v>8172</v>
      </c>
      <c r="I622" s="31">
        <v>0</v>
      </c>
      <c r="J622" s="31">
        <v>332.32</v>
      </c>
      <c r="K622" s="28" t="s">
        <v>3035</v>
      </c>
      <c r="L622" s="32">
        <f t="shared" si="99"/>
        <v>-332.32</v>
      </c>
      <c r="M622" s="33">
        <f t="shared" si="100"/>
        <v>332.32</v>
      </c>
      <c r="N622" s="34" t="b">
        <v>1</v>
      </c>
      <c r="O622" s="35">
        <f t="shared" si="101"/>
        <v>332.32</v>
      </c>
      <c r="P622" s="36" t="str">
        <f t="shared" si="102"/>
        <v>T</v>
      </c>
      <c r="Q622" s="37" t="str">
        <f t="shared" si="103"/>
        <v>DotMailer Ltd</v>
      </c>
      <c r="R622" s="6" t="str">
        <f t="shared" si="104"/>
        <v>T - DotMailer Ltd</v>
      </c>
      <c r="S622" s="6" t="str">
        <f>IFERROR(INDEX('Vendor Over-ride'!$C:$C, MATCH($R:$R,'Vendor Over-ride'!$A:$A,0)),"")</f>
        <v>T - DotMailer Ltd</v>
      </c>
      <c r="U622" s="38" t="str">
        <f t="shared" si="108"/>
        <v>GIA</v>
      </c>
      <c r="V622" s="5" t="str">
        <f t="shared" si="109"/>
        <v>TRADE</v>
      </c>
      <c r="W622" s="5" t="b">
        <f t="shared" si="105"/>
        <v>0</v>
      </c>
      <c r="X622" s="40">
        <f t="shared" ca="1" si="106"/>
        <v>5943.5199999999995</v>
      </c>
      <c r="Y622" s="30" t="b">
        <f t="shared" ca="1" si="107"/>
        <v>0</v>
      </c>
    </row>
    <row r="623" spans="1:25" hidden="1">
      <c r="A623" s="28" t="s">
        <v>2837</v>
      </c>
      <c r="B623" s="28" t="s">
        <v>2838</v>
      </c>
      <c r="C623" s="28" t="s">
        <v>3142</v>
      </c>
      <c r="D623" s="28" t="s">
        <v>2842</v>
      </c>
      <c r="E623" s="29">
        <v>42157</v>
      </c>
      <c r="F623" s="28" t="s">
        <v>8173</v>
      </c>
      <c r="G623" s="30">
        <v>4188</v>
      </c>
      <c r="H623" s="28" t="s">
        <v>8174</v>
      </c>
      <c r="I623" s="31">
        <v>0</v>
      </c>
      <c r="J623" s="31">
        <v>770</v>
      </c>
      <c r="K623" s="28" t="s">
        <v>4401</v>
      </c>
      <c r="L623" s="32">
        <f t="shared" si="99"/>
        <v>-770</v>
      </c>
      <c r="M623" s="33">
        <f t="shared" si="100"/>
        <v>770</v>
      </c>
      <c r="N623" s="34" t="b">
        <v>1</v>
      </c>
      <c r="O623" s="35">
        <f t="shared" si="101"/>
        <v>770</v>
      </c>
      <c r="P623" s="36" t="str">
        <f t="shared" si="102"/>
        <v>T</v>
      </c>
      <c r="Q623" s="37" t="str">
        <f t="shared" si="103"/>
        <v>Driven Scotland Limited</v>
      </c>
      <c r="R623" s="6" t="str">
        <f t="shared" si="104"/>
        <v>T - Driven Scotland Limited</v>
      </c>
      <c r="S623" s="6" t="str">
        <f>IFERROR(INDEX('Vendor Over-ride'!$C:$C, MATCH($R:$R,'Vendor Over-ride'!$A:$A,0)),"")</f>
        <v>T - Driven Scotland Limited</v>
      </c>
      <c r="U623" s="38" t="str">
        <f t="shared" si="108"/>
        <v>GIA</v>
      </c>
      <c r="V623" s="5" t="str">
        <f t="shared" si="109"/>
        <v>TRADE</v>
      </c>
      <c r="W623" s="5" t="b">
        <f t="shared" si="105"/>
        <v>0</v>
      </c>
      <c r="X623" s="40">
        <f t="shared" ca="1" si="106"/>
        <v>770</v>
      </c>
      <c r="Y623" s="30" t="b">
        <f t="shared" ca="1" si="107"/>
        <v>0</v>
      </c>
    </row>
    <row r="624" spans="1:25" hidden="1">
      <c r="A624" s="28" t="s">
        <v>2837</v>
      </c>
      <c r="B624" s="28" t="s">
        <v>2838</v>
      </c>
      <c r="C624" s="28" t="s">
        <v>3142</v>
      </c>
      <c r="D624" s="28" t="s">
        <v>2842</v>
      </c>
      <c r="E624" s="29">
        <v>42157</v>
      </c>
      <c r="F624" s="28" t="s">
        <v>8175</v>
      </c>
      <c r="G624" s="30">
        <v>4188</v>
      </c>
      <c r="H624" s="28" t="s">
        <v>8176</v>
      </c>
      <c r="I624" s="31">
        <v>0</v>
      </c>
      <c r="J624" s="31">
        <v>1431.27</v>
      </c>
      <c r="K624" s="28" t="s">
        <v>3893</v>
      </c>
      <c r="L624" s="32">
        <f t="shared" si="99"/>
        <v>-1431.27</v>
      </c>
      <c r="M624" s="33">
        <f t="shared" si="100"/>
        <v>1431.27</v>
      </c>
      <c r="N624" s="34" t="b">
        <v>1</v>
      </c>
      <c r="O624" s="35">
        <f t="shared" si="101"/>
        <v>1431.27</v>
      </c>
      <c r="P624" s="36" t="str">
        <f t="shared" si="102"/>
        <v>T</v>
      </c>
      <c r="Q624" s="37" t="str">
        <f t="shared" si="103"/>
        <v>Extra Veg Crews Scotland (Cindy Thomson)</v>
      </c>
      <c r="R624" s="6" t="str">
        <f t="shared" si="104"/>
        <v>T - Extra Veg Crews Scotland (Cindy Thomson)</v>
      </c>
      <c r="S624" s="6" t="str">
        <f>IFERROR(INDEX('Vendor Over-ride'!$C:$C, MATCH($R:$R,'Vendor Over-ride'!$A:$A,0)),"")</f>
        <v>T - Extra Veg Crews Scotland (Cindy Thomson)</v>
      </c>
      <c r="U624" s="38" t="str">
        <f t="shared" si="108"/>
        <v>GIA</v>
      </c>
      <c r="V624" s="5" t="str">
        <f t="shared" si="109"/>
        <v>TRADE</v>
      </c>
      <c r="W624" s="5" t="b">
        <f t="shared" si="105"/>
        <v>0</v>
      </c>
      <c r="X624" s="40">
        <f t="shared" ca="1" si="106"/>
        <v>3131.8599999999997</v>
      </c>
      <c r="Y624" s="30" t="b">
        <f t="shared" ca="1" si="107"/>
        <v>0</v>
      </c>
    </row>
    <row r="625" spans="1:25" hidden="1">
      <c r="A625" s="28" t="s">
        <v>2837</v>
      </c>
      <c r="B625" s="28" t="s">
        <v>2838</v>
      </c>
      <c r="C625" s="28" t="s">
        <v>3142</v>
      </c>
      <c r="D625" s="28" t="s">
        <v>2842</v>
      </c>
      <c r="E625" s="29">
        <v>42157</v>
      </c>
      <c r="F625" s="28" t="s">
        <v>8177</v>
      </c>
      <c r="G625" s="30">
        <v>4188</v>
      </c>
      <c r="H625" s="28" t="s">
        <v>8178</v>
      </c>
      <c r="I625" s="31">
        <v>0</v>
      </c>
      <c r="J625" s="31">
        <v>175</v>
      </c>
      <c r="K625" s="28" t="s">
        <v>5595</v>
      </c>
      <c r="L625" s="32">
        <f t="shared" si="99"/>
        <v>-175</v>
      </c>
      <c r="M625" s="33">
        <f t="shared" si="100"/>
        <v>175</v>
      </c>
      <c r="N625" s="34" t="b">
        <v>1</v>
      </c>
      <c r="O625" s="35">
        <f t="shared" si="101"/>
        <v>175</v>
      </c>
      <c r="P625" s="36" t="str">
        <f t="shared" si="102"/>
        <v>T</v>
      </c>
      <c r="Q625" s="37" t="str">
        <f t="shared" si="103"/>
        <v>Glasgow East Arts Company Limited</v>
      </c>
      <c r="R625" s="6" t="str">
        <f t="shared" si="104"/>
        <v>T - Glasgow East Arts Company Limited</v>
      </c>
      <c r="S625" s="6" t="str">
        <f>IFERROR(INDEX('Vendor Over-ride'!$C:$C, MATCH($R:$R,'Vendor Over-ride'!$A:$A,0)),"")</f>
        <v>T - Glasgow East Arts Company Limited</v>
      </c>
      <c r="U625" s="38" t="str">
        <f t="shared" si="108"/>
        <v>GIA</v>
      </c>
      <c r="V625" s="5" t="str">
        <f t="shared" si="109"/>
        <v>TRADE</v>
      </c>
      <c r="W625" s="5" t="b">
        <f t="shared" si="105"/>
        <v>0</v>
      </c>
      <c r="X625" s="40">
        <f t="shared" ca="1" si="106"/>
        <v>175</v>
      </c>
      <c r="Y625" s="30" t="b">
        <f t="shared" ca="1" si="107"/>
        <v>0</v>
      </c>
    </row>
    <row r="626" spans="1:25" hidden="1">
      <c r="A626" s="28" t="s">
        <v>2837</v>
      </c>
      <c r="B626" s="28" t="s">
        <v>2838</v>
      </c>
      <c r="C626" s="28" t="s">
        <v>3142</v>
      </c>
      <c r="D626" s="28" t="s">
        <v>2842</v>
      </c>
      <c r="E626" s="29">
        <v>42157</v>
      </c>
      <c r="F626" s="28" t="s">
        <v>8179</v>
      </c>
      <c r="G626" s="30">
        <v>4188</v>
      </c>
      <c r="H626" s="28" t="s">
        <v>8180</v>
      </c>
      <c r="I626" s="31">
        <v>0</v>
      </c>
      <c r="J626" s="31">
        <v>144</v>
      </c>
      <c r="K626" s="28" t="s">
        <v>3092</v>
      </c>
      <c r="L626" s="32">
        <f t="shared" si="99"/>
        <v>-144</v>
      </c>
      <c r="M626" s="33">
        <f t="shared" si="100"/>
        <v>144</v>
      </c>
      <c r="N626" s="34" t="b">
        <v>1</v>
      </c>
      <c r="O626" s="35">
        <f t="shared" si="101"/>
        <v>144</v>
      </c>
      <c r="P626" s="36" t="str">
        <f t="shared" si="102"/>
        <v>T</v>
      </c>
      <c r="Q626" s="37" t="str">
        <f t="shared" si="103"/>
        <v>GTG Training Ltd</v>
      </c>
      <c r="R626" s="6" t="str">
        <f t="shared" si="104"/>
        <v>T - GTG Training Ltd</v>
      </c>
      <c r="S626" s="6" t="str">
        <f>IFERROR(INDEX('Vendor Over-ride'!$C:$C, MATCH($R:$R,'Vendor Over-ride'!$A:$A,0)),"")</f>
        <v>T - GTG Training Ltd</v>
      </c>
      <c r="U626" s="38" t="str">
        <f t="shared" si="108"/>
        <v>GIA</v>
      </c>
      <c r="V626" s="5" t="str">
        <f t="shared" si="109"/>
        <v>TRADE</v>
      </c>
      <c r="W626" s="5" t="b">
        <f t="shared" si="105"/>
        <v>0</v>
      </c>
      <c r="X626" s="40">
        <f t="shared" ca="1" si="106"/>
        <v>3908.4</v>
      </c>
      <c r="Y626" s="30" t="b">
        <f t="shared" ca="1" si="107"/>
        <v>0</v>
      </c>
    </row>
    <row r="627" spans="1:25" hidden="1">
      <c r="A627" s="28" t="s">
        <v>2837</v>
      </c>
      <c r="B627" s="28" t="s">
        <v>2838</v>
      </c>
      <c r="C627" s="28" t="s">
        <v>3142</v>
      </c>
      <c r="D627" s="28" t="s">
        <v>2842</v>
      </c>
      <c r="E627" s="29">
        <v>42157</v>
      </c>
      <c r="F627" s="28" t="s">
        <v>8181</v>
      </c>
      <c r="G627" s="30">
        <v>4188</v>
      </c>
      <c r="H627" s="28" t="s">
        <v>8182</v>
      </c>
      <c r="I627" s="31">
        <v>0</v>
      </c>
      <c r="J627" s="31">
        <v>4424.8</v>
      </c>
      <c r="K627" s="28" t="s">
        <v>8183</v>
      </c>
      <c r="L627" s="32">
        <f t="shared" si="99"/>
        <v>-4424.8</v>
      </c>
      <c r="M627" s="33">
        <f t="shared" si="100"/>
        <v>4424.8</v>
      </c>
      <c r="N627" s="34" t="b">
        <v>1</v>
      </c>
      <c r="O627" s="35">
        <f t="shared" si="101"/>
        <v>4424.8</v>
      </c>
      <c r="P627" s="36" t="str">
        <f t="shared" si="102"/>
        <v>T</v>
      </c>
      <c r="Q627" s="37" t="str">
        <f t="shared" si="103"/>
        <v>J.Thomson Colour Printers</v>
      </c>
      <c r="R627" s="6" t="str">
        <f t="shared" si="104"/>
        <v>T - J.Thomson Colour Printers</v>
      </c>
      <c r="S627" s="6" t="str">
        <f>IFERROR(INDEX('Vendor Over-ride'!$C:$C, MATCH($R:$R,'Vendor Over-ride'!$A:$A,0)),"")</f>
        <v>T - J.Thomson Colour Printers</v>
      </c>
      <c r="U627" s="38" t="str">
        <f t="shared" si="108"/>
        <v>GIA</v>
      </c>
      <c r="V627" s="5" t="str">
        <f t="shared" si="109"/>
        <v>TRADE</v>
      </c>
      <c r="W627" s="5" t="b">
        <f t="shared" si="105"/>
        <v>0</v>
      </c>
      <c r="X627" s="40">
        <f t="shared" ca="1" si="106"/>
        <v>4424.8</v>
      </c>
      <c r="Y627" s="30" t="b">
        <f t="shared" ca="1" si="107"/>
        <v>0</v>
      </c>
    </row>
    <row r="628" spans="1:25" hidden="1">
      <c r="A628" s="28" t="s">
        <v>2837</v>
      </c>
      <c r="B628" s="28" t="s">
        <v>2838</v>
      </c>
      <c r="C628" s="28" t="s">
        <v>3142</v>
      </c>
      <c r="D628" s="28" t="s">
        <v>2842</v>
      </c>
      <c r="E628" s="29">
        <v>42157</v>
      </c>
      <c r="F628" s="28" t="s">
        <v>8184</v>
      </c>
      <c r="G628" s="30">
        <v>4188</v>
      </c>
      <c r="H628" s="28" t="s">
        <v>8185</v>
      </c>
      <c r="I628" s="31">
        <v>0</v>
      </c>
      <c r="J628" s="31">
        <v>22.8</v>
      </c>
      <c r="K628" s="28" t="s">
        <v>4970</v>
      </c>
      <c r="L628" s="32">
        <f t="shared" si="99"/>
        <v>-22.8</v>
      </c>
      <c r="M628" s="33">
        <f t="shared" si="100"/>
        <v>22.8</v>
      </c>
      <c r="N628" s="34" t="b">
        <v>1</v>
      </c>
      <c r="O628" s="35">
        <f t="shared" si="101"/>
        <v>22.8</v>
      </c>
      <c r="P628" s="36" t="str">
        <f t="shared" si="102"/>
        <v>T</v>
      </c>
      <c r="Q628" s="37" t="str">
        <f t="shared" si="103"/>
        <v>Jules Cafe Ltd</v>
      </c>
      <c r="R628" s="6" t="str">
        <f t="shared" si="104"/>
        <v>T - Jules Cafe Ltd</v>
      </c>
      <c r="S628" s="6" t="str">
        <f>IFERROR(INDEX('Vendor Over-ride'!$C:$C, MATCH($R:$R,'Vendor Over-ride'!$A:$A,0)),"")</f>
        <v>T - Jules Cafe Ltd</v>
      </c>
      <c r="U628" s="38" t="str">
        <f t="shared" si="108"/>
        <v>GIA</v>
      </c>
      <c r="V628" s="5" t="str">
        <f t="shared" si="109"/>
        <v>TRADE</v>
      </c>
      <c r="W628" s="5" t="b">
        <f t="shared" si="105"/>
        <v>0</v>
      </c>
      <c r="X628" s="40">
        <f t="shared" ca="1" si="106"/>
        <v>571.7399999999999</v>
      </c>
      <c r="Y628" s="30" t="b">
        <f t="shared" ca="1" si="107"/>
        <v>0</v>
      </c>
    </row>
    <row r="629" spans="1:25">
      <c r="A629" s="28" t="s">
        <v>2837</v>
      </c>
      <c r="B629" s="28" t="s">
        <v>2838</v>
      </c>
      <c r="C629" s="28" t="s">
        <v>3142</v>
      </c>
      <c r="D629" s="28" t="s">
        <v>2842</v>
      </c>
      <c r="E629" s="29">
        <v>42157</v>
      </c>
      <c r="F629" s="28" t="s">
        <v>8186</v>
      </c>
      <c r="G629" s="30">
        <v>4188</v>
      </c>
      <c r="H629" s="28" t="s">
        <v>8187</v>
      </c>
      <c r="I629" s="31">
        <v>0</v>
      </c>
      <c r="J629" s="31">
        <v>3398.9</v>
      </c>
      <c r="K629" s="28" t="s">
        <v>7256</v>
      </c>
      <c r="L629" s="32">
        <f t="shared" si="99"/>
        <v>-3398.9</v>
      </c>
      <c r="M629" s="33">
        <f t="shared" si="100"/>
        <v>3398.9</v>
      </c>
      <c r="N629" s="34" t="b">
        <v>1</v>
      </c>
      <c r="O629" s="35">
        <f t="shared" si="101"/>
        <v>3398.9</v>
      </c>
      <c r="P629" s="36" t="str">
        <f t="shared" si="102"/>
        <v>T</v>
      </c>
      <c r="Q629" s="37" t="str">
        <f t="shared" si="103"/>
        <v>Norman Howie</v>
      </c>
      <c r="R629" s="6" t="str">
        <f t="shared" si="104"/>
        <v>T - Norman Howie</v>
      </c>
      <c r="S629" s="6" t="str">
        <f>IFERROR(INDEX('Vendor Over-ride'!$C:$C, MATCH($R:$R,'Vendor Over-ride'!$A:$A,0)),"")</f>
        <v>T - Norman Howie</v>
      </c>
      <c r="T629" s="41" t="s">
        <v>17725</v>
      </c>
      <c r="U629" s="38" t="str">
        <f t="shared" si="108"/>
        <v>GIA</v>
      </c>
      <c r="V629" s="5" t="str">
        <f t="shared" si="109"/>
        <v>TRADE</v>
      </c>
      <c r="W629" s="5" t="b">
        <f t="shared" si="105"/>
        <v>0</v>
      </c>
      <c r="X629" s="40">
        <f t="shared" ca="1" si="106"/>
        <v>37610.199999999997</v>
      </c>
      <c r="Y629" s="30" t="b">
        <f t="shared" ca="1" si="107"/>
        <v>1</v>
      </c>
    </row>
    <row r="630" spans="1:25">
      <c r="A630" s="28" t="s">
        <v>2837</v>
      </c>
      <c r="B630" s="28" t="s">
        <v>2838</v>
      </c>
      <c r="C630" s="28" t="s">
        <v>3142</v>
      </c>
      <c r="D630" s="28" t="s">
        <v>2842</v>
      </c>
      <c r="E630" s="29">
        <v>42157</v>
      </c>
      <c r="F630" s="28" t="s">
        <v>8188</v>
      </c>
      <c r="G630" s="30">
        <v>4188</v>
      </c>
      <c r="H630" s="28" t="s">
        <v>8189</v>
      </c>
      <c r="I630" s="31">
        <v>0</v>
      </c>
      <c r="J630" s="31">
        <v>15390</v>
      </c>
      <c r="K630" s="28" t="s">
        <v>4644</v>
      </c>
      <c r="L630" s="32">
        <f t="shared" si="99"/>
        <v>-15390</v>
      </c>
      <c r="M630" s="33">
        <f t="shared" si="100"/>
        <v>15390</v>
      </c>
      <c r="N630" s="34" t="b">
        <v>1</v>
      </c>
      <c r="O630" s="35">
        <f t="shared" si="101"/>
        <v>15390</v>
      </c>
      <c r="P630" s="36" t="str">
        <f t="shared" si="102"/>
        <v>T</v>
      </c>
      <c r="Q630" s="37" t="str">
        <f t="shared" si="103"/>
        <v>ODS Services Ltd</v>
      </c>
      <c r="R630" s="6" t="str">
        <f t="shared" si="104"/>
        <v>T - ODS Services Ltd</v>
      </c>
      <c r="S630" s="6" t="str">
        <f>IFERROR(INDEX('Vendor Over-ride'!$C:$C, MATCH($R:$R,'Vendor Over-ride'!$A:$A,0)),"")</f>
        <v>T - ODS Services Ltd</v>
      </c>
      <c r="T630" s="41" t="s">
        <v>17726</v>
      </c>
      <c r="U630" s="38" t="str">
        <f t="shared" si="108"/>
        <v>GIA</v>
      </c>
      <c r="V630" s="5" t="str">
        <f t="shared" si="109"/>
        <v>TRADE</v>
      </c>
      <c r="W630" s="5" t="b">
        <f t="shared" si="105"/>
        <v>0</v>
      </c>
      <c r="X630" s="40">
        <f t="shared" ca="1" si="106"/>
        <v>33870</v>
      </c>
      <c r="Y630" s="30" t="b">
        <f t="shared" ca="1" si="107"/>
        <v>1</v>
      </c>
    </row>
    <row r="631" spans="1:25" hidden="1">
      <c r="A631" s="28" t="s">
        <v>2837</v>
      </c>
      <c r="B631" s="28" t="s">
        <v>2838</v>
      </c>
      <c r="C631" s="28" t="s">
        <v>3142</v>
      </c>
      <c r="D631" s="28" t="s">
        <v>2842</v>
      </c>
      <c r="E631" s="29">
        <v>42157</v>
      </c>
      <c r="F631" s="28" t="s">
        <v>8190</v>
      </c>
      <c r="G631" s="30">
        <v>4188</v>
      </c>
      <c r="H631" s="28" t="s">
        <v>8191</v>
      </c>
      <c r="I631" s="31">
        <v>0</v>
      </c>
      <c r="J631" s="31">
        <v>648</v>
      </c>
      <c r="K631" s="28" t="s">
        <v>2902</v>
      </c>
      <c r="L631" s="32">
        <f t="shared" si="99"/>
        <v>-648</v>
      </c>
      <c r="M631" s="33">
        <f t="shared" si="100"/>
        <v>648</v>
      </c>
      <c r="N631" s="34" t="b">
        <v>1</v>
      </c>
      <c r="O631" s="35">
        <f t="shared" si="101"/>
        <v>648</v>
      </c>
      <c r="P631" s="36" t="str">
        <f t="shared" si="102"/>
        <v>T</v>
      </c>
      <c r="Q631" s="37" t="str">
        <f t="shared" si="103"/>
        <v>Ross Promotional Products Llimited</v>
      </c>
      <c r="R631" s="6" t="str">
        <f t="shared" si="104"/>
        <v>T - Ross Promotional Products Llimited</v>
      </c>
      <c r="S631" s="6" t="str">
        <f>IFERROR(INDEX('Vendor Over-ride'!$C:$C, MATCH($R:$R,'Vendor Over-ride'!$A:$A,0)),"")</f>
        <v>T - Ross Promotional Products Llimited</v>
      </c>
      <c r="U631" s="38" t="str">
        <f t="shared" si="108"/>
        <v>GIA</v>
      </c>
      <c r="V631" s="5" t="str">
        <f t="shared" si="109"/>
        <v>TRADE</v>
      </c>
      <c r="W631" s="5" t="b">
        <f t="shared" si="105"/>
        <v>0</v>
      </c>
      <c r="X631" s="40">
        <f t="shared" ca="1" si="106"/>
        <v>7125</v>
      </c>
      <c r="Y631" s="30" t="b">
        <f t="shared" ca="1" si="107"/>
        <v>0</v>
      </c>
    </row>
    <row r="632" spans="1:25" hidden="1">
      <c r="A632" s="28" t="s">
        <v>2837</v>
      </c>
      <c r="B632" s="28" t="s">
        <v>2838</v>
      </c>
      <c r="C632" s="28" t="s">
        <v>3142</v>
      </c>
      <c r="D632" s="28" t="s">
        <v>2842</v>
      </c>
      <c r="E632" s="29">
        <v>42157</v>
      </c>
      <c r="F632" s="28" t="s">
        <v>8192</v>
      </c>
      <c r="G632" s="30">
        <v>4188</v>
      </c>
      <c r="H632" s="28" t="s">
        <v>8193</v>
      </c>
      <c r="I632" s="31">
        <v>0</v>
      </c>
      <c r="J632" s="31">
        <v>72.77</v>
      </c>
      <c r="K632" s="28" t="s">
        <v>2903</v>
      </c>
      <c r="L632" s="32">
        <f t="shared" si="99"/>
        <v>-72.77</v>
      </c>
      <c r="M632" s="33">
        <f t="shared" si="100"/>
        <v>72.77</v>
      </c>
      <c r="N632" s="34" t="b">
        <v>1</v>
      </c>
      <c r="O632" s="35">
        <f t="shared" si="101"/>
        <v>72.77</v>
      </c>
      <c r="P632" s="36" t="str">
        <f t="shared" si="102"/>
        <v>T</v>
      </c>
      <c r="Q632" s="37" t="str">
        <f t="shared" si="103"/>
        <v>ShredIt (East of Scotland) Ltd</v>
      </c>
      <c r="R632" s="6" t="str">
        <f t="shared" si="104"/>
        <v>T - ShredIt (East of Scotland) Ltd</v>
      </c>
      <c r="S632" s="6" t="str">
        <f>IFERROR(INDEX('Vendor Over-ride'!$C:$C, MATCH($R:$R,'Vendor Over-ride'!$A:$A,0)),"")</f>
        <v>T - Shred-It Limited</v>
      </c>
      <c r="U632" s="38" t="str">
        <f t="shared" si="108"/>
        <v>GIA</v>
      </c>
      <c r="V632" s="5" t="str">
        <f t="shared" si="109"/>
        <v>TRADE</v>
      </c>
      <c r="W632" s="5" t="b">
        <f t="shared" si="105"/>
        <v>0</v>
      </c>
      <c r="X632" s="40">
        <f t="shared" ca="1" si="106"/>
        <v>3247.48</v>
      </c>
      <c r="Y632" s="30" t="b">
        <f t="shared" ca="1" si="107"/>
        <v>0</v>
      </c>
    </row>
    <row r="633" spans="1:25">
      <c r="A633" s="28" t="s">
        <v>2837</v>
      </c>
      <c r="B633" s="28" t="s">
        <v>2838</v>
      </c>
      <c r="C633" s="28" t="s">
        <v>3142</v>
      </c>
      <c r="D633" s="28" t="s">
        <v>2842</v>
      </c>
      <c r="E633" s="29">
        <v>42157</v>
      </c>
      <c r="F633" s="28" t="s">
        <v>8194</v>
      </c>
      <c r="G633" s="30">
        <v>4188</v>
      </c>
      <c r="H633" s="28" t="s">
        <v>8195</v>
      </c>
      <c r="I633" s="31">
        <v>0</v>
      </c>
      <c r="J633" s="31">
        <v>57.41</v>
      </c>
      <c r="K633" s="28" t="s">
        <v>2887</v>
      </c>
      <c r="L633" s="32">
        <f t="shared" si="99"/>
        <v>-57.41</v>
      </c>
      <c r="M633" s="33">
        <f t="shared" si="100"/>
        <v>57.41</v>
      </c>
      <c r="N633" s="34" t="b">
        <v>1</v>
      </c>
      <c r="O633" s="35">
        <f t="shared" si="101"/>
        <v>57.41</v>
      </c>
      <c r="P633" s="36" t="str">
        <f t="shared" si="102"/>
        <v>T</v>
      </c>
      <c r="Q633" s="37" t="str">
        <f t="shared" si="103"/>
        <v>Spotless Commercial Cleaning Ltd</v>
      </c>
      <c r="R633" s="6" t="str">
        <f t="shared" si="104"/>
        <v>T - Spotless Commercial Cleaning Ltd</v>
      </c>
      <c r="S633" s="6" t="str">
        <f>IFERROR(INDEX('Vendor Over-ride'!$C:$C, MATCH($R:$R,'Vendor Over-ride'!$A:$A,0)),"")</f>
        <v>T - Spotless Commercial Cleaning Ltd</v>
      </c>
      <c r="T633" s="41" t="s">
        <v>17730</v>
      </c>
      <c r="U633" s="38" t="str">
        <f t="shared" si="108"/>
        <v>GIA</v>
      </c>
      <c r="V633" s="5" t="str">
        <f t="shared" si="109"/>
        <v>TRADE</v>
      </c>
      <c r="W633" s="5" t="b">
        <f t="shared" si="105"/>
        <v>0</v>
      </c>
      <c r="X633" s="40">
        <f t="shared" ca="1" si="106"/>
        <v>25308.30000000001</v>
      </c>
      <c r="Y633" s="30" t="b">
        <f t="shared" ca="1" si="107"/>
        <v>1</v>
      </c>
    </row>
    <row r="634" spans="1:25">
      <c r="A634" s="28" t="s">
        <v>2837</v>
      </c>
      <c r="B634" s="28" t="s">
        <v>2838</v>
      </c>
      <c r="C634" s="28" t="s">
        <v>3142</v>
      </c>
      <c r="D634" s="28" t="s">
        <v>2842</v>
      </c>
      <c r="E634" s="29">
        <v>42157</v>
      </c>
      <c r="F634" s="28" t="s">
        <v>8196</v>
      </c>
      <c r="G634" s="30">
        <v>4188</v>
      </c>
      <c r="H634" s="28" t="s">
        <v>8197</v>
      </c>
      <c r="I634" s="31">
        <v>0</v>
      </c>
      <c r="J634" s="31">
        <v>6000</v>
      </c>
      <c r="K634" s="28" t="s">
        <v>3064</v>
      </c>
      <c r="L634" s="32">
        <f t="shared" si="99"/>
        <v>-6000</v>
      </c>
      <c r="M634" s="33">
        <f t="shared" si="100"/>
        <v>6000</v>
      </c>
      <c r="N634" s="34" t="b">
        <v>1</v>
      </c>
      <c r="O634" s="35">
        <f t="shared" si="101"/>
        <v>6000</v>
      </c>
      <c r="P634" s="36" t="str">
        <f t="shared" si="102"/>
        <v>T</v>
      </c>
      <c r="Q634" s="37" t="str">
        <f t="shared" si="103"/>
        <v>Squiz (Scotland) Ltd</v>
      </c>
      <c r="R634" s="6" t="str">
        <f t="shared" si="104"/>
        <v>T - Squiz (Scotland) Ltd</v>
      </c>
      <c r="S634" s="6" t="str">
        <f>IFERROR(INDEX('Vendor Over-ride'!$C:$C, MATCH($R:$R,'Vendor Over-ride'!$A:$A,0)),"")</f>
        <v>T - Squiz (Scotland) Ltd</v>
      </c>
      <c r="T634" s="41" t="s">
        <v>2809</v>
      </c>
      <c r="U634" s="38" t="str">
        <f t="shared" si="108"/>
        <v>GIA</v>
      </c>
      <c r="V634" s="5" t="str">
        <f t="shared" si="109"/>
        <v>TRADE</v>
      </c>
      <c r="W634" s="5" t="b">
        <f t="shared" si="105"/>
        <v>0</v>
      </c>
      <c r="X634" s="40">
        <f t="shared" ca="1" si="106"/>
        <v>39780</v>
      </c>
      <c r="Y634" s="30" t="b">
        <f t="shared" ca="1" si="107"/>
        <v>1</v>
      </c>
    </row>
    <row r="635" spans="1:25" hidden="1">
      <c r="A635" s="28" t="s">
        <v>2837</v>
      </c>
      <c r="B635" s="28" t="s">
        <v>2838</v>
      </c>
      <c r="C635" s="28" t="s">
        <v>3142</v>
      </c>
      <c r="D635" s="28" t="s">
        <v>2842</v>
      </c>
      <c r="E635" s="29">
        <v>42157</v>
      </c>
      <c r="F635" s="28" t="s">
        <v>8198</v>
      </c>
      <c r="G635" s="30">
        <v>4188</v>
      </c>
      <c r="H635" s="28" t="s">
        <v>8199</v>
      </c>
      <c r="I635" s="31">
        <v>0</v>
      </c>
      <c r="J635" s="31">
        <v>2565</v>
      </c>
      <c r="K635" s="28" t="s">
        <v>7614</v>
      </c>
      <c r="L635" s="32">
        <f t="shared" si="99"/>
        <v>-2565</v>
      </c>
      <c r="M635" s="33">
        <f t="shared" si="100"/>
        <v>2565</v>
      </c>
      <c r="N635" s="34" t="b">
        <v>1</v>
      </c>
      <c r="O635" s="35">
        <f t="shared" si="101"/>
        <v>2565</v>
      </c>
      <c r="P635" s="36" t="str">
        <f t="shared" si="102"/>
        <v>T</v>
      </c>
      <c r="Q635" s="37" t="str">
        <f t="shared" si="103"/>
        <v>The Creative Cell</v>
      </c>
      <c r="R635" s="6" t="str">
        <f t="shared" si="104"/>
        <v>T - The Creative Cell</v>
      </c>
      <c r="S635" s="6" t="str">
        <f>IFERROR(INDEX('Vendor Over-ride'!$C:$C, MATCH($R:$R,'Vendor Over-ride'!$A:$A,0)),"")</f>
        <v>T - Creative Cell, The</v>
      </c>
      <c r="U635" s="38" t="str">
        <f t="shared" si="108"/>
        <v>GIA</v>
      </c>
      <c r="V635" s="5" t="str">
        <f t="shared" si="109"/>
        <v>TRADE</v>
      </c>
      <c r="W635" s="5" t="b">
        <f t="shared" si="105"/>
        <v>0</v>
      </c>
      <c r="X635" s="40">
        <f t="shared" ca="1" si="106"/>
        <v>4116</v>
      </c>
      <c r="Y635" s="30" t="b">
        <f t="shared" ca="1" si="107"/>
        <v>0</v>
      </c>
    </row>
    <row r="636" spans="1:25" hidden="1">
      <c r="A636" s="28" t="s">
        <v>2837</v>
      </c>
      <c r="B636" s="28" t="s">
        <v>2838</v>
      </c>
      <c r="C636" s="28" t="s">
        <v>3142</v>
      </c>
      <c r="D636" s="28" t="s">
        <v>2842</v>
      </c>
      <c r="E636" s="29">
        <v>42164</v>
      </c>
      <c r="F636" s="28" t="s">
        <v>8200</v>
      </c>
      <c r="G636" s="30">
        <v>4227</v>
      </c>
      <c r="H636" s="28" t="s">
        <v>8201</v>
      </c>
      <c r="I636" s="31">
        <v>0</v>
      </c>
      <c r="J636" s="31">
        <v>143.75</v>
      </c>
      <c r="K636" s="28" t="s">
        <v>2946</v>
      </c>
      <c r="L636" s="32">
        <f t="shared" si="99"/>
        <v>-143.75</v>
      </c>
      <c r="M636" s="33">
        <f t="shared" si="100"/>
        <v>143.75</v>
      </c>
      <c r="N636" s="34" t="b">
        <v>0</v>
      </c>
      <c r="O636" s="35">
        <f t="shared" si="101"/>
        <v>0</v>
      </c>
      <c r="P636" s="36" t="str">
        <f t="shared" si="102"/>
        <v>E</v>
      </c>
      <c r="Q636" s="37" t="str">
        <f t="shared" si="103"/>
        <v>Scott Donaldson</v>
      </c>
      <c r="R636" s="6" t="str">
        <f t="shared" si="104"/>
        <v>E - Scott Donaldson</v>
      </c>
      <c r="S636" s="6" t="str">
        <f>IFERROR(INDEX('Vendor Over-ride'!$C:$C, MATCH($R:$R,'Vendor Over-ride'!$A:$A,0)),"")</f>
        <v/>
      </c>
      <c r="U636" s="38" t="str">
        <f t="shared" si="108"/>
        <v>GIA</v>
      </c>
      <c r="V636" s="5" t="str">
        <f t="shared" si="109"/>
        <v>EMPLOYEE</v>
      </c>
      <c r="W636" s="5" t="b">
        <f t="shared" si="105"/>
        <v>0</v>
      </c>
      <c r="X636" s="40">
        <f t="shared" ca="1" si="106"/>
        <v>334393.72000000003</v>
      </c>
      <c r="Y636" s="30" t="b">
        <f t="shared" ca="1" si="107"/>
        <v>1</v>
      </c>
    </row>
    <row r="637" spans="1:25" hidden="1">
      <c r="A637" s="28" t="s">
        <v>2837</v>
      </c>
      <c r="B637" s="28" t="s">
        <v>2838</v>
      </c>
      <c r="C637" s="28" t="s">
        <v>3142</v>
      </c>
      <c r="D637" s="28" t="s">
        <v>2842</v>
      </c>
      <c r="E637" s="29">
        <v>42164</v>
      </c>
      <c r="F637" s="28" t="s">
        <v>8202</v>
      </c>
      <c r="G637" s="30">
        <v>4227</v>
      </c>
      <c r="H637" s="28" t="s">
        <v>8203</v>
      </c>
      <c r="I637" s="31">
        <v>0</v>
      </c>
      <c r="J637" s="31">
        <v>100.3</v>
      </c>
      <c r="K637" s="28" t="s">
        <v>2921</v>
      </c>
      <c r="L637" s="32">
        <f t="shared" si="99"/>
        <v>-100.3</v>
      </c>
      <c r="M637" s="33">
        <f t="shared" si="100"/>
        <v>100.3</v>
      </c>
      <c r="N637" s="34" t="b">
        <v>0</v>
      </c>
      <c r="O637" s="35">
        <f t="shared" si="101"/>
        <v>0</v>
      </c>
      <c r="P637" s="36" t="str">
        <f t="shared" si="102"/>
        <v>E</v>
      </c>
      <c r="Q637" s="37" t="str">
        <f t="shared" si="103"/>
        <v>Louise Harris</v>
      </c>
      <c r="R637" s="6" t="str">
        <f t="shared" si="104"/>
        <v>E - Louise Harris</v>
      </c>
      <c r="S637" s="6" t="str">
        <f>IFERROR(INDEX('Vendor Over-ride'!$C:$C, MATCH($R:$R,'Vendor Over-ride'!$A:$A,0)),"")</f>
        <v/>
      </c>
      <c r="U637" s="38" t="str">
        <f t="shared" si="108"/>
        <v>GIA</v>
      </c>
      <c r="V637" s="5" t="str">
        <f t="shared" si="109"/>
        <v>EMPLOYEE</v>
      </c>
      <c r="W637" s="5" t="b">
        <f t="shared" si="105"/>
        <v>0</v>
      </c>
      <c r="X637" s="40">
        <f t="shared" ca="1" si="106"/>
        <v>334393.72000000003</v>
      </c>
      <c r="Y637" s="30" t="b">
        <f t="shared" ca="1" si="107"/>
        <v>1</v>
      </c>
    </row>
    <row r="638" spans="1:25" hidden="1">
      <c r="A638" s="28" t="s">
        <v>2837</v>
      </c>
      <c r="B638" s="28" t="s">
        <v>2838</v>
      </c>
      <c r="C638" s="28" t="s">
        <v>3142</v>
      </c>
      <c r="D638" s="28" t="s">
        <v>2842</v>
      </c>
      <c r="E638" s="29">
        <v>42164</v>
      </c>
      <c r="F638" s="28" t="s">
        <v>8204</v>
      </c>
      <c r="G638" s="30">
        <v>4227</v>
      </c>
      <c r="H638" s="28" t="s">
        <v>8205</v>
      </c>
      <c r="I638" s="31">
        <v>0</v>
      </c>
      <c r="J638" s="31">
        <v>132.82</v>
      </c>
      <c r="K638" s="28" t="s">
        <v>3484</v>
      </c>
      <c r="L638" s="32">
        <f t="shared" si="99"/>
        <v>-132.82</v>
      </c>
      <c r="M638" s="33">
        <f t="shared" si="100"/>
        <v>132.82</v>
      </c>
      <c r="N638" s="34" t="b">
        <v>0</v>
      </c>
      <c r="O638" s="35">
        <f t="shared" si="101"/>
        <v>0</v>
      </c>
      <c r="P638" s="36" t="str">
        <f t="shared" si="102"/>
        <v>E</v>
      </c>
      <c r="Q638" s="37" t="str">
        <f t="shared" si="103"/>
        <v>Jackie McNally</v>
      </c>
      <c r="R638" s="6" t="str">
        <f t="shared" si="104"/>
        <v>E - Jackie McNally</v>
      </c>
      <c r="S638" s="6" t="str">
        <f>IFERROR(INDEX('Vendor Over-ride'!$C:$C, MATCH($R:$R,'Vendor Over-ride'!$A:$A,0)),"")</f>
        <v/>
      </c>
      <c r="U638" s="38" t="str">
        <f t="shared" si="108"/>
        <v>GIA</v>
      </c>
      <c r="V638" s="5" t="str">
        <f t="shared" si="109"/>
        <v>EMPLOYEE</v>
      </c>
      <c r="W638" s="5" t="b">
        <f t="shared" si="105"/>
        <v>0</v>
      </c>
      <c r="X638" s="40">
        <f t="shared" ca="1" si="106"/>
        <v>334393.72000000003</v>
      </c>
      <c r="Y638" s="30" t="b">
        <f t="shared" ca="1" si="107"/>
        <v>1</v>
      </c>
    </row>
    <row r="639" spans="1:25" hidden="1">
      <c r="A639" s="28" t="s">
        <v>2837</v>
      </c>
      <c r="B639" s="28" t="s">
        <v>2838</v>
      </c>
      <c r="C639" s="28" t="s">
        <v>3142</v>
      </c>
      <c r="D639" s="28" t="s">
        <v>2842</v>
      </c>
      <c r="E639" s="29">
        <v>42164</v>
      </c>
      <c r="F639" s="28" t="s">
        <v>8206</v>
      </c>
      <c r="G639" s="30">
        <v>4227</v>
      </c>
      <c r="H639" s="28" t="s">
        <v>8207</v>
      </c>
      <c r="I639" s="31">
        <v>0</v>
      </c>
      <c r="J639" s="31">
        <v>172.37</v>
      </c>
      <c r="K639" s="28" t="s">
        <v>2977</v>
      </c>
      <c r="L639" s="32">
        <f t="shared" si="99"/>
        <v>-172.37</v>
      </c>
      <c r="M639" s="33">
        <f t="shared" si="100"/>
        <v>172.37</v>
      </c>
      <c r="N639" s="34" t="b">
        <v>0</v>
      </c>
      <c r="O639" s="35">
        <f t="shared" si="101"/>
        <v>0</v>
      </c>
      <c r="P639" s="36" t="str">
        <f t="shared" si="102"/>
        <v>E</v>
      </c>
      <c r="Q639" s="37" t="str">
        <f t="shared" si="103"/>
        <v>Gordon Barnes</v>
      </c>
      <c r="R639" s="6" t="str">
        <f t="shared" si="104"/>
        <v>E - Gordon Barnes</v>
      </c>
      <c r="S639" s="6" t="str">
        <f>IFERROR(INDEX('Vendor Over-ride'!$C:$C, MATCH($R:$R,'Vendor Over-ride'!$A:$A,0)),"")</f>
        <v/>
      </c>
      <c r="U639" s="38" t="str">
        <f t="shared" si="108"/>
        <v>GIA</v>
      </c>
      <c r="V639" s="5" t="str">
        <f t="shared" si="109"/>
        <v>EMPLOYEE</v>
      </c>
      <c r="W639" s="5" t="b">
        <f t="shared" si="105"/>
        <v>0</v>
      </c>
      <c r="X639" s="40">
        <f t="shared" ca="1" si="106"/>
        <v>334393.72000000003</v>
      </c>
      <c r="Y639" s="30" t="b">
        <f t="shared" ca="1" si="107"/>
        <v>1</v>
      </c>
    </row>
    <row r="640" spans="1:25" hidden="1">
      <c r="A640" s="28" t="s">
        <v>2837</v>
      </c>
      <c r="B640" s="28" t="s">
        <v>2838</v>
      </c>
      <c r="C640" s="28" t="s">
        <v>3142</v>
      </c>
      <c r="D640" s="28" t="s">
        <v>2842</v>
      </c>
      <c r="E640" s="29">
        <v>42164</v>
      </c>
      <c r="F640" s="28" t="s">
        <v>8208</v>
      </c>
      <c r="G640" s="30">
        <v>4227</v>
      </c>
      <c r="H640" s="28" t="s">
        <v>8209</v>
      </c>
      <c r="I640" s="31">
        <v>0</v>
      </c>
      <c r="J640" s="31">
        <v>79.81</v>
      </c>
      <c r="K640" s="28" t="s">
        <v>2947</v>
      </c>
      <c r="L640" s="32">
        <f t="shared" si="99"/>
        <v>-79.81</v>
      </c>
      <c r="M640" s="33">
        <f t="shared" si="100"/>
        <v>79.81</v>
      </c>
      <c r="N640" s="34" t="b">
        <v>0</v>
      </c>
      <c r="O640" s="35">
        <f t="shared" si="101"/>
        <v>0</v>
      </c>
      <c r="P640" s="36" t="str">
        <f t="shared" si="102"/>
        <v>E</v>
      </c>
      <c r="Q640" s="37" t="str">
        <f t="shared" si="103"/>
        <v>Mark Thomas</v>
      </c>
      <c r="R640" s="6" t="str">
        <f t="shared" si="104"/>
        <v>E - Mark Thomas</v>
      </c>
      <c r="S640" s="6" t="str">
        <f>IFERROR(INDEX('Vendor Over-ride'!$C:$C, MATCH($R:$R,'Vendor Over-ride'!$A:$A,0)),"")</f>
        <v/>
      </c>
      <c r="U640" s="38" t="str">
        <f t="shared" si="108"/>
        <v>GIA</v>
      </c>
      <c r="V640" s="5" t="str">
        <f t="shared" si="109"/>
        <v>EMPLOYEE</v>
      </c>
      <c r="W640" s="5" t="b">
        <f t="shared" si="105"/>
        <v>0</v>
      </c>
      <c r="X640" s="40">
        <f t="shared" ca="1" si="106"/>
        <v>334393.72000000003</v>
      </c>
      <c r="Y640" s="30" t="b">
        <f t="shared" ca="1" si="107"/>
        <v>1</v>
      </c>
    </row>
    <row r="641" spans="1:25" hidden="1">
      <c r="A641" s="28" t="s">
        <v>2837</v>
      </c>
      <c r="B641" s="28" t="s">
        <v>2838</v>
      </c>
      <c r="C641" s="28" t="s">
        <v>3142</v>
      </c>
      <c r="D641" s="28" t="s">
        <v>2842</v>
      </c>
      <c r="E641" s="29">
        <v>42164</v>
      </c>
      <c r="F641" s="28" t="s">
        <v>8210</v>
      </c>
      <c r="G641" s="30">
        <v>4227</v>
      </c>
      <c r="H641" s="28" t="s">
        <v>8211</v>
      </c>
      <c r="I641" s="31">
        <v>0</v>
      </c>
      <c r="J641" s="31">
        <v>103.7</v>
      </c>
      <c r="K641" s="28" t="s">
        <v>2994</v>
      </c>
      <c r="L641" s="32">
        <f t="shared" si="99"/>
        <v>-103.7</v>
      </c>
      <c r="M641" s="33">
        <f t="shared" si="100"/>
        <v>103.7</v>
      </c>
      <c r="N641" s="34" t="b">
        <v>0</v>
      </c>
      <c r="O641" s="35">
        <f t="shared" si="101"/>
        <v>0</v>
      </c>
      <c r="P641" s="36" t="str">
        <f t="shared" si="102"/>
        <v>E</v>
      </c>
      <c r="Q641" s="37" t="str">
        <f t="shared" si="103"/>
        <v>Aly Barr</v>
      </c>
      <c r="R641" s="6" t="str">
        <f t="shared" si="104"/>
        <v>E - Aly Barr</v>
      </c>
      <c r="S641" s="6" t="str">
        <f>IFERROR(INDEX('Vendor Over-ride'!$C:$C, MATCH($R:$R,'Vendor Over-ride'!$A:$A,0)),"")</f>
        <v/>
      </c>
      <c r="U641" s="38" t="str">
        <f t="shared" si="108"/>
        <v>GIA</v>
      </c>
      <c r="V641" s="5" t="str">
        <f t="shared" si="109"/>
        <v>EMPLOYEE</v>
      </c>
      <c r="W641" s="5" t="b">
        <f t="shared" si="105"/>
        <v>0</v>
      </c>
      <c r="X641" s="40">
        <f t="shared" ca="1" si="106"/>
        <v>334393.72000000003</v>
      </c>
      <c r="Y641" s="30" t="b">
        <f t="shared" ca="1" si="107"/>
        <v>1</v>
      </c>
    </row>
    <row r="642" spans="1:25" hidden="1">
      <c r="A642" s="28" t="s">
        <v>2837</v>
      </c>
      <c r="B642" s="28" t="s">
        <v>2838</v>
      </c>
      <c r="C642" s="28" t="s">
        <v>3142</v>
      </c>
      <c r="D642" s="28" t="s">
        <v>2842</v>
      </c>
      <c r="E642" s="29">
        <v>42164</v>
      </c>
      <c r="F642" s="28" t="s">
        <v>8212</v>
      </c>
      <c r="G642" s="30">
        <v>4227</v>
      </c>
      <c r="H642" s="28" t="s">
        <v>8213</v>
      </c>
      <c r="I642" s="31">
        <v>0</v>
      </c>
      <c r="J642" s="31">
        <v>2.42</v>
      </c>
      <c r="K642" s="28" t="s">
        <v>2954</v>
      </c>
      <c r="L642" s="32">
        <f t="shared" ref="L642:L705" si="110">I:I-J:J</f>
        <v>-2.42</v>
      </c>
      <c r="M642" s="33">
        <f t="shared" ref="M642:M705" si="111">ABS($L:$L)</f>
        <v>2.42</v>
      </c>
      <c r="N642" s="34" t="b">
        <v>0</v>
      </c>
      <c r="O642" s="35">
        <f t="shared" ref="O642:O705" si="112">$M:$M*$N:$N</f>
        <v>0</v>
      </c>
      <c r="P642" s="36" t="str">
        <f t="shared" ref="P642:P705" si="113">LEFT(TRIM($K:$K),1)</f>
        <v>E</v>
      </c>
      <c r="Q642" s="37" t="str">
        <f t="shared" ref="Q642:Q705" si="114">RIGHT(TRIM($K:$K),LEN(TRIM($K:$K))-FIND("-",TRIM($K:$K)))</f>
        <v>Clare Hewitt</v>
      </c>
      <c r="R642" s="6" t="str">
        <f t="shared" ref="R642:R705" si="115">CONCATENATE($P:$P, " - ",$Q:$Q)</f>
        <v>E - Clare Hewitt</v>
      </c>
      <c r="S642" s="6" t="str">
        <f>IFERROR(INDEX('Vendor Over-ride'!$C:$C, MATCH($R:$R,'Vendor Over-ride'!$A:$A,0)),"")</f>
        <v/>
      </c>
      <c r="U642" s="38" t="str">
        <f t="shared" si="108"/>
        <v>GIA</v>
      </c>
      <c r="V642" s="5" t="str">
        <f t="shared" si="109"/>
        <v>EMPLOYEE</v>
      </c>
      <c r="W642" s="5" t="b">
        <f t="shared" ref="W642:W705" si="116">ROUND($O:$O,2)&gt;=25000</f>
        <v>0</v>
      </c>
      <c r="X642" s="40">
        <f t="shared" ref="X642:X705" ca="1" si="117">SUMPRODUCT((Payee=$S642) * (Payment_Value))</f>
        <v>334393.72000000003</v>
      </c>
      <c r="Y642" s="30" t="b">
        <f t="shared" ref="Y642:Y705" ca="1" si="118">$X:$X&gt;=25000</f>
        <v>1</v>
      </c>
    </row>
    <row r="643" spans="1:25" hidden="1">
      <c r="A643" s="28" t="s">
        <v>2837</v>
      </c>
      <c r="B643" s="28" t="s">
        <v>2838</v>
      </c>
      <c r="C643" s="28" t="s">
        <v>3142</v>
      </c>
      <c r="D643" s="28" t="s">
        <v>2842</v>
      </c>
      <c r="E643" s="29">
        <v>42164</v>
      </c>
      <c r="F643" s="28" t="s">
        <v>8214</v>
      </c>
      <c r="G643" s="30">
        <v>4227</v>
      </c>
      <c r="H643" s="28" t="s">
        <v>8215</v>
      </c>
      <c r="I643" s="31">
        <v>0</v>
      </c>
      <c r="J643" s="31">
        <v>95.02</v>
      </c>
      <c r="K643" s="28" t="s">
        <v>2891</v>
      </c>
      <c r="L643" s="32">
        <f t="shared" si="110"/>
        <v>-95.02</v>
      </c>
      <c r="M643" s="33">
        <f t="shared" si="111"/>
        <v>95.02</v>
      </c>
      <c r="N643" s="34" t="b">
        <v>0</v>
      </c>
      <c r="O643" s="35">
        <f t="shared" si="112"/>
        <v>0</v>
      </c>
      <c r="P643" s="36" t="str">
        <f t="shared" si="113"/>
        <v>E</v>
      </c>
      <c r="Q643" s="37" t="str">
        <f t="shared" si="114"/>
        <v>Graham Reid</v>
      </c>
      <c r="R643" s="6" t="str">
        <f t="shared" si="115"/>
        <v>E - Graham Reid</v>
      </c>
      <c r="S643" s="6" t="str">
        <f>IFERROR(INDEX('Vendor Over-ride'!$C:$C, MATCH($R:$R,'Vendor Over-ride'!$A:$A,0)),"")</f>
        <v/>
      </c>
      <c r="U643" s="38" t="str">
        <f t="shared" ref="U643:U706" si="119">"GIA"</f>
        <v>GIA</v>
      </c>
      <c r="V643" s="5" t="str">
        <f t="shared" ref="V643:V706" si="120">UPPER(IF($P:$P="E","Employee",IF(OR($P:$P="I",$P:$P="G"),"Award",IF(OR($P:$P="D",$P:$P="T"),"Trade",""))))</f>
        <v>EMPLOYEE</v>
      </c>
      <c r="W643" s="5" t="b">
        <f t="shared" si="116"/>
        <v>0</v>
      </c>
      <c r="X643" s="40">
        <f t="shared" ca="1" si="117"/>
        <v>334393.72000000003</v>
      </c>
      <c r="Y643" s="30" t="b">
        <f t="shared" ca="1" si="118"/>
        <v>1</v>
      </c>
    </row>
    <row r="644" spans="1:25" hidden="1">
      <c r="A644" s="28" t="s">
        <v>2837</v>
      </c>
      <c r="B644" s="28" t="s">
        <v>2838</v>
      </c>
      <c r="C644" s="28" t="s">
        <v>3142</v>
      </c>
      <c r="D644" s="28" t="s">
        <v>2842</v>
      </c>
      <c r="E644" s="29">
        <v>42164</v>
      </c>
      <c r="F644" s="28" t="s">
        <v>8216</v>
      </c>
      <c r="G644" s="30">
        <v>4227</v>
      </c>
      <c r="H644" s="28" t="s">
        <v>8217</v>
      </c>
      <c r="I644" s="31">
        <v>0</v>
      </c>
      <c r="J644" s="31">
        <v>41.15</v>
      </c>
      <c r="K644" s="28" t="s">
        <v>2995</v>
      </c>
      <c r="L644" s="32">
        <f t="shared" si="110"/>
        <v>-41.15</v>
      </c>
      <c r="M644" s="33">
        <f t="shared" si="111"/>
        <v>41.15</v>
      </c>
      <c r="N644" s="34" t="b">
        <v>0</v>
      </c>
      <c r="O644" s="35">
        <f t="shared" si="112"/>
        <v>0</v>
      </c>
      <c r="P644" s="36" t="str">
        <f t="shared" si="113"/>
        <v>E</v>
      </c>
      <c r="Q644" s="37" t="str">
        <f t="shared" si="114"/>
        <v>Lulu Johnston</v>
      </c>
      <c r="R644" s="6" t="str">
        <f t="shared" si="115"/>
        <v>E - Lulu Johnston</v>
      </c>
      <c r="S644" s="6" t="str">
        <f>IFERROR(INDEX('Vendor Over-ride'!$C:$C, MATCH($R:$R,'Vendor Over-ride'!$A:$A,0)),"")</f>
        <v/>
      </c>
      <c r="U644" s="38" t="str">
        <f t="shared" si="119"/>
        <v>GIA</v>
      </c>
      <c r="V644" s="5" t="str">
        <f t="shared" si="120"/>
        <v>EMPLOYEE</v>
      </c>
      <c r="W644" s="5" t="b">
        <f t="shared" si="116"/>
        <v>0</v>
      </c>
      <c r="X644" s="40">
        <f t="shared" ca="1" si="117"/>
        <v>334393.72000000003</v>
      </c>
      <c r="Y644" s="30" t="b">
        <f t="shared" ca="1" si="118"/>
        <v>1</v>
      </c>
    </row>
    <row r="645" spans="1:25" hidden="1">
      <c r="A645" s="28" t="s">
        <v>2837</v>
      </c>
      <c r="B645" s="28" t="s">
        <v>2838</v>
      </c>
      <c r="C645" s="28" t="s">
        <v>3142</v>
      </c>
      <c r="D645" s="28" t="s">
        <v>2842</v>
      </c>
      <c r="E645" s="29">
        <v>42164</v>
      </c>
      <c r="F645" s="28" t="s">
        <v>8218</v>
      </c>
      <c r="G645" s="30">
        <v>4227</v>
      </c>
      <c r="H645" s="28" t="s">
        <v>8219</v>
      </c>
      <c r="I645" s="31">
        <v>0</v>
      </c>
      <c r="J645" s="31">
        <v>490.59</v>
      </c>
      <c r="K645" s="28" t="s">
        <v>2892</v>
      </c>
      <c r="L645" s="32">
        <f t="shared" si="110"/>
        <v>-490.59</v>
      </c>
      <c r="M645" s="33">
        <f t="shared" si="111"/>
        <v>490.59</v>
      </c>
      <c r="N645" s="34" t="b">
        <v>0</v>
      </c>
      <c r="O645" s="35">
        <f t="shared" si="112"/>
        <v>0</v>
      </c>
      <c r="P645" s="36" t="str">
        <f t="shared" si="113"/>
        <v>E</v>
      </c>
      <c r="Q645" s="37" t="str">
        <f t="shared" si="114"/>
        <v>Jenny Niven</v>
      </c>
      <c r="R645" s="6" t="str">
        <f t="shared" si="115"/>
        <v>E - Jenny Niven</v>
      </c>
      <c r="S645" s="6" t="str">
        <f>IFERROR(INDEX('Vendor Over-ride'!$C:$C, MATCH($R:$R,'Vendor Over-ride'!$A:$A,0)),"")</f>
        <v/>
      </c>
      <c r="U645" s="38" t="str">
        <f t="shared" si="119"/>
        <v>GIA</v>
      </c>
      <c r="V645" s="5" t="str">
        <f t="shared" si="120"/>
        <v>EMPLOYEE</v>
      </c>
      <c r="W645" s="5" t="b">
        <f t="shared" si="116"/>
        <v>0</v>
      </c>
      <c r="X645" s="40">
        <f t="shared" ca="1" si="117"/>
        <v>334393.72000000003</v>
      </c>
      <c r="Y645" s="30" t="b">
        <f t="shared" ca="1" si="118"/>
        <v>1</v>
      </c>
    </row>
    <row r="646" spans="1:25" hidden="1">
      <c r="A646" s="28" t="s">
        <v>2837</v>
      </c>
      <c r="B646" s="28" t="s">
        <v>2838</v>
      </c>
      <c r="C646" s="28" t="s">
        <v>3142</v>
      </c>
      <c r="D646" s="28" t="s">
        <v>2842</v>
      </c>
      <c r="E646" s="29">
        <v>42164</v>
      </c>
      <c r="F646" s="28" t="s">
        <v>8220</v>
      </c>
      <c r="G646" s="30">
        <v>4227</v>
      </c>
      <c r="H646" s="28" t="s">
        <v>8221</v>
      </c>
      <c r="I646" s="31">
        <v>0</v>
      </c>
      <c r="J646" s="31">
        <v>55.55</v>
      </c>
      <c r="K646" s="28" t="s">
        <v>3880</v>
      </c>
      <c r="L646" s="32">
        <f t="shared" si="110"/>
        <v>-55.55</v>
      </c>
      <c r="M646" s="33">
        <f t="shared" si="111"/>
        <v>55.55</v>
      </c>
      <c r="N646" s="34" t="b">
        <v>0</v>
      </c>
      <c r="O646" s="35">
        <f t="shared" si="112"/>
        <v>0</v>
      </c>
      <c r="P646" s="36" t="str">
        <f t="shared" si="113"/>
        <v>E</v>
      </c>
      <c r="Q646" s="37" t="str">
        <f t="shared" si="114"/>
        <v>Emma Campbell</v>
      </c>
      <c r="R646" s="6" t="str">
        <f t="shared" si="115"/>
        <v>E - Emma Campbell</v>
      </c>
      <c r="S646" s="6" t="str">
        <f>IFERROR(INDEX('Vendor Over-ride'!$C:$C, MATCH($R:$R,'Vendor Over-ride'!$A:$A,0)),"")</f>
        <v/>
      </c>
      <c r="U646" s="38" t="str">
        <f t="shared" si="119"/>
        <v>GIA</v>
      </c>
      <c r="V646" s="5" t="str">
        <f t="shared" si="120"/>
        <v>EMPLOYEE</v>
      </c>
      <c r="W646" s="5" t="b">
        <f t="shared" si="116"/>
        <v>0</v>
      </c>
      <c r="X646" s="40">
        <f t="shared" ca="1" si="117"/>
        <v>334393.72000000003</v>
      </c>
      <c r="Y646" s="30" t="b">
        <f t="shared" ca="1" si="118"/>
        <v>1</v>
      </c>
    </row>
    <row r="647" spans="1:25" hidden="1">
      <c r="A647" s="28" t="s">
        <v>2837</v>
      </c>
      <c r="B647" s="28" t="s">
        <v>2838</v>
      </c>
      <c r="C647" s="28" t="s">
        <v>3142</v>
      </c>
      <c r="D647" s="28" t="s">
        <v>2842</v>
      </c>
      <c r="E647" s="29">
        <v>42164</v>
      </c>
      <c r="F647" s="28" t="s">
        <v>8222</v>
      </c>
      <c r="G647" s="30">
        <v>4227</v>
      </c>
      <c r="H647" s="28" t="s">
        <v>8223</v>
      </c>
      <c r="I647" s="31">
        <v>0</v>
      </c>
      <c r="J647" s="31">
        <v>9.65</v>
      </c>
      <c r="K647" s="28" t="s">
        <v>4197</v>
      </c>
      <c r="L647" s="32">
        <f t="shared" si="110"/>
        <v>-9.65</v>
      </c>
      <c r="M647" s="33">
        <f t="shared" si="111"/>
        <v>9.65</v>
      </c>
      <c r="N647" s="34" t="b">
        <v>0</v>
      </c>
      <c r="O647" s="35">
        <f t="shared" si="112"/>
        <v>0</v>
      </c>
      <c r="P647" s="36" t="str">
        <f t="shared" si="113"/>
        <v>E</v>
      </c>
      <c r="Q647" s="37" t="str">
        <f t="shared" si="114"/>
        <v>Catherine Rothwell</v>
      </c>
      <c r="R647" s="6" t="str">
        <f t="shared" si="115"/>
        <v>E - Catherine Rothwell</v>
      </c>
      <c r="S647" s="6" t="str">
        <f>IFERROR(INDEX('Vendor Over-ride'!$C:$C, MATCH($R:$R,'Vendor Over-ride'!$A:$A,0)),"")</f>
        <v/>
      </c>
      <c r="U647" s="38" t="str">
        <f t="shared" si="119"/>
        <v>GIA</v>
      </c>
      <c r="V647" s="5" t="str">
        <f t="shared" si="120"/>
        <v>EMPLOYEE</v>
      </c>
      <c r="W647" s="5" t="b">
        <f t="shared" si="116"/>
        <v>0</v>
      </c>
      <c r="X647" s="40">
        <f t="shared" ca="1" si="117"/>
        <v>334393.72000000003</v>
      </c>
      <c r="Y647" s="30" t="b">
        <f t="shared" ca="1" si="118"/>
        <v>1</v>
      </c>
    </row>
    <row r="648" spans="1:25">
      <c r="A648" s="28" t="s">
        <v>2837</v>
      </c>
      <c r="B648" s="28" t="s">
        <v>2838</v>
      </c>
      <c r="C648" s="28" t="s">
        <v>3142</v>
      </c>
      <c r="D648" s="28" t="s">
        <v>2842</v>
      </c>
      <c r="E648" s="29">
        <v>42164</v>
      </c>
      <c r="F648" s="28" t="s">
        <v>8224</v>
      </c>
      <c r="G648" s="30">
        <v>4227</v>
      </c>
      <c r="H648" s="28" t="s">
        <v>8225</v>
      </c>
      <c r="I648" s="31">
        <v>0</v>
      </c>
      <c r="J648" s="31">
        <v>2800</v>
      </c>
      <c r="K648" s="28" t="s">
        <v>5191</v>
      </c>
      <c r="L648" s="32">
        <f t="shared" si="110"/>
        <v>-2800</v>
      </c>
      <c r="M648" s="33">
        <f t="shared" si="111"/>
        <v>2800</v>
      </c>
      <c r="N648" s="34" t="b">
        <v>1</v>
      </c>
      <c r="O648" s="35">
        <f t="shared" si="112"/>
        <v>2800</v>
      </c>
      <c r="P648" s="36" t="str">
        <f t="shared" si="113"/>
        <v>G</v>
      </c>
      <c r="Q648" s="37" t="str">
        <f t="shared" si="114"/>
        <v>Dance Base</v>
      </c>
      <c r="R648" s="6" t="str">
        <f t="shared" si="115"/>
        <v>G - Dance Base</v>
      </c>
      <c r="S648" s="6" t="str">
        <f>IFERROR(INDEX('Vendor Over-ride'!$C:$C, MATCH($R:$R,'Vendor Over-ride'!$A:$A,0)),"")</f>
        <v>G - Dance Base</v>
      </c>
      <c r="U648" s="38" t="str">
        <f t="shared" si="119"/>
        <v>GIA</v>
      </c>
      <c r="V648" s="5" t="str">
        <f t="shared" si="120"/>
        <v>AWARD</v>
      </c>
      <c r="W648" s="5" t="b">
        <f t="shared" si="116"/>
        <v>0</v>
      </c>
      <c r="X648" s="40">
        <f t="shared" ca="1" si="117"/>
        <v>438634</v>
      </c>
      <c r="Y648" s="30" t="b">
        <f t="shared" ca="1" si="118"/>
        <v>1</v>
      </c>
    </row>
    <row r="649" spans="1:25">
      <c r="A649" s="28" t="s">
        <v>2837</v>
      </c>
      <c r="B649" s="28" t="s">
        <v>2838</v>
      </c>
      <c r="C649" s="28" t="s">
        <v>3142</v>
      </c>
      <c r="D649" s="28" t="s">
        <v>2842</v>
      </c>
      <c r="E649" s="29">
        <v>42164</v>
      </c>
      <c r="F649" s="28" t="s">
        <v>8226</v>
      </c>
      <c r="G649" s="30">
        <v>4227</v>
      </c>
      <c r="H649" s="28" t="s">
        <v>8227</v>
      </c>
      <c r="I649" s="31">
        <v>0</v>
      </c>
      <c r="J649" s="31">
        <v>150000</v>
      </c>
      <c r="K649" s="28" t="s">
        <v>5199</v>
      </c>
      <c r="L649" s="32">
        <f t="shared" si="110"/>
        <v>-150000</v>
      </c>
      <c r="M649" s="33">
        <f t="shared" si="111"/>
        <v>150000</v>
      </c>
      <c r="N649" s="34" t="b">
        <v>1</v>
      </c>
      <c r="O649" s="35">
        <f t="shared" si="112"/>
        <v>150000</v>
      </c>
      <c r="P649" s="36" t="str">
        <f t="shared" si="113"/>
        <v>G</v>
      </c>
      <c r="Q649" s="37" t="str">
        <f t="shared" si="114"/>
        <v>Edinburgh International Festival</v>
      </c>
      <c r="R649" s="6" t="str">
        <f t="shared" si="115"/>
        <v>G - Edinburgh International Festival</v>
      </c>
      <c r="S649" s="6" t="str">
        <f>IFERROR(INDEX('Vendor Over-ride'!$C:$C, MATCH($R:$R,'Vendor Over-ride'!$A:$A,0)),"")</f>
        <v>G - Edinburgh International Festival</v>
      </c>
      <c r="U649" s="38" t="str">
        <f t="shared" si="119"/>
        <v>GIA</v>
      </c>
      <c r="V649" s="5" t="str">
        <f t="shared" si="120"/>
        <v>AWARD</v>
      </c>
      <c r="W649" s="5" t="b">
        <f t="shared" si="116"/>
        <v>1</v>
      </c>
      <c r="X649" s="40">
        <f t="shared" ca="1" si="117"/>
        <v>2517000</v>
      </c>
      <c r="Y649" s="30" t="b">
        <f t="shared" ca="1" si="118"/>
        <v>1</v>
      </c>
    </row>
    <row r="650" spans="1:25" hidden="1">
      <c r="A650" s="28" t="s">
        <v>2837</v>
      </c>
      <c r="B650" s="28" t="s">
        <v>2838</v>
      </c>
      <c r="C650" s="28" t="s">
        <v>3142</v>
      </c>
      <c r="D650" s="28" t="s">
        <v>2842</v>
      </c>
      <c r="E650" s="29">
        <v>42164</v>
      </c>
      <c r="F650" s="28" t="s">
        <v>8228</v>
      </c>
      <c r="G650" s="30">
        <v>4227</v>
      </c>
      <c r="H650" s="28" t="s">
        <v>8229</v>
      </c>
      <c r="I650" s="31">
        <v>0</v>
      </c>
      <c r="J650" s="31">
        <v>2903</v>
      </c>
      <c r="K650" s="28" t="s">
        <v>8230</v>
      </c>
      <c r="L650" s="32">
        <f t="shared" si="110"/>
        <v>-2903</v>
      </c>
      <c r="M650" s="33">
        <f t="shared" si="111"/>
        <v>2903</v>
      </c>
      <c r="N650" s="34" t="b">
        <v>1</v>
      </c>
      <c r="O650" s="35">
        <f t="shared" si="112"/>
        <v>2903</v>
      </c>
      <c r="P650" s="36" t="str">
        <f t="shared" si="113"/>
        <v>G</v>
      </c>
      <c r="Q650" s="37" t="str">
        <f t="shared" si="114"/>
        <v>Francisca Morton</v>
      </c>
      <c r="R650" s="6" t="str">
        <f t="shared" si="115"/>
        <v>G - Francisca Morton</v>
      </c>
      <c r="S650" s="6" t="str">
        <f>IFERROR(INDEX('Vendor Over-ride'!$C:$C, MATCH($R:$R,'Vendor Over-ride'!$A:$A,0)),"")</f>
        <v>G - Francisca Morton</v>
      </c>
      <c r="U650" s="38" t="str">
        <f t="shared" si="119"/>
        <v>GIA</v>
      </c>
      <c r="V650" s="5" t="str">
        <f t="shared" si="120"/>
        <v>AWARD</v>
      </c>
      <c r="W650" s="5" t="b">
        <f t="shared" si="116"/>
        <v>0</v>
      </c>
      <c r="X650" s="40">
        <f t="shared" ca="1" si="117"/>
        <v>3870</v>
      </c>
      <c r="Y650" s="30" t="b">
        <f t="shared" ca="1" si="118"/>
        <v>0</v>
      </c>
    </row>
    <row r="651" spans="1:25" hidden="1">
      <c r="A651" s="28" t="s">
        <v>2837</v>
      </c>
      <c r="B651" s="28" t="s">
        <v>2838</v>
      </c>
      <c r="C651" s="28" t="s">
        <v>3142</v>
      </c>
      <c r="D651" s="28" t="s">
        <v>2842</v>
      </c>
      <c r="E651" s="29">
        <v>42164</v>
      </c>
      <c r="F651" s="28" t="s">
        <v>8231</v>
      </c>
      <c r="G651" s="30">
        <v>4227</v>
      </c>
      <c r="H651" s="28" t="s">
        <v>8232</v>
      </c>
      <c r="I651" s="31">
        <v>0</v>
      </c>
      <c r="J651" s="31">
        <v>3802</v>
      </c>
      <c r="K651" s="28" t="s">
        <v>8233</v>
      </c>
      <c r="L651" s="32">
        <f t="shared" si="110"/>
        <v>-3802</v>
      </c>
      <c r="M651" s="33">
        <f t="shared" si="111"/>
        <v>3802</v>
      </c>
      <c r="N651" s="34" t="b">
        <v>1</v>
      </c>
      <c r="O651" s="35">
        <f t="shared" si="112"/>
        <v>3802</v>
      </c>
      <c r="P651" s="36" t="str">
        <f t="shared" si="113"/>
        <v>G</v>
      </c>
      <c r="Q651" s="37" t="str">
        <f t="shared" si="114"/>
        <v>Rayo Verde Editorial</v>
      </c>
      <c r="R651" s="6" t="str">
        <f t="shared" si="115"/>
        <v>G - Rayo Verde Editorial</v>
      </c>
      <c r="S651" s="6" t="str">
        <f>IFERROR(INDEX('Vendor Over-ride'!$C:$C, MATCH($R:$R,'Vendor Over-ride'!$A:$A,0)),"")</f>
        <v>G - Rayo Verde Editorial</v>
      </c>
      <c r="U651" s="38" t="str">
        <f t="shared" si="119"/>
        <v>GIA</v>
      </c>
      <c r="V651" s="5" t="str">
        <f t="shared" si="120"/>
        <v>AWARD</v>
      </c>
      <c r="W651" s="5" t="b">
        <f t="shared" si="116"/>
        <v>0</v>
      </c>
      <c r="X651" s="40">
        <f t="shared" ca="1" si="117"/>
        <v>3802</v>
      </c>
      <c r="Y651" s="30" t="b">
        <f t="shared" ca="1" si="118"/>
        <v>0</v>
      </c>
    </row>
    <row r="652" spans="1:25" hidden="1">
      <c r="A652" s="28" t="s">
        <v>2837</v>
      </c>
      <c r="B652" s="28" t="s">
        <v>2838</v>
      </c>
      <c r="C652" s="28" t="s">
        <v>3142</v>
      </c>
      <c r="D652" s="28" t="s">
        <v>2842</v>
      </c>
      <c r="E652" s="29">
        <v>42164</v>
      </c>
      <c r="F652" s="28" t="s">
        <v>8234</v>
      </c>
      <c r="G652" s="30">
        <v>4227</v>
      </c>
      <c r="H652" s="28" t="s">
        <v>8235</v>
      </c>
      <c r="I652" s="31">
        <v>0</v>
      </c>
      <c r="J652" s="31">
        <v>14370</v>
      </c>
      <c r="K652" s="28" t="s">
        <v>8236</v>
      </c>
      <c r="L652" s="32">
        <f t="shared" si="110"/>
        <v>-14370</v>
      </c>
      <c r="M652" s="33">
        <f t="shared" si="111"/>
        <v>14370</v>
      </c>
      <c r="N652" s="34" t="b">
        <v>1</v>
      </c>
      <c r="O652" s="35">
        <f t="shared" si="112"/>
        <v>14370</v>
      </c>
      <c r="P652" s="36" t="str">
        <f t="shared" si="113"/>
        <v>G</v>
      </c>
      <c r="Q652" s="37" t="str">
        <f t="shared" si="114"/>
        <v>Coryn Sworn and Tony Romano</v>
      </c>
      <c r="R652" s="6" t="str">
        <f t="shared" si="115"/>
        <v>G - Coryn Sworn and Tony Romano</v>
      </c>
      <c r="S652" s="6" t="str">
        <f>IFERROR(INDEX('Vendor Over-ride'!$C:$C, MATCH($R:$R,'Vendor Over-ride'!$A:$A,0)),"")</f>
        <v>G - Coryn Sworn and Tony Romano</v>
      </c>
      <c r="U652" s="38" t="str">
        <f t="shared" si="119"/>
        <v>GIA</v>
      </c>
      <c r="V652" s="5" t="str">
        <f t="shared" si="120"/>
        <v>AWARD</v>
      </c>
      <c r="W652" s="5" t="b">
        <f t="shared" si="116"/>
        <v>0</v>
      </c>
      <c r="X652" s="40">
        <f t="shared" ca="1" si="117"/>
        <v>19160</v>
      </c>
      <c r="Y652" s="30" t="b">
        <f t="shared" ca="1" si="118"/>
        <v>0</v>
      </c>
    </row>
    <row r="653" spans="1:25">
      <c r="A653" s="28" t="s">
        <v>2837</v>
      </c>
      <c r="B653" s="28" t="s">
        <v>2838</v>
      </c>
      <c r="C653" s="28" t="s">
        <v>3142</v>
      </c>
      <c r="D653" s="28" t="s">
        <v>2842</v>
      </c>
      <c r="E653" s="29">
        <v>42164</v>
      </c>
      <c r="F653" s="28" t="s">
        <v>8237</v>
      </c>
      <c r="G653" s="30">
        <v>4227</v>
      </c>
      <c r="H653" s="28" t="s">
        <v>8238</v>
      </c>
      <c r="I653" s="31">
        <v>0</v>
      </c>
      <c r="J653" s="31">
        <v>56250</v>
      </c>
      <c r="K653" s="28" t="s">
        <v>8239</v>
      </c>
      <c r="L653" s="32">
        <f t="shared" si="110"/>
        <v>-56250</v>
      </c>
      <c r="M653" s="33">
        <f t="shared" si="111"/>
        <v>56250</v>
      </c>
      <c r="N653" s="34" t="b">
        <v>1</v>
      </c>
      <c r="O653" s="35">
        <f t="shared" si="112"/>
        <v>56250</v>
      </c>
      <c r="P653" s="36" t="str">
        <f t="shared" si="113"/>
        <v>G</v>
      </c>
      <c r="Q653" s="37" t="str">
        <f t="shared" si="114"/>
        <v>COOPER GALLERY /UNIVERSITY OF DUNDEE</v>
      </c>
      <c r="R653" s="6" t="str">
        <f t="shared" si="115"/>
        <v>G - COOPER GALLERY /UNIVERSITY OF DUNDEE</v>
      </c>
      <c r="S653" s="6" t="str">
        <f>IFERROR(INDEX('Vendor Over-ride'!$C:$C, MATCH($R:$R,'Vendor Over-ride'!$A:$A,0)),"")</f>
        <v>G - COOPER GALLERY /UNIVERSITY OF DUNDEE</v>
      </c>
      <c r="U653" s="38" t="str">
        <f t="shared" si="119"/>
        <v>GIA</v>
      </c>
      <c r="V653" s="5" t="str">
        <f t="shared" si="120"/>
        <v>AWARD</v>
      </c>
      <c r="W653" s="5" t="b">
        <f t="shared" si="116"/>
        <v>1</v>
      </c>
      <c r="X653" s="40">
        <f t="shared" ca="1" si="117"/>
        <v>56250</v>
      </c>
      <c r="Y653" s="30" t="b">
        <f t="shared" ca="1" si="118"/>
        <v>1</v>
      </c>
    </row>
    <row r="654" spans="1:25" hidden="1">
      <c r="A654" s="28" t="s">
        <v>2837</v>
      </c>
      <c r="B654" s="28" t="s">
        <v>2838</v>
      </c>
      <c r="C654" s="28" t="s">
        <v>3142</v>
      </c>
      <c r="D654" s="28" t="s">
        <v>2842</v>
      </c>
      <c r="E654" s="29">
        <v>42164</v>
      </c>
      <c r="F654" s="28" t="s">
        <v>8240</v>
      </c>
      <c r="G654" s="30">
        <v>4227</v>
      </c>
      <c r="H654" s="28" t="s">
        <v>8241</v>
      </c>
      <c r="I654" s="31">
        <v>0</v>
      </c>
      <c r="J654" s="31">
        <v>580</v>
      </c>
      <c r="K654" s="28" t="s">
        <v>8242</v>
      </c>
      <c r="L654" s="32">
        <f t="shared" si="110"/>
        <v>-580</v>
      </c>
      <c r="M654" s="33">
        <f t="shared" si="111"/>
        <v>580</v>
      </c>
      <c r="N654" s="34" t="b">
        <v>1</v>
      </c>
      <c r="O654" s="35">
        <f t="shared" si="112"/>
        <v>580</v>
      </c>
      <c r="P654" s="36" t="str">
        <f t="shared" si="113"/>
        <v>I</v>
      </c>
      <c r="Q654" s="37" t="str">
        <f t="shared" si="114"/>
        <v>Douglas Irvine</v>
      </c>
      <c r="R654" s="6" t="str">
        <f t="shared" si="115"/>
        <v>I - Douglas Irvine</v>
      </c>
      <c r="S654" s="6" t="str">
        <f>IFERROR(INDEX('Vendor Over-ride'!$C:$C, MATCH($R:$R,'Vendor Over-ride'!$A:$A,0)),"")</f>
        <v>I - Douglas Irvine</v>
      </c>
      <c r="U654" s="38" t="str">
        <f t="shared" si="119"/>
        <v>GIA</v>
      </c>
      <c r="V654" s="5" t="str">
        <f t="shared" si="120"/>
        <v>AWARD</v>
      </c>
      <c r="W654" s="5" t="b">
        <f t="shared" si="116"/>
        <v>0</v>
      </c>
      <c r="X654" s="40">
        <f t="shared" ca="1" si="117"/>
        <v>580</v>
      </c>
      <c r="Y654" s="30" t="b">
        <f t="shared" ca="1" si="118"/>
        <v>0</v>
      </c>
    </row>
    <row r="655" spans="1:25">
      <c r="A655" s="28" t="s">
        <v>2837</v>
      </c>
      <c r="B655" s="28" t="s">
        <v>2838</v>
      </c>
      <c r="C655" s="28" t="s">
        <v>3142</v>
      </c>
      <c r="D655" s="28" t="s">
        <v>2842</v>
      </c>
      <c r="E655" s="29">
        <v>42164</v>
      </c>
      <c r="F655" s="28" t="s">
        <v>8243</v>
      </c>
      <c r="G655" s="30">
        <v>4227</v>
      </c>
      <c r="H655" s="28" t="s">
        <v>8244</v>
      </c>
      <c r="I655" s="31">
        <v>0</v>
      </c>
      <c r="J655" s="31">
        <v>82500</v>
      </c>
      <c r="K655" s="28" t="s">
        <v>3435</v>
      </c>
      <c r="L655" s="32">
        <f t="shared" si="110"/>
        <v>-82500</v>
      </c>
      <c r="M655" s="33">
        <f t="shared" si="111"/>
        <v>82500</v>
      </c>
      <c r="N655" s="34" t="b">
        <v>1</v>
      </c>
      <c r="O655" s="35">
        <f t="shared" si="112"/>
        <v>82500</v>
      </c>
      <c r="P655" s="36" t="str">
        <f t="shared" si="113"/>
        <v>I</v>
      </c>
      <c r="Q655" s="37" t="str">
        <f t="shared" si="114"/>
        <v>Edinburgh International Jazz &amp; Blues Festival</v>
      </c>
      <c r="R655" s="6" t="str">
        <f t="shared" si="115"/>
        <v>I - Edinburgh International Jazz &amp; Blues Festival</v>
      </c>
      <c r="S655" s="6" t="str">
        <f>IFERROR(INDEX('Vendor Over-ride'!$C:$C, MATCH($R:$R,'Vendor Over-ride'!$A:$A,0)),"")</f>
        <v>I - Edinburgh International Jazz &amp; Blues Festival</v>
      </c>
      <c r="U655" s="38" t="str">
        <f t="shared" si="119"/>
        <v>GIA</v>
      </c>
      <c r="V655" s="5" t="str">
        <f t="shared" si="120"/>
        <v>AWARD</v>
      </c>
      <c r="W655" s="5" t="b">
        <f t="shared" si="116"/>
        <v>1</v>
      </c>
      <c r="X655" s="40">
        <f t="shared" ca="1" si="117"/>
        <v>110000</v>
      </c>
      <c r="Y655" s="30" t="b">
        <f t="shared" ca="1" si="118"/>
        <v>1</v>
      </c>
    </row>
    <row r="656" spans="1:25" hidden="1">
      <c r="A656" s="28" t="s">
        <v>2837</v>
      </c>
      <c r="B656" s="28" t="s">
        <v>2838</v>
      </c>
      <c r="C656" s="28" t="s">
        <v>3142</v>
      </c>
      <c r="D656" s="28" t="s">
        <v>2842</v>
      </c>
      <c r="E656" s="29">
        <v>42164</v>
      </c>
      <c r="F656" s="28" t="s">
        <v>8245</v>
      </c>
      <c r="G656" s="30">
        <v>4227</v>
      </c>
      <c r="H656" s="28" t="s">
        <v>8246</v>
      </c>
      <c r="I656" s="31">
        <v>0</v>
      </c>
      <c r="J656" s="31">
        <v>5000</v>
      </c>
      <c r="K656" s="28" t="s">
        <v>3299</v>
      </c>
      <c r="L656" s="32">
        <f t="shared" si="110"/>
        <v>-5000</v>
      </c>
      <c r="M656" s="33">
        <f t="shared" si="111"/>
        <v>5000</v>
      </c>
      <c r="N656" s="34" t="b">
        <v>1</v>
      </c>
      <c r="O656" s="35">
        <f t="shared" si="112"/>
        <v>5000</v>
      </c>
      <c r="P656" s="36" t="str">
        <f t="shared" si="113"/>
        <v>I</v>
      </c>
      <c r="Q656" s="37" t="str">
        <f t="shared" si="114"/>
        <v>Emergents Community Interest Company</v>
      </c>
      <c r="R656" s="6" t="str">
        <f t="shared" si="115"/>
        <v>I - Emergents Community Interest Company</v>
      </c>
      <c r="S656" s="6" t="str">
        <f>IFERROR(INDEX('Vendor Over-ride'!$C:$C, MATCH($R:$R,'Vendor Over-ride'!$A:$A,0)),"")</f>
        <v>I - Emergents Community Interest Company</v>
      </c>
      <c r="U656" s="38" t="str">
        <f t="shared" si="119"/>
        <v>GIA</v>
      </c>
      <c r="V656" s="5" t="str">
        <f t="shared" si="120"/>
        <v>AWARD</v>
      </c>
      <c r="W656" s="5" t="b">
        <f t="shared" si="116"/>
        <v>0</v>
      </c>
      <c r="X656" s="40">
        <f t="shared" ca="1" si="117"/>
        <v>5000</v>
      </c>
      <c r="Y656" s="30" t="b">
        <f t="shared" ca="1" si="118"/>
        <v>0</v>
      </c>
    </row>
    <row r="657" spans="1:25" hidden="1">
      <c r="A657" s="28" t="s">
        <v>2837</v>
      </c>
      <c r="B657" s="28" t="s">
        <v>2838</v>
      </c>
      <c r="C657" s="28" t="s">
        <v>3142</v>
      </c>
      <c r="D657" s="28" t="s">
        <v>2842</v>
      </c>
      <c r="E657" s="29">
        <v>42164</v>
      </c>
      <c r="F657" s="28" t="s">
        <v>8247</v>
      </c>
      <c r="G657" s="30">
        <v>4227</v>
      </c>
      <c r="H657" s="28" t="s">
        <v>8248</v>
      </c>
      <c r="I657" s="31">
        <v>0</v>
      </c>
      <c r="J657" s="31">
        <v>812</v>
      </c>
      <c r="K657" s="28" t="s">
        <v>5022</v>
      </c>
      <c r="L657" s="32">
        <f t="shared" si="110"/>
        <v>-812</v>
      </c>
      <c r="M657" s="33">
        <f t="shared" si="111"/>
        <v>812</v>
      </c>
      <c r="N657" s="34" t="b">
        <v>1</v>
      </c>
      <c r="O657" s="35">
        <f t="shared" si="112"/>
        <v>812</v>
      </c>
      <c r="P657" s="36" t="str">
        <f t="shared" si="113"/>
        <v>I</v>
      </c>
      <c r="Q657" s="37" t="str">
        <f t="shared" si="114"/>
        <v>Fatherson</v>
      </c>
      <c r="R657" s="6" t="str">
        <f t="shared" si="115"/>
        <v>I - Fatherson</v>
      </c>
      <c r="S657" s="6" t="str">
        <f>IFERROR(INDEX('Vendor Over-ride'!$C:$C, MATCH($R:$R,'Vendor Over-ride'!$A:$A,0)),"")</f>
        <v>I - Fatherson</v>
      </c>
      <c r="U657" s="38" t="str">
        <f t="shared" si="119"/>
        <v>GIA</v>
      </c>
      <c r="V657" s="5" t="str">
        <f t="shared" si="120"/>
        <v>AWARD</v>
      </c>
      <c r="W657" s="5" t="b">
        <f t="shared" si="116"/>
        <v>0</v>
      </c>
      <c r="X657" s="40">
        <f t="shared" ca="1" si="117"/>
        <v>812</v>
      </c>
      <c r="Y657" s="30" t="b">
        <f t="shared" ca="1" si="118"/>
        <v>0</v>
      </c>
    </row>
    <row r="658" spans="1:25">
      <c r="A658" s="28" t="s">
        <v>2837</v>
      </c>
      <c r="B658" s="28" t="s">
        <v>2838</v>
      </c>
      <c r="C658" s="28" t="s">
        <v>3142</v>
      </c>
      <c r="D658" s="28" t="s">
        <v>2842</v>
      </c>
      <c r="E658" s="29">
        <v>42164</v>
      </c>
      <c r="F658" s="28" t="s">
        <v>8249</v>
      </c>
      <c r="G658" s="30">
        <v>4227</v>
      </c>
      <c r="H658" s="28" t="s">
        <v>8250</v>
      </c>
      <c r="I658" s="31">
        <v>0</v>
      </c>
      <c r="J658" s="31">
        <v>4500</v>
      </c>
      <c r="K658" s="28" t="s">
        <v>4951</v>
      </c>
      <c r="L658" s="32">
        <f t="shared" si="110"/>
        <v>-4500</v>
      </c>
      <c r="M658" s="33">
        <f t="shared" si="111"/>
        <v>4500</v>
      </c>
      <c r="N658" s="34" t="b">
        <v>1</v>
      </c>
      <c r="O658" s="35">
        <f t="shared" si="112"/>
        <v>4500</v>
      </c>
      <c r="P658" s="36" t="str">
        <f t="shared" si="113"/>
        <v>I</v>
      </c>
      <c r="Q658" s="37" t="str">
        <f t="shared" si="114"/>
        <v>Firefly Arts Limited</v>
      </c>
      <c r="R658" s="6" t="str">
        <f t="shared" si="115"/>
        <v>I - Firefly Arts Limited</v>
      </c>
      <c r="S658" s="6" t="str">
        <f>IFERROR(INDEX('Vendor Over-ride'!$C:$C, MATCH($R:$R,'Vendor Over-ride'!$A:$A,0)),"")</f>
        <v>I - Firefly Arts Limited</v>
      </c>
      <c r="U658" s="38" t="str">
        <f t="shared" si="119"/>
        <v>GIA</v>
      </c>
      <c r="V658" s="5" t="str">
        <f t="shared" si="120"/>
        <v>AWARD</v>
      </c>
      <c r="W658" s="5" t="b">
        <f t="shared" si="116"/>
        <v>0</v>
      </c>
      <c r="X658" s="40">
        <f t="shared" ca="1" si="117"/>
        <v>37000</v>
      </c>
      <c r="Y658" s="30" t="b">
        <f t="shared" ca="1" si="118"/>
        <v>1</v>
      </c>
    </row>
    <row r="659" spans="1:25" hidden="1">
      <c r="A659" s="28" t="s">
        <v>2837</v>
      </c>
      <c r="B659" s="28" t="s">
        <v>2838</v>
      </c>
      <c r="C659" s="28" t="s">
        <v>3142</v>
      </c>
      <c r="D659" s="28" t="s">
        <v>2842</v>
      </c>
      <c r="E659" s="29">
        <v>42164</v>
      </c>
      <c r="F659" s="28" t="s">
        <v>8251</v>
      </c>
      <c r="G659" s="30">
        <v>4227</v>
      </c>
      <c r="H659" s="28" t="s">
        <v>8252</v>
      </c>
      <c r="I659" s="31">
        <v>0</v>
      </c>
      <c r="J659" s="31">
        <v>625</v>
      </c>
      <c r="K659" s="28" t="s">
        <v>3559</v>
      </c>
      <c r="L659" s="32">
        <f t="shared" si="110"/>
        <v>-625</v>
      </c>
      <c r="M659" s="33">
        <f t="shared" si="111"/>
        <v>625</v>
      </c>
      <c r="N659" s="34" t="b">
        <v>1</v>
      </c>
      <c r="O659" s="35">
        <f t="shared" si="112"/>
        <v>625</v>
      </c>
      <c r="P659" s="36" t="str">
        <f t="shared" si="113"/>
        <v>I</v>
      </c>
      <c r="Q659" s="37" t="str">
        <f t="shared" si="114"/>
        <v>Isabel Mendes (Africa In Motion)</v>
      </c>
      <c r="R659" s="6" t="str">
        <f t="shared" si="115"/>
        <v>I - Isabel Mendes (Africa In Motion)</v>
      </c>
      <c r="S659" s="6" t="str">
        <f>IFERROR(INDEX('Vendor Over-ride'!$C:$C, MATCH($R:$R,'Vendor Over-ride'!$A:$A,0)),"")</f>
        <v>I - Isabel Mendes</v>
      </c>
      <c r="U659" s="38" t="str">
        <f t="shared" si="119"/>
        <v>GIA</v>
      </c>
      <c r="V659" s="5" t="str">
        <f t="shared" si="120"/>
        <v>AWARD</v>
      </c>
      <c r="W659" s="5" t="b">
        <f t="shared" si="116"/>
        <v>0</v>
      </c>
      <c r="X659" s="40">
        <f t="shared" ca="1" si="117"/>
        <v>625</v>
      </c>
      <c r="Y659" s="30" t="b">
        <f t="shared" ca="1" si="118"/>
        <v>0</v>
      </c>
    </row>
    <row r="660" spans="1:25" hidden="1">
      <c r="A660" s="28" t="s">
        <v>2837</v>
      </c>
      <c r="B660" s="28" t="s">
        <v>2838</v>
      </c>
      <c r="C660" s="28" t="s">
        <v>3142</v>
      </c>
      <c r="D660" s="28" t="s">
        <v>2842</v>
      </c>
      <c r="E660" s="29">
        <v>42164</v>
      </c>
      <c r="F660" s="28" t="s">
        <v>8253</v>
      </c>
      <c r="G660" s="30">
        <v>4227</v>
      </c>
      <c r="H660" s="28" t="s">
        <v>8254</v>
      </c>
      <c r="I660" s="31">
        <v>0</v>
      </c>
      <c r="J660" s="31">
        <v>675</v>
      </c>
      <c r="K660" s="28" t="s">
        <v>3969</v>
      </c>
      <c r="L660" s="32">
        <f t="shared" si="110"/>
        <v>-675</v>
      </c>
      <c r="M660" s="33">
        <f t="shared" si="111"/>
        <v>675</v>
      </c>
      <c r="N660" s="34" t="b">
        <v>1</v>
      </c>
      <c r="O660" s="35">
        <f t="shared" si="112"/>
        <v>675</v>
      </c>
      <c r="P660" s="36" t="str">
        <f t="shared" si="113"/>
        <v>I</v>
      </c>
      <c r="Q660" s="37" t="str">
        <f t="shared" si="114"/>
        <v>Calum Martin (Leum Music)</v>
      </c>
      <c r="R660" s="6" t="str">
        <f t="shared" si="115"/>
        <v>I - Calum Martin (Leum Music)</v>
      </c>
      <c r="S660" s="6" t="str">
        <f>IFERROR(INDEX('Vendor Over-ride'!$C:$C, MATCH($R:$R,'Vendor Over-ride'!$A:$A,0)),"")</f>
        <v>I - Calum Martin (Leum Music)</v>
      </c>
      <c r="U660" s="38" t="str">
        <f t="shared" si="119"/>
        <v>GIA</v>
      </c>
      <c r="V660" s="5" t="str">
        <f t="shared" si="120"/>
        <v>AWARD</v>
      </c>
      <c r="W660" s="5" t="b">
        <f t="shared" si="116"/>
        <v>0</v>
      </c>
      <c r="X660" s="40">
        <f t="shared" ca="1" si="117"/>
        <v>675</v>
      </c>
      <c r="Y660" s="30" t="b">
        <f t="shared" ca="1" si="118"/>
        <v>0</v>
      </c>
    </row>
    <row r="661" spans="1:25" hidden="1">
      <c r="A661" s="28" t="s">
        <v>2837</v>
      </c>
      <c r="B661" s="28" t="s">
        <v>2838</v>
      </c>
      <c r="C661" s="28" t="s">
        <v>3142</v>
      </c>
      <c r="D661" s="28" t="s">
        <v>2842</v>
      </c>
      <c r="E661" s="29">
        <v>42164</v>
      </c>
      <c r="F661" s="28" t="s">
        <v>8255</v>
      </c>
      <c r="G661" s="30">
        <v>4227</v>
      </c>
      <c r="H661" s="28" t="s">
        <v>8256</v>
      </c>
      <c r="I661" s="31">
        <v>0</v>
      </c>
      <c r="J661" s="31">
        <v>3750</v>
      </c>
      <c r="K661" s="28" t="s">
        <v>3057</v>
      </c>
      <c r="L661" s="32">
        <f t="shared" si="110"/>
        <v>-3750</v>
      </c>
      <c r="M661" s="33">
        <f t="shared" si="111"/>
        <v>3750</v>
      </c>
      <c r="N661" s="34" t="b">
        <v>1</v>
      </c>
      <c r="O661" s="35">
        <f t="shared" si="112"/>
        <v>3750</v>
      </c>
      <c r="P661" s="36" t="str">
        <f t="shared" si="113"/>
        <v>I</v>
      </c>
      <c r="Q661" s="37" t="str">
        <f t="shared" si="114"/>
        <v>Lotte Gertz</v>
      </c>
      <c r="R661" s="6" t="str">
        <f t="shared" si="115"/>
        <v>I - Lotte Gertz</v>
      </c>
      <c r="S661" s="6" t="str">
        <f>IFERROR(INDEX('Vendor Over-ride'!$C:$C, MATCH($R:$R,'Vendor Over-ride'!$A:$A,0)),"")</f>
        <v>I - Lotte Gertz</v>
      </c>
      <c r="U661" s="38" t="str">
        <f t="shared" si="119"/>
        <v>GIA</v>
      </c>
      <c r="V661" s="5" t="str">
        <f t="shared" si="120"/>
        <v>AWARD</v>
      </c>
      <c r="W661" s="5" t="b">
        <f t="shared" si="116"/>
        <v>0</v>
      </c>
      <c r="X661" s="40">
        <f t="shared" ca="1" si="117"/>
        <v>3750</v>
      </c>
      <c r="Y661" s="30" t="b">
        <f t="shared" ca="1" si="118"/>
        <v>0</v>
      </c>
    </row>
    <row r="662" spans="1:25" hidden="1">
      <c r="A662" s="28" t="s">
        <v>2837</v>
      </c>
      <c r="B662" s="28" t="s">
        <v>2838</v>
      </c>
      <c r="C662" s="28" t="s">
        <v>3142</v>
      </c>
      <c r="D662" s="28" t="s">
        <v>2842</v>
      </c>
      <c r="E662" s="29">
        <v>42164</v>
      </c>
      <c r="F662" s="28" t="s">
        <v>8257</v>
      </c>
      <c r="G662" s="30">
        <v>4227</v>
      </c>
      <c r="H662" s="28" t="s">
        <v>8258</v>
      </c>
      <c r="I662" s="31">
        <v>0</v>
      </c>
      <c r="J662" s="31">
        <v>812</v>
      </c>
      <c r="K662" s="28" t="s">
        <v>8259</v>
      </c>
      <c r="L662" s="32">
        <f t="shared" si="110"/>
        <v>-812</v>
      </c>
      <c r="M662" s="33">
        <f t="shared" si="111"/>
        <v>812</v>
      </c>
      <c r="N662" s="34" t="b">
        <v>1</v>
      </c>
      <c r="O662" s="35">
        <f t="shared" si="112"/>
        <v>812</v>
      </c>
      <c r="P662" s="36" t="str">
        <f t="shared" si="113"/>
        <v>I</v>
      </c>
      <c r="Q662" s="37" t="str">
        <f t="shared" si="114"/>
        <v>Matthew Sadowski (Holy Esque)</v>
      </c>
      <c r="R662" s="6" t="str">
        <f t="shared" si="115"/>
        <v>I - Matthew Sadowski (Holy Esque)</v>
      </c>
      <c r="S662" s="6" t="str">
        <f>IFERROR(INDEX('Vendor Over-ride'!$C:$C, MATCH($R:$R,'Vendor Over-ride'!$A:$A,0)),"")</f>
        <v>I - Matthew Sadowski (Holy Esque)</v>
      </c>
      <c r="U662" s="38" t="str">
        <f t="shared" si="119"/>
        <v>GIA</v>
      </c>
      <c r="V662" s="5" t="str">
        <f t="shared" si="120"/>
        <v>AWARD</v>
      </c>
      <c r="W662" s="5" t="b">
        <f t="shared" si="116"/>
        <v>0</v>
      </c>
      <c r="X662" s="40">
        <f t="shared" ca="1" si="117"/>
        <v>812</v>
      </c>
      <c r="Y662" s="30" t="b">
        <f t="shared" ca="1" si="118"/>
        <v>0</v>
      </c>
    </row>
    <row r="663" spans="1:25" hidden="1">
      <c r="A663" s="28" t="s">
        <v>2837</v>
      </c>
      <c r="B663" s="28" t="s">
        <v>2838</v>
      </c>
      <c r="C663" s="28" t="s">
        <v>3142</v>
      </c>
      <c r="D663" s="28" t="s">
        <v>2842</v>
      </c>
      <c r="E663" s="29">
        <v>42164</v>
      </c>
      <c r="F663" s="28" t="s">
        <v>8260</v>
      </c>
      <c r="G663" s="30">
        <v>4227</v>
      </c>
      <c r="H663" s="28" t="s">
        <v>8261</v>
      </c>
      <c r="I663" s="31">
        <v>0</v>
      </c>
      <c r="J663" s="31">
        <v>250</v>
      </c>
      <c r="K663" s="28" t="s">
        <v>5024</v>
      </c>
      <c r="L663" s="32">
        <f t="shared" si="110"/>
        <v>-250</v>
      </c>
      <c r="M663" s="33">
        <f t="shared" si="111"/>
        <v>250</v>
      </c>
      <c r="N663" s="34" t="b">
        <v>1</v>
      </c>
      <c r="O663" s="35">
        <f t="shared" si="112"/>
        <v>250</v>
      </c>
      <c r="P663" s="36" t="str">
        <f t="shared" si="113"/>
        <v>I</v>
      </c>
      <c r="Q663" s="37" t="str">
        <f t="shared" si="114"/>
        <v>Neil Morton</v>
      </c>
      <c r="R663" s="6" t="str">
        <f t="shared" si="115"/>
        <v>I - Neil Morton</v>
      </c>
      <c r="S663" s="6" t="str">
        <f>IFERROR(INDEX('Vendor Over-ride'!$C:$C, MATCH($R:$R,'Vendor Over-ride'!$A:$A,0)),"")</f>
        <v>I - Neil Morton</v>
      </c>
      <c r="U663" s="38" t="str">
        <f t="shared" si="119"/>
        <v>GIA</v>
      </c>
      <c r="V663" s="5" t="str">
        <f t="shared" si="120"/>
        <v>AWARD</v>
      </c>
      <c r="W663" s="5" t="b">
        <f t="shared" si="116"/>
        <v>0</v>
      </c>
      <c r="X663" s="40">
        <f t="shared" ca="1" si="117"/>
        <v>250</v>
      </c>
      <c r="Y663" s="30" t="b">
        <f t="shared" ca="1" si="118"/>
        <v>0</v>
      </c>
    </row>
    <row r="664" spans="1:25" hidden="1">
      <c r="A664" s="28" t="s">
        <v>2837</v>
      </c>
      <c r="B664" s="28" t="s">
        <v>2838</v>
      </c>
      <c r="C664" s="28" t="s">
        <v>3142</v>
      </c>
      <c r="D664" s="28" t="s">
        <v>2842</v>
      </c>
      <c r="E664" s="29">
        <v>42164</v>
      </c>
      <c r="F664" s="28" t="s">
        <v>8262</v>
      </c>
      <c r="G664" s="30">
        <v>4227</v>
      </c>
      <c r="H664" s="28" t="s">
        <v>8263</v>
      </c>
      <c r="I664" s="31">
        <v>0</v>
      </c>
      <c r="J664" s="31">
        <v>600</v>
      </c>
      <c r="K664" s="28" t="s">
        <v>3025</v>
      </c>
      <c r="L664" s="32">
        <f t="shared" si="110"/>
        <v>-600</v>
      </c>
      <c r="M664" s="33">
        <f t="shared" si="111"/>
        <v>600</v>
      </c>
      <c r="N664" s="34" t="b">
        <v>1</v>
      </c>
      <c r="O664" s="35">
        <f t="shared" si="112"/>
        <v>600</v>
      </c>
      <c r="P664" s="36" t="str">
        <f t="shared" si="113"/>
        <v>I</v>
      </c>
      <c r="Q664" s="37" t="str">
        <f t="shared" si="114"/>
        <v>New Music Scotland</v>
      </c>
      <c r="R664" s="6" t="str">
        <f t="shared" si="115"/>
        <v>I - New Music Scotland</v>
      </c>
      <c r="S664" s="6" t="str">
        <f>IFERROR(INDEX('Vendor Over-ride'!$C:$C, MATCH($R:$R,'Vendor Over-ride'!$A:$A,0)),"")</f>
        <v>I - New Media Scotland</v>
      </c>
      <c r="U664" s="38" t="str">
        <f t="shared" si="119"/>
        <v>GIA</v>
      </c>
      <c r="V664" s="5" t="str">
        <f t="shared" si="120"/>
        <v>AWARD</v>
      </c>
      <c r="W664" s="5" t="b">
        <f t="shared" si="116"/>
        <v>0</v>
      </c>
      <c r="X664" s="40">
        <f t="shared" ca="1" si="117"/>
        <v>4350</v>
      </c>
      <c r="Y664" s="30" t="b">
        <f t="shared" ca="1" si="118"/>
        <v>0</v>
      </c>
    </row>
    <row r="665" spans="1:25">
      <c r="A665" s="28" t="s">
        <v>2837</v>
      </c>
      <c r="B665" s="28" t="s">
        <v>2838</v>
      </c>
      <c r="C665" s="28" t="s">
        <v>3142</v>
      </c>
      <c r="D665" s="28" t="s">
        <v>2842</v>
      </c>
      <c r="E665" s="29">
        <v>42164</v>
      </c>
      <c r="F665" s="28" t="s">
        <v>8264</v>
      </c>
      <c r="G665" s="30">
        <v>4227</v>
      </c>
      <c r="H665" s="28" t="s">
        <v>8265</v>
      </c>
      <c r="I665" s="31">
        <v>0</v>
      </c>
      <c r="J665" s="31">
        <v>10495</v>
      </c>
      <c r="K665" s="28" t="s">
        <v>4694</v>
      </c>
      <c r="L665" s="32">
        <f t="shared" si="110"/>
        <v>-10495</v>
      </c>
      <c r="M665" s="33">
        <f t="shared" si="111"/>
        <v>10495</v>
      </c>
      <c r="N665" s="34" t="b">
        <v>1</v>
      </c>
      <c r="O665" s="35">
        <f t="shared" si="112"/>
        <v>10495</v>
      </c>
      <c r="P665" s="36" t="str">
        <f t="shared" si="113"/>
        <v>I</v>
      </c>
      <c r="Q665" s="37" t="str">
        <f t="shared" si="114"/>
        <v>The Secret Experiment</v>
      </c>
      <c r="R665" s="6" t="str">
        <f t="shared" si="115"/>
        <v>I - The Secret Experiment</v>
      </c>
      <c r="S665" s="6" t="str">
        <f>IFERROR(INDEX('Vendor Over-ride'!$C:$C, MATCH($R:$R,'Vendor Over-ride'!$A:$A,0)),"")</f>
        <v>I - The Secret Experiment</v>
      </c>
      <c r="U665" s="38" t="str">
        <f t="shared" si="119"/>
        <v>GIA</v>
      </c>
      <c r="V665" s="5" t="str">
        <f t="shared" si="120"/>
        <v>AWARD</v>
      </c>
      <c r="W665" s="5" t="b">
        <f t="shared" si="116"/>
        <v>0</v>
      </c>
      <c r="X665" s="40">
        <f t="shared" ca="1" si="117"/>
        <v>26239</v>
      </c>
      <c r="Y665" s="30" t="b">
        <f t="shared" ca="1" si="118"/>
        <v>1</v>
      </c>
    </row>
    <row r="666" spans="1:25" hidden="1">
      <c r="A666" s="28" t="s">
        <v>2837</v>
      </c>
      <c r="B666" s="28" t="s">
        <v>2838</v>
      </c>
      <c r="C666" s="28" t="s">
        <v>3142</v>
      </c>
      <c r="D666" s="28" t="s">
        <v>2842</v>
      </c>
      <c r="E666" s="29">
        <v>42164</v>
      </c>
      <c r="F666" s="28" t="s">
        <v>8266</v>
      </c>
      <c r="G666" s="30">
        <v>4227</v>
      </c>
      <c r="H666" s="28" t="s">
        <v>8267</v>
      </c>
      <c r="I666" s="31">
        <v>0</v>
      </c>
      <c r="J666" s="31">
        <v>348.78</v>
      </c>
      <c r="K666" s="28" t="s">
        <v>2846</v>
      </c>
      <c r="L666" s="32">
        <f t="shared" si="110"/>
        <v>-348.78</v>
      </c>
      <c r="M666" s="33">
        <f t="shared" si="111"/>
        <v>348.78</v>
      </c>
      <c r="N666" s="34" t="b">
        <v>1</v>
      </c>
      <c r="O666" s="35">
        <f t="shared" si="112"/>
        <v>348.78</v>
      </c>
      <c r="P666" s="36" t="str">
        <f t="shared" si="113"/>
        <v>T</v>
      </c>
      <c r="Q666" s="37" t="str">
        <f t="shared" si="114"/>
        <v>Arnold Clark Finance Ltd</v>
      </c>
      <c r="R666" s="6" t="str">
        <f t="shared" si="115"/>
        <v>T - Arnold Clark Finance Ltd</v>
      </c>
      <c r="S666" s="6" t="str">
        <f>IFERROR(INDEX('Vendor Over-ride'!$C:$C, MATCH($R:$R,'Vendor Over-ride'!$A:$A,0)),"")</f>
        <v>T - Arnold Clark Finance Ltd</v>
      </c>
      <c r="U666" s="38" t="str">
        <f t="shared" si="119"/>
        <v>GIA</v>
      </c>
      <c r="V666" s="5" t="str">
        <f t="shared" si="120"/>
        <v>TRADE</v>
      </c>
      <c r="W666" s="5" t="b">
        <f t="shared" si="116"/>
        <v>0</v>
      </c>
      <c r="X666" s="40">
        <f t="shared" ca="1" si="117"/>
        <v>4424.46</v>
      </c>
      <c r="Y666" s="30" t="b">
        <f t="shared" ca="1" si="118"/>
        <v>0</v>
      </c>
    </row>
    <row r="667" spans="1:25" hidden="1">
      <c r="A667" s="28" t="s">
        <v>2837</v>
      </c>
      <c r="B667" s="28" t="s">
        <v>2838</v>
      </c>
      <c r="C667" s="28" t="s">
        <v>3142</v>
      </c>
      <c r="D667" s="28" t="s">
        <v>2842</v>
      </c>
      <c r="E667" s="29">
        <v>42164</v>
      </c>
      <c r="F667" s="28" t="s">
        <v>8268</v>
      </c>
      <c r="G667" s="30">
        <v>4227</v>
      </c>
      <c r="H667" s="28" t="s">
        <v>8269</v>
      </c>
      <c r="I667" s="31">
        <v>0</v>
      </c>
      <c r="J667" s="31">
        <v>914.41</v>
      </c>
      <c r="K667" s="28" t="s">
        <v>3201</v>
      </c>
      <c r="L667" s="32">
        <f t="shared" si="110"/>
        <v>-914.41</v>
      </c>
      <c r="M667" s="33">
        <f t="shared" si="111"/>
        <v>914.41</v>
      </c>
      <c r="N667" s="34" t="b">
        <v>1</v>
      </c>
      <c r="O667" s="35">
        <f t="shared" si="112"/>
        <v>914.41</v>
      </c>
      <c r="P667" s="36" t="str">
        <f t="shared" si="113"/>
        <v>T</v>
      </c>
      <c r="Q667" s="37" t="str">
        <f t="shared" si="114"/>
        <v>British Telecommunications Plc</v>
      </c>
      <c r="R667" s="6" t="str">
        <f t="shared" si="115"/>
        <v>T - British Telecommunications Plc</v>
      </c>
      <c r="S667" s="6" t="str">
        <f>IFERROR(INDEX('Vendor Over-ride'!$C:$C, MATCH($R:$R,'Vendor Over-ride'!$A:$A,0)),"")</f>
        <v>T - British Telecommunications Plc</v>
      </c>
      <c r="U667" s="38" t="str">
        <f t="shared" si="119"/>
        <v>GIA</v>
      </c>
      <c r="V667" s="5" t="str">
        <f t="shared" si="120"/>
        <v>TRADE</v>
      </c>
      <c r="W667" s="5" t="b">
        <f t="shared" si="116"/>
        <v>0</v>
      </c>
      <c r="X667" s="40">
        <f t="shared" ca="1" si="117"/>
        <v>3718.79</v>
      </c>
      <c r="Y667" s="30" t="b">
        <f t="shared" ca="1" si="118"/>
        <v>0</v>
      </c>
    </row>
    <row r="668" spans="1:25" hidden="1">
      <c r="A668" s="28" t="s">
        <v>2837</v>
      </c>
      <c r="B668" s="28" t="s">
        <v>2838</v>
      </c>
      <c r="C668" s="28" t="s">
        <v>3142</v>
      </c>
      <c r="D668" s="28" t="s">
        <v>2842</v>
      </c>
      <c r="E668" s="29">
        <v>42164</v>
      </c>
      <c r="F668" s="28" t="s">
        <v>8270</v>
      </c>
      <c r="G668" s="30">
        <v>4227</v>
      </c>
      <c r="H668" s="28" t="s">
        <v>8271</v>
      </c>
      <c r="I668" s="31">
        <v>0</v>
      </c>
      <c r="J668" s="31">
        <v>67.5</v>
      </c>
      <c r="K668" s="28" t="s">
        <v>2858</v>
      </c>
      <c r="L668" s="32">
        <f t="shared" si="110"/>
        <v>-67.5</v>
      </c>
      <c r="M668" s="33">
        <f t="shared" si="111"/>
        <v>67.5</v>
      </c>
      <c r="N668" s="34" t="b">
        <v>1</v>
      </c>
      <c r="O668" s="35">
        <f t="shared" si="112"/>
        <v>67.5</v>
      </c>
      <c r="P668" s="36" t="str">
        <f t="shared" si="113"/>
        <v>T</v>
      </c>
      <c r="Q668" s="37" t="str">
        <f t="shared" si="114"/>
        <v>Cake</v>
      </c>
      <c r="R668" s="6" t="str">
        <f t="shared" si="115"/>
        <v>T - Cake</v>
      </c>
      <c r="S668" s="6" t="str">
        <f>IFERROR(INDEX('Vendor Over-ride'!$C:$C, MATCH($R:$R,'Vendor Over-ride'!$A:$A,0)),"")</f>
        <v>T - Cake</v>
      </c>
      <c r="U668" s="38" t="str">
        <f t="shared" si="119"/>
        <v>GIA</v>
      </c>
      <c r="V668" s="5" t="str">
        <f t="shared" si="120"/>
        <v>TRADE</v>
      </c>
      <c r="W668" s="5" t="b">
        <f t="shared" si="116"/>
        <v>0</v>
      </c>
      <c r="X668" s="40">
        <f t="shared" ca="1" si="117"/>
        <v>1992.5</v>
      </c>
      <c r="Y668" s="30" t="b">
        <f t="shared" ca="1" si="118"/>
        <v>0</v>
      </c>
    </row>
    <row r="669" spans="1:25" hidden="1">
      <c r="A669" s="28" t="s">
        <v>2837</v>
      </c>
      <c r="B669" s="28" t="s">
        <v>2838</v>
      </c>
      <c r="C669" s="28" t="s">
        <v>3142</v>
      </c>
      <c r="D669" s="28" t="s">
        <v>2842</v>
      </c>
      <c r="E669" s="29">
        <v>42164</v>
      </c>
      <c r="F669" s="28" t="s">
        <v>8272</v>
      </c>
      <c r="G669" s="30">
        <v>4227</v>
      </c>
      <c r="H669" s="28" t="s">
        <v>8273</v>
      </c>
      <c r="I669" s="31">
        <v>0</v>
      </c>
      <c r="J669" s="31">
        <v>718.48</v>
      </c>
      <c r="K669" s="28" t="s">
        <v>4960</v>
      </c>
      <c r="L669" s="32">
        <f t="shared" si="110"/>
        <v>-718.48</v>
      </c>
      <c r="M669" s="33">
        <f t="shared" si="111"/>
        <v>718.48</v>
      </c>
      <c r="N669" s="34" t="b">
        <v>1</v>
      </c>
      <c r="O669" s="35">
        <f t="shared" si="112"/>
        <v>718.48</v>
      </c>
      <c r="P669" s="36" t="str">
        <f t="shared" si="113"/>
        <v>T</v>
      </c>
      <c r="Q669" s="37" t="str">
        <f t="shared" si="114"/>
        <v>Capital Document Solutions Limited</v>
      </c>
      <c r="R669" s="6" t="str">
        <f t="shared" si="115"/>
        <v>T - Capital Document Solutions Limited</v>
      </c>
      <c r="S669" s="6" t="str">
        <f>IFERROR(INDEX('Vendor Over-ride'!$C:$C, MATCH($R:$R,'Vendor Over-ride'!$A:$A,0)),"")</f>
        <v>T - Capital Document Solutions Limited</v>
      </c>
      <c r="U669" s="38" t="str">
        <f t="shared" si="119"/>
        <v>GIA</v>
      </c>
      <c r="V669" s="5" t="str">
        <f t="shared" si="120"/>
        <v>TRADE</v>
      </c>
      <c r="W669" s="5" t="b">
        <f t="shared" si="116"/>
        <v>0</v>
      </c>
      <c r="X669" s="40">
        <f t="shared" ca="1" si="117"/>
        <v>8914.119999999999</v>
      </c>
      <c r="Y669" s="30" t="b">
        <f t="shared" ca="1" si="118"/>
        <v>0</v>
      </c>
    </row>
    <row r="670" spans="1:25" hidden="1">
      <c r="A670" s="28" t="s">
        <v>2837</v>
      </c>
      <c r="B670" s="28" t="s">
        <v>2838</v>
      </c>
      <c r="C670" s="28" t="s">
        <v>3142</v>
      </c>
      <c r="D670" s="28" t="s">
        <v>2842</v>
      </c>
      <c r="E670" s="29">
        <v>42164</v>
      </c>
      <c r="F670" s="28" t="s">
        <v>8274</v>
      </c>
      <c r="G670" s="30">
        <v>4227</v>
      </c>
      <c r="H670" s="28" t="s">
        <v>8275</v>
      </c>
      <c r="I670" s="31">
        <v>0</v>
      </c>
      <c r="J670" s="31">
        <v>341.96</v>
      </c>
      <c r="K670" s="28" t="s">
        <v>2848</v>
      </c>
      <c r="L670" s="32">
        <f t="shared" si="110"/>
        <v>-341.96</v>
      </c>
      <c r="M670" s="33">
        <f t="shared" si="111"/>
        <v>341.96</v>
      </c>
      <c r="N670" s="34" t="b">
        <v>1</v>
      </c>
      <c r="O670" s="35">
        <f t="shared" si="112"/>
        <v>341.96</v>
      </c>
      <c r="P670" s="36" t="str">
        <f t="shared" si="113"/>
        <v>T</v>
      </c>
      <c r="Q670" s="37" t="str">
        <f t="shared" si="114"/>
        <v>Eagle Couriers (Scotland) Ltd</v>
      </c>
      <c r="R670" s="6" t="str">
        <f t="shared" si="115"/>
        <v>T - Eagle Couriers (Scotland) Ltd</v>
      </c>
      <c r="S670" s="6" t="str">
        <f>IFERROR(INDEX('Vendor Over-ride'!$C:$C, MATCH($R:$R,'Vendor Over-ride'!$A:$A,0)),"")</f>
        <v>T - Eagle Couriers (Scotland) Ltd</v>
      </c>
      <c r="U670" s="38" t="str">
        <f t="shared" si="119"/>
        <v>GIA</v>
      </c>
      <c r="V670" s="5" t="str">
        <f t="shared" si="120"/>
        <v>TRADE</v>
      </c>
      <c r="W670" s="5" t="b">
        <f t="shared" si="116"/>
        <v>0</v>
      </c>
      <c r="X670" s="40">
        <f t="shared" ca="1" si="117"/>
        <v>6324.47</v>
      </c>
      <c r="Y670" s="30" t="b">
        <f t="shared" ca="1" si="118"/>
        <v>0</v>
      </c>
    </row>
    <row r="671" spans="1:25" hidden="1">
      <c r="A671" s="28" t="s">
        <v>2837</v>
      </c>
      <c r="B671" s="28" t="s">
        <v>2838</v>
      </c>
      <c r="C671" s="28" t="s">
        <v>3142</v>
      </c>
      <c r="D671" s="28" t="s">
        <v>2842</v>
      </c>
      <c r="E671" s="29">
        <v>42164</v>
      </c>
      <c r="F671" s="28" t="s">
        <v>8276</v>
      </c>
      <c r="G671" s="30">
        <v>4227</v>
      </c>
      <c r="H671" s="28" t="s">
        <v>8277</v>
      </c>
      <c r="I671" s="31">
        <v>0</v>
      </c>
      <c r="J671" s="31">
        <v>90.48</v>
      </c>
      <c r="K671" s="28" t="s">
        <v>2881</v>
      </c>
      <c r="L671" s="32">
        <f t="shared" si="110"/>
        <v>-90.48</v>
      </c>
      <c r="M671" s="33">
        <f t="shared" si="111"/>
        <v>90.48</v>
      </c>
      <c r="N671" s="34" t="b">
        <v>1</v>
      </c>
      <c r="O671" s="35">
        <f t="shared" si="112"/>
        <v>90.48</v>
      </c>
      <c r="P671" s="36" t="str">
        <f t="shared" si="113"/>
        <v>T</v>
      </c>
      <c r="Q671" s="37" t="str">
        <f t="shared" si="114"/>
        <v>Eden Springs UK Ltd</v>
      </c>
      <c r="R671" s="6" t="str">
        <f t="shared" si="115"/>
        <v>T - Eden Springs UK Ltd</v>
      </c>
      <c r="S671" s="6" t="str">
        <f>IFERROR(INDEX('Vendor Over-ride'!$C:$C, MATCH($R:$R,'Vendor Over-ride'!$A:$A,0)),"")</f>
        <v>T - Eden Springs UK Ltd</v>
      </c>
      <c r="U671" s="38" t="str">
        <f t="shared" si="119"/>
        <v>GIA</v>
      </c>
      <c r="V671" s="5" t="str">
        <f t="shared" si="120"/>
        <v>TRADE</v>
      </c>
      <c r="W671" s="5" t="b">
        <f t="shared" si="116"/>
        <v>0</v>
      </c>
      <c r="X671" s="40">
        <f t="shared" ca="1" si="117"/>
        <v>1320.8600000000001</v>
      </c>
      <c r="Y671" s="30" t="b">
        <f t="shared" ca="1" si="118"/>
        <v>0</v>
      </c>
    </row>
    <row r="672" spans="1:25" hidden="1">
      <c r="A672" s="28" t="s">
        <v>2837</v>
      </c>
      <c r="B672" s="28" t="s">
        <v>2838</v>
      </c>
      <c r="C672" s="28" t="s">
        <v>3142</v>
      </c>
      <c r="D672" s="28" t="s">
        <v>2842</v>
      </c>
      <c r="E672" s="29">
        <v>42164</v>
      </c>
      <c r="F672" s="28" t="s">
        <v>8278</v>
      </c>
      <c r="G672" s="30">
        <v>4227</v>
      </c>
      <c r="H672" s="28" t="s">
        <v>8279</v>
      </c>
      <c r="I672" s="31">
        <v>0</v>
      </c>
      <c r="J672" s="31">
        <v>232</v>
      </c>
      <c r="K672" s="28" t="s">
        <v>3049</v>
      </c>
      <c r="L672" s="32">
        <f t="shared" si="110"/>
        <v>-232</v>
      </c>
      <c r="M672" s="33">
        <f t="shared" si="111"/>
        <v>232</v>
      </c>
      <c r="N672" s="34" t="b">
        <v>1</v>
      </c>
      <c r="O672" s="35">
        <f t="shared" si="112"/>
        <v>232</v>
      </c>
      <c r="P672" s="36" t="str">
        <f t="shared" si="113"/>
        <v>T</v>
      </c>
      <c r="Q672" s="37" t="str">
        <f t="shared" si="114"/>
        <v>Embo Ltd</v>
      </c>
      <c r="R672" s="6" t="str">
        <f t="shared" si="115"/>
        <v>T - Embo Ltd</v>
      </c>
      <c r="S672" s="6" t="str">
        <f>IFERROR(INDEX('Vendor Over-ride'!$C:$C, MATCH($R:$R,'Vendor Over-ride'!$A:$A,0)),"")</f>
        <v>T - Embo Ltd</v>
      </c>
      <c r="U672" s="38" t="str">
        <f t="shared" si="119"/>
        <v>GIA</v>
      </c>
      <c r="V672" s="5" t="str">
        <f t="shared" si="120"/>
        <v>TRADE</v>
      </c>
      <c r="W672" s="5" t="b">
        <f t="shared" si="116"/>
        <v>0</v>
      </c>
      <c r="X672" s="40">
        <f t="shared" ca="1" si="117"/>
        <v>1827.5</v>
      </c>
      <c r="Y672" s="30" t="b">
        <f t="shared" ca="1" si="118"/>
        <v>0</v>
      </c>
    </row>
    <row r="673" spans="1:25" hidden="1">
      <c r="A673" s="28" t="s">
        <v>2837</v>
      </c>
      <c r="B673" s="28" t="s">
        <v>2838</v>
      </c>
      <c r="C673" s="28" t="s">
        <v>3142</v>
      </c>
      <c r="D673" s="28" t="s">
        <v>2842</v>
      </c>
      <c r="E673" s="29">
        <v>42164</v>
      </c>
      <c r="F673" s="28" t="s">
        <v>8280</v>
      </c>
      <c r="G673" s="30">
        <v>4227</v>
      </c>
      <c r="H673" s="28" t="s">
        <v>8281</v>
      </c>
      <c r="I673" s="31">
        <v>0</v>
      </c>
      <c r="J673" s="31">
        <v>247.5</v>
      </c>
      <c r="K673" s="28" t="s">
        <v>3337</v>
      </c>
      <c r="L673" s="32">
        <f t="shared" si="110"/>
        <v>-247.5</v>
      </c>
      <c r="M673" s="33">
        <f t="shared" si="111"/>
        <v>247.5</v>
      </c>
      <c r="N673" s="34" t="b">
        <v>1</v>
      </c>
      <c r="O673" s="35">
        <f t="shared" si="112"/>
        <v>247.5</v>
      </c>
      <c r="P673" s="36" t="str">
        <f t="shared" si="113"/>
        <v>T</v>
      </c>
      <c r="Q673" s="37" t="str">
        <f t="shared" si="114"/>
        <v>Engage</v>
      </c>
      <c r="R673" s="6" t="str">
        <f t="shared" si="115"/>
        <v>T - Engage</v>
      </c>
      <c r="S673" s="6" t="str">
        <f>IFERROR(INDEX('Vendor Over-ride'!$C:$C, MATCH($R:$R,'Vendor Over-ride'!$A:$A,0)),"")</f>
        <v>T - Engage</v>
      </c>
      <c r="U673" s="38" t="str">
        <f t="shared" si="119"/>
        <v>GIA</v>
      </c>
      <c r="V673" s="5" t="str">
        <f t="shared" si="120"/>
        <v>TRADE</v>
      </c>
      <c r="W673" s="5" t="b">
        <f t="shared" si="116"/>
        <v>0</v>
      </c>
      <c r="X673" s="40">
        <f t="shared" ca="1" si="117"/>
        <v>842.5</v>
      </c>
      <c r="Y673" s="30" t="b">
        <f t="shared" ca="1" si="118"/>
        <v>0</v>
      </c>
    </row>
    <row r="674" spans="1:25" hidden="1">
      <c r="A674" s="28" t="s">
        <v>2837</v>
      </c>
      <c r="B674" s="28" t="s">
        <v>2838</v>
      </c>
      <c r="C674" s="28" t="s">
        <v>3142</v>
      </c>
      <c r="D674" s="28" t="s">
        <v>2842</v>
      </c>
      <c r="E674" s="29">
        <v>42164</v>
      </c>
      <c r="F674" s="28" t="s">
        <v>8282</v>
      </c>
      <c r="G674" s="30">
        <v>4227</v>
      </c>
      <c r="H674" s="28" t="s">
        <v>8283</v>
      </c>
      <c r="I674" s="31">
        <v>0</v>
      </c>
      <c r="J674" s="31">
        <v>240</v>
      </c>
      <c r="K674" s="28" t="s">
        <v>8284</v>
      </c>
      <c r="L674" s="32">
        <f t="shared" si="110"/>
        <v>-240</v>
      </c>
      <c r="M674" s="33">
        <f t="shared" si="111"/>
        <v>240</v>
      </c>
      <c r="N674" s="34" t="b">
        <v>1</v>
      </c>
      <c r="O674" s="35">
        <f t="shared" si="112"/>
        <v>240</v>
      </c>
      <c r="P674" s="36" t="str">
        <f t="shared" si="113"/>
        <v>T</v>
      </c>
      <c r="Q674" s="37" t="str">
        <f t="shared" si="114"/>
        <v>FE Live Audio</v>
      </c>
      <c r="R674" s="6" t="str">
        <f t="shared" si="115"/>
        <v>T - FE Live Audio</v>
      </c>
      <c r="S674" s="6" t="str">
        <f>IFERROR(INDEX('Vendor Over-ride'!$C:$C, MATCH($R:$R,'Vendor Over-ride'!$A:$A,0)),"")</f>
        <v>T - FE Live Audio</v>
      </c>
      <c r="U674" s="38" t="str">
        <f t="shared" si="119"/>
        <v>GIA</v>
      </c>
      <c r="V674" s="5" t="str">
        <f t="shared" si="120"/>
        <v>TRADE</v>
      </c>
      <c r="W674" s="5" t="b">
        <f t="shared" si="116"/>
        <v>0</v>
      </c>
      <c r="X674" s="40">
        <f t="shared" ca="1" si="117"/>
        <v>240</v>
      </c>
      <c r="Y674" s="30" t="b">
        <f t="shared" ca="1" si="118"/>
        <v>0</v>
      </c>
    </row>
    <row r="675" spans="1:25" hidden="1">
      <c r="A675" s="28" t="s">
        <v>2837</v>
      </c>
      <c r="B675" s="28" t="s">
        <v>2838</v>
      </c>
      <c r="C675" s="28" t="s">
        <v>3142</v>
      </c>
      <c r="D675" s="28" t="s">
        <v>2842</v>
      </c>
      <c r="E675" s="29">
        <v>42164</v>
      </c>
      <c r="F675" s="28" t="s">
        <v>8285</v>
      </c>
      <c r="G675" s="30">
        <v>4227</v>
      </c>
      <c r="H675" s="28" t="s">
        <v>8286</v>
      </c>
      <c r="I675" s="31">
        <v>0</v>
      </c>
      <c r="J675" s="31">
        <v>720.71</v>
      </c>
      <c r="K675" s="28" t="s">
        <v>2883</v>
      </c>
      <c r="L675" s="32">
        <f t="shared" si="110"/>
        <v>-720.71</v>
      </c>
      <c r="M675" s="33">
        <f t="shared" si="111"/>
        <v>720.71</v>
      </c>
      <c r="N675" s="34" t="b">
        <v>1</v>
      </c>
      <c r="O675" s="35">
        <f t="shared" si="112"/>
        <v>720.71</v>
      </c>
      <c r="P675" s="36" t="str">
        <f t="shared" si="113"/>
        <v>T</v>
      </c>
      <c r="Q675" s="37" t="str">
        <f t="shared" si="114"/>
        <v>Highland Network Ltd</v>
      </c>
      <c r="R675" s="6" t="str">
        <f t="shared" si="115"/>
        <v>T - Highland Network Ltd</v>
      </c>
      <c r="S675" s="6" t="str">
        <f>IFERROR(INDEX('Vendor Over-ride'!$C:$C, MATCH($R:$R,'Vendor Over-ride'!$A:$A,0)),"")</f>
        <v>T - Highland Network Ltd</v>
      </c>
      <c r="U675" s="38" t="str">
        <f t="shared" si="119"/>
        <v>GIA</v>
      </c>
      <c r="V675" s="5" t="str">
        <f t="shared" si="120"/>
        <v>TRADE</v>
      </c>
      <c r="W675" s="5" t="b">
        <f t="shared" si="116"/>
        <v>0</v>
      </c>
      <c r="X675" s="40">
        <f t="shared" ca="1" si="117"/>
        <v>5952.12</v>
      </c>
      <c r="Y675" s="30" t="b">
        <f t="shared" ca="1" si="118"/>
        <v>0</v>
      </c>
    </row>
    <row r="676" spans="1:25" hidden="1">
      <c r="A676" s="28" t="s">
        <v>2837</v>
      </c>
      <c r="B676" s="28" t="s">
        <v>2838</v>
      </c>
      <c r="C676" s="28" t="s">
        <v>3142</v>
      </c>
      <c r="D676" s="28" t="s">
        <v>2842</v>
      </c>
      <c r="E676" s="29">
        <v>42164</v>
      </c>
      <c r="F676" s="28" t="s">
        <v>8287</v>
      </c>
      <c r="G676" s="30">
        <v>4227</v>
      </c>
      <c r="H676" s="28" t="s">
        <v>8288</v>
      </c>
      <c r="I676" s="31">
        <v>0</v>
      </c>
      <c r="J676" s="31">
        <v>1976.21</v>
      </c>
      <c r="K676" s="28" t="s">
        <v>2884</v>
      </c>
      <c r="L676" s="32">
        <f t="shared" si="110"/>
        <v>-1976.21</v>
      </c>
      <c r="M676" s="33">
        <f t="shared" si="111"/>
        <v>1976.21</v>
      </c>
      <c r="N676" s="34" t="b">
        <v>1</v>
      </c>
      <c r="O676" s="35">
        <f t="shared" si="112"/>
        <v>1976.21</v>
      </c>
      <c r="P676" s="36" t="str">
        <f t="shared" si="113"/>
        <v>T</v>
      </c>
      <c r="Q676" s="37" t="str">
        <f t="shared" si="114"/>
        <v>Hitachi Capital UK PLC</v>
      </c>
      <c r="R676" s="6" t="str">
        <f t="shared" si="115"/>
        <v>T - Hitachi Capital UK PLC</v>
      </c>
      <c r="S676" s="6" t="str">
        <f>IFERROR(INDEX('Vendor Over-ride'!$C:$C, MATCH($R:$R,'Vendor Over-ride'!$A:$A,0)),"")</f>
        <v>T - Hitachi Capital UK PLC</v>
      </c>
      <c r="U676" s="38" t="str">
        <f t="shared" si="119"/>
        <v>GIA</v>
      </c>
      <c r="V676" s="5" t="str">
        <f t="shared" si="120"/>
        <v>TRADE</v>
      </c>
      <c r="W676" s="5" t="b">
        <f t="shared" si="116"/>
        <v>0</v>
      </c>
      <c r="X676" s="40">
        <f t="shared" ca="1" si="117"/>
        <v>22908.730000000003</v>
      </c>
      <c r="Y676" s="30" t="b">
        <f t="shared" ca="1" si="118"/>
        <v>0</v>
      </c>
    </row>
    <row r="677" spans="1:25" hidden="1">
      <c r="A677" s="28" t="s">
        <v>2837</v>
      </c>
      <c r="B677" s="28" t="s">
        <v>2838</v>
      </c>
      <c r="C677" s="28" t="s">
        <v>3142</v>
      </c>
      <c r="D677" s="28" t="s">
        <v>2842</v>
      </c>
      <c r="E677" s="29">
        <v>42164</v>
      </c>
      <c r="F677" s="28" t="s">
        <v>8289</v>
      </c>
      <c r="G677" s="30">
        <v>4227</v>
      </c>
      <c r="H677" s="28" t="s">
        <v>8290</v>
      </c>
      <c r="I677" s="31">
        <v>0</v>
      </c>
      <c r="J677" s="31">
        <v>8040</v>
      </c>
      <c r="K677" s="28" t="s">
        <v>3398</v>
      </c>
      <c r="L677" s="32">
        <f t="shared" si="110"/>
        <v>-8040</v>
      </c>
      <c r="M677" s="33">
        <f t="shared" si="111"/>
        <v>8040</v>
      </c>
      <c r="N677" s="34" t="b">
        <v>1</v>
      </c>
      <c r="O677" s="35">
        <f t="shared" si="112"/>
        <v>8040</v>
      </c>
      <c r="P677" s="36" t="str">
        <f t="shared" si="113"/>
        <v>T</v>
      </c>
      <c r="Q677" s="37" t="str">
        <f t="shared" si="114"/>
        <v>Hymans Robertson LLP</v>
      </c>
      <c r="R677" s="6" t="str">
        <f t="shared" si="115"/>
        <v>T - Hymans Robertson LLP</v>
      </c>
      <c r="S677" s="6" t="str">
        <f>IFERROR(INDEX('Vendor Over-ride'!$C:$C, MATCH($R:$R,'Vendor Over-ride'!$A:$A,0)),"")</f>
        <v>T - Hymans Robertson LLP</v>
      </c>
      <c r="U677" s="38" t="str">
        <f t="shared" si="119"/>
        <v>GIA</v>
      </c>
      <c r="V677" s="5" t="str">
        <f t="shared" si="120"/>
        <v>TRADE</v>
      </c>
      <c r="W677" s="5" t="b">
        <f t="shared" si="116"/>
        <v>0</v>
      </c>
      <c r="X677" s="40">
        <f t="shared" ca="1" si="117"/>
        <v>12120</v>
      </c>
      <c r="Y677" s="30" t="b">
        <f t="shared" ca="1" si="118"/>
        <v>0</v>
      </c>
    </row>
    <row r="678" spans="1:25" hidden="1">
      <c r="A678" s="28" t="s">
        <v>2837</v>
      </c>
      <c r="B678" s="28" t="s">
        <v>2838</v>
      </c>
      <c r="C678" s="28" t="s">
        <v>3142</v>
      </c>
      <c r="D678" s="28" t="s">
        <v>2842</v>
      </c>
      <c r="E678" s="29">
        <v>42164</v>
      </c>
      <c r="F678" s="28" t="s">
        <v>8291</v>
      </c>
      <c r="G678" s="30">
        <v>4227</v>
      </c>
      <c r="H678" s="28" t="s">
        <v>8292</v>
      </c>
      <c r="I678" s="31">
        <v>0</v>
      </c>
      <c r="J678" s="31">
        <v>826.78</v>
      </c>
      <c r="K678" s="28" t="s">
        <v>2898</v>
      </c>
      <c r="L678" s="32">
        <f t="shared" si="110"/>
        <v>-826.78</v>
      </c>
      <c r="M678" s="33">
        <f t="shared" si="111"/>
        <v>826.78</v>
      </c>
      <c r="N678" s="34" t="b">
        <v>1</v>
      </c>
      <c r="O678" s="35">
        <f t="shared" si="112"/>
        <v>826.78</v>
      </c>
      <c r="P678" s="36" t="str">
        <f t="shared" si="113"/>
        <v>T</v>
      </c>
      <c r="Q678" s="37" t="str">
        <f t="shared" si="114"/>
        <v>Iron Mountain</v>
      </c>
      <c r="R678" s="6" t="str">
        <f t="shared" si="115"/>
        <v>T - Iron Mountain</v>
      </c>
      <c r="S678" s="6" t="str">
        <f>IFERROR(INDEX('Vendor Over-ride'!$C:$C, MATCH($R:$R,'Vendor Over-ride'!$A:$A,0)),"")</f>
        <v>T - Iron Mountain</v>
      </c>
      <c r="U678" s="38" t="str">
        <f t="shared" si="119"/>
        <v>GIA</v>
      </c>
      <c r="V678" s="5" t="str">
        <f t="shared" si="120"/>
        <v>TRADE</v>
      </c>
      <c r="W678" s="5" t="b">
        <f t="shared" si="116"/>
        <v>0</v>
      </c>
      <c r="X678" s="40">
        <f t="shared" ca="1" si="117"/>
        <v>23628.210000000003</v>
      </c>
      <c r="Y678" s="30" t="b">
        <f t="shared" ca="1" si="118"/>
        <v>0</v>
      </c>
    </row>
    <row r="679" spans="1:25" hidden="1">
      <c r="A679" s="28" t="s">
        <v>2837</v>
      </c>
      <c r="B679" s="28" t="s">
        <v>2838</v>
      </c>
      <c r="C679" s="28" t="s">
        <v>3142</v>
      </c>
      <c r="D679" s="28" t="s">
        <v>2842</v>
      </c>
      <c r="E679" s="29">
        <v>42164</v>
      </c>
      <c r="F679" s="28" t="s">
        <v>8293</v>
      </c>
      <c r="G679" s="30">
        <v>4227</v>
      </c>
      <c r="H679" s="28" t="s">
        <v>8294</v>
      </c>
      <c r="I679" s="31">
        <v>0</v>
      </c>
      <c r="J679" s="31">
        <v>106.56</v>
      </c>
      <c r="K679" s="28" t="s">
        <v>3328</v>
      </c>
      <c r="L679" s="32">
        <f t="shared" si="110"/>
        <v>-106.56</v>
      </c>
      <c r="M679" s="33">
        <f t="shared" si="111"/>
        <v>106.56</v>
      </c>
      <c r="N679" s="34" t="b">
        <v>1</v>
      </c>
      <c r="O679" s="35">
        <f t="shared" si="112"/>
        <v>106.56</v>
      </c>
      <c r="P679" s="36" t="str">
        <f t="shared" si="113"/>
        <v>T</v>
      </c>
      <c r="Q679" s="37" t="str">
        <f t="shared" si="114"/>
        <v>LAMH Reycycle Ltd</v>
      </c>
      <c r="R679" s="6" t="str">
        <f t="shared" si="115"/>
        <v>T - LAMH Reycycle Ltd</v>
      </c>
      <c r="S679" s="6" t="str">
        <f>IFERROR(INDEX('Vendor Over-ride'!$C:$C, MATCH($R:$R,'Vendor Over-ride'!$A:$A,0)),"")</f>
        <v>T - LAMH Reycycle Ltd</v>
      </c>
      <c r="U679" s="38" t="str">
        <f t="shared" si="119"/>
        <v>GIA</v>
      </c>
      <c r="V679" s="5" t="str">
        <f t="shared" si="120"/>
        <v>TRADE</v>
      </c>
      <c r="W679" s="5" t="b">
        <f t="shared" si="116"/>
        <v>0</v>
      </c>
      <c r="X679" s="40">
        <f t="shared" ca="1" si="117"/>
        <v>643.22</v>
      </c>
      <c r="Y679" s="30" t="b">
        <f t="shared" ca="1" si="118"/>
        <v>0</v>
      </c>
    </row>
    <row r="680" spans="1:25" hidden="1">
      <c r="A680" s="28" t="s">
        <v>2837</v>
      </c>
      <c r="B680" s="28" t="s">
        <v>2838</v>
      </c>
      <c r="C680" s="28" t="s">
        <v>3142</v>
      </c>
      <c r="D680" s="28" t="s">
        <v>2842</v>
      </c>
      <c r="E680" s="29">
        <v>42164</v>
      </c>
      <c r="F680" s="28" t="s">
        <v>8295</v>
      </c>
      <c r="G680" s="30">
        <v>4227</v>
      </c>
      <c r="H680" s="28" t="s">
        <v>8296</v>
      </c>
      <c r="I680" s="31">
        <v>0</v>
      </c>
      <c r="J680" s="31">
        <v>65</v>
      </c>
      <c r="K680" s="28" t="s">
        <v>8297</v>
      </c>
      <c r="L680" s="32">
        <f t="shared" si="110"/>
        <v>-65</v>
      </c>
      <c r="M680" s="33">
        <f t="shared" si="111"/>
        <v>65</v>
      </c>
      <c r="N680" s="34" t="b">
        <v>1</v>
      </c>
      <c r="O680" s="35">
        <f t="shared" si="112"/>
        <v>65</v>
      </c>
      <c r="P680" s="36" t="str">
        <f t="shared" si="113"/>
        <v>T</v>
      </c>
      <c r="Q680" s="37" t="str">
        <f t="shared" si="114"/>
        <v>Lovecrumbs Ltd</v>
      </c>
      <c r="R680" s="6" t="str">
        <f t="shared" si="115"/>
        <v>T - Lovecrumbs Ltd</v>
      </c>
      <c r="S680" s="6" t="str">
        <f>IFERROR(INDEX('Vendor Over-ride'!$C:$C, MATCH($R:$R,'Vendor Over-ride'!$A:$A,0)),"")</f>
        <v>T - Lovecrumbs Ltd</v>
      </c>
      <c r="U680" s="38" t="str">
        <f t="shared" si="119"/>
        <v>GIA</v>
      </c>
      <c r="V680" s="5" t="str">
        <f t="shared" si="120"/>
        <v>TRADE</v>
      </c>
      <c r="W680" s="5" t="b">
        <f t="shared" si="116"/>
        <v>0</v>
      </c>
      <c r="X680" s="40">
        <f t="shared" ca="1" si="117"/>
        <v>65</v>
      </c>
      <c r="Y680" s="30" t="b">
        <f t="shared" ca="1" si="118"/>
        <v>0</v>
      </c>
    </row>
    <row r="681" spans="1:25" hidden="1">
      <c r="A681" s="28" t="s">
        <v>2837</v>
      </c>
      <c r="B681" s="28" t="s">
        <v>2838</v>
      </c>
      <c r="C681" s="28" t="s">
        <v>3142</v>
      </c>
      <c r="D681" s="28" t="s">
        <v>2842</v>
      </c>
      <c r="E681" s="29">
        <v>42164</v>
      </c>
      <c r="F681" s="28" t="s">
        <v>8298</v>
      </c>
      <c r="G681" s="30">
        <v>4227</v>
      </c>
      <c r="H681" s="28" t="s">
        <v>8299</v>
      </c>
      <c r="I681" s="31">
        <v>0</v>
      </c>
      <c r="J681" s="31">
        <v>990</v>
      </c>
      <c r="K681" s="28" t="s">
        <v>3896</v>
      </c>
      <c r="L681" s="32">
        <f t="shared" si="110"/>
        <v>-990</v>
      </c>
      <c r="M681" s="33">
        <f t="shared" si="111"/>
        <v>990</v>
      </c>
      <c r="N681" s="34" t="b">
        <v>1</v>
      </c>
      <c r="O681" s="35">
        <f t="shared" si="112"/>
        <v>990</v>
      </c>
      <c r="P681" s="36" t="str">
        <f t="shared" si="113"/>
        <v>T</v>
      </c>
      <c r="Q681" s="37" t="str">
        <f t="shared" si="114"/>
        <v>MacKinnon Slater</v>
      </c>
      <c r="R681" s="6" t="str">
        <f t="shared" si="115"/>
        <v>T - MacKinnon Slater</v>
      </c>
      <c r="S681" s="6" t="str">
        <f>IFERROR(INDEX('Vendor Over-ride'!$C:$C, MATCH($R:$R,'Vendor Over-ride'!$A:$A,0)),"")</f>
        <v>T - MacKinnon Slater</v>
      </c>
      <c r="U681" s="38" t="str">
        <f t="shared" si="119"/>
        <v>GIA</v>
      </c>
      <c r="V681" s="5" t="str">
        <f t="shared" si="120"/>
        <v>TRADE</v>
      </c>
      <c r="W681" s="5" t="b">
        <f t="shared" si="116"/>
        <v>0</v>
      </c>
      <c r="X681" s="40">
        <f t="shared" ca="1" si="117"/>
        <v>7194</v>
      </c>
      <c r="Y681" s="30" t="b">
        <f t="shared" ca="1" si="118"/>
        <v>0</v>
      </c>
    </row>
    <row r="682" spans="1:25" hidden="1">
      <c r="A682" s="28" t="s">
        <v>2837</v>
      </c>
      <c r="B682" s="28" t="s">
        <v>2838</v>
      </c>
      <c r="C682" s="28" t="s">
        <v>3142</v>
      </c>
      <c r="D682" s="28" t="s">
        <v>2842</v>
      </c>
      <c r="E682" s="29">
        <v>42164</v>
      </c>
      <c r="F682" s="28" t="s">
        <v>8300</v>
      </c>
      <c r="G682" s="30">
        <v>4227</v>
      </c>
      <c r="H682" s="28" t="s">
        <v>8301</v>
      </c>
      <c r="I682" s="31">
        <v>0</v>
      </c>
      <c r="J682" s="31">
        <v>796.8</v>
      </c>
      <c r="K682" s="28" t="s">
        <v>3751</v>
      </c>
      <c r="L682" s="32">
        <f t="shared" si="110"/>
        <v>-796.8</v>
      </c>
      <c r="M682" s="33">
        <f t="shared" si="111"/>
        <v>796.8</v>
      </c>
      <c r="N682" s="34" t="b">
        <v>1</v>
      </c>
      <c r="O682" s="35">
        <f t="shared" si="112"/>
        <v>796.8</v>
      </c>
      <c r="P682" s="36" t="str">
        <f t="shared" si="113"/>
        <v>T</v>
      </c>
      <c r="Q682" s="37" t="str">
        <f t="shared" si="114"/>
        <v>McAdam King Business Psychology Ltd</v>
      </c>
      <c r="R682" s="6" t="str">
        <f t="shared" si="115"/>
        <v>T - McAdam King Business Psychology Ltd</v>
      </c>
      <c r="S682" s="6" t="str">
        <f>IFERROR(INDEX('Vendor Over-ride'!$C:$C, MATCH($R:$R,'Vendor Over-ride'!$A:$A,0)),"")</f>
        <v>T - McAdam King Business Psychology Ltd</v>
      </c>
      <c r="U682" s="38" t="str">
        <f t="shared" si="119"/>
        <v>GIA</v>
      </c>
      <c r="V682" s="5" t="str">
        <f t="shared" si="120"/>
        <v>TRADE</v>
      </c>
      <c r="W682" s="5" t="b">
        <f t="shared" si="116"/>
        <v>0</v>
      </c>
      <c r="X682" s="40">
        <f t="shared" ca="1" si="117"/>
        <v>1809.6</v>
      </c>
      <c r="Y682" s="30" t="b">
        <f t="shared" ca="1" si="118"/>
        <v>0</v>
      </c>
    </row>
    <row r="683" spans="1:25" hidden="1">
      <c r="A683" s="28" t="s">
        <v>2837</v>
      </c>
      <c r="B683" s="28" t="s">
        <v>2838</v>
      </c>
      <c r="C683" s="28" t="s">
        <v>3142</v>
      </c>
      <c r="D683" s="28" t="s">
        <v>2842</v>
      </c>
      <c r="E683" s="29">
        <v>42164</v>
      </c>
      <c r="F683" s="28" t="s">
        <v>8302</v>
      </c>
      <c r="G683" s="30">
        <v>4227</v>
      </c>
      <c r="H683" s="28" t="s">
        <v>8303</v>
      </c>
      <c r="I683" s="31">
        <v>0</v>
      </c>
      <c r="J683" s="31">
        <v>60</v>
      </c>
      <c r="K683" s="28" t="s">
        <v>8304</v>
      </c>
      <c r="L683" s="32">
        <f t="shared" si="110"/>
        <v>-60</v>
      </c>
      <c r="M683" s="33">
        <f t="shared" si="111"/>
        <v>60</v>
      </c>
      <c r="N683" s="34" t="b">
        <v>1</v>
      </c>
      <c r="O683" s="35">
        <f t="shared" si="112"/>
        <v>60</v>
      </c>
      <c r="P683" s="36" t="str">
        <f t="shared" si="113"/>
        <v>T</v>
      </c>
      <c r="Q683" s="37" t="str">
        <f t="shared" si="114"/>
        <v>Micheal Steele</v>
      </c>
      <c r="R683" s="6" t="str">
        <f t="shared" si="115"/>
        <v>T - Micheal Steele</v>
      </c>
      <c r="S683" s="6" t="str">
        <f>IFERROR(INDEX('Vendor Over-ride'!$C:$C, MATCH($R:$R,'Vendor Over-ride'!$A:$A,0)),"")</f>
        <v>T - Micheal Steele</v>
      </c>
      <c r="U683" s="38" t="str">
        <f t="shared" si="119"/>
        <v>GIA</v>
      </c>
      <c r="V683" s="5" t="str">
        <f t="shared" si="120"/>
        <v>TRADE</v>
      </c>
      <c r="W683" s="5" t="b">
        <f t="shared" si="116"/>
        <v>0</v>
      </c>
      <c r="X683" s="40">
        <f t="shared" ca="1" si="117"/>
        <v>60</v>
      </c>
      <c r="Y683" s="30" t="b">
        <f t="shared" ca="1" si="118"/>
        <v>0</v>
      </c>
    </row>
    <row r="684" spans="1:25" hidden="1">
      <c r="A684" s="28" t="s">
        <v>2837</v>
      </c>
      <c r="B684" s="28" t="s">
        <v>2838</v>
      </c>
      <c r="C684" s="28" t="s">
        <v>3142</v>
      </c>
      <c r="D684" s="28" t="s">
        <v>2842</v>
      </c>
      <c r="E684" s="29">
        <v>42164</v>
      </c>
      <c r="F684" s="28" t="s">
        <v>8305</v>
      </c>
      <c r="G684" s="30">
        <v>4227</v>
      </c>
      <c r="H684" s="28" t="s">
        <v>8306</v>
      </c>
      <c r="I684" s="31">
        <v>0</v>
      </c>
      <c r="J684" s="31">
        <v>300</v>
      </c>
      <c r="K684" s="28" t="s">
        <v>4961</v>
      </c>
      <c r="L684" s="32">
        <f t="shared" si="110"/>
        <v>-300</v>
      </c>
      <c r="M684" s="33">
        <f t="shared" si="111"/>
        <v>300</v>
      </c>
      <c r="N684" s="34" t="b">
        <v>1</v>
      </c>
      <c r="O684" s="35">
        <f t="shared" si="112"/>
        <v>300</v>
      </c>
      <c r="P684" s="36" t="str">
        <f t="shared" si="113"/>
        <v>T</v>
      </c>
      <c r="Q684" s="37" t="str">
        <f t="shared" si="114"/>
        <v>Fannan &amp; Scott Ltd t/a Northern Services</v>
      </c>
      <c r="R684" s="6" t="str">
        <f t="shared" si="115"/>
        <v>T - Fannan &amp; Scott Ltd t/a Northern Services</v>
      </c>
      <c r="S684" s="6" t="str">
        <f>IFERROR(INDEX('Vendor Over-ride'!$C:$C, MATCH($R:$R,'Vendor Over-ride'!$A:$A,0)),"")</f>
        <v>T - Fannan &amp; Scott Ltd t/a Northern Services</v>
      </c>
      <c r="U684" s="38" t="str">
        <f t="shared" si="119"/>
        <v>GIA</v>
      </c>
      <c r="V684" s="5" t="str">
        <f t="shared" si="120"/>
        <v>TRADE</v>
      </c>
      <c r="W684" s="5" t="b">
        <f t="shared" si="116"/>
        <v>0</v>
      </c>
      <c r="X684" s="40">
        <f t="shared" ca="1" si="117"/>
        <v>500.4</v>
      </c>
      <c r="Y684" s="30" t="b">
        <f t="shared" ca="1" si="118"/>
        <v>0</v>
      </c>
    </row>
    <row r="685" spans="1:25" hidden="1">
      <c r="A685" s="28" t="s">
        <v>2837</v>
      </c>
      <c r="B685" s="28" t="s">
        <v>2838</v>
      </c>
      <c r="C685" s="28" t="s">
        <v>3142</v>
      </c>
      <c r="D685" s="28" t="s">
        <v>2842</v>
      </c>
      <c r="E685" s="29">
        <v>42164</v>
      </c>
      <c r="F685" s="28" t="s">
        <v>8307</v>
      </c>
      <c r="G685" s="30">
        <v>4227</v>
      </c>
      <c r="H685" s="28" t="s">
        <v>8308</v>
      </c>
      <c r="I685" s="31">
        <v>0</v>
      </c>
      <c r="J685" s="31">
        <v>331.73</v>
      </c>
      <c r="K685" s="28" t="s">
        <v>2885</v>
      </c>
      <c r="L685" s="32">
        <f t="shared" si="110"/>
        <v>-331.73</v>
      </c>
      <c r="M685" s="33">
        <f t="shared" si="111"/>
        <v>331.73</v>
      </c>
      <c r="N685" s="34" t="b">
        <v>1</v>
      </c>
      <c r="O685" s="35">
        <f t="shared" si="112"/>
        <v>331.73</v>
      </c>
      <c r="P685" s="36" t="str">
        <f t="shared" si="113"/>
        <v>T</v>
      </c>
      <c r="Q685" s="37" t="str">
        <f t="shared" si="114"/>
        <v>Office Depot (UK) Ltd</v>
      </c>
      <c r="R685" s="6" t="str">
        <f t="shared" si="115"/>
        <v>T - Office Depot (UK) Ltd</v>
      </c>
      <c r="S685" s="6" t="str">
        <f>IFERROR(INDEX('Vendor Over-ride'!$C:$C, MATCH($R:$R,'Vendor Over-ride'!$A:$A,0)),"")</f>
        <v>T - Office Depot (UK) Ltd</v>
      </c>
      <c r="U685" s="38" t="str">
        <f t="shared" si="119"/>
        <v>GIA</v>
      </c>
      <c r="V685" s="5" t="str">
        <f t="shared" si="120"/>
        <v>TRADE</v>
      </c>
      <c r="W685" s="5" t="b">
        <f t="shared" si="116"/>
        <v>0</v>
      </c>
      <c r="X685" s="40">
        <f t="shared" ca="1" si="117"/>
        <v>3402.7900000000004</v>
      </c>
      <c r="Y685" s="30" t="b">
        <f t="shared" ca="1" si="118"/>
        <v>0</v>
      </c>
    </row>
    <row r="686" spans="1:25" hidden="1">
      <c r="A686" s="28" t="s">
        <v>2837</v>
      </c>
      <c r="B686" s="28" t="s">
        <v>2838</v>
      </c>
      <c r="C686" s="28" t="s">
        <v>3142</v>
      </c>
      <c r="D686" s="28" t="s">
        <v>2842</v>
      </c>
      <c r="E686" s="29">
        <v>42164</v>
      </c>
      <c r="F686" s="28" t="s">
        <v>8309</v>
      </c>
      <c r="G686" s="30">
        <v>4227</v>
      </c>
      <c r="H686" s="28" t="s">
        <v>8310</v>
      </c>
      <c r="I686" s="31">
        <v>0</v>
      </c>
      <c r="J686" s="31">
        <v>129.1</v>
      </c>
      <c r="K686" s="28" t="s">
        <v>7606</v>
      </c>
      <c r="L686" s="32">
        <f t="shared" si="110"/>
        <v>-129.1</v>
      </c>
      <c r="M686" s="33">
        <f t="shared" si="111"/>
        <v>129.1</v>
      </c>
      <c r="N686" s="34" t="b">
        <v>1</v>
      </c>
      <c r="O686" s="35">
        <f t="shared" si="112"/>
        <v>129.1</v>
      </c>
      <c r="P686" s="36" t="str">
        <f t="shared" si="113"/>
        <v>T</v>
      </c>
      <c r="Q686" s="37" t="str">
        <f t="shared" si="114"/>
        <v>Office Care</v>
      </c>
      <c r="R686" s="6" t="str">
        <f t="shared" si="115"/>
        <v>T - Office Care</v>
      </c>
      <c r="S686" s="6" t="str">
        <f>IFERROR(INDEX('Vendor Over-ride'!$C:$C, MATCH($R:$R,'Vendor Over-ride'!$A:$A,0)),"")</f>
        <v>T - Office Care</v>
      </c>
      <c r="U686" s="38" t="str">
        <f t="shared" si="119"/>
        <v>GIA</v>
      </c>
      <c r="V686" s="5" t="str">
        <f t="shared" si="120"/>
        <v>TRADE</v>
      </c>
      <c r="W686" s="5" t="b">
        <f t="shared" si="116"/>
        <v>0</v>
      </c>
      <c r="X686" s="40">
        <f t="shared" ca="1" si="117"/>
        <v>8491.49</v>
      </c>
      <c r="Y686" s="30" t="b">
        <f t="shared" ca="1" si="118"/>
        <v>0</v>
      </c>
    </row>
    <row r="687" spans="1:25" hidden="1">
      <c r="A687" s="28" t="s">
        <v>2837</v>
      </c>
      <c r="B687" s="28" t="s">
        <v>2838</v>
      </c>
      <c r="C687" s="28" t="s">
        <v>3142</v>
      </c>
      <c r="D687" s="28" t="s">
        <v>2842</v>
      </c>
      <c r="E687" s="29">
        <v>42164</v>
      </c>
      <c r="F687" s="28" t="s">
        <v>8311</v>
      </c>
      <c r="G687" s="30">
        <v>4227</v>
      </c>
      <c r="H687" s="28" t="s">
        <v>8312</v>
      </c>
      <c r="I687" s="31">
        <v>0</v>
      </c>
      <c r="J687" s="31">
        <v>525</v>
      </c>
      <c r="K687" s="28" t="s">
        <v>3212</v>
      </c>
      <c r="L687" s="32">
        <f t="shared" si="110"/>
        <v>-525</v>
      </c>
      <c r="M687" s="33">
        <f t="shared" si="111"/>
        <v>525</v>
      </c>
      <c r="N687" s="34" t="b">
        <v>1</v>
      </c>
      <c r="O687" s="35">
        <f t="shared" si="112"/>
        <v>525</v>
      </c>
      <c r="P687" s="36" t="str">
        <f t="shared" si="113"/>
        <v>T</v>
      </c>
      <c r="Q687" s="37" t="str">
        <f t="shared" si="114"/>
        <v>Palmaris Services Ltd.,</v>
      </c>
      <c r="R687" s="6" t="str">
        <f t="shared" si="115"/>
        <v>T - Palmaris Services Ltd.,</v>
      </c>
      <c r="S687" s="6" t="str">
        <f>IFERROR(INDEX('Vendor Over-ride'!$C:$C, MATCH($R:$R,'Vendor Over-ride'!$A:$A,0)),"")</f>
        <v>T - Palmaris Services Ltd.,</v>
      </c>
      <c r="U687" s="38" t="str">
        <f t="shared" si="119"/>
        <v>GIA</v>
      </c>
      <c r="V687" s="5" t="str">
        <f t="shared" si="120"/>
        <v>TRADE</v>
      </c>
      <c r="W687" s="5" t="b">
        <f t="shared" si="116"/>
        <v>0</v>
      </c>
      <c r="X687" s="40">
        <f t="shared" ca="1" si="117"/>
        <v>5692.1500000000005</v>
      </c>
      <c r="Y687" s="30" t="b">
        <f t="shared" ca="1" si="118"/>
        <v>0</v>
      </c>
    </row>
    <row r="688" spans="1:25">
      <c r="A688" s="28" t="s">
        <v>2837</v>
      </c>
      <c r="B688" s="28" t="s">
        <v>2838</v>
      </c>
      <c r="C688" s="28" t="s">
        <v>3142</v>
      </c>
      <c r="D688" s="28" t="s">
        <v>2842</v>
      </c>
      <c r="E688" s="29">
        <v>42164</v>
      </c>
      <c r="F688" s="28" t="s">
        <v>8313</v>
      </c>
      <c r="G688" s="30">
        <v>4227</v>
      </c>
      <c r="H688" s="28" t="s">
        <v>8314</v>
      </c>
      <c r="I688" s="31">
        <v>0</v>
      </c>
      <c r="J688" s="31">
        <v>837.02</v>
      </c>
      <c r="K688" s="28" t="s">
        <v>4445</v>
      </c>
      <c r="L688" s="32">
        <f t="shared" si="110"/>
        <v>-837.02</v>
      </c>
      <c r="M688" s="33">
        <f t="shared" si="111"/>
        <v>837.02</v>
      </c>
      <c r="N688" s="34" t="b">
        <v>1</v>
      </c>
      <c r="O688" s="35">
        <f t="shared" si="112"/>
        <v>837.02</v>
      </c>
      <c r="P688" s="36" t="str">
        <f t="shared" si="113"/>
        <v>T</v>
      </c>
      <c r="Q688" s="37" t="str">
        <f t="shared" si="114"/>
        <v>Pertemps Recruitment Partnership Limited</v>
      </c>
      <c r="R688" s="6" t="str">
        <f t="shared" si="115"/>
        <v>T - Pertemps Recruitment Partnership Limited</v>
      </c>
      <c r="S688" s="6" t="str">
        <f>IFERROR(INDEX('Vendor Over-ride'!$C:$C, MATCH($R:$R,'Vendor Over-ride'!$A:$A,0)),"")</f>
        <v>T - Pertemps Recruitment Partnership Limited</v>
      </c>
      <c r="T688" s="41" t="s">
        <v>7019</v>
      </c>
      <c r="U688" s="38" t="str">
        <f t="shared" si="119"/>
        <v>GIA</v>
      </c>
      <c r="V688" s="5" t="str">
        <f t="shared" si="120"/>
        <v>TRADE</v>
      </c>
      <c r="W688" s="5" t="b">
        <f t="shared" si="116"/>
        <v>0</v>
      </c>
      <c r="X688" s="40">
        <f t="shared" ca="1" si="117"/>
        <v>36553.03</v>
      </c>
      <c r="Y688" s="30" t="b">
        <f t="shared" ca="1" si="118"/>
        <v>1</v>
      </c>
    </row>
    <row r="689" spans="1:25">
      <c r="A689" s="28" t="s">
        <v>2837</v>
      </c>
      <c r="B689" s="28" t="s">
        <v>2838</v>
      </c>
      <c r="C689" s="28" t="s">
        <v>3142</v>
      </c>
      <c r="D689" s="28" t="s">
        <v>2842</v>
      </c>
      <c r="E689" s="29">
        <v>42164</v>
      </c>
      <c r="F689" s="28" t="s">
        <v>8315</v>
      </c>
      <c r="G689" s="30">
        <v>4227</v>
      </c>
      <c r="H689" s="28" t="s">
        <v>8316</v>
      </c>
      <c r="I689" s="31">
        <v>0</v>
      </c>
      <c r="J689" s="31">
        <v>6102.61</v>
      </c>
      <c r="K689" s="28" t="s">
        <v>3050</v>
      </c>
      <c r="L689" s="32">
        <f t="shared" si="110"/>
        <v>-6102.61</v>
      </c>
      <c r="M689" s="33">
        <f t="shared" si="111"/>
        <v>6102.61</v>
      </c>
      <c r="N689" s="34" t="b">
        <v>1</v>
      </c>
      <c r="O689" s="35">
        <f t="shared" si="112"/>
        <v>6102.61</v>
      </c>
      <c r="P689" s="36" t="str">
        <f t="shared" si="113"/>
        <v>T</v>
      </c>
      <c r="Q689" s="37" t="str">
        <f t="shared" si="114"/>
        <v>Pulsant (Scotland) Ltd</v>
      </c>
      <c r="R689" s="6" t="str">
        <f t="shared" si="115"/>
        <v>T - Pulsant (Scotland) Ltd</v>
      </c>
      <c r="S689" s="6" t="str">
        <f>IFERROR(INDEX('Vendor Over-ride'!$C:$C, MATCH($R:$R,'Vendor Over-ride'!$A:$A,0)),"")</f>
        <v>T - Pulsant</v>
      </c>
      <c r="T689" s="41" t="s">
        <v>7021</v>
      </c>
      <c r="U689" s="38" t="str">
        <f t="shared" si="119"/>
        <v>GIA</v>
      </c>
      <c r="V689" s="5" t="str">
        <f t="shared" si="120"/>
        <v>TRADE</v>
      </c>
      <c r="W689" s="5" t="b">
        <f t="shared" si="116"/>
        <v>0</v>
      </c>
      <c r="X689" s="40">
        <f t="shared" ca="1" si="117"/>
        <v>50739.890000000007</v>
      </c>
      <c r="Y689" s="30" t="b">
        <f t="shared" ca="1" si="118"/>
        <v>1</v>
      </c>
    </row>
    <row r="690" spans="1:25" hidden="1">
      <c r="A690" s="28" t="s">
        <v>2837</v>
      </c>
      <c r="B690" s="28" t="s">
        <v>2838</v>
      </c>
      <c r="C690" s="28" t="s">
        <v>3142</v>
      </c>
      <c r="D690" s="28" t="s">
        <v>2842</v>
      </c>
      <c r="E690" s="29">
        <v>42164</v>
      </c>
      <c r="F690" s="28" t="s">
        <v>8317</v>
      </c>
      <c r="G690" s="30">
        <v>4227</v>
      </c>
      <c r="H690" s="28" t="s">
        <v>8318</v>
      </c>
      <c r="I690" s="31">
        <v>0</v>
      </c>
      <c r="J690" s="31">
        <v>109.2</v>
      </c>
      <c r="K690" s="28" t="s">
        <v>2864</v>
      </c>
      <c r="L690" s="32">
        <f t="shared" si="110"/>
        <v>-109.2</v>
      </c>
      <c r="M690" s="33">
        <f t="shared" si="111"/>
        <v>109.2</v>
      </c>
      <c r="N690" s="34" t="b">
        <v>1</v>
      </c>
      <c r="O690" s="35">
        <f t="shared" si="112"/>
        <v>109.2</v>
      </c>
      <c r="P690" s="36" t="str">
        <f t="shared" si="113"/>
        <v>T</v>
      </c>
      <c r="Q690" s="37" t="str">
        <f t="shared" si="114"/>
        <v>Robert Wiseman Dairies Ltd</v>
      </c>
      <c r="R690" s="6" t="str">
        <f t="shared" si="115"/>
        <v>T - Robert Wiseman Dairies Ltd</v>
      </c>
      <c r="S690" s="6" t="str">
        <f>IFERROR(INDEX('Vendor Over-ride'!$C:$C, MATCH($R:$R,'Vendor Over-ride'!$A:$A,0)),"")</f>
        <v>T - Robert Wiseman Dairies Ltd</v>
      </c>
      <c r="U690" s="38" t="str">
        <f t="shared" si="119"/>
        <v>GIA</v>
      </c>
      <c r="V690" s="5" t="str">
        <f t="shared" si="120"/>
        <v>TRADE</v>
      </c>
      <c r="W690" s="5" t="b">
        <f t="shared" si="116"/>
        <v>0</v>
      </c>
      <c r="X690" s="40">
        <f t="shared" ca="1" si="117"/>
        <v>1420.2500000000002</v>
      </c>
      <c r="Y690" s="30" t="b">
        <f t="shared" ca="1" si="118"/>
        <v>0</v>
      </c>
    </row>
    <row r="691" spans="1:25" hidden="1">
      <c r="A691" s="28" t="s">
        <v>2837</v>
      </c>
      <c r="B691" s="28" t="s">
        <v>2838</v>
      </c>
      <c r="C691" s="28" t="s">
        <v>3142</v>
      </c>
      <c r="D691" s="28" t="s">
        <v>2842</v>
      </c>
      <c r="E691" s="29">
        <v>42164</v>
      </c>
      <c r="F691" s="28" t="s">
        <v>8319</v>
      </c>
      <c r="G691" s="30">
        <v>4227</v>
      </c>
      <c r="H691" s="28" t="s">
        <v>8320</v>
      </c>
      <c r="I691" s="31">
        <v>0</v>
      </c>
      <c r="J691" s="31">
        <v>127.3</v>
      </c>
      <c r="K691" s="28" t="s">
        <v>3769</v>
      </c>
      <c r="L691" s="32">
        <f t="shared" si="110"/>
        <v>-127.3</v>
      </c>
      <c r="M691" s="33">
        <f t="shared" si="111"/>
        <v>127.3</v>
      </c>
      <c r="N691" s="34" t="b">
        <v>1</v>
      </c>
      <c r="O691" s="35">
        <f t="shared" si="112"/>
        <v>127.3</v>
      </c>
      <c r="P691" s="36" t="str">
        <f t="shared" si="113"/>
        <v>T</v>
      </c>
      <c r="Q691" s="37" t="str">
        <f t="shared" si="114"/>
        <v>Sandra Gunn</v>
      </c>
      <c r="R691" s="6" t="str">
        <f t="shared" si="115"/>
        <v>T - Sandra Gunn</v>
      </c>
      <c r="S691" s="6" t="str">
        <f>IFERROR(INDEX('Vendor Over-ride'!$C:$C, MATCH($R:$R,'Vendor Over-ride'!$A:$A,0)),"")</f>
        <v>T - Sandra Gunn</v>
      </c>
      <c r="U691" s="38" t="str">
        <f t="shared" si="119"/>
        <v>GIA</v>
      </c>
      <c r="V691" s="5" t="str">
        <f t="shared" si="120"/>
        <v>TRADE</v>
      </c>
      <c r="W691" s="5" t="b">
        <f t="shared" si="116"/>
        <v>0</v>
      </c>
      <c r="X691" s="40">
        <f t="shared" ca="1" si="117"/>
        <v>240.8</v>
      </c>
      <c r="Y691" s="30" t="b">
        <f t="shared" ca="1" si="118"/>
        <v>0</v>
      </c>
    </row>
    <row r="692" spans="1:25" hidden="1">
      <c r="A692" s="28" t="s">
        <v>2837</v>
      </c>
      <c r="B692" s="28" t="s">
        <v>2838</v>
      </c>
      <c r="C692" s="28" t="s">
        <v>3142</v>
      </c>
      <c r="D692" s="28" t="s">
        <v>2842</v>
      </c>
      <c r="E692" s="29">
        <v>42164</v>
      </c>
      <c r="F692" s="28" t="s">
        <v>8321</v>
      </c>
      <c r="G692" s="30">
        <v>4227</v>
      </c>
      <c r="H692" s="28" t="s">
        <v>8322</v>
      </c>
      <c r="I692" s="31">
        <v>0</v>
      </c>
      <c r="J692" s="31">
        <v>205.8</v>
      </c>
      <c r="K692" s="28" t="s">
        <v>3817</v>
      </c>
      <c r="L692" s="32">
        <f t="shared" si="110"/>
        <v>-205.8</v>
      </c>
      <c r="M692" s="33">
        <f t="shared" si="111"/>
        <v>205.8</v>
      </c>
      <c r="N692" s="34" t="b">
        <v>1</v>
      </c>
      <c r="O692" s="35">
        <f t="shared" si="112"/>
        <v>205.8</v>
      </c>
      <c r="P692" s="36" t="str">
        <f t="shared" si="113"/>
        <v>T</v>
      </c>
      <c r="Q692" s="37" t="str">
        <f t="shared" si="114"/>
        <v>Saramago Ltd</v>
      </c>
      <c r="R692" s="6" t="str">
        <f t="shared" si="115"/>
        <v>T - Saramago Ltd</v>
      </c>
      <c r="S692" s="6" t="str">
        <f>IFERROR(INDEX('Vendor Over-ride'!$C:$C, MATCH($R:$R,'Vendor Over-ride'!$A:$A,0)),"")</f>
        <v>T - Saramago Ltd</v>
      </c>
      <c r="U692" s="38" t="str">
        <f t="shared" si="119"/>
        <v>GIA</v>
      </c>
      <c r="V692" s="5" t="str">
        <f t="shared" si="120"/>
        <v>TRADE</v>
      </c>
      <c r="W692" s="5" t="b">
        <f t="shared" si="116"/>
        <v>0</v>
      </c>
      <c r="X692" s="40">
        <f t="shared" ca="1" si="117"/>
        <v>3388.3900000000003</v>
      </c>
      <c r="Y692" s="30" t="b">
        <f t="shared" ca="1" si="118"/>
        <v>0</v>
      </c>
    </row>
    <row r="693" spans="1:25" hidden="1">
      <c r="A693" s="28" t="s">
        <v>2837</v>
      </c>
      <c r="B693" s="28" t="s">
        <v>2838</v>
      </c>
      <c r="C693" s="28" t="s">
        <v>3142</v>
      </c>
      <c r="D693" s="28" t="s">
        <v>2842</v>
      </c>
      <c r="E693" s="29">
        <v>42164</v>
      </c>
      <c r="F693" s="28" t="s">
        <v>8323</v>
      </c>
      <c r="G693" s="30">
        <v>4227</v>
      </c>
      <c r="H693" s="28" t="s">
        <v>8324</v>
      </c>
      <c r="I693" s="31">
        <v>0</v>
      </c>
      <c r="J693" s="31">
        <v>1011.12</v>
      </c>
      <c r="K693" s="28" t="s">
        <v>4119</v>
      </c>
      <c r="L693" s="32">
        <f t="shared" si="110"/>
        <v>-1011.12</v>
      </c>
      <c r="M693" s="33">
        <f t="shared" si="111"/>
        <v>1011.12</v>
      </c>
      <c r="N693" s="34" t="b">
        <v>1</v>
      </c>
      <c r="O693" s="35">
        <f t="shared" si="112"/>
        <v>1011.12</v>
      </c>
      <c r="P693" s="36" t="str">
        <f t="shared" si="113"/>
        <v>T</v>
      </c>
      <c r="Q693" s="37" t="str">
        <f t="shared" si="114"/>
        <v>Team Air Express</v>
      </c>
      <c r="R693" s="6" t="str">
        <f t="shared" si="115"/>
        <v>T - Team Air Express</v>
      </c>
      <c r="S693" s="6" t="str">
        <f>IFERROR(INDEX('Vendor Over-ride'!$C:$C, MATCH($R:$R,'Vendor Over-ride'!$A:$A,0)),"")</f>
        <v>T - Team Air Express</v>
      </c>
      <c r="U693" s="38" t="str">
        <f t="shared" si="119"/>
        <v>GIA</v>
      </c>
      <c r="V693" s="5" t="str">
        <f t="shared" si="120"/>
        <v>TRADE</v>
      </c>
      <c r="W693" s="5" t="b">
        <f t="shared" si="116"/>
        <v>0</v>
      </c>
      <c r="X693" s="40">
        <f t="shared" ca="1" si="117"/>
        <v>1522.96</v>
      </c>
      <c r="Y693" s="30" t="b">
        <f t="shared" ca="1" si="118"/>
        <v>0</v>
      </c>
    </row>
    <row r="694" spans="1:25" hidden="1">
      <c r="A694" s="28" t="s">
        <v>2837</v>
      </c>
      <c r="B694" s="28" t="s">
        <v>2838</v>
      </c>
      <c r="C694" s="28" t="s">
        <v>3142</v>
      </c>
      <c r="D694" s="28" t="s">
        <v>2842</v>
      </c>
      <c r="E694" s="29">
        <v>42164</v>
      </c>
      <c r="F694" s="28" t="s">
        <v>8325</v>
      </c>
      <c r="G694" s="30">
        <v>4227</v>
      </c>
      <c r="H694" s="28" t="s">
        <v>8326</v>
      </c>
      <c r="I694" s="31">
        <v>0</v>
      </c>
      <c r="J694" s="31">
        <v>1244.8399999999999</v>
      </c>
      <c r="K694" s="28" t="s">
        <v>3352</v>
      </c>
      <c r="L694" s="32">
        <f t="shared" si="110"/>
        <v>-1244.8399999999999</v>
      </c>
      <c r="M694" s="33">
        <f t="shared" si="111"/>
        <v>1244.8399999999999</v>
      </c>
      <c r="N694" s="34" t="b">
        <v>1</v>
      </c>
      <c r="O694" s="35">
        <f t="shared" si="112"/>
        <v>1244.8399999999999</v>
      </c>
      <c r="P694" s="36" t="str">
        <f t="shared" si="113"/>
        <v>T</v>
      </c>
      <c r="Q694" s="37" t="str">
        <f t="shared" si="114"/>
        <v>Zip Heaters (UK) Limited</v>
      </c>
      <c r="R694" s="6" t="str">
        <f t="shared" si="115"/>
        <v>T - Zip Heaters (UK) Limited</v>
      </c>
      <c r="S694" s="6" t="str">
        <f>IFERROR(INDEX('Vendor Over-ride'!$C:$C, MATCH($R:$R,'Vendor Over-ride'!$A:$A,0)),"")</f>
        <v>T - Zip Heaters (UK) Limited</v>
      </c>
      <c r="U694" s="38" t="str">
        <f t="shared" si="119"/>
        <v>GIA</v>
      </c>
      <c r="V694" s="5" t="str">
        <f t="shared" si="120"/>
        <v>TRADE</v>
      </c>
      <c r="W694" s="5" t="b">
        <f t="shared" si="116"/>
        <v>0</v>
      </c>
      <c r="X694" s="40">
        <f t="shared" ca="1" si="117"/>
        <v>1244.8399999999999</v>
      </c>
      <c r="Y694" s="30" t="b">
        <f t="shared" ca="1" si="118"/>
        <v>0</v>
      </c>
    </row>
    <row r="695" spans="1:25">
      <c r="A695" s="28" t="s">
        <v>2837</v>
      </c>
      <c r="B695" s="28" t="s">
        <v>2838</v>
      </c>
      <c r="C695" s="28" t="s">
        <v>3142</v>
      </c>
      <c r="D695" s="28" t="s">
        <v>2842</v>
      </c>
      <c r="E695" s="29">
        <v>42166</v>
      </c>
      <c r="F695" s="28" t="s">
        <v>8327</v>
      </c>
      <c r="G695" s="30">
        <v>4248</v>
      </c>
      <c r="H695" s="28" t="s">
        <v>8328</v>
      </c>
      <c r="I695" s="31">
        <v>0</v>
      </c>
      <c r="J695" s="31">
        <v>173.25</v>
      </c>
      <c r="K695" s="28" t="s">
        <v>2942</v>
      </c>
      <c r="L695" s="32">
        <f t="shared" si="110"/>
        <v>-173.25</v>
      </c>
      <c r="M695" s="33">
        <f t="shared" si="111"/>
        <v>173.25</v>
      </c>
      <c r="N695" s="34" t="b">
        <v>1</v>
      </c>
      <c r="O695" s="35">
        <f t="shared" si="112"/>
        <v>173.25</v>
      </c>
      <c r="P695" s="36" t="str">
        <f t="shared" si="113"/>
        <v>E</v>
      </c>
      <c r="Q695" s="37" t="str">
        <f t="shared" si="114"/>
        <v>Anne McFadden (CC)</v>
      </c>
      <c r="R695" s="6" t="str">
        <f t="shared" si="115"/>
        <v>E - Anne McFadden (CC)</v>
      </c>
      <c r="S695" s="6" t="str">
        <f>IFERROR(INDEX('Vendor Over-ride'!$C:$C, MATCH($R:$R,'Vendor Over-ride'!$A:$A,0)),"")</f>
        <v/>
      </c>
      <c r="U695" s="38" t="str">
        <f t="shared" si="119"/>
        <v>GIA</v>
      </c>
      <c r="V695" s="5" t="str">
        <f t="shared" si="120"/>
        <v>EMPLOYEE</v>
      </c>
      <c r="W695" s="5" t="b">
        <f t="shared" si="116"/>
        <v>0</v>
      </c>
      <c r="X695" s="40">
        <f t="shared" ca="1" si="117"/>
        <v>334393.72000000003</v>
      </c>
      <c r="Y695" s="30" t="b">
        <f t="shared" ca="1" si="118"/>
        <v>1</v>
      </c>
    </row>
    <row r="696" spans="1:25">
      <c r="A696" s="28" t="s">
        <v>2837</v>
      </c>
      <c r="B696" s="28" t="s">
        <v>2838</v>
      </c>
      <c r="C696" s="28" t="s">
        <v>3142</v>
      </c>
      <c r="D696" s="28" t="s">
        <v>2842</v>
      </c>
      <c r="E696" s="29">
        <v>42166</v>
      </c>
      <c r="F696" s="28" t="s">
        <v>8329</v>
      </c>
      <c r="G696" s="30">
        <v>4248</v>
      </c>
      <c r="H696" s="28" t="s">
        <v>8330</v>
      </c>
      <c r="I696" s="31">
        <v>0</v>
      </c>
      <c r="J696" s="31">
        <v>150.24</v>
      </c>
      <c r="K696" s="28" t="s">
        <v>4357</v>
      </c>
      <c r="L696" s="32">
        <f t="shared" si="110"/>
        <v>-150.24</v>
      </c>
      <c r="M696" s="33">
        <f t="shared" si="111"/>
        <v>150.24</v>
      </c>
      <c r="N696" s="34" t="b">
        <v>1</v>
      </c>
      <c r="O696" s="35">
        <f t="shared" si="112"/>
        <v>150.24</v>
      </c>
      <c r="P696" s="36" t="str">
        <f t="shared" si="113"/>
        <v>E</v>
      </c>
      <c r="Q696" s="37" t="str">
        <f t="shared" si="114"/>
        <v>Hazel Paton (CC)</v>
      </c>
      <c r="R696" s="6" t="str">
        <f t="shared" si="115"/>
        <v>E - Hazel Paton (CC)</v>
      </c>
      <c r="S696" s="6" t="str">
        <f>IFERROR(INDEX('Vendor Over-ride'!$C:$C, MATCH($R:$R,'Vendor Over-ride'!$A:$A,0)),"")</f>
        <v/>
      </c>
      <c r="U696" s="38" t="str">
        <f t="shared" si="119"/>
        <v>GIA</v>
      </c>
      <c r="V696" s="5" t="str">
        <f t="shared" si="120"/>
        <v>EMPLOYEE</v>
      </c>
      <c r="W696" s="5" t="b">
        <f t="shared" si="116"/>
        <v>0</v>
      </c>
      <c r="X696" s="40">
        <f t="shared" ca="1" si="117"/>
        <v>334393.72000000003</v>
      </c>
      <c r="Y696" s="30" t="b">
        <f t="shared" ca="1" si="118"/>
        <v>1</v>
      </c>
    </row>
    <row r="697" spans="1:25">
      <c r="A697" s="28" t="s">
        <v>2837</v>
      </c>
      <c r="B697" s="28" t="s">
        <v>2838</v>
      </c>
      <c r="C697" s="28" t="s">
        <v>3142</v>
      </c>
      <c r="D697" s="28" t="s">
        <v>2842</v>
      </c>
      <c r="E697" s="29">
        <v>42166</v>
      </c>
      <c r="F697" s="28" t="s">
        <v>8331</v>
      </c>
      <c r="G697" s="30">
        <v>4248</v>
      </c>
      <c r="H697" s="28" t="s">
        <v>8332</v>
      </c>
      <c r="I697" s="31">
        <v>0</v>
      </c>
      <c r="J697" s="31">
        <v>17.5</v>
      </c>
      <c r="K697" s="28" t="s">
        <v>2944</v>
      </c>
      <c r="L697" s="32">
        <f t="shared" si="110"/>
        <v>-17.5</v>
      </c>
      <c r="M697" s="33">
        <f t="shared" si="111"/>
        <v>17.5</v>
      </c>
      <c r="N697" s="34" t="b">
        <v>1</v>
      </c>
      <c r="O697" s="35">
        <f t="shared" si="112"/>
        <v>17.5</v>
      </c>
      <c r="P697" s="36" t="str">
        <f t="shared" si="113"/>
        <v>E</v>
      </c>
      <c r="Q697" s="37" t="str">
        <f t="shared" si="114"/>
        <v>Iain Munro (CC)</v>
      </c>
      <c r="R697" s="6" t="str">
        <f t="shared" si="115"/>
        <v>E - Iain Munro (CC)</v>
      </c>
      <c r="S697" s="6" t="str">
        <f>IFERROR(INDEX('Vendor Over-ride'!$C:$C, MATCH($R:$R,'Vendor Over-ride'!$A:$A,0)),"")</f>
        <v/>
      </c>
      <c r="U697" s="38" t="str">
        <f t="shared" si="119"/>
        <v>GIA</v>
      </c>
      <c r="V697" s="5" t="str">
        <f t="shared" si="120"/>
        <v>EMPLOYEE</v>
      </c>
      <c r="W697" s="5" t="b">
        <f t="shared" si="116"/>
        <v>0</v>
      </c>
      <c r="X697" s="40">
        <f t="shared" ca="1" si="117"/>
        <v>334393.72000000003</v>
      </c>
      <c r="Y697" s="30" t="b">
        <f t="shared" ca="1" si="118"/>
        <v>1</v>
      </c>
    </row>
    <row r="698" spans="1:25">
      <c r="A698" s="28" t="s">
        <v>2837</v>
      </c>
      <c r="B698" s="28" t="s">
        <v>2838</v>
      </c>
      <c r="C698" s="28" t="s">
        <v>3142</v>
      </c>
      <c r="D698" s="28" t="s">
        <v>2842</v>
      </c>
      <c r="E698" s="29">
        <v>42166</v>
      </c>
      <c r="F698" s="28" t="s">
        <v>8333</v>
      </c>
      <c r="G698" s="30">
        <v>4248</v>
      </c>
      <c r="H698" s="28" t="s">
        <v>8334</v>
      </c>
      <c r="I698" s="31">
        <v>0</v>
      </c>
      <c r="J698" s="31">
        <v>4</v>
      </c>
      <c r="K698" s="28" t="s">
        <v>4360</v>
      </c>
      <c r="L698" s="32">
        <f t="shared" si="110"/>
        <v>-4</v>
      </c>
      <c r="M698" s="33">
        <f t="shared" si="111"/>
        <v>4</v>
      </c>
      <c r="N698" s="34" t="b">
        <v>1</v>
      </c>
      <c r="O698" s="35">
        <f t="shared" si="112"/>
        <v>4</v>
      </c>
      <c r="P698" s="36" t="str">
        <f t="shared" si="113"/>
        <v>E</v>
      </c>
      <c r="Q698" s="37" t="str">
        <f t="shared" si="114"/>
        <v>Ian Stevenson (CC)</v>
      </c>
      <c r="R698" s="6" t="str">
        <f t="shared" si="115"/>
        <v>E - Ian Stevenson (CC)</v>
      </c>
      <c r="S698" s="6" t="str">
        <f>IFERROR(INDEX('Vendor Over-ride'!$C:$C, MATCH($R:$R,'Vendor Over-ride'!$A:$A,0)),"")</f>
        <v/>
      </c>
      <c r="U698" s="38" t="str">
        <f t="shared" si="119"/>
        <v>GIA</v>
      </c>
      <c r="V698" s="5" t="str">
        <f t="shared" si="120"/>
        <v>EMPLOYEE</v>
      </c>
      <c r="W698" s="5" t="b">
        <f t="shared" si="116"/>
        <v>0</v>
      </c>
      <c r="X698" s="40">
        <f t="shared" ca="1" si="117"/>
        <v>334393.72000000003</v>
      </c>
      <c r="Y698" s="30" t="b">
        <f t="shared" ca="1" si="118"/>
        <v>1</v>
      </c>
    </row>
    <row r="699" spans="1:25">
      <c r="A699" s="28" t="s">
        <v>2837</v>
      </c>
      <c r="B699" s="28" t="s">
        <v>2838</v>
      </c>
      <c r="C699" s="28" t="s">
        <v>3142</v>
      </c>
      <c r="D699" s="28" t="s">
        <v>2842</v>
      </c>
      <c r="E699" s="29">
        <v>42166</v>
      </c>
      <c r="F699" s="28" t="s">
        <v>8335</v>
      </c>
      <c r="G699" s="30">
        <v>4248</v>
      </c>
      <c r="H699" s="28" t="s">
        <v>8336</v>
      </c>
      <c r="I699" s="31">
        <v>0</v>
      </c>
      <c r="J699" s="31">
        <v>122.78</v>
      </c>
      <c r="K699" s="28" t="s">
        <v>3128</v>
      </c>
      <c r="L699" s="32">
        <f t="shared" si="110"/>
        <v>-122.78</v>
      </c>
      <c r="M699" s="33">
        <f t="shared" si="111"/>
        <v>122.78</v>
      </c>
      <c r="N699" s="34" t="b">
        <v>1</v>
      </c>
      <c r="O699" s="35">
        <f t="shared" si="112"/>
        <v>122.78</v>
      </c>
      <c r="P699" s="36" t="str">
        <f t="shared" si="113"/>
        <v>E</v>
      </c>
      <c r="Q699" s="37" t="str">
        <f t="shared" si="114"/>
        <v>Leonie Bell (CC)</v>
      </c>
      <c r="R699" s="6" t="str">
        <f t="shared" si="115"/>
        <v>E - Leonie Bell (CC)</v>
      </c>
      <c r="S699" s="6" t="str">
        <f>IFERROR(INDEX('Vendor Over-ride'!$C:$C, MATCH($R:$R,'Vendor Over-ride'!$A:$A,0)),"")</f>
        <v/>
      </c>
      <c r="U699" s="38" t="str">
        <f t="shared" si="119"/>
        <v>GIA</v>
      </c>
      <c r="V699" s="5" t="str">
        <f t="shared" si="120"/>
        <v>EMPLOYEE</v>
      </c>
      <c r="W699" s="5" t="b">
        <f t="shared" si="116"/>
        <v>0</v>
      </c>
      <c r="X699" s="40">
        <f t="shared" ca="1" si="117"/>
        <v>334393.72000000003</v>
      </c>
      <c r="Y699" s="30" t="b">
        <f t="shared" ca="1" si="118"/>
        <v>1</v>
      </c>
    </row>
    <row r="700" spans="1:25">
      <c r="A700" s="28" t="s">
        <v>2837</v>
      </c>
      <c r="B700" s="28" t="s">
        <v>2838</v>
      </c>
      <c r="C700" s="28" t="s">
        <v>3142</v>
      </c>
      <c r="D700" s="28" t="s">
        <v>2842</v>
      </c>
      <c r="E700" s="29">
        <v>42166</v>
      </c>
      <c r="F700" s="28" t="s">
        <v>8337</v>
      </c>
      <c r="G700" s="30">
        <v>4248</v>
      </c>
      <c r="H700" s="28" t="s">
        <v>8338</v>
      </c>
      <c r="I700" s="31">
        <v>0</v>
      </c>
      <c r="J700" s="31">
        <v>711.2</v>
      </c>
      <c r="K700" s="28" t="s">
        <v>4801</v>
      </c>
      <c r="L700" s="32">
        <f t="shared" si="110"/>
        <v>-711.2</v>
      </c>
      <c r="M700" s="33">
        <f t="shared" si="111"/>
        <v>711.2</v>
      </c>
      <c r="N700" s="34" t="b">
        <v>1</v>
      </c>
      <c r="O700" s="35">
        <f t="shared" si="112"/>
        <v>711.2</v>
      </c>
      <c r="P700" s="36" t="str">
        <f t="shared" si="113"/>
        <v>E</v>
      </c>
      <c r="Q700" s="37" t="str">
        <f t="shared" si="114"/>
        <v>Natalie Usher (CC)</v>
      </c>
      <c r="R700" s="6" t="str">
        <f t="shared" si="115"/>
        <v>E - Natalie Usher (CC)</v>
      </c>
      <c r="S700" s="6" t="str">
        <f>IFERROR(INDEX('Vendor Over-ride'!$C:$C, MATCH($R:$R,'Vendor Over-ride'!$A:$A,0)),"")</f>
        <v/>
      </c>
      <c r="U700" s="38" t="str">
        <f t="shared" si="119"/>
        <v>GIA</v>
      </c>
      <c r="V700" s="5" t="str">
        <f t="shared" si="120"/>
        <v>EMPLOYEE</v>
      </c>
      <c r="W700" s="5" t="b">
        <f t="shared" si="116"/>
        <v>0</v>
      </c>
      <c r="X700" s="40">
        <f t="shared" ca="1" si="117"/>
        <v>334393.72000000003</v>
      </c>
      <c r="Y700" s="30" t="b">
        <f t="shared" ca="1" si="118"/>
        <v>1</v>
      </c>
    </row>
    <row r="701" spans="1:25" hidden="1">
      <c r="A701" s="28" t="s">
        <v>2837</v>
      </c>
      <c r="B701" s="28" t="s">
        <v>2838</v>
      </c>
      <c r="C701" s="28" t="s">
        <v>3142</v>
      </c>
      <c r="D701" s="28" t="s">
        <v>2842</v>
      </c>
      <c r="E701" s="29">
        <v>42167</v>
      </c>
      <c r="F701" s="28" t="s">
        <v>8339</v>
      </c>
      <c r="G701" s="30">
        <v>4255</v>
      </c>
      <c r="H701" s="28" t="s">
        <v>8340</v>
      </c>
      <c r="I701" s="31">
        <v>0</v>
      </c>
      <c r="J701" s="31">
        <v>15.7</v>
      </c>
      <c r="K701" s="28" t="s">
        <v>2888</v>
      </c>
      <c r="L701" s="32">
        <f t="shared" si="110"/>
        <v>-15.7</v>
      </c>
      <c r="M701" s="33">
        <f t="shared" si="111"/>
        <v>15.7</v>
      </c>
      <c r="N701" s="34" t="b">
        <v>0</v>
      </c>
      <c r="O701" s="35">
        <f t="shared" si="112"/>
        <v>0</v>
      </c>
      <c r="P701" s="36" t="str">
        <f t="shared" si="113"/>
        <v>E</v>
      </c>
      <c r="Q701" s="37" t="str">
        <f t="shared" si="114"/>
        <v>David Taylor</v>
      </c>
      <c r="R701" s="6" t="str">
        <f t="shared" si="115"/>
        <v>E - David Taylor</v>
      </c>
      <c r="S701" s="6" t="str">
        <f>IFERROR(INDEX('Vendor Over-ride'!$C:$C, MATCH($R:$R,'Vendor Over-ride'!$A:$A,0)),"")</f>
        <v/>
      </c>
      <c r="U701" s="38" t="str">
        <f t="shared" si="119"/>
        <v>GIA</v>
      </c>
      <c r="V701" s="5" t="str">
        <f t="shared" si="120"/>
        <v>EMPLOYEE</v>
      </c>
      <c r="W701" s="5" t="b">
        <f t="shared" si="116"/>
        <v>0</v>
      </c>
      <c r="X701" s="40">
        <f t="shared" ca="1" si="117"/>
        <v>334393.72000000003</v>
      </c>
      <c r="Y701" s="30" t="b">
        <f t="shared" ca="1" si="118"/>
        <v>1</v>
      </c>
    </row>
    <row r="702" spans="1:25" hidden="1">
      <c r="A702" s="28" t="s">
        <v>2837</v>
      </c>
      <c r="B702" s="28" t="s">
        <v>2838</v>
      </c>
      <c r="C702" s="28" t="s">
        <v>3142</v>
      </c>
      <c r="D702" s="28" t="s">
        <v>2842</v>
      </c>
      <c r="E702" s="29">
        <v>42167</v>
      </c>
      <c r="F702" s="28" t="s">
        <v>8341</v>
      </c>
      <c r="G702" s="30">
        <v>4255</v>
      </c>
      <c r="H702" s="28" t="s">
        <v>8342</v>
      </c>
      <c r="I702" s="31">
        <v>0</v>
      </c>
      <c r="J702" s="31">
        <v>124.2</v>
      </c>
      <c r="K702" s="28" t="s">
        <v>3484</v>
      </c>
      <c r="L702" s="32">
        <f t="shared" si="110"/>
        <v>-124.2</v>
      </c>
      <c r="M702" s="33">
        <f t="shared" si="111"/>
        <v>124.2</v>
      </c>
      <c r="N702" s="34" t="b">
        <v>0</v>
      </c>
      <c r="O702" s="35">
        <f t="shared" si="112"/>
        <v>0</v>
      </c>
      <c r="P702" s="36" t="str">
        <f t="shared" si="113"/>
        <v>E</v>
      </c>
      <c r="Q702" s="37" t="str">
        <f t="shared" si="114"/>
        <v>Jackie McNally</v>
      </c>
      <c r="R702" s="6" t="str">
        <f t="shared" si="115"/>
        <v>E - Jackie McNally</v>
      </c>
      <c r="S702" s="6" t="str">
        <f>IFERROR(INDEX('Vendor Over-ride'!$C:$C, MATCH($R:$R,'Vendor Over-ride'!$A:$A,0)),"")</f>
        <v/>
      </c>
      <c r="U702" s="38" t="str">
        <f t="shared" si="119"/>
        <v>GIA</v>
      </c>
      <c r="V702" s="5" t="str">
        <f t="shared" si="120"/>
        <v>EMPLOYEE</v>
      </c>
      <c r="W702" s="5" t="b">
        <f t="shared" si="116"/>
        <v>0</v>
      </c>
      <c r="X702" s="40">
        <f t="shared" ca="1" si="117"/>
        <v>334393.72000000003</v>
      </c>
      <c r="Y702" s="30" t="b">
        <f t="shared" ca="1" si="118"/>
        <v>1</v>
      </c>
    </row>
    <row r="703" spans="1:25" hidden="1">
      <c r="A703" s="28" t="s">
        <v>2837</v>
      </c>
      <c r="B703" s="28" t="s">
        <v>2838</v>
      </c>
      <c r="C703" s="28" t="s">
        <v>3142</v>
      </c>
      <c r="D703" s="28" t="s">
        <v>2842</v>
      </c>
      <c r="E703" s="29">
        <v>42167</v>
      </c>
      <c r="F703" s="28" t="s">
        <v>8343</v>
      </c>
      <c r="G703" s="30">
        <v>4255</v>
      </c>
      <c r="H703" s="28" t="s">
        <v>8344</v>
      </c>
      <c r="I703" s="31">
        <v>0</v>
      </c>
      <c r="J703" s="31">
        <v>104.55</v>
      </c>
      <c r="K703" s="28" t="s">
        <v>3690</v>
      </c>
      <c r="L703" s="32">
        <f t="shared" si="110"/>
        <v>-104.55</v>
      </c>
      <c r="M703" s="33">
        <f t="shared" si="111"/>
        <v>104.55</v>
      </c>
      <c r="N703" s="34" t="b">
        <v>0</v>
      </c>
      <c r="O703" s="35">
        <f t="shared" si="112"/>
        <v>0</v>
      </c>
      <c r="P703" s="36" t="str">
        <f t="shared" si="113"/>
        <v>E</v>
      </c>
      <c r="Q703" s="37" t="str">
        <f t="shared" si="114"/>
        <v>Helen Sim</v>
      </c>
      <c r="R703" s="6" t="str">
        <f t="shared" si="115"/>
        <v>E - Helen Sim</v>
      </c>
      <c r="S703" s="6" t="str">
        <f>IFERROR(INDEX('Vendor Over-ride'!$C:$C, MATCH($R:$R,'Vendor Over-ride'!$A:$A,0)),"")</f>
        <v/>
      </c>
      <c r="U703" s="38" t="str">
        <f t="shared" si="119"/>
        <v>GIA</v>
      </c>
      <c r="V703" s="5" t="str">
        <f t="shared" si="120"/>
        <v>EMPLOYEE</v>
      </c>
      <c r="W703" s="5" t="b">
        <f t="shared" si="116"/>
        <v>0</v>
      </c>
      <c r="X703" s="40">
        <f t="shared" ca="1" si="117"/>
        <v>334393.72000000003</v>
      </c>
      <c r="Y703" s="30" t="b">
        <f t="shared" ca="1" si="118"/>
        <v>1</v>
      </c>
    </row>
    <row r="704" spans="1:25" hidden="1">
      <c r="A704" s="28" t="s">
        <v>2837</v>
      </c>
      <c r="B704" s="28" t="s">
        <v>2838</v>
      </c>
      <c r="C704" s="28" t="s">
        <v>3142</v>
      </c>
      <c r="D704" s="28" t="s">
        <v>2842</v>
      </c>
      <c r="E704" s="29">
        <v>42167</v>
      </c>
      <c r="F704" s="28" t="s">
        <v>8345</v>
      </c>
      <c r="G704" s="30">
        <v>4255</v>
      </c>
      <c r="H704" s="28" t="s">
        <v>8346</v>
      </c>
      <c r="I704" s="31">
        <v>0</v>
      </c>
      <c r="J704" s="31">
        <v>136.9</v>
      </c>
      <c r="K704" s="28" t="s">
        <v>2949</v>
      </c>
      <c r="L704" s="32">
        <f t="shared" si="110"/>
        <v>-136.9</v>
      </c>
      <c r="M704" s="33">
        <f t="shared" si="111"/>
        <v>136.9</v>
      </c>
      <c r="N704" s="34" t="b">
        <v>0</v>
      </c>
      <c r="O704" s="35">
        <f t="shared" si="112"/>
        <v>0</v>
      </c>
      <c r="P704" s="36" t="str">
        <f t="shared" si="113"/>
        <v>E</v>
      </c>
      <c r="Q704" s="37" t="str">
        <f t="shared" si="114"/>
        <v>Laura MacKenzie Stuart</v>
      </c>
      <c r="R704" s="6" t="str">
        <f t="shared" si="115"/>
        <v>E - Laura MacKenzie Stuart</v>
      </c>
      <c r="S704" s="6" t="str">
        <f>IFERROR(INDEX('Vendor Over-ride'!$C:$C, MATCH($R:$R,'Vendor Over-ride'!$A:$A,0)),"")</f>
        <v/>
      </c>
      <c r="U704" s="38" t="str">
        <f t="shared" si="119"/>
        <v>GIA</v>
      </c>
      <c r="V704" s="5" t="str">
        <f t="shared" si="120"/>
        <v>EMPLOYEE</v>
      </c>
      <c r="W704" s="5" t="b">
        <f t="shared" si="116"/>
        <v>0</v>
      </c>
      <c r="X704" s="40">
        <f t="shared" ca="1" si="117"/>
        <v>334393.72000000003</v>
      </c>
      <c r="Y704" s="30" t="b">
        <f t="shared" ca="1" si="118"/>
        <v>1</v>
      </c>
    </row>
    <row r="705" spans="1:25" hidden="1">
      <c r="A705" s="28" t="s">
        <v>2837</v>
      </c>
      <c r="B705" s="28" t="s">
        <v>2838</v>
      </c>
      <c r="C705" s="28" t="s">
        <v>3142</v>
      </c>
      <c r="D705" s="28" t="s">
        <v>2842</v>
      </c>
      <c r="E705" s="29">
        <v>42167</v>
      </c>
      <c r="F705" s="28" t="s">
        <v>8347</v>
      </c>
      <c r="G705" s="30">
        <v>4255</v>
      </c>
      <c r="H705" s="28" t="s">
        <v>8348</v>
      </c>
      <c r="I705" s="31">
        <v>0</v>
      </c>
      <c r="J705" s="31">
        <v>73.03</v>
      </c>
      <c r="K705" s="28" t="s">
        <v>2951</v>
      </c>
      <c r="L705" s="32">
        <f t="shared" si="110"/>
        <v>-73.03</v>
      </c>
      <c r="M705" s="33">
        <f t="shared" si="111"/>
        <v>73.03</v>
      </c>
      <c r="N705" s="34" t="b">
        <v>0</v>
      </c>
      <c r="O705" s="35">
        <f t="shared" si="112"/>
        <v>0</v>
      </c>
      <c r="P705" s="36" t="str">
        <f t="shared" si="113"/>
        <v>E</v>
      </c>
      <c r="Q705" s="37" t="str">
        <f t="shared" si="114"/>
        <v>Chrissie Ruckley</v>
      </c>
      <c r="R705" s="6" t="str">
        <f t="shared" si="115"/>
        <v>E - Chrissie Ruckley</v>
      </c>
      <c r="S705" s="6" t="str">
        <f>IFERROR(INDEX('Vendor Over-ride'!$C:$C, MATCH($R:$R,'Vendor Over-ride'!$A:$A,0)),"")</f>
        <v/>
      </c>
      <c r="U705" s="38" t="str">
        <f t="shared" si="119"/>
        <v>GIA</v>
      </c>
      <c r="V705" s="5" t="str">
        <f t="shared" si="120"/>
        <v>EMPLOYEE</v>
      </c>
      <c r="W705" s="5" t="b">
        <f t="shared" si="116"/>
        <v>0</v>
      </c>
      <c r="X705" s="40">
        <f t="shared" ca="1" si="117"/>
        <v>334393.72000000003</v>
      </c>
      <c r="Y705" s="30" t="b">
        <f t="shared" ca="1" si="118"/>
        <v>1</v>
      </c>
    </row>
    <row r="706" spans="1:25" hidden="1">
      <c r="A706" s="28" t="s">
        <v>2837</v>
      </c>
      <c r="B706" s="28" t="s">
        <v>2838</v>
      </c>
      <c r="C706" s="28" t="s">
        <v>3142</v>
      </c>
      <c r="D706" s="28" t="s">
        <v>2842</v>
      </c>
      <c r="E706" s="29">
        <v>42167</v>
      </c>
      <c r="F706" s="28" t="s">
        <v>8349</v>
      </c>
      <c r="G706" s="30">
        <v>4255</v>
      </c>
      <c r="H706" s="28" t="s">
        <v>8350</v>
      </c>
      <c r="I706" s="31">
        <v>0</v>
      </c>
      <c r="J706" s="31">
        <v>132.13</v>
      </c>
      <c r="K706" s="28" t="s">
        <v>2958</v>
      </c>
      <c r="L706" s="32">
        <f t="shared" ref="L706:L769" si="121">I:I-J:J</f>
        <v>-132.13</v>
      </c>
      <c r="M706" s="33">
        <f t="shared" ref="M706:M769" si="122">ABS($L:$L)</f>
        <v>132.13</v>
      </c>
      <c r="N706" s="34" t="b">
        <v>0</v>
      </c>
      <c r="O706" s="35">
        <f t="shared" ref="O706:O769" si="123">$M:$M*$N:$N</f>
        <v>0</v>
      </c>
      <c r="P706" s="36" t="str">
        <f t="shared" ref="P706:P769" si="124">LEFT(TRIM($K:$K),1)</f>
        <v>E</v>
      </c>
      <c r="Q706" s="37" t="str">
        <f t="shared" ref="Q706:Q769" si="125">RIGHT(TRIM($K:$K),LEN(TRIM($K:$K))-FIND("-",TRIM($K:$K)))</f>
        <v>Raymond Black</v>
      </c>
      <c r="R706" s="6" t="str">
        <f t="shared" ref="R706:R769" si="126">CONCATENATE($P:$P, " - ",$Q:$Q)</f>
        <v>E - Raymond Black</v>
      </c>
      <c r="S706" s="6" t="str">
        <f>IFERROR(INDEX('Vendor Over-ride'!$C:$C, MATCH($R:$R,'Vendor Over-ride'!$A:$A,0)),"")</f>
        <v/>
      </c>
      <c r="U706" s="38" t="str">
        <f t="shared" si="119"/>
        <v>GIA</v>
      </c>
      <c r="V706" s="5" t="str">
        <f t="shared" si="120"/>
        <v>EMPLOYEE</v>
      </c>
      <c r="W706" s="5" t="b">
        <f t="shared" ref="W706:W769" si="127">ROUND($O:$O,2)&gt;=25000</f>
        <v>0</v>
      </c>
      <c r="X706" s="40">
        <f t="shared" ref="X706:X769" ca="1" si="128">SUMPRODUCT((Payee=$S706) * (Payment_Value))</f>
        <v>334393.72000000003</v>
      </c>
      <c r="Y706" s="30" t="b">
        <f t="shared" ref="Y706:Y769" ca="1" si="129">$X:$X&gt;=25000</f>
        <v>1</v>
      </c>
    </row>
    <row r="707" spans="1:25" hidden="1">
      <c r="A707" s="28" t="s">
        <v>2837</v>
      </c>
      <c r="B707" s="28" t="s">
        <v>2838</v>
      </c>
      <c r="C707" s="28" t="s">
        <v>3142</v>
      </c>
      <c r="D707" s="28" t="s">
        <v>2842</v>
      </c>
      <c r="E707" s="29">
        <v>42167</v>
      </c>
      <c r="F707" s="28" t="s">
        <v>8351</v>
      </c>
      <c r="G707" s="30">
        <v>4255</v>
      </c>
      <c r="H707" s="28" t="s">
        <v>8352</v>
      </c>
      <c r="I707" s="31">
        <v>0</v>
      </c>
      <c r="J707" s="31">
        <v>12.1</v>
      </c>
      <c r="K707" s="28" t="s">
        <v>2995</v>
      </c>
      <c r="L707" s="32">
        <f t="shared" si="121"/>
        <v>-12.1</v>
      </c>
      <c r="M707" s="33">
        <f t="shared" si="122"/>
        <v>12.1</v>
      </c>
      <c r="N707" s="34" t="b">
        <v>0</v>
      </c>
      <c r="O707" s="35">
        <f t="shared" si="123"/>
        <v>0</v>
      </c>
      <c r="P707" s="36" t="str">
        <f t="shared" si="124"/>
        <v>E</v>
      </c>
      <c r="Q707" s="37" t="str">
        <f t="shared" si="125"/>
        <v>Lulu Johnston</v>
      </c>
      <c r="R707" s="6" t="str">
        <f t="shared" si="126"/>
        <v>E - Lulu Johnston</v>
      </c>
      <c r="S707" s="6" t="str">
        <f>IFERROR(INDEX('Vendor Over-ride'!$C:$C, MATCH($R:$R,'Vendor Over-ride'!$A:$A,0)),"")</f>
        <v/>
      </c>
      <c r="U707" s="38" t="str">
        <f t="shared" ref="U707:U770" si="130">"GIA"</f>
        <v>GIA</v>
      </c>
      <c r="V707" s="5" t="str">
        <f t="shared" ref="V707:V770" si="131">UPPER(IF($P:$P="E","Employee",IF(OR($P:$P="I",$P:$P="G"),"Award",IF(OR($P:$P="D",$P:$P="T"),"Trade",""))))</f>
        <v>EMPLOYEE</v>
      </c>
      <c r="W707" s="5" t="b">
        <f t="shared" si="127"/>
        <v>0</v>
      </c>
      <c r="X707" s="40">
        <f t="shared" ca="1" si="128"/>
        <v>334393.72000000003</v>
      </c>
      <c r="Y707" s="30" t="b">
        <f t="shared" ca="1" si="129"/>
        <v>1</v>
      </c>
    </row>
    <row r="708" spans="1:25" hidden="1">
      <c r="A708" s="28" t="s">
        <v>2837</v>
      </c>
      <c r="B708" s="28" t="s">
        <v>2838</v>
      </c>
      <c r="C708" s="28" t="s">
        <v>3142</v>
      </c>
      <c r="D708" s="28" t="s">
        <v>2842</v>
      </c>
      <c r="E708" s="29">
        <v>42167</v>
      </c>
      <c r="F708" s="28" t="s">
        <v>8353</v>
      </c>
      <c r="G708" s="30">
        <v>4255</v>
      </c>
      <c r="H708" s="28" t="s">
        <v>8354</v>
      </c>
      <c r="I708" s="31">
        <v>0</v>
      </c>
      <c r="J708" s="31">
        <v>20</v>
      </c>
      <c r="K708" s="28" t="s">
        <v>5082</v>
      </c>
      <c r="L708" s="32">
        <f t="shared" si="121"/>
        <v>-20</v>
      </c>
      <c r="M708" s="33">
        <f t="shared" si="122"/>
        <v>20</v>
      </c>
      <c r="N708" s="34" t="b">
        <v>0</v>
      </c>
      <c r="O708" s="35">
        <f t="shared" si="123"/>
        <v>0</v>
      </c>
      <c r="P708" s="36" t="str">
        <f t="shared" si="124"/>
        <v>E</v>
      </c>
      <c r="Q708" s="37" t="str">
        <f t="shared" si="125"/>
        <v>Sarah McAdam</v>
      </c>
      <c r="R708" s="6" t="str">
        <f t="shared" si="126"/>
        <v>E - Sarah McAdam</v>
      </c>
      <c r="S708" s="6" t="str">
        <f>IFERROR(INDEX('Vendor Over-ride'!$C:$C, MATCH($R:$R,'Vendor Over-ride'!$A:$A,0)),"")</f>
        <v/>
      </c>
      <c r="U708" s="38" t="str">
        <f t="shared" si="130"/>
        <v>GIA</v>
      </c>
      <c r="V708" s="5" t="str">
        <f t="shared" si="131"/>
        <v>EMPLOYEE</v>
      </c>
      <c r="W708" s="5" t="b">
        <f t="shared" si="127"/>
        <v>0</v>
      </c>
      <c r="X708" s="40">
        <f t="shared" ca="1" si="128"/>
        <v>334393.72000000003</v>
      </c>
      <c r="Y708" s="30" t="b">
        <f t="shared" ca="1" si="129"/>
        <v>1</v>
      </c>
    </row>
    <row r="709" spans="1:25">
      <c r="A709" s="28" t="s">
        <v>2837</v>
      </c>
      <c r="B709" s="28" t="s">
        <v>2838</v>
      </c>
      <c r="C709" s="28" t="s">
        <v>3142</v>
      </c>
      <c r="D709" s="28" t="s">
        <v>2842</v>
      </c>
      <c r="E709" s="29">
        <v>42167</v>
      </c>
      <c r="F709" s="28" t="s">
        <v>8355</v>
      </c>
      <c r="G709" s="30">
        <v>4255</v>
      </c>
      <c r="H709" s="28" t="s">
        <v>8356</v>
      </c>
      <c r="I709" s="31">
        <v>0</v>
      </c>
      <c r="J709" s="31">
        <v>53194.93</v>
      </c>
      <c r="K709" s="28" t="s">
        <v>2937</v>
      </c>
      <c r="L709" s="32">
        <f t="shared" si="121"/>
        <v>-53194.93</v>
      </c>
      <c r="M709" s="33">
        <f t="shared" si="122"/>
        <v>53194.93</v>
      </c>
      <c r="N709" s="34" t="b">
        <v>1</v>
      </c>
      <c r="O709" s="35">
        <f t="shared" si="123"/>
        <v>53194.93</v>
      </c>
      <c r="P709" s="36" t="str">
        <f t="shared" si="124"/>
        <v>T</v>
      </c>
      <c r="Q709" s="37" t="str">
        <f t="shared" si="125"/>
        <v>Arts Council Retirement Plan (1994)</v>
      </c>
      <c r="R709" s="6" t="str">
        <f t="shared" si="126"/>
        <v>T - Arts Council Retirement Plan (1994)</v>
      </c>
      <c r="S709" s="6" t="str">
        <f>IFERROR(INDEX('Vendor Over-ride'!$C:$C, MATCH($R:$R,'Vendor Over-ride'!$A:$A,0)),"")</f>
        <v>T - Arts Council Retirement Plan (1994)</v>
      </c>
      <c r="T709" s="41" t="s">
        <v>2798</v>
      </c>
      <c r="U709" s="38" t="str">
        <f t="shared" si="130"/>
        <v>GIA</v>
      </c>
      <c r="V709" s="5" t="str">
        <f t="shared" si="131"/>
        <v>TRADE</v>
      </c>
      <c r="W709" s="5" t="b">
        <f t="shared" si="127"/>
        <v>1</v>
      </c>
      <c r="X709" s="40">
        <f t="shared" ca="1" si="128"/>
        <v>784441.02000000014</v>
      </c>
      <c r="Y709" s="30" t="b">
        <f t="shared" ca="1" si="129"/>
        <v>1</v>
      </c>
    </row>
    <row r="710" spans="1:25">
      <c r="A710" s="28" t="s">
        <v>2837</v>
      </c>
      <c r="B710" s="28" t="s">
        <v>2838</v>
      </c>
      <c r="C710" s="28" t="s">
        <v>3142</v>
      </c>
      <c r="D710" s="28" t="s">
        <v>2842</v>
      </c>
      <c r="E710" s="29">
        <v>42167</v>
      </c>
      <c r="F710" s="28" t="s">
        <v>8357</v>
      </c>
      <c r="G710" s="30">
        <v>4255</v>
      </c>
      <c r="H710" s="28" t="s">
        <v>8358</v>
      </c>
      <c r="I710" s="31">
        <v>0</v>
      </c>
      <c r="J710" s="31">
        <v>2693.46</v>
      </c>
      <c r="K710" s="28" t="s">
        <v>4924</v>
      </c>
      <c r="L710" s="32">
        <f t="shared" si="121"/>
        <v>-2693.46</v>
      </c>
      <c r="M710" s="33">
        <f t="shared" si="122"/>
        <v>2693.46</v>
      </c>
      <c r="N710" s="34" t="b">
        <v>1</v>
      </c>
      <c r="O710" s="35">
        <f t="shared" si="123"/>
        <v>2693.46</v>
      </c>
      <c r="P710" s="36" t="str">
        <f t="shared" si="124"/>
        <v>T</v>
      </c>
      <c r="Q710" s="37" t="str">
        <f t="shared" si="125"/>
        <v>Capita Travel and Events</v>
      </c>
      <c r="R710" s="6" t="str">
        <f t="shared" si="126"/>
        <v>T - Capita Travel and Events</v>
      </c>
      <c r="S710" s="6" t="str">
        <f>IFERROR(INDEX('Vendor Over-ride'!$C:$C, MATCH($R:$R,'Vendor Over-ride'!$A:$A,0)),"")</f>
        <v>T - Capita Travel and Events</v>
      </c>
      <c r="T710" s="41" t="s">
        <v>7018</v>
      </c>
      <c r="U710" s="38" t="str">
        <f t="shared" si="130"/>
        <v>GIA</v>
      </c>
      <c r="V710" s="5" t="str">
        <f t="shared" si="131"/>
        <v>TRADE</v>
      </c>
      <c r="W710" s="5" t="b">
        <f t="shared" si="127"/>
        <v>0</v>
      </c>
      <c r="X710" s="40">
        <f t="shared" ca="1" si="128"/>
        <v>68437.789999999994</v>
      </c>
      <c r="Y710" s="30" t="b">
        <f t="shared" ca="1" si="129"/>
        <v>1</v>
      </c>
    </row>
    <row r="711" spans="1:25" hidden="1">
      <c r="A711" s="28" t="s">
        <v>2837</v>
      </c>
      <c r="B711" s="28" t="s">
        <v>2838</v>
      </c>
      <c r="C711" s="28" t="s">
        <v>3142</v>
      </c>
      <c r="D711" s="28" t="s">
        <v>2842</v>
      </c>
      <c r="E711" s="29">
        <v>42167</v>
      </c>
      <c r="F711" s="28" t="s">
        <v>8359</v>
      </c>
      <c r="G711" s="30">
        <v>4255</v>
      </c>
      <c r="H711" s="28" t="s">
        <v>8360</v>
      </c>
      <c r="I711" s="31">
        <v>0</v>
      </c>
      <c r="J711" s="31">
        <v>479.99</v>
      </c>
      <c r="K711" s="28" t="s">
        <v>2893</v>
      </c>
      <c r="L711" s="32">
        <f t="shared" si="121"/>
        <v>-479.99</v>
      </c>
      <c r="M711" s="33">
        <f t="shared" si="122"/>
        <v>479.99</v>
      </c>
      <c r="N711" s="34" t="b">
        <v>1</v>
      </c>
      <c r="O711" s="35">
        <f t="shared" si="123"/>
        <v>479.99</v>
      </c>
      <c r="P711" s="36" t="str">
        <f t="shared" si="124"/>
        <v>T</v>
      </c>
      <c r="Q711" s="37" t="str">
        <f t="shared" si="125"/>
        <v>Child Support Agency</v>
      </c>
      <c r="R711" s="6" t="str">
        <f t="shared" si="126"/>
        <v>T - Child Support Agency</v>
      </c>
      <c r="S711" s="6" t="str">
        <f>IFERROR(INDEX('Vendor Over-ride'!$C:$C, MATCH($R:$R,'Vendor Over-ride'!$A:$A,0)),"")</f>
        <v>T - Child Support Agency</v>
      </c>
      <c r="U711" s="38" t="str">
        <f t="shared" si="130"/>
        <v>GIA</v>
      </c>
      <c r="V711" s="5" t="str">
        <f t="shared" si="131"/>
        <v>TRADE</v>
      </c>
      <c r="W711" s="5" t="b">
        <f t="shared" si="127"/>
        <v>0</v>
      </c>
      <c r="X711" s="40">
        <f t="shared" ca="1" si="128"/>
        <v>5719.9999999999991</v>
      </c>
      <c r="Y711" s="30" t="b">
        <f t="shared" ca="1" si="129"/>
        <v>0</v>
      </c>
    </row>
    <row r="712" spans="1:25" hidden="1">
      <c r="A712" s="28" t="s">
        <v>2837</v>
      </c>
      <c r="B712" s="28" t="s">
        <v>2838</v>
      </c>
      <c r="C712" s="28" t="s">
        <v>3142</v>
      </c>
      <c r="D712" s="28" t="s">
        <v>2842</v>
      </c>
      <c r="E712" s="29">
        <v>42167</v>
      </c>
      <c r="F712" s="28" t="s">
        <v>8361</v>
      </c>
      <c r="G712" s="30">
        <v>4255</v>
      </c>
      <c r="H712" s="28" t="s">
        <v>8362</v>
      </c>
      <c r="I712" s="31">
        <v>0</v>
      </c>
      <c r="J712" s="31">
        <v>773.72</v>
      </c>
      <c r="K712" s="28" t="s">
        <v>2894</v>
      </c>
      <c r="L712" s="32">
        <f t="shared" si="121"/>
        <v>-773.72</v>
      </c>
      <c r="M712" s="33">
        <f t="shared" si="122"/>
        <v>773.72</v>
      </c>
      <c r="N712" s="34" t="b">
        <v>1</v>
      </c>
      <c r="O712" s="35">
        <f t="shared" si="123"/>
        <v>773.72</v>
      </c>
      <c r="P712" s="36" t="str">
        <f t="shared" si="124"/>
        <v>T</v>
      </c>
      <c r="Q712" s="37" t="str">
        <f t="shared" si="125"/>
        <v>Computershare Voucher Services</v>
      </c>
      <c r="R712" s="6" t="str">
        <f t="shared" si="126"/>
        <v>T - Computershare Voucher Services</v>
      </c>
      <c r="S712" s="6" t="str">
        <f>IFERROR(INDEX('Vendor Over-ride'!$C:$C, MATCH($R:$R,'Vendor Over-ride'!$A:$A,0)),"")</f>
        <v>T - Computershare Voucher Services</v>
      </c>
      <c r="U712" s="38" t="str">
        <f t="shared" si="130"/>
        <v>GIA</v>
      </c>
      <c r="V712" s="5" t="str">
        <f t="shared" si="131"/>
        <v>TRADE</v>
      </c>
      <c r="W712" s="5" t="b">
        <f t="shared" si="127"/>
        <v>0</v>
      </c>
      <c r="X712" s="40">
        <f t="shared" ca="1" si="128"/>
        <v>10852.720000000001</v>
      </c>
      <c r="Y712" s="30" t="b">
        <f t="shared" ca="1" si="129"/>
        <v>0</v>
      </c>
    </row>
    <row r="713" spans="1:25" hidden="1">
      <c r="A713" s="28" t="s">
        <v>2837</v>
      </c>
      <c r="B713" s="28" t="s">
        <v>2838</v>
      </c>
      <c r="C713" s="28" t="s">
        <v>3142</v>
      </c>
      <c r="D713" s="28" t="s">
        <v>2842</v>
      </c>
      <c r="E713" s="29">
        <v>42167</v>
      </c>
      <c r="F713" s="28" t="s">
        <v>8363</v>
      </c>
      <c r="G713" s="30">
        <v>4255</v>
      </c>
      <c r="H713" s="28" t="s">
        <v>8364</v>
      </c>
      <c r="I713" s="31">
        <v>0</v>
      </c>
      <c r="J713" s="31">
        <v>14</v>
      </c>
      <c r="K713" s="28" t="s">
        <v>2896</v>
      </c>
      <c r="L713" s="32">
        <f t="shared" si="121"/>
        <v>-14</v>
      </c>
      <c r="M713" s="33">
        <f t="shared" si="122"/>
        <v>14</v>
      </c>
      <c r="N713" s="34" t="b">
        <v>1</v>
      </c>
      <c r="O713" s="35">
        <f t="shared" si="123"/>
        <v>14</v>
      </c>
      <c r="P713" s="36" t="str">
        <f t="shared" si="124"/>
        <v>T</v>
      </c>
      <c r="Q713" s="37" t="str">
        <f t="shared" si="125"/>
        <v>GAYE</v>
      </c>
      <c r="R713" s="6" t="str">
        <f t="shared" si="126"/>
        <v>T - GAYE</v>
      </c>
      <c r="S713" s="6" t="str">
        <f>IFERROR(INDEX('Vendor Over-ride'!$C:$C, MATCH($R:$R,'Vendor Over-ride'!$A:$A,0)),"")</f>
        <v>T - GAYE</v>
      </c>
      <c r="U713" s="38" t="str">
        <f t="shared" si="130"/>
        <v>GIA</v>
      </c>
      <c r="V713" s="5" t="str">
        <f t="shared" si="131"/>
        <v>TRADE</v>
      </c>
      <c r="W713" s="5" t="b">
        <f t="shared" si="127"/>
        <v>0</v>
      </c>
      <c r="X713" s="40">
        <f t="shared" ca="1" si="128"/>
        <v>168</v>
      </c>
      <c r="Y713" s="30" t="b">
        <f t="shared" ca="1" si="129"/>
        <v>0</v>
      </c>
    </row>
    <row r="714" spans="1:25">
      <c r="A714" s="28" t="s">
        <v>2837</v>
      </c>
      <c r="B714" s="28" t="s">
        <v>2838</v>
      </c>
      <c r="C714" s="28" t="s">
        <v>3142</v>
      </c>
      <c r="D714" s="28" t="s">
        <v>2842</v>
      </c>
      <c r="E714" s="29">
        <v>42167</v>
      </c>
      <c r="F714" s="28" t="s">
        <v>8365</v>
      </c>
      <c r="G714" s="30">
        <v>4255</v>
      </c>
      <c r="H714" s="28" t="s">
        <v>8366</v>
      </c>
      <c r="I714" s="31">
        <v>0</v>
      </c>
      <c r="J714" s="31">
        <v>81758.55</v>
      </c>
      <c r="K714" s="28" t="s">
        <v>2938</v>
      </c>
      <c r="L714" s="32">
        <f t="shared" si="121"/>
        <v>-81758.55</v>
      </c>
      <c r="M714" s="33">
        <f t="shared" si="122"/>
        <v>81758.55</v>
      </c>
      <c r="N714" s="34" t="b">
        <v>1</v>
      </c>
      <c r="O714" s="35">
        <f t="shared" si="123"/>
        <v>81758.55</v>
      </c>
      <c r="P714" s="36" t="str">
        <f t="shared" si="124"/>
        <v>T</v>
      </c>
      <c r="Q714" s="37" t="str">
        <f t="shared" si="125"/>
        <v>HM Revenue &amp; Customs Only - 961PP10305354</v>
      </c>
      <c r="R714" s="6" t="str">
        <f t="shared" si="126"/>
        <v>T - HM Revenue &amp; Customs Only - 961PP10305354</v>
      </c>
      <c r="S714" s="6" t="str">
        <f>IFERROR(INDEX('Vendor Over-ride'!$C:$C, MATCH($R:$R,'Vendor Over-ride'!$A:$A,0)),"")</f>
        <v>T - HM Revenue &amp; Customs Only - 961PP10305354</v>
      </c>
      <c r="T714" s="41" t="s">
        <v>2799</v>
      </c>
      <c r="U714" s="38" t="str">
        <f t="shared" si="130"/>
        <v>GIA</v>
      </c>
      <c r="V714" s="5" t="str">
        <f t="shared" si="131"/>
        <v>TRADE</v>
      </c>
      <c r="W714" s="5" t="b">
        <f t="shared" si="127"/>
        <v>1</v>
      </c>
      <c r="X714" s="40">
        <f t="shared" ca="1" si="128"/>
        <v>1030935.7799999999</v>
      </c>
      <c r="Y714" s="30" t="b">
        <f t="shared" ca="1" si="129"/>
        <v>1</v>
      </c>
    </row>
    <row r="715" spans="1:25" hidden="1">
      <c r="A715" s="28" t="s">
        <v>2837</v>
      </c>
      <c r="B715" s="28" t="s">
        <v>2838</v>
      </c>
      <c r="C715" s="28" t="s">
        <v>3142</v>
      </c>
      <c r="D715" s="28" t="s">
        <v>2842</v>
      </c>
      <c r="E715" s="29">
        <v>42167</v>
      </c>
      <c r="F715" s="28" t="s">
        <v>8367</v>
      </c>
      <c r="G715" s="30">
        <v>4255</v>
      </c>
      <c r="H715" s="28" t="s">
        <v>8368</v>
      </c>
      <c r="I715" s="31">
        <v>0</v>
      </c>
      <c r="J715" s="31">
        <v>183.2</v>
      </c>
      <c r="K715" s="28" t="s">
        <v>8369</v>
      </c>
      <c r="L715" s="32">
        <f t="shared" si="121"/>
        <v>-183.2</v>
      </c>
      <c r="M715" s="33">
        <f t="shared" si="122"/>
        <v>183.2</v>
      </c>
      <c r="N715" s="34" t="b">
        <v>1</v>
      </c>
      <c r="O715" s="35">
        <f t="shared" si="123"/>
        <v>183.2</v>
      </c>
      <c r="P715" s="36" t="str">
        <f t="shared" si="124"/>
        <v>T</v>
      </c>
      <c r="Q715" s="37" t="str">
        <f t="shared" si="125"/>
        <v>Liz Niven</v>
      </c>
      <c r="R715" s="6" t="str">
        <f t="shared" si="126"/>
        <v>T - Liz Niven</v>
      </c>
      <c r="S715" s="6" t="str">
        <f>IFERROR(INDEX('Vendor Over-ride'!$C:$C, MATCH($R:$R,'Vendor Over-ride'!$A:$A,0)),"")</f>
        <v>T - Liz Niven</v>
      </c>
      <c r="U715" s="38" t="str">
        <f t="shared" si="130"/>
        <v>GIA</v>
      </c>
      <c r="V715" s="5" t="str">
        <f t="shared" si="131"/>
        <v>TRADE</v>
      </c>
      <c r="W715" s="5" t="b">
        <f t="shared" si="127"/>
        <v>0</v>
      </c>
      <c r="X715" s="40">
        <f t="shared" ca="1" si="128"/>
        <v>404.29999999999995</v>
      </c>
      <c r="Y715" s="30" t="b">
        <f t="shared" ca="1" si="129"/>
        <v>0</v>
      </c>
    </row>
    <row r="716" spans="1:25" hidden="1">
      <c r="A716" s="28" t="s">
        <v>2837</v>
      </c>
      <c r="B716" s="28" t="s">
        <v>2838</v>
      </c>
      <c r="C716" s="28" t="s">
        <v>3142</v>
      </c>
      <c r="D716" s="28" t="s">
        <v>2842</v>
      </c>
      <c r="E716" s="29">
        <v>42167</v>
      </c>
      <c r="F716" s="28" t="s">
        <v>8370</v>
      </c>
      <c r="G716" s="30">
        <v>4255</v>
      </c>
      <c r="H716" s="28" t="s">
        <v>8371</v>
      </c>
      <c r="I716" s="31">
        <v>0</v>
      </c>
      <c r="J716" s="31">
        <v>303.54000000000002</v>
      </c>
      <c r="K716" s="28" t="s">
        <v>2899</v>
      </c>
      <c r="L716" s="32">
        <f t="shared" si="121"/>
        <v>-303.54000000000002</v>
      </c>
      <c r="M716" s="33">
        <f t="shared" si="122"/>
        <v>303.54000000000002</v>
      </c>
      <c r="N716" s="34" t="b">
        <v>1</v>
      </c>
      <c r="O716" s="35">
        <f t="shared" si="123"/>
        <v>303.54000000000002</v>
      </c>
      <c r="P716" s="36" t="str">
        <f t="shared" si="124"/>
        <v>T</v>
      </c>
      <c r="Q716" s="37" t="str">
        <f t="shared" si="125"/>
        <v>MSF Union Dues - Ref 38190751</v>
      </c>
      <c r="R716" s="6" t="str">
        <f t="shared" si="126"/>
        <v>T - MSF Union Dues - Ref 38190751</v>
      </c>
      <c r="S716" s="6" t="str">
        <f>IFERROR(INDEX('Vendor Over-ride'!$C:$C, MATCH($R:$R,'Vendor Over-ride'!$A:$A,0)),"")</f>
        <v>T - MSF Union Dues - Ref 38190751</v>
      </c>
      <c r="U716" s="38" t="str">
        <f t="shared" si="130"/>
        <v>GIA</v>
      </c>
      <c r="V716" s="5" t="str">
        <f t="shared" si="131"/>
        <v>TRADE</v>
      </c>
      <c r="W716" s="5" t="b">
        <f t="shared" si="127"/>
        <v>0</v>
      </c>
      <c r="X716" s="40">
        <f t="shared" ca="1" si="128"/>
        <v>3608.3899999999994</v>
      </c>
      <c r="Y716" s="30" t="b">
        <f t="shared" ca="1" si="129"/>
        <v>0</v>
      </c>
    </row>
    <row r="717" spans="1:25" hidden="1">
      <c r="A717" s="28" t="s">
        <v>2837</v>
      </c>
      <c r="B717" s="28" t="s">
        <v>2838</v>
      </c>
      <c r="C717" s="28" t="s">
        <v>3142</v>
      </c>
      <c r="D717" s="28" t="s">
        <v>2842</v>
      </c>
      <c r="E717" s="29">
        <v>42167</v>
      </c>
      <c r="F717" s="28" t="s">
        <v>8372</v>
      </c>
      <c r="G717" s="30">
        <v>4255</v>
      </c>
      <c r="H717" s="28" t="s">
        <v>8373</v>
      </c>
      <c r="I717" s="31">
        <v>0</v>
      </c>
      <c r="J717" s="31">
        <v>150.44</v>
      </c>
      <c r="K717" s="28" t="s">
        <v>2900</v>
      </c>
      <c r="L717" s="32">
        <f t="shared" si="121"/>
        <v>-150.44</v>
      </c>
      <c r="M717" s="33">
        <f t="shared" si="122"/>
        <v>150.44</v>
      </c>
      <c r="N717" s="34" t="b">
        <v>1</v>
      </c>
      <c r="O717" s="35">
        <f t="shared" si="123"/>
        <v>150.44</v>
      </c>
      <c r="P717" s="36" t="str">
        <f t="shared" si="124"/>
        <v>T</v>
      </c>
      <c r="Q717" s="37" t="str">
        <f t="shared" si="125"/>
        <v>PCS</v>
      </c>
      <c r="R717" s="6" t="str">
        <f t="shared" si="126"/>
        <v>T - PCS</v>
      </c>
      <c r="S717" s="6" t="str">
        <f>IFERROR(INDEX('Vendor Over-ride'!$C:$C, MATCH($R:$R,'Vendor Over-ride'!$A:$A,0)),"")</f>
        <v>T - PCS</v>
      </c>
      <c r="U717" s="38" t="str">
        <f t="shared" si="130"/>
        <v>GIA</v>
      </c>
      <c r="V717" s="5" t="str">
        <f t="shared" si="131"/>
        <v>TRADE</v>
      </c>
      <c r="W717" s="5" t="b">
        <f t="shared" si="127"/>
        <v>0</v>
      </c>
      <c r="X717" s="40">
        <f t="shared" ca="1" si="128"/>
        <v>1903.1800000000003</v>
      </c>
      <c r="Y717" s="30" t="b">
        <f t="shared" ca="1" si="129"/>
        <v>0</v>
      </c>
    </row>
    <row r="718" spans="1:25">
      <c r="A718" s="28" t="s">
        <v>2837</v>
      </c>
      <c r="B718" s="28" t="s">
        <v>2838</v>
      </c>
      <c r="C718" s="28" t="s">
        <v>3142</v>
      </c>
      <c r="D718" s="28" t="s">
        <v>2842</v>
      </c>
      <c r="E718" s="29">
        <v>42167</v>
      </c>
      <c r="F718" s="28" t="s">
        <v>8374</v>
      </c>
      <c r="G718" s="30">
        <v>4255</v>
      </c>
      <c r="H718" s="28" t="s">
        <v>8375</v>
      </c>
      <c r="I718" s="31">
        <v>0</v>
      </c>
      <c r="J718" s="31">
        <v>115</v>
      </c>
      <c r="K718" s="28" t="s">
        <v>2904</v>
      </c>
      <c r="L718" s="32">
        <f t="shared" si="121"/>
        <v>-115</v>
      </c>
      <c r="M718" s="33">
        <f t="shared" si="122"/>
        <v>115</v>
      </c>
      <c r="N718" s="34" t="b">
        <v>1</v>
      </c>
      <c r="O718" s="35">
        <f t="shared" si="123"/>
        <v>115</v>
      </c>
      <c r="P718" s="36" t="str">
        <f t="shared" si="124"/>
        <v>T</v>
      </c>
      <c r="Q718" s="37" t="str">
        <f t="shared" si="125"/>
        <v>Strathclyde Pension Fund - EMP129/PF4313</v>
      </c>
      <c r="R718" s="6" t="str">
        <f t="shared" si="126"/>
        <v>T - Strathclyde Pension Fund - EMP129/PF4313</v>
      </c>
      <c r="S718" s="6" t="str">
        <f>IFERROR(INDEX('Vendor Over-ride'!$C:$C, MATCH($R:$R,'Vendor Over-ride'!$A:$A,0)),"")</f>
        <v>T - Strathclyde Pension Fund</v>
      </c>
      <c r="T718" s="41" t="s">
        <v>2798</v>
      </c>
      <c r="U718" s="38" t="str">
        <f t="shared" si="130"/>
        <v>GIA</v>
      </c>
      <c r="V718" s="5" t="str">
        <f t="shared" si="131"/>
        <v>TRADE</v>
      </c>
      <c r="W718" s="5" t="b">
        <f t="shared" si="127"/>
        <v>0</v>
      </c>
      <c r="X718" s="40">
        <f t="shared" ca="1" si="128"/>
        <v>155480.82</v>
      </c>
      <c r="Y718" s="30" t="b">
        <f t="shared" ca="1" si="129"/>
        <v>1</v>
      </c>
    </row>
    <row r="719" spans="1:25">
      <c r="A719" s="28" t="s">
        <v>2837</v>
      </c>
      <c r="B719" s="28" t="s">
        <v>2838</v>
      </c>
      <c r="C719" s="28" t="s">
        <v>3142</v>
      </c>
      <c r="D719" s="28" t="s">
        <v>2842</v>
      </c>
      <c r="E719" s="29">
        <v>42167</v>
      </c>
      <c r="F719" s="28" t="s">
        <v>8376</v>
      </c>
      <c r="G719" s="30">
        <v>4255</v>
      </c>
      <c r="H719" s="28" t="s">
        <v>8377</v>
      </c>
      <c r="I719" s="31">
        <v>0</v>
      </c>
      <c r="J719" s="31">
        <v>12840.52</v>
      </c>
      <c r="K719" s="28" t="s">
        <v>2940</v>
      </c>
      <c r="L719" s="32">
        <f t="shared" si="121"/>
        <v>-12840.52</v>
      </c>
      <c r="M719" s="33">
        <f t="shared" si="122"/>
        <v>12840.52</v>
      </c>
      <c r="N719" s="34" t="b">
        <v>1</v>
      </c>
      <c r="O719" s="35">
        <f t="shared" si="123"/>
        <v>12840.52</v>
      </c>
      <c r="P719" s="36" t="str">
        <f t="shared" si="124"/>
        <v>T</v>
      </c>
      <c r="Q719" s="37" t="str">
        <f t="shared" si="125"/>
        <v>Strathclyde Pension Fund - EMP129/PF4313</v>
      </c>
      <c r="R719" s="6" t="str">
        <f t="shared" si="126"/>
        <v>T - Strathclyde Pension Fund - EMP129/PF4313</v>
      </c>
      <c r="S719" s="6" t="str">
        <f>IFERROR(INDEX('Vendor Over-ride'!$C:$C, MATCH($R:$R,'Vendor Over-ride'!$A:$A,0)),"")</f>
        <v>T - Strathclyde Pension Fund</v>
      </c>
      <c r="T719" s="41" t="s">
        <v>2798</v>
      </c>
      <c r="U719" s="38" t="str">
        <f t="shared" si="130"/>
        <v>GIA</v>
      </c>
      <c r="V719" s="5" t="str">
        <f t="shared" si="131"/>
        <v>TRADE</v>
      </c>
      <c r="W719" s="5" t="b">
        <f t="shared" si="127"/>
        <v>0</v>
      </c>
      <c r="X719" s="40">
        <f t="shared" ca="1" si="128"/>
        <v>155480.82</v>
      </c>
      <c r="Y719" s="30" t="b">
        <f t="shared" ca="1" si="129"/>
        <v>1</v>
      </c>
    </row>
    <row r="720" spans="1:25" hidden="1">
      <c r="A720" s="28" t="s">
        <v>2837</v>
      </c>
      <c r="B720" s="28" t="s">
        <v>2838</v>
      </c>
      <c r="C720" s="28" t="s">
        <v>3142</v>
      </c>
      <c r="D720" s="28" t="s">
        <v>2842</v>
      </c>
      <c r="E720" s="29">
        <v>42170</v>
      </c>
      <c r="F720" s="28" t="s">
        <v>8378</v>
      </c>
      <c r="G720" s="30">
        <v>4269</v>
      </c>
      <c r="H720" s="28" t="s">
        <v>8379</v>
      </c>
      <c r="I720" s="31">
        <v>0</v>
      </c>
      <c r="J720" s="31">
        <v>335.24</v>
      </c>
      <c r="K720" s="28" t="s">
        <v>2867</v>
      </c>
      <c r="L720" s="32">
        <f t="shared" si="121"/>
        <v>-335.24</v>
      </c>
      <c r="M720" s="33">
        <f t="shared" si="122"/>
        <v>335.24</v>
      </c>
      <c r="N720" s="34" t="b">
        <v>0</v>
      </c>
      <c r="O720" s="35">
        <f t="shared" si="123"/>
        <v>0</v>
      </c>
      <c r="P720" s="36" t="str">
        <f t="shared" si="124"/>
        <v>E</v>
      </c>
      <c r="Q720" s="37" t="str">
        <f t="shared" si="125"/>
        <v>Andrew Leitch</v>
      </c>
      <c r="R720" s="6" t="str">
        <f t="shared" si="126"/>
        <v>E - Andrew Leitch</v>
      </c>
      <c r="S720" s="6" t="str">
        <f>IFERROR(INDEX('Vendor Over-ride'!$C:$C, MATCH($R:$R,'Vendor Over-ride'!$A:$A,0)),"")</f>
        <v/>
      </c>
      <c r="U720" s="38" t="str">
        <f t="shared" si="130"/>
        <v>GIA</v>
      </c>
      <c r="V720" s="5" t="str">
        <f t="shared" si="131"/>
        <v>EMPLOYEE</v>
      </c>
      <c r="W720" s="5" t="b">
        <f t="shared" si="127"/>
        <v>0</v>
      </c>
      <c r="X720" s="40">
        <f t="shared" ca="1" si="128"/>
        <v>334393.72000000003</v>
      </c>
      <c r="Y720" s="30" t="b">
        <f t="shared" ca="1" si="129"/>
        <v>1</v>
      </c>
    </row>
    <row r="721" spans="1:25">
      <c r="A721" s="28" t="s">
        <v>2837</v>
      </c>
      <c r="B721" s="28" t="s">
        <v>2838</v>
      </c>
      <c r="C721" s="28" t="s">
        <v>3142</v>
      </c>
      <c r="D721" s="28" t="s">
        <v>2842</v>
      </c>
      <c r="E721" s="29">
        <v>42170</v>
      </c>
      <c r="F721" s="28" t="s">
        <v>8380</v>
      </c>
      <c r="G721" s="30">
        <v>4269</v>
      </c>
      <c r="H721" s="28" t="s">
        <v>8381</v>
      </c>
      <c r="I721" s="31">
        <v>0</v>
      </c>
      <c r="J721" s="31">
        <v>112500</v>
      </c>
      <c r="K721" s="28" t="s">
        <v>5196</v>
      </c>
      <c r="L721" s="32">
        <f t="shared" si="121"/>
        <v>-112500</v>
      </c>
      <c r="M721" s="33">
        <f t="shared" si="122"/>
        <v>112500</v>
      </c>
      <c r="N721" s="34" t="b">
        <v>1</v>
      </c>
      <c r="O721" s="35">
        <f t="shared" si="123"/>
        <v>112500</v>
      </c>
      <c r="P721" s="36" t="str">
        <f t="shared" si="124"/>
        <v>G</v>
      </c>
      <c r="Q721" s="37" t="str">
        <f t="shared" si="125"/>
        <v>Edinburgh Art Festival</v>
      </c>
      <c r="R721" s="6" t="str">
        <f t="shared" si="126"/>
        <v>G - Edinburgh Art Festival</v>
      </c>
      <c r="S721" s="6" t="str">
        <f>IFERROR(INDEX('Vendor Over-ride'!$C:$C, MATCH($R:$R,'Vendor Over-ride'!$A:$A,0)),"")</f>
        <v>G - Edinburgh Art Festival</v>
      </c>
      <c r="U721" s="38" t="str">
        <f t="shared" si="130"/>
        <v>GIA</v>
      </c>
      <c r="V721" s="5" t="str">
        <f t="shared" si="131"/>
        <v>AWARD</v>
      </c>
      <c r="W721" s="5" t="b">
        <f t="shared" si="127"/>
        <v>1</v>
      </c>
      <c r="X721" s="40">
        <f t="shared" ca="1" si="128"/>
        <v>250000</v>
      </c>
      <c r="Y721" s="30" t="b">
        <f t="shared" ca="1" si="129"/>
        <v>1</v>
      </c>
    </row>
    <row r="722" spans="1:25">
      <c r="A722" s="28" t="s">
        <v>2837</v>
      </c>
      <c r="B722" s="28" t="s">
        <v>2838</v>
      </c>
      <c r="C722" s="28" t="s">
        <v>3142</v>
      </c>
      <c r="D722" s="28" t="s">
        <v>2842</v>
      </c>
      <c r="E722" s="29">
        <v>42170</v>
      </c>
      <c r="F722" s="28" t="s">
        <v>8382</v>
      </c>
      <c r="G722" s="30">
        <v>4269</v>
      </c>
      <c r="H722" s="28" t="s">
        <v>8383</v>
      </c>
      <c r="I722" s="31">
        <v>0</v>
      </c>
      <c r="J722" s="31">
        <v>1250</v>
      </c>
      <c r="K722" s="28" t="s">
        <v>5206</v>
      </c>
      <c r="L722" s="32">
        <f t="shared" si="121"/>
        <v>-1250</v>
      </c>
      <c r="M722" s="33">
        <f t="shared" si="122"/>
        <v>1250</v>
      </c>
      <c r="N722" s="34" t="b">
        <v>1</v>
      </c>
      <c r="O722" s="35">
        <f t="shared" si="123"/>
        <v>1250</v>
      </c>
      <c r="P722" s="36" t="str">
        <f t="shared" si="124"/>
        <v>G</v>
      </c>
      <c r="Q722" s="37" t="str">
        <f t="shared" si="125"/>
        <v>Glasgow International (Culture and Sport Glasgow)</v>
      </c>
      <c r="R722" s="6" t="str">
        <f t="shared" si="126"/>
        <v>G - Glasgow International (Culture and Sport Glasgow)</v>
      </c>
      <c r="S722" s="6" t="str">
        <f>IFERROR(INDEX('Vendor Over-ride'!$C:$C, MATCH($R:$R,'Vendor Over-ride'!$A:$A,0)),"")</f>
        <v>G - Glasgow International (Culture and Sport Glasgow)</v>
      </c>
      <c r="U722" s="38" t="str">
        <f t="shared" si="130"/>
        <v>GIA</v>
      </c>
      <c r="V722" s="5" t="str">
        <f t="shared" si="131"/>
        <v>AWARD</v>
      </c>
      <c r="W722" s="5" t="b">
        <f t="shared" si="127"/>
        <v>0</v>
      </c>
      <c r="X722" s="40">
        <f t="shared" ca="1" si="128"/>
        <v>91250</v>
      </c>
      <c r="Y722" s="30" t="b">
        <f t="shared" ca="1" si="129"/>
        <v>1</v>
      </c>
    </row>
    <row r="723" spans="1:25">
      <c r="A723" s="28" t="s">
        <v>2837</v>
      </c>
      <c r="B723" s="28" t="s">
        <v>2838</v>
      </c>
      <c r="C723" s="28" t="s">
        <v>3142</v>
      </c>
      <c r="D723" s="28" t="s">
        <v>2842</v>
      </c>
      <c r="E723" s="29">
        <v>42170</v>
      </c>
      <c r="F723" s="28" t="s">
        <v>8384</v>
      </c>
      <c r="G723" s="30">
        <v>4269</v>
      </c>
      <c r="H723" s="28" t="s">
        <v>8385</v>
      </c>
      <c r="I723" s="31">
        <v>0</v>
      </c>
      <c r="J723" s="31">
        <v>5550</v>
      </c>
      <c r="K723" s="28" t="s">
        <v>8134</v>
      </c>
      <c r="L723" s="32">
        <f t="shared" si="121"/>
        <v>-5550</v>
      </c>
      <c r="M723" s="33">
        <f t="shared" si="122"/>
        <v>5550</v>
      </c>
      <c r="N723" s="34" t="b">
        <v>1</v>
      </c>
      <c r="O723" s="35">
        <f t="shared" si="123"/>
        <v>5550</v>
      </c>
      <c r="P723" s="36" t="str">
        <f t="shared" si="124"/>
        <v>I</v>
      </c>
      <c r="Q723" s="37" t="str">
        <f t="shared" si="125"/>
        <v>Born To Be Wide</v>
      </c>
      <c r="R723" s="6" t="str">
        <f t="shared" si="126"/>
        <v>I - Born To Be Wide</v>
      </c>
      <c r="S723" s="6" t="str">
        <f>IFERROR(INDEX('Vendor Over-ride'!$C:$C, MATCH($R:$R,'Vendor Over-ride'!$A:$A,0)),"")</f>
        <v>I - Born To Be Wide</v>
      </c>
      <c r="U723" s="38" t="str">
        <f t="shared" si="130"/>
        <v>GIA</v>
      </c>
      <c r="V723" s="5" t="str">
        <f t="shared" si="131"/>
        <v>AWARD</v>
      </c>
      <c r="W723" s="5" t="b">
        <f t="shared" si="127"/>
        <v>0</v>
      </c>
      <c r="X723" s="40">
        <f t="shared" ca="1" si="128"/>
        <v>30019</v>
      </c>
      <c r="Y723" s="30" t="b">
        <f t="shared" ca="1" si="129"/>
        <v>1</v>
      </c>
    </row>
    <row r="724" spans="1:25" hidden="1">
      <c r="A724" s="28" t="s">
        <v>2837</v>
      </c>
      <c r="B724" s="28" t="s">
        <v>2838</v>
      </c>
      <c r="C724" s="28" t="s">
        <v>3142</v>
      </c>
      <c r="D724" s="28" t="s">
        <v>2842</v>
      </c>
      <c r="E724" s="29">
        <v>42170</v>
      </c>
      <c r="F724" s="28" t="s">
        <v>8386</v>
      </c>
      <c r="G724" s="30">
        <v>4269</v>
      </c>
      <c r="H724" s="28" t="s">
        <v>8387</v>
      </c>
      <c r="I724" s="31">
        <v>0</v>
      </c>
      <c r="J724" s="31">
        <v>3750</v>
      </c>
      <c r="K724" s="28" t="s">
        <v>2996</v>
      </c>
      <c r="L724" s="32">
        <f t="shared" si="121"/>
        <v>-3750</v>
      </c>
      <c r="M724" s="33">
        <f t="shared" si="122"/>
        <v>3750</v>
      </c>
      <c r="N724" s="34" t="b">
        <v>1</v>
      </c>
      <c r="O724" s="35">
        <f t="shared" si="123"/>
        <v>3750</v>
      </c>
      <c r="P724" s="36" t="str">
        <f t="shared" si="124"/>
        <v>I</v>
      </c>
      <c r="Q724" s="37" t="str">
        <f t="shared" si="125"/>
        <v>Claire Pencak</v>
      </c>
      <c r="R724" s="6" t="str">
        <f t="shared" si="126"/>
        <v>I - Claire Pencak</v>
      </c>
      <c r="S724" s="6" t="str">
        <f>IFERROR(INDEX('Vendor Over-ride'!$C:$C, MATCH($R:$R,'Vendor Over-ride'!$A:$A,0)),"")</f>
        <v>I - Claire Pencak</v>
      </c>
      <c r="U724" s="38" t="str">
        <f t="shared" si="130"/>
        <v>GIA</v>
      </c>
      <c r="V724" s="5" t="str">
        <f t="shared" si="131"/>
        <v>AWARD</v>
      </c>
      <c r="W724" s="5" t="b">
        <f t="shared" si="127"/>
        <v>0</v>
      </c>
      <c r="X724" s="40">
        <f t="shared" ca="1" si="128"/>
        <v>3750</v>
      </c>
      <c r="Y724" s="30" t="b">
        <f t="shared" ca="1" si="129"/>
        <v>0</v>
      </c>
    </row>
    <row r="725" spans="1:25" hidden="1">
      <c r="A725" s="28" t="s">
        <v>2837</v>
      </c>
      <c r="B725" s="28" t="s">
        <v>2838</v>
      </c>
      <c r="C725" s="28" t="s">
        <v>3142</v>
      </c>
      <c r="D725" s="28" t="s">
        <v>2842</v>
      </c>
      <c r="E725" s="29">
        <v>42170</v>
      </c>
      <c r="F725" s="28" t="s">
        <v>8388</v>
      </c>
      <c r="G725" s="30">
        <v>4269</v>
      </c>
      <c r="H725" s="28" t="s">
        <v>8389</v>
      </c>
      <c r="I725" s="31">
        <v>0</v>
      </c>
      <c r="J725" s="31">
        <v>7344</v>
      </c>
      <c r="K725" s="28" t="s">
        <v>2998</v>
      </c>
      <c r="L725" s="32">
        <f t="shared" si="121"/>
        <v>-7344</v>
      </c>
      <c r="M725" s="33">
        <f t="shared" si="122"/>
        <v>7344</v>
      </c>
      <c r="N725" s="34" t="b">
        <v>1</v>
      </c>
      <c r="O725" s="35">
        <f t="shared" si="123"/>
        <v>7344</v>
      </c>
      <c r="P725" s="36" t="str">
        <f t="shared" si="124"/>
        <v>I</v>
      </c>
      <c r="Q725" s="37" t="str">
        <f t="shared" si="125"/>
        <v>Drake Music Scotland</v>
      </c>
      <c r="R725" s="6" t="str">
        <f t="shared" si="126"/>
        <v>I - Drake Music Scotland</v>
      </c>
      <c r="S725" s="6" t="str">
        <f>IFERROR(INDEX('Vendor Over-ride'!$C:$C, MATCH($R:$R,'Vendor Over-ride'!$A:$A,0)),"")</f>
        <v>I - Drake Music Scotland</v>
      </c>
      <c r="U725" s="38" t="str">
        <f t="shared" si="130"/>
        <v>GIA</v>
      </c>
      <c r="V725" s="5" t="str">
        <f t="shared" si="131"/>
        <v>AWARD</v>
      </c>
      <c r="W725" s="5" t="b">
        <f t="shared" si="127"/>
        <v>0</v>
      </c>
      <c r="X725" s="40">
        <f t="shared" ca="1" si="128"/>
        <v>19850</v>
      </c>
      <c r="Y725" s="30" t="b">
        <f t="shared" ca="1" si="129"/>
        <v>0</v>
      </c>
    </row>
    <row r="726" spans="1:25">
      <c r="A726" s="28" t="s">
        <v>2837</v>
      </c>
      <c r="B726" s="28" t="s">
        <v>2838</v>
      </c>
      <c r="C726" s="28" t="s">
        <v>3142</v>
      </c>
      <c r="D726" s="28" t="s">
        <v>2842</v>
      </c>
      <c r="E726" s="29">
        <v>42170</v>
      </c>
      <c r="F726" s="28" t="s">
        <v>8390</v>
      </c>
      <c r="G726" s="30">
        <v>4269</v>
      </c>
      <c r="H726" s="28" t="s">
        <v>8391</v>
      </c>
      <c r="I726" s="31">
        <v>0</v>
      </c>
      <c r="J726" s="31">
        <v>126508</v>
      </c>
      <c r="K726" s="28" t="s">
        <v>3432</v>
      </c>
      <c r="L726" s="32">
        <f t="shared" si="121"/>
        <v>-126508</v>
      </c>
      <c r="M726" s="33">
        <f t="shared" si="122"/>
        <v>126508</v>
      </c>
      <c r="N726" s="34" t="b">
        <v>1</v>
      </c>
      <c r="O726" s="35">
        <f t="shared" si="123"/>
        <v>126508</v>
      </c>
      <c r="P726" s="36" t="str">
        <f t="shared" si="124"/>
        <v>I</v>
      </c>
      <c r="Q726" s="37" t="str">
        <f t="shared" si="125"/>
        <v>East Renfrewshire Council</v>
      </c>
      <c r="R726" s="6" t="str">
        <f t="shared" si="126"/>
        <v>I - East Renfrewshire Council</v>
      </c>
      <c r="S726" s="6" t="str">
        <f>IFERROR(INDEX('Vendor Over-ride'!$C:$C, MATCH($R:$R,'Vendor Over-ride'!$A:$A,0)),"")</f>
        <v>I - East Renfrewshire Council</v>
      </c>
      <c r="U726" s="38" t="str">
        <f t="shared" si="130"/>
        <v>GIA</v>
      </c>
      <c r="V726" s="5" t="str">
        <f t="shared" si="131"/>
        <v>AWARD</v>
      </c>
      <c r="W726" s="5" t="b">
        <f t="shared" si="127"/>
        <v>1</v>
      </c>
      <c r="X726" s="40">
        <f t="shared" ca="1" si="128"/>
        <v>149620</v>
      </c>
      <c r="Y726" s="30" t="b">
        <f t="shared" ca="1" si="129"/>
        <v>1</v>
      </c>
    </row>
    <row r="727" spans="1:25" hidden="1">
      <c r="A727" s="28" t="s">
        <v>2837</v>
      </c>
      <c r="B727" s="28" t="s">
        <v>2838</v>
      </c>
      <c r="C727" s="28" t="s">
        <v>3142</v>
      </c>
      <c r="D727" s="28" t="s">
        <v>2842</v>
      </c>
      <c r="E727" s="29">
        <v>42170</v>
      </c>
      <c r="F727" s="28" t="s">
        <v>8392</v>
      </c>
      <c r="G727" s="30">
        <v>4269</v>
      </c>
      <c r="H727" s="28" t="s">
        <v>8393</v>
      </c>
      <c r="I727" s="31">
        <v>0</v>
      </c>
      <c r="J727" s="31">
        <v>9000</v>
      </c>
      <c r="K727" s="28" t="s">
        <v>8394</v>
      </c>
      <c r="L727" s="32">
        <f t="shared" si="121"/>
        <v>-9000</v>
      </c>
      <c r="M727" s="33">
        <f t="shared" si="122"/>
        <v>9000</v>
      </c>
      <c r="N727" s="34" t="b">
        <v>1</v>
      </c>
      <c r="O727" s="35">
        <f t="shared" si="123"/>
        <v>9000</v>
      </c>
      <c r="P727" s="36" t="str">
        <f t="shared" si="124"/>
        <v>I</v>
      </c>
      <c r="Q727" s="37" t="str">
        <f t="shared" si="125"/>
        <v>East Lothian Youth Music Forum</v>
      </c>
      <c r="R727" s="6" t="str">
        <f t="shared" si="126"/>
        <v>I - East Lothian Youth Music Forum</v>
      </c>
      <c r="S727" s="6" t="str">
        <f>IFERROR(INDEX('Vendor Over-ride'!$C:$C, MATCH($R:$R,'Vendor Over-ride'!$A:$A,0)),"")</f>
        <v>I - East Lothian Youth Music Forum</v>
      </c>
      <c r="U727" s="38" t="str">
        <f t="shared" si="130"/>
        <v>GIA</v>
      </c>
      <c r="V727" s="5" t="str">
        <f t="shared" si="131"/>
        <v>AWARD</v>
      </c>
      <c r="W727" s="5" t="b">
        <f t="shared" si="127"/>
        <v>0</v>
      </c>
      <c r="X727" s="40">
        <f t="shared" ca="1" si="128"/>
        <v>9000</v>
      </c>
      <c r="Y727" s="30" t="b">
        <f t="shared" ca="1" si="129"/>
        <v>0</v>
      </c>
    </row>
    <row r="728" spans="1:25">
      <c r="A728" s="28" t="s">
        <v>2837</v>
      </c>
      <c r="B728" s="28" t="s">
        <v>2838</v>
      </c>
      <c r="C728" s="28" t="s">
        <v>3142</v>
      </c>
      <c r="D728" s="28" t="s">
        <v>2842</v>
      </c>
      <c r="E728" s="29">
        <v>42170</v>
      </c>
      <c r="F728" s="28" t="s">
        <v>8395</v>
      </c>
      <c r="G728" s="30">
        <v>4269</v>
      </c>
      <c r="H728" s="28" t="s">
        <v>8396</v>
      </c>
      <c r="I728" s="31">
        <v>0</v>
      </c>
      <c r="J728" s="31">
        <v>180000</v>
      </c>
      <c r="K728" s="28" t="s">
        <v>3437</v>
      </c>
      <c r="L728" s="32">
        <f t="shared" si="121"/>
        <v>-180000</v>
      </c>
      <c r="M728" s="33">
        <f t="shared" si="122"/>
        <v>180000</v>
      </c>
      <c r="N728" s="34" t="b">
        <v>1</v>
      </c>
      <c r="O728" s="35">
        <f t="shared" si="123"/>
        <v>180000</v>
      </c>
      <c r="P728" s="36" t="str">
        <f t="shared" si="124"/>
        <v>I</v>
      </c>
      <c r="Q728" s="37" t="str">
        <f t="shared" si="125"/>
        <v>The Edinburgh Mela Ltd</v>
      </c>
      <c r="R728" s="6" t="str">
        <f t="shared" si="126"/>
        <v>I - The Edinburgh Mela Ltd</v>
      </c>
      <c r="S728" s="6" t="str">
        <f>IFERROR(INDEX('Vendor Over-ride'!$C:$C, MATCH($R:$R,'Vendor Over-ride'!$A:$A,0)),"")</f>
        <v>I - Edinburgh Mela</v>
      </c>
      <c r="U728" s="38" t="str">
        <f t="shared" si="130"/>
        <v>GIA</v>
      </c>
      <c r="V728" s="5" t="str">
        <f t="shared" si="131"/>
        <v>AWARD</v>
      </c>
      <c r="W728" s="5" t="b">
        <f t="shared" si="127"/>
        <v>1</v>
      </c>
      <c r="X728" s="40">
        <f t="shared" ca="1" si="128"/>
        <v>240000</v>
      </c>
      <c r="Y728" s="30" t="b">
        <f t="shared" ca="1" si="129"/>
        <v>1</v>
      </c>
    </row>
    <row r="729" spans="1:25">
      <c r="A729" s="28" t="s">
        <v>2837</v>
      </c>
      <c r="B729" s="28" t="s">
        <v>2838</v>
      </c>
      <c r="C729" s="28" t="s">
        <v>3142</v>
      </c>
      <c r="D729" s="28" t="s">
        <v>2842</v>
      </c>
      <c r="E729" s="29">
        <v>42170</v>
      </c>
      <c r="F729" s="28" t="s">
        <v>8397</v>
      </c>
      <c r="G729" s="30">
        <v>4269</v>
      </c>
      <c r="H729" s="28" t="s">
        <v>8398</v>
      </c>
      <c r="I729" s="31">
        <v>0</v>
      </c>
      <c r="J729" s="31">
        <v>7180.39</v>
      </c>
      <c r="K729" s="28" t="s">
        <v>5136</v>
      </c>
      <c r="L729" s="32">
        <f t="shared" si="121"/>
        <v>-7180.39</v>
      </c>
      <c r="M729" s="33">
        <f t="shared" si="122"/>
        <v>7180.39</v>
      </c>
      <c r="N729" s="34" t="b">
        <v>1</v>
      </c>
      <c r="O729" s="35">
        <f t="shared" si="123"/>
        <v>7180.39</v>
      </c>
      <c r="P729" s="36" t="str">
        <f t="shared" si="124"/>
        <v>I</v>
      </c>
      <c r="Q729" s="37" t="str">
        <f t="shared" si="125"/>
        <v>Fire Station Creative</v>
      </c>
      <c r="R729" s="6" t="str">
        <f t="shared" si="126"/>
        <v>I - Fire Station Creative</v>
      </c>
      <c r="S729" s="6" t="str">
        <f>IFERROR(INDEX('Vendor Over-ride'!$C:$C, MATCH($R:$R,'Vendor Over-ride'!$A:$A,0)),"")</f>
        <v>I - Fire Station Creative</v>
      </c>
      <c r="U729" s="38" t="str">
        <f t="shared" si="130"/>
        <v>GIA</v>
      </c>
      <c r="V729" s="5" t="str">
        <f t="shared" si="131"/>
        <v>AWARD</v>
      </c>
      <c r="W729" s="5" t="b">
        <f t="shared" si="127"/>
        <v>0</v>
      </c>
      <c r="X729" s="40">
        <f t="shared" ca="1" si="128"/>
        <v>30000</v>
      </c>
      <c r="Y729" s="30" t="b">
        <f t="shared" ca="1" si="129"/>
        <v>1</v>
      </c>
    </row>
    <row r="730" spans="1:25" hidden="1">
      <c r="A730" s="28" t="s">
        <v>2837</v>
      </c>
      <c r="B730" s="28" t="s">
        <v>2838</v>
      </c>
      <c r="C730" s="28" t="s">
        <v>3142</v>
      </c>
      <c r="D730" s="28" t="s">
        <v>2842</v>
      </c>
      <c r="E730" s="29">
        <v>42170</v>
      </c>
      <c r="F730" s="28" t="s">
        <v>8399</v>
      </c>
      <c r="G730" s="30">
        <v>4269</v>
      </c>
      <c r="H730" s="28" t="s">
        <v>8400</v>
      </c>
      <c r="I730" s="31">
        <v>0</v>
      </c>
      <c r="J730" s="31">
        <v>14743</v>
      </c>
      <c r="K730" s="28" t="s">
        <v>3563</v>
      </c>
      <c r="L730" s="32">
        <f t="shared" si="121"/>
        <v>-14743</v>
      </c>
      <c r="M730" s="33">
        <f t="shared" si="122"/>
        <v>14743</v>
      </c>
      <c r="N730" s="34" t="b">
        <v>1</v>
      </c>
      <c r="O730" s="35">
        <f t="shared" si="123"/>
        <v>14743</v>
      </c>
      <c r="P730" s="36" t="str">
        <f t="shared" si="124"/>
        <v>I</v>
      </c>
      <c r="Q730" s="37" t="str">
        <f t="shared" si="125"/>
        <v>Jordanhill School</v>
      </c>
      <c r="R730" s="6" t="str">
        <f t="shared" si="126"/>
        <v>I - Jordanhill School</v>
      </c>
      <c r="S730" s="6" t="str">
        <f>IFERROR(INDEX('Vendor Over-ride'!$C:$C, MATCH($R:$R,'Vendor Over-ride'!$A:$A,0)),"")</f>
        <v>I - Jordanhill School</v>
      </c>
      <c r="U730" s="38" t="str">
        <f t="shared" si="130"/>
        <v>GIA</v>
      </c>
      <c r="V730" s="5" t="str">
        <f t="shared" si="131"/>
        <v>AWARD</v>
      </c>
      <c r="W730" s="5" t="b">
        <f t="shared" si="127"/>
        <v>0</v>
      </c>
      <c r="X730" s="40">
        <f t="shared" ca="1" si="128"/>
        <v>17307</v>
      </c>
      <c r="Y730" s="30" t="b">
        <f t="shared" ca="1" si="129"/>
        <v>0</v>
      </c>
    </row>
    <row r="731" spans="1:25" hidden="1">
      <c r="A731" s="28" t="s">
        <v>2837</v>
      </c>
      <c r="B731" s="28" t="s">
        <v>2838</v>
      </c>
      <c r="C731" s="28" t="s">
        <v>3142</v>
      </c>
      <c r="D731" s="28" t="s">
        <v>2842</v>
      </c>
      <c r="E731" s="29">
        <v>42170</v>
      </c>
      <c r="F731" s="28" t="s">
        <v>8401</v>
      </c>
      <c r="G731" s="30">
        <v>4269</v>
      </c>
      <c r="H731" s="28" t="s">
        <v>8402</v>
      </c>
      <c r="I731" s="31">
        <v>0</v>
      </c>
      <c r="J731" s="31">
        <v>5000</v>
      </c>
      <c r="K731" s="28" t="s">
        <v>4832</v>
      </c>
      <c r="L731" s="32">
        <f t="shared" si="121"/>
        <v>-5000</v>
      </c>
      <c r="M731" s="33">
        <f t="shared" si="122"/>
        <v>5000</v>
      </c>
      <c r="N731" s="34" t="b">
        <v>1</v>
      </c>
      <c r="O731" s="35">
        <f t="shared" si="123"/>
        <v>5000</v>
      </c>
      <c r="P731" s="36" t="str">
        <f t="shared" si="124"/>
        <v>I</v>
      </c>
      <c r="Q731" s="37" t="str">
        <f t="shared" si="125"/>
        <v>Ludometrics Ltd</v>
      </c>
      <c r="R731" s="6" t="str">
        <f t="shared" si="126"/>
        <v>I - Ludometrics Ltd</v>
      </c>
      <c r="S731" s="6" t="str">
        <f>IFERROR(INDEX('Vendor Over-ride'!$C:$C, MATCH($R:$R,'Vendor Over-ride'!$A:$A,0)),"")</f>
        <v>I - Ludometrics Ltd</v>
      </c>
      <c r="U731" s="38" t="str">
        <f t="shared" si="130"/>
        <v>GIA</v>
      </c>
      <c r="V731" s="5" t="str">
        <f t="shared" si="131"/>
        <v>AWARD</v>
      </c>
      <c r="W731" s="5" t="b">
        <f t="shared" si="127"/>
        <v>0</v>
      </c>
      <c r="X731" s="40">
        <f t="shared" ca="1" si="128"/>
        <v>5000</v>
      </c>
      <c r="Y731" s="30" t="b">
        <f t="shared" ca="1" si="129"/>
        <v>0</v>
      </c>
    </row>
    <row r="732" spans="1:25">
      <c r="A732" s="28" t="s">
        <v>2837</v>
      </c>
      <c r="B732" s="28" t="s">
        <v>2838</v>
      </c>
      <c r="C732" s="28" t="s">
        <v>3142</v>
      </c>
      <c r="D732" s="28" t="s">
        <v>2842</v>
      </c>
      <c r="E732" s="29">
        <v>42170</v>
      </c>
      <c r="F732" s="28" t="s">
        <v>8403</v>
      </c>
      <c r="G732" s="30">
        <v>4269</v>
      </c>
      <c r="H732" s="28" t="s">
        <v>8404</v>
      </c>
      <c r="I732" s="31">
        <v>0</v>
      </c>
      <c r="J732" s="31">
        <v>23000</v>
      </c>
      <c r="K732" s="28" t="s">
        <v>2915</v>
      </c>
      <c r="L732" s="32">
        <f t="shared" si="121"/>
        <v>-23000</v>
      </c>
      <c r="M732" s="33">
        <f t="shared" si="122"/>
        <v>23000</v>
      </c>
      <c r="N732" s="34" t="b">
        <v>1</v>
      </c>
      <c r="O732" s="35">
        <f t="shared" si="123"/>
        <v>23000</v>
      </c>
      <c r="P732" s="36" t="str">
        <f t="shared" si="124"/>
        <v>I</v>
      </c>
      <c r="Q732" s="37" t="str">
        <f t="shared" si="125"/>
        <v>National Youth Orchestras of Scotland</v>
      </c>
      <c r="R732" s="6" t="str">
        <f t="shared" si="126"/>
        <v>I - National Youth Orchestras of Scotland</v>
      </c>
      <c r="S732" s="6" t="str">
        <f>IFERROR(INDEX('Vendor Over-ride'!$C:$C, MATCH($R:$R,'Vendor Over-ride'!$A:$A,0)),"")</f>
        <v>I - National Youth Orchestra of Scotland, The</v>
      </c>
      <c r="U732" s="38" t="str">
        <f t="shared" si="130"/>
        <v>GIA</v>
      </c>
      <c r="V732" s="5" t="str">
        <f t="shared" si="131"/>
        <v>AWARD</v>
      </c>
      <c r="W732" s="5" t="b">
        <f t="shared" si="127"/>
        <v>0</v>
      </c>
      <c r="X732" s="40">
        <f t="shared" ca="1" si="128"/>
        <v>126250</v>
      </c>
      <c r="Y732" s="30" t="b">
        <f t="shared" ca="1" si="129"/>
        <v>1</v>
      </c>
    </row>
    <row r="733" spans="1:25">
      <c r="A733" s="28" t="s">
        <v>2837</v>
      </c>
      <c r="B733" s="28" t="s">
        <v>2838</v>
      </c>
      <c r="C733" s="28" t="s">
        <v>3142</v>
      </c>
      <c r="D733" s="28" t="s">
        <v>2842</v>
      </c>
      <c r="E733" s="29">
        <v>42170</v>
      </c>
      <c r="F733" s="28" t="s">
        <v>8405</v>
      </c>
      <c r="G733" s="30">
        <v>4269</v>
      </c>
      <c r="H733" s="28" t="s">
        <v>8406</v>
      </c>
      <c r="I733" s="31">
        <v>0</v>
      </c>
      <c r="J733" s="31">
        <v>24730</v>
      </c>
      <c r="K733" s="28" t="s">
        <v>3315</v>
      </c>
      <c r="L733" s="32">
        <f t="shared" si="121"/>
        <v>-24730</v>
      </c>
      <c r="M733" s="33">
        <f t="shared" si="122"/>
        <v>24730</v>
      </c>
      <c r="N733" s="34" t="b">
        <v>1</v>
      </c>
      <c r="O733" s="35">
        <f t="shared" si="123"/>
        <v>24730</v>
      </c>
      <c r="P733" s="36" t="str">
        <f t="shared" si="124"/>
        <v>I</v>
      </c>
      <c r="Q733" s="37" t="str">
        <f t="shared" si="125"/>
        <v>Scottish Borders Council</v>
      </c>
      <c r="R733" s="6" t="str">
        <f t="shared" si="126"/>
        <v>I - Scottish Borders Council</v>
      </c>
      <c r="S733" s="6" t="str">
        <f>IFERROR(INDEX('Vendor Over-ride'!$C:$C, MATCH($R:$R,'Vendor Over-ride'!$A:$A,0)),"")</f>
        <v>I - Scottish Borders Council</v>
      </c>
      <c r="U733" s="38" t="str">
        <f t="shared" si="130"/>
        <v>GIA</v>
      </c>
      <c r="V733" s="5" t="str">
        <f t="shared" si="131"/>
        <v>AWARD</v>
      </c>
      <c r="W733" s="5" t="b">
        <f t="shared" si="127"/>
        <v>0</v>
      </c>
      <c r="X733" s="40">
        <f t="shared" ca="1" si="128"/>
        <v>342359.46</v>
      </c>
      <c r="Y733" s="30" t="b">
        <f t="shared" ca="1" si="129"/>
        <v>1</v>
      </c>
    </row>
    <row r="734" spans="1:25">
      <c r="A734" s="28" t="s">
        <v>2837</v>
      </c>
      <c r="B734" s="28" t="s">
        <v>2838</v>
      </c>
      <c r="C734" s="28" t="s">
        <v>3142</v>
      </c>
      <c r="D734" s="28" t="s">
        <v>2842</v>
      </c>
      <c r="E734" s="29">
        <v>42170</v>
      </c>
      <c r="F734" s="28" t="s">
        <v>8407</v>
      </c>
      <c r="G734" s="30">
        <v>4269</v>
      </c>
      <c r="H734" s="28" t="s">
        <v>8408</v>
      </c>
      <c r="I734" s="31">
        <v>0</v>
      </c>
      <c r="J734" s="31">
        <v>17959</v>
      </c>
      <c r="K734" s="28" t="s">
        <v>3584</v>
      </c>
      <c r="L734" s="32">
        <f t="shared" si="121"/>
        <v>-17959</v>
      </c>
      <c r="M734" s="33">
        <f t="shared" si="122"/>
        <v>17959</v>
      </c>
      <c r="N734" s="34" t="b">
        <v>1</v>
      </c>
      <c r="O734" s="35">
        <f t="shared" si="123"/>
        <v>17959</v>
      </c>
      <c r="P734" s="36" t="str">
        <f t="shared" si="124"/>
        <v>I</v>
      </c>
      <c r="Q734" s="37" t="str">
        <f t="shared" si="125"/>
        <v>South Ayrshire Council</v>
      </c>
      <c r="R734" s="6" t="str">
        <f t="shared" si="126"/>
        <v>I - South Ayrshire Council</v>
      </c>
      <c r="S734" s="6" t="str">
        <f>IFERROR(INDEX('Vendor Over-ride'!$C:$C, MATCH($R:$R,'Vendor Over-ride'!$A:$A,0)),"")</f>
        <v>I - South Ayrshire Council</v>
      </c>
      <c r="U734" s="38" t="str">
        <f t="shared" si="130"/>
        <v>GIA</v>
      </c>
      <c r="V734" s="5" t="str">
        <f t="shared" si="131"/>
        <v>AWARD</v>
      </c>
      <c r="W734" s="5" t="b">
        <f t="shared" si="127"/>
        <v>0</v>
      </c>
      <c r="X734" s="40">
        <f t="shared" ca="1" si="128"/>
        <v>215506</v>
      </c>
      <c r="Y734" s="30" t="b">
        <f t="shared" ca="1" si="129"/>
        <v>1</v>
      </c>
    </row>
    <row r="735" spans="1:25">
      <c r="A735" s="28" t="s">
        <v>2837</v>
      </c>
      <c r="B735" s="28" t="s">
        <v>2838</v>
      </c>
      <c r="C735" s="28" t="s">
        <v>3142</v>
      </c>
      <c r="D735" s="28" t="s">
        <v>2842</v>
      </c>
      <c r="E735" s="29">
        <v>42170</v>
      </c>
      <c r="F735" s="28" t="s">
        <v>8409</v>
      </c>
      <c r="G735" s="30">
        <v>4269</v>
      </c>
      <c r="H735" s="28" t="s">
        <v>8410</v>
      </c>
      <c r="I735" s="31">
        <v>0</v>
      </c>
      <c r="J735" s="31">
        <v>7066</v>
      </c>
      <c r="K735" s="28" t="s">
        <v>3010</v>
      </c>
      <c r="L735" s="32">
        <f t="shared" si="121"/>
        <v>-7066</v>
      </c>
      <c r="M735" s="33">
        <f t="shared" si="122"/>
        <v>7066</v>
      </c>
      <c r="N735" s="34" t="b">
        <v>1</v>
      </c>
      <c r="O735" s="35">
        <f t="shared" si="123"/>
        <v>7066</v>
      </c>
      <c r="P735" s="36" t="str">
        <f t="shared" si="124"/>
        <v>I</v>
      </c>
      <c r="Q735" s="37" t="str">
        <f t="shared" si="125"/>
        <v>The Princes Trust</v>
      </c>
      <c r="R735" s="6" t="str">
        <f t="shared" si="126"/>
        <v>I - The Princes Trust</v>
      </c>
      <c r="S735" s="6" t="str">
        <f>IFERROR(INDEX('Vendor Over-ride'!$C:$C, MATCH($R:$R,'Vendor Over-ride'!$A:$A,0)),"")</f>
        <v>I - Princes Trust, The</v>
      </c>
      <c r="U735" s="38" t="str">
        <f t="shared" si="130"/>
        <v>GIA</v>
      </c>
      <c r="V735" s="5" t="str">
        <f t="shared" si="131"/>
        <v>AWARD</v>
      </c>
      <c r="W735" s="5" t="b">
        <f t="shared" si="127"/>
        <v>0</v>
      </c>
      <c r="X735" s="40">
        <f t="shared" ca="1" si="128"/>
        <v>74395</v>
      </c>
      <c r="Y735" s="30" t="b">
        <f t="shared" ca="1" si="129"/>
        <v>1</v>
      </c>
    </row>
    <row r="736" spans="1:25" hidden="1">
      <c r="A736" s="28" t="s">
        <v>2837</v>
      </c>
      <c r="B736" s="28" t="s">
        <v>2838</v>
      </c>
      <c r="C736" s="28" t="s">
        <v>3142</v>
      </c>
      <c r="D736" s="28" t="s">
        <v>2842</v>
      </c>
      <c r="E736" s="29">
        <v>42170</v>
      </c>
      <c r="F736" s="28" t="s">
        <v>8411</v>
      </c>
      <c r="G736" s="30">
        <v>4269</v>
      </c>
      <c r="H736" s="28" t="s">
        <v>8412</v>
      </c>
      <c r="I736" s="31">
        <v>0</v>
      </c>
      <c r="J736" s="31">
        <v>66.17</v>
      </c>
      <c r="K736" s="28" t="s">
        <v>2846</v>
      </c>
      <c r="L736" s="32">
        <f t="shared" si="121"/>
        <v>-66.17</v>
      </c>
      <c r="M736" s="33">
        <f t="shared" si="122"/>
        <v>66.17</v>
      </c>
      <c r="N736" s="34" t="b">
        <v>1</v>
      </c>
      <c r="O736" s="35">
        <f t="shared" si="123"/>
        <v>66.17</v>
      </c>
      <c r="P736" s="36" t="str">
        <f t="shared" si="124"/>
        <v>T</v>
      </c>
      <c r="Q736" s="37" t="str">
        <f t="shared" si="125"/>
        <v>Arnold Clark Finance Ltd</v>
      </c>
      <c r="R736" s="6" t="str">
        <f t="shared" si="126"/>
        <v>T - Arnold Clark Finance Ltd</v>
      </c>
      <c r="S736" s="6" t="str">
        <f>IFERROR(INDEX('Vendor Over-ride'!$C:$C, MATCH($R:$R,'Vendor Over-ride'!$A:$A,0)),"")</f>
        <v>T - Arnold Clark Finance Ltd</v>
      </c>
      <c r="U736" s="38" t="str">
        <f t="shared" si="130"/>
        <v>GIA</v>
      </c>
      <c r="V736" s="5" t="str">
        <f t="shared" si="131"/>
        <v>TRADE</v>
      </c>
      <c r="W736" s="5" t="b">
        <f t="shared" si="127"/>
        <v>0</v>
      </c>
      <c r="X736" s="40">
        <f t="shared" ca="1" si="128"/>
        <v>4424.46</v>
      </c>
      <c r="Y736" s="30" t="b">
        <f t="shared" ca="1" si="129"/>
        <v>0</v>
      </c>
    </row>
    <row r="737" spans="1:25" hidden="1">
      <c r="A737" s="28" t="s">
        <v>2837</v>
      </c>
      <c r="B737" s="28" t="s">
        <v>2838</v>
      </c>
      <c r="C737" s="28" t="s">
        <v>3142</v>
      </c>
      <c r="D737" s="28" t="s">
        <v>2842</v>
      </c>
      <c r="E737" s="29">
        <v>42170</v>
      </c>
      <c r="F737" s="28" t="s">
        <v>8413</v>
      </c>
      <c r="G737" s="30">
        <v>4269</v>
      </c>
      <c r="H737" s="28" t="s">
        <v>8414</v>
      </c>
      <c r="I737" s="31">
        <v>0</v>
      </c>
      <c r="J737" s="31">
        <v>2397</v>
      </c>
      <c r="K737" s="28" t="s">
        <v>3732</v>
      </c>
      <c r="L737" s="32">
        <f t="shared" si="121"/>
        <v>-2397</v>
      </c>
      <c r="M737" s="33">
        <f t="shared" si="122"/>
        <v>2397</v>
      </c>
      <c r="N737" s="34" t="b">
        <v>1</v>
      </c>
      <c r="O737" s="35">
        <f t="shared" si="123"/>
        <v>2397</v>
      </c>
      <c r="P737" s="36" t="str">
        <f t="shared" si="124"/>
        <v>T</v>
      </c>
      <c r="Q737" s="37" t="str">
        <f t="shared" si="125"/>
        <v>BOUTIQUE EDITIONS LTD</v>
      </c>
      <c r="R737" s="6" t="str">
        <f t="shared" si="126"/>
        <v>T - BOUTIQUE EDITIONS LTD</v>
      </c>
      <c r="S737" s="6" t="str">
        <f>IFERROR(INDEX('Vendor Over-ride'!$C:$C, MATCH($R:$R,'Vendor Over-ride'!$A:$A,0)),"")</f>
        <v>T - BOUTIQUE EDITIONS LTD</v>
      </c>
      <c r="U737" s="38" t="str">
        <f t="shared" si="130"/>
        <v>GIA</v>
      </c>
      <c r="V737" s="5" t="str">
        <f t="shared" si="131"/>
        <v>TRADE</v>
      </c>
      <c r="W737" s="5" t="b">
        <f t="shared" si="127"/>
        <v>0</v>
      </c>
      <c r="X737" s="40">
        <f t="shared" ca="1" si="128"/>
        <v>8397</v>
      </c>
      <c r="Y737" s="30" t="b">
        <f t="shared" ca="1" si="129"/>
        <v>0</v>
      </c>
    </row>
    <row r="738" spans="1:25" hidden="1">
      <c r="A738" s="28" t="s">
        <v>2837</v>
      </c>
      <c r="B738" s="28" t="s">
        <v>2838</v>
      </c>
      <c r="C738" s="28" t="s">
        <v>3142</v>
      </c>
      <c r="D738" s="28" t="s">
        <v>2842</v>
      </c>
      <c r="E738" s="29">
        <v>42170</v>
      </c>
      <c r="F738" s="28" t="s">
        <v>8415</v>
      </c>
      <c r="G738" s="30">
        <v>4269</v>
      </c>
      <c r="H738" s="28" t="s">
        <v>8416</v>
      </c>
      <c r="I738" s="31">
        <v>0</v>
      </c>
      <c r="J738" s="31">
        <v>1925</v>
      </c>
      <c r="K738" s="28" t="s">
        <v>2858</v>
      </c>
      <c r="L738" s="32">
        <f t="shared" si="121"/>
        <v>-1925</v>
      </c>
      <c r="M738" s="33">
        <f t="shared" si="122"/>
        <v>1925</v>
      </c>
      <c r="N738" s="34" t="b">
        <v>1</v>
      </c>
      <c r="O738" s="35">
        <f t="shared" si="123"/>
        <v>1925</v>
      </c>
      <c r="P738" s="36" t="str">
        <f t="shared" si="124"/>
        <v>T</v>
      </c>
      <c r="Q738" s="37" t="str">
        <f t="shared" si="125"/>
        <v>Cake</v>
      </c>
      <c r="R738" s="6" t="str">
        <f t="shared" si="126"/>
        <v>T - Cake</v>
      </c>
      <c r="S738" s="6" t="str">
        <f>IFERROR(INDEX('Vendor Over-ride'!$C:$C, MATCH($R:$R,'Vendor Over-ride'!$A:$A,0)),"")</f>
        <v>T - Cake</v>
      </c>
      <c r="U738" s="38" t="str">
        <f t="shared" si="130"/>
        <v>GIA</v>
      </c>
      <c r="V738" s="5" t="str">
        <f t="shared" si="131"/>
        <v>TRADE</v>
      </c>
      <c r="W738" s="5" t="b">
        <f t="shared" si="127"/>
        <v>0</v>
      </c>
      <c r="X738" s="40">
        <f t="shared" ca="1" si="128"/>
        <v>1992.5</v>
      </c>
      <c r="Y738" s="30" t="b">
        <f t="shared" ca="1" si="129"/>
        <v>0</v>
      </c>
    </row>
    <row r="739" spans="1:25" hidden="1">
      <c r="A739" s="28" t="s">
        <v>2837</v>
      </c>
      <c r="B739" s="28" t="s">
        <v>2838</v>
      </c>
      <c r="C739" s="28" t="s">
        <v>3142</v>
      </c>
      <c r="D739" s="28" t="s">
        <v>2842</v>
      </c>
      <c r="E739" s="29">
        <v>42170</v>
      </c>
      <c r="F739" s="28" t="s">
        <v>8417</v>
      </c>
      <c r="G739" s="30">
        <v>4269</v>
      </c>
      <c r="H739" s="28" t="s">
        <v>8418</v>
      </c>
      <c r="I739" s="31">
        <v>0</v>
      </c>
      <c r="J739" s="31">
        <v>109.92</v>
      </c>
      <c r="K739" s="28" t="s">
        <v>2964</v>
      </c>
      <c r="L739" s="32">
        <f t="shared" si="121"/>
        <v>-109.92</v>
      </c>
      <c r="M739" s="33">
        <f t="shared" si="122"/>
        <v>109.92</v>
      </c>
      <c r="N739" s="34" t="b">
        <v>1</v>
      </c>
      <c r="O739" s="35">
        <f t="shared" si="123"/>
        <v>109.92</v>
      </c>
      <c r="P739" s="36" t="str">
        <f t="shared" si="124"/>
        <v>T</v>
      </c>
      <c r="Q739" s="37" t="str">
        <f t="shared" si="125"/>
        <v>COMMSWORLD LTD</v>
      </c>
      <c r="R739" s="6" t="str">
        <f t="shared" si="126"/>
        <v>T - COMMSWORLD LTD</v>
      </c>
      <c r="S739" s="6" t="str">
        <f>IFERROR(INDEX('Vendor Over-ride'!$C:$C, MATCH($R:$R,'Vendor Over-ride'!$A:$A,0)),"")</f>
        <v>T - COMMSWORLD LTD</v>
      </c>
      <c r="U739" s="38" t="str">
        <f t="shared" si="130"/>
        <v>GIA</v>
      </c>
      <c r="V739" s="5" t="str">
        <f t="shared" si="131"/>
        <v>TRADE</v>
      </c>
      <c r="W739" s="5" t="b">
        <f t="shared" si="127"/>
        <v>0</v>
      </c>
      <c r="X739" s="40">
        <f t="shared" ca="1" si="128"/>
        <v>5918.3899999999994</v>
      </c>
      <c r="Y739" s="30" t="b">
        <f t="shared" ca="1" si="129"/>
        <v>0</v>
      </c>
    </row>
    <row r="740" spans="1:25" hidden="1">
      <c r="A740" s="28" t="s">
        <v>2837</v>
      </c>
      <c r="B740" s="28" t="s">
        <v>2838</v>
      </c>
      <c r="C740" s="28" t="s">
        <v>3142</v>
      </c>
      <c r="D740" s="28" t="s">
        <v>2842</v>
      </c>
      <c r="E740" s="29">
        <v>42170</v>
      </c>
      <c r="F740" s="28" t="s">
        <v>8419</v>
      </c>
      <c r="G740" s="30">
        <v>4269</v>
      </c>
      <c r="H740" s="28" t="s">
        <v>8420</v>
      </c>
      <c r="I740" s="31">
        <v>0</v>
      </c>
      <c r="J740" s="31">
        <v>5808</v>
      </c>
      <c r="K740" s="28" t="s">
        <v>3017</v>
      </c>
      <c r="L740" s="32">
        <f t="shared" si="121"/>
        <v>-5808</v>
      </c>
      <c r="M740" s="33">
        <f t="shared" si="122"/>
        <v>5808</v>
      </c>
      <c r="N740" s="34" t="b">
        <v>1</v>
      </c>
      <c r="O740" s="35">
        <f t="shared" si="123"/>
        <v>5808</v>
      </c>
      <c r="P740" s="36" t="str">
        <f t="shared" si="124"/>
        <v>T</v>
      </c>
      <c r="Q740" s="37" t="str">
        <f t="shared" si="125"/>
        <v>Daryl Willcox Publishing Ltd</v>
      </c>
      <c r="R740" s="6" t="str">
        <f t="shared" si="126"/>
        <v>T - Daryl Willcox Publishing Ltd</v>
      </c>
      <c r="S740" s="6" t="str">
        <f>IFERROR(INDEX('Vendor Over-ride'!$C:$C, MATCH($R:$R,'Vendor Over-ride'!$A:$A,0)),"")</f>
        <v>T - Daryl Willcox Publishing Ltd</v>
      </c>
      <c r="U740" s="38" t="str">
        <f t="shared" si="130"/>
        <v>GIA</v>
      </c>
      <c r="V740" s="5" t="str">
        <f t="shared" si="131"/>
        <v>TRADE</v>
      </c>
      <c r="W740" s="5" t="b">
        <f t="shared" si="127"/>
        <v>0</v>
      </c>
      <c r="X740" s="40">
        <f t="shared" ca="1" si="128"/>
        <v>5808</v>
      </c>
      <c r="Y740" s="30" t="b">
        <f t="shared" ca="1" si="129"/>
        <v>0</v>
      </c>
    </row>
    <row r="741" spans="1:25" hidden="1">
      <c r="A741" s="28" t="s">
        <v>2837</v>
      </c>
      <c r="B741" s="28" t="s">
        <v>2838</v>
      </c>
      <c r="C741" s="28" t="s">
        <v>3142</v>
      </c>
      <c r="D741" s="28" t="s">
        <v>2842</v>
      </c>
      <c r="E741" s="29">
        <v>42170</v>
      </c>
      <c r="F741" s="28" t="s">
        <v>8421</v>
      </c>
      <c r="G741" s="30">
        <v>4269</v>
      </c>
      <c r="H741" s="28" t="s">
        <v>8422</v>
      </c>
      <c r="I741" s="31">
        <v>0</v>
      </c>
      <c r="J741" s="31">
        <v>195.6</v>
      </c>
      <c r="K741" s="28" t="s">
        <v>3092</v>
      </c>
      <c r="L741" s="32">
        <f t="shared" si="121"/>
        <v>-195.6</v>
      </c>
      <c r="M741" s="33">
        <f t="shared" si="122"/>
        <v>195.6</v>
      </c>
      <c r="N741" s="34" t="b">
        <v>1</v>
      </c>
      <c r="O741" s="35">
        <f t="shared" si="123"/>
        <v>195.6</v>
      </c>
      <c r="P741" s="36" t="str">
        <f t="shared" si="124"/>
        <v>T</v>
      </c>
      <c r="Q741" s="37" t="str">
        <f t="shared" si="125"/>
        <v>GTG Training Ltd</v>
      </c>
      <c r="R741" s="6" t="str">
        <f t="shared" si="126"/>
        <v>T - GTG Training Ltd</v>
      </c>
      <c r="S741" s="6" t="str">
        <f>IFERROR(INDEX('Vendor Over-ride'!$C:$C, MATCH($R:$R,'Vendor Over-ride'!$A:$A,0)),"")</f>
        <v>T - GTG Training Ltd</v>
      </c>
      <c r="U741" s="38" t="str">
        <f t="shared" si="130"/>
        <v>GIA</v>
      </c>
      <c r="V741" s="5" t="str">
        <f t="shared" si="131"/>
        <v>TRADE</v>
      </c>
      <c r="W741" s="5" t="b">
        <f t="shared" si="127"/>
        <v>0</v>
      </c>
      <c r="X741" s="40">
        <f t="shared" ca="1" si="128"/>
        <v>3908.4</v>
      </c>
      <c r="Y741" s="30" t="b">
        <f t="shared" ca="1" si="129"/>
        <v>0</v>
      </c>
    </row>
    <row r="742" spans="1:25" hidden="1">
      <c r="A742" s="28" t="s">
        <v>2837</v>
      </c>
      <c r="B742" s="28" t="s">
        <v>2838</v>
      </c>
      <c r="C742" s="28" t="s">
        <v>3142</v>
      </c>
      <c r="D742" s="28" t="s">
        <v>2842</v>
      </c>
      <c r="E742" s="29">
        <v>42170</v>
      </c>
      <c r="F742" s="28" t="s">
        <v>8423</v>
      </c>
      <c r="G742" s="30">
        <v>4269</v>
      </c>
      <c r="H742" s="28" t="s">
        <v>8424</v>
      </c>
      <c r="I742" s="31">
        <v>0</v>
      </c>
      <c r="J742" s="31">
        <v>1400.07</v>
      </c>
      <c r="K742" s="28" t="s">
        <v>2898</v>
      </c>
      <c r="L742" s="32">
        <f t="shared" si="121"/>
        <v>-1400.07</v>
      </c>
      <c r="M742" s="33">
        <f t="shared" si="122"/>
        <v>1400.07</v>
      </c>
      <c r="N742" s="34" t="b">
        <v>1</v>
      </c>
      <c r="O742" s="35">
        <f t="shared" si="123"/>
        <v>1400.07</v>
      </c>
      <c r="P742" s="36" t="str">
        <f t="shared" si="124"/>
        <v>T</v>
      </c>
      <c r="Q742" s="37" t="str">
        <f t="shared" si="125"/>
        <v>Iron Mountain</v>
      </c>
      <c r="R742" s="6" t="str">
        <f t="shared" si="126"/>
        <v>T - Iron Mountain</v>
      </c>
      <c r="S742" s="6" t="str">
        <f>IFERROR(INDEX('Vendor Over-ride'!$C:$C, MATCH($R:$R,'Vendor Over-ride'!$A:$A,0)),"")</f>
        <v>T - Iron Mountain</v>
      </c>
      <c r="U742" s="38" t="str">
        <f t="shared" si="130"/>
        <v>GIA</v>
      </c>
      <c r="V742" s="5" t="str">
        <f t="shared" si="131"/>
        <v>TRADE</v>
      </c>
      <c r="W742" s="5" t="b">
        <f t="shared" si="127"/>
        <v>0</v>
      </c>
      <c r="X742" s="40">
        <f t="shared" ca="1" si="128"/>
        <v>23628.210000000003</v>
      </c>
      <c r="Y742" s="30" t="b">
        <f t="shared" ca="1" si="129"/>
        <v>0</v>
      </c>
    </row>
    <row r="743" spans="1:25" hidden="1">
      <c r="A743" s="28" t="s">
        <v>2837</v>
      </c>
      <c r="B743" s="28" t="s">
        <v>2838</v>
      </c>
      <c r="C743" s="28" t="s">
        <v>3142</v>
      </c>
      <c r="D743" s="28" t="s">
        <v>2842</v>
      </c>
      <c r="E743" s="29">
        <v>42170</v>
      </c>
      <c r="F743" s="28" t="s">
        <v>8425</v>
      </c>
      <c r="G743" s="30">
        <v>4269</v>
      </c>
      <c r="H743" s="28" t="s">
        <v>8426</v>
      </c>
      <c r="I743" s="31">
        <v>0</v>
      </c>
      <c r="J743" s="31">
        <v>474</v>
      </c>
      <c r="K743" s="28" t="s">
        <v>3043</v>
      </c>
      <c r="L743" s="32">
        <f t="shared" si="121"/>
        <v>-474</v>
      </c>
      <c r="M743" s="33">
        <f t="shared" si="122"/>
        <v>474</v>
      </c>
      <c r="N743" s="34" t="b">
        <v>1</v>
      </c>
      <c r="O743" s="35">
        <f t="shared" si="123"/>
        <v>474</v>
      </c>
      <c r="P743" s="36" t="str">
        <f t="shared" si="124"/>
        <v>T</v>
      </c>
      <c r="Q743" s="37" t="str">
        <f t="shared" si="125"/>
        <v>James F Kidd &amp; Son Ltd</v>
      </c>
      <c r="R743" s="6" t="str">
        <f t="shared" si="126"/>
        <v>T - James F Kidd &amp; Son Ltd</v>
      </c>
      <c r="S743" s="6" t="str">
        <f>IFERROR(INDEX('Vendor Over-ride'!$C:$C, MATCH($R:$R,'Vendor Over-ride'!$A:$A,0)),"")</f>
        <v>T - James F Kidd &amp; Son Ltd</v>
      </c>
      <c r="U743" s="38" t="str">
        <f t="shared" si="130"/>
        <v>GIA</v>
      </c>
      <c r="V743" s="5" t="str">
        <f t="shared" si="131"/>
        <v>TRADE</v>
      </c>
      <c r="W743" s="5" t="b">
        <f t="shared" si="127"/>
        <v>0</v>
      </c>
      <c r="X743" s="40">
        <f t="shared" ca="1" si="128"/>
        <v>2300.2799999999997</v>
      </c>
      <c r="Y743" s="30" t="b">
        <f t="shared" ca="1" si="129"/>
        <v>0</v>
      </c>
    </row>
    <row r="744" spans="1:25" hidden="1">
      <c r="A744" s="28" t="s">
        <v>2837</v>
      </c>
      <c r="B744" s="28" t="s">
        <v>2838</v>
      </c>
      <c r="C744" s="28" t="s">
        <v>3142</v>
      </c>
      <c r="D744" s="28" t="s">
        <v>2842</v>
      </c>
      <c r="E744" s="29">
        <v>42170</v>
      </c>
      <c r="F744" s="28" t="s">
        <v>8427</v>
      </c>
      <c r="G744" s="30">
        <v>4269</v>
      </c>
      <c r="H744" s="28" t="s">
        <v>8428</v>
      </c>
      <c r="I744" s="31">
        <v>0</v>
      </c>
      <c r="J744" s="31">
        <v>34.200000000000003</v>
      </c>
      <c r="K744" s="28" t="s">
        <v>4970</v>
      </c>
      <c r="L744" s="32">
        <f t="shared" si="121"/>
        <v>-34.200000000000003</v>
      </c>
      <c r="M744" s="33">
        <f t="shared" si="122"/>
        <v>34.200000000000003</v>
      </c>
      <c r="N744" s="34" t="b">
        <v>1</v>
      </c>
      <c r="O744" s="35">
        <f t="shared" si="123"/>
        <v>34.200000000000003</v>
      </c>
      <c r="P744" s="36" t="str">
        <f t="shared" si="124"/>
        <v>T</v>
      </c>
      <c r="Q744" s="37" t="str">
        <f t="shared" si="125"/>
        <v>Jules Cafe Ltd</v>
      </c>
      <c r="R744" s="6" t="str">
        <f t="shared" si="126"/>
        <v>T - Jules Cafe Ltd</v>
      </c>
      <c r="S744" s="6" t="str">
        <f>IFERROR(INDEX('Vendor Over-ride'!$C:$C, MATCH($R:$R,'Vendor Over-ride'!$A:$A,0)),"")</f>
        <v>T - Jules Cafe Ltd</v>
      </c>
      <c r="U744" s="38" t="str">
        <f t="shared" si="130"/>
        <v>GIA</v>
      </c>
      <c r="V744" s="5" t="str">
        <f t="shared" si="131"/>
        <v>TRADE</v>
      </c>
      <c r="W744" s="5" t="b">
        <f t="shared" si="127"/>
        <v>0</v>
      </c>
      <c r="X744" s="40">
        <f t="shared" ca="1" si="128"/>
        <v>571.7399999999999</v>
      </c>
      <c r="Y744" s="30" t="b">
        <f t="shared" ca="1" si="129"/>
        <v>0</v>
      </c>
    </row>
    <row r="745" spans="1:25" hidden="1">
      <c r="A745" s="28" t="s">
        <v>2837</v>
      </c>
      <c r="B745" s="28" t="s">
        <v>2838</v>
      </c>
      <c r="C745" s="28" t="s">
        <v>3142</v>
      </c>
      <c r="D745" s="28" t="s">
        <v>2842</v>
      </c>
      <c r="E745" s="29">
        <v>42170</v>
      </c>
      <c r="F745" s="28" t="s">
        <v>8429</v>
      </c>
      <c r="G745" s="30">
        <v>4269</v>
      </c>
      <c r="H745" s="28" t="s">
        <v>8430</v>
      </c>
      <c r="I745" s="31">
        <v>0</v>
      </c>
      <c r="J745" s="31">
        <v>28.9</v>
      </c>
      <c r="K745" s="28" t="s">
        <v>3516</v>
      </c>
      <c r="L745" s="32">
        <f t="shared" si="121"/>
        <v>-28.9</v>
      </c>
      <c r="M745" s="33">
        <f t="shared" si="122"/>
        <v>28.9</v>
      </c>
      <c r="N745" s="34" t="b">
        <v>1</v>
      </c>
      <c r="O745" s="35">
        <f t="shared" si="123"/>
        <v>28.9</v>
      </c>
      <c r="P745" s="36" t="str">
        <f t="shared" si="124"/>
        <v>T</v>
      </c>
      <c r="Q745" s="37" t="str">
        <f t="shared" si="125"/>
        <v>Caffia Coffee Group</v>
      </c>
      <c r="R745" s="6" t="str">
        <f t="shared" si="126"/>
        <v>T - Caffia Coffee Group</v>
      </c>
      <c r="S745" s="6" t="str">
        <f>IFERROR(INDEX('Vendor Over-ride'!$C:$C, MATCH($R:$R,'Vendor Over-ride'!$A:$A,0)),"")</f>
        <v>T - Caffia Coffee Group</v>
      </c>
      <c r="U745" s="38" t="str">
        <f t="shared" si="130"/>
        <v>GIA</v>
      </c>
      <c r="V745" s="5" t="str">
        <f t="shared" si="131"/>
        <v>TRADE</v>
      </c>
      <c r="W745" s="5" t="b">
        <f t="shared" si="127"/>
        <v>0</v>
      </c>
      <c r="X745" s="40">
        <f t="shared" ca="1" si="128"/>
        <v>1936.8000000000002</v>
      </c>
      <c r="Y745" s="30" t="b">
        <f t="shared" ca="1" si="129"/>
        <v>0</v>
      </c>
    </row>
    <row r="746" spans="1:25" hidden="1">
      <c r="A746" s="28" t="s">
        <v>2837</v>
      </c>
      <c r="B746" s="28" t="s">
        <v>2838</v>
      </c>
      <c r="C746" s="28" t="s">
        <v>3142</v>
      </c>
      <c r="D746" s="28" t="s">
        <v>2842</v>
      </c>
      <c r="E746" s="29">
        <v>42170</v>
      </c>
      <c r="F746" s="28" t="s">
        <v>8431</v>
      </c>
      <c r="G746" s="30">
        <v>4269</v>
      </c>
      <c r="H746" s="28" t="s">
        <v>8432</v>
      </c>
      <c r="I746" s="31">
        <v>0</v>
      </c>
      <c r="J746" s="31">
        <v>65</v>
      </c>
      <c r="K746" s="28" t="s">
        <v>3209</v>
      </c>
      <c r="L746" s="32">
        <f t="shared" si="121"/>
        <v>-65</v>
      </c>
      <c r="M746" s="33">
        <f t="shared" si="122"/>
        <v>65</v>
      </c>
      <c r="N746" s="34" t="b">
        <v>1</v>
      </c>
      <c r="O746" s="35">
        <f t="shared" si="123"/>
        <v>65</v>
      </c>
      <c r="P746" s="36" t="str">
        <f t="shared" si="124"/>
        <v>T</v>
      </c>
      <c r="Q746" s="37" t="str">
        <f t="shared" si="125"/>
        <v>Martin Baillie</v>
      </c>
      <c r="R746" s="6" t="str">
        <f t="shared" si="126"/>
        <v>T - Martin Baillie</v>
      </c>
      <c r="S746" s="6" t="str">
        <f>IFERROR(INDEX('Vendor Over-ride'!$C:$C, MATCH($R:$R,'Vendor Over-ride'!$A:$A,0)),"")</f>
        <v>T - Martin Baillie</v>
      </c>
      <c r="U746" s="38" t="str">
        <f t="shared" si="130"/>
        <v>GIA</v>
      </c>
      <c r="V746" s="5" t="str">
        <f t="shared" si="131"/>
        <v>TRADE</v>
      </c>
      <c r="W746" s="5" t="b">
        <f t="shared" si="127"/>
        <v>0</v>
      </c>
      <c r="X746" s="40">
        <f t="shared" ca="1" si="128"/>
        <v>65</v>
      </c>
      <c r="Y746" s="30" t="b">
        <f t="shared" ca="1" si="129"/>
        <v>0</v>
      </c>
    </row>
    <row r="747" spans="1:25" hidden="1">
      <c r="A747" s="28" t="s">
        <v>2837</v>
      </c>
      <c r="B747" s="28" t="s">
        <v>2838</v>
      </c>
      <c r="C747" s="28" t="s">
        <v>3142</v>
      </c>
      <c r="D747" s="28" t="s">
        <v>2842</v>
      </c>
      <c r="E747" s="29">
        <v>42170</v>
      </c>
      <c r="F747" s="28" t="s">
        <v>8433</v>
      </c>
      <c r="G747" s="30">
        <v>4269</v>
      </c>
      <c r="H747" s="28" t="s">
        <v>8434</v>
      </c>
      <c r="I747" s="31">
        <v>0</v>
      </c>
      <c r="J747" s="31">
        <v>500</v>
      </c>
      <c r="K747" s="28" t="s">
        <v>5068</v>
      </c>
      <c r="L747" s="32">
        <f t="shared" si="121"/>
        <v>-500</v>
      </c>
      <c r="M747" s="33">
        <f t="shared" si="122"/>
        <v>500</v>
      </c>
      <c r="N747" s="34" t="b">
        <v>1</v>
      </c>
      <c r="O747" s="35">
        <f t="shared" si="123"/>
        <v>500</v>
      </c>
      <c r="P747" s="36" t="str">
        <f t="shared" si="124"/>
        <v>T</v>
      </c>
      <c r="Q747" s="37" t="str">
        <f t="shared" si="125"/>
        <v>Michael Campbell</v>
      </c>
      <c r="R747" s="6" t="str">
        <f t="shared" si="126"/>
        <v>T - Michael Campbell</v>
      </c>
      <c r="S747" s="6" t="str">
        <f>IFERROR(INDEX('Vendor Over-ride'!$C:$C, MATCH($R:$R,'Vendor Over-ride'!$A:$A,0)),"")</f>
        <v>T - Michael Campbell</v>
      </c>
      <c r="U747" s="38" t="str">
        <f t="shared" si="130"/>
        <v>GIA</v>
      </c>
      <c r="V747" s="5" t="str">
        <f t="shared" si="131"/>
        <v>TRADE</v>
      </c>
      <c r="W747" s="5" t="b">
        <f t="shared" si="127"/>
        <v>0</v>
      </c>
      <c r="X747" s="40">
        <f t="shared" ca="1" si="128"/>
        <v>500</v>
      </c>
      <c r="Y747" s="30" t="b">
        <f t="shared" ca="1" si="129"/>
        <v>0</v>
      </c>
    </row>
    <row r="748" spans="1:25" hidden="1">
      <c r="A748" s="28" t="s">
        <v>2837</v>
      </c>
      <c r="B748" s="28" t="s">
        <v>2838</v>
      </c>
      <c r="C748" s="28" t="s">
        <v>3142</v>
      </c>
      <c r="D748" s="28" t="s">
        <v>2842</v>
      </c>
      <c r="E748" s="29">
        <v>42170</v>
      </c>
      <c r="F748" s="28" t="s">
        <v>8435</v>
      </c>
      <c r="G748" s="30">
        <v>4269</v>
      </c>
      <c r="H748" s="28" t="s">
        <v>8436</v>
      </c>
      <c r="I748" s="31">
        <v>0</v>
      </c>
      <c r="J748" s="31">
        <v>240</v>
      </c>
      <c r="K748" s="28" t="s">
        <v>3018</v>
      </c>
      <c r="L748" s="32">
        <f t="shared" si="121"/>
        <v>-240</v>
      </c>
      <c r="M748" s="33">
        <f t="shared" si="122"/>
        <v>240</v>
      </c>
      <c r="N748" s="34" t="b">
        <v>1</v>
      </c>
      <c r="O748" s="35">
        <f t="shared" si="123"/>
        <v>240</v>
      </c>
      <c r="P748" s="36" t="str">
        <f t="shared" si="124"/>
        <v>T</v>
      </c>
      <c r="Q748" s="37" t="str">
        <f t="shared" si="125"/>
        <v>My Web Application Limited</v>
      </c>
      <c r="R748" s="6" t="str">
        <f t="shared" si="126"/>
        <v>T - My Web Application Limited</v>
      </c>
      <c r="S748" s="6" t="str">
        <f>IFERROR(INDEX('Vendor Over-ride'!$C:$C, MATCH($R:$R,'Vendor Over-ride'!$A:$A,0)),"")</f>
        <v>T - My Web Application Limited</v>
      </c>
      <c r="U748" s="38" t="str">
        <f t="shared" si="130"/>
        <v>GIA</v>
      </c>
      <c r="V748" s="5" t="str">
        <f t="shared" si="131"/>
        <v>TRADE</v>
      </c>
      <c r="W748" s="5" t="b">
        <f t="shared" si="127"/>
        <v>0</v>
      </c>
      <c r="X748" s="40">
        <f t="shared" ca="1" si="128"/>
        <v>2880</v>
      </c>
      <c r="Y748" s="30" t="b">
        <f t="shared" ca="1" si="129"/>
        <v>0</v>
      </c>
    </row>
    <row r="749" spans="1:25" hidden="1">
      <c r="A749" s="28" t="s">
        <v>2837</v>
      </c>
      <c r="B749" s="28" t="s">
        <v>2838</v>
      </c>
      <c r="C749" s="28" t="s">
        <v>3142</v>
      </c>
      <c r="D749" s="28" t="s">
        <v>2842</v>
      </c>
      <c r="E749" s="29">
        <v>42170</v>
      </c>
      <c r="F749" s="28" t="s">
        <v>8437</v>
      </c>
      <c r="G749" s="30">
        <v>4269</v>
      </c>
      <c r="H749" s="28" t="s">
        <v>8438</v>
      </c>
      <c r="I749" s="31">
        <v>0</v>
      </c>
      <c r="J749" s="31">
        <v>105</v>
      </c>
      <c r="K749" s="28" t="s">
        <v>8439</v>
      </c>
      <c r="L749" s="32">
        <f t="shared" si="121"/>
        <v>-105</v>
      </c>
      <c r="M749" s="33">
        <f t="shared" si="122"/>
        <v>105</v>
      </c>
      <c r="N749" s="34" t="b">
        <v>1</v>
      </c>
      <c r="O749" s="35">
        <f t="shared" si="123"/>
        <v>105</v>
      </c>
      <c r="P749" s="36" t="str">
        <f t="shared" si="124"/>
        <v>T</v>
      </c>
      <c r="Q749" s="37" t="str">
        <f t="shared" si="125"/>
        <v>Natalie MacDonald</v>
      </c>
      <c r="R749" s="6" t="str">
        <f t="shared" si="126"/>
        <v>T - Natalie MacDonald</v>
      </c>
      <c r="S749" s="6" t="str">
        <f>IFERROR(INDEX('Vendor Over-ride'!$C:$C, MATCH($R:$R,'Vendor Over-ride'!$A:$A,0)),"")</f>
        <v>T - Natalie MacDonald</v>
      </c>
      <c r="U749" s="38" t="str">
        <f t="shared" si="130"/>
        <v>GIA</v>
      </c>
      <c r="V749" s="5" t="str">
        <f t="shared" si="131"/>
        <v>TRADE</v>
      </c>
      <c r="W749" s="5" t="b">
        <f t="shared" si="127"/>
        <v>0</v>
      </c>
      <c r="X749" s="40">
        <f t="shared" ca="1" si="128"/>
        <v>105</v>
      </c>
      <c r="Y749" s="30" t="b">
        <f t="shared" ca="1" si="129"/>
        <v>0</v>
      </c>
    </row>
    <row r="750" spans="1:25" hidden="1">
      <c r="A750" s="28" t="s">
        <v>2837</v>
      </c>
      <c r="B750" s="28" t="s">
        <v>2838</v>
      </c>
      <c r="C750" s="28" t="s">
        <v>3142</v>
      </c>
      <c r="D750" s="28" t="s">
        <v>2842</v>
      </c>
      <c r="E750" s="29">
        <v>42170</v>
      </c>
      <c r="F750" s="28" t="s">
        <v>8440</v>
      </c>
      <c r="G750" s="30">
        <v>4269</v>
      </c>
      <c r="H750" s="28" t="s">
        <v>8441</v>
      </c>
      <c r="I750" s="31">
        <v>0</v>
      </c>
      <c r="J750" s="31">
        <v>520</v>
      </c>
      <c r="K750" s="28" t="s">
        <v>7606</v>
      </c>
      <c r="L750" s="32">
        <f t="shared" si="121"/>
        <v>-520</v>
      </c>
      <c r="M750" s="33">
        <f t="shared" si="122"/>
        <v>520</v>
      </c>
      <c r="N750" s="34" t="b">
        <v>1</v>
      </c>
      <c r="O750" s="35">
        <f t="shared" si="123"/>
        <v>520</v>
      </c>
      <c r="P750" s="36" t="str">
        <f t="shared" si="124"/>
        <v>T</v>
      </c>
      <c r="Q750" s="37" t="str">
        <f t="shared" si="125"/>
        <v>Office Care</v>
      </c>
      <c r="R750" s="6" t="str">
        <f t="shared" si="126"/>
        <v>T - Office Care</v>
      </c>
      <c r="S750" s="6" t="str">
        <f>IFERROR(INDEX('Vendor Over-ride'!$C:$C, MATCH($R:$R,'Vendor Over-ride'!$A:$A,0)),"")</f>
        <v>T - Office Care</v>
      </c>
      <c r="U750" s="38" t="str">
        <f t="shared" si="130"/>
        <v>GIA</v>
      </c>
      <c r="V750" s="5" t="str">
        <f t="shared" si="131"/>
        <v>TRADE</v>
      </c>
      <c r="W750" s="5" t="b">
        <f t="shared" si="127"/>
        <v>0</v>
      </c>
      <c r="X750" s="40">
        <f t="shared" ca="1" si="128"/>
        <v>8491.49</v>
      </c>
      <c r="Y750" s="30" t="b">
        <f t="shared" ca="1" si="129"/>
        <v>0</v>
      </c>
    </row>
    <row r="751" spans="1:25">
      <c r="A751" s="28" t="s">
        <v>2837</v>
      </c>
      <c r="B751" s="28" t="s">
        <v>2838</v>
      </c>
      <c r="C751" s="28" t="s">
        <v>3142</v>
      </c>
      <c r="D751" s="28" t="s">
        <v>2842</v>
      </c>
      <c r="E751" s="29">
        <v>42170</v>
      </c>
      <c r="F751" s="28" t="s">
        <v>8442</v>
      </c>
      <c r="G751" s="30">
        <v>4269</v>
      </c>
      <c r="H751" s="28" t="s">
        <v>8443</v>
      </c>
      <c r="I751" s="31">
        <v>0</v>
      </c>
      <c r="J751" s="31">
        <v>1005.3</v>
      </c>
      <c r="K751" s="28" t="s">
        <v>4445</v>
      </c>
      <c r="L751" s="32">
        <f t="shared" si="121"/>
        <v>-1005.3</v>
      </c>
      <c r="M751" s="33">
        <f t="shared" si="122"/>
        <v>1005.3</v>
      </c>
      <c r="N751" s="34" t="b">
        <v>1</v>
      </c>
      <c r="O751" s="35">
        <f t="shared" si="123"/>
        <v>1005.3</v>
      </c>
      <c r="P751" s="36" t="str">
        <f t="shared" si="124"/>
        <v>T</v>
      </c>
      <c r="Q751" s="37" t="str">
        <f t="shared" si="125"/>
        <v>Pertemps Recruitment Partnership Limited</v>
      </c>
      <c r="R751" s="6" t="str">
        <f t="shared" si="126"/>
        <v>T - Pertemps Recruitment Partnership Limited</v>
      </c>
      <c r="S751" s="6" t="str">
        <f>IFERROR(INDEX('Vendor Over-ride'!$C:$C, MATCH($R:$R,'Vendor Over-ride'!$A:$A,0)),"")</f>
        <v>T - Pertemps Recruitment Partnership Limited</v>
      </c>
      <c r="T751" s="41" t="s">
        <v>7019</v>
      </c>
      <c r="U751" s="38" t="str">
        <f t="shared" si="130"/>
        <v>GIA</v>
      </c>
      <c r="V751" s="5" t="str">
        <f t="shared" si="131"/>
        <v>TRADE</v>
      </c>
      <c r="W751" s="5" t="b">
        <f t="shared" si="127"/>
        <v>0</v>
      </c>
      <c r="X751" s="40">
        <f t="shared" ca="1" si="128"/>
        <v>36553.03</v>
      </c>
      <c r="Y751" s="30" t="b">
        <f t="shared" ca="1" si="129"/>
        <v>1</v>
      </c>
    </row>
    <row r="752" spans="1:25" hidden="1">
      <c r="A752" s="28" t="s">
        <v>2837</v>
      </c>
      <c r="B752" s="28" t="s">
        <v>2838</v>
      </c>
      <c r="C752" s="28" t="s">
        <v>3142</v>
      </c>
      <c r="D752" s="28" t="s">
        <v>2842</v>
      </c>
      <c r="E752" s="29">
        <v>42170</v>
      </c>
      <c r="F752" s="28" t="s">
        <v>8444</v>
      </c>
      <c r="G752" s="30">
        <v>4269</v>
      </c>
      <c r="H752" s="28" t="s">
        <v>8445</v>
      </c>
      <c r="I752" s="31">
        <v>0</v>
      </c>
      <c r="J752" s="31">
        <v>30</v>
      </c>
      <c r="K752" s="28" t="s">
        <v>2854</v>
      </c>
      <c r="L752" s="32">
        <f t="shared" si="121"/>
        <v>-30</v>
      </c>
      <c r="M752" s="33">
        <f t="shared" si="122"/>
        <v>30</v>
      </c>
      <c r="N752" s="34" t="b">
        <v>1</v>
      </c>
      <c r="O752" s="35">
        <f t="shared" si="123"/>
        <v>30</v>
      </c>
      <c r="P752" s="36" t="str">
        <f t="shared" si="124"/>
        <v>T</v>
      </c>
      <c r="Q752" s="37" t="str">
        <f t="shared" si="125"/>
        <v>Planet Numbers Ltd</v>
      </c>
      <c r="R752" s="6" t="str">
        <f t="shared" si="126"/>
        <v>T - Planet Numbers Ltd</v>
      </c>
      <c r="S752" s="6" t="str">
        <f>IFERROR(INDEX('Vendor Over-ride'!$C:$C, MATCH($R:$R,'Vendor Over-ride'!$A:$A,0)),"")</f>
        <v>T - Planet Numbers Ltd</v>
      </c>
      <c r="U752" s="38" t="str">
        <f t="shared" si="130"/>
        <v>GIA</v>
      </c>
      <c r="V752" s="5" t="str">
        <f t="shared" si="131"/>
        <v>TRADE</v>
      </c>
      <c r="W752" s="5" t="b">
        <f t="shared" si="127"/>
        <v>0</v>
      </c>
      <c r="X752" s="40">
        <f t="shared" ca="1" si="128"/>
        <v>360</v>
      </c>
      <c r="Y752" s="30" t="b">
        <f t="shared" ca="1" si="129"/>
        <v>0</v>
      </c>
    </row>
    <row r="753" spans="1:25">
      <c r="A753" s="28" t="s">
        <v>2837</v>
      </c>
      <c r="B753" s="28" t="s">
        <v>2838</v>
      </c>
      <c r="C753" s="28" t="s">
        <v>3142</v>
      </c>
      <c r="D753" s="28" t="s">
        <v>2842</v>
      </c>
      <c r="E753" s="29">
        <v>42170</v>
      </c>
      <c r="F753" s="28" t="s">
        <v>8446</v>
      </c>
      <c r="G753" s="30">
        <v>4269</v>
      </c>
      <c r="H753" s="28" t="s">
        <v>8447</v>
      </c>
      <c r="I753" s="31">
        <v>0</v>
      </c>
      <c r="J753" s="31">
        <v>1028.44</v>
      </c>
      <c r="K753" s="28" t="s">
        <v>4034</v>
      </c>
      <c r="L753" s="32">
        <f t="shared" si="121"/>
        <v>-1028.44</v>
      </c>
      <c r="M753" s="33">
        <f t="shared" si="122"/>
        <v>1028.44</v>
      </c>
      <c r="N753" s="34" t="b">
        <v>1</v>
      </c>
      <c r="O753" s="35">
        <f t="shared" si="123"/>
        <v>1028.44</v>
      </c>
      <c r="P753" s="36" t="str">
        <f t="shared" si="124"/>
        <v>T</v>
      </c>
      <c r="Q753" s="37" t="str">
        <f t="shared" si="125"/>
        <v>Ryden LLP</v>
      </c>
      <c r="R753" s="6" t="str">
        <f t="shared" si="126"/>
        <v>T - Ryden LLP</v>
      </c>
      <c r="S753" s="6" t="str">
        <f>IFERROR(INDEX('Vendor Over-ride'!$C:$C, MATCH($R:$R,'Vendor Over-ride'!$A:$A,0)),"")</f>
        <v>T - Ryden LLP</v>
      </c>
      <c r="T753" s="41" t="s">
        <v>17729</v>
      </c>
      <c r="U753" s="38" t="str">
        <f t="shared" si="130"/>
        <v>GIA</v>
      </c>
      <c r="V753" s="5" t="str">
        <f t="shared" si="131"/>
        <v>TRADE</v>
      </c>
      <c r="W753" s="5" t="b">
        <f t="shared" si="127"/>
        <v>0</v>
      </c>
      <c r="X753" s="40">
        <f t="shared" ca="1" si="128"/>
        <v>119006.3</v>
      </c>
      <c r="Y753" s="30" t="b">
        <f t="shared" ca="1" si="129"/>
        <v>1</v>
      </c>
    </row>
    <row r="754" spans="1:25" hidden="1">
      <c r="A754" s="28" t="s">
        <v>2837</v>
      </c>
      <c r="B754" s="28" t="s">
        <v>2838</v>
      </c>
      <c r="C754" s="28" t="s">
        <v>3142</v>
      </c>
      <c r="D754" s="28" t="s">
        <v>2842</v>
      </c>
      <c r="E754" s="29">
        <v>42170</v>
      </c>
      <c r="F754" s="28" t="s">
        <v>8448</v>
      </c>
      <c r="G754" s="30">
        <v>4269</v>
      </c>
      <c r="H754" s="28" t="s">
        <v>8449</v>
      </c>
      <c r="I754" s="31">
        <v>0</v>
      </c>
      <c r="J754" s="31">
        <v>36.61</v>
      </c>
      <c r="K754" s="28" t="s">
        <v>3036</v>
      </c>
      <c r="L754" s="32">
        <f t="shared" si="121"/>
        <v>-36.61</v>
      </c>
      <c r="M754" s="33">
        <f t="shared" si="122"/>
        <v>36.61</v>
      </c>
      <c r="N754" s="34" t="b">
        <v>1</v>
      </c>
      <c r="O754" s="35">
        <f t="shared" si="123"/>
        <v>36.61</v>
      </c>
      <c r="P754" s="36" t="str">
        <f t="shared" si="124"/>
        <v>T</v>
      </c>
      <c r="Q754" s="37" t="str">
        <f t="shared" si="125"/>
        <v>Spectrum Computer Supplies Ltd</v>
      </c>
      <c r="R754" s="6" t="str">
        <f t="shared" si="126"/>
        <v>T - Spectrum Computer Supplies Ltd</v>
      </c>
      <c r="S754" s="6" t="str">
        <f>IFERROR(INDEX('Vendor Over-ride'!$C:$C, MATCH($R:$R,'Vendor Over-ride'!$A:$A,0)),"")</f>
        <v>T - Spectrum Computer Supplies Ltd</v>
      </c>
      <c r="U754" s="38" t="str">
        <f t="shared" si="130"/>
        <v>GIA</v>
      </c>
      <c r="V754" s="5" t="str">
        <f t="shared" si="131"/>
        <v>TRADE</v>
      </c>
      <c r="W754" s="5" t="b">
        <f t="shared" si="127"/>
        <v>0</v>
      </c>
      <c r="X754" s="40">
        <f t="shared" ca="1" si="128"/>
        <v>1166.5300000000002</v>
      </c>
      <c r="Y754" s="30" t="b">
        <f t="shared" ca="1" si="129"/>
        <v>0</v>
      </c>
    </row>
    <row r="755" spans="1:25" hidden="1">
      <c r="A755" s="28" t="s">
        <v>2837</v>
      </c>
      <c r="B755" s="28" t="s">
        <v>2838</v>
      </c>
      <c r="C755" s="28" t="s">
        <v>3142</v>
      </c>
      <c r="D755" s="28" t="s">
        <v>2842</v>
      </c>
      <c r="E755" s="29">
        <v>42170</v>
      </c>
      <c r="F755" s="28" t="s">
        <v>8450</v>
      </c>
      <c r="G755" s="30">
        <v>4269</v>
      </c>
      <c r="H755" s="28" t="s">
        <v>8451</v>
      </c>
      <c r="I755" s="31">
        <v>0</v>
      </c>
      <c r="J755" s="31">
        <v>1300</v>
      </c>
      <c r="K755" s="28" t="s">
        <v>5051</v>
      </c>
      <c r="L755" s="32">
        <f t="shared" si="121"/>
        <v>-1300</v>
      </c>
      <c r="M755" s="33">
        <f t="shared" si="122"/>
        <v>1300</v>
      </c>
      <c r="N755" s="34" t="b">
        <v>1</v>
      </c>
      <c r="O755" s="35">
        <f t="shared" si="123"/>
        <v>1300</v>
      </c>
      <c r="P755" s="36" t="str">
        <f t="shared" si="124"/>
        <v>T</v>
      </c>
      <c r="Q755" s="37" t="str">
        <f t="shared" si="125"/>
        <v>Straight Cut Media</v>
      </c>
      <c r="R755" s="6" t="str">
        <f t="shared" si="126"/>
        <v>T - Straight Cut Media</v>
      </c>
      <c r="S755" s="6" t="str">
        <f>IFERROR(INDEX('Vendor Over-ride'!$C:$C, MATCH($R:$R,'Vendor Over-ride'!$A:$A,0)),"")</f>
        <v>T - Straight Cut Media</v>
      </c>
      <c r="U755" s="38" t="str">
        <f t="shared" si="130"/>
        <v>GIA</v>
      </c>
      <c r="V755" s="5" t="str">
        <f t="shared" si="131"/>
        <v>TRADE</v>
      </c>
      <c r="W755" s="5" t="b">
        <f t="shared" si="127"/>
        <v>0</v>
      </c>
      <c r="X755" s="40">
        <f t="shared" ca="1" si="128"/>
        <v>9025</v>
      </c>
      <c r="Y755" s="30" t="b">
        <f t="shared" ca="1" si="129"/>
        <v>0</v>
      </c>
    </row>
    <row r="756" spans="1:25">
      <c r="A756" s="28" t="s">
        <v>2837</v>
      </c>
      <c r="B756" s="28" t="s">
        <v>2838</v>
      </c>
      <c r="C756" s="28" t="s">
        <v>3142</v>
      </c>
      <c r="D756" s="28" t="s">
        <v>2842</v>
      </c>
      <c r="E756" s="29">
        <v>42166</v>
      </c>
      <c r="F756" s="28" t="s">
        <v>8452</v>
      </c>
      <c r="G756" s="30">
        <v>4278</v>
      </c>
      <c r="H756" s="28" t="s">
        <v>8453</v>
      </c>
      <c r="I756" s="31">
        <v>0</v>
      </c>
      <c r="J756" s="31">
        <v>420</v>
      </c>
      <c r="K756" s="28" t="s">
        <v>4357</v>
      </c>
      <c r="L756" s="32">
        <f t="shared" si="121"/>
        <v>-420</v>
      </c>
      <c r="M756" s="33">
        <f t="shared" si="122"/>
        <v>420</v>
      </c>
      <c r="N756" s="34" t="b">
        <v>1</v>
      </c>
      <c r="O756" s="35">
        <f t="shared" si="123"/>
        <v>420</v>
      </c>
      <c r="P756" s="36" t="str">
        <f t="shared" si="124"/>
        <v>E</v>
      </c>
      <c r="Q756" s="37" t="str">
        <f t="shared" si="125"/>
        <v>Hazel Paton (CC)</v>
      </c>
      <c r="R756" s="6" t="str">
        <f t="shared" si="126"/>
        <v>E - Hazel Paton (CC)</v>
      </c>
      <c r="S756" s="6" t="str">
        <f>IFERROR(INDEX('Vendor Over-ride'!$C:$C, MATCH($R:$R,'Vendor Over-ride'!$A:$A,0)),"")</f>
        <v/>
      </c>
      <c r="U756" s="38" t="str">
        <f t="shared" si="130"/>
        <v>GIA</v>
      </c>
      <c r="V756" s="5" t="str">
        <f t="shared" si="131"/>
        <v>EMPLOYEE</v>
      </c>
      <c r="W756" s="5" t="b">
        <f t="shared" si="127"/>
        <v>0</v>
      </c>
      <c r="X756" s="40">
        <f t="shared" ca="1" si="128"/>
        <v>334393.72000000003</v>
      </c>
      <c r="Y756" s="30" t="b">
        <f t="shared" ca="1" si="129"/>
        <v>1</v>
      </c>
    </row>
    <row r="757" spans="1:25">
      <c r="A757" s="28" t="s">
        <v>2837</v>
      </c>
      <c r="B757" s="28" t="s">
        <v>2838</v>
      </c>
      <c r="C757" s="28" t="s">
        <v>3142</v>
      </c>
      <c r="D757" s="28" t="s">
        <v>2842</v>
      </c>
      <c r="E757" s="29">
        <v>42166</v>
      </c>
      <c r="F757" s="28" t="s">
        <v>8454</v>
      </c>
      <c r="G757" s="30">
        <v>4278</v>
      </c>
      <c r="H757" s="28" t="s">
        <v>8455</v>
      </c>
      <c r="I757" s="31">
        <v>0</v>
      </c>
      <c r="J757" s="31">
        <v>12</v>
      </c>
      <c r="K757" s="28" t="s">
        <v>2944</v>
      </c>
      <c r="L757" s="32">
        <f t="shared" si="121"/>
        <v>-12</v>
      </c>
      <c r="M757" s="33">
        <f t="shared" si="122"/>
        <v>12</v>
      </c>
      <c r="N757" s="34" t="b">
        <v>1</v>
      </c>
      <c r="O757" s="35">
        <f t="shared" si="123"/>
        <v>12</v>
      </c>
      <c r="P757" s="36" t="str">
        <f t="shared" si="124"/>
        <v>E</v>
      </c>
      <c r="Q757" s="37" t="str">
        <f t="shared" si="125"/>
        <v>Iain Munro (CC)</v>
      </c>
      <c r="R757" s="6" t="str">
        <f t="shared" si="126"/>
        <v>E - Iain Munro (CC)</v>
      </c>
      <c r="S757" s="6" t="str">
        <f>IFERROR(INDEX('Vendor Over-ride'!$C:$C, MATCH($R:$R,'Vendor Over-ride'!$A:$A,0)),"")</f>
        <v/>
      </c>
      <c r="U757" s="38" t="str">
        <f t="shared" si="130"/>
        <v>GIA</v>
      </c>
      <c r="V757" s="5" t="str">
        <f t="shared" si="131"/>
        <v>EMPLOYEE</v>
      </c>
      <c r="W757" s="5" t="b">
        <f t="shared" si="127"/>
        <v>0</v>
      </c>
      <c r="X757" s="40">
        <f t="shared" ca="1" si="128"/>
        <v>334393.72000000003</v>
      </c>
      <c r="Y757" s="30" t="b">
        <f t="shared" ca="1" si="129"/>
        <v>1</v>
      </c>
    </row>
    <row r="758" spans="1:25">
      <c r="A758" s="28" t="s">
        <v>2837</v>
      </c>
      <c r="B758" s="28" t="s">
        <v>2838</v>
      </c>
      <c r="C758" s="28" t="s">
        <v>3142</v>
      </c>
      <c r="D758" s="28" t="s">
        <v>2842</v>
      </c>
      <c r="E758" s="29">
        <v>42166</v>
      </c>
      <c r="F758" s="28" t="s">
        <v>8456</v>
      </c>
      <c r="G758" s="30">
        <v>4278</v>
      </c>
      <c r="H758" s="28" t="s">
        <v>8457</v>
      </c>
      <c r="I758" s="31">
        <v>0</v>
      </c>
      <c r="J758" s="31">
        <v>2</v>
      </c>
      <c r="K758" s="28" t="s">
        <v>4360</v>
      </c>
      <c r="L758" s="32">
        <f t="shared" si="121"/>
        <v>-2</v>
      </c>
      <c r="M758" s="33">
        <f t="shared" si="122"/>
        <v>2</v>
      </c>
      <c r="N758" s="34" t="b">
        <v>1</v>
      </c>
      <c r="O758" s="35">
        <f t="shared" si="123"/>
        <v>2</v>
      </c>
      <c r="P758" s="36" t="str">
        <f t="shared" si="124"/>
        <v>E</v>
      </c>
      <c r="Q758" s="37" t="str">
        <f t="shared" si="125"/>
        <v>Ian Stevenson (CC)</v>
      </c>
      <c r="R758" s="6" t="str">
        <f t="shared" si="126"/>
        <v>E - Ian Stevenson (CC)</v>
      </c>
      <c r="S758" s="6" t="str">
        <f>IFERROR(INDEX('Vendor Over-ride'!$C:$C, MATCH($R:$R,'Vendor Over-ride'!$A:$A,0)),"")</f>
        <v/>
      </c>
      <c r="U758" s="38" t="str">
        <f t="shared" si="130"/>
        <v>GIA</v>
      </c>
      <c r="V758" s="5" t="str">
        <f t="shared" si="131"/>
        <v>EMPLOYEE</v>
      </c>
      <c r="W758" s="5" t="b">
        <f t="shared" si="127"/>
        <v>0</v>
      </c>
      <c r="X758" s="40">
        <f t="shared" ca="1" si="128"/>
        <v>334393.72000000003</v>
      </c>
      <c r="Y758" s="30" t="b">
        <f t="shared" ca="1" si="129"/>
        <v>1</v>
      </c>
    </row>
    <row r="759" spans="1:25">
      <c r="A759" s="28" t="s">
        <v>2837</v>
      </c>
      <c r="B759" s="28" t="s">
        <v>2838</v>
      </c>
      <c r="C759" s="28" t="s">
        <v>3142</v>
      </c>
      <c r="D759" s="28" t="s">
        <v>2842</v>
      </c>
      <c r="E759" s="29">
        <v>42166</v>
      </c>
      <c r="F759" s="28" t="s">
        <v>8458</v>
      </c>
      <c r="G759" s="30">
        <v>4278</v>
      </c>
      <c r="H759" s="28" t="s">
        <v>8459</v>
      </c>
      <c r="I759" s="31">
        <v>0</v>
      </c>
      <c r="J759" s="31">
        <v>19.34</v>
      </c>
      <c r="K759" s="28" t="s">
        <v>3130</v>
      </c>
      <c r="L759" s="32">
        <f t="shared" si="121"/>
        <v>-19.34</v>
      </c>
      <c r="M759" s="33">
        <f t="shared" si="122"/>
        <v>19.34</v>
      </c>
      <c r="N759" s="34" t="b">
        <v>1</v>
      </c>
      <c r="O759" s="35">
        <f t="shared" si="123"/>
        <v>19.34</v>
      </c>
      <c r="P759" s="36" t="str">
        <f t="shared" si="124"/>
        <v>E</v>
      </c>
      <c r="Q759" s="37" t="str">
        <f t="shared" si="125"/>
        <v>Stephen Vallely (CC)</v>
      </c>
      <c r="R759" s="6" t="str">
        <f t="shared" si="126"/>
        <v>E - Stephen Vallely (CC)</v>
      </c>
      <c r="S759" s="6" t="str">
        <f>IFERROR(INDEX('Vendor Over-ride'!$C:$C, MATCH($R:$R,'Vendor Over-ride'!$A:$A,0)),"")</f>
        <v/>
      </c>
      <c r="U759" s="38" t="str">
        <f t="shared" si="130"/>
        <v>GIA</v>
      </c>
      <c r="V759" s="5" t="str">
        <f t="shared" si="131"/>
        <v>EMPLOYEE</v>
      </c>
      <c r="W759" s="5" t="b">
        <f t="shared" si="127"/>
        <v>0</v>
      </c>
      <c r="X759" s="40">
        <f t="shared" ca="1" si="128"/>
        <v>334393.72000000003</v>
      </c>
      <c r="Y759" s="30" t="b">
        <f t="shared" ca="1" si="129"/>
        <v>1</v>
      </c>
    </row>
    <row r="760" spans="1:25" hidden="1">
      <c r="A760" s="28" t="s">
        <v>2837</v>
      </c>
      <c r="B760" s="28" t="s">
        <v>2838</v>
      </c>
      <c r="C760" s="28" t="s">
        <v>3142</v>
      </c>
      <c r="D760" s="28" t="s">
        <v>2842</v>
      </c>
      <c r="E760" s="29">
        <v>42174</v>
      </c>
      <c r="F760" s="28" t="s">
        <v>8460</v>
      </c>
      <c r="G760" s="30">
        <v>4291</v>
      </c>
      <c r="H760" s="28" t="s">
        <v>8461</v>
      </c>
      <c r="I760" s="31">
        <v>0</v>
      </c>
      <c r="J760" s="31">
        <v>113.49</v>
      </c>
      <c r="K760" s="28" t="s">
        <v>2888</v>
      </c>
      <c r="L760" s="32">
        <f t="shared" si="121"/>
        <v>-113.49</v>
      </c>
      <c r="M760" s="33">
        <f t="shared" si="122"/>
        <v>113.49</v>
      </c>
      <c r="N760" s="34" t="b">
        <v>0</v>
      </c>
      <c r="O760" s="35">
        <f t="shared" si="123"/>
        <v>0</v>
      </c>
      <c r="P760" s="36" t="str">
        <f t="shared" si="124"/>
        <v>E</v>
      </c>
      <c r="Q760" s="37" t="str">
        <f t="shared" si="125"/>
        <v>David Taylor</v>
      </c>
      <c r="R760" s="6" t="str">
        <f t="shared" si="126"/>
        <v>E - David Taylor</v>
      </c>
      <c r="S760" s="6" t="str">
        <f>IFERROR(INDEX('Vendor Over-ride'!$C:$C, MATCH($R:$R,'Vendor Over-ride'!$A:$A,0)),"")</f>
        <v/>
      </c>
      <c r="U760" s="38" t="str">
        <f t="shared" si="130"/>
        <v>GIA</v>
      </c>
      <c r="V760" s="5" t="str">
        <f t="shared" si="131"/>
        <v>EMPLOYEE</v>
      </c>
      <c r="W760" s="5" t="b">
        <f t="shared" si="127"/>
        <v>0</v>
      </c>
      <c r="X760" s="40">
        <f t="shared" ca="1" si="128"/>
        <v>334393.72000000003</v>
      </c>
      <c r="Y760" s="30" t="b">
        <f t="shared" ca="1" si="129"/>
        <v>1</v>
      </c>
    </row>
    <row r="761" spans="1:25" hidden="1">
      <c r="A761" s="28" t="s">
        <v>2837</v>
      </c>
      <c r="B761" s="28" t="s">
        <v>2838</v>
      </c>
      <c r="C761" s="28" t="s">
        <v>3142</v>
      </c>
      <c r="D761" s="28" t="s">
        <v>2842</v>
      </c>
      <c r="E761" s="29">
        <v>42174</v>
      </c>
      <c r="F761" s="28" t="s">
        <v>8462</v>
      </c>
      <c r="G761" s="30">
        <v>4291</v>
      </c>
      <c r="H761" s="28" t="s">
        <v>8463</v>
      </c>
      <c r="I761" s="31">
        <v>0</v>
      </c>
      <c r="J761" s="31">
        <v>149.35</v>
      </c>
      <c r="K761" s="28" t="s">
        <v>2949</v>
      </c>
      <c r="L761" s="32">
        <f t="shared" si="121"/>
        <v>-149.35</v>
      </c>
      <c r="M761" s="33">
        <f t="shared" si="122"/>
        <v>149.35</v>
      </c>
      <c r="N761" s="34" t="b">
        <v>0</v>
      </c>
      <c r="O761" s="35">
        <f t="shared" si="123"/>
        <v>0</v>
      </c>
      <c r="P761" s="36" t="str">
        <f t="shared" si="124"/>
        <v>E</v>
      </c>
      <c r="Q761" s="37" t="str">
        <f t="shared" si="125"/>
        <v>Laura MacKenzie Stuart</v>
      </c>
      <c r="R761" s="6" t="str">
        <f t="shared" si="126"/>
        <v>E - Laura MacKenzie Stuart</v>
      </c>
      <c r="S761" s="6" t="str">
        <f>IFERROR(INDEX('Vendor Over-ride'!$C:$C, MATCH($R:$R,'Vendor Over-ride'!$A:$A,0)),"")</f>
        <v/>
      </c>
      <c r="U761" s="38" t="str">
        <f t="shared" si="130"/>
        <v>GIA</v>
      </c>
      <c r="V761" s="5" t="str">
        <f t="shared" si="131"/>
        <v>EMPLOYEE</v>
      </c>
      <c r="W761" s="5" t="b">
        <f t="shared" si="127"/>
        <v>0</v>
      </c>
      <c r="X761" s="40">
        <f t="shared" ca="1" si="128"/>
        <v>334393.72000000003</v>
      </c>
      <c r="Y761" s="30" t="b">
        <f t="shared" ca="1" si="129"/>
        <v>1</v>
      </c>
    </row>
    <row r="762" spans="1:25" hidden="1">
      <c r="A762" s="28" t="s">
        <v>2837</v>
      </c>
      <c r="B762" s="28" t="s">
        <v>2838</v>
      </c>
      <c r="C762" s="28" t="s">
        <v>3142</v>
      </c>
      <c r="D762" s="28" t="s">
        <v>2842</v>
      </c>
      <c r="E762" s="29">
        <v>42174</v>
      </c>
      <c r="F762" s="28" t="s">
        <v>8464</v>
      </c>
      <c r="G762" s="30">
        <v>4291</v>
      </c>
      <c r="H762" s="28" t="s">
        <v>8465</v>
      </c>
      <c r="I762" s="31">
        <v>0</v>
      </c>
      <c r="J762" s="31">
        <v>29.1</v>
      </c>
      <c r="K762" s="28" t="s">
        <v>2953</v>
      </c>
      <c r="L762" s="32">
        <f t="shared" si="121"/>
        <v>-29.1</v>
      </c>
      <c r="M762" s="33">
        <f t="shared" si="122"/>
        <v>29.1</v>
      </c>
      <c r="N762" s="34" t="b">
        <v>0</v>
      </c>
      <c r="O762" s="35">
        <f t="shared" si="123"/>
        <v>0</v>
      </c>
      <c r="P762" s="36" t="str">
        <f t="shared" si="124"/>
        <v>E</v>
      </c>
      <c r="Q762" s="37" t="str">
        <f t="shared" si="125"/>
        <v>Janice Kelly</v>
      </c>
      <c r="R762" s="6" t="str">
        <f t="shared" si="126"/>
        <v>E - Janice Kelly</v>
      </c>
      <c r="S762" s="6" t="str">
        <f>IFERROR(INDEX('Vendor Over-ride'!$C:$C, MATCH($R:$R,'Vendor Over-ride'!$A:$A,0)),"")</f>
        <v/>
      </c>
      <c r="U762" s="38" t="str">
        <f t="shared" si="130"/>
        <v>GIA</v>
      </c>
      <c r="V762" s="5" t="str">
        <f t="shared" si="131"/>
        <v>EMPLOYEE</v>
      </c>
      <c r="W762" s="5" t="b">
        <f t="shared" si="127"/>
        <v>0</v>
      </c>
      <c r="X762" s="40">
        <f t="shared" ca="1" si="128"/>
        <v>334393.72000000003</v>
      </c>
      <c r="Y762" s="30" t="b">
        <f t="shared" ca="1" si="129"/>
        <v>1</v>
      </c>
    </row>
    <row r="763" spans="1:25" hidden="1">
      <c r="A763" s="28" t="s">
        <v>2837</v>
      </c>
      <c r="B763" s="28" t="s">
        <v>2838</v>
      </c>
      <c r="C763" s="28" t="s">
        <v>3142</v>
      </c>
      <c r="D763" s="28" t="s">
        <v>2842</v>
      </c>
      <c r="E763" s="29">
        <v>42174</v>
      </c>
      <c r="F763" s="28" t="s">
        <v>8466</v>
      </c>
      <c r="G763" s="30">
        <v>4291</v>
      </c>
      <c r="H763" s="28" t="s">
        <v>8467</v>
      </c>
      <c r="I763" s="31">
        <v>0</v>
      </c>
      <c r="J763" s="31">
        <v>764</v>
      </c>
      <c r="K763" s="28" t="s">
        <v>3031</v>
      </c>
      <c r="L763" s="32">
        <f t="shared" si="121"/>
        <v>-764</v>
      </c>
      <c r="M763" s="33">
        <f t="shared" si="122"/>
        <v>764</v>
      </c>
      <c r="N763" s="34" t="b">
        <v>1</v>
      </c>
      <c r="O763" s="35">
        <f t="shared" si="123"/>
        <v>764</v>
      </c>
      <c r="P763" s="36" t="str">
        <f t="shared" si="124"/>
        <v>T</v>
      </c>
      <c r="Q763" s="37" t="str">
        <f t="shared" si="125"/>
        <v>Allander Print Limited</v>
      </c>
      <c r="R763" s="6" t="str">
        <f t="shared" si="126"/>
        <v>T - Allander Print Limited</v>
      </c>
      <c r="S763" s="6" t="str">
        <f>IFERROR(INDEX('Vendor Over-ride'!$C:$C, MATCH($R:$R,'Vendor Over-ride'!$A:$A,0)),"")</f>
        <v>T - Allander Print Limited</v>
      </c>
      <c r="U763" s="38" t="str">
        <f t="shared" si="130"/>
        <v>GIA</v>
      </c>
      <c r="V763" s="5" t="str">
        <f t="shared" si="131"/>
        <v>TRADE</v>
      </c>
      <c r="W763" s="5" t="b">
        <f t="shared" si="127"/>
        <v>0</v>
      </c>
      <c r="X763" s="40">
        <f t="shared" ca="1" si="128"/>
        <v>20985.399999999998</v>
      </c>
      <c r="Y763" s="30" t="b">
        <f t="shared" ca="1" si="129"/>
        <v>0</v>
      </c>
    </row>
    <row r="764" spans="1:25" hidden="1">
      <c r="A764" s="28" t="s">
        <v>2837</v>
      </c>
      <c r="B764" s="28" t="s">
        <v>2838</v>
      </c>
      <c r="C764" s="28" t="s">
        <v>3142</v>
      </c>
      <c r="D764" s="28" t="s">
        <v>2842</v>
      </c>
      <c r="E764" s="29">
        <v>42174</v>
      </c>
      <c r="F764" s="28" t="s">
        <v>8468</v>
      </c>
      <c r="G764" s="30">
        <v>4291</v>
      </c>
      <c r="H764" s="28" t="s">
        <v>8469</v>
      </c>
      <c r="I764" s="31">
        <v>0</v>
      </c>
      <c r="J764" s="31">
        <v>588</v>
      </c>
      <c r="K764" s="28" t="s">
        <v>5723</v>
      </c>
      <c r="L764" s="32">
        <f t="shared" si="121"/>
        <v>-588</v>
      </c>
      <c r="M764" s="33">
        <f t="shared" si="122"/>
        <v>588</v>
      </c>
      <c r="N764" s="34" t="b">
        <v>1</v>
      </c>
      <c r="O764" s="35">
        <f t="shared" si="123"/>
        <v>588</v>
      </c>
      <c r="P764" s="36" t="str">
        <f t="shared" si="124"/>
        <v>T</v>
      </c>
      <c r="Q764" s="37" t="str">
        <f t="shared" si="125"/>
        <v>An Lanntair</v>
      </c>
      <c r="R764" s="6" t="str">
        <f t="shared" si="126"/>
        <v>T - An Lanntair</v>
      </c>
      <c r="S764" s="6" t="str">
        <f>IFERROR(INDEX('Vendor Over-ride'!$C:$C, MATCH($R:$R,'Vendor Over-ride'!$A:$A,0)),"")</f>
        <v>T - An Lanntair</v>
      </c>
      <c r="U764" s="38" t="str">
        <f t="shared" si="130"/>
        <v>GIA</v>
      </c>
      <c r="V764" s="5" t="str">
        <f t="shared" si="131"/>
        <v>TRADE</v>
      </c>
      <c r="W764" s="5" t="b">
        <f t="shared" si="127"/>
        <v>0</v>
      </c>
      <c r="X764" s="40">
        <f t="shared" ca="1" si="128"/>
        <v>732</v>
      </c>
      <c r="Y764" s="30" t="b">
        <f t="shared" ca="1" si="129"/>
        <v>0</v>
      </c>
    </row>
    <row r="765" spans="1:25" hidden="1">
      <c r="A765" s="28" t="s">
        <v>2837</v>
      </c>
      <c r="B765" s="28" t="s">
        <v>2838</v>
      </c>
      <c r="C765" s="28" t="s">
        <v>3142</v>
      </c>
      <c r="D765" s="28" t="s">
        <v>2842</v>
      </c>
      <c r="E765" s="29">
        <v>42174</v>
      </c>
      <c r="F765" s="28" t="s">
        <v>8470</v>
      </c>
      <c r="G765" s="30">
        <v>4291</v>
      </c>
      <c r="H765" s="28" t="s">
        <v>8471</v>
      </c>
      <c r="I765" s="31">
        <v>0</v>
      </c>
      <c r="J765" s="31">
        <v>143.15</v>
      </c>
      <c r="K765" s="28" t="s">
        <v>2846</v>
      </c>
      <c r="L765" s="32">
        <f t="shared" si="121"/>
        <v>-143.15</v>
      </c>
      <c r="M765" s="33">
        <f t="shared" si="122"/>
        <v>143.15</v>
      </c>
      <c r="N765" s="34" t="b">
        <v>1</v>
      </c>
      <c r="O765" s="35">
        <f t="shared" si="123"/>
        <v>143.15</v>
      </c>
      <c r="P765" s="36" t="str">
        <f t="shared" si="124"/>
        <v>T</v>
      </c>
      <c r="Q765" s="37" t="str">
        <f t="shared" si="125"/>
        <v>Arnold Clark Finance Ltd</v>
      </c>
      <c r="R765" s="6" t="str">
        <f t="shared" si="126"/>
        <v>T - Arnold Clark Finance Ltd</v>
      </c>
      <c r="S765" s="6" t="str">
        <f>IFERROR(INDEX('Vendor Over-ride'!$C:$C, MATCH($R:$R,'Vendor Over-ride'!$A:$A,0)),"")</f>
        <v>T - Arnold Clark Finance Ltd</v>
      </c>
      <c r="U765" s="38" t="str">
        <f t="shared" si="130"/>
        <v>GIA</v>
      </c>
      <c r="V765" s="5" t="str">
        <f t="shared" si="131"/>
        <v>TRADE</v>
      </c>
      <c r="W765" s="5" t="b">
        <f t="shared" si="127"/>
        <v>0</v>
      </c>
      <c r="X765" s="40">
        <f t="shared" ca="1" si="128"/>
        <v>4424.46</v>
      </c>
      <c r="Y765" s="30" t="b">
        <f t="shared" ca="1" si="129"/>
        <v>0</v>
      </c>
    </row>
    <row r="766" spans="1:25" hidden="1">
      <c r="A766" s="28" t="s">
        <v>2837</v>
      </c>
      <c r="B766" s="28" t="s">
        <v>2838</v>
      </c>
      <c r="C766" s="28" t="s">
        <v>3142</v>
      </c>
      <c r="D766" s="28" t="s">
        <v>2842</v>
      </c>
      <c r="E766" s="29">
        <v>42174</v>
      </c>
      <c r="F766" s="28" t="s">
        <v>8472</v>
      </c>
      <c r="G766" s="30">
        <v>4291</v>
      </c>
      <c r="H766" s="28" t="s">
        <v>8473</v>
      </c>
      <c r="I766" s="31">
        <v>0</v>
      </c>
      <c r="J766" s="31">
        <v>1080</v>
      </c>
      <c r="K766" s="28" t="s">
        <v>2859</v>
      </c>
      <c r="L766" s="32">
        <f t="shared" si="121"/>
        <v>-1080</v>
      </c>
      <c r="M766" s="33">
        <f t="shared" si="122"/>
        <v>1080</v>
      </c>
      <c r="N766" s="34" t="b">
        <v>1</v>
      </c>
      <c r="O766" s="35">
        <f t="shared" si="123"/>
        <v>1080</v>
      </c>
      <c r="P766" s="36" t="str">
        <f t="shared" si="124"/>
        <v>T</v>
      </c>
      <c r="Q766" s="37" t="str">
        <f t="shared" si="125"/>
        <v>Cascade Human Resources Ltd</v>
      </c>
      <c r="R766" s="6" t="str">
        <f t="shared" si="126"/>
        <v>T - Cascade Human Resources Ltd</v>
      </c>
      <c r="S766" s="6" t="str">
        <f>IFERROR(INDEX('Vendor Over-ride'!$C:$C, MATCH($R:$R,'Vendor Over-ride'!$A:$A,0)),"")</f>
        <v>T - Cascade Human Resources Ltd</v>
      </c>
      <c r="U766" s="38" t="str">
        <f t="shared" si="130"/>
        <v>GIA</v>
      </c>
      <c r="V766" s="5" t="str">
        <f t="shared" si="131"/>
        <v>TRADE</v>
      </c>
      <c r="W766" s="5" t="b">
        <f t="shared" si="127"/>
        <v>0</v>
      </c>
      <c r="X766" s="40">
        <f t="shared" ca="1" si="128"/>
        <v>13706.61</v>
      </c>
      <c r="Y766" s="30" t="b">
        <f t="shared" ca="1" si="129"/>
        <v>0</v>
      </c>
    </row>
    <row r="767" spans="1:25" hidden="1">
      <c r="A767" s="28" t="s">
        <v>2837</v>
      </c>
      <c r="B767" s="28" t="s">
        <v>2838</v>
      </c>
      <c r="C767" s="28" t="s">
        <v>3142</v>
      </c>
      <c r="D767" s="28" t="s">
        <v>2842</v>
      </c>
      <c r="E767" s="29">
        <v>42174</v>
      </c>
      <c r="F767" s="28" t="s">
        <v>8474</v>
      </c>
      <c r="G767" s="30">
        <v>4291</v>
      </c>
      <c r="H767" s="28" t="s">
        <v>8475</v>
      </c>
      <c r="I767" s="31">
        <v>0</v>
      </c>
      <c r="J767" s="31">
        <v>1200</v>
      </c>
      <c r="K767" s="28" t="s">
        <v>3202</v>
      </c>
      <c r="L767" s="32">
        <f t="shared" si="121"/>
        <v>-1200</v>
      </c>
      <c r="M767" s="33">
        <f t="shared" si="122"/>
        <v>1200</v>
      </c>
      <c r="N767" s="34" t="b">
        <v>1</v>
      </c>
      <c r="O767" s="35">
        <f t="shared" si="123"/>
        <v>1200</v>
      </c>
      <c r="P767" s="36" t="str">
        <f t="shared" si="124"/>
        <v>T</v>
      </c>
      <c r="Q767" s="37" t="str">
        <f t="shared" si="125"/>
        <v>Celtic Media Festival Ltd</v>
      </c>
      <c r="R767" s="6" t="str">
        <f t="shared" si="126"/>
        <v>T - Celtic Media Festival Ltd</v>
      </c>
      <c r="S767" s="6" t="str">
        <f>IFERROR(INDEX('Vendor Over-ride'!$C:$C, MATCH($R:$R,'Vendor Over-ride'!$A:$A,0)),"")</f>
        <v>T - Celtic Media Festival Ltd</v>
      </c>
      <c r="U767" s="38" t="str">
        <f t="shared" si="130"/>
        <v>GIA</v>
      </c>
      <c r="V767" s="5" t="str">
        <f t="shared" si="131"/>
        <v>TRADE</v>
      </c>
      <c r="W767" s="5" t="b">
        <f t="shared" si="127"/>
        <v>0</v>
      </c>
      <c r="X767" s="40">
        <f t="shared" ca="1" si="128"/>
        <v>1564.8</v>
      </c>
      <c r="Y767" s="30" t="b">
        <f t="shared" ca="1" si="129"/>
        <v>0</v>
      </c>
    </row>
    <row r="768" spans="1:25" hidden="1">
      <c r="A768" s="28" t="s">
        <v>2837</v>
      </c>
      <c r="B768" s="28" t="s">
        <v>2838</v>
      </c>
      <c r="C768" s="28" t="s">
        <v>3142</v>
      </c>
      <c r="D768" s="28" t="s">
        <v>2842</v>
      </c>
      <c r="E768" s="29">
        <v>42174</v>
      </c>
      <c r="F768" s="28" t="s">
        <v>8476</v>
      </c>
      <c r="G768" s="30">
        <v>4291</v>
      </c>
      <c r="H768" s="28" t="s">
        <v>8477</v>
      </c>
      <c r="I768" s="31">
        <v>0</v>
      </c>
      <c r="J768" s="31">
        <v>24.6</v>
      </c>
      <c r="K768" s="28" t="s">
        <v>4202</v>
      </c>
      <c r="L768" s="32">
        <f t="shared" si="121"/>
        <v>-24.6</v>
      </c>
      <c r="M768" s="33">
        <f t="shared" si="122"/>
        <v>24.6</v>
      </c>
      <c r="N768" s="34" t="b">
        <v>1</v>
      </c>
      <c r="O768" s="35">
        <f t="shared" si="123"/>
        <v>24.6</v>
      </c>
      <c r="P768" s="36" t="str">
        <f t="shared" si="124"/>
        <v>T</v>
      </c>
      <c r="Q768" s="37" t="str">
        <f t="shared" si="125"/>
        <v>Changeworks Recycling Ltd</v>
      </c>
      <c r="R768" s="6" t="str">
        <f t="shared" si="126"/>
        <v>T - Changeworks Recycling Ltd</v>
      </c>
      <c r="S768" s="6" t="str">
        <f>IFERROR(INDEX('Vendor Over-ride'!$C:$C, MATCH($R:$R,'Vendor Over-ride'!$A:$A,0)),"")</f>
        <v>T - Changeworks Recycling Ltd</v>
      </c>
      <c r="U768" s="38" t="str">
        <f t="shared" si="130"/>
        <v>GIA</v>
      </c>
      <c r="V768" s="5" t="str">
        <f t="shared" si="131"/>
        <v>TRADE</v>
      </c>
      <c r="W768" s="5" t="b">
        <f t="shared" si="127"/>
        <v>0</v>
      </c>
      <c r="X768" s="40">
        <f t="shared" ca="1" si="128"/>
        <v>287.58</v>
      </c>
      <c r="Y768" s="30" t="b">
        <f t="shared" ca="1" si="129"/>
        <v>0</v>
      </c>
    </row>
    <row r="769" spans="1:25" hidden="1">
      <c r="A769" s="28" t="s">
        <v>2837</v>
      </c>
      <c r="B769" s="28" t="s">
        <v>2838</v>
      </c>
      <c r="C769" s="28" t="s">
        <v>3142</v>
      </c>
      <c r="D769" s="28" t="s">
        <v>2842</v>
      </c>
      <c r="E769" s="29">
        <v>42174</v>
      </c>
      <c r="F769" s="28" t="s">
        <v>8478</v>
      </c>
      <c r="G769" s="30">
        <v>4291</v>
      </c>
      <c r="H769" s="28" t="s">
        <v>8479</v>
      </c>
      <c r="I769" s="31">
        <v>0</v>
      </c>
      <c r="J769" s="31">
        <v>1035</v>
      </c>
      <c r="K769" s="28" t="s">
        <v>8480</v>
      </c>
      <c r="L769" s="32">
        <f t="shared" si="121"/>
        <v>-1035</v>
      </c>
      <c r="M769" s="33">
        <f t="shared" si="122"/>
        <v>1035</v>
      </c>
      <c r="N769" s="34" t="b">
        <v>1</v>
      </c>
      <c r="O769" s="35">
        <f t="shared" si="123"/>
        <v>1035</v>
      </c>
      <c r="P769" s="36" t="str">
        <f t="shared" si="124"/>
        <v>T</v>
      </c>
      <c r="Q769" s="37" t="str">
        <f t="shared" si="125"/>
        <v>Claire Dow</v>
      </c>
      <c r="R769" s="6" t="str">
        <f t="shared" si="126"/>
        <v>T - Claire Dow</v>
      </c>
      <c r="S769" s="6" t="str">
        <f>IFERROR(INDEX('Vendor Over-ride'!$C:$C, MATCH($R:$R,'Vendor Over-ride'!$A:$A,0)),"")</f>
        <v>T - Claire Dow</v>
      </c>
      <c r="U769" s="38" t="str">
        <f t="shared" si="130"/>
        <v>GIA</v>
      </c>
      <c r="V769" s="5" t="str">
        <f t="shared" si="131"/>
        <v>TRADE</v>
      </c>
      <c r="W769" s="5" t="b">
        <f t="shared" si="127"/>
        <v>0</v>
      </c>
      <c r="X769" s="40">
        <f t="shared" ca="1" si="128"/>
        <v>2300</v>
      </c>
      <c r="Y769" s="30" t="b">
        <f t="shared" ca="1" si="129"/>
        <v>0</v>
      </c>
    </row>
    <row r="770" spans="1:25" hidden="1">
      <c r="A770" s="28" t="s">
        <v>2837</v>
      </c>
      <c r="B770" s="28" t="s">
        <v>2838</v>
      </c>
      <c r="C770" s="28" t="s">
        <v>3142</v>
      </c>
      <c r="D770" s="28" t="s">
        <v>2842</v>
      </c>
      <c r="E770" s="29">
        <v>42174</v>
      </c>
      <c r="F770" s="28" t="s">
        <v>8481</v>
      </c>
      <c r="G770" s="30">
        <v>4291</v>
      </c>
      <c r="H770" s="28" t="s">
        <v>8482</v>
      </c>
      <c r="I770" s="31">
        <v>0</v>
      </c>
      <c r="J770" s="31">
        <v>76.8</v>
      </c>
      <c r="K770" s="28" t="s">
        <v>2848</v>
      </c>
      <c r="L770" s="32">
        <f t="shared" ref="L770:L833" si="132">I:I-J:J</f>
        <v>-76.8</v>
      </c>
      <c r="M770" s="33">
        <f t="shared" ref="M770:M833" si="133">ABS($L:$L)</f>
        <v>76.8</v>
      </c>
      <c r="N770" s="34" t="b">
        <v>1</v>
      </c>
      <c r="O770" s="35">
        <f t="shared" ref="O770:O833" si="134">$M:$M*$N:$N</f>
        <v>76.8</v>
      </c>
      <c r="P770" s="36" t="str">
        <f t="shared" ref="P770:P833" si="135">LEFT(TRIM($K:$K),1)</f>
        <v>T</v>
      </c>
      <c r="Q770" s="37" t="str">
        <f t="shared" ref="Q770:Q833" si="136">RIGHT(TRIM($K:$K),LEN(TRIM($K:$K))-FIND("-",TRIM($K:$K)))</f>
        <v>Eagle Couriers (Scotland) Ltd</v>
      </c>
      <c r="R770" s="6" t="str">
        <f t="shared" ref="R770:R833" si="137">CONCATENATE($P:$P, " - ",$Q:$Q)</f>
        <v>T - Eagle Couriers (Scotland) Ltd</v>
      </c>
      <c r="S770" s="6" t="str">
        <f>IFERROR(INDEX('Vendor Over-ride'!$C:$C, MATCH($R:$R,'Vendor Over-ride'!$A:$A,0)),"")</f>
        <v>T - Eagle Couriers (Scotland) Ltd</v>
      </c>
      <c r="U770" s="38" t="str">
        <f t="shared" si="130"/>
        <v>GIA</v>
      </c>
      <c r="V770" s="5" t="str">
        <f t="shared" si="131"/>
        <v>TRADE</v>
      </c>
      <c r="W770" s="5" t="b">
        <f t="shared" ref="W770:W833" si="138">ROUND($O:$O,2)&gt;=25000</f>
        <v>0</v>
      </c>
      <c r="X770" s="40">
        <f t="shared" ref="X770:X833" ca="1" si="139">SUMPRODUCT((Payee=$S770) * (Payment_Value))</f>
        <v>6324.47</v>
      </c>
      <c r="Y770" s="30" t="b">
        <f t="shared" ref="Y770:Y833" ca="1" si="140">$X:$X&gt;=25000</f>
        <v>0</v>
      </c>
    </row>
    <row r="771" spans="1:25" hidden="1">
      <c r="A771" s="28" t="s">
        <v>2837</v>
      </c>
      <c r="B771" s="28" t="s">
        <v>2838</v>
      </c>
      <c r="C771" s="28" t="s">
        <v>3142</v>
      </c>
      <c r="D771" s="28" t="s">
        <v>2842</v>
      </c>
      <c r="E771" s="29">
        <v>42174</v>
      </c>
      <c r="F771" s="28" t="s">
        <v>8483</v>
      </c>
      <c r="G771" s="30">
        <v>4291</v>
      </c>
      <c r="H771" s="28" t="s">
        <v>8484</v>
      </c>
      <c r="I771" s="31">
        <v>0</v>
      </c>
      <c r="J771" s="31">
        <v>972.75</v>
      </c>
      <c r="K771" s="28" t="s">
        <v>3890</v>
      </c>
      <c r="L771" s="32">
        <f t="shared" si="132"/>
        <v>-972.75</v>
      </c>
      <c r="M771" s="33">
        <f t="shared" si="133"/>
        <v>972.75</v>
      </c>
      <c r="N771" s="34" t="b">
        <v>1</v>
      </c>
      <c r="O771" s="35">
        <f t="shared" si="134"/>
        <v>972.75</v>
      </c>
      <c r="P771" s="36" t="str">
        <f t="shared" si="135"/>
        <v>T</v>
      </c>
      <c r="Q771" s="37" t="str">
        <f t="shared" si="136"/>
        <v>Edward J Smith</v>
      </c>
      <c r="R771" s="6" t="str">
        <f t="shared" si="137"/>
        <v>T - Edward J Smith</v>
      </c>
      <c r="S771" s="6" t="str">
        <f>IFERROR(INDEX('Vendor Over-ride'!$C:$C, MATCH($R:$R,'Vendor Over-ride'!$A:$A,0)),"")</f>
        <v>T - Edward J Smith</v>
      </c>
      <c r="U771" s="38" t="str">
        <f t="shared" ref="U771:U834" si="141">"GIA"</f>
        <v>GIA</v>
      </c>
      <c r="V771" s="5" t="str">
        <f t="shared" ref="V771:V834" si="142">UPPER(IF($P:$P="E","Employee",IF(OR($P:$P="I",$P:$P="G"),"Award",IF(OR($P:$P="D",$P:$P="T"),"Trade",""))))</f>
        <v>TRADE</v>
      </c>
      <c r="W771" s="5" t="b">
        <f t="shared" si="138"/>
        <v>0</v>
      </c>
      <c r="X771" s="40">
        <f t="shared" ca="1" si="139"/>
        <v>972.75</v>
      </c>
      <c r="Y771" s="30" t="b">
        <f t="shared" ca="1" si="140"/>
        <v>0</v>
      </c>
    </row>
    <row r="772" spans="1:25" hidden="1">
      <c r="A772" s="28" t="s">
        <v>2837</v>
      </c>
      <c r="B772" s="28" t="s">
        <v>2838</v>
      </c>
      <c r="C772" s="28" t="s">
        <v>3142</v>
      </c>
      <c r="D772" s="28" t="s">
        <v>2842</v>
      </c>
      <c r="E772" s="29">
        <v>42174</v>
      </c>
      <c r="F772" s="28" t="s">
        <v>8485</v>
      </c>
      <c r="G772" s="30">
        <v>4291</v>
      </c>
      <c r="H772" s="28" t="s">
        <v>8486</v>
      </c>
      <c r="I772" s="31">
        <v>0</v>
      </c>
      <c r="J772" s="31">
        <v>174</v>
      </c>
      <c r="K772" s="28" t="s">
        <v>4211</v>
      </c>
      <c r="L772" s="32">
        <f t="shared" si="132"/>
        <v>-174</v>
      </c>
      <c r="M772" s="33">
        <f t="shared" si="133"/>
        <v>174</v>
      </c>
      <c r="N772" s="34" t="b">
        <v>1</v>
      </c>
      <c r="O772" s="35">
        <f t="shared" si="134"/>
        <v>174</v>
      </c>
      <c r="P772" s="36" t="str">
        <f t="shared" si="135"/>
        <v>T</v>
      </c>
      <c r="Q772" s="37" t="str">
        <f t="shared" si="136"/>
        <v>Fire &amp; Security Technical Services Ltd</v>
      </c>
      <c r="R772" s="6" t="str">
        <f t="shared" si="137"/>
        <v>T - Fire &amp; Security Technical Services Ltd</v>
      </c>
      <c r="S772" s="6" t="str">
        <f>IFERROR(INDEX('Vendor Over-ride'!$C:$C, MATCH($R:$R,'Vendor Over-ride'!$A:$A,0)),"")</f>
        <v>T - Fire &amp; Security Technical Services Ltd</v>
      </c>
      <c r="U772" s="38" t="str">
        <f t="shared" si="141"/>
        <v>GIA</v>
      </c>
      <c r="V772" s="5" t="str">
        <f t="shared" si="142"/>
        <v>TRADE</v>
      </c>
      <c r="W772" s="5" t="b">
        <f t="shared" si="138"/>
        <v>0</v>
      </c>
      <c r="X772" s="40">
        <f t="shared" ca="1" si="139"/>
        <v>707.62</v>
      </c>
      <c r="Y772" s="30" t="b">
        <f t="shared" ca="1" si="140"/>
        <v>0</v>
      </c>
    </row>
    <row r="773" spans="1:25" hidden="1">
      <c r="A773" s="28" t="s">
        <v>2837</v>
      </c>
      <c r="B773" s="28" t="s">
        <v>2838</v>
      </c>
      <c r="C773" s="28" t="s">
        <v>3142</v>
      </c>
      <c r="D773" s="28" t="s">
        <v>2842</v>
      </c>
      <c r="E773" s="29">
        <v>42174</v>
      </c>
      <c r="F773" s="28" t="s">
        <v>8487</v>
      </c>
      <c r="G773" s="30">
        <v>4291</v>
      </c>
      <c r="H773" s="28" t="s">
        <v>8488</v>
      </c>
      <c r="I773" s="31">
        <v>0</v>
      </c>
      <c r="J773" s="31">
        <v>1192.8</v>
      </c>
      <c r="K773" s="28" t="s">
        <v>4272</v>
      </c>
      <c r="L773" s="32">
        <f t="shared" si="132"/>
        <v>-1192.8</v>
      </c>
      <c r="M773" s="33">
        <f t="shared" si="133"/>
        <v>1192.8</v>
      </c>
      <c r="N773" s="34" t="b">
        <v>1</v>
      </c>
      <c r="O773" s="35">
        <f t="shared" si="134"/>
        <v>1192.8</v>
      </c>
      <c r="P773" s="36" t="str">
        <f t="shared" si="135"/>
        <v>T</v>
      </c>
      <c r="Q773" s="37" t="str">
        <f t="shared" si="136"/>
        <v>Jigsaw Systems Ltd</v>
      </c>
      <c r="R773" s="6" t="str">
        <f t="shared" si="137"/>
        <v>T - Jigsaw Systems Ltd</v>
      </c>
      <c r="S773" s="6" t="str">
        <f>IFERROR(INDEX('Vendor Over-ride'!$C:$C, MATCH($R:$R,'Vendor Over-ride'!$A:$A,0)),"")</f>
        <v>T - Jigsaw Systems Ltd</v>
      </c>
      <c r="U773" s="38" t="str">
        <f t="shared" si="141"/>
        <v>GIA</v>
      </c>
      <c r="V773" s="5" t="str">
        <f t="shared" si="142"/>
        <v>TRADE</v>
      </c>
      <c r="W773" s="5" t="b">
        <f t="shared" si="138"/>
        <v>0</v>
      </c>
      <c r="X773" s="40">
        <f t="shared" ca="1" si="139"/>
        <v>2328</v>
      </c>
      <c r="Y773" s="30" t="b">
        <f t="shared" ca="1" si="140"/>
        <v>0</v>
      </c>
    </row>
    <row r="774" spans="1:25" hidden="1">
      <c r="A774" s="28" t="s">
        <v>2837</v>
      </c>
      <c r="B774" s="28" t="s">
        <v>2838</v>
      </c>
      <c r="C774" s="28" t="s">
        <v>3142</v>
      </c>
      <c r="D774" s="28" t="s">
        <v>2842</v>
      </c>
      <c r="E774" s="29">
        <v>42174</v>
      </c>
      <c r="F774" s="28" t="s">
        <v>8489</v>
      </c>
      <c r="G774" s="30">
        <v>4291</v>
      </c>
      <c r="H774" s="28" t="s">
        <v>8490</v>
      </c>
      <c r="I774" s="31">
        <v>0</v>
      </c>
      <c r="J774" s="31">
        <v>800</v>
      </c>
      <c r="K774" s="28" t="s">
        <v>8491</v>
      </c>
      <c r="L774" s="32">
        <f t="shared" si="132"/>
        <v>-800</v>
      </c>
      <c r="M774" s="33">
        <f t="shared" si="133"/>
        <v>800</v>
      </c>
      <c r="N774" s="34" t="b">
        <v>1</v>
      </c>
      <c r="O774" s="35">
        <f t="shared" si="134"/>
        <v>800</v>
      </c>
      <c r="P774" s="36" t="str">
        <f t="shared" si="135"/>
        <v>T</v>
      </c>
      <c r="Q774" s="37" t="str">
        <f t="shared" si="136"/>
        <v>Kathleen Lambie</v>
      </c>
      <c r="R774" s="6" t="str">
        <f t="shared" si="137"/>
        <v>T - Kathleen Lambie</v>
      </c>
      <c r="S774" s="6" t="str">
        <f>IFERROR(INDEX('Vendor Over-ride'!$C:$C, MATCH($R:$R,'Vendor Over-ride'!$A:$A,0)),"")</f>
        <v>T - Kathleen Lambie</v>
      </c>
      <c r="U774" s="38" t="str">
        <f t="shared" si="141"/>
        <v>GIA</v>
      </c>
      <c r="V774" s="5" t="str">
        <f t="shared" si="142"/>
        <v>TRADE</v>
      </c>
      <c r="W774" s="5" t="b">
        <f t="shared" si="138"/>
        <v>0</v>
      </c>
      <c r="X774" s="40">
        <f t="shared" ca="1" si="139"/>
        <v>800</v>
      </c>
      <c r="Y774" s="30" t="b">
        <f t="shared" ca="1" si="140"/>
        <v>0</v>
      </c>
    </row>
    <row r="775" spans="1:25" hidden="1">
      <c r="A775" s="28" t="s">
        <v>2837</v>
      </c>
      <c r="B775" s="28" t="s">
        <v>2838</v>
      </c>
      <c r="C775" s="28" t="s">
        <v>3142</v>
      </c>
      <c r="D775" s="28" t="s">
        <v>2842</v>
      </c>
      <c r="E775" s="29">
        <v>42174</v>
      </c>
      <c r="F775" s="28" t="s">
        <v>8492</v>
      </c>
      <c r="G775" s="30">
        <v>4291</v>
      </c>
      <c r="H775" s="28" t="s">
        <v>8493</v>
      </c>
      <c r="I775" s="31">
        <v>0</v>
      </c>
      <c r="J775" s="31">
        <v>548.12</v>
      </c>
      <c r="K775" s="28" t="s">
        <v>8494</v>
      </c>
      <c r="L775" s="32">
        <f t="shared" si="132"/>
        <v>-548.12</v>
      </c>
      <c r="M775" s="33">
        <f t="shared" si="133"/>
        <v>548.12</v>
      </c>
      <c r="N775" s="34" t="b">
        <v>1</v>
      </c>
      <c r="O775" s="35">
        <f t="shared" si="134"/>
        <v>548.12</v>
      </c>
      <c r="P775" s="36" t="str">
        <f t="shared" si="135"/>
        <v>T</v>
      </c>
      <c r="Q775" s="37" t="str">
        <f t="shared" si="136"/>
        <v>Misco</v>
      </c>
      <c r="R775" s="6" t="str">
        <f t="shared" si="137"/>
        <v>T - Misco</v>
      </c>
      <c r="S775" s="6" t="str">
        <f>IFERROR(INDEX('Vendor Over-ride'!$C:$C, MATCH($R:$R,'Vendor Over-ride'!$A:$A,0)),"")</f>
        <v>T - Misco</v>
      </c>
      <c r="U775" s="38" t="str">
        <f t="shared" si="141"/>
        <v>GIA</v>
      </c>
      <c r="V775" s="5" t="str">
        <f t="shared" si="142"/>
        <v>TRADE</v>
      </c>
      <c r="W775" s="5" t="b">
        <f t="shared" si="138"/>
        <v>0</v>
      </c>
      <c r="X775" s="40">
        <f t="shared" ca="1" si="139"/>
        <v>4294.1999999999989</v>
      </c>
      <c r="Y775" s="30" t="b">
        <f t="shared" ca="1" si="140"/>
        <v>0</v>
      </c>
    </row>
    <row r="776" spans="1:25">
      <c r="A776" s="28" t="s">
        <v>2837</v>
      </c>
      <c r="B776" s="28" t="s">
        <v>2838</v>
      </c>
      <c r="C776" s="28" t="s">
        <v>3142</v>
      </c>
      <c r="D776" s="28" t="s">
        <v>2842</v>
      </c>
      <c r="E776" s="29">
        <v>42174</v>
      </c>
      <c r="F776" s="28" t="s">
        <v>8495</v>
      </c>
      <c r="G776" s="30">
        <v>4291</v>
      </c>
      <c r="H776" s="28" t="s">
        <v>8496</v>
      </c>
      <c r="I776" s="31">
        <v>0</v>
      </c>
      <c r="J776" s="31">
        <v>1005.3</v>
      </c>
      <c r="K776" s="28" t="s">
        <v>4445</v>
      </c>
      <c r="L776" s="32">
        <f t="shared" si="132"/>
        <v>-1005.3</v>
      </c>
      <c r="M776" s="33">
        <f t="shared" si="133"/>
        <v>1005.3</v>
      </c>
      <c r="N776" s="34" t="b">
        <v>1</v>
      </c>
      <c r="O776" s="35">
        <f t="shared" si="134"/>
        <v>1005.3</v>
      </c>
      <c r="P776" s="36" t="str">
        <f t="shared" si="135"/>
        <v>T</v>
      </c>
      <c r="Q776" s="37" t="str">
        <f t="shared" si="136"/>
        <v>Pertemps Recruitment Partnership Limited</v>
      </c>
      <c r="R776" s="6" t="str">
        <f t="shared" si="137"/>
        <v>T - Pertemps Recruitment Partnership Limited</v>
      </c>
      <c r="S776" s="6" t="str">
        <f>IFERROR(INDEX('Vendor Over-ride'!$C:$C, MATCH($R:$R,'Vendor Over-ride'!$A:$A,0)),"")</f>
        <v>T - Pertemps Recruitment Partnership Limited</v>
      </c>
      <c r="T776" s="41" t="s">
        <v>7019</v>
      </c>
      <c r="U776" s="38" t="str">
        <f t="shared" si="141"/>
        <v>GIA</v>
      </c>
      <c r="V776" s="5" t="str">
        <f t="shared" si="142"/>
        <v>TRADE</v>
      </c>
      <c r="W776" s="5" t="b">
        <f t="shared" si="138"/>
        <v>0</v>
      </c>
      <c r="X776" s="40">
        <f t="shared" ca="1" si="139"/>
        <v>36553.03</v>
      </c>
      <c r="Y776" s="30" t="b">
        <f t="shared" ca="1" si="140"/>
        <v>1</v>
      </c>
    </row>
    <row r="777" spans="1:25" hidden="1">
      <c r="A777" s="28" t="s">
        <v>2837</v>
      </c>
      <c r="B777" s="28" t="s">
        <v>2838</v>
      </c>
      <c r="C777" s="28" t="s">
        <v>3142</v>
      </c>
      <c r="D777" s="28" t="s">
        <v>2842</v>
      </c>
      <c r="E777" s="29">
        <v>42174</v>
      </c>
      <c r="F777" s="28" t="s">
        <v>8497</v>
      </c>
      <c r="G777" s="30">
        <v>4291</v>
      </c>
      <c r="H777" s="28" t="s">
        <v>8498</v>
      </c>
      <c r="I777" s="31">
        <v>0</v>
      </c>
      <c r="J777" s="31">
        <v>113.4</v>
      </c>
      <c r="K777" s="28" t="s">
        <v>2886</v>
      </c>
      <c r="L777" s="32">
        <f t="shared" si="132"/>
        <v>-113.4</v>
      </c>
      <c r="M777" s="33">
        <f t="shared" si="133"/>
        <v>113.4</v>
      </c>
      <c r="N777" s="34" t="b">
        <v>1</v>
      </c>
      <c r="O777" s="35">
        <f t="shared" si="134"/>
        <v>113.4</v>
      </c>
      <c r="P777" s="36" t="str">
        <f t="shared" si="135"/>
        <v>T</v>
      </c>
      <c r="Q777" s="37" t="str">
        <f t="shared" si="136"/>
        <v>Shred-It Limited</v>
      </c>
      <c r="R777" s="6" t="str">
        <f t="shared" si="137"/>
        <v>T - Shred-It Limited</v>
      </c>
      <c r="S777" s="6" t="str">
        <f>IFERROR(INDEX('Vendor Over-ride'!$C:$C, MATCH($R:$R,'Vendor Over-ride'!$A:$A,0)),"")</f>
        <v>T - Shred-It Limited</v>
      </c>
      <c r="U777" s="38" t="str">
        <f t="shared" si="141"/>
        <v>GIA</v>
      </c>
      <c r="V777" s="5" t="str">
        <f t="shared" si="142"/>
        <v>TRADE</v>
      </c>
      <c r="W777" s="5" t="b">
        <f t="shared" si="138"/>
        <v>0</v>
      </c>
      <c r="X777" s="40">
        <f t="shared" ca="1" si="139"/>
        <v>3247.48</v>
      </c>
      <c r="Y777" s="30" t="b">
        <f t="shared" ca="1" si="140"/>
        <v>0</v>
      </c>
    </row>
    <row r="778" spans="1:25" hidden="1">
      <c r="A778" s="28" t="s">
        <v>2837</v>
      </c>
      <c r="B778" s="28" t="s">
        <v>2838</v>
      </c>
      <c r="C778" s="28" t="s">
        <v>3142</v>
      </c>
      <c r="D778" s="28" t="s">
        <v>2842</v>
      </c>
      <c r="E778" s="29">
        <v>42174</v>
      </c>
      <c r="F778" s="28" t="s">
        <v>8499</v>
      </c>
      <c r="G778" s="30">
        <v>4291</v>
      </c>
      <c r="H778" s="28" t="s">
        <v>8500</v>
      </c>
      <c r="I778" s="31">
        <v>0</v>
      </c>
      <c r="J778" s="31">
        <v>1318.95</v>
      </c>
      <c r="K778" s="28" t="s">
        <v>8501</v>
      </c>
      <c r="L778" s="32">
        <f t="shared" si="132"/>
        <v>-1318.95</v>
      </c>
      <c r="M778" s="33">
        <f t="shared" si="133"/>
        <v>1318.95</v>
      </c>
      <c r="N778" s="34" t="b">
        <v>1</v>
      </c>
      <c r="O778" s="35">
        <f t="shared" si="134"/>
        <v>1318.95</v>
      </c>
      <c r="P778" s="36" t="str">
        <f t="shared" si="135"/>
        <v>T</v>
      </c>
      <c r="Q778" s="37" t="str">
        <f t="shared" si="136"/>
        <v>Stirling Council</v>
      </c>
      <c r="R778" s="6" t="str">
        <f t="shared" si="137"/>
        <v>T - Stirling Council</v>
      </c>
      <c r="S778" s="6" t="str">
        <f>IFERROR(INDEX('Vendor Over-ride'!$C:$C, MATCH($R:$R,'Vendor Over-ride'!$A:$A,0)),"")</f>
        <v>T - Stirling Council</v>
      </c>
      <c r="U778" s="38" t="str">
        <f t="shared" si="141"/>
        <v>GIA</v>
      </c>
      <c r="V778" s="5" t="str">
        <f t="shared" si="142"/>
        <v>TRADE</v>
      </c>
      <c r="W778" s="5" t="b">
        <f t="shared" si="138"/>
        <v>0</v>
      </c>
      <c r="X778" s="40">
        <f t="shared" ca="1" si="139"/>
        <v>1318.95</v>
      </c>
      <c r="Y778" s="30" t="b">
        <f t="shared" ca="1" si="140"/>
        <v>0</v>
      </c>
    </row>
    <row r="779" spans="1:25" hidden="1">
      <c r="A779" s="28" t="s">
        <v>2837</v>
      </c>
      <c r="B779" s="28" t="s">
        <v>2838</v>
      </c>
      <c r="C779" s="28" t="s">
        <v>3142</v>
      </c>
      <c r="D779" s="28" t="s">
        <v>2842</v>
      </c>
      <c r="E779" s="29">
        <v>42174</v>
      </c>
      <c r="F779" s="28" t="s">
        <v>8502</v>
      </c>
      <c r="G779" s="30">
        <v>4291</v>
      </c>
      <c r="H779" s="28" t="s">
        <v>8503</v>
      </c>
      <c r="I779" s="31">
        <v>0</v>
      </c>
      <c r="J779" s="31">
        <v>70</v>
      </c>
      <c r="K779" s="28" t="s">
        <v>4255</v>
      </c>
      <c r="L779" s="32">
        <f t="shared" si="132"/>
        <v>-70</v>
      </c>
      <c r="M779" s="33">
        <f t="shared" si="133"/>
        <v>70</v>
      </c>
      <c r="N779" s="34" t="b">
        <v>1</v>
      </c>
      <c r="O779" s="35">
        <f t="shared" si="134"/>
        <v>70</v>
      </c>
      <c r="P779" s="36" t="str">
        <f t="shared" si="135"/>
        <v>T</v>
      </c>
      <c r="Q779" s="37" t="str">
        <f t="shared" si="136"/>
        <v>Touring Exhibitions Group</v>
      </c>
      <c r="R779" s="6" t="str">
        <f t="shared" si="137"/>
        <v>T - Touring Exhibitions Group</v>
      </c>
      <c r="S779" s="6" t="str">
        <f>IFERROR(INDEX('Vendor Over-ride'!$C:$C, MATCH($R:$R,'Vendor Over-ride'!$A:$A,0)),"")</f>
        <v>T - Touring Exhibitions Group</v>
      </c>
      <c r="U779" s="38" t="str">
        <f t="shared" si="141"/>
        <v>GIA</v>
      </c>
      <c r="V779" s="5" t="str">
        <f t="shared" si="142"/>
        <v>TRADE</v>
      </c>
      <c r="W779" s="5" t="b">
        <f t="shared" si="138"/>
        <v>0</v>
      </c>
      <c r="X779" s="40">
        <f t="shared" ca="1" si="139"/>
        <v>70</v>
      </c>
      <c r="Y779" s="30" t="b">
        <f t="shared" ca="1" si="140"/>
        <v>0</v>
      </c>
    </row>
    <row r="780" spans="1:25" hidden="1">
      <c r="A780" s="28" t="s">
        <v>2837</v>
      </c>
      <c r="B780" s="28" t="s">
        <v>2838</v>
      </c>
      <c r="C780" s="28" t="s">
        <v>3142</v>
      </c>
      <c r="D780" s="28" t="s">
        <v>2842</v>
      </c>
      <c r="E780" s="29">
        <v>42178</v>
      </c>
      <c r="F780" s="28" t="s">
        <v>8504</v>
      </c>
      <c r="G780" s="30">
        <v>4302</v>
      </c>
      <c r="H780" s="28" t="s">
        <v>8505</v>
      </c>
      <c r="I780" s="31">
        <v>0</v>
      </c>
      <c r="J780" s="31">
        <v>168.04</v>
      </c>
      <c r="K780" s="28" t="s">
        <v>3144</v>
      </c>
      <c r="L780" s="32">
        <f t="shared" si="132"/>
        <v>-168.04</v>
      </c>
      <c r="M780" s="33">
        <f t="shared" si="133"/>
        <v>168.04</v>
      </c>
      <c r="N780" s="34" t="b">
        <v>0</v>
      </c>
      <c r="O780" s="35">
        <f t="shared" si="134"/>
        <v>0</v>
      </c>
      <c r="P780" s="36" t="str">
        <f t="shared" si="135"/>
        <v>E</v>
      </c>
      <c r="Q780" s="37" t="str">
        <f t="shared" si="136"/>
        <v>Emma Valentine</v>
      </c>
      <c r="R780" s="6" t="str">
        <f t="shared" si="137"/>
        <v>E - Emma Valentine</v>
      </c>
      <c r="S780" s="6" t="str">
        <f>IFERROR(INDEX('Vendor Over-ride'!$C:$C, MATCH($R:$R,'Vendor Over-ride'!$A:$A,0)),"")</f>
        <v/>
      </c>
      <c r="U780" s="38" t="str">
        <f t="shared" si="141"/>
        <v>GIA</v>
      </c>
      <c r="V780" s="5" t="str">
        <f t="shared" si="142"/>
        <v>EMPLOYEE</v>
      </c>
      <c r="W780" s="5" t="b">
        <f t="shared" si="138"/>
        <v>0</v>
      </c>
      <c r="X780" s="40">
        <f t="shared" ca="1" si="139"/>
        <v>334393.72000000003</v>
      </c>
      <c r="Y780" s="30" t="b">
        <f t="shared" ca="1" si="140"/>
        <v>1</v>
      </c>
    </row>
    <row r="781" spans="1:25" hidden="1">
      <c r="A781" s="28" t="s">
        <v>2837</v>
      </c>
      <c r="B781" s="28" t="s">
        <v>2838</v>
      </c>
      <c r="C781" s="28" t="s">
        <v>3142</v>
      </c>
      <c r="D781" s="28" t="s">
        <v>2842</v>
      </c>
      <c r="E781" s="29">
        <v>42178</v>
      </c>
      <c r="F781" s="28" t="s">
        <v>8506</v>
      </c>
      <c r="G781" s="30">
        <v>4302</v>
      </c>
      <c r="H781" s="28" t="s">
        <v>8507</v>
      </c>
      <c r="I781" s="31">
        <v>0</v>
      </c>
      <c r="J781" s="31">
        <v>80.239999999999995</v>
      </c>
      <c r="K781" s="28" t="s">
        <v>3880</v>
      </c>
      <c r="L781" s="32">
        <f t="shared" si="132"/>
        <v>-80.239999999999995</v>
      </c>
      <c r="M781" s="33">
        <f t="shared" si="133"/>
        <v>80.239999999999995</v>
      </c>
      <c r="N781" s="34" t="b">
        <v>0</v>
      </c>
      <c r="O781" s="35">
        <f t="shared" si="134"/>
        <v>0</v>
      </c>
      <c r="P781" s="36" t="str">
        <f t="shared" si="135"/>
        <v>E</v>
      </c>
      <c r="Q781" s="37" t="str">
        <f t="shared" si="136"/>
        <v>Emma Campbell</v>
      </c>
      <c r="R781" s="6" t="str">
        <f t="shared" si="137"/>
        <v>E - Emma Campbell</v>
      </c>
      <c r="S781" s="6" t="str">
        <f>IFERROR(INDEX('Vendor Over-ride'!$C:$C, MATCH($R:$R,'Vendor Over-ride'!$A:$A,0)),"")</f>
        <v/>
      </c>
      <c r="U781" s="38" t="str">
        <f t="shared" si="141"/>
        <v>GIA</v>
      </c>
      <c r="V781" s="5" t="str">
        <f t="shared" si="142"/>
        <v>EMPLOYEE</v>
      </c>
      <c r="W781" s="5" t="b">
        <f t="shared" si="138"/>
        <v>0</v>
      </c>
      <c r="X781" s="40">
        <f t="shared" ca="1" si="139"/>
        <v>334393.72000000003</v>
      </c>
      <c r="Y781" s="30" t="b">
        <f t="shared" ca="1" si="140"/>
        <v>1</v>
      </c>
    </row>
    <row r="782" spans="1:25" hidden="1">
      <c r="A782" s="28" t="s">
        <v>2837</v>
      </c>
      <c r="B782" s="28" t="s">
        <v>2838</v>
      </c>
      <c r="C782" s="28" t="s">
        <v>3142</v>
      </c>
      <c r="D782" s="28" t="s">
        <v>2842</v>
      </c>
      <c r="E782" s="29">
        <v>42178</v>
      </c>
      <c r="F782" s="28" t="s">
        <v>8508</v>
      </c>
      <c r="G782" s="30">
        <v>4302</v>
      </c>
      <c r="H782" s="28" t="s">
        <v>8509</v>
      </c>
      <c r="I782" s="31">
        <v>0</v>
      </c>
      <c r="J782" s="31">
        <v>1275</v>
      </c>
      <c r="K782" s="28" t="s">
        <v>4985</v>
      </c>
      <c r="L782" s="32">
        <f t="shared" si="132"/>
        <v>-1275</v>
      </c>
      <c r="M782" s="33">
        <f t="shared" si="133"/>
        <v>1275</v>
      </c>
      <c r="N782" s="34" t="b">
        <v>1</v>
      </c>
      <c r="O782" s="35">
        <f t="shared" si="134"/>
        <v>1275</v>
      </c>
      <c r="P782" s="36" t="str">
        <f t="shared" si="135"/>
        <v>G</v>
      </c>
      <c r="Q782" s="37" t="str">
        <f t="shared" si="136"/>
        <v>John Howard Niblock</v>
      </c>
      <c r="R782" s="6" t="str">
        <f t="shared" si="137"/>
        <v>G - John Howard Niblock</v>
      </c>
      <c r="S782" s="6" t="str">
        <f>IFERROR(INDEX('Vendor Over-ride'!$C:$C, MATCH($R:$R,'Vendor Over-ride'!$A:$A,0)),"")</f>
        <v>G - John Howard Niblock</v>
      </c>
      <c r="U782" s="38" t="str">
        <f t="shared" si="141"/>
        <v>GIA</v>
      </c>
      <c r="V782" s="5" t="str">
        <f t="shared" si="142"/>
        <v>AWARD</v>
      </c>
      <c r="W782" s="5" t="b">
        <f t="shared" si="138"/>
        <v>0</v>
      </c>
      <c r="X782" s="40">
        <f t="shared" ca="1" si="139"/>
        <v>1275</v>
      </c>
      <c r="Y782" s="30" t="b">
        <f t="shared" ca="1" si="140"/>
        <v>0</v>
      </c>
    </row>
    <row r="783" spans="1:25" hidden="1">
      <c r="A783" s="28" t="s">
        <v>2837</v>
      </c>
      <c r="B783" s="28" t="s">
        <v>2838</v>
      </c>
      <c r="C783" s="28" t="s">
        <v>3142</v>
      </c>
      <c r="D783" s="28" t="s">
        <v>2842</v>
      </c>
      <c r="E783" s="29">
        <v>42178</v>
      </c>
      <c r="F783" s="28" t="s">
        <v>8510</v>
      </c>
      <c r="G783" s="30">
        <v>4302</v>
      </c>
      <c r="H783" s="28" t="s">
        <v>8511</v>
      </c>
      <c r="I783" s="31">
        <v>0</v>
      </c>
      <c r="J783" s="31">
        <v>1250</v>
      </c>
      <c r="K783" s="28" t="s">
        <v>4986</v>
      </c>
      <c r="L783" s="32">
        <f t="shared" si="132"/>
        <v>-1250</v>
      </c>
      <c r="M783" s="33">
        <f t="shared" si="133"/>
        <v>1250</v>
      </c>
      <c r="N783" s="34" t="b">
        <v>1</v>
      </c>
      <c r="O783" s="35">
        <f t="shared" si="134"/>
        <v>1250</v>
      </c>
      <c r="P783" s="36" t="str">
        <f t="shared" si="135"/>
        <v>G</v>
      </c>
      <c r="Q783" s="37" t="str">
        <f t="shared" si="136"/>
        <v>Roy's Iron DNA</v>
      </c>
      <c r="R783" s="6" t="str">
        <f t="shared" si="137"/>
        <v>G - Roy's Iron DNA</v>
      </c>
      <c r="S783" s="6" t="str">
        <f>IFERROR(INDEX('Vendor Over-ride'!$C:$C, MATCH($R:$R,'Vendor Over-ride'!$A:$A,0)),"")</f>
        <v>G - Roy's Iron DNA</v>
      </c>
      <c r="U783" s="38" t="str">
        <f t="shared" si="141"/>
        <v>GIA</v>
      </c>
      <c r="V783" s="5" t="str">
        <f t="shared" si="142"/>
        <v>AWARD</v>
      </c>
      <c r="W783" s="5" t="b">
        <f t="shared" si="138"/>
        <v>0</v>
      </c>
      <c r="X783" s="40">
        <f t="shared" ca="1" si="139"/>
        <v>1250</v>
      </c>
      <c r="Y783" s="30" t="b">
        <f t="shared" ca="1" si="140"/>
        <v>0</v>
      </c>
    </row>
    <row r="784" spans="1:25">
      <c r="A784" s="28" t="s">
        <v>2837</v>
      </c>
      <c r="B784" s="28" t="s">
        <v>2838</v>
      </c>
      <c r="C784" s="28" t="s">
        <v>3142</v>
      </c>
      <c r="D784" s="28" t="s">
        <v>2842</v>
      </c>
      <c r="E784" s="29">
        <v>42178</v>
      </c>
      <c r="F784" s="28" t="s">
        <v>8512</v>
      </c>
      <c r="G784" s="30">
        <v>4302</v>
      </c>
      <c r="H784" s="28" t="s">
        <v>8513</v>
      </c>
      <c r="I784" s="31">
        <v>0</v>
      </c>
      <c r="J784" s="31">
        <v>1000</v>
      </c>
      <c r="K784" s="28" t="s">
        <v>5126</v>
      </c>
      <c r="L784" s="32">
        <f t="shared" si="132"/>
        <v>-1000</v>
      </c>
      <c r="M784" s="33">
        <f t="shared" si="133"/>
        <v>1000</v>
      </c>
      <c r="N784" s="34" t="b">
        <v>1</v>
      </c>
      <c r="O784" s="35">
        <f t="shared" si="134"/>
        <v>1000</v>
      </c>
      <c r="P784" s="36" t="str">
        <f t="shared" si="135"/>
        <v>G</v>
      </c>
      <c r="Q784" s="37" t="str">
        <f t="shared" si="136"/>
        <v>Rachael MacIntyre</v>
      </c>
      <c r="R784" s="6" t="str">
        <f t="shared" si="137"/>
        <v>G - Rachael MacIntyre</v>
      </c>
      <c r="S784" s="6" t="str">
        <f>IFERROR(INDEX('Vendor Over-ride'!$C:$C, MATCH($R:$R,'Vendor Over-ride'!$A:$A,0)),"")</f>
        <v>G - Rachael MacIntyre</v>
      </c>
      <c r="U784" s="38" t="str">
        <f t="shared" si="141"/>
        <v>GIA</v>
      </c>
      <c r="V784" s="5" t="str">
        <f t="shared" si="142"/>
        <v>AWARD</v>
      </c>
      <c r="W784" s="5" t="b">
        <f t="shared" si="138"/>
        <v>0</v>
      </c>
      <c r="X784" s="40">
        <f t="shared" ca="1" si="139"/>
        <v>41817</v>
      </c>
      <c r="Y784" s="30" t="b">
        <f t="shared" ca="1" si="140"/>
        <v>1</v>
      </c>
    </row>
    <row r="785" spans="1:25" hidden="1">
      <c r="A785" s="28" t="s">
        <v>2837</v>
      </c>
      <c r="B785" s="28" t="s">
        <v>2838</v>
      </c>
      <c r="C785" s="28" t="s">
        <v>3142</v>
      </c>
      <c r="D785" s="28" t="s">
        <v>2842</v>
      </c>
      <c r="E785" s="29">
        <v>42178</v>
      </c>
      <c r="F785" s="28" t="s">
        <v>8514</v>
      </c>
      <c r="G785" s="30">
        <v>4302</v>
      </c>
      <c r="H785" s="28" t="s">
        <v>8515</v>
      </c>
      <c r="I785" s="31">
        <v>0</v>
      </c>
      <c r="J785" s="31">
        <v>4673</v>
      </c>
      <c r="K785" s="28" t="s">
        <v>8516</v>
      </c>
      <c r="L785" s="32">
        <f t="shared" si="132"/>
        <v>-4673</v>
      </c>
      <c r="M785" s="33">
        <f t="shared" si="133"/>
        <v>4673</v>
      </c>
      <c r="N785" s="34" t="b">
        <v>1</v>
      </c>
      <c r="O785" s="35">
        <f t="shared" si="134"/>
        <v>4673</v>
      </c>
      <c r="P785" s="36" t="str">
        <f t="shared" si="135"/>
        <v>G</v>
      </c>
      <c r="Q785" s="37" t="str">
        <f t="shared" si="136"/>
        <v>Scottish Jazz Federation</v>
      </c>
      <c r="R785" s="6" t="str">
        <f t="shared" si="137"/>
        <v>G - Scottish Jazz Federation</v>
      </c>
      <c r="S785" s="6" t="str">
        <f>IFERROR(INDEX('Vendor Over-ride'!$C:$C, MATCH($R:$R,'Vendor Over-ride'!$A:$A,0)),"")</f>
        <v>G - Scottish Jazz Federation</v>
      </c>
      <c r="U785" s="38" t="str">
        <f t="shared" si="141"/>
        <v>GIA</v>
      </c>
      <c r="V785" s="5" t="str">
        <f t="shared" si="142"/>
        <v>AWARD</v>
      </c>
      <c r="W785" s="5" t="b">
        <f t="shared" si="138"/>
        <v>0</v>
      </c>
      <c r="X785" s="40">
        <f t="shared" ca="1" si="139"/>
        <v>6230</v>
      </c>
      <c r="Y785" s="30" t="b">
        <f t="shared" ca="1" si="140"/>
        <v>0</v>
      </c>
    </row>
    <row r="786" spans="1:25">
      <c r="A786" s="28" t="s">
        <v>2837</v>
      </c>
      <c r="B786" s="28" t="s">
        <v>2838</v>
      </c>
      <c r="C786" s="28" t="s">
        <v>3142</v>
      </c>
      <c r="D786" s="28" t="s">
        <v>2842</v>
      </c>
      <c r="E786" s="29">
        <v>42178</v>
      </c>
      <c r="F786" s="28" t="s">
        <v>8517</v>
      </c>
      <c r="G786" s="30">
        <v>4302</v>
      </c>
      <c r="H786" s="28" t="s">
        <v>8518</v>
      </c>
      <c r="I786" s="31">
        <v>0</v>
      </c>
      <c r="J786" s="31">
        <v>58837</v>
      </c>
      <c r="K786" s="28" t="s">
        <v>2969</v>
      </c>
      <c r="L786" s="32">
        <f t="shared" si="132"/>
        <v>-58837</v>
      </c>
      <c r="M786" s="33">
        <f t="shared" si="133"/>
        <v>58837</v>
      </c>
      <c r="N786" s="34" t="b">
        <v>1</v>
      </c>
      <c r="O786" s="35">
        <f t="shared" si="134"/>
        <v>58837</v>
      </c>
      <c r="P786" s="36" t="str">
        <f t="shared" si="135"/>
        <v>I</v>
      </c>
      <c r="Q786" s="37" t="str">
        <f t="shared" si="136"/>
        <v>Aberdeenshire Council</v>
      </c>
      <c r="R786" s="6" t="str">
        <f t="shared" si="137"/>
        <v>I - Aberdeenshire Council</v>
      </c>
      <c r="S786" s="6" t="str">
        <f>IFERROR(INDEX('Vendor Over-ride'!$C:$C, MATCH($R:$R,'Vendor Over-ride'!$A:$A,0)),"")</f>
        <v>I - Aberdeenshire Council</v>
      </c>
      <c r="U786" s="38" t="str">
        <f t="shared" si="141"/>
        <v>GIA</v>
      </c>
      <c r="V786" s="5" t="str">
        <f t="shared" si="142"/>
        <v>AWARD</v>
      </c>
      <c r="W786" s="5" t="b">
        <f t="shared" si="138"/>
        <v>1</v>
      </c>
      <c r="X786" s="40">
        <f t="shared" ca="1" si="139"/>
        <v>787279</v>
      </c>
      <c r="Y786" s="30" t="b">
        <f t="shared" ca="1" si="140"/>
        <v>1</v>
      </c>
    </row>
    <row r="787" spans="1:25">
      <c r="A787" s="28" t="s">
        <v>2837</v>
      </c>
      <c r="B787" s="28" t="s">
        <v>2838</v>
      </c>
      <c r="C787" s="28" t="s">
        <v>3142</v>
      </c>
      <c r="D787" s="28" t="s">
        <v>2842</v>
      </c>
      <c r="E787" s="29">
        <v>42178</v>
      </c>
      <c r="F787" s="28" t="s">
        <v>8519</v>
      </c>
      <c r="G787" s="30">
        <v>4302</v>
      </c>
      <c r="H787" s="28" t="s">
        <v>8520</v>
      </c>
      <c r="I787" s="31">
        <v>0</v>
      </c>
      <c r="J787" s="31">
        <v>26250</v>
      </c>
      <c r="K787" s="28" t="s">
        <v>3052</v>
      </c>
      <c r="L787" s="32">
        <f t="shared" si="132"/>
        <v>-26250</v>
      </c>
      <c r="M787" s="33">
        <f t="shared" si="133"/>
        <v>26250</v>
      </c>
      <c r="N787" s="34" t="b">
        <v>1</v>
      </c>
      <c r="O787" s="35">
        <f t="shared" si="134"/>
        <v>26250</v>
      </c>
      <c r="P787" s="36" t="str">
        <f t="shared" si="135"/>
        <v>I</v>
      </c>
      <c r="Q787" s="37" t="str">
        <f t="shared" si="136"/>
        <v>British Council Scotland</v>
      </c>
      <c r="R787" s="6" t="str">
        <f t="shared" si="137"/>
        <v>I - British Council Scotland</v>
      </c>
      <c r="S787" s="6" t="str">
        <f>IFERROR(INDEX('Vendor Over-ride'!$C:$C, MATCH($R:$R,'Vendor Over-ride'!$A:$A,0)),"")</f>
        <v>I - British Council</v>
      </c>
      <c r="U787" s="38" t="str">
        <f t="shared" si="141"/>
        <v>GIA</v>
      </c>
      <c r="V787" s="5" t="str">
        <f t="shared" si="142"/>
        <v>AWARD</v>
      </c>
      <c r="W787" s="5" t="b">
        <f t="shared" si="138"/>
        <v>1</v>
      </c>
      <c r="X787" s="40">
        <f t="shared" ca="1" si="139"/>
        <v>72855</v>
      </c>
      <c r="Y787" s="30" t="b">
        <f t="shared" ca="1" si="140"/>
        <v>1</v>
      </c>
    </row>
    <row r="788" spans="1:25">
      <c r="A788" s="28" t="s">
        <v>2837</v>
      </c>
      <c r="B788" s="28" t="s">
        <v>2838</v>
      </c>
      <c r="C788" s="28" t="s">
        <v>3142</v>
      </c>
      <c r="D788" s="28" t="s">
        <v>2842</v>
      </c>
      <c r="E788" s="29">
        <v>42178</v>
      </c>
      <c r="F788" s="28" t="s">
        <v>8521</v>
      </c>
      <c r="G788" s="30">
        <v>4302</v>
      </c>
      <c r="H788" s="28" t="s">
        <v>8522</v>
      </c>
      <c r="I788" s="31">
        <v>0</v>
      </c>
      <c r="J788" s="31">
        <v>31250</v>
      </c>
      <c r="K788" s="28" t="s">
        <v>3065</v>
      </c>
      <c r="L788" s="32">
        <f t="shared" si="132"/>
        <v>-31250</v>
      </c>
      <c r="M788" s="33">
        <f t="shared" si="133"/>
        <v>31250</v>
      </c>
      <c r="N788" s="34" t="b">
        <v>1</v>
      </c>
      <c r="O788" s="35">
        <f t="shared" si="134"/>
        <v>31250</v>
      </c>
      <c r="P788" s="36" t="str">
        <f t="shared" si="135"/>
        <v>I</v>
      </c>
      <c r="Q788" s="37" t="str">
        <f t="shared" si="136"/>
        <v>Creative &amp; Cultural Skills Industries Ltd</v>
      </c>
      <c r="R788" s="6" t="str">
        <f t="shared" si="137"/>
        <v>I - Creative &amp; Cultural Skills Industries Ltd</v>
      </c>
      <c r="S788" s="6" t="str">
        <f>IFERROR(INDEX('Vendor Over-ride'!$C:$C, MATCH($R:$R,'Vendor Over-ride'!$A:$A,0)),"")</f>
        <v>I - Creative &amp; Cultural Skills Industries Ltd</v>
      </c>
      <c r="U788" s="38" t="str">
        <f t="shared" si="141"/>
        <v>GIA</v>
      </c>
      <c r="V788" s="5" t="str">
        <f t="shared" si="142"/>
        <v>AWARD</v>
      </c>
      <c r="W788" s="5" t="b">
        <f t="shared" si="138"/>
        <v>1</v>
      </c>
      <c r="X788" s="40">
        <f t="shared" ca="1" si="139"/>
        <v>31250</v>
      </c>
      <c r="Y788" s="30" t="b">
        <f t="shared" ca="1" si="140"/>
        <v>1</v>
      </c>
    </row>
    <row r="789" spans="1:25">
      <c r="A789" s="28" t="s">
        <v>2837</v>
      </c>
      <c r="B789" s="28" t="s">
        <v>2838</v>
      </c>
      <c r="C789" s="28" t="s">
        <v>3142</v>
      </c>
      <c r="D789" s="28" t="s">
        <v>2842</v>
      </c>
      <c r="E789" s="29">
        <v>42178</v>
      </c>
      <c r="F789" s="28" t="s">
        <v>8523</v>
      </c>
      <c r="G789" s="30">
        <v>4302</v>
      </c>
      <c r="H789" s="28" t="s">
        <v>8524</v>
      </c>
      <c r="I789" s="31">
        <v>0</v>
      </c>
      <c r="J789" s="31">
        <v>135547</v>
      </c>
      <c r="K789" s="28" t="s">
        <v>8525</v>
      </c>
      <c r="L789" s="32">
        <f t="shared" si="132"/>
        <v>-135547</v>
      </c>
      <c r="M789" s="33">
        <f t="shared" si="133"/>
        <v>135547</v>
      </c>
      <c r="N789" s="34" t="b">
        <v>1</v>
      </c>
      <c r="O789" s="35">
        <f t="shared" si="134"/>
        <v>135547</v>
      </c>
      <c r="P789" s="36" t="str">
        <f t="shared" si="135"/>
        <v>I</v>
      </c>
      <c r="Q789" s="37" t="str">
        <f t="shared" si="136"/>
        <v>East Lothian Council</v>
      </c>
      <c r="R789" s="6" t="str">
        <f t="shared" si="137"/>
        <v>I - East Lothian Council</v>
      </c>
      <c r="S789" s="6" t="str">
        <f>IFERROR(INDEX('Vendor Over-ride'!$C:$C, MATCH($R:$R,'Vendor Over-ride'!$A:$A,0)),"")</f>
        <v>I - East Lothian Council</v>
      </c>
      <c r="U789" s="38" t="str">
        <f t="shared" si="141"/>
        <v>GIA</v>
      </c>
      <c r="V789" s="5" t="str">
        <f t="shared" si="142"/>
        <v>AWARD</v>
      </c>
      <c r="W789" s="5" t="b">
        <f t="shared" si="138"/>
        <v>1</v>
      </c>
      <c r="X789" s="40">
        <f t="shared" ca="1" si="139"/>
        <v>369942</v>
      </c>
      <c r="Y789" s="30" t="b">
        <f t="shared" ca="1" si="140"/>
        <v>1</v>
      </c>
    </row>
    <row r="790" spans="1:25" hidden="1">
      <c r="A790" s="28" t="s">
        <v>2837</v>
      </c>
      <c r="B790" s="28" t="s">
        <v>2838</v>
      </c>
      <c r="C790" s="28" t="s">
        <v>3142</v>
      </c>
      <c r="D790" s="28" t="s">
        <v>2842</v>
      </c>
      <c r="E790" s="29">
        <v>42178</v>
      </c>
      <c r="F790" s="28" t="s">
        <v>8526</v>
      </c>
      <c r="G790" s="30">
        <v>4302</v>
      </c>
      <c r="H790" s="28" t="s">
        <v>8527</v>
      </c>
      <c r="I790" s="31">
        <v>0</v>
      </c>
      <c r="J790" s="31">
        <v>1750</v>
      </c>
      <c r="K790" s="28" t="s">
        <v>2911</v>
      </c>
      <c r="L790" s="32">
        <f t="shared" si="132"/>
        <v>-1750</v>
      </c>
      <c r="M790" s="33">
        <f t="shared" si="133"/>
        <v>1750</v>
      </c>
      <c r="N790" s="34" t="b">
        <v>1</v>
      </c>
      <c r="O790" s="35">
        <f t="shared" si="134"/>
        <v>1750</v>
      </c>
      <c r="P790" s="36" t="str">
        <f t="shared" si="135"/>
        <v>I</v>
      </c>
      <c r="Q790" s="37" t="str">
        <f t="shared" si="136"/>
        <v>Federation of Scottish Theatres</v>
      </c>
      <c r="R790" s="6" t="str">
        <f t="shared" si="137"/>
        <v>I - Federation of Scottish Theatres</v>
      </c>
      <c r="S790" s="6" t="str">
        <f>IFERROR(INDEX('Vendor Over-ride'!$C:$C, MATCH($R:$R,'Vendor Over-ride'!$A:$A,0)),"")</f>
        <v>I - Federation of Scottish Theatres</v>
      </c>
      <c r="U790" s="38" t="str">
        <f t="shared" si="141"/>
        <v>GIA</v>
      </c>
      <c r="V790" s="5" t="str">
        <f t="shared" si="142"/>
        <v>AWARD</v>
      </c>
      <c r="W790" s="5" t="b">
        <f t="shared" si="138"/>
        <v>0</v>
      </c>
      <c r="X790" s="40">
        <f t="shared" ca="1" si="139"/>
        <v>1750</v>
      </c>
      <c r="Y790" s="30" t="b">
        <f t="shared" ca="1" si="140"/>
        <v>0</v>
      </c>
    </row>
    <row r="791" spans="1:25">
      <c r="A791" s="28" t="s">
        <v>2837</v>
      </c>
      <c r="B791" s="28" t="s">
        <v>2838</v>
      </c>
      <c r="C791" s="28" t="s">
        <v>3142</v>
      </c>
      <c r="D791" s="28" t="s">
        <v>2842</v>
      </c>
      <c r="E791" s="29">
        <v>42178</v>
      </c>
      <c r="F791" s="28" t="s">
        <v>8528</v>
      </c>
      <c r="G791" s="30">
        <v>4302</v>
      </c>
      <c r="H791" s="28" t="s">
        <v>8529</v>
      </c>
      <c r="I791" s="31">
        <v>0</v>
      </c>
      <c r="J791" s="31">
        <v>26032</v>
      </c>
      <c r="K791" s="28" t="s">
        <v>2874</v>
      </c>
      <c r="L791" s="32">
        <f t="shared" si="132"/>
        <v>-26032</v>
      </c>
      <c r="M791" s="33">
        <f t="shared" si="133"/>
        <v>26032</v>
      </c>
      <c r="N791" s="34" t="b">
        <v>1</v>
      </c>
      <c r="O791" s="35">
        <f t="shared" si="134"/>
        <v>26032</v>
      </c>
      <c r="P791" s="36" t="str">
        <f t="shared" si="135"/>
        <v>I</v>
      </c>
      <c r="Q791" s="37" t="str">
        <f t="shared" si="136"/>
        <v>National Youth Choir of Scotland</v>
      </c>
      <c r="R791" s="6" t="str">
        <f t="shared" si="137"/>
        <v>I - National Youth Choir of Scotland</v>
      </c>
      <c r="S791" s="6" t="str">
        <f>IFERROR(INDEX('Vendor Over-ride'!$C:$C, MATCH($R:$R,'Vendor Over-ride'!$A:$A,0)),"")</f>
        <v>I - National Youth Choir of Scotland</v>
      </c>
      <c r="U791" s="38" t="str">
        <f t="shared" si="141"/>
        <v>GIA</v>
      </c>
      <c r="V791" s="5" t="str">
        <f t="shared" si="142"/>
        <v>AWARD</v>
      </c>
      <c r="W791" s="5" t="b">
        <f t="shared" si="138"/>
        <v>1</v>
      </c>
      <c r="X791" s="40">
        <f t="shared" ca="1" si="139"/>
        <v>79282</v>
      </c>
      <c r="Y791" s="30" t="b">
        <f t="shared" ca="1" si="140"/>
        <v>1</v>
      </c>
    </row>
    <row r="792" spans="1:25" hidden="1">
      <c r="A792" s="28" t="s">
        <v>2837</v>
      </c>
      <c r="B792" s="28" t="s">
        <v>2838</v>
      </c>
      <c r="C792" s="28" t="s">
        <v>3142</v>
      </c>
      <c r="D792" s="28" t="s">
        <v>2842</v>
      </c>
      <c r="E792" s="29">
        <v>42178</v>
      </c>
      <c r="F792" s="28" t="s">
        <v>8530</v>
      </c>
      <c r="G792" s="30">
        <v>4302</v>
      </c>
      <c r="H792" s="28" t="s">
        <v>8531</v>
      </c>
      <c r="I792" s="31">
        <v>0</v>
      </c>
      <c r="J792" s="31">
        <v>4000</v>
      </c>
      <c r="K792" s="28" t="s">
        <v>5072</v>
      </c>
      <c r="L792" s="32">
        <f t="shared" si="132"/>
        <v>-4000</v>
      </c>
      <c r="M792" s="33">
        <f t="shared" si="133"/>
        <v>4000</v>
      </c>
      <c r="N792" s="34" t="b">
        <v>1</v>
      </c>
      <c r="O792" s="35">
        <f t="shared" si="134"/>
        <v>4000</v>
      </c>
      <c r="P792" s="36" t="str">
        <f t="shared" si="135"/>
        <v>I</v>
      </c>
      <c r="Q792" s="37" t="str">
        <f t="shared" si="136"/>
        <v>Olivia Furness</v>
      </c>
      <c r="R792" s="6" t="str">
        <f t="shared" si="137"/>
        <v>I - Olivia Furness</v>
      </c>
      <c r="S792" s="6" t="str">
        <f>IFERROR(INDEX('Vendor Over-ride'!$C:$C, MATCH($R:$R,'Vendor Over-ride'!$A:$A,0)),"")</f>
        <v>I - Olivia Furness Music</v>
      </c>
      <c r="U792" s="38" t="str">
        <f t="shared" si="141"/>
        <v>GIA</v>
      </c>
      <c r="V792" s="5" t="str">
        <f t="shared" si="142"/>
        <v>AWARD</v>
      </c>
      <c r="W792" s="5" t="b">
        <f t="shared" si="138"/>
        <v>0</v>
      </c>
      <c r="X792" s="40">
        <f t="shared" ca="1" si="139"/>
        <v>4000</v>
      </c>
      <c r="Y792" s="30" t="b">
        <f t="shared" ca="1" si="140"/>
        <v>0</v>
      </c>
    </row>
    <row r="793" spans="1:25" hidden="1">
      <c r="A793" s="28" t="s">
        <v>2837</v>
      </c>
      <c r="B793" s="28" t="s">
        <v>2838</v>
      </c>
      <c r="C793" s="28" t="s">
        <v>3142</v>
      </c>
      <c r="D793" s="28" t="s">
        <v>2842</v>
      </c>
      <c r="E793" s="29">
        <v>42178</v>
      </c>
      <c r="F793" s="28" t="s">
        <v>8532</v>
      </c>
      <c r="G793" s="30">
        <v>4302</v>
      </c>
      <c r="H793" s="28" t="s">
        <v>8533</v>
      </c>
      <c r="I793" s="31">
        <v>0</v>
      </c>
      <c r="J793" s="31">
        <v>1012</v>
      </c>
      <c r="K793" s="28" t="s">
        <v>4396</v>
      </c>
      <c r="L793" s="32">
        <f t="shared" si="132"/>
        <v>-1012</v>
      </c>
      <c r="M793" s="33">
        <f t="shared" si="133"/>
        <v>1012</v>
      </c>
      <c r="N793" s="34" t="b">
        <v>1</v>
      </c>
      <c r="O793" s="35">
        <f t="shared" si="134"/>
        <v>1012</v>
      </c>
      <c r="P793" s="36" t="str">
        <f t="shared" si="135"/>
        <v>I</v>
      </c>
      <c r="Q793" s="37" t="str">
        <f t="shared" si="136"/>
        <v>UK Theatre Association</v>
      </c>
      <c r="R793" s="6" t="str">
        <f t="shared" si="137"/>
        <v>I - UK Theatre Association</v>
      </c>
      <c r="S793" s="6" t="str">
        <f>IFERROR(INDEX('Vendor Over-ride'!$C:$C, MATCH($R:$R,'Vendor Over-ride'!$A:$A,0)),"")</f>
        <v>I - UK Theatre Association</v>
      </c>
      <c r="U793" s="38" t="str">
        <f t="shared" si="141"/>
        <v>GIA</v>
      </c>
      <c r="V793" s="5" t="str">
        <f t="shared" si="142"/>
        <v>AWARD</v>
      </c>
      <c r="W793" s="5" t="b">
        <f t="shared" si="138"/>
        <v>0</v>
      </c>
      <c r="X793" s="40">
        <f t="shared" ca="1" si="139"/>
        <v>1012</v>
      </c>
      <c r="Y793" s="30" t="b">
        <f t="shared" ca="1" si="140"/>
        <v>0</v>
      </c>
    </row>
    <row r="794" spans="1:25">
      <c r="A794" s="28" t="s">
        <v>2837</v>
      </c>
      <c r="B794" s="28" t="s">
        <v>2838</v>
      </c>
      <c r="C794" s="28" t="s">
        <v>3142</v>
      </c>
      <c r="D794" s="28" t="s">
        <v>2842</v>
      </c>
      <c r="E794" s="29">
        <v>42178</v>
      </c>
      <c r="F794" s="28" t="s">
        <v>8534</v>
      </c>
      <c r="G794" s="30">
        <v>4302</v>
      </c>
      <c r="H794" s="28" t="s">
        <v>8535</v>
      </c>
      <c r="I794" s="31">
        <v>0</v>
      </c>
      <c r="J794" s="31">
        <v>50000</v>
      </c>
      <c r="K794" s="28" t="s">
        <v>8536</v>
      </c>
      <c r="L794" s="32">
        <f t="shared" si="132"/>
        <v>-50000</v>
      </c>
      <c r="M794" s="33">
        <f t="shared" si="133"/>
        <v>50000</v>
      </c>
      <c r="N794" s="34" t="b">
        <v>1</v>
      </c>
      <c r="O794" s="35">
        <f t="shared" si="134"/>
        <v>50000</v>
      </c>
      <c r="P794" s="36" t="str">
        <f t="shared" si="135"/>
        <v>I</v>
      </c>
      <c r="Q794" s="37" t="str">
        <f t="shared" si="136"/>
        <v>WASPS Studios Ltd (Alison Fullerton)</v>
      </c>
      <c r="R794" s="6" t="str">
        <f t="shared" si="137"/>
        <v>I - WASPS Studios Ltd (Alison Fullerton)</v>
      </c>
      <c r="S794" s="6" t="str">
        <f>IFERROR(INDEX('Vendor Over-ride'!$C:$C, MATCH($R:$R,'Vendor Over-ride'!$A:$A,0)),"")</f>
        <v>I - WASPS Artist's Studios Ltd</v>
      </c>
      <c r="U794" s="38" t="str">
        <f t="shared" si="141"/>
        <v>GIA</v>
      </c>
      <c r="V794" s="5" t="str">
        <f t="shared" si="142"/>
        <v>AWARD</v>
      </c>
      <c r="W794" s="5" t="b">
        <f t="shared" si="138"/>
        <v>1</v>
      </c>
      <c r="X794" s="40">
        <f t="shared" ca="1" si="139"/>
        <v>50000</v>
      </c>
      <c r="Y794" s="30" t="b">
        <f t="shared" ca="1" si="140"/>
        <v>1</v>
      </c>
    </row>
    <row r="795" spans="1:25" hidden="1">
      <c r="A795" s="28" t="s">
        <v>2837</v>
      </c>
      <c r="B795" s="28" t="s">
        <v>2838</v>
      </c>
      <c r="C795" s="28" t="s">
        <v>3142</v>
      </c>
      <c r="D795" s="28" t="s">
        <v>2842</v>
      </c>
      <c r="E795" s="29">
        <v>42178</v>
      </c>
      <c r="F795" s="28" t="s">
        <v>8537</v>
      </c>
      <c r="G795" s="30">
        <v>4302</v>
      </c>
      <c r="H795" s="28" t="s">
        <v>8538</v>
      </c>
      <c r="I795" s="31">
        <v>0</v>
      </c>
      <c r="J795" s="31">
        <v>6388.8</v>
      </c>
      <c r="K795" s="28" t="s">
        <v>3031</v>
      </c>
      <c r="L795" s="32">
        <f t="shared" si="132"/>
        <v>-6388.8</v>
      </c>
      <c r="M795" s="33">
        <f t="shared" si="133"/>
        <v>6388.8</v>
      </c>
      <c r="N795" s="34" t="b">
        <v>1</v>
      </c>
      <c r="O795" s="35">
        <f t="shared" si="134"/>
        <v>6388.8</v>
      </c>
      <c r="P795" s="36" t="str">
        <f t="shared" si="135"/>
        <v>T</v>
      </c>
      <c r="Q795" s="37" t="str">
        <f t="shared" si="136"/>
        <v>Allander Print Limited</v>
      </c>
      <c r="R795" s="6" t="str">
        <f t="shared" si="137"/>
        <v>T - Allander Print Limited</v>
      </c>
      <c r="S795" s="6" t="str">
        <f>IFERROR(INDEX('Vendor Over-ride'!$C:$C, MATCH($R:$R,'Vendor Over-ride'!$A:$A,0)),"")</f>
        <v>T - Allander Print Limited</v>
      </c>
      <c r="U795" s="38" t="str">
        <f t="shared" si="141"/>
        <v>GIA</v>
      </c>
      <c r="V795" s="5" t="str">
        <f t="shared" si="142"/>
        <v>TRADE</v>
      </c>
      <c r="W795" s="5" t="b">
        <f t="shared" si="138"/>
        <v>0</v>
      </c>
      <c r="X795" s="40">
        <f t="shared" ca="1" si="139"/>
        <v>20985.399999999998</v>
      </c>
      <c r="Y795" s="30" t="b">
        <f t="shared" ca="1" si="140"/>
        <v>0</v>
      </c>
    </row>
    <row r="796" spans="1:25">
      <c r="A796" s="28" t="s">
        <v>2837</v>
      </c>
      <c r="B796" s="28" t="s">
        <v>2838</v>
      </c>
      <c r="C796" s="28" t="s">
        <v>3142</v>
      </c>
      <c r="D796" s="28" t="s">
        <v>2842</v>
      </c>
      <c r="E796" s="29">
        <v>42178</v>
      </c>
      <c r="F796" s="28" t="s">
        <v>8539</v>
      </c>
      <c r="G796" s="30">
        <v>4302</v>
      </c>
      <c r="H796" s="28" t="s">
        <v>8540</v>
      </c>
      <c r="I796" s="31">
        <v>0</v>
      </c>
      <c r="J796" s="31">
        <v>3845.65</v>
      </c>
      <c r="K796" s="28" t="s">
        <v>4924</v>
      </c>
      <c r="L796" s="32">
        <f t="shared" si="132"/>
        <v>-3845.65</v>
      </c>
      <c r="M796" s="33">
        <f t="shared" si="133"/>
        <v>3845.65</v>
      </c>
      <c r="N796" s="34" t="b">
        <v>1</v>
      </c>
      <c r="O796" s="35">
        <f t="shared" si="134"/>
        <v>3845.65</v>
      </c>
      <c r="P796" s="36" t="str">
        <f t="shared" si="135"/>
        <v>T</v>
      </c>
      <c r="Q796" s="37" t="str">
        <f t="shared" si="136"/>
        <v>Capita Travel and Events</v>
      </c>
      <c r="R796" s="6" t="str">
        <f t="shared" si="137"/>
        <v>T - Capita Travel and Events</v>
      </c>
      <c r="S796" s="6" t="str">
        <f>IFERROR(INDEX('Vendor Over-ride'!$C:$C, MATCH($R:$R,'Vendor Over-ride'!$A:$A,0)),"")</f>
        <v>T - Capita Travel and Events</v>
      </c>
      <c r="T796" s="41" t="s">
        <v>7018</v>
      </c>
      <c r="U796" s="38" t="str">
        <f t="shared" si="141"/>
        <v>GIA</v>
      </c>
      <c r="V796" s="5" t="str">
        <f t="shared" si="142"/>
        <v>TRADE</v>
      </c>
      <c r="W796" s="5" t="b">
        <f t="shared" si="138"/>
        <v>0</v>
      </c>
      <c r="X796" s="40">
        <f t="shared" ca="1" si="139"/>
        <v>68437.789999999994</v>
      </c>
      <c r="Y796" s="30" t="b">
        <f t="shared" ca="1" si="140"/>
        <v>1</v>
      </c>
    </row>
    <row r="797" spans="1:25" hidden="1">
      <c r="A797" s="28" t="s">
        <v>2837</v>
      </c>
      <c r="B797" s="28" t="s">
        <v>2838</v>
      </c>
      <c r="C797" s="28" t="s">
        <v>3142</v>
      </c>
      <c r="D797" s="28" t="s">
        <v>2842</v>
      </c>
      <c r="E797" s="29">
        <v>42178</v>
      </c>
      <c r="F797" s="28" t="s">
        <v>8541</v>
      </c>
      <c r="G797" s="30">
        <v>4302</v>
      </c>
      <c r="H797" s="28" t="s">
        <v>8542</v>
      </c>
      <c r="I797" s="31">
        <v>0</v>
      </c>
      <c r="J797" s="31">
        <v>200</v>
      </c>
      <c r="K797" s="28" t="s">
        <v>8543</v>
      </c>
      <c r="L797" s="32">
        <f t="shared" si="132"/>
        <v>-200</v>
      </c>
      <c r="M797" s="33">
        <f t="shared" si="133"/>
        <v>200</v>
      </c>
      <c r="N797" s="34" t="b">
        <v>1</v>
      </c>
      <c r="O797" s="35">
        <f t="shared" si="134"/>
        <v>200</v>
      </c>
      <c r="P797" s="36" t="str">
        <f t="shared" si="135"/>
        <v>T</v>
      </c>
      <c r="Q797" s="37" t="str">
        <f t="shared" si="136"/>
        <v>Darren McGarvey</v>
      </c>
      <c r="R797" s="6" t="str">
        <f t="shared" si="137"/>
        <v>T - Darren McGarvey</v>
      </c>
      <c r="S797" s="6" t="str">
        <f>IFERROR(INDEX('Vendor Over-ride'!$C:$C, MATCH($R:$R,'Vendor Over-ride'!$A:$A,0)),"")</f>
        <v>T - Darren McGarvey</v>
      </c>
      <c r="U797" s="38" t="str">
        <f t="shared" si="141"/>
        <v>GIA</v>
      </c>
      <c r="V797" s="5" t="str">
        <f t="shared" si="142"/>
        <v>TRADE</v>
      </c>
      <c r="W797" s="5" t="b">
        <f t="shared" si="138"/>
        <v>0</v>
      </c>
      <c r="X797" s="40">
        <f t="shared" ca="1" si="139"/>
        <v>200</v>
      </c>
      <c r="Y797" s="30" t="b">
        <f t="shared" ca="1" si="140"/>
        <v>0</v>
      </c>
    </row>
    <row r="798" spans="1:25" hidden="1">
      <c r="A798" s="28" t="s">
        <v>2837</v>
      </c>
      <c r="B798" s="28" t="s">
        <v>2838</v>
      </c>
      <c r="C798" s="28" t="s">
        <v>3142</v>
      </c>
      <c r="D798" s="28" t="s">
        <v>2842</v>
      </c>
      <c r="E798" s="29">
        <v>42178</v>
      </c>
      <c r="F798" s="28" t="s">
        <v>8544</v>
      </c>
      <c r="G798" s="30">
        <v>4302</v>
      </c>
      <c r="H798" s="28" t="s">
        <v>8545</v>
      </c>
      <c r="I798" s="31">
        <v>0</v>
      </c>
      <c r="J798" s="31">
        <v>174</v>
      </c>
      <c r="K798" s="28" t="s">
        <v>3113</v>
      </c>
      <c r="L798" s="32">
        <f t="shared" si="132"/>
        <v>-174</v>
      </c>
      <c r="M798" s="33">
        <f t="shared" si="133"/>
        <v>174</v>
      </c>
      <c r="N798" s="34" t="b">
        <v>1</v>
      </c>
      <c r="O798" s="35">
        <f t="shared" si="134"/>
        <v>174</v>
      </c>
      <c r="P798" s="36" t="str">
        <f t="shared" si="135"/>
        <v>T</v>
      </c>
      <c r="Q798" s="37" t="str">
        <f t="shared" si="136"/>
        <v>Digital Print Solutions</v>
      </c>
      <c r="R798" s="6" t="str">
        <f t="shared" si="137"/>
        <v>T - Digital Print Solutions</v>
      </c>
      <c r="S798" s="6" t="str">
        <f>IFERROR(INDEX('Vendor Over-ride'!$C:$C, MATCH($R:$R,'Vendor Over-ride'!$A:$A,0)),"")</f>
        <v>T - Digital Print Solutions</v>
      </c>
      <c r="U798" s="38" t="str">
        <f t="shared" si="141"/>
        <v>GIA</v>
      </c>
      <c r="V798" s="5" t="str">
        <f t="shared" si="142"/>
        <v>TRADE</v>
      </c>
      <c r="W798" s="5" t="b">
        <f t="shared" si="138"/>
        <v>0</v>
      </c>
      <c r="X798" s="40">
        <f t="shared" ca="1" si="139"/>
        <v>3681</v>
      </c>
      <c r="Y798" s="30" t="b">
        <f t="shared" ca="1" si="140"/>
        <v>0</v>
      </c>
    </row>
    <row r="799" spans="1:25" hidden="1">
      <c r="A799" s="28" t="s">
        <v>2837</v>
      </c>
      <c r="B799" s="28" t="s">
        <v>2838</v>
      </c>
      <c r="C799" s="28" t="s">
        <v>3142</v>
      </c>
      <c r="D799" s="28" t="s">
        <v>2842</v>
      </c>
      <c r="E799" s="29">
        <v>42178</v>
      </c>
      <c r="F799" s="28" t="s">
        <v>8546</v>
      </c>
      <c r="G799" s="30">
        <v>4302</v>
      </c>
      <c r="H799" s="28" t="s">
        <v>8547</v>
      </c>
      <c r="I799" s="31">
        <v>0</v>
      </c>
      <c r="J799" s="31">
        <v>4887.6000000000004</v>
      </c>
      <c r="K799" s="28" t="s">
        <v>3340</v>
      </c>
      <c r="L799" s="32">
        <f t="shared" si="132"/>
        <v>-4887.6000000000004</v>
      </c>
      <c r="M799" s="33">
        <f t="shared" si="133"/>
        <v>4887.6000000000004</v>
      </c>
      <c r="N799" s="34" t="b">
        <v>1</v>
      </c>
      <c r="O799" s="35">
        <f t="shared" si="134"/>
        <v>4887.6000000000004</v>
      </c>
      <c r="P799" s="36" t="str">
        <f t="shared" si="135"/>
        <v>T</v>
      </c>
      <c r="Q799" s="37" t="str">
        <f t="shared" si="136"/>
        <v>Global Design &amp; Source Ltd</v>
      </c>
      <c r="R799" s="6" t="str">
        <f t="shared" si="137"/>
        <v>T - Global Design &amp; Source Ltd</v>
      </c>
      <c r="S799" s="6" t="str">
        <f>IFERROR(INDEX('Vendor Over-ride'!$C:$C, MATCH($R:$R,'Vendor Over-ride'!$A:$A,0)),"")</f>
        <v>T - Global Design &amp; Source Ltd</v>
      </c>
      <c r="U799" s="38" t="str">
        <f t="shared" si="141"/>
        <v>GIA</v>
      </c>
      <c r="V799" s="5" t="str">
        <f t="shared" si="142"/>
        <v>TRADE</v>
      </c>
      <c r="W799" s="5" t="b">
        <f t="shared" si="138"/>
        <v>0</v>
      </c>
      <c r="X799" s="40">
        <f t="shared" ca="1" si="139"/>
        <v>7814.8200000000006</v>
      </c>
      <c r="Y799" s="30" t="b">
        <f t="shared" ca="1" si="140"/>
        <v>0</v>
      </c>
    </row>
    <row r="800" spans="1:25" hidden="1">
      <c r="A800" s="28" t="s">
        <v>2837</v>
      </c>
      <c r="B800" s="28" t="s">
        <v>2838</v>
      </c>
      <c r="C800" s="28" t="s">
        <v>3142</v>
      </c>
      <c r="D800" s="28" t="s">
        <v>2842</v>
      </c>
      <c r="E800" s="29">
        <v>42178</v>
      </c>
      <c r="F800" s="28" t="s">
        <v>8548</v>
      </c>
      <c r="G800" s="30">
        <v>4302</v>
      </c>
      <c r="H800" s="28" t="s">
        <v>8549</v>
      </c>
      <c r="I800" s="31">
        <v>0</v>
      </c>
      <c r="J800" s="31">
        <v>178.8</v>
      </c>
      <c r="K800" s="28" t="s">
        <v>3463</v>
      </c>
      <c r="L800" s="32">
        <f t="shared" si="132"/>
        <v>-178.8</v>
      </c>
      <c r="M800" s="33">
        <f t="shared" si="133"/>
        <v>178.8</v>
      </c>
      <c r="N800" s="34" t="b">
        <v>1</v>
      </c>
      <c r="O800" s="35">
        <f t="shared" si="134"/>
        <v>178.8</v>
      </c>
      <c r="P800" s="36" t="str">
        <f t="shared" si="135"/>
        <v>T</v>
      </c>
      <c r="Q800" s="37" t="str">
        <f t="shared" si="136"/>
        <v>Holyrood Communications Ltd</v>
      </c>
      <c r="R800" s="6" t="str">
        <f t="shared" si="137"/>
        <v>T - Holyrood Communications Ltd</v>
      </c>
      <c r="S800" s="6" t="str">
        <f>IFERROR(INDEX('Vendor Over-ride'!$C:$C, MATCH($R:$R,'Vendor Over-ride'!$A:$A,0)),"")</f>
        <v>T - Holyrood Communications Ltd</v>
      </c>
      <c r="U800" s="38" t="str">
        <f t="shared" si="141"/>
        <v>GIA</v>
      </c>
      <c r="V800" s="5" t="str">
        <f t="shared" si="142"/>
        <v>TRADE</v>
      </c>
      <c r="W800" s="5" t="b">
        <f t="shared" si="138"/>
        <v>0</v>
      </c>
      <c r="X800" s="40">
        <f t="shared" ca="1" si="139"/>
        <v>178.8</v>
      </c>
      <c r="Y800" s="30" t="b">
        <f t="shared" ca="1" si="140"/>
        <v>0</v>
      </c>
    </row>
    <row r="801" spans="1:25" hidden="1">
      <c r="A801" s="28" t="s">
        <v>2837</v>
      </c>
      <c r="B801" s="28" t="s">
        <v>2838</v>
      </c>
      <c r="C801" s="28" t="s">
        <v>3142</v>
      </c>
      <c r="D801" s="28" t="s">
        <v>2842</v>
      </c>
      <c r="E801" s="29">
        <v>42178</v>
      </c>
      <c r="F801" s="28" t="s">
        <v>8550</v>
      </c>
      <c r="G801" s="30">
        <v>4302</v>
      </c>
      <c r="H801" s="28" t="s">
        <v>8551</v>
      </c>
      <c r="I801" s="31">
        <v>0</v>
      </c>
      <c r="J801" s="31">
        <v>400</v>
      </c>
      <c r="K801" s="28" t="s">
        <v>4636</v>
      </c>
      <c r="L801" s="32">
        <f t="shared" si="132"/>
        <v>-400</v>
      </c>
      <c r="M801" s="33">
        <f t="shared" si="133"/>
        <v>400</v>
      </c>
      <c r="N801" s="34" t="b">
        <v>1</v>
      </c>
      <c r="O801" s="35">
        <f t="shared" si="134"/>
        <v>400</v>
      </c>
      <c r="P801" s="36" t="str">
        <f t="shared" si="135"/>
        <v>T</v>
      </c>
      <c r="Q801" s="37" t="str">
        <f t="shared" si="136"/>
        <v>Jenni Douglas</v>
      </c>
      <c r="R801" s="6" t="str">
        <f t="shared" si="137"/>
        <v>T - Jenni Douglas</v>
      </c>
      <c r="S801" s="6" t="str">
        <f>IFERROR(INDEX('Vendor Over-ride'!$C:$C, MATCH($R:$R,'Vendor Over-ride'!$A:$A,0)),"")</f>
        <v>T - Jenni Douglas</v>
      </c>
      <c r="U801" s="38" t="str">
        <f t="shared" si="141"/>
        <v>GIA</v>
      </c>
      <c r="V801" s="5" t="str">
        <f t="shared" si="142"/>
        <v>TRADE</v>
      </c>
      <c r="W801" s="5" t="b">
        <f t="shared" si="138"/>
        <v>0</v>
      </c>
      <c r="X801" s="40">
        <f t="shared" ca="1" si="139"/>
        <v>400</v>
      </c>
      <c r="Y801" s="30" t="b">
        <f t="shared" ca="1" si="140"/>
        <v>0</v>
      </c>
    </row>
    <row r="802" spans="1:25" hidden="1">
      <c r="A802" s="28" t="s">
        <v>2837</v>
      </c>
      <c r="B802" s="28" t="s">
        <v>2838</v>
      </c>
      <c r="C802" s="28" t="s">
        <v>3142</v>
      </c>
      <c r="D802" s="28" t="s">
        <v>2842</v>
      </c>
      <c r="E802" s="29">
        <v>42178</v>
      </c>
      <c r="F802" s="28" t="s">
        <v>8552</v>
      </c>
      <c r="G802" s="30">
        <v>4302</v>
      </c>
      <c r="H802" s="28" t="s">
        <v>8553</v>
      </c>
      <c r="I802" s="31">
        <v>0</v>
      </c>
      <c r="J802" s="31">
        <v>400</v>
      </c>
      <c r="K802" s="28" t="s">
        <v>8554</v>
      </c>
      <c r="L802" s="32">
        <f t="shared" si="132"/>
        <v>-400</v>
      </c>
      <c r="M802" s="33">
        <f t="shared" si="133"/>
        <v>400</v>
      </c>
      <c r="N802" s="34" t="b">
        <v>1</v>
      </c>
      <c r="O802" s="35">
        <f t="shared" si="134"/>
        <v>400</v>
      </c>
      <c r="P802" s="36" t="str">
        <f t="shared" si="135"/>
        <v>T</v>
      </c>
      <c r="Q802" s="37" t="str">
        <f t="shared" si="136"/>
        <v>Robyn Stapleton</v>
      </c>
      <c r="R802" s="6" t="str">
        <f t="shared" si="137"/>
        <v>T - Robyn Stapleton</v>
      </c>
      <c r="S802" s="6" t="str">
        <f>IFERROR(INDEX('Vendor Over-ride'!$C:$C, MATCH($R:$R,'Vendor Over-ride'!$A:$A,0)),"")</f>
        <v>T - Robyn Stapleton</v>
      </c>
      <c r="U802" s="38" t="str">
        <f t="shared" si="141"/>
        <v>GIA</v>
      </c>
      <c r="V802" s="5" t="str">
        <f t="shared" si="142"/>
        <v>TRADE</v>
      </c>
      <c r="W802" s="5" t="b">
        <f t="shared" si="138"/>
        <v>0</v>
      </c>
      <c r="X802" s="40">
        <f t="shared" ca="1" si="139"/>
        <v>400</v>
      </c>
      <c r="Y802" s="30" t="b">
        <f t="shared" ca="1" si="140"/>
        <v>0</v>
      </c>
    </row>
    <row r="803" spans="1:25" hidden="1">
      <c r="A803" s="28" t="s">
        <v>2837</v>
      </c>
      <c r="B803" s="28" t="s">
        <v>2838</v>
      </c>
      <c r="C803" s="28" t="s">
        <v>3142</v>
      </c>
      <c r="D803" s="28" t="s">
        <v>2842</v>
      </c>
      <c r="E803" s="29">
        <v>42178</v>
      </c>
      <c r="F803" s="28" t="s">
        <v>8555</v>
      </c>
      <c r="G803" s="30">
        <v>4302</v>
      </c>
      <c r="H803" s="28" t="s">
        <v>8556</v>
      </c>
      <c r="I803" s="31">
        <v>0</v>
      </c>
      <c r="J803" s="31">
        <v>1920</v>
      </c>
      <c r="K803" s="28" t="s">
        <v>2905</v>
      </c>
      <c r="L803" s="32">
        <f t="shared" si="132"/>
        <v>-1920</v>
      </c>
      <c r="M803" s="33">
        <f t="shared" si="133"/>
        <v>1920</v>
      </c>
      <c r="N803" s="34" t="b">
        <v>1</v>
      </c>
      <c r="O803" s="35">
        <f t="shared" si="134"/>
        <v>1920</v>
      </c>
      <c r="P803" s="36" t="str">
        <f t="shared" si="135"/>
        <v>T</v>
      </c>
      <c r="Q803" s="37" t="str">
        <f t="shared" si="136"/>
        <v>The Press Data Bureau</v>
      </c>
      <c r="R803" s="6" t="str">
        <f t="shared" si="137"/>
        <v>T - The Press Data Bureau</v>
      </c>
      <c r="S803" s="6" t="str">
        <f>IFERROR(INDEX('Vendor Over-ride'!$C:$C, MATCH($R:$R,'Vendor Over-ride'!$A:$A,0)),"")</f>
        <v>T - Press Data Bureau, The</v>
      </c>
      <c r="U803" s="38" t="str">
        <f t="shared" si="141"/>
        <v>GIA</v>
      </c>
      <c r="V803" s="5" t="str">
        <f t="shared" si="142"/>
        <v>TRADE</v>
      </c>
      <c r="W803" s="5" t="b">
        <f t="shared" si="138"/>
        <v>0</v>
      </c>
      <c r="X803" s="40">
        <f t="shared" ca="1" si="139"/>
        <v>23040</v>
      </c>
      <c r="Y803" s="30" t="b">
        <f t="shared" ca="1" si="140"/>
        <v>0</v>
      </c>
    </row>
    <row r="804" spans="1:25" hidden="1">
      <c r="A804" s="28" t="s">
        <v>2837</v>
      </c>
      <c r="B804" s="28" t="s">
        <v>2838</v>
      </c>
      <c r="C804" s="28" t="s">
        <v>3142</v>
      </c>
      <c r="D804" s="28" t="s">
        <v>2842</v>
      </c>
      <c r="E804" s="29">
        <v>42181</v>
      </c>
      <c r="F804" s="28" t="s">
        <v>8557</v>
      </c>
      <c r="G804" s="30">
        <v>4324</v>
      </c>
      <c r="H804" s="28" t="s">
        <v>8558</v>
      </c>
      <c r="I804" s="31">
        <v>0</v>
      </c>
      <c r="J804" s="31">
        <v>233.05</v>
      </c>
      <c r="K804" s="28" t="s">
        <v>2843</v>
      </c>
      <c r="L804" s="32">
        <f t="shared" si="132"/>
        <v>-233.05</v>
      </c>
      <c r="M804" s="33">
        <f t="shared" si="133"/>
        <v>233.05</v>
      </c>
      <c r="N804" s="34" t="b">
        <v>0</v>
      </c>
      <c r="O804" s="35">
        <f t="shared" si="134"/>
        <v>0</v>
      </c>
      <c r="P804" s="36" t="str">
        <f t="shared" si="135"/>
        <v>E</v>
      </c>
      <c r="Q804" s="37" t="str">
        <f t="shared" si="136"/>
        <v>Amanda Catto</v>
      </c>
      <c r="R804" s="6" t="str">
        <f t="shared" si="137"/>
        <v>E - Amanda Catto</v>
      </c>
      <c r="S804" s="6" t="str">
        <f>IFERROR(INDEX('Vendor Over-ride'!$C:$C, MATCH($R:$R,'Vendor Over-ride'!$A:$A,0)),"")</f>
        <v/>
      </c>
      <c r="U804" s="38" t="str">
        <f t="shared" si="141"/>
        <v>GIA</v>
      </c>
      <c r="V804" s="5" t="str">
        <f t="shared" si="142"/>
        <v>EMPLOYEE</v>
      </c>
      <c r="W804" s="5" t="b">
        <f t="shared" si="138"/>
        <v>0</v>
      </c>
      <c r="X804" s="40">
        <f t="shared" ca="1" si="139"/>
        <v>334393.72000000003</v>
      </c>
      <c r="Y804" s="30" t="b">
        <f t="shared" ca="1" si="140"/>
        <v>1</v>
      </c>
    </row>
    <row r="805" spans="1:25" hidden="1">
      <c r="A805" s="28" t="s">
        <v>2837</v>
      </c>
      <c r="B805" s="28" t="s">
        <v>2838</v>
      </c>
      <c r="C805" s="28" t="s">
        <v>3142</v>
      </c>
      <c r="D805" s="28" t="s">
        <v>2842</v>
      </c>
      <c r="E805" s="29">
        <v>42181</v>
      </c>
      <c r="F805" s="28" t="s">
        <v>8559</v>
      </c>
      <c r="G805" s="30">
        <v>4324</v>
      </c>
      <c r="H805" s="28" t="s">
        <v>8560</v>
      </c>
      <c r="I805" s="31">
        <v>0</v>
      </c>
      <c r="J805" s="31">
        <v>157.1</v>
      </c>
      <c r="K805" s="28" t="s">
        <v>4966</v>
      </c>
      <c r="L805" s="32">
        <f t="shared" si="132"/>
        <v>-157.1</v>
      </c>
      <c r="M805" s="33">
        <f t="shared" si="133"/>
        <v>157.1</v>
      </c>
      <c r="N805" s="34" t="b">
        <v>0</v>
      </c>
      <c r="O805" s="35">
        <f t="shared" si="134"/>
        <v>0</v>
      </c>
      <c r="P805" s="36" t="str">
        <f t="shared" si="135"/>
        <v>E</v>
      </c>
      <c r="Q805" s="37" t="str">
        <f t="shared" si="136"/>
        <v>Anita Clark</v>
      </c>
      <c r="R805" s="6" t="str">
        <f t="shared" si="137"/>
        <v>E - Anita Clark</v>
      </c>
      <c r="S805" s="6" t="str">
        <f>IFERROR(INDEX('Vendor Over-ride'!$C:$C, MATCH($R:$R,'Vendor Over-ride'!$A:$A,0)),"")</f>
        <v/>
      </c>
      <c r="U805" s="38" t="str">
        <f t="shared" si="141"/>
        <v>GIA</v>
      </c>
      <c r="V805" s="5" t="str">
        <f t="shared" si="142"/>
        <v>EMPLOYEE</v>
      </c>
      <c r="W805" s="5" t="b">
        <f t="shared" si="138"/>
        <v>0</v>
      </c>
      <c r="X805" s="40">
        <f t="shared" ca="1" si="139"/>
        <v>334393.72000000003</v>
      </c>
      <c r="Y805" s="30" t="b">
        <f t="shared" ca="1" si="140"/>
        <v>1</v>
      </c>
    </row>
    <row r="806" spans="1:25" hidden="1">
      <c r="A806" s="28" t="s">
        <v>2837</v>
      </c>
      <c r="B806" s="28" t="s">
        <v>2838</v>
      </c>
      <c r="C806" s="28" t="s">
        <v>3142</v>
      </c>
      <c r="D806" s="28" t="s">
        <v>2842</v>
      </c>
      <c r="E806" s="29">
        <v>42181</v>
      </c>
      <c r="F806" s="28" t="s">
        <v>8561</v>
      </c>
      <c r="G806" s="30">
        <v>4324</v>
      </c>
      <c r="H806" s="28" t="s">
        <v>8562</v>
      </c>
      <c r="I806" s="31">
        <v>0</v>
      </c>
      <c r="J806" s="31">
        <v>974.07</v>
      </c>
      <c r="K806" s="28" t="s">
        <v>3413</v>
      </c>
      <c r="L806" s="32">
        <f t="shared" si="132"/>
        <v>-974.07</v>
      </c>
      <c r="M806" s="33">
        <f t="shared" si="133"/>
        <v>974.07</v>
      </c>
      <c r="N806" s="34" t="b">
        <v>0</v>
      </c>
      <c r="O806" s="35">
        <f t="shared" si="134"/>
        <v>0</v>
      </c>
      <c r="P806" s="36" t="str">
        <f t="shared" si="135"/>
        <v>E</v>
      </c>
      <c r="Q806" s="37" t="str">
        <f t="shared" si="136"/>
        <v>Natalie Usher</v>
      </c>
      <c r="R806" s="6" t="str">
        <f t="shared" si="137"/>
        <v>E - Natalie Usher</v>
      </c>
      <c r="S806" s="6" t="str">
        <f>IFERROR(INDEX('Vendor Over-ride'!$C:$C, MATCH($R:$R,'Vendor Over-ride'!$A:$A,0)),"")</f>
        <v/>
      </c>
      <c r="U806" s="38" t="str">
        <f t="shared" si="141"/>
        <v>GIA</v>
      </c>
      <c r="V806" s="5" t="str">
        <f t="shared" si="142"/>
        <v>EMPLOYEE</v>
      </c>
      <c r="W806" s="5" t="b">
        <f t="shared" si="138"/>
        <v>0</v>
      </c>
      <c r="X806" s="40">
        <f t="shared" ca="1" si="139"/>
        <v>334393.72000000003</v>
      </c>
      <c r="Y806" s="30" t="b">
        <f t="shared" ca="1" si="140"/>
        <v>1</v>
      </c>
    </row>
    <row r="807" spans="1:25" hidden="1">
      <c r="A807" s="28" t="s">
        <v>2837</v>
      </c>
      <c r="B807" s="28" t="s">
        <v>2838</v>
      </c>
      <c r="C807" s="28" t="s">
        <v>3142</v>
      </c>
      <c r="D807" s="28" t="s">
        <v>2842</v>
      </c>
      <c r="E807" s="29">
        <v>42181</v>
      </c>
      <c r="F807" s="28" t="s">
        <v>8563</v>
      </c>
      <c r="G807" s="30">
        <v>4324</v>
      </c>
      <c r="H807" s="28" t="s">
        <v>8564</v>
      </c>
      <c r="I807" s="31">
        <v>0</v>
      </c>
      <c r="J807" s="31">
        <v>39.28</v>
      </c>
      <c r="K807" s="28" t="s">
        <v>2846</v>
      </c>
      <c r="L807" s="32">
        <f t="shared" si="132"/>
        <v>-39.28</v>
      </c>
      <c r="M807" s="33">
        <f t="shared" si="133"/>
        <v>39.28</v>
      </c>
      <c r="N807" s="34" t="b">
        <v>1</v>
      </c>
      <c r="O807" s="35">
        <f t="shared" si="134"/>
        <v>39.28</v>
      </c>
      <c r="P807" s="36" t="str">
        <f t="shared" si="135"/>
        <v>T</v>
      </c>
      <c r="Q807" s="37" t="str">
        <f t="shared" si="136"/>
        <v>Arnold Clark Finance Ltd</v>
      </c>
      <c r="R807" s="6" t="str">
        <f t="shared" si="137"/>
        <v>T - Arnold Clark Finance Ltd</v>
      </c>
      <c r="S807" s="6" t="str">
        <f>IFERROR(INDEX('Vendor Over-ride'!$C:$C, MATCH($R:$R,'Vendor Over-ride'!$A:$A,0)),"")</f>
        <v>T - Arnold Clark Finance Ltd</v>
      </c>
      <c r="U807" s="38" t="str">
        <f t="shared" si="141"/>
        <v>GIA</v>
      </c>
      <c r="V807" s="5" t="str">
        <f t="shared" si="142"/>
        <v>TRADE</v>
      </c>
      <c r="W807" s="5" t="b">
        <f t="shared" si="138"/>
        <v>0</v>
      </c>
      <c r="X807" s="40">
        <f t="shared" ca="1" si="139"/>
        <v>4424.46</v>
      </c>
      <c r="Y807" s="30" t="b">
        <f t="shared" ca="1" si="140"/>
        <v>0</v>
      </c>
    </row>
    <row r="808" spans="1:25" hidden="1">
      <c r="A808" s="28" t="s">
        <v>2837</v>
      </c>
      <c r="B808" s="28" t="s">
        <v>2838</v>
      </c>
      <c r="C808" s="28" t="s">
        <v>3142</v>
      </c>
      <c r="D808" s="28" t="s">
        <v>2842</v>
      </c>
      <c r="E808" s="29">
        <v>42181</v>
      </c>
      <c r="F808" s="28" t="s">
        <v>8565</v>
      </c>
      <c r="G808" s="30">
        <v>4324</v>
      </c>
      <c r="H808" s="28" t="s">
        <v>8566</v>
      </c>
      <c r="I808" s="31">
        <v>0</v>
      </c>
      <c r="J808" s="31">
        <v>19382.400000000001</v>
      </c>
      <c r="K808" s="28" t="s">
        <v>3032</v>
      </c>
      <c r="L808" s="32">
        <f t="shared" si="132"/>
        <v>-19382.400000000001</v>
      </c>
      <c r="M808" s="33">
        <f t="shared" si="133"/>
        <v>19382.400000000001</v>
      </c>
      <c r="N808" s="34" t="b">
        <v>1</v>
      </c>
      <c r="O808" s="35">
        <f t="shared" si="134"/>
        <v>19382.400000000001</v>
      </c>
      <c r="P808" s="36" t="str">
        <f t="shared" si="135"/>
        <v>T</v>
      </c>
      <c r="Q808" s="37" t="str">
        <f t="shared" si="136"/>
        <v>Arts Marketing Association</v>
      </c>
      <c r="R808" s="6" t="str">
        <f t="shared" si="137"/>
        <v>T - Arts Marketing Association</v>
      </c>
      <c r="S808" s="6" t="str">
        <f>IFERROR(INDEX('Vendor Over-ride'!$C:$C, MATCH($R:$R,'Vendor Over-ride'!$A:$A,0)),"")</f>
        <v>T - Arts Marketing Association</v>
      </c>
      <c r="U808" s="38" t="str">
        <f t="shared" si="141"/>
        <v>GIA</v>
      </c>
      <c r="V808" s="5" t="str">
        <f t="shared" si="142"/>
        <v>TRADE</v>
      </c>
      <c r="W808" s="5" t="b">
        <f t="shared" si="138"/>
        <v>0</v>
      </c>
      <c r="X808" s="40">
        <f t="shared" ca="1" si="139"/>
        <v>20713.200000000004</v>
      </c>
      <c r="Y808" s="30" t="b">
        <f t="shared" ca="1" si="140"/>
        <v>0</v>
      </c>
    </row>
    <row r="809" spans="1:25" hidden="1">
      <c r="A809" s="28" t="s">
        <v>2837</v>
      </c>
      <c r="B809" s="28" t="s">
        <v>2838</v>
      </c>
      <c r="C809" s="28" t="s">
        <v>3142</v>
      </c>
      <c r="D809" s="28" t="s">
        <v>2842</v>
      </c>
      <c r="E809" s="29">
        <v>42181</v>
      </c>
      <c r="F809" s="28" t="s">
        <v>8567</v>
      </c>
      <c r="G809" s="30">
        <v>4324</v>
      </c>
      <c r="H809" s="28" t="s">
        <v>8568</v>
      </c>
      <c r="I809" s="31">
        <v>0</v>
      </c>
      <c r="J809" s="31">
        <v>240</v>
      </c>
      <c r="K809" s="28" t="s">
        <v>3914</v>
      </c>
      <c r="L809" s="32">
        <f t="shared" si="132"/>
        <v>-240</v>
      </c>
      <c r="M809" s="33">
        <f t="shared" si="133"/>
        <v>240</v>
      </c>
      <c r="N809" s="34" t="b">
        <v>1</v>
      </c>
      <c r="O809" s="35">
        <f t="shared" si="134"/>
        <v>240</v>
      </c>
      <c r="P809" s="36" t="str">
        <f t="shared" si="135"/>
        <v>T</v>
      </c>
      <c r="Q809" s="37" t="str">
        <f t="shared" si="136"/>
        <v>Artworkers Alliance Limited</v>
      </c>
      <c r="R809" s="6" t="str">
        <f t="shared" si="137"/>
        <v>T - Artworkers Alliance Limited</v>
      </c>
      <c r="S809" s="6" t="str">
        <f>IFERROR(INDEX('Vendor Over-ride'!$C:$C, MATCH($R:$R,'Vendor Over-ride'!$A:$A,0)),"")</f>
        <v>T - Artworkers Alliance Limited</v>
      </c>
      <c r="U809" s="38" t="str">
        <f t="shared" si="141"/>
        <v>GIA</v>
      </c>
      <c r="V809" s="5" t="str">
        <f t="shared" si="142"/>
        <v>TRADE</v>
      </c>
      <c r="W809" s="5" t="b">
        <f t="shared" si="138"/>
        <v>0</v>
      </c>
      <c r="X809" s="40">
        <f t="shared" ca="1" si="139"/>
        <v>3858</v>
      </c>
      <c r="Y809" s="30" t="b">
        <f t="shared" ca="1" si="140"/>
        <v>0</v>
      </c>
    </row>
    <row r="810" spans="1:25" hidden="1">
      <c r="A810" s="28" t="s">
        <v>2837</v>
      </c>
      <c r="B810" s="28" t="s">
        <v>2838</v>
      </c>
      <c r="C810" s="28" t="s">
        <v>3142</v>
      </c>
      <c r="D810" s="28" t="s">
        <v>2842</v>
      </c>
      <c r="E810" s="29">
        <v>42181</v>
      </c>
      <c r="F810" s="28" t="s">
        <v>8569</v>
      </c>
      <c r="G810" s="30">
        <v>4324</v>
      </c>
      <c r="H810" s="28" t="s">
        <v>8570</v>
      </c>
      <c r="I810" s="31">
        <v>0</v>
      </c>
      <c r="J810" s="31">
        <v>178.5</v>
      </c>
      <c r="K810" s="28" t="s">
        <v>8571</v>
      </c>
      <c r="L810" s="32">
        <f t="shared" si="132"/>
        <v>-178.5</v>
      </c>
      <c r="M810" s="33">
        <f t="shared" si="133"/>
        <v>178.5</v>
      </c>
      <c r="N810" s="34" t="b">
        <v>1</v>
      </c>
      <c r="O810" s="35">
        <f t="shared" si="134"/>
        <v>178.5</v>
      </c>
      <c r="P810" s="36" t="str">
        <f t="shared" si="135"/>
        <v>T</v>
      </c>
      <c r="Q810" s="37" t="str">
        <f t="shared" si="136"/>
        <v>The Bridge Cafe Bar</v>
      </c>
      <c r="R810" s="6" t="str">
        <f t="shared" si="137"/>
        <v>T - The Bridge Cafe Bar</v>
      </c>
      <c r="S810" s="6" t="str">
        <f>IFERROR(INDEX('Vendor Over-ride'!$C:$C, MATCH($R:$R,'Vendor Over-ride'!$A:$A,0)),"")</f>
        <v>T - Bridge Cafe Bar, The</v>
      </c>
      <c r="U810" s="38" t="str">
        <f t="shared" si="141"/>
        <v>GIA</v>
      </c>
      <c r="V810" s="5" t="str">
        <f t="shared" si="142"/>
        <v>TRADE</v>
      </c>
      <c r="W810" s="5" t="b">
        <f t="shared" si="138"/>
        <v>0</v>
      </c>
      <c r="X810" s="40">
        <f t="shared" ca="1" si="139"/>
        <v>178.5</v>
      </c>
      <c r="Y810" s="30" t="b">
        <f t="shared" ca="1" si="140"/>
        <v>0</v>
      </c>
    </row>
    <row r="811" spans="1:25">
      <c r="A811" s="28" t="s">
        <v>2837</v>
      </c>
      <c r="B811" s="28" t="s">
        <v>2838</v>
      </c>
      <c r="C811" s="28" t="s">
        <v>3142</v>
      </c>
      <c r="D811" s="28" t="s">
        <v>2842</v>
      </c>
      <c r="E811" s="29">
        <v>42181</v>
      </c>
      <c r="F811" s="28" t="s">
        <v>8572</v>
      </c>
      <c r="G811" s="30">
        <v>4324</v>
      </c>
      <c r="H811" s="28" t="s">
        <v>8573</v>
      </c>
      <c r="I811" s="31">
        <v>0</v>
      </c>
      <c r="J811" s="31">
        <v>413.4</v>
      </c>
      <c r="K811" s="28" t="s">
        <v>4924</v>
      </c>
      <c r="L811" s="32">
        <f t="shared" si="132"/>
        <v>-413.4</v>
      </c>
      <c r="M811" s="33">
        <f t="shared" si="133"/>
        <v>413.4</v>
      </c>
      <c r="N811" s="34" t="b">
        <v>1</v>
      </c>
      <c r="O811" s="35">
        <f t="shared" si="134"/>
        <v>413.4</v>
      </c>
      <c r="P811" s="36" t="str">
        <f t="shared" si="135"/>
        <v>T</v>
      </c>
      <c r="Q811" s="37" t="str">
        <f t="shared" si="136"/>
        <v>Capita Travel and Events</v>
      </c>
      <c r="R811" s="6" t="str">
        <f t="shared" si="137"/>
        <v>T - Capita Travel and Events</v>
      </c>
      <c r="S811" s="6" t="str">
        <f>IFERROR(INDEX('Vendor Over-ride'!$C:$C, MATCH($R:$R,'Vendor Over-ride'!$A:$A,0)),"")</f>
        <v>T - Capita Travel and Events</v>
      </c>
      <c r="T811" s="41" t="s">
        <v>7018</v>
      </c>
      <c r="U811" s="38" t="str">
        <f t="shared" si="141"/>
        <v>GIA</v>
      </c>
      <c r="V811" s="5" t="str">
        <f t="shared" si="142"/>
        <v>TRADE</v>
      </c>
      <c r="W811" s="5" t="b">
        <f t="shared" si="138"/>
        <v>0</v>
      </c>
      <c r="X811" s="40">
        <f t="shared" ca="1" si="139"/>
        <v>68437.789999999994</v>
      </c>
      <c r="Y811" s="30" t="b">
        <f t="shared" ca="1" si="140"/>
        <v>1</v>
      </c>
    </row>
    <row r="812" spans="1:25" hidden="1">
      <c r="A812" s="28" t="s">
        <v>2837</v>
      </c>
      <c r="B812" s="28" t="s">
        <v>2838</v>
      </c>
      <c r="C812" s="28" t="s">
        <v>3142</v>
      </c>
      <c r="D812" s="28" t="s">
        <v>2842</v>
      </c>
      <c r="E812" s="29">
        <v>42181</v>
      </c>
      <c r="F812" s="28" t="s">
        <v>8574</v>
      </c>
      <c r="G812" s="30">
        <v>4324</v>
      </c>
      <c r="H812" s="28" t="s">
        <v>8575</v>
      </c>
      <c r="I812" s="31">
        <v>0</v>
      </c>
      <c r="J812" s="31">
        <v>36</v>
      </c>
      <c r="K812" s="28" t="s">
        <v>8576</v>
      </c>
      <c r="L812" s="32">
        <f t="shared" si="132"/>
        <v>-36</v>
      </c>
      <c r="M812" s="33">
        <f t="shared" si="133"/>
        <v>36</v>
      </c>
      <c r="N812" s="34" t="b">
        <v>1</v>
      </c>
      <c r="O812" s="35">
        <f t="shared" si="134"/>
        <v>36</v>
      </c>
      <c r="P812" s="36" t="str">
        <f t="shared" si="135"/>
        <v>T</v>
      </c>
      <c r="Q812" s="37" t="str">
        <f t="shared" si="136"/>
        <v>Creative &amp; Cultural Skills</v>
      </c>
      <c r="R812" s="6" t="str">
        <f t="shared" si="137"/>
        <v>T - Creative &amp; Cultural Skills</v>
      </c>
      <c r="S812" s="6" t="str">
        <f>IFERROR(INDEX('Vendor Over-ride'!$C:$C, MATCH($R:$R,'Vendor Over-ride'!$A:$A,0)),"")</f>
        <v>T - Creative &amp; Cultural Skills</v>
      </c>
      <c r="U812" s="38" t="str">
        <f t="shared" si="141"/>
        <v>GIA</v>
      </c>
      <c r="V812" s="5" t="str">
        <f t="shared" si="142"/>
        <v>TRADE</v>
      </c>
      <c r="W812" s="5" t="b">
        <f t="shared" si="138"/>
        <v>0</v>
      </c>
      <c r="X812" s="40">
        <f t="shared" ca="1" si="139"/>
        <v>36</v>
      </c>
      <c r="Y812" s="30" t="b">
        <f t="shared" ca="1" si="140"/>
        <v>0</v>
      </c>
    </row>
    <row r="813" spans="1:25" hidden="1">
      <c r="A813" s="28" t="s">
        <v>2837</v>
      </c>
      <c r="B813" s="28" t="s">
        <v>2838</v>
      </c>
      <c r="C813" s="28" t="s">
        <v>3142</v>
      </c>
      <c r="D813" s="28" t="s">
        <v>2842</v>
      </c>
      <c r="E813" s="29">
        <v>42181</v>
      </c>
      <c r="F813" s="28" t="s">
        <v>8577</v>
      </c>
      <c r="G813" s="30">
        <v>4324</v>
      </c>
      <c r="H813" s="28" t="s">
        <v>8578</v>
      </c>
      <c r="I813" s="31">
        <v>0</v>
      </c>
      <c r="J813" s="31">
        <v>215.26</v>
      </c>
      <c r="K813" s="28" t="s">
        <v>3042</v>
      </c>
      <c r="L813" s="32">
        <f t="shared" si="132"/>
        <v>-215.26</v>
      </c>
      <c r="M813" s="33">
        <f t="shared" si="133"/>
        <v>215.26</v>
      </c>
      <c r="N813" s="34" t="b">
        <v>1</v>
      </c>
      <c r="O813" s="35">
        <f t="shared" si="134"/>
        <v>215.26</v>
      </c>
      <c r="P813" s="36" t="str">
        <f t="shared" si="135"/>
        <v>T</v>
      </c>
      <c r="Q813" s="37" t="str">
        <f t="shared" si="136"/>
        <v>GP PLANTSCAPE</v>
      </c>
      <c r="R813" s="6" t="str">
        <f t="shared" si="137"/>
        <v>T - GP PLANTSCAPE</v>
      </c>
      <c r="S813" s="6" t="str">
        <f>IFERROR(INDEX('Vendor Over-ride'!$C:$C, MATCH($R:$R,'Vendor Over-ride'!$A:$A,0)),"")</f>
        <v>T - GP PLANTSCAPE</v>
      </c>
      <c r="U813" s="38" t="str">
        <f t="shared" si="141"/>
        <v>GIA</v>
      </c>
      <c r="V813" s="5" t="str">
        <f t="shared" si="142"/>
        <v>TRADE</v>
      </c>
      <c r="W813" s="5" t="b">
        <f t="shared" si="138"/>
        <v>0</v>
      </c>
      <c r="X813" s="40">
        <f t="shared" ca="1" si="139"/>
        <v>861.04</v>
      </c>
      <c r="Y813" s="30" t="b">
        <f t="shared" ca="1" si="140"/>
        <v>0</v>
      </c>
    </row>
    <row r="814" spans="1:25" hidden="1">
      <c r="A814" s="28" t="s">
        <v>2837</v>
      </c>
      <c r="B814" s="28" t="s">
        <v>2838</v>
      </c>
      <c r="C814" s="28" t="s">
        <v>3142</v>
      </c>
      <c r="D814" s="28" t="s">
        <v>2842</v>
      </c>
      <c r="E814" s="29">
        <v>42181</v>
      </c>
      <c r="F814" s="28" t="s">
        <v>8579</v>
      </c>
      <c r="G814" s="30">
        <v>4324</v>
      </c>
      <c r="H814" s="28" t="s">
        <v>8580</v>
      </c>
      <c r="I814" s="31">
        <v>0</v>
      </c>
      <c r="J814" s="31">
        <v>327.60000000000002</v>
      </c>
      <c r="K814" s="28" t="s">
        <v>3092</v>
      </c>
      <c r="L814" s="32">
        <f t="shared" si="132"/>
        <v>-327.60000000000002</v>
      </c>
      <c r="M814" s="33">
        <f t="shared" si="133"/>
        <v>327.60000000000002</v>
      </c>
      <c r="N814" s="34" t="b">
        <v>1</v>
      </c>
      <c r="O814" s="35">
        <f t="shared" si="134"/>
        <v>327.60000000000002</v>
      </c>
      <c r="P814" s="36" t="str">
        <f t="shared" si="135"/>
        <v>T</v>
      </c>
      <c r="Q814" s="37" t="str">
        <f t="shared" si="136"/>
        <v>GTG Training Ltd</v>
      </c>
      <c r="R814" s="6" t="str">
        <f t="shared" si="137"/>
        <v>T - GTG Training Ltd</v>
      </c>
      <c r="S814" s="6" t="str">
        <f>IFERROR(INDEX('Vendor Over-ride'!$C:$C, MATCH($R:$R,'Vendor Over-ride'!$A:$A,0)),"")</f>
        <v>T - GTG Training Ltd</v>
      </c>
      <c r="U814" s="38" t="str">
        <f t="shared" si="141"/>
        <v>GIA</v>
      </c>
      <c r="V814" s="5" t="str">
        <f t="shared" si="142"/>
        <v>TRADE</v>
      </c>
      <c r="W814" s="5" t="b">
        <f t="shared" si="138"/>
        <v>0</v>
      </c>
      <c r="X814" s="40">
        <f t="shared" ca="1" si="139"/>
        <v>3908.4</v>
      </c>
      <c r="Y814" s="30" t="b">
        <f t="shared" ca="1" si="140"/>
        <v>0</v>
      </c>
    </row>
    <row r="815" spans="1:25" hidden="1">
      <c r="A815" s="28" t="s">
        <v>2837</v>
      </c>
      <c r="B815" s="28" t="s">
        <v>2838</v>
      </c>
      <c r="C815" s="28" t="s">
        <v>3142</v>
      </c>
      <c r="D815" s="28" t="s">
        <v>2842</v>
      </c>
      <c r="E815" s="29">
        <v>42181</v>
      </c>
      <c r="F815" s="28" t="s">
        <v>8581</v>
      </c>
      <c r="G815" s="30">
        <v>4324</v>
      </c>
      <c r="H815" s="28" t="s">
        <v>8582</v>
      </c>
      <c r="I815" s="31">
        <v>0</v>
      </c>
      <c r="J815" s="31">
        <v>137.9</v>
      </c>
      <c r="K815" s="28" t="s">
        <v>3516</v>
      </c>
      <c r="L815" s="32">
        <f t="shared" si="132"/>
        <v>-137.9</v>
      </c>
      <c r="M815" s="33">
        <f t="shared" si="133"/>
        <v>137.9</v>
      </c>
      <c r="N815" s="34" t="b">
        <v>1</v>
      </c>
      <c r="O815" s="35">
        <f t="shared" si="134"/>
        <v>137.9</v>
      </c>
      <c r="P815" s="36" t="str">
        <f t="shared" si="135"/>
        <v>T</v>
      </c>
      <c r="Q815" s="37" t="str">
        <f t="shared" si="136"/>
        <v>Caffia Coffee Group</v>
      </c>
      <c r="R815" s="6" t="str">
        <f t="shared" si="137"/>
        <v>T - Caffia Coffee Group</v>
      </c>
      <c r="S815" s="6" t="str">
        <f>IFERROR(INDEX('Vendor Over-ride'!$C:$C, MATCH($R:$R,'Vendor Over-ride'!$A:$A,0)),"")</f>
        <v>T - Caffia Coffee Group</v>
      </c>
      <c r="U815" s="38" t="str">
        <f t="shared" si="141"/>
        <v>GIA</v>
      </c>
      <c r="V815" s="5" t="str">
        <f t="shared" si="142"/>
        <v>TRADE</v>
      </c>
      <c r="W815" s="5" t="b">
        <f t="shared" si="138"/>
        <v>0</v>
      </c>
      <c r="X815" s="40">
        <f t="shared" ca="1" si="139"/>
        <v>1936.8000000000002</v>
      </c>
      <c r="Y815" s="30" t="b">
        <f t="shared" ca="1" si="140"/>
        <v>0</v>
      </c>
    </row>
    <row r="816" spans="1:25">
      <c r="A816" s="28" t="s">
        <v>2837</v>
      </c>
      <c r="B816" s="28" t="s">
        <v>2838</v>
      </c>
      <c r="C816" s="28" t="s">
        <v>3142</v>
      </c>
      <c r="D816" s="28" t="s">
        <v>2842</v>
      </c>
      <c r="E816" s="29">
        <v>42181</v>
      </c>
      <c r="F816" s="28" t="s">
        <v>8583</v>
      </c>
      <c r="G816" s="30">
        <v>4324</v>
      </c>
      <c r="H816" s="28" t="s">
        <v>8584</v>
      </c>
      <c r="I816" s="31">
        <v>0</v>
      </c>
      <c r="J816" s="31">
        <v>12000</v>
      </c>
      <c r="K816" s="28" t="s">
        <v>2853</v>
      </c>
      <c r="L816" s="32">
        <f t="shared" si="132"/>
        <v>-12000</v>
      </c>
      <c r="M816" s="33">
        <f t="shared" si="133"/>
        <v>12000</v>
      </c>
      <c r="N816" s="34" t="b">
        <v>1</v>
      </c>
      <c r="O816" s="35">
        <f t="shared" si="134"/>
        <v>12000</v>
      </c>
      <c r="P816" s="36" t="str">
        <f t="shared" si="135"/>
        <v>T</v>
      </c>
      <c r="Q816" s="37" t="str">
        <f t="shared" si="136"/>
        <v>Media Business Insight Ltd</v>
      </c>
      <c r="R816" s="6" t="str">
        <f t="shared" si="137"/>
        <v>T - Media Business Insight Ltd</v>
      </c>
      <c r="S816" s="6" t="str">
        <f>IFERROR(INDEX('Vendor Over-ride'!$C:$C, MATCH($R:$R,'Vendor Over-ride'!$A:$A,0)),"")</f>
        <v>T - Media Business Insight Ltd</v>
      </c>
      <c r="T816" s="41" t="s">
        <v>7020</v>
      </c>
      <c r="U816" s="38" t="str">
        <f t="shared" si="141"/>
        <v>GIA</v>
      </c>
      <c r="V816" s="5" t="str">
        <f t="shared" si="142"/>
        <v>TRADE</v>
      </c>
      <c r="W816" s="5" t="b">
        <f t="shared" si="138"/>
        <v>0</v>
      </c>
      <c r="X816" s="40">
        <f t="shared" ca="1" si="139"/>
        <v>42611.1</v>
      </c>
      <c r="Y816" s="30" t="b">
        <f t="shared" ca="1" si="140"/>
        <v>1</v>
      </c>
    </row>
    <row r="817" spans="1:25" hidden="1">
      <c r="A817" s="28" t="s">
        <v>2837</v>
      </c>
      <c r="B817" s="28" t="s">
        <v>2838</v>
      </c>
      <c r="C817" s="28" t="s">
        <v>3142</v>
      </c>
      <c r="D817" s="28" t="s">
        <v>2842</v>
      </c>
      <c r="E817" s="29">
        <v>42181</v>
      </c>
      <c r="F817" s="28" t="s">
        <v>8585</v>
      </c>
      <c r="G817" s="30">
        <v>4324</v>
      </c>
      <c r="H817" s="28" t="s">
        <v>8586</v>
      </c>
      <c r="I817" s="31">
        <v>0</v>
      </c>
      <c r="J817" s="31">
        <v>84</v>
      </c>
      <c r="K817" s="28" t="s">
        <v>4961</v>
      </c>
      <c r="L817" s="32">
        <f t="shared" si="132"/>
        <v>-84</v>
      </c>
      <c r="M817" s="33">
        <f t="shared" si="133"/>
        <v>84</v>
      </c>
      <c r="N817" s="34" t="b">
        <v>1</v>
      </c>
      <c r="O817" s="35">
        <f t="shared" si="134"/>
        <v>84</v>
      </c>
      <c r="P817" s="36" t="str">
        <f t="shared" si="135"/>
        <v>T</v>
      </c>
      <c r="Q817" s="37" t="str">
        <f t="shared" si="136"/>
        <v>Fannan &amp; Scott Ltd t/a Northern Services</v>
      </c>
      <c r="R817" s="6" t="str">
        <f t="shared" si="137"/>
        <v>T - Fannan &amp; Scott Ltd t/a Northern Services</v>
      </c>
      <c r="S817" s="6" t="str">
        <f>IFERROR(INDEX('Vendor Over-ride'!$C:$C, MATCH($R:$R,'Vendor Over-ride'!$A:$A,0)),"")</f>
        <v>T - Fannan &amp; Scott Ltd t/a Northern Services</v>
      </c>
      <c r="U817" s="38" t="str">
        <f t="shared" si="141"/>
        <v>GIA</v>
      </c>
      <c r="V817" s="5" t="str">
        <f t="shared" si="142"/>
        <v>TRADE</v>
      </c>
      <c r="W817" s="5" t="b">
        <f t="shared" si="138"/>
        <v>0</v>
      </c>
      <c r="X817" s="40">
        <f t="shared" ca="1" si="139"/>
        <v>500.4</v>
      </c>
      <c r="Y817" s="30" t="b">
        <f t="shared" ca="1" si="140"/>
        <v>0</v>
      </c>
    </row>
    <row r="818" spans="1:25">
      <c r="A818" s="28" t="s">
        <v>2837</v>
      </c>
      <c r="B818" s="28" t="s">
        <v>2838</v>
      </c>
      <c r="C818" s="28" t="s">
        <v>3142</v>
      </c>
      <c r="D818" s="28" t="s">
        <v>2842</v>
      </c>
      <c r="E818" s="29">
        <v>42181</v>
      </c>
      <c r="F818" s="28" t="s">
        <v>8587</v>
      </c>
      <c r="G818" s="30">
        <v>4324</v>
      </c>
      <c r="H818" s="28" t="s">
        <v>8588</v>
      </c>
      <c r="I818" s="31">
        <v>0</v>
      </c>
      <c r="J818" s="31">
        <v>3461.3</v>
      </c>
      <c r="K818" s="28" t="s">
        <v>7256</v>
      </c>
      <c r="L818" s="32">
        <f t="shared" si="132"/>
        <v>-3461.3</v>
      </c>
      <c r="M818" s="33">
        <f t="shared" si="133"/>
        <v>3461.3</v>
      </c>
      <c r="N818" s="34" t="b">
        <v>1</v>
      </c>
      <c r="O818" s="35">
        <f t="shared" si="134"/>
        <v>3461.3</v>
      </c>
      <c r="P818" s="36" t="str">
        <f t="shared" si="135"/>
        <v>T</v>
      </c>
      <c r="Q818" s="37" t="str">
        <f t="shared" si="136"/>
        <v>Norman Howie</v>
      </c>
      <c r="R818" s="6" t="str">
        <f t="shared" si="137"/>
        <v>T - Norman Howie</v>
      </c>
      <c r="S818" s="6" t="str">
        <f>IFERROR(INDEX('Vendor Over-ride'!$C:$C, MATCH($R:$R,'Vendor Over-ride'!$A:$A,0)),"")</f>
        <v>T - Norman Howie</v>
      </c>
      <c r="T818" s="41" t="s">
        <v>17725</v>
      </c>
      <c r="U818" s="38" t="str">
        <f t="shared" si="141"/>
        <v>GIA</v>
      </c>
      <c r="V818" s="5" t="str">
        <f t="shared" si="142"/>
        <v>TRADE</v>
      </c>
      <c r="W818" s="5" t="b">
        <f t="shared" si="138"/>
        <v>0</v>
      </c>
      <c r="X818" s="40">
        <f t="shared" ca="1" si="139"/>
        <v>37610.199999999997</v>
      </c>
      <c r="Y818" s="30" t="b">
        <f t="shared" ca="1" si="140"/>
        <v>1</v>
      </c>
    </row>
    <row r="819" spans="1:25">
      <c r="A819" s="28" t="s">
        <v>2837</v>
      </c>
      <c r="B819" s="28" t="s">
        <v>2838</v>
      </c>
      <c r="C819" s="28" t="s">
        <v>3142</v>
      </c>
      <c r="D819" s="28" t="s">
        <v>2842</v>
      </c>
      <c r="E819" s="29">
        <v>42181</v>
      </c>
      <c r="F819" s="28" t="s">
        <v>8589</v>
      </c>
      <c r="G819" s="30">
        <v>4324</v>
      </c>
      <c r="H819" s="28" t="s">
        <v>8590</v>
      </c>
      <c r="I819" s="31">
        <v>0</v>
      </c>
      <c r="J819" s="31">
        <v>1050.49</v>
      </c>
      <c r="K819" s="28" t="s">
        <v>4445</v>
      </c>
      <c r="L819" s="32">
        <f t="shared" si="132"/>
        <v>-1050.49</v>
      </c>
      <c r="M819" s="33">
        <f t="shared" si="133"/>
        <v>1050.49</v>
      </c>
      <c r="N819" s="34" t="b">
        <v>1</v>
      </c>
      <c r="O819" s="35">
        <f t="shared" si="134"/>
        <v>1050.49</v>
      </c>
      <c r="P819" s="36" t="str">
        <f t="shared" si="135"/>
        <v>T</v>
      </c>
      <c r="Q819" s="37" t="str">
        <f t="shared" si="136"/>
        <v>Pertemps Recruitment Partnership Limited</v>
      </c>
      <c r="R819" s="6" t="str">
        <f t="shared" si="137"/>
        <v>T - Pertemps Recruitment Partnership Limited</v>
      </c>
      <c r="S819" s="6" t="str">
        <f>IFERROR(INDEX('Vendor Over-ride'!$C:$C, MATCH($R:$R,'Vendor Over-ride'!$A:$A,0)),"")</f>
        <v>T - Pertemps Recruitment Partnership Limited</v>
      </c>
      <c r="T819" s="41" t="s">
        <v>7019</v>
      </c>
      <c r="U819" s="38" t="str">
        <f t="shared" si="141"/>
        <v>GIA</v>
      </c>
      <c r="V819" s="5" t="str">
        <f t="shared" si="142"/>
        <v>TRADE</v>
      </c>
      <c r="W819" s="5" t="b">
        <f t="shared" si="138"/>
        <v>0</v>
      </c>
      <c r="X819" s="40">
        <f t="shared" ca="1" si="139"/>
        <v>36553.03</v>
      </c>
      <c r="Y819" s="30" t="b">
        <f t="shared" ca="1" si="140"/>
        <v>1</v>
      </c>
    </row>
    <row r="820" spans="1:25" hidden="1">
      <c r="A820" s="28" t="s">
        <v>2837</v>
      </c>
      <c r="B820" s="28" t="s">
        <v>2838</v>
      </c>
      <c r="C820" s="28" t="s">
        <v>3142</v>
      </c>
      <c r="D820" s="28" t="s">
        <v>2842</v>
      </c>
      <c r="E820" s="29">
        <v>42181</v>
      </c>
      <c r="F820" s="28" t="s">
        <v>8591</v>
      </c>
      <c r="G820" s="30">
        <v>4324</v>
      </c>
      <c r="H820" s="28" t="s">
        <v>8592</v>
      </c>
      <c r="I820" s="31">
        <v>0</v>
      </c>
      <c r="J820" s="31">
        <v>210</v>
      </c>
      <c r="K820" s="28" t="s">
        <v>3119</v>
      </c>
      <c r="L820" s="32">
        <f t="shared" si="132"/>
        <v>-210</v>
      </c>
      <c r="M820" s="33">
        <f t="shared" si="133"/>
        <v>210</v>
      </c>
      <c r="N820" s="34" t="b">
        <v>1</v>
      </c>
      <c r="O820" s="35">
        <f t="shared" si="134"/>
        <v>210</v>
      </c>
      <c r="P820" s="36" t="str">
        <f t="shared" si="135"/>
        <v>T</v>
      </c>
      <c r="Q820" s="37" t="str">
        <f t="shared" si="136"/>
        <v>Scottish Viewpoint</v>
      </c>
      <c r="R820" s="6" t="str">
        <f t="shared" si="137"/>
        <v>T - Scottish Viewpoint</v>
      </c>
      <c r="S820" s="6" t="str">
        <f>IFERROR(INDEX('Vendor Over-ride'!$C:$C, MATCH($R:$R,'Vendor Over-ride'!$A:$A,0)),"")</f>
        <v>T - Scottish Viewpoint</v>
      </c>
      <c r="U820" s="38" t="str">
        <f t="shared" si="141"/>
        <v>GIA</v>
      </c>
      <c r="V820" s="5" t="str">
        <f t="shared" si="142"/>
        <v>TRADE</v>
      </c>
      <c r="W820" s="5" t="b">
        <f t="shared" si="138"/>
        <v>0</v>
      </c>
      <c r="X820" s="40">
        <f t="shared" ca="1" si="139"/>
        <v>588</v>
      </c>
      <c r="Y820" s="30" t="b">
        <f t="shared" ca="1" si="140"/>
        <v>0</v>
      </c>
    </row>
    <row r="821" spans="1:25" hidden="1">
      <c r="A821" s="28" t="s">
        <v>2837</v>
      </c>
      <c r="B821" s="28" t="s">
        <v>2838</v>
      </c>
      <c r="C821" s="28" t="s">
        <v>3142</v>
      </c>
      <c r="D821" s="28" t="s">
        <v>2842</v>
      </c>
      <c r="E821" s="29">
        <v>42181</v>
      </c>
      <c r="F821" s="28" t="s">
        <v>8593</v>
      </c>
      <c r="G821" s="30">
        <v>4324</v>
      </c>
      <c r="H821" s="28" t="s">
        <v>8594</v>
      </c>
      <c r="I821" s="31">
        <v>0</v>
      </c>
      <c r="J821" s="31">
        <v>298</v>
      </c>
      <c r="K821" s="28" t="s">
        <v>8595</v>
      </c>
      <c r="L821" s="32">
        <f t="shared" si="132"/>
        <v>-298</v>
      </c>
      <c r="M821" s="33">
        <f t="shared" si="133"/>
        <v>298</v>
      </c>
      <c r="N821" s="34" t="b">
        <v>1</v>
      </c>
      <c r="O821" s="35">
        <f t="shared" si="134"/>
        <v>298</v>
      </c>
      <c r="P821" s="36" t="str">
        <f t="shared" si="135"/>
        <v>T</v>
      </c>
      <c r="Q821" s="37" t="str">
        <f t="shared" si="136"/>
        <v>Slanj Kilts</v>
      </c>
      <c r="R821" s="6" t="str">
        <f t="shared" si="137"/>
        <v>T - Slanj Kilts</v>
      </c>
      <c r="S821" s="6" t="str">
        <f>IFERROR(INDEX('Vendor Over-ride'!$C:$C, MATCH($R:$R,'Vendor Over-ride'!$A:$A,0)),"")</f>
        <v>T - Slanj Kilts</v>
      </c>
      <c r="U821" s="38" t="str">
        <f t="shared" si="141"/>
        <v>GIA</v>
      </c>
      <c r="V821" s="5" t="str">
        <f t="shared" si="142"/>
        <v>TRADE</v>
      </c>
      <c r="W821" s="5" t="b">
        <f t="shared" si="138"/>
        <v>0</v>
      </c>
      <c r="X821" s="40">
        <f t="shared" ca="1" si="139"/>
        <v>298</v>
      </c>
      <c r="Y821" s="30" t="b">
        <f t="shared" ca="1" si="140"/>
        <v>0</v>
      </c>
    </row>
    <row r="822" spans="1:25">
      <c r="A822" s="28" t="s">
        <v>2837</v>
      </c>
      <c r="B822" s="28" t="s">
        <v>2838</v>
      </c>
      <c r="C822" s="28" t="s">
        <v>3142</v>
      </c>
      <c r="D822" s="28" t="s">
        <v>2842</v>
      </c>
      <c r="E822" s="29">
        <v>42181</v>
      </c>
      <c r="F822" s="28" t="s">
        <v>8596</v>
      </c>
      <c r="G822" s="30">
        <v>4324</v>
      </c>
      <c r="H822" s="28" t="s">
        <v>8597</v>
      </c>
      <c r="I822" s="31">
        <v>0</v>
      </c>
      <c r="J822" s="31">
        <v>1720.32</v>
      </c>
      <c r="K822" s="28" t="s">
        <v>2887</v>
      </c>
      <c r="L822" s="32">
        <f t="shared" si="132"/>
        <v>-1720.32</v>
      </c>
      <c r="M822" s="33">
        <f t="shared" si="133"/>
        <v>1720.32</v>
      </c>
      <c r="N822" s="34" t="b">
        <v>1</v>
      </c>
      <c r="O822" s="35">
        <f t="shared" si="134"/>
        <v>1720.32</v>
      </c>
      <c r="P822" s="36" t="str">
        <f t="shared" si="135"/>
        <v>T</v>
      </c>
      <c r="Q822" s="37" t="str">
        <f t="shared" si="136"/>
        <v>Spotless Commercial Cleaning Ltd</v>
      </c>
      <c r="R822" s="6" t="str">
        <f t="shared" si="137"/>
        <v>T - Spotless Commercial Cleaning Ltd</v>
      </c>
      <c r="S822" s="6" t="str">
        <f>IFERROR(INDEX('Vendor Over-ride'!$C:$C, MATCH($R:$R,'Vendor Over-ride'!$A:$A,0)),"")</f>
        <v>T - Spotless Commercial Cleaning Ltd</v>
      </c>
      <c r="T822" s="41" t="s">
        <v>17730</v>
      </c>
      <c r="U822" s="38" t="str">
        <f t="shared" si="141"/>
        <v>GIA</v>
      </c>
      <c r="V822" s="5" t="str">
        <f t="shared" si="142"/>
        <v>TRADE</v>
      </c>
      <c r="W822" s="5" t="b">
        <f t="shared" si="138"/>
        <v>0</v>
      </c>
      <c r="X822" s="40">
        <f t="shared" ca="1" si="139"/>
        <v>25308.30000000001</v>
      </c>
      <c r="Y822" s="30" t="b">
        <f t="shared" ca="1" si="140"/>
        <v>1</v>
      </c>
    </row>
    <row r="823" spans="1:25" hidden="1">
      <c r="A823" s="28" t="s">
        <v>2837</v>
      </c>
      <c r="B823" s="28" t="s">
        <v>2838</v>
      </c>
      <c r="C823" s="28" t="s">
        <v>3142</v>
      </c>
      <c r="D823" s="28" t="s">
        <v>2842</v>
      </c>
      <c r="E823" s="29">
        <v>42181</v>
      </c>
      <c r="F823" s="28" t="s">
        <v>8598</v>
      </c>
      <c r="G823" s="30">
        <v>4324</v>
      </c>
      <c r="H823" s="28" t="s">
        <v>8599</v>
      </c>
      <c r="I823" s="31">
        <v>0</v>
      </c>
      <c r="J823" s="31">
        <v>208.8</v>
      </c>
      <c r="K823" s="28" t="s">
        <v>8600</v>
      </c>
      <c r="L823" s="32">
        <f t="shared" si="132"/>
        <v>-208.8</v>
      </c>
      <c r="M823" s="33">
        <f t="shared" si="133"/>
        <v>208.8</v>
      </c>
      <c r="N823" s="34" t="b">
        <v>1</v>
      </c>
      <c r="O823" s="35">
        <f t="shared" si="134"/>
        <v>208.8</v>
      </c>
      <c r="P823" s="36" t="str">
        <f t="shared" si="135"/>
        <v>T</v>
      </c>
      <c r="Q823" s="37" t="str">
        <f t="shared" si="136"/>
        <v>The White Paper Conference Company</v>
      </c>
      <c r="R823" s="6" t="str">
        <f t="shared" si="137"/>
        <v>T - The White Paper Conference Company</v>
      </c>
      <c r="S823" s="6" t="str">
        <f>IFERROR(INDEX('Vendor Over-ride'!$C:$C, MATCH($R:$R,'Vendor Over-ride'!$A:$A,0)),"")</f>
        <v>T - White Paper Conference Company, The</v>
      </c>
      <c r="U823" s="38" t="str">
        <f t="shared" si="141"/>
        <v>GIA</v>
      </c>
      <c r="V823" s="5" t="str">
        <f t="shared" si="142"/>
        <v>TRADE</v>
      </c>
      <c r="W823" s="5" t="b">
        <f t="shared" si="138"/>
        <v>0</v>
      </c>
      <c r="X823" s="40">
        <f t="shared" ca="1" si="139"/>
        <v>208.8</v>
      </c>
      <c r="Y823" s="30" t="b">
        <f t="shared" ca="1" si="140"/>
        <v>0</v>
      </c>
    </row>
    <row r="824" spans="1:25">
      <c r="A824" s="28" t="s">
        <v>2837</v>
      </c>
      <c r="B824" s="28" t="s">
        <v>2838</v>
      </c>
      <c r="C824" s="28" t="s">
        <v>3142</v>
      </c>
      <c r="D824" s="28" t="s">
        <v>2842</v>
      </c>
      <c r="E824" s="29">
        <v>42181</v>
      </c>
      <c r="F824" s="28" t="s">
        <v>8601</v>
      </c>
      <c r="G824" s="30">
        <v>4326</v>
      </c>
      <c r="H824" s="28" t="s">
        <v>8602</v>
      </c>
      <c r="I824" s="31">
        <v>0</v>
      </c>
      <c r="J824" s="31">
        <v>210100</v>
      </c>
      <c r="K824" s="28" t="s">
        <v>4700</v>
      </c>
      <c r="L824" s="32">
        <f t="shared" si="132"/>
        <v>-210100</v>
      </c>
      <c r="M824" s="33">
        <f t="shared" si="133"/>
        <v>210100</v>
      </c>
      <c r="N824" s="34" t="b">
        <v>1</v>
      </c>
      <c r="O824" s="35">
        <f t="shared" si="134"/>
        <v>210100</v>
      </c>
      <c r="P824" s="36" t="str">
        <f t="shared" si="135"/>
        <v>I</v>
      </c>
      <c r="Q824" s="37" t="str">
        <f t="shared" si="136"/>
        <v>YouthLink Scotland</v>
      </c>
      <c r="R824" s="6" t="str">
        <f t="shared" si="137"/>
        <v>I - YouthLink Scotland</v>
      </c>
      <c r="S824" s="6" t="str">
        <f>IFERROR(INDEX('Vendor Over-ride'!$C:$C, MATCH($R:$R,'Vendor Over-ride'!$A:$A,0)),"")</f>
        <v>I - YouthLink Scotland</v>
      </c>
      <c r="U824" s="38" t="str">
        <f t="shared" si="141"/>
        <v>GIA</v>
      </c>
      <c r="V824" s="5" t="str">
        <f t="shared" si="142"/>
        <v>AWARD</v>
      </c>
      <c r="W824" s="5" t="b">
        <f t="shared" si="138"/>
        <v>1</v>
      </c>
      <c r="X824" s="40">
        <f t="shared" ca="1" si="139"/>
        <v>438989</v>
      </c>
      <c r="Y824" s="30" t="b">
        <f t="shared" ca="1" si="140"/>
        <v>1</v>
      </c>
    </row>
    <row r="825" spans="1:25" hidden="1">
      <c r="A825" s="28" t="s">
        <v>2837</v>
      </c>
      <c r="B825" s="28" t="s">
        <v>2838</v>
      </c>
      <c r="C825" s="28" t="s">
        <v>3142</v>
      </c>
      <c r="D825" s="28" t="s">
        <v>2842</v>
      </c>
      <c r="E825" s="29">
        <v>42185</v>
      </c>
      <c r="F825" s="28" t="s">
        <v>8603</v>
      </c>
      <c r="G825" s="30">
        <v>4338</v>
      </c>
      <c r="H825" s="28" t="s">
        <v>8604</v>
      </c>
      <c r="I825" s="31">
        <v>0</v>
      </c>
      <c r="J825" s="31">
        <v>299</v>
      </c>
      <c r="K825" s="28" t="s">
        <v>4972</v>
      </c>
      <c r="L825" s="32">
        <f t="shared" si="132"/>
        <v>-299</v>
      </c>
      <c r="M825" s="33">
        <f t="shared" si="133"/>
        <v>299</v>
      </c>
      <c r="N825" s="34" t="b">
        <v>1</v>
      </c>
      <c r="O825" s="35">
        <f t="shared" si="134"/>
        <v>299</v>
      </c>
      <c r="P825" s="36" t="str">
        <f t="shared" si="135"/>
        <v>G</v>
      </c>
      <c r="Q825" s="37" t="str">
        <f t="shared" si="136"/>
        <v>Kat Healy</v>
      </c>
      <c r="R825" s="6" t="str">
        <f t="shared" si="137"/>
        <v>G - Kat Healy</v>
      </c>
      <c r="S825" s="6" t="str">
        <f>IFERROR(INDEX('Vendor Over-ride'!$C:$C, MATCH($R:$R,'Vendor Over-ride'!$A:$A,0)),"")</f>
        <v>G - Kat Healy</v>
      </c>
      <c r="U825" s="38" t="str">
        <f t="shared" si="141"/>
        <v>GIA</v>
      </c>
      <c r="V825" s="5" t="str">
        <f t="shared" si="142"/>
        <v>AWARD</v>
      </c>
      <c r="W825" s="5" t="b">
        <f t="shared" si="138"/>
        <v>0</v>
      </c>
      <c r="X825" s="40">
        <f t="shared" ca="1" si="139"/>
        <v>299</v>
      </c>
      <c r="Y825" s="30" t="b">
        <f t="shared" ca="1" si="140"/>
        <v>0</v>
      </c>
    </row>
    <row r="826" spans="1:25">
      <c r="A826" s="28" t="s">
        <v>2837</v>
      </c>
      <c r="B826" s="28" t="s">
        <v>2838</v>
      </c>
      <c r="C826" s="28" t="s">
        <v>3142</v>
      </c>
      <c r="D826" s="28" t="s">
        <v>2842</v>
      </c>
      <c r="E826" s="29">
        <v>42185</v>
      </c>
      <c r="F826" s="28" t="s">
        <v>8605</v>
      </c>
      <c r="G826" s="30">
        <v>4338</v>
      </c>
      <c r="H826" s="28" t="s">
        <v>8606</v>
      </c>
      <c r="I826" s="31">
        <v>0</v>
      </c>
      <c r="J826" s="31">
        <v>1960</v>
      </c>
      <c r="K826" s="28" t="s">
        <v>5006</v>
      </c>
      <c r="L826" s="32">
        <f t="shared" si="132"/>
        <v>-1960</v>
      </c>
      <c r="M826" s="33">
        <f t="shared" si="133"/>
        <v>1960</v>
      </c>
      <c r="N826" s="34" t="b">
        <v>1</v>
      </c>
      <c r="O826" s="35">
        <f t="shared" si="134"/>
        <v>1960</v>
      </c>
      <c r="P826" s="36" t="str">
        <f t="shared" si="135"/>
        <v>G</v>
      </c>
      <c r="Q826" s="37" t="str">
        <f t="shared" si="136"/>
        <v>Paragon Ensemble</v>
      </c>
      <c r="R826" s="6" t="str">
        <f t="shared" si="137"/>
        <v>G - Paragon Ensemble</v>
      </c>
      <c r="S826" s="6" t="str">
        <f>IFERROR(INDEX('Vendor Over-ride'!$C:$C, MATCH($R:$R,'Vendor Over-ride'!$A:$A,0)),"")</f>
        <v>G - Paragon Ensemble</v>
      </c>
      <c r="U826" s="38" t="str">
        <f t="shared" si="141"/>
        <v>GIA</v>
      </c>
      <c r="V826" s="5" t="str">
        <f t="shared" si="142"/>
        <v>AWARD</v>
      </c>
      <c r="W826" s="5" t="b">
        <f t="shared" si="138"/>
        <v>0</v>
      </c>
      <c r="X826" s="40">
        <f t="shared" ca="1" si="139"/>
        <v>104960</v>
      </c>
      <c r="Y826" s="30" t="b">
        <f t="shared" ca="1" si="140"/>
        <v>1</v>
      </c>
    </row>
    <row r="827" spans="1:25" hidden="1">
      <c r="A827" s="28" t="s">
        <v>2837</v>
      </c>
      <c r="B827" s="28" t="s">
        <v>2838</v>
      </c>
      <c r="C827" s="28" t="s">
        <v>3142</v>
      </c>
      <c r="D827" s="28" t="s">
        <v>2842</v>
      </c>
      <c r="E827" s="29">
        <v>42185</v>
      </c>
      <c r="F827" s="28" t="s">
        <v>8607</v>
      </c>
      <c r="G827" s="30">
        <v>4338</v>
      </c>
      <c r="H827" s="28" t="s">
        <v>8608</v>
      </c>
      <c r="I827" s="31">
        <v>0</v>
      </c>
      <c r="J827" s="31">
        <v>3750</v>
      </c>
      <c r="K827" s="28" t="s">
        <v>8609</v>
      </c>
      <c r="L827" s="32">
        <f t="shared" si="132"/>
        <v>-3750</v>
      </c>
      <c r="M827" s="33">
        <f t="shared" si="133"/>
        <v>3750</v>
      </c>
      <c r="N827" s="34" t="b">
        <v>1</v>
      </c>
      <c r="O827" s="35">
        <f t="shared" si="134"/>
        <v>3750</v>
      </c>
      <c r="P827" s="36" t="str">
        <f t="shared" si="135"/>
        <v>G</v>
      </c>
      <c r="Q827" s="37" t="str">
        <f t="shared" si="136"/>
        <v>Toby Christian</v>
      </c>
      <c r="R827" s="6" t="str">
        <f t="shared" si="137"/>
        <v>G - Toby Christian</v>
      </c>
      <c r="S827" s="6" t="str">
        <f>IFERROR(INDEX('Vendor Over-ride'!$C:$C, MATCH($R:$R,'Vendor Over-ride'!$A:$A,0)),"")</f>
        <v>G - Toby Christian</v>
      </c>
      <c r="U827" s="38" t="str">
        <f t="shared" si="141"/>
        <v>GIA</v>
      </c>
      <c r="V827" s="5" t="str">
        <f t="shared" si="142"/>
        <v>AWARD</v>
      </c>
      <c r="W827" s="5" t="b">
        <f t="shared" si="138"/>
        <v>0</v>
      </c>
      <c r="X827" s="40">
        <f t="shared" ca="1" si="139"/>
        <v>3750</v>
      </c>
      <c r="Y827" s="30" t="b">
        <f t="shared" ca="1" si="140"/>
        <v>0</v>
      </c>
    </row>
    <row r="828" spans="1:25">
      <c r="A828" s="28" t="s">
        <v>2837</v>
      </c>
      <c r="B828" s="28" t="s">
        <v>2838</v>
      </c>
      <c r="C828" s="28" t="s">
        <v>3142</v>
      </c>
      <c r="D828" s="28" t="s">
        <v>2842</v>
      </c>
      <c r="E828" s="29">
        <v>42185</v>
      </c>
      <c r="F828" s="28" t="s">
        <v>8610</v>
      </c>
      <c r="G828" s="30">
        <v>4338</v>
      </c>
      <c r="H828" s="28" t="s">
        <v>8611</v>
      </c>
      <c r="I828" s="31">
        <v>0</v>
      </c>
      <c r="J828" s="31">
        <v>196376</v>
      </c>
      <c r="K828" s="28" t="s">
        <v>4950</v>
      </c>
      <c r="L828" s="32">
        <f t="shared" si="132"/>
        <v>-196376</v>
      </c>
      <c r="M828" s="33">
        <f t="shared" si="133"/>
        <v>196376</v>
      </c>
      <c r="N828" s="34" t="b">
        <v>1</v>
      </c>
      <c r="O828" s="35">
        <f t="shared" si="134"/>
        <v>196376</v>
      </c>
      <c r="P828" s="36" t="str">
        <f t="shared" si="135"/>
        <v>I</v>
      </c>
      <c r="Q828" s="37" t="str">
        <f t="shared" si="136"/>
        <v>Argyll &amp; Bute Council</v>
      </c>
      <c r="R828" s="6" t="str">
        <f t="shared" si="137"/>
        <v>I - Argyll &amp; Bute Council</v>
      </c>
      <c r="S828" s="6" t="str">
        <f>IFERROR(INDEX('Vendor Over-ride'!$C:$C, MATCH($R:$R,'Vendor Over-ride'!$A:$A,0)),"")</f>
        <v>I - Argyll &amp; Bute Council</v>
      </c>
      <c r="U828" s="38" t="str">
        <f t="shared" si="141"/>
        <v>GIA</v>
      </c>
      <c r="V828" s="5" t="str">
        <f t="shared" si="142"/>
        <v>AWARD</v>
      </c>
      <c r="W828" s="5" t="b">
        <f t="shared" si="138"/>
        <v>1</v>
      </c>
      <c r="X828" s="40">
        <f t="shared" ca="1" si="139"/>
        <v>261836</v>
      </c>
      <c r="Y828" s="30" t="b">
        <f t="shared" ca="1" si="140"/>
        <v>1</v>
      </c>
    </row>
    <row r="829" spans="1:25" hidden="1">
      <c r="A829" s="28" t="s">
        <v>2837</v>
      </c>
      <c r="B829" s="28" t="s">
        <v>2838</v>
      </c>
      <c r="C829" s="28" t="s">
        <v>3142</v>
      </c>
      <c r="D829" s="28" t="s">
        <v>2842</v>
      </c>
      <c r="E829" s="29">
        <v>42185</v>
      </c>
      <c r="F829" s="28" t="s">
        <v>8612</v>
      </c>
      <c r="G829" s="30">
        <v>4338</v>
      </c>
      <c r="H829" s="28" t="s">
        <v>8613</v>
      </c>
      <c r="I829" s="31">
        <v>0</v>
      </c>
      <c r="J829" s="31">
        <v>1054.49</v>
      </c>
      <c r="K829" s="28" t="s">
        <v>3364</v>
      </c>
      <c r="L829" s="32">
        <f t="shared" si="132"/>
        <v>-1054.49</v>
      </c>
      <c r="M829" s="33">
        <f t="shared" si="133"/>
        <v>1054.49</v>
      </c>
      <c r="N829" s="34" t="b">
        <v>1</v>
      </c>
      <c r="O829" s="35">
        <f t="shared" si="134"/>
        <v>1054.49</v>
      </c>
      <c r="P829" s="36" t="str">
        <f t="shared" si="135"/>
        <v>I</v>
      </c>
      <c r="Q829" s="37" t="str">
        <f t="shared" si="136"/>
        <v>Claremont Child Care</v>
      </c>
      <c r="R829" s="6" t="str">
        <f t="shared" si="137"/>
        <v>I - Claremont Child Care</v>
      </c>
      <c r="S829" s="6" t="str">
        <f>IFERROR(INDEX('Vendor Over-ride'!$C:$C, MATCH($R:$R,'Vendor Over-ride'!$A:$A,0)),"")</f>
        <v>I - Claremont Child Care</v>
      </c>
      <c r="U829" s="38" t="str">
        <f t="shared" si="141"/>
        <v>GIA</v>
      </c>
      <c r="V829" s="5" t="str">
        <f t="shared" si="142"/>
        <v>AWARD</v>
      </c>
      <c r="W829" s="5" t="b">
        <f t="shared" si="138"/>
        <v>0</v>
      </c>
      <c r="X829" s="40">
        <f t="shared" ca="1" si="139"/>
        <v>1054.49</v>
      </c>
      <c r="Y829" s="30" t="b">
        <f t="shared" ca="1" si="140"/>
        <v>0</v>
      </c>
    </row>
    <row r="830" spans="1:25" hidden="1">
      <c r="A830" s="28" t="s">
        <v>2837</v>
      </c>
      <c r="B830" s="28" t="s">
        <v>2838</v>
      </c>
      <c r="C830" s="28" t="s">
        <v>3142</v>
      </c>
      <c r="D830" s="28" t="s">
        <v>2842</v>
      </c>
      <c r="E830" s="29">
        <v>42185</v>
      </c>
      <c r="F830" s="28" t="s">
        <v>8614</v>
      </c>
      <c r="G830" s="30">
        <v>4338</v>
      </c>
      <c r="H830" s="28" t="s">
        <v>8615</v>
      </c>
      <c r="I830" s="31">
        <v>0</v>
      </c>
      <c r="J830" s="31">
        <v>3700</v>
      </c>
      <c r="K830" s="28" t="s">
        <v>3223</v>
      </c>
      <c r="L830" s="32">
        <f t="shared" si="132"/>
        <v>-3700</v>
      </c>
      <c r="M830" s="33">
        <f t="shared" si="133"/>
        <v>3700</v>
      </c>
      <c r="N830" s="34" t="b">
        <v>1</v>
      </c>
      <c r="O830" s="35">
        <f t="shared" si="134"/>
        <v>3700</v>
      </c>
      <c r="P830" s="36" t="str">
        <f t="shared" si="135"/>
        <v>I</v>
      </c>
      <c r="Q830" s="37" t="str">
        <f t="shared" si="136"/>
        <v>Depot Arts</v>
      </c>
      <c r="R830" s="6" t="str">
        <f t="shared" si="137"/>
        <v>I - Depot Arts</v>
      </c>
      <c r="S830" s="6" t="str">
        <f>IFERROR(INDEX('Vendor Over-ride'!$C:$C, MATCH($R:$R,'Vendor Over-ride'!$A:$A,0)),"")</f>
        <v>I - Depot Arts</v>
      </c>
      <c r="U830" s="38" t="str">
        <f t="shared" si="141"/>
        <v>GIA</v>
      </c>
      <c r="V830" s="5" t="str">
        <f t="shared" si="142"/>
        <v>AWARD</v>
      </c>
      <c r="W830" s="5" t="b">
        <f t="shared" si="138"/>
        <v>0</v>
      </c>
      <c r="X830" s="40">
        <f t="shared" ca="1" si="139"/>
        <v>3700</v>
      </c>
      <c r="Y830" s="30" t="b">
        <f t="shared" ca="1" si="140"/>
        <v>0</v>
      </c>
    </row>
    <row r="831" spans="1:25" hidden="1">
      <c r="A831" s="28" t="s">
        <v>2837</v>
      </c>
      <c r="B831" s="28" t="s">
        <v>2838</v>
      </c>
      <c r="C831" s="28" t="s">
        <v>3142</v>
      </c>
      <c r="D831" s="28" t="s">
        <v>2842</v>
      </c>
      <c r="E831" s="29">
        <v>42185</v>
      </c>
      <c r="F831" s="28" t="s">
        <v>8616</v>
      </c>
      <c r="G831" s="30">
        <v>4338</v>
      </c>
      <c r="H831" s="28" t="s">
        <v>8617</v>
      </c>
      <c r="I831" s="31">
        <v>0</v>
      </c>
      <c r="J831" s="31">
        <v>10050</v>
      </c>
      <c r="K831" s="28" t="s">
        <v>8618</v>
      </c>
      <c r="L831" s="32">
        <f t="shared" si="132"/>
        <v>-10050</v>
      </c>
      <c r="M831" s="33">
        <f t="shared" si="133"/>
        <v>10050</v>
      </c>
      <c r="N831" s="34" t="b">
        <v>1</v>
      </c>
      <c r="O831" s="35">
        <f t="shared" si="134"/>
        <v>10050</v>
      </c>
      <c r="P831" s="36" t="str">
        <f t="shared" si="135"/>
        <v>I</v>
      </c>
      <c r="Q831" s="37" t="str">
        <f t="shared" si="136"/>
        <v>JQH Productions</v>
      </c>
      <c r="R831" s="6" t="str">
        <f t="shared" si="137"/>
        <v>I - JQH Productions</v>
      </c>
      <c r="S831" s="6" t="str">
        <f>IFERROR(INDEX('Vendor Over-ride'!$C:$C, MATCH($R:$R,'Vendor Over-ride'!$A:$A,0)),"")</f>
        <v>I - JQH Productions</v>
      </c>
      <c r="U831" s="38" t="str">
        <f t="shared" si="141"/>
        <v>GIA</v>
      </c>
      <c r="V831" s="5" t="str">
        <f t="shared" si="142"/>
        <v>AWARD</v>
      </c>
      <c r="W831" s="5" t="b">
        <f t="shared" si="138"/>
        <v>0</v>
      </c>
      <c r="X831" s="40">
        <f t="shared" ca="1" si="139"/>
        <v>12730</v>
      </c>
      <c r="Y831" s="30" t="b">
        <f t="shared" ca="1" si="140"/>
        <v>0</v>
      </c>
    </row>
    <row r="832" spans="1:25" hidden="1">
      <c r="A832" s="28" t="s">
        <v>2837</v>
      </c>
      <c r="B832" s="28" t="s">
        <v>2838</v>
      </c>
      <c r="C832" s="28" t="s">
        <v>3142</v>
      </c>
      <c r="D832" s="28" t="s">
        <v>2842</v>
      </c>
      <c r="E832" s="29">
        <v>42185</v>
      </c>
      <c r="F832" s="28" t="s">
        <v>8619</v>
      </c>
      <c r="G832" s="30">
        <v>4338</v>
      </c>
      <c r="H832" s="28" t="s">
        <v>8620</v>
      </c>
      <c r="I832" s="31">
        <v>0</v>
      </c>
      <c r="J832" s="31">
        <v>6025</v>
      </c>
      <c r="K832" s="28" t="s">
        <v>3002</v>
      </c>
      <c r="L832" s="32">
        <f t="shared" si="132"/>
        <v>-6025</v>
      </c>
      <c r="M832" s="33">
        <f t="shared" si="133"/>
        <v>6025</v>
      </c>
      <c r="N832" s="34" t="b">
        <v>1</v>
      </c>
      <c r="O832" s="35">
        <f t="shared" si="134"/>
        <v>6025</v>
      </c>
      <c r="P832" s="36" t="str">
        <f t="shared" si="135"/>
        <v>I</v>
      </c>
      <c r="Q832" s="37" t="str">
        <f t="shared" si="136"/>
        <v>Mendelssohn on Mull Trust</v>
      </c>
      <c r="R832" s="6" t="str">
        <f t="shared" si="137"/>
        <v>I - Mendelssohn on Mull Trust</v>
      </c>
      <c r="S832" s="6" t="str">
        <f>IFERROR(INDEX('Vendor Over-ride'!$C:$C, MATCH($R:$R,'Vendor Over-ride'!$A:$A,0)),"")</f>
        <v>I - Mendelssohn on Mull Trust</v>
      </c>
      <c r="U832" s="38" t="str">
        <f t="shared" si="141"/>
        <v>GIA</v>
      </c>
      <c r="V832" s="5" t="str">
        <f t="shared" si="142"/>
        <v>AWARD</v>
      </c>
      <c r="W832" s="5" t="b">
        <f t="shared" si="138"/>
        <v>0</v>
      </c>
      <c r="X832" s="40">
        <f t="shared" ca="1" si="139"/>
        <v>6025</v>
      </c>
      <c r="Y832" s="30" t="b">
        <f t="shared" ca="1" si="140"/>
        <v>0</v>
      </c>
    </row>
    <row r="833" spans="1:25">
      <c r="A833" s="28" t="s">
        <v>2837</v>
      </c>
      <c r="B833" s="28" t="s">
        <v>2838</v>
      </c>
      <c r="C833" s="28" t="s">
        <v>3142</v>
      </c>
      <c r="D833" s="28" t="s">
        <v>2842</v>
      </c>
      <c r="E833" s="29">
        <v>42185</v>
      </c>
      <c r="F833" s="28" t="s">
        <v>8621</v>
      </c>
      <c r="G833" s="30">
        <v>4338</v>
      </c>
      <c r="H833" s="28" t="s">
        <v>8622</v>
      </c>
      <c r="I833" s="31">
        <v>0</v>
      </c>
      <c r="J833" s="31">
        <v>12577</v>
      </c>
      <c r="K833" s="28" t="s">
        <v>2972</v>
      </c>
      <c r="L833" s="32">
        <f t="shared" si="132"/>
        <v>-12577</v>
      </c>
      <c r="M833" s="33">
        <f t="shared" si="133"/>
        <v>12577</v>
      </c>
      <c r="N833" s="34" t="b">
        <v>1</v>
      </c>
      <c r="O833" s="35">
        <f t="shared" si="134"/>
        <v>12577</v>
      </c>
      <c r="P833" s="36" t="str">
        <f t="shared" si="135"/>
        <v>I</v>
      </c>
      <c r="Q833" s="37" t="str">
        <f t="shared" si="136"/>
        <v>Midlothian Council</v>
      </c>
      <c r="R833" s="6" t="str">
        <f t="shared" si="137"/>
        <v>I - Midlothian Council</v>
      </c>
      <c r="S833" s="6" t="str">
        <f>IFERROR(INDEX('Vendor Over-ride'!$C:$C, MATCH($R:$R,'Vendor Over-ride'!$A:$A,0)),"")</f>
        <v>I - Midlothian Council</v>
      </c>
      <c r="U833" s="38" t="str">
        <f t="shared" si="141"/>
        <v>GIA</v>
      </c>
      <c r="V833" s="5" t="str">
        <f t="shared" si="142"/>
        <v>AWARD</v>
      </c>
      <c r="W833" s="5" t="b">
        <f t="shared" si="138"/>
        <v>0</v>
      </c>
      <c r="X833" s="40">
        <f t="shared" ca="1" si="139"/>
        <v>202111</v>
      </c>
      <c r="Y833" s="30" t="b">
        <f t="shared" ca="1" si="140"/>
        <v>1</v>
      </c>
    </row>
    <row r="834" spans="1:25" hidden="1">
      <c r="A834" s="28" t="s">
        <v>2837</v>
      </c>
      <c r="B834" s="28" t="s">
        <v>2838</v>
      </c>
      <c r="C834" s="28" t="s">
        <v>3142</v>
      </c>
      <c r="D834" s="28" t="s">
        <v>2842</v>
      </c>
      <c r="E834" s="29">
        <v>42185</v>
      </c>
      <c r="F834" s="28" t="s">
        <v>8623</v>
      </c>
      <c r="G834" s="30">
        <v>4338</v>
      </c>
      <c r="H834" s="28" t="s">
        <v>8624</v>
      </c>
      <c r="I834" s="31">
        <v>0</v>
      </c>
      <c r="J834" s="31">
        <v>7880</v>
      </c>
      <c r="K834" s="28" t="s">
        <v>4739</v>
      </c>
      <c r="L834" s="32">
        <f t="shared" ref="L834:L897" si="143">I:I-J:J</f>
        <v>-7880</v>
      </c>
      <c r="M834" s="33">
        <f t="shared" ref="M834:M897" si="144">ABS($L:$L)</f>
        <v>7880</v>
      </c>
      <c r="N834" s="34" t="b">
        <v>1</v>
      </c>
      <c r="O834" s="35">
        <f t="shared" ref="O834:O897" si="145">$M:$M*$N:$N</f>
        <v>7880</v>
      </c>
      <c r="P834" s="36" t="str">
        <f t="shared" ref="P834:P897" si="146">LEFT(TRIM($K:$K),1)</f>
        <v>I</v>
      </c>
      <c r="Q834" s="37" t="str">
        <f t="shared" ref="Q834:Q897" si="147">RIGHT(TRIM($K:$K),LEN(TRIM($K:$K))-FIND("-",TRIM($K:$K)))</f>
        <v>Rico Capuano</v>
      </c>
      <c r="R834" s="6" t="str">
        <f t="shared" ref="R834:R897" si="148">CONCATENATE($P:$P, " - ",$Q:$Q)</f>
        <v>I - Rico Capuano</v>
      </c>
      <c r="S834" s="6" t="str">
        <f>IFERROR(INDEX('Vendor Over-ride'!$C:$C, MATCH($R:$R,'Vendor Over-ride'!$A:$A,0)),"")</f>
        <v>I - Rico Capuano</v>
      </c>
      <c r="U834" s="38" t="str">
        <f t="shared" si="141"/>
        <v>GIA</v>
      </c>
      <c r="V834" s="5" t="str">
        <f t="shared" si="142"/>
        <v>AWARD</v>
      </c>
      <c r="W834" s="5" t="b">
        <f t="shared" ref="W834:W897" si="149">ROUND($O:$O,2)&gt;=25000</f>
        <v>0</v>
      </c>
      <c r="X834" s="40">
        <f t="shared" ref="X834:X897" ca="1" si="150">SUMPRODUCT((Payee=$S834) * (Payment_Value))</f>
        <v>7880</v>
      </c>
      <c r="Y834" s="30" t="b">
        <f t="shared" ref="Y834:Y897" ca="1" si="151">$X:$X&gt;=25000</f>
        <v>0</v>
      </c>
    </row>
    <row r="835" spans="1:25" hidden="1">
      <c r="A835" s="28" t="s">
        <v>2837</v>
      </c>
      <c r="B835" s="28" t="s">
        <v>2838</v>
      </c>
      <c r="C835" s="28" t="s">
        <v>3142</v>
      </c>
      <c r="D835" s="28" t="s">
        <v>2842</v>
      </c>
      <c r="E835" s="29">
        <v>42185</v>
      </c>
      <c r="F835" s="28" t="s">
        <v>8625</v>
      </c>
      <c r="G835" s="30">
        <v>4338</v>
      </c>
      <c r="H835" s="28" t="s">
        <v>8626</v>
      </c>
      <c r="I835" s="31">
        <v>0</v>
      </c>
      <c r="J835" s="31">
        <v>7500</v>
      </c>
      <c r="K835" s="28" t="s">
        <v>8627</v>
      </c>
      <c r="L835" s="32">
        <f t="shared" si="143"/>
        <v>-7500</v>
      </c>
      <c r="M835" s="33">
        <f t="shared" si="144"/>
        <v>7500</v>
      </c>
      <c r="N835" s="34" t="b">
        <v>1</v>
      </c>
      <c r="O835" s="35">
        <f t="shared" si="145"/>
        <v>7500</v>
      </c>
      <c r="P835" s="36" t="str">
        <f t="shared" si="146"/>
        <v>I</v>
      </c>
      <c r="Q835" s="37" t="str">
        <f t="shared" si="147"/>
        <v>Roderick Buchanan</v>
      </c>
      <c r="R835" s="6" t="str">
        <f t="shared" si="148"/>
        <v>I - Roderick Buchanan</v>
      </c>
      <c r="S835" s="6" t="str">
        <f>IFERROR(INDEX('Vendor Over-ride'!$C:$C, MATCH($R:$R,'Vendor Over-ride'!$A:$A,0)),"")</f>
        <v>I - Roderick Buchanan</v>
      </c>
      <c r="U835" s="38" t="str">
        <f t="shared" ref="U835:U898" si="152">"GIA"</f>
        <v>GIA</v>
      </c>
      <c r="V835" s="5" t="str">
        <f t="shared" ref="V835:V898" si="153">UPPER(IF($P:$P="E","Employee",IF(OR($P:$P="I",$P:$P="G"),"Award",IF(OR($P:$P="D",$P:$P="T"),"Trade",""))))</f>
        <v>AWARD</v>
      </c>
      <c r="W835" s="5" t="b">
        <f t="shared" si="149"/>
        <v>0</v>
      </c>
      <c r="X835" s="40">
        <f t="shared" ca="1" si="150"/>
        <v>7500</v>
      </c>
      <c r="Y835" s="30" t="b">
        <f t="shared" ca="1" si="151"/>
        <v>0</v>
      </c>
    </row>
    <row r="836" spans="1:25">
      <c r="A836" s="28" t="s">
        <v>2837</v>
      </c>
      <c r="B836" s="28" t="s">
        <v>2838</v>
      </c>
      <c r="C836" s="28" t="s">
        <v>3142</v>
      </c>
      <c r="D836" s="28" t="s">
        <v>2842</v>
      </c>
      <c r="E836" s="29">
        <v>42185</v>
      </c>
      <c r="F836" s="28" t="s">
        <v>8628</v>
      </c>
      <c r="G836" s="30">
        <v>4338</v>
      </c>
      <c r="H836" s="28" t="s">
        <v>8629</v>
      </c>
      <c r="I836" s="31">
        <v>0</v>
      </c>
      <c r="J836" s="31">
        <v>222574</v>
      </c>
      <c r="K836" s="28" t="s">
        <v>3315</v>
      </c>
      <c r="L836" s="32">
        <f t="shared" si="143"/>
        <v>-222574</v>
      </c>
      <c r="M836" s="33">
        <f t="shared" si="144"/>
        <v>222574</v>
      </c>
      <c r="N836" s="34" t="b">
        <v>1</v>
      </c>
      <c r="O836" s="35">
        <f t="shared" si="145"/>
        <v>222574</v>
      </c>
      <c r="P836" s="36" t="str">
        <f t="shared" si="146"/>
        <v>I</v>
      </c>
      <c r="Q836" s="37" t="str">
        <f t="shared" si="147"/>
        <v>Scottish Borders Council</v>
      </c>
      <c r="R836" s="6" t="str">
        <f t="shared" si="148"/>
        <v>I - Scottish Borders Council</v>
      </c>
      <c r="S836" s="6" t="str">
        <f>IFERROR(INDEX('Vendor Over-ride'!$C:$C, MATCH($R:$R,'Vendor Over-ride'!$A:$A,0)),"")</f>
        <v>I - Scottish Borders Council</v>
      </c>
      <c r="U836" s="38" t="str">
        <f t="shared" si="152"/>
        <v>GIA</v>
      </c>
      <c r="V836" s="5" t="str">
        <f t="shared" si="153"/>
        <v>AWARD</v>
      </c>
      <c r="W836" s="5" t="b">
        <f t="shared" si="149"/>
        <v>1</v>
      </c>
      <c r="X836" s="40">
        <f t="shared" ca="1" si="150"/>
        <v>342359.46</v>
      </c>
      <c r="Y836" s="30" t="b">
        <f t="shared" ca="1" si="151"/>
        <v>1</v>
      </c>
    </row>
    <row r="837" spans="1:25">
      <c r="A837" s="28" t="s">
        <v>2837</v>
      </c>
      <c r="B837" s="28" t="s">
        <v>2838</v>
      </c>
      <c r="C837" s="28" t="s">
        <v>3142</v>
      </c>
      <c r="D837" s="28" t="s">
        <v>2842</v>
      </c>
      <c r="E837" s="29">
        <v>42185</v>
      </c>
      <c r="F837" s="28" t="s">
        <v>8630</v>
      </c>
      <c r="G837" s="30">
        <v>4338</v>
      </c>
      <c r="H837" s="28" t="s">
        <v>8631</v>
      </c>
      <c r="I837" s="31">
        <v>0</v>
      </c>
      <c r="J837" s="31">
        <v>36000</v>
      </c>
      <c r="K837" s="28" t="s">
        <v>8632</v>
      </c>
      <c r="L837" s="32">
        <f t="shared" si="143"/>
        <v>-36000</v>
      </c>
      <c r="M837" s="33">
        <f t="shared" si="144"/>
        <v>36000</v>
      </c>
      <c r="N837" s="34" t="b">
        <v>1</v>
      </c>
      <c r="O837" s="35">
        <f t="shared" si="145"/>
        <v>36000</v>
      </c>
      <c r="P837" s="36" t="str">
        <f t="shared" si="146"/>
        <v>I</v>
      </c>
      <c r="Q837" s="37" t="str">
        <f t="shared" si="147"/>
        <v>Scottish Music Information Centre Ltd</v>
      </c>
      <c r="R837" s="6" t="str">
        <f t="shared" si="148"/>
        <v>I - Scottish Music Information Centre Ltd</v>
      </c>
      <c r="S837" s="6" t="str">
        <f>IFERROR(INDEX('Vendor Over-ride'!$C:$C, MATCH($R:$R,'Vendor Over-ride'!$A:$A,0)),"")</f>
        <v>I - Scottish Music Information Centre</v>
      </c>
      <c r="U837" s="38" t="str">
        <f t="shared" si="152"/>
        <v>GIA</v>
      </c>
      <c r="V837" s="5" t="str">
        <f t="shared" si="153"/>
        <v>AWARD</v>
      </c>
      <c r="W837" s="5" t="b">
        <f t="shared" si="149"/>
        <v>1</v>
      </c>
      <c r="X837" s="40">
        <f t="shared" ca="1" si="150"/>
        <v>85000</v>
      </c>
      <c r="Y837" s="30" t="b">
        <f t="shared" ca="1" si="151"/>
        <v>1</v>
      </c>
    </row>
    <row r="838" spans="1:25">
      <c r="A838" s="28" t="s">
        <v>2837</v>
      </c>
      <c r="B838" s="28" t="s">
        <v>2838</v>
      </c>
      <c r="C838" s="28" t="s">
        <v>3142</v>
      </c>
      <c r="D838" s="28" t="s">
        <v>2842</v>
      </c>
      <c r="E838" s="29">
        <v>42185</v>
      </c>
      <c r="F838" s="28" t="s">
        <v>8633</v>
      </c>
      <c r="G838" s="30">
        <v>4338</v>
      </c>
      <c r="H838" s="28" t="s">
        <v>8634</v>
      </c>
      <c r="I838" s="31">
        <v>0</v>
      </c>
      <c r="J838" s="31">
        <v>411217</v>
      </c>
      <c r="K838" s="28" t="s">
        <v>4343</v>
      </c>
      <c r="L838" s="32">
        <f t="shared" si="143"/>
        <v>-411217</v>
      </c>
      <c r="M838" s="33">
        <f t="shared" si="144"/>
        <v>411217</v>
      </c>
      <c r="N838" s="34" t="b">
        <v>1</v>
      </c>
      <c r="O838" s="35">
        <f t="shared" si="145"/>
        <v>411217</v>
      </c>
      <c r="P838" s="36" t="str">
        <f t="shared" si="146"/>
        <v>I</v>
      </c>
      <c r="Q838" s="37" t="str">
        <f t="shared" si="147"/>
        <v>South Lanarkshire Council</v>
      </c>
      <c r="R838" s="6" t="str">
        <f t="shared" si="148"/>
        <v>I - South Lanarkshire Council</v>
      </c>
      <c r="S838" s="6" t="str">
        <f>IFERROR(INDEX('Vendor Over-ride'!$C:$C, MATCH($R:$R,'Vendor Over-ride'!$A:$A,0)),"")</f>
        <v>I - South Lanarkshire Council</v>
      </c>
      <c r="U838" s="38" t="str">
        <f t="shared" si="152"/>
        <v>GIA</v>
      </c>
      <c r="V838" s="5" t="str">
        <f t="shared" si="153"/>
        <v>AWARD</v>
      </c>
      <c r="W838" s="5" t="b">
        <f t="shared" si="149"/>
        <v>1</v>
      </c>
      <c r="X838" s="40">
        <f t="shared" ca="1" si="150"/>
        <v>510357</v>
      </c>
      <c r="Y838" s="30" t="b">
        <f t="shared" ca="1" si="151"/>
        <v>1</v>
      </c>
    </row>
    <row r="839" spans="1:25">
      <c r="A839" s="28" t="s">
        <v>2837</v>
      </c>
      <c r="B839" s="28" t="s">
        <v>2838</v>
      </c>
      <c r="C839" s="28" t="s">
        <v>3142</v>
      </c>
      <c r="D839" s="28" t="s">
        <v>2842</v>
      </c>
      <c r="E839" s="29">
        <v>42185</v>
      </c>
      <c r="F839" s="28" t="s">
        <v>8635</v>
      </c>
      <c r="G839" s="30">
        <v>4338</v>
      </c>
      <c r="H839" s="28" t="s">
        <v>8636</v>
      </c>
      <c r="I839" s="31">
        <v>0</v>
      </c>
      <c r="J839" s="31">
        <v>112482</v>
      </c>
      <c r="K839" s="28" t="s">
        <v>3322</v>
      </c>
      <c r="L839" s="32">
        <f t="shared" si="143"/>
        <v>-112482</v>
      </c>
      <c r="M839" s="33">
        <f t="shared" si="144"/>
        <v>112482</v>
      </c>
      <c r="N839" s="34" t="b">
        <v>1</v>
      </c>
      <c r="O839" s="35">
        <f t="shared" si="145"/>
        <v>112482</v>
      </c>
      <c r="P839" s="36" t="str">
        <f t="shared" si="146"/>
        <v>I</v>
      </c>
      <c r="Q839" s="37" t="str">
        <f t="shared" si="147"/>
        <v>West Dunbartonshire Council</v>
      </c>
      <c r="R839" s="6" t="str">
        <f t="shared" si="148"/>
        <v>I - West Dunbartonshire Council</v>
      </c>
      <c r="S839" s="6" t="str">
        <f>IFERROR(INDEX('Vendor Over-ride'!$C:$C, MATCH($R:$R,'Vendor Over-ride'!$A:$A,0)),"")</f>
        <v>I - West Dunbartonshire Council</v>
      </c>
      <c r="U839" s="38" t="str">
        <f t="shared" si="152"/>
        <v>GIA</v>
      </c>
      <c r="V839" s="5" t="str">
        <f t="shared" si="153"/>
        <v>AWARD</v>
      </c>
      <c r="W839" s="5" t="b">
        <f t="shared" si="149"/>
        <v>1</v>
      </c>
      <c r="X839" s="40">
        <f t="shared" ca="1" si="150"/>
        <v>137473</v>
      </c>
      <c r="Y839" s="30" t="b">
        <f t="shared" ca="1" si="151"/>
        <v>1</v>
      </c>
    </row>
    <row r="840" spans="1:25" hidden="1">
      <c r="A840" s="28" t="s">
        <v>2837</v>
      </c>
      <c r="B840" s="28" t="s">
        <v>2838</v>
      </c>
      <c r="C840" s="28" t="s">
        <v>3142</v>
      </c>
      <c r="D840" s="28" t="s">
        <v>2842</v>
      </c>
      <c r="E840" s="29">
        <v>42185</v>
      </c>
      <c r="F840" s="28" t="s">
        <v>8637</v>
      </c>
      <c r="G840" s="30">
        <v>4338</v>
      </c>
      <c r="H840" s="28" t="s">
        <v>8638</v>
      </c>
      <c r="I840" s="31">
        <v>0</v>
      </c>
      <c r="J840" s="31">
        <v>199.39</v>
      </c>
      <c r="K840" s="28" t="s">
        <v>2846</v>
      </c>
      <c r="L840" s="32">
        <f t="shared" si="143"/>
        <v>-199.39</v>
      </c>
      <c r="M840" s="33">
        <f t="shared" si="144"/>
        <v>199.39</v>
      </c>
      <c r="N840" s="34" t="b">
        <v>1</v>
      </c>
      <c r="O840" s="35">
        <f t="shared" si="145"/>
        <v>199.39</v>
      </c>
      <c r="P840" s="36" t="str">
        <f t="shared" si="146"/>
        <v>T</v>
      </c>
      <c r="Q840" s="37" t="str">
        <f t="shared" si="147"/>
        <v>Arnold Clark Finance Ltd</v>
      </c>
      <c r="R840" s="6" t="str">
        <f t="shared" si="148"/>
        <v>T - Arnold Clark Finance Ltd</v>
      </c>
      <c r="S840" s="6" t="str">
        <f>IFERROR(INDEX('Vendor Over-ride'!$C:$C, MATCH($R:$R,'Vendor Over-ride'!$A:$A,0)),"")</f>
        <v>T - Arnold Clark Finance Ltd</v>
      </c>
      <c r="U840" s="38" t="str">
        <f t="shared" si="152"/>
        <v>GIA</v>
      </c>
      <c r="V840" s="5" t="str">
        <f t="shared" si="153"/>
        <v>TRADE</v>
      </c>
      <c r="W840" s="5" t="b">
        <f t="shared" si="149"/>
        <v>0</v>
      </c>
      <c r="X840" s="40">
        <f t="shared" ca="1" si="150"/>
        <v>4424.46</v>
      </c>
      <c r="Y840" s="30" t="b">
        <f t="shared" ca="1" si="151"/>
        <v>0</v>
      </c>
    </row>
    <row r="841" spans="1:25" hidden="1">
      <c r="A841" s="28" t="s">
        <v>2837</v>
      </c>
      <c r="B841" s="28" t="s">
        <v>2838</v>
      </c>
      <c r="C841" s="28" t="s">
        <v>3142</v>
      </c>
      <c r="D841" s="28" t="s">
        <v>2842</v>
      </c>
      <c r="E841" s="29">
        <v>42185</v>
      </c>
      <c r="F841" s="28" t="s">
        <v>8639</v>
      </c>
      <c r="G841" s="30">
        <v>4338</v>
      </c>
      <c r="H841" s="28" t="s">
        <v>8640</v>
      </c>
      <c r="I841" s="31">
        <v>0</v>
      </c>
      <c r="J841" s="31">
        <v>168.29</v>
      </c>
      <c r="K841" s="28" t="s">
        <v>3047</v>
      </c>
      <c r="L841" s="32">
        <f t="shared" si="143"/>
        <v>-168.29</v>
      </c>
      <c r="M841" s="33">
        <f t="shared" si="144"/>
        <v>168.29</v>
      </c>
      <c r="N841" s="34" t="b">
        <v>1</v>
      </c>
      <c r="O841" s="35">
        <f t="shared" si="145"/>
        <v>168.29</v>
      </c>
      <c r="P841" s="36" t="str">
        <f t="shared" si="146"/>
        <v>T</v>
      </c>
      <c r="Q841" s="37" t="str">
        <f t="shared" si="147"/>
        <v>Brian OhEadhra</v>
      </c>
      <c r="R841" s="6" t="str">
        <f t="shared" si="148"/>
        <v>T - Brian OhEadhra</v>
      </c>
      <c r="S841" s="6" t="str">
        <f>IFERROR(INDEX('Vendor Over-ride'!$C:$C, MATCH($R:$R,'Vendor Over-ride'!$A:$A,0)),"")</f>
        <v>T - Brian OhEadhra</v>
      </c>
      <c r="U841" s="38" t="str">
        <f t="shared" si="152"/>
        <v>GIA</v>
      </c>
      <c r="V841" s="5" t="str">
        <f t="shared" si="153"/>
        <v>TRADE</v>
      </c>
      <c r="W841" s="5" t="b">
        <f t="shared" si="149"/>
        <v>0</v>
      </c>
      <c r="X841" s="40">
        <f t="shared" ca="1" si="150"/>
        <v>947.16</v>
      </c>
      <c r="Y841" s="30" t="b">
        <f t="shared" ca="1" si="151"/>
        <v>0</v>
      </c>
    </row>
    <row r="842" spans="1:25" hidden="1">
      <c r="A842" s="28" t="s">
        <v>2837</v>
      </c>
      <c r="B842" s="28" t="s">
        <v>2838</v>
      </c>
      <c r="C842" s="28" t="s">
        <v>3142</v>
      </c>
      <c r="D842" s="28" t="s">
        <v>2842</v>
      </c>
      <c r="E842" s="29">
        <v>42185</v>
      </c>
      <c r="F842" s="28" t="s">
        <v>8641</v>
      </c>
      <c r="G842" s="30">
        <v>4338</v>
      </c>
      <c r="H842" s="28" t="s">
        <v>8642</v>
      </c>
      <c r="I842" s="31">
        <v>0</v>
      </c>
      <c r="J842" s="31">
        <v>320.87</v>
      </c>
      <c r="K842" s="28" t="s">
        <v>7761</v>
      </c>
      <c r="L842" s="32">
        <f t="shared" si="143"/>
        <v>-320.87</v>
      </c>
      <c r="M842" s="33">
        <f t="shared" si="144"/>
        <v>320.87</v>
      </c>
      <c r="N842" s="34" t="b">
        <v>1</v>
      </c>
      <c r="O842" s="35">
        <f t="shared" si="145"/>
        <v>320.87</v>
      </c>
      <c r="P842" s="36" t="str">
        <f t="shared" si="146"/>
        <v>T</v>
      </c>
      <c r="Q842" s="37" t="str">
        <f t="shared" si="147"/>
        <v>Christoph Jankowski</v>
      </c>
      <c r="R842" s="6" t="str">
        <f t="shared" si="148"/>
        <v>T - Christoph Jankowski</v>
      </c>
      <c r="S842" s="6" t="str">
        <f>IFERROR(INDEX('Vendor Over-ride'!$C:$C, MATCH($R:$R,'Vendor Over-ride'!$A:$A,0)),"")</f>
        <v>T - Christoph Jankowski</v>
      </c>
      <c r="U842" s="38" t="str">
        <f t="shared" si="152"/>
        <v>GIA</v>
      </c>
      <c r="V842" s="5" t="str">
        <f t="shared" si="153"/>
        <v>TRADE</v>
      </c>
      <c r="W842" s="5" t="b">
        <f t="shared" si="149"/>
        <v>0</v>
      </c>
      <c r="X842" s="40">
        <f t="shared" ca="1" si="150"/>
        <v>729.8</v>
      </c>
      <c r="Y842" s="30" t="b">
        <f t="shared" ca="1" si="151"/>
        <v>0</v>
      </c>
    </row>
    <row r="843" spans="1:25" hidden="1">
      <c r="A843" s="28" t="s">
        <v>2837</v>
      </c>
      <c r="B843" s="28" t="s">
        <v>2838</v>
      </c>
      <c r="C843" s="28" t="s">
        <v>3142</v>
      </c>
      <c r="D843" s="28" t="s">
        <v>2842</v>
      </c>
      <c r="E843" s="29">
        <v>42185</v>
      </c>
      <c r="F843" s="28" t="s">
        <v>8643</v>
      </c>
      <c r="G843" s="30">
        <v>4338</v>
      </c>
      <c r="H843" s="28" t="s">
        <v>8644</v>
      </c>
      <c r="I843" s="31">
        <v>0</v>
      </c>
      <c r="J843" s="31">
        <v>49.04</v>
      </c>
      <c r="K843" s="28" t="s">
        <v>2879</v>
      </c>
      <c r="L843" s="32">
        <f t="shared" si="143"/>
        <v>-49.04</v>
      </c>
      <c r="M843" s="33">
        <f t="shared" si="144"/>
        <v>49.04</v>
      </c>
      <c r="N843" s="34" t="b">
        <v>1</v>
      </c>
      <c r="O843" s="35">
        <f t="shared" si="145"/>
        <v>49.04</v>
      </c>
      <c r="P843" s="36" t="str">
        <f t="shared" si="146"/>
        <v>T</v>
      </c>
      <c r="Q843" s="37" t="str">
        <f t="shared" si="147"/>
        <v>CITY MILK</v>
      </c>
      <c r="R843" s="6" t="str">
        <f t="shared" si="148"/>
        <v>T - CITY MILK</v>
      </c>
      <c r="S843" s="6" t="str">
        <f>IFERROR(INDEX('Vendor Over-ride'!$C:$C, MATCH($R:$R,'Vendor Over-ride'!$A:$A,0)),"")</f>
        <v>T - CITY MILK</v>
      </c>
      <c r="U843" s="38" t="str">
        <f t="shared" si="152"/>
        <v>GIA</v>
      </c>
      <c r="V843" s="5" t="str">
        <f t="shared" si="153"/>
        <v>TRADE</v>
      </c>
      <c r="W843" s="5" t="b">
        <f t="shared" si="149"/>
        <v>0</v>
      </c>
      <c r="X843" s="40">
        <f t="shared" ca="1" si="150"/>
        <v>604.2700000000001</v>
      </c>
      <c r="Y843" s="30" t="b">
        <f t="shared" ca="1" si="151"/>
        <v>0</v>
      </c>
    </row>
    <row r="844" spans="1:25" hidden="1">
      <c r="A844" s="28" t="s">
        <v>2837</v>
      </c>
      <c r="B844" s="28" t="s">
        <v>2838</v>
      </c>
      <c r="C844" s="28" t="s">
        <v>3142</v>
      </c>
      <c r="D844" s="28" t="s">
        <v>2842</v>
      </c>
      <c r="E844" s="29">
        <v>42185</v>
      </c>
      <c r="F844" s="28" t="s">
        <v>8645</v>
      </c>
      <c r="G844" s="30">
        <v>4338</v>
      </c>
      <c r="H844" s="28" t="s">
        <v>8646</v>
      </c>
      <c r="I844" s="31">
        <v>0</v>
      </c>
      <c r="J844" s="31">
        <v>6500</v>
      </c>
      <c r="K844" s="28" t="s">
        <v>8647</v>
      </c>
      <c r="L844" s="32">
        <f t="shared" si="143"/>
        <v>-6500</v>
      </c>
      <c r="M844" s="33">
        <f t="shared" si="144"/>
        <v>6500</v>
      </c>
      <c r="N844" s="34" t="b">
        <v>1</v>
      </c>
      <c r="O844" s="35">
        <f t="shared" si="145"/>
        <v>6500</v>
      </c>
      <c r="P844" s="36" t="str">
        <f t="shared" si="146"/>
        <v>T</v>
      </c>
      <c r="Q844" s="37" t="str">
        <f t="shared" si="147"/>
        <v>Focus Show Ltd</v>
      </c>
      <c r="R844" s="6" t="str">
        <f t="shared" si="148"/>
        <v>T - Focus Show Ltd</v>
      </c>
      <c r="S844" s="6" t="str">
        <f>IFERROR(INDEX('Vendor Over-ride'!$C:$C, MATCH($R:$R,'Vendor Over-ride'!$A:$A,0)),"")</f>
        <v>T - Focus Show Ltd</v>
      </c>
      <c r="U844" s="38" t="str">
        <f t="shared" si="152"/>
        <v>GIA</v>
      </c>
      <c r="V844" s="5" t="str">
        <f t="shared" si="153"/>
        <v>TRADE</v>
      </c>
      <c r="W844" s="5" t="b">
        <f t="shared" si="149"/>
        <v>0</v>
      </c>
      <c r="X844" s="40">
        <f t="shared" ca="1" si="150"/>
        <v>6500</v>
      </c>
      <c r="Y844" s="30" t="b">
        <f t="shared" ca="1" si="151"/>
        <v>0</v>
      </c>
    </row>
    <row r="845" spans="1:25" hidden="1">
      <c r="A845" s="28" t="s">
        <v>2837</v>
      </c>
      <c r="B845" s="28" t="s">
        <v>2838</v>
      </c>
      <c r="C845" s="28" t="s">
        <v>3142</v>
      </c>
      <c r="D845" s="28" t="s">
        <v>2842</v>
      </c>
      <c r="E845" s="29">
        <v>42185</v>
      </c>
      <c r="F845" s="28" t="s">
        <v>8648</v>
      </c>
      <c r="G845" s="30">
        <v>4338</v>
      </c>
      <c r="H845" s="28" t="s">
        <v>8649</v>
      </c>
      <c r="I845" s="31">
        <v>0</v>
      </c>
      <c r="J845" s="31">
        <v>340.2</v>
      </c>
      <c r="K845" s="28" t="s">
        <v>2882</v>
      </c>
      <c r="L845" s="32">
        <f t="shared" si="143"/>
        <v>-340.2</v>
      </c>
      <c r="M845" s="33">
        <f t="shared" si="144"/>
        <v>340.2</v>
      </c>
      <c r="N845" s="34" t="b">
        <v>1</v>
      </c>
      <c r="O845" s="35">
        <f t="shared" si="145"/>
        <v>340.2</v>
      </c>
      <c r="P845" s="36" t="str">
        <f t="shared" si="146"/>
        <v>T</v>
      </c>
      <c r="Q845" s="37" t="str">
        <f t="shared" si="147"/>
        <v>GTW Storage Services Ltd</v>
      </c>
      <c r="R845" s="6" t="str">
        <f t="shared" si="148"/>
        <v>T - GTW Storage Services Ltd</v>
      </c>
      <c r="S845" s="6" t="str">
        <f>IFERROR(INDEX('Vendor Over-ride'!$C:$C, MATCH($R:$R,'Vendor Over-ride'!$A:$A,0)),"")</f>
        <v>T - GTW Storage Services Ltd</v>
      </c>
      <c r="U845" s="38" t="str">
        <f t="shared" si="152"/>
        <v>GIA</v>
      </c>
      <c r="V845" s="5" t="str">
        <f t="shared" si="153"/>
        <v>TRADE</v>
      </c>
      <c r="W845" s="5" t="b">
        <f t="shared" si="149"/>
        <v>0</v>
      </c>
      <c r="X845" s="40">
        <f t="shared" ca="1" si="150"/>
        <v>1360.8</v>
      </c>
      <c r="Y845" s="30" t="b">
        <f t="shared" ca="1" si="151"/>
        <v>0</v>
      </c>
    </row>
    <row r="846" spans="1:25" hidden="1">
      <c r="A846" s="28" t="s">
        <v>2837</v>
      </c>
      <c r="B846" s="28" t="s">
        <v>2838</v>
      </c>
      <c r="C846" s="28" t="s">
        <v>3142</v>
      </c>
      <c r="D846" s="28" t="s">
        <v>2842</v>
      </c>
      <c r="E846" s="29">
        <v>42185</v>
      </c>
      <c r="F846" s="28" t="s">
        <v>8650</v>
      </c>
      <c r="G846" s="30">
        <v>4338</v>
      </c>
      <c r="H846" s="28" t="s">
        <v>8651</v>
      </c>
      <c r="I846" s="31">
        <v>0</v>
      </c>
      <c r="J846" s="31">
        <v>1200</v>
      </c>
      <c r="K846" s="28" t="s">
        <v>4307</v>
      </c>
      <c r="L846" s="32">
        <f t="shared" si="143"/>
        <v>-1200</v>
      </c>
      <c r="M846" s="33">
        <f t="shared" si="144"/>
        <v>1200</v>
      </c>
      <c r="N846" s="34" t="b">
        <v>1</v>
      </c>
      <c r="O846" s="35">
        <f t="shared" si="145"/>
        <v>1200</v>
      </c>
      <c r="P846" s="36" t="str">
        <f t="shared" si="146"/>
        <v>T</v>
      </c>
      <c r="Q846" s="37" t="str">
        <f t="shared" si="147"/>
        <v>Law At Work Ltd</v>
      </c>
      <c r="R846" s="6" t="str">
        <f t="shared" si="148"/>
        <v>T - Law At Work Ltd</v>
      </c>
      <c r="S846" s="6" t="str">
        <f>IFERROR(INDEX('Vendor Over-ride'!$C:$C, MATCH($R:$R,'Vendor Over-ride'!$A:$A,0)),"")</f>
        <v>T - Law At Work Ltd</v>
      </c>
      <c r="U846" s="38" t="str">
        <f t="shared" si="152"/>
        <v>GIA</v>
      </c>
      <c r="V846" s="5" t="str">
        <f t="shared" si="153"/>
        <v>TRADE</v>
      </c>
      <c r="W846" s="5" t="b">
        <f t="shared" si="149"/>
        <v>0</v>
      </c>
      <c r="X846" s="40">
        <f t="shared" ca="1" si="150"/>
        <v>17280</v>
      </c>
      <c r="Y846" s="30" t="b">
        <f t="shared" ca="1" si="151"/>
        <v>0</v>
      </c>
    </row>
    <row r="847" spans="1:25" hidden="1">
      <c r="A847" s="28" t="s">
        <v>2837</v>
      </c>
      <c r="B847" s="28" t="s">
        <v>2838</v>
      </c>
      <c r="C847" s="28" t="s">
        <v>3142</v>
      </c>
      <c r="D847" s="28" t="s">
        <v>2842</v>
      </c>
      <c r="E847" s="29">
        <v>42185</v>
      </c>
      <c r="F847" s="28" t="s">
        <v>8652</v>
      </c>
      <c r="G847" s="30">
        <v>4338</v>
      </c>
      <c r="H847" s="28" t="s">
        <v>8653</v>
      </c>
      <c r="I847" s="31">
        <v>0</v>
      </c>
      <c r="J847" s="31">
        <v>60</v>
      </c>
      <c r="K847" s="28" t="s">
        <v>7606</v>
      </c>
      <c r="L847" s="32">
        <f t="shared" si="143"/>
        <v>-60</v>
      </c>
      <c r="M847" s="33">
        <f t="shared" si="144"/>
        <v>60</v>
      </c>
      <c r="N847" s="34" t="b">
        <v>1</v>
      </c>
      <c r="O847" s="35">
        <f t="shared" si="145"/>
        <v>60</v>
      </c>
      <c r="P847" s="36" t="str">
        <f t="shared" si="146"/>
        <v>T</v>
      </c>
      <c r="Q847" s="37" t="str">
        <f t="shared" si="147"/>
        <v>Office Care</v>
      </c>
      <c r="R847" s="6" t="str">
        <f t="shared" si="148"/>
        <v>T - Office Care</v>
      </c>
      <c r="S847" s="6" t="str">
        <f>IFERROR(INDEX('Vendor Over-ride'!$C:$C, MATCH($R:$R,'Vendor Over-ride'!$A:$A,0)),"")</f>
        <v>T - Office Care</v>
      </c>
      <c r="U847" s="38" t="str">
        <f t="shared" si="152"/>
        <v>GIA</v>
      </c>
      <c r="V847" s="5" t="str">
        <f t="shared" si="153"/>
        <v>TRADE</v>
      </c>
      <c r="W847" s="5" t="b">
        <f t="shared" si="149"/>
        <v>0</v>
      </c>
      <c r="X847" s="40">
        <f t="shared" ca="1" si="150"/>
        <v>8491.49</v>
      </c>
      <c r="Y847" s="30" t="b">
        <f t="shared" ca="1" si="151"/>
        <v>0</v>
      </c>
    </row>
    <row r="848" spans="1:25" hidden="1">
      <c r="A848" s="28" t="s">
        <v>2837</v>
      </c>
      <c r="B848" s="28" t="s">
        <v>2838</v>
      </c>
      <c r="C848" s="28" t="s">
        <v>3142</v>
      </c>
      <c r="D848" s="28" t="s">
        <v>2842</v>
      </c>
      <c r="E848" s="29">
        <v>42185</v>
      </c>
      <c r="F848" s="28" t="s">
        <v>8654</v>
      </c>
      <c r="G848" s="30">
        <v>4338</v>
      </c>
      <c r="H848" s="28" t="s">
        <v>8655</v>
      </c>
      <c r="I848" s="31">
        <v>0</v>
      </c>
      <c r="J848" s="31">
        <v>549.6</v>
      </c>
      <c r="K848" s="28" t="s">
        <v>2901</v>
      </c>
      <c r="L848" s="32">
        <f t="shared" si="143"/>
        <v>-549.6</v>
      </c>
      <c r="M848" s="33">
        <f t="shared" si="144"/>
        <v>549.6</v>
      </c>
      <c r="N848" s="34" t="b">
        <v>1</v>
      </c>
      <c r="O848" s="35">
        <f t="shared" si="145"/>
        <v>549.6</v>
      </c>
      <c r="P848" s="36" t="str">
        <f t="shared" si="146"/>
        <v>T</v>
      </c>
      <c r="Q848" s="37" t="str">
        <f t="shared" si="147"/>
        <v>Rob McDougall</v>
      </c>
      <c r="R848" s="6" t="str">
        <f t="shared" si="148"/>
        <v>T - Rob McDougall</v>
      </c>
      <c r="S848" s="6" t="str">
        <f>IFERROR(INDEX('Vendor Over-ride'!$C:$C, MATCH($R:$R,'Vendor Over-ride'!$A:$A,0)),"")</f>
        <v>T - Rob McDougall</v>
      </c>
      <c r="U848" s="38" t="str">
        <f t="shared" si="152"/>
        <v>GIA</v>
      </c>
      <c r="V848" s="5" t="str">
        <f t="shared" si="153"/>
        <v>TRADE</v>
      </c>
      <c r="W848" s="5" t="b">
        <f t="shared" si="149"/>
        <v>0</v>
      </c>
      <c r="X848" s="40">
        <f t="shared" ca="1" si="150"/>
        <v>897.6</v>
      </c>
      <c r="Y848" s="30" t="b">
        <f t="shared" ca="1" si="151"/>
        <v>0</v>
      </c>
    </row>
    <row r="849" spans="1:25" hidden="1">
      <c r="A849" s="28" t="s">
        <v>2837</v>
      </c>
      <c r="B849" s="28" t="s">
        <v>2838</v>
      </c>
      <c r="C849" s="28" t="s">
        <v>3142</v>
      </c>
      <c r="D849" s="28" t="s">
        <v>2842</v>
      </c>
      <c r="E849" s="29">
        <v>42185</v>
      </c>
      <c r="F849" s="28" t="s">
        <v>8656</v>
      </c>
      <c r="G849" s="30">
        <v>4338</v>
      </c>
      <c r="H849" s="28" t="s">
        <v>8657</v>
      </c>
      <c r="I849" s="31">
        <v>0</v>
      </c>
      <c r="J849" s="31">
        <v>129.69999999999999</v>
      </c>
      <c r="K849" s="28" t="s">
        <v>2903</v>
      </c>
      <c r="L849" s="32">
        <f t="shared" si="143"/>
        <v>-129.69999999999999</v>
      </c>
      <c r="M849" s="33">
        <f t="shared" si="144"/>
        <v>129.69999999999999</v>
      </c>
      <c r="N849" s="34" t="b">
        <v>1</v>
      </c>
      <c r="O849" s="35">
        <f t="shared" si="145"/>
        <v>129.69999999999999</v>
      </c>
      <c r="P849" s="36" t="str">
        <f t="shared" si="146"/>
        <v>T</v>
      </c>
      <c r="Q849" s="37" t="str">
        <f t="shared" si="147"/>
        <v>ShredIt (East of Scotland) Ltd</v>
      </c>
      <c r="R849" s="6" t="str">
        <f t="shared" si="148"/>
        <v>T - ShredIt (East of Scotland) Ltd</v>
      </c>
      <c r="S849" s="6" t="str">
        <f>IFERROR(INDEX('Vendor Over-ride'!$C:$C, MATCH($R:$R,'Vendor Over-ride'!$A:$A,0)),"")</f>
        <v>T - Shred-It Limited</v>
      </c>
      <c r="U849" s="38" t="str">
        <f t="shared" si="152"/>
        <v>GIA</v>
      </c>
      <c r="V849" s="5" t="str">
        <f t="shared" si="153"/>
        <v>TRADE</v>
      </c>
      <c r="W849" s="5" t="b">
        <f t="shared" si="149"/>
        <v>0</v>
      </c>
      <c r="X849" s="40">
        <f t="shared" ca="1" si="150"/>
        <v>3247.48</v>
      </c>
      <c r="Y849" s="30" t="b">
        <f t="shared" ca="1" si="151"/>
        <v>0</v>
      </c>
    </row>
    <row r="850" spans="1:25">
      <c r="A850" s="28" t="s">
        <v>2837</v>
      </c>
      <c r="B850" s="28" t="s">
        <v>2838</v>
      </c>
      <c r="C850" s="28" t="s">
        <v>3142</v>
      </c>
      <c r="D850" s="28" t="s">
        <v>2842</v>
      </c>
      <c r="E850" s="29">
        <v>42185</v>
      </c>
      <c r="F850" s="28" t="s">
        <v>8658</v>
      </c>
      <c r="G850" s="30">
        <v>4338</v>
      </c>
      <c r="H850" s="28" t="s">
        <v>8659</v>
      </c>
      <c r="I850" s="31">
        <v>0</v>
      </c>
      <c r="J850" s="31">
        <v>1260</v>
      </c>
      <c r="K850" s="28" t="s">
        <v>3760</v>
      </c>
      <c r="L850" s="32">
        <f t="shared" si="143"/>
        <v>-1260</v>
      </c>
      <c r="M850" s="33">
        <f t="shared" si="144"/>
        <v>1260</v>
      </c>
      <c r="N850" s="34" t="b">
        <v>1</v>
      </c>
      <c r="O850" s="35">
        <f t="shared" si="145"/>
        <v>1260</v>
      </c>
      <c r="P850" s="36" t="str">
        <f t="shared" si="146"/>
        <v>T</v>
      </c>
      <c r="Q850" s="37" t="str">
        <f t="shared" si="147"/>
        <v>Strathclyde Pension Fund</v>
      </c>
      <c r="R850" s="6" t="str">
        <f t="shared" si="148"/>
        <v>T - Strathclyde Pension Fund</v>
      </c>
      <c r="S850" s="6" t="str">
        <f>IFERROR(INDEX('Vendor Over-ride'!$C:$C, MATCH($R:$R,'Vendor Over-ride'!$A:$A,0)),"")</f>
        <v>T - Strathclyde Pension Fund</v>
      </c>
      <c r="T850" s="41" t="s">
        <v>2798</v>
      </c>
      <c r="U850" s="38" t="str">
        <f t="shared" si="152"/>
        <v>GIA</v>
      </c>
      <c r="V850" s="5" t="str">
        <f t="shared" si="153"/>
        <v>TRADE</v>
      </c>
      <c r="W850" s="5" t="b">
        <f t="shared" si="149"/>
        <v>0</v>
      </c>
      <c r="X850" s="40">
        <f t="shared" ca="1" si="150"/>
        <v>155480.82</v>
      </c>
      <c r="Y850" s="30" t="b">
        <f t="shared" ca="1" si="151"/>
        <v>1</v>
      </c>
    </row>
    <row r="851" spans="1:25" hidden="1">
      <c r="A851" s="28" t="s">
        <v>2837</v>
      </c>
      <c r="B851" s="28" t="s">
        <v>2838</v>
      </c>
      <c r="C851" s="28" t="s">
        <v>3142</v>
      </c>
      <c r="D851" s="28" t="s">
        <v>2842</v>
      </c>
      <c r="E851" s="29">
        <v>42185</v>
      </c>
      <c r="F851" s="28" t="s">
        <v>8660</v>
      </c>
      <c r="G851" s="30">
        <v>4381</v>
      </c>
      <c r="H851" s="28" t="s">
        <v>8661</v>
      </c>
      <c r="I851" s="31">
        <v>0</v>
      </c>
      <c r="J851" s="31">
        <v>1133.08</v>
      </c>
      <c r="K851" s="28" t="s">
        <v>8662</v>
      </c>
      <c r="L851" s="32">
        <f t="shared" si="143"/>
        <v>-1133.08</v>
      </c>
      <c r="M851" s="33">
        <f t="shared" si="144"/>
        <v>1133.08</v>
      </c>
      <c r="N851" s="34" t="b">
        <v>1</v>
      </c>
      <c r="O851" s="35">
        <f t="shared" si="145"/>
        <v>1133.08</v>
      </c>
      <c r="P851" s="36" t="str">
        <f t="shared" si="146"/>
        <v>T</v>
      </c>
      <c r="Q851" s="37" t="str">
        <f t="shared" si="147"/>
        <v>Sarl Cannes Accommodation</v>
      </c>
      <c r="R851" s="6" t="str">
        <f t="shared" si="148"/>
        <v>T - Sarl Cannes Accommodation</v>
      </c>
      <c r="S851" s="6" t="str">
        <f>IFERROR(INDEX('Vendor Over-ride'!$C:$C, MATCH($R:$R,'Vendor Over-ride'!$A:$A,0)),"")</f>
        <v>T - Sarl Cannes Accommodation</v>
      </c>
      <c r="U851" s="38" t="str">
        <f t="shared" si="152"/>
        <v>GIA</v>
      </c>
      <c r="V851" s="5" t="str">
        <f t="shared" si="153"/>
        <v>TRADE</v>
      </c>
      <c r="W851" s="5" t="b">
        <f t="shared" si="149"/>
        <v>0</v>
      </c>
      <c r="X851" s="40">
        <f t="shared" ca="1" si="150"/>
        <v>1133.08</v>
      </c>
      <c r="Y851" s="30" t="b">
        <f t="shared" ca="1" si="151"/>
        <v>0</v>
      </c>
    </row>
    <row r="852" spans="1:25">
      <c r="A852" s="28" t="s">
        <v>2837</v>
      </c>
      <c r="B852" s="28" t="s">
        <v>2838</v>
      </c>
      <c r="C852" s="28" t="s">
        <v>3142</v>
      </c>
      <c r="D852" s="28" t="s">
        <v>2842</v>
      </c>
      <c r="E852" s="29">
        <v>42185</v>
      </c>
      <c r="F852" s="28" t="s">
        <v>8663</v>
      </c>
      <c r="G852" s="30">
        <v>4383</v>
      </c>
      <c r="H852" s="28" t="s">
        <v>8664</v>
      </c>
      <c r="I852" s="31">
        <v>0</v>
      </c>
      <c r="J852" s="31">
        <v>257.16000000000003</v>
      </c>
      <c r="K852" s="28" t="s">
        <v>2943</v>
      </c>
      <c r="L852" s="32">
        <f t="shared" si="143"/>
        <v>-257.16000000000003</v>
      </c>
      <c r="M852" s="33">
        <f t="shared" si="144"/>
        <v>257.16000000000003</v>
      </c>
      <c r="N852" s="34" t="b">
        <v>1</v>
      </c>
      <c r="O852" s="35">
        <f t="shared" si="145"/>
        <v>257.16000000000003</v>
      </c>
      <c r="P852" s="36" t="str">
        <f t="shared" si="146"/>
        <v>E</v>
      </c>
      <c r="Q852" s="37" t="str">
        <f t="shared" si="147"/>
        <v>Gordon Barnes (CC)</v>
      </c>
      <c r="R852" s="6" t="str">
        <f t="shared" si="148"/>
        <v>E - Gordon Barnes (CC)</v>
      </c>
      <c r="S852" s="6" t="str">
        <f>IFERROR(INDEX('Vendor Over-ride'!$C:$C, MATCH($R:$R,'Vendor Over-ride'!$A:$A,0)),"")</f>
        <v/>
      </c>
      <c r="U852" s="38" t="str">
        <f t="shared" si="152"/>
        <v>GIA</v>
      </c>
      <c r="V852" s="5" t="str">
        <f t="shared" si="153"/>
        <v>EMPLOYEE</v>
      </c>
      <c r="W852" s="5" t="b">
        <f t="shared" si="149"/>
        <v>0</v>
      </c>
      <c r="X852" s="40">
        <f t="shared" ca="1" si="150"/>
        <v>334393.72000000003</v>
      </c>
      <c r="Y852" s="30" t="b">
        <f t="shared" ca="1" si="151"/>
        <v>1</v>
      </c>
    </row>
    <row r="853" spans="1:25">
      <c r="A853" s="28" t="s">
        <v>2837</v>
      </c>
      <c r="B853" s="28" t="s">
        <v>2838</v>
      </c>
      <c r="C853" s="28" t="s">
        <v>3142</v>
      </c>
      <c r="D853" s="28" t="s">
        <v>2842</v>
      </c>
      <c r="E853" s="29">
        <v>42185</v>
      </c>
      <c r="F853" s="28" t="s">
        <v>8665</v>
      </c>
      <c r="G853" s="30">
        <v>4383</v>
      </c>
      <c r="H853" s="28" t="s">
        <v>8666</v>
      </c>
      <c r="I853" s="31">
        <v>0</v>
      </c>
      <c r="J853" s="31">
        <v>250.04</v>
      </c>
      <c r="K853" s="28" t="s">
        <v>2945</v>
      </c>
      <c r="L853" s="32">
        <f t="shared" si="143"/>
        <v>-250.04</v>
      </c>
      <c r="M853" s="33">
        <f t="shared" si="144"/>
        <v>250.04</v>
      </c>
      <c r="N853" s="34" t="b">
        <v>1</v>
      </c>
      <c r="O853" s="35">
        <f t="shared" si="145"/>
        <v>250.04</v>
      </c>
      <c r="P853" s="36" t="str">
        <f t="shared" si="146"/>
        <v>E</v>
      </c>
      <c r="Q853" s="37" t="str">
        <f t="shared" si="147"/>
        <v>Janet Archer (CC)</v>
      </c>
      <c r="R853" s="6" t="str">
        <f t="shared" si="148"/>
        <v>E - Janet Archer (CC)</v>
      </c>
      <c r="S853" s="6" t="str">
        <f>IFERROR(INDEX('Vendor Over-ride'!$C:$C, MATCH($R:$R,'Vendor Over-ride'!$A:$A,0)),"")</f>
        <v/>
      </c>
      <c r="U853" s="38" t="str">
        <f t="shared" si="152"/>
        <v>GIA</v>
      </c>
      <c r="V853" s="5" t="str">
        <f t="shared" si="153"/>
        <v>EMPLOYEE</v>
      </c>
      <c r="W853" s="5" t="b">
        <f t="shared" si="149"/>
        <v>0</v>
      </c>
      <c r="X853" s="40">
        <f t="shared" ca="1" si="150"/>
        <v>334393.72000000003</v>
      </c>
      <c r="Y853" s="30" t="b">
        <f t="shared" ca="1" si="151"/>
        <v>1</v>
      </c>
    </row>
    <row r="854" spans="1:25" hidden="1">
      <c r="A854" s="28" t="s">
        <v>2837</v>
      </c>
      <c r="B854" s="28" t="s">
        <v>2838</v>
      </c>
      <c r="C854" s="28" t="s">
        <v>3142</v>
      </c>
      <c r="D854" s="28" t="s">
        <v>2986</v>
      </c>
      <c r="E854" s="29">
        <v>42160</v>
      </c>
      <c r="F854" s="28" t="s">
        <v>2987</v>
      </c>
      <c r="G854" s="30">
        <v>4327</v>
      </c>
      <c r="H854" s="28" t="s">
        <v>8667</v>
      </c>
      <c r="I854" s="31">
        <v>2146830</v>
      </c>
      <c r="J854" s="31">
        <v>0</v>
      </c>
      <c r="K854" s="28" t="s">
        <v>2988</v>
      </c>
      <c r="L854" s="32">
        <f t="shared" si="143"/>
        <v>2146830</v>
      </c>
      <c r="M854" s="33">
        <f t="shared" si="144"/>
        <v>2146830</v>
      </c>
      <c r="N854" s="34" t="b">
        <v>0</v>
      </c>
      <c r="O854" s="35">
        <f t="shared" si="145"/>
        <v>0</v>
      </c>
      <c r="P854" s="36" t="str">
        <f t="shared" si="146"/>
        <v>T</v>
      </c>
      <c r="Q854" s="37" t="str">
        <f t="shared" si="147"/>
        <v>Scottish Government (GIA)</v>
      </c>
      <c r="R854" s="6" t="str">
        <f t="shared" si="148"/>
        <v>T - Scottish Government (GIA)</v>
      </c>
      <c r="S854" s="6" t="str">
        <f>IFERROR(INDEX('Vendor Over-ride'!$C:$C, MATCH($R:$R,'Vendor Over-ride'!$A:$A,0)),"")</f>
        <v>T - Scottish Government</v>
      </c>
      <c r="U854" s="38" t="str">
        <f t="shared" si="152"/>
        <v>GIA</v>
      </c>
      <c r="V854" s="5" t="str">
        <f t="shared" si="153"/>
        <v>TRADE</v>
      </c>
      <c r="W854" s="5" t="b">
        <f t="shared" si="149"/>
        <v>0</v>
      </c>
      <c r="X854" s="40">
        <f t="shared" ca="1" si="150"/>
        <v>21570.06</v>
      </c>
      <c r="Y854" s="30" t="b">
        <f t="shared" ca="1" si="151"/>
        <v>0</v>
      </c>
    </row>
    <row r="855" spans="1:25" hidden="1">
      <c r="A855" s="28" t="s">
        <v>2837</v>
      </c>
      <c r="B855" s="28" t="s">
        <v>2838</v>
      </c>
      <c r="C855" s="28" t="s">
        <v>3142</v>
      </c>
      <c r="D855" s="28" t="s">
        <v>2986</v>
      </c>
      <c r="E855" s="29">
        <v>42165</v>
      </c>
      <c r="F855" s="28" t="s">
        <v>2987</v>
      </c>
      <c r="G855" s="30">
        <v>4328</v>
      </c>
      <c r="H855" s="28" t="s">
        <v>8668</v>
      </c>
      <c r="I855" s="31">
        <v>32681</v>
      </c>
      <c r="J855" s="31">
        <v>0</v>
      </c>
      <c r="K855" s="28" t="s">
        <v>2988</v>
      </c>
      <c r="L855" s="32">
        <f t="shared" si="143"/>
        <v>32681</v>
      </c>
      <c r="M855" s="33">
        <f t="shared" si="144"/>
        <v>32681</v>
      </c>
      <c r="N855" s="34" t="b">
        <v>0</v>
      </c>
      <c r="O855" s="35">
        <f t="shared" si="145"/>
        <v>0</v>
      </c>
      <c r="P855" s="36" t="str">
        <f t="shared" si="146"/>
        <v>T</v>
      </c>
      <c r="Q855" s="37" t="str">
        <f t="shared" si="147"/>
        <v>Scottish Government (GIA)</v>
      </c>
      <c r="R855" s="6" t="str">
        <f t="shared" si="148"/>
        <v>T - Scottish Government (GIA)</v>
      </c>
      <c r="S855" s="6" t="str">
        <f>IFERROR(INDEX('Vendor Over-ride'!$C:$C, MATCH($R:$R,'Vendor Over-ride'!$A:$A,0)),"")</f>
        <v>T - Scottish Government</v>
      </c>
      <c r="U855" s="38" t="str">
        <f t="shared" si="152"/>
        <v>GIA</v>
      </c>
      <c r="V855" s="5" t="str">
        <f t="shared" si="153"/>
        <v>TRADE</v>
      </c>
      <c r="W855" s="5" t="b">
        <f t="shared" si="149"/>
        <v>0</v>
      </c>
      <c r="X855" s="40">
        <f t="shared" ca="1" si="150"/>
        <v>21570.06</v>
      </c>
      <c r="Y855" s="30" t="b">
        <f t="shared" ca="1" si="151"/>
        <v>0</v>
      </c>
    </row>
    <row r="856" spans="1:25" hidden="1">
      <c r="A856" s="28" t="s">
        <v>2837</v>
      </c>
      <c r="B856" s="28" t="s">
        <v>2838</v>
      </c>
      <c r="C856" s="28" t="s">
        <v>3142</v>
      </c>
      <c r="D856" s="28" t="s">
        <v>2986</v>
      </c>
      <c r="E856" s="29">
        <v>42167</v>
      </c>
      <c r="F856" s="28" t="s">
        <v>2987</v>
      </c>
      <c r="G856" s="30">
        <v>4329</v>
      </c>
      <c r="H856" s="28" t="s">
        <v>8669</v>
      </c>
      <c r="I856" s="31">
        <v>6878818</v>
      </c>
      <c r="J856" s="31">
        <v>0</v>
      </c>
      <c r="K856" s="28" t="s">
        <v>2988</v>
      </c>
      <c r="L856" s="32">
        <f t="shared" si="143"/>
        <v>6878818</v>
      </c>
      <c r="M856" s="33">
        <f t="shared" si="144"/>
        <v>6878818</v>
      </c>
      <c r="N856" s="34" t="b">
        <v>0</v>
      </c>
      <c r="O856" s="35">
        <f t="shared" si="145"/>
        <v>0</v>
      </c>
      <c r="P856" s="36" t="str">
        <f t="shared" si="146"/>
        <v>T</v>
      </c>
      <c r="Q856" s="37" t="str">
        <f t="shared" si="147"/>
        <v>Scottish Government (GIA)</v>
      </c>
      <c r="R856" s="6" t="str">
        <f t="shared" si="148"/>
        <v>T - Scottish Government (GIA)</v>
      </c>
      <c r="S856" s="6" t="str">
        <f>IFERROR(INDEX('Vendor Over-ride'!$C:$C, MATCH($R:$R,'Vendor Over-ride'!$A:$A,0)),"")</f>
        <v>T - Scottish Government</v>
      </c>
      <c r="U856" s="38" t="str">
        <f t="shared" si="152"/>
        <v>GIA</v>
      </c>
      <c r="V856" s="5" t="str">
        <f t="shared" si="153"/>
        <v>TRADE</v>
      </c>
      <c r="W856" s="5" t="b">
        <f t="shared" si="149"/>
        <v>0</v>
      </c>
      <c r="X856" s="40">
        <f t="shared" ca="1" si="150"/>
        <v>21570.06</v>
      </c>
      <c r="Y856" s="30" t="b">
        <f t="shared" ca="1" si="151"/>
        <v>0</v>
      </c>
    </row>
    <row r="857" spans="1:25" hidden="1">
      <c r="A857" s="28" t="s">
        <v>2837</v>
      </c>
      <c r="B857" s="28" t="s">
        <v>2838</v>
      </c>
      <c r="C857" s="28" t="s">
        <v>3142</v>
      </c>
      <c r="D857" s="28" t="s">
        <v>2986</v>
      </c>
      <c r="E857" s="29">
        <v>42181</v>
      </c>
      <c r="F857" s="28" t="s">
        <v>2987</v>
      </c>
      <c r="G857" s="30">
        <v>4330</v>
      </c>
      <c r="H857" s="28" t="s">
        <v>8670</v>
      </c>
      <c r="I857" s="31">
        <v>4666667</v>
      </c>
      <c r="J857" s="31">
        <v>0</v>
      </c>
      <c r="K857" s="28" t="s">
        <v>2988</v>
      </c>
      <c r="L857" s="32">
        <f t="shared" si="143"/>
        <v>4666667</v>
      </c>
      <c r="M857" s="33">
        <f t="shared" si="144"/>
        <v>4666667</v>
      </c>
      <c r="N857" s="34" t="b">
        <v>0</v>
      </c>
      <c r="O857" s="35">
        <f t="shared" si="145"/>
        <v>0</v>
      </c>
      <c r="P857" s="36" t="str">
        <f t="shared" si="146"/>
        <v>T</v>
      </c>
      <c r="Q857" s="37" t="str">
        <f t="shared" si="147"/>
        <v>Scottish Government (GIA)</v>
      </c>
      <c r="R857" s="6" t="str">
        <f t="shared" si="148"/>
        <v>T - Scottish Government (GIA)</v>
      </c>
      <c r="S857" s="6" t="str">
        <f>IFERROR(INDEX('Vendor Over-ride'!$C:$C, MATCH($R:$R,'Vendor Over-ride'!$A:$A,0)),"")</f>
        <v>T - Scottish Government</v>
      </c>
      <c r="U857" s="38" t="str">
        <f t="shared" si="152"/>
        <v>GIA</v>
      </c>
      <c r="V857" s="5" t="str">
        <f t="shared" si="153"/>
        <v>TRADE</v>
      </c>
      <c r="W857" s="5" t="b">
        <f t="shared" si="149"/>
        <v>0</v>
      </c>
      <c r="X857" s="40">
        <f t="shared" ca="1" si="150"/>
        <v>21570.06</v>
      </c>
      <c r="Y857" s="30" t="b">
        <f t="shared" ca="1" si="151"/>
        <v>0</v>
      </c>
    </row>
    <row r="858" spans="1:25" hidden="1">
      <c r="A858" s="28" t="s">
        <v>2837</v>
      </c>
      <c r="B858" s="28" t="s">
        <v>2838</v>
      </c>
      <c r="C858" s="28" t="s">
        <v>3142</v>
      </c>
      <c r="D858" s="28" t="s">
        <v>2986</v>
      </c>
      <c r="E858" s="29">
        <v>42174</v>
      </c>
      <c r="F858" s="28" t="s">
        <v>4933</v>
      </c>
      <c r="G858" s="30">
        <v>4339</v>
      </c>
      <c r="H858" s="28" t="s">
        <v>8671</v>
      </c>
      <c r="I858" s="31">
        <v>30000</v>
      </c>
      <c r="J858" s="31">
        <v>0</v>
      </c>
      <c r="K858" s="28" t="s">
        <v>4934</v>
      </c>
      <c r="L858" s="32">
        <f t="shared" si="143"/>
        <v>30000</v>
      </c>
      <c r="M858" s="33">
        <f t="shared" si="144"/>
        <v>30000</v>
      </c>
      <c r="N858" s="34" t="b">
        <v>0</v>
      </c>
      <c r="O858" s="35">
        <f t="shared" si="145"/>
        <v>0</v>
      </c>
      <c r="P858" s="36" t="str">
        <f t="shared" si="146"/>
        <v>T</v>
      </c>
      <c r="Q858" s="37" t="str">
        <f t="shared" si="147"/>
        <v>Paul Hamlyn Foundation</v>
      </c>
      <c r="R858" s="6" t="str">
        <f t="shared" si="148"/>
        <v>T - Paul Hamlyn Foundation</v>
      </c>
      <c r="S858" s="6" t="str">
        <f>IFERROR(INDEX('Vendor Over-ride'!$C:$C, MATCH($R:$R,'Vendor Over-ride'!$A:$A,0)),"")</f>
        <v>T - Paul Hamlyn Foundation, The</v>
      </c>
      <c r="U858" s="38" t="str">
        <f t="shared" si="152"/>
        <v>GIA</v>
      </c>
      <c r="V858" s="5" t="str">
        <f t="shared" si="153"/>
        <v>TRADE</v>
      </c>
      <c r="W858" s="5" t="b">
        <f t="shared" si="149"/>
        <v>0</v>
      </c>
      <c r="X858" s="40">
        <f t="shared" ca="1" si="150"/>
        <v>0</v>
      </c>
      <c r="Y858" s="30" t="b">
        <f t="shared" ca="1" si="151"/>
        <v>0</v>
      </c>
    </row>
    <row r="859" spans="1:25" hidden="1">
      <c r="A859" s="28" t="s">
        <v>2837</v>
      </c>
      <c r="B859" s="28" t="s">
        <v>2838</v>
      </c>
      <c r="C859" s="28" t="s">
        <v>3142</v>
      </c>
      <c r="D859" s="28" t="s">
        <v>2986</v>
      </c>
      <c r="E859" s="29">
        <v>42174</v>
      </c>
      <c r="F859" s="28" t="s">
        <v>4933</v>
      </c>
      <c r="G859" s="30">
        <v>4340</v>
      </c>
      <c r="H859" s="28" t="s">
        <v>8672</v>
      </c>
      <c r="I859" s="31">
        <v>30000</v>
      </c>
      <c r="J859" s="31">
        <v>0</v>
      </c>
      <c r="K859" s="28" t="s">
        <v>4934</v>
      </c>
      <c r="L859" s="32">
        <f t="shared" si="143"/>
        <v>30000</v>
      </c>
      <c r="M859" s="33">
        <f t="shared" si="144"/>
        <v>30000</v>
      </c>
      <c r="N859" s="34" t="b">
        <v>0</v>
      </c>
      <c r="O859" s="35">
        <f t="shared" si="145"/>
        <v>0</v>
      </c>
      <c r="P859" s="36" t="str">
        <f t="shared" si="146"/>
        <v>T</v>
      </c>
      <c r="Q859" s="37" t="str">
        <f t="shared" si="147"/>
        <v>Paul Hamlyn Foundation</v>
      </c>
      <c r="R859" s="6" t="str">
        <f t="shared" si="148"/>
        <v>T - Paul Hamlyn Foundation</v>
      </c>
      <c r="S859" s="6" t="str">
        <f>IFERROR(INDEX('Vendor Over-ride'!$C:$C, MATCH($R:$R,'Vendor Over-ride'!$A:$A,0)),"")</f>
        <v>T - Paul Hamlyn Foundation, The</v>
      </c>
      <c r="U859" s="38" t="str">
        <f t="shared" si="152"/>
        <v>GIA</v>
      </c>
      <c r="V859" s="5" t="str">
        <f t="shared" si="153"/>
        <v>TRADE</v>
      </c>
      <c r="W859" s="5" t="b">
        <f t="shared" si="149"/>
        <v>0</v>
      </c>
      <c r="X859" s="40">
        <f t="shared" ca="1" si="150"/>
        <v>0</v>
      </c>
      <c r="Y859" s="30" t="b">
        <f t="shared" ca="1" si="151"/>
        <v>0</v>
      </c>
    </row>
    <row r="860" spans="1:25" hidden="1">
      <c r="A860" s="28" t="s">
        <v>2837</v>
      </c>
      <c r="B860" s="28" t="s">
        <v>2838</v>
      </c>
      <c r="C860" s="28" t="s">
        <v>3142</v>
      </c>
      <c r="D860" s="28" t="s">
        <v>2986</v>
      </c>
      <c r="E860" s="29">
        <v>42165</v>
      </c>
      <c r="F860" s="28" t="s">
        <v>8673</v>
      </c>
      <c r="G860" s="30">
        <v>4341</v>
      </c>
      <c r="H860" s="28" t="s">
        <v>8674</v>
      </c>
      <c r="I860" s="31">
        <v>660</v>
      </c>
      <c r="J860" s="31">
        <v>0</v>
      </c>
      <c r="K860" s="28" t="s">
        <v>8675</v>
      </c>
      <c r="L860" s="32">
        <f t="shared" si="143"/>
        <v>660</v>
      </c>
      <c r="M860" s="33">
        <f t="shared" si="144"/>
        <v>660</v>
      </c>
      <c r="N860" s="34" t="b">
        <v>0</v>
      </c>
      <c r="O860" s="35">
        <f t="shared" si="145"/>
        <v>0</v>
      </c>
      <c r="P860" s="36" t="str">
        <f t="shared" si="146"/>
        <v>T</v>
      </c>
      <c r="Q860" s="37" t="str">
        <f t="shared" si="147"/>
        <v>Monckton Chambers</v>
      </c>
      <c r="R860" s="6" t="str">
        <f t="shared" si="148"/>
        <v>T - Monckton Chambers</v>
      </c>
      <c r="S860" s="6" t="str">
        <f>IFERROR(INDEX('Vendor Over-ride'!$C:$C, MATCH($R:$R,'Vendor Over-ride'!$A:$A,0)),"")</f>
        <v>T - Monckton Chambers</v>
      </c>
      <c r="U860" s="38" t="str">
        <f t="shared" si="152"/>
        <v>GIA</v>
      </c>
      <c r="V860" s="5" t="str">
        <f t="shared" si="153"/>
        <v>TRADE</v>
      </c>
      <c r="W860" s="5" t="b">
        <f t="shared" si="149"/>
        <v>0</v>
      </c>
      <c r="X860" s="40">
        <f t="shared" ca="1" si="150"/>
        <v>660</v>
      </c>
      <c r="Y860" s="30" t="b">
        <f t="shared" ca="1" si="151"/>
        <v>0</v>
      </c>
    </row>
    <row r="861" spans="1:25">
      <c r="A861" s="28" t="s">
        <v>2837</v>
      </c>
      <c r="B861" s="28" t="s">
        <v>2838</v>
      </c>
      <c r="C861" s="28" t="s">
        <v>3142</v>
      </c>
      <c r="D861" s="28" t="s">
        <v>2990</v>
      </c>
      <c r="E861" s="29">
        <v>42165</v>
      </c>
      <c r="F861" s="28"/>
      <c r="G861" s="30">
        <v>4234</v>
      </c>
      <c r="H861" s="28" t="s">
        <v>8676</v>
      </c>
      <c r="I861" s="31">
        <v>0</v>
      </c>
      <c r="J861" s="31">
        <v>9956.84</v>
      </c>
      <c r="K861" s="28"/>
      <c r="L861" s="32">
        <f t="shared" si="143"/>
        <v>-9956.84</v>
      </c>
      <c r="M861" s="33">
        <f t="shared" si="144"/>
        <v>9956.84</v>
      </c>
      <c r="N861" s="34" t="b">
        <v>1</v>
      </c>
      <c r="O861" s="35">
        <f t="shared" si="145"/>
        <v>9956.84</v>
      </c>
      <c r="P861" s="36" t="str">
        <f t="shared" si="146"/>
        <v/>
      </c>
      <c r="Q861" s="37" t="e">
        <f t="shared" si="147"/>
        <v>#VALUE!</v>
      </c>
      <c r="R861" s="6" t="e">
        <f t="shared" si="148"/>
        <v>#VALUE!</v>
      </c>
      <c r="S861" s="6" t="str">
        <f>IFERROR(INDEX('Vendor Over-ride'!$C:$C, MATCH($R:$R,'Vendor Over-ride'!$A:$A,0)),"")</f>
        <v/>
      </c>
      <c r="U861" s="38" t="str">
        <f t="shared" si="152"/>
        <v>GIA</v>
      </c>
      <c r="V861" s="5" t="str">
        <f t="shared" si="153"/>
        <v/>
      </c>
      <c r="W861" s="5" t="b">
        <f t="shared" si="149"/>
        <v>0</v>
      </c>
      <c r="X861" s="40">
        <f t="shared" ca="1" si="150"/>
        <v>334393.72000000003</v>
      </c>
      <c r="Y861" s="30" t="b">
        <f t="shared" ca="1" si="151"/>
        <v>1</v>
      </c>
    </row>
    <row r="862" spans="1:25" hidden="1">
      <c r="A862" s="28" t="s">
        <v>2837</v>
      </c>
      <c r="B862" s="28" t="s">
        <v>2838</v>
      </c>
      <c r="C862" s="28" t="s">
        <v>3142</v>
      </c>
      <c r="D862" s="28" t="s">
        <v>2990</v>
      </c>
      <c r="E862" s="29">
        <v>42165</v>
      </c>
      <c r="F862" s="28"/>
      <c r="G862" s="30">
        <v>4235</v>
      </c>
      <c r="H862" s="28" t="s">
        <v>8677</v>
      </c>
      <c r="I862" s="31">
        <v>0</v>
      </c>
      <c r="J862" s="31">
        <v>3.5</v>
      </c>
      <c r="K862" s="28"/>
      <c r="L862" s="32">
        <f t="shared" si="143"/>
        <v>-3.5</v>
      </c>
      <c r="M862" s="33">
        <f t="shared" si="144"/>
        <v>3.5</v>
      </c>
      <c r="N862" s="34" t="b">
        <v>0</v>
      </c>
      <c r="O862" s="35">
        <f t="shared" si="145"/>
        <v>0</v>
      </c>
      <c r="P862" s="36" t="str">
        <f t="shared" si="146"/>
        <v/>
      </c>
      <c r="Q862" s="37" t="e">
        <f t="shared" si="147"/>
        <v>#VALUE!</v>
      </c>
      <c r="R862" s="6" t="e">
        <f t="shared" si="148"/>
        <v>#VALUE!</v>
      </c>
      <c r="S862" s="6" t="str">
        <f>IFERROR(INDEX('Vendor Over-ride'!$C:$C, MATCH($R:$R,'Vendor Over-ride'!$A:$A,0)),"")</f>
        <v/>
      </c>
      <c r="U862" s="38" t="str">
        <f t="shared" si="152"/>
        <v>GIA</v>
      </c>
      <c r="V862" s="5" t="str">
        <f t="shared" si="153"/>
        <v/>
      </c>
      <c r="W862" s="5" t="b">
        <f t="shared" si="149"/>
        <v>0</v>
      </c>
      <c r="X862" s="40">
        <f t="shared" ca="1" si="150"/>
        <v>334393.72000000003</v>
      </c>
      <c r="Y862" s="30" t="b">
        <f t="shared" ca="1" si="151"/>
        <v>1</v>
      </c>
    </row>
    <row r="863" spans="1:25" hidden="1">
      <c r="A863" s="28" t="s">
        <v>2837</v>
      </c>
      <c r="B863" s="28" t="s">
        <v>2838</v>
      </c>
      <c r="C863" s="28" t="s">
        <v>3142</v>
      </c>
      <c r="D863" s="28" t="s">
        <v>2990</v>
      </c>
      <c r="E863" s="29">
        <v>42165</v>
      </c>
      <c r="F863" s="28"/>
      <c r="G863" s="30">
        <v>4236</v>
      </c>
      <c r="H863" s="28" t="s">
        <v>8678</v>
      </c>
      <c r="I863" s="31">
        <v>0</v>
      </c>
      <c r="J863" s="31">
        <v>3.5</v>
      </c>
      <c r="K863" s="28"/>
      <c r="L863" s="32">
        <f t="shared" si="143"/>
        <v>-3.5</v>
      </c>
      <c r="M863" s="33">
        <f t="shared" si="144"/>
        <v>3.5</v>
      </c>
      <c r="N863" s="34" t="b">
        <v>0</v>
      </c>
      <c r="O863" s="35">
        <f t="shared" si="145"/>
        <v>0</v>
      </c>
      <c r="P863" s="36" t="str">
        <f t="shared" si="146"/>
        <v/>
      </c>
      <c r="Q863" s="37" t="e">
        <f t="shared" si="147"/>
        <v>#VALUE!</v>
      </c>
      <c r="R863" s="6" t="e">
        <f t="shared" si="148"/>
        <v>#VALUE!</v>
      </c>
      <c r="S863" s="6" t="str">
        <f>IFERROR(INDEX('Vendor Over-ride'!$C:$C, MATCH($R:$R,'Vendor Over-ride'!$A:$A,0)),"")</f>
        <v/>
      </c>
      <c r="U863" s="38" t="str">
        <f t="shared" si="152"/>
        <v>GIA</v>
      </c>
      <c r="V863" s="5" t="str">
        <f t="shared" si="153"/>
        <v/>
      </c>
      <c r="W863" s="5" t="b">
        <f t="shared" si="149"/>
        <v>0</v>
      </c>
      <c r="X863" s="40">
        <f t="shared" ca="1" si="150"/>
        <v>334393.72000000003</v>
      </c>
      <c r="Y863" s="30" t="b">
        <f t="shared" ca="1" si="151"/>
        <v>1</v>
      </c>
    </row>
    <row r="864" spans="1:25">
      <c r="A864" s="28" t="s">
        <v>2837</v>
      </c>
      <c r="B864" s="28" t="s">
        <v>2838</v>
      </c>
      <c r="C864" s="28" t="s">
        <v>3142</v>
      </c>
      <c r="D864" s="28" t="s">
        <v>2990</v>
      </c>
      <c r="E864" s="29">
        <v>42174</v>
      </c>
      <c r="F864" s="28"/>
      <c r="G864" s="30">
        <v>4288</v>
      </c>
      <c r="H864" s="28" t="s">
        <v>8679</v>
      </c>
      <c r="I864" s="31">
        <v>0</v>
      </c>
      <c r="J864" s="31">
        <v>223.03</v>
      </c>
      <c r="K864" s="28"/>
      <c r="L864" s="32">
        <f t="shared" si="143"/>
        <v>-223.03</v>
      </c>
      <c r="M864" s="33">
        <f t="shared" si="144"/>
        <v>223.03</v>
      </c>
      <c r="N864" s="34" t="b">
        <v>1</v>
      </c>
      <c r="O864" s="35">
        <f t="shared" si="145"/>
        <v>223.03</v>
      </c>
      <c r="P864" s="36" t="str">
        <f t="shared" si="146"/>
        <v/>
      </c>
      <c r="Q864" s="37" t="e">
        <f t="shared" si="147"/>
        <v>#VALUE!</v>
      </c>
      <c r="R864" s="6" t="e">
        <f t="shared" si="148"/>
        <v>#VALUE!</v>
      </c>
      <c r="S864" s="6" t="str">
        <f>IFERROR(INDEX('Vendor Over-ride'!$C:$C, MATCH($R:$R,'Vendor Over-ride'!$A:$A,0)),"")</f>
        <v/>
      </c>
      <c r="U864" s="38" t="str">
        <f t="shared" si="152"/>
        <v>GIA</v>
      </c>
      <c r="V864" s="5" t="str">
        <f t="shared" si="153"/>
        <v/>
      </c>
      <c r="W864" s="5" t="b">
        <f t="shared" si="149"/>
        <v>0</v>
      </c>
      <c r="X864" s="40">
        <f t="shared" ca="1" si="150"/>
        <v>334393.72000000003</v>
      </c>
      <c r="Y864" s="30" t="b">
        <f t="shared" ca="1" si="151"/>
        <v>1</v>
      </c>
    </row>
    <row r="865" spans="1:25" hidden="1">
      <c r="A865" s="28" t="s">
        <v>2837</v>
      </c>
      <c r="B865" s="28" t="s">
        <v>2838</v>
      </c>
      <c r="C865" s="28" t="s">
        <v>3142</v>
      </c>
      <c r="D865" s="28" t="s">
        <v>2990</v>
      </c>
      <c r="E865" s="29">
        <v>42184</v>
      </c>
      <c r="F865" s="28"/>
      <c r="G865" s="30">
        <v>4332</v>
      </c>
      <c r="H865" s="28" t="s">
        <v>8680</v>
      </c>
      <c r="I865" s="31">
        <v>19.940000000000001</v>
      </c>
      <c r="J865" s="31">
        <v>0</v>
      </c>
      <c r="K865" s="28"/>
      <c r="L865" s="32">
        <f t="shared" si="143"/>
        <v>19.940000000000001</v>
      </c>
      <c r="M865" s="33">
        <f t="shared" si="144"/>
        <v>19.940000000000001</v>
      </c>
      <c r="N865" s="34" t="b">
        <v>0</v>
      </c>
      <c r="O865" s="35">
        <f t="shared" si="145"/>
        <v>0</v>
      </c>
      <c r="P865" s="36" t="str">
        <f t="shared" si="146"/>
        <v/>
      </c>
      <c r="Q865" s="37" t="e">
        <f t="shared" si="147"/>
        <v>#VALUE!</v>
      </c>
      <c r="R865" s="6" t="e">
        <f t="shared" si="148"/>
        <v>#VALUE!</v>
      </c>
      <c r="S865" s="6" t="str">
        <f>IFERROR(INDEX('Vendor Over-ride'!$C:$C, MATCH($R:$R,'Vendor Over-ride'!$A:$A,0)),"")</f>
        <v/>
      </c>
      <c r="U865" s="38" t="str">
        <f t="shared" si="152"/>
        <v>GIA</v>
      </c>
      <c r="V865" s="5" t="str">
        <f t="shared" si="153"/>
        <v/>
      </c>
      <c r="W865" s="5" t="b">
        <f t="shared" si="149"/>
        <v>0</v>
      </c>
      <c r="X865" s="40">
        <f t="shared" ca="1" si="150"/>
        <v>334393.72000000003</v>
      </c>
      <c r="Y865" s="30" t="b">
        <f t="shared" ca="1" si="151"/>
        <v>1</v>
      </c>
    </row>
    <row r="866" spans="1:25" hidden="1">
      <c r="A866" s="28" t="s">
        <v>2837</v>
      </c>
      <c r="B866" s="28" t="s">
        <v>2838</v>
      </c>
      <c r="C866" s="28" t="s">
        <v>3142</v>
      </c>
      <c r="D866" s="28" t="s">
        <v>2990</v>
      </c>
      <c r="E866" s="29">
        <v>42167</v>
      </c>
      <c r="F866" s="28"/>
      <c r="G866" s="30">
        <v>4351</v>
      </c>
      <c r="H866" s="28" t="s">
        <v>8681</v>
      </c>
      <c r="I866" s="31">
        <v>0</v>
      </c>
      <c r="J866" s="31">
        <v>8.9</v>
      </c>
      <c r="K866" s="28"/>
      <c r="L866" s="32">
        <f t="shared" si="143"/>
        <v>-8.9</v>
      </c>
      <c r="M866" s="33">
        <f t="shared" si="144"/>
        <v>8.9</v>
      </c>
      <c r="N866" s="34" t="b">
        <v>0</v>
      </c>
      <c r="O866" s="35">
        <f t="shared" si="145"/>
        <v>0</v>
      </c>
      <c r="P866" s="36" t="str">
        <f t="shared" si="146"/>
        <v/>
      </c>
      <c r="Q866" s="37" t="e">
        <f t="shared" si="147"/>
        <v>#VALUE!</v>
      </c>
      <c r="R866" s="6" t="e">
        <f t="shared" si="148"/>
        <v>#VALUE!</v>
      </c>
      <c r="S866" s="6" t="str">
        <f>IFERROR(INDEX('Vendor Over-ride'!$C:$C, MATCH($R:$R,'Vendor Over-ride'!$A:$A,0)),"")</f>
        <v/>
      </c>
      <c r="U866" s="38" t="str">
        <f t="shared" si="152"/>
        <v>GIA</v>
      </c>
      <c r="V866" s="5" t="str">
        <f t="shared" si="153"/>
        <v/>
      </c>
      <c r="W866" s="5" t="b">
        <f t="shared" si="149"/>
        <v>0</v>
      </c>
      <c r="X866" s="40">
        <f t="shared" ca="1" si="150"/>
        <v>334393.72000000003</v>
      </c>
      <c r="Y866" s="30" t="b">
        <f t="shared" ca="1" si="151"/>
        <v>1</v>
      </c>
    </row>
    <row r="867" spans="1:25" hidden="1">
      <c r="A867" s="28" t="s">
        <v>2837</v>
      </c>
      <c r="B867" s="28" t="s">
        <v>2838</v>
      </c>
      <c r="C867" s="28" t="s">
        <v>3142</v>
      </c>
      <c r="D867" s="28" t="s">
        <v>2990</v>
      </c>
      <c r="E867" s="29">
        <v>42159</v>
      </c>
      <c r="F867" s="28"/>
      <c r="G867" s="30">
        <v>4352</v>
      </c>
      <c r="H867" s="28" t="s">
        <v>8682</v>
      </c>
      <c r="I867" s="31">
        <v>319.38</v>
      </c>
      <c r="J867" s="31">
        <v>0</v>
      </c>
      <c r="K867" s="28"/>
      <c r="L867" s="32">
        <f t="shared" si="143"/>
        <v>319.38</v>
      </c>
      <c r="M867" s="33">
        <f t="shared" si="144"/>
        <v>319.38</v>
      </c>
      <c r="N867" s="34" t="b">
        <v>0</v>
      </c>
      <c r="O867" s="35">
        <f t="shared" si="145"/>
        <v>0</v>
      </c>
      <c r="P867" s="36" t="str">
        <f t="shared" si="146"/>
        <v/>
      </c>
      <c r="Q867" s="37" t="e">
        <f t="shared" si="147"/>
        <v>#VALUE!</v>
      </c>
      <c r="R867" s="6" t="e">
        <f t="shared" si="148"/>
        <v>#VALUE!</v>
      </c>
      <c r="S867" s="6" t="str">
        <f>IFERROR(INDEX('Vendor Over-ride'!$C:$C, MATCH($R:$R,'Vendor Over-ride'!$A:$A,0)),"")</f>
        <v/>
      </c>
      <c r="U867" s="38" t="str">
        <f t="shared" si="152"/>
        <v>GIA</v>
      </c>
      <c r="V867" s="5" t="str">
        <f t="shared" si="153"/>
        <v/>
      </c>
      <c r="W867" s="5" t="b">
        <f t="shared" si="149"/>
        <v>0</v>
      </c>
      <c r="X867" s="40">
        <f t="shared" ca="1" si="150"/>
        <v>334393.72000000003</v>
      </c>
      <c r="Y867" s="30" t="b">
        <f t="shared" ca="1" si="151"/>
        <v>1</v>
      </c>
    </row>
    <row r="868" spans="1:25" hidden="1">
      <c r="A868" s="28" t="s">
        <v>2837</v>
      </c>
      <c r="B868" s="28" t="s">
        <v>2838</v>
      </c>
      <c r="C868" s="28" t="s">
        <v>3142</v>
      </c>
      <c r="D868" s="28" t="s">
        <v>2990</v>
      </c>
      <c r="E868" s="29">
        <v>42185</v>
      </c>
      <c r="F868" s="28"/>
      <c r="G868" s="30">
        <v>4397</v>
      </c>
      <c r="H868" s="28" t="s">
        <v>8683</v>
      </c>
      <c r="I868" s="31">
        <v>1133.08</v>
      </c>
      <c r="J868" s="31">
        <v>0</v>
      </c>
      <c r="K868" s="28"/>
      <c r="L868" s="32">
        <f t="shared" si="143"/>
        <v>1133.08</v>
      </c>
      <c r="M868" s="33">
        <f t="shared" si="144"/>
        <v>1133.08</v>
      </c>
      <c r="N868" s="34" t="b">
        <v>0</v>
      </c>
      <c r="O868" s="35">
        <f t="shared" si="145"/>
        <v>0</v>
      </c>
      <c r="P868" s="36" t="str">
        <f t="shared" si="146"/>
        <v/>
      </c>
      <c r="Q868" s="37" t="e">
        <f t="shared" si="147"/>
        <v>#VALUE!</v>
      </c>
      <c r="R868" s="6" t="e">
        <f t="shared" si="148"/>
        <v>#VALUE!</v>
      </c>
      <c r="S868" s="6" t="str">
        <f>IFERROR(INDEX('Vendor Over-ride'!$C:$C, MATCH($R:$R,'Vendor Over-ride'!$A:$A,0)),"")</f>
        <v/>
      </c>
      <c r="U868" s="38" t="str">
        <f t="shared" si="152"/>
        <v>GIA</v>
      </c>
      <c r="V868" s="5" t="str">
        <f t="shared" si="153"/>
        <v/>
      </c>
      <c r="W868" s="5" t="b">
        <f t="shared" si="149"/>
        <v>0</v>
      </c>
      <c r="X868" s="40">
        <f t="shared" ca="1" si="150"/>
        <v>334393.72000000003</v>
      </c>
      <c r="Y868" s="30" t="b">
        <f t="shared" ca="1" si="151"/>
        <v>1</v>
      </c>
    </row>
    <row r="869" spans="1:25" hidden="1">
      <c r="A869" s="28" t="s">
        <v>2837</v>
      </c>
      <c r="B869" s="28" t="s">
        <v>2838</v>
      </c>
      <c r="C869" s="28" t="s">
        <v>3481</v>
      </c>
      <c r="D869" s="28" t="s">
        <v>2840</v>
      </c>
      <c r="E869" s="29">
        <v>42192</v>
      </c>
      <c r="F869" s="28" t="s">
        <v>8684</v>
      </c>
      <c r="G869" s="30">
        <v>4377</v>
      </c>
      <c r="H869" s="28" t="s">
        <v>8685</v>
      </c>
      <c r="I869" s="31">
        <v>0</v>
      </c>
      <c r="J869" s="31">
        <v>50</v>
      </c>
      <c r="K869" s="28" t="s">
        <v>4141</v>
      </c>
      <c r="L869" s="32">
        <f t="shared" si="143"/>
        <v>-50</v>
      </c>
      <c r="M869" s="33">
        <f t="shared" si="144"/>
        <v>50</v>
      </c>
      <c r="N869" s="34" t="b">
        <v>0</v>
      </c>
      <c r="O869" s="35">
        <f t="shared" si="145"/>
        <v>0</v>
      </c>
      <c r="P869" s="36" t="str">
        <f t="shared" si="146"/>
        <v>E</v>
      </c>
      <c r="Q869" s="37" t="str">
        <f t="shared" si="147"/>
        <v>Francis Lopez</v>
      </c>
      <c r="R869" s="6" t="str">
        <f t="shared" si="148"/>
        <v>E - Francis Lopez</v>
      </c>
      <c r="S869" s="6" t="str">
        <f>IFERROR(INDEX('Vendor Over-ride'!$C:$C, MATCH($R:$R,'Vendor Over-ride'!$A:$A,0)),"")</f>
        <v/>
      </c>
      <c r="U869" s="38" t="str">
        <f t="shared" si="152"/>
        <v>GIA</v>
      </c>
      <c r="V869" s="5" t="str">
        <f t="shared" si="153"/>
        <v>EMPLOYEE</v>
      </c>
      <c r="W869" s="5" t="b">
        <f t="shared" si="149"/>
        <v>0</v>
      </c>
      <c r="X869" s="40">
        <f t="shared" ca="1" si="150"/>
        <v>334393.72000000003</v>
      </c>
      <c r="Y869" s="30" t="b">
        <f t="shared" ca="1" si="151"/>
        <v>1</v>
      </c>
    </row>
    <row r="870" spans="1:25" hidden="1">
      <c r="A870" s="28" t="s">
        <v>2837</v>
      </c>
      <c r="B870" s="28" t="s">
        <v>2838</v>
      </c>
      <c r="C870" s="28" t="s">
        <v>3481</v>
      </c>
      <c r="D870" s="28" t="s">
        <v>2842</v>
      </c>
      <c r="E870" s="29">
        <v>42187</v>
      </c>
      <c r="F870" s="28" t="s">
        <v>8686</v>
      </c>
      <c r="G870" s="30">
        <v>4354</v>
      </c>
      <c r="H870" s="28" t="s">
        <v>8687</v>
      </c>
      <c r="I870" s="31">
        <v>0</v>
      </c>
      <c r="J870" s="31">
        <v>592.13</v>
      </c>
      <c r="K870" s="28" t="s">
        <v>2980</v>
      </c>
      <c r="L870" s="32">
        <f t="shared" si="143"/>
        <v>-592.13</v>
      </c>
      <c r="M870" s="33">
        <f t="shared" si="144"/>
        <v>592.13</v>
      </c>
      <c r="N870" s="34" t="b">
        <v>1</v>
      </c>
      <c r="O870" s="35">
        <f t="shared" si="145"/>
        <v>592.13</v>
      </c>
      <c r="P870" s="36" t="str">
        <f t="shared" si="146"/>
        <v>D</v>
      </c>
      <c r="Q870" s="37" t="str">
        <f t="shared" si="147"/>
        <v>Glasgow Taxis Ltd (Direct Debit)</v>
      </c>
      <c r="R870" s="6" t="str">
        <f t="shared" si="148"/>
        <v>D - Glasgow Taxis Ltd (Direct Debit)</v>
      </c>
      <c r="S870" s="6" t="str">
        <f>IFERROR(INDEX('Vendor Over-ride'!$C:$C, MATCH($R:$R,'Vendor Over-ride'!$A:$A,0)),"")</f>
        <v>D - Glasgow Taxis Ltd (Direct Debit)</v>
      </c>
      <c r="U870" s="38" t="str">
        <f t="shared" si="152"/>
        <v>GIA</v>
      </c>
      <c r="V870" s="5" t="str">
        <f t="shared" si="153"/>
        <v>TRADE</v>
      </c>
      <c r="W870" s="5" t="b">
        <f t="shared" si="149"/>
        <v>0</v>
      </c>
      <c r="X870" s="40">
        <f t="shared" ca="1" si="150"/>
        <v>3868.9700000000003</v>
      </c>
      <c r="Y870" s="30" t="b">
        <f t="shared" ca="1" si="151"/>
        <v>0</v>
      </c>
    </row>
    <row r="871" spans="1:25" hidden="1">
      <c r="A871" s="28" t="s">
        <v>2837</v>
      </c>
      <c r="B871" s="28" t="s">
        <v>2838</v>
      </c>
      <c r="C871" s="28" t="s">
        <v>3481</v>
      </c>
      <c r="D871" s="28" t="s">
        <v>2842</v>
      </c>
      <c r="E871" s="29">
        <v>42187</v>
      </c>
      <c r="F871" s="28" t="s">
        <v>8688</v>
      </c>
      <c r="G871" s="30">
        <v>4354</v>
      </c>
      <c r="H871" s="28" t="s">
        <v>8689</v>
      </c>
      <c r="I871" s="31">
        <v>0</v>
      </c>
      <c r="J871" s="31">
        <v>35</v>
      </c>
      <c r="K871" s="28" t="s">
        <v>3473</v>
      </c>
      <c r="L871" s="32">
        <f t="shared" si="143"/>
        <v>-35</v>
      </c>
      <c r="M871" s="33">
        <f t="shared" si="144"/>
        <v>35</v>
      </c>
      <c r="N871" s="34" t="b">
        <v>1</v>
      </c>
      <c r="O871" s="35">
        <f t="shared" si="145"/>
        <v>35</v>
      </c>
      <c r="P871" s="36" t="str">
        <f t="shared" si="146"/>
        <v>D</v>
      </c>
      <c r="Q871" s="37" t="str">
        <f t="shared" si="147"/>
        <v>Informations Commissioner's Office (Direct Debit)</v>
      </c>
      <c r="R871" s="6" t="str">
        <f t="shared" si="148"/>
        <v>D - Informations Commissioner's Office (Direct Debit)</v>
      </c>
      <c r="S871" s="6" t="str">
        <f>IFERROR(INDEX('Vendor Over-ride'!$C:$C, MATCH($R:$R,'Vendor Over-ride'!$A:$A,0)),"")</f>
        <v>D - Informations Commissioner's Office (Direct Debit)</v>
      </c>
      <c r="U871" s="38" t="str">
        <f t="shared" si="152"/>
        <v>GIA</v>
      </c>
      <c r="V871" s="5" t="str">
        <f t="shared" si="153"/>
        <v>TRADE</v>
      </c>
      <c r="W871" s="5" t="b">
        <f t="shared" si="149"/>
        <v>0</v>
      </c>
      <c r="X871" s="40">
        <f t="shared" ca="1" si="150"/>
        <v>35</v>
      </c>
      <c r="Y871" s="30" t="b">
        <f t="shared" ca="1" si="151"/>
        <v>0</v>
      </c>
    </row>
    <row r="872" spans="1:25" hidden="1">
      <c r="A872" s="28" t="s">
        <v>2837</v>
      </c>
      <c r="B872" s="28" t="s">
        <v>2838</v>
      </c>
      <c r="C872" s="28" t="s">
        <v>3481</v>
      </c>
      <c r="D872" s="28" t="s">
        <v>2842</v>
      </c>
      <c r="E872" s="29">
        <v>42187</v>
      </c>
      <c r="F872" s="28" t="s">
        <v>8690</v>
      </c>
      <c r="G872" s="30">
        <v>4354</v>
      </c>
      <c r="H872" s="28" t="s">
        <v>8691</v>
      </c>
      <c r="I872" s="31">
        <v>0</v>
      </c>
      <c r="J872" s="31">
        <v>1647.09</v>
      </c>
      <c r="K872" s="28" t="s">
        <v>2981</v>
      </c>
      <c r="L872" s="32">
        <f t="shared" si="143"/>
        <v>-1647.09</v>
      </c>
      <c r="M872" s="33">
        <f t="shared" si="144"/>
        <v>1647.09</v>
      </c>
      <c r="N872" s="34" t="b">
        <v>1</v>
      </c>
      <c r="O872" s="35">
        <f t="shared" si="145"/>
        <v>1647.09</v>
      </c>
      <c r="P872" s="36" t="str">
        <f t="shared" si="146"/>
        <v>D</v>
      </c>
      <c r="Q872" s="37" t="str">
        <f t="shared" si="147"/>
        <v>Law at Work (DD)</v>
      </c>
      <c r="R872" s="6" t="str">
        <f t="shared" si="148"/>
        <v>D - Law at Work (DD)</v>
      </c>
      <c r="S872" s="6" t="str">
        <f>IFERROR(INDEX('Vendor Over-ride'!$C:$C, MATCH($R:$R,'Vendor Over-ride'!$A:$A,0)),"")</f>
        <v>D - Law at Work (DD)</v>
      </c>
      <c r="U872" s="38" t="str">
        <f t="shared" si="152"/>
        <v>GIA</v>
      </c>
      <c r="V872" s="5" t="str">
        <f t="shared" si="153"/>
        <v>TRADE</v>
      </c>
      <c r="W872" s="5" t="b">
        <f t="shared" si="149"/>
        <v>0</v>
      </c>
      <c r="X872" s="40">
        <f t="shared" ca="1" si="150"/>
        <v>19885.079999999998</v>
      </c>
      <c r="Y872" s="30" t="b">
        <f t="shared" ca="1" si="151"/>
        <v>0</v>
      </c>
    </row>
    <row r="873" spans="1:25">
      <c r="A873" s="28" t="s">
        <v>2837</v>
      </c>
      <c r="B873" s="28" t="s">
        <v>2838</v>
      </c>
      <c r="C873" s="28" t="s">
        <v>3481</v>
      </c>
      <c r="D873" s="28" t="s">
        <v>2842</v>
      </c>
      <c r="E873" s="29">
        <v>42187</v>
      </c>
      <c r="F873" s="28" t="s">
        <v>8692</v>
      </c>
      <c r="G873" s="30">
        <v>4354</v>
      </c>
      <c r="H873" s="28" t="s">
        <v>8693</v>
      </c>
      <c r="I873" s="31">
        <v>0</v>
      </c>
      <c r="J873" s="31">
        <v>212056.25</v>
      </c>
      <c r="K873" s="28" t="s">
        <v>2982</v>
      </c>
      <c r="L873" s="32">
        <f t="shared" si="143"/>
        <v>-212056.25</v>
      </c>
      <c r="M873" s="33">
        <f t="shared" si="144"/>
        <v>212056.25</v>
      </c>
      <c r="N873" s="34" t="b">
        <v>1</v>
      </c>
      <c r="O873" s="35">
        <f t="shared" si="145"/>
        <v>212056.25</v>
      </c>
      <c r="P873" s="36" t="str">
        <f t="shared" si="146"/>
        <v>D</v>
      </c>
      <c r="Q873" s="37" t="str">
        <f t="shared" si="147"/>
        <v>Moorepay (Direct Debit)</v>
      </c>
      <c r="R873" s="6" t="str">
        <f t="shared" si="148"/>
        <v>D - Moorepay (Direct Debit)</v>
      </c>
      <c r="S873" s="6" t="str">
        <f>IFERROR(INDEX('Vendor Over-ride'!$C:$C, MATCH($R:$R,'Vendor Over-ride'!$A:$A,0)),"")</f>
        <v>D - Moorepay (Direct Debit)</v>
      </c>
      <c r="T873" s="41" t="s">
        <v>17718</v>
      </c>
      <c r="U873" s="38" t="str">
        <f t="shared" si="152"/>
        <v>GIA</v>
      </c>
      <c r="V873" s="5" t="str">
        <f t="shared" si="153"/>
        <v>TRADE</v>
      </c>
      <c r="W873" s="5" t="b">
        <f t="shared" si="149"/>
        <v>1</v>
      </c>
      <c r="X873" s="40">
        <f t="shared" ca="1" si="150"/>
        <v>2642409.16</v>
      </c>
      <c r="Y873" s="30" t="b">
        <f t="shared" ca="1" si="151"/>
        <v>1</v>
      </c>
    </row>
    <row r="874" spans="1:25" hidden="1">
      <c r="A874" s="28" t="s">
        <v>2837</v>
      </c>
      <c r="B874" s="28" t="s">
        <v>2838</v>
      </c>
      <c r="C874" s="28" t="s">
        <v>3481</v>
      </c>
      <c r="D874" s="28" t="s">
        <v>2842</v>
      </c>
      <c r="E874" s="29">
        <v>42187</v>
      </c>
      <c r="F874" s="28" t="s">
        <v>8694</v>
      </c>
      <c r="G874" s="30">
        <v>4354</v>
      </c>
      <c r="H874" s="28" t="s">
        <v>8695</v>
      </c>
      <c r="I874" s="31">
        <v>0</v>
      </c>
      <c r="J874" s="31">
        <v>10.55</v>
      </c>
      <c r="K874" s="28" t="s">
        <v>2983</v>
      </c>
      <c r="L874" s="32">
        <f t="shared" si="143"/>
        <v>-10.55</v>
      </c>
      <c r="M874" s="33">
        <f t="shared" si="144"/>
        <v>10.55</v>
      </c>
      <c r="N874" s="34" t="b">
        <v>1</v>
      </c>
      <c r="O874" s="35">
        <f t="shared" si="145"/>
        <v>10.55</v>
      </c>
      <c r="P874" s="36" t="str">
        <f t="shared" si="146"/>
        <v>D</v>
      </c>
      <c r="Q874" s="37" t="str">
        <f t="shared" si="147"/>
        <v>Orange Mobile (Direct Debit)</v>
      </c>
      <c r="R874" s="6" t="str">
        <f t="shared" si="148"/>
        <v>D - Orange Mobile (Direct Debit)</v>
      </c>
      <c r="S874" s="6" t="str">
        <f>IFERROR(INDEX('Vendor Over-ride'!$C:$C, MATCH($R:$R,'Vendor Over-ride'!$A:$A,0)),"")</f>
        <v>D - Orange Mobile (Direct Debit)</v>
      </c>
      <c r="U874" s="38" t="str">
        <f t="shared" si="152"/>
        <v>GIA</v>
      </c>
      <c r="V874" s="5" t="str">
        <f t="shared" si="153"/>
        <v>TRADE</v>
      </c>
      <c r="W874" s="5" t="b">
        <f t="shared" si="149"/>
        <v>0</v>
      </c>
      <c r="X874" s="40">
        <f t="shared" ca="1" si="150"/>
        <v>126.59999999999998</v>
      </c>
      <c r="Y874" s="30" t="b">
        <f t="shared" ca="1" si="151"/>
        <v>0</v>
      </c>
    </row>
    <row r="875" spans="1:25" hidden="1">
      <c r="A875" s="28" t="s">
        <v>2837</v>
      </c>
      <c r="B875" s="28" t="s">
        <v>2838</v>
      </c>
      <c r="C875" s="28" t="s">
        <v>3481</v>
      </c>
      <c r="D875" s="28" t="s">
        <v>2842</v>
      </c>
      <c r="E875" s="29">
        <v>42187</v>
      </c>
      <c r="F875" s="28" t="s">
        <v>8696</v>
      </c>
      <c r="G875" s="30">
        <v>4354</v>
      </c>
      <c r="H875" s="28" t="s">
        <v>8697</v>
      </c>
      <c r="I875" s="31">
        <v>0</v>
      </c>
      <c r="J875" s="31">
        <v>206</v>
      </c>
      <c r="K875" s="28" t="s">
        <v>3867</v>
      </c>
      <c r="L875" s="32">
        <f t="shared" si="143"/>
        <v>-206</v>
      </c>
      <c r="M875" s="33">
        <f t="shared" si="144"/>
        <v>206</v>
      </c>
      <c r="N875" s="34" t="b">
        <v>1</v>
      </c>
      <c r="O875" s="35">
        <f t="shared" si="145"/>
        <v>206</v>
      </c>
      <c r="P875" s="36" t="str">
        <f t="shared" si="146"/>
        <v>D</v>
      </c>
      <c r="Q875" s="37" t="str">
        <f t="shared" si="147"/>
        <v>Postage By Phone-Pitney Bowes Ltd (DD)</v>
      </c>
      <c r="R875" s="6" t="str">
        <f t="shared" si="148"/>
        <v>D - Postage By Phone-Pitney Bowes Ltd (DD)</v>
      </c>
      <c r="S875" s="6" t="str">
        <f>IFERROR(INDEX('Vendor Over-ride'!$C:$C, MATCH($R:$R,'Vendor Over-ride'!$A:$A,0)),"")</f>
        <v>D - Postage By Phone-Pitney Bowes Ltd (DD)</v>
      </c>
      <c r="U875" s="38" t="str">
        <f t="shared" si="152"/>
        <v>GIA</v>
      </c>
      <c r="V875" s="5" t="str">
        <f t="shared" si="153"/>
        <v>TRADE</v>
      </c>
      <c r="W875" s="5" t="b">
        <f t="shared" si="149"/>
        <v>0</v>
      </c>
      <c r="X875" s="40">
        <f t="shared" ca="1" si="150"/>
        <v>2678</v>
      </c>
      <c r="Y875" s="30" t="b">
        <f t="shared" ca="1" si="151"/>
        <v>0</v>
      </c>
    </row>
    <row r="876" spans="1:25">
      <c r="A876" s="28" t="s">
        <v>2837</v>
      </c>
      <c r="B876" s="28" t="s">
        <v>2838</v>
      </c>
      <c r="C876" s="28" t="s">
        <v>3481</v>
      </c>
      <c r="D876" s="28" t="s">
        <v>2842</v>
      </c>
      <c r="E876" s="29">
        <v>42187</v>
      </c>
      <c r="F876" s="28" t="s">
        <v>8698</v>
      </c>
      <c r="G876" s="30">
        <v>4354</v>
      </c>
      <c r="H876" s="28" t="s">
        <v>8699</v>
      </c>
      <c r="I876" s="31">
        <v>0</v>
      </c>
      <c r="J876" s="31">
        <v>2099.4</v>
      </c>
      <c r="K876" s="28" t="s">
        <v>2984</v>
      </c>
      <c r="L876" s="32">
        <f t="shared" si="143"/>
        <v>-2099.4</v>
      </c>
      <c r="M876" s="33">
        <f t="shared" si="144"/>
        <v>2099.4</v>
      </c>
      <c r="N876" s="34" t="b">
        <v>1</v>
      </c>
      <c r="O876" s="35">
        <f t="shared" si="145"/>
        <v>2099.4</v>
      </c>
      <c r="P876" s="36" t="str">
        <f t="shared" si="146"/>
        <v>D</v>
      </c>
      <c r="Q876" s="37" t="str">
        <f t="shared" si="147"/>
        <v>Rail Settlement Plan</v>
      </c>
      <c r="R876" s="6" t="str">
        <f t="shared" si="148"/>
        <v>D - Rail Settlement Plan</v>
      </c>
      <c r="S876" s="6" t="str">
        <f>IFERROR(INDEX('Vendor Over-ride'!$C:$C, MATCH($R:$R,'Vendor Over-ride'!$A:$A,0)),"")</f>
        <v>D - Rail Settlement Plan</v>
      </c>
      <c r="T876" s="41" t="s">
        <v>7022</v>
      </c>
      <c r="U876" s="38" t="str">
        <f t="shared" si="152"/>
        <v>GIA</v>
      </c>
      <c r="V876" s="5" t="str">
        <f t="shared" si="153"/>
        <v>TRADE</v>
      </c>
      <c r="W876" s="5" t="b">
        <f t="shared" si="149"/>
        <v>0</v>
      </c>
      <c r="X876" s="40">
        <f t="shared" ca="1" si="150"/>
        <v>29590.400000000005</v>
      </c>
      <c r="Y876" s="30" t="b">
        <f t="shared" ca="1" si="151"/>
        <v>1</v>
      </c>
    </row>
    <row r="877" spans="1:25" hidden="1">
      <c r="A877" s="28" t="s">
        <v>2837</v>
      </c>
      <c r="B877" s="28" t="s">
        <v>2838</v>
      </c>
      <c r="C877" s="28" t="s">
        <v>3481</v>
      </c>
      <c r="D877" s="28" t="s">
        <v>2842</v>
      </c>
      <c r="E877" s="29">
        <v>42187</v>
      </c>
      <c r="F877" s="28" t="s">
        <v>8700</v>
      </c>
      <c r="G877" s="30">
        <v>4354</v>
      </c>
      <c r="H877" s="28" t="s">
        <v>8701</v>
      </c>
      <c r="I877" s="31">
        <v>0</v>
      </c>
      <c r="J877" s="31">
        <v>450</v>
      </c>
      <c r="K877" s="28" t="s">
        <v>3139</v>
      </c>
      <c r="L877" s="32">
        <f t="shared" si="143"/>
        <v>-450</v>
      </c>
      <c r="M877" s="33">
        <f t="shared" si="144"/>
        <v>450</v>
      </c>
      <c r="N877" s="34" t="b">
        <v>1</v>
      </c>
      <c r="O877" s="35">
        <f t="shared" si="145"/>
        <v>450</v>
      </c>
      <c r="P877" s="36" t="str">
        <f t="shared" si="146"/>
        <v>D</v>
      </c>
      <c r="Q877" s="37" t="str">
        <f t="shared" si="147"/>
        <v>Scottish Equitable (DD)</v>
      </c>
      <c r="R877" s="6" t="str">
        <f t="shared" si="148"/>
        <v>D - Scottish Equitable (DD)</v>
      </c>
      <c r="S877" s="6" t="str">
        <f>IFERROR(INDEX('Vendor Over-ride'!$C:$C, MATCH($R:$R,'Vendor Over-ride'!$A:$A,0)),"")</f>
        <v>D - Scottish Equitable (DD)</v>
      </c>
      <c r="U877" s="38" t="str">
        <f t="shared" si="152"/>
        <v>GIA</v>
      </c>
      <c r="V877" s="5" t="str">
        <f t="shared" si="153"/>
        <v>TRADE</v>
      </c>
      <c r="W877" s="5" t="b">
        <f t="shared" si="149"/>
        <v>0</v>
      </c>
      <c r="X877" s="40">
        <f t="shared" ca="1" si="150"/>
        <v>4950</v>
      </c>
      <c r="Y877" s="30" t="b">
        <f t="shared" ca="1" si="151"/>
        <v>0</v>
      </c>
    </row>
    <row r="878" spans="1:25">
      <c r="A878" s="28" t="s">
        <v>2837</v>
      </c>
      <c r="B878" s="28" t="s">
        <v>2838</v>
      </c>
      <c r="C878" s="28" t="s">
        <v>3481</v>
      </c>
      <c r="D878" s="28" t="s">
        <v>2842</v>
      </c>
      <c r="E878" s="29">
        <v>42187</v>
      </c>
      <c r="F878" s="28" t="s">
        <v>8702</v>
      </c>
      <c r="G878" s="30">
        <v>4354</v>
      </c>
      <c r="H878" s="28" t="s">
        <v>8703</v>
      </c>
      <c r="I878" s="31">
        <v>0</v>
      </c>
      <c r="J878" s="31">
        <v>2980.76</v>
      </c>
      <c r="K878" s="28" t="s">
        <v>2985</v>
      </c>
      <c r="L878" s="32">
        <f t="shared" si="143"/>
        <v>-2980.76</v>
      </c>
      <c r="M878" s="33">
        <f t="shared" si="144"/>
        <v>2980.76</v>
      </c>
      <c r="N878" s="34" t="b">
        <v>1</v>
      </c>
      <c r="O878" s="35">
        <f t="shared" si="145"/>
        <v>2980.76</v>
      </c>
      <c r="P878" s="36" t="str">
        <f t="shared" si="146"/>
        <v>D</v>
      </c>
      <c r="Q878" s="37" t="str">
        <f t="shared" si="147"/>
        <v>Vodafone (Direct Debit)</v>
      </c>
      <c r="R878" s="6" t="str">
        <f t="shared" si="148"/>
        <v>D - Vodafone (Direct Debit)</v>
      </c>
      <c r="S878" s="6" t="str">
        <f>IFERROR(INDEX('Vendor Over-ride'!$C:$C, MATCH($R:$R,'Vendor Over-ride'!$A:$A,0)),"")</f>
        <v>D - Vodafone (Direct Debit)</v>
      </c>
      <c r="T878" s="41" t="s">
        <v>17719</v>
      </c>
      <c r="U878" s="38" t="str">
        <f t="shared" si="152"/>
        <v>GIA</v>
      </c>
      <c r="V878" s="5" t="str">
        <f t="shared" si="153"/>
        <v>TRADE</v>
      </c>
      <c r="W878" s="5" t="b">
        <f t="shared" si="149"/>
        <v>0</v>
      </c>
      <c r="X878" s="40">
        <f t="shared" ca="1" si="150"/>
        <v>33971.480000000003</v>
      </c>
      <c r="Y878" s="30" t="b">
        <f t="shared" ca="1" si="151"/>
        <v>1</v>
      </c>
    </row>
    <row r="879" spans="1:25" hidden="1">
      <c r="A879" s="28" t="s">
        <v>2837</v>
      </c>
      <c r="B879" s="28" t="s">
        <v>2838</v>
      </c>
      <c r="C879" s="28" t="s">
        <v>3481</v>
      </c>
      <c r="D879" s="28" t="s">
        <v>2842</v>
      </c>
      <c r="E879" s="29">
        <v>42192</v>
      </c>
      <c r="F879" s="28" t="s">
        <v>8704</v>
      </c>
      <c r="G879" s="30">
        <v>4376</v>
      </c>
      <c r="H879" s="28" t="s">
        <v>8705</v>
      </c>
      <c r="I879" s="31">
        <v>0</v>
      </c>
      <c r="J879" s="31">
        <v>16</v>
      </c>
      <c r="K879" s="28" t="s">
        <v>2888</v>
      </c>
      <c r="L879" s="32">
        <f t="shared" si="143"/>
        <v>-16</v>
      </c>
      <c r="M879" s="33">
        <f t="shared" si="144"/>
        <v>16</v>
      </c>
      <c r="N879" s="34" t="b">
        <v>0</v>
      </c>
      <c r="O879" s="35">
        <f t="shared" si="145"/>
        <v>0</v>
      </c>
      <c r="P879" s="36" t="str">
        <f t="shared" si="146"/>
        <v>E</v>
      </c>
      <c r="Q879" s="37" t="str">
        <f t="shared" si="147"/>
        <v>David Taylor</v>
      </c>
      <c r="R879" s="6" t="str">
        <f t="shared" si="148"/>
        <v>E - David Taylor</v>
      </c>
      <c r="S879" s="6" t="str">
        <f>IFERROR(INDEX('Vendor Over-ride'!$C:$C, MATCH($R:$R,'Vendor Over-ride'!$A:$A,0)),"")</f>
        <v/>
      </c>
      <c r="U879" s="38" t="str">
        <f t="shared" si="152"/>
        <v>GIA</v>
      </c>
      <c r="V879" s="5" t="str">
        <f t="shared" si="153"/>
        <v>EMPLOYEE</v>
      </c>
      <c r="W879" s="5" t="b">
        <f t="shared" si="149"/>
        <v>0</v>
      </c>
      <c r="X879" s="40">
        <f t="shared" ca="1" si="150"/>
        <v>334393.72000000003</v>
      </c>
      <c r="Y879" s="30" t="b">
        <f t="shared" ca="1" si="151"/>
        <v>1</v>
      </c>
    </row>
    <row r="880" spans="1:25" hidden="1">
      <c r="A880" s="28" t="s">
        <v>2837</v>
      </c>
      <c r="B880" s="28" t="s">
        <v>2838</v>
      </c>
      <c r="C880" s="28" t="s">
        <v>3481</v>
      </c>
      <c r="D880" s="28" t="s">
        <v>2842</v>
      </c>
      <c r="E880" s="29">
        <v>42192</v>
      </c>
      <c r="F880" s="28" t="s">
        <v>8706</v>
      </c>
      <c r="G880" s="30">
        <v>4376</v>
      </c>
      <c r="H880" s="28" t="s">
        <v>8707</v>
      </c>
      <c r="I880" s="31">
        <v>0</v>
      </c>
      <c r="J880" s="31">
        <v>238.67</v>
      </c>
      <c r="K880" s="28" t="s">
        <v>2947</v>
      </c>
      <c r="L880" s="32">
        <f t="shared" si="143"/>
        <v>-238.67</v>
      </c>
      <c r="M880" s="33">
        <f t="shared" si="144"/>
        <v>238.67</v>
      </c>
      <c r="N880" s="34" t="b">
        <v>0</v>
      </c>
      <c r="O880" s="35">
        <f t="shared" si="145"/>
        <v>0</v>
      </c>
      <c r="P880" s="36" t="str">
        <f t="shared" si="146"/>
        <v>E</v>
      </c>
      <c r="Q880" s="37" t="str">
        <f t="shared" si="147"/>
        <v>Mark Thomas</v>
      </c>
      <c r="R880" s="6" t="str">
        <f t="shared" si="148"/>
        <v>E - Mark Thomas</v>
      </c>
      <c r="S880" s="6" t="str">
        <f>IFERROR(INDEX('Vendor Over-ride'!$C:$C, MATCH($R:$R,'Vendor Over-ride'!$A:$A,0)),"")</f>
        <v/>
      </c>
      <c r="U880" s="38" t="str">
        <f t="shared" si="152"/>
        <v>GIA</v>
      </c>
      <c r="V880" s="5" t="str">
        <f t="shared" si="153"/>
        <v>EMPLOYEE</v>
      </c>
      <c r="W880" s="5" t="b">
        <f t="shared" si="149"/>
        <v>0</v>
      </c>
      <c r="X880" s="40">
        <f t="shared" ca="1" si="150"/>
        <v>334393.72000000003</v>
      </c>
      <c r="Y880" s="30" t="b">
        <f t="shared" ca="1" si="151"/>
        <v>1</v>
      </c>
    </row>
    <row r="881" spans="1:25" hidden="1">
      <c r="A881" s="28" t="s">
        <v>2837</v>
      </c>
      <c r="B881" s="28" t="s">
        <v>2838</v>
      </c>
      <c r="C881" s="28" t="s">
        <v>3481</v>
      </c>
      <c r="D881" s="28" t="s">
        <v>2842</v>
      </c>
      <c r="E881" s="29">
        <v>42192</v>
      </c>
      <c r="F881" s="28" t="s">
        <v>8708</v>
      </c>
      <c r="G881" s="30">
        <v>4376</v>
      </c>
      <c r="H881" s="28" t="s">
        <v>8709</v>
      </c>
      <c r="I881" s="31">
        <v>0</v>
      </c>
      <c r="J881" s="31">
        <v>11</v>
      </c>
      <c r="K881" s="28" t="s">
        <v>3690</v>
      </c>
      <c r="L881" s="32">
        <f t="shared" si="143"/>
        <v>-11</v>
      </c>
      <c r="M881" s="33">
        <f t="shared" si="144"/>
        <v>11</v>
      </c>
      <c r="N881" s="34" t="b">
        <v>0</v>
      </c>
      <c r="O881" s="35">
        <f t="shared" si="145"/>
        <v>0</v>
      </c>
      <c r="P881" s="36" t="str">
        <f t="shared" si="146"/>
        <v>E</v>
      </c>
      <c r="Q881" s="37" t="str">
        <f t="shared" si="147"/>
        <v>Helen Sim</v>
      </c>
      <c r="R881" s="6" t="str">
        <f t="shared" si="148"/>
        <v>E - Helen Sim</v>
      </c>
      <c r="S881" s="6" t="str">
        <f>IFERROR(INDEX('Vendor Over-ride'!$C:$C, MATCH($R:$R,'Vendor Over-ride'!$A:$A,0)),"")</f>
        <v/>
      </c>
      <c r="U881" s="38" t="str">
        <f t="shared" si="152"/>
        <v>GIA</v>
      </c>
      <c r="V881" s="5" t="str">
        <f t="shared" si="153"/>
        <v>EMPLOYEE</v>
      </c>
      <c r="W881" s="5" t="b">
        <f t="shared" si="149"/>
        <v>0</v>
      </c>
      <c r="X881" s="40">
        <f t="shared" ca="1" si="150"/>
        <v>334393.72000000003</v>
      </c>
      <c r="Y881" s="30" t="b">
        <f t="shared" ca="1" si="151"/>
        <v>1</v>
      </c>
    </row>
    <row r="882" spans="1:25" hidden="1">
      <c r="A882" s="28" t="s">
        <v>2837</v>
      </c>
      <c r="B882" s="28" t="s">
        <v>2838</v>
      </c>
      <c r="C882" s="28" t="s">
        <v>3481</v>
      </c>
      <c r="D882" s="28" t="s">
        <v>2842</v>
      </c>
      <c r="E882" s="29">
        <v>42192</v>
      </c>
      <c r="F882" s="28" t="s">
        <v>8710</v>
      </c>
      <c r="G882" s="30">
        <v>4376</v>
      </c>
      <c r="H882" s="28" t="s">
        <v>8711</v>
      </c>
      <c r="I882" s="31">
        <v>0</v>
      </c>
      <c r="J882" s="31">
        <v>177.31</v>
      </c>
      <c r="K882" s="28" t="s">
        <v>2922</v>
      </c>
      <c r="L882" s="32">
        <f t="shared" si="143"/>
        <v>-177.31</v>
      </c>
      <c r="M882" s="33">
        <f t="shared" si="144"/>
        <v>177.31</v>
      </c>
      <c r="N882" s="34" t="b">
        <v>0</v>
      </c>
      <c r="O882" s="35">
        <f t="shared" si="145"/>
        <v>0</v>
      </c>
      <c r="P882" s="36" t="str">
        <f t="shared" si="146"/>
        <v>E</v>
      </c>
      <c r="Q882" s="37" t="str">
        <f t="shared" si="147"/>
        <v>Alastair Evans</v>
      </c>
      <c r="R882" s="6" t="str">
        <f t="shared" si="148"/>
        <v>E - Alastair Evans</v>
      </c>
      <c r="S882" s="6" t="str">
        <f>IFERROR(INDEX('Vendor Over-ride'!$C:$C, MATCH($R:$R,'Vendor Over-ride'!$A:$A,0)),"")</f>
        <v/>
      </c>
      <c r="U882" s="38" t="str">
        <f t="shared" si="152"/>
        <v>GIA</v>
      </c>
      <c r="V882" s="5" t="str">
        <f t="shared" si="153"/>
        <v>EMPLOYEE</v>
      </c>
      <c r="W882" s="5" t="b">
        <f t="shared" si="149"/>
        <v>0</v>
      </c>
      <c r="X882" s="40">
        <f t="shared" ca="1" si="150"/>
        <v>334393.72000000003</v>
      </c>
      <c r="Y882" s="30" t="b">
        <f t="shared" ca="1" si="151"/>
        <v>1</v>
      </c>
    </row>
    <row r="883" spans="1:25" hidden="1">
      <c r="A883" s="28" t="s">
        <v>2837</v>
      </c>
      <c r="B883" s="28" t="s">
        <v>2838</v>
      </c>
      <c r="C883" s="28" t="s">
        <v>3481</v>
      </c>
      <c r="D883" s="28" t="s">
        <v>2842</v>
      </c>
      <c r="E883" s="29">
        <v>42192</v>
      </c>
      <c r="F883" s="28" t="s">
        <v>8712</v>
      </c>
      <c r="G883" s="30">
        <v>4376</v>
      </c>
      <c r="H883" s="28" t="s">
        <v>8713</v>
      </c>
      <c r="I883" s="31">
        <v>0</v>
      </c>
      <c r="J883" s="31">
        <v>154.16</v>
      </c>
      <c r="K883" s="28" t="s">
        <v>2867</v>
      </c>
      <c r="L883" s="32">
        <f t="shared" si="143"/>
        <v>-154.16</v>
      </c>
      <c r="M883" s="33">
        <f t="shared" si="144"/>
        <v>154.16</v>
      </c>
      <c r="N883" s="34" t="b">
        <v>0</v>
      </c>
      <c r="O883" s="35">
        <f t="shared" si="145"/>
        <v>0</v>
      </c>
      <c r="P883" s="36" t="str">
        <f t="shared" si="146"/>
        <v>E</v>
      </c>
      <c r="Q883" s="37" t="str">
        <f t="shared" si="147"/>
        <v>Andrew Leitch</v>
      </c>
      <c r="R883" s="6" t="str">
        <f t="shared" si="148"/>
        <v>E - Andrew Leitch</v>
      </c>
      <c r="S883" s="6" t="str">
        <f>IFERROR(INDEX('Vendor Over-ride'!$C:$C, MATCH($R:$R,'Vendor Over-ride'!$A:$A,0)),"")</f>
        <v/>
      </c>
      <c r="U883" s="38" t="str">
        <f t="shared" si="152"/>
        <v>GIA</v>
      </c>
      <c r="V883" s="5" t="str">
        <f t="shared" si="153"/>
        <v>EMPLOYEE</v>
      </c>
      <c r="W883" s="5" t="b">
        <f t="shared" si="149"/>
        <v>0</v>
      </c>
      <c r="X883" s="40">
        <f t="shared" ca="1" si="150"/>
        <v>334393.72000000003</v>
      </c>
      <c r="Y883" s="30" t="b">
        <f t="shared" ca="1" si="151"/>
        <v>1</v>
      </c>
    </row>
    <row r="884" spans="1:25" hidden="1">
      <c r="A884" s="28" t="s">
        <v>2837</v>
      </c>
      <c r="B884" s="28" t="s">
        <v>2838</v>
      </c>
      <c r="C884" s="28" t="s">
        <v>3481</v>
      </c>
      <c r="D884" s="28" t="s">
        <v>2842</v>
      </c>
      <c r="E884" s="29">
        <v>42192</v>
      </c>
      <c r="F884" s="28" t="s">
        <v>8714</v>
      </c>
      <c r="G884" s="30">
        <v>4376</v>
      </c>
      <c r="H884" s="28" t="s">
        <v>8715</v>
      </c>
      <c r="I884" s="31">
        <v>0</v>
      </c>
      <c r="J884" s="31">
        <v>504.65</v>
      </c>
      <c r="K884" s="28" t="s">
        <v>2952</v>
      </c>
      <c r="L884" s="32">
        <f t="shared" si="143"/>
        <v>-504.65</v>
      </c>
      <c r="M884" s="33">
        <f t="shared" si="144"/>
        <v>504.65</v>
      </c>
      <c r="N884" s="34" t="b">
        <v>0</v>
      </c>
      <c r="O884" s="35">
        <f t="shared" si="145"/>
        <v>0</v>
      </c>
      <c r="P884" s="36" t="str">
        <f t="shared" si="146"/>
        <v>E</v>
      </c>
      <c r="Q884" s="37" t="str">
        <f t="shared" si="147"/>
        <v>Ian Smith</v>
      </c>
      <c r="R884" s="6" t="str">
        <f t="shared" si="148"/>
        <v>E - Ian Smith</v>
      </c>
      <c r="S884" s="6" t="str">
        <f>IFERROR(INDEX('Vendor Over-ride'!$C:$C, MATCH($R:$R,'Vendor Over-ride'!$A:$A,0)),"")</f>
        <v/>
      </c>
      <c r="U884" s="38" t="str">
        <f t="shared" si="152"/>
        <v>GIA</v>
      </c>
      <c r="V884" s="5" t="str">
        <f t="shared" si="153"/>
        <v>EMPLOYEE</v>
      </c>
      <c r="W884" s="5" t="b">
        <f t="shared" si="149"/>
        <v>0</v>
      </c>
      <c r="X884" s="40">
        <f t="shared" ca="1" si="150"/>
        <v>334393.72000000003</v>
      </c>
      <c r="Y884" s="30" t="b">
        <f t="shared" ca="1" si="151"/>
        <v>1</v>
      </c>
    </row>
    <row r="885" spans="1:25" hidden="1">
      <c r="A885" s="28" t="s">
        <v>2837</v>
      </c>
      <c r="B885" s="28" t="s">
        <v>2838</v>
      </c>
      <c r="C885" s="28" t="s">
        <v>3481</v>
      </c>
      <c r="D885" s="28" t="s">
        <v>2842</v>
      </c>
      <c r="E885" s="29">
        <v>42192</v>
      </c>
      <c r="F885" s="28" t="s">
        <v>8716</v>
      </c>
      <c r="G885" s="30">
        <v>4376</v>
      </c>
      <c r="H885" s="28" t="s">
        <v>8717</v>
      </c>
      <c r="I885" s="31">
        <v>0</v>
      </c>
      <c r="J885" s="31">
        <v>264.99</v>
      </c>
      <c r="K885" s="28" t="s">
        <v>2956</v>
      </c>
      <c r="L885" s="32">
        <f t="shared" si="143"/>
        <v>-264.99</v>
      </c>
      <c r="M885" s="33">
        <f t="shared" si="144"/>
        <v>264.99</v>
      </c>
      <c r="N885" s="34" t="b">
        <v>0</v>
      </c>
      <c r="O885" s="35">
        <f t="shared" si="145"/>
        <v>0</v>
      </c>
      <c r="P885" s="36" t="str">
        <f t="shared" si="146"/>
        <v>E</v>
      </c>
      <c r="Q885" s="37" t="str">
        <f t="shared" si="147"/>
        <v>Brodie Pringle</v>
      </c>
      <c r="R885" s="6" t="str">
        <f t="shared" si="148"/>
        <v>E - Brodie Pringle</v>
      </c>
      <c r="S885" s="6" t="str">
        <f>IFERROR(INDEX('Vendor Over-ride'!$C:$C, MATCH($R:$R,'Vendor Over-ride'!$A:$A,0)),"")</f>
        <v/>
      </c>
      <c r="U885" s="38" t="str">
        <f t="shared" si="152"/>
        <v>GIA</v>
      </c>
      <c r="V885" s="5" t="str">
        <f t="shared" si="153"/>
        <v>EMPLOYEE</v>
      </c>
      <c r="W885" s="5" t="b">
        <f t="shared" si="149"/>
        <v>0</v>
      </c>
      <c r="X885" s="40">
        <f t="shared" ca="1" si="150"/>
        <v>334393.72000000003</v>
      </c>
      <c r="Y885" s="30" t="b">
        <f t="shared" ca="1" si="151"/>
        <v>1</v>
      </c>
    </row>
    <row r="886" spans="1:25" hidden="1">
      <c r="A886" s="28" t="s">
        <v>2837</v>
      </c>
      <c r="B886" s="28" t="s">
        <v>2838</v>
      </c>
      <c r="C886" s="28" t="s">
        <v>3481</v>
      </c>
      <c r="D886" s="28" t="s">
        <v>2842</v>
      </c>
      <c r="E886" s="29">
        <v>42192</v>
      </c>
      <c r="F886" s="28" t="s">
        <v>8718</v>
      </c>
      <c r="G886" s="30">
        <v>4376</v>
      </c>
      <c r="H886" s="28" t="s">
        <v>8719</v>
      </c>
      <c r="I886" s="31">
        <v>0</v>
      </c>
      <c r="J886" s="31">
        <v>82.95</v>
      </c>
      <c r="K886" s="28" t="s">
        <v>2995</v>
      </c>
      <c r="L886" s="32">
        <f t="shared" si="143"/>
        <v>-82.95</v>
      </c>
      <c r="M886" s="33">
        <f t="shared" si="144"/>
        <v>82.95</v>
      </c>
      <c r="N886" s="34" t="b">
        <v>0</v>
      </c>
      <c r="O886" s="35">
        <f t="shared" si="145"/>
        <v>0</v>
      </c>
      <c r="P886" s="36" t="str">
        <f t="shared" si="146"/>
        <v>E</v>
      </c>
      <c r="Q886" s="37" t="str">
        <f t="shared" si="147"/>
        <v>Lulu Johnston</v>
      </c>
      <c r="R886" s="6" t="str">
        <f t="shared" si="148"/>
        <v>E - Lulu Johnston</v>
      </c>
      <c r="S886" s="6" t="str">
        <f>IFERROR(INDEX('Vendor Over-ride'!$C:$C, MATCH($R:$R,'Vendor Over-ride'!$A:$A,0)),"")</f>
        <v/>
      </c>
      <c r="U886" s="38" t="str">
        <f t="shared" si="152"/>
        <v>GIA</v>
      </c>
      <c r="V886" s="5" t="str">
        <f t="shared" si="153"/>
        <v>EMPLOYEE</v>
      </c>
      <c r="W886" s="5" t="b">
        <f t="shared" si="149"/>
        <v>0</v>
      </c>
      <c r="X886" s="40">
        <f t="shared" ca="1" si="150"/>
        <v>334393.72000000003</v>
      </c>
      <c r="Y886" s="30" t="b">
        <f t="shared" ca="1" si="151"/>
        <v>1</v>
      </c>
    </row>
    <row r="887" spans="1:25" hidden="1">
      <c r="A887" s="28" t="s">
        <v>2837</v>
      </c>
      <c r="B887" s="28" t="s">
        <v>2838</v>
      </c>
      <c r="C887" s="28" t="s">
        <v>3481</v>
      </c>
      <c r="D887" s="28" t="s">
        <v>2842</v>
      </c>
      <c r="E887" s="29">
        <v>42192</v>
      </c>
      <c r="F887" s="28" t="s">
        <v>8720</v>
      </c>
      <c r="G887" s="30">
        <v>4376</v>
      </c>
      <c r="H887" s="28" t="s">
        <v>8721</v>
      </c>
      <c r="I887" s="31">
        <v>0</v>
      </c>
      <c r="J887" s="31">
        <v>37.299999999999997</v>
      </c>
      <c r="K887" s="28" t="s">
        <v>4984</v>
      </c>
      <c r="L887" s="32">
        <f t="shared" si="143"/>
        <v>-37.299999999999997</v>
      </c>
      <c r="M887" s="33">
        <f t="shared" si="144"/>
        <v>37.299999999999997</v>
      </c>
      <c r="N887" s="34" t="b">
        <v>0</v>
      </c>
      <c r="O887" s="35">
        <f t="shared" si="145"/>
        <v>0</v>
      </c>
      <c r="P887" s="36" t="str">
        <f t="shared" si="146"/>
        <v>E</v>
      </c>
      <c r="Q887" s="37" t="str">
        <f t="shared" si="147"/>
        <v>Helen Trew</v>
      </c>
      <c r="R887" s="6" t="str">
        <f t="shared" si="148"/>
        <v>E - Helen Trew</v>
      </c>
      <c r="S887" s="6" t="str">
        <f>IFERROR(INDEX('Vendor Over-ride'!$C:$C, MATCH($R:$R,'Vendor Over-ride'!$A:$A,0)),"")</f>
        <v/>
      </c>
      <c r="U887" s="38" t="str">
        <f t="shared" si="152"/>
        <v>GIA</v>
      </c>
      <c r="V887" s="5" t="str">
        <f t="shared" si="153"/>
        <v>EMPLOYEE</v>
      </c>
      <c r="W887" s="5" t="b">
        <f t="shared" si="149"/>
        <v>0</v>
      </c>
      <c r="X887" s="40">
        <f t="shared" ca="1" si="150"/>
        <v>334393.72000000003</v>
      </c>
      <c r="Y887" s="30" t="b">
        <f t="shared" ca="1" si="151"/>
        <v>1</v>
      </c>
    </row>
    <row r="888" spans="1:25" hidden="1">
      <c r="A888" s="28" t="s">
        <v>2837</v>
      </c>
      <c r="B888" s="28" t="s">
        <v>2838</v>
      </c>
      <c r="C888" s="28" t="s">
        <v>3481</v>
      </c>
      <c r="D888" s="28" t="s">
        <v>2842</v>
      </c>
      <c r="E888" s="29">
        <v>42192</v>
      </c>
      <c r="F888" s="28" t="s">
        <v>8722</v>
      </c>
      <c r="G888" s="30">
        <v>4376</v>
      </c>
      <c r="H888" s="28" t="s">
        <v>8723</v>
      </c>
      <c r="I888" s="31">
        <v>0</v>
      </c>
      <c r="J888" s="31">
        <v>21</v>
      </c>
      <c r="K888" s="28" t="s">
        <v>4454</v>
      </c>
      <c r="L888" s="32">
        <f t="shared" si="143"/>
        <v>-21</v>
      </c>
      <c r="M888" s="33">
        <f t="shared" si="144"/>
        <v>21</v>
      </c>
      <c r="N888" s="34" t="b">
        <v>0</v>
      </c>
      <c r="O888" s="35">
        <f t="shared" si="145"/>
        <v>0</v>
      </c>
      <c r="P888" s="36" t="str">
        <f t="shared" si="146"/>
        <v>E</v>
      </c>
      <c r="Q888" s="37" t="str">
        <f t="shared" si="147"/>
        <v>Christine Halsall</v>
      </c>
      <c r="R888" s="6" t="str">
        <f t="shared" si="148"/>
        <v>E - Christine Halsall</v>
      </c>
      <c r="S888" s="6" t="str">
        <f>IFERROR(INDEX('Vendor Over-ride'!$C:$C, MATCH($R:$R,'Vendor Over-ride'!$A:$A,0)),"")</f>
        <v/>
      </c>
      <c r="U888" s="38" t="str">
        <f t="shared" si="152"/>
        <v>GIA</v>
      </c>
      <c r="V888" s="5" t="str">
        <f t="shared" si="153"/>
        <v>EMPLOYEE</v>
      </c>
      <c r="W888" s="5" t="b">
        <f t="shared" si="149"/>
        <v>0</v>
      </c>
      <c r="X888" s="40">
        <f t="shared" ca="1" si="150"/>
        <v>334393.72000000003</v>
      </c>
      <c r="Y888" s="30" t="b">
        <f t="shared" ca="1" si="151"/>
        <v>1</v>
      </c>
    </row>
    <row r="889" spans="1:25" hidden="1">
      <c r="A889" s="28" t="s">
        <v>2837</v>
      </c>
      <c r="B889" s="28" t="s">
        <v>2838</v>
      </c>
      <c r="C889" s="28" t="s">
        <v>3481</v>
      </c>
      <c r="D889" s="28" t="s">
        <v>2842</v>
      </c>
      <c r="E889" s="29">
        <v>42192</v>
      </c>
      <c r="F889" s="28" t="s">
        <v>8724</v>
      </c>
      <c r="G889" s="30">
        <v>4376</v>
      </c>
      <c r="H889" s="28" t="s">
        <v>8725</v>
      </c>
      <c r="I889" s="31">
        <v>0</v>
      </c>
      <c r="J889" s="31">
        <v>37</v>
      </c>
      <c r="K889" s="28" t="s">
        <v>4197</v>
      </c>
      <c r="L889" s="32">
        <f t="shared" si="143"/>
        <v>-37</v>
      </c>
      <c r="M889" s="33">
        <f t="shared" si="144"/>
        <v>37</v>
      </c>
      <c r="N889" s="34" t="b">
        <v>0</v>
      </c>
      <c r="O889" s="35">
        <f t="shared" si="145"/>
        <v>0</v>
      </c>
      <c r="P889" s="36" t="str">
        <f t="shared" si="146"/>
        <v>E</v>
      </c>
      <c r="Q889" s="37" t="str">
        <f t="shared" si="147"/>
        <v>Catherine Rothwell</v>
      </c>
      <c r="R889" s="6" t="str">
        <f t="shared" si="148"/>
        <v>E - Catherine Rothwell</v>
      </c>
      <c r="S889" s="6" t="str">
        <f>IFERROR(INDEX('Vendor Over-ride'!$C:$C, MATCH($R:$R,'Vendor Over-ride'!$A:$A,0)),"")</f>
        <v/>
      </c>
      <c r="U889" s="38" t="str">
        <f t="shared" si="152"/>
        <v>GIA</v>
      </c>
      <c r="V889" s="5" t="str">
        <f t="shared" si="153"/>
        <v>EMPLOYEE</v>
      </c>
      <c r="W889" s="5" t="b">
        <f t="shared" si="149"/>
        <v>0</v>
      </c>
      <c r="X889" s="40">
        <f t="shared" ca="1" si="150"/>
        <v>334393.72000000003</v>
      </c>
      <c r="Y889" s="30" t="b">
        <f t="shared" ca="1" si="151"/>
        <v>1</v>
      </c>
    </row>
    <row r="890" spans="1:25">
      <c r="A890" s="28" t="s">
        <v>2837</v>
      </c>
      <c r="B890" s="28" t="s">
        <v>2838</v>
      </c>
      <c r="C890" s="28" t="s">
        <v>3481</v>
      </c>
      <c r="D890" s="28" t="s">
        <v>2842</v>
      </c>
      <c r="E890" s="29">
        <v>42192</v>
      </c>
      <c r="F890" s="28" t="s">
        <v>8726</v>
      </c>
      <c r="G890" s="30">
        <v>4376</v>
      </c>
      <c r="H890" s="28" t="s">
        <v>8727</v>
      </c>
      <c r="I890" s="31">
        <v>0</v>
      </c>
      <c r="J890" s="31">
        <v>15000</v>
      </c>
      <c r="K890" s="28" t="s">
        <v>5201</v>
      </c>
      <c r="L890" s="32">
        <f t="shared" si="143"/>
        <v>-15000</v>
      </c>
      <c r="M890" s="33">
        <f t="shared" si="144"/>
        <v>15000</v>
      </c>
      <c r="N890" s="34" t="b">
        <v>1</v>
      </c>
      <c r="O890" s="35">
        <f t="shared" si="145"/>
        <v>15000</v>
      </c>
      <c r="P890" s="36" t="str">
        <f t="shared" si="146"/>
        <v>G</v>
      </c>
      <c r="Q890" s="37" t="str">
        <f t="shared" si="147"/>
        <v>Edinburgh Sculpture Workshop</v>
      </c>
      <c r="R890" s="6" t="str">
        <f t="shared" si="148"/>
        <v>G - Edinburgh Sculpture Workshop</v>
      </c>
      <c r="S890" s="6" t="str">
        <f>IFERROR(INDEX('Vendor Over-ride'!$C:$C, MATCH($R:$R,'Vendor Over-ride'!$A:$A,0)),"")</f>
        <v>G - Edinburgh Sculpture Workshop</v>
      </c>
      <c r="U890" s="38" t="str">
        <f t="shared" si="152"/>
        <v>GIA</v>
      </c>
      <c r="V890" s="5" t="str">
        <f t="shared" si="153"/>
        <v>AWARD</v>
      </c>
      <c r="W890" s="5" t="b">
        <f t="shared" si="149"/>
        <v>0</v>
      </c>
      <c r="X890" s="40">
        <f t="shared" ca="1" si="150"/>
        <v>248332</v>
      </c>
      <c r="Y890" s="30" t="b">
        <f t="shared" ca="1" si="151"/>
        <v>1</v>
      </c>
    </row>
    <row r="891" spans="1:25" hidden="1">
      <c r="A891" s="28" t="s">
        <v>2837</v>
      </c>
      <c r="B891" s="28" t="s">
        <v>2838</v>
      </c>
      <c r="C891" s="28" t="s">
        <v>3481</v>
      </c>
      <c r="D891" s="28" t="s">
        <v>2842</v>
      </c>
      <c r="E891" s="29">
        <v>42192</v>
      </c>
      <c r="F891" s="28" t="s">
        <v>8728</v>
      </c>
      <c r="G891" s="30">
        <v>4376</v>
      </c>
      <c r="H891" s="28" t="s">
        <v>8729</v>
      </c>
      <c r="I891" s="31">
        <v>0</v>
      </c>
      <c r="J891" s="31">
        <v>6000</v>
      </c>
      <c r="K891" s="28" t="s">
        <v>8730</v>
      </c>
      <c r="L891" s="32">
        <f t="shared" si="143"/>
        <v>-6000</v>
      </c>
      <c r="M891" s="33">
        <f t="shared" si="144"/>
        <v>6000</v>
      </c>
      <c r="N891" s="34" t="b">
        <v>1</v>
      </c>
      <c r="O891" s="35">
        <f t="shared" si="145"/>
        <v>6000</v>
      </c>
      <c r="P891" s="36" t="str">
        <f t="shared" si="146"/>
        <v>G</v>
      </c>
      <c r="Q891" s="37" t="str">
        <f t="shared" si="147"/>
        <v>Lake of Stars Ltd</v>
      </c>
      <c r="R891" s="6" t="str">
        <f t="shared" si="148"/>
        <v>G - Lake of Stars Ltd</v>
      </c>
      <c r="S891" s="6" t="str">
        <f>IFERROR(INDEX('Vendor Over-ride'!$C:$C, MATCH($R:$R,'Vendor Over-ride'!$A:$A,0)),"")</f>
        <v>G - Lake of Stars Ltd</v>
      </c>
      <c r="U891" s="38" t="str">
        <f t="shared" si="152"/>
        <v>GIA</v>
      </c>
      <c r="V891" s="5" t="str">
        <f t="shared" si="153"/>
        <v>AWARD</v>
      </c>
      <c r="W891" s="5" t="b">
        <f t="shared" si="149"/>
        <v>0</v>
      </c>
      <c r="X891" s="40">
        <f t="shared" ca="1" si="150"/>
        <v>8000</v>
      </c>
      <c r="Y891" s="30" t="b">
        <f t="shared" ca="1" si="151"/>
        <v>0</v>
      </c>
    </row>
    <row r="892" spans="1:25" hidden="1">
      <c r="A892" s="28" t="s">
        <v>2837</v>
      </c>
      <c r="B892" s="28" t="s">
        <v>2838</v>
      </c>
      <c r="C892" s="28" t="s">
        <v>3481</v>
      </c>
      <c r="D892" s="28" t="s">
        <v>2842</v>
      </c>
      <c r="E892" s="29">
        <v>42192</v>
      </c>
      <c r="F892" s="28" t="s">
        <v>8731</v>
      </c>
      <c r="G892" s="30">
        <v>4376</v>
      </c>
      <c r="H892" s="28" t="s">
        <v>8732</v>
      </c>
      <c r="I892" s="31">
        <v>0</v>
      </c>
      <c r="J892" s="31">
        <v>20240</v>
      </c>
      <c r="K892" s="28" t="s">
        <v>8733</v>
      </c>
      <c r="L892" s="32">
        <f t="shared" si="143"/>
        <v>-20240</v>
      </c>
      <c r="M892" s="33">
        <f t="shared" si="144"/>
        <v>20240</v>
      </c>
      <c r="N892" s="34" t="b">
        <v>1</v>
      </c>
      <c r="O892" s="35">
        <f t="shared" si="145"/>
        <v>20240</v>
      </c>
      <c r="P892" s="36" t="str">
        <f t="shared" si="146"/>
        <v>G</v>
      </c>
      <c r="Q892" s="37" t="str">
        <f t="shared" si="147"/>
        <v>Faction North Ltd</v>
      </c>
      <c r="R892" s="6" t="str">
        <f t="shared" si="148"/>
        <v>G - Faction North Ltd</v>
      </c>
      <c r="S892" s="6" t="str">
        <f>IFERROR(INDEX('Vendor Over-ride'!$C:$C, MATCH($R:$R,'Vendor Over-ride'!$A:$A,0)),"")</f>
        <v>G - Faction North Ltd</v>
      </c>
      <c r="U892" s="38" t="str">
        <f t="shared" si="152"/>
        <v>GIA</v>
      </c>
      <c r="V892" s="5" t="str">
        <f t="shared" si="153"/>
        <v>AWARD</v>
      </c>
      <c r="W892" s="5" t="b">
        <f t="shared" si="149"/>
        <v>0</v>
      </c>
      <c r="X892" s="40">
        <f t="shared" ca="1" si="150"/>
        <v>24288</v>
      </c>
      <c r="Y892" s="30" t="b">
        <f t="shared" ca="1" si="151"/>
        <v>0</v>
      </c>
    </row>
    <row r="893" spans="1:25">
      <c r="A893" s="28" t="s">
        <v>2837</v>
      </c>
      <c r="B893" s="28" t="s">
        <v>2838</v>
      </c>
      <c r="C893" s="28" t="s">
        <v>3481</v>
      </c>
      <c r="D893" s="28" t="s">
        <v>2842</v>
      </c>
      <c r="E893" s="29">
        <v>42192</v>
      </c>
      <c r="F893" s="28" t="s">
        <v>8734</v>
      </c>
      <c r="G893" s="30">
        <v>4376</v>
      </c>
      <c r="H893" s="28" t="s">
        <v>8735</v>
      </c>
      <c r="I893" s="31">
        <v>0</v>
      </c>
      <c r="J893" s="31">
        <v>470694</v>
      </c>
      <c r="K893" s="28" t="s">
        <v>2969</v>
      </c>
      <c r="L893" s="32">
        <f t="shared" si="143"/>
        <v>-470694</v>
      </c>
      <c r="M893" s="33">
        <f t="shared" si="144"/>
        <v>470694</v>
      </c>
      <c r="N893" s="34" t="b">
        <v>1</v>
      </c>
      <c r="O893" s="35">
        <f t="shared" si="145"/>
        <v>470694</v>
      </c>
      <c r="P893" s="36" t="str">
        <f t="shared" si="146"/>
        <v>I</v>
      </c>
      <c r="Q893" s="37" t="str">
        <f t="shared" si="147"/>
        <v>Aberdeenshire Council</v>
      </c>
      <c r="R893" s="6" t="str">
        <f t="shared" si="148"/>
        <v>I - Aberdeenshire Council</v>
      </c>
      <c r="S893" s="6" t="str">
        <f>IFERROR(INDEX('Vendor Over-ride'!$C:$C, MATCH($R:$R,'Vendor Over-ride'!$A:$A,0)),"")</f>
        <v>I - Aberdeenshire Council</v>
      </c>
      <c r="U893" s="38" t="str">
        <f t="shared" si="152"/>
        <v>GIA</v>
      </c>
      <c r="V893" s="5" t="str">
        <f t="shared" si="153"/>
        <v>AWARD</v>
      </c>
      <c r="W893" s="5" t="b">
        <f t="shared" si="149"/>
        <v>1</v>
      </c>
      <c r="X893" s="40">
        <f t="shared" ca="1" si="150"/>
        <v>787279</v>
      </c>
      <c r="Y893" s="30" t="b">
        <f t="shared" ca="1" si="151"/>
        <v>1</v>
      </c>
    </row>
    <row r="894" spans="1:25" hidden="1">
      <c r="A894" s="28" t="s">
        <v>2837</v>
      </c>
      <c r="B894" s="28" t="s">
        <v>2838</v>
      </c>
      <c r="C894" s="28" t="s">
        <v>3481</v>
      </c>
      <c r="D894" s="28" t="s">
        <v>2842</v>
      </c>
      <c r="E894" s="29">
        <v>42192</v>
      </c>
      <c r="F894" s="28" t="s">
        <v>8736</v>
      </c>
      <c r="G894" s="30">
        <v>4376</v>
      </c>
      <c r="H894" s="28" t="s">
        <v>8737</v>
      </c>
      <c r="I894" s="31">
        <v>0</v>
      </c>
      <c r="J894" s="31">
        <v>20790</v>
      </c>
      <c r="K894" s="28" t="s">
        <v>8738</v>
      </c>
      <c r="L894" s="32">
        <f t="shared" si="143"/>
        <v>-20790</v>
      </c>
      <c r="M894" s="33">
        <f t="shared" si="144"/>
        <v>20790</v>
      </c>
      <c r="N894" s="34" t="b">
        <v>1</v>
      </c>
      <c r="O894" s="35">
        <f t="shared" si="145"/>
        <v>20790</v>
      </c>
      <c r="P894" s="36" t="str">
        <f t="shared" si="146"/>
        <v>I</v>
      </c>
      <c r="Q894" s="37" t="str">
        <f t="shared" si="147"/>
        <v>Creative Sector Services CIC</v>
      </c>
      <c r="R894" s="6" t="str">
        <f t="shared" si="148"/>
        <v>I - Creative Sector Services CIC</v>
      </c>
      <c r="S894" s="6" t="str">
        <f>IFERROR(INDEX('Vendor Over-ride'!$C:$C, MATCH($R:$R,'Vendor Over-ride'!$A:$A,0)),"")</f>
        <v>I - Creative Sector Services CIC</v>
      </c>
      <c r="U894" s="38" t="str">
        <f t="shared" si="152"/>
        <v>GIA</v>
      </c>
      <c r="V894" s="5" t="str">
        <f t="shared" si="153"/>
        <v>AWARD</v>
      </c>
      <c r="W894" s="5" t="b">
        <f t="shared" si="149"/>
        <v>0</v>
      </c>
      <c r="X894" s="40">
        <f t="shared" ca="1" si="150"/>
        <v>20790</v>
      </c>
      <c r="Y894" s="30" t="b">
        <f t="shared" ca="1" si="151"/>
        <v>0</v>
      </c>
    </row>
    <row r="895" spans="1:25" hidden="1">
      <c r="A895" s="28" t="s">
        <v>2837</v>
      </c>
      <c r="B895" s="28" t="s">
        <v>2838</v>
      </c>
      <c r="C895" s="28" t="s">
        <v>3481</v>
      </c>
      <c r="D895" s="28" t="s">
        <v>2842</v>
      </c>
      <c r="E895" s="29">
        <v>42192</v>
      </c>
      <c r="F895" s="28" t="s">
        <v>8739</v>
      </c>
      <c r="G895" s="30">
        <v>4376</v>
      </c>
      <c r="H895" s="28" t="s">
        <v>8740</v>
      </c>
      <c r="I895" s="31">
        <v>0</v>
      </c>
      <c r="J895" s="31">
        <v>232</v>
      </c>
      <c r="K895" s="28" t="s">
        <v>4011</v>
      </c>
      <c r="L895" s="32">
        <f t="shared" si="143"/>
        <v>-232</v>
      </c>
      <c r="M895" s="33">
        <f t="shared" si="144"/>
        <v>232</v>
      </c>
      <c r="N895" s="34" t="b">
        <v>1</v>
      </c>
      <c r="O895" s="35">
        <f t="shared" si="145"/>
        <v>232</v>
      </c>
      <c r="P895" s="36" t="str">
        <f t="shared" si="146"/>
        <v>I</v>
      </c>
      <c r="Q895" s="37" t="str">
        <f t="shared" si="147"/>
        <v>Emelie Westerlund</v>
      </c>
      <c r="R895" s="6" t="str">
        <f t="shared" si="148"/>
        <v>I - Emelie Westerlund</v>
      </c>
      <c r="S895" s="6" t="str">
        <f>IFERROR(INDEX('Vendor Over-ride'!$C:$C, MATCH($R:$R,'Vendor Over-ride'!$A:$A,0)),"")</f>
        <v>I - Emelie Westerlund</v>
      </c>
      <c r="U895" s="38" t="str">
        <f t="shared" si="152"/>
        <v>GIA</v>
      </c>
      <c r="V895" s="5" t="str">
        <f t="shared" si="153"/>
        <v>AWARD</v>
      </c>
      <c r="W895" s="5" t="b">
        <f t="shared" si="149"/>
        <v>0</v>
      </c>
      <c r="X895" s="40">
        <f t="shared" ca="1" si="150"/>
        <v>232</v>
      </c>
      <c r="Y895" s="30" t="b">
        <f t="shared" ca="1" si="151"/>
        <v>0</v>
      </c>
    </row>
    <row r="896" spans="1:25" hidden="1">
      <c r="A896" s="28" t="s">
        <v>2837</v>
      </c>
      <c r="B896" s="28" t="s">
        <v>2838</v>
      </c>
      <c r="C896" s="28" t="s">
        <v>3481</v>
      </c>
      <c r="D896" s="28" t="s">
        <v>2842</v>
      </c>
      <c r="E896" s="29">
        <v>42192</v>
      </c>
      <c r="F896" s="28" t="s">
        <v>8741</v>
      </c>
      <c r="G896" s="30">
        <v>4376</v>
      </c>
      <c r="H896" s="28" t="s">
        <v>8742</v>
      </c>
      <c r="I896" s="31">
        <v>0</v>
      </c>
      <c r="J896" s="31">
        <v>652</v>
      </c>
      <c r="K896" s="28" t="s">
        <v>4731</v>
      </c>
      <c r="L896" s="32">
        <f t="shared" si="143"/>
        <v>-652</v>
      </c>
      <c r="M896" s="33">
        <f t="shared" si="144"/>
        <v>652</v>
      </c>
      <c r="N896" s="34" t="b">
        <v>1</v>
      </c>
      <c r="O896" s="35">
        <f t="shared" si="145"/>
        <v>652</v>
      </c>
      <c r="P896" s="36" t="str">
        <f t="shared" si="146"/>
        <v>I</v>
      </c>
      <c r="Q896" s="37" t="str">
        <f t="shared" si="147"/>
        <v>Marta Mari Szypczynska</v>
      </c>
      <c r="R896" s="6" t="str">
        <f t="shared" si="148"/>
        <v>I - Marta Mari Szypczynska</v>
      </c>
      <c r="S896" s="6" t="str">
        <f>IFERROR(INDEX('Vendor Over-ride'!$C:$C, MATCH($R:$R,'Vendor Over-ride'!$A:$A,0)),"")</f>
        <v>I - Marta Mari Szypczynska</v>
      </c>
      <c r="U896" s="38" t="str">
        <f t="shared" si="152"/>
        <v>GIA</v>
      </c>
      <c r="V896" s="5" t="str">
        <f t="shared" si="153"/>
        <v>AWARD</v>
      </c>
      <c r="W896" s="5" t="b">
        <f t="shared" si="149"/>
        <v>0</v>
      </c>
      <c r="X896" s="40">
        <f t="shared" ca="1" si="150"/>
        <v>652</v>
      </c>
      <c r="Y896" s="30" t="b">
        <f t="shared" ca="1" si="151"/>
        <v>0</v>
      </c>
    </row>
    <row r="897" spans="1:25" hidden="1">
      <c r="A897" s="28" t="s">
        <v>2837</v>
      </c>
      <c r="B897" s="28" t="s">
        <v>2838</v>
      </c>
      <c r="C897" s="28" t="s">
        <v>3481</v>
      </c>
      <c r="D897" s="28" t="s">
        <v>2842</v>
      </c>
      <c r="E897" s="29">
        <v>42192</v>
      </c>
      <c r="F897" s="28" t="s">
        <v>8743</v>
      </c>
      <c r="G897" s="30">
        <v>4376</v>
      </c>
      <c r="H897" s="28" t="s">
        <v>8744</v>
      </c>
      <c r="I897" s="31">
        <v>0</v>
      </c>
      <c r="J897" s="31">
        <v>3750</v>
      </c>
      <c r="K897" s="28" t="s">
        <v>8745</v>
      </c>
      <c r="L897" s="32">
        <f t="shared" si="143"/>
        <v>-3750</v>
      </c>
      <c r="M897" s="33">
        <f t="shared" si="144"/>
        <v>3750</v>
      </c>
      <c r="N897" s="34" t="b">
        <v>1</v>
      </c>
      <c r="O897" s="35">
        <f t="shared" si="145"/>
        <v>3750</v>
      </c>
      <c r="P897" s="36" t="str">
        <f t="shared" si="146"/>
        <v>I</v>
      </c>
      <c r="Q897" s="37" t="str">
        <f t="shared" si="147"/>
        <v>Ziggy Campbell</v>
      </c>
      <c r="R897" s="6" t="str">
        <f t="shared" si="148"/>
        <v>I - Ziggy Campbell</v>
      </c>
      <c r="S897" s="6" t="str">
        <f>IFERROR(INDEX('Vendor Over-ride'!$C:$C, MATCH($R:$R,'Vendor Over-ride'!$A:$A,0)),"")</f>
        <v>I - Ziggy Campbell</v>
      </c>
      <c r="U897" s="38" t="str">
        <f t="shared" si="152"/>
        <v>GIA</v>
      </c>
      <c r="V897" s="5" t="str">
        <f t="shared" si="153"/>
        <v>AWARD</v>
      </c>
      <c r="W897" s="5" t="b">
        <f t="shared" si="149"/>
        <v>0</v>
      </c>
      <c r="X897" s="40">
        <f t="shared" ca="1" si="150"/>
        <v>3750</v>
      </c>
      <c r="Y897" s="30" t="b">
        <f t="shared" ca="1" si="151"/>
        <v>0</v>
      </c>
    </row>
    <row r="898" spans="1:25" hidden="1">
      <c r="A898" s="28" t="s">
        <v>2837</v>
      </c>
      <c r="B898" s="28" t="s">
        <v>2838</v>
      </c>
      <c r="C898" s="28" t="s">
        <v>3481</v>
      </c>
      <c r="D898" s="28" t="s">
        <v>2842</v>
      </c>
      <c r="E898" s="29">
        <v>42192</v>
      </c>
      <c r="F898" s="28" t="s">
        <v>8746</v>
      </c>
      <c r="G898" s="30">
        <v>4376</v>
      </c>
      <c r="H898" s="28" t="s">
        <v>8747</v>
      </c>
      <c r="I898" s="31">
        <v>0</v>
      </c>
      <c r="J898" s="31">
        <v>514.37</v>
      </c>
      <c r="K898" s="28" t="s">
        <v>3016</v>
      </c>
      <c r="L898" s="32">
        <f t="shared" ref="L898:L961" si="154">I:I-J:J</f>
        <v>-514.37</v>
      </c>
      <c r="M898" s="33">
        <f t="shared" ref="M898:M961" si="155">ABS($L:$L)</f>
        <v>514.37</v>
      </c>
      <c r="N898" s="34" t="b">
        <v>1</v>
      </c>
      <c r="O898" s="35">
        <f t="shared" ref="O898:O961" si="156">$M:$M*$N:$N</f>
        <v>514.37</v>
      </c>
      <c r="P898" s="36" t="str">
        <f t="shared" ref="P898:P961" si="157">LEFT(TRIM($K:$K),1)</f>
        <v>T</v>
      </c>
      <c r="Q898" s="37" t="str">
        <f t="shared" ref="Q898:Q961" si="158">RIGHT(TRIM($K:$K),LEN(TRIM($K:$K))-FIND("-",TRIM($K:$K)))</f>
        <v>City Cabs (Edinburgh) Ltd</v>
      </c>
      <c r="R898" s="6" t="str">
        <f t="shared" ref="R898:R961" si="159">CONCATENATE($P:$P, " - ",$Q:$Q)</f>
        <v>T - City Cabs (Edinburgh) Ltd</v>
      </c>
      <c r="S898" s="6" t="str">
        <f>IFERROR(INDEX('Vendor Over-ride'!$C:$C, MATCH($R:$R,'Vendor Over-ride'!$A:$A,0)),"")</f>
        <v>T - City Cabs (Edinburgh) Ltd</v>
      </c>
      <c r="U898" s="38" t="str">
        <f t="shared" si="152"/>
        <v>GIA</v>
      </c>
      <c r="V898" s="5" t="str">
        <f t="shared" si="153"/>
        <v>TRADE</v>
      </c>
      <c r="W898" s="5" t="b">
        <f t="shared" ref="W898:W961" si="160">ROUND($O:$O,2)&gt;=25000</f>
        <v>0</v>
      </c>
      <c r="X898" s="40">
        <f t="shared" ref="X898:X961" ca="1" si="161">SUMPRODUCT((Payee=$S898) * (Payment_Value))</f>
        <v>4761.08</v>
      </c>
      <c r="Y898" s="30" t="b">
        <f t="shared" ref="Y898:Y961" ca="1" si="162">$X:$X&gt;=25000</f>
        <v>0</v>
      </c>
    </row>
    <row r="899" spans="1:25" hidden="1">
      <c r="A899" s="28" t="s">
        <v>2837</v>
      </c>
      <c r="B899" s="28" t="s">
        <v>2838</v>
      </c>
      <c r="C899" s="28" t="s">
        <v>3481</v>
      </c>
      <c r="D899" s="28" t="s">
        <v>2842</v>
      </c>
      <c r="E899" s="29">
        <v>42192</v>
      </c>
      <c r="F899" s="28" t="s">
        <v>8748</v>
      </c>
      <c r="G899" s="30">
        <v>4376</v>
      </c>
      <c r="H899" s="28" t="s">
        <v>8749</v>
      </c>
      <c r="I899" s="31">
        <v>0</v>
      </c>
      <c r="J899" s="31">
        <v>50.76</v>
      </c>
      <c r="K899" s="28" t="s">
        <v>2848</v>
      </c>
      <c r="L899" s="32">
        <f t="shared" si="154"/>
        <v>-50.76</v>
      </c>
      <c r="M899" s="33">
        <f t="shared" si="155"/>
        <v>50.76</v>
      </c>
      <c r="N899" s="34" t="b">
        <v>1</v>
      </c>
      <c r="O899" s="35">
        <f t="shared" si="156"/>
        <v>50.76</v>
      </c>
      <c r="P899" s="36" t="str">
        <f t="shared" si="157"/>
        <v>T</v>
      </c>
      <c r="Q899" s="37" t="str">
        <f t="shared" si="158"/>
        <v>Eagle Couriers (Scotland) Ltd</v>
      </c>
      <c r="R899" s="6" t="str">
        <f t="shared" si="159"/>
        <v>T - Eagle Couriers (Scotland) Ltd</v>
      </c>
      <c r="S899" s="6" t="str">
        <f>IFERROR(INDEX('Vendor Over-ride'!$C:$C, MATCH($R:$R,'Vendor Over-ride'!$A:$A,0)),"")</f>
        <v>T - Eagle Couriers (Scotland) Ltd</v>
      </c>
      <c r="U899" s="38" t="str">
        <f t="shared" ref="U899:U962" si="163">"GIA"</f>
        <v>GIA</v>
      </c>
      <c r="V899" s="5" t="str">
        <f t="shared" ref="V899:V962" si="164">UPPER(IF($P:$P="E","Employee",IF(OR($P:$P="I",$P:$P="G"),"Award",IF(OR($P:$P="D",$P:$P="T"),"Trade",""))))</f>
        <v>TRADE</v>
      </c>
      <c r="W899" s="5" t="b">
        <f t="shared" si="160"/>
        <v>0</v>
      </c>
      <c r="X899" s="40">
        <f t="shared" ca="1" si="161"/>
        <v>6324.47</v>
      </c>
      <c r="Y899" s="30" t="b">
        <f t="shared" ca="1" si="162"/>
        <v>0</v>
      </c>
    </row>
    <row r="900" spans="1:25" hidden="1">
      <c r="A900" s="28" t="s">
        <v>2837</v>
      </c>
      <c r="B900" s="28" t="s">
        <v>2838</v>
      </c>
      <c r="C900" s="28" t="s">
        <v>3481</v>
      </c>
      <c r="D900" s="28" t="s">
        <v>2842</v>
      </c>
      <c r="E900" s="29">
        <v>42192</v>
      </c>
      <c r="F900" s="28" t="s">
        <v>8750</v>
      </c>
      <c r="G900" s="30">
        <v>4376</v>
      </c>
      <c r="H900" s="28" t="s">
        <v>8751</v>
      </c>
      <c r="I900" s="31">
        <v>0</v>
      </c>
      <c r="J900" s="31">
        <v>60</v>
      </c>
      <c r="K900" s="28" t="s">
        <v>3949</v>
      </c>
      <c r="L900" s="32">
        <f t="shared" si="154"/>
        <v>-60</v>
      </c>
      <c r="M900" s="33">
        <f t="shared" si="155"/>
        <v>60</v>
      </c>
      <c r="N900" s="34" t="b">
        <v>1</v>
      </c>
      <c r="O900" s="35">
        <f t="shared" si="156"/>
        <v>60</v>
      </c>
      <c r="P900" s="36" t="str">
        <f t="shared" si="157"/>
        <v>T</v>
      </c>
      <c r="Q900" s="37" t="str">
        <f t="shared" si="158"/>
        <v>Evaluation Support Scotland Ltd</v>
      </c>
      <c r="R900" s="6" t="str">
        <f t="shared" si="159"/>
        <v>T - Evaluation Support Scotland Ltd</v>
      </c>
      <c r="S900" s="6" t="str">
        <f>IFERROR(INDEX('Vendor Over-ride'!$C:$C, MATCH($R:$R,'Vendor Over-ride'!$A:$A,0)),"")</f>
        <v>T - Evaluation Support Scotland Ltd</v>
      </c>
      <c r="U900" s="38" t="str">
        <f t="shared" si="163"/>
        <v>GIA</v>
      </c>
      <c r="V900" s="5" t="str">
        <f t="shared" si="164"/>
        <v>TRADE</v>
      </c>
      <c r="W900" s="5" t="b">
        <f t="shared" si="160"/>
        <v>0</v>
      </c>
      <c r="X900" s="40">
        <f t="shared" ca="1" si="161"/>
        <v>60</v>
      </c>
      <c r="Y900" s="30" t="b">
        <f t="shared" ca="1" si="162"/>
        <v>0</v>
      </c>
    </row>
    <row r="901" spans="1:25" hidden="1">
      <c r="A901" s="28" t="s">
        <v>2837</v>
      </c>
      <c r="B901" s="28" t="s">
        <v>2838</v>
      </c>
      <c r="C901" s="28" t="s">
        <v>3481</v>
      </c>
      <c r="D901" s="28" t="s">
        <v>2842</v>
      </c>
      <c r="E901" s="29">
        <v>42192</v>
      </c>
      <c r="F901" s="28" t="s">
        <v>8752</v>
      </c>
      <c r="G901" s="30">
        <v>4376</v>
      </c>
      <c r="H901" s="28" t="s">
        <v>8753</v>
      </c>
      <c r="I901" s="31">
        <v>0</v>
      </c>
      <c r="J901" s="31">
        <v>149.94</v>
      </c>
      <c r="K901" s="28" t="s">
        <v>2863</v>
      </c>
      <c r="L901" s="32">
        <f t="shared" si="154"/>
        <v>-149.94</v>
      </c>
      <c r="M901" s="33">
        <f t="shared" si="155"/>
        <v>149.94</v>
      </c>
      <c r="N901" s="34" t="b">
        <v>1</v>
      </c>
      <c r="O901" s="35">
        <f t="shared" si="156"/>
        <v>149.94</v>
      </c>
      <c r="P901" s="36" t="str">
        <f t="shared" si="157"/>
        <v>T</v>
      </c>
      <c r="Q901" s="37" t="str">
        <f t="shared" si="158"/>
        <v>Galway Gourmet</v>
      </c>
      <c r="R901" s="6" t="str">
        <f t="shared" si="159"/>
        <v>T - Galway Gourmet</v>
      </c>
      <c r="S901" s="6" t="str">
        <f>IFERROR(INDEX('Vendor Over-ride'!$C:$C, MATCH($R:$R,'Vendor Over-ride'!$A:$A,0)),"")</f>
        <v>T - Galway Gourmet</v>
      </c>
      <c r="U901" s="38" t="str">
        <f t="shared" si="163"/>
        <v>GIA</v>
      </c>
      <c r="V901" s="5" t="str">
        <f t="shared" si="164"/>
        <v>TRADE</v>
      </c>
      <c r="W901" s="5" t="b">
        <f t="shared" si="160"/>
        <v>0</v>
      </c>
      <c r="X901" s="40">
        <f t="shared" ca="1" si="161"/>
        <v>1978.8000000000002</v>
      </c>
      <c r="Y901" s="30" t="b">
        <f t="shared" ca="1" si="162"/>
        <v>0</v>
      </c>
    </row>
    <row r="902" spans="1:25" hidden="1">
      <c r="A902" s="28" t="s">
        <v>2837</v>
      </c>
      <c r="B902" s="28" t="s">
        <v>2838</v>
      </c>
      <c r="C902" s="28" t="s">
        <v>3481</v>
      </c>
      <c r="D902" s="28" t="s">
        <v>2842</v>
      </c>
      <c r="E902" s="29">
        <v>42192</v>
      </c>
      <c r="F902" s="28" t="s">
        <v>8754</v>
      </c>
      <c r="G902" s="30">
        <v>4376</v>
      </c>
      <c r="H902" s="28" t="s">
        <v>8755</v>
      </c>
      <c r="I902" s="31">
        <v>0</v>
      </c>
      <c r="J902" s="31">
        <v>292.66000000000003</v>
      </c>
      <c r="K902" s="28" t="s">
        <v>3417</v>
      </c>
      <c r="L902" s="32">
        <f t="shared" si="154"/>
        <v>-292.66000000000003</v>
      </c>
      <c r="M902" s="33">
        <f t="shared" si="155"/>
        <v>292.66000000000003</v>
      </c>
      <c r="N902" s="34" t="b">
        <v>1</v>
      </c>
      <c r="O902" s="35">
        <f t="shared" si="156"/>
        <v>292.66000000000003</v>
      </c>
      <c r="P902" s="36" t="str">
        <f t="shared" si="157"/>
        <v>T</v>
      </c>
      <c r="Q902" s="37" t="str">
        <f t="shared" si="158"/>
        <v>GVA Grimley Ltd</v>
      </c>
      <c r="R902" s="6" t="str">
        <f t="shared" si="159"/>
        <v>T - GVA Grimley Ltd</v>
      </c>
      <c r="S902" s="6" t="str">
        <f>IFERROR(INDEX('Vendor Over-ride'!$C:$C, MATCH($R:$R,'Vendor Over-ride'!$A:$A,0)),"")</f>
        <v>T - GVA Grimley Ltd</v>
      </c>
      <c r="U902" s="38" t="str">
        <f t="shared" si="163"/>
        <v>GIA</v>
      </c>
      <c r="V902" s="5" t="str">
        <f t="shared" si="164"/>
        <v>TRADE</v>
      </c>
      <c r="W902" s="5" t="b">
        <f t="shared" si="160"/>
        <v>0</v>
      </c>
      <c r="X902" s="40">
        <f t="shared" ca="1" si="161"/>
        <v>292.66000000000003</v>
      </c>
      <c r="Y902" s="30" t="b">
        <f t="shared" ca="1" si="162"/>
        <v>0</v>
      </c>
    </row>
    <row r="903" spans="1:25" hidden="1">
      <c r="A903" s="28" t="s">
        <v>2837</v>
      </c>
      <c r="B903" s="28" t="s">
        <v>2838</v>
      </c>
      <c r="C903" s="28" t="s">
        <v>3481</v>
      </c>
      <c r="D903" s="28" t="s">
        <v>2842</v>
      </c>
      <c r="E903" s="29">
        <v>42192</v>
      </c>
      <c r="F903" s="28" t="s">
        <v>8756</v>
      </c>
      <c r="G903" s="30">
        <v>4376</v>
      </c>
      <c r="H903" s="28" t="s">
        <v>8757</v>
      </c>
      <c r="I903" s="31">
        <v>0</v>
      </c>
      <c r="J903" s="31">
        <v>731.62</v>
      </c>
      <c r="K903" s="28" t="s">
        <v>2883</v>
      </c>
      <c r="L903" s="32">
        <f t="shared" si="154"/>
        <v>-731.62</v>
      </c>
      <c r="M903" s="33">
        <f t="shared" si="155"/>
        <v>731.62</v>
      </c>
      <c r="N903" s="34" t="b">
        <v>1</v>
      </c>
      <c r="O903" s="35">
        <f t="shared" si="156"/>
        <v>731.62</v>
      </c>
      <c r="P903" s="36" t="str">
        <f t="shared" si="157"/>
        <v>T</v>
      </c>
      <c r="Q903" s="37" t="str">
        <f t="shared" si="158"/>
        <v>Highland Network Ltd</v>
      </c>
      <c r="R903" s="6" t="str">
        <f t="shared" si="159"/>
        <v>T - Highland Network Ltd</v>
      </c>
      <c r="S903" s="6" t="str">
        <f>IFERROR(INDEX('Vendor Over-ride'!$C:$C, MATCH($R:$R,'Vendor Over-ride'!$A:$A,0)),"")</f>
        <v>T - Highland Network Ltd</v>
      </c>
      <c r="U903" s="38" t="str">
        <f t="shared" si="163"/>
        <v>GIA</v>
      </c>
      <c r="V903" s="5" t="str">
        <f t="shared" si="164"/>
        <v>TRADE</v>
      </c>
      <c r="W903" s="5" t="b">
        <f t="shared" si="160"/>
        <v>0</v>
      </c>
      <c r="X903" s="40">
        <f t="shared" ca="1" si="161"/>
        <v>5952.12</v>
      </c>
      <c r="Y903" s="30" t="b">
        <f t="shared" ca="1" si="162"/>
        <v>0</v>
      </c>
    </row>
    <row r="904" spans="1:25" hidden="1">
      <c r="A904" s="28" t="s">
        <v>2837</v>
      </c>
      <c r="B904" s="28" t="s">
        <v>2838</v>
      </c>
      <c r="C904" s="28" t="s">
        <v>3481</v>
      </c>
      <c r="D904" s="28" t="s">
        <v>2842</v>
      </c>
      <c r="E904" s="29">
        <v>42192</v>
      </c>
      <c r="F904" s="28" t="s">
        <v>8758</v>
      </c>
      <c r="G904" s="30">
        <v>4376</v>
      </c>
      <c r="H904" s="28" t="s">
        <v>8759</v>
      </c>
      <c r="I904" s="31">
        <v>0</v>
      </c>
      <c r="J904" s="31">
        <v>868.76</v>
      </c>
      <c r="K904" s="28" t="s">
        <v>2898</v>
      </c>
      <c r="L904" s="32">
        <f t="shared" si="154"/>
        <v>-868.76</v>
      </c>
      <c r="M904" s="33">
        <f t="shared" si="155"/>
        <v>868.76</v>
      </c>
      <c r="N904" s="34" t="b">
        <v>1</v>
      </c>
      <c r="O904" s="35">
        <f t="shared" si="156"/>
        <v>868.76</v>
      </c>
      <c r="P904" s="36" t="str">
        <f t="shared" si="157"/>
        <v>T</v>
      </c>
      <c r="Q904" s="37" t="str">
        <f t="shared" si="158"/>
        <v>Iron Mountain</v>
      </c>
      <c r="R904" s="6" t="str">
        <f t="shared" si="159"/>
        <v>T - Iron Mountain</v>
      </c>
      <c r="S904" s="6" t="str">
        <f>IFERROR(INDEX('Vendor Over-ride'!$C:$C, MATCH($R:$R,'Vendor Over-ride'!$A:$A,0)),"")</f>
        <v>T - Iron Mountain</v>
      </c>
      <c r="U904" s="38" t="str">
        <f t="shared" si="163"/>
        <v>GIA</v>
      </c>
      <c r="V904" s="5" t="str">
        <f t="shared" si="164"/>
        <v>TRADE</v>
      </c>
      <c r="W904" s="5" t="b">
        <f t="shared" si="160"/>
        <v>0</v>
      </c>
      <c r="X904" s="40">
        <f t="shared" ca="1" si="161"/>
        <v>23628.210000000003</v>
      </c>
      <c r="Y904" s="30" t="b">
        <f t="shared" ca="1" si="162"/>
        <v>0</v>
      </c>
    </row>
    <row r="905" spans="1:25" hidden="1">
      <c r="A905" s="28" t="s">
        <v>2837</v>
      </c>
      <c r="B905" s="28" t="s">
        <v>2838</v>
      </c>
      <c r="C905" s="28" t="s">
        <v>3481</v>
      </c>
      <c r="D905" s="28" t="s">
        <v>2842</v>
      </c>
      <c r="E905" s="29">
        <v>42192</v>
      </c>
      <c r="F905" s="28" t="s">
        <v>8760</v>
      </c>
      <c r="G905" s="30">
        <v>4376</v>
      </c>
      <c r="H905" s="28" t="s">
        <v>8761</v>
      </c>
      <c r="I905" s="31">
        <v>0</v>
      </c>
      <c r="J905" s="31">
        <v>137.9</v>
      </c>
      <c r="K905" s="28" t="s">
        <v>3516</v>
      </c>
      <c r="L905" s="32">
        <f t="shared" si="154"/>
        <v>-137.9</v>
      </c>
      <c r="M905" s="33">
        <f t="shared" si="155"/>
        <v>137.9</v>
      </c>
      <c r="N905" s="34" t="b">
        <v>1</v>
      </c>
      <c r="O905" s="35">
        <f t="shared" si="156"/>
        <v>137.9</v>
      </c>
      <c r="P905" s="36" t="str">
        <f t="shared" si="157"/>
        <v>T</v>
      </c>
      <c r="Q905" s="37" t="str">
        <f t="shared" si="158"/>
        <v>Caffia Coffee Group</v>
      </c>
      <c r="R905" s="6" t="str">
        <f t="shared" si="159"/>
        <v>T - Caffia Coffee Group</v>
      </c>
      <c r="S905" s="6" t="str">
        <f>IFERROR(INDEX('Vendor Over-ride'!$C:$C, MATCH($R:$R,'Vendor Over-ride'!$A:$A,0)),"")</f>
        <v>T - Caffia Coffee Group</v>
      </c>
      <c r="U905" s="38" t="str">
        <f t="shared" si="163"/>
        <v>GIA</v>
      </c>
      <c r="V905" s="5" t="str">
        <f t="shared" si="164"/>
        <v>TRADE</v>
      </c>
      <c r="W905" s="5" t="b">
        <f t="shared" si="160"/>
        <v>0</v>
      </c>
      <c r="X905" s="40">
        <f t="shared" ca="1" si="161"/>
        <v>1936.8000000000002</v>
      </c>
      <c r="Y905" s="30" t="b">
        <f t="shared" ca="1" si="162"/>
        <v>0</v>
      </c>
    </row>
    <row r="906" spans="1:25" hidden="1">
      <c r="A906" s="28" t="s">
        <v>2837</v>
      </c>
      <c r="B906" s="28" t="s">
        <v>2838</v>
      </c>
      <c r="C906" s="28" t="s">
        <v>3481</v>
      </c>
      <c r="D906" s="28" t="s">
        <v>2842</v>
      </c>
      <c r="E906" s="29">
        <v>42192</v>
      </c>
      <c r="F906" s="28" t="s">
        <v>8762</v>
      </c>
      <c r="G906" s="30">
        <v>4376</v>
      </c>
      <c r="H906" s="28" t="s">
        <v>8763</v>
      </c>
      <c r="I906" s="31">
        <v>0</v>
      </c>
      <c r="J906" s="31">
        <v>3000</v>
      </c>
      <c r="K906" s="28" t="s">
        <v>5012</v>
      </c>
      <c r="L906" s="32">
        <f t="shared" si="154"/>
        <v>-3000</v>
      </c>
      <c r="M906" s="33">
        <f t="shared" si="155"/>
        <v>3000</v>
      </c>
      <c r="N906" s="34" t="b">
        <v>1</v>
      </c>
      <c r="O906" s="35">
        <f t="shared" si="156"/>
        <v>3000</v>
      </c>
      <c r="P906" s="36" t="str">
        <f t="shared" si="157"/>
        <v>T</v>
      </c>
      <c r="Q906" s="37" t="str">
        <f t="shared" si="158"/>
        <v>MediaCorp Online Ltd</v>
      </c>
      <c r="R906" s="6" t="str">
        <f t="shared" si="159"/>
        <v>T - MediaCorp Online Ltd</v>
      </c>
      <c r="S906" s="6" t="str">
        <f>IFERROR(INDEX('Vendor Over-ride'!$C:$C, MATCH($R:$R,'Vendor Over-ride'!$A:$A,0)),"")</f>
        <v>T - MediaCorp Online Ltd</v>
      </c>
      <c r="U906" s="38" t="str">
        <f t="shared" si="163"/>
        <v>GIA</v>
      </c>
      <c r="V906" s="5" t="str">
        <f t="shared" si="164"/>
        <v>TRADE</v>
      </c>
      <c r="W906" s="5" t="b">
        <f t="shared" si="160"/>
        <v>0</v>
      </c>
      <c r="X906" s="40">
        <f t="shared" ca="1" si="161"/>
        <v>3000</v>
      </c>
      <c r="Y906" s="30" t="b">
        <f t="shared" ca="1" si="162"/>
        <v>0</v>
      </c>
    </row>
    <row r="907" spans="1:25" hidden="1">
      <c r="A907" s="28" t="s">
        <v>2837</v>
      </c>
      <c r="B907" s="28" t="s">
        <v>2838</v>
      </c>
      <c r="C907" s="28" t="s">
        <v>3481</v>
      </c>
      <c r="D907" s="28" t="s">
        <v>2842</v>
      </c>
      <c r="E907" s="29">
        <v>42192</v>
      </c>
      <c r="F907" s="28" t="s">
        <v>8764</v>
      </c>
      <c r="G907" s="30">
        <v>4376</v>
      </c>
      <c r="H907" s="28" t="s">
        <v>8765</v>
      </c>
      <c r="I907" s="31">
        <v>0</v>
      </c>
      <c r="J907" s="31">
        <v>240</v>
      </c>
      <c r="K907" s="28" t="s">
        <v>3018</v>
      </c>
      <c r="L907" s="32">
        <f t="shared" si="154"/>
        <v>-240</v>
      </c>
      <c r="M907" s="33">
        <f t="shared" si="155"/>
        <v>240</v>
      </c>
      <c r="N907" s="34" t="b">
        <v>1</v>
      </c>
      <c r="O907" s="35">
        <f t="shared" si="156"/>
        <v>240</v>
      </c>
      <c r="P907" s="36" t="str">
        <f t="shared" si="157"/>
        <v>T</v>
      </c>
      <c r="Q907" s="37" t="str">
        <f t="shared" si="158"/>
        <v>My Web Application Limited</v>
      </c>
      <c r="R907" s="6" t="str">
        <f t="shared" si="159"/>
        <v>T - My Web Application Limited</v>
      </c>
      <c r="S907" s="6" t="str">
        <f>IFERROR(INDEX('Vendor Over-ride'!$C:$C, MATCH($R:$R,'Vendor Over-ride'!$A:$A,0)),"")</f>
        <v>T - My Web Application Limited</v>
      </c>
      <c r="U907" s="38" t="str">
        <f t="shared" si="163"/>
        <v>GIA</v>
      </c>
      <c r="V907" s="5" t="str">
        <f t="shared" si="164"/>
        <v>TRADE</v>
      </c>
      <c r="W907" s="5" t="b">
        <f t="shared" si="160"/>
        <v>0</v>
      </c>
      <c r="X907" s="40">
        <f t="shared" ca="1" si="161"/>
        <v>2880</v>
      </c>
      <c r="Y907" s="30" t="b">
        <f t="shared" ca="1" si="162"/>
        <v>0</v>
      </c>
    </row>
    <row r="908" spans="1:25" hidden="1">
      <c r="A908" s="28" t="s">
        <v>2837</v>
      </c>
      <c r="B908" s="28" t="s">
        <v>2838</v>
      </c>
      <c r="C908" s="28" t="s">
        <v>3481</v>
      </c>
      <c r="D908" s="28" t="s">
        <v>2842</v>
      </c>
      <c r="E908" s="29">
        <v>42192</v>
      </c>
      <c r="F908" s="28" t="s">
        <v>8766</v>
      </c>
      <c r="G908" s="30">
        <v>4376</v>
      </c>
      <c r="H908" s="28" t="s">
        <v>8767</v>
      </c>
      <c r="I908" s="31">
        <v>0</v>
      </c>
      <c r="J908" s="31">
        <v>420</v>
      </c>
      <c r="K908" s="28" t="s">
        <v>3212</v>
      </c>
      <c r="L908" s="32">
        <f t="shared" si="154"/>
        <v>-420</v>
      </c>
      <c r="M908" s="33">
        <f t="shared" si="155"/>
        <v>420</v>
      </c>
      <c r="N908" s="34" t="b">
        <v>1</v>
      </c>
      <c r="O908" s="35">
        <f t="shared" si="156"/>
        <v>420</v>
      </c>
      <c r="P908" s="36" t="str">
        <f t="shared" si="157"/>
        <v>T</v>
      </c>
      <c r="Q908" s="37" t="str">
        <f t="shared" si="158"/>
        <v>Palmaris Services Ltd.,</v>
      </c>
      <c r="R908" s="6" t="str">
        <f t="shared" si="159"/>
        <v>T - Palmaris Services Ltd.,</v>
      </c>
      <c r="S908" s="6" t="str">
        <f>IFERROR(INDEX('Vendor Over-ride'!$C:$C, MATCH($R:$R,'Vendor Over-ride'!$A:$A,0)),"")</f>
        <v>T - Palmaris Services Ltd.,</v>
      </c>
      <c r="U908" s="38" t="str">
        <f t="shared" si="163"/>
        <v>GIA</v>
      </c>
      <c r="V908" s="5" t="str">
        <f t="shared" si="164"/>
        <v>TRADE</v>
      </c>
      <c r="W908" s="5" t="b">
        <f t="shared" si="160"/>
        <v>0</v>
      </c>
      <c r="X908" s="40">
        <f t="shared" ca="1" si="161"/>
        <v>5692.1500000000005</v>
      </c>
      <c r="Y908" s="30" t="b">
        <f t="shared" ca="1" si="162"/>
        <v>0</v>
      </c>
    </row>
    <row r="909" spans="1:25" hidden="1">
      <c r="A909" s="28" t="s">
        <v>2837</v>
      </c>
      <c r="B909" s="28" t="s">
        <v>2838</v>
      </c>
      <c r="C909" s="28" t="s">
        <v>3481</v>
      </c>
      <c r="D909" s="28" t="s">
        <v>2842</v>
      </c>
      <c r="E909" s="29">
        <v>42192</v>
      </c>
      <c r="F909" s="28" t="s">
        <v>8768</v>
      </c>
      <c r="G909" s="30">
        <v>4376</v>
      </c>
      <c r="H909" s="28" t="s">
        <v>8769</v>
      </c>
      <c r="I909" s="31">
        <v>0</v>
      </c>
      <c r="J909" s="31">
        <v>390</v>
      </c>
      <c r="K909" s="28" t="s">
        <v>3044</v>
      </c>
      <c r="L909" s="32">
        <f t="shared" si="154"/>
        <v>-390</v>
      </c>
      <c r="M909" s="33">
        <f t="shared" si="155"/>
        <v>390</v>
      </c>
      <c r="N909" s="34" t="b">
        <v>1</v>
      </c>
      <c r="O909" s="35">
        <f t="shared" si="156"/>
        <v>390</v>
      </c>
      <c r="P909" s="36" t="str">
        <f t="shared" si="157"/>
        <v>T</v>
      </c>
      <c r="Q909" s="37" t="str">
        <f t="shared" si="158"/>
        <v>Peebles Media Group Ltd</v>
      </c>
      <c r="R909" s="6" t="str">
        <f t="shared" si="159"/>
        <v>T - Peebles Media Group Ltd</v>
      </c>
      <c r="S909" s="6" t="str">
        <f>IFERROR(INDEX('Vendor Over-ride'!$C:$C, MATCH($R:$R,'Vendor Over-ride'!$A:$A,0)),"")</f>
        <v>T - Peebles Media Group Ltd</v>
      </c>
      <c r="U909" s="38" t="str">
        <f t="shared" si="163"/>
        <v>GIA</v>
      </c>
      <c r="V909" s="5" t="str">
        <f t="shared" si="164"/>
        <v>TRADE</v>
      </c>
      <c r="W909" s="5" t="b">
        <f t="shared" si="160"/>
        <v>0</v>
      </c>
      <c r="X909" s="40">
        <f t="shared" ca="1" si="161"/>
        <v>744</v>
      </c>
      <c r="Y909" s="30" t="b">
        <f t="shared" ca="1" si="162"/>
        <v>0</v>
      </c>
    </row>
    <row r="910" spans="1:25">
      <c r="A910" s="28" t="s">
        <v>2837</v>
      </c>
      <c r="B910" s="28" t="s">
        <v>2838</v>
      </c>
      <c r="C910" s="28" t="s">
        <v>3481</v>
      </c>
      <c r="D910" s="28" t="s">
        <v>2842</v>
      </c>
      <c r="E910" s="29">
        <v>42192</v>
      </c>
      <c r="F910" s="28" t="s">
        <v>8770</v>
      </c>
      <c r="G910" s="30">
        <v>4376</v>
      </c>
      <c r="H910" s="28" t="s">
        <v>8771</v>
      </c>
      <c r="I910" s="31">
        <v>0</v>
      </c>
      <c r="J910" s="31">
        <v>516.6</v>
      </c>
      <c r="K910" s="28" t="s">
        <v>4445</v>
      </c>
      <c r="L910" s="32">
        <f t="shared" si="154"/>
        <v>-516.6</v>
      </c>
      <c r="M910" s="33">
        <f t="shared" si="155"/>
        <v>516.6</v>
      </c>
      <c r="N910" s="34" t="b">
        <v>1</v>
      </c>
      <c r="O910" s="35">
        <f t="shared" si="156"/>
        <v>516.6</v>
      </c>
      <c r="P910" s="36" t="str">
        <f t="shared" si="157"/>
        <v>T</v>
      </c>
      <c r="Q910" s="37" t="str">
        <f t="shared" si="158"/>
        <v>Pertemps Recruitment Partnership Limited</v>
      </c>
      <c r="R910" s="6" t="str">
        <f t="shared" si="159"/>
        <v>T - Pertemps Recruitment Partnership Limited</v>
      </c>
      <c r="S910" s="6" t="str">
        <f>IFERROR(INDEX('Vendor Over-ride'!$C:$C, MATCH($R:$R,'Vendor Over-ride'!$A:$A,0)),"")</f>
        <v>T - Pertemps Recruitment Partnership Limited</v>
      </c>
      <c r="T910" s="41" t="s">
        <v>7019</v>
      </c>
      <c r="U910" s="38" t="str">
        <f t="shared" si="163"/>
        <v>GIA</v>
      </c>
      <c r="V910" s="5" t="str">
        <f t="shared" si="164"/>
        <v>TRADE</v>
      </c>
      <c r="W910" s="5" t="b">
        <f t="shared" si="160"/>
        <v>0</v>
      </c>
      <c r="X910" s="40">
        <f t="shared" ca="1" si="161"/>
        <v>36553.03</v>
      </c>
      <c r="Y910" s="30" t="b">
        <f t="shared" ca="1" si="162"/>
        <v>1</v>
      </c>
    </row>
    <row r="911" spans="1:25" hidden="1">
      <c r="A911" s="28" t="s">
        <v>2837</v>
      </c>
      <c r="B911" s="28" t="s">
        <v>2838</v>
      </c>
      <c r="C911" s="28" t="s">
        <v>3481</v>
      </c>
      <c r="D911" s="28" t="s">
        <v>2842</v>
      </c>
      <c r="E911" s="29">
        <v>42192</v>
      </c>
      <c r="F911" s="28" t="s">
        <v>8772</v>
      </c>
      <c r="G911" s="30">
        <v>4376</v>
      </c>
      <c r="H911" s="28" t="s">
        <v>8773</v>
      </c>
      <c r="I911" s="31">
        <v>0</v>
      </c>
      <c r="J911" s="31">
        <v>95.22</v>
      </c>
      <c r="K911" s="28" t="s">
        <v>3347</v>
      </c>
      <c r="L911" s="32">
        <f t="shared" si="154"/>
        <v>-95.22</v>
      </c>
      <c r="M911" s="33">
        <f t="shared" si="155"/>
        <v>95.22</v>
      </c>
      <c r="N911" s="34" t="b">
        <v>1</v>
      </c>
      <c r="O911" s="35">
        <f t="shared" si="156"/>
        <v>95.22</v>
      </c>
      <c r="P911" s="36" t="str">
        <f t="shared" si="157"/>
        <v>T</v>
      </c>
      <c r="Q911" s="37" t="str">
        <f t="shared" si="158"/>
        <v>Sodexo Corporate Services</v>
      </c>
      <c r="R911" s="6" t="str">
        <f t="shared" si="159"/>
        <v>T - Sodexo Corporate Services</v>
      </c>
      <c r="S911" s="6" t="str">
        <f>IFERROR(INDEX('Vendor Over-ride'!$C:$C, MATCH($R:$R,'Vendor Over-ride'!$A:$A,0)),"")</f>
        <v>T - Sodexo Corporate Services</v>
      </c>
      <c r="U911" s="38" t="str">
        <f t="shared" si="163"/>
        <v>GIA</v>
      </c>
      <c r="V911" s="5" t="str">
        <f t="shared" si="164"/>
        <v>TRADE</v>
      </c>
      <c r="W911" s="5" t="b">
        <f t="shared" si="160"/>
        <v>0</v>
      </c>
      <c r="X911" s="40">
        <f t="shared" ca="1" si="161"/>
        <v>293.22000000000003</v>
      </c>
      <c r="Y911" s="30" t="b">
        <f t="shared" ca="1" si="162"/>
        <v>0</v>
      </c>
    </row>
    <row r="912" spans="1:25">
      <c r="A912" s="28" t="s">
        <v>2837</v>
      </c>
      <c r="B912" s="28" t="s">
        <v>2838</v>
      </c>
      <c r="C912" s="28" t="s">
        <v>3481</v>
      </c>
      <c r="D912" s="28" t="s">
        <v>2842</v>
      </c>
      <c r="E912" s="29">
        <v>42192</v>
      </c>
      <c r="F912" s="28" t="s">
        <v>8774</v>
      </c>
      <c r="G912" s="30">
        <v>4376</v>
      </c>
      <c r="H912" s="28" t="s">
        <v>8775</v>
      </c>
      <c r="I912" s="31">
        <v>0</v>
      </c>
      <c r="J912" s="31">
        <v>59.45</v>
      </c>
      <c r="K912" s="28" t="s">
        <v>2887</v>
      </c>
      <c r="L912" s="32">
        <f t="shared" si="154"/>
        <v>-59.45</v>
      </c>
      <c r="M912" s="33">
        <f t="shared" si="155"/>
        <v>59.45</v>
      </c>
      <c r="N912" s="34" t="b">
        <v>1</v>
      </c>
      <c r="O912" s="35">
        <f t="shared" si="156"/>
        <v>59.45</v>
      </c>
      <c r="P912" s="36" t="str">
        <f t="shared" si="157"/>
        <v>T</v>
      </c>
      <c r="Q912" s="37" t="str">
        <f t="shared" si="158"/>
        <v>Spotless Commercial Cleaning Ltd</v>
      </c>
      <c r="R912" s="6" t="str">
        <f t="shared" si="159"/>
        <v>T - Spotless Commercial Cleaning Ltd</v>
      </c>
      <c r="S912" s="6" t="str">
        <f>IFERROR(INDEX('Vendor Over-ride'!$C:$C, MATCH($R:$R,'Vendor Over-ride'!$A:$A,0)),"")</f>
        <v>T - Spotless Commercial Cleaning Ltd</v>
      </c>
      <c r="T912" s="41" t="s">
        <v>17730</v>
      </c>
      <c r="U912" s="38" t="str">
        <f t="shared" si="163"/>
        <v>GIA</v>
      </c>
      <c r="V912" s="5" t="str">
        <f t="shared" si="164"/>
        <v>TRADE</v>
      </c>
      <c r="W912" s="5" t="b">
        <f t="shared" si="160"/>
        <v>0</v>
      </c>
      <c r="X912" s="40">
        <f t="shared" ca="1" si="161"/>
        <v>25308.30000000001</v>
      </c>
      <c r="Y912" s="30" t="b">
        <f t="shared" ca="1" si="162"/>
        <v>1</v>
      </c>
    </row>
    <row r="913" spans="1:25" hidden="1">
      <c r="A913" s="28" t="s">
        <v>2837</v>
      </c>
      <c r="B913" s="28" t="s">
        <v>2838</v>
      </c>
      <c r="C913" s="28" t="s">
        <v>3481</v>
      </c>
      <c r="D913" s="28" t="s">
        <v>2842</v>
      </c>
      <c r="E913" s="29">
        <v>42192</v>
      </c>
      <c r="F913" s="28" t="s">
        <v>8776</v>
      </c>
      <c r="G913" s="30">
        <v>4376</v>
      </c>
      <c r="H913" s="28" t="s">
        <v>8777</v>
      </c>
      <c r="I913" s="31">
        <v>0</v>
      </c>
      <c r="J913" s="31">
        <v>498.75</v>
      </c>
      <c r="K913" s="28" t="s">
        <v>5051</v>
      </c>
      <c r="L913" s="32">
        <f t="shared" si="154"/>
        <v>-498.75</v>
      </c>
      <c r="M913" s="33">
        <f t="shared" si="155"/>
        <v>498.75</v>
      </c>
      <c r="N913" s="34" t="b">
        <v>1</v>
      </c>
      <c r="O913" s="35">
        <f t="shared" si="156"/>
        <v>498.75</v>
      </c>
      <c r="P913" s="36" t="str">
        <f t="shared" si="157"/>
        <v>T</v>
      </c>
      <c r="Q913" s="37" t="str">
        <f t="shared" si="158"/>
        <v>Straight Cut Media</v>
      </c>
      <c r="R913" s="6" t="str">
        <f t="shared" si="159"/>
        <v>T - Straight Cut Media</v>
      </c>
      <c r="S913" s="6" t="str">
        <f>IFERROR(INDEX('Vendor Over-ride'!$C:$C, MATCH($R:$R,'Vendor Over-ride'!$A:$A,0)),"")</f>
        <v>T - Straight Cut Media</v>
      </c>
      <c r="U913" s="38" t="str">
        <f t="shared" si="163"/>
        <v>GIA</v>
      </c>
      <c r="V913" s="5" t="str">
        <f t="shared" si="164"/>
        <v>TRADE</v>
      </c>
      <c r="W913" s="5" t="b">
        <f t="shared" si="160"/>
        <v>0</v>
      </c>
      <c r="X913" s="40">
        <f t="shared" ca="1" si="161"/>
        <v>9025</v>
      </c>
      <c r="Y913" s="30" t="b">
        <f t="shared" ca="1" si="162"/>
        <v>0</v>
      </c>
    </row>
    <row r="914" spans="1:25" hidden="1">
      <c r="A914" s="28" t="s">
        <v>2837</v>
      </c>
      <c r="B914" s="28" t="s">
        <v>2838</v>
      </c>
      <c r="C914" s="28" t="s">
        <v>3481</v>
      </c>
      <c r="D914" s="28" t="s">
        <v>2842</v>
      </c>
      <c r="E914" s="29">
        <v>42192</v>
      </c>
      <c r="F914" s="28" t="s">
        <v>8778</v>
      </c>
      <c r="G914" s="30">
        <v>4376</v>
      </c>
      <c r="H914" s="28" t="s">
        <v>8779</v>
      </c>
      <c r="I914" s="31">
        <v>0</v>
      </c>
      <c r="J914" s="31">
        <v>3073.8</v>
      </c>
      <c r="K914" s="28" t="s">
        <v>4949</v>
      </c>
      <c r="L914" s="32">
        <f t="shared" si="154"/>
        <v>-3073.8</v>
      </c>
      <c r="M914" s="33">
        <f t="shared" si="155"/>
        <v>3073.8</v>
      </c>
      <c r="N914" s="34" t="b">
        <v>1</v>
      </c>
      <c r="O914" s="35">
        <f t="shared" si="156"/>
        <v>3073.8</v>
      </c>
      <c r="P914" s="36" t="str">
        <f t="shared" si="157"/>
        <v>T</v>
      </c>
      <c r="Q914" s="37" t="str">
        <f t="shared" si="158"/>
        <v>Sutton PR Ltd</v>
      </c>
      <c r="R914" s="6" t="str">
        <f t="shared" si="159"/>
        <v>T - Sutton PR Ltd</v>
      </c>
      <c r="S914" s="6" t="str">
        <f>IFERROR(INDEX('Vendor Over-ride'!$C:$C, MATCH($R:$R,'Vendor Over-ride'!$A:$A,0)),"")</f>
        <v>T - Sutton PR Ltd</v>
      </c>
      <c r="U914" s="38" t="str">
        <f t="shared" si="163"/>
        <v>GIA</v>
      </c>
      <c r="V914" s="5" t="str">
        <f t="shared" si="164"/>
        <v>TRADE</v>
      </c>
      <c r="W914" s="5" t="b">
        <f t="shared" si="160"/>
        <v>0</v>
      </c>
      <c r="X914" s="40">
        <f t="shared" ca="1" si="161"/>
        <v>17332.61</v>
      </c>
      <c r="Y914" s="30" t="b">
        <f t="shared" ca="1" si="162"/>
        <v>0</v>
      </c>
    </row>
    <row r="915" spans="1:25">
      <c r="A915" s="28" t="s">
        <v>2837</v>
      </c>
      <c r="B915" s="28" t="s">
        <v>2838</v>
      </c>
      <c r="C915" s="28" t="s">
        <v>3481</v>
      </c>
      <c r="D915" s="28" t="s">
        <v>2842</v>
      </c>
      <c r="E915" s="29">
        <v>42192</v>
      </c>
      <c r="F915" s="28" t="s">
        <v>8780</v>
      </c>
      <c r="G915" s="30">
        <v>4379</v>
      </c>
      <c r="H915" s="28" t="s">
        <v>8781</v>
      </c>
      <c r="I915" s="31">
        <v>0</v>
      </c>
      <c r="J915" s="31">
        <v>28664</v>
      </c>
      <c r="K915" s="28" t="s">
        <v>8782</v>
      </c>
      <c r="L915" s="32">
        <f t="shared" si="154"/>
        <v>-28664</v>
      </c>
      <c r="M915" s="33">
        <f t="shared" si="155"/>
        <v>28664</v>
      </c>
      <c r="N915" s="34" t="b">
        <v>1</v>
      </c>
      <c r="O915" s="35">
        <f t="shared" si="156"/>
        <v>28664</v>
      </c>
      <c r="P915" s="36" t="str">
        <f t="shared" si="157"/>
        <v>G</v>
      </c>
      <c r="Q915" s="37" t="str">
        <f t="shared" si="158"/>
        <v>Janice Parker Projects</v>
      </c>
      <c r="R915" s="6" t="str">
        <f t="shared" si="159"/>
        <v>G - Janice Parker Projects</v>
      </c>
      <c r="S915" s="6" t="str">
        <f>IFERROR(INDEX('Vendor Over-ride'!$C:$C, MATCH($R:$R,'Vendor Over-ride'!$A:$A,0)),"")</f>
        <v>G - Janice Parker Projects</v>
      </c>
      <c r="U915" s="38" t="str">
        <f t="shared" si="163"/>
        <v>GIA</v>
      </c>
      <c r="V915" s="5" t="str">
        <f t="shared" si="164"/>
        <v>AWARD</v>
      </c>
      <c r="W915" s="5" t="b">
        <f t="shared" si="160"/>
        <v>1</v>
      </c>
      <c r="X915" s="40">
        <f t="shared" ca="1" si="161"/>
        <v>114656</v>
      </c>
      <c r="Y915" s="30" t="b">
        <f t="shared" ca="1" si="162"/>
        <v>1</v>
      </c>
    </row>
    <row r="916" spans="1:25">
      <c r="A916" s="28" t="s">
        <v>2837</v>
      </c>
      <c r="B916" s="28" t="s">
        <v>2838</v>
      </c>
      <c r="C916" s="28" t="s">
        <v>3481</v>
      </c>
      <c r="D916" s="28" t="s">
        <v>2842</v>
      </c>
      <c r="E916" s="29">
        <v>42194</v>
      </c>
      <c r="F916" s="28" t="s">
        <v>8783</v>
      </c>
      <c r="G916" s="30">
        <v>4389</v>
      </c>
      <c r="H916" s="28" t="s">
        <v>8784</v>
      </c>
      <c r="I916" s="31">
        <v>0</v>
      </c>
      <c r="J916" s="31">
        <v>30000</v>
      </c>
      <c r="K916" s="28" t="s">
        <v>5006</v>
      </c>
      <c r="L916" s="32">
        <f t="shared" si="154"/>
        <v>-30000</v>
      </c>
      <c r="M916" s="33">
        <f t="shared" si="155"/>
        <v>30000</v>
      </c>
      <c r="N916" s="34" t="b">
        <v>1</v>
      </c>
      <c r="O916" s="35">
        <f t="shared" si="156"/>
        <v>30000</v>
      </c>
      <c r="P916" s="36" t="str">
        <f t="shared" si="157"/>
        <v>G</v>
      </c>
      <c r="Q916" s="37" t="str">
        <f t="shared" si="158"/>
        <v>Paragon Ensemble</v>
      </c>
      <c r="R916" s="6" t="str">
        <f t="shared" si="159"/>
        <v>G - Paragon Ensemble</v>
      </c>
      <c r="S916" s="6" t="str">
        <f>IFERROR(INDEX('Vendor Over-ride'!$C:$C, MATCH($R:$R,'Vendor Over-ride'!$A:$A,0)),"")</f>
        <v>G - Paragon Ensemble</v>
      </c>
      <c r="U916" s="38" t="str">
        <f t="shared" si="163"/>
        <v>GIA</v>
      </c>
      <c r="V916" s="5" t="str">
        <f t="shared" si="164"/>
        <v>AWARD</v>
      </c>
      <c r="W916" s="5" t="b">
        <f t="shared" si="160"/>
        <v>1</v>
      </c>
      <c r="X916" s="40">
        <f t="shared" ca="1" si="161"/>
        <v>104960</v>
      </c>
      <c r="Y916" s="30" t="b">
        <f t="shared" ca="1" si="162"/>
        <v>1</v>
      </c>
    </row>
    <row r="917" spans="1:25">
      <c r="A917" s="28" t="s">
        <v>2837</v>
      </c>
      <c r="B917" s="28" t="s">
        <v>2838</v>
      </c>
      <c r="C917" s="28" t="s">
        <v>3481</v>
      </c>
      <c r="D917" s="28" t="s">
        <v>2842</v>
      </c>
      <c r="E917" s="29">
        <v>42194</v>
      </c>
      <c r="F917" s="28" t="s">
        <v>8785</v>
      </c>
      <c r="G917" s="30">
        <v>4389</v>
      </c>
      <c r="H917" s="28" t="s">
        <v>8786</v>
      </c>
      <c r="I917" s="31">
        <v>0</v>
      </c>
      <c r="J917" s="31">
        <v>41583</v>
      </c>
      <c r="K917" s="28" t="s">
        <v>5171</v>
      </c>
      <c r="L917" s="32">
        <f t="shared" si="154"/>
        <v>-41583</v>
      </c>
      <c r="M917" s="33">
        <f t="shared" si="155"/>
        <v>41583</v>
      </c>
      <c r="N917" s="34" t="b">
        <v>1</v>
      </c>
      <c r="O917" s="35">
        <f t="shared" si="156"/>
        <v>41583</v>
      </c>
      <c r="P917" s="36" t="str">
        <f t="shared" si="157"/>
        <v>G</v>
      </c>
      <c r="Q917" s="37" t="str">
        <f t="shared" si="158"/>
        <v>Glasgow Sculpture Studios Limited</v>
      </c>
      <c r="R917" s="6" t="str">
        <f t="shared" si="159"/>
        <v>G - Glasgow Sculpture Studios Limited</v>
      </c>
      <c r="S917" s="6" t="str">
        <f>IFERROR(INDEX('Vendor Over-ride'!$C:$C, MATCH($R:$R,'Vendor Over-ride'!$A:$A,0)),"")</f>
        <v>G - Glasgow Sculpture Studios Limited</v>
      </c>
      <c r="U917" s="38" t="str">
        <f t="shared" si="163"/>
        <v>GIA</v>
      </c>
      <c r="V917" s="5" t="str">
        <f t="shared" si="164"/>
        <v>AWARD</v>
      </c>
      <c r="W917" s="5" t="b">
        <f t="shared" si="160"/>
        <v>1</v>
      </c>
      <c r="X917" s="40">
        <f t="shared" ca="1" si="161"/>
        <v>216332</v>
      </c>
      <c r="Y917" s="30" t="b">
        <f t="shared" ca="1" si="162"/>
        <v>1</v>
      </c>
    </row>
    <row r="918" spans="1:25">
      <c r="A918" s="28" t="s">
        <v>2837</v>
      </c>
      <c r="B918" s="28" t="s">
        <v>2838</v>
      </c>
      <c r="C918" s="28" t="s">
        <v>3481</v>
      </c>
      <c r="D918" s="28" t="s">
        <v>2842</v>
      </c>
      <c r="E918" s="29">
        <v>42194</v>
      </c>
      <c r="F918" s="28" t="s">
        <v>8787</v>
      </c>
      <c r="G918" s="30">
        <v>4389</v>
      </c>
      <c r="H918" s="28" t="s">
        <v>8788</v>
      </c>
      <c r="I918" s="31">
        <v>0</v>
      </c>
      <c r="J918" s="31">
        <v>271288</v>
      </c>
      <c r="K918" s="28" t="s">
        <v>5083</v>
      </c>
      <c r="L918" s="32">
        <f t="shared" si="154"/>
        <v>-271288</v>
      </c>
      <c r="M918" s="33">
        <f t="shared" si="155"/>
        <v>271288</v>
      </c>
      <c r="N918" s="34" t="b">
        <v>1</v>
      </c>
      <c r="O918" s="35">
        <f t="shared" si="156"/>
        <v>271288</v>
      </c>
      <c r="P918" s="36" t="str">
        <f t="shared" si="157"/>
        <v>G</v>
      </c>
      <c r="Q918" s="37" t="str">
        <f t="shared" si="158"/>
        <v>Dundee Repertory Theatre Limited</v>
      </c>
      <c r="R918" s="6" t="str">
        <f t="shared" si="159"/>
        <v>G - Dundee Repertory Theatre Limited</v>
      </c>
      <c r="S918" s="6" t="str">
        <f>IFERROR(INDEX('Vendor Over-ride'!$C:$C, MATCH($R:$R,'Vendor Over-ride'!$A:$A,0)),"")</f>
        <v>G - Dundee Repertory Theatre Limited</v>
      </c>
      <c r="U918" s="38" t="str">
        <f t="shared" si="163"/>
        <v>GIA</v>
      </c>
      <c r="V918" s="5" t="str">
        <f t="shared" si="164"/>
        <v>AWARD</v>
      </c>
      <c r="W918" s="5" t="b">
        <f t="shared" si="160"/>
        <v>1</v>
      </c>
      <c r="X918" s="40">
        <f t="shared" ca="1" si="161"/>
        <v>1147151</v>
      </c>
      <c r="Y918" s="30" t="b">
        <f t="shared" ca="1" si="162"/>
        <v>1</v>
      </c>
    </row>
    <row r="919" spans="1:25">
      <c r="A919" s="28" t="s">
        <v>2837</v>
      </c>
      <c r="B919" s="28" t="s">
        <v>2838</v>
      </c>
      <c r="C919" s="28" t="s">
        <v>3481</v>
      </c>
      <c r="D919" s="28" t="s">
        <v>2842</v>
      </c>
      <c r="E919" s="29">
        <v>42194</v>
      </c>
      <c r="F919" s="28" t="s">
        <v>8789</v>
      </c>
      <c r="G919" s="30">
        <v>4389</v>
      </c>
      <c r="H919" s="28" t="s">
        <v>8790</v>
      </c>
      <c r="I919" s="31">
        <v>0</v>
      </c>
      <c r="J919" s="31">
        <v>83250</v>
      </c>
      <c r="K919" s="28" t="s">
        <v>5172</v>
      </c>
      <c r="L919" s="32">
        <f t="shared" si="154"/>
        <v>-83250</v>
      </c>
      <c r="M919" s="33">
        <f t="shared" si="155"/>
        <v>83250</v>
      </c>
      <c r="N919" s="34" t="b">
        <v>1</v>
      </c>
      <c r="O919" s="35">
        <f t="shared" si="156"/>
        <v>83250</v>
      </c>
      <c r="P919" s="36" t="str">
        <f t="shared" si="157"/>
        <v>G</v>
      </c>
      <c r="Q919" s="37" t="str">
        <f t="shared" si="158"/>
        <v>Aberdeen Performing Arts</v>
      </c>
      <c r="R919" s="6" t="str">
        <f t="shared" si="159"/>
        <v>G - Aberdeen Performing Arts</v>
      </c>
      <c r="S919" s="6" t="str">
        <f>IFERROR(INDEX('Vendor Over-ride'!$C:$C, MATCH($R:$R,'Vendor Over-ride'!$A:$A,0)),"")</f>
        <v>G - Aberdeen Performing Arts</v>
      </c>
      <c r="U919" s="38" t="str">
        <f t="shared" si="163"/>
        <v>GIA</v>
      </c>
      <c r="V919" s="5" t="str">
        <f t="shared" si="164"/>
        <v>AWARD</v>
      </c>
      <c r="W919" s="5" t="b">
        <f t="shared" si="160"/>
        <v>1</v>
      </c>
      <c r="X919" s="40">
        <f t="shared" ca="1" si="161"/>
        <v>517170</v>
      </c>
      <c r="Y919" s="30" t="b">
        <f t="shared" ca="1" si="162"/>
        <v>1</v>
      </c>
    </row>
    <row r="920" spans="1:25">
      <c r="A920" s="28" t="s">
        <v>2837</v>
      </c>
      <c r="B920" s="28" t="s">
        <v>2838</v>
      </c>
      <c r="C920" s="28" t="s">
        <v>3481</v>
      </c>
      <c r="D920" s="28" t="s">
        <v>2842</v>
      </c>
      <c r="E920" s="29">
        <v>42194</v>
      </c>
      <c r="F920" s="28" t="s">
        <v>8791</v>
      </c>
      <c r="G920" s="30">
        <v>4389</v>
      </c>
      <c r="H920" s="28" t="s">
        <v>8792</v>
      </c>
      <c r="I920" s="31">
        <v>0</v>
      </c>
      <c r="J920" s="31">
        <v>115833</v>
      </c>
      <c r="K920" s="28" t="s">
        <v>5173</v>
      </c>
      <c r="L920" s="32">
        <f t="shared" si="154"/>
        <v>-115833</v>
      </c>
      <c r="M920" s="33">
        <f t="shared" si="155"/>
        <v>115833</v>
      </c>
      <c r="N920" s="34" t="b">
        <v>1</v>
      </c>
      <c r="O920" s="35">
        <f t="shared" si="156"/>
        <v>115833</v>
      </c>
      <c r="P920" s="36" t="str">
        <f t="shared" si="157"/>
        <v>G</v>
      </c>
      <c r="Q920" s="37" t="str">
        <f t="shared" si="158"/>
        <v>An Lanntair Limited</v>
      </c>
      <c r="R920" s="6" t="str">
        <f t="shared" si="159"/>
        <v>G - An Lanntair Limited</v>
      </c>
      <c r="S920" s="6" t="str">
        <f>IFERROR(INDEX('Vendor Over-ride'!$C:$C, MATCH($R:$R,'Vendor Over-ride'!$A:$A,0)),"")</f>
        <v>G - An Lanntair Limited</v>
      </c>
      <c r="U920" s="38" t="str">
        <f t="shared" si="163"/>
        <v>GIA</v>
      </c>
      <c r="V920" s="5" t="str">
        <f t="shared" si="164"/>
        <v>AWARD</v>
      </c>
      <c r="W920" s="5" t="b">
        <f t="shared" si="160"/>
        <v>1</v>
      </c>
      <c r="X920" s="40">
        <f t="shared" ca="1" si="161"/>
        <v>437685</v>
      </c>
      <c r="Y920" s="30" t="b">
        <f t="shared" ca="1" si="162"/>
        <v>1</v>
      </c>
    </row>
    <row r="921" spans="1:25">
      <c r="A921" s="28" t="s">
        <v>2837</v>
      </c>
      <c r="B921" s="28" t="s">
        <v>2838</v>
      </c>
      <c r="C921" s="28" t="s">
        <v>3481</v>
      </c>
      <c r="D921" s="28" t="s">
        <v>2842</v>
      </c>
      <c r="E921" s="29">
        <v>42194</v>
      </c>
      <c r="F921" s="28" t="s">
        <v>8793</v>
      </c>
      <c r="G921" s="30">
        <v>4389</v>
      </c>
      <c r="H921" s="28" t="s">
        <v>8794</v>
      </c>
      <c r="I921" s="31">
        <v>0</v>
      </c>
      <c r="J921" s="31">
        <v>67000</v>
      </c>
      <c r="K921" s="28" t="s">
        <v>5175</v>
      </c>
      <c r="L921" s="32">
        <f t="shared" si="154"/>
        <v>-67000</v>
      </c>
      <c r="M921" s="33">
        <f t="shared" si="155"/>
        <v>67000</v>
      </c>
      <c r="N921" s="34" t="b">
        <v>1</v>
      </c>
      <c r="O921" s="35">
        <f t="shared" si="156"/>
        <v>67000</v>
      </c>
      <c r="P921" s="36" t="str">
        <f t="shared" si="157"/>
        <v>G</v>
      </c>
      <c r="Q921" s="37" t="str">
        <f t="shared" si="158"/>
        <v>Artists Collective Gallery</v>
      </c>
      <c r="R921" s="6" t="str">
        <f t="shared" si="159"/>
        <v>G - Artists Collective Gallery</v>
      </c>
      <c r="S921" s="6" t="str">
        <f>IFERROR(INDEX('Vendor Over-ride'!$C:$C, MATCH($R:$R,'Vendor Over-ride'!$A:$A,0)),"")</f>
        <v>G - Artists Collective Gallery</v>
      </c>
      <c r="U921" s="38" t="str">
        <f t="shared" si="163"/>
        <v>GIA</v>
      </c>
      <c r="V921" s="5" t="str">
        <f t="shared" si="164"/>
        <v>AWARD</v>
      </c>
      <c r="W921" s="5" t="b">
        <f t="shared" si="160"/>
        <v>1</v>
      </c>
      <c r="X921" s="40">
        <f t="shared" ca="1" si="161"/>
        <v>280194.49</v>
      </c>
      <c r="Y921" s="30" t="b">
        <f t="shared" ca="1" si="162"/>
        <v>1</v>
      </c>
    </row>
    <row r="922" spans="1:25">
      <c r="A922" s="28" t="s">
        <v>2837</v>
      </c>
      <c r="B922" s="28" t="s">
        <v>2838</v>
      </c>
      <c r="C922" s="28" t="s">
        <v>3481</v>
      </c>
      <c r="D922" s="28" t="s">
        <v>2842</v>
      </c>
      <c r="E922" s="29">
        <v>42194</v>
      </c>
      <c r="F922" s="28" t="s">
        <v>8795</v>
      </c>
      <c r="G922" s="30">
        <v>4389</v>
      </c>
      <c r="H922" s="28" t="s">
        <v>8796</v>
      </c>
      <c r="I922" s="31">
        <v>0</v>
      </c>
      <c r="J922" s="31">
        <v>37500</v>
      </c>
      <c r="K922" s="28" t="s">
        <v>5176</v>
      </c>
      <c r="L922" s="32">
        <f t="shared" si="154"/>
        <v>-37500</v>
      </c>
      <c r="M922" s="33">
        <f t="shared" si="155"/>
        <v>37500</v>
      </c>
      <c r="N922" s="34" t="b">
        <v>1</v>
      </c>
      <c r="O922" s="35">
        <f t="shared" si="156"/>
        <v>37500</v>
      </c>
      <c r="P922" s="36" t="str">
        <f t="shared" si="157"/>
        <v>G</v>
      </c>
      <c r="Q922" s="37" t="str">
        <f t="shared" si="158"/>
        <v>Atlas Arts</v>
      </c>
      <c r="R922" s="6" t="str">
        <f t="shared" si="159"/>
        <v>G - Atlas Arts</v>
      </c>
      <c r="S922" s="6" t="str">
        <f>IFERROR(INDEX('Vendor Over-ride'!$C:$C, MATCH($R:$R,'Vendor Over-ride'!$A:$A,0)),"")</f>
        <v>G - Atlas Arts</v>
      </c>
      <c r="U922" s="38" t="str">
        <f t="shared" si="163"/>
        <v>GIA</v>
      </c>
      <c r="V922" s="5" t="str">
        <f t="shared" si="164"/>
        <v>AWARD</v>
      </c>
      <c r="W922" s="5" t="b">
        <f t="shared" si="160"/>
        <v>1</v>
      </c>
      <c r="X922" s="40">
        <f t="shared" ca="1" si="161"/>
        <v>150000</v>
      </c>
      <c r="Y922" s="30" t="b">
        <f t="shared" ca="1" si="162"/>
        <v>1</v>
      </c>
    </row>
    <row r="923" spans="1:25">
      <c r="A923" s="28" t="s">
        <v>2837</v>
      </c>
      <c r="B923" s="28" t="s">
        <v>2838</v>
      </c>
      <c r="C923" s="28" t="s">
        <v>3481</v>
      </c>
      <c r="D923" s="28" t="s">
        <v>2842</v>
      </c>
      <c r="E923" s="29">
        <v>42194</v>
      </c>
      <c r="F923" s="28" t="s">
        <v>8797</v>
      </c>
      <c r="G923" s="30">
        <v>4389</v>
      </c>
      <c r="H923" s="28" t="s">
        <v>8798</v>
      </c>
      <c r="I923" s="31">
        <v>0</v>
      </c>
      <c r="J923" s="31">
        <v>38550</v>
      </c>
      <c r="K923" s="28" t="s">
        <v>5177</v>
      </c>
      <c r="L923" s="32">
        <f t="shared" si="154"/>
        <v>-38550</v>
      </c>
      <c r="M923" s="33">
        <f t="shared" si="155"/>
        <v>38550</v>
      </c>
      <c r="N923" s="34" t="b">
        <v>1</v>
      </c>
      <c r="O923" s="35">
        <f t="shared" si="156"/>
        <v>38550</v>
      </c>
      <c r="P923" s="36" t="str">
        <f t="shared" si="157"/>
        <v>G</v>
      </c>
      <c r="Q923" s="37" t="str">
        <f t="shared" si="158"/>
        <v>Barrowland Ballet</v>
      </c>
      <c r="R923" s="6" t="str">
        <f t="shared" si="159"/>
        <v>G - Barrowland Ballet</v>
      </c>
      <c r="S923" s="6" t="str">
        <f>IFERROR(INDEX('Vendor Over-ride'!$C:$C, MATCH($R:$R,'Vendor Over-ride'!$A:$A,0)),"")</f>
        <v>G - Barrowland Ballet</v>
      </c>
      <c r="U923" s="38" t="str">
        <f t="shared" si="163"/>
        <v>GIA</v>
      </c>
      <c r="V923" s="5" t="str">
        <f t="shared" si="164"/>
        <v>AWARD</v>
      </c>
      <c r="W923" s="5" t="b">
        <f t="shared" si="160"/>
        <v>1</v>
      </c>
      <c r="X923" s="40">
        <f t="shared" ca="1" si="161"/>
        <v>144935</v>
      </c>
      <c r="Y923" s="30" t="b">
        <f t="shared" ca="1" si="162"/>
        <v>1</v>
      </c>
    </row>
    <row r="924" spans="1:25">
      <c r="A924" s="28" t="s">
        <v>2837</v>
      </c>
      <c r="B924" s="28" t="s">
        <v>2838</v>
      </c>
      <c r="C924" s="28" t="s">
        <v>3481</v>
      </c>
      <c r="D924" s="28" t="s">
        <v>2842</v>
      </c>
      <c r="E924" s="29">
        <v>42194</v>
      </c>
      <c r="F924" s="28" t="s">
        <v>8799</v>
      </c>
      <c r="G924" s="30">
        <v>4389</v>
      </c>
      <c r="H924" s="28" t="s">
        <v>8800</v>
      </c>
      <c r="I924" s="31">
        <v>0</v>
      </c>
      <c r="J924" s="31">
        <v>40000</v>
      </c>
      <c r="K924" s="28" t="s">
        <v>5178</v>
      </c>
      <c r="L924" s="32">
        <f t="shared" si="154"/>
        <v>-40000</v>
      </c>
      <c r="M924" s="33">
        <f t="shared" si="155"/>
        <v>40000</v>
      </c>
      <c r="N924" s="34" t="b">
        <v>1</v>
      </c>
      <c r="O924" s="35">
        <f t="shared" si="156"/>
        <v>40000</v>
      </c>
      <c r="P924" s="36" t="str">
        <f t="shared" si="157"/>
        <v>G</v>
      </c>
      <c r="Q924" s="37" t="str">
        <f t="shared" si="158"/>
        <v>Celtic Connections</v>
      </c>
      <c r="R924" s="6" t="str">
        <f t="shared" si="159"/>
        <v>G - Celtic Connections</v>
      </c>
      <c r="S924" s="6" t="str">
        <f>IFERROR(INDEX('Vendor Over-ride'!$C:$C, MATCH($R:$R,'Vendor Over-ride'!$A:$A,0)),"")</f>
        <v>G - Celtic Connections</v>
      </c>
      <c r="U924" s="38" t="str">
        <f t="shared" si="163"/>
        <v>GIA</v>
      </c>
      <c r="V924" s="5" t="str">
        <f t="shared" si="164"/>
        <v>AWARD</v>
      </c>
      <c r="W924" s="5" t="b">
        <f t="shared" si="160"/>
        <v>1</v>
      </c>
      <c r="X924" s="40">
        <f t="shared" ca="1" si="161"/>
        <v>183334</v>
      </c>
      <c r="Y924" s="30" t="b">
        <f t="shared" ca="1" si="162"/>
        <v>1</v>
      </c>
    </row>
    <row r="925" spans="1:25">
      <c r="A925" s="28" t="s">
        <v>2837</v>
      </c>
      <c r="B925" s="28" t="s">
        <v>2838</v>
      </c>
      <c r="C925" s="28" t="s">
        <v>3481</v>
      </c>
      <c r="D925" s="28" t="s">
        <v>2842</v>
      </c>
      <c r="E925" s="29">
        <v>42194</v>
      </c>
      <c r="F925" s="28" t="s">
        <v>8801</v>
      </c>
      <c r="G925" s="30">
        <v>4389</v>
      </c>
      <c r="H925" s="28" t="s">
        <v>8802</v>
      </c>
      <c r="I925" s="31">
        <v>0</v>
      </c>
      <c r="J925" s="31">
        <v>152000</v>
      </c>
      <c r="K925" s="28" t="s">
        <v>5179</v>
      </c>
      <c r="L925" s="32">
        <f t="shared" si="154"/>
        <v>-152000</v>
      </c>
      <c r="M925" s="33">
        <f t="shared" si="155"/>
        <v>152000</v>
      </c>
      <c r="N925" s="34" t="b">
        <v>1</v>
      </c>
      <c r="O925" s="35">
        <f t="shared" si="156"/>
        <v>152000</v>
      </c>
      <c r="P925" s="36" t="str">
        <f t="shared" si="157"/>
        <v>G</v>
      </c>
      <c r="Q925" s="37" t="str">
        <f t="shared" si="158"/>
        <v>Centre for Contemporary Arts</v>
      </c>
      <c r="R925" s="6" t="str">
        <f t="shared" si="159"/>
        <v>G - Centre for Contemporary Arts</v>
      </c>
      <c r="S925" s="6" t="str">
        <f>IFERROR(INDEX('Vendor Over-ride'!$C:$C, MATCH($R:$R,'Vendor Over-ride'!$A:$A,0)),"")</f>
        <v>G - Centre for Contemporary Arts</v>
      </c>
      <c r="U925" s="38" t="str">
        <f t="shared" si="163"/>
        <v>GIA</v>
      </c>
      <c r="V925" s="5" t="str">
        <f t="shared" si="164"/>
        <v>AWARD</v>
      </c>
      <c r="W925" s="5" t="b">
        <f t="shared" si="160"/>
        <v>1</v>
      </c>
      <c r="X925" s="40">
        <f t="shared" ca="1" si="161"/>
        <v>667017.23</v>
      </c>
      <c r="Y925" s="30" t="b">
        <f t="shared" ca="1" si="162"/>
        <v>1</v>
      </c>
    </row>
    <row r="926" spans="1:25">
      <c r="A926" s="28" t="s">
        <v>2837</v>
      </c>
      <c r="B926" s="28" t="s">
        <v>2838</v>
      </c>
      <c r="C926" s="28" t="s">
        <v>3481</v>
      </c>
      <c r="D926" s="28" t="s">
        <v>2842</v>
      </c>
      <c r="E926" s="29">
        <v>42194</v>
      </c>
      <c r="F926" s="28" t="s">
        <v>8803</v>
      </c>
      <c r="G926" s="30">
        <v>4389</v>
      </c>
      <c r="H926" s="28" t="s">
        <v>8804</v>
      </c>
      <c r="I926" s="31">
        <v>0</v>
      </c>
      <c r="J926" s="31">
        <v>150000</v>
      </c>
      <c r="K926" s="28" t="s">
        <v>5180</v>
      </c>
      <c r="L926" s="32">
        <f t="shared" si="154"/>
        <v>-150000</v>
      </c>
      <c r="M926" s="33">
        <f t="shared" si="155"/>
        <v>150000</v>
      </c>
      <c r="N926" s="34" t="b">
        <v>1</v>
      </c>
      <c r="O926" s="35">
        <f t="shared" si="156"/>
        <v>150000</v>
      </c>
      <c r="P926" s="36" t="str">
        <f t="shared" si="157"/>
        <v>G</v>
      </c>
      <c r="Q926" s="37" t="str">
        <f t="shared" si="158"/>
        <v>Centre for the Moving Image</v>
      </c>
      <c r="R926" s="6" t="str">
        <f t="shared" si="159"/>
        <v>G - Centre for the Moving Image</v>
      </c>
      <c r="S926" s="6" t="str">
        <f>IFERROR(INDEX('Vendor Over-ride'!$C:$C, MATCH($R:$R,'Vendor Over-ride'!$A:$A,0)),"")</f>
        <v>G - Centre for the Moving Image</v>
      </c>
      <c r="U926" s="38" t="str">
        <f t="shared" si="163"/>
        <v>GIA</v>
      </c>
      <c r="V926" s="5" t="str">
        <f t="shared" si="164"/>
        <v>AWARD</v>
      </c>
      <c r="W926" s="5" t="b">
        <f t="shared" si="160"/>
        <v>1</v>
      </c>
      <c r="X926" s="40">
        <f t="shared" ca="1" si="161"/>
        <v>1115750</v>
      </c>
      <c r="Y926" s="30" t="b">
        <f t="shared" ca="1" si="162"/>
        <v>1</v>
      </c>
    </row>
    <row r="927" spans="1:25">
      <c r="A927" s="28" t="s">
        <v>2837</v>
      </c>
      <c r="B927" s="28" t="s">
        <v>2838</v>
      </c>
      <c r="C927" s="28" t="s">
        <v>3481</v>
      </c>
      <c r="D927" s="28" t="s">
        <v>2842</v>
      </c>
      <c r="E927" s="29">
        <v>42194</v>
      </c>
      <c r="F927" s="28" t="s">
        <v>8805</v>
      </c>
      <c r="G927" s="30">
        <v>4389</v>
      </c>
      <c r="H927" s="28" t="s">
        <v>8806</v>
      </c>
      <c r="I927" s="31">
        <v>0</v>
      </c>
      <c r="J927" s="31">
        <v>277750</v>
      </c>
      <c r="K927" s="28" t="s">
        <v>5181</v>
      </c>
      <c r="L927" s="32">
        <f t="shared" si="154"/>
        <v>-277750</v>
      </c>
      <c r="M927" s="33">
        <f t="shared" si="155"/>
        <v>277750</v>
      </c>
      <c r="N927" s="34" t="b">
        <v>1</v>
      </c>
      <c r="O927" s="35">
        <f t="shared" si="156"/>
        <v>277750</v>
      </c>
      <c r="P927" s="36" t="str">
        <f t="shared" si="157"/>
        <v>G</v>
      </c>
      <c r="Q927" s="37" t="str">
        <f t="shared" si="158"/>
        <v>Citizens Theatre</v>
      </c>
      <c r="R927" s="6" t="str">
        <f t="shared" si="159"/>
        <v>G - Citizens Theatre</v>
      </c>
      <c r="S927" s="6" t="str">
        <f>IFERROR(INDEX('Vendor Over-ride'!$C:$C, MATCH($R:$R,'Vendor Over-ride'!$A:$A,0)),"")</f>
        <v>G - Citizens Theatre</v>
      </c>
      <c r="U927" s="38" t="str">
        <f t="shared" si="163"/>
        <v>GIA</v>
      </c>
      <c r="V927" s="5" t="str">
        <f t="shared" si="164"/>
        <v>AWARD</v>
      </c>
      <c r="W927" s="5" t="b">
        <f t="shared" si="160"/>
        <v>1</v>
      </c>
      <c r="X927" s="40">
        <f t="shared" ca="1" si="161"/>
        <v>1111000</v>
      </c>
      <c r="Y927" s="30" t="b">
        <f t="shared" ca="1" si="162"/>
        <v>1</v>
      </c>
    </row>
    <row r="928" spans="1:25">
      <c r="A928" s="28" t="s">
        <v>2837</v>
      </c>
      <c r="B928" s="28" t="s">
        <v>2838</v>
      </c>
      <c r="C928" s="28" t="s">
        <v>3481</v>
      </c>
      <c r="D928" s="28" t="s">
        <v>2842</v>
      </c>
      <c r="E928" s="29">
        <v>42194</v>
      </c>
      <c r="F928" s="28" t="s">
        <v>8807</v>
      </c>
      <c r="G928" s="30">
        <v>4389</v>
      </c>
      <c r="H928" s="28" t="s">
        <v>8808</v>
      </c>
      <c r="I928" s="31">
        <v>0</v>
      </c>
      <c r="J928" s="31">
        <v>40000</v>
      </c>
      <c r="K928" s="28" t="s">
        <v>5182</v>
      </c>
      <c r="L928" s="32">
        <f t="shared" si="154"/>
        <v>-40000</v>
      </c>
      <c r="M928" s="33">
        <f t="shared" si="155"/>
        <v>40000</v>
      </c>
      <c r="N928" s="34" t="b">
        <v>1</v>
      </c>
      <c r="O928" s="35">
        <f t="shared" si="156"/>
        <v>40000</v>
      </c>
      <c r="P928" s="36" t="str">
        <f t="shared" si="157"/>
        <v>G</v>
      </c>
      <c r="Q928" s="37" t="str">
        <f t="shared" si="158"/>
        <v>City Moves [Aberdeen City Coun</v>
      </c>
      <c r="R928" s="6" t="str">
        <f t="shared" si="159"/>
        <v>G - City Moves [Aberdeen City Coun</v>
      </c>
      <c r="S928" s="6" t="str">
        <f>IFERROR(INDEX('Vendor Over-ride'!$C:$C, MATCH($R:$R,'Vendor Over-ride'!$A:$A,0)),"")</f>
        <v>G - Citymoves [Aberdeen City Council)</v>
      </c>
      <c r="U928" s="38" t="str">
        <f t="shared" si="163"/>
        <v>GIA</v>
      </c>
      <c r="V928" s="5" t="str">
        <f t="shared" si="164"/>
        <v>AWARD</v>
      </c>
      <c r="W928" s="5" t="b">
        <f t="shared" si="160"/>
        <v>1</v>
      </c>
      <c r="X928" s="40">
        <f t="shared" ca="1" si="161"/>
        <v>118500</v>
      </c>
      <c r="Y928" s="30" t="b">
        <f t="shared" ca="1" si="162"/>
        <v>1</v>
      </c>
    </row>
    <row r="929" spans="1:25">
      <c r="A929" s="28" t="s">
        <v>2837</v>
      </c>
      <c r="B929" s="28" t="s">
        <v>2838</v>
      </c>
      <c r="C929" s="28" t="s">
        <v>3481</v>
      </c>
      <c r="D929" s="28" t="s">
        <v>2842</v>
      </c>
      <c r="E929" s="29">
        <v>42194</v>
      </c>
      <c r="F929" s="28" t="s">
        <v>8809</v>
      </c>
      <c r="G929" s="30">
        <v>4389</v>
      </c>
      <c r="H929" s="28" t="s">
        <v>8810</v>
      </c>
      <c r="I929" s="31">
        <v>0</v>
      </c>
      <c r="J929" s="31">
        <v>166800</v>
      </c>
      <c r="K929" s="28" t="s">
        <v>5183</v>
      </c>
      <c r="L929" s="32">
        <f t="shared" si="154"/>
        <v>-166800</v>
      </c>
      <c r="M929" s="33">
        <f t="shared" si="155"/>
        <v>166800</v>
      </c>
      <c r="N929" s="34" t="b">
        <v>1</v>
      </c>
      <c r="O929" s="35">
        <f t="shared" si="156"/>
        <v>166800</v>
      </c>
      <c r="P929" s="36" t="str">
        <f t="shared" si="157"/>
        <v>G</v>
      </c>
      <c r="Q929" s="37" t="str">
        <f t="shared" si="158"/>
        <v>Comar</v>
      </c>
      <c r="R929" s="6" t="str">
        <f t="shared" si="159"/>
        <v>G - Comar</v>
      </c>
      <c r="S929" s="6" t="str">
        <f>IFERROR(INDEX('Vendor Over-ride'!$C:$C, MATCH($R:$R,'Vendor Over-ride'!$A:$A,0)),"")</f>
        <v>G - Comar</v>
      </c>
      <c r="U929" s="38" t="str">
        <f t="shared" si="163"/>
        <v>GIA</v>
      </c>
      <c r="V929" s="5" t="str">
        <f t="shared" si="164"/>
        <v>AWARD</v>
      </c>
      <c r="W929" s="5" t="b">
        <f t="shared" si="160"/>
        <v>1</v>
      </c>
      <c r="X929" s="40">
        <f t="shared" ca="1" si="161"/>
        <v>496666</v>
      </c>
      <c r="Y929" s="30" t="b">
        <f t="shared" ca="1" si="162"/>
        <v>1</v>
      </c>
    </row>
    <row r="930" spans="1:25">
      <c r="A930" s="28" t="s">
        <v>2837</v>
      </c>
      <c r="B930" s="28" t="s">
        <v>2838</v>
      </c>
      <c r="C930" s="28" t="s">
        <v>3481</v>
      </c>
      <c r="D930" s="28" t="s">
        <v>2842</v>
      </c>
      <c r="E930" s="29">
        <v>42194</v>
      </c>
      <c r="F930" s="28" t="s">
        <v>8811</v>
      </c>
      <c r="G930" s="30">
        <v>4389</v>
      </c>
      <c r="H930" s="28" t="s">
        <v>8812</v>
      </c>
      <c r="I930" s="31">
        <v>0</v>
      </c>
      <c r="J930" s="31">
        <v>40000</v>
      </c>
      <c r="K930" s="28" t="s">
        <v>5184</v>
      </c>
      <c r="L930" s="32">
        <f t="shared" si="154"/>
        <v>-40000</v>
      </c>
      <c r="M930" s="33">
        <f t="shared" si="155"/>
        <v>40000</v>
      </c>
      <c r="N930" s="34" t="b">
        <v>1</v>
      </c>
      <c r="O930" s="35">
        <f t="shared" si="156"/>
        <v>40000</v>
      </c>
      <c r="P930" s="36" t="str">
        <f t="shared" si="157"/>
        <v>G</v>
      </c>
      <c r="Q930" s="37" t="str">
        <f t="shared" si="158"/>
        <v>Conflux Scotland Ltd</v>
      </c>
      <c r="R930" s="6" t="str">
        <f t="shared" si="159"/>
        <v>G - Conflux Scotland Ltd</v>
      </c>
      <c r="S930" s="6" t="str">
        <f>IFERROR(INDEX('Vendor Over-ride'!$C:$C, MATCH($R:$R,'Vendor Over-ride'!$A:$A,0)),"")</f>
        <v>G - Conflux Scotland Ltd</v>
      </c>
      <c r="U930" s="38" t="str">
        <f t="shared" si="163"/>
        <v>GIA</v>
      </c>
      <c r="V930" s="5" t="str">
        <f t="shared" si="164"/>
        <v>AWARD</v>
      </c>
      <c r="W930" s="5" t="b">
        <f t="shared" si="160"/>
        <v>1</v>
      </c>
      <c r="X930" s="40">
        <f t="shared" ca="1" si="161"/>
        <v>168500</v>
      </c>
      <c r="Y930" s="30" t="b">
        <f t="shared" ca="1" si="162"/>
        <v>1</v>
      </c>
    </row>
    <row r="931" spans="1:25">
      <c r="A931" s="28" t="s">
        <v>2837</v>
      </c>
      <c r="B931" s="28" t="s">
        <v>2838</v>
      </c>
      <c r="C931" s="28" t="s">
        <v>3481</v>
      </c>
      <c r="D931" s="28" t="s">
        <v>2842</v>
      </c>
      <c r="E931" s="29">
        <v>42194</v>
      </c>
      <c r="F931" s="28" t="s">
        <v>8813</v>
      </c>
      <c r="G931" s="30">
        <v>4389</v>
      </c>
      <c r="H931" s="28" t="s">
        <v>8814</v>
      </c>
      <c r="I931" s="31">
        <v>0</v>
      </c>
      <c r="J931" s="31">
        <v>44444</v>
      </c>
      <c r="K931" s="28" t="s">
        <v>5185</v>
      </c>
      <c r="L931" s="32">
        <f t="shared" si="154"/>
        <v>-44444</v>
      </c>
      <c r="M931" s="33">
        <f t="shared" si="155"/>
        <v>44444</v>
      </c>
      <c r="N931" s="34" t="b">
        <v>1</v>
      </c>
      <c r="O931" s="35">
        <f t="shared" si="156"/>
        <v>44444</v>
      </c>
      <c r="P931" s="36" t="str">
        <f t="shared" si="157"/>
        <v>G</v>
      </c>
      <c r="Q931" s="37" t="str">
        <f t="shared" si="158"/>
        <v>Cove Park Ltd</v>
      </c>
      <c r="R931" s="6" t="str">
        <f t="shared" si="159"/>
        <v>G - Cove Park Ltd</v>
      </c>
      <c r="S931" s="6" t="str">
        <f>IFERROR(INDEX('Vendor Over-ride'!$C:$C, MATCH($R:$R,'Vendor Over-ride'!$A:$A,0)),"")</f>
        <v>G - Cove Park Ltd</v>
      </c>
      <c r="U931" s="38" t="str">
        <f t="shared" si="163"/>
        <v>GIA</v>
      </c>
      <c r="V931" s="5" t="str">
        <f t="shared" si="164"/>
        <v>AWARD</v>
      </c>
      <c r="W931" s="5" t="b">
        <f t="shared" si="160"/>
        <v>1</v>
      </c>
      <c r="X931" s="40">
        <f t="shared" ca="1" si="161"/>
        <v>351009.41</v>
      </c>
      <c r="Y931" s="30" t="b">
        <f t="shared" ca="1" si="162"/>
        <v>1</v>
      </c>
    </row>
    <row r="932" spans="1:25">
      <c r="A932" s="28" t="s">
        <v>2837</v>
      </c>
      <c r="B932" s="28" t="s">
        <v>2838</v>
      </c>
      <c r="C932" s="28" t="s">
        <v>3481</v>
      </c>
      <c r="D932" s="28" t="s">
        <v>2842</v>
      </c>
      <c r="E932" s="29">
        <v>42194</v>
      </c>
      <c r="F932" s="28" t="s">
        <v>8815</v>
      </c>
      <c r="G932" s="30">
        <v>4389</v>
      </c>
      <c r="H932" s="28" t="s">
        <v>8816</v>
      </c>
      <c r="I932" s="31">
        <v>0</v>
      </c>
      <c r="J932" s="31">
        <v>81250</v>
      </c>
      <c r="K932" s="28" t="s">
        <v>5186</v>
      </c>
      <c r="L932" s="32">
        <f t="shared" si="154"/>
        <v>-81250</v>
      </c>
      <c r="M932" s="33">
        <f t="shared" si="155"/>
        <v>81250</v>
      </c>
      <c r="N932" s="34" t="b">
        <v>1</v>
      </c>
      <c r="O932" s="35">
        <f t="shared" si="156"/>
        <v>81250</v>
      </c>
      <c r="P932" s="36" t="str">
        <f t="shared" si="157"/>
        <v>G</v>
      </c>
      <c r="Q932" s="37" t="str">
        <f t="shared" si="158"/>
        <v>Craft Scotland</v>
      </c>
      <c r="R932" s="6" t="str">
        <f t="shared" si="159"/>
        <v>G - Craft Scotland</v>
      </c>
      <c r="S932" s="6" t="str">
        <f>IFERROR(INDEX('Vendor Over-ride'!$C:$C, MATCH($R:$R,'Vendor Over-ride'!$A:$A,0)),"")</f>
        <v>G - Craft Scotland</v>
      </c>
      <c r="U932" s="38" t="str">
        <f t="shared" si="163"/>
        <v>GIA</v>
      </c>
      <c r="V932" s="5" t="str">
        <f t="shared" si="164"/>
        <v>AWARD</v>
      </c>
      <c r="W932" s="5" t="b">
        <f t="shared" si="160"/>
        <v>1</v>
      </c>
      <c r="X932" s="40">
        <f t="shared" ca="1" si="161"/>
        <v>334050</v>
      </c>
      <c r="Y932" s="30" t="b">
        <f t="shared" ca="1" si="162"/>
        <v>1</v>
      </c>
    </row>
    <row r="933" spans="1:25">
      <c r="A933" s="28" t="s">
        <v>2837</v>
      </c>
      <c r="B933" s="28" t="s">
        <v>2838</v>
      </c>
      <c r="C933" s="28" t="s">
        <v>3481</v>
      </c>
      <c r="D933" s="28" t="s">
        <v>2842</v>
      </c>
      <c r="E933" s="29">
        <v>42194</v>
      </c>
      <c r="F933" s="28" t="s">
        <v>8817</v>
      </c>
      <c r="G933" s="30">
        <v>4389</v>
      </c>
      <c r="H933" s="28" t="s">
        <v>8818</v>
      </c>
      <c r="I933" s="31">
        <v>0</v>
      </c>
      <c r="J933" s="31">
        <v>90000</v>
      </c>
      <c r="K933" s="28" t="s">
        <v>5187</v>
      </c>
      <c r="L933" s="32">
        <f t="shared" si="154"/>
        <v>-90000</v>
      </c>
      <c r="M933" s="33">
        <f t="shared" si="155"/>
        <v>90000</v>
      </c>
      <c r="N933" s="34" t="b">
        <v>1</v>
      </c>
      <c r="O933" s="35">
        <f t="shared" si="156"/>
        <v>90000</v>
      </c>
      <c r="P933" s="36" t="str">
        <f t="shared" si="157"/>
        <v>G</v>
      </c>
      <c r="Q933" s="37" t="str">
        <f t="shared" si="158"/>
        <v>Theatre Cryptic</v>
      </c>
      <c r="R933" s="6" t="str">
        <f t="shared" si="159"/>
        <v>G - Theatre Cryptic</v>
      </c>
      <c r="S933" s="6" t="str">
        <f>IFERROR(INDEX('Vendor Over-ride'!$C:$C, MATCH($R:$R,'Vendor Over-ride'!$A:$A,0)),"")</f>
        <v>G - Theatre Cryptic</v>
      </c>
      <c r="U933" s="38" t="str">
        <f t="shared" si="163"/>
        <v>GIA</v>
      </c>
      <c r="V933" s="5" t="str">
        <f t="shared" si="164"/>
        <v>AWARD</v>
      </c>
      <c r="W933" s="5" t="b">
        <f t="shared" si="160"/>
        <v>1</v>
      </c>
      <c r="X933" s="40">
        <f t="shared" ca="1" si="161"/>
        <v>278000</v>
      </c>
      <c r="Y933" s="30" t="b">
        <f t="shared" ca="1" si="162"/>
        <v>1</v>
      </c>
    </row>
    <row r="934" spans="1:25">
      <c r="A934" s="28" t="s">
        <v>2837</v>
      </c>
      <c r="B934" s="28" t="s">
        <v>2838</v>
      </c>
      <c r="C934" s="28" t="s">
        <v>3481</v>
      </c>
      <c r="D934" s="28" t="s">
        <v>2842</v>
      </c>
      <c r="E934" s="29">
        <v>42194</v>
      </c>
      <c r="F934" s="28" t="s">
        <v>8819</v>
      </c>
      <c r="G934" s="30">
        <v>4389</v>
      </c>
      <c r="H934" s="28" t="s">
        <v>8820</v>
      </c>
      <c r="I934" s="31">
        <v>0</v>
      </c>
      <c r="J934" s="31">
        <v>81250</v>
      </c>
      <c r="K934" s="28" t="s">
        <v>5188</v>
      </c>
      <c r="L934" s="32">
        <f t="shared" si="154"/>
        <v>-81250</v>
      </c>
      <c r="M934" s="33">
        <f t="shared" si="155"/>
        <v>81250</v>
      </c>
      <c r="N934" s="34" t="b">
        <v>1</v>
      </c>
      <c r="O934" s="35">
        <f t="shared" si="156"/>
        <v>81250</v>
      </c>
      <c r="P934" s="36" t="str">
        <f t="shared" si="157"/>
        <v>G</v>
      </c>
      <c r="Q934" s="37" t="str">
        <f t="shared" si="158"/>
        <v>Tramway [Culture And Sport Glasgow]</v>
      </c>
      <c r="R934" s="6" t="str">
        <f t="shared" si="159"/>
        <v>G - Tramway [Culture And Sport Glasgow]</v>
      </c>
      <c r="S934" s="6" t="str">
        <f>IFERROR(INDEX('Vendor Over-ride'!$C:$C, MATCH($R:$R,'Vendor Over-ride'!$A:$A,0)),"")</f>
        <v>G - Tramway [Culture And Sport Glasgow]</v>
      </c>
      <c r="U934" s="38" t="str">
        <f t="shared" si="163"/>
        <v>GIA</v>
      </c>
      <c r="V934" s="5" t="str">
        <f t="shared" si="164"/>
        <v>AWARD</v>
      </c>
      <c r="W934" s="5" t="b">
        <f t="shared" si="160"/>
        <v>1</v>
      </c>
      <c r="X934" s="40">
        <f t="shared" ca="1" si="161"/>
        <v>325000</v>
      </c>
      <c r="Y934" s="30" t="b">
        <f t="shared" ca="1" si="162"/>
        <v>1</v>
      </c>
    </row>
    <row r="935" spans="1:25">
      <c r="A935" s="28" t="s">
        <v>2837</v>
      </c>
      <c r="B935" s="28" t="s">
        <v>2838</v>
      </c>
      <c r="C935" s="28" t="s">
        <v>3481</v>
      </c>
      <c r="D935" s="28" t="s">
        <v>2842</v>
      </c>
      <c r="E935" s="29">
        <v>42194</v>
      </c>
      <c r="F935" s="28" t="s">
        <v>8821</v>
      </c>
      <c r="G935" s="30">
        <v>4389</v>
      </c>
      <c r="H935" s="28" t="s">
        <v>8822</v>
      </c>
      <c r="I935" s="31">
        <v>0</v>
      </c>
      <c r="J935" s="31">
        <v>61667</v>
      </c>
      <c r="K935" s="28" t="s">
        <v>5189</v>
      </c>
      <c r="L935" s="32">
        <f t="shared" si="154"/>
        <v>-61667</v>
      </c>
      <c r="M935" s="33">
        <f t="shared" si="155"/>
        <v>61667</v>
      </c>
      <c r="N935" s="34" t="b">
        <v>1</v>
      </c>
      <c r="O935" s="35">
        <f t="shared" si="156"/>
        <v>61667</v>
      </c>
      <c r="P935" s="36" t="str">
        <f t="shared" si="157"/>
        <v>G</v>
      </c>
      <c r="Q935" s="37" t="str">
        <f t="shared" si="158"/>
        <v>Cumbernauld Theatre Trust</v>
      </c>
      <c r="R935" s="6" t="str">
        <f t="shared" si="159"/>
        <v>G - Cumbernauld Theatre Trust</v>
      </c>
      <c r="S935" s="6" t="str">
        <f>IFERROR(INDEX('Vendor Over-ride'!$C:$C, MATCH($R:$R,'Vendor Over-ride'!$A:$A,0)),"")</f>
        <v>G - Cumbernauld Theatre Trust</v>
      </c>
      <c r="U935" s="38" t="str">
        <f t="shared" si="163"/>
        <v>GIA</v>
      </c>
      <c r="V935" s="5" t="str">
        <f t="shared" si="164"/>
        <v>AWARD</v>
      </c>
      <c r="W935" s="5" t="b">
        <f t="shared" si="160"/>
        <v>1</v>
      </c>
      <c r="X935" s="40">
        <f t="shared" ca="1" si="161"/>
        <v>246668</v>
      </c>
      <c r="Y935" s="30" t="b">
        <f t="shared" ca="1" si="162"/>
        <v>1</v>
      </c>
    </row>
    <row r="936" spans="1:25">
      <c r="A936" s="28" t="s">
        <v>2837</v>
      </c>
      <c r="B936" s="28" t="s">
        <v>2838</v>
      </c>
      <c r="C936" s="28" t="s">
        <v>3481</v>
      </c>
      <c r="D936" s="28" t="s">
        <v>2842</v>
      </c>
      <c r="E936" s="29">
        <v>42194</v>
      </c>
      <c r="F936" s="28" t="s">
        <v>8823</v>
      </c>
      <c r="G936" s="30">
        <v>4389</v>
      </c>
      <c r="H936" s="28" t="s">
        <v>8824</v>
      </c>
      <c r="I936" s="31">
        <v>0</v>
      </c>
      <c r="J936" s="31">
        <v>28452</v>
      </c>
      <c r="K936" s="28" t="s">
        <v>5190</v>
      </c>
      <c r="L936" s="32">
        <f t="shared" si="154"/>
        <v>-28452</v>
      </c>
      <c r="M936" s="33">
        <f t="shared" si="155"/>
        <v>28452</v>
      </c>
      <c r="N936" s="34" t="b">
        <v>1</v>
      </c>
      <c r="O936" s="35">
        <f t="shared" si="156"/>
        <v>28452</v>
      </c>
      <c r="P936" s="36" t="str">
        <f t="shared" si="157"/>
        <v>G</v>
      </c>
      <c r="Q936" s="37" t="str">
        <f t="shared" si="158"/>
        <v>Curious Seed</v>
      </c>
      <c r="R936" s="6" t="str">
        <f t="shared" si="159"/>
        <v>G - Curious Seed</v>
      </c>
      <c r="S936" s="6" t="str">
        <f>IFERROR(INDEX('Vendor Over-ride'!$C:$C, MATCH($R:$R,'Vendor Over-ride'!$A:$A,0)),"")</f>
        <v>G - Curious Seed</v>
      </c>
      <c r="U936" s="38" t="str">
        <f t="shared" si="163"/>
        <v>GIA</v>
      </c>
      <c r="V936" s="5" t="str">
        <f t="shared" si="164"/>
        <v>AWARD</v>
      </c>
      <c r="W936" s="5" t="b">
        <f t="shared" si="160"/>
        <v>1</v>
      </c>
      <c r="X936" s="40">
        <f t="shared" ca="1" si="161"/>
        <v>113808</v>
      </c>
      <c r="Y936" s="30" t="b">
        <f t="shared" ca="1" si="162"/>
        <v>1</v>
      </c>
    </row>
    <row r="937" spans="1:25">
      <c r="A937" s="28" t="s">
        <v>2837</v>
      </c>
      <c r="B937" s="28" t="s">
        <v>2838</v>
      </c>
      <c r="C937" s="28" t="s">
        <v>3481</v>
      </c>
      <c r="D937" s="28" t="s">
        <v>2842</v>
      </c>
      <c r="E937" s="29">
        <v>42194</v>
      </c>
      <c r="F937" s="28" t="s">
        <v>8825</v>
      </c>
      <c r="G937" s="30">
        <v>4389</v>
      </c>
      <c r="H937" s="28" t="s">
        <v>8826</v>
      </c>
      <c r="I937" s="31">
        <v>0</v>
      </c>
      <c r="J937" s="31">
        <v>102000</v>
      </c>
      <c r="K937" s="28" t="s">
        <v>5191</v>
      </c>
      <c r="L937" s="32">
        <f t="shared" si="154"/>
        <v>-102000</v>
      </c>
      <c r="M937" s="33">
        <f t="shared" si="155"/>
        <v>102000</v>
      </c>
      <c r="N937" s="34" t="b">
        <v>1</v>
      </c>
      <c r="O937" s="35">
        <f t="shared" si="156"/>
        <v>102000</v>
      </c>
      <c r="P937" s="36" t="str">
        <f t="shared" si="157"/>
        <v>G</v>
      </c>
      <c r="Q937" s="37" t="str">
        <f t="shared" si="158"/>
        <v>Dance Base</v>
      </c>
      <c r="R937" s="6" t="str">
        <f t="shared" si="159"/>
        <v>G - Dance Base</v>
      </c>
      <c r="S937" s="6" t="str">
        <f>IFERROR(INDEX('Vendor Over-ride'!$C:$C, MATCH($R:$R,'Vendor Over-ride'!$A:$A,0)),"")</f>
        <v>G - Dance Base</v>
      </c>
      <c r="U937" s="38" t="str">
        <f t="shared" si="163"/>
        <v>GIA</v>
      </c>
      <c r="V937" s="5" t="str">
        <f t="shared" si="164"/>
        <v>AWARD</v>
      </c>
      <c r="W937" s="5" t="b">
        <f t="shared" si="160"/>
        <v>1</v>
      </c>
      <c r="X937" s="40">
        <f t="shared" ca="1" si="161"/>
        <v>438634</v>
      </c>
      <c r="Y937" s="30" t="b">
        <f t="shared" ca="1" si="162"/>
        <v>1</v>
      </c>
    </row>
    <row r="938" spans="1:25">
      <c r="A938" s="28" t="s">
        <v>2837</v>
      </c>
      <c r="B938" s="28" t="s">
        <v>2838</v>
      </c>
      <c r="C938" s="28" t="s">
        <v>3481</v>
      </c>
      <c r="D938" s="28" t="s">
        <v>2842</v>
      </c>
      <c r="E938" s="29">
        <v>42194</v>
      </c>
      <c r="F938" s="28" t="s">
        <v>8827</v>
      </c>
      <c r="G938" s="30">
        <v>4389</v>
      </c>
      <c r="H938" s="28" t="s">
        <v>8828</v>
      </c>
      <c r="I938" s="31">
        <v>0</v>
      </c>
      <c r="J938" s="31">
        <v>25000</v>
      </c>
      <c r="K938" s="28" t="s">
        <v>5192</v>
      </c>
      <c r="L938" s="32">
        <f t="shared" si="154"/>
        <v>-25000</v>
      </c>
      <c r="M938" s="33">
        <f t="shared" si="155"/>
        <v>25000</v>
      </c>
      <c r="N938" s="34" t="b">
        <v>1</v>
      </c>
      <c r="O938" s="35">
        <f t="shared" si="156"/>
        <v>25000</v>
      </c>
      <c r="P938" s="36" t="str">
        <f t="shared" si="157"/>
        <v>G</v>
      </c>
      <c r="Q938" s="37" t="str">
        <f t="shared" si="158"/>
        <v>Dovecot Foundation</v>
      </c>
      <c r="R938" s="6" t="str">
        <f t="shared" si="159"/>
        <v>G - Dovecot Foundation</v>
      </c>
      <c r="S938" s="6" t="str">
        <f>IFERROR(INDEX('Vendor Over-ride'!$C:$C, MATCH($R:$R,'Vendor Over-ride'!$A:$A,0)),"")</f>
        <v>G - Dovecot Foundation</v>
      </c>
      <c r="U938" s="38" t="str">
        <f t="shared" si="163"/>
        <v>GIA</v>
      </c>
      <c r="V938" s="5" t="str">
        <f t="shared" si="164"/>
        <v>AWARD</v>
      </c>
      <c r="W938" s="5" t="b">
        <f t="shared" si="160"/>
        <v>1</v>
      </c>
      <c r="X938" s="40">
        <f t="shared" ca="1" si="161"/>
        <v>100000</v>
      </c>
      <c r="Y938" s="30" t="b">
        <f t="shared" ca="1" si="162"/>
        <v>1</v>
      </c>
    </row>
    <row r="939" spans="1:25">
      <c r="A939" s="28" t="s">
        <v>2837</v>
      </c>
      <c r="B939" s="28" t="s">
        <v>2838</v>
      </c>
      <c r="C939" s="28" t="s">
        <v>3481</v>
      </c>
      <c r="D939" s="28" t="s">
        <v>2842</v>
      </c>
      <c r="E939" s="29">
        <v>42194</v>
      </c>
      <c r="F939" s="28" t="s">
        <v>8829</v>
      </c>
      <c r="G939" s="30">
        <v>4389</v>
      </c>
      <c r="H939" s="28" t="s">
        <v>8830</v>
      </c>
      <c r="I939" s="31">
        <v>0</v>
      </c>
      <c r="J939" s="31">
        <v>166500</v>
      </c>
      <c r="K939" s="28" t="s">
        <v>5193</v>
      </c>
      <c r="L939" s="32">
        <f t="shared" si="154"/>
        <v>-166500</v>
      </c>
      <c r="M939" s="33">
        <f t="shared" si="155"/>
        <v>166500</v>
      </c>
      <c r="N939" s="34" t="b">
        <v>1</v>
      </c>
      <c r="O939" s="35">
        <f t="shared" si="156"/>
        <v>166500</v>
      </c>
      <c r="P939" s="36" t="str">
        <f t="shared" si="157"/>
        <v>G</v>
      </c>
      <c r="Q939" s="37" t="str">
        <f t="shared" si="158"/>
        <v>Dundee Contemporary Arts Ltd</v>
      </c>
      <c r="R939" s="6" t="str">
        <f t="shared" si="159"/>
        <v>G - Dundee Contemporary Arts Ltd</v>
      </c>
      <c r="S939" s="6" t="str">
        <f>IFERROR(INDEX('Vendor Over-ride'!$C:$C, MATCH($R:$R,'Vendor Over-ride'!$A:$A,0)),"")</f>
        <v>G - Dundee Contemporary Arts Ltd</v>
      </c>
      <c r="U939" s="38" t="str">
        <f t="shared" si="163"/>
        <v>GIA</v>
      </c>
      <c r="V939" s="5" t="str">
        <f t="shared" si="164"/>
        <v>AWARD</v>
      </c>
      <c r="W939" s="5" t="b">
        <f t="shared" si="160"/>
        <v>1</v>
      </c>
      <c r="X939" s="40">
        <f t="shared" ca="1" si="161"/>
        <v>670904.02</v>
      </c>
      <c r="Y939" s="30" t="b">
        <f t="shared" ca="1" si="162"/>
        <v>1</v>
      </c>
    </row>
    <row r="940" spans="1:25">
      <c r="A940" s="28" t="s">
        <v>2837</v>
      </c>
      <c r="B940" s="28" t="s">
        <v>2838</v>
      </c>
      <c r="C940" s="28" t="s">
        <v>3481</v>
      </c>
      <c r="D940" s="28" t="s">
        <v>2842</v>
      </c>
      <c r="E940" s="29">
        <v>42194</v>
      </c>
      <c r="F940" s="28" t="s">
        <v>8831</v>
      </c>
      <c r="G940" s="30">
        <v>4389</v>
      </c>
      <c r="H940" s="28" t="s">
        <v>8832</v>
      </c>
      <c r="I940" s="31">
        <v>0</v>
      </c>
      <c r="J940" s="31">
        <v>25000</v>
      </c>
      <c r="K940" s="28" t="s">
        <v>5194</v>
      </c>
      <c r="L940" s="32">
        <f t="shared" si="154"/>
        <v>-25000</v>
      </c>
      <c r="M940" s="33">
        <f t="shared" si="155"/>
        <v>25000</v>
      </c>
      <c r="N940" s="34" t="b">
        <v>1</v>
      </c>
      <c r="O940" s="35">
        <f t="shared" si="156"/>
        <v>25000</v>
      </c>
      <c r="P940" s="36" t="str">
        <f t="shared" si="157"/>
        <v>G</v>
      </c>
      <c r="Q940" s="37" t="str">
        <f t="shared" si="158"/>
        <v>Dunedin Consort</v>
      </c>
      <c r="R940" s="6" t="str">
        <f t="shared" si="159"/>
        <v>G - Dunedin Consort</v>
      </c>
      <c r="S940" s="6" t="str">
        <f>IFERROR(INDEX('Vendor Over-ride'!$C:$C, MATCH($R:$R,'Vendor Over-ride'!$A:$A,0)),"")</f>
        <v>G - Dunedin Consort</v>
      </c>
      <c r="U940" s="38" t="str">
        <f t="shared" si="163"/>
        <v>GIA</v>
      </c>
      <c r="V940" s="5" t="str">
        <f t="shared" si="164"/>
        <v>AWARD</v>
      </c>
      <c r="W940" s="5" t="b">
        <f t="shared" si="160"/>
        <v>1</v>
      </c>
      <c r="X940" s="40">
        <f t="shared" ca="1" si="161"/>
        <v>100000</v>
      </c>
      <c r="Y940" s="30" t="b">
        <f t="shared" ca="1" si="162"/>
        <v>1</v>
      </c>
    </row>
    <row r="941" spans="1:25">
      <c r="A941" s="28" t="s">
        <v>2837</v>
      </c>
      <c r="B941" s="28" t="s">
        <v>2838</v>
      </c>
      <c r="C941" s="28" t="s">
        <v>3481</v>
      </c>
      <c r="D941" s="28" t="s">
        <v>2842</v>
      </c>
      <c r="E941" s="29">
        <v>42194</v>
      </c>
      <c r="F941" s="28" t="s">
        <v>8833</v>
      </c>
      <c r="G941" s="30">
        <v>4389</v>
      </c>
      <c r="H941" s="28" t="s">
        <v>8834</v>
      </c>
      <c r="I941" s="31">
        <v>0</v>
      </c>
      <c r="J941" s="31">
        <v>175000</v>
      </c>
      <c r="K941" s="28" t="s">
        <v>5195</v>
      </c>
      <c r="L941" s="32">
        <f t="shared" si="154"/>
        <v>-175000</v>
      </c>
      <c r="M941" s="33">
        <f t="shared" si="155"/>
        <v>175000</v>
      </c>
      <c r="N941" s="34" t="b">
        <v>1</v>
      </c>
      <c r="O941" s="35">
        <f t="shared" si="156"/>
        <v>175000</v>
      </c>
      <c r="P941" s="36" t="str">
        <f t="shared" si="157"/>
        <v>G</v>
      </c>
      <c r="Q941" s="37" t="str">
        <f t="shared" si="158"/>
        <v>Eden Court Highlands Ltd</v>
      </c>
      <c r="R941" s="6" t="str">
        <f t="shared" si="159"/>
        <v>G - Eden Court Highlands Ltd</v>
      </c>
      <c r="S941" s="6" t="str">
        <f>IFERROR(INDEX('Vendor Over-ride'!$C:$C, MATCH($R:$R,'Vendor Over-ride'!$A:$A,0)),"")</f>
        <v>G - Eden Court Highlands Ltd</v>
      </c>
      <c r="U941" s="38" t="str">
        <f t="shared" si="163"/>
        <v>GIA</v>
      </c>
      <c r="V941" s="5" t="str">
        <f t="shared" si="164"/>
        <v>AWARD</v>
      </c>
      <c r="W941" s="5" t="b">
        <f t="shared" si="160"/>
        <v>1</v>
      </c>
      <c r="X941" s="40">
        <f t="shared" ca="1" si="161"/>
        <v>725000</v>
      </c>
      <c r="Y941" s="30" t="b">
        <f t="shared" ca="1" si="162"/>
        <v>1</v>
      </c>
    </row>
    <row r="942" spans="1:25">
      <c r="A942" s="28" t="s">
        <v>2837</v>
      </c>
      <c r="B942" s="28" t="s">
        <v>2838</v>
      </c>
      <c r="C942" s="28" t="s">
        <v>3481</v>
      </c>
      <c r="D942" s="28" t="s">
        <v>2842</v>
      </c>
      <c r="E942" s="29">
        <v>42194</v>
      </c>
      <c r="F942" s="28" t="s">
        <v>8835</v>
      </c>
      <c r="G942" s="30">
        <v>4389</v>
      </c>
      <c r="H942" s="28" t="s">
        <v>8836</v>
      </c>
      <c r="I942" s="31">
        <v>0</v>
      </c>
      <c r="J942" s="31">
        <v>40000</v>
      </c>
      <c r="K942" s="28" t="s">
        <v>5196</v>
      </c>
      <c r="L942" s="32">
        <f t="shared" si="154"/>
        <v>-40000</v>
      </c>
      <c r="M942" s="33">
        <f t="shared" si="155"/>
        <v>40000</v>
      </c>
      <c r="N942" s="34" t="b">
        <v>1</v>
      </c>
      <c r="O942" s="35">
        <f t="shared" si="156"/>
        <v>40000</v>
      </c>
      <c r="P942" s="36" t="str">
        <f t="shared" si="157"/>
        <v>G</v>
      </c>
      <c r="Q942" s="37" t="str">
        <f t="shared" si="158"/>
        <v>Edinburgh Art Festival</v>
      </c>
      <c r="R942" s="6" t="str">
        <f t="shared" si="159"/>
        <v>G - Edinburgh Art Festival</v>
      </c>
      <c r="S942" s="6" t="str">
        <f>IFERROR(INDEX('Vendor Over-ride'!$C:$C, MATCH($R:$R,'Vendor Over-ride'!$A:$A,0)),"")</f>
        <v>G - Edinburgh Art Festival</v>
      </c>
      <c r="U942" s="38" t="str">
        <f t="shared" si="163"/>
        <v>GIA</v>
      </c>
      <c r="V942" s="5" t="str">
        <f t="shared" si="164"/>
        <v>AWARD</v>
      </c>
      <c r="W942" s="5" t="b">
        <f t="shared" si="160"/>
        <v>1</v>
      </c>
      <c r="X942" s="40">
        <f t="shared" ca="1" si="161"/>
        <v>250000</v>
      </c>
      <c r="Y942" s="30" t="b">
        <f t="shared" ca="1" si="162"/>
        <v>1</v>
      </c>
    </row>
    <row r="943" spans="1:25">
      <c r="A943" s="28" t="s">
        <v>2837</v>
      </c>
      <c r="B943" s="28" t="s">
        <v>2838</v>
      </c>
      <c r="C943" s="28" t="s">
        <v>3481</v>
      </c>
      <c r="D943" s="28" t="s">
        <v>2842</v>
      </c>
      <c r="E943" s="29">
        <v>42194</v>
      </c>
      <c r="F943" s="28" t="s">
        <v>8837</v>
      </c>
      <c r="G943" s="30">
        <v>4389</v>
      </c>
      <c r="H943" s="28" t="s">
        <v>8838</v>
      </c>
      <c r="I943" s="31">
        <v>0</v>
      </c>
      <c r="J943" s="31">
        <v>17500</v>
      </c>
      <c r="K943" s="28" t="s">
        <v>5197</v>
      </c>
      <c r="L943" s="32">
        <f t="shared" si="154"/>
        <v>-17500</v>
      </c>
      <c r="M943" s="33">
        <f t="shared" si="155"/>
        <v>17500</v>
      </c>
      <c r="N943" s="34" t="b">
        <v>1</v>
      </c>
      <c r="O943" s="35">
        <f t="shared" si="156"/>
        <v>17500</v>
      </c>
      <c r="P943" s="36" t="str">
        <f t="shared" si="157"/>
        <v>G</v>
      </c>
      <c r="Q943" s="37" t="str">
        <f t="shared" si="158"/>
        <v>Edinburgh Festival Fringe Society Ltd</v>
      </c>
      <c r="R943" s="6" t="str">
        <f t="shared" si="159"/>
        <v>G - Edinburgh Festival Fringe Society Ltd</v>
      </c>
      <c r="S943" s="6" t="str">
        <f>IFERROR(INDEX('Vendor Over-ride'!$C:$C, MATCH($R:$R,'Vendor Over-ride'!$A:$A,0)),"")</f>
        <v>G - Edinburgh Festival Fringe Society Ltd</v>
      </c>
      <c r="U943" s="38" t="str">
        <f t="shared" si="163"/>
        <v>GIA</v>
      </c>
      <c r="V943" s="5" t="str">
        <f t="shared" si="164"/>
        <v>AWARD</v>
      </c>
      <c r="W943" s="5" t="b">
        <f t="shared" si="160"/>
        <v>0</v>
      </c>
      <c r="X943" s="40">
        <f t="shared" ca="1" si="161"/>
        <v>245000</v>
      </c>
      <c r="Y943" s="30" t="b">
        <f t="shared" ca="1" si="162"/>
        <v>1</v>
      </c>
    </row>
    <row r="944" spans="1:25">
      <c r="A944" s="28" t="s">
        <v>2837</v>
      </c>
      <c r="B944" s="28" t="s">
        <v>2838</v>
      </c>
      <c r="C944" s="28" t="s">
        <v>3481</v>
      </c>
      <c r="D944" s="28" t="s">
        <v>2842</v>
      </c>
      <c r="E944" s="29">
        <v>42194</v>
      </c>
      <c r="F944" s="28" t="s">
        <v>8839</v>
      </c>
      <c r="G944" s="30">
        <v>4389</v>
      </c>
      <c r="H944" s="28" t="s">
        <v>8840</v>
      </c>
      <c r="I944" s="31">
        <v>0</v>
      </c>
      <c r="J944" s="31">
        <v>69667</v>
      </c>
      <c r="K944" s="28" t="s">
        <v>5198</v>
      </c>
      <c r="L944" s="32">
        <f t="shared" si="154"/>
        <v>-69667</v>
      </c>
      <c r="M944" s="33">
        <f t="shared" si="155"/>
        <v>69667</v>
      </c>
      <c r="N944" s="34" t="b">
        <v>1</v>
      </c>
      <c r="O944" s="35">
        <f t="shared" si="156"/>
        <v>69667</v>
      </c>
      <c r="P944" s="36" t="str">
        <f t="shared" si="157"/>
        <v>G</v>
      </c>
      <c r="Q944" s="37" t="str">
        <f t="shared" si="158"/>
        <v>Edinburgh International Book Festival</v>
      </c>
      <c r="R944" s="6" t="str">
        <f t="shared" si="159"/>
        <v>G - Edinburgh International Book Festival</v>
      </c>
      <c r="S944" s="6" t="str">
        <f>IFERROR(INDEX('Vendor Over-ride'!$C:$C, MATCH($R:$R,'Vendor Over-ride'!$A:$A,0)),"")</f>
        <v>G - Edinburgh International Book Festival</v>
      </c>
      <c r="U944" s="38" t="str">
        <f t="shared" si="163"/>
        <v>GIA</v>
      </c>
      <c r="V944" s="5" t="str">
        <f t="shared" si="164"/>
        <v>AWARD</v>
      </c>
      <c r="W944" s="5" t="b">
        <f t="shared" si="160"/>
        <v>1</v>
      </c>
      <c r="X944" s="40">
        <f t="shared" ca="1" si="161"/>
        <v>388668</v>
      </c>
      <c r="Y944" s="30" t="b">
        <f t="shared" ca="1" si="162"/>
        <v>1</v>
      </c>
    </row>
    <row r="945" spans="1:25">
      <c r="A945" s="28" t="s">
        <v>2837</v>
      </c>
      <c r="B945" s="28" t="s">
        <v>2838</v>
      </c>
      <c r="C945" s="28" t="s">
        <v>3481</v>
      </c>
      <c r="D945" s="28" t="s">
        <v>2842</v>
      </c>
      <c r="E945" s="29">
        <v>42194</v>
      </c>
      <c r="F945" s="28" t="s">
        <v>8841</v>
      </c>
      <c r="G945" s="30">
        <v>4389</v>
      </c>
      <c r="H945" s="28" t="s">
        <v>8842</v>
      </c>
      <c r="I945" s="31">
        <v>0</v>
      </c>
      <c r="J945" s="31">
        <v>40000</v>
      </c>
      <c r="K945" s="28" t="s">
        <v>5200</v>
      </c>
      <c r="L945" s="32">
        <f t="shared" si="154"/>
        <v>-40000</v>
      </c>
      <c r="M945" s="33">
        <f t="shared" si="155"/>
        <v>40000</v>
      </c>
      <c r="N945" s="34" t="b">
        <v>1</v>
      </c>
      <c r="O945" s="35">
        <f t="shared" si="156"/>
        <v>40000</v>
      </c>
      <c r="P945" s="36" t="str">
        <f t="shared" si="157"/>
        <v>G</v>
      </c>
      <c r="Q945" s="37" t="str">
        <f t="shared" si="158"/>
        <v>Edinburgh Printmakers Ltd</v>
      </c>
      <c r="R945" s="6" t="str">
        <f t="shared" si="159"/>
        <v>G - Edinburgh Printmakers Ltd</v>
      </c>
      <c r="S945" s="6" t="str">
        <f>IFERROR(INDEX('Vendor Over-ride'!$C:$C, MATCH($R:$R,'Vendor Over-ride'!$A:$A,0)),"")</f>
        <v>G - Edinburgh Printmakers Ltd</v>
      </c>
      <c r="U945" s="38" t="str">
        <f t="shared" si="163"/>
        <v>GIA</v>
      </c>
      <c r="V945" s="5" t="str">
        <f t="shared" si="164"/>
        <v>AWARD</v>
      </c>
      <c r="W945" s="5" t="b">
        <f t="shared" si="160"/>
        <v>1</v>
      </c>
      <c r="X945" s="40">
        <f t="shared" ca="1" si="161"/>
        <v>160000</v>
      </c>
      <c r="Y945" s="30" t="b">
        <f t="shared" ca="1" si="162"/>
        <v>1</v>
      </c>
    </row>
    <row r="946" spans="1:25">
      <c r="A946" s="28" t="s">
        <v>2837</v>
      </c>
      <c r="B946" s="28" t="s">
        <v>2838</v>
      </c>
      <c r="C946" s="28" t="s">
        <v>3481</v>
      </c>
      <c r="D946" s="28" t="s">
        <v>2842</v>
      </c>
      <c r="E946" s="29">
        <v>42194</v>
      </c>
      <c r="F946" s="28" t="s">
        <v>8843</v>
      </c>
      <c r="G946" s="30">
        <v>4389</v>
      </c>
      <c r="H946" s="28" t="s">
        <v>8844</v>
      </c>
      <c r="I946" s="31">
        <v>0</v>
      </c>
      <c r="J946" s="31">
        <v>58333</v>
      </c>
      <c r="K946" s="28" t="s">
        <v>5201</v>
      </c>
      <c r="L946" s="32">
        <f t="shared" si="154"/>
        <v>-58333</v>
      </c>
      <c r="M946" s="33">
        <f t="shared" si="155"/>
        <v>58333</v>
      </c>
      <c r="N946" s="34" t="b">
        <v>1</v>
      </c>
      <c r="O946" s="35">
        <f t="shared" si="156"/>
        <v>58333</v>
      </c>
      <c r="P946" s="36" t="str">
        <f t="shared" si="157"/>
        <v>G</v>
      </c>
      <c r="Q946" s="37" t="str">
        <f t="shared" si="158"/>
        <v>Edinburgh Sculpture Workshop</v>
      </c>
      <c r="R946" s="6" t="str">
        <f t="shared" si="159"/>
        <v>G - Edinburgh Sculpture Workshop</v>
      </c>
      <c r="S946" s="6" t="str">
        <f>IFERROR(INDEX('Vendor Over-ride'!$C:$C, MATCH($R:$R,'Vendor Over-ride'!$A:$A,0)),"")</f>
        <v>G - Edinburgh Sculpture Workshop</v>
      </c>
      <c r="U946" s="38" t="str">
        <f t="shared" si="163"/>
        <v>GIA</v>
      </c>
      <c r="V946" s="5" t="str">
        <f t="shared" si="164"/>
        <v>AWARD</v>
      </c>
      <c r="W946" s="5" t="b">
        <f t="shared" si="160"/>
        <v>1</v>
      </c>
      <c r="X946" s="40">
        <f t="shared" ca="1" si="161"/>
        <v>248332</v>
      </c>
      <c r="Y946" s="30" t="b">
        <f t="shared" ca="1" si="162"/>
        <v>1</v>
      </c>
    </row>
    <row r="947" spans="1:25">
      <c r="A947" s="28" t="s">
        <v>2837</v>
      </c>
      <c r="B947" s="28" t="s">
        <v>2838</v>
      </c>
      <c r="C947" s="28" t="s">
        <v>3481</v>
      </c>
      <c r="D947" s="28" t="s">
        <v>2842</v>
      </c>
      <c r="E947" s="29">
        <v>42194</v>
      </c>
      <c r="F947" s="28" t="s">
        <v>8845</v>
      </c>
      <c r="G947" s="30">
        <v>4389</v>
      </c>
      <c r="H947" s="28" t="s">
        <v>8846</v>
      </c>
      <c r="I947" s="31">
        <v>0</v>
      </c>
      <c r="J947" s="31">
        <v>22785</v>
      </c>
      <c r="K947" s="28" t="s">
        <v>5202</v>
      </c>
      <c r="L947" s="32">
        <f t="shared" si="154"/>
        <v>-22785</v>
      </c>
      <c r="M947" s="33">
        <f t="shared" si="155"/>
        <v>22785</v>
      </c>
      <c r="N947" s="34" t="b">
        <v>1</v>
      </c>
      <c r="O947" s="35">
        <f t="shared" si="156"/>
        <v>22785</v>
      </c>
      <c r="P947" s="36" t="str">
        <f t="shared" si="157"/>
        <v>G</v>
      </c>
      <c r="Q947" s="37" t="str">
        <f t="shared" si="158"/>
        <v>Fife Contemporary Art And Craft (St Andrews) Limited</v>
      </c>
      <c r="R947" s="6" t="str">
        <f t="shared" si="159"/>
        <v>G - Fife Contemporary Art And Craft (St Andrews) Limited</v>
      </c>
      <c r="S947" s="6" t="str">
        <f>IFERROR(INDEX('Vendor Over-ride'!$C:$C, MATCH($R:$R,'Vendor Over-ride'!$A:$A,0)),"")</f>
        <v>G - Fife Contemporary Art And Craft (St Andrews) Limited</v>
      </c>
      <c r="U947" s="38" t="str">
        <f t="shared" si="163"/>
        <v>GIA</v>
      </c>
      <c r="V947" s="5" t="str">
        <f t="shared" si="164"/>
        <v>AWARD</v>
      </c>
      <c r="W947" s="5" t="b">
        <f t="shared" si="160"/>
        <v>0</v>
      </c>
      <c r="X947" s="40">
        <f t="shared" ca="1" si="161"/>
        <v>91140</v>
      </c>
      <c r="Y947" s="30" t="b">
        <f t="shared" ca="1" si="162"/>
        <v>1</v>
      </c>
    </row>
    <row r="948" spans="1:25">
      <c r="A948" s="28" t="s">
        <v>2837</v>
      </c>
      <c r="B948" s="28" t="s">
        <v>2838</v>
      </c>
      <c r="C948" s="28" t="s">
        <v>3481</v>
      </c>
      <c r="D948" s="28" t="s">
        <v>2842</v>
      </c>
      <c r="E948" s="29">
        <v>42194</v>
      </c>
      <c r="F948" s="28" t="s">
        <v>8847</v>
      </c>
      <c r="G948" s="30">
        <v>4389</v>
      </c>
      <c r="H948" s="28" t="s">
        <v>8848</v>
      </c>
      <c r="I948" s="31">
        <v>0</v>
      </c>
      <c r="J948" s="31">
        <v>43750</v>
      </c>
      <c r="K948" s="28" t="s">
        <v>5203</v>
      </c>
      <c r="L948" s="32">
        <f t="shared" si="154"/>
        <v>-43750</v>
      </c>
      <c r="M948" s="33">
        <f t="shared" si="155"/>
        <v>43750</v>
      </c>
      <c r="N948" s="34" t="b">
        <v>1</v>
      </c>
      <c r="O948" s="35">
        <f t="shared" si="156"/>
        <v>43750</v>
      </c>
      <c r="P948" s="36" t="str">
        <f t="shared" si="157"/>
        <v>G</v>
      </c>
      <c r="Q948" s="37" t="str">
        <f t="shared" si="158"/>
        <v>Fire Exit Ltd</v>
      </c>
      <c r="R948" s="6" t="str">
        <f t="shared" si="159"/>
        <v>G - Fire Exit Ltd</v>
      </c>
      <c r="S948" s="6" t="str">
        <f>IFERROR(INDEX('Vendor Over-ride'!$C:$C, MATCH($R:$R,'Vendor Over-ride'!$A:$A,0)),"")</f>
        <v>G - Fire Exit Ltd</v>
      </c>
      <c r="U948" s="38" t="str">
        <f t="shared" si="163"/>
        <v>GIA</v>
      </c>
      <c r="V948" s="5" t="str">
        <f t="shared" si="164"/>
        <v>AWARD</v>
      </c>
      <c r="W948" s="5" t="b">
        <f t="shared" si="160"/>
        <v>1</v>
      </c>
      <c r="X948" s="40">
        <f t="shared" ca="1" si="161"/>
        <v>176752</v>
      </c>
      <c r="Y948" s="30" t="b">
        <f t="shared" ca="1" si="162"/>
        <v>1</v>
      </c>
    </row>
    <row r="949" spans="1:25">
      <c r="A949" s="28" t="s">
        <v>2837</v>
      </c>
      <c r="B949" s="28" t="s">
        <v>2838</v>
      </c>
      <c r="C949" s="28" t="s">
        <v>3481</v>
      </c>
      <c r="D949" s="28" t="s">
        <v>2842</v>
      </c>
      <c r="E949" s="29">
        <v>42194</v>
      </c>
      <c r="F949" s="28" t="s">
        <v>8849</v>
      </c>
      <c r="G949" s="30">
        <v>4389</v>
      </c>
      <c r="H949" s="28" t="s">
        <v>8850</v>
      </c>
      <c r="I949" s="31">
        <v>0</v>
      </c>
      <c r="J949" s="31">
        <v>192500</v>
      </c>
      <c r="K949" s="28" t="s">
        <v>5204</v>
      </c>
      <c r="L949" s="32">
        <f t="shared" si="154"/>
        <v>-192500</v>
      </c>
      <c r="M949" s="33">
        <f t="shared" si="155"/>
        <v>192500</v>
      </c>
      <c r="N949" s="34" t="b">
        <v>1</v>
      </c>
      <c r="O949" s="35">
        <f t="shared" si="156"/>
        <v>192500</v>
      </c>
      <c r="P949" s="36" t="str">
        <f t="shared" si="157"/>
        <v>G</v>
      </c>
      <c r="Q949" s="37" t="str">
        <f t="shared" si="158"/>
        <v>Fruitmarket Gallery Limited</v>
      </c>
      <c r="R949" s="6" t="str">
        <f t="shared" si="159"/>
        <v>G - Fruitmarket Gallery Limited</v>
      </c>
      <c r="S949" s="6" t="str">
        <f>IFERROR(INDEX('Vendor Over-ride'!$C:$C, MATCH($R:$R,'Vendor Over-ride'!$A:$A,0)),"")</f>
        <v>G - Fruitmarket Gallery Limited</v>
      </c>
      <c r="U949" s="38" t="str">
        <f t="shared" si="163"/>
        <v>GIA</v>
      </c>
      <c r="V949" s="5" t="str">
        <f t="shared" si="164"/>
        <v>AWARD</v>
      </c>
      <c r="W949" s="5" t="b">
        <f t="shared" si="160"/>
        <v>1</v>
      </c>
      <c r="X949" s="40">
        <f t="shared" ca="1" si="161"/>
        <v>770000</v>
      </c>
      <c r="Y949" s="30" t="b">
        <f t="shared" ca="1" si="162"/>
        <v>1</v>
      </c>
    </row>
    <row r="950" spans="1:25">
      <c r="A950" s="28" t="s">
        <v>2837</v>
      </c>
      <c r="B950" s="28" t="s">
        <v>2838</v>
      </c>
      <c r="C950" s="28" t="s">
        <v>3481</v>
      </c>
      <c r="D950" s="28" t="s">
        <v>2842</v>
      </c>
      <c r="E950" s="29">
        <v>42194</v>
      </c>
      <c r="F950" s="28" t="s">
        <v>8851</v>
      </c>
      <c r="G950" s="30">
        <v>4389</v>
      </c>
      <c r="H950" s="28" t="s">
        <v>8852</v>
      </c>
      <c r="I950" s="31">
        <v>0</v>
      </c>
      <c r="J950" s="31">
        <v>158000</v>
      </c>
      <c r="K950" s="28" t="s">
        <v>5205</v>
      </c>
      <c r="L950" s="32">
        <f t="shared" si="154"/>
        <v>-158000</v>
      </c>
      <c r="M950" s="33">
        <f t="shared" si="155"/>
        <v>158000</v>
      </c>
      <c r="N950" s="34" t="b">
        <v>1</v>
      </c>
      <c r="O950" s="35">
        <f t="shared" si="156"/>
        <v>158000</v>
      </c>
      <c r="P950" s="36" t="str">
        <f t="shared" si="157"/>
        <v>G</v>
      </c>
      <c r="Q950" s="37" t="str">
        <f t="shared" si="158"/>
        <v>Glasgow Film Theatre Ltd</v>
      </c>
      <c r="R950" s="6" t="str">
        <f t="shared" si="159"/>
        <v>G - Glasgow Film Theatre Ltd</v>
      </c>
      <c r="S950" s="6" t="str">
        <f>IFERROR(INDEX('Vendor Over-ride'!$C:$C, MATCH($R:$R,'Vendor Over-ride'!$A:$A,0)),"")</f>
        <v>G - Glasgow Film Theatre Ltd</v>
      </c>
      <c r="U950" s="38" t="str">
        <f t="shared" si="163"/>
        <v>GIA</v>
      </c>
      <c r="V950" s="5" t="str">
        <f t="shared" si="164"/>
        <v>AWARD</v>
      </c>
      <c r="W950" s="5" t="b">
        <f t="shared" si="160"/>
        <v>1</v>
      </c>
      <c r="X950" s="40">
        <f t="shared" ca="1" si="161"/>
        <v>638204.17999999993</v>
      </c>
      <c r="Y950" s="30" t="b">
        <f t="shared" ca="1" si="162"/>
        <v>1</v>
      </c>
    </row>
    <row r="951" spans="1:25">
      <c r="A951" s="28" t="s">
        <v>2837</v>
      </c>
      <c r="B951" s="28" t="s">
        <v>2838</v>
      </c>
      <c r="C951" s="28" t="s">
        <v>3481</v>
      </c>
      <c r="D951" s="28" t="s">
        <v>2842</v>
      </c>
      <c r="E951" s="29">
        <v>42194</v>
      </c>
      <c r="F951" s="28" t="s">
        <v>8853</v>
      </c>
      <c r="G951" s="30">
        <v>4389</v>
      </c>
      <c r="H951" s="28" t="s">
        <v>8854</v>
      </c>
      <c r="I951" s="31">
        <v>0</v>
      </c>
      <c r="J951" s="31">
        <v>22500</v>
      </c>
      <c r="K951" s="28" t="s">
        <v>5206</v>
      </c>
      <c r="L951" s="32">
        <f t="shared" si="154"/>
        <v>-22500</v>
      </c>
      <c r="M951" s="33">
        <f t="shared" si="155"/>
        <v>22500</v>
      </c>
      <c r="N951" s="34" t="b">
        <v>1</v>
      </c>
      <c r="O951" s="35">
        <f t="shared" si="156"/>
        <v>22500</v>
      </c>
      <c r="P951" s="36" t="str">
        <f t="shared" si="157"/>
        <v>G</v>
      </c>
      <c r="Q951" s="37" t="str">
        <f t="shared" si="158"/>
        <v>Glasgow International (Culture and Sport Glasgow)</v>
      </c>
      <c r="R951" s="6" t="str">
        <f t="shared" si="159"/>
        <v>G - Glasgow International (Culture and Sport Glasgow)</v>
      </c>
      <c r="S951" s="6" t="str">
        <f>IFERROR(INDEX('Vendor Over-ride'!$C:$C, MATCH($R:$R,'Vendor Over-ride'!$A:$A,0)),"")</f>
        <v>G - Glasgow International (Culture and Sport Glasgow)</v>
      </c>
      <c r="U951" s="38" t="str">
        <f t="shared" si="163"/>
        <v>GIA</v>
      </c>
      <c r="V951" s="5" t="str">
        <f t="shared" si="164"/>
        <v>AWARD</v>
      </c>
      <c r="W951" s="5" t="b">
        <f t="shared" si="160"/>
        <v>0</v>
      </c>
      <c r="X951" s="40">
        <f t="shared" ca="1" si="161"/>
        <v>91250</v>
      </c>
      <c r="Y951" s="30" t="b">
        <f t="shared" ca="1" si="162"/>
        <v>1</v>
      </c>
    </row>
    <row r="952" spans="1:25">
      <c r="A952" s="28" t="s">
        <v>2837</v>
      </c>
      <c r="B952" s="28" t="s">
        <v>2838</v>
      </c>
      <c r="C952" s="28" t="s">
        <v>3481</v>
      </c>
      <c r="D952" s="28" t="s">
        <v>2842</v>
      </c>
      <c r="E952" s="29">
        <v>42194</v>
      </c>
      <c r="F952" s="28" t="s">
        <v>8855</v>
      </c>
      <c r="G952" s="30">
        <v>4389</v>
      </c>
      <c r="H952" s="28" t="s">
        <v>8856</v>
      </c>
      <c r="I952" s="31">
        <v>0</v>
      </c>
      <c r="J952" s="31">
        <v>37500</v>
      </c>
      <c r="K952" s="28" t="s">
        <v>5207</v>
      </c>
      <c r="L952" s="32">
        <f t="shared" si="154"/>
        <v>-37500</v>
      </c>
      <c r="M952" s="33">
        <f t="shared" si="155"/>
        <v>37500</v>
      </c>
      <c r="N952" s="34" t="b">
        <v>1</v>
      </c>
      <c r="O952" s="35">
        <f t="shared" si="156"/>
        <v>37500</v>
      </c>
      <c r="P952" s="36" t="str">
        <f t="shared" si="157"/>
        <v>G</v>
      </c>
      <c r="Q952" s="37" t="str">
        <f t="shared" si="158"/>
        <v>Glasgow Lunchtime Theatres</v>
      </c>
      <c r="R952" s="6" t="str">
        <f t="shared" si="159"/>
        <v>G - Glasgow Lunchtime Theatres</v>
      </c>
      <c r="S952" s="6" t="str">
        <f>IFERROR(INDEX('Vendor Over-ride'!$C:$C, MATCH($R:$R,'Vendor Over-ride'!$A:$A,0)),"")</f>
        <v>G - Glasgow Lunchtime Theatres</v>
      </c>
      <c r="U952" s="38" t="str">
        <f t="shared" si="163"/>
        <v>GIA</v>
      </c>
      <c r="V952" s="5" t="str">
        <f t="shared" si="164"/>
        <v>AWARD</v>
      </c>
      <c r="W952" s="5" t="b">
        <f t="shared" si="160"/>
        <v>1</v>
      </c>
      <c r="X952" s="40">
        <f t="shared" ca="1" si="161"/>
        <v>160000</v>
      </c>
      <c r="Y952" s="30" t="b">
        <f t="shared" ca="1" si="162"/>
        <v>1</v>
      </c>
    </row>
    <row r="953" spans="1:25">
      <c r="A953" s="28" t="s">
        <v>2837</v>
      </c>
      <c r="B953" s="28" t="s">
        <v>2838</v>
      </c>
      <c r="C953" s="28" t="s">
        <v>3481</v>
      </c>
      <c r="D953" s="28" t="s">
        <v>2842</v>
      </c>
      <c r="E953" s="29">
        <v>42194</v>
      </c>
      <c r="F953" s="28" t="s">
        <v>8857</v>
      </c>
      <c r="G953" s="30">
        <v>4389</v>
      </c>
      <c r="H953" s="28" t="s">
        <v>8858</v>
      </c>
      <c r="I953" s="31">
        <v>0</v>
      </c>
      <c r="J953" s="31">
        <v>36750</v>
      </c>
      <c r="K953" s="28" t="s">
        <v>5208</v>
      </c>
      <c r="L953" s="32">
        <f t="shared" si="154"/>
        <v>-36750</v>
      </c>
      <c r="M953" s="33">
        <f t="shared" si="155"/>
        <v>36750</v>
      </c>
      <c r="N953" s="34" t="b">
        <v>1</v>
      </c>
      <c r="O953" s="35">
        <f t="shared" si="156"/>
        <v>36750</v>
      </c>
      <c r="P953" s="36" t="str">
        <f t="shared" si="157"/>
        <v>G</v>
      </c>
      <c r="Q953" s="37" t="str">
        <f t="shared" si="158"/>
        <v>Glasgow Photography Group Ltd - Street Level</v>
      </c>
      <c r="R953" s="6" t="str">
        <f t="shared" si="159"/>
        <v>G - Glasgow Photography Group Ltd - Street Level</v>
      </c>
      <c r="S953" s="6" t="str">
        <f>IFERROR(INDEX('Vendor Over-ride'!$C:$C, MATCH($R:$R,'Vendor Over-ride'!$A:$A,0)),"")</f>
        <v>G - Glasgow Photography Group Ltd - Street Level</v>
      </c>
      <c r="U953" s="38" t="str">
        <f t="shared" si="163"/>
        <v>GIA</v>
      </c>
      <c r="V953" s="5" t="str">
        <f t="shared" si="164"/>
        <v>AWARD</v>
      </c>
      <c r="W953" s="5" t="b">
        <f t="shared" si="160"/>
        <v>1</v>
      </c>
      <c r="X953" s="40">
        <f t="shared" ca="1" si="161"/>
        <v>147000</v>
      </c>
      <c r="Y953" s="30" t="b">
        <f t="shared" ca="1" si="162"/>
        <v>1</v>
      </c>
    </row>
    <row r="954" spans="1:25">
      <c r="A954" s="28" t="s">
        <v>2837</v>
      </c>
      <c r="B954" s="28" t="s">
        <v>2838</v>
      </c>
      <c r="C954" s="28" t="s">
        <v>3481</v>
      </c>
      <c r="D954" s="28" t="s">
        <v>2842</v>
      </c>
      <c r="E954" s="29">
        <v>42194</v>
      </c>
      <c r="F954" s="28" t="s">
        <v>8859</v>
      </c>
      <c r="G954" s="30">
        <v>4389</v>
      </c>
      <c r="H954" s="28" t="s">
        <v>8860</v>
      </c>
      <c r="I954" s="31">
        <v>0</v>
      </c>
      <c r="J954" s="31">
        <v>44000</v>
      </c>
      <c r="K954" s="28" t="s">
        <v>5209</v>
      </c>
      <c r="L954" s="32">
        <f t="shared" si="154"/>
        <v>-44000</v>
      </c>
      <c r="M954" s="33">
        <f t="shared" si="155"/>
        <v>44000</v>
      </c>
      <c r="N954" s="34" t="b">
        <v>1</v>
      </c>
      <c r="O954" s="35">
        <f t="shared" si="156"/>
        <v>44000</v>
      </c>
      <c r="P954" s="36" t="str">
        <f t="shared" si="157"/>
        <v>G</v>
      </c>
      <c r="Q954" s="37" t="str">
        <f t="shared" si="158"/>
        <v>Glasgow Print Studios</v>
      </c>
      <c r="R954" s="6" t="str">
        <f t="shared" si="159"/>
        <v>G - Glasgow Print Studios</v>
      </c>
      <c r="S954" s="6" t="str">
        <f>IFERROR(INDEX('Vendor Over-ride'!$C:$C, MATCH($R:$R,'Vendor Over-ride'!$A:$A,0)),"")</f>
        <v>G - Glasgow Print Studios</v>
      </c>
      <c r="U954" s="38" t="str">
        <f t="shared" si="163"/>
        <v>GIA</v>
      </c>
      <c r="V954" s="5" t="str">
        <f t="shared" si="164"/>
        <v>AWARD</v>
      </c>
      <c r="W954" s="5" t="b">
        <f t="shared" si="160"/>
        <v>1</v>
      </c>
      <c r="X954" s="40">
        <f t="shared" ca="1" si="161"/>
        <v>160000</v>
      </c>
      <c r="Y954" s="30" t="b">
        <f t="shared" ca="1" si="162"/>
        <v>1</v>
      </c>
    </row>
    <row r="955" spans="1:25">
      <c r="A955" s="28" t="s">
        <v>2837</v>
      </c>
      <c r="B955" s="28" t="s">
        <v>2838</v>
      </c>
      <c r="C955" s="28" t="s">
        <v>3481</v>
      </c>
      <c r="D955" s="28" t="s">
        <v>2842</v>
      </c>
      <c r="E955" s="29">
        <v>42194</v>
      </c>
      <c r="F955" s="28" t="s">
        <v>8861</v>
      </c>
      <c r="G955" s="30">
        <v>4389</v>
      </c>
      <c r="H955" s="28" t="s">
        <v>8862</v>
      </c>
      <c r="I955" s="31">
        <v>0</v>
      </c>
      <c r="J955" s="31">
        <v>115000</v>
      </c>
      <c r="K955" s="28" t="s">
        <v>5210</v>
      </c>
      <c r="L955" s="32">
        <f t="shared" si="154"/>
        <v>-115000</v>
      </c>
      <c r="M955" s="33">
        <f t="shared" si="155"/>
        <v>115000</v>
      </c>
      <c r="N955" s="34" t="b">
        <v>1</v>
      </c>
      <c r="O955" s="35">
        <f t="shared" si="156"/>
        <v>115000</v>
      </c>
      <c r="P955" s="36" t="str">
        <f t="shared" si="157"/>
        <v>G</v>
      </c>
      <c r="Q955" s="37" t="str">
        <f t="shared" si="158"/>
        <v>Grid Iron Theatre Company</v>
      </c>
      <c r="R955" s="6" t="str">
        <f t="shared" si="159"/>
        <v>G - Grid Iron Theatre Company</v>
      </c>
      <c r="S955" s="6" t="str">
        <f>IFERROR(INDEX('Vendor Over-ride'!$C:$C, MATCH($R:$R,'Vendor Over-ride'!$A:$A,0)),"")</f>
        <v>G - Grid Iron Theatre Company</v>
      </c>
      <c r="U955" s="38" t="str">
        <f t="shared" si="163"/>
        <v>GIA</v>
      </c>
      <c r="V955" s="5" t="str">
        <f t="shared" si="164"/>
        <v>AWARD</v>
      </c>
      <c r="W955" s="5" t="b">
        <f t="shared" si="160"/>
        <v>1</v>
      </c>
      <c r="X955" s="40">
        <f t="shared" ca="1" si="161"/>
        <v>220000</v>
      </c>
      <c r="Y955" s="30" t="b">
        <f t="shared" ca="1" si="162"/>
        <v>1</v>
      </c>
    </row>
    <row r="956" spans="1:25">
      <c r="A956" s="28" t="s">
        <v>2837</v>
      </c>
      <c r="B956" s="28" t="s">
        <v>2838</v>
      </c>
      <c r="C956" s="28" t="s">
        <v>3481</v>
      </c>
      <c r="D956" s="28" t="s">
        <v>2842</v>
      </c>
      <c r="E956" s="29">
        <v>42194</v>
      </c>
      <c r="F956" s="28" t="s">
        <v>8863</v>
      </c>
      <c r="G956" s="30">
        <v>4389</v>
      </c>
      <c r="H956" s="28" t="s">
        <v>8864</v>
      </c>
      <c r="I956" s="31">
        <v>0</v>
      </c>
      <c r="J956" s="31">
        <v>45833</v>
      </c>
      <c r="K956" s="28" t="s">
        <v>5211</v>
      </c>
      <c r="L956" s="32">
        <f t="shared" si="154"/>
        <v>-45833</v>
      </c>
      <c r="M956" s="33">
        <f t="shared" si="155"/>
        <v>45833</v>
      </c>
      <c r="N956" s="34" t="b">
        <v>1</v>
      </c>
      <c r="O956" s="35">
        <f t="shared" si="156"/>
        <v>45833</v>
      </c>
      <c r="P956" s="36" t="str">
        <f t="shared" si="157"/>
        <v>G</v>
      </c>
      <c r="Q956" s="37" t="str">
        <f t="shared" si="158"/>
        <v>Hebrides Ensemble</v>
      </c>
      <c r="R956" s="6" t="str">
        <f t="shared" si="159"/>
        <v>G - Hebrides Ensemble</v>
      </c>
      <c r="S956" s="6" t="str">
        <f>IFERROR(INDEX('Vendor Over-ride'!$C:$C, MATCH($R:$R,'Vendor Over-ride'!$A:$A,0)),"")</f>
        <v>G - Hebrides Ensemble</v>
      </c>
      <c r="U956" s="38" t="str">
        <f t="shared" si="163"/>
        <v>GIA</v>
      </c>
      <c r="V956" s="5" t="str">
        <f t="shared" si="164"/>
        <v>AWARD</v>
      </c>
      <c r="W956" s="5" t="b">
        <f t="shared" si="160"/>
        <v>1</v>
      </c>
      <c r="X956" s="40">
        <f t="shared" ca="1" si="161"/>
        <v>183333</v>
      </c>
      <c r="Y956" s="30" t="b">
        <f t="shared" ca="1" si="162"/>
        <v>1</v>
      </c>
    </row>
    <row r="957" spans="1:25">
      <c r="A957" s="28" t="s">
        <v>2837</v>
      </c>
      <c r="B957" s="28" t="s">
        <v>2838</v>
      </c>
      <c r="C957" s="28" t="s">
        <v>3481</v>
      </c>
      <c r="D957" s="28" t="s">
        <v>2842</v>
      </c>
      <c r="E957" s="29">
        <v>42194</v>
      </c>
      <c r="F957" s="28" t="s">
        <v>8865</v>
      </c>
      <c r="G957" s="30">
        <v>4389</v>
      </c>
      <c r="H957" s="28" t="s">
        <v>8866</v>
      </c>
      <c r="I957" s="31">
        <v>0</v>
      </c>
      <c r="J957" s="31">
        <v>25000</v>
      </c>
      <c r="K957" s="28" t="s">
        <v>5212</v>
      </c>
      <c r="L957" s="32">
        <f t="shared" si="154"/>
        <v>-25000</v>
      </c>
      <c r="M957" s="33">
        <f t="shared" si="155"/>
        <v>25000</v>
      </c>
      <c r="N957" s="34" t="b">
        <v>1</v>
      </c>
      <c r="O957" s="35">
        <f t="shared" si="156"/>
        <v>25000</v>
      </c>
      <c r="P957" s="36" t="str">
        <f t="shared" si="157"/>
        <v>G</v>
      </c>
      <c r="Q957" s="37" t="str">
        <f t="shared" si="158"/>
        <v>Highland Print Studio</v>
      </c>
      <c r="R957" s="6" t="str">
        <f t="shared" si="159"/>
        <v>G - Highland Print Studio</v>
      </c>
      <c r="S957" s="6" t="str">
        <f>IFERROR(INDEX('Vendor Over-ride'!$C:$C, MATCH($R:$R,'Vendor Over-ride'!$A:$A,0)),"")</f>
        <v>G - Highland Print Studio</v>
      </c>
      <c r="U957" s="38" t="str">
        <f t="shared" si="163"/>
        <v>GIA</v>
      </c>
      <c r="V957" s="5" t="str">
        <f t="shared" si="164"/>
        <v>AWARD</v>
      </c>
      <c r="W957" s="5" t="b">
        <f t="shared" si="160"/>
        <v>1</v>
      </c>
      <c r="X957" s="40">
        <f t="shared" ca="1" si="161"/>
        <v>100000</v>
      </c>
      <c r="Y957" s="30" t="b">
        <f t="shared" ca="1" si="162"/>
        <v>1</v>
      </c>
    </row>
    <row r="958" spans="1:25">
      <c r="A958" s="28" t="s">
        <v>2837</v>
      </c>
      <c r="B958" s="28" t="s">
        <v>2838</v>
      </c>
      <c r="C958" s="28" t="s">
        <v>3481</v>
      </c>
      <c r="D958" s="28" t="s">
        <v>2842</v>
      </c>
      <c r="E958" s="29">
        <v>42194</v>
      </c>
      <c r="F958" s="28" t="s">
        <v>8867</v>
      </c>
      <c r="G958" s="30">
        <v>4389</v>
      </c>
      <c r="H958" s="28" t="s">
        <v>8868</v>
      </c>
      <c r="I958" s="31">
        <v>0</v>
      </c>
      <c r="J958" s="31">
        <v>100000</v>
      </c>
      <c r="K958" s="28" t="s">
        <v>5213</v>
      </c>
      <c r="L958" s="32">
        <f t="shared" si="154"/>
        <v>-100000</v>
      </c>
      <c r="M958" s="33">
        <f t="shared" si="155"/>
        <v>100000</v>
      </c>
      <c r="N958" s="34" t="b">
        <v>1</v>
      </c>
      <c r="O958" s="35">
        <f t="shared" si="156"/>
        <v>100000</v>
      </c>
      <c r="P958" s="36" t="str">
        <f t="shared" si="157"/>
        <v>G</v>
      </c>
      <c r="Q958" s="37" t="str">
        <f t="shared" si="158"/>
        <v>Horsecross Arts Ltd</v>
      </c>
      <c r="R958" s="6" t="str">
        <f t="shared" si="159"/>
        <v>G - Horsecross Arts Ltd</v>
      </c>
      <c r="S958" s="6" t="str">
        <f>IFERROR(INDEX('Vendor Over-ride'!$C:$C, MATCH($R:$R,'Vendor Over-ride'!$A:$A,0)),"")</f>
        <v>G - Horsecross Arts Ltd</v>
      </c>
      <c r="U958" s="38" t="str">
        <f t="shared" si="163"/>
        <v>GIA</v>
      </c>
      <c r="V958" s="5" t="str">
        <f t="shared" si="164"/>
        <v>AWARD</v>
      </c>
      <c r="W958" s="5" t="b">
        <f t="shared" si="160"/>
        <v>1</v>
      </c>
      <c r="X958" s="40">
        <f t="shared" ca="1" si="161"/>
        <v>333000</v>
      </c>
      <c r="Y958" s="30" t="b">
        <f t="shared" ca="1" si="162"/>
        <v>1</v>
      </c>
    </row>
    <row r="959" spans="1:25">
      <c r="A959" s="28" t="s">
        <v>2837</v>
      </c>
      <c r="B959" s="28" t="s">
        <v>2838</v>
      </c>
      <c r="C959" s="28" t="s">
        <v>3481</v>
      </c>
      <c r="D959" s="28" t="s">
        <v>2842</v>
      </c>
      <c r="E959" s="29">
        <v>42194</v>
      </c>
      <c r="F959" s="28" t="s">
        <v>8869</v>
      </c>
      <c r="G959" s="30">
        <v>4389</v>
      </c>
      <c r="H959" s="28" t="s">
        <v>8870</v>
      </c>
      <c r="I959" s="31">
        <v>0</v>
      </c>
      <c r="J959" s="31">
        <v>25000</v>
      </c>
      <c r="K959" s="28" t="s">
        <v>5214</v>
      </c>
      <c r="L959" s="32">
        <f t="shared" si="154"/>
        <v>-25000</v>
      </c>
      <c r="M959" s="33">
        <f t="shared" si="155"/>
        <v>25000</v>
      </c>
      <c r="N959" s="34" t="b">
        <v>1</v>
      </c>
      <c r="O959" s="35">
        <f t="shared" si="156"/>
        <v>25000</v>
      </c>
      <c r="P959" s="36" t="str">
        <f t="shared" si="157"/>
        <v>G</v>
      </c>
      <c r="Q959" s="37" t="str">
        <f t="shared" si="158"/>
        <v>Hospitalfield Arts</v>
      </c>
      <c r="R959" s="6" t="str">
        <f t="shared" si="159"/>
        <v>G - Hospitalfield Arts</v>
      </c>
      <c r="S959" s="6" t="str">
        <f>IFERROR(INDEX('Vendor Over-ride'!$C:$C, MATCH($R:$R,'Vendor Over-ride'!$A:$A,0)),"")</f>
        <v>G - Hospitalfield Arts</v>
      </c>
      <c r="U959" s="38" t="str">
        <f t="shared" si="163"/>
        <v>GIA</v>
      </c>
      <c r="V959" s="5" t="str">
        <f t="shared" si="164"/>
        <v>AWARD</v>
      </c>
      <c r="W959" s="5" t="b">
        <f t="shared" si="160"/>
        <v>1</v>
      </c>
      <c r="X959" s="40">
        <f t="shared" ca="1" si="161"/>
        <v>186760</v>
      </c>
      <c r="Y959" s="30" t="b">
        <f t="shared" ca="1" si="162"/>
        <v>1</v>
      </c>
    </row>
    <row r="960" spans="1:25">
      <c r="A960" s="28" t="s">
        <v>2837</v>
      </c>
      <c r="B960" s="28" t="s">
        <v>2838</v>
      </c>
      <c r="C960" s="28" t="s">
        <v>3481</v>
      </c>
      <c r="D960" s="28" t="s">
        <v>2842</v>
      </c>
      <c r="E960" s="29">
        <v>42194</v>
      </c>
      <c r="F960" s="28" t="s">
        <v>8871</v>
      </c>
      <c r="G960" s="30">
        <v>4389</v>
      </c>
      <c r="H960" s="28" t="s">
        <v>8872</v>
      </c>
      <c r="I960" s="31">
        <v>0</v>
      </c>
      <c r="J960" s="31">
        <v>28664</v>
      </c>
      <c r="K960" s="28" t="s">
        <v>8782</v>
      </c>
      <c r="L960" s="32">
        <f t="shared" si="154"/>
        <v>-28664</v>
      </c>
      <c r="M960" s="33">
        <f t="shared" si="155"/>
        <v>28664</v>
      </c>
      <c r="N960" s="34" t="b">
        <v>1</v>
      </c>
      <c r="O960" s="35">
        <f t="shared" si="156"/>
        <v>28664</v>
      </c>
      <c r="P960" s="36" t="str">
        <f t="shared" si="157"/>
        <v>G</v>
      </c>
      <c r="Q960" s="37" t="str">
        <f t="shared" si="158"/>
        <v>Janice Parker Projects</v>
      </c>
      <c r="R960" s="6" t="str">
        <f t="shared" si="159"/>
        <v>G - Janice Parker Projects</v>
      </c>
      <c r="S960" s="6" t="str">
        <f>IFERROR(INDEX('Vendor Over-ride'!$C:$C, MATCH($R:$R,'Vendor Over-ride'!$A:$A,0)),"")</f>
        <v>G - Janice Parker Projects</v>
      </c>
      <c r="U960" s="38" t="str">
        <f t="shared" si="163"/>
        <v>GIA</v>
      </c>
      <c r="V960" s="5" t="str">
        <f t="shared" si="164"/>
        <v>AWARD</v>
      </c>
      <c r="W960" s="5" t="b">
        <f t="shared" si="160"/>
        <v>1</v>
      </c>
      <c r="X960" s="40">
        <f t="shared" ca="1" si="161"/>
        <v>114656</v>
      </c>
      <c r="Y960" s="30" t="b">
        <f t="shared" ca="1" si="162"/>
        <v>1</v>
      </c>
    </row>
    <row r="961" spans="1:25">
      <c r="A961" s="28" t="s">
        <v>2837</v>
      </c>
      <c r="B961" s="28" t="s">
        <v>2838</v>
      </c>
      <c r="C961" s="28" t="s">
        <v>3481</v>
      </c>
      <c r="D961" s="28" t="s">
        <v>2842</v>
      </c>
      <c r="E961" s="29">
        <v>42194</v>
      </c>
      <c r="F961" s="28" t="s">
        <v>8873</v>
      </c>
      <c r="G961" s="30">
        <v>4389</v>
      </c>
      <c r="H961" s="28" t="s">
        <v>8874</v>
      </c>
      <c r="I961" s="31">
        <v>0</v>
      </c>
      <c r="J961" s="31">
        <v>102000</v>
      </c>
      <c r="K961" s="28" t="s">
        <v>5215</v>
      </c>
      <c r="L961" s="32">
        <f t="shared" si="154"/>
        <v>-102000</v>
      </c>
      <c r="M961" s="33">
        <f t="shared" si="155"/>
        <v>102000</v>
      </c>
      <c r="N961" s="34" t="b">
        <v>1</v>
      </c>
      <c r="O961" s="35">
        <f t="shared" si="156"/>
        <v>102000</v>
      </c>
      <c r="P961" s="36" t="str">
        <f t="shared" si="157"/>
        <v>G</v>
      </c>
      <c r="Q961" s="37" t="str">
        <f t="shared" si="158"/>
        <v>MacRobert Arts Centre</v>
      </c>
      <c r="R961" s="6" t="str">
        <f t="shared" si="159"/>
        <v>G - MacRobert Arts Centre</v>
      </c>
      <c r="S961" s="6" t="str">
        <f>IFERROR(INDEX('Vendor Over-ride'!$C:$C, MATCH($R:$R,'Vendor Over-ride'!$A:$A,0)),"")</f>
        <v>G - MacRobert Arts Centre</v>
      </c>
      <c r="U961" s="38" t="str">
        <f t="shared" si="163"/>
        <v>GIA</v>
      </c>
      <c r="V961" s="5" t="str">
        <f t="shared" si="164"/>
        <v>AWARD</v>
      </c>
      <c r="W961" s="5" t="b">
        <f t="shared" si="160"/>
        <v>1</v>
      </c>
      <c r="X961" s="40">
        <f t="shared" ca="1" si="161"/>
        <v>409000</v>
      </c>
      <c r="Y961" s="30" t="b">
        <f t="shared" ca="1" si="162"/>
        <v>1</v>
      </c>
    </row>
    <row r="962" spans="1:25">
      <c r="A962" s="28" t="s">
        <v>2837</v>
      </c>
      <c r="B962" s="28" t="s">
        <v>2838</v>
      </c>
      <c r="C962" s="28" t="s">
        <v>3481</v>
      </c>
      <c r="D962" s="28" t="s">
        <v>2842</v>
      </c>
      <c r="E962" s="29">
        <v>42194</v>
      </c>
      <c r="F962" s="28" t="s">
        <v>8875</v>
      </c>
      <c r="G962" s="30">
        <v>4389</v>
      </c>
      <c r="H962" s="28" t="s">
        <v>8876</v>
      </c>
      <c r="I962" s="31">
        <v>0</v>
      </c>
      <c r="J962" s="31">
        <v>51250</v>
      </c>
      <c r="K962" s="28" t="s">
        <v>5216</v>
      </c>
      <c r="L962" s="32">
        <f t="shared" ref="L962:L1025" si="165">I:I-J:J</f>
        <v>-51250</v>
      </c>
      <c r="M962" s="33">
        <f t="shared" ref="M962:M1025" si="166">ABS($L:$L)</f>
        <v>51250</v>
      </c>
      <c r="N962" s="34" t="b">
        <v>1</v>
      </c>
      <c r="O962" s="35">
        <f t="shared" ref="O962:O1025" si="167">$M:$M*$N:$N</f>
        <v>51250</v>
      </c>
      <c r="P962" s="36" t="str">
        <f t="shared" ref="P962:P1025" si="168">LEFT(TRIM($K:$K),1)</f>
        <v>G</v>
      </c>
      <c r="Q962" s="37" t="str">
        <f t="shared" ref="Q962:Q1025" si="169">RIGHT(TRIM($K:$K),LEN(TRIM($K:$K))-FIND("-",TRIM($K:$K)))</f>
        <v>Mischief La-Bas</v>
      </c>
      <c r="R962" s="6" t="str">
        <f t="shared" ref="R962:R1025" si="170">CONCATENATE($P:$P, " - ",$Q:$Q)</f>
        <v>G - Mischief La-Bas</v>
      </c>
      <c r="S962" s="6" t="str">
        <f>IFERROR(INDEX('Vendor Over-ride'!$C:$C, MATCH($R:$R,'Vendor Over-ride'!$A:$A,0)),"")</f>
        <v>G - Mischief La-Bas</v>
      </c>
      <c r="U962" s="38" t="str">
        <f t="shared" si="163"/>
        <v>GIA</v>
      </c>
      <c r="V962" s="5" t="str">
        <f t="shared" si="164"/>
        <v>AWARD</v>
      </c>
      <c r="W962" s="5" t="b">
        <f t="shared" ref="W962:W1025" si="171">ROUND($O:$O,2)&gt;=25000</f>
        <v>1</v>
      </c>
      <c r="X962" s="40">
        <f t="shared" ref="X962:X1025" ca="1" si="172">SUMPRODUCT((Payee=$S962) * (Payment_Value))</f>
        <v>205000</v>
      </c>
      <c r="Y962" s="30" t="b">
        <f t="shared" ref="Y962:Y1025" ca="1" si="173">$X:$X&gt;=25000</f>
        <v>1</v>
      </c>
    </row>
    <row r="963" spans="1:25">
      <c r="A963" s="28" t="s">
        <v>2837</v>
      </c>
      <c r="B963" s="28" t="s">
        <v>2838</v>
      </c>
      <c r="C963" s="28" t="s">
        <v>3481</v>
      </c>
      <c r="D963" s="28" t="s">
        <v>2842</v>
      </c>
      <c r="E963" s="29">
        <v>42194</v>
      </c>
      <c r="F963" s="28" t="s">
        <v>8877</v>
      </c>
      <c r="G963" s="30">
        <v>4389</v>
      </c>
      <c r="H963" s="28" t="s">
        <v>8878</v>
      </c>
      <c r="I963" s="31">
        <v>0</v>
      </c>
      <c r="J963" s="31">
        <v>29083</v>
      </c>
      <c r="K963" s="28" t="s">
        <v>5217</v>
      </c>
      <c r="L963" s="32">
        <f t="shared" si="165"/>
        <v>-29083</v>
      </c>
      <c r="M963" s="33">
        <f t="shared" si="166"/>
        <v>29083</v>
      </c>
      <c r="N963" s="34" t="b">
        <v>1</v>
      </c>
      <c r="O963" s="35">
        <f t="shared" si="167"/>
        <v>29083</v>
      </c>
      <c r="P963" s="36" t="str">
        <f t="shared" si="168"/>
        <v>G</v>
      </c>
      <c r="Q963" s="37" t="str">
        <f t="shared" si="169"/>
        <v>Moniack Mhor Ltd</v>
      </c>
      <c r="R963" s="6" t="str">
        <f t="shared" si="170"/>
        <v>G - Moniack Mhor Ltd</v>
      </c>
      <c r="S963" s="6" t="str">
        <f>IFERROR(INDEX('Vendor Over-ride'!$C:$C, MATCH($R:$R,'Vendor Over-ride'!$A:$A,0)),"")</f>
        <v>G - Moniack Mhor Ltd</v>
      </c>
      <c r="U963" s="38" t="str">
        <f t="shared" ref="U963:U1026" si="174">"GIA"</f>
        <v>GIA</v>
      </c>
      <c r="V963" s="5" t="str">
        <f t="shared" ref="V963:V1026" si="175">UPPER(IF($P:$P="E","Employee",IF(OR($P:$P="I",$P:$P="G"),"Award",IF(OR($P:$P="D",$P:$P="T"),"Trade",""))))</f>
        <v>AWARD</v>
      </c>
      <c r="W963" s="5" t="b">
        <f t="shared" si="171"/>
        <v>1</v>
      </c>
      <c r="X963" s="40">
        <f t="shared" ca="1" si="172"/>
        <v>138708</v>
      </c>
      <c r="Y963" s="30" t="b">
        <f t="shared" ca="1" si="173"/>
        <v>1</v>
      </c>
    </row>
    <row r="964" spans="1:25">
      <c r="A964" s="28" t="s">
        <v>2837</v>
      </c>
      <c r="B964" s="28" t="s">
        <v>2838</v>
      </c>
      <c r="C964" s="28" t="s">
        <v>3481</v>
      </c>
      <c r="D964" s="28" t="s">
        <v>2842</v>
      </c>
      <c r="E964" s="29">
        <v>42194</v>
      </c>
      <c r="F964" s="28" t="s">
        <v>8879</v>
      </c>
      <c r="G964" s="30">
        <v>4389</v>
      </c>
      <c r="H964" s="28" t="s">
        <v>8880</v>
      </c>
      <c r="I964" s="31">
        <v>0</v>
      </c>
      <c r="J964" s="31">
        <v>55000</v>
      </c>
      <c r="K964" s="28" t="s">
        <v>5218</v>
      </c>
      <c r="L964" s="32">
        <f t="shared" si="165"/>
        <v>-55000</v>
      </c>
      <c r="M964" s="33">
        <f t="shared" si="166"/>
        <v>55000</v>
      </c>
      <c r="N964" s="34" t="b">
        <v>1</v>
      </c>
      <c r="O964" s="35">
        <f t="shared" si="167"/>
        <v>55000</v>
      </c>
      <c r="P964" s="36" t="str">
        <f t="shared" si="168"/>
        <v>G</v>
      </c>
      <c r="Q964" s="37" t="str">
        <f t="shared" si="169"/>
        <v>North Lands Creative Glass</v>
      </c>
      <c r="R964" s="6" t="str">
        <f t="shared" si="170"/>
        <v>G - North Lands Creative Glass</v>
      </c>
      <c r="S964" s="6" t="str">
        <f>IFERROR(INDEX('Vendor Over-ride'!$C:$C, MATCH($R:$R,'Vendor Over-ride'!$A:$A,0)),"")</f>
        <v>G - North Lands Creative Glass</v>
      </c>
      <c r="U964" s="38" t="str">
        <f t="shared" si="174"/>
        <v>GIA</v>
      </c>
      <c r="V964" s="5" t="str">
        <f t="shared" si="175"/>
        <v>AWARD</v>
      </c>
      <c r="W964" s="5" t="b">
        <f t="shared" si="171"/>
        <v>1</v>
      </c>
      <c r="X964" s="40">
        <f t="shared" ca="1" si="172"/>
        <v>189000</v>
      </c>
      <c r="Y964" s="30" t="b">
        <f t="shared" ca="1" si="173"/>
        <v>1</v>
      </c>
    </row>
    <row r="965" spans="1:25">
      <c r="A965" s="28" t="s">
        <v>2837</v>
      </c>
      <c r="B965" s="28" t="s">
        <v>2838</v>
      </c>
      <c r="C965" s="28" t="s">
        <v>3481</v>
      </c>
      <c r="D965" s="28" t="s">
        <v>2842</v>
      </c>
      <c r="E965" s="29">
        <v>42194</v>
      </c>
      <c r="F965" s="28" t="s">
        <v>8881</v>
      </c>
      <c r="G965" s="30">
        <v>4389</v>
      </c>
      <c r="H965" s="28" t="s">
        <v>8882</v>
      </c>
      <c r="I965" s="31">
        <v>0</v>
      </c>
      <c r="J965" s="31">
        <v>37500</v>
      </c>
      <c r="K965" s="28" t="s">
        <v>5219</v>
      </c>
      <c r="L965" s="32">
        <f t="shared" si="165"/>
        <v>-37500</v>
      </c>
      <c r="M965" s="33">
        <f t="shared" si="166"/>
        <v>37500</v>
      </c>
      <c r="N965" s="34" t="b">
        <v>1</v>
      </c>
      <c r="O965" s="35">
        <f t="shared" si="167"/>
        <v>37500</v>
      </c>
      <c r="P965" s="36" t="str">
        <f t="shared" si="168"/>
        <v>G</v>
      </c>
      <c r="Q965" s="37" t="str">
        <f t="shared" si="169"/>
        <v>NVA (Europe) Limited</v>
      </c>
      <c r="R965" s="6" t="str">
        <f t="shared" si="170"/>
        <v>G - NVA (Europe) Limited</v>
      </c>
      <c r="S965" s="6" t="str">
        <f>IFERROR(INDEX('Vendor Over-ride'!$C:$C, MATCH($R:$R,'Vendor Over-ride'!$A:$A,0)),"")</f>
        <v>G - NVA (Europe) Limited</v>
      </c>
      <c r="U965" s="38" t="str">
        <f t="shared" si="174"/>
        <v>GIA</v>
      </c>
      <c r="V965" s="5" t="str">
        <f t="shared" si="175"/>
        <v>AWARD</v>
      </c>
      <c r="W965" s="5" t="b">
        <f t="shared" si="171"/>
        <v>1</v>
      </c>
      <c r="X965" s="40">
        <f t="shared" ca="1" si="172"/>
        <v>150000</v>
      </c>
      <c r="Y965" s="30" t="b">
        <f t="shared" ca="1" si="173"/>
        <v>1</v>
      </c>
    </row>
    <row r="966" spans="1:25">
      <c r="A966" s="28" t="s">
        <v>2837</v>
      </c>
      <c r="B966" s="28" t="s">
        <v>2838</v>
      </c>
      <c r="C966" s="28" t="s">
        <v>3481</v>
      </c>
      <c r="D966" s="28" t="s">
        <v>2842</v>
      </c>
      <c r="E966" s="29">
        <v>42194</v>
      </c>
      <c r="F966" s="28" t="s">
        <v>8883</v>
      </c>
      <c r="G966" s="30">
        <v>4389</v>
      </c>
      <c r="H966" s="28" t="s">
        <v>8884</v>
      </c>
      <c r="I966" s="31">
        <v>0</v>
      </c>
      <c r="J966" s="31">
        <v>67000</v>
      </c>
      <c r="K966" s="28" t="s">
        <v>5220</v>
      </c>
      <c r="L966" s="32">
        <f t="shared" si="165"/>
        <v>-67000</v>
      </c>
      <c r="M966" s="33">
        <f t="shared" si="166"/>
        <v>67000</v>
      </c>
      <c r="N966" s="34" t="b">
        <v>1</v>
      </c>
      <c r="O966" s="35">
        <f t="shared" si="167"/>
        <v>67000</v>
      </c>
      <c r="P966" s="36" t="str">
        <f t="shared" si="168"/>
        <v>G</v>
      </c>
      <c r="Q966" s="37" t="str">
        <f t="shared" si="169"/>
        <v>Peacock Visual Arts Limited</v>
      </c>
      <c r="R966" s="6" t="str">
        <f t="shared" si="170"/>
        <v>G - Peacock Visual Arts Limited</v>
      </c>
      <c r="S966" s="6" t="str">
        <f>IFERROR(INDEX('Vendor Over-ride'!$C:$C, MATCH($R:$R,'Vendor Over-ride'!$A:$A,0)),"")</f>
        <v>G - Peacock Visual Arts Limited</v>
      </c>
      <c r="U966" s="38" t="str">
        <f t="shared" si="174"/>
        <v>GIA</v>
      </c>
      <c r="V966" s="5" t="str">
        <f t="shared" si="175"/>
        <v>AWARD</v>
      </c>
      <c r="W966" s="5" t="b">
        <f t="shared" si="171"/>
        <v>1</v>
      </c>
      <c r="X966" s="40">
        <f t="shared" ca="1" si="172"/>
        <v>270500</v>
      </c>
      <c r="Y966" s="30" t="b">
        <f t="shared" ca="1" si="173"/>
        <v>1</v>
      </c>
    </row>
    <row r="967" spans="1:25">
      <c r="A967" s="28" t="s">
        <v>2837</v>
      </c>
      <c r="B967" s="28" t="s">
        <v>2838</v>
      </c>
      <c r="C967" s="28" t="s">
        <v>3481</v>
      </c>
      <c r="D967" s="28" t="s">
        <v>2842</v>
      </c>
      <c r="E967" s="29">
        <v>42194</v>
      </c>
      <c r="F967" s="28" t="s">
        <v>8885</v>
      </c>
      <c r="G967" s="30">
        <v>4389</v>
      </c>
      <c r="H967" s="28" t="s">
        <v>8886</v>
      </c>
      <c r="I967" s="31">
        <v>0</v>
      </c>
      <c r="J967" s="31">
        <v>65667</v>
      </c>
      <c r="K967" s="28" t="s">
        <v>5221</v>
      </c>
      <c r="L967" s="32">
        <f t="shared" si="165"/>
        <v>-65667</v>
      </c>
      <c r="M967" s="33">
        <f t="shared" si="166"/>
        <v>65667</v>
      </c>
      <c r="N967" s="34" t="b">
        <v>1</v>
      </c>
      <c r="O967" s="35">
        <f t="shared" si="167"/>
        <v>65667</v>
      </c>
      <c r="P967" s="36" t="str">
        <f t="shared" si="168"/>
        <v>G</v>
      </c>
      <c r="Q967" s="37" t="str">
        <f t="shared" si="169"/>
        <v>Pier Arts Centre</v>
      </c>
      <c r="R967" s="6" t="str">
        <f t="shared" si="170"/>
        <v>G - Pier Arts Centre</v>
      </c>
      <c r="S967" s="6" t="str">
        <f>IFERROR(INDEX('Vendor Over-ride'!$C:$C, MATCH($R:$R,'Vendor Over-ride'!$A:$A,0)),"")</f>
        <v>G - Pier Arts Centre</v>
      </c>
      <c r="U967" s="38" t="str">
        <f t="shared" si="174"/>
        <v>GIA</v>
      </c>
      <c r="V967" s="5" t="str">
        <f t="shared" si="175"/>
        <v>AWARD</v>
      </c>
      <c r="W967" s="5" t="b">
        <f t="shared" si="171"/>
        <v>1</v>
      </c>
      <c r="X967" s="40">
        <f t="shared" ca="1" si="172"/>
        <v>266667</v>
      </c>
      <c r="Y967" s="30" t="b">
        <f t="shared" ca="1" si="173"/>
        <v>1</v>
      </c>
    </row>
    <row r="968" spans="1:25">
      <c r="A968" s="28" t="s">
        <v>2837</v>
      </c>
      <c r="B968" s="28" t="s">
        <v>2838</v>
      </c>
      <c r="C968" s="28" t="s">
        <v>3481</v>
      </c>
      <c r="D968" s="28" t="s">
        <v>2842</v>
      </c>
      <c r="E968" s="29">
        <v>42194</v>
      </c>
      <c r="F968" s="28" t="s">
        <v>8887</v>
      </c>
      <c r="G968" s="30">
        <v>4389</v>
      </c>
      <c r="H968" s="28" t="s">
        <v>8888</v>
      </c>
      <c r="I968" s="31">
        <v>0</v>
      </c>
      <c r="J968" s="31">
        <v>106250</v>
      </c>
      <c r="K968" s="28" t="s">
        <v>5222</v>
      </c>
      <c r="L968" s="32">
        <f t="shared" si="165"/>
        <v>-106250</v>
      </c>
      <c r="M968" s="33">
        <f t="shared" si="166"/>
        <v>106250</v>
      </c>
      <c r="N968" s="34" t="b">
        <v>1</v>
      </c>
      <c r="O968" s="35">
        <f t="shared" si="167"/>
        <v>106250</v>
      </c>
      <c r="P968" s="36" t="str">
        <f t="shared" si="168"/>
        <v>G</v>
      </c>
      <c r="Q968" s="37" t="str">
        <f t="shared" si="169"/>
        <v>Pitlochry Festival Theatre</v>
      </c>
      <c r="R968" s="6" t="str">
        <f t="shared" si="170"/>
        <v>G - Pitlochry Festival Theatre</v>
      </c>
      <c r="S968" s="6" t="str">
        <f>IFERROR(INDEX('Vendor Over-ride'!$C:$C, MATCH($R:$R,'Vendor Over-ride'!$A:$A,0)),"")</f>
        <v>G - Pitlochry Festival Theatre</v>
      </c>
      <c r="U968" s="38" t="str">
        <f t="shared" si="174"/>
        <v>GIA</v>
      </c>
      <c r="V968" s="5" t="str">
        <f t="shared" si="175"/>
        <v>AWARD</v>
      </c>
      <c r="W968" s="5" t="b">
        <f t="shared" si="171"/>
        <v>1</v>
      </c>
      <c r="X968" s="40">
        <f t="shared" ca="1" si="172"/>
        <v>425000</v>
      </c>
      <c r="Y968" s="30" t="b">
        <f t="shared" ca="1" si="173"/>
        <v>1</v>
      </c>
    </row>
    <row r="969" spans="1:25">
      <c r="A969" s="28" t="s">
        <v>2837</v>
      </c>
      <c r="B969" s="28" t="s">
        <v>2838</v>
      </c>
      <c r="C969" s="28" t="s">
        <v>3481</v>
      </c>
      <c r="D969" s="28" t="s">
        <v>2842</v>
      </c>
      <c r="E969" s="29">
        <v>42194</v>
      </c>
      <c r="F969" s="28" t="s">
        <v>8889</v>
      </c>
      <c r="G969" s="30">
        <v>4389</v>
      </c>
      <c r="H969" s="28" t="s">
        <v>8890</v>
      </c>
      <c r="I969" s="31">
        <v>0</v>
      </c>
      <c r="J969" s="31">
        <v>58009</v>
      </c>
      <c r="K969" s="28" t="s">
        <v>5254</v>
      </c>
      <c r="L969" s="32">
        <f t="shared" si="165"/>
        <v>-58009</v>
      </c>
      <c r="M969" s="33">
        <f t="shared" si="166"/>
        <v>58009</v>
      </c>
      <c r="N969" s="34" t="b">
        <v>1</v>
      </c>
      <c r="O969" s="35">
        <f t="shared" si="167"/>
        <v>58009</v>
      </c>
      <c r="P969" s="36" t="str">
        <f t="shared" si="168"/>
        <v>G</v>
      </c>
      <c r="Q969" s="37" t="str">
        <f t="shared" si="169"/>
        <v>Plan B Collaborative Theatre Ltd</v>
      </c>
      <c r="R969" s="6" t="str">
        <f t="shared" si="170"/>
        <v>G - Plan B Collaborative Theatre Ltd</v>
      </c>
      <c r="S969" s="6" t="str">
        <f>IFERROR(INDEX('Vendor Over-ride'!$C:$C, MATCH($R:$R,'Vendor Over-ride'!$A:$A,0)),"")</f>
        <v>G - Plan B Collaborative Theatre Ltd</v>
      </c>
      <c r="U969" s="38" t="str">
        <f t="shared" si="174"/>
        <v>GIA</v>
      </c>
      <c r="V969" s="5" t="str">
        <f t="shared" si="175"/>
        <v>AWARD</v>
      </c>
      <c r="W969" s="5" t="b">
        <f t="shared" si="171"/>
        <v>1</v>
      </c>
      <c r="X969" s="40">
        <f t="shared" ca="1" si="172"/>
        <v>246666</v>
      </c>
      <c r="Y969" s="30" t="b">
        <f t="shared" ca="1" si="173"/>
        <v>1</v>
      </c>
    </row>
    <row r="970" spans="1:25">
      <c r="A970" s="28" t="s">
        <v>2837</v>
      </c>
      <c r="B970" s="28" t="s">
        <v>2838</v>
      </c>
      <c r="C970" s="28" t="s">
        <v>3481</v>
      </c>
      <c r="D970" s="28" t="s">
        <v>2842</v>
      </c>
      <c r="E970" s="29">
        <v>42194</v>
      </c>
      <c r="F970" s="28" t="s">
        <v>8891</v>
      </c>
      <c r="G970" s="30">
        <v>4389</v>
      </c>
      <c r="H970" s="28" t="s">
        <v>8892</v>
      </c>
      <c r="I970" s="31">
        <v>0</v>
      </c>
      <c r="J970" s="31">
        <v>47642</v>
      </c>
      <c r="K970" s="28" t="s">
        <v>5223</v>
      </c>
      <c r="L970" s="32">
        <f t="shared" si="165"/>
        <v>-47642</v>
      </c>
      <c r="M970" s="33">
        <f t="shared" si="166"/>
        <v>47642</v>
      </c>
      <c r="N970" s="34" t="b">
        <v>1</v>
      </c>
      <c r="O970" s="35">
        <f t="shared" si="167"/>
        <v>47642</v>
      </c>
      <c r="P970" s="36" t="str">
        <f t="shared" si="168"/>
        <v>G</v>
      </c>
      <c r="Q970" s="37" t="str">
        <f t="shared" si="169"/>
        <v>Playwrights Studio CCS</v>
      </c>
      <c r="R970" s="6" t="str">
        <f t="shared" si="170"/>
        <v>G - Playwrights Studio CCS</v>
      </c>
      <c r="S970" s="6" t="str">
        <f>IFERROR(INDEX('Vendor Over-ride'!$C:$C, MATCH($R:$R,'Vendor Over-ride'!$A:$A,0)),"")</f>
        <v>G - Playwrights Studio CCS</v>
      </c>
      <c r="U970" s="38" t="str">
        <f t="shared" si="174"/>
        <v>GIA</v>
      </c>
      <c r="V970" s="5" t="str">
        <f t="shared" si="175"/>
        <v>AWARD</v>
      </c>
      <c r="W970" s="5" t="b">
        <f t="shared" si="171"/>
        <v>1</v>
      </c>
      <c r="X970" s="40">
        <f t="shared" ca="1" si="172"/>
        <v>191192</v>
      </c>
      <c r="Y970" s="30" t="b">
        <f t="shared" ca="1" si="173"/>
        <v>1</v>
      </c>
    </row>
    <row r="971" spans="1:25">
      <c r="A971" s="28" t="s">
        <v>2837</v>
      </c>
      <c r="B971" s="28" t="s">
        <v>2838</v>
      </c>
      <c r="C971" s="28" t="s">
        <v>3481</v>
      </c>
      <c r="D971" s="28" t="s">
        <v>2842</v>
      </c>
      <c r="E971" s="29">
        <v>42194</v>
      </c>
      <c r="F971" s="28" t="s">
        <v>8893</v>
      </c>
      <c r="G971" s="30">
        <v>4389</v>
      </c>
      <c r="H971" s="28" t="s">
        <v>8894</v>
      </c>
      <c r="I971" s="31">
        <v>0</v>
      </c>
      <c r="J971" s="31">
        <v>80000</v>
      </c>
      <c r="K971" s="28" t="s">
        <v>5224</v>
      </c>
      <c r="L971" s="32">
        <f t="shared" si="165"/>
        <v>-80000</v>
      </c>
      <c r="M971" s="33">
        <f t="shared" si="166"/>
        <v>80000</v>
      </c>
      <c r="N971" s="34" t="b">
        <v>1</v>
      </c>
      <c r="O971" s="35">
        <f t="shared" si="167"/>
        <v>80000</v>
      </c>
      <c r="P971" s="36" t="str">
        <f t="shared" si="168"/>
        <v>G</v>
      </c>
      <c r="Q971" s="37" t="str">
        <f t="shared" si="169"/>
        <v>Publishing Scotland</v>
      </c>
      <c r="R971" s="6" t="str">
        <f t="shared" si="170"/>
        <v>G - Publishing Scotland</v>
      </c>
      <c r="S971" s="6" t="str">
        <f>IFERROR(INDEX('Vendor Over-ride'!$C:$C, MATCH($R:$R,'Vendor Over-ride'!$A:$A,0)),"")</f>
        <v>G - Publishing Scotland</v>
      </c>
      <c r="U971" s="38" t="str">
        <f t="shared" si="174"/>
        <v>GIA</v>
      </c>
      <c r="V971" s="5" t="str">
        <f t="shared" si="175"/>
        <v>AWARD</v>
      </c>
      <c r="W971" s="5" t="b">
        <f t="shared" si="171"/>
        <v>1</v>
      </c>
      <c r="X971" s="40">
        <f t="shared" ca="1" si="172"/>
        <v>300000</v>
      </c>
      <c r="Y971" s="30" t="b">
        <f t="shared" ca="1" si="173"/>
        <v>1</v>
      </c>
    </row>
    <row r="972" spans="1:25">
      <c r="A972" s="28" t="s">
        <v>2837</v>
      </c>
      <c r="B972" s="28" t="s">
        <v>2838</v>
      </c>
      <c r="C972" s="28" t="s">
        <v>3481</v>
      </c>
      <c r="D972" s="28" t="s">
        <v>2842</v>
      </c>
      <c r="E972" s="29">
        <v>42194</v>
      </c>
      <c r="F972" s="28" t="s">
        <v>8895</v>
      </c>
      <c r="G972" s="30">
        <v>4389</v>
      </c>
      <c r="H972" s="28" t="s">
        <v>8896</v>
      </c>
      <c r="I972" s="31">
        <v>0</v>
      </c>
      <c r="J972" s="31">
        <v>37675</v>
      </c>
      <c r="K972" s="28" t="s">
        <v>5225</v>
      </c>
      <c r="L972" s="32">
        <f t="shared" si="165"/>
        <v>-37675</v>
      </c>
      <c r="M972" s="33">
        <f t="shared" si="166"/>
        <v>37675</v>
      </c>
      <c r="N972" s="34" t="b">
        <v>1</v>
      </c>
      <c r="O972" s="35">
        <f t="shared" si="167"/>
        <v>37675</v>
      </c>
      <c r="P972" s="36" t="str">
        <f t="shared" si="168"/>
        <v>G</v>
      </c>
      <c r="Q972" s="37" t="str">
        <f t="shared" si="169"/>
        <v>Puppet Animation Scotland Limited</v>
      </c>
      <c r="R972" s="6" t="str">
        <f t="shared" si="170"/>
        <v>G - Puppet Animation Scotland Limited</v>
      </c>
      <c r="S972" s="6" t="str">
        <f>IFERROR(INDEX('Vendor Over-ride'!$C:$C, MATCH($R:$R,'Vendor Over-ride'!$A:$A,0)),"")</f>
        <v>G - Puppet Animation Scotland Limited</v>
      </c>
      <c r="U972" s="38" t="str">
        <f t="shared" si="174"/>
        <v>GIA</v>
      </c>
      <c r="V972" s="5" t="str">
        <f t="shared" si="175"/>
        <v>AWARD</v>
      </c>
      <c r="W972" s="5" t="b">
        <f t="shared" si="171"/>
        <v>1</v>
      </c>
      <c r="X972" s="40">
        <f t="shared" ca="1" si="172"/>
        <v>183665</v>
      </c>
      <c r="Y972" s="30" t="b">
        <f t="shared" ca="1" si="173"/>
        <v>1</v>
      </c>
    </row>
    <row r="973" spans="1:25">
      <c r="A973" s="28" t="s">
        <v>2837</v>
      </c>
      <c r="B973" s="28" t="s">
        <v>2838</v>
      </c>
      <c r="C973" s="28" t="s">
        <v>3481</v>
      </c>
      <c r="D973" s="28" t="s">
        <v>2842</v>
      </c>
      <c r="E973" s="29">
        <v>42194</v>
      </c>
      <c r="F973" s="28" t="s">
        <v>8897</v>
      </c>
      <c r="G973" s="30">
        <v>4389</v>
      </c>
      <c r="H973" s="28" t="s">
        <v>8898</v>
      </c>
      <c r="I973" s="31">
        <v>0</v>
      </c>
      <c r="J973" s="31">
        <v>25000</v>
      </c>
      <c r="K973" s="28" t="s">
        <v>5226</v>
      </c>
      <c r="L973" s="32">
        <f t="shared" si="165"/>
        <v>-25000</v>
      </c>
      <c r="M973" s="33">
        <f t="shared" si="166"/>
        <v>25000</v>
      </c>
      <c r="N973" s="34" t="b">
        <v>1</v>
      </c>
      <c r="O973" s="35">
        <f t="shared" si="167"/>
        <v>25000</v>
      </c>
      <c r="P973" s="36" t="str">
        <f t="shared" si="168"/>
        <v>G</v>
      </c>
      <c r="Q973" s="37" t="str">
        <f t="shared" si="169"/>
        <v>Red Note Ensemble</v>
      </c>
      <c r="R973" s="6" t="str">
        <f t="shared" si="170"/>
        <v>G - Red Note Ensemble</v>
      </c>
      <c r="S973" s="6" t="str">
        <f>IFERROR(INDEX('Vendor Over-ride'!$C:$C, MATCH($R:$R,'Vendor Over-ride'!$A:$A,0)),"")</f>
        <v>G - Red Note Ensemble</v>
      </c>
      <c r="U973" s="38" t="str">
        <f t="shared" si="174"/>
        <v>GIA</v>
      </c>
      <c r="V973" s="5" t="str">
        <f t="shared" si="175"/>
        <v>AWARD</v>
      </c>
      <c r="W973" s="5" t="b">
        <f t="shared" si="171"/>
        <v>1</v>
      </c>
      <c r="X973" s="40">
        <f t="shared" ca="1" si="172"/>
        <v>218532</v>
      </c>
      <c r="Y973" s="30" t="b">
        <f t="shared" ca="1" si="173"/>
        <v>1</v>
      </c>
    </row>
    <row r="974" spans="1:25">
      <c r="A974" s="28" t="s">
        <v>2837</v>
      </c>
      <c r="B974" s="28" t="s">
        <v>2838</v>
      </c>
      <c r="C974" s="28" t="s">
        <v>3481</v>
      </c>
      <c r="D974" s="28" t="s">
        <v>2842</v>
      </c>
      <c r="E974" s="29">
        <v>42194</v>
      </c>
      <c r="F974" s="28" t="s">
        <v>8899</v>
      </c>
      <c r="G974" s="30">
        <v>4389</v>
      </c>
      <c r="H974" s="28" t="s">
        <v>8900</v>
      </c>
      <c r="I974" s="31">
        <v>0</v>
      </c>
      <c r="J974" s="31">
        <v>420000</v>
      </c>
      <c r="K974" s="28" t="s">
        <v>5227</v>
      </c>
      <c r="L974" s="32">
        <f t="shared" si="165"/>
        <v>-420000</v>
      </c>
      <c r="M974" s="33">
        <f t="shared" si="166"/>
        <v>420000</v>
      </c>
      <c r="N974" s="34" t="b">
        <v>1</v>
      </c>
      <c r="O974" s="35">
        <f t="shared" si="167"/>
        <v>420000</v>
      </c>
      <c r="P974" s="36" t="str">
        <f t="shared" si="168"/>
        <v>G</v>
      </c>
      <c r="Q974" s="37" t="str">
        <f t="shared" si="169"/>
        <v>Royal Lyceum Theatre Company Limited</v>
      </c>
      <c r="R974" s="6" t="str">
        <f t="shared" si="170"/>
        <v>G - Royal Lyceum Theatre Company Limited</v>
      </c>
      <c r="S974" s="6" t="str">
        <f>IFERROR(INDEX('Vendor Over-ride'!$C:$C, MATCH($R:$R,'Vendor Over-ride'!$A:$A,0)),"")</f>
        <v>G - Royal Lyceum Theatre Company Limited</v>
      </c>
      <c r="U974" s="38" t="str">
        <f t="shared" si="174"/>
        <v>GIA</v>
      </c>
      <c r="V974" s="5" t="str">
        <f t="shared" si="175"/>
        <v>AWARD</v>
      </c>
      <c r="W974" s="5" t="b">
        <f t="shared" si="171"/>
        <v>1</v>
      </c>
      <c r="X974" s="40">
        <f t="shared" ca="1" si="172"/>
        <v>1200000</v>
      </c>
      <c r="Y974" s="30" t="b">
        <f t="shared" ca="1" si="173"/>
        <v>1</v>
      </c>
    </row>
    <row r="975" spans="1:25">
      <c r="A975" s="28" t="s">
        <v>2837</v>
      </c>
      <c r="B975" s="28" t="s">
        <v>2838</v>
      </c>
      <c r="C975" s="28" t="s">
        <v>3481</v>
      </c>
      <c r="D975" s="28" t="s">
        <v>2842</v>
      </c>
      <c r="E975" s="29">
        <v>42194</v>
      </c>
      <c r="F975" s="28" t="s">
        <v>8901</v>
      </c>
      <c r="G975" s="30">
        <v>4389</v>
      </c>
      <c r="H975" s="28" t="s">
        <v>8902</v>
      </c>
      <c r="I975" s="31">
        <v>0</v>
      </c>
      <c r="J975" s="31">
        <v>214983</v>
      </c>
      <c r="K975" s="28" t="s">
        <v>5228</v>
      </c>
      <c r="L975" s="32">
        <f t="shared" si="165"/>
        <v>-214983</v>
      </c>
      <c r="M975" s="33">
        <f t="shared" si="166"/>
        <v>214983</v>
      </c>
      <c r="N975" s="34" t="b">
        <v>1</v>
      </c>
      <c r="O975" s="35">
        <f t="shared" si="167"/>
        <v>214983</v>
      </c>
      <c r="P975" s="36" t="str">
        <f t="shared" si="168"/>
        <v>G</v>
      </c>
      <c r="Q975" s="37" t="str">
        <f t="shared" si="169"/>
        <v>Scottish Book Trust</v>
      </c>
      <c r="R975" s="6" t="str">
        <f t="shared" si="170"/>
        <v>G - Scottish Book Trust</v>
      </c>
      <c r="S975" s="6" t="str">
        <f>IFERROR(INDEX('Vendor Over-ride'!$C:$C, MATCH($R:$R,'Vendor Over-ride'!$A:$A,0)),"")</f>
        <v>G - Scottish Book Trust</v>
      </c>
      <c r="U975" s="38" t="str">
        <f t="shared" si="174"/>
        <v>GIA</v>
      </c>
      <c r="V975" s="5" t="str">
        <f t="shared" si="175"/>
        <v>AWARD</v>
      </c>
      <c r="W975" s="5" t="b">
        <f t="shared" si="171"/>
        <v>1</v>
      </c>
      <c r="X975" s="40">
        <f t="shared" ca="1" si="172"/>
        <v>1241682</v>
      </c>
      <c r="Y975" s="30" t="b">
        <f t="shared" ca="1" si="173"/>
        <v>1</v>
      </c>
    </row>
    <row r="976" spans="1:25">
      <c r="A976" s="28" t="s">
        <v>2837</v>
      </c>
      <c r="B976" s="28" t="s">
        <v>2838</v>
      </c>
      <c r="C976" s="28" t="s">
        <v>3481</v>
      </c>
      <c r="D976" s="28" t="s">
        <v>2842</v>
      </c>
      <c r="E976" s="29">
        <v>42194</v>
      </c>
      <c r="F976" s="28" t="s">
        <v>8903</v>
      </c>
      <c r="G976" s="30">
        <v>4389</v>
      </c>
      <c r="H976" s="28" t="s">
        <v>8904</v>
      </c>
      <c r="I976" s="31">
        <v>0</v>
      </c>
      <c r="J976" s="31">
        <v>224130</v>
      </c>
      <c r="K976" s="28" t="s">
        <v>5124</v>
      </c>
      <c r="L976" s="32">
        <f t="shared" si="165"/>
        <v>-224130</v>
      </c>
      <c r="M976" s="33">
        <f t="shared" si="166"/>
        <v>224130</v>
      </c>
      <c r="N976" s="34" t="b">
        <v>1</v>
      </c>
      <c r="O976" s="35">
        <f t="shared" si="167"/>
        <v>224130</v>
      </c>
      <c r="P976" s="36" t="str">
        <f t="shared" si="168"/>
        <v>G</v>
      </c>
      <c r="Q976" s="37" t="str">
        <f t="shared" si="169"/>
        <v>Scottish Dance Theatre</v>
      </c>
      <c r="R976" s="6" t="str">
        <f t="shared" si="170"/>
        <v>G - Scottish Dance Theatre</v>
      </c>
      <c r="S976" s="6" t="str">
        <f>IFERROR(INDEX('Vendor Over-ride'!$C:$C, MATCH($R:$R,'Vendor Over-ride'!$A:$A,0)),"")</f>
        <v>G - Scottish Dance Theatre</v>
      </c>
      <c r="U976" s="38" t="str">
        <f t="shared" si="174"/>
        <v>GIA</v>
      </c>
      <c r="V976" s="5" t="str">
        <f t="shared" si="175"/>
        <v>AWARD</v>
      </c>
      <c r="W976" s="5" t="b">
        <f t="shared" si="171"/>
        <v>1</v>
      </c>
      <c r="X976" s="40">
        <f t="shared" ca="1" si="172"/>
        <v>1018658</v>
      </c>
      <c r="Y976" s="30" t="b">
        <f t="shared" ca="1" si="173"/>
        <v>1</v>
      </c>
    </row>
    <row r="977" spans="1:25">
      <c r="A977" s="28" t="s">
        <v>2837</v>
      </c>
      <c r="B977" s="28" t="s">
        <v>2838</v>
      </c>
      <c r="C977" s="28" t="s">
        <v>3481</v>
      </c>
      <c r="D977" s="28" t="s">
        <v>2842</v>
      </c>
      <c r="E977" s="29">
        <v>42194</v>
      </c>
      <c r="F977" s="28" t="s">
        <v>8905</v>
      </c>
      <c r="G977" s="30">
        <v>4389</v>
      </c>
      <c r="H977" s="28" t="s">
        <v>8906</v>
      </c>
      <c r="I977" s="31">
        <v>0</v>
      </c>
      <c r="J977" s="31">
        <v>83333</v>
      </c>
      <c r="K977" s="28" t="s">
        <v>5229</v>
      </c>
      <c r="L977" s="32">
        <f t="shared" si="165"/>
        <v>-83333</v>
      </c>
      <c r="M977" s="33">
        <f t="shared" si="166"/>
        <v>83333</v>
      </c>
      <c r="N977" s="34" t="b">
        <v>1</v>
      </c>
      <c r="O977" s="35">
        <f t="shared" si="167"/>
        <v>83333</v>
      </c>
      <c r="P977" s="36" t="str">
        <f t="shared" si="168"/>
        <v>G</v>
      </c>
      <c r="Q977" s="37" t="str">
        <f t="shared" si="169"/>
        <v>Scottish Ensemble</v>
      </c>
      <c r="R977" s="6" t="str">
        <f t="shared" si="170"/>
        <v>G - Scottish Ensemble</v>
      </c>
      <c r="S977" s="6" t="str">
        <f>IFERROR(INDEX('Vendor Over-ride'!$C:$C, MATCH($R:$R,'Vendor Over-ride'!$A:$A,0)),"")</f>
        <v>G - Scottish Ensemble</v>
      </c>
      <c r="U977" s="38" t="str">
        <f t="shared" si="174"/>
        <v>GIA</v>
      </c>
      <c r="V977" s="5" t="str">
        <f t="shared" si="175"/>
        <v>AWARD</v>
      </c>
      <c r="W977" s="5" t="b">
        <f t="shared" si="171"/>
        <v>1</v>
      </c>
      <c r="X977" s="40">
        <f t="shared" ca="1" si="172"/>
        <v>333333</v>
      </c>
      <c r="Y977" s="30" t="b">
        <f t="shared" ca="1" si="173"/>
        <v>1</v>
      </c>
    </row>
    <row r="978" spans="1:25">
      <c r="A978" s="28" t="s">
        <v>2837</v>
      </c>
      <c r="B978" s="28" t="s">
        <v>2838</v>
      </c>
      <c r="C978" s="28" t="s">
        <v>3481</v>
      </c>
      <c r="D978" s="28" t="s">
        <v>2842</v>
      </c>
      <c r="E978" s="29">
        <v>42194</v>
      </c>
      <c r="F978" s="28" t="s">
        <v>8907</v>
      </c>
      <c r="G978" s="30">
        <v>4389</v>
      </c>
      <c r="H978" s="28" t="s">
        <v>8908</v>
      </c>
      <c r="I978" s="31">
        <v>0</v>
      </c>
      <c r="J978" s="31">
        <v>47500</v>
      </c>
      <c r="K978" s="28" t="s">
        <v>5230</v>
      </c>
      <c r="L978" s="32">
        <f t="shared" si="165"/>
        <v>-47500</v>
      </c>
      <c r="M978" s="33">
        <f t="shared" si="166"/>
        <v>47500</v>
      </c>
      <c r="N978" s="34" t="b">
        <v>1</v>
      </c>
      <c r="O978" s="35">
        <f t="shared" si="167"/>
        <v>47500</v>
      </c>
      <c r="P978" s="36" t="str">
        <f t="shared" si="168"/>
        <v>G</v>
      </c>
      <c r="Q978" s="37" t="str">
        <f t="shared" si="169"/>
        <v>Scottish Music Information Cen</v>
      </c>
      <c r="R978" s="6" t="str">
        <f t="shared" si="170"/>
        <v>G - Scottish Music Information Cen</v>
      </c>
      <c r="S978" s="6" t="str">
        <f>IFERROR(INDEX('Vendor Over-ride'!$C:$C, MATCH($R:$R,'Vendor Over-ride'!$A:$A,0)),"")</f>
        <v>G - Scottish Music Information Cen</v>
      </c>
      <c r="U978" s="38" t="str">
        <f t="shared" si="174"/>
        <v>GIA</v>
      </c>
      <c r="V978" s="5" t="str">
        <f t="shared" si="175"/>
        <v>AWARD</v>
      </c>
      <c r="W978" s="5" t="b">
        <f t="shared" si="171"/>
        <v>1</v>
      </c>
      <c r="X978" s="40">
        <f t="shared" ca="1" si="172"/>
        <v>314500</v>
      </c>
      <c r="Y978" s="30" t="b">
        <f t="shared" ca="1" si="173"/>
        <v>1</v>
      </c>
    </row>
    <row r="979" spans="1:25">
      <c r="A979" s="28" t="s">
        <v>2837</v>
      </c>
      <c r="B979" s="28" t="s">
        <v>2838</v>
      </c>
      <c r="C979" s="28" t="s">
        <v>3481</v>
      </c>
      <c r="D979" s="28" t="s">
        <v>2842</v>
      </c>
      <c r="E979" s="29">
        <v>42194</v>
      </c>
      <c r="F979" s="28" t="s">
        <v>8909</v>
      </c>
      <c r="G979" s="30">
        <v>4389</v>
      </c>
      <c r="H979" s="28" t="s">
        <v>8910</v>
      </c>
      <c r="I979" s="31">
        <v>0</v>
      </c>
      <c r="J979" s="31">
        <v>79166</v>
      </c>
      <c r="K979" s="28" t="s">
        <v>5231</v>
      </c>
      <c r="L979" s="32">
        <f t="shared" si="165"/>
        <v>-79166</v>
      </c>
      <c r="M979" s="33">
        <f t="shared" si="166"/>
        <v>79166</v>
      </c>
      <c r="N979" s="34" t="b">
        <v>1</v>
      </c>
      <c r="O979" s="35">
        <f t="shared" si="167"/>
        <v>79166</v>
      </c>
      <c r="P979" s="36" t="str">
        <f t="shared" si="168"/>
        <v>G</v>
      </c>
      <c r="Q979" s="37" t="str">
        <f t="shared" si="169"/>
        <v>Scottish Poetry Library</v>
      </c>
      <c r="R979" s="6" t="str">
        <f t="shared" si="170"/>
        <v>G - Scottish Poetry Library</v>
      </c>
      <c r="S979" s="6" t="str">
        <f>IFERROR(INDEX('Vendor Over-ride'!$C:$C, MATCH($R:$R,'Vendor Over-ride'!$A:$A,0)),"")</f>
        <v>G - Scottish Poetry Library</v>
      </c>
      <c r="U979" s="38" t="str">
        <f t="shared" si="174"/>
        <v>GIA</v>
      </c>
      <c r="V979" s="5" t="str">
        <f t="shared" si="175"/>
        <v>AWARD</v>
      </c>
      <c r="W979" s="5" t="b">
        <f t="shared" si="171"/>
        <v>1</v>
      </c>
      <c r="X979" s="40">
        <f t="shared" ca="1" si="172"/>
        <v>316666</v>
      </c>
      <c r="Y979" s="30" t="b">
        <f t="shared" ca="1" si="173"/>
        <v>1</v>
      </c>
    </row>
    <row r="980" spans="1:25">
      <c r="A980" s="28" t="s">
        <v>2837</v>
      </c>
      <c r="B980" s="28" t="s">
        <v>2838</v>
      </c>
      <c r="C980" s="28" t="s">
        <v>3481</v>
      </c>
      <c r="D980" s="28" t="s">
        <v>2842</v>
      </c>
      <c r="E980" s="29">
        <v>42194</v>
      </c>
      <c r="F980" s="28" t="s">
        <v>8911</v>
      </c>
      <c r="G980" s="30">
        <v>4389</v>
      </c>
      <c r="H980" s="28" t="s">
        <v>8912</v>
      </c>
      <c r="I980" s="31">
        <v>0</v>
      </c>
      <c r="J980" s="31">
        <v>48750</v>
      </c>
      <c r="K980" s="28" t="s">
        <v>8913</v>
      </c>
      <c r="L980" s="32">
        <f t="shared" si="165"/>
        <v>-48750</v>
      </c>
      <c r="M980" s="33">
        <f t="shared" si="166"/>
        <v>48750</v>
      </c>
      <c r="N980" s="34" t="b">
        <v>1</v>
      </c>
      <c r="O980" s="35">
        <f t="shared" si="167"/>
        <v>48750</v>
      </c>
      <c r="P980" s="36" t="str">
        <f t="shared" si="168"/>
        <v>G</v>
      </c>
      <c r="Q980" s="37" t="str">
        <f t="shared" si="169"/>
        <v>Scottish Sculpture Workshop</v>
      </c>
      <c r="R980" s="6" t="str">
        <f t="shared" si="170"/>
        <v>G - Scottish Sculpture Workshop</v>
      </c>
      <c r="S980" s="6" t="str">
        <f>IFERROR(INDEX('Vendor Over-ride'!$C:$C, MATCH($R:$R,'Vendor Over-ride'!$A:$A,0)),"")</f>
        <v>G - Scottish Sculpture Workshop</v>
      </c>
      <c r="U980" s="38" t="str">
        <f t="shared" si="174"/>
        <v>GIA</v>
      </c>
      <c r="V980" s="5" t="str">
        <f t="shared" si="175"/>
        <v>AWARD</v>
      </c>
      <c r="W980" s="5" t="b">
        <f t="shared" si="171"/>
        <v>1</v>
      </c>
      <c r="X980" s="40">
        <f t="shared" ca="1" si="172"/>
        <v>205000</v>
      </c>
      <c r="Y980" s="30" t="b">
        <f t="shared" ca="1" si="173"/>
        <v>1</v>
      </c>
    </row>
    <row r="981" spans="1:25">
      <c r="A981" s="28" t="s">
        <v>2837</v>
      </c>
      <c r="B981" s="28" t="s">
        <v>2838</v>
      </c>
      <c r="C981" s="28" t="s">
        <v>3481</v>
      </c>
      <c r="D981" s="28" t="s">
        <v>2842</v>
      </c>
      <c r="E981" s="29">
        <v>42194</v>
      </c>
      <c r="F981" s="28" t="s">
        <v>8914</v>
      </c>
      <c r="G981" s="30">
        <v>4389</v>
      </c>
      <c r="H981" s="28" t="s">
        <v>8915</v>
      </c>
      <c r="I981" s="31">
        <v>0</v>
      </c>
      <c r="J981" s="31">
        <v>62500</v>
      </c>
      <c r="K981" s="28" t="s">
        <v>5233</v>
      </c>
      <c r="L981" s="32">
        <f t="shared" si="165"/>
        <v>-62500</v>
      </c>
      <c r="M981" s="33">
        <f t="shared" si="166"/>
        <v>62500</v>
      </c>
      <c r="N981" s="34" t="b">
        <v>1</v>
      </c>
      <c r="O981" s="35">
        <f t="shared" si="167"/>
        <v>62500</v>
      </c>
      <c r="P981" s="36" t="str">
        <f t="shared" si="168"/>
        <v>G</v>
      </c>
      <c r="Q981" s="37" t="str">
        <f t="shared" si="169"/>
        <v>Shetland Arts Development Agency</v>
      </c>
      <c r="R981" s="6" t="str">
        <f t="shared" si="170"/>
        <v>G - Shetland Arts Development Agency</v>
      </c>
      <c r="S981" s="6" t="str">
        <f>IFERROR(INDEX('Vendor Over-ride'!$C:$C, MATCH($R:$R,'Vendor Over-ride'!$A:$A,0)),"")</f>
        <v>G - Shetland Arts Development Agency</v>
      </c>
      <c r="U981" s="38" t="str">
        <f t="shared" si="174"/>
        <v>GIA</v>
      </c>
      <c r="V981" s="5" t="str">
        <f t="shared" si="175"/>
        <v>AWARD</v>
      </c>
      <c r="W981" s="5" t="b">
        <f t="shared" si="171"/>
        <v>1</v>
      </c>
      <c r="X981" s="40">
        <f t="shared" ca="1" si="172"/>
        <v>250000</v>
      </c>
      <c r="Y981" s="30" t="b">
        <f t="shared" ca="1" si="173"/>
        <v>1</v>
      </c>
    </row>
    <row r="982" spans="1:25">
      <c r="A982" s="28" t="s">
        <v>2837</v>
      </c>
      <c r="B982" s="28" t="s">
        <v>2838</v>
      </c>
      <c r="C982" s="28" t="s">
        <v>3481</v>
      </c>
      <c r="D982" s="28" t="s">
        <v>2842</v>
      </c>
      <c r="E982" s="29">
        <v>42194</v>
      </c>
      <c r="F982" s="28" t="s">
        <v>8916</v>
      </c>
      <c r="G982" s="30">
        <v>4389</v>
      </c>
      <c r="H982" s="28" t="s">
        <v>8917</v>
      </c>
      <c r="I982" s="31">
        <v>0</v>
      </c>
      <c r="J982" s="31">
        <v>25000</v>
      </c>
      <c r="K982" s="28" t="s">
        <v>5234</v>
      </c>
      <c r="L982" s="32">
        <f t="shared" si="165"/>
        <v>-25000</v>
      </c>
      <c r="M982" s="33">
        <f t="shared" si="166"/>
        <v>25000</v>
      </c>
      <c r="N982" s="34" t="b">
        <v>1</v>
      </c>
      <c r="O982" s="35">
        <f t="shared" si="167"/>
        <v>25000</v>
      </c>
      <c r="P982" s="36" t="str">
        <f t="shared" si="168"/>
        <v>G</v>
      </c>
      <c r="Q982" s="37" t="str">
        <f t="shared" si="169"/>
        <v>St Magnus Festival Ltd</v>
      </c>
      <c r="R982" s="6" t="str">
        <f t="shared" si="170"/>
        <v>G - St Magnus Festival Ltd</v>
      </c>
      <c r="S982" s="6" t="str">
        <f>IFERROR(INDEX('Vendor Over-ride'!$C:$C, MATCH($R:$R,'Vendor Over-ride'!$A:$A,0)),"")</f>
        <v>G - St Magnus Festival Ltd</v>
      </c>
      <c r="U982" s="38" t="str">
        <f t="shared" si="174"/>
        <v>GIA</v>
      </c>
      <c r="V982" s="5" t="str">
        <f t="shared" si="175"/>
        <v>AWARD</v>
      </c>
      <c r="W982" s="5" t="b">
        <f t="shared" si="171"/>
        <v>1</v>
      </c>
      <c r="X982" s="40">
        <f t="shared" ca="1" si="172"/>
        <v>166667</v>
      </c>
      <c r="Y982" s="30" t="b">
        <f t="shared" ca="1" si="173"/>
        <v>1</v>
      </c>
    </row>
    <row r="983" spans="1:25">
      <c r="A983" s="28" t="s">
        <v>2837</v>
      </c>
      <c r="B983" s="28" t="s">
        <v>2838</v>
      </c>
      <c r="C983" s="28" t="s">
        <v>3481</v>
      </c>
      <c r="D983" s="28" t="s">
        <v>2842</v>
      </c>
      <c r="E983" s="29">
        <v>42194</v>
      </c>
      <c r="F983" s="28" t="s">
        <v>8918</v>
      </c>
      <c r="G983" s="30">
        <v>4389</v>
      </c>
      <c r="H983" s="28" t="s">
        <v>8919</v>
      </c>
      <c r="I983" s="31">
        <v>0</v>
      </c>
      <c r="J983" s="31">
        <v>26000</v>
      </c>
      <c r="K983" s="28" t="s">
        <v>5235</v>
      </c>
      <c r="L983" s="32">
        <f t="shared" si="165"/>
        <v>-26000</v>
      </c>
      <c r="M983" s="33">
        <f t="shared" si="166"/>
        <v>26000</v>
      </c>
      <c r="N983" s="34" t="b">
        <v>1</v>
      </c>
      <c r="O983" s="35">
        <f t="shared" si="167"/>
        <v>26000</v>
      </c>
      <c r="P983" s="36" t="str">
        <f t="shared" si="168"/>
        <v>G</v>
      </c>
      <c r="Q983" s="37" t="str">
        <f t="shared" si="169"/>
        <v>Taigh Chearsabhagh Trust</v>
      </c>
      <c r="R983" s="6" t="str">
        <f t="shared" si="170"/>
        <v>G - Taigh Chearsabhagh Trust</v>
      </c>
      <c r="S983" s="6" t="str">
        <f>IFERROR(INDEX('Vendor Over-ride'!$C:$C, MATCH($R:$R,'Vendor Over-ride'!$A:$A,0)),"")</f>
        <v>G - Taigh Chearsabhagh Trust</v>
      </c>
      <c r="U983" s="38" t="str">
        <f t="shared" si="174"/>
        <v>GIA</v>
      </c>
      <c r="V983" s="5" t="str">
        <f t="shared" si="175"/>
        <v>AWARD</v>
      </c>
      <c r="W983" s="5" t="b">
        <f t="shared" si="171"/>
        <v>1</v>
      </c>
      <c r="X983" s="40">
        <f t="shared" ca="1" si="172"/>
        <v>102000</v>
      </c>
      <c r="Y983" s="30" t="b">
        <f t="shared" ca="1" si="173"/>
        <v>1</v>
      </c>
    </row>
    <row r="984" spans="1:25">
      <c r="A984" s="28" t="s">
        <v>2837</v>
      </c>
      <c r="B984" s="28" t="s">
        <v>2838</v>
      </c>
      <c r="C984" s="28" t="s">
        <v>3481</v>
      </c>
      <c r="D984" s="28" t="s">
        <v>2842</v>
      </c>
      <c r="E984" s="29">
        <v>42194</v>
      </c>
      <c r="F984" s="28" t="s">
        <v>8920</v>
      </c>
      <c r="G984" s="30">
        <v>4389</v>
      </c>
      <c r="H984" s="28" t="s">
        <v>8921</v>
      </c>
      <c r="I984" s="31">
        <v>0</v>
      </c>
      <c r="J984" s="31">
        <v>50000</v>
      </c>
      <c r="K984" s="28" t="s">
        <v>5237</v>
      </c>
      <c r="L984" s="32">
        <f t="shared" si="165"/>
        <v>-50000</v>
      </c>
      <c r="M984" s="33">
        <f t="shared" si="166"/>
        <v>50000</v>
      </c>
      <c r="N984" s="34" t="b">
        <v>1</v>
      </c>
      <c r="O984" s="35">
        <f t="shared" si="167"/>
        <v>50000</v>
      </c>
      <c r="P984" s="36" t="str">
        <f t="shared" si="168"/>
        <v>G</v>
      </c>
      <c r="Q984" s="37" t="str">
        <f t="shared" si="169"/>
        <v>The Common Guild</v>
      </c>
      <c r="R984" s="6" t="str">
        <f t="shared" si="170"/>
        <v>G - The Common Guild</v>
      </c>
      <c r="S984" s="6" t="str">
        <f>IFERROR(INDEX('Vendor Over-ride'!$C:$C, MATCH($R:$R,'Vendor Over-ride'!$A:$A,0)),"")</f>
        <v>G - The Common Guild</v>
      </c>
      <c r="U984" s="38" t="str">
        <f t="shared" si="174"/>
        <v>GIA</v>
      </c>
      <c r="V984" s="5" t="str">
        <f t="shared" si="175"/>
        <v>AWARD</v>
      </c>
      <c r="W984" s="5" t="b">
        <f t="shared" si="171"/>
        <v>1</v>
      </c>
      <c r="X984" s="40">
        <f t="shared" ca="1" si="172"/>
        <v>170000</v>
      </c>
      <c r="Y984" s="30" t="b">
        <f t="shared" ca="1" si="173"/>
        <v>1</v>
      </c>
    </row>
    <row r="985" spans="1:25">
      <c r="A985" s="28" t="s">
        <v>2837</v>
      </c>
      <c r="B985" s="28" t="s">
        <v>2838</v>
      </c>
      <c r="C985" s="28" t="s">
        <v>3481</v>
      </c>
      <c r="D985" s="28" t="s">
        <v>2842</v>
      </c>
      <c r="E985" s="29">
        <v>42194</v>
      </c>
      <c r="F985" s="28" t="s">
        <v>8922</v>
      </c>
      <c r="G985" s="30">
        <v>4389</v>
      </c>
      <c r="H985" s="28" t="s">
        <v>8923</v>
      </c>
      <c r="I985" s="31">
        <v>0</v>
      </c>
      <c r="J985" s="31">
        <v>51500</v>
      </c>
      <c r="K985" s="28" t="s">
        <v>5238</v>
      </c>
      <c r="L985" s="32">
        <f t="shared" si="165"/>
        <v>-51500</v>
      </c>
      <c r="M985" s="33">
        <f t="shared" si="166"/>
        <v>51500</v>
      </c>
      <c r="N985" s="34" t="b">
        <v>1</v>
      </c>
      <c r="O985" s="35">
        <f t="shared" si="167"/>
        <v>51500</v>
      </c>
      <c r="P985" s="36" t="str">
        <f t="shared" si="168"/>
        <v>G</v>
      </c>
      <c r="Q985" s="37" t="str">
        <f t="shared" si="169"/>
        <v>The Gaelic Books Council</v>
      </c>
      <c r="R985" s="6" t="str">
        <f t="shared" si="170"/>
        <v>G - The Gaelic Books Council</v>
      </c>
      <c r="S985" s="6" t="str">
        <f>IFERROR(INDEX('Vendor Over-ride'!$C:$C, MATCH($R:$R,'Vendor Over-ride'!$A:$A,0)),"")</f>
        <v>G - The Gaelic Books Council</v>
      </c>
      <c r="U985" s="38" t="str">
        <f t="shared" si="174"/>
        <v>GIA</v>
      </c>
      <c r="V985" s="5" t="str">
        <f t="shared" si="175"/>
        <v>AWARD</v>
      </c>
      <c r="W985" s="5" t="b">
        <f t="shared" si="171"/>
        <v>1</v>
      </c>
      <c r="X985" s="40">
        <f t="shared" ca="1" si="172"/>
        <v>206000</v>
      </c>
      <c r="Y985" s="30" t="b">
        <f t="shared" ca="1" si="173"/>
        <v>1</v>
      </c>
    </row>
    <row r="986" spans="1:25">
      <c r="A986" s="28" t="s">
        <v>2837</v>
      </c>
      <c r="B986" s="28" t="s">
        <v>2838</v>
      </c>
      <c r="C986" s="28" t="s">
        <v>3481</v>
      </c>
      <c r="D986" s="28" t="s">
        <v>2842</v>
      </c>
      <c r="E986" s="29">
        <v>42194</v>
      </c>
      <c r="F986" s="28" t="s">
        <v>8924</v>
      </c>
      <c r="G986" s="30">
        <v>4389</v>
      </c>
      <c r="H986" s="28" t="s">
        <v>8925</v>
      </c>
      <c r="I986" s="31">
        <v>0</v>
      </c>
      <c r="J986" s="31">
        <v>25000</v>
      </c>
      <c r="K986" s="28" t="s">
        <v>5239</v>
      </c>
      <c r="L986" s="32">
        <f t="shared" si="165"/>
        <v>-25000</v>
      </c>
      <c r="M986" s="33">
        <f t="shared" si="166"/>
        <v>25000</v>
      </c>
      <c r="N986" s="34" t="b">
        <v>1</v>
      </c>
      <c r="O986" s="35">
        <f t="shared" si="167"/>
        <v>25000</v>
      </c>
      <c r="P986" s="36" t="str">
        <f t="shared" si="168"/>
        <v>G</v>
      </c>
      <c r="Q986" s="37" t="str">
        <f t="shared" si="169"/>
        <v>The Work Room</v>
      </c>
      <c r="R986" s="6" t="str">
        <f t="shared" si="170"/>
        <v>G - The Work Room</v>
      </c>
      <c r="S986" s="6" t="str">
        <f>IFERROR(INDEX('Vendor Over-ride'!$C:$C, MATCH($R:$R,'Vendor Over-ride'!$A:$A,0)),"")</f>
        <v>G - The Work Room</v>
      </c>
      <c r="U986" s="38" t="str">
        <f t="shared" si="174"/>
        <v>GIA</v>
      </c>
      <c r="V986" s="5" t="str">
        <f t="shared" si="175"/>
        <v>AWARD</v>
      </c>
      <c r="W986" s="5" t="b">
        <f t="shared" si="171"/>
        <v>1</v>
      </c>
      <c r="X986" s="40">
        <f t="shared" ca="1" si="172"/>
        <v>236000</v>
      </c>
      <c r="Y986" s="30" t="b">
        <f t="shared" ca="1" si="173"/>
        <v>1</v>
      </c>
    </row>
    <row r="987" spans="1:25">
      <c r="A987" s="28" t="s">
        <v>2837</v>
      </c>
      <c r="B987" s="28" t="s">
        <v>2838</v>
      </c>
      <c r="C987" s="28" t="s">
        <v>3481</v>
      </c>
      <c r="D987" s="28" t="s">
        <v>2842</v>
      </c>
      <c r="E987" s="29">
        <v>42194</v>
      </c>
      <c r="F987" s="28" t="s">
        <v>8926</v>
      </c>
      <c r="G987" s="30">
        <v>4389</v>
      </c>
      <c r="H987" s="28" t="s">
        <v>8927</v>
      </c>
      <c r="I987" s="31">
        <v>0</v>
      </c>
      <c r="J987" s="31">
        <v>24394</v>
      </c>
      <c r="K987" s="28" t="s">
        <v>5240</v>
      </c>
      <c r="L987" s="32">
        <f t="shared" si="165"/>
        <v>-24394</v>
      </c>
      <c r="M987" s="33">
        <f t="shared" si="166"/>
        <v>24394</v>
      </c>
      <c r="N987" s="34" t="b">
        <v>1</v>
      </c>
      <c r="O987" s="35">
        <f t="shared" si="167"/>
        <v>24394</v>
      </c>
      <c r="P987" s="36" t="str">
        <f t="shared" si="168"/>
        <v>G</v>
      </c>
      <c r="Q987" s="37" t="str">
        <f t="shared" si="169"/>
        <v>Timespan ÔÇô Helmsdale Heritage and Arts Society</v>
      </c>
      <c r="R987" s="6" t="str">
        <f t="shared" si="170"/>
        <v>G - Timespan ÔÇô Helmsdale Heritage and Arts Society</v>
      </c>
      <c r="S987" s="6" t="str">
        <f>IFERROR(INDEX('Vendor Over-ride'!$C:$C, MATCH($R:$R,'Vendor Over-ride'!$A:$A,0)),"")</f>
        <v>G - Timespan ÔÇô Helmsdale Heritage and Arts Society</v>
      </c>
      <c r="U987" s="38" t="str">
        <f t="shared" si="174"/>
        <v>GIA</v>
      </c>
      <c r="V987" s="5" t="str">
        <f t="shared" si="175"/>
        <v>AWARD</v>
      </c>
      <c r="W987" s="5" t="b">
        <f t="shared" si="171"/>
        <v>0</v>
      </c>
      <c r="X987" s="40">
        <f t="shared" ca="1" si="172"/>
        <v>90577</v>
      </c>
      <c r="Y987" s="30" t="b">
        <f t="shared" ca="1" si="173"/>
        <v>1</v>
      </c>
    </row>
    <row r="988" spans="1:25">
      <c r="A988" s="28" t="s">
        <v>2837</v>
      </c>
      <c r="B988" s="28" t="s">
        <v>2838</v>
      </c>
      <c r="C988" s="28" t="s">
        <v>3481</v>
      </c>
      <c r="D988" s="28" t="s">
        <v>2842</v>
      </c>
      <c r="E988" s="29">
        <v>42194</v>
      </c>
      <c r="F988" s="28" t="s">
        <v>8928</v>
      </c>
      <c r="G988" s="30">
        <v>4389</v>
      </c>
      <c r="H988" s="28" t="s">
        <v>8929</v>
      </c>
      <c r="I988" s="31">
        <v>0</v>
      </c>
      <c r="J988" s="31">
        <v>86125</v>
      </c>
      <c r="K988" s="28" t="s">
        <v>5241</v>
      </c>
      <c r="L988" s="32">
        <f t="shared" si="165"/>
        <v>-86125</v>
      </c>
      <c r="M988" s="33">
        <f t="shared" si="166"/>
        <v>86125</v>
      </c>
      <c r="N988" s="34" t="b">
        <v>1</v>
      </c>
      <c r="O988" s="35">
        <f t="shared" si="167"/>
        <v>86125</v>
      </c>
      <c r="P988" s="36" t="str">
        <f t="shared" si="168"/>
        <v>G</v>
      </c>
      <c r="Q988" s="37" t="str">
        <f t="shared" si="169"/>
        <v>TRACS</v>
      </c>
      <c r="R988" s="6" t="str">
        <f t="shared" si="170"/>
        <v>G - TRACS</v>
      </c>
      <c r="S988" s="6" t="str">
        <f>IFERROR(INDEX('Vendor Over-ride'!$C:$C, MATCH($R:$R,'Vendor Over-ride'!$A:$A,0)),"")</f>
        <v>G - TRACS</v>
      </c>
      <c r="U988" s="38" t="str">
        <f t="shared" si="174"/>
        <v>GIA</v>
      </c>
      <c r="V988" s="5" t="str">
        <f t="shared" si="175"/>
        <v>AWARD</v>
      </c>
      <c r="W988" s="5" t="b">
        <f t="shared" si="171"/>
        <v>1</v>
      </c>
      <c r="X988" s="40">
        <f t="shared" ca="1" si="172"/>
        <v>392500</v>
      </c>
      <c r="Y988" s="30" t="b">
        <f t="shared" ca="1" si="173"/>
        <v>1</v>
      </c>
    </row>
    <row r="989" spans="1:25">
      <c r="A989" s="28" t="s">
        <v>2837</v>
      </c>
      <c r="B989" s="28" t="s">
        <v>2838</v>
      </c>
      <c r="C989" s="28" t="s">
        <v>3481</v>
      </c>
      <c r="D989" s="28" t="s">
        <v>2842</v>
      </c>
      <c r="E989" s="29">
        <v>42194</v>
      </c>
      <c r="F989" s="28" t="s">
        <v>8930</v>
      </c>
      <c r="G989" s="30">
        <v>4389</v>
      </c>
      <c r="H989" s="28" t="s">
        <v>8931</v>
      </c>
      <c r="I989" s="31">
        <v>0</v>
      </c>
      <c r="J989" s="31">
        <v>17500</v>
      </c>
      <c r="K989" s="28" t="s">
        <v>5242</v>
      </c>
      <c r="L989" s="32">
        <f t="shared" si="165"/>
        <v>-17500</v>
      </c>
      <c r="M989" s="33">
        <f t="shared" si="166"/>
        <v>17500</v>
      </c>
      <c r="N989" s="34" t="b">
        <v>1</v>
      </c>
      <c r="O989" s="35">
        <f t="shared" si="167"/>
        <v>17500</v>
      </c>
      <c r="P989" s="36" t="str">
        <f t="shared" si="168"/>
        <v>G</v>
      </c>
      <c r="Q989" s="37" t="str">
        <f t="shared" si="169"/>
        <v>Transmission Gallery</v>
      </c>
      <c r="R989" s="6" t="str">
        <f t="shared" si="170"/>
        <v>G - Transmission Gallery</v>
      </c>
      <c r="S989" s="6" t="str">
        <f>IFERROR(INDEX('Vendor Over-ride'!$C:$C, MATCH($R:$R,'Vendor Over-ride'!$A:$A,0)),"")</f>
        <v>G - Transmission Gallery</v>
      </c>
      <c r="U989" s="38" t="str">
        <f t="shared" si="174"/>
        <v>GIA</v>
      </c>
      <c r="V989" s="5" t="str">
        <f t="shared" si="175"/>
        <v>AWARD</v>
      </c>
      <c r="W989" s="5" t="b">
        <f t="shared" si="171"/>
        <v>0</v>
      </c>
      <c r="X989" s="40">
        <f t="shared" ca="1" si="172"/>
        <v>70000</v>
      </c>
      <c r="Y989" s="30" t="b">
        <f t="shared" ca="1" si="173"/>
        <v>1</v>
      </c>
    </row>
    <row r="990" spans="1:25">
      <c r="A990" s="28" t="s">
        <v>2837</v>
      </c>
      <c r="B990" s="28" t="s">
        <v>2838</v>
      </c>
      <c r="C990" s="28" t="s">
        <v>3481</v>
      </c>
      <c r="D990" s="28" t="s">
        <v>2842</v>
      </c>
      <c r="E990" s="29">
        <v>42194</v>
      </c>
      <c r="F990" s="28" t="s">
        <v>8932</v>
      </c>
      <c r="G990" s="30">
        <v>4389</v>
      </c>
      <c r="H990" s="28" t="s">
        <v>8933</v>
      </c>
      <c r="I990" s="31">
        <v>0</v>
      </c>
      <c r="J990" s="31">
        <v>341337</v>
      </c>
      <c r="K990" s="28" t="s">
        <v>5243</v>
      </c>
      <c r="L990" s="32">
        <f t="shared" si="165"/>
        <v>-341337</v>
      </c>
      <c r="M990" s="33">
        <f t="shared" si="166"/>
        <v>341337</v>
      </c>
      <c r="N990" s="34" t="b">
        <v>1</v>
      </c>
      <c r="O990" s="35">
        <f t="shared" si="167"/>
        <v>341337</v>
      </c>
      <c r="P990" s="36" t="str">
        <f t="shared" si="168"/>
        <v>G</v>
      </c>
      <c r="Q990" s="37" t="str">
        <f t="shared" si="169"/>
        <v>Traverse Theatre (Scotland) Ltd</v>
      </c>
      <c r="R990" s="6" t="str">
        <f t="shared" si="170"/>
        <v>G - Traverse Theatre (Scotland) Ltd</v>
      </c>
      <c r="S990" s="6" t="str">
        <f>IFERROR(INDEX('Vendor Over-ride'!$C:$C, MATCH($R:$R,'Vendor Over-ride'!$A:$A,0)),"")</f>
        <v>G - Traverse Theatre (Scotland) Ltd</v>
      </c>
      <c r="U990" s="38" t="str">
        <f t="shared" si="174"/>
        <v>GIA</v>
      </c>
      <c r="V990" s="5" t="str">
        <f t="shared" si="175"/>
        <v>AWARD</v>
      </c>
      <c r="W990" s="5" t="b">
        <f t="shared" si="171"/>
        <v>1</v>
      </c>
      <c r="X990" s="40">
        <f t="shared" ca="1" si="172"/>
        <v>987250</v>
      </c>
      <c r="Y990" s="30" t="b">
        <f t="shared" ca="1" si="173"/>
        <v>1</v>
      </c>
    </row>
    <row r="991" spans="1:25">
      <c r="A991" s="28" t="s">
        <v>2837</v>
      </c>
      <c r="B991" s="28" t="s">
        <v>2838</v>
      </c>
      <c r="C991" s="28" t="s">
        <v>3481</v>
      </c>
      <c r="D991" s="28" t="s">
        <v>2842</v>
      </c>
      <c r="E991" s="29">
        <v>42194</v>
      </c>
      <c r="F991" s="28" t="s">
        <v>8934</v>
      </c>
      <c r="G991" s="30">
        <v>4389</v>
      </c>
      <c r="H991" s="28" t="s">
        <v>8935</v>
      </c>
      <c r="I991" s="31">
        <v>0</v>
      </c>
      <c r="J991" s="31">
        <v>200000</v>
      </c>
      <c r="K991" s="28" t="s">
        <v>5244</v>
      </c>
      <c r="L991" s="32">
        <f t="shared" si="165"/>
        <v>-200000</v>
      </c>
      <c r="M991" s="33">
        <f t="shared" si="166"/>
        <v>200000</v>
      </c>
      <c r="N991" s="34" t="b">
        <v>1</v>
      </c>
      <c r="O991" s="35">
        <f t="shared" si="167"/>
        <v>200000</v>
      </c>
      <c r="P991" s="36" t="str">
        <f t="shared" si="168"/>
        <v>G</v>
      </c>
      <c r="Q991" s="37" t="str">
        <f t="shared" si="169"/>
        <v>Tron Theatre Limited</v>
      </c>
      <c r="R991" s="6" t="str">
        <f t="shared" si="170"/>
        <v>G - Tron Theatre Limited</v>
      </c>
      <c r="S991" s="6" t="str">
        <f>IFERROR(INDEX('Vendor Over-ride'!$C:$C, MATCH($R:$R,'Vendor Over-ride'!$A:$A,0)),"")</f>
        <v>G - Tron Theatre Limited</v>
      </c>
      <c r="U991" s="38" t="str">
        <f t="shared" si="174"/>
        <v>GIA</v>
      </c>
      <c r="V991" s="5" t="str">
        <f t="shared" si="175"/>
        <v>AWARD</v>
      </c>
      <c r="W991" s="5" t="b">
        <f t="shared" si="171"/>
        <v>1</v>
      </c>
      <c r="X991" s="40">
        <f t="shared" ca="1" si="172"/>
        <v>827068</v>
      </c>
      <c r="Y991" s="30" t="b">
        <f t="shared" ca="1" si="173"/>
        <v>1</v>
      </c>
    </row>
    <row r="992" spans="1:25">
      <c r="A992" s="28" t="s">
        <v>2837</v>
      </c>
      <c r="B992" s="28" t="s">
        <v>2838</v>
      </c>
      <c r="C992" s="28" t="s">
        <v>3481</v>
      </c>
      <c r="D992" s="28" t="s">
        <v>2842</v>
      </c>
      <c r="E992" s="29">
        <v>42194</v>
      </c>
      <c r="F992" s="28" t="s">
        <v>8936</v>
      </c>
      <c r="G992" s="30">
        <v>4389</v>
      </c>
      <c r="H992" s="28" t="s">
        <v>8937</v>
      </c>
      <c r="I992" s="31">
        <v>0</v>
      </c>
      <c r="J992" s="31">
        <v>100000</v>
      </c>
      <c r="K992" s="28" t="s">
        <v>7623</v>
      </c>
      <c r="L992" s="32">
        <f t="shared" si="165"/>
        <v>-100000</v>
      </c>
      <c r="M992" s="33">
        <f t="shared" si="166"/>
        <v>100000</v>
      </c>
      <c r="N992" s="34" t="b">
        <v>1</v>
      </c>
      <c r="O992" s="35">
        <f t="shared" si="167"/>
        <v>100000</v>
      </c>
      <c r="P992" s="36" t="str">
        <f t="shared" si="168"/>
        <v>G</v>
      </c>
      <c r="Q992" s="37" t="str">
        <f t="shared" si="169"/>
        <v>Vanishing Point Theatre Company</v>
      </c>
      <c r="R992" s="6" t="str">
        <f t="shared" si="170"/>
        <v>G - Vanishing Point Theatre Company</v>
      </c>
      <c r="S992" s="6" t="str">
        <f>IFERROR(INDEX('Vendor Over-ride'!$C:$C, MATCH($R:$R,'Vendor Over-ride'!$A:$A,0)),"")</f>
        <v>G - Vanishing Point Theatre Company</v>
      </c>
      <c r="U992" s="38" t="str">
        <f t="shared" si="174"/>
        <v>GIA</v>
      </c>
      <c r="V992" s="5" t="str">
        <f t="shared" si="175"/>
        <v>AWARD</v>
      </c>
      <c r="W992" s="5" t="b">
        <f t="shared" si="171"/>
        <v>1</v>
      </c>
      <c r="X992" s="40">
        <f t="shared" ca="1" si="172"/>
        <v>338893</v>
      </c>
      <c r="Y992" s="30" t="b">
        <f t="shared" ca="1" si="173"/>
        <v>1</v>
      </c>
    </row>
    <row r="993" spans="1:25">
      <c r="A993" s="28" t="s">
        <v>2837</v>
      </c>
      <c r="B993" s="28" t="s">
        <v>2838</v>
      </c>
      <c r="C993" s="28" t="s">
        <v>3481</v>
      </c>
      <c r="D993" s="28" t="s">
        <v>2842</v>
      </c>
      <c r="E993" s="29">
        <v>42194</v>
      </c>
      <c r="F993" s="28" t="s">
        <v>8938</v>
      </c>
      <c r="G993" s="30">
        <v>4389</v>
      </c>
      <c r="H993" s="28" t="s">
        <v>8939</v>
      </c>
      <c r="I993" s="31">
        <v>0</v>
      </c>
      <c r="J993" s="31">
        <v>55000</v>
      </c>
      <c r="K993" s="28" t="s">
        <v>5246</v>
      </c>
      <c r="L993" s="32">
        <f t="shared" si="165"/>
        <v>-55000</v>
      </c>
      <c r="M993" s="33">
        <f t="shared" si="166"/>
        <v>55000</v>
      </c>
      <c r="N993" s="34" t="b">
        <v>1</v>
      </c>
      <c r="O993" s="35">
        <f t="shared" si="167"/>
        <v>55000</v>
      </c>
      <c r="P993" s="36" t="str">
        <f t="shared" si="168"/>
        <v>G</v>
      </c>
      <c r="Q993" s="37" t="str">
        <f t="shared" si="169"/>
        <v>Visible Fictions Theatre Company</v>
      </c>
      <c r="R993" s="6" t="str">
        <f t="shared" si="170"/>
        <v>G - Visible Fictions Theatre Company</v>
      </c>
      <c r="S993" s="6" t="str">
        <f>IFERROR(INDEX('Vendor Over-ride'!$C:$C, MATCH($R:$R,'Vendor Over-ride'!$A:$A,0)),"")</f>
        <v>G - Visible Fictions Theatre Company</v>
      </c>
      <c r="U993" s="38" t="str">
        <f t="shared" si="174"/>
        <v>GIA</v>
      </c>
      <c r="V993" s="5" t="str">
        <f t="shared" si="175"/>
        <v>AWARD</v>
      </c>
      <c r="W993" s="5" t="b">
        <f t="shared" si="171"/>
        <v>1</v>
      </c>
      <c r="X993" s="40">
        <f t="shared" ca="1" si="172"/>
        <v>220000</v>
      </c>
      <c r="Y993" s="30" t="b">
        <f t="shared" ca="1" si="173"/>
        <v>1</v>
      </c>
    </row>
    <row r="994" spans="1:25" hidden="1">
      <c r="A994" s="28" t="s">
        <v>2837</v>
      </c>
      <c r="B994" s="28" t="s">
        <v>2838</v>
      </c>
      <c r="C994" s="28" t="s">
        <v>3481</v>
      </c>
      <c r="D994" s="28" t="s">
        <v>2842</v>
      </c>
      <c r="E994" s="29">
        <v>42195</v>
      </c>
      <c r="F994" s="28" t="s">
        <v>8940</v>
      </c>
      <c r="G994" s="30">
        <v>4403</v>
      </c>
      <c r="H994" s="28" t="s">
        <v>8941</v>
      </c>
      <c r="I994" s="31">
        <v>0</v>
      </c>
      <c r="J994" s="31">
        <v>344.38</v>
      </c>
      <c r="K994" s="28" t="s">
        <v>2978</v>
      </c>
      <c r="L994" s="32">
        <f t="shared" si="165"/>
        <v>-344.38</v>
      </c>
      <c r="M994" s="33">
        <f t="shared" si="166"/>
        <v>344.38</v>
      </c>
      <c r="N994" s="34" t="b">
        <v>0</v>
      </c>
      <c r="O994" s="35">
        <f t="shared" si="167"/>
        <v>0</v>
      </c>
      <c r="P994" s="36" t="str">
        <f t="shared" si="168"/>
        <v>E</v>
      </c>
      <c r="Q994" s="37" t="str">
        <f t="shared" si="169"/>
        <v>Leslie Finlay</v>
      </c>
      <c r="R994" s="6" t="str">
        <f t="shared" si="170"/>
        <v>E - Leslie Finlay</v>
      </c>
      <c r="S994" s="6" t="str">
        <f>IFERROR(INDEX('Vendor Over-ride'!$C:$C, MATCH($R:$R,'Vendor Over-ride'!$A:$A,0)),"")</f>
        <v/>
      </c>
      <c r="U994" s="38" t="str">
        <f t="shared" si="174"/>
        <v>GIA</v>
      </c>
      <c r="V994" s="5" t="str">
        <f t="shared" si="175"/>
        <v>EMPLOYEE</v>
      </c>
      <c r="W994" s="5" t="b">
        <f t="shared" si="171"/>
        <v>0</v>
      </c>
      <c r="X994" s="40">
        <f t="shared" ca="1" si="172"/>
        <v>334393.72000000003</v>
      </c>
      <c r="Y994" s="30" t="b">
        <f t="shared" ca="1" si="173"/>
        <v>1</v>
      </c>
    </row>
    <row r="995" spans="1:25" hidden="1">
      <c r="A995" s="28" t="s">
        <v>2837</v>
      </c>
      <c r="B995" s="28" t="s">
        <v>2838</v>
      </c>
      <c r="C995" s="28" t="s">
        <v>3481</v>
      </c>
      <c r="D995" s="28" t="s">
        <v>2842</v>
      </c>
      <c r="E995" s="29">
        <v>42195</v>
      </c>
      <c r="F995" s="28" t="s">
        <v>8942</v>
      </c>
      <c r="G995" s="30">
        <v>4403</v>
      </c>
      <c r="H995" s="28" t="s">
        <v>8943</v>
      </c>
      <c r="I995" s="31">
        <v>0</v>
      </c>
      <c r="J995" s="31">
        <v>22</v>
      </c>
      <c r="K995" s="28" t="s">
        <v>3690</v>
      </c>
      <c r="L995" s="32">
        <f t="shared" si="165"/>
        <v>-22</v>
      </c>
      <c r="M995" s="33">
        <f t="shared" si="166"/>
        <v>22</v>
      </c>
      <c r="N995" s="34" t="b">
        <v>0</v>
      </c>
      <c r="O995" s="35">
        <f t="shared" si="167"/>
        <v>0</v>
      </c>
      <c r="P995" s="36" t="str">
        <f t="shared" si="168"/>
        <v>E</v>
      </c>
      <c r="Q995" s="37" t="str">
        <f t="shared" si="169"/>
        <v>Helen Sim</v>
      </c>
      <c r="R995" s="6" t="str">
        <f t="shared" si="170"/>
        <v>E - Helen Sim</v>
      </c>
      <c r="S995" s="6" t="str">
        <f>IFERROR(INDEX('Vendor Over-ride'!$C:$C, MATCH($R:$R,'Vendor Over-ride'!$A:$A,0)),"")</f>
        <v/>
      </c>
      <c r="U995" s="38" t="str">
        <f t="shared" si="174"/>
        <v>GIA</v>
      </c>
      <c r="V995" s="5" t="str">
        <f t="shared" si="175"/>
        <v>EMPLOYEE</v>
      </c>
      <c r="W995" s="5" t="b">
        <f t="shared" si="171"/>
        <v>0</v>
      </c>
      <c r="X995" s="40">
        <f t="shared" ca="1" si="172"/>
        <v>334393.72000000003</v>
      </c>
      <c r="Y995" s="30" t="b">
        <f t="shared" ca="1" si="173"/>
        <v>1</v>
      </c>
    </row>
    <row r="996" spans="1:25" hidden="1">
      <c r="A996" s="28" t="s">
        <v>2837</v>
      </c>
      <c r="B996" s="28" t="s">
        <v>2838</v>
      </c>
      <c r="C996" s="28" t="s">
        <v>3481</v>
      </c>
      <c r="D996" s="28" t="s">
        <v>2842</v>
      </c>
      <c r="E996" s="29">
        <v>42195</v>
      </c>
      <c r="F996" s="28" t="s">
        <v>8944</v>
      </c>
      <c r="G996" s="30">
        <v>4403</v>
      </c>
      <c r="H996" s="28" t="s">
        <v>8945</v>
      </c>
      <c r="I996" s="31">
        <v>0</v>
      </c>
      <c r="J996" s="31">
        <v>55.65</v>
      </c>
      <c r="K996" s="28" t="s">
        <v>2922</v>
      </c>
      <c r="L996" s="32">
        <f t="shared" si="165"/>
        <v>-55.65</v>
      </c>
      <c r="M996" s="33">
        <f t="shared" si="166"/>
        <v>55.65</v>
      </c>
      <c r="N996" s="34" t="b">
        <v>0</v>
      </c>
      <c r="O996" s="35">
        <f t="shared" si="167"/>
        <v>0</v>
      </c>
      <c r="P996" s="36" t="str">
        <f t="shared" si="168"/>
        <v>E</v>
      </c>
      <c r="Q996" s="37" t="str">
        <f t="shared" si="169"/>
        <v>Alastair Evans</v>
      </c>
      <c r="R996" s="6" t="str">
        <f t="shared" si="170"/>
        <v>E - Alastair Evans</v>
      </c>
      <c r="S996" s="6" t="str">
        <f>IFERROR(INDEX('Vendor Over-ride'!$C:$C, MATCH($R:$R,'Vendor Over-ride'!$A:$A,0)),"")</f>
        <v/>
      </c>
      <c r="U996" s="38" t="str">
        <f t="shared" si="174"/>
        <v>GIA</v>
      </c>
      <c r="V996" s="5" t="str">
        <f t="shared" si="175"/>
        <v>EMPLOYEE</v>
      </c>
      <c r="W996" s="5" t="b">
        <f t="shared" si="171"/>
        <v>0</v>
      </c>
      <c r="X996" s="40">
        <f t="shared" ca="1" si="172"/>
        <v>334393.72000000003</v>
      </c>
      <c r="Y996" s="30" t="b">
        <f t="shared" ca="1" si="173"/>
        <v>1</v>
      </c>
    </row>
    <row r="997" spans="1:25" hidden="1">
      <c r="A997" s="28" t="s">
        <v>2837</v>
      </c>
      <c r="B997" s="28" t="s">
        <v>2838</v>
      </c>
      <c r="C997" s="28" t="s">
        <v>3481</v>
      </c>
      <c r="D997" s="28" t="s">
        <v>2842</v>
      </c>
      <c r="E997" s="29">
        <v>42195</v>
      </c>
      <c r="F997" s="28" t="s">
        <v>8946</v>
      </c>
      <c r="G997" s="30">
        <v>4403</v>
      </c>
      <c r="H997" s="28" t="s">
        <v>8947</v>
      </c>
      <c r="I997" s="31">
        <v>0</v>
      </c>
      <c r="J997" s="31">
        <v>181.56</v>
      </c>
      <c r="K997" s="28" t="s">
        <v>2954</v>
      </c>
      <c r="L997" s="32">
        <f t="shared" si="165"/>
        <v>-181.56</v>
      </c>
      <c r="M997" s="33">
        <f t="shared" si="166"/>
        <v>181.56</v>
      </c>
      <c r="N997" s="34" t="b">
        <v>0</v>
      </c>
      <c r="O997" s="35">
        <f t="shared" si="167"/>
        <v>0</v>
      </c>
      <c r="P997" s="36" t="str">
        <f t="shared" si="168"/>
        <v>E</v>
      </c>
      <c r="Q997" s="37" t="str">
        <f t="shared" si="169"/>
        <v>Clare Hewitt</v>
      </c>
      <c r="R997" s="6" t="str">
        <f t="shared" si="170"/>
        <v>E - Clare Hewitt</v>
      </c>
      <c r="S997" s="6" t="str">
        <f>IFERROR(INDEX('Vendor Over-ride'!$C:$C, MATCH($R:$R,'Vendor Over-ride'!$A:$A,0)),"")</f>
        <v/>
      </c>
      <c r="U997" s="38" t="str">
        <f t="shared" si="174"/>
        <v>GIA</v>
      </c>
      <c r="V997" s="5" t="str">
        <f t="shared" si="175"/>
        <v>EMPLOYEE</v>
      </c>
      <c r="W997" s="5" t="b">
        <f t="shared" si="171"/>
        <v>0</v>
      </c>
      <c r="X997" s="40">
        <f t="shared" ca="1" si="172"/>
        <v>334393.72000000003</v>
      </c>
      <c r="Y997" s="30" t="b">
        <f t="shared" ca="1" si="173"/>
        <v>1</v>
      </c>
    </row>
    <row r="998" spans="1:25" hidden="1">
      <c r="A998" s="28" t="s">
        <v>2837</v>
      </c>
      <c r="B998" s="28" t="s">
        <v>2838</v>
      </c>
      <c r="C998" s="28" t="s">
        <v>3481</v>
      </c>
      <c r="D998" s="28" t="s">
        <v>2842</v>
      </c>
      <c r="E998" s="29">
        <v>42195</v>
      </c>
      <c r="F998" s="28" t="s">
        <v>8948</v>
      </c>
      <c r="G998" s="30">
        <v>4403</v>
      </c>
      <c r="H998" s="28" t="s">
        <v>8949</v>
      </c>
      <c r="I998" s="31">
        <v>0</v>
      </c>
      <c r="J998" s="31">
        <v>255.59</v>
      </c>
      <c r="K998" s="28" t="s">
        <v>2956</v>
      </c>
      <c r="L998" s="32">
        <f t="shared" si="165"/>
        <v>-255.59</v>
      </c>
      <c r="M998" s="33">
        <f t="shared" si="166"/>
        <v>255.59</v>
      </c>
      <c r="N998" s="34" t="b">
        <v>0</v>
      </c>
      <c r="O998" s="35">
        <f t="shared" si="167"/>
        <v>0</v>
      </c>
      <c r="P998" s="36" t="str">
        <f t="shared" si="168"/>
        <v>E</v>
      </c>
      <c r="Q998" s="37" t="str">
        <f t="shared" si="169"/>
        <v>Brodie Pringle</v>
      </c>
      <c r="R998" s="6" t="str">
        <f t="shared" si="170"/>
        <v>E - Brodie Pringle</v>
      </c>
      <c r="S998" s="6" t="str">
        <f>IFERROR(INDEX('Vendor Over-ride'!$C:$C, MATCH($R:$R,'Vendor Over-ride'!$A:$A,0)),"")</f>
        <v/>
      </c>
      <c r="U998" s="38" t="str">
        <f t="shared" si="174"/>
        <v>GIA</v>
      </c>
      <c r="V998" s="5" t="str">
        <f t="shared" si="175"/>
        <v>EMPLOYEE</v>
      </c>
      <c r="W998" s="5" t="b">
        <f t="shared" si="171"/>
        <v>0</v>
      </c>
      <c r="X998" s="40">
        <f t="shared" ca="1" si="172"/>
        <v>334393.72000000003</v>
      </c>
      <c r="Y998" s="30" t="b">
        <f t="shared" ca="1" si="173"/>
        <v>1</v>
      </c>
    </row>
    <row r="999" spans="1:25" hidden="1">
      <c r="A999" s="28" t="s">
        <v>2837</v>
      </c>
      <c r="B999" s="28" t="s">
        <v>2838</v>
      </c>
      <c r="C999" s="28" t="s">
        <v>3481</v>
      </c>
      <c r="D999" s="28" t="s">
        <v>2842</v>
      </c>
      <c r="E999" s="29">
        <v>42195</v>
      </c>
      <c r="F999" s="28" t="s">
        <v>8950</v>
      </c>
      <c r="G999" s="30">
        <v>4403</v>
      </c>
      <c r="H999" s="28" t="s">
        <v>8951</v>
      </c>
      <c r="I999" s="31">
        <v>0</v>
      </c>
      <c r="J999" s="31">
        <v>120.28</v>
      </c>
      <c r="K999" s="28" t="s">
        <v>3880</v>
      </c>
      <c r="L999" s="32">
        <f t="shared" si="165"/>
        <v>-120.28</v>
      </c>
      <c r="M999" s="33">
        <f t="shared" si="166"/>
        <v>120.28</v>
      </c>
      <c r="N999" s="34" t="b">
        <v>0</v>
      </c>
      <c r="O999" s="35">
        <f t="shared" si="167"/>
        <v>0</v>
      </c>
      <c r="P999" s="36" t="str">
        <f t="shared" si="168"/>
        <v>E</v>
      </c>
      <c r="Q999" s="37" t="str">
        <f t="shared" si="169"/>
        <v>Emma Campbell</v>
      </c>
      <c r="R999" s="6" t="str">
        <f t="shared" si="170"/>
        <v>E - Emma Campbell</v>
      </c>
      <c r="S999" s="6" t="str">
        <f>IFERROR(INDEX('Vendor Over-ride'!$C:$C, MATCH($R:$R,'Vendor Over-ride'!$A:$A,0)),"")</f>
        <v/>
      </c>
      <c r="U999" s="38" t="str">
        <f t="shared" si="174"/>
        <v>GIA</v>
      </c>
      <c r="V999" s="5" t="str">
        <f t="shared" si="175"/>
        <v>EMPLOYEE</v>
      </c>
      <c r="W999" s="5" t="b">
        <f t="shared" si="171"/>
        <v>0</v>
      </c>
      <c r="X999" s="40">
        <f t="shared" ca="1" si="172"/>
        <v>334393.72000000003</v>
      </c>
      <c r="Y999" s="30" t="b">
        <f t="shared" ca="1" si="173"/>
        <v>1</v>
      </c>
    </row>
    <row r="1000" spans="1:25" hidden="1">
      <c r="A1000" s="28" t="s">
        <v>2837</v>
      </c>
      <c r="B1000" s="28" t="s">
        <v>2838</v>
      </c>
      <c r="C1000" s="28" t="s">
        <v>3481</v>
      </c>
      <c r="D1000" s="28" t="s">
        <v>2842</v>
      </c>
      <c r="E1000" s="29">
        <v>42195</v>
      </c>
      <c r="F1000" s="28" t="s">
        <v>8952</v>
      </c>
      <c r="G1000" s="30">
        <v>4403</v>
      </c>
      <c r="H1000" s="28" t="s">
        <v>8953</v>
      </c>
      <c r="I1000" s="31">
        <v>0</v>
      </c>
      <c r="J1000" s="31">
        <v>128.84</v>
      </c>
      <c r="K1000" s="28" t="s">
        <v>2846</v>
      </c>
      <c r="L1000" s="32">
        <f t="shared" si="165"/>
        <v>-128.84</v>
      </c>
      <c r="M1000" s="33">
        <f t="shared" si="166"/>
        <v>128.84</v>
      </c>
      <c r="N1000" s="34" t="b">
        <v>1</v>
      </c>
      <c r="O1000" s="35">
        <f t="shared" si="167"/>
        <v>128.84</v>
      </c>
      <c r="P1000" s="36" t="str">
        <f t="shared" si="168"/>
        <v>T</v>
      </c>
      <c r="Q1000" s="37" t="str">
        <f t="shared" si="169"/>
        <v>Arnold Clark Finance Ltd</v>
      </c>
      <c r="R1000" s="6" t="str">
        <f t="shared" si="170"/>
        <v>T - Arnold Clark Finance Ltd</v>
      </c>
      <c r="S1000" s="6" t="str">
        <f>IFERROR(INDEX('Vendor Over-ride'!$C:$C, MATCH($R:$R,'Vendor Over-ride'!$A:$A,0)),"")</f>
        <v>T - Arnold Clark Finance Ltd</v>
      </c>
      <c r="U1000" s="38" t="str">
        <f t="shared" si="174"/>
        <v>GIA</v>
      </c>
      <c r="V1000" s="5" t="str">
        <f t="shared" si="175"/>
        <v>TRADE</v>
      </c>
      <c r="W1000" s="5" t="b">
        <f t="shared" si="171"/>
        <v>0</v>
      </c>
      <c r="X1000" s="40">
        <f t="shared" ca="1" si="172"/>
        <v>4424.46</v>
      </c>
      <c r="Y1000" s="30" t="b">
        <f t="shared" ca="1" si="173"/>
        <v>0</v>
      </c>
    </row>
    <row r="1001" spans="1:25">
      <c r="A1001" s="28" t="s">
        <v>2837</v>
      </c>
      <c r="B1001" s="28" t="s">
        <v>2838</v>
      </c>
      <c r="C1001" s="28" t="s">
        <v>3481</v>
      </c>
      <c r="D1001" s="28" t="s">
        <v>2842</v>
      </c>
      <c r="E1001" s="29">
        <v>42195</v>
      </c>
      <c r="F1001" s="28" t="s">
        <v>8954</v>
      </c>
      <c r="G1001" s="30">
        <v>4403</v>
      </c>
      <c r="H1001" s="28" t="s">
        <v>8955</v>
      </c>
      <c r="I1001" s="31">
        <v>0</v>
      </c>
      <c r="J1001" s="31">
        <v>53610.64</v>
      </c>
      <c r="K1001" s="28" t="s">
        <v>2937</v>
      </c>
      <c r="L1001" s="32">
        <f t="shared" si="165"/>
        <v>-53610.64</v>
      </c>
      <c r="M1001" s="33">
        <f t="shared" si="166"/>
        <v>53610.64</v>
      </c>
      <c r="N1001" s="34" t="b">
        <v>1</v>
      </c>
      <c r="O1001" s="35">
        <f t="shared" si="167"/>
        <v>53610.64</v>
      </c>
      <c r="P1001" s="36" t="str">
        <f t="shared" si="168"/>
        <v>T</v>
      </c>
      <c r="Q1001" s="37" t="str">
        <f t="shared" si="169"/>
        <v>Arts Council Retirement Plan (1994)</v>
      </c>
      <c r="R1001" s="6" t="str">
        <f t="shared" si="170"/>
        <v>T - Arts Council Retirement Plan (1994)</v>
      </c>
      <c r="S1001" s="6" t="str">
        <f>IFERROR(INDEX('Vendor Over-ride'!$C:$C, MATCH($R:$R,'Vendor Over-ride'!$A:$A,0)),"")</f>
        <v>T - Arts Council Retirement Plan (1994)</v>
      </c>
      <c r="T1001" s="41" t="s">
        <v>2798</v>
      </c>
      <c r="U1001" s="38" t="str">
        <f t="shared" si="174"/>
        <v>GIA</v>
      </c>
      <c r="V1001" s="5" t="str">
        <f t="shared" si="175"/>
        <v>TRADE</v>
      </c>
      <c r="W1001" s="5" t="b">
        <f t="shared" si="171"/>
        <v>1</v>
      </c>
      <c r="X1001" s="40">
        <f t="shared" ca="1" si="172"/>
        <v>784441.02000000014</v>
      </c>
      <c r="Y1001" s="30" t="b">
        <f t="shared" ca="1" si="173"/>
        <v>1</v>
      </c>
    </row>
    <row r="1002" spans="1:25" hidden="1">
      <c r="A1002" s="28" t="s">
        <v>2837</v>
      </c>
      <c r="B1002" s="28" t="s">
        <v>2838</v>
      </c>
      <c r="C1002" s="28" t="s">
        <v>3481</v>
      </c>
      <c r="D1002" s="28" t="s">
        <v>2842</v>
      </c>
      <c r="E1002" s="29">
        <v>42195</v>
      </c>
      <c r="F1002" s="28" t="s">
        <v>8956</v>
      </c>
      <c r="G1002" s="30">
        <v>4403</v>
      </c>
      <c r="H1002" s="28" t="s">
        <v>8957</v>
      </c>
      <c r="I1002" s="31">
        <v>0</v>
      </c>
      <c r="J1002" s="31">
        <v>2880</v>
      </c>
      <c r="K1002" s="28" t="s">
        <v>3940</v>
      </c>
      <c r="L1002" s="32">
        <f t="shared" si="165"/>
        <v>-2880</v>
      </c>
      <c r="M1002" s="33">
        <f t="shared" si="166"/>
        <v>2880</v>
      </c>
      <c r="N1002" s="34" t="b">
        <v>1</v>
      </c>
      <c r="O1002" s="35">
        <f t="shared" si="167"/>
        <v>2880</v>
      </c>
      <c r="P1002" s="36" t="str">
        <f t="shared" si="168"/>
        <v>T</v>
      </c>
      <c r="Q1002" s="37" t="str">
        <f t="shared" si="169"/>
        <v>Badenoch &amp; Clark Limited</v>
      </c>
      <c r="R1002" s="6" t="str">
        <f t="shared" si="170"/>
        <v>T - Badenoch &amp; Clark Limited</v>
      </c>
      <c r="S1002" s="6" t="str">
        <f>IFERROR(INDEX('Vendor Over-ride'!$C:$C, MATCH($R:$R,'Vendor Over-ride'!$A:$A,0)),"")</f>
        <v>T - Badenoch &amp; Clark Limited</v>
      </c>
      <c r="U1002" s="38" t="str">
        <f t="shared" si="174"/>
        <v>GIA</v>
      </c>
      <c r="V1002" s="5" t="str">
        <f t="shared" si="175"/>
        <v>TRADE</v>
      </c>
      <c r="W1002" s="5" t="b">
        <f t="shared" si="171"/>
        <v>0</v>
      </c>
      <c r="X1002" s="40">
        <f t="shared" ca="1" si="172"/>
        <v>24406.799999999999</v>
      </c>
      <c r="Y1002" s="30" t="b">
        <f t="shared" ca="1" si="173"/>
        <v>0</v>
      </c>
    </row>
    <row r="1003" spans="1:25" hidden="1">
      <c r="A1003" s="28" t="s">
        <v>2837</v>
      </c>
      <c r="B1003" s="28" t="s">
        <v>2838</v>
      </c>
      <c r="C1003" s="28" t="s">
        <v>3481</v>
      </c>
      <c r="D1003" s="28" t="s">
        <v>2842</v>
      </c>
      <c r="E1003" s="29">
        <v>42195</v>
      </c>
      <c r="F1003" s="28" t="s">
        <v>8958</v>
      </c>
      <c r="G1003" s="30">
        <v>4403</v>
      </c>
      <c r="H1003" s="28" t="s">
        <v>8959</v>
      </c>
      <c r="I1003" s="31">
        <v>0</v>
      </c>
      <c r="J1003" s="31">
        <v>360</v>
      </c>
      <c r="K1003" s="28" t="s">
        <v>2961</v>
      </c>
      <c r="L1003" s="32">
        <f t="shared" si="165"/>
        <v>-360</v>
      </c>
      <c r="M1003" s="33">
        <f t="shared" si="166"/>
        <v>360</v>
      </c>
      <c r="N1003" s="34" t="b">
        <v>1</v>
      </c>
      <c r="O1003" s="35">
        <f t="shared" si="167"/>
        <v>360</v>
      </c>
      <c r="P1003" s="36" t="str">
        <f t="shared" si="168"/>
        <v>T</v>
      </c>
      <c r="Q1003" s="37" t="str">
        <f t="shared" si="169"/>
        <v>Blonde Digital Ltd</v>
      </c>
      <c r="R1003" s="6" t="str">
        <f t="shared" si="170"/>
        <v>T - Blonde Digital Ltd</v>
      </c>
      <c r="S1003" s="6" t="str">
        <f>IFERROR(INDEX('Vendor Over-ride'!$C:$C, MATCH($R:$R,'Vendor Over-ride'!$A:$A,0)),"")</f>
        <v>T - Blonde Digital Ltd</v>
      </c>
      <c r="U1003" s="38" t="str">
        <f t="shared" si="174"/>
        <v>GIA</v>
      </c>
      <c r="V1003" s="5" t="str">
        <f t="shared" si="175"/>
        <v>TRADE</v>
      </c>
      <c r="W1003" s="5" t="b">
        <f t="shared" si="171"/>
        <v>0</v>
      </c>
      <c r="X1003" s="40">
        <f t="shared" ca="1" si="172"/>
        <v>1080</v>
      </c>
      <c r="Y1003" s="30" t="b">
        <f t="shared" ca="1" si="173"/>
        <v>0</v>
      </c>
    </row>
    <row r="1004" spans="1:25" hidden="1">
      <c r="A1004" s="28" t="s">
        <v>2837</v>
      </c>
      <c r="B1004" s="28" t="s">
        <v>2838</v>
      </c>
      <c r="C1004" s="28" t="s">
        <v>3481</v>
      </c>
      <c r="D1004" s="28" t="s">
        <v>2842</v>
      </c>
      <c r="E1004" s="29">
        <v>42195</v>
      </c>
      <c r="F1004" s="28" t="s">
        <v>8960</v>
      </c>
      <c r="G1004" s="30">
        <v>4403</v>
      </c>
      <c r="H1004" s="28" t="s">
        <v>8961</v>
      </c>
      <c r="I1004" s="31">
        <v>0</v>
      </c>
      <c r="J1004" s="31">
        <v>247.2</v>
      </c>
      <c r="K1004" s="28" t="s">
        <v>2963</v>
      </c>
      <c r="L1004" s="32">
        <f t="shared" si="165"/>
        <v>-247.2</v>
      </c>
      <c r="M1004" s="33">
        <f t="shared" si="166"/>
        <v>247.2</v>
      </c>
      <c r="N1004" s="34" t="b">
        <v>1</v>
      </c>
      <c r="O1004" s="35">
        <f t="shared" si="167"/>
        <v>247.2</v>
      </c>
      <c r="P1004" s="36" t="str">
        <f t="shared" si="168"/>
        <v>T</v>
      </c>
      <c r="Q1004" s="37" t="str">
        <f t="shared" si="169"/>
        <v>Caledonian Colour Printers</v>
      </c>
      <c r="R1004" s="6" t="str">
        <f t="shared" si="170"/>
        <v>T - Caledonian Colour Printers</v>
      </c>
      <c r="S1004" s="6" t="str">
        <f>IFERROR(INDEX('Vendor Over-ride'!$C:$C, MATCH($R:$R,'Vendor Over-ride'!$A:$A,0)),"")</f>
        <v>T - Caledonian Colour Printers</v>
      </c>
      <c r="U1004" s="38" t="str">
        <f t="shared" si="174"/>
        <v>GIA</v>
      </c>
      <c r="V1004" s="5" t="str">
        <f t="shared" si="175"/>
        <v>TRADE</v>
      </c>
      <c r="W1004" s="5" t="b">
        <f t="shared" si="171"/>
        <v>0</v>
      </c>
      <c r="X1004" s="40">
        <f t="shared" ca="1" si="172"/>
        <v>8160.0000000000009</v>
      </c>
      <c r="Y1004" s="30" t="b">
        <f t="shared" ca="1" si="173"/>
        <v>0</v>
      </c>
    </row>
    <row r="1005" spans="1:25" hidden="1">
      <c r="A1005" s="28" t="s">
        <v>2837</v>
      </c>
      <c r="B1005" s="28" t="s">
        <v>2838</v>
      </c>
      <c r="C1005" s="28" t="s">
        <v>3481</v>
      </c>
      <c r="D1005" s="28" t="s">
        <v>2842</v>
      </c>
      <c r="E1005" s="29">
        <v>42195</v>
      </c>
      <c r="F1005" s="28" t="s">
        <v>8962</v>
      </c>
      <c r="G1005" s="30">
        <v>4403</v>
      </c>
      <c r="H1005" s="28" t="s">
        <v>8963</v>
      </c>
      <c r="I1005" s="31">
        <v>0</v>
      </c>
      <c r="J1005" s="31">
        <v>775.03</v>
      </c>
      <c r="K1005" s="28" t="s">
        <v>4960</v>
      </c>
      <c r="L1005" s="32">
        <f t="shared" si="165"/>
        <v>-775.03</v>
      </c>
      <c r="M1005" s="33">
        <f t="shared" si="166"/>
        <v>775.03</v>
      </c>
      <c r="N1005" s="34" t="b">
        <v>1</v>
      </c>
      <c r="O1005" s="35">
        <f t="shared" si="167"/>
        <v>775.03</v>
      </c>
      <c r="P1005" s="36" t="str">
        <f t="shared" si="168"/>
        <v>T</v>
      </c>
      <c r="Q1005" s="37" t="str">
        <f t="shared" si="169"/>
        <v>Capital Document Solutions Limited</v>
      </c>
      <c r="R1005" s="6" t="str">
        <f t="shared" si="170"/>
        <v>T - Capital Document Solutions Limited</v>
      </c>
      <c r="S1005" s="6" t="str">
        <f>IFERROR(INDEX('Vendor Over-ride'!$C:$C, MATCH($R:$R,'Vendor Over-ride'!$A:$A,0)),"")</f>
        <v>T - Capital Document Solutions Limited</v>
      </c>
      <c r="U1005" s="38" t="str">
        <f t="shared" si="174"/>
        <v>GIA</v>
      </c>
      <c r="V1005" s="5" t="str">
        <f t="shared" si="175"/>
        <v>TRADE</v>
      </c>
      <c r="W1005" s="5" t="b">
        <f t="shared" si="171"/>
        <v>0</v>
      </c>
      <c r="X1005" s="40">
        <f t="shared" ca="1" si="172"/>
        <v>8914.119999999999</v>
      </c>
      <c r="Y1005" s="30" t="b">
        <f t="shared" ca="1" si="173"/>
        <v>0</v>
      </c>
    </row>
    <row r="1006" spans="1:25" hidden="1">
      <c r="A1006" s="28" t="s">
        <v>2837</v>
      </c>
      <c r="B1006" s="28" t="s">
        <v>2838</v>
      </c>
      <c r="C1006" s="28" t="s">
        <v>3481</v>
      </c>
      <c r="D1006" s="28" t="s">
        <v>2842</v>
      </c>
      <c r="E1006" s="29">
        <v>42195</v>
      </c>
      <c r="F1006" s="28" t="s">
        <v>8964</v>
      </c>
      <c r="G1006" s="30">
        <v>4403</v>
      </c>
      <c r="H1006" s="28" t="s">
        <v>8965</v>
      </c>
      <c r="I1006" s="31">
        <v>0</v>
      </c>
      <c r="J1006" s="31">
        <v>479.99</v>
      </c>
      <c r="K1006" s="28" t="s">
        <v>2893</v>
      </c>
      <c r="L1006" s="32">
        <f t="shared" si="165"/>
        <v>-479.99</v>
      </c>
      <c r="M1006" s="33">
        <f t="shared" si="166"/>
        <v>479.99</v>
      </c>
      <c r="N1006" s="34" t="b">
        <v>1</v>
      </c>
      <c r="O1006" s="35">
        <f t="shared" si="167"/>
        <v>479.99</v>
      </c>
      <c r="P1006" s="36" t="str">
        <f t="shared" si="168"/>
        <v>T</v>
      </c>
      <c r="Q1006" s="37" t="str">
        <f t="shared" si="169"/>
        <v>Child Support Agency</v>
      </c>
      <c r="R1006" s="6" t="str">
        <f t="shared" si="170"/>
        <v>T - Child Support Agency</v>
      </c>
      <c r="S1006" s="6" t="str">
        <f>IFERROR(INDEX('Vendor Over-ride'!$C:$C, MATCH($R:$R,'Vendor Over-ride'!$A:$A,0)),"")</f>
        <v>T - Child Support Agency</v>
      </c>
      <c r="U1006" s="38" t="str">
        <f t="shared" si="174"/>
        <v>GIA</v>
      </c>
      <c r="V1006" s="5" t="str">
        <f t="shared" si="175"/>
        <v>TRADE</v>
      </c>
      <c r="W1006" s="5" t="b">
        <f t="shared" si="171"/>
        <v>0</v>
      </c>
      <c r="X1006" s="40">
        <f t="shared" ca="1" si="172"/>
        <v>5719.9999999999991</v>
      </c>
      <c r="Y1006" s="30" t="b">
        <f t="shared" ca="1" si="173"/>
        <v>0</v>
      </c>
    </row>
    <row r="1007" spans="1:25" hidden="1">
      <c r="A1007" s="28" t="s">
        <v>2837</v>
      </c>
      <c r="B1007" s="28" t="s">
        <v>2838</v>
      </c>
      <c r="C1007" s="28" t="s">
        <v>3481</v>
      </c>
      <c r="D1007" s="28" t="s">
        <v>2842</v>
      </c>
      <c r="E1007" s="29">
        <v>42195</v>
      </c>
      <c r="F1007" s="28" t="s">
        <v>8966</v>
      </c>
      <c r="G1007" s="30">
        <v>4403</v>
      </c>
      <c r="H1007" s="28" t="s">
        <v>8967</v>
      </c>
      <c r="I1007" s="31">
        <v>0</v>
      </c>
      <c r="J1007" s="31">
        <v>331.32</v>
      </c>
      <c r="K1007" s="28" t="s">
        <v>3035</v>
      </c>
      <c r="L1007" s="32">
        <f t="shared" si="165"/>
        <v>-331.32</v>
      </c>
      <c r="M1007" s="33">
        <f t="shared" si="166"/>
        <v>331.32</v>
      </c>
      <c r="N1007" s="34" t="b">
        <v>1</v>
      </c>
      <c r="O1007" s="35">
        <f t="shared" si="167"/>
        <v>331.32</v>
      </c>
      <c r="P1007" s="36" t="str">
        <f t="shared" si="168"/>
        <v>T</v>
      </c>
      <c r="Q1007" s="37" t="str">
        <f t="shared" si="169"/>
        <v>DotMailer Ltd</v>
      </c>
      <c r="R1007" s="6" t="str">
        <f t="shared" si="170"/>
        <v>T - DotMailer Ltd</v>
      </c>
      <c r="S1007" s="6" t="str">
        <f>IFERROR(INDEX('Vendor Over-ride'!$C:$C, MATCH($R:$R,'Vendor Over-ride'!$A:$A,0)),"")</f>
        <v>T - DotMailer Ltd</v>
      </c>
      <c r="U1007" s="38" t="str">
        <f t="shared" si="174"/>
        <v>GIA</v>
      </c>
      <c r="V1007" s="5" t="str">
        <f t="shared" si="175"/>
        <v>TRADE</v>
      </c>
      <c r="W1007" s="5" t="b">
        <f t="shared" si="171"/>
        <v>0</v>
      </c>
      <c r="X1007" s="40">
        <f t="shared" ca="1" si="172"/>
        <v>5943.5199999999995</v>
      </c>
      <c r="Y1007" s="30" t="b">
        <f t="shared" ca="1" si="173"/>
        <v>0</v>
      </c>
    </row>
    <row r="1008" spans="1:25" hidden="1">
      <c r="A1008" s="28" t="s">
        <v>2837</v>
      </c>
      <c r="B1008" s="28" t="s">
        <v>2838</v>
      </c>
      <c r="C1008" s="28" t="s">
        <v>3481</v>
      </c>
      <c r="D1008" s="28" t="s">
        <v>2842</v>
      </c>
      <c r="E1008" s="29">
        <v>42195</v>
      </c>
      <c r="F1008" s="28" t="s">
        <v>8968</v>
      </c>
      <c r="G1008" s="30">
        <v>4403</v>
      </c>
      <c r="H1008" s="28" t="s">
        <v>8969</v>
      </c>
      <c r="I1008" s="31">
        <v>0</v>
      </c>
      <c r="J1008" s="31">
        <v>943.43</v>
      </c>
      <c r="K1008" s="28" t="s">
        <v>2848</v>
      </c>
      <c r="L1008" s="32">
        <f t="shared" si="165"/>
        <v>-943.43</v>
      </c>
      <c r="M1008" s="33">
        <f t="shared" si="166"/>
        <v>943.43</v>
      </c>
      <c r="N1008" s="34" t="b">
        <v>1</v>
      </c>
      <c r="O1008" s="35">
        <f t="shared" si="167"/>
        <v>943.43</v>
      </c>
      <c r="P1008" s="36" t="str">
        <f t="shared" si="168"/>
        <v>T</v>
      </c>
      <c r="Q1008" s="37" t="str">
        <f t="shared" si="169"/>
        <v>Eagle Couriers (Scotland) Ltd</v>
      </c>
      <c r="R1008" s="6" t="str">
        <f t="shared" si="170"/>
        <v>T - Eagle Couriers (Scotland) Ltd</v>
      </c>
      <c r="S1008" s="6" t="str">
        <f>IFERROR(INDEX('Vendor Over-ride'!$C:$C, MATCH($R:$R,'Vendor Over-ride'!$A:$A,0)),"")</f>
        <v>T - Eagle Couriers (Scotland) Ltd</v>
      </c>
      <c r="U1008" s="38" t="str">
        <f t="shared" si="174"/>
        <v>GIA</v>
      </c>
      <c r="V1008" s="5" t="str">
        <f t="shared" si="175"/>
        <v>TRADE</v>
      </c>
      <c r="W1008" s="5" t="b">
        <f t="shared" si="171"/>
        <v>0</v>
      </c>
      <c r="X1008" s="40">
        <f t="shared" ca="1" si="172"/>
        <v>6324.47</v>
      </c>
      <c r="Y1008" s="30" t="b">
        <f t="shared" ca="1" si="173"/>
        <v>0</v>
      </c>
    </row>
    <row r="1009" spans="1:25" hidden="1">
      <c r="A1009" s="28" t="s">
        <v>2837</v>
      </c>
      <c r="B1009" s="28" t="s">
        <v>2838</v>
      </c>
      <c r="C1009" s="28" t="s">
        <v>3481</v>
      </c>
      <c r="D1009" s="28" t="s">
        <v>2842</v>
      </c>
      <c r="E1009" s="29">
        <v>42195</v>
      </c>
      <c r="F1009" s="28" t="s">
        <v>8970</v>
      </c>
      <c r="G1009" s="30">
        <v>4403</v>
      </c>
      <c r="H1009" s="28" t="s">
        <v>8971</v>
      </c>
      <c r="I1009" s="31">
        <v>0</v>
      </c>
      <c r="J1009" s="31">
        <v>1920</v>
      </c>
      <c r="K1009" s="28" t="s">
        <v>5041</v>
      </c>
      <c r="L1009" s="32">
        <f t="shared" si="165"/>
        <v>-1920</v>
      </c>
      <c r="M1009" s="33">
        <f t="shared" si="166"/>
        <v>1920</v>
      </c>
      <c r="N1009" s="34" t="b">
        <v>1</v>
      </c>
      <c r="O1009" s="35">
        <f t="shared" si="167"/>
        <v>1920</v>
      </c>
      <c r="P1009" s="36" t="str">
        <f t="shared" si="168"/>
        <v>T</v>
      </c>
      <c r="Q1009" s="37" t="str">
        <f t="shared" si="169"/>
        <v>422.tv Media Limited</v>
      </c>
      <c r="R1009" s="6" t="str">
        <f t="shared" si="170"/>
        <v>T - 422.tv Media Limited</v>
      </c>
      <c r="S1009" s="6" t="str">
        <f>IFERROR(INDEX('Vendor Over-ride'!$C:$C, MATCH($R:$R,'Vendor Over-ride'!$A:$A,0)),"")</f>
        <v>T - 422.tv Media Limited</v>
      </c>
      <c r="U1009" s="38" t="str">
        <f t="shared" si="174"/>
        <v>GIA</v>
      </c>
      <c r="V1009" s="5" t="str">
        <f t="shared" si="175"/>
        <v>TRADE</v>
      </c>
      <c r="W1009" s="5" t="b">
        <f t="shared" si="171"/>
        <v>0</v>
      </c>
      <c r="X1009" s="40">
        <f t="shared" ca="1" si="172"/>
        <v>3876</v>
      </c>
      <c r="Y1009" s="30" t="b">
        <f t="shared" ca="1" si="173"/>
        <v>0</v>
      </c>
    </row>
    <row r="1010" spans="1:25" hidden="1">
      <c r="A1010" s="28" t="s">
        <v>2837</v>
      </c>
      <c r="B1010" s="28" t="s">
        <v>2838</v>
      </c>
      <c r="C1010" s="28" t="s">
        <v>3481</v>
      </c>
      <c r="D1010" s="28" t="s">
        <v>2842</v>
      </c>
      <c r="E1010" s="29">
        <v>42195</v>
      </c>
      <c r="F1010" s="28" t="s">
        <v>8972</v>
      </c>
      <c r="G1010" s="30">
        <v>4403</v>
      </c>
      <c r="H1010" s="28" t="s">
        <v>8973</v>
      </c>
      <c r="I1010" s="31">
        <v>0</v>
      </c>
      <c r="J1010" s="31">
        <v>14</v>
      </c>
      <c r="K1010" s="28" t="s">
        <v>2896</v>
      </c>
      <c r="L1010" s="32">
        <f t="shared" si="165"/>
        <v>-14</v>
      </c>
      <c r="M1010" s="33">
        <f t="shared" si="166"/>
        <v>14</v>
      </c>
      <c r="N1010" s="34" t="b">
        <v>1</v>
      </c>
      <c r="O1010" s="35">
        <f t="shared" si="167"/>
        <v>14</v>
      </c>
      <c r="P1010" s="36" t="str">
        <f t="shared" si="168"/>
        <v>T</v>
      </c>
      <c r="Q1010" s="37" t="str">
        <f t="shared" si="169"/>
        <v>GAYE</v>
      </c>
      <c r="R1010" s="6" t="str">
        <f t="shared" si="170"/>
        <v>T - GAYE</v>
      </c>
      <c r="S1010" s="6" t="str">
        <f>IFERROR(INDEX('Vendor Over-ride'!$C:$C, MATCH($R:$R,'Vendor Over-ride'!$A:$A,0)),"")</f>
        <v>T - GAYE</v>
      </c>
      <c r="U1010" s="38" t="str">
        <f t="shared" si="174"/>
        <v>GIA</v>
      </c>
      <c r="V1010" s="5" t="str">
        <f t="shared" si="175"/>
        <v>TRADE</v>
      </c>
      <c r="W1010" s="5" t="b">
        <f t="shared" si="171"/>
        <v>0</v>
      </c>
      <c r="X1010" s="40">
        <f t="shared" ca="1" si="172"/>
        <v>168</v>
      </c>
      <c r="Y1010" s="30" t="b">
        <f t="shared" ca="1" si="173"/>
        <v>0</v>
      </c>
    </row>
    <row r="1011" spans="1:25" hidden="1">
      <c r="A1011" s="28" t="s">
        <v>2837</v>
      </c>
      <c r="B1011" s="28" t="s">
        <v>2838</v>
      </c>
      <c r="C1011" s="28" t="s">
        <v>3481</v>
      </c>
      <c r="D1011" s="28" t="s">
        <v>2842</v>
      </c>
      <c r="E1011" s="29">
        <v>42195</v>
      </c>
      <c r="F1011" s="28" t="s">
        <v>8974</v>
      </c>
      <c r="G1011" s="30">
        <v>4403</v>
      </c>
      <c r="H1011" s="28" t="s">
        <v>8975</v>
      </c>
      <c r="I1011" s="31">
        <v>0</v>
      </c>
      <c r="J1011" s="31">
        <v>1395.46</v>
      </c>
      <c r="K1011" s="28" t="s">
        <v>2851</v>
      </c>
      <c r="L1011" s="32">
        <f t="shared" si="165"/>
        <v>-1395.46</v>
      </c>
      <c r="M1011" s="33">
        <f t="shared" si="166"/>
        <v>1395.46</v>
      </c>
      <c r="N1011" s="34" t="b">
        <v>1</v>
      </c>
      <c r="O1011" s="35">
        <f t="shared" si="167"/>
        <v>1395.46</v>
      </c>
      <c r="P1011" s="36" t="str">
        <f t="shared" si="168"/>
        <v>T</v>
      </c>
      <c r="Q1011" s="37" t="str">
        <f t="shared" si="169"/>
        <v>Hays Accountacy &amp; Finance</v>
      </c>
      <c r="R1011" s="6" t="str">
        <f t="shared" si="170"/>
        <v>T - Hays Accountacy &amp; Finance</v>
      </c>
      <c r="S1011" s="6" t="str">
        <f>IFERROR(INDEX('Vendor Over-ride'!$C:$C, MATCH($R:$R,'Vendor Over-ride'!$A:$A,0)),"")</f>
        <v>T - Hays Accountacy &amp; Finance</v>
      </c>
      <c r="U1011" s="38" t="str">
        <f t="shared" si="174"/>
        <v>GIA</v>
      </c>
      <c r="V1011" s="5" t="str">
        <f t="shared" si="175"/>
        <v>TRADE</v>
      </c>
      <c r="W1011" s="5" t="b">
        <f t="shared" si="171"/>
        <v>0</v>
      </c>
      <c r="X1011" s="40">
        <f t="shared" ca="1" si="172"/>
        <v>9362.7000000000007</v>
      </c>
      <c r="Y1011" s="30" t="b">
        <f t="shared" ca="1" si="173"/>
        <v>0</v>
      </c>
    </row>
    <row r="1012" spans="1:25">
      <c r="A1012" s="28" t="s">
        <v>2837</v>
      </c>
      <c r="B1012" s="28" t="s">
        <v>2838</v>
      </c>
      <c r="C1012" s="28" t="s">
        <v>3481</v>
      </c>
      <c r="D1012" s="28" t="s">
        <v>2842</v>
      </c>
      <c r="E1012" s="29">
        <v>42195</v>
      </c>
      <c r="F1012" s="28" t="s">
        <v>8976</v>
      </c>
      <c r="G1012" s="30">
        <v>4403</v>
      </c>
      <c r="H1012" s="28" t="s">
        <v>8977</v>
      </c>
      <c r="I1012" s="31">
        <v>0</v>
      </c>
      <c r="J1012" s="31">
        <v>82134.13</v>
      </c>
      <c r="K1012" s="28" t="s">
        <v>2938</v>
      </c>
      <c r="L1012" s="32">
        <f t="shared" si="165"/>
        <v>-82134.13</v>
      </c>
      <c r="M1012" s="33">
        <f t="shared" si="166"/>
        <v>82134.13</v>
      </c>
      <c r="N1012" s="34" t="b">
        <v>1</v>
      </c>
      <c r="O1012" s="35">
        <f t="shared" si="167"/>
        <v>82134.13</v>
      </c>
      <c r="P1012" s="36" t="str">
        <f t="shared" si="168"/>
        <v>T</v>
      </c>
      <c r="Q1012" s="37" t="str">
        <f t="shared" si="169"/>
        <v>HM Revenue &amp; Customs Only - 961PP10305354</v>
      </c>
      <c r="R1012" s="6" t="str">
        <f t="shared" si="170"/>
        <v>T - HM Revenue &amp; Customs Only - 961PP10305354</v>
      </c>
      <c r="S1012" s="6" t="str">
        <f>IFERROR(INDEX('Vendor Over-ride'!$C:$C, MATCH($R:$R,'Vendor Over-ride'!$A:$A,0)),"")</f>
        <v>T - HM Revenue &amp; Customs Only - 961PP10305354</v>
      </c>
      <c r="T1012" s="41" t="s">
        <v>2799</v>
      </c>
      <c r="U1012" s="38" t="str">
        <f t="shared" si="174"/>
        <v>GIA</v>
      </c>
      <c r="V1012" s="5" t="str">
        <f t="shared" si="175"/>
        <v>TRADE</v>
      </c>
      <c r="W1012" s="5" t="b">
        <f t="shared" si="171"/>
        <v>1</v>
      </c>
      <c r="X1012" s="40">
        <f t="shared" ca="1" si="172"/>
        <v>1030935.7799999999</v>
      </c>
      <c r="Y1012" s="30" t="b">
        <f t="shared" ca="1" si="173"/>
        <v>1</v>
      </c>
    </row>
    <row r="1013" spans="1:25" hidden="1">
      <c r="A1013" s="28" t="s">
        <v>2837</v>
      </c>
      <c r="B1013" s="28" t="s">
        <v>2838</v>
      </c>
      <c r="C1013" s="28" t="s">
        <v>3481</v>
      </c>
      <c r="D1013" s="28" t="s">
        <v>2842</v>
      </c>
      <c r="E1013" s="29">
        <v>42195</v>
      </c>
      <c r="F1013" s="28" t="s">
        <v>8978</v>
      </c>
      <c r="G1013" s="30">
        <v>4403</v>
      </c>
      <c r="H1013" s="28" t="s">
        <v>8979</v>
      </c>
      <c r="I1013" s="31">
        <v>0</v>
      </c>
      <c r="J1013" s="31">
        <v>1206.07</v>
      </c>
      <c r="K1013" s="28" t="s">
        <v>2898</v>
      </c>
      <c r="L1013" s="32">
        <f t="shared" si="165"/>
        <v>-1206.07</v>
      </c>
      <c r="M1013" s="33">
        <f t="shared" si="166"/>
        <v>1206.07</v>
      </c>
      <c r="N1013" s="34" t="b">
        <v>1</v>
      </c>
      <c r="O1013" s="35">
        <f t="shared" si="167"/>
        <v>1206.07</v>
      </c>
      <c r="P1013" s="36" t="str">
        <f t="shared" si="168"/>
        <v>T</v>
      </c>
      <c r="Q1013" s="37" t="str">
        <f t="shared" si="169"/>
        <v>Iron Mountain</v>
      </c>
      <c r="R1013" s="6" t="str">
        <f t="shared" si="170"/>
        <v>T - Iron Mountain</v>
      </c>
      <c r="S1013" s="6" t="str">
        <f>IFERROR(INDEX('Vendor Over-ride'!$C:$C, MATCH($R:$R,'Vendor Over-ride'!$A:$A,0)),"")</f>
        <v>T - Iron Mountain</v>
      </c>
      <c r="U1013" s="38" t="str">
        <f t="shared" si="174"/>
        <v>GIA</v>
      </c>
      <c r="V1013" s="5" t="str">
        <f t="shared" si="175"/>
        <v>TRADE</v>
      </c>
      <c r="W1013" s="5" t="b">
        <f t="shared" si="171"/>
        <v>0</v>
      </c>
      <c r="X1013" s="40">
        <f t="shared" ca="1" si="172"/>
        <v>23628.210000000003</v>
      </c>
      <c r="Y1013" s="30" t="b">
        <f t="shared" ca="1" si="173"/>
        <v>0</v>
      </c>
    </row>
    <row r="1014" spans="1:25" hidden="1">
      <c r="A1014" s="28" t="s">
        <v>2837</v>
      </c>
      <c r="B1014" s="28" t="s">
        <v>2838</v>
      </c>
      <c r="C1014" s="28" t="s">
        <v>3481</v>
      </c>
      <c r="D1014" s="28" t="s">
        <v>2842</v>
      </c>
      <c r="E1014" s="29">
        <v>42195</v>
      </c>
      <c r="F1014" s="28" t="s">
        <v>8980</v>
      </c>
      <c r="G1014" s="30">
        <v>4403</v>
      </c>
      <c r="H1014" s="28" t="s">
        <v>8981</v>
      </c>
      <c r="I1014" s="31">
        <v>0</v>
      </c>
      <c r="J1014" s="31">
        <v>1855.44</v>
      </c>
      <c r="K1014" s="28" t="s">
        <v>3184</v>
      </c>
      <c r="L1014" s="32">
        <f t="shared" si="165"/>
        <v>-1855.44</v>
      </c>
      <c r="M1014" s="33">
        <f t="shared" si="166"/>
        <v>1855.44</v>
      </c>
      <c r="N1014" s="34" t="b">
        <v>1</v>
      </c>
      <c r="O1014" s="35">
        <f t="shared" si="167"/>
        <v>1855.44</v>
      </c>
      <c r="P1014" s="36" t="str">
        <f t="shared" si="168"/>
        <v>T</v>
      </c>
      <c r="Q1014" s="37" t="str">
        <f t="shared" si="169"/>
        <v>Liddell Thomson Ltd</v>
      </c>
      <c r="R1014" s="6" t="str">
        <f t="shared" si="170"/>
        <v>T - Liddell Thomson Ltd</v>
      </c>
      <c r="S1014" s="6" t="str">
        <f>IFERROR(INDEX('Vendor Over-ride'!$C:$C, MATCH($R:$R,'Vendor Over-ride'!$A:$A,0)),"")</f>
        <v>T - Liddell Thomson Ltd</v>
      </c>
      <c r="U1014" s="38" t="str">
        <f t="shared" si="174"/>
        <v>GIA</v>
      </c>
      <c r="V1014" s="5" t="str">
        <f t="shared" si="175"/>
        <v>TRADE</v>
      </c>
      <c r="W1014" s="5" t="b">
        <f t="shared" si="171"/>
        <v>0</v>
      </c>
      <c r="X1014" s="40">
        <f t="shared" ca="1" si="172"/>
        <v>1855.44</v>
      </c>
      <c r="Y1014" s="30" t="b">
        <f t="shared" ca="1" si="173"/>
        <v>0</v>
      </c>
    </row>
    <row r="1015" spans="1:25" hidden="1">
      <c r="A1015" s="28" t="s">
        <v>2837</v>
      </c>
      <c r="B1015" s="28" t="s">
        <v>2838</v>
      </c>
      <c r="C1015" s="28" t="s">
        <v>3481</v>
      </c>
      <c r="D1015" s="28" t="s">
        <v>2842</v>
      </c>
      <c r="E1015" s="29">
        <v>42195</v>
      </c>
      <c r="F1015" s="28" t="s">
        <v>8982</v>
      </c>
      <c r="G1015" s="30">
        <v>4403</v>
      </c>
      <c r="H1015" s="28" t="s">
        <v>8983</v>
      </c>
      <c r="I1015" s="31">
        <v>0</v>
      </c>
      <c r="J1015" s="31">
        <v>1539.46</v>
      </c>
      <c r="K1015" s="28" t="s">
        <v>4105</v>
      </c>
      <c r="L1015" s="32">
        <f t="shared" si="165"/>
        <v>-1539.46</v>
      </c>
      <c r="M1015" s="33">
        <f t="shared" si="166"/>
        <v>1539.46</v>
      </c>
      <c r="N1015" s="34" t="b">
        <v>1</v>
      </c>
      <c r="O1015" s="35">
        <f t="shared" si="167"/>
        <v>1539.46</v>
      </c>
      <c r="P1015" s="36" t="str">
        <f t="shared" si="168"/>
        <v>T</v>
      </c>
      <c r="Q1015" s="37" t="str">
        <f t="shared" si="169"/>
        <v>Martin Henderson</v>
      </c>
      <c r="R1015" s="6" t="str">
        <f t="shared" si="170"/>
        <v>T - Martin Henderson</v>
      </c>
      <c r="S1015" s="6" t="str">
        <f>IFERROR(INDEX('Vendor Over-ride'!$C:$C, MATCH($R:$R,'Vendor Over-ride'!$A:$A,0)),"")</f>
        <v>T - Martin Henderson</v>
      </c>
      <c r="U1015" s="38" t="str">
        <f t="shared" si="174"/>
        <v>GIA</v>
      </c>
      <c r="V1015" s="5" t="str">
        <f t="shared" si="175"/>
        <v>TRADE</v>
      </c>
      <c r="W1015" s="5" t="b">
        <f t="shared" si="171"/>
        <v>0</v>
      </c>
      <c r="X1015" s="40">
        <f t="shared" ca="1" si="172"/>
        <v>2993.46</v>
      </c>
      <c r="Y1015" s="30" t="b">
        <f t="shared" ca="1" si="173"/>
        <v>0</v>
      </c>
    </row>
    <row r="1016" spans="1:25" hidden="1">
      <c r="A1016" s="28" t="s">
        <v>2837</v>
      </c>
      <c r="B1016" s="28" t="s">
        <v>2838</v>
      </c>
      <c r="C1016" s="28" t="s">
        <v>3481</v>
      </c>
      <c r="D1016" s="28" t="s">
        <v>2842</v>
      </c>
      <c r="E1016" s="29">
        <v>42195</v>
      </c>
      <c r="F1016" s="28" t="s">
        <v>8984</v>
      </c>
      <c r="G1016" s="30">
        <v>4403</v>
      </c>
      <c r="H1016" s="28" t="s">
        <v>8985</v>
      </c>
      <c r="I1016" s="31">
        <v>0</v>
      </c>
      <c r="J1016" s="31">
        <v>290.35000000000002</v>
      </c>
      <c r="K1016" s="28" t="s">
        <v>2899</v>
      </c>
      <c r="L1016" s="32">
        <f t="shared" si="165"/>
        <v>-290.35000000000002</v>
      </c>
      <c r="M1016" s="33">
        <f t="shared" si="166"/>
        <v>290.35000000000002</v>
      </c>
      <c r="N1016" s="34" t="b">
        <v>1</v>
      </c>
      <c r="O1016" s="35">
        <f t="shared" si="167"/>
        <v>290.35000000000002</v>
      </c>
      <c r="P1016" s="36" t="str">
        <f t="shared" si="168"/>
        <v>T</v>
      </c>
      <c r="Q1016" s="37" t="str">
        <f t="shared" si="169"/>
        <v>MSF Union Dues - Ref 38190751</v>
      </c>
      <c r="R1016" s="6" t="str">
        <f t="shared" si="170"/>
        <v>T - MSF Union Dues - Ref 38190751</v>
      </c>
      <c r="S1016" s="6" t="str">
        <f>IFERROR(INDEX('Vendor Over-ride'!$C:$C, MATCH($R:$R,'Vendor Over-ride'!$A:$A,0)),"")</f>
        <v>T - MSF Union Dues - Ref 38190751</v>
      </c>
      <c r="U1016" s="38" t="str">
        <f t="shared" si="174"/>
        <v>GIA</v>
      </c>
      <c r="V1016" s="5" t="str">
        <f t="shared" si="175"/>
        <v>TRADE</v>
      </c>
      <c r="W1016" s="5" t="b">
        <f t="shared" si="171"/>
        <v>0</v>
      </c>
      <c r="X1016" s="40">
        <f t="shared" ca="1" si="172"/>
        <v>3608.3899999999994</v>
      </c>
      <c r="Y1016" s="30" t="b">
        <f t="shared" ca="1" si="173"/>
        <v>0</v>
      </c>
    </row>
    <row r="1017" spans="1:25" hidden="1">
      <c r="A1017" s="28" t="s">
        <v>2837</v>
      </c>
      <c r="B1017" s="28" t="s">
        <v>2838</v>
      </c>
      <c r="C1017" s="28" t="s">
        <v>3481</v>
      </c>
      <c r="D1017" s="28" t="s">
        <v>2842</v>
      </c>
      <c r="E1017" s="29">
        <v>42195</v>
      </c>
      <c r="F1017" s="28" t="s">
        <v>8986</v>
      </c>
      <c r="G1017" s="30">
        <v>4403</v>
      </c>
      <c r="H1017" s="28" t="s">
        <v>8987</v>
      </c>
      <c r="I1017" s="31">
        <v>0</v>
      </c>
      <c r="J1017" s="31">
        <v>32.4</v>
      </c>
      <c r="K1017" s="28" t="s">
        <v>4961</v>
      </c>
      <c r="L1017" s="32">
        <f t="shared" si="165"/>
        <v>-32.4</v>
      </c>
      <c r="M1017" s="33">
        <f t="shared" si="166"/>
        <v>32.4</v>
      </c>
      <c r="N1017" s="34" t="b">
        <v>1</v>
      </c>
      <c r="O1017" s="35">
        <f t="shared" si="167"/>
        <v>32.4</v>
      </c>
      <c r="P1017" s="36" t="str">
        <f t="shared" si="168"/>
        <v>T</v>
      </c>
      <c r="Q1017" s="37" t="str">
        <f t="shared" si="169"/>
        <v>Fannan &amp; Scott Ltd t/a Northern Services</v>
      </c>
      <c r="R1017" s="6" t="str">
        <f t="shared" si="170"/>
        <v>T - Fannan &amp; Scott Ltd t/a Northern Services</v>
      </c>
      <c r="S1017" s="6" t="str">
        <f>IFERROR(INDEX('Vendor Over-ride'!$C:$C, MATCH($R:$R,'Vendor Over-ride'!$A:$A,0)),"")</f>
        <v>T - Fannan &amp; Scott Ltd t/a Northern Services</v>
      </c>
      <c r="U1017" s="38" t="str">
        <f t="shared" si="174"/>
        <v>GIA</v>
      </c>
      <c r="V1017" s="5" t="str">
        <f t="shared" si="175"/>
        <v>TRADE</v>
      </c>
      <c r="W1017" s="5" t="b">
        <f t="shared" si="171"/>
        <v>0</v>
      </c>
      <c r="X1017" s="40">
        <f t="shared" ca="1" si="172"/>
        <v>500.4</v>
      </c>
      <c r="Y1017" s="30" t="b">
        <f t="shared" ca="1" si="173"/>
        <v>0</v>
      </c>
    </row>
    <row r="1018" spans="1:25" hidden="1">
      <c r="A1018" s="28" t="s">
        <v>2837</v>
      </c>
      <c r="B1018" s="28" t="s">
        <v>2838</v>
      </c>
      <c r="C1018" s="28" t="s">
        <v>3481</v>
      </c>
      <c r="D1018" s="28" t="s">
        <v>2842</v>
      </c>
      <c r="E1018" s="29">
        <v>42195</v>
      </c>
      <c r="F1018" s="28" t="s">
        <v>8988</v>
      </c>
      <c r="G1018" s="30">
        <v>4403</v>
      </c>
      <c r="H1018" s="28" t="s">
        <v>8989</v>
      </c>
      <c r="I1018" s="31">
        <v>0</v>
      </c>
      <c r="J1018" s="31">
        <v>136.99</v>
      </c>
      <c r="K1018" s="28" t="s">
        <v>2885</v>
      </c>
      <c r="L1018" s="32">
        <f t="shared" si="165"/>
        <v>-136.99</v>
      </c>
      <c r="M1018" s="33">
        <f t="shared" si="166"/>
        <v>136.99</v>
      </c>
      <c r="N1018" s="34" t="b">
        <v>1</v>
      </c>
      <c r="O1018" s="35">
        <f t="shared" si="167"/>
        <v>136.99</v>
      </c>
      <c r="P1018" s="36" t="str">
        <f t="shared" si="168"/>
        <v>T</v>
      </c>
      <c r="Q1018" s="37" t="str">
        <f t="shared" si="169"/>
        <v>Office Depot (UK) Ltd</v>
      </c>
      <c r="R1018" s="6" t="str">
        <f t="shared" si="170"/>
        <v>T - Office Depot (UK) Ltd</v>
      </c>
      <c r="S1018" s="6" t="str">
        <f>IFERROR(INDEX('Vendor Over-ride'!$C:$C, MATCH($R:$R,'Vendor Over-ride'!$A:$A,0)),"")</f>
        <v>T - Office Depot (UK) Ltd</v>
      </c>
      <c r="U1018" s="38" t="str">
        <f t="shared" si="174"/>
        <v>GIA</v>
      </c>
      <c r="V1018" s="5" t="str">
        <f t="shared" si="175"/>
        <v>TRADE</v>
      </c>
      <c r="W1018" s="5" t="b">
        <f t="shared" si="171"/>
        <v>0</v>
      </c>
      <c r="X1018" s="40">
        <f t="shared" ca="1" si="172"/>
        <v>3402.7900000000004</v>
      </c>
      <c r="Y1018" s="30" t="b">
        <f t="shared" ca="1" si="173"/>
        <v>0</v>
      </c>
    </row>
    <row r="1019" spans="1:25" hidden="1">
      <c r="A1019" s="28" t="s">
        <v>2837</v>
      </c>
      <c r="B1019" s="28" t="s">
        <v>2838</v>
      </c>
      <c r="C1019" s="28" t="s">
        <v>3481</v>
      </c>
      <c r="D1019" s="28" t="s">
        <v>2842</v>
      </c>
      <c r="E1019" s="29">
        <v>42195</v>
      </c>
      <c r="F1019" s="28" t="s">
        <v>8990</v>
      </c>
      <c r="G1019" s="30">
        <v>4403</v>
      </c>
      <c r="H1019" s="28" t="s">
        <v>8991</v>
      </c>
      <c r="I1019" s="31">
        <v>0</v>
      </c>
      <c r="J1019" s="31">
        <v>11.7</v>
      </c>
      <c r="K1019" s="28" t="s">
        <v>8992</v>
      </c>
      <c r="L1019" s="32">
        <f t="shared" si="165"/>
        <v>-11.7</v>
      </c>
      <c r="M1019" s="33">
        <f t="shared" si="166"/>
        <v>11.7</v>
      </c>
      <c r="N1019" s="34" t="b">
        <v>1</v>
      </c>
      <c r="O1019" s="35">
        <f t="shared" si="167"/>
        <v>11.7</v>
      </c>
      <c r="P1019" s="36" t="str">
        <f t="shared" si="168"/>
        <v>T</v>
      </c>
      <c r="Q1019" s="37" t="str">
        <f t="shared" si="169"/>
        <v>Pathhead Music Collective</v>
      </c>
      <c r="R1019" s="6" t="str">
        <f t="shared" si="170"/>
        <v>T - Pathhead Music Collective</v>
      </c>
      <c r="S1019" s="6" t="str">
        <f>IFERROR(INDEX('Vendor Over-ride'!$C:$C, MATCH($R:$R,'Vendor Over-ride'!$A:$A,0)),"")</f>
        <v>T - Pathhead Music Collective</v>
      </c>
      <c r="U1019" s="38" t="str">
        <f t="shared" si="174"/>
        <v>GIA</v>
      </c>
      <c r="V1019" s="5" t="str">
        <f t="shared" si="175"/>
        <v>TRADE</v>
      </c>
      <c r="W1019" s="5" t="b">
        <f t="shared" si="171"/>
        <v>0</v>
      </c>
      <c r="X1019" s="40">
        <f t="shared" ca="1" si="172"/>
        <v>11.7</v>
      </c>
      <c r="Y1019" s="30" t="b">
        <f t="shared" ca="1" si="173"/>
        <v>0</v>
      </c>
    </row>
    <row r="1020" spans="1:25" hidden="1">
      <c r="A1020" s="28" t="s">
        <v>2837</v>
      </c>
      <c r="B1020" s="28" t="s">
        <v>2838</v>
      </c>
      <c r="C1020" s="28" t="s">
        <v>3481</v>
      </c>
      <c r="D1020" s="28" t="s">
        <v>2842</v>
      </c>
      <c r="E1020" s="29">
        <v>42195</v>
      </c>
      <c r="F1020" s="28" t="s">
        <v>8993</v>
      </c>
      <c r="G1020" s="30">
        <v>4403</v>
      </c>
      <c r="H1020" s="28" t="s">
        <v>8994</v>
      </c>
      <c r="I1020" s="31">
        <v>0</v>
      </c>
      <c r="J1020" s="31">
        <v>150.44</v>
      </c>
      <c r="K1020" s="28" t="s">
        <v>2900</v>
      </c>
      <c r="L1020" s="32">
        <f t="shared" si="165"/>
        <v>-150.44</v>
      </c>
      <c r="M1020" s="33">
        <f t="shared" si="166"/>
        <v>150.44</v>
      </c>
      <c r="N1020" s="34" t="b">
        <v>1</v>
      </c>
      <c r="O1020" s="35">
        <f t="shared" si="167"/>
        <v>150.44</v>
      </c>
      <c r="P1020" s="36" t="str">
        <f t="shared" si="168"/>
        <v>T</v>
      </c>
      <c r="Q1020" s="37" t="str">
        <f t="shared" si="169"/>
        <v>PCS</v>
      </c>
      <c r="R1020" s="6" t="str">
        <f t="shared" si="170"/>
        <v>T - PCS</v>
      </c>
      <c r="S1020" s="6" t="str">
        <f>IFERROR(INDEX('Vendor Over-ride'!$C:$C, MATCH($R:$R,'Vendor Over-ride'!$A:$A,0)),"")</f>
        <v>T - PCS</v>
      </c>
      <c r="U1020" s="38" t="str">
        <f t="shared" si="174"/>
        <v>GIA</v>
      </c>
      <c r="V1020" s="5" t="str">
        <f t="shared" si="175"/>
        <v>TRADE</v>
      </c>
      <c r="W1020" s="5" t="b">
        <f t="shared" si="171"/>
        <v>0</v>
      </c>
      <c r="X1020" s="40">
        <f t="shared" ca="1" si="172"/>
        <v>1903.1800000000003</v>
      </c>
      <c r="Y1020" s="30" t="b">
        <f t="shared" ca="1" si="173"/>
        <v>0</v>
      </c>
    </row>
    <row r="1021" spans="1:25">
      <c r="A1021" s="28" t="s">
        <v>2837</v>
      </c>
      <c r="B1021" s="28" t="s">
        <v>2838</v>
      </c>
      <c r="C1021" s="28" t="s">
        <v>3481</v>
      </c>
      <c r="D1021" s="28" t="s">
        <v>2842</v>
      </c>
      <c r="E1021" s="29">
        <v>42195</v>
      </c>
      <c r="F1021" s="28" t="s">
        <v>8995</v>
      </c>
      <c r="G1021" s="30">
        <v>4403</v>
      </c>
      <c r="H1021" s="28" t="s">
        <v>8996</v>
      </c>
      <c r="I1021" s="31">
        <v>0</v>
      </c>
      <c r="J1021" s="31">
        <v>952.2</v>
      </c>
      <c r="K1021" s="28" t="s">
        <v>4445</v>
      </c>
      <c r="L1021" s="32">
        <f t="shared" si="165"/>
        <v>-952.2</v>
      </c>
      <c r="M1021" s="33">
        <f t="shared" si="166"/>
        <v>952.2</v>
      </c>
      <c r="N1021" s="34" t="b">
        <v>1</v>
      </c>
      <c r="O1021" s="35">
        <f t="shared" si="167"/>
        <v>952.2</v>
      </c>
      <c r="P1021" s="36" t="str">
        <f t="shared" si="168"/>
        <v>T</v>
      </c>
      <c r="Q1021" s="37" t="str">
        <f t="shared" si="169"/>
        <v>Pertemps Recruitment Partnership Limited</v>
      </c>
      <c r="R1021" s="6" t="str">
        <f t="shared" si="170"/>
        <v>T - Pertemps Recruitment Partnership Limited</v>
      </c>
      <c r="S1021" s="6" t="str">
        <f>IFERROR(INDEX('Vendor Over-ride'!$C:$C, MATCH($R:$R,'Vendor Over-ride'!$A:$A,0)),"")</f>
        <v>T - Pertemps Recruitment Partnership Limited</v>
      </c>
      <c r="T1021" s="41" t="s">
        <v>7019</v>
      </c>
      <c r="U1021" s="38" t="str">
        <f t="shared" si="174"/>
        <v>GIA</v>
      </c>
      <c r="V1021" s="5" t="str">
        <f t="shared" si="175"/>
        <v>TRADE</v>
      </c>
      <c r="W1021" s="5" t="b">
        <f t="shared" si="171"/>
        <v>0</v>
      </c>
      <c r="X1021" s="40">
        <f t="shared" ca="1" si="172"/>
        <v>36553.03</v>
      </c>
      <c r="Y1021" s="30" t="b">
        <f t="shared" ca="1" si="173"/>
        <v>1</v>
      </c>
    </row>
    <row r="1022" spans="1:25" hidden="1">
      <c r="A1022" s="28" t="s">
        <v>2837</v>
      </c>
      <c r="B1022" s="28" t="s">
        <v>2838</v>
      </c>
      <c r="C1022" s="28" t="s">
        <v>3481</v>
      </c>
      <c r="D1022" s="28" t="s">
        <v>2842</v>
      </c>
      <c r="E1022" s="29">
        <v>42195</v>
      </c>
      <c r="F1022" s="28" t="s">
        <v>8997</v>
      </c>
      <c r="G1022" s="30">
        <v>4403</v>
      </c>
      <c r="H1022" s="28" t="s">
        <v>8998</v>
      </c>
      <c r="I1022" s="31">
        <v>0</v>
      </c>
      <c r="J1022" s="31">
        <v>30</v>
      </c>
      <c r="K1022" s="28" t="s">
        <v>2854</v>
      </c>
      <c r="L1022" s="32">
        <f t="shared" si="165"/>
        <v>-30</v>
      </c>
      <c r="M1022" s="33">
        <f t="shared" si="166"/>
        <v>30</v>
      </c>
      <c r="N1022" s="34" t="b">
        <v>1</v>
      </c>
      <c r="O1022" s="35">
        <f t="shared" si="167"/>
        <v>30</v>
      </c>
      <c r="P1022" s="36" t="str">
        <f t="shared" si="168"/>
        <v>T</v>
      </c>
      <c r="Q1022" s="37" t="str">
        <f t="shared" si="169"/>
        <v>Planet Numbers Ltd</v>
      </c>
      <c r="R1022" s="6" t="str">
        <f t="shared" si="170"/>
        <v>T - Planet Numbers Ltd</v>
      </c>
      <c r="S1022" s="6" t="str">
        <f>IFERROR(INDEX('Vendor Over-ride'!$C:$C, MATCH($R:$R,'Vendor Over-ride'!$A:$A,0)),"")</f>
        <v>T - Planet Numbers Ltd</v>
      </c>
      <c r="U1022" s="38" t="str">
        <f t="shared" si="174"/>
        <v>GIA</v>
      </c>
      <c r="V1022" s="5" t="str">
        <f t="shared" si="175"/>
        <v>TRADE</v>
      </c>
      <c r="W1022" s="5" t="b">
        <f t="shared" si="171"/>
        <v>0</v>
      </c>
      <c r="X1022" s="40">
        <f t="shared" ca="1" si="172"/>
        <v>360</v>
      </c>
      <c r="Y1022" s="30" t="b">
        <f t="shared" ca="1" si="173"/>
        <v>0</v>
      </c>
    </row>
    <row r="1023" spans="1:25" hidden="1">
      <c r="A1023" s="28" t="s">
        <v>2837</v>
      </c>
      <c r="B1023" s="28" t="s">
        <v>2838</v>
      </c>
      <c r="C1023" s="28" t="s">
        <v>3481</v>
      </c>
      <c r="D1023" s="28" t="s">
        <v>2842</v>
      </c>
      <c r="E1023" s="29">
        <v>42195</v>
      </c>
      <c r="F1023" s="28" t="s">
        <v>8999</v>
      </c>
      <c r="G1023" s="30">
        <v>4403</v>
      </c>
      <c r="H1023" s="28" t="s">
        <v>9000</v>
      </c>
      <c r="I1023" s="31">
        <v>0</v>
      </c>
      <c r="J1023" s="31">
        <v>136.5</v>
      </c>
      <c r="K1023" s="28" t="s">
        <v>2864</v>
      </c>
      <c r="L1023" s="32">
        <f t="shared" si="165"/>
        <v>-136.5</v>
      </c>
      <c r="M1023" s="33">
        <f t="shared" si="166"/>
        <v>136.5</v>
      </c>
      <c r="N1023" s="34" t="b">
        <v>1</v>
      </c>
      <c r="O1023" s="35">
        <f t="shared" si="167"/>
        <v>136.5</v>
      </c>
      <c r="P1023" s="36" t="str">
        <f t="shared" si="168"/>
        <v>T</v>
      </c>
      <c r="Q1023" s="37" t="str">
        <f t="shared" si="169"/>
        <v>Robert Wiseman Dairies Ltd</v>
      </c>
      <c r="R1023" s="6" t="str">
        <f t="shared" si="170"/>
        <v>T - Robert Wiseman Dairies Ltd</v>
      </c>
      <c r="S1023" s="6" t="str">
        <f>IFERROR(INDEX('Vendor Over-ride'!$C:$C, MATCH($R:$R,'Vendor Over-ride'!$A:$A,0)),"")</f>
        <v>T - Robert Wiseman Dairies Ltd</v>
      </c>
      <c r="U1023" s="38" t="str">
        <f t="shared" si="174"/>
        <v>GIA</v>
      </c>
      <c r="V1023" s="5" t="str">
        <f t="shared" si="175"/>
        <v>TRADE</v>
      </c>
      <c r="W1023" s="5" t="b">
        <f t="shared" si="171"/>
        <v>0</v>
      </c>
      <c r="X1023" s="40">
        <f t="shared" ca="1" si="172"/>
        <v>1420.2500000000002</v>
      </c>
      <c r="Y1023" s="30" t="b">
        <f t="shared" ca="1" si="173"/>
        <v>0</v>
      </c>
    </row>
    <row r="1024" spans="1:25" hidden="1">
      <c r="A1024" s="28" t="s">
        <v>2837</v>
      </c>
      <c r="B1024" s="28" t="s">
        <v>2838</v>
      </c>
      <c r="C1024" s="28" t="s">
        <v>3481</v>
      </c>
      <c r="D1024" s="28" t="s">
        <v>2842</v>
      </c>
      <c r="E1024" s="29">
        <v>42195</v>
      </c>
      <c r="F1024" s="28" t="s">
        <v>9001</v>
      </c>
      <c r="G1024" s="30">
        <v>4403</v>
      </c>
      <c r="H1024" s="28" t="s">
        <v>9002</v>
      </c>
      <c r="I1024" s="31">
        <v>0</v>
      </c>
      <c r="J1024" s="31">
        <v>570</v>
      </c>
      <c r="K1024" s="28" t="s">
        <v>2902</v>
      </c>
      <c r="L1024" s="32">
        <f t="shared" si="165"/>
        <v>-570</v>
      </c>
      <c r="M1024" s="33">
        <f t="shared" si="166"/>
        <v>570</v>
      </c>
      <c r="N1024" s="34" t="b">
        <v>1</v>
      </c>
      <c r="O1024" s="35">
        <f t="shared" si="167"/>
        <v>570</v>
      </c>
      <c r="P1024" s="36" t="str">
        <f t="shared" si="168"/>
        <v>T</v>
      </c>
      <c r="Q1024" s="37" t="str">
        <f t="shared" si="169"/>
        <v>Ross Promotional Products Llimited</v>
      </c>
      <c r="R1024" s="6" t="str">
        <f t="shared" si="170"/>
        <v>T - Ross Promotional Products Llimited</v>
      </c>
      <c r="S1024" s="6" t="str">
        <f>IFERROR(INDEX('Vendor Over-ride'!$C:$C, MATCH($R:$R,'Vendor Over-ride'!$A:$A,0)),"")</f>
        <v>T - Ross Promotional Products Llimited</v>
      </c>
      <c r="U1024" s="38" t="str">
        <f t="shared" si="174"/>
        <v>GIA</v>
      </c>
      <c r="V1024" s="5" t="str">
        <f t="shared" si="175"/>
        <v>TRADE</v>
      </c>
      <c r="W1024" s="5" t="b">
        <f t="shared" si="171"/>
        <v>0</v>
      </c>
      <c r="X1024" s="40">
        <f t="shared" ca="1" si="172"/>
        <v>7125</v>
      </c>
      <c r="Y1024" s="30" t="b">
        <f t="shared" ca="1" si="173"/>
        <v>0</v>
      </c>
    </row>
    <row r="1025" spans="1:25" hidden="1">
      <c r="A1025" s="28" t="s">
        <v>2837</v>
      </c>
      <c r="B1025" s="28" t="s">
        <v>2838</v>
      </c>
      <c r="C1025" s="28" t="s">
        <v>3481</v>
      </c>
      <c r="D1025" s="28" t="s">
        <v>2842</v>
      </c>
      <c r="E1025" s="29">
        <v>42195</v>
      </c>
      <c r="F1025" s="28" t="s">
        <v>9003</v>
      </c>
      <c r="G1025" s="30">
        <v>4403</v>
      </c>
      <c r="H1025" s="28" t="s">
        <v>9004</v>
      </c>
      <c r="I1025" s="31">
        <v>0</v>
      </c>
      <c r="J1025" s="31">
        <v>228.98</v>
      </c>
      <c r="K1025" s="28" t="s">
        <v>9005</v>
      </c>
      <c r="L1025" s="32">
        <f t="shared" si="165"/>
        <v>-228.98</v>
      </c>
      <c r="M1025" s="33">
        <f t="shared" si="166"/>
        <v>228.98</v>
      </c>
      <c r="N1025" s="34" t="b">
        <v>1</v>
      </c>
      <c r="O1025" s="35">
        <f t="shared" si="167"/>
        <v>228.98</v>
      </c>
      <c r="P1025" s="36" t="str">
        <f t="shared" si="168"/>
        <v>T</v>
      </c>
      <c r="Q1025" s="37" t="str">
        <f t="shared" si="169"/>
        <v>RSE Scotland Foundation</v>
      </c>
      <c r="R1025" s="6" t="str">
        <f t="shared" si="170"/>
        <v>T - RSE Scotland Foundation</v>
      </c>
      <c r="S1025" s="6" t="str">
        <f>IFERROR(INDEX('Vendor Over-ride'!$C:$C, MATCH($R:$R,'Vendor Over-ride'!$A:$A,0)),"")</f>
        <v>T - RSE Scotland Foundation</v>
      </c>
      <c r="U1025" s="38" t="str">
        <f t="shared" si="174"/>
        <v>GIA</v>
      </c>
      <c r="V1025" s="5" t="str">
        <f t="shared" si="175"/>
        <v>TRADE</v>
      </c>
      <c r="W1025" s="5" t="b">
        <f t="shared" si="171"/>
        <v>0</v>
      </c>
      <c r="X1025" s="40">
        <f t="shared" ca="1" si="172"/>
        <v>974.4</v>
      </c>
      <c r="Y1025" s="30" t="b">
        <f t="shared" ca="1" si="173"/>
        <v>0</v>
      </c>
    </row>
    <row r="1026" spans="1:25">
      <c r="A1026" s="28" t="s">
        <v>2837</v>
      </c>
      <c r="B1026" s="28" t="s">
        <v>2838</v>
      </c>
      <c r="C1026" s="28" t="s">
        <v>3481</v>
      </c>
      <c r="D1026" s="28" t="s">
        <v>2842</v>
      </c>
      <c r="E1026" s="29">
        <v>42195</v>
      </c>
      <c r="F1026" s="28" t="s">
        <v>9006</v>
      </c>
      <c r="G1026" s="30">
        <v>4403</v>
      </c>
      <c r="H1026" s="28" t="s">
        <v>9007</v>
      </c>
      <c r="I1026" s="31">
        <v>0</v>
      </c>
      <c r="J1026" s="31">
        <v>115</v>
      </c>
      <c r="K1026" s="28" t="s">
        <v>2904</v>
      </c>
      <c r="L1026" s="32">
        <f t="shared" ref="L1026:L1089" si="176">I:I-J:J</f>
        <v>-115</v>
      </c>
      <c r="M1026" s="33">
        <f t="shared" ref="M1026:M1089" si="177">ABS($L:$L)</f>
        <v>115</v>
      </c>
      <c r="N1026" s="34" t="b">
        <v>1</v>
      </c>
      <c r="O1026" s="35">
        <f t="shared" ref="O1026:O1089" si="178">$M:$M*$N:$N</f>
        <v>115</v>
      </c>
      <c r="P1026" s="36" t="str">
        <f t="shared" ref="P1026:P1089" si="179">LEFT(TRIM($K:$K),1)</f>
        <v>T</v>
      </c>
      <c r="Q1026" s="37" t="str">
        <f t="shared" ref="Q1026:Q1089" si="180">RIGHT(TRIM($K:$K),LEN(TRIM($K:$K))-FIND("-",TRIM($K:$K)))</f>
        <v>Strathclyde Pension Fund - EMP129/PF4313</v>
      </c>
      <c r="R1026" s="6" t="str">
        <f t="shared" ref="R1026:R1089" si="181">CONCATENATE($P:$P, " - ",$Q:$Q)</f>
        <v>T - Strathclyde Pension Fund - EMP129/PF4313</v>
      </c>
      <c r="S1026" s="6" t="str">
        <f>IFERROR(INDEX('Vendor Over-ride'!$C:$C, MATCH($R:$R,'Vendor Over-ride'!$A:$A,0)),"")</f>
        <v>T - Strathclyde Pension Fund</v>
      </c>
      <c r="T1026" s="41" t="s">
        <v>2798</v>
      </c>
      <c r="U1026" s="38" t="str">
        <f t="shared" si="174"/>
        <v>GIA</v>
      </c>
      <c r="V1026" s="5" t="str">
        <f t="shared" si="175"/>
        <v>TRADE</v>
      </c>
      <c r="W1026" s="5" t="b">
        <f t="shared" ref="W1026:W1089" si="182">ROUND($O:$O,2)&gt;=25000</f>
        <v>0</v>
      </c>
      <c r="X1026" s="40">
        <f t="shared" ref="X1026:X1089" ca="1" si="183">SUMPRODUCT((Payee=$S1026) * (Payment_Value))</f>
        <v>155480.82</v>
      </c>
      <c r="Y1026" s="30" t="b">
        <f t="shared" ref="Y1026:Y1089" ca="1" si="184">$X:$X&gt;=25000</f>
        <v>1</v>
      </c>
    </row>
    <row r="1027" spans="1:25">
      <c r="A1027" s="28" t="s">
        <v>2837</v>
      </c>
      <c r="B1027" s="28" t="s">
        <v>2838</v>
      </c>
      <c r="C1027" s="28" t="s">
        <v>3481</v>
      </c>
      <c r="D1027" s="28" t="s">
        <v>2842</v>
      </c>
      <c r="E1027" s="29">
        <v>42195</v>
      </c>
      <c r="F1027" s="28" t="s">
        <v>9008</v>
      </c>
      <c r="G1027" s="30">
        <v>4403</v>
      </c>
      <c r="H1027" s="28" t="s">
        <v>9009</v>
      </c>
      <c r="I1027" s="31">
        <v>0</v>
      </c>
      <c r="J1027" s="31">
        <v>12621.11</v>
      </c>
      <c r="K1027" s="28" t="s">
        <v>2940</v>
      </c>
      <c r="L1027" s="32">
        <f t="shared" si="176"/>
        <v>-12621.11</v>
      </c>
      <c r="M1027" s="33">
        <f t="shared" si="177"/>
        <v>12621.11</v>
      </c>
      <c r="N1027" s="34" t="b">
        <v>1</v>
      </c>
      <c r="O1027" s="35">
        <f t="shared" si="178"/>
        <v>12621.11</v>
      </c>
      <c r="P1027" s="36" t="str">
        <f t="shared" si="179"/>
        <v>T</v>
      </c>
      <c r="Q1027" s="37" t="str">
        <f t="shared" si="180"/>
        <v>Strathclyde Pension Fund - EMP129/PF4313</v>
      </c>
      <c r="R1027" s="6" t="str">
        <f t="shared" si="181"/>
        <v>T - Strathclyde Pension Fund - EMP129/PF4313</v>
      </c>
      <c r="S1027" s="6" t="str">
        <f>IFERROR(INDEX('Vendor Over-ride'!$C:$C, MATCH($R:$R,'Vendor Over-ride'!$A:$A,0)),"")</f>
        <v>T - Strathclyde Pension Fund</v>
      </c>
      <c r="T1027" s="41" t="s">
        <v>2798</v>
      </c>
      <c r="U1027" s="38" t="str">
        <f t="shared" ref="U1027:U1090" si="185">"GIA"</f>
        <v>GIA</v>
      </c>
      <c r="V1027" s="5" t="str">
        <f t="shared" ref="V1027:V1090" si="186">UPPER(IF($P:$P="E","Employee",IF(OR($P:$P="I",$P:$P="G"),"Award",IF(OR($P:$P="D",$P:$P="T"),"Trade",""))))</f>
        <v>TRADE</v>
      </c>
      <c r="W1027" s="5" t="b">
        <f t="shared" si="182"/>
        <v>0</v>
      </c>
      <c r="X1027" s="40">
        <f t="shared" ca="1" si="183"/>
        <v>155480.82</v>
      </c>
      <c r="Y1027" s="30" t="b">
        <f t="shared" ca="1" si="184"/>
        <v>1</v>
      </c>
    </row>
    <row r="1028" spans="1:25" hidden="1">
      <c r="A1028" s="28" t="s">
        <v>2837</v>
      </c>
      <c r="B1028" s="28" t="s">
        <v>2838</v>
      </c>
      <c r="C1028" s="28" t="s">
        <v>3481</v>
      </c>
      <c r="D1028" s="28" t="s">
        <v>2842</v>
      </c>
      <c r="E1028" s="29">
        <v>42195</v>
      </c>
      <c r="F1028" s="28" t="s">
        <v>9010</v>
      </c>
      <c r="G1028" s="30">
        <v>4403</v>
      </c>
      <c r="H1028" s="28" t="s">
        <v>9011</v>
      </c>
      <c r="I1028" s="31">
        <v>0</v>
      </c>
      <c r="J1028" s="31">
        <v>1198.3900000000001</v>
      </c>
      <c r="K1028" s="28" t="s">
        <v>4224</v>
      </c>
      <c r="L1028" s="32">
        <f t="shared" si="176"/>
        <v>-1198.3900000000001</v>
      </c>
      <c r="M1028" s="33">
        <f t="shared" si="177"/>
        <v>1198.3900000000001</v>
      </c>
      <c r="N1028" s="34" t="b">
        <v>1</v>
      </c>
      <c r="O1028" s="35">
        <f t="shared" si="178"/>
        <v>1198.3900000000001</v>
      </c>
      <c r="P1028" s="36" t="str">
        <f t="shared" si="179"/>
        <v>T</v>
      </c>
      <c r="Q1028" s="37" t="str">
        <f t="shared" si="180"/>
        <v>The Skinny</v>
      </c>
      <c r="R1028" s="6" t="str">
        <f t="shared" si="181"/>
        <v>T - The Skinny</v>
      </c>
      <c r="S1028" s="6" t="str">
        <f>IFERROR(INDEX('Vendor Over-ride'!$C:$C, MATCH($R:$R,'Vendor Over-ride'!$A:$A,0)),"")</f>
        <v>T - Skinny, The</v>
      </c>
      <c r="U1028" s="38" t="str">
        <f t="shared" si="185"/>
        <v>GIA</v>
      </c>
      <c r="V1028" s="5" t="str">
        <f t="shared" si="186"/>
        <v>TRADE</v>
      </c>
      <c r="W1028" s="5" t="b">
        <f t="shared" si="182"/>
        <v>0</v>
      </c>
      <c r="X1028" s="40">
        <f t="shared" ca="1" si="183"/>
        <v>1198.3900000000001</v>
      </c>
      <c r="Y1028" s="30" t="b">
        <f t="shared" ca="1" si="184"/>
        <v>0</v>
      </c>
    </row>
    <row r="1029" spans="1:25" hidden="1">
      <c r="A1029" s="28" t="s">
        <v>2837</v>
      </c>
      <c r="B1029" s="28" t="s">
        <v>2838</v>
      </c>
      <c r="C1029" s="28" t="s">
        <v>3481</v>
      </c>
      <c r="D1029" s="28" t="s">
        <v>2842</v>
      </c>
      <c r="E1029" s="29">
        <v>42199</v>
      </c>
      <c r="F1029" s="28" t="s">
        <v>9012</v>
      </c>
      <c r="G1029" s="30">
        <v>4425</v>
      </c>
      <c r="H1029" s="28" t="s">
        <v>9013</v>
      </c>
      <c r="I1029" s="31">
        <v>0</v>
      </c>
      <c r="J1029" s="31">
        <v>383.96</v>
      </c>
      <c r="K1029" s="28" t="s">
        <v>2978</v>
      </c>
      <c r="L1029" s="32">
        <f t="shared" si="176"/>
        <v>-383.96</v>
      </c>
      <c r="M1029" s="33">
        <f t="shared" si="177"/>
        <v>383.96</v>
      </c>
      <c r="N1029" s="34" t="b">
        <v>0</v>
      </c>
      <c r="O1029" s="35">
        <f t="shared" si="178"/>
        <v>0</v>
      </c>
      <c r="P1029" s="36" t="str">
        <f t="shared" si="179"/>
        <v>E</v>
      </c>
      <c r="Q1029" s="37" t="str">
        <f t="shared" si="180"/>
        <v>Leslie Finlay</v>
      </c>
      <c r="R1029" s="6" t="str">
        <f t="shared" si="181"/>
        <v>E - Leslie Finlay</v>
      </c>
      <c r="S1029" s="6" t="str">
        <f>IFERROR(INDEX('Vendor Over-ride'!$C:$C, MATCH($R:$R,'Vendor Over-ride'!$A:$A,0)),"")</f>
        <v/>
      </c>
      <c r="U1029" s="38" t="str">
        <f t="shared" si="185"/>
        <v>GIA</v>
      </c>
      <c r="V1029" s="5" t="str">
        <f t="shared" si="186"/>
        <v>EMPLOYEE</v>
      </c>
      <c r="W1029" s="5" t="b">
        <f t="shared" si="182"/>
        <v>0</v>
      </c>
      <c r="X1029" s="40">
        <f t="shared" ca="1" si="183"/>
        <v>334393.72000000003</v>
      </c>
      <c r="Y1029" s="30" t="b">
        <f t="shared" ca="1" si="184"/>
        <v>1</v>
      </c>
    </row>
    <row r="1030" spans="1:25" hidden="1">
      <c r="A1030" s="28" t="s">
        <v>2837</v>
      </c>
      <c r="B1030" s="28" t="s">
        <v>2838</v>
      </c>
      <c r="C1030" s="28" t="s">
        <v>3481</v>
      </c>
      <c r="D1030" s="28" t="s">
        <v>2842</v>
      </c>
      <c r="E1030" s="29">
        <v>42199</v>
      </c>
      <c r="F1030" s="28" t="s">
        <v>9014</v>
      </c>
      <c r="G1030" s="30">
        <v>4425</v>
      </c>
      <c r="H1030" s="28" t="s">
        <v>9015</v>
      </c>
      <c r="I1030" s="31">
        <v>0</v>
      </c>
      <c r="J1030" s="31">
        <v>390.32</v>
      </c>
      <c r="K1030" s="28" t="s">
        <v>2949</v>
      </c>
      <c r="L1030" s="32">
        <f t="shared" si="176"/>
        <v>-390.32</v>
      </c>
      <c r="M1030" s="33">
        <f t="shared" si="177"/>
        <v>390.32</v>
      </c>
      <c r="N1030" s="34" t="b">
        <v>0</v>
      </c>
      <c r="O1030" s="35">
        <f t="shared" si="178"/>
        <v>0</v>
      </c>
      <c r="P1030" s="36" t="str">
        <f t="shared" si="179"/>
        <v>E</v>
      </c>
      <c r="Q1030" s="37" t="str">
        <f t="shared" si="180"/>
        <v>Laura MacKenzie Stuart</v>
      </c>
      <c r="R1030" s="6" t="str">
        <f t="shared" si="181"/>
        <v>E - Laura MacKenzie Stuart</v>
      </c>
      <c r="S1030" s="6" t="str">
        <f>IFERROR(INDEX('Vendor Over-ride'!$C:$C, MATCH($R:$R,'Vendor Over-ride'!$A:$A,0)),"")</f>
        <v/>
      </c>
      <c r="U1030" s="38" t="str">
        <f t="shared" si="185"/>
        <v>GIA</v>
      </c>
      <c r="V1030" s="5" t="str">
        <f t="shared" si="186"/>
        <v>EMPLOYEE</v>
      </c>
      <c r="W1030" s="5" t="b">
        <f t="shared" si="182"/>
        <v>0</v>
      </c>
      <c r="X1030" s="40">
        <f t="shared" ca="1" si="183"/>
        <v>334393.72000000003</v>
      </c>
      <c r="Y1030" s="30" t="b">
        <f t="shared" ca="1" si="184"/>
        <v>1</v>
      </c>
    </row>
    <row r="1031" spans="1:25" hidden="1">
      <c r="A1031" s="28" t="s">
        <v>2837</v>
      </c>
      <c r="B1031" s="28" t="s">
        <v>2838</v>
      </c>
      <c r="C1031" s="28" t="s">
        <v>3481</v>
      </c>
      <c r="D1031" s="28" t="s">
        <v>2842</v>
      </c>
      <c r="E1031" s="29">
        <v>42199</v>
      </c>
      <c r="F1031" s="28" t="s">
        <v>9016</v>
      </c>
      <c r="G1031" s="30">
        <v>4425</v>
      </c>
      <c r="H1031" s="28" t="s">
        <v>9017</v>
      </c>
      <c r="I1031" s="31">
        <v>0</v>
      </c>
      <c r="J1031" s="31">
        <v>17.420000000000002</v>
      </c>
      <c r="K1031" s="28" t="s">
        <v>2992</v>
      </c>
      <c r="L1031" s="32">
        <f t="shared" si="176"/>
        <v>-17.420000000000002</v>
      </c>
      <c r="M1031" s="33">
        <f t="shared" si="177"/>
        <v>17.420000000000002</v>
      </c>
      <c r="N1031" s="34" t="b">
        <v>0</v>
      </c>
      <c r="O1031" s="35">
        <f t="shared" si="178"/>
        <v>0</v>
      </c>
      <c r="P1031" s="36" t="str">
        <f t="shared" si="179"/>
        <v>E</v>
      </c>
      <c r="Q1031" s="37" t="str">
        <f t="shared" si="180"/>
        <v>Lynsey McLeod</v>
      </c>
      <c r="R1031" s="6" t="str">
        <f t="shared" si="181"/>
        <v>E - Lynsey McLeod</v>
      </c>
      <c r="S1031" s="6" t="str">
        <f>IFERROR(INDEX('Vendor Over-ride'!$C:$C, MATCH($R:$R,'Vendor Over-ride'!$A:$A,0)),"")</f>
        <v/>
      </c>
      <c r="U1031" s="38" t="str">
        <f t="shared" si="185"/>
        <v>GIA</v>
      </c>
      <c r="V1031" s="5" t="str">
        <f t="shared" si="186"/>
        <v>EMPLOYEE</v>
      </c>
      <c r="W1031" s="5" t="b">
        <f t="shared" si="182"/>
        <v>0</v>
      </c>
      <c r="X1031" s="40">
        <f t="shared" ca="1" si="183"/>
        <v>334393.72000000003</v>
      </c>
      <c r="Y1031" s="30" t="b">
        <f t="shared" ca="1" si="184"/>
        <v>1</v>
      </c>
    </row>
    <row r="1032" spans="1:25" hidden="1">
      <c r="A1032" s="28" t="s">
        <v>2837</v>
      </c>
      <c r="B1032" s="28" t="s">
        <v>2838</v>
      </c>
      <c r="C1032" s="28" t="s">
        <v>3481</v>
      </c>
      <c r="D1032" s="28" t="s">
        <v>2842</v>
      </c>
      <c r="E1032" s="29">
        <v>42199</v>
      </c>
      <c r="F1032" s="28" t="s">
        <v>9018</v>
      </c>
      <c r="G1032" s="30">
        <v>4425</v>
      </c>
      <c r="H1032" s="28" t="s">
        <v>9019</v>
      </c>
      <c r="I1032" s="31">
        <v>0</v>
      </c>
      <c r="J1032" s="31">
        <v>128.02000000000001</v>
      </c>
      <c r="K1032" s="28" t="s">
        <v>3045</v>
      </c>
      <c r="L1032" s="32">
        <f t="shared" si="176"/>
        <v>-128.02000000000001</v>
      </c>
      <c r="M1032" s="33">
        <f t="shared" si="177"/>
        <v>128.02000000000001</v>
      </c>
      <c r="N1032" s="34" t="b">
        <v>0</v>
      </c>
      <c r="O1032" s="35">
        <f t="shared" si="178"/>
        <v>0</v>
      </c>
      <c r="P1032" s="36" t="str">
        <f t="shared" si="179"/>
        <v>E</v>
      </c>
      <c r="Q1032" s="37" t="str">
        <f t="shared" si="180"/>
        <v>Jaine Lumsden</v>
      </c>
      <c r="R1032" s="6" t="str">
        <f t="shared" si="181"/>
        <v>E - Jaine Lumsden</v>
      </c>
      <c r="S1032" s="6" t="str">
        <f>IFERROR(INDEX('Vendor Over-ride'!$C:$C, MATCH($R:$R,'Vendor Over-ride'!$A:$A,0)),"")</f>
        <v/>
      </c>
      <c r="U1032" s="38" t="str">
        <f t="shared" si="185"/>
        <v>GIA</v>
      </c>
      <c r="V1032" s="5" t="str">
        <f t="shared" si="186"/>
        <v>EMPLOYEE</v>
      </c>
      <c r="W1032" s="5" t="b">
        <f t="shared" si="182"/>
        <v>0</v>
      </c>
      <c r="X1032" s="40">
        <f t="shared" ca="1" si="183"/>
        <v>334393.72000000003</v>
      </c>
      <c r="Y1032" s="30" t="b">
        <f t="shared" ca="1" si="184"/>
        <v>1</v>
      </c>
    </row>
    <row r="1033" spans="1:25" hidden="1">
      <c r="A1033" s="28" t="s">
        <v>2837</v>
      </c>
      <c r="B1033" s="28" t="s">
        <v>2838</v>
      </c>
      <c r="C1033" s="28" t="s">
        <v>3481</v>
      </c>
      <c r="D1033" s="28" t="s">
        <v>2842</v>
      </c>
      <c r="E1033" s="29">
        <v>42199</v>
      </c>
      <c r="F1033" s="28" t="s">
        <v>9020</v>
      </c>
      <c r="G1033" s="30">
        <v>4425</v>
      </c>
      <c r="H1033" s="28" t="s">
        <v>9021</v>
      </c>
      <c r="I1033" s="31">
        <v>0</v>
      </c>
      <c r="J1033" s="31">
        <v>187.28</v>
      </c>
      <c r="K1033" s="28" t="s">
        <v>4077</v>
      </c>
      <c r="L1033" s="32">
        <f t="shared" si="176"/>
        <v>-187.28</v>
      </c>
      <c r="M1033" s="33">
        <f t="shared" si="177"/>
        <v>187.28</v>
      </c>
      <c r="N1033" s="34" t="b">
        <v>0</v>
      </c>
      <c r="O1033" s="35">
        <f t="shared" si="178"/>
        <v>0</v>
      </c>
      <c r="P1033" s="36" t="str">
        <f t="shared" si="179"/>
        <v>E</v>
      </c>
      <c r="Q1033" s="37" t="str">
        <f t="shared" si="180"/>
        <v>Joan Parr</v>
      </c>
      <c r="R1033" s="6" t="str">
        <f t="shared" si="181"/>
        <v>E - Joan Parr</v>
      </c>
      <c r="S1033" s="6" t="str">
        <f>IFERROR(INDEX('Vendor Over-ride'!$C:$C, MATCH($R:$R,'Vendor Over-ride'!$A:$A,0)),"")</f>
        <v/>
      </c>
      <c r="U1033" s="38" t="str">
        <f t="shared" si="185"/>
        <v>GIA</v>
      </c>
      <c r="V1033" s="5" t="str">
        <f t="shared" si="186"/>
        <v>EMPLOYEE</v>
      </c>
      <c r="W1033" s="5" t="b">
        <f t="shared" si="182"/>
        <v>0</v>
      </c>
      <c r="X1033" s="40">
        <f t="shared" ca="1" si="183"/>
        <v>334393.72000000003</v>
      </c>
      <c r="Y1033" s="30" t="b">
        <f t="shared" ca="1" si="184"/>
        <v>1</v>
      </c>
    </row>
    <row r="1034" spans="1:25" hidden="1">
      <c r="A1034" s="28" t="s">
        <v>2837</v>
      </c>
      <c r="B1034" s="28" t="s">
        <v>2838</v>
      </c>
      <c r="C1034" s="28" t="s">
        <v>3481</v>
      </c>
      <c r="D1034" s="28" t="s">
        <v>2842</v>
      </c>
      <c r="E1034" s="29">
        <v>42199</v>
      </c>
      <c r="F1034" s="28" t="s">
        <v>9022</v>
      </c>
      <c r="G1034" s="30">
        <v>4425</v>
      </c>
      <c r="H1034" s="28" t="s">
        <v>9023</v>
      </c>
      <c r="I1034" s="31">
        <v>0</v>
      </c>
      <c r="J1034" s="31">
        <v>191.49</v>
      </c>
      <c r="K1034" s="28" t="s">
        <v>4278</v>
      </c>
      <c r="L1034" s="32">
        <f t="shared" si="176"/>
        <v>-191.49</v>
      </c>
      <c r="M1034" s="33">
        <f t="shared" si="177"/>
        <v>191.49</v>
      </c>
      <c r="N1034" s="34" t="b">
        <v>0</v>
      </c>
      <c r="O1034" s="35">
        <f t="shared" si="178"/>
        <v>0</v>
      </c>
      <c r="P1034" s="36" t="str">
        <f t="shared" si="179"/>
        <v>E</v>
      </c>
      <c r="Q1034" s="37" t="str">
        <f t="shared" si="180"/>
        <v>Emma Turnbull</v>
      </c>
      <c r="R1034" s="6" t="str">
        <f t="shared" si="181"/>
        <v>E - Emma Turnbull</v>
      </c>
      <c r="S1034" s="6" t="str">
        <f>IFERROR(INDEX('Vendor Over-ride'!$C:$C, MATCH($R:$R,'Vendor Over-ride'!$A:$A,0)),"")</f>
        <v/>
      </c>
      <c r="U1034" s="38" t="str">
        <f t="shared" si="185"/>
        <v>GIA</v>
      </c>
      <c r="V1034" s="5" t="str">
        <f t="shared" si="186"/>
        <v>EMPLOYEE</v>
      </c>
      <c r="W1034" s="5" t="b">
        <f t="shared" si="182"/>
        <v>0</v>
      </c>
      <c r="X1034" s="40">
        <f t="shared" ca="1" si="183"/>
        <v>334393.72000000003</v>
      </c>
      <c r="Y1034" s="30" t="b">
        <f t="shared" ca="1" si="184"/>
        <v>1</v>
      </c>
    </row>
    <row r="1035" spans="1:25" hidden="1">
      <c r="A1035" s="28" t="s">
        <v>2837</v>
      </c>
      <c r="B1035" s="28" t="s">
        <v>2838</v>
      </c>
      <c r="C1035" s="28" t="s">
        <v>3481</v>
      </c>
      <c r="D1035" s="28" t="s">
        <v>2842</v>
      </c>
      <c r="E1035" s="29">
        <v>42199</v>
      </c>
      <c r="F1035" s="28" t="s">
        <v>9024</v>
      </c>
      <c r="G1035" s="30">
        <v>4425</v>
      </c>
      <c r="H1035" s="28" t="s">
        <v>9025</v>
      </c>
      <c r="I1035" s="31">
        <v>0</v>
      </c>
      <c r="J1035" s="31">
        <v>75.3</v>
      </c>
      <c r="K1035" s="28" t="s">
        <v>2957</v>
      </c>
      <c r="L1035" s="32">
        <f t="shared" si="176"/>
        <v>-75.3</v>
      </c>
      <c r="M1035" s="33">
        <f t="shared" si="177"/>
        <v>75.3</v>
      </c>
      <c r="N1035" s="34" t="b">
        <v>0</v>
      </c>
      <c r="O1035" s="35">
        <f t="shared" si="178"/>
        <v>0</v>
      </c>
      <c r="P1035" s="36" t="str">
        <f t="shared" si="179"/>
        <v>E</v>
      </c>
      <c r="Q1035" s="37" t="str">
        <f t="shared" si="180"/>
        <v>Kirstin MacLeod</v>
      </c>
      <c r="R1035" s="6" t="str">
        <f t="shared" si="181"/>
        <v>E - Kirstin MacLeod</v>
      </c>
      <c r="S1035" s="6" t="str">
        <f>IFERROR(INDEX('Vendor Over-ride'!$C:$C, MATCH($R:$R,'Vendor Over-ride'!$A:$A,0)),"")</f>
        <v/>
      </c>
      <c r="U1035" s="38" t="str">
        <f t="shared" si="185"/>
        <v>GIA</v>
      </c>
      <c r="V1035" s="5" t="str">
        <f t="shared" si="186"/>
        <v>EMPLOYEE</v>
      </c>
      <c r="W1035" s="5" t="b">
        <f t="shared" si="182"/>
        <v>0</v>
      </c>
      <c r="X1035" s="40">
        <f t="shared" ca="1" si="183"/>
        <v>334393.72000000003</v>
      </c>
      <c r="Y1035" s="30" t="b">
        <f t="shared" ca="1" si="184"/>
        <v>1</v>
      </c>
    </row>
    <row r="1036" spans="1:25">
      <c r="A1036" s="28" t="s">
        <v>2837</v>
      </c>
      <c r="B1036" s="28" t="s">
        <v>2838</v>
      </c>
      <c r="C1036" s="28" t="s">
        <v>3481</v>
      </c>
      <c r="D1036" s="28" t="s">
        <v>2842</v>
      </c>
      <c r="E1036" s="29">
        <v>42199</v>
      </c>
      <c r="F1036" s="28" t="s">
        <v>9026</v>
      </c>
      <c r="G1036" s="30">
        <v>4425</v>
      </c>
      <c r="H1036" s="28" t="s">
        <v>9027</v>
      </c>
      <c r="I1036" s="31">
        <v>0</v>
      </c>
      <c r="J1036" s="31">
        <v>1922</v>
      </c>
      <c r="K1036" s="28" t="s">
        <v>5205</v>
      </c>
      <c r="L1036" s="32">
        <f t="shared" si="176"/>
        <v>-1922</v>
      </c>
      <c r="M1036" s="33">
        <f t="shared" si="177"/>
        <v>1922</v>
      </c>
      <c r="N1036" s="34" t="b">
        <v>1</v>
      </c>
      <c r="O1036" s="35">
        <f t="shared" si="178"/>
        <v>1922</v>
      </c>
      <c r="P1036" s="36" t="str">
        <f t="shared" si="179"/>
        <v>G</v>
      </c>
      <c r="Q1036" s="37" t="str">
        <f t="shared" si="180"/>
        <v>Glasgow Film Theatre Ltd</v>
      </c>
      <c r="R1036" s="6" t="str">
        <f t="shared" si="181"/>
        <v>G - Glasgow Film Theatre Ltd</v>
      </c>
      <c r="S1036" s="6" t="str">
        <f>IFERROR(INDEX('Vendor Over-ride'!$C:$C, MATCH($R:$R,'Vendor Over-ride'!$A:$A,0)),"")</f>
        <v>G - Glasgow Film Theatre Ltd</v>
      </c>
      <c r="U1036" s="38" t="str">
        <f t="shared" si="185"/>
        <v>GIA</v>
      </c>
      <c r="V1036" s="5" t="str">
        <f t="shared" si="186"/>
        <v>AWARD</v>
      </c>
      <c r="W1036" s="5" t="b">
        <f t="shared" si="182"/>
        <v>0</v>
      </c>
      <c r="X1036" s="40">
        <f t="shared" ca="1" si="183"/>
        <v>638204.17999999993</v>
      </c>
      <c r="Y1036" s="30" t="b">
        <f t="shared" ca="1" si="184"/>
        <v>1</v>
      </c>
    </row>
    <row r="1037" spans="1:25">
      <c r="A1037" s="28" t="s">
        <v>2837</v>
      </c>
      <c r="B1037" s="28" t="s">
        <v>2838</v>
      </c>
      <c r="C1037" s="28" t="s">
        <v>3481</v>
      </c>
      <c r="D1037" s="28" t="s">
        <v>2842</v>
      </c>
      <c r="E1037" s="29">
        <v>42199</v>
      </c>
      <c r="F1037" s="28" t="s">
        <v>9028</v>
      </c>
      <c r="G1037" s="30">
        <v>4425</v>
      </c>
      <c r="H1037" s="28" t="s">
        <v>9029</v>
      </c>
      <c r="I1037" s="31">
        <v>0</v>
      </c>
      <c r="J1037" s="31">
        <v>3600</v>
      </c>
      <c r="K1037" s="28" t="s">
        <v>5124</v>
      </c>
      <c r="L1037" s="32">
        <f t="shared" si="176"/>
        <v>-3600</v>
      </c>
      <c r="M1037" s="33">
        <f t="shared" si="177"/>
        <v>3600</v>
      </c>
      <c r="N1037" s="34" t="b">
        <v>1</v>
      </c>
      <c r="O1037" s="35">
        <f t="shared" si="178"/>
        <v>3600</v>
      </c>
      <c r="P1037" s="36" t="str">
        <f t="shared" si="179"/>
        <v>G</v>
      </c>
      <c r="Q1037" s="37" t="str">
        <f t="shared" si="180"/>
        <v>Scottish Dance Theatre</v>
      </c>
      <c r="R1037" s="6" t="str">
        <f t="shared" si="181"/>
        <v>G - Scottish Dance Theatre</v>
      </c>
      <c r="S1037" s="6" t="str">
        <f>IFERROR(INDEX('Vendor Over-ride'!$C:$C, MATCH($R:$R,'Vendor Over-ride'!$A:$A,0)),"")</f>
        <v>G - Scottish Dance Theatre</v>
      </c>
      <c r="U1037" s="38" t="str">
        <f t="shared" si="185"/>
        <v>GIA</v>
      </c>
      <c r="V1037" s="5" t="str">
        <f t="shared" si="186"/>
        <v>AWARD</v>
      </c>
      <c r="W1037" s="5" t="b">
        <f t="shared" si="182"/>
        <v>0</v>
      </c>
      <c r="X1037" s="40">
        <f t="shared" ca="1" si="183"/>
        <v>1018658</v>
      </c>
      <c r="Y1037" s="30" t="b">
        <f t="shared" ca="1" si="184"/>
        <v>1</v>
      </c>
    </row>
    <row r="1038" spans="1:25">
      <c r="A1038" s="28" t="s">
        <v>2837</v>
      </c>
      <c r="B1038" s="28" t="s">
        <v>2838</v>
      </c>
      <c r="C1038" s="28" t="s">
        <v>3481</v>
      </c>
      <c r="D1038" s="28" t="s">
        <v>2842</v>
      </c>
      <c r="E1038" s="29">
        <v>42199</v>
      </c>
      <c r="F1038" s="28" t="s">
        <v>9030</v>
      </c>
      <c r="G1038" s="30">
        <v>4425</v>
      </c>
      <c r="H1038" s="28" t="s">
        <v>9031</v>
      </c>
      <c r="I1038" s="31">
        <v>0</v>
      </c>
      <c r="J1038" s="31">
        <v>2000</v>
      </c>
      <c r="K1038" s="28" t="s">
        <v>5243</v>
      </c>
      <c r="L1038" s="32">
        <f t="shared" si="176"/>
        <v>-2000</v>
      </c>
      <c r="M1038" s="33">
        <f t="shared" si="177"/>
        <v>2000</v>
      </c>
      <c r="N1038" s="34" t="b">
        <v>1</v>
      </c>
      <c r="O1038" s="35">
        <f t="shared" si="178"/>
        <v>2000</v>
      </c>
      <c r="P1038" s="36" t="str">
        <f t="shared" si="179"/>
        <v>G</v>
      </c>
      <c r="Q1038" s="37" t="str">
        <f t="shared" si="180"/>
        <v>Traverse Theatre (Scotland) Ltd</v>
      </c>
      <c r="R1038" s="6" t="str">
        <f t="shared" si="181"/>
        <v>G - Traverse Theatre (Scotland) Ltd</v>
      </c>
      <c r="S1038" s="6" t="str">
        <f>IFERROR(INDEX('Vendor Over-ride'!$C:$C, MATCH($R:$R,'Vendor Over-ride'!$A:$A,0)),"")</f>
        <v>G - Traverse Theatre (Scotland) Ltd</v>
      </c>
      <c r="U1038" s="38" t="str">
        <f t="shared" si="185"/>
        <v>GIA</v>
      </c>
      <c r="V1038" s="5" t="str">
        <f t="shared" si="186"/>
        <v>AWARD</v>
      </c>
      <c r="W1038" s="5" t="b">
        <f t="shared" si="182"/>
        <v>0</v>
      </c>
      <c r="X1038" s="40">
        <f t="shared" ca="1" si="183"/>
        <v>987250</v>
      </c>
      <c r="Y1038" s="30" t="b">
        <f t="shared" ca="1" si="184"/>
        <v>1</v>
      </c>
    </row>
    <row r="1039" spans="1:25">
      <c r="A1039" s="28" t="s">
        <v>2837</v>
      </c>
      <c r="B1039" s="28" t="s">
        <v>2838</v>
      </c>
      <c r="C1039" s="28" t="s">
        <v>3481</v>
      </c>
      <c r="D1039" s="28" t="s">
        <v>2842</v>
      </c>
      <c r="E1039" s="29">
        <v>42199</v>
      </c>
      <c r="F1039" s="28" t="s">
        <v>9032</v>
      </c>
      <c r="G1039" s="30">
        <v>4425</v>
      </c>
      <c r="H1039" s="28" t="s">
        <v>9033</v>
      </c>
      <c r="I1039" s="31">
        <v>0</v>
      </c>
      <c r="J1039" s="31">
        <v>4000</v>
      </c>
      <c r="K1039" s="28" t="s">
        <v>7623</v>
      </c>
      <c r="L1039" s="32">
        <f t="shared" si="176"/>
        <v>-4000</v>
      </c>
      <c r="M1039" s="33">
        <f t="shared" si="177"/>
        <v>4000</v>
      </c>
      <c r="N1039" s="34" t="b">
        <v>1</v>
      </c>
      <c r="O1039" s="35">
        <f t="shared" si="178"/>
        <v>4000</v>
      </c>
      <c r="P1039" s="36" t="str">
        <f t="shared" si="179"/>
        <v>G</v>
      </c>
      <c r="Q1039" s="37" t="str">
        <f t="shared" si="180"/>
        <v>Vanishing Point Theatre Company</v>
      </c>
      <c r="R1039" s="6" t="str">
        <f t="shared" si="181"/>
        <v>G - Vanishing Point Theatre Company</v>
      </c>
      <c r="S1039" s="6" t="str">
        <f>IFERROR(INDEX('Vendor Over-ride'!$C:$C, MATCH($R:$R,'Vendor Over-ride'!$A:$A,0)),"")</f>
        <v>G - Vanishing Point Theatre Company</v>
      </c>
      <c r="U1039" s="38" t="str">
        <f t="shared" si="185"/>
        <v>GIA</v>
      </c>
      <c r="V1039" s="5" t="str">
        <f t="shared" si="186"/>
        <v>AWARD</v>
      </c>
      <c r="W1039" s="5" t="b">
        <f t="shared" si="182"/>
        <v>0</v>
      </c>
      <c r="X1039" s="40">
        <f t="shared" ca="1" si="183"/>
        <v>338893</v>
      </c>
      <c r="Y1039" s="30" t="b">
        <f t="shared" ca="1" si="184"/>
        <v>1</v>
      </c>
    </row>
    <row r="1040" spans="1:25" hidden="1">
      <c r="A1040" s="28" t="s">
        <v>2837</v>
      </c>
      <c r="B1040" s="28" t="s">
        <v>2838</v>
      </c>
      <c r="C1040" s="28" t="s">
        <v>3481</v>
      </c>
      <c r="D1040" s="28" t="s">
        <v>2842</v>
      </c>
      <c r="E1040" s="29">
        <v>42199</v>
      </c>
      <c r="F1040" s="28" t="s">
        <v>9034</v>
      </c>
      <c r="G1040" s="30">
        <v>4425</v>
      </c>
      <c r="H1040" s="28" t="s">
        <v>9035</v>
      </c>
      <c r="I1040" s="31">
        <v>0</v>
      </c>
      <c r="J1040" s="31">
        <v>450</v>
      </c>
      <c r="K1040" s="28" t="s">
        <v>9036</v>
      </c>
      <c r="L1040" s="32">
        <f t="shared" si="176"/>
        <v>-450</v>
      </c>
      <c r="M1040" s="33">
        <f t="shared" si="177"/>
        <v>450</v>
      </c>
      <c r="N1040" s="34" t="b">
        <v>1</v>
      </c>
      <c r="O1040" s="35">
        <f t="shared" si="178"/>
        <v>450</v>
      </c>
      <c r="P1040" s="36" t="str">
        <f t="shared" si="179"/>
        <v>G</v>
      </c>
      <c r="Q1040" s="37" t="str">
        <f t="shared" si="180"/>
        <v>Lorna Reid</v>
      </c>
      <c r="R1040" s="6" t="str">
        <f t="shared" si="181"/>
        <v>G - Lorna Reid</v>
      </c>
      <c r="S1040" s="6" t="str">
        <f>IFERROR(INDEX('Vendor Over-ride'!$C:$C, MATCH($R:$R,'Vendor Over-ride'!$A:$A,0)),"")</f>
        <v>G - Lorna Reid</v>
      </c>
      <c r="U1040" s="38" t="str">
        <f t="shared" si="185"/>
        <v>GIA</v>
      </c>
      <c r="V1040" s="5" t="str">
        <f t="shared" si="186"/>
        <v>AWARD</v>
      </c>
      <c r="W1040" s="5" t="b">
        <f t="shared" si="182"/>
        <v>0</v>
      </c>
      <c r="X1040" s="40">
        <f t="shared" ca="1" si="183"/>
        <v>600</v>
      </c>
      <c r="Y1040" s="30" t="b">
        <f t="shared" ca="1" si="184"/>
        <v>0</v>
      </c>
    </row>
    <row r="1041" spans="1:25" hidden="1">
      <c r="A1041" s="28" t="s">
        <v>2837</v>
      </c>
      <c r="B1041" s="28" t="s">
        <v>2838</v>
      </c>
      <c r="C1041" s="28" t="s">
        <v>3481</v>
      </c>
      <c r="D1041" s="28" t="s">
        <v>2842</v>
      </c>
      <c r="E1041" s="29">
        <v>42199</v>
      </c>
      <c r="F1041" s="28" t="s">
        <v>9037</v>
      </c>
      <c r="G1041" s="30">
        <v>4425</v>
      </c>
      <c r="H1041" s="28" t="s">
        <v>9038</v>
      </c>
      <c r="I1041" s="31">
        <v>0</v>
      </c>
      <c r="J1041" s="31">
        <v>1185</v>
      </c>
      <c r="K1041" s="28" t="s">
        <v>9039</v>
      </c>
      <c r="L1041" s="32">
        <f t="shared" si="176"/>
        <v>-1185</v>
      </c>
      <c r="M1041" s="33">
        <f t="shared" si="177"/>
        <v>1185</v>
      </c>
      <c r="N1041" s="34" t="b">
        <v>1</v>
      </c>
      <c r="O1041" s="35">
        <f t="shared" si="178"/>
        <v>1185</v>
      </c>
      <c r="P1041" s="36" t="str">
        <f t="shared" si="179"/>
        <v>G</v>
      </c>
      <c r="Q1041" s="37" t="str">
        <f t="shared" si="180"/>
        <v>Sybren Renema</v>
      </c>
      <c r="R1041" s="6" t="str">
        <f t="shared" si="181"/>
        <v>G - Sybren Renema</v>
      </c>
      <c r="S1041" s="6" t="str">
        <f>IFERROR(INDEX('Vendor Over-ride'!$C:$C, MATCH($R:$R,'Vendor Over-ride'!$A:$A,0)),"")</f>
        <v>G - Sybren Renema</v>
      </c>
      <c r="U1041" s="38" t="str">
        <f t="shared" si="185"/>
        <v>GIA</v>
      </c>
      <c r="V1041" s="5" t="str">
        <f t="shared" si="186"/>
        <v>AWARD</v>
      </c>
      <c r="W1041" s="5" t="b">
        <f t="shared" si="182"/>
        <v>0</v>
      </c>
      <c r="X1041" s="40">
        <f t="shared" ca="1" si="183"/>
        <v>1580</v>
      </c>
      <c r="Y1041" s="30" t="b">
        <f t="shared" ca="1" si="184"/>
        <v>0</v>
      </c>
    </row>
    <row r="1042" spans="1:25">
      <c r="A1042" s="28" t="s">
        <v>2837</v>
      </c>
      <c r="B1042" s="28" t="s">
        <v>2838</v>
      </c>
      <c r="C1042" s="28" t="s">
        <v>3481</v>
      </c>
      <c r="D1042" s="28" t="s">
        <v>2842</v>
      </c>
      <c r="E1042" s="29">
        <v>42199</v>
      </c>
      <c r="F1042" s="28" t="s">
        <v>9040</v>
      </c>
      <c r="G1042" s="30">
        <v>4425</v>
      </c>
      <c r="H1042" s="28" t="s">
        <v>9041</v>
      </c>
      <c r="I1042" s="31">
        <v>0</v>
      </c>
      <c r="J1042" s="31">
        <v>11951</v>
      </c>
      <c r="K1042" s="28" t="s">
        <v>7626</v>
      </c>
      <c r="L1042" s="32">
        <f t="shared" si="176"/>
        <v>-11951</v>
      </c>
      <c r="M1042" s="33">
        <f t="shared" si="177"/>
        <v>11951</v>
      </c>
      <c r="N1042" s="34" t="b">
        <v>1</v>
      </c>
      <c r="O1042" s="35">
        <f t="shared" si="178"/>
        <v>11951</v>
      </c>
      <c r="P1042" s="36" t="str">
        <f t="shared" si="179"/>
        <v>I</v>
      </c>
      <c r="Q1042" s="37" t="str">
        <f t="shared" si="180"/>
        <v>Ailie Cohen Puppet Maker</v>
      </c>
      <c r="R1042" s="6" t="str">
        <f t="shared" si="181"/>
        <v>I - Ailie Cohen Puppet Maker</v>
      </c>
      <c r="S1042" s="6" t="str">
        <f>IFERROR(INDEX('Vendor Over-ride'!$C:$C, MATCH($R:$R,'Vendor Over-ride'!$A:$A,0)),"")</f>
        <v>I - Ailie Cohen Puppet Maker</v>
      </c>
      <c r="U1042" s="38" t="str">
        <f t="shared" si="185"/>
        <v>GIA</v>
      </c>
      <c r="V1042" s="5" t="str">
        <f t="shared" si="186"/>
        <v>AWARD</v>
      </c>
      <c r="W1042" s="5" t="b">
        <f t="shared" si="182"/>
        <v>0</v>
      </c>
      <c r="X1042" s="40">
        <f t="shared" ca="1" si="183"/>
        <v>38118</v>
      </c>
      <c r="Y1042" s="30" t="b">
        <f t="shared" ca="1" si="184"/>
        <v>1</v>
      </c>
    </row>
    <row r="1043" spans="1:25" hidden="1">
      <c r="A1043" s="28" t="s">
        <v>2837</v>
      </c>
      <c r="B1043" s="28" t="s">
        <v>2838</v>
      </c>
      <c r="C1043" s="28" t="s">
        <v>3481</v>
      </c>
      <c r="D1043" s="28" t="s">
        <v>2842</v>
      </c>
      <c r="E1043" s="29">
        <v>42199</v>
      </c>
      <c r="F1043" s="28" t="s">
        <v>9042</v>
      </c>
      <c r="G1043" s="30">
        <v>4425</v>
      </c>
      <c r="H1043" s="28" t="s">
        <v>9043</v>
      </c>
      <c r="I1043" s="31">
        <v>0</v>
      </c>
      <c r="J1043" s="31">
        <v>1250</v>
      </c>
      <c r="K1043" s="28" t="s">
        <v>9044</v>
      </c>
      <c r="L1043" s="32">
        <f t="shared" si="176"/>
        <v>-1250</v>
      </c>
      <c r="M1043" s="33">
        <f t="shared" si="177"/>
        <v>1250</v>
      </c>
      <c r="N1043" s="34" t="b">
        <v>1</v>
      </c>
      <c r="O1043" s="35">
        <f t="shared" si="178"/>
        <v>1250</v>
      </c>
      <c r="P1043" s="36" t="str">
        <f t="shared" si="179"/>
        <v>I</v>
      </c>
      <c r="Q1043" s="37" t="str">
        <f t="shared" si="180"/>
        <v>Alec Frank-Gemmil</v>
      </c>
      <c r="R1043" s="6" t="str">
        <f t="shared" si="181"/>
        <v>I - Alec Frank-Gemmil</v>
      </c>
      <c r="S1043" s="6" t="str">
        <f>IFERROR(INDEX('Vendor Over-ride'!$C:$C, MATCH($R:$R,'Vendor Over-ride'!$A:$A,0)),"")</f>
        <v>I - Alec Frank-Gemmil</v>
      </c>
      <c r="U1043" s="38" t="str">
        <f t="shared" si="185"/>
        <v>GIA</v>
      </c>
      <c r="V1043" s="5" t="str">
        <f t="shared" si="186"/>
        <v>AWARD</v>
      </c>
      <c r="W1043" s="5" t="b">
        <f t="shared" si="182"/>
        <v>0</v>
      </c>
      <c r="X1043" s="40">
        <f t="shared" ca="1" si="183"/>
        <v>1250</v>
      </c>
      <c r="Y1043" s="30" t="b">
        <f t="shared" ca="1" si="184"/>
        <v>0</v>
      </c>
    </row>
    <row r="1044" spans="1:25">
      <c r="A1044" s="28" t="s">
        <v>2837</v>
      </c>
      <c r="B1044" s="28" t="s">
        <v>2838</v>
      </c>
      <c r="C1044" s="28" t="s">
        <v>3481</v>
      </c>
      <c r="D1044" s="28" t="s">
        <v>2842</v>
      </c>
      <c r="E1044" s="29">
        <v>42199</v>
      </c>
      <c r="F1044" s="28" t="s">
        <v>9045</v>
      </c>
      <c r="G1044" s="30">
        <v>4425</v>
      </c>
      <c r="H1044" s="28" t="s">
        <v>9046</v>
      </c>
      <c r="I1044" s="31">
        <v>0</v>
      </c>
      <c r="J1044" s="31">
        <v>4000</v>
      </c>
      <c r="K1044" s="28" t="s">
        <v>7631</v>
      </c>
      <c r="L1044" s="32">
        <f t="shared" si="176"/>
        <v>-4000</v>
      </c>
      <c r="M1044" s="33">
        <f t="shared" si="177"/>
        <v>4000</v>
      </c>
      <c r="N1044" s="34" t="b">
        <v>1</v>
      </c>
      <c r="O1044" s="35">
        <f t="shared" si="178"/>
        <v>4000</v>
      </c>
      <c r="P1044" s="36" t="str">
        <f t="shared" si="179"/>
        <v>I</v>
      </c>
      <c r="Q1044" s="37" t="str">
        <f t="shared" si="180"/>
        <v>Birds of Paradise Theatre Company</v>
      </c>
      <c r="R1044" s="6" t="str">
        <f t="shared" si="181"/>
        <v>I - Birds of Paradise Theatre Company</v>
      </c>
      <c r="S1044" s="6" t="str">
        <f>IFERROR(INDEX('Vendor Over-ride'!$C:$C, MATCH($R:$R,'Vendor Over-ride'!$A:$A,0)),"")</f>
        <v>I - Birds of Paradise Theatre Company</v>
      </c>
      <c r="U1044" s="38" t="str">
        <f t="shared" si="185"/>
        <v>GIA</v>
      </c>
      <c r="V1044" s="5" t="str">
        <f t="shared" si="186"/>
        <v>AWARD</v>
      </c>
      <c r="W1044" s="5" t="b">
        <f t="shared" si="182"/>
        <v>0</v>
      </c>
      <c r="X1044" s="40">
        <f t="shared" ca="1" si="183"/>
        <v>25400</v>
      </c>
      <c r="Y1044" s="30" t="b">
        <f t="shared" ca="1" si="184"/>
        <v>1</v>
      </c>
    </row>
    <row r="1045" spans="1:25" hidden="1">
      <c r="A1045" s="28" t="s">
        <v>2837</v>
      </c>
      <c r="B1045" s="28" t="s">
        <v>2838</v>
      </c>
      <c r="C1045" s="28" t="s">
        <v>3481</v>
      </c>
      <c r="D1045" s="28" t="s">
        <v>2842</v>
      </c>
      <c r="E1045" s="29">
        <v>42199</v>
      </c>
      <c r="F1045" s="28" t="s">
        <v>9047</v>
      </c>
      <c r="G1045" s="30">
        <v>4425</v>
      </c>
      <c r="H1045" s="28" t="s">
        <v>9048</v>
      </c>
      <c r="I1045" s="31">
        <v>0</v>
      </c>
      <c r="J1045" s="31">
        <v>2000</v>
      </c>
      <c r="K1045" s="28" t="s">
        <v>8004</v>
      </c>
      <c r="L1045" s="32">
        <f t="shared" si="176"/>
        <v>-2000</v>
      </c>
      <c r="M1045" s="33">
        <f t="shared" si="177"/>
        <v>2000</v>
      </c>
      <c r="N1045" s="34" t="b">
        <v>1</v>
      </c>
      <c r="O1045" s="35">
        <f t="shared" si="178"/>
        <v>2000</v>
      </c>
      <c r="P1045" s="36" t="str">
        <f t="shared" si="179"/>
        <v>I</v>
      </c>
      <c r="Q1045" s="37" t="str">
        <f t="shared" si="180"/>
        <v>Christine Cooper</v>
      </c>
      <c r="R1045" s="6" t="str">
        <f t="shared" si="181"/>
        <v>I - Christine Cooper</v>
      </c>
      <c r="S1045" s="6" t="str">
        <f>IFERROR(INDEX('Vendor Over-ride'!$C:$C, MATCH($R:$R,'Vendor Over-ride'!$A:$A,0)),"")</f>
        <v>I - Christine Cooper</v>
      </c>
      <c r="U1045" s="38" t="str">
        <f t="shared" si="185"/>
        <v>GIA</v>
      </c>
      <c r="V1045" s="5" t="str">
        <f t="shared" si="186"/>
        <v>AWARD</v>
      </c>
      <c r="W1045" s="5" t="b">
        <f t="shared" si="182"/>
        <v>0</v>
      </c>
      <c r="X1045" s="40">
        <f t="shared" ca="1" si="183"/>
        <v>10000</v>
      </c>
      <c r="Y1045" s="30" t="b">
        <f t="shared" ca="1" si="184"/>
        <v>0</v>
      </c>
    </row>
    <row r="1046" spans="1:25" hidden="1">
      <c r="A1046" s="28" t="s">
        <v>2837</v>
      </c>
      <c r="B1046" s="28" t="s">
        <v>2838</v>
      </c>
      <c r="C1046" s="28" t="s">
        <v>3481</v>
      </c>
      <c r="D1046" s="28" t="s">
        <v>2842</v>
      </c>
      <c r="E1046" s="29">
        <v>42199</v>
      </c>
      <c r="F1046" s="28" t="s">
        <v>9049</v>
      </c>
      <c r="G1046" s="30">
        <v>4425</v>
      </c>
      <c r="H1046" s="28" t="s">
        <v>9050</v>
      </c>
      <c r="I1046" s="31">
        <v>0</v>
      </c>
      <c r="J1046" s="31">
        <v>3800</v>
      </c>
      <c r="K1046" s="28" t="s">
        <v>3021</v>
      </c>
      <c r="L1046" s="32">
        <f t="shared" si="176"/>
        <v>-3800</v>
      </c>
      <c r="M1046" s="33">
        <f t="shared" si="177"/>
        <v>3800</v>
      </c>
      <c r="N1046" s="34" t="b">
        <v>1</v>
      </c>
      <c r="O1046" s="35">
        <f t="shared" si="178"/>
        <v>3800</v>
      </c>
      <c r="P1046" s="36" t="str">
        <f t="shared" si="179"/>
        <v>I</v>
      </c>
      <c r="Q1046" s="37" t="str">
        <f t="shared" si="180"/>
        <v>Claire Cunningham</v>
      </c>
      <c r="R1046" s="6" t="str">
        <f t="shared" si="181"/>
        <v>I - Claire Cunningham</v>
      </c>
      <c r="S1046" s="6" t="str">
        <f>IFERROR(INDEX('Vendor Over-ride'!$C:$C, MATCH($R:$R,'Vendor Over-ride'!$A:$A,0)),"")</f>
        <v>I - Claire Cunningham</v>
      </c>
      <c r="U1046" s="38" t="str">
        <f t="shared" si="185"/>
        <v>GIA</v>
      </c>
      <c r="V1046" s="5" t="str">
        <f t="shared" si="186"/>
        <v>AWARD</v>
      </c>
      <c r="W1046" s="5" t="b">
        <f t="shared" si="182"/>
        <v>0</v>
      </c>
      <c r="X1046" s="40">
        <f t="shared" ca="1" si="183"/>
        <v>19000</v>
      </c>
      <c r="Y1046" s="30" t="b">
        <f t="shared" ca="1" si="184"/>
        <v>0</v>
      </c>
    </row>
    <row r="1047" spans="1:25">
      <c r="A1047" s="28" t="s">
        <v>2837</v>
      </c>
      <c r="B1047" s="28" t="s">
        <v>2838</v>
      </c>
      <c r="C1047" s="28" t="s">
        <v>3481</v>
      </c>
      <c r="D1047" s="28" t="s">
        <v>2842</v>
      </c>
      <c r="E1047" s="29">
        <v>42199</v>
      </c>
      <c r="F1047" s="28" t="s">
        <v>9051</v>
      </c>
      <c r="G1047" s="30">
        <v>4425</v>
      </c>
      <c r="H1047" s="28" t="s">
        <v>9052</v>
      </c>
      <c r="I1047" s="31">
        <v>0</v>
      </c>
      <c r="J1047" s="31">
        <v>40750</v>
      </c>
      <c r="K1047" s="28" t="s">
        <v>9053</v>
      </c>
      <c r="L1047" s="32">
        <f t="shared" si="176"/>
        <v>-40750</v>
      </c>
      <c r="M1047" s="33">
        <f t="shared" si="177"/>
        <v>40750</v>
      </c>
      <c r="N1047" s="34" t="b">
        <v>1</v>
      </c>
      <c r="O1047" s="35">
        <f t="shared" si="178"/>
        <v>40750</v>
      </c>
      <c r="P1047" s="36" t="str">
        <f t="shared" si="179"/>
        <v>I</v>
      </c>
      <c r="Q1047" s="37" t="str">
        <f t="shared" si="180"/>
        <v>Cultural Enterprise Office</v>
      </c>
      <c r="R1047" s="6" t="str">
        <f t="shared" si="181"/>
        <v>I - Cultural Enterprise Office</v>
      </c>
      <c r="S1047" s="6" t="str">
        <f>IFERROR(INDEX('Vendor Over-ride'!$C:$C, MATCH($R:$R,'Vendor Over-ride'!$A:$A,0)),"")</f>
        <v>I - Cultural Enterprise Office</v>
      </c>
      <c r="U1047" s="38" t="str">
        <f t="shared" si="185"/>
        <v>GIA</v>
      </c>
      <c r="V1047" s="5" t="str">
        <f t="shared" si="186"/>
        <v>AWARD</v>
      </c>
      <c r="W1047" s="5" t="b">
        <f t="shared" si="182"/>
        <v>1</v>
      </c>
      <c r="X1047" s="40">
        <f t="shared" ca="1" si="183"/>
        <v>147204</v>
      </c>
      <c r="Y1047" s="30" t="b">
        <f t="shared" ca="1" si="184"/>
        <v>1</v>
      </c>
    </row>
    <row r="1048" spans="1:25" hidden="1">
      <c r="A1048" s="28" t="s">
        <v>2837</v>
      </c>
      <c r="B1048" s="28" t="s">
        <v>2838</v>
      </c>
      <c r="C1048" s="28" t="s">
        <v>3481</v>
      </c>
      <c r="D1048" s="28" t="s">
        <v>2842</v>
      </c>
      <c r="E1048" s="29">
        <v>42199</v>
      </c>
      <c r="F1048" s="28" t="s">
        <v>9054</v>
      </c>
      <c r="G1048" s="30">
        <v>4425</v>
      </c>
      <c r="H1048" s="28" t="s">
        <v>9055</v>
      </c>
      <c r="I1048" s="31">
        <v>0</v>
      </c>
      <c r="J1048" s="31">
        <v>844</v>
      </c>
      <c r="K1048" s="28" t="s">
        <v>7314</v>
      </c>
      <c r="L1048" s="32">
        <f t="shared" si="176"/>
        <v>-844</v>
      </c>
      <c r="M1048" s="33">
        <f t="shared" si="177"/>
        <v>844</v>
      </c>
      <c r="N1048" s="34" t="b">
        <v>1</v>
      </c>
      <c r="O1048" s="35">
        <f t="shared" si="178"/>
        <v>844</v>
      </c>
      <c r="P1048" s="36" t="str">
        <f t="shared" si="179"/>
        <v>I</v>
      </c>
      <c r="Q1048" s="37" t="str">
        <f t="shared" si="180"/>
        <v>Fiona Soe Paing</v>
      </c>
      <c r="R1048" s="6" t="str">
        <f t="shared" si="181"/>
        <v>I - Fiona Soe Paing</v>
      </c>
      <c r="S1048" s="6" t="str">
        <f>IFERROR(INDEX('Vendor Over-ride'!$C:$C, MATCH($R:$R,'Vendor Over-ride'!$A:$A,0)),"")</f>
        <v>I - Fiona Soe Paing</v>
      </c>
      <c r="U1048" s="38" t="str">
        <f t="shared" si="185"/>
        <v>GIA</v>
      </c>
      <c r="V1048" s="5" t="str">
        <f t="shared" si="186"/>
        <v>AWARD</v>
      </c>
      <c r="W1048" s="5" t="b">
        <f t="shared" si="182"/>
        <v>0</v>
      </c>
      <c r="X1048" s="40">
        <f t="shared" ca="1" si="183"/>
        <v>4181.32</v>
      </c>
      <c r="Y1048" s="30" t="b">
        <f t="shared" ca="1" si="184"/>
        <v>0</v>
      </c>
    </row>
    <row r="1049" spans="1:25" hidden="1">
      <c r="A1049" s="28" t="s">
        <v>2837</v>
      </c>
      <c r="B1049" s="28" t="s">
        <v>2838</v>
      </c>
      <c r="C1049" s="28" t="s">
        <v>3481</v>
      </c>
      <c r="D1049" s="28" t="s">
        <v>2842</v>
      </c>
      <c r="E1049" s="29">
        <v>42199</v>
      </c>
      <c r="F1049" s="28" t="s">
        <v>9056</v>
      </c>
      <c r="G1049" s="30">
        <v>4425</v>
      </c>
      <c r="H1049" s="28" t="s">
        <v>9057</v>
      </c>
      <c r="I1049" s="31">
        <v>0</v>
      </c>
      <c r="J1049" s="31">
        <v>2540</v>
      </c>
      <c r="K1049" s="28" t="s">
        <v>7639</v>
      </c>
      <c r="L1049" s="32">
        <f t="shared" si="176"/>
        <v>-2540</v>
      </c>
      <c r="M1049" s="33">
        <f t="shared" si="177"/>
        <v>2540</v>
      </c>
      <c r="N1049" s="34" t="b">
        <v>1</v>
      </c>
      <c r="O1049" s="35">
        <f t="shared" si="178"/>
        <v>2540</v>
      </c>
      <c r="P1049" s="36" t="str">
        <f t="shared" si="179"/>
        <v>I</v>
      </c>
      <c r="Q1049" s="37" t="str">
        <f t="shared" si="180"/>
        <v>Gary McNair</v>
      </c>
      <c r="R1049" s="6" t="str">
        <f t="shared" si="181"/>
        <v>I - Gary McNair</v>
      </c>
      <c r="S1049" s="6" t="str">
        <f>IFERROR(INDEX('Vendor Over-ride'!$C:$C, MATCH($R:$R,'Vendor Over-ride'!$A:$A,0)),"")</f>
        <v>I - Gary McNair</v>
      </c>
      <c r="U1049" s="38" t="str">
        <f t="shared" si="185"/>
        <v>GIA</v>
      </c>
      <c r="V1049" s="5" t="str">
        <f t="shared" si="186"/>
        <v>AWARD</v>
      </c>
      <c r="W1049" s="5" t="b">
        <f t="shared" si="182"/>
        <v>0</v>
      </c>
      <c r="X1049" s="40">
        <f t="shared" ca="1" si="183"/>
        <v>14540</v>
      </c>
      <c r="Y1049" s="30" t="b">
        <f t="shared" ca="1" si="184"/>
        <v>0</v>
      </c>
    </row>
    <row r="1050" spans="1:25" hidden="1">
      <c r="A1050" s="28" t="s">
        <v>2837</v>
      </c>
      <c r="B1050" s="28" t="s">
        <v>2838</v>
      </c>
      <c r="C1050" s="28" t="s">
        <v>3481</v>
      </c>
      <c r="D1050" s="28" t="s">
        <v>2842</v>
      </c>
      <c r="E1050" s="29">
        <v>42199</v>
      </c>
      <c r="F1050" s="28" t="s">
        <v>9058</v>
      </c>
      <c r="G1050" s="30">
        <v>4425</v>
      </c>
      <c r="H1050" s="28" t="s">
        <v>9059</v>
      </c>
      <c r="I1050" s="31">
        <v>0</v>
      </c>
      <c r="J1050" s="31">
        <v>4542</v>
      </c>
      <c r="K1050" s="28" t="s">
        <v>3372</v>
      </c>
      <c r="L1050" s="32">
        <f t="shared" si="176"/>
        <v>-4542</v>
      </c>
      <c r="M1050" s="33">
        <f t="shared" si="177"/>
        <v>4542</v>
      </c>
      <c r="N1050" s="34" t="b">
        <v>1</v>
      </c>
      <c r="O1050" s="35">
        <f t="shared" si="178"/>
        <v>4542</v>
      </c>
      <c r="P1050" s="36" t="str">
        <f t="shared" si="179"/>
        <v>I</v>
      </c>
      <c r="Q1050" s="37" t="str">
        <f t="shared" si="180"/>
        <v>Hazelwood Vision</v>
      </c>
      <c r="R1050" s="6" t="str">
        <f t="shared" si="181"/>
        <v>I - Hazelwood Vision</v>
      </c>
      <c r="S1050" s="6" t="str">
        <f>IFERROR(INDEX('Vendor Over-ride'!$C:$C, MATCH($R:$R,'Vendor Over-ride'!$A:$A,0)),"")</f>
        <v>I - Hazelwood Vision</v>
      </c>
      <c r="U1050" s="38" t="str">
        <f t="shared" si="185"/>
        <v>GIA</v>
      </c>
      <c r="V1050" s="5" t="str">
        <f t="shared" si="186"/>
        <v>AWARD</v>
      </c>
      <c r="W1050" s="5" t="b">
        <f t="shared" si="182"/>
        <v>0</v>
      </c>
      <c r="X1050" s="40">
        <f t="shared" ca="1" si="183"/>
        <v>15326</v>
      </c>
      <c r="Y1050" s="30" t="b">
        <f t="shared" ca="1" si="184"/>
        <v>0</v>
      </c>
    </row>
    <row r="1051" spans="1:25" hidden="1">
      <c r="A1051" s="28" t="s">
        <v>2837</v>
      </c>
      <c r="B1051" s="28" t="s">
        <v>2838</v>
      </c>
      <c r="C1051" s="28" t="s">
        <v>3481</v>
      </c>
      <c r="D1051" s="28" t="s">
        <v>2842</v>
      </c>
      <c r="E1051" s="29">
        <v>42199</v>
      </c>
      <c r="F1051" s="28" t="s">
        <v>9060</v>
      </c>
      <c r="G1051" s="30">
        <v>4425</v>
      </c>
      <c r="H1051" s="28" t="s">
        <v>9061</v>
      </c>
      <c r="I1051" s="31">
        <v>0</v>
      </c>
      <c r="J1051" s="31">
        <v>1944</v>
      </c>
      <c r="K1051" s="28" t="s">
        <v>4968</v>
      </c>
      <c r="L1051" s="32">
        <f t="shared" si="176"/>
        <v>-1944</v>
      </c>
      <c r="M1051" s="33">
        <f t="shared" si="177"/>
        <v>1944</v>
      </c>
      <c r="N1051" s="34" t="b">
        <v>1</v>
      </c>
      <c r="O1051" s="35">
        <f t="shared" si="178"/>
        <v>1944</v>
      </c>
      <c r="P1051" s="36" t="str">
        <f t="shared" si="179"/>
        <v>I</v>
      </c>
      <c r="Q1051" s="37" t="str">
        <f t="shared" si="180"/>
        <v>James Ross</v>
      </c>
      <c r="R1051" s="6" t="str">
        <f t="shared" si="181"/>
        <v>I - James Ross</v>
      </c>
      <c r="S1051" s="6" t="str">
        <f>IFERROR(INDEX('Vendor Over-ride'!$C:$C, MATCH($R:$R,'Vendor Over-ride'!$A:$A,0)),"")</f>
        <v>I - James Ross</v>
      </c>
      <c r="U1051" s="38" t="str">
        <f t="shared" si="185"/>
        <v>GIA</v>
      </c>
      <c r="V1051" s="5" t="str">
        <f t="shared" si="186"/>
        <v>AWARD</v>
      </c>
      <c r="W1051" s="5" t="b">
        <f t="shared" si="182"/>
        <v>0</v>
      </c>
      <c r="X1051" s="40">
        <f t="shared" ca="1" si="183"/>
        <v>9719</v>
      </c>
      <c r="Y1051" s="30" t="b">
        <f t="shared" ca="1" si="184"/>
        <v>0</v>
      </c>
    </row>
    <row r="1052" spans="1:25" hidden="1">
      <c r="A1052" s="28" t="s">
        <v>2837</v>
      </c>
      <c r="B1052" s="28" t="s">
        <v>2838</v>
      </c>
      <c r="C1052" s="28" t="s">
        <v>3481</v>
      </c>
      <c r="D1052" s="28" t="s">
        <v>2842</v>
      </c>
      <c r="E1052" s="29">
        <v>42199</v>
      </c>
      <c r="F1052" s="28" t="s">
        <v>9062</v>
      </c>
      <c r="G1052" s="30">
        <v>4425</v>
      </c>
      <c r="H1052" s="28" t="s">
        <v>9063</v>
      </c>
      <c r="I1052" s="31">
        <v>0</v>
      </c>
      <c r="J1052" s="31">
        <v>2680</v>
      </c>
      <c r="K1052" s="28" t="s">
        <v>8618</v>
      </c>
      <c r="L1052" s="32">
        <f t="shared" si="176"/>
        <v>-2680</v>
      </c>
      <c r="M1052" s="33">
        <f t="shared" si="177"/>
        <v>2680</v>
      </c>
      <c r="N1052" s="34" t="b">
        <v>1</v>
      </c>
      <c r="O1052" s="35">
        <f t="shared" si="178"/>
        <v>2680</v>
      </c>
      <c r="P1052" s="36" t="str">
        <f t="shared" si="179"/>
        <v>I</v>
      </c>
      <c r="Q1052" s="37" t="str">
        <f t="shared" si="180"/>
        <v>JQH Productions</v>
      </c>
      <c r="R1052" s="6" t="str">
        <f t="shared" si="181"/>
        <v>I - JQH Productions</v>
      </c>
      <c r="S1052" s="6" t="str">
        <f>IFERROR(INDEX('Vendor Over-ride'!$C:$C, MATCH($R:$R,'Vendor Over-ride'!$A:$A,0)),"")</f>
        <v>I - JQH Productions</v>
      </c>
      <c r="U1052" s="38" t="str">
        <f t="shared" si="185"/>
        <v>GIA</v>
      </c>
      <c r="V1052" s="5" t="str">
        <f t="shared" si="186"/>
        <v>AWARD</v>
      </c>
      <c r="W1052" s="5" t="b">
        <f t="shared" si="182"/>
        <v>0</v>
      </c>
      <c r="X1052" s="40">
        <f t="shared" ca="1" si="183"/>
        <v>12730</v>
      </c>
      <c r="Y1052" s="30" t="b">
        <f t="shared" ca="1" si="184"/>
        <v>0</v>
      </c>
    </row>
    <row r="1053" spans="1:25" hidden="1">
      <c r="A1053" s="28" t="s">
        <v>2837</v>
      </c>
      <c r="B1053" s="28" t="s">
        <v>2838</v>
      </c>
      <c r="C1053" s="28" t="s">
        <v>3481</v>
      </c>
      <c r="D1053" s="28" t="s">
        <v>2842</v>
      </c>
      <c r="E1053" s="29">
        <v>42199</v>
      </c>
      <c r="F1053" s="28" t="s">
        <v>9064</v>
      </c>
      <c r="G1053" s="30">
        <v>4425</v>
      </c>
      <c r="H1053" s="28" t="s">
        <v>9065</v>
      </c>
      <c r="I1053" s="31">
        <v>0</v>
      </c>
      <c r="J1053" s="31">
        <v>1198</v>
      </c>
      <c r="K1053" s="28" t="s">
        <v>3713</v>
      </c>
      <c r="L1053" s="32">
        <f t="shared" si="176"/>
        <v>-1198</v>
      </c>
      <c r="M1053" s="33">
        <f t="shared" si="177"/>
        <v>1198</v>
      </c>
      <c r="N1053" s="34" t="b">
        <v>1</v>
      </c>
      <c r="O1053" s="35">
        <f t="shared" si="178"/>
        <v>1198</v>
      </c>
      <c r="P1053" s="36" t="str">
        <f t="shared" si="179"/>
        <v>I</v>
      </c>
      <c r="Q1053" s="37" t="str">
        <f t="shared" si="180"/>
        <v>Matthew Collings</v>
      </c>
      <c r="R1053" s="6" t="str">
        <f t="shared" si="181"/>
        <v>I - Matthew Collings</v>
      </c>
      <c r="S1053" s="6" t="str">
        <f>IFERROR(INDEX('Vendor Over-ride'!$C:$C, MATCH($R:$R,'Vendor Over-ride'!$A:$A,0)),"")</f>
        <v>I - Matthew Collings</v>
      </c>
      <c r="U1053" s="38" t="str">
        <f t="shared" si="185"/>
        <v>GIA</v>
      </c>
      <c r="V1053" s="5" t="str">
        <f t="shared" si="186"/>
        <v>AWARD</v>
      </c>
      <c r="W1053" s="5" t="b">
        <f t="shared" si="182"/>
        <v>0</v>
      </c>
      <c r="X1053" s="40">
        <f t="shared" ca="1" si="183"/>
        <v>5844.89</v>
      </c>
      <c r="Y1053" s="30" t="b">
        <f t="shared" ca="1" si="184"/>
        <v>0</v>
      </c>
    </row>
    <row r="1054" spans="1:25" hidden="1">
      <c r="A1054" s="28" t="s">
        <v>2837</v>
      </c>
      <c r="B1054" s="28" t="s">
        <v>2838</v>
      </c>
      <c r="C1054" s="28" t="s">
        <v>3481</v>
      </c>
      <c r="D1054" s="28" t="s">
        <v>2842</v>
      </c>
      <c r="E1054" s="29">
        <v>42199</v>
      </c>
      <c r="F1054" s="28" t="s">
        <v>9066</v>
      </c>
      <c r="G1054" s="30">
        <v>4425</v>
      </c>
      <c r="H1054" s="28" t="s">
        <v>9067</v>
      </c>
      <c r="I1054" s="31">
        <v>0</v>
      </c>
      <c r="J1054" s="31">
        <v>3150</v>
      </c>
      <c r="K1054" s="28" t="s">
        <v>3003</v>
      </c>
      <c r="L1054" s="32">
        <f t="shared" si="176"/>
        <v>-3150</v>
      </c>
      <c r="M1054" s="33">
        <f t="shared" si="177"/>
        <v>3150</v>
      </c>
      <c r="N1054" s="34" t="b">
        <v>1</v>
      </c>
      <c r="O1054" s="35">
        <f t="shared" si="178"/>
        <v>3150</v>
      </c>
      <c r="P1054" s="36" t="str">
        <f t="shared" si="179"/>
        <v>I</v>
      </c>
      <c r="Q1054" s="37" t="str">
        <f t="shared" si="180"/>
        <v>Michelle Burke</v>
      </c>
      <c r="R1054" s="6" t="str">
        <f t="shared" si="181"/>
        <v>I - Michelle Burke</v>
      </c>
      <c r="S1054" s="6" t="str">
        <f>IFERROR(INDEX('Vendor Over-ride'!$C:$C, MATCH($R:$R,'Vendor Over-ride'!$A:$A,0)),"")</f>
        <v>I - Michelle Burke</v>
      </c>
      <c r="U1054" s="38" t="str">
        <f t="shared" si="185"/>
        <v>GIA</v>
      </c>
      <c r="V1054" s="5" t="str">
        <f t="shared" si="186"/>
        <v>AWARD</v>
      </c>
      <c r="W1054" s="5" t="b">
        <f t="shared" si="182"/>
        <v>0</v>
      </c>
      <c r="X1054" s="40">
        <f t="shared" ca="1" si="183"/>
        <v>3150</v>
      </c>
      <c r="Y1054" s="30" t="b">
        <f t="shared" ca="1" si="184"/>
        <v>0</v>
      </c>
    </row>
    <row r="1055" spans="1:25" hidden="1">
      <c r="A1055" s="28" t="s">
        <v>2837</v>
      </c>
      <c r="B1055" s="28" t="s">
        <v>2838</v>
      </c>
      <c r="C1055" s="28" t="s">
        <v>3481</v>
      </c>
      <c r="D1055" s="28" t="s">
        <v>2842</v>
      </c>
      <c r="E1055" s="29">
        <v>42199</v>
      </c>
      <c r="F1055" s="28" t="s">
        <v>9068</v>
      </c>
      <c r="G1055" s="30">
        <v>4425</v>
      </c>
      <c r="H1055" s="28" t="s">
        <v>9069</v>
      </c>
      <c r="I1055" s="31">
        <v>0</v>
      </c>
      <c r="J1055" s="31">
        <v>2310</v>
      </c>
      <c r="K1055" s="28" t="s">
        <v>5143</v>
      </c>
      <c r="L1055" s="32">
        <f t="shared" si="176"/>
        <v>-2310</v>
      </c>
      <c r="M1055" s="33">
        <f t="shared" si="177"/>
        <v>2310</v>
      </c>
      <c r="N1055" s="34" t="b">
        <v>1</v>
      </c>
      <c r="O1055" s="35">
        <f t="shared" si="178"/>
        <v>2310</v>
      </c>
      <c r="P1055" s="36" t="str">
        <f t="shared" si="179"/>
        <v>I</v>
      </c>
      <c r="Q1055" s="37" t="str">
        <f t="shared" si="180"/>
        <v>Mike Vass</v>
      </c>
      <c r="R1055" s="6" t="str">
        <f t="shared" si="181"/>
        <v>I - Mike Vass</v>
      </c>
      <c r="S1055" s="6" t="str">
        <f>IFERROR(INDEX('Vendor Over-ride'!$C:$C, MATCH($R:$R,'Vendor Over-ride'!$A:$A,0)),"")</f>
        <v>I - Mike Vass</v>
      </c>
      <c r="U1055" s="38" t="str">
        <f t="shared" si="185"/>
        <v>GIA</v>
      </c>
      <c r="V1055" s="5" t="str">
        <f t="shared" si="186"/>
        <v>AWARD</v>
      </c>
      <c r="W1055" s="5" t="b">
        <f t="shared" si="182"/>
        <v>0</v>
      </c>
      <c r="X1055" s="40">
        <f t="shared" ca="1" si="183"/>
        <v>10971</v>
      </c>
      <c r="Y1055" s="30" t="b">
        <f t="shared" ca="1" si="184"/>
        <v>0</v>
      </c>
    </row>
    <row r="1056" spans="1:25" hidden="1">
      <c r="A1056" s="28" t="s">
        <v>2837</v>
      </c>
      <c r="B1056" s="28" t="s">
        <v>2838</v>
      </c>
      <c r="C1056" s="28" t="s">
        <v>3481</v>
      </c>
      <c r="D1056" s="28" t="s">
        <v>2842</v>
      </c>
      <c r="E1056" s="29">
        <v>42199</v>
      </c>
      <c r="F1056" s="28" t="s">
        <v>9070</v>
      </c>
      <c r="G1056" s="30">
        <v>4425</v>
      </c>
      <c r="H1056" s="28" t="s">
        <v>9071</v>
      </c>
      <c r="I1056" s="31">
        <v>0</v>
      </c>
      <c r="J1056" s="31">
        <v>1400</v>
      </c>
      <c r="K1056" s="28" t="s">
        <v>7054</v>
      </c>
      <c r="L1056" s="32">
        <f t="shared" si="176"/>
        <v>-1400</v>
      </c>
      <c r="M1056" s="33">
        <f t="shared" si="177"/>
        <v>1400</v>
      </c>
      <c r="N1056" s="34" t="b">
        <v>1</v>
      </c>
      <c r="O1056" s="35">
        <f t="shared" si="178"/>
        <v>1400</v>
      </c>
      <c r="P1056" s="36" t="str">
        <f t="shared" si="179"/>
        <v>I</v>
      </c>
      <c r="Q1056" s="37" t="str">
        <f t="shared" si="180"/>
        <v>PianoPiano</v>
      </c>
      <c r="R1056" s="6" t="str">
        <f t="shared" si="181"/>
        <v>I - PianoPiano</v>
      </c>
      <c r="S1056" s="6" t="str">
        <f>IFERROR(INDEX('Vendor Over-ride'!$C:$C, MATCH($R:$R,'Vendor Over-ride'!$A:$A,0)),"")</f>
        <v>I - PianoPiano</v>
      </c>
      <c r="U1056" s="38" t="str">
        <f t="shared" si="185"/>
        <v>GIA</v>
      </c>
      <c r="V1056" s="5" t="str">
        <f t="shared" si="186"/>
        <v>AWARD</v>
      </c>
      <c r="W1056" s="5" t="b">
        <f t="shared" si="182"/>
        <v>0</v>
      </c>
      <c r="X1056" s="40">
        <f t="shared" ca="1" si="183"/>
        <v>6650</v>
      </c>
      <c r="Y1056" s="30" t="b">
        <f t="shared" ca="1" si="184"/>
        <v>0</v>
      </c>
    </row>
    <row r="1057" spans="1:25">
      <c r="A1057" s="28" t="s">
        <v>2837</v>
      </c>
      <c r="B1057" s="28" t="s">
        <v>2838</v>
      </c>
      <c r="C1057" s="28" t="s">
        <v>3481</v>
      </c>
      <c r="D1057" s="28" t="s">
        <v>2842</v>
      </c>
      <c r="E1057" s="29">
        <v>42199</v>
      </c>
      <c r="F1057" s="28" t="s">
        <v>9072</v>
      </c>
      <c r="G1057" s="30">
        <v>4425</v>
      </c>
      <c r="H1057" s="28" t="s">
        <v>9073</v>
      </c>
      <c r="I1057" s="31">
        <v>0</v>
      </c>
      <c r="J1057" s="31">
        <v>5000</v>
      </c>
      <c r="K1057" s="28" t="s">
        <v>5674</v>
      </c>
      <c r="L1057" s="32">
        <f t="shared" si="176"/>
        <v>-5000</v>
      </c>
      <c r="M1057" s="33">
        <f t="shared" si="177"/>
        <v>5000</v>
      </c>
      <c r="N1057" s="34" t="b">
        <v>1</v>
      </c>
      <c r="O1057" s="35">
        <f t="shared" si="178"/>
        <v>5000</v>
      </c>
      <c r="P1057" s="36" t="str">
        <f t="shared" si="179"/>
        <v>I</v>
      </c>
      <c r="Q1057" s="37" t="str">
        <f t="shared" si="180"/>
        <v>Ramesh Meyyappan Productions</v>
      </c>
      <c r="R1057" s="6" t="str">
        <f t="shared" si="181"/>
        <v>I - Ramesh Meyyappan Productions</v>
      </c>
      <c r="S1057" s="6" t="str">
        <f>IFERROR(INDEX('Vendor Over-ride'!$C:$C, MATCH($R:$R,'Vendor Over-ride'!$A:$A,0)),"")</f>
        <v>I - Ramesh Meyyappan Productions</v>
      </c>
      <c r="U1057" s="38" t="str">
        <f t="shared" si="185"/>
        <v>GIA</v>
      </c>
      <c r="V1057" s="5" t="str">
        <f t="shared" si="186"/>
        <v>AWARD</v>
      </c>
      <c r="W1057" s="5" t="b">
        <f t="shared" si="182"/>
        <v>0</v>
      </c>
      <c r="X1057" s="40">
        <f t="shared" ca="1" si="183"/>
        <v>32442.99</v>
      </c>
      <c r="Y1057" s="30" t="b">
        <f t="shared" ca="1" si="184"/>
        <v>1</v>
      </c>
    </row>
    <row r="1058" spans="1:25" hidden="1">
      <c r="A1058" s="28" t="s">
        <v>2837</v>
      </c>
      <c r="B1058" s="28" t="s">
        <v>2838</v>
      </c>
      <c r="C1058" s="28" t="s">
        <v>3481</v>
      </c>
      <c r="D1058" s="28" t="s">
        <v>2842</v>
      </c>
      <c r="E1058" s="29">
        <v>42199</v>
      </c>
      <c r="F1058" s="28" t="s">
        <v>9074</v>
      </c>
      <c r="G1058" s="30">
        <v>4425</v>
      </c>
      <c r="H1058" s="28" t="s">
        <v>9075</v>
      </c>
      <c r="I1058" s="31">
        <v>0</v>
      </c>
      <c r="J1058" s="31">
        <v>1400</v>
      </c>
      <c r="K1058" s="28" t="s">
        <v>7646</v>
      </c>
      <c r="L1058" s="32">
        <f t="shared" si="176"/>
        <v>-1400</v>
      </c>
      <c r="M1058" s="33">
        <f t="shared" si="177"/>
        <v>1400</v>
      </c>
      <c r="N1058" s="34" t="b">
        <v>1</v>
      </c>
      <c r="O1058" s="35">
        <f t="shared" si="178"/>
        <v>1400</v>
      </c>
      <c r="P1058" s="36" t="str">
        <f t="shared" si="179"/>
        <v>I</v>
      </c>
      <c r="Q1058" s="37" t="str">
        <f t="shared" si="180"/>
        <v>Robbie Synge</v>
      </c>
      <c r="R1058" s="6" t="str">
        <f t="shared" si="181"/>
        <v>I - Robbie Synge</v>
      </c>
      <c r="S1058" s="6" t="str">
        <f>IFERROR(INDEX('Vendor Over-ride'!$C:$C, MATCH($R:$R,'Vendor Over-ride'!$A:$A,0)),"")</f>
        <v>I - Robbie Synge</v>
      </c>
      <c r="U1058" s="38" t="str">
        <f t="shared" si="185"/>
        <v>GIA</v>
      </c>
      <c r="V1058" s="5" t="str">
        <f t="shared" si="186"/>
        <v>AWARD</v>
      </c>
      <c r="W1058" s="5" t="b">
        <f t="shared" si="182"/>
        <v>0</v>
      </c>
      <c r="X1058" s="40">
        <f t="shared" ca="1" si="183"/>
        <v>6650</v>
      </c>
      <c r="Y1058" s="30" t="b">
        <f t="shared" ca="1" si="184"/>
        <v>0</v>
      </c>
    </row>
    <row r="1059" spans="1:25" hidden="1">
      <c r="A1059" s="28" t="s">
        <v>2837</v>
      </c>
      <c r="B1059" s="28" t="s">
        <v>2838</v>
      </c>
      <c r="C1059" s="28" t="s">
        <v>3481</v>
      </c>
      <c r="D1059" s="28" t="s">
        <v>2842</v>
      </c>
      <c r="E1059" s="29">
        <v>42199</v>
      </c>
      <c r="F1059" s="28" t="s">
        <v>9076</v>
      </c>
      <c r="G1059" s="30">
        <v>4425</v>
      </c>
      <c r="H1059" s="28" t="s">
        <v>9077</v>
      </c>
      <c r="I1059" s="31">
        <v>0</v>
      </c>
      <c r="J1059" s="31">
        <v>2056</v>
      </c>
      <c r="K1059" s="28" t="s">
        <v>3008</v>
      </c>
      <c r="L1059" s="32">
        <f t="shared" si="176"/>
        <v>-2056</v>
      </c>
      <c r="M1059" s="33">
        <f t="shared" si="177"/>
        <v>2056</v>
      </c>
      <c r="N1059" s="34" t="b">
        <v>1</v>
      </c>
      <c r="O1059" s="35">
        <f t="shared" si="178"/>
        <v>2056</v>
      </c>
      <c r="P1059" s="36" t="str">
        <f t="shared" si="179"/>
        <v>I</v>
      </c>
      <c r="Q1059" s="37" t="str">
        <f t="shared" si="180"/>
        <v>Simon Thacker</v>
      </c>
      <c r="R1059" s="6" t="str">
        <f t="shared" si="181"/>
        <v>I - Simon Thacker</v>
      </c>
      <c r="S1059" s="6" t="str">
        <f>IFERROR(INDEX('Vendor Over-ride'!$C:$C, MATCH($R:$R,'Vendor Over-ride'!$A:$A,0)),"")</f>
        <v>I - Simon Thacker</v>
      </c>
      <c r="U1059" s="38" t="str">
        <f t="shared" si="185"/>
        <v>GIA</v>
      </c>
      <c r="V1059" s="5" t="str">
        <f t="shared" si="186"/>
        <v>AWARD</v>
      </c>
      <c r="W1059" s="5" t="b">
        <f t="shared" si="182"/>
        <v>0</v>
      </c>
      <c r="X1059" s="40">
        <f t="shared" ca="1" si="183"/>
        <v>15996</v>
      </c>
      <c r="Y1059" s="30" t="b">
        <f t="shared" ca="1" si="184"/>
        <v>0</v>
      </c>
    </row>
    <row r="1060" spans="1:25" hidden="1">
      <c r="A1060" s="28" t="s">
        <v>2837</v>
      </c>
      <c r="B1060" s="28" t="s">
        <v>2838</v>
      </c>
      <c r="C1060" s="28" t="s">
        <v>3481</v>
      </c>
      <c r="D1060" s="28" t="s">
        <v>2842</v>
      </c>
      <c r="E1060" s="29">
        <v>42199</v>
      </c>
      <c r="F1060" s="28" t="s">
        <v>9078</v>
      </c>
      <c r="G1060" s="30">
        <v>4425</v>
      </c>
      <c r="H1060" s="28" t="s">
        <v>9079</v>
      </c>
      <c r="I1060" s="31">
        <v>0</v>
      </c>
      <c r="J1060" s="31">
        <v>3400</v>
      </c>
      <c r="K1060" s="28" t="s">
        <v>3060</v>
      </c>
      <c r="L1060" s="32">
        <f t="shared" si="176"/>
        <v>-3400</v>
      </c>
      <c r="M1060" s="33">
        <f t="shared" si="177"/>
        <v>3400</v>
      </c>
      <c r="N1060" s="34" t="b">
        <v>1</v>
      </c>
      <c r="O1060" s="35">
        <f t="shared" si="178"/>
        <v>3400</v>
      </c>
      <c r="P1060" s="36" t="str">
        <f t="shared" si="179"/>
        <v>I</v>
      </c>
      <c r="Q1060" s="37" t="str">
        <f t="shared" si="180"/>
        <v>Sound Festival</v>
      </c>
      <c r="R1060" s="6" t="str">
        <f t="shared" si="181"/>
        <v>I - Sound Festival</v>
      </c>
      <c r="S1060" s="6" t="str">
        <f>IFERROR(INDEX('Vendor Over-ride'!$C:$C, MATCH($R:$R,'Vendor Over-ride'!$A:$A,0)),"")</f>
        <v>I - Sound Festival</v>
      </c>
      <c r="U1060" s="38" t="str">
        <f t="shared" si="185"/>
        <v>GIA</v>
      </c>
      <c r="V1060" s="5" t="str">
        <f t="shared" si="186"/>
        <v>AWARD</v>
      </c>
      <c r="W1060" s="5" t="b">
        <f t="shared" si="182"/>
        <v>0</v>
      </c>
      <c r="X1060" s="40">
        <f t="shared" ca="1" si="183"/>
        <v>17000</v>
      </c>
      <c r="Y1060" s="30" t="b">
        <f t="shared" ca="1" si="184"/>
        <v>0</v>
      </c>
    </row>
    <row r="1061" spans="1:25">
      <c r="A1061" s="28" t="s">
        <v>2837</v>
      </c>
      <c r="B1061" s="28" t="s">
        <v>2838</v>
      </c>
      <c r="C1061" s="28" t="s">
        <v>3481</v>
      </c>
      <c r="D1061" s="28" t="s">
        <v>2842</v>
      </c>
      <c r="E1061" s="29">
        <v>42199</v>
      </c>
      <c r="F1061" s="28" t="s">
        <v>9080</v>
      </c>
      <c r="G1061" s="30">
        <v>4425</v>
      </c>
      <c r="H1061" s="28" t="s">
        <v>9081</v>
      </c>
      <c r="I1061" s="31">
        <v>0</v>
      </c>
      <c r="J1061" s="31">
        <v>5000</v>
      </c>
      <c r="K1061" s="28" t="s">
        <v>7655</v>
      </c>
      <c r="L1061" s="32">
        <f t="shared" si="176"/>
        <v>-5000</v>
      </c>
      <c r="M1061" s="33">
        <f t="shared" si="177"/>
        <v>5000</v>
      </c>
      <c r="N1061" s="34" t="b">
        <v>1</v>
      </c>
      <c r="O1061" s="35">
        <f t="shared" si="178"/>
        <v>5000</v>
      </c>
      <c r="P1061" s="36" t="str">
        <f t="shared" si="179"/>
        <v>I</v>
      </c>
      <c r="Q1061" s="37" t="str">
        <f t="shared" si="180"/>
        <v>Stammer Productions Ltd</v>
      </c>
      <c r="R1061" s="6" t="str">
        <f t="shared" si="181"/>
        <v>I - Stammer Productions Ltd</v>
      </c>
      <c r="S1061" s="6" t="str">
        <f>IFERROR(INDEX('Vendor Over-ride'!$C:$C, MATCH($R:$R,'Vendor Over-ride'!$A:$A,0)),"")</f>
        <v>I - Stammer Productions Ltd</v>
      </c>
      <c r="U1061" s="38" t="str">
        <f t="shared" si="185"/>
        <v>GIA</v>
      </c>
      <c r="V1061" s="5" t="str">
        <f t="shared" si="186"/>
        <v>AWARD</v>
      </c>
      <c r="W1061" s="5" t="b">
        <f t="shared" si="182"/>
        <v>0</v>
      </c>
      <c r="X1061" s="40">
        <f t="shared" ca="1" si="183"/>
        <v>25000</v>
      </c>
      <c r="Y1061" s="30" t="b">
        <f t="shared" ca="1" si="184"/>
        <v>1</v>
      </c>
    </row>
    <row r="1062" spans="1:25" hidden="1">
      <c r="A1062" s="28" t="s">
        <v>2837</v>
      </c>
      <c r="B1062" s="28" t="s">
        <v>2838</v>
      </c>
      <c r="C1062" s="28" t="s">
        <v>3481</v>
      </c>
      <c r="D1062" s="28" t="s">
        <v>2842</v>
      </c>
      <c r="E1062" s="29">
        <v>42199</v>
      </c>
      <c r="F1062" s="28" t="s">
        <v>9082</v>
      </c>
      <c r="G1062" s="30">
        <v>4425</v>
      </c>
      <c r="H1062" s="28" t="s">
        <v>9083</v>
      </c>
      <c r="I1062" s="31">
        <v>0</v>
      </c>
      <c r="J1062" s="31">
        <v>2800</v>
      </c>
      <c r="K1062" s="28" t="s">
        <v>3388</v>
      </c>
      <c r="L1062" s="32">
        <f t="shared" si="176"/>
        <v>-2800</v>
      </c>
      <c r="M1062" s="33">
        <f t="shared" si="177"/>
        <v>2800</v>
      </c>
      <c r="N1062" s="34" t="b">
        <v>1</v>
      </c>
      <c r="O1062" s="35">
        <f t="shared" si="178"/>
        <v>2800</v>
      </c>
      <c r="P1062" s="36" t="str">
        <f t="shared" si="179"/>
        <v>I</v>
      </c>
      <c r="Q1062" s="37" t="str">
        <f t="shared" si="180"/>
        <v>Stellar Quines</v>
      </c>
      <c r="R1062" s="6" t="str">
        <f t="shared" si="181"/>
        <v>I - Stellar Quines</v>
      </c>
      <c r="S1062" s="6" t="str">
        <f>IFERROR(INDEX('Vendor Over-ride'!$C:$C, MATCH($R:$R,'Vendor Over-ride'!$A:$A,0)),"")</f>
        <v>I - Stellar Quines Theatre Company</v>
      </c>
      <c r="U1062" s="38" t="str">
        <f t="shared" si="185"/>
        <v>GIA</v>
      </c>
      <c r="V1062" s="5" t="str">
        <f t="shared" si="186"/>
        <v>AWARD</v>
      </c>
      <c r="W1062" s="5" t="b">
        <f t="shared" si="182"/>
        <v>0</v>
      </c>
      <c r="X1062" s="40">
        <f t="shared" ca="1" si="183"/>
        <v>14000</v>
      </c>
      <c r="Y1062" s="30" t="b">
        <f t="shared" ca="1" si="184"/>
        <v>0</v>
      </c>
    </row>
    <row r="1063" spans="1:25" hidden="1">
      <c r="A1063" s="28" t="s">
        <v>2837</v>
      </c>
      <c r="B1063" s="28" t="s">
        <v>2838</v>
      </c>
      <c r="C1063" s="28" t="s">
        <v>3481</v>
      </c>
      <c r="D1063" s="28" t="s">
        <v>2842</v>
      </c>
      <c r="E1063" s="29">
        <v>42199</v>
      </c>
      <c r="F1063" s="28" t="s">
        <v>9084</v>
      </c>
      <c r="G1063" s="30">
        <v>4425</v>
      </c>
      <c r="H1063" s="28" t="s">
        <v>9085</v>
      </c>
      <c r="I1063" s="31">
        <v>0</v>
      </c>
      <c r="J1063" s="31">
        <v>4000</v>
      </c>
      <c r="K1063" s="28" t="s">
        <v>7658</v>
      </c>
      <c r="L1063" s="32">
        <f t="shared" si="176"/>
        <v>-4000</v>
      </c>
      <c r="M1063" s="33">
        <f t="shared" si="177"/>
        <v>4000</v>
      </c>
      <c r="N1063" s="34" t="b">
        <v>1</v>
      </c>
      <c r="O1063" s="35">
        <f t="shared" si="178"/>
        <v>4000</v>
      </c>
      <c r="P1063" s="36" t="str">
        <f t="shared" si="179"/>
        <v>I</v>
      </c>
      <c r="Q1063" s="37" t="str">
        <f t="shared" si="180"/>
        <v>The Letter J</v>
      </c>
      <c r="R1063" s="6" t="str">
        <f t="shared" si="181"/>
        <v>I - The Letter J</v>
      </c>
      <c r="S1063" s="6" t="str">
        <f>IFERROR(INDEX('Vendor Over-ride'!$C:$C, MATCH($R:$R,'Vendor Over-ride'!$A:$A,0)),"")</f>
        <v>I - The Letter J</v>
      </c>
      <c r="U1063" s="38" t="str">
        <f t="shared" si="185"/>
        <v>GIA</v>
      </c>
      <c r="V1063" s="5" t="str">
        <f t="shared" si="186"/>
        <v>AWARD</v>
      </c>
      <c r="W1063" s="5" t="b">
        <f t="shared" si="182"/>
        <v>0</v>
      </c>
      <c r="X1063" s="40">
        <f t="shared" ca="1" si="183"/>
        <v>20000</v>
      </c>
      <c r="Y1063" s="30" t="b">
        <f t="shared" ca="1" si="184"/>
        <v>0</v>
      </c>
    </row>
    <row r="1064" spans="1:25" hidden="1">
      <c r="A1064" s="28" t="s">
        <v>2837</v>
      </c>
      <c r="B1064" s="28" t="s">
        <v>2838</v>
      </c>
      <c r="C1064" s="28" t="s">
        <v>3481</v>
      </c>
      <c r="D1064" s="28" t="s">
        <v>2842</v>
      </c>
      <c r="E1064" s="29">
        <v>42199</v>
      </c>
      <c r="F1064" s="28" t="s">
        <v>9086</v>
      </c>
      <c r="G1064" s="30">
        <v>4425</v>
      </c>
      <c r="H1064" s="28" t="s">
        <v>9087</v>
      </c>
      <c r="I1064" s="31">
        <v>0</v>
      </c>
      <c r="J1064" s="31">
        <v>2201</v>
      </c>
      <c r="K1064" s="28" t="s">
        <v>2878</v>
      </c>
      <c r="L1064" s="32">
        <f t="shared" si="176"/>
        <v>-2201</v>
      </c>
      <c r="M1064" s="33">
        <f t="shared" si="177"/>
        <v>2201</v>
      </c>
      <c r="N1064" s="34" t="b">
        <v>1</v>
      </c>
      <c r="O1064" s="35">
        <f t="shared" si="178"/>
        <v>2201</v>
      </c>
      <c r="P1064" s="36" t="str">
        <f t="shared" si="179"/>
        <v>I</v>
      </c>
      <c r="Q1064" s="37" t="str">
        <f t="shared" si="180"/>
        <v>Tromolo Productions Ltd</v>
      </c>
      <c r="R1064" s="6" t="str">
        <f t="shared" si="181"/>
        <v>I - Tromolo Productions Ltd</v>
      </c>
      <c r="S1064" s="6" t="str">
        <f>IFERROR(INDEX('Vendor Over-ride'!$C:$C, MATCH($R:$R,'Vendor Over-ride'!$A:$A,0)),"")</f>
        <v>I - Tromolo Productions Ltd</v>
      </c>
      <c r="U1064" s="38" t="str">
        <f t="shared" si="185"/>
        <v>GIA</v>
      </c>
      <c r="V1064" s="5" t="str">
        <f t="shared" si="186"/>
        <v>AWARD</v>
      </c>
      <c r="W1064" s="5" t="b">
        <f t="shared" si="182"/>
        <v>0</v>
      </c>
      <c r="X1064" s="40">
        <f t="shared" ca="1" si="183"/>
        <v>2201</v>
      </c>
      <c r="Y1064" s="30" t="b">
        <f t="shared" ca="1" si="184"/>
        <v>0</v>
      </c>
    </row>
    <row r="1065" spans="1:25" hidden="1">
      <c r="A1065" s="28" t="s">
        <v>2837</v>
      </c>
      <c r="B1065" s="28" t="s">
        <v>2838</v>
      </c>
      <c r="C1065" s="28" t="s">
        <v>3481</v>
      </c>
      <c r="D1065" s="28" t="s">
        <v>2842</v>
      </c>
      <c r="E1065" s="29">
        <v>42199</v>
      </c>
      <c r="F1065" s="28" t="s">
        <v>9088</v>
      </c>
      <c r="G1065" s="30">
        <v>4425</v>
      </c>
      <c r="H1065" s="28" t="s">
        <v>9089</v>
      </c>
      <c r="I1065" s="31">
        <v>0</v>
      </c>
      <c r="J1065" s="31">
        <v>21975</v>
      </c>
      <c r="K1065" s="28" t="s">
        <v>9090</v>
      </c>
      <c r="L1065" s="32">
        <f t="shared" si="176"/>
        <v>-21975</v>
      </c>
      <c r="M1065" s="33">
        <f t="shared" si="177"/>
        <v>21975</v>
      </c>
      <c r="N1065" s="34" t="b">
        <v>1</v>
      </c>
      <c r="O1065" s="35">
        <f t="shared" si="178"/>
        <v>21975</v>
      </c>
      <c r="P1065" s="36" t="str">
        <f t="shared" si="179"/>
        <v>I</v>
      </c>
      <c r="Q1065" s="37" t="str">
        <f t="shared" si="180"/>
        <v>Whitburn Youth Band</v>
      </c>
      <c r="R1065" s="6" t="str">
        <f t="shared" si="181"/>
        <v>I - Whitburn Youth Band</v>
      </c>
      <c r="S1065" s="6" t="str">
        <f>IFERROR(INDEX('Vendor Over-ride'!$C:$C, MATCH($R:$R,'Vendor Over-ride'!$A:$A,0)),"")</f>
        <v>I - Whitburn Youth Band</v>
      </c>
      <c r="U1065" s="38" t="str">
        <f t="shared" si="185"/>
        <v>GIA</v>
      </c>
      <c r="V1065" s="5" t="str">
        <f t="shared" si="186"/>
        <v>AWARD</v>
      </c>
      <c r="W1065" s="5" t="b">
        <f t="shared" si="182"/>
        <v>0</v>
      </c>
      <c r="X1065" s="40">
        <f t="shared" ca="1" si="183"/>
        <v>21975</v>
      </c>
      <c r="Y1065" s="30" t="b">
        <f t="shared" ca="1" si="184"/>
        <v>0</v>
      </c>
    </row>
    <row r="1066" spans="1:25" hidden="1">
      <c r="A1066" s="28" t="s">
        <v>2837</v>
      </c>
      <c r="B1066" s="28" t="s">
        <v>2838</v>
      </c>
      <c r="C1066" s="28" t="s">
        <v>3481</v>
      </c>
      <c r="D1066" s="28" t="s">
        <v>2842</v>
      </c>
      <c r="E1066" s="29">
        <v>42199</v>
      </c>
      <c r="F1066" s="28" t="s">
        <v>9091</v>
      </c>
      <c r="G1066" s="30">
        <v>4425</v>
      </c>
      <c r="H1066" s="28" t="s">
        <v>9092</v>
      </c>
      <c r="I1066" s="31">
        <v>0</v>
      </c>
      <c r="J1066" s="31">
        <v>23403.25</v>
      </c>
      <c r="K1066" s="28" t="s">
        <v>3028</v>
      </c>
      <c r="L1066" s="32">
        <f t="shared" si="176"/>
        <v>-23403.25</v>
      </c>
      <c r="M1066" s="33">
        <f t="shared" si="177"/>
        <v>23403.25</v>
      </c>
      <c r="N1066" s="34" t="b">
        <v>1</v>
      </c>
      <c r="O1066" s="35">
        <f t="shared" si="178"/>
        <v>23403.25</v>
      </c>
      <c r="P1066" s="36" t="str">
        <f t="shared" si="179"/>
        <v>I</v>
      </c>
      <c r="Q1066" s="37" t="str">
        <f t="shared" si="180"/>
        <v>Woodend Arts Limited</v>
      </c>
      <c r="R1066" s="6" t="str">
        <f t="shared" si="181"/>
        <v>I - Woodend Arts Limited</v>
      </c>
      <c r="S1066" s="6" t="str">
        <f>IFERROR(INDEX('Vendor Over-ride'!$C:$C, MATCH($R:$R,'Vendor Over-ride'!$A:$A,0)),"")</f>
        <v>I - Woodend Arts Ltd</v>
      </c>
      <c r="U1066" s="38" t="str">
        <f t="shared" si="185"/>
        <v>GIA</v>
      </c>
      <c r="V1066" s="5" t="str">
        <f t="shared" si="186"/>
        <v>AWARD</v>
      </c>
      <c r="W1066" s="5" t="b">
        <f t="shared" si="182"/>
        <v>0</v>
      </c>
      <c r="X1066" s="40">
        <f t="shared" ca="1" si="183"/>
        <v>23783.25</v>
      </c>
      <c r="Y1066" s="30" t="b">
        <f t="shared" ca="1" si="184"/>
        <v>0</v>
      </c>
    </row>
    <row r="1067" spans="1:25" hidden="1">
      <c r="A1067" s="28" t="s">
        <v>2837</v>
      </c>
      <c r="B1067" s="28" t="s">
        <v>2838</v>
      </c>
      <c r="C1067" s="28" t="s">
        <v>3481</v>
      </c>
      <c r="D1067" s="28" t="s">
        <v>2842</v>
      </c>
      <c r="E1067" s="29">
        <v>42199</v>
      </c>
      <c r="F1067" s="28" t="s">
        <v>9093</v>
      </c>
      <c r="G1067" s="30">
        <v>4425</v>
      </c>
      <c r="H1067" s="28" t="s">
        <v>9094</v>
      </c>
      <c r="I1067" s="31">
        <v>0</v>
      </c>
      <c r="J1067" s="31">
        <v>65.02</v>
      </c>
      <c r="K1067" s="28" t="s">
        <v>2846</v>
      </c>
      <c r="L1067" s="32">
        <f t="shared" si="176"/>
        <v>-65.02</v>
      </c>
      <c r="M1067" s="33">
        <f t="shared" si="177"/>
        <v>65.02</v>
      </c>
      <c r="N1067" s="34" t="b">
        <v>1</v>
      </c>
      <c r="O1067" s="35">
        <f t="shared" si="178"/>
        <v>65.02</v>
      </c>
      <c r="P1067" s="36" t="str">
        <f t="shared" si="179"/>
        <v>T</v>
      </c>
      <c r="Q1067" s="37" t="str">
        <f t="shared" si="180"/>
        <v>Arnold Clark Finance Ltd</v>
      </c>
      <c r="R1067" s="6" t="str">
        <f t="shared" si="181"/>
        <v>T - Arnold Clark Finance Ltd</v>
      </c>
      <c r="S1067" s="6" t="str">
        <f>IFERROR(INDEX('Vendor Over-ride'!$C:$C, MATCH($R:$R,'Vendor Over-ride'!$A:$A,0)),"")</f>
        <v>T - Arnold Clark Finance Ltd</v>
      </c>
      <c r="U1067" s="38" t="str">
        <f t="shared" si="185"/>
        <v>GIA</v>
      </c>
      <c r="V1067" s="5" t="str">
        <f t="shared" si="186"/>
        <v>TRADE</v>
      </c>
      <c r="W1067" s="5" t="b">
        <f t="shared" si="182"/>
        <v>0</v>
      </c>
      <c r="X1067" s="40">
        <f t="shared" ca="1" si="183"/>
        <v>4424.46</v>
      </c>
      <c r="Y1067" s="30" t="b">
        <f t="shared" ca="1" si="184"/>
        <v>0</v>
      </c>
    </row>
    <row r="1068" spans="1:25">
      <c r="A1068" s="28" t="s">
        <v>2837</v>
      </c>
      <c r="B1068" s="28" t="s">
        <v>2838</v>
      </c>
      <c r="C1068" s="28" t="s">
        <v>3481</v>
      </c>
      <c r="D1068" s="28" t="s">
        <v>2842</v>
      </c>
      <c r="E1068" s="29">
        <v>42199</v>
      </c>
      <c r="F1068" s="28" t="s">
        <v>9095</v>
      </c>
      <c r="G1068" s="30">
        <v>4425</v>
      </c>
      <c r="H1068" s="28" t="s">
        <v>9096</v>
      </c>
      <c r="I1068" s="31">
        <v>0</v>
      </c>
      <c r="J1068" s="31">
        <v>2677.63</v>
      </c>
      <c r="K1068" s="28" t="s">
        <v>4924</v>
      </c>
      <c r="L1068" s="32">
        <f t="shared" si="176"/>
        <v>-2677.63</v>
      </c>
      <c r="M1068" s="33">
        <f t="shared" si="177"/>
        <v>2677.63</v>
      </c>
      <c r="N1068" s="34" t="b">
        <v>1</v>
      </c>
      <c r="O1068" s="35">
        <f t="shared" si="178"/>
        <v>2677.63</v>
      </c>
      <c r="P1068" s="36" t="str">
        <f t="shared" si="179"/>
        <v>T</v>
      </c>
      <c r="Q1068" s="37" t="str">
        <f t="shared" si="180"/>
        <v>Capita Travel and Events</v>
      </c>
      <c r="R1068" s="6" t="str">
        <f t="shared" si="181"/>
        <v>T - Capita Travel and Events</v>
      </c>
      <c r="S1068" s="6" t="str">
        <f>IFERROR(INDEX('Vendor Over-ride'!$C:$C, MATCH($R:$R,'Vendor Over-ride'!$A:$A,0)),"")</f>
        <v>T - Capita Travel and Events</v>
      </c>
      <c r="T1068" s="41" t="s">
        <v>7018</v>
      </c>
      <c r="U1068" s="38" t="str">
        <f t="shared" si="185"/>
        <v>GIA</v>
      </c>
      <c r="V1068" s="5" t="str">
        <f t="shared" si="186"/>
        <v>TRADE</v>
      </c>
      <c r="W1068" s="5" t="b">
        <f t="shared" si="182"/>
        <v>0</v>
      </c>
      <c r="X1068" s="40">
        <f t="shared" ca="1" si="183"/>
        <v>68437.789999999994</v>
      </c>
      <c r="Y1068" s="30" t="b">
        <f t="shared" ca="1" si="184"/>
        <v>1</v>
      </c>
    </row>
    <row r="1069" spans="1:25" hidden="1">
      <c r="A1069" s="28" t="s">
        <v>2837</v>
      </c>
      <c r="B1069" s="28" t="s">
        <v>2838</v>
      </c>
      <c r="C1069" s="28" t="s">
        <v>3481</v>
      </c>
      <c r="D1069" s="28" t="s">
        <v>2842</v>
      </c>
      <c r="E1069" s="29">
        <v>42199</v>
      </c>
      <c r="F1069" s="28" t="s">
        <v>9097</v>
      </c>
      <c r="G1069" s="30">
        <v>4425</v>
      </c>
      <c r="H1069" s="28" t="s">
        <v>9098</v>
      </c>
      <c r="I1069" s="31">
        <v>0</v>
      </c>
      <c r="J1069" s="31">
        <v>1131.6199999999999</v>
      </c>
      <c r="K1069" s="28" t="s">
        <v>2964</v>
      </c>
      <c r="L1069" s="32">
        <f t="shared" si="176"/>
        <v>-1131.6199999999999</v>
      </c>
      <c r="M1069" s="33">
        <f t="shared" si="177"/>
        <v>1131.6199999999999</v>
      </c>
      <c r="N1069" s="34" t="b">
        <v>1</v>
      </c>
      <c r="O1069" s="35">
        <f t="shared" si="178"/>
        <v>1131.6199999999999</v>
      </c>
      <c r="P1069" s="36" t="str">
        <f t="shared" si="179"/>
        <v>T</v>
      </c>
      <c r="Q1069" s="37" t="str">
        <f t="shared" si="180"/>
        <v>COMMSWORLD LTD</v>
      </c>
      <c r="R1069" s="6" t="str">
        <f t="shared" si="181"/>
        <v>T - COMMSWORLD LTD</v>
      </c>
      <c r="S1069" s="6" t="str">
        <f>IFERROR(INDEX('Vendor Over-ride'!$C:$C, MATCH($R:$R,'Vendor Over-ride'!$A:$A,0)),"")</f>
        <v>T - COMMSWORLD LTD</v>
      </c>
      <c r="U1069" s="38" t="str">
        <f t="shared" si="185"/>
        <v>GIA</v>
      </c>
      <c r="V1069" s="5" t="str">
        <f t="shared" si="186"/>
        <v>TRADE</v>
      </c>
      <c r="W1069" s="5" t="b">
        <f t="shared" si="182"/>
        <v>0</v>
      </c>
      <c r="X1069" s="40">
        <f t="shared" ca="1" si="183"/>
        <v>5918.3899999999994</v>
      </c>
      <c r="Y1069" s="30" t="b">
        <f t="shared" ca="1" si="184"/>
        <v>0</v>
      </c>
    </row>
    <row r="1070" spans="1:25" hidden="1">
      <c r="A1070" s="28" t="s">
        <v>2837</v>
      </c>
      <c r="B1070" s="28" t="s">
        <v>2838</v>
      </c>
      <c r="C1070" s="28" t="s">
        <v>3481</v>
      </c>
      <c r="D1070" s="28" t="s">
        <v>2842</v>
      </c>
      <c r="E1070" s="29">
        <v>42199</v>
      </c>
      <c r="F1070" s="28" t="s">
        <v>9099</v>
      </c>
      <c r="G1070" s="30">
        <v>4425</v>
      </c>
      <c r="H1070" s="28" t="s">
        <v>9100</v>
      </c>
      <c r="I1070" s="31">
        <v>0</v>
      </c>
      <c r="J1070" s="31">
        <v>773.72</v>
      </c>
      <c r="K1070" s="28" t="s">
        <v>2894</v>
      </c>
      <c r="L1070" s="32">
        <f t="shared" si="176"/>
        <v>-773.72</v>
      </c>
      <c r="M1070" s="33">
        <f t="shared" si="177"/>
        <v>773.72</v>
      </c>
      <c r="N1070" s="34" t="b">
        <v>1</v>
      </c>
      <c r="O1070" s="35">
        <f t="shared" si="178"/>
        <v>773.72</v>
      </c>
      <c r="P1070" s="36" t="str">
        <f t="shared" si="179"/>
        <v>T</v>
      </c>
      <c r="Q1070" s="37" t="str">
        <f t="shared" si="180"/>
        <v>Computershare Voucher Services</v>
      </c>
      <c r="R1070" s="6" t="str">
        <f t="shared" si="181"/>
        <v>T - Computershare Voucher Services</v>
      </c>
      <c r="S1070" s="6" t="str">
        <f>IFERROR(INDEX('Vendor Over-ride'!$C:$C, MATCH($R:$R,'Vendor Over-ride'!$A:$A,0)),"")</f>
        <v>T - Computershare Voucher Services</v>
      </c>
      <c r="U1070" s="38" t="str">
        <f t="shared" si="185"/>
        <v>GIA</v>
      </c>
      <c r="V1070" s="5" t="str">
        <f t="shared" si="186"/>
        <v>TRADE</v>
      </c>
      <c r="W1070" s="5" t="b">
        <f t="shared" si="182"/>
        <v>0</v>
      </c>
      <c r="X1070" s="40">
        <f t="shared" ca="1" si="183"/>
        <v>10852.720000000001</v>
      </c>
      <c r="Y1070" s="30" t="b">
        <f t="shared" ca="1" si="184"/>
        <v>0</v>
      </c>
    </row>
    <row r="1071" spans="1:25" hidden="1">
      <c r="A1071" s="28" t="s">
        <v>2837</v>
      </c>
      <c r="B1071" s="28" t="s">
        <v>2838</v>
      </c>
      <c r="C1071" s="28" t="s">
        <v>3481</v>
      </c>
      <c r="D1071" s="28" t="s">
        <v>2842</v>
      </c>
      <c r="E1071" s="29">
        <v>42199</v>
      </c>
      <c r="F1071" s="28" t="s">
        <v>9101</v>
      </c>
      <c r="G1071" s="30">
        <v>4425</v>
      </c>
      <c r="H1071" s="28" t="s">
        <v>9102</v>
      </c>
      <c r="I1071" s="31">
        <v>0</v>
      </c>
      <c r="J1071" s="31">
        <v>144</v>
      </c>
      <c r="K1071" s="28" t="s">
        <v>5575</v>
      </c>
      <c r="L1071" s="32">
        <f t="shared" si="176"/>
        <v>-144</v>
      </c>
      <c r="M1071" s="33">
        <f t="shared" si="177"/>
        <v>144</v>
      </c>
      <c r="N1071" s="34" t="b">
        <v>1</v>
      </c>
      <c r="O1071" s="35">
        <f t="shared" si="178"/>
        <v>144</v>
      </c>
      <c r="P1071" s="36" t="str">
        <f t="shared" si="179"/>
        <v>T</v>
      </c>
      <c r="Q1071" s="37" t="str">
        <f t="shared" si="180"/>
        <v>Gov Today Ltd</v>
      </c>
      <c r="R1071" s="6" t="str">
        <f t="shared" si="181"/>
        <v>T - Gov Today Ltd</v>
      </c>
      <c r="S1071" s="6" t="str">
        <f>IFERROR(INDEX('Vendor Over-ride'!$C:$C, MATCH($R:$R,'Vendor Over-ride'!$A:$A,0)),"")</f>
        <v>T - Gov Today Ltd</v>
      </c>
      <c r="U1071" s="38" t="str">
        <f t="shared" si="185"/>
        <v>GIA</v>
      </c>
      <c r="V1071" s="5" t="str">
        <f t="shared" si="186"/>
        <v>TRADE</v>
      </c>
      <c r="W1071" s="5" t="b">
        <f t="shared" si="182"/>
        <v>0</v>
      </c>
      <c r="X1071" s="40">
        <f t="shared" ca="1" si="183"/>
        <v>144</v>
      </c>
      <c r="Y1071" s="30" t="b">
        <f t="shared" ca="1" si="184"/>
        <v>0</v>
      </c>
    </row>
    <row r="1072" spans="1:25" hidden="1">
      <c r="A1072" s="28" t="s">
        <v>2837</v>
      </c>
      <c r="B1072" s="28" t="s">
        <v>2838</v>
      </c>
      <c r="C1072" s="28" t="s">
        <v>3481</v>
      </c>
      <c r="D1072" s="28" t="s">
        <v>2842</v>
      </c>
      <c r="E1072" s="29">
        <v>42199</v>
      </c>
      <c r="F1072" s="28" t="s">
        <v>9103</v>
      </c>
      <c r="G1072" s="30">
        <v>4425</v>
      </c>
      <c r="H1072" s="28" t="s">
        <v>9104</v>
      </c>
      <c r="I1072" s="31">
        <v>0</v>
      </c>
      <c r="J1072" s="31">
        <v>2664.45</v>
      </c>
      <c r="K1072" s="28" t="s">
        <v>2884</v>
      </c>
      <c r="L1072" s="32">
        <f t="shared" si="176"/>
        <v>-2664.45</v>
      </c>
      <c r="M1072" s="33">
        <f t="shared" si="177"/>
        <v>2664.45</v>
      </c>
      <c r="N1072" s="34" t="b">
        <v>1</v>
      </c>
      <c r="O1072" s="35">
        <f t="shared" si="178"/>
        <v>2664.45</v>
      </c>
      <c r="P1072" s="36" t="str">
        <f t="shared" si="179"/>
        <v>T</v>
      </c>
      <c r="Q1072" s="37" t="str">
        <f t="shared" si="180"/>
        <v>Hitachi Capital UK PLC</v>
      </c>
      <c r="R1072" s="6" t="str">
        <f t="shared" si="181"/>
        <v>T - Hitachi Capital UK PLC</v>
      </c>
      <c r="S1072" s="6" t="str">
        <f>IFERROR(INDEX('Vendor Over-ride'!$C:$C, MATCH($R:$R,'Vendor Over-ride'!$A:$A,0)),"")</f>
        <v>T - Hitachi Capital UK PLC</v>
      </c>
      <c r="U1072" s="38" t="str">
        <f t="shared" si="185"/>
        <v>GIA</v>
      </c>
      <c r="V1072" s="5" t="str">
        <f t="shared" si="186"/>
        <v>TRADE</v>
      </c>
      <c r="W1072" s="5" t="b">
        <f t="shared" si="182"/>
        <v>0</v>
      </c>
      <c r="X1072" s="40">
        <f t="shared" ca="1" si="183"/>
        <v>22908.730000000003</v>
      </c>
      <c r="Y1072" s="30" t="b">
        <f t="shared" ca="1" si="184"/>
        <v>0</v>
      </c>
    </row>
    <row r="1073" spans="1:25" hidden="1">
      <c r="A1073" s="28" t="s">
        <v>2837</v>
      </c>
      <c r="B1073" s="28" t="s">
        <v>2838</v>
      </c>
      <c r="C1073" s="28" t="s">
        <v>3481</v>
      </c>
      <c r="D1073" s="28" t="s">
        <v>2842</v>
      </c>
      <c r="E1073" s="29">
        <v>42199</v>
      </c>
      <c r="F1073" s="28" t="s">
        <v>9105</v>
      </c>
      <c r="G1073" s="30">
        <v>4425</v>
      </c>
      <c r="H1073" s="28" t="s">
        <v>9106</v>
      </c>
      <c r="I1073" s="31">
        <v>0</v>
      </c>
      <c r="J1073" s="31">
        <v>270</v>
      </c>
      <c r="K1073" s="28" t="s">
        <v>9107</v>
      </c>
      <c r="L1073" s="32">
        <f t="shared" si="176"/>
        <v>-270</v>
      </c>
      <c r="M1073" s="33">
        <f t="shared" si="177"/>
        <v>270</v>
      </c>
      <c r="N1073" s="34" t="b">
        <v>1</v>
      </c>
      <c r="O1073" s="35">
        <f t="shared" si="178"/>
        <v>270</v>
      </c>
      <c r="P1073" s="36" t="str">
        <f t="shared" si="179"/>
        <v>T</v>
      </c>
      <c r="Q1073" s="37" t="str">
        <f t="shared" si="180"/>
        <v>McAteer Photography Ltd</v>
      </c>
      <c r="R1073" s="6" t="str">
        <f t="shared" si="181"/>
        <v>T - McAteer Photography Ltd</v>
      </c>
      <c r="S1073" s="6" t="str">
        <f>IFERROR(INDEX('Vendor Over-ride'!$C:$C, MATCH($R:$R,'Vendor Over-ride'!$A:$A,0)),"")</f>
        <v>T - McAteer Photography Ltd</v>
      </c>
      <c r="U1073" s="38" t="str">
        <f t="shared" si="185"/>
        <v>GIA</v>
      </c>
      <c r="V1073" s="5" t="str">
        <f t="shared" si="186"/>
        <v>TRADE</v>
      </c>
      <c r="W1073" s="5" t="b">
        <f t="shared" si="182"/>
        <v>0</v>
      </c>
      <c r="X1073" s="40">
        <f t="shared" ca="1" si="183"/>
        <v>2610.86</v>
      </c>
      <c r="Y1073" s="30" t="b">
        <f t="shared" ca="1" si="184"/>
        <v>0</v>
      </c>
    </row>
    <row r="1074" spans="1:25" hidden="1">
      <c r="A1074" s="28" t="s">
        <v>2837</v>
      </c>
      <c r="B1074" s="28" t="s">
        <v>2838</v>
      </c>
      <c r="C1074" s="28" t="s">
        <v>3481</v>
      </c>
      <c r="D1074" s="28" t="s">
        <v>2842</v>
      </c>
      <c r="E1074" s="29">
        <v>42199</v>
      </c>
      <c r="F1074" s="28" t="s">
        <v>9108</v>
      </c>
      <c r="G1074" s="30">
        <v>4425</v>
      </c>
      <c r="H1074" s="28" t="s">
        <v>9109</v>
      </c>
      <c r="I1074" s="31">
        <v>0</v>
      </c>
      <c r="J1074" s="31">
        <v>520</v>
      </c>
      <c r="K1074" s="28" t="s">
        <v>7606</v>
      </c>
      <c r="L1074" s="32">
        <f t="shared" si="176"/>
        <v>-520</v>
      </c>
      <c r="M1074" s="33">
        <f t="shared" si="177"/>
        <v>520</v>
      </c>
      <c r="N1074" s="34" t="b">
        <v>1</v>
      </c>
      <c r="O1074" s="35">
        <f t="shared" si="178"/>
        <v>520</v>
      </c>
      <c r="P1074" s="36" t="str">
        <f t="shared" si="179"/>
        <v>T</v>
      </c>
      <c r="Q1074" s="37" t="str">
        <f t="shared" si="180"/>
        <v>Office Care</v>
      </c>
      <c r="R1074" s="6" t="str">
        <f t="shared" si="181"/>
        <v>T - Office Care</v>
      </c>
      <c r="S1074" s="6" t="str">
        <f>IFERROR(INDEX('Vendor Over-ride'!$C:$C, MATCH($R:$R,'Vendor Over-ride'!$A:$A,0)),"")</f>
        <v>T - Office Care</v>
      </c>
      <c r="U1074" s="38" t="str">
        <f t="shared" si="185"/>
        <v>GIA</v>
      </c>
      <c r="V1074" s="5" t="str">
        <f t="shared" si="186"/>
        <v>TRADE</v>
      </c>
      <c r="W1074" s="5" t="b">
        <f t="shared" si="182"/>
        <v>0</v>
      </c>
      <c r="X1074" s="40">
        <f t="shared" ca="1" si="183"/>
        <v>8491.49</v>
      </c>
      <c r="Y1074" s="30" t="b">
        <f t="shared" ca="1" si="184"/>
        <v>0</v>
      </c>
    </row>
    <row r="1075" spans="1:25" hidden="1">
      <c r="A1075" s="28" t="s">
        <v>2837</v>
      </c>
      <c r="B1075" s="28" t="s">
        <v>2838</v>
      </c>
      <c r="C1075" s="28" t="s">
        <v>3481</v>
      </c>
      <c r="D1075" s="28" t="s">
        <v>2842</v>
      </c>
      <c r="E1075" s="29">
        <v>42199</v>
      </c>
      <c r="F1075" s="28" t="s">
        <v>9110</v>
      </c>
      <c r="G1075" s="30">
        <v>4425</v>
      </c>
      <c r="H1075" s="28" t="s">
        <v>9111</v>
      </c>
      <c r="I1075" s="31">
        <v>0</v>
      </c>
      <c r="J1075" s="31">
        <v>192</v>
      </c>
      <c r="K1075" s="28" t="s">
        <v>3465</v>
      </c>
      <c r="L1075" s="32">
        <f t="shared" si="176"/>
        <v>-192</v>
      </c>
      <c r="M1075" s="33">
        <f t="shared" si="177"/>
        <v>192</v>
      </c>
      <c r="N1075" s="34" t="b">
        <v>1</v>
      </c>
      <c r="O1075" s="35">
        <f t="shared" si="178"/>
        <v>192</v>
      </c>
      <c r="P1075" s="36" t="str">
        <f t="shared" si="179"/>
        <v>T</v>
      </c>
      <c r="Q1075" s="37" t="str">
        <f t="shared" si="180"/>
        <v>Screen Daily</v>
      </c>
      <c r="R1075" s="6" t="str">
        <f t="shared" si="181"/>
        <v>T - Screen Daily</v>
      </c>
      <c r="S1075" s="6" t="str">
        <f>IFERROR(INDEX('Vendor Over-ride'!$C:$C, MATCH($R:$R,'Vendor Over-ride'!$A:$A,0)),"")</f>
        <v>T - Screen Daily</v>
      </c>
      <c r="U1075" s="38" t="str">
        <f t="shared" si="185"/>
        <v>GIA</v>
      </c>
      <c r="V1075" s="5" t="str">
        <f t="shared" si="186"/>
        <v>TRADE</v>
      </c>
      <c r="W1075" s="5" t="b">
        <f t="shared" si="182"/>
        <v>0</v>
      </c>
      <c r="X1075" s="40">
        <f t="shared" ca="1" si="183"/>
        <v>192</v>
      </c>
      <c r="Y1075" s="30" t="b">
        <f t="shared" ca="1" si="184"/>
        <v>0</v>
      </c>
    </row>
    <row r="1076" spans="1:25" hidden="1">
      <c r="A1076" s="28" t="s">
        <v>2837</v>
      </c>
      <c r="B1076" s="28" t="s">
        <v>2838</v>
      </c>
      <c r="C1076" s="28" t="s">
        <v>3481</v>
      </c>
      <c r="D1076" s="28" t="s">
        <v>2842</v>
      </c>
      <c r="E1076" s="29">
        <v>42202</v>
      </c>
      <c r="F1076" s="28" t="s">
        <v>9112</v>
      </c>
      <c r="G1076" s="30">
        <v>4460</v>
      </c>
      <c r="H1076" s="28" t="s">
        <v>9113</v>
      </c>
      <c r="I1076" s="31">
        <v>0</v>
      </c>
      <c r="J1076" s="31">
        <v>74.63</v>
      </c>
      <c r="K1076" s="28" t="s">
        <v>5081</v>
      </c>
      <c r="L1076" s="32">
        <f t="shared" si="176"/>
        <v>-74.63</v>
      </c>
      <c r="M1076" s="33">
        <f t="shared" si="177"/>
        <v>74.63</v>
      </c>
      <c r="N1076" s="34" t="b">
        <v>0</v>
      </c>
      <c r="O1076" s="35">
        <f t="shared" si="178"/>
        <v>0</v>
      </c>
      <c r="P1076" s="36" t="str">
        <f t="shared" si="179"/>
        <v>E</v>
      </c>
      <c r="Q1076" s="37" t="str">
        <f t="shared" si="180"/>
        <v>Caroline Docherty</v>
      </c>
      <c r="R1076" s="6" t="str">
        <f t="shared" si="181"/>
        <v>E - Caroline Docherty</v>
      </c>
      <c r="S1076" s="6" t="str">
        <f>IFERROR(INDEX('Vendor Over-ride'!$C:$C, MATCH($R:$R,'Vendor Over-ride'!$A:$A,0)),"")</f>
        <v/>
      </c>
      <c r="U1076" s="38" t="str">
        <f t="shared" si="185"/>
        <v>GIA</v>
      </c>
      <c r="V1076" s="5" t="str">
        <f t="shared" si="186"/>
        <v>EMPLOYEE</v>
      </c>
      <c r="W1076" s="5" t="b">
        <f t="shared" si="182"/>
        <v>0</v>
      </c>
      <c r="X1076" s="40">
        <f t="shared" ca="1" si="183"/>
        <v>334393.72000000003</v>
      </c>
      <c r="Y1076" s="30" t="b">
        <f t="shared" ca="1" si="184"/>
        <v>1</v>
      </c>
    </row>
    <row r="1077" spans="1:25" hidden="1">
      <c r="A1077" s="28" t="s">
        <v>2837</v>
      </c>
      <c r="B1077" s="28" t="s">
        <v>2838</v>
      </c>
      <c r="C1077" s="28" t="s">
        <v>3481</v>
      </c>
      <c r="D1077" s="28" t="s">
        <v>2842</v>
      </c>
      <c r="E1077" s="29">
        <v>42202</v>
      </c>
      <c r="F1077" s="28" t="s">
        <v>9114</v>
      </c>
      <c r="G1077" s="30">
        <v>4460</v>
      </c>
      <c r="H1077" s="28" t="s">
        <v>9115</v>
      </c>
      <c r="I1077" s="31">
        <v>0</v>
      </c>
      <c r="J1077" s="31">
        <v>23.81</v>
      </c>
      <c r="K1077" s="28" t="s">
        <v>2888</v>
      </c>
      <c r="L1077" s="32">
        <f t="shared" si="176"/>
        <v>-23.81</v>
      </c>
      <c r="M1077" s="33">
        <f t="shared" si="177"/>
        <v>23.81</v>
      </c>
      <c r="N1077" s="34" t="b">
        <v>0</v>
      </c>
      <c r="O1077" s="35">
        <f t="shared" si="178"/>
        <v>0</v>
      </c>
      <c r="P1077" s="36" t="str">
        <f t="shared" si="179"/>
        <v>E</v>
      </c>
      <c r="Q1077" s="37" t="str">
        <f t="shared" si="180"/>
        <v>David Taylor</v>
      </c>
      <c r="R1077" s="6" t="str">
        <f t="shared" si="181"/>
        <v>E - David Taylor</v>
      </c>
      <c r="S1077" s="6" t="str">
        <f>IFERROR(INDEX('Vendor Over-ride'!$C:$C, MATCH($R:$R,'Vendor Over-ride'!$A:$A,0)),"")</f>
        <v/>
      </c>
      <c r="U1077" s="38" t="str">
        <f t="shared" si="185"/>
        <v>GIA</v>
      </c>
      <c r="V1077" s="5" t="str">
        <f t="shared" si="186"/>
        <v>EMPLOYEE</v>
      </c>
      <c r="W1077" s="5" t="b">
        <f t="shared" si="182"/>
        <v>0</v>
      </c>
      <c r="X1077" s="40">
        <f t="shared" ca="1" si="183"/>
        <v>334393.72000000003</v>
      </c>
      <c r="Y1077" s="30" t="b">
        <f t="shared" ca="1" si="184"/>
        <v>1</v>
      </c>
    </row>
    <row r="1078" spans="1:25" hidden="1">
      <c r="A1078" s="28" t="s">
        <v>2837</v>
      </c>
      <c r="B1078" s="28" t="s">
        <v>2838</v>
      </c>
      <c r="C1078" s="28" t="s">
        <v>3481</v>
      </c>
      <c r="D1078" s="28" t="s">
        <v>2842</v>
      </c>
      <c r="E1078" s="29">
        <v>42202</v>
      </c>
      <c r="F1078" s="28" t="s">
        <v>9116</v>
      </c>
      <c r="G1078" s="30">
        <v>4460</v>
      </c>
      <c r="H1078" s="28" t="s">
        <v>9117</v>
      </c>
      <c r="I1078" s="31">
        <v>0</v>
      </c>
      <c r="J1078" s="31">
        <v>23.1</v>
      </c>
      <c r="K1078" s="28" t="s">
        <v>2977</v>
      </c>
      <c r="L1078" s="32">
        <f t="shared" si="176"/>
        <v>-23.1</v>
      </c>
      <c r="M1078" s="33">
        <f t="shared" si="177"/>
        <v>23.1</v>
      </c>
      <c r="N1078" s="34" t="b">
        <v>0</v>
      </c>
      <c r="O1078" s="35">
        <f t="shared" si="178"/>
        <v>0</v>
      </c>
      <c r="P1078" s="36" t="str">
        <f t="shared" si="179"/>
        <v>E</v>
      </c>
      <c r="Q1078" s="37" t="str">
        <f t="shared" si="180"/>
        <v>Gordon Barnes</v>
      </c>
      <c r="R1078" s="6" t="str">
        <f t="shared" si="181"/>
        <v>E - Gordon Barnes</v>
      </c>
      <c r="S1078" s="6" t="str">
        <f>IFERROR(INDEX('Vendor Over-ride'!$C:$C, MATCH($R:$R,'Vendor Over-ride'!$A:$A,0)),"")</f>
        <v/>
      </c>
      <c r="U1078" s="38" t="str">
        <f t="shared" si="185"/>
        <v>GIA</v>
      </c>
      <c r="V1078" s="5" t="str">
        <f t="shared" si="186"/>
        <v>EMPLOYEE</v>
      </c>
      <c r="W1078" s="5" t="b">
        <f t="shared" si="182"/>
        <v>0</v>
      </c>
      <c r="X1078" s="40">
        <f t="shared" ca="1" si="183"/>
        <v>334393.72000000003</v>
      </c>
      <c r="Y1078" s="30" t="b">
        <f t="shared" ca="1" si="184"/>
        <v>1</v>
      </c>
    </row>
    <row r="1079" spans="1:25" hidden="1">
      <c r="A1079" s="28" t="s">
        <v>2837</v>
      </c>
      <c r="B1079" s="28" t="s">
        <v>2838</v>
      </c>
      <c r="C1079" s="28" t="s">
        <v>3481</v>
      </c>
      <c r="D1079" s="28" t="s">
        <v>2842</v>
      </c>
      <c r="E1079" s="29">
        <v>42202</v>
      </c>
      <c r="F1079" s="28" t="s">
        <v>9118</v>
      </c>
      <c r="G1079" s="30">
        <v>4460</v>
      </c>
      <c r="H1079" s="28" t="s">
        <v>9119</v>
      </c>
      <c r="I1079" s="31">
        <v>0</v>
      </c>
      <c r="J1079" s="31">
        <v>58.65</v>
      </c>
      <c r="K1079" s="28" t="s">
        <v>3929</v>
      </c>
      <c r="L1079" s="32">
        <f t="shared" si="176"/>
        <v>-58.65</v>
      </c>
      <c r="M1079" s="33">
        <f t="shared" si="177"/>
        <v>58.65</v>
      </c>
      <c r="N1079" s="34" t="b">
        <v>0</v>
      </c>
      <c r="O1079" s="35">
        <f t="shared" si="178"/>
        <v>0</v>
      </c>
      <c r="P1079" s="36" t="str">
        <f t="shared" si="179"/>
        <v>E</v>
      </c>
      <c r="Q1079" s="37" t="str">
        <f t="shared" si="180"/>
        <v>Babafemi Folorunso</v>
      </c>
      <c r="R1079" s="6" t="str">
        <f t="shared" si="181"/>
        <v>E - Babafemi Folorunso</v>
      </c>
      <c r="S1079" s="6" t="str">
        <f>IFERROR(INDEX('Vendor Over-ride'!$C:$C, MATCH($R:$R,'Vendor Over-ride'!$A:$A,0)),"")</f>
        <v/>
      </c>
      <c r="U1079" s="38" t="str">
        <f t="shared" si="185"/>
        <v>GIA</v>
      </c>
      <c r="V1079" s="5" t="str">
        <f t="shared" si="186"/>
        <v>EMPLOYEE</v>
      </c>
      <c r="W1079" s="5" t="b">
        <f t="shared" si="182"/>
        <v>0</v>
      </c>
      <c r="X1079" s="40">
        <f t="shared" ca="1" si="183"/>
        <v>334393.72000000003</v>
      </c>
      <c r="Y1079" s="30" t="b">
        <f t="shared" ca="1" si="184"/>
        <v>1</v>
      </c>
    </row>
    <row r="1080" spans="1:25" hidden="1">
      <c r="A1080" s="28" t="s">
        <v>2837</v>
      </c>
      <c r="B1080" s="28" t="s">
        <v>2838</v>
      </c>
      <c r="C1080" s="28" t="s">
        <v>3481</v>
      </c>
      <c r="D1080" s="28" t="s">
        <v>2842</v>
      </c>
      <c r="E1080" s="29">
        <v>42202</v>
      </c>
      <c r="F1080" s="28" t="s">
        <v>9120</v>
      </c>
      <c r="G1080" s="30">
        <v>4460</v>
      </c>
      <c r="H1080" s="28" t="s">
        <v>9121</v>
      </c>
      <c r="I1080" s="31">
        <v>0</v>
      </c>
      <c r="J1080" s="31">
        <v>143.66</v>
      </c>
      <c r="K1080" s="28" t="s">
        <v>2958</v>
      </c>
      <c r="L1080" s="32">
        <f t="shared" si="176"/>
        <v>-143.66</v>
      </c>
      <c r="M1080" s="33">
        <f t="shared" si="177"/>
        <v>143.66</v>
      </c>
      <c r="N1080" s="34" t="b">
        <v>0</v>
      </c>
      <c r="O1080" s="35">
        <f t="shared" si="178"/>
        <v>0</v>
      </c>
      <c r="P1080" s="36" t="str">
        <f t="shared" si="179"/>
        <v>E</v>
      </c>
      <c r="Q1080" s="37" t="str">
        <f t="shared" si="180"/>
        <v>Raymond Black</v>
      </c>
      <c r="R1080" s="6" t="str">
        <f t="shared" si="181"/>
        <v>E - Raymond Black</v>
      </c>
      <c r="S1080" s="6" t="str">
        <f>IFERROR(INDEX('Vendor Over-ride'!$C:$C, MATCH($R:$R,'Vendor Over-ride'!$A:$A,0)),"")</f>
        <v/>
      </c>
      <c r="U1080" s="38" t="str">
        <f t="shared" si="185"/>
        <v>GIA</v>
      </c>
      <c r="V1080" s="5" t="str">
        <f t="shared" si="186"/>
        <v>EMPLOYEE</v>
      </c>
      <c r="W1080" s="5" t="b">
        <f t="shared" si="182"/>
        <v>0</v>
      </c>
      <c r="X1080" s="40">
        <f t="shared" ca="1" si="183"/>
        <v>334393.72000000003</v>
      </c>
      <c r="Y1080" s="30" t="b">
        <f t="shared" ca="1" si="184"/>
        <v>1</v>
      </c>
    </row>
    <row r="1081" spans="1:25" hidden="1">
      <c r="A1081" s="28" t="s">
        <v>2837</v>
      </c>
      <c r="B1081" s="28" t="s">
        <v>2838</v>
      </c>
      <c r="C1081" s="28" t="s">
        <v>3481</v>
      </c>
      <c r="D1081" s="28" t="s">
        <v>2842</v>
      </c>
      <c r="E1081" s="29">
        <v>42202</v>
      </c>
      <c r="F1081" s="28" t="s">
        <v>9122</v>
      </c>
      <c r="G1081" s="30">
        <v>4460</v>
      </c>
      <c r="H1081" s="28" t="s">
        <v>9123</v>
      </c>
      <c r="I1081" s="31">
        <v>0</v>
      </c>
      <c r="J1081" s="31">
        <v>1145</v>
      </c>
      <c r="K1081" s="28" t="s">
        <v>5007</v>
      </c>
      <c r="L1081" s="32">
        <f t="shared" si="176"/>
        <v>-1145</v>
      </c>
      <c r="M1081" s="33">
        <f t="shared" si="177"/>
        <v>1145</v>
      </c>
      <c r="N1081" s="34" t="b">
        <v>1</v>
      </c>
      <c r="O1081" s="35">
        <f t="shared" si="178"/>
        <v>1145</v>
      </c>
      <c r="P1081" s="36" t="str">
        <f t="shared" si="179"/>
        <v>I</v>
      </c>
      <c r="Q1081" s="37" t="str">
        <f t="shared" si="180"/>
        <v>Dogstar Theatre Company (Hamish MacDonald)</v>
      </c>
      <c r="R1081" s="6" t="str">
        <f t="shared" si="181"/>
        <v>I - Dogstar Theatre Company (Hamish MacDonald)</v>
      </c>
      <c r="S1081" s="6" t="str">
        <f>IFERROR(INDEX('Vendor Over-ride'!$C:$C, MATCH($R:$R,'Vendor Over-ride'!$A:$A,0)),"")</f>
        <v>I - Dogstar Theatre Company</v>
      </c>
      <c r="U1081" s="38" t="str">
        <f t="shared" si="185"/>
        <v>GIA</v>
      </c>
      <c r="V1081" s="5" t="str">
        <f t="shared" si="186"/>
        <v>AWARD</v>
      </c>
      <c r="W1081" s="5" t="b">
        <f t="shared" si="182"/>
        <v>0</v>
      </c>
      <c r="X1081" s="40">
        <f t="shared" ca="1" si="183"/>
        <v>3519</v>
      </c>
      <c r="Y1081" s="30" t="b">
        <f t="shared" ca="1" si="184"/>
        <v>0</v>
      </c>
    </row>
    <row r="1082" spans="1:25">
      <c r="A1082" s="28" t="s">
        <v>2837</v>
      </c>
      <c r="B1082" s="28" t="s">
        <v>2838</v>
      </c>
      <c r="C1082" s="28" t="s">
        <v>3481</v>
      </c>
      <c r="D1082" s="28" t="s">
        <v>2842</v>
      </c>
      <c r="E1082" s="29">
        <v>42202</v>
      </c>
      <c r="F1082" s="28" t="s">
        <v>9124</v>
      </c>
      <c r="G1082" s="30">
        <v>4460</v>
      </c>
      <c r="H1082" s="28" t="s">
        <v>9125</v>
      </c>
      <c r="I1082" s="31">
        <v>0</v>
      </c>
      <c r="J1082" s="31">
        <v>2415.04</v>
      </c>
      <c r="K1082" s="28" t="s">
        <v>2971</v>
      </c>
      <c r="L1082" s="32">
        <f t="shared" si="176"/>
        <v>-2415.04</v>
      </c>
      <c r="M1082" s="33">
        <f t="shared" si="177"/>
        <v>2415.04</v>
      </c>
      <c r="N1082" s="34" t="b">
        <v>1</v>
      </c>
      <c r="O1082" s="35">
        <f t="shared" si="178"/>
        <v>2415.04</v>
      </c>
      <c r="P1082" s="36" t="str">
        <f t="shared" si="179"/>
        <v>I</v>
      </c>
      <c r="Q1082" s="37" t="str">
        <f t="shared" si="180"/>
        <v>Dumfries &amp; Galloway Council</v>
      </c>
      <c r="R1082" s="6" t="str">
        <f t="shared" si="181"/>
        <v>I - Dumfries &amp; Galloway Council</v>
      </c>
      <c r="S1082" s="6" t="str">
        <f>IFERROR(INDEX('Vendor Over-ride'!$C:$C, MATCH($R:$R,'Vendor Over-ride'!$A:$A,0)),"")</f>
        <v>I - Dumfries &amp; Galloway Council</v>
      </c>
      <c r="U1082" s="38" t="str">
        <f t="shared" si="185"/>
        <v>GIA</v>
      </c>
      <c r="V1082" s="5" t="str">
        <f t="shared" si="186"/>
        <v>AWARD</v>
      </c>
      <c r="W1082" s="5" t="b">
        <f t="shared" si="182"/>
        <v>0</v>
      </c>
      <c r="X1082" s="40">
        <f t="shared" ca="1" si="183"/>
        <v>411417.04</v>
      </c>
      <c r="Y1082" s="30" t="b">
        <f t="shared" ca="1" si="184"/>
        <v>1</v>
      </c>
    </row>
    <row r="1083" spans="1:25" hidden="1">
      <c r="A1083" s="28" t="s">
        <v>2837</v>
      </c>
      <c r="B1083" s="28" t="s">
        <v>2838</v>
      </c>
      <c r="C1083" s="28" t="s">
        <v>3481</v>
      </c>
      <c r="D1083" s="28" t="s">
        <v>2842</v>
      </c>
      <c r="E1083" s="29">
        <v>42202</v>
      </c>
      <c r="F1083" s="28" t="s">
        <v>9126</v>
      </c>
      <c r="G1083" s="30">
        <v>4460</v>
      </c>
      <c r="H1083" s="28" t="s">
        <v>9127</v>
      </c>
      <c r="I1083" s="31">
        <v>0</v>
      </c>
      <c r="J1083" s="31">
        <v>6300</v>
      </c>
      <c r="K1083" s="28" t="s">
        <v>9128</v>
      </c>
      <c r="L1083" s="32">
        <f t="shared" si="176"/>
        <v>-6300</v>
      </c>
      <c r="M1083" s="33">
        <f t="shared" si="177"/>
        <v>6300</v>
      </c>
      <c r="N1083" s="34" t="b">
        <v>1</v>
      </c>
      <c r="O1083" s="35">
        <f t="shared" si="178"/>
        <v>6300</v>
      </c>
      <c r="P1083" s="36" t="str">
        <f t="shared" si="179"/>
        <v>I</v>
      </c>
      <c r="Q1083" s="37" t="str">
        <f t="shared" si="180"/>
        <v>Frozen Charlotte Productions</v>
      </c>
      <c r="R1083" s="6" t="str">
        <f t="shared" si="181"/>
        <v>I - Frozen Charlotte Productions</v>
      </c>
      <c r="S1083" s="6" t="str">
        <f>IFERROR(INDEX('Vendor Over-ride'!$C:$C, MATCH($R:$R,'Vendor Over-ride'!$A:$A,0)),"")</f>
        <v>I - Frozen Charlotte Productions</v>
      </c>
      <c r="U1083" s="38" t="str">
        <f t="shared" si="185"/>
        <v>GIA</v>
      </c>
      <c r="V1083" s="5" t="str">
        <f t="shared" si="186"/>
        <v>AWARD</v>
      </c>
      <c r="W1083" s="5" t="b">
        <f t="shared" si="182"/>
        <v>0</v>
      </c>
      <c r="X1083" s="40">
        <f t="shared" ca="1" si="183"/>
        <v>19365</v>
      </c>
      <c r="Y1083" s="30" t="b">
        <f t="shared" ca="1" si="184"/>
        <v>0</v>
      </c>
    </row>
    <row r="1084" spans="1:25" hidden="1">
      <c r="A1084" s="28" t="s">
        <v>2837</v>
      </c>
      <c r="B1084" s="28" t="s">
        <v>2838</v>
      </c>
      <c r="C1084" s="28" t="s">
        <v>3481</v>
      </c>
      <c r="D1084" s="28" t="s">
        <v>2842</v>
      </c>
      <c r="E1084" s="29">
        <v>42202</v>
      </c>
      <c r="F1084" s="28" t="s">
        <v>9129</v>
      </c>
      <c r="G1084" s="30">
        <v>4460</v>
      </c>
      <c r="H1084" s="28" t="s">
        <v>9130</v>
      </c>
      <c r="I1084" s="31">
        <v>0</v>
      </c>
      <c r="J1084" s="31">
        <v>3200</v>
      </c>
      <c r="K1084" s="28" t="s">
        <v>9131</v>
      </c>
      <c r="L1084" s="32">
        <f t="shared" si="176"/>
        <v>-3200</v>
      </c>
      <c r="M1084" s="33">
        <f t="shared" si="177"/>
        <v>3200</v>
      </c>
      <c r="N1084" s="34" t="b">
        <v>1</v>
      </c>
      <c r="O1084" s="35">
        <f t="shared" si="178"/>
        <v>3200</v>
      </c>
      <c r="P1084" s="36" t="str">
        <f t="shared" si="179"/>
        <v>I</v>
      </c>
      <c r="Q1084" s="37" t="str">
        <f t="shared" si="180"/>
        <v>Gurcharan Singh</v>
      </c>
      <c r="R1084" s="6" t="str">
        <f t="shared" si="181"/>
        <v>I - Gurcharan Singh</v>
      </c>
      <c r="S1084" s="6" t="str">
        <f>IFERROR(INDEX('Vendor Over-ride'!$C:$C, MATCH($R:$R,'Vendor Over-ride'!$A:$A,0)),"")</f>
        <v>I - Gurcharan Singh</v>
      </c>
      <c r="U1084" s="38" t="str">
        <f t="shared" si="185"/>
        <v>GIA</v>
      </c>
      <c r="V1084" s="5" t="str">
        <f t="shared" si="186"/>
        <v>AWARD</v>
      </c>
      <c r="W1084" s="5" t="b">
        <f t="shared" si="182"/>
        <v>0</v>
      </c>
      <c r="X1084" s="40">
        <f t="shared" ca="1" si="183"/>
        <v>4000</v>
      </c>
      <c r="Y1084" s="30" t="b">
        <f t="shared" ca="1" si="184"/>
        <v>0</v>
      </c>
    </row>
    <row r="1085" spans="1:25" hidden="1">
      <c r="A1085" s="28" t="s">
        <v>2837</v>
      </c>
      <c r="B1085" s="28" t="s">
        <v>2838</v>
      </c>
      <c r="C1085" s="28" t="s">
        <v>3481</v>
      </c>
      <c r="D1085" s="28" t="s">
        <v>2842</v>
      </c>
      <c r="E1085" s="29">
        <v>42202</v>
      </c>
      <c r="F1085" s="28" t="s">
        <v>9132</v>
      </c>
      <c r="G1085" s="30">
        <v>4460</v>
      </c>
      <c r="H1085" s="28" t="s">
        <v>9133</v>
      </c>
      <c r="I1085" s="31">
        <v>0</v>
      </c>
      <c r="J1085" s="31">
        <v>382</v>
      </c>
      <c r="K1085" s="28" t="s">
        <v>4468</v>
      </c>
      <c r="L1085" s="32">
        <f t="shared" si="176"/>
        <v>-382</v>
      </c>
      <c r="M1085" s="33">
        <f t="shared" si="177"/>
        <v>382</v>
      </c>
      <c r="N1085" s="34" t="b">
        <v>1</v>
      </c>
      <c r="O1085" s="35">
        <f t="shared" si="178"/>
        <v>382</v>
      </c>
      <c r="P1085" s="36" t="str">
        <f t="shared" si="179"/>
        <v>I</v>
      </c>
      <c r="Q1085" s="37" t="str">
        <f t="shared" si="180"/>
        <v>Jennifer Ba</v>
      </c>
      <c r="R1085" s="6" t="str">
        <f t="shared" si="181"/>
        <v>I - Jennifer Ba</v>
      </c>
      <c r="S1085" s="6" t="str">
        <f>IFERROR(INDEX('Vendor Over-ride'!$C:$C, MATCH($R:$R,'Vendor Over-ride'!$A:$A,0)),"")</f>
        <v>I - Jennifer Ba</v>
      </c>
      <c r="U1085" s="38" t="str">
        <f t="shared" si="185"/>
        <v>GIA</v>
      </c>
      <c r="V1085" s="5" t="str">
        <f t="shared" si="186"/>
        <v>AWARD</v>
      </c>
      <c r="W1085" s="5" t="b">
        <f t="shared" si="182"/>
        <v>0</v>
      </c>
      <c r="X1085" s="40">
        <f t="shared" ca="1" si="183"/>
        <v>382</v>
      </c>
      <c r="Y1085" s="30" t="b">
        <f t="shared" ca="1" si="184"/>
        <v>0</v>
      </c>
    </row>
    <row r="1086" spans="1:25" hidden="1">
      <c r="A1086" s="28" t="s">
        <v>2837</v>
      </c>
      <c r="B1086" s="28" t="s">
        <v>2838</v>
      </c>
      <c r="C1086" s="28" t="s">
        <v>3481</v>
      </c>
      <c r="D1086" s="28" t="s">
        <v>2842</v>
      </c>
      <c r="E1086" s="29">
        <v>42202</v>
      </c>
      <c r="F1086" s="28" t="s">
        <v>9134</v>
      </c>
      <c r="G1086" s="30">
        <v>4460</v>
      </c>
      <c r="H1086" s="28" t="s">
        <v>9135</v>
      </c>
      <c r="I1086" s="31">
        <v>0</v>
      </c>
      <c r="J1086" s="31">
        <v>2037</v>
      </c>
      <c r="K1086" s="28" t="s">
        <v>2872</v>
      </c>
      <c r="L1086" s="32">
        <f t="shared" si="176"/>
        <v>-2037</v>
      </c>
      <c r="M1086" s="33">
        <f t="shared" si="177"/>
        <v>2037</v>
      </c>
      <c r="N1086" s="34" t="b">
        <v>1</v>
      </c>
      <c r="O1086" s="35">
        <f t="shared" si="178"/>
        <v>2037</v>
      </c>
      <c r="P1086" s="36" t="str">
        <f t="shared" si="179"/>
        <v>I</v>
      </c>
      <c r="Q1086" s="37" t="str">
        <f t="shared" si="180"/>
        <v>Lung Ha's Theatre Company</v>
      </c>
      <c r="R1086" s="6" t="str">
        <f t="shared" si="181"/>
        <v>I - Lung Ha's Theatre Company</v>
      </c>
      <c r="S1086" s="6" t="str">
        <f>IFERROR(INDEX('Vendor Over-ride'!$C:$C, MATCH($R:$R,'Vendor Over-ride'!$A:$A,0)),"")</f>
        <v>I - Lung Ha's Theatre Company</v>
      </c>
      <c r="U1086" s="38" t="str">
        <f t="shared" si="185"/>
        <v>GIA</v>
      </c>
      <c r="V1086" s="5" t="str">
        <f t="shared" si="186"/>
        <v>AWARD</v>
      </c>
      <c r="W1086" s="5" t="b">
        <f t="shared" si="182"/>
        <v>0</v>
      </c>
      <c r="X1086" s="40">
        <f t="shared" ca="1" si="183"/>
        <v>8150</v>
      </c>
      <c r="Y1086" s="30" t="b">
        <f t="shared" ca="1" si="184"/>
        <v>0</v>
      </c>
    </row>
    <row r="1087" spans="1:25" hidden="1">
      <c r="A1087" s="28" t="s">
        <v>2837</v>
      </c>
      <c r="B1087" s="28" t="s">
        <v>2838</v>
      </c>
      <c r="C1087" s="28" t="s">
        <v>3481</v>
      </c>
      <c r="D1087" s="28" t="s">
        <v>2842</v>
      </c>
      <c r="E1087" s="29">
        <v>42202</v>
      </c>
      <c r="F1087" s="28" t="s">
        <v>9136</v>
      </c>
      <c r="G1087" s="30">
        <v>4460</v>
      </c>
      <c r="H1087" s="28" t="s">
        <v>9137</v>
      </c>
      <c r="I1087" s="31">
        <v>0</v>
      </c>
      <c r="J1087" s="31">
        <v>4500</v>
      </c>
      <c r="K1087" s="28" t="s">
        <v>3313</v>
      </c>
      <c r="L1087" s="32">
        <f t="shared" si="176"/>
        <v>-4500</v>
      </c>
      <c r="M1087" s="33">
        <f t="shared" si="177"/>
        <v>4500</v>
      </c>
      <c r="N1087" s="34" t="b">
        <v>1</v>
      </c>
      <c r="O1087" s="35">
        <f t="shared" si="178"/>
        <v>4500</v>
      </c>
      <c r="P1087" s="36" t="str">
        <f t="shared" si="179"/>
        <v>I</v>
      </c>
      <c r="Q1087" s="37" t="str">
        <f t="shared" si="180"/>
        <v>Royal Edinburgh Military Tattoo (Charities) Limited</v>
      </c>
      <c r="R1087" s="6" t="str">
        <f t="shared" si="181"/>
        <v>I - Royal Edinburgh Military Tattoo (Charities) Limited</v>
      </c>
      <c r="S1087" s="6" t="str">
        <f>IFERROR(INDEX('Vendor Over-ride'!$C:$C, MATCH($R:$R,'Vendor Over-ride'!$A:$A,0)),"")</f>
        <v>I - Royal Edinburgh Military Tattoo (Charities) Limited</v>
      </c>
      <c r="U1087" s="38" t="str">
        <f t="shared" si="185"/>
        <v>GIA</v>
      </c>
      <c r="V1087" s="5" t="str">
        <f t="shared" si="186"/>
        <v>AWARD</v>
      </c>
      <c r="W1087" s="5" t="b">
        <f t="shared" si="182"/>
        <v>0</v>
      </c>
      <c r="X1087" s="40">
        <f t="shared" ca="1" si="183"/>
        <v>4500</v>
      </c>
      <c r="Y1087" s="30" t="b">
        <f t="shared" ca="1" si="184"/>
        <v>0</v>
      </c>
    </row>
    <row r="1088" spans="1:25">
      <c r="A1088" s="28" t="s">
        <v>2837</v>
      </c>
      <c r="B1088" s="28" t="s">
        <v>2838</v>
      </c>
      <c r="C1088" s="28" t="s">
        <v>3481</v>
      </c>
      <c r="D1088" s="28" t="s">
        <v>2842</v>
      </c>
      <c r="E1088" s="29">
        <v>42202</v>
      </c>
      <c r="F1088" s="28" t="s">
        <v>9138</v>
      </c>
      <c r="G1088" s="30">
        <v>4460</v>
      </c>
      <c r="H1088" s="28" t="s">
        <v>9139</v>
      </c>
      <c r="I1088" s="31">
        <v>0</v>
      </c>
      <c r="J1088" s="31">
        <v>9746.92</v>
      </c>
      <c r="K1088" s="28" t="s">
        <v>2877</v>
      </c>
      <c r="L1088" s="32">
        <f t="shared" si="176"/>
        <v>-9746.92</v>
      </c>
      <c r="M1088" s="33">
        <f t="shared" si="177"/>
        <v>9746.92</v>
      </c>
      <c r="N1088" s="34" t="b">
        <v>1</v>
      </c>
      <c r="O1088" s="35">
        <f t="shared" si="178"/>
        <v>9746.92</v>
      </c>
      <c r="P1088" s="36" t="str">
        <f t="shared" si="179"/>
        <v>I</v>
      </c>
      <c r="Q1088" s="37" t="str">
        <f t="shared" si="180"/>
        <v>Software Traning Scotland</v>
      </c>
      <c r="R1088" s="6" t="str">
        <f t="shared" si="181"/>
        <v>I - Software Traning Scotland</v>
      </c>
      <c r="S1088" s="6" t="str">
        <f>IFERROR(INDEX('Vendor Over-ride'!$C:$C, MATCH($R:$R,'Vendor Over-ride'!$A:$A,0)),"")</f>
        <v>I - Software Traning Scotland</v>
      </c>
      <c r="U1088" s="38" t="str">
        <f t="shared" si="185"/>
        <v>GIA</v>
      </c>
      <c r="V1088" s="5" t="str">
        <f t="shared" si="186"/>
        <v>AWARD</v>
      </c>
      <c r="W1088" s="5" t="b">
        <f t="shared" si="182"/>
        <v>0</v>
      </c>
      <c r="X1088" s="40">
        <f t="shared" ca="1" si="183"/>
        <v>38074.92</v>
      </c>
      <c r="Y1088" s="30" t="b">
        <f t="shared" ca="1" si="184"/>
        <v>1</v>
      </c>
    </row>
    <row r="1089" spans="1:25">
      <c r="A1089" s="28" t="s">
        <v>2837</v>
      </c>
      <c r="B1089" s="28" t="s">
        <v>2838</v>
      </c>
      <c r="C1089" s="28" t="s">
        <v>3481</v>
      </c>
      <c r="D1089" s="28" t="s">
        <v>2842</v>
      </c>
      <c r="E1089" s="29">
        <v>42202</v>
      </c>
      <c r="F1089" s="28" t="s">
        <v>9140</v>
      </c>
      <c r="G1089" s="30">
        <v>4460</v>
      </c>
      <c r="H1089" s="28" t="s">
        <v>9141</v>
      </c>
      <c r="I1089" s="31">
        <v>0</v>
      </c>
      <c r="J1089" s="31">
        <v>8750</v>
      </c>
      <c r="K1089" s="28" t="s">
        <v>9142</v>
      </c>
      <c r="L1089" s="32">
        <f t="shared" si="176"/>
        <v>-8750</v>
      </c>
      <c r="M1089" s="33">
        <f t="shared" si="177"/>
        <v>8750</v>
      </c>
      <c r="N1089" s="34" t="b">
        <v>1</v>
      </c>
      <c r="O1089" s="35">
        <f t="shared" si="178"/>
        <v>8750</v>
      </c>
      <c r="P1089" s="36" t="str">
        <f t="shared" si="179"/>
        <v>I</v>
      </c>
      <c r="Q1089" s="37" t="str">
        <f t="shared" si="180"/>
        <v>Vox Motus</v>
      </c>
      <c r="R1089" s="6" t="str">
        <f t="shared" si="181"/>
        <v>I - Vox Motus</v>
      </c>
      <c r="S1089" s="6" t="str">
        <f>IFERROR(INDEX('Vendor Over-ride'!$C:$C, MATCH($R:$R,'Vendor Over-ride'!$A:$A,0)),"")</f>
        <v>I - Vox Motus</v>
      </c>
      <c r="U1089" s="38" t="str">
        <f t="shared" si="185"/>
        <v>GIA</v>
      </c>
      <c r="V1089" s="5" t="str">
        <f t="shared" si="186"/>
        <v>AWARD</v>
      </c>
      <c r="W1089" s="5" t="b">
        <f t="shared" si="182"/>
        <v>0</v>
      </c>
      <c r="X1089" s="40">
        <f t="shared" ca="1" si="183"/>
        <v>126950</v>
      </c>
      <c r="Y1089" s="30" t="b">
        <f t="shared" ca="1" si="184"/>
        <v>1</v>
      </c>
    </row>
    <row r="1090" spans="1:25" hidden="1">
      <c r="A1090" s="28" t="s">
        <v>2837</v>
      </c>
      <c r="B1090" s="28" t="s">
        <v>2838</v>
      </c>
      <c r="C1090" s="28" t="s">
        <v>3481</v>
      </c>
      <c r="D1090" s="28" t="s">
        <v>2842</v>
      </c>
      <c r="E1090" s="29">
        <v>42202</v>
      </c>
      <c r="F1090" s="28" t="s">
        <v>9143</v>
      </c>
      <c r="G1090" s="30">
        <v>4460</v>
      </c>
      <c r="H1090" s="28" t="s">
        <v>9144</v>
      </c>
      <c r="I1090" s="31">
        <v>0</v>
      </c>
      <c r="J1090" s="31">
        <v>2256</v>
      </c>
      <c r="K1090" s="28" t="s">
        <v>3914</v>
      </c>
      <c r="L1090" s="32">
        <f t="shared" ref="L1090:L1153" si="187">I:I-J:J</f>
        <v>-2256</v>
      </c>
      <c r="M1090" s="33">
        <f t="shared" ref="M1090:M1153" si="188">ABS($L:$L)</f>
        <v>2256</v>
      </c>
      <c r="N1090" s="34" t="b">
        <v>1</v>
      </c>
      <c r="O1090" s="35">
        <f t="shared" ref="O1090:O1153" si="189">$M:$M*$N:$N</f>
        <v>2256</v>
      </c>
      <c r="P1090" s="36" t="str">
        <f t="shared" ref="P1090:P1153" si="190">LEFT(TRIM($K:$K),1)</f>
        <v>T</v>
      </c>
      <c r="Q1090" s="37" t="str">
        <f t="shared" ref="Q1090:Q1153" si="191">RIGHT(TRIM($K:$K),LEN(TRIM($K:$K))-FIND("-",TRIM($K:$K)))</f>
        <v>Artworkers Alliance Limited</v>
      </c>
      <c r="R1090" s="6" t="str">
        <f t="shared" ref="R1090:R1153" si="192">CONCATENATE($P:$P, " - ",$Q:$Q)</f>
        <v>T - Artworkers Alliance Limited</v>
      </c>
      <c r="S1090" s="6" t="str">
        <f>IFERROR(INDEX('Vendor Over-ride'!$C:$C, MATCH($R:$R,'Vendor Over-ride'!$A:$A,0)),"")</f>
        <v>T - Artworkers Alliance Limited</v>
      </c>
      <c r="U1090" s="38" t="str">
        <f t="shared" si="185"/>
        <v>GIA</v>
      </c>
      <c r="V1090" s="5" t="str">
        <f t="shared" si="186"/>
        <v>TRADE</v>
      </c>
      <c r="W1090" s="5" t="b">
        <f t="shared" ref="W1090:W1153" si="193">ROUND($O:$O,2)&gt;=25000</f>
        <v>0</v>
      </c>
      <c r="X1090" s="40">
        <f t="shared" ref="X1090:X1153" ca="1" si="194">SUMPRODUCT((Payee=$S1090) * (Payment_Value))</f>
        <v>3858</v>
      </c>
      <c r="Y1090" s="30" t="b">
        <f t="shared" ref="Y1090:Y1153" ca="1" si="195">$X:$X&gt;=25000</f>
        <v>0</v>
      </c>
    </row>
    <row r="1091" spans="1:25" hidden="1">
      <c r="A1091" s="28" t="s">
        <v>2837</v>
      </c>
      <c r="B1091" s="28" t="s">
        <v>2838</v>
      </c>
      <c r="C1091" s="28" t="s">
        <v>3481</v>
      </c>
      <c r="D1091" s="28" t="s">
        <v>2842</v>
      </c>
      <c r="E1091" s="29">
        <v>42202</v>
      </c>
      <c r="F1091" s="28" t="s">
        <v>9145</v>
      </c>
      <c r="G1091" s="30">
        <v>4460</v>
      </c>
      <c r="H1091" s="28" t="s">
        <v>9146</v>
      </c>
      <c r="I1091" s="31">
        <v>0</v>
      </c>
      <c r="J1091" s="31">
        <v>180</v>
      </c>
      <c r="K1091" s="28" t="s">
        <v>4240</v>
      </c>
      <c r="L1091" s="32">
        <f t="shared" si="187"/>
        <v>-180</v>
      </c>
      <c r="M1091" s="33">
        <f t="shared" si="188"/>
        <v>180</v>
      </c>
      <c r="N1091" s="34" t="b">
        <v>1</v>
      </c>
      <c r="O1091" s="35">
        <f t="shared" si="189"/>
        <v>180</v>
      </c>
      <c r="P1091" s="36" t="str">
        <f t="shared" si="190"/>
        <v>T</v>
      </c>
      <c r="Q1091" s="37" t="str">
        <f t="shared" si="191"/>
        <v>Centre For Contemporary Arts</v>
      </c>
      <c r="R1091" s="6" t="str">
        <f t="shared" si="192"/>
        <v>T - Centre For Contemporary Arts</v>
      </c>
      <c r="S1091" s="6" t="str">
        <f>IFERROR(INDEX('Vendor Over-ride'!$C:$C, MATCH($R:$R,'Vendor Over-ride'!$A:$A,0)),"")</f>
        <v>T - Centre For Contemporary Arts</v>
      </c>
      <c r="U1091" s="38" t="str">
        <f t="shared" ref="U1091:U1154" si="196">"GIA"</f>
        <v>GIA</v>
      </c>
      <c r="V1091" s="5" t="str">
        <f t="shared" ref="V1091:V1154" si="197">UPPER(IF($P:$P="E","Employee",IF(OR($P:$P="I",$P:$P="G"),"Award",IF(OR($P:$P="D",$P:$P="T"),"Trade",""))))</f>
        <v>TRADE</v>
      </c>
      <c r="W1091" s="5" t="b">
        <f t="shared" si="193"/>
        <v>0</v>
      </c>
      <c r="X1091" s="40">
        <f t="shared" ca="1" si="194"/>
        <v>3468.26</v>
      </c>
      <c r="Y1091" s="30" t="b">
        <f t="shared" ca="1" si="195"/>
        <v>0</v>
      </c>
    </row>
    <row r="1092" spans="1:25" hidden="1">
      <c r="A1092" s="28" t="s">
        <v>2837</v>
      </c>
      <c r="B1092" s="28" t="s">
        <v>2838</v>
      </c>
      <c r="C1092" s="28" t="s">
        <v>3481</v>
      </c>
      <c r="D1092" s="28" t="s">
        <v>2842</v>
      </c>
      <c r="E1092" s="29">
        <v>42202</v>
      </c>
      <c r="F1092" s="28" t="s">
        <v>9147</v>
      </c>
      <c r="G1092" s="30">
        <v>4460</v>
      </c>
      <c r="H1092" s="28" t="s">
        <v>9148</v>
      </c>
      <c r="I1092" s="31">
        <v>0</v>
      </c>
      <c r="J1092" s="31">
        <v>216</v>
      </c>
      <c r="K1092" s="28" t="s">
        <v>9149</v>
      </c>
      <c r="L1092" s="32">
        <f t="shared" si="187"/>
        <v>-216</v>
      </c>
      <c r="M1092" s="33">
        <f t="shared" si="188"/>
        <v>216</v>
      </c>
      <c r="N1092" s="34" t="b">
        <v>1</v>
      </c>
      <c r="O1092" s="35">
        <f t="shared" si="189"/>
        <v>216</v>
      </c>
      <c r="P1092" s="36" t="str">
        <f t="shared" si="190"/>
        <v>T</v>
      </c>
      <c r="Q1092" s="37" t="str">
        <f t="shared" si="191"/>
        <v>Edinburgh Arts &amp; Picture Framers</v>
      </c>
      <c r="R1092" s="6" t="str">
        <f t="shared" si="192"/>
        <v>T - Edinburgh Arts &amp; Picture Framers</v>
      </c>
      <c r="S1092" s="6" t="str">
        <f>IFERROR(INDEX('Vendor Over-ride'!$C:$C, MATCH($R:$R,'Vendor Over-ride'!$A:$A,0)),"")</f>
        <v>T - Edinburgh Arts &amp; Picture Framers</v>
      </c>
      <c r="U1092" s="38" t="str">
        <f t="shared" si="196"/>
        <v>GIA</v>
      </c>
      <c r="V1092" s="5" t="str">
        <f t="shared" si="197"/>
        <v>TRADE</v>
      </c>
      <c r="W1092" s="5" t="b">
        <f t="shared" si="193"/>
        <v>0</v>
      </c>
      <c r="X1092" s="40">
        <f t="shared" ca="1" si="194"/>
        <v>216</v>
      </c>
      <c r="Y1092" s="30" t="b">
        <f t="shared" ca="1" si="195"/>
        <v>0</v>
      </c>
    </row>
    <row r="1093" spans="1:25" hidden="1">
      <c r="A1093" s="28" t="s">
        <v>2837</v>
      </c>
      <c r="B1093" s="28" t="s">
        <v>2838</v>
      </c>
      <c r="C1093" s="28" t="s">
        <v>3481</v>
      </c>
      <c r="D1093" s="28" t="s">
        <v>2842</v>
      </c>
      <c r="E1093" s="29">
        <v>42202</v>
      </c>
      <c r="F1093" s="28" t="s">
        <v>9150</v>
      </c>
      <c r="G1093" s="30">
        <v>4460</v>
      </c>
      <c r="H1093" s="28" t="s">
        <v>9151</v>
      </c>
      <c r="I1093" s="31">
        <v>0</v>
      </c>
      <c r="J1093" s="31">
        <v>7188</v>
      </c>
      <c r="K1093" s="28" t="s">
        <v>7974</v>
      </c>
      <c r="L1093" s="32">
        <f t="shared" si="187"/>
        <v>-7188</v>
      </c>
      <c r="M1093" s="33">
        <f t="shared" si="188"/>
        <v>7188</v>
      </c>
      <c r="N1093" s="34" t="b">
        <v>1</v>
      </c>
      <c r="O1093" s="35">
        <f t="shared" si="189"/>
        <v>7188</v>
      </c>
      <c r="P1093" s="36" t="str">
        <f t="shared" si="190"/>
        <v>T</v>
      </c>
      <c r="Q1093" s="37" t="str">
        <f t="shared" si="191"/>
        <v>Fleet Collective</v>
      </c>
      <c r="R1093" s="6" t="str">
        <f t="shared" si="192"/>
        <v>T - Fleet Collective</v>
      </c>
      <c r="S1093" s="6" t="str">
        <f>IFERROR(INDEX('Vendor Over-ride'!$C:$C, MATCH($R:$R,'Vendor Over-ride'!$A:$A,0)),"")</f>
        <v>T - Fleet Collective</v>
      </c>
      <c r="U1093" s="38" t="str">
        <f t="shared" si="196"/>
        <v>GIA</v>
      </c>
      <c r="V1093" s="5" t="str">
        <f t="shared" si="197"/>
        <v>TRADE</v>
      </c>
      <c r="W1093" s="5" t="b">
        <f t="shared" si="193"/>
        <v>0</v>
      </c>
      <c r="X1093" s="40">
        <f t="shared" ca="1" si="194"/>
        <v>19536</v>
      </c>
      <c r="Y1093" s="30" t="b">
        <f t="shared" ca="1" si="195"/>
        <v>0</v>
      </c>
    </row>
    <row r="1094" spans="1:25" hidden="1">
      <c r="A1094" s="28" t="s">
        <v>2837</v>
      </c>
      <c r="B1094" s="28" t="s">
        <v>2838</v>
      </c>
      <c r="C1094" s="28" t="s">
        <v>3481</v>
      </c>
      <c r="D1094" s="28" t="s">
        <v>2842</v>
      </c>
      <c r="E1094" s="29">
        <v>42202</v>
      </c>
      <c r="F1094" s="28" t="s">
        <v>9152</v>
      </c>
      <c r="G1094" s="30">
        <v>4460</v>
      </c>
      <c r="H1094" s="28" t="s">
        <v>9153</v>
      </c>
      <c r="I1094" s="31">
        <v>0</v>
      </c>
      <c r="J1094" s="31">
        <v>4020</v>
      </c>
      <c r="K1094" s="28" t="s">
        <v>2852</v>
      </c>
      <c r="L1094" s="32">
        <f t="shared" si="187"/>
        <v>-4020</v>
      </c>
      <c r="M1094" s="33">
        <f t="shared" si="188"/>
        <v>4020</v>
      </c>
      <c r="N1094" s="34" t="b">
        <v>1</v>
      </c>
      <c r="O1094" s="35">
        <f t="shared" si="189"/>
        <v>4020</v>
      </c>
      <c r="P1094" s="36" t="str">
        <f t="shared" si="190"/>
        <v>T</v>
      </c>
      <c r="Q1094" s="37" t="str">
        <f t="shared" si="191"/>
        <v>Hudson Global Resources Limited</v>
      </c>
      <c r="R1094" s="6" t="str">
        <f t="shared" si="192"/>
        <v>T - Hudson Global Resources Limited</v>
      </c>
      <c r="S1094" s="6" t="str">
        <f>IFERROR(INDEX('Vendor Over-ride'!$C:$C, MATCH($R:$R,'Vendor Over-ride'!$A:$A,0)),"")</f>
        <v>T - Hudson Global Resources</v>
      </c>
      <c r="U1094" s="38" t="str">
        <f t="shared" si="196"/>
        <v>GIA</v>
      </c>
      <c r="V1094" s="5" t="str">
        <f t="shared" si="197"/>
        <v>TRADE</v>
      </c>
      <c r="W1094" s="5" t="b">
        <f t="shared" si="193"/>
        <v>0</v>
      </c>
      <c r="X1094" s="40">
        <f t="shared" ca="1" si="194"/>
        <v>14673.420000000002</v>
      </c>
      <c r="Y1094" s="30" t="b">
        <f t="shared" ca="1" si="195"/>
        <v>0</v>
      </c>
    </row>
    <row r="1095" spans="1:25" hidden="1">
      <c r="A1095" s="28" t="s">
        <v>2837</v>
      </c>
      <c r="B1095" s="28" t="s">
        <v>2838</v>
      </c>
      <c r="C1095" s="28" t="s">
        <v>3481</v>
      </c>
      <c r="D1095" s="28" t="s">
        <v>2842</v>
      </c>
      <c r="E1095" s="29">
        <v>42202</v>
      </c>
      <c r="F1095" s="28" t="s">
        <v>9154</v>
      </c>
      <c r="G1095" s="30">
        <v>4460</v>
      </c>
      <c r="H1095" s="28" t="s">
        <v>9155</v>
      </c>
      <c r="I1095" s="31">
        <v>0</v>
      </c>
      <c r="J1095" s="31">
        <v>748.08</v>
      </c>
      <c r="K1095" s="28" t="s">
        <v>8494</v>
      </c>
      <c r="L1095" s="32">
        <f t="shared" si="187"/>
        <v>-748.08</v>
      </c>
      <c r="M1095" s="33">
        <f t="shared" si="188"/>
        <v>748.08</v>
      </c>
      <c r="N1095" s="34" t="b">
        <v>1</v>
      </c>
      <c r="O1095" s="35">
        <f t="shared" si="189"/>
        <v>748.08</v>
      </c>
      <c r="P1095" s="36" t="str">
        <f t="shared" si="190"/>
        <v>T</v>
      </c>
      <c r="Q1095" s="37" t="str">
        <f t="shared" si="191"/>
        <v>Misco</v>
      </c>
      <c r="R1095" s="6" t="str">
        <f t="shared" si="192"/>
        <v>T - Misco</v>
      </c>
      <c r="S1095" s="6" t="str">
        <f>IFERROR(INDEX('Vendor Over-ride'!$C:$C, MATCH($R:$R,'Vendor Over-ride'!$A:$A,0)),"")</f>
        <v>T - Misco</v>
      </c>
      <c r="U1095" s="38" t="str">
        <f t="shared" si="196"/>
        <v>GIA</v>
      </c>
      <c r="V1095" s="5" t="str">
        <f t="shared" si="197"/>
        <v>TRADE</v>
      </c>
      <c r="W1095" s="5" t="b">
        <f t="shared" si="193"/>
        <v>0</v>
      </c>
      <c r="X1095" s="40">
        <f t="shared" ca="1" si="194"/>
        <v>4294.1999999999989</v>
      </c>
      <c r="Y1095" s="30" t="b">
        <f t="shared" ca="1" si="195"/>
        <v>0</v>
      </c>
    </row>
    <row r="1096" spans="1:25">
      <c r="A1096" s="28" t="s">
        <v>2837</v>
      </c>
      <c r="B1096" s="28" t="s">
        <v>2838</v>
      </c>
      <c r="C1096" s="28" t="s">
        <v>3481</v>
      </c>
      <c r="D1096" s="28" t="s">
        <v>2842</v>
      </c>
      <c r="E1096" s="29">
        <v>42202</v>
      </c>
      <c r="F1096" s="28" t="s">
        <v>9156</v>
      </c>
      <c r="G1096" s="30">
        <v>4460</v>
      </c>
      <c r="H1096" s="28" t="s">
        <v>9157</v>
      </c>
      <c r="I1096" s="31">
        <v>0</v>
      </c>
      <c r="J1096" s="31">
        <v>1061.0999999999999</v>
      </c>
      <c r="K1096" s="28" t="s">
        <v>4445</v>
      </c>
      <c r="L1096" s="32">
        <f t="shared" si="187"/>
        <v>-1061.0999999999999</v>
      </c>
      <c r="M1096" s="33">
        <f t="shared" si="188"/>
        <v>1061.0999999999999</v>
      </c>
      <c r="N1096" s="34" t="b">
        <v>1</v>
      </c>
      <c r="O1096" s="35">
        <f t="shared" si="189"/>
        <v>1061.0999999999999</v>
      </c>
      <c r="P1096" s="36" t="str">
        <f t="shared" si="190"/>
        <v>T</v>
      </c>
      <c r="Q1096" s="37" t="str">
        <f t="shared" si="191"/>
        <v>Pertemps Recruitment Partnership Limited</v>
      </c>
      <c r="R1096" s="6" t="str">
        <f t="shared" si="192"/>
        <v>T - Pertemps Recruitment Partnership Limited</v>
      </c>
      <c r="S1096" s="6" t="str">
        <f>IFERROR(INDEX('Vendor Over-ride'!$C:$C, MATCH($R:$R,'Vendor Over-ride'!$A:$A,0)),"")</f>
        <v>T - Pertemps Recruitment Partnership Limited</v>
      </c>
      <c r="T1096" s="41" t="s">
        <v>7019</v>
      </c>
      <c r="U1096" s="38" t="str">
        <f t="shared" si="196"/>
        <v>GIA</v>
      </c>
      <c r="V1096" s="5" t="str">
        <f t="shared" si="197"/>
        <v>TRADE</v>
      </c>
      <c r="W1096" s="5" t="b">
        <f t="shared" si="193"/>
        <v>0</v>
      </c>
      <c r="X1096" s="40">
        <f t="shared" ca="1" si="194"/>
        <v>36553.03</v>
      </c>
      <c r="Y1096" s="30" t="b">
        <f t="shared" ca="1" si="195"/>
        <v>1</v>
      </c>
    </row>
    <row r="1097" spans="1:25" hidden="1">
      <c r="A1097" s="28" t="s">
        <v>2837</v>
      </c>
      <c r="B1097" s="28" t="s">
        <v>2838</v>
      </c>
      <c r="C1097" s="28" t="s">
        <v>3481</v>
      </c>
      <c r="D1097" s="28" t="s">
        <v>2842</v>
      </c>
      <c r="E1097" s="29">
        <v>42202</v>
      </c>
      <c r="F1097" s="28" t="s">
        <v>9158</v>
      </c>
      <c r="G1097" s="30">
        <v>4460</v>
      </c>
      <c r="H1097" s="28" t="s">
        <v>9159</v>
      </c>
      <c r="I1097" s="31">
        <v>0</v>
      </c>
      <c r="J1097" s="31">
        <v>1806.45</v>
      </c>
      <c r="K1097" s="28" t="s">
        <v>4930</v>
      </c>
      <c r="L1097" s="32">
        <f t="shared" si="187"/>
        <v>-1806.45</v>
      </c>
      <c r="M1097" s="33">
        <f t="shared" si="188"/>
        <v>1806.45</v>
      </c>
      <c r="N1097" s="34" t="b">
        <v>1</v>
      </c>
      <c r="O1097" s="35">
        <f t="shared" si="189"/>
        <v>1806.45</v>
      </c>
      <c r="P1097" s="36" t="str">
        <f t="shared" si="190"/>
        <v>T</v>
      </c>
      <c r="Q1097" s="37" t="str">
        <f t="shared" si="191"/>
        <v>Pete Murphy Locations Ltd</v>
      </c>
      <c r="R1097" s="6" t="str">
        <f t="shared" si="192"/>
        <v>T - Pete Murphy Locations Ltd</v>
      </c>
      <c r="S1097" s="6" t="str">
        <f>IFERROR(INDEX('Vendor Over-ride'!$C:$C, MATCH($R:$R,'Vendor Over-ride'!$A:$A,0)),"")</f>
        <v>T - Pete Murphy Locations Ltd</v>
      </c>
      <c r="U1097" s="38" t="str">
        <f t="shared" si="196"/>
        <v>GIA</v>
      </c>
      <c r="V1097" s="5" t="str">
        <f t="shared" si="197"/>
        <v>TRADE</v>
      </c>
      <c r="W1097" s="5" t="b">
        <f t="shared" si="193"/>
        <v>0</v>
      </c>
      <c r="X1097" s="40">
        <f t="shared" ca="1" si="194"/>
        <v>6141.35</v>
      </c>
      <c r="Y1097" s="30" t="b">
        <f t="shared" ca="1" si="195"/>
        <v>0</v>
      </c>
    </row>
    <row r="1098" spans="1:25" hidden="1">
      <c r="A1098" s="28" t="s">
        <v>2837</v>
      </c>
      <c r="B1098" s="28" t="s">
        <v>2838</v>
      </c>
      <c r="C1098" s="28" t="s">
        <v>3481</v>
      </c>
      <c r="D1098" s="28" t="s">
        <v>2842</v>
      </c>
      <c r="E1098" s="29">
        <v>42206</v>
      </c>
      <c r="F1098" s="28" t="s">
        <v>9160</v>
      </c>
      <c r="G1098" s="30">
        <v>4464</v>
      </c>
      <c r="H1098" s="28" t="s">
        <v>9161</v>
      </c>
      <c r="I1098" s="31">
        <v>0</v>
      </c>
      <c r="J1098" s="31">
        <v>161.75</v>
      </c>
      <c r="K1098" s="28" t="s">
        <v>5081</v>
      </c>
      <c r="L1098" s="32">
        <f t="shared" si="187"/>
        <v>-161.75</v>
      </c>
      <c r="M1098" s="33">
        <f t="shared" si="188"/>
        <v>161.75</v>
      </c>
      <c r="N1098" s="34" t="b">
        <v>0</v>
      </c>
      <c r="O1098" s="35">
        <f t="shared" si="189"/>
        <v>0</v>
      </c>
      <c r="P1098" s="36" t="str">
        <f t="shared" si="190"/>
        <v>E</v>
      </c>
      <c r="Q1098" s="37" t="str">
        <f t="shared" si="191"/>
        <v>Caroline Docherty</v>
      </c>
      <c r="R1098" s="6" t="str">
        <f t="shared" si="192"/>
        <v>E - Caroline Docherty</v>
      </c>
      <c r="S1098" s="6" t="str">
        <f>IFERROR(INDEX('Vendor Over-ride'!$C:$C, MATCH($R:$R,'Vendor Over-ride'!$A:$A,0)),"")</f>
        <v/>
      </c>
      <c r="U1098" s="38" t="str">
        <f t="shared" si="196"/>
        <v>GIA</v>
      </c>
      <c r="V1098" s="5" t="str">
        <f t="shared" si="197"/>
        <v>EMPLOYEE</v>
      </c>
      <c r="W1098" s="5" t="b">
        <f t="shared" si="193"/>
        <v>0</v>
      </c>
      <c r="X1098" s="40">
        <f t="shared" ca="1" si="194"/>
        <v>334393.72000000003</v>
      </c>
      <c r="Y1098" s="30" t="b">
        <f t="shared" ca="1" si="195"/>
        <v>1</v>
      </c>
    </row>
    <row r="1099" spans="1:25" hidden="1">
      <c r="A1099" s="28" t="s">
        <v>2837</v>
      </c>
      <c r="B1099" s="28" t="s">
        <v>2838</v>
      </c>
      <c r="C1099" s="28" t="s">
        <v>3481</v>
      </c>
      <c r="D1099" s="28" t="s">
        <v>2842</v>
      </c>
      <c r="E1099" s="29">
        <v>42206</v>
      </c>
      <c r="F1099" s="28" t="s">
        <v>9162</v>
      </c>
      <c r="G1099" s="30">
        <v>4464</v>
      </c>
      <c r="H1099" s="28" t="s">
        <v>9163</v>
      </c>
      <c r="I1099" s="31">
        <v>0</v>
      </c>
      <c r="J1099" s="31">
        <v>317.87</v>
      </c>
      <c r="K1099" s="28" t="s">
        <v>2946</v>
      </c>
      <c r="L1099" s="32">
        <f t="shared" si="187"/>
        <v>-317.87</v>
      </c>
      <c r="M1099" s="33">
        <f t="shared" si="188"/>
        <v>317.87</v>
      </c>
      <c r="N1099" s="34" t="b">
        <v>0</v>
      </c>
      <c r="O1099" s="35">
        <f t="shared" si="189"/>
        <v>0</v>
      </c>
      <c r="P1099" s="36" t="str">
        <f t="shared" si="190"/>
        <v>E</v>
      </c>
      <c r="Q1099" s="37" t="str">
        <f t="shared" si="191"/>
        <v>Scott Donaldson</v>
      </c>
      <c r="R1099" s="6" t="str">
        <f t="shared" si="192"/>
        <v>E - Scott Donaldson</v>
      </c>
      <c r="S1099" s="6" t="str">
        <f>IFERROR(INDEX('Vendor Over-ride'!$C:$C, MATCH($R:$R,'Vendor Over-ride'!$A:$A,0)),"")</f>
        <v/>
      </c>
      <c r="U1099" s="38" t="str">
        <f t="shared" si="196"/>
        <v>GIA</v>
      </c>
      <c r="V1099" s="5" t="str">
        <f t="shared" si="197"/>
        <v>EMPLOYEE</v>
      </c>
      <c r="W1099" s="5" t="b">
        <f t="shared" si="193"/>
        <v>0</v>
      </c>
      <c r="X1099" s="40">
        <f t="shared" ca="1" si="194"/>
        <v>334393.72000000003</v>
      </c>
      <c r="Y1099" s="30" t="b">
        <f t="shared" ca="1" si="195"/>
        <v>1</v>
      </c>
    </row>
    <row r="1100" spans="1:25" hidden="1">
      <c r="A1100" s="28" t="s">
        <v>2837</v>
      </c>
      <c r="B1100" s="28" t="s">
        <v>2838</v>
      </c>
      <c r="C1100" s="28" t="s">
        <v>3481</v>
      </c>
      <c r="D1100" s="28" t="s">
        <v>2842</v>
      </c>
      <c r="E1100" s="29">
        <v>42206</v>
      </c>
      <c r="F1100" s="28" t="s">
        <v>9164</v>
      </c>
      <c r="G1100" s="30">
        <v>4464</v>
      </c>
      <c r="H1100" s="28" t="s">
        <v>9165</v>
      </c>
      <c r="I1100" s="31">
        <v>0</v>
      </c>
      <c r="J1100" s="31">
        <v>108</v>
      </c>
      <c r="K1100" s="28" t="s">
        <v>9166</v>
      </c>
      <c r="L1100" s="32">
        <f t="shared" si="187"/>
        <v>-108</v>
      </c>
      <c r="M1100" s="33">
        <f t="shared" si="188"/>
        <v>108</v>
      </c>
      <c r="N1100" s="34" t="b">
        <v>1</v>
      </c>
      <c r="O1100" s="35">
        <f t="shared" si="189"/>
        <v>108</v>
      </c>
      <c r="P1100" s="36" t="str">
        <f t="shared" si="190"/>
        <v>T</v>
      </c>
      <c r="Q1100" s="37" t="str">
        <f t="shared" si="191"/>
        <v>A N ARTISTS INFORMATION COMPANY</v>
      </c>
      <c r="R1100" s="6" t="str">
        <f t="shared" si="192"/>
        <v>T - A N ARTISTS INFORMATION COMPANY</v>
      </c>
      <c r="S1100" s="6" t="str">
        <f>IFERROR(INDEX('Vendor Over-ride'!$C:$C, MATCH($R:$R,'Vendor Over-ride'!$A:$A,0)),"")</f>
        <v>T - A N ARTISTS INFORMATION COMPANY</v>
      </c>
      <c r="U1100" s="38" t="str">
        <f t="shared" si="196"/>
        <v>GIA</v>
      </c>
      <c r="V1100" s="5" t="str">
        <f t="shared" si="197"/>
        <v>TRADE</v>
      </c>
      <c r="W1100" s="5" t="b">
        <f t="shared" si="193"/>
        <v>0</v>
      </c>
      <c r="X1100" s="40">
        <f t="shared" ca="1" si="194"/>
        <v>108</v>
      </c>
      <c r="Y1100" s="30" t="b">
        <f t="shared" ca="1" si="195"/>
        <v>0</v>
      </c>
    </row>
    <row r="1101" spans="1:25" hidden="1">
      <c r="A1101" s="28" t="s">
        <v>2837</v>
      </c>
      <c r="B1101" s="28" t="s">
        <v>2838</v>
      </c>
      <c r="C1101" s="28" t="s">
        <v>3481</v>
      </c>
      <c r="D1101" s="28" t="s">
        <v>2842</v>
      </c>
      <c r="E1101" s="29">
        <v>42213</v>
      </c>
      <c r="F1101" s="28" t="s">
        <v>9167</v>
      </c>
      <c r="G1101" s="30">
        <v>4509</v>
      </c>
      <c r="H1101" s="28" t="s">
        <v>9168</v>
      </c>
      <c r="I1101" s="31">
        <v>0</v>
      </c>
      <c r="J1101" s="31">
        <v>138.25</v>
      </c>
      <c r="K1101" s="28" t="s">
        <v>2888</v>
      </c>
      <c r="L1101" s="32">
        <f t="shared" si="187"/>
        <v>-138.25</v>
      </c>
      <c r="M1101" s="33">
        <f t="shared" si="188"/>
        <v>138.25</v>
      </c>
      <c r="N1101" s="34" t="b">
        <v>0</v>
      </c>
      <c r="O1101" s="35">
        <f t="shared" si="189"/>
        <v>0</v>
      </c>
      <c r="P1101" s="36" t="str">
        <f t="shared" si="190"/>
        <v>E</v>
      </c>
      <c r="Q1101" s="37" t="str">
        <f t="shared" si="191"/>
        <v>David Taylor</v>
      </c>
      <c r="R1101" s="6" t="str">
        <f t="shared" si="192"/>
        <v>E - David Taylor</v>
      </c>
      <c r="S1101" s="6" t="str">
        <f>IFERROR(INDEX('Vendor Over-ride'!$C:$C, MATCH($R:$R,'Vendor Over-ride'!$A:$A,0)),"")</f>
        <v/>
      </c>
      <c r="U1101" s="38" t="str">
        <f t="shared" si="196"/>
        <v>GIA</v>
      </c>
      <c r="V1101" s="5" t="str">
        <f t="shared" si="197"/>
        <v>EMPLOYEE</v>
      </c>
      <c r="W1101" s="5" t="b">
        <f t="shared" si="193"/>
        <v>0</v>
      </c>
      <c r="X1101" s="40">
        <f t="shared" ca="1" si="194"/>
        <v>334393.72000000003</v>
      </c>
      <c r="Y1101" s="30" t="b">
        <f t="shared" ca="1" si="195"/>
        <v>1</v>
      </c>
    </row>
    <row r="1102" spans="1:25" hidden="1">
      <c r="A1102" s="28" t="s">
        <v>2837</v>
      </c>
      <c r="B1102" s="28" t="s">
        <v>2838</v>
      </c>
      <c r="C1102" s="28" t="s">
        <v>3481</v>
      </c>
      <c r="D1102" s="28" t="s">
        <v>2842</v>
      </c>
      <c r="E1102" s="29">
        <v>42213</v>
      </c>
      <c r="F1102" s="28" t="s">
        <v>9169</v>
      </c>
      <c r="G1102" s="30">
        <v>4509</v>
      </c>
      <c r="H1102" s="28" t="s">
        <v>9170</v>
      </c>
      <c r="I1102" s="31">
        <v>0</v>
      </c>
      <c r="J1102" s="31">
        <v>57.15</v>
      </c>
      <c r="K1102" s="28" t="s">
        <v>3484</v>
      </c>
      <c r="L1102" s="32">
        <f t="shared" si="187"/>
        <v>-57.15</v>
      </c>
      <c r="M1102" s="33">
        <f t="shared" si="188"/>
        <v>57.15</v>
      </c>
      <c r="N1102" s="34" t="b">
        <v>0</v>
      </c>
      <c r="O1102" s="35">
        <f t="shared" si="189"/>
        <v>0</v>
      </c>
      <c r="P1102" s="36" t="str">
        <f t="shared" si="190"/>
        <v>E</v>
      </c>
      <c r="Q1102" s="37" t="str">
        <f t="shared" si="191"/>
        <v>Jackie McNally</v>
      </c>
      <c r="R1102" s="6" t="str">
        <f t="shared" si="192"/>
        <v>E - Jackie McNally</v>
      </c>
      <c r="S1102" s="6" t="str">
        <f>IFERROR(INDEX('Vendor Over-ride'!$C:$C, MATCH($R:$R,'Vendor Over-ride'!$A:$A,0)),"")</f>
        <v/>
      </c>
      <c r="U1102" s="38" t="str">
        <f t="shared" si="196"/>
        <v>GIA</v>
      </c>
      <c r="V1102" s="5" t="str">
        <f t="shared" si="197"/>
        <v>EMPLOYEE</v>
      </c>
      <c r="W1102" s="5" t="b">
        <f t="shared" si="193"/>
        <v>0</v>
      </c>
      <c r="X1102" s="40">
        <f t="shared" ca="1" si="194"/>
        <v>334393.72000000003</v>
      </c>
      <c r="Y1102" s="30" t="b">
        <f t="shared" ca="1" si="195"/>
        <v>1</v>
      </c>
    </row>
    <row r="1103" spans="1:25" hidden="1">
      <c r="A1103" s="28" t="s">
        <v>2837</v>
      </c>
      <c r="B1103" s="28" t="s">
        <v>2838</v>
      </c>
      <c r="C1103" s="28" t="s">
        <v>3481</v>
      </c>
      <c r="D1103" s="28" t="s">
        <v>2842</v>
      </c>
      <c r="E1103" s="29">
        <v>42213</v>
      </c>
      <c r="F1103" s="28" t="s">
        <v>9171</v>
      </c>
      <c r="G1103" s="30">
        <v>4509</v>
      </c>
      <c r="H1103" s="28" t="s">
        <v>9172</v>
      </c>
      <c r="I1103" s="31">
        <v>0</v>
      </c>
      <c r="J1103" s="31">
        <v>44.6</v>
      </c>
      <c r="K1103" s="28" t="s">
        <v>3688</v>
      </c>
      <c r="L1103" s="32">
        <f t="shared" si="187"/>
        <v>-44.6</v>
      </c>
      <c r="M1103" s="33">
        <f t="shared" si="188"/>
        <v>44.6</v>
      </c>
      <c r="N1103" s="34" t="b">
        <v>0</v>
      </c>
      <c r="O1103" s="35">
        <f t="shared" si="189"/>
        <v>0</v>
      </c>
      <c r="P1103" s="36" t="str">
        <f t="shared" si="190"/>
        <v>E</v>
      </c>
      <c r="Q1103" s="37" t="str">
        <f t="shared" si="191"/>
        <v>Bernard Regan</v>
      </c>
      <c r="R1103" s="6" t="str">
        <f t="shared" si="192"/>
        <v>E - Bernard Regan</v>
      </c>
      <c r="S1103" s="6" t="str">
        <f>IFERROR(INDEX('Vendor Over-ride'!$C:$C, MATCH($R:$R,'Vendor Over-ride'!$A:$A,0)),"")</f>
        <v/>
      </c>
      <c r="U1103" s="38" t="str">
        <f t="shared" si="196"/>
        <v>GIA</v>
      </c>
      <c r="V1103" s="5" t="str">
        <f t="shared" si="197"/>
        <v>EMPLOYEE</v>
      </c>
      <c r="W1103" s="5" t="b">
        <f t="shared" si="193"/>
        <v>0</v>
      </c>
      <c r="X1103" s="40">
        <f t="shared" ca="1" si="194"/>
        <v>334393.72000000003</v>
      </c>
      <c r="Y1103" s="30" t="b">
        <f t="shared" ca="1" si="195"/>
        <v>1</v>
      </c>
    </row>
    <row r="1104" spans="1:25" hidden="1">
      <c r="A1104" s="28" t="s">
        <v>2837</v>
      </c>
      <c r="B1104" s="28" t="s">
        <v>2838</v>
      </c>
      <c r="C1104" s="28" t="s">
        <v>3481</v>
      </c>
      <c r="D1104" s="28" t="s">
        <v>2842</v>
      </c>
      <c r="E1104" s="29">
        <v>42213</v>
      </c>
      <c r="F1104" s="28" t="s">
        <v>9173</v>
      </c>
      <c r="G1104" s="30">
        <v>4509</v>
      </c>
      <c r="H1104" s="28" t="s">
        <v>9174</v>
      </c>
      <c r="I1104" s="31">
        <v>0</v>
      </c>
      <c r="J1104" s="31">
        <v>279.39999999999998</v>
      </c>
      <c r="K1104" s="28" t="s">
        <v>3045</v>
      </c>
      <c r="L1104" s="32">
        <f t="shared" si="187"/>
        <v>-279.39999999999998</v>
      </c>
      <c r="M1104" s="33">
        <f t="shared" si="188"/>
        <v>279.39999999999998</v>
      </c>
      <c r="N1104" s="34" t="b">
        <v>0</v>
      </c>
      <c r="O1104" s="35">
        <f t="shared" si="189"/>
        <v>0</v>
      </c>
      <c r="P1104" s="36" t="str">
        <f t="shared" si="190"/>
        <v>E</v>
      </c>
      <c r="Q1104" s="37" t="str">
        <f t="shared" si="191"/>
        <v>Jaine Lumsden</v>
      </c>
      <c r="R1104" s="6" t="str">
        <f t="shared" si="192"/>
        <v>E - Jaine Lumsden</v>
      </c>
      <c r="S1104" s="6" t="str">
        <f>IFERROR(INDEX('Vendor Over-ride'!$C:$C, MATCH($R:$R,'Vendor Over-ride'!$A:$A,0)),"")</f>
        <v/>
      </c>
      <c r="U1104" s="38" t="str">
        <f t="shared" si="196"/>
        <v>GIA</v>
      </c>
      <c r="V1104" s="5" t="str">
        <f t="shared" si="197"/>
        <v>EMPLOYEE</v>
      </c>
      <c r="W1104" s="5" t="b">
        <f t="shared" si="193"/>
        <v>0</v>
      </c>
      <c r="X1104" s="40">
        <f t="shared" ca="1" si="194"/>
        <v>334393.72000000003</v>
      </c>
      <c r="Y1104" s="30" t="b">
        <f t="shared" ca="1" si="195"/>
        <v>1</v>
      </c>
    </row>
    <row r="1105" spans="1:25" hidden="1">
      <c r="A1105" s="28" t="s">
        <v>2837</v>
      </c>
      <c r="B1105" s="28" t="s">
        <v>2838</v>
      </c>
      <c r="C1105" s="28" t="s">
        <v>3481</v>
      </c>
      <c r="D1105" s="28" t="s">
        <v>2842</v>
      </c>
      <c r="E1105" s="29">
        <v>42213</v>
      </c>
      <c r="F1105" s="28" t="s">
        <v>9175</v>
      </c>
      <c r="G1105" s="30">
        <v>4509</v>
      </c>
      <c r="H1105" s="28" t="s">
        <v>9176</v>
      </c>
      <c r="I1105" s="31">
        <v>0</v>
      </c>
      <c r="J1105" s="31">
        <v>266.39</v>
      </c>
      <c r="K1105" s="28" t="s">
        <v>2844</v>
      </c>
      <c r="L1105" s="32">
        <f t="shared" si="187"/>
        <v>-266.39</v>
      </c>
      <c r="M1105" s="33">
        <f t="shared" si="188"/>
        <v>266.39</v>
      </c>
      <c r="N1105" s="34" t="b">
        <v>0</v>
      </c>
      <c r="O1105" s="35">
        <f t="shared" si="189"/>
        <v>0</v>
      </c>
      <c r="P1105" s="36" t="str">
        <f t="shared" si="190"/>
        <v>E</v>
      </c>
      <c r="Q1105" s="37" t="str">
        <f t="shared" si="191"/>
        <v>Karen Dick</v>
      </c>
      <c r="R1105" s="6" t="str">
        <f t="shared" si="192"/>
        <v>E - Karen Dick</v>
      </c>
      <c r="S1105" s="6" t="str">
        <f>IFERROR(INDEX('Vendor Over-ride'!$C:$C, MATCH($R:$R,'Vendor Over-ride'!$A:$A,0)),"")</f>
        <v/>
      </c>
      <c r="U1105" s="38" t="str">
        <f t="shared" si="196"/>
        <v>GIA</v>
      </c>
      <c r="V1105" s="5" t="str">
        <f t="shared" si="197"/>
        <v>EMPLOYEE</v>
      </c>
      <c r="W1105" s="5" t="b">
        <f t="shared" si="193"/>
        <v>0</v>
      </c>
      <c r="X1105" s="40">
        <f t="shared" ca="1" si="194"/>
        <v>334393.72000000003</v>
      </c>
      <c r="Y1105" s="30" t="b">
        <f t="shared" ca="1" si="195"/>
        <v>1</v>
      </c>
    </row>
    <row r="1106" spans="1:25" hidden="1">
      <c r="A1106" s="28" t="s">
        <v>2837</v>
      </c>
      <c r="B1106" s="28" t="s">
        <v>2838</v>
      </c>
      <c r="C1106" s="28" t="s">
        <v>3481</v>
      </c>
      <c r="D1106" s="28" t="s">
        <v>2842</v>
      </c>
      <c r="E1106" s="29">
        <v>42213</v>
      </c>
      <c r="F1106" s="28" t="s">
        <v>9177</v>
      </c>
      <c r="G1106" s="30">
        <v>4509</v>
      </c>
      <c r="H1106" s="28" t="s">
        <v>9178</v>
      </c>
      <c r="I1106" s="31">
        <v>0</v>
      </c>
      <c r="J1106" s="31">
        <v>70.489999999999995</v>
      </c>
      <c r="K1106" s="28" t="s">
        <v>4077</v>
      </c>
      <c r="L1106" s="32">
        <f t="shared" si="187"/>
        <v>-70.489999999999995</v>
      </c>
      <c r="M1106" s="33">
        <f t="shared" si="188"/>
        <v>70.489999999999995</v>
      </c>
      <c r="N1106" s="34" t="b">
        <v>0</v>
      </c>
      <c r="O1106" s="35">
        <f t="shared" si="189"/>
        <v>0</v>
      </c>
      <c r="P1106" s="36" t="str">
        <f t="shared" si="190"/>
        <v>E</v>
      </c>
      <c r="Q1106" s="37" t="str">
        <f t="shared" si="191"/>
        <v>Joan Parr</v>
      </c>
      <c r="R1106" s="6" t="str">
        <f t="shared" si="192"/>
        <v>E - Joan Parr</v>
      </c>
      <c r="S1106" s="6" t="str">
        <f>IFERROR(INDEX('Vendor Over-ride'!$C:$C, MATCH($R:$R,'Vendor Over-ride'!$A:$A,0)),"")</f>
        <v/>
      </c>
      <c r="U1106" s="38" t="str">
        <f t="shared" si="196"/>
        <v>GIA</v>
      </c>
      <c r="V1106" s="5" t="str">
        <f t="shared" si="197"/>
        <v>EMPLOYEE</v>
      </c>
      <c r="W1106" s="5" t="b">
        <f t="shared" si="193"/>
        <v>0</v>
      </c>
      <c r="X1106" s="40">
        <f t="shared" ca="1" si="194"/>
        <v>334393.72000000003</v>
      </c>
      <c r="Y1106" s="30" t="b">
        <f t="shared" ca="1" si="195"/>
        <v>1</v>
      </c>
    </row>
    <row r="1107" spans="1:25" hidden="1">
      <c r="A1107" s="28" t="s">
        <v>2837</v>
      </c>
      <c r="B1107" s="28" t="s">
        <v>2838</v>
      </c>
      <c r="C1107" s="28" t="s">
        <v>3481</v>
      </c>
      <c r="D1107" s="28" t="s">
        <v>2842</v>
      </c>
      <c r="E1107" s="29">
        <v>42213</v>
      </c>
      <c r="F1107" s="28" t="s">
        <v>9179</v>
      </c>
      <c r="G1107" s="30">
        <v>4509</v>
      </c>
      <c r="H1107" s="28" t="s">
        <v>9180</v>
      </c>
      <c r="I1107" s="31">
        <v>0</v>
      </c>
      <c r="J1107" s="31">
        <v>219.95</v>
      </c>
      <c r="K1107" s="28" t="s">
        <v>3875</v>
      </c>
      <c r="L1107" s="32">
        <f t="shared" si="187"/>
        <v>-219.95</v>
      </c>
      <c r="M1107" s="33">
        <f t="shared" si="188"/>
        <v>219.95</v>
      </c>
      <c r="N1107" s="34" t="b">
        <v>0</v>
      </c>
      <c r="O1107" s="35">
        <f t="shared" si="189"/>
        <v>0</v>
      </c>
      <c r="P1107" s="36" t="str">
        <f t="shared" si="190"/>
        <v>E</v>
      </c>
      <c r="Q1107" s="37" t="str">
        <f t="shared" si="191"/>
        <v>Clare Hanna</v>
      </c>
      <c r="R1107" s="6" t="str">
        <f t="shared" si="192"/>
        <v>E - Clare Hanna</v>
      </c>
      <c r="S1107" s="6" t="str">
        <f>IFERROR(INDEX('Vendor Over-ride'!$C:$C, MATCH($R:$R,'Vendor Over-ride'!$A:$A,0)),"")</f>
        <v/>
      </c>
      <c r="U1107" s="38" t="str">
        <f t="shared" si="196"/>
        <v>GIA</v>
      </c>
      <c r="V1107" s="5" t="str">
        <f t="shared" si="197"/>
        <v>EMPLOYEE</v>
      </c>
      <c r="W1107" s="5" t="b">
        <f t="shared" si="193"/>
        <v>0</v>
      </c>
      <c r="X1107" s="40">
        <f t="shared" ca="1" si="194"/>
        <v>334393.72000000003</v>
      </c>
      <c r="Y1107" s="30" t="b">
        <f t="shared" ca="1" si="195"/>
        <v>1</v>
      </c>
    </row>
    <row r="1108" spans="1:25" hidden="1">
      <c r="A1108" s="28" t="s">
        <v>2837</v>
      </c>
      <c r="B1108" s="28" t="s">
        <v>2838</v>
      </c>
      <c r="C1108" s="28" t="s">
        <v>3481</v>
      </c>
      <c r="D1108" s="28" t="s">
        <v>2842</v>
      </c>
      <c r="E1108" s="29">
        <v>42213</v>
      </c>
      <c r="F1108" s="28" t="s">
        <v>9181</v>
      </c>
      <c r="G1108" s="30">
        <v>4509</v>
      </c>
      <c r="H1108" s="28" t="s">
        <v>9182</v>
      </c>
      <c r="I1108" s="31">
        <v>0</v>
      </c>
      <c r="J1108" s="31">
        <v>132.96</v>
      </c>
      <c r="K1108" s="28" t="s">
        <v>2953</v>
      </c>
      <c r="L1108" s="32">
        <f t="shared" si="187"/>
        <v>-132.96</v>
      </c>
      <c r="M1108" s="33">
        <f t="shared" si="188"/>
        <v>132.96</v>
      </c>
      <c r="N1108" s="34" t="b">
        <v>0</v>
      </c>
      <c r="O1108" s="35">
        <f t="shared" si="189"/>
        <v>0</v>
      </c>
      <c r="P1108" s="36" t="str">
        <f t="shared" si="190"/>
        <v>E</v>
      </c>
      <c r="Q1108" s="37" t="str">
        <f t="shared" si="191"/>
        <v>Janice Kelly</v>
      </c>
      <c r="R1108" s="6" t="str">
        <f t="shared" si="192"/>
        <v>E - Janice Kelly</v>
      </c>
      <c r="S1108" s="6" t="str">
        <f>IFERROR(INDEX('Vendor Over-ride'!$C:$C, MATCH($R:$R,'Vendor Over-ride'!$A:$A,0)),"")</f>
        <v/>
      </c>
      <c r="U1108" s="38" t="str">
        <f t="shared" si="196"/>
        <v>GIA</v>
      </c>
      <c r="V1108" s="5" t="str">
        <f t="shared" si="197"/>
        <v>EMPLOYEE</v>
      </c>
      <c r="W1108" s="5" t="b">
        <f t="shared" si="193"/>
        <v>0</v>
      </c>
      <c r="X1108" s="40">
        <f t="shared" ca="1" si="194"/>
        <v>334393.72000000003</v>
      </c>
      <c r="Y1108" s="30" t="b">
        <f t="shared" ca="1" si="195"/>
        <v>1</v>
      </c>
    </row>
    <row r="1109" spans="1:25" hidden="1">
      <c r="A1109" s="28" t="s">
        <v>2837</v>
      </c>
      <c r="B1109" s="28" t="s">
        <v>2838</v>
      </c>
      <c r="C1109" s="28" t="s">
        <v>3481</v>
      </c>
      <c r="D1109" s="28" t="s">
        <v>2842</v>
      </c>
      <c r="E1109" s="29">
        <v>42213</v>
      </c>
      <c r="F1109" s="28" t="s">
        <v>9183</v>
      </c>
      <c r="G1109" s="30">
        <v>4509</v>
      </c>
      <c r="H1109" s="28" t="s">
        <v>9184</v>
      </c>
      <c r="I1109" s="31">
        <v>0</v>
      </c>
      <c r="J1109" s="31">
        <v>288.66000000000003</v>
      </c>
      <c r="K1109" s="28" t="s">
        <v>2845</v>
      </c>
      <c r="L1109" s="32">
        <f t="shared" si="187"/>
        <v>-288.66000000000003</v>
      </c>
      <c r="M1109" s="33">
        <f t="shared" si="188"/>
        <v>288.66000000000003</v>
      </c>
      <c r="N1109" s="34" t="b">
        <v>0</v>
      </c>
      <c r="O1109" s="35">
        <f t="shared" si="189"/>
        <v>0</v>
      </c>
      <c r="P1109" s="36" t="str">
        <f t="shared" si="190"/>
        <v>E</v>
      </c>
      <c r="Q1109" s="37" t="str">
        <f t="shared" si="191"/>
        <v>Stephen Palmer</v>
      </c>
      <c r="R1109" s="6" t="str">
        <f t="shared" si="192"/>
        <v>E - Stephen Palmer</v>
      </c>
      <c r="S1109" s="6" t="str">
        <f>IFERROR(INDEX('Vendor Over-ride'!$C:$C, MATCH($R:$R,'Vendor Over-ride'!$A:$A,0)),"")</f>
        <v/>
      </c>
      <c r="U1109" s="38" t="str">
        <f t="shared" si="196"/>
        <v>GIA</v>
      </c>
      <c r="V1109" s="5" t="str">
        <f t="shared" si="197"/>
        <v>EMPLOYEE</v>
      </c>
      <c r="W1109" s="5" t="b">
        <f t="shared" si="193"/>
        <v>0</v>
      </c>
      <c r="X1109" s="40">
        <f t="shared" ca="1" si="194"/>
        <v>334393.72000000003</v>
      </c>
      <c r="Y1109" s="30" t="b">
        <f t="shared" ca="1" si="195"/>
        <v>1</v>
      </c>
    </row>
    <row r="1110" spans="1:25" hidden="1">
      <c r="A1110" s="28" t="s">
        <v>2837</v>
      </c>
      <c r="B1110" s="28" t="s">
        <v>2838</v>
      </c>
      <c r="C1110" s="28" t="s">
        <v>3481</v>
      </c>
      <c r="D1110" s="28" t="s">
        <v>2842</v>
      </c>
      <c r="E1110" s="29">
        <v>42213</v>
      </c>
      <c r="F1110" s="28" t="s">
        <v>9185</v>
      </c>
      <c r="G1110" s="30">
        <v>4509</v>
      </c>
      <c r="H1110" s="28" t="s">
        <v>9186</v>
      </c>
      <c r="I1110" s="31">
        <v>0</v>
      </c>
      <c r="J1110" s="31">
        <v>313.55</v>
      </c>
      <c r="K1110" s="28" t="s">
        <v>2956</v>
      </c>
      <c r="L1110" s="32">
        <f t="shared" si="187"/>
        <v>-313.55</v>
      </c>
      <c r="M1110" s="33">
        <f t="shared" si="188"/>
        <v>313.55</v>
      </c>
      <c r="N1110" s="34" t="b">
        <v>0</v>
      </c>
      <c r="O1110" s="35">
        <f t="shared" si="189"/>
        <v>0</v>
      </c>
      <c r="P1110" s="36" t="str">
        <f t="shared" si="190"/>
        <v>E</v>
      </c>
      <c r="Q1110" s="37" t="str">
        <f t="shared" si="191"/>
        <v>Brodie Pringle</v>
      </c>
      <c r="R1110" s="6" t="str">
        <f t="shared" si="192"/>
        <v>E - Brodie Pringle</v>
      </c>
      <c r="S1110" s="6" t="str">
        <f>IFERROR(INDEX('Vendor Over-ride'!$C:$C, MATCH($R:$R,'Vendor Over-ride'!$A:$A,0)),"")</f>
        <v/>
      </c>
      <c r="U1110" s="38" t="str">
        <f t="shared" si="196"/>
        <v>GIA</v>
      </c>
      <c r="V1110" s="5" t="str">
        <f t="shared" si="197"/>
        <v>EMPLOYEE</v>
      </c>
      <c r="W1110" s="5" t="b">
        <f t="shared" si="193"/>
        <v>0</v>
      </c>
      <c r="X1110" s="40">
        <f t="shared" ca="1" si="194"/>
        <v>334393.72000000003</v>
      </c>
      <c r="Y1110" s="30" t="b">
        <f t="shared" ca="1" si="195"/>
        <v>1</v>
      </c>
    </row>
    <row r="1111" spans="1:25" hidden="1">
      <c r="A1111" s="28" t="s">
        <v>2837</v>
      </c>
      <c r="B1111" s="28" t="s">
        <v>2838</v>
      </c>
      <c r="C1111" s="28" t="s">
        <v>3481</v>
      </c>
      <c r="D1111" s="28" t="s">
        <v>2842</v>
      </c>
      <c r="E1111" s="29">
        <v>42213</v>
      </c>
      <c r="F1111" s="28" t="s">
        <v>9187</v>
      </c>
      <c r="G1111" s="30">
        <v>4509</v>
      </c>
      <c r="H1111" s="28" t="s">
        <v>9188</v>
      </c>
      <c r="I1111" s="31">
        <v>0</v>
      </c>
      <c r="J1111" s="31">
        <v>192.9</v>
      </c>
      <c r="K1111" s="28" t="s">
        <v>2841</v>
      </c>
      <c r="L1111" s="32">
        <f t="shared" si="187"/>
        <v>-192.9</v>
      </c>
      <c r="M1111" s="33">
        <f t="shared" si="188"/>
        <v>192.9</v>
      </c>
      <c r="N1111" s="34" t="b">
        <v>0</v>
      </c>
      <c r="O1111" s="35">
        <f t="shared" si="189"/>
        <v>0</v>
      </c>
      <c r="P1111" s="36" t="str">
        <f t="shared" si="190"/>
        <v>E</v>
      </c>
      <c r="Q1111" s="37" t="str">
        <f t="shared" si="191"/>
        <v>Lorna Duguid</v>
      </c>
      <c r="R1111" s="6" t="str">
        <f t="shared" si="192"/>
        <v>E - Lorna Duguid</v>
      </c>
      <c r="S1111" s="6" t="str">
        <f>IFERROR(INDEX('Vendor Over-ride'!$C:$C, MATCH($R:$R,'Vendor Over-ride'!$A:$A,0)),"")</f>
        <v/>
      </c>
      <c r="U1111" s="38" t="str">
        <f t="shared" si="196"/>
        <v>GIA</v>
      </c>
      <c r="V1111" s="5" t="str">
        <f t="shared" si="197"/>
        <v>EMPLOYEE</v>
      </c>
      <c r="W1111" s="5" t="b">
        <f t="shared" si="193"/>
        <v>0</v>
      </c>
      <c r="X1111" s="40">
        <f t="shared" ca="1" si="194"/>
        <v>334393.72000000003</v>
      </c>
      <c r="Y1111" s="30" t="b">
        <f t="shared" ca="1" si="195"/>
        <v>1</v>
      </c>
    </row>
    <row r="1112" spans="1:25" hidden="1">
      <c r="A1112" s="28" t="s">
        <v>2837</v>
      </c>
      <c r="B1112" s="28" t="s">
        <v>2838</v>
      </c>
      <c r="C1112" s="28" t="s">
        <v>3481</v>
      </c>
      <c r="D1112" s="28" t="s">
        <v>2842</v>
      </c>
      <c r="E1112" s="29">
        <v>42213</v>
      </c>
      <c r="F1112" s="28" t="s">
        <v>9189</v>
      </c>
      <c r="G1112" s="30">
        <v>4509</v>
      </c>
      <c r="H1112" s="28" t="s">
        <v>9190</v>
      </c>
      <c r="I1112" s="31">
        <v>0</v>
      </c>
      <c r="J1112" s="31">
        <v>114.1</v>
      </c>
      <c r="K1112" s="28" t="s">
        <v>5075</v>
      </c>
      <c r="L1112" s="32">
        <f t="shared" si="187"/>
        <v>-114.1</v>
      </c>
      <c r="M1112" s="33">
        <f t="shared" si="188"/>
        <v>114.1</v>
      </c>
      <c r="N1112" s="34" t="b">
        <v>0</v>
      </c>
      <c r="O1112" s="35">
        <f t="shared" si="189"/>
        <v>0</v>
      </c>
      <c r="P1112" s="36" t="str">
        <f t="shared" si="190"/>
        <v>E</v>
      </c>
      <c r="Q1112" s="37" t="str">
        <f t="shared" si="191"/>
        <v>Morag Macdonald</v>
      </c>
      <c r="R1112" s="6" t="str">
        <f t="shared" si="192"/>
        <v>E - Morag Macdonald</v>
      </c>
      <c r="S1112" s="6" t="str">
        <f>IFERROR(INDEX('Vendor Over-ride'!$C:$C, MATCH($R:$R,'Vendor Over-ride'!$A:$A,0)),"")</f>
        <v/>
      </c>
      <c r="U1112" s="38" t="str">
        <f t="shared" si="196"/>
        <v>GIA</v>
      </c>
      <c r="V1112" s="5" t="str">
        <f t="shared" si="197"/>
        <v>EMPLOYEE</v>
      </c>
      <c r="W1112" s="5" t="b">
        <f t="shared" si="193"/>
        <v>0</v>
      </c>
      <c r="X1112" s="40">
        <f t="shared" ca="1" si="194"/>
        <v>334393.72000000003</v>
      </c>
      <c r="Y1112" s="30" t="b">
        <f t="shared" ca="1" si="195"/>
        <v>1</v>
      </c>
    </row>
    <row r="1113" spans="1:25" hidden="1">
      <c r="A1113" s="28" t="s">
        <v>2837</v>
      </c>
      <c r="B1113" s="28" t="s">
        <v>2838</v>
      </c>
      <c r="C1113" s="28" t="s">
        <v>3481</v>
      </c>
      <c r="D1113" s="28" t="s">
        <v>2842</v>
      </c>
      <c r="E1113" s="29">
        <v>42213</v>
      </c>
      <c r="F1113" s="28" t="s">
        <v>9191</v>
      </c>
      <c r="G1113" s="30">
        <v>4509</v>
      </c>
      <c r="H1113" s="28" t="s">
        <v>9192</v>
      </c>
      <c r="I1113" s="31">
        <v>0</v>
      </c>
      <c r="J1113" s="31">
        <v>28.8</v>
      </c>
      <c r="K1113" s="28" t="s">
        <v>5082</v>
      </c>
      <c r="L1113" s="32">
        <f t="shared" si="187"/>
        <v>-28.8</v>
      </c>
      <c r="M1113" s="33">
        <f t="shared" si="188"/>
        <v>28.8</v>
      </c>
      <c r="N1113" s="34" t="b">
        <v>0</v>
      </c>
      <c r="O1113" s="35">
        <f t="shared" si="189"/>
        <v>0</v>
      </c>
      <c r="P1113" s="36" t="str">
        <f t="shared" si="190"/>
        <v>E</v>
      </c>
      <c r="Q1113" s="37" t="str">
        <f t="shared" si="191"/>
        <v>Sarah McAdam</v>
      </c>
      <c r="R1113" s="6" t="str">
        <f t="shared" si="192"/>
        <v>E - Sarah McAdam</v>
      </c>
      <c r="S1113" s="6" t="str">
        <f>IFERROR(INDEX('Vendor Over-ride'!$C:$C, MATCH($R:$R,'Vendor Over-ride'!$A:$A,0)),"")</f>
        <v/>
      </c>
      <c r="U1113" s="38" t="str">
        <f t="shared" si="196"/>
        <v>GIA</v>
      </c>
      <c r="V1113" s="5" t="str">
        <f t="shared" si="197"/>
        <v>EMPLOYEE</v>
      </c>
      <c r="W1113" s="5" t="b">
        <f t="shared" si="193"/>
        <v>0</v>
      </c>
      <c r="X1113" s="40">
        <f t="shared" ca="1" si="194"/>
        <v>334393.72000000003</v>
      </c>
      <c r="Y1113" s="30" t="b">
        <f t="shared" ca="1" si="195"/>
        <v>1</v>
      </c>
    </row>
    <row r="1114" spans="1:25">
      <c r="A1114" s="28" t="s">
        <v>2837</v>
      </c>
      <c r="B1114" s="28" t="s">
        <v>2838</v>
      </c>
      <c r="C1114" s="28" t="s">
        <v>3481</v>
      </c>
      <c r="D1114" s="28" t="s">
        <v>2842</v>
      </c>
      <c r="E1114" s="29">
        <v>42213</v>
      </c>
      <c r="F1114" s="28" t="s">
        <v>9193</v>
      </c>
      <c r="G1114" s="30">
        <v>4509</v>
      </c>
      <c r="H1114" s="28" t="s">
        <v>9194</v>
      </c>
      <c r="I1114" s="31">
        <v>0</v>
      </c>
      <c r="J1114" s="31">
        <v>80000</v>
      </c>
      <c r="K1114" s="28" t="s">
        <v>5172</v>
      </c>
      <c r="L1114" s="32">
        <f t="shared" si="187"/>
        <v>-80000</v>
      </c>
      <c r="M1114" s="33">
        <f t="shared" si="188"/>
        <v>80000</v>
      </c>
      <c r="N1114" s="34" t="b">
        <v>1</v>
      </c>
      <c r="O1114" s="35">
        <f t="shared" si="189"/>
        <v>80000</v>
      </c>
      <c r="P1114" s="36" t="str">
        <f t="shared" si="190"/>
        <v>G</v>
      </c>
      <c r="Q1114" s="37" t="str">
        <f t="shared" si="191"/>
        <v>Aberdeen Performing Arts</v>
      </c>
      <c r="R1114" s="6" t="str">
        <f t="shared" si="192"/>
        <v>G - Aberdeen Performing Arts</v>
      </c>
      <c r="S1114" s="6" t="str">
        <f>IFERROR(INDEX('Vendor Over-ride'!$C:$C, MATCH($R:$R,'Vendor Over-ride'!$A:$A,0)),"")</f>
        <v>G - Aberdeen Performing Arts</v>
      </c>
      <c r="U1114" s="38" t="str">
        <f t="shared" si="196"/>
        <v>GIA</v>
      </c>
      <c r="V1114" s="5" t="str">
        <f t="shared" si="197"/>
        <v>AWARD</v>
      </c>
      <c r="W1114" s="5" t="b">
        <f t="shared" si="193"/>
        <v>1</v>
      </c>
      <c r="X1114" s="40">
        <f t="shared" ca="1" si="194"/>
        <v>517170</v>
      </c>
      <c r="Y1114" s="30" t="b">
        <f t="shared" ca="1" si="195"/>
        <v>1</v>
      </c>
    </row>
    <row r="1115" spans="1:25">
      <c r="A1115" s="28" t="s">
        <v>2837</v>
      </c>
      <c r="B1115" s="28" t="s">
        <v>2838</v>
      </c>
      <c r="C1115" s="28" t="s">
        <v>3481</v>
      </c>
      <c r="D1115" s="28" t="s">
        <v>2842</v>
      </c>
      <c r="E1115" s="29">
        <v>42213</v>
      </c>
      <c r="F1115" s="28" t="s">
        <v>9195</v>
      </c>
      <c r="G1115" s="30">
        <v>4509</v>
      </c>
      <c r="H1115" s="28" t="s">
        <v>9196</v>
      </c>
      <c r="I1115" s="31">
        <v>0</v>
      </c>
      <c r="J1115" s="31">
        <v>20000</v>
      </c>
      <c r="K1115" s="28" t="s">
        <v>5195</v>
      </c>
      <c r="L1115" s="32">
        <f t="shared" si="187"/>
        <v>-20000</v>
      </c>
      <c r="M1115" s="33">
        <f t="shared" si="188"/>
        <v>20000</v>
      </c>
      <c r="N1115" s="34" t="b">
        <v>1</v>
      </c>
      <c r="O1115" s="35">
        <f t="shared" si="189"/>
        <v>20000</v>
      </c>
      <c r="P1115" s="36" t="str">
        <f t="shared" si="190"/>
        <v>G</v>
      </c>
      <c r="Q1115" s="37" t="str">
        <f t="shared" si="191"/>
        <v>Eden Court Highlands Ltd</v>
      </c>
      <c r="R1115" s="6" t="str">
        <f t="shared" si="192"/>
        <v>G - Eden Court Highlands Ltd</v>
      </c>
      <c r="S1115" s="6" t="str">
        <f>IFERROR(INDEX('Vendor Over-ride'!$C:$C, MATCH($R:$R,'Vendor Over-ride'!$A:$A,0)),"")</f>
        <v>G - Eden Court Highlands Ltd</v>
      </c>
      <c r="U1115" s="38" t="str">
        <f t="shared" si="196"/>
        <v>GIA</v>
      </c>
      <c r="V1115" s="5" t="str">
        <f t="shared" si="197"/>
        <v>AWARD</v>
      </c>
      <c r="W1115" s="5" t="b">
        <f t="shared" si="193"/>
        <v>0</v>
      </c>
      <c r="X1115" s="40">
        <f t="shared" ca="1" si="194"/>
        <v>725000</v>
      </c>
      <c r="Y1115" s="30" t="b">
        <f t="shared" ca="1" si="195"/>
        <v>1</v>
      </c>
    </row>
    <row r="1116" spans="1:25">
      <c r="A1116" s="28" t="s">
        <v>2837</v>
      </c>
      <c r="B1116" s="28" t="s">
        <v>2838</v>
      </c>
      <c r="C1116" s="28" t="s">
        <v>3481</v>
      </c>
      <c r="D1116" s="28" t="s">
        <v>2842</v>
      </c>
      <c r="E1116" s="29">
        <v>42213</v>
      </c>
      <c r="F1116" s="28" t="s">
        <v>9197</v>
      </c>
      <c r="G1116" s="30">
        <v>4509</v>
      </c>
      <c r="H1116" s="28" t="s">
        <v>9198</v>
      </c>
      <c r="I1116" s="31">
        <v>0</v>
      </c>
      <c r="J1116" s="31">
        <v>62500</v>
      </c>
      <c r="K1116" s="28" t="s">
        <v>5228</v>
      </c>
      <c r="L1116" s="32">
        <f t="shared" si="187"/>
        <v>-62500</v>
      </c>
      <c r="M1116" s="33">
        <f t="shared" si="188"/>
        <v>62500</v>
      </c>
      <c r="N1116" s="34" t="b">
        <v>1</v>
      </c>
      <c r="O1116" s="35">
        <f t="shared" si="189"/>
        <v>62500</v>
      </c>
      <c r="P1116" s="36" t="str">
        <f t="shared" si="190"/>
        <v>G</v>
      </c>
      <c r="Q1116" s="37" t="str">
        <f t="shared" si="191"/>
        <v>Scottish Book Trust</v>
      </c>
      <c r="R1116" s="6" t="str">
        <f t="shared" si="192"/>
        <v>G - Scottish Book Trust</v>
      </c>
      <c r="S1116" s="6" t="str">
        <f>IFERROR(INDEX('Vendor Over-ride'!$C:$C, MATCH($R:$R,'Vendor Over-ride'!$A:$A,0)),"")</f>
        <v>G - Scottish Book Trust</v>
      </c>
      <c r="U1116" s="38" t="str">
        <f t="shared" si="196"/>
        <v>GIA</v>
      </c>
      <c r="V1116" s="5" t="str">
        <f t="shared" si="197"/>
        <v>AWARD</v>
      </c>
      <c r="W1116" s="5" t="b">
        <f t="shared" si="193"/>
        <v>1</v>
      </c>
      <c r="X1116" s="40">
        <f t="shared" ca="1" si="194"/>
        <v>1241682</v>
      </c>
      <c r="Y1116" s="30" t="b">
        <f t="shared" ca="1" si="195"/>
        <v>1</v>
      </c>
    </row>
    <row r="1117" spans="1:25">
      <c r="A1117" s="28" t="s">
        <v>2837</v>
      </c>
      <c r="B1117" s="28" t="s">
        <v>2838</v>
      </c>
      <c r="C1117" s="28" t="s">
        <v>3481</v>
      </c>
      <c r="D1117" s="28" t="s">
        <v>2842</v>
      </c>
      <c r="E1117" s="29">
        <v>42213</v>
      </c>
      <c r="F1117" s="28" t="s">
        <v>9199</v>
      </c>
      <c r="G1117" s="30">
        <v>4509</v>
      </c>
      <c r="H1117" s="28" t="s">
        <v>9200</v>
      </c>
      <c r="I1117" s="31">
        <v>0</v>
      </c>
      <c r="J1117" s="31">
        <v>10000</v>
      </c>
      <c r="K1117" s="28" t="s">
        <v>5124</v>
      </c>
      <c r="L1117" s="32">
        <f t="shared" si="187"/>
        <v>-10000</v>
      </c>
      <c r="M1117" s="33">
        <f t="shared" si="188"/>
        <v>10000</v>
      </c>
      <c r="N1117" s="34" t="b">
        <v>1</v>
      </c>
      <c r="O1117" s="35">
        <f t="shared" si="189"/>
        <v>10000</v>
      </c>
      <c r="P1117" s="36" t="str">
        <f t="shared" si="190"/>
        <v>G</v>
      </c>
      <c r="Q1117" s="37" t="str">
        <f t="shared" si="191"/>
        <v>Scottish Dance Theatre</v>
      </c>
      <c r="R1117" s="6" t="str">
        <f t="shared" si="192"/>
        <v>G - Scottish Dance Theatre</v>
      </c>
      <c r="S1117" s="6" t="str">
        <f>IFERROR(INDEX('Vendor Over-ride'!$C:$C, MATCH($R:$R,'Vendor Over-ride'!$A:$A,0)),"")</f>
        <v>G - Scottish Dance Theatre</v>
      </c>
      <c r="U1117" s="38" t="str">
        <f t="shared" si="196"/>
        <v>GIA</v>
      </c>
      <c r="V1117" s="5" t="str">
        <f t="shared" si="197"/>
        <v>AWARD</v>
      </c>
      <c r="W1117" s="5" t="b">
        <f t="shared" si="193"/>
        <v>0</v>
      </c>
      <c r="X1117" s="40">
        <f t="shared" ca="1" si="194"/>
        <v>1018658</v>
      </c>
      <c r="Y1117" s="30" t="b">
        <f t="shared" ca="1" si="195"/>
        <v>1</v>
      </c>
    </row>
    <row r="1118" spans="1:25" hidden="1">
      <c r="A1118" s="28" t="s">
        <v>2837</v>
      </c>
      <c r="B1118" s="28" t="s">
        <v>2838</v>
      </c>
      <c r="C1118" s="28" t="s">
        <v>3481</v>
      </c>
      <c r="D1118" s="28" t="s">
        <v>2842</v>
      </c>
      <c r="E1118" s="29">
        <v>42213</v>
      </c>
      <c r="F1118" s="28" t="s">
        <v>9201</v>
      </c>
      <c r="G1118" s="30">
        <v>4509</v>
      </c>
      <c r="H1118" s="28" t="s">
        <v>9202</v>
      </c>
      <c r="I1118" s="31">
        <v>0</v>
      </c>
      <c r="J1118" s="31">
        <v>2076</v>
      </c>
      <c r="K1118" s="28" t="s">
        <v>9203</v>
      </c>
      <c r="L1118" s="32">
        <f t="shared" si="187"/>
        <v>-2076</v>
      </c>
      <c r="M1118" s="33">
        <f t="shared" si="188"/>
        <v>2076</v>
      </c>
      <c r="N1118" s="34" t="b">
        <v>1</v>
      </c>
      <c r="O1118" s="35">
        <f t="shared" si="189"/>
        <v>2076</v>
      </c>
      <c r="P1118" s="36" t="str">
        <f t="shared" si="190"/>
        <v>G</v>
      </c>
      <c r="Q1118" s="37" t="str">
        <f t="shared" si="191"/>
        <v>Giuliano Ladolfi Editore</v>
      </c>
      <c r="R1118" s="6" t="str">
        <f t="shared" si="192"/>
        <v>G - Giuliano Ladolfi Editore</v>
      </c>
      <c r="S1118" s="6" t="str">
        <f>IFERROR(INDEX('Vendor Over-ride'!$C:$C, MATCH($R:$R,'Vendor Over-ride'!$A:$A,0)),"")</f>
        <v>G - Giuliano Ladolfi Editore</v>
      </c>
      <c r="U1118" s="38" t="str">
        <f t="shared" si="196"/>
        <v>GIA</v>
      </c>
      <c r="V1118" s="5" t="str">
        <f t="shared" si="197"/>
        <v>AWARD</v>
      </c>
      <c r="W1118" s="5" t="b">
        <f t="shared" si="193"/>
        <v>0</v>
      </c>
      <c r="X1118" s="40">
        <f t="shared" ca="1" si="194"/>
        <v>2076</v>
      </c>
      <c r="Y1118" s="30" t="b">
        <f t="shared" ca="1" si="195"/>
        <v>0</v>
      </c>
    </row>
    <row r="1119" spans="1:25">
      <c r="A1119" s="28" t="s">
        <v>2837</v>
      </c>
      <c r="B1119" s="28" t="s">
        <v>2838</v>
      </c>
      <c r="C1119" s="28" t="s">
        <v>3481</v>
      </c>
      <c r="D1119" s="28" t="s">
        <v>2842</v>
      </c>
      <c r="E1119" s="29">
        <v>42213</v>
      </c>
      <c r="F1119" s="28" t="s">
        <v>9204</v>
      </c>
      <c r="G1119" s="30">
        <v>4509</v>
      </c>
      <c r="H1119" s="28" t="s">
        <v>9205</v>
      </c>
      <c r="I1119" s="31">
        <v>0</v>
      </c>
      <c r="J1119" s="31">
        <v>198371</v>
      </c>
      <c r="K1119" s="28" t="s">
        <v>3534</v>
      </c>
      <c r="L1119" s="32">
        <f t="shared" si="187"/>
        <v>-198371</v>
      </c>
      <c r="M1119" s="33">
        <f t="shared" si="188"/>
        <v>198371</v>
      </c>
      <c r="N1119" s="34" t="b">
        <v>1</v>
      </c>
      <c r="O1119" s="35">
        <f t="shared" si="189"/>
        <v>198371</v>
      </c>
      <c r="P1119" s="36" t="str">
        <f t="shared" si="190"/>
        <v>I</v>
      </c>
      <c r="Q1119" s="37" t="str">
        <f t="shared" si="191"/>
        <v>Angus Council</v>
      </c>
      <c r="R1119" s="6" t="str">
        <f t="shared" si="192"/>
        <v>I - Angus Council</v>
      </c>
      <c r="S1119" s="6" t="str">
        <f>IFERROR(INDEX('Vendor Over-ride'!$C:$C, MATCH($R:$R,'Vendor Over-ride'!$A:$A,0)),"")</f>
        <v>I - Angus Council</v>
      </c>
      <c r="U1119" s="38" t="str">
        <f t="shared" si="196"/>
        <v>GIA</v>
      </c>
      <c r="V1119" s="5" t="str">
        <f t="shared" si="197"/>
        <v>AWARD</v>
      </c>
      <c r="W1119" s="5" t="b">
        <f t="shared" si="193"/>
        <v>1</v>
      </c>
      <c r="X1119" s="40">
        <f t="shared" ca="1" si="194"/>
        <v>264494</v>
      </c>
      <c r="Y1119" s="30" t="b">
        <f t="shared" ca="1" si="195"/>
        <v>1</v>
      </c>
    </row>
    <row r="1120" spans="1:25" hidden="1">
      <c r="A1120" s="28" t="s">
        <v>2837</v>
      </c>
      <c r="B1120" s="28" t="s">
        <v>2838</v>
      </c>
      <c r="C1120" s="28" t="s">
        <v>3481</v>
      </c>
      <c r="D1120" s="28" t="s">
        <v>2842</v>
      </c>
      <c r="E1120" s="29">
        <v>42213</v>
      </c>
      <c r="F1120" s="28" t="s">
        <v>9206</v>
      </c>
      <c r="G1120" s="30">
        <v>4509</v>
      </c>
      <c r="H1120" s="28" t="s">
        <v>9207</v>
      </c>
      <c r="I1120" s="31">
        <v>0</v>
      </c>
      <c r="J1120" s="31">
        <v>500</v>
      </c>
      <c r="K1120" s="28" t="s">
        <v>9208</v>
      </c>
      <c r="L1120" s="32">
        <f t="shared" si="187"/>
        <v>-500</v>
      </c>
      <c r="M1120" s="33">
        <f t="shared" si="188"/>
        <v>500</v>
      </c>
      <c r="N1120" s="34" t="b">
        <v>1</v>
      </c>
      <c r="O1120" s="35">
        <f t="shared" si="189"/>
        <v>500</v>
      </c>
      <c r="P1120" s="36" t="str">
        <f t="shared" si="190"/>
        <v>I</v>
      </c>
      <c r="Q1120" s="37" t="str">
        <f t="shared" si="191"/>
        <v>Beverley Hood</v>
      </c>
      <c r="R1120" s="6" t="str">
        <f t="shared" si="192"/>
        <v>I - Beverley Hood</v>
      </c>
      <c r="S1120" s="6" t="str">
        <f>IFERROR(INDEX('Vendor Over-ride'!$C:$C, MATCH($R:$R,'Vendor Over-ride'!$A:$A,0)),"")</f>
        <v>I - Beverley Hood</v>
      </c>
      <c r="U1120" s="38" t="str">
        <f t="shared" si="196"/>
        <v>GIA</v>
      </c>
      <c r="V1120" s="5" t="str">
        <f t="shared" si="197"/>
        <v>AWARD</v>
      </c>
      <c r="W1120" s="5" t="b">
        <f t="shared" si="193"/>
        <v>0</v>
      </c>
      <c r="X1120" s="40">
        <f t="shared" ca="1" si="194"/>
        <v>500</v>
      </c>
      <c r="Y1120" s="30" t="b">
        <f t="shared" ca="1" si="195"/>
        <v>0</v>
      </c>
    </row>
    <row r="1121" spans="1:25" hidden="1">
      <c r="A1121" s="28" t="s">
        <v>2837</v>
      </c>
      <c r="B1121" s="28" t="s">
        <v>2838</v>
      </c>
      <c r="C1121" s="28" t="s">
        <v>3481</v>
      </c>
      <c r="D1121" s="28" t="s">
        <v>2842</v>
      </c>
      <c r="E1121" s="29">
        <v>42213</v>
      </c>
      <c r="F1121" s="28" t="s">
        <v>9209</v>
      </c>
      <c r="G1121" s="30">
        <v>4509</v>
      </c>
      <c r="H1121" s="28" t="s">
        <v>9210</v>
      </c>
      <c r="I1121" s="31">
        <v>0</v>
      </c>
      <c r="J1121" s="31">
        <v>1250</v>
      </c>
      <c r="K1121" s="28" t="s">
        <v>2870</v>
      </c>
      <c r="L1121" s="32">
        <f t="shared" si="187"/>
        <v>-1250</v>
      </c>
      <c r="M1121" s="33">
        <f t="shared" si="188"/>
        <v>1250</v>
      </c>
      <c r="N1121" s="34" t="b">
        <v>1</v>
      </c>
      <c r="O1121" s="35">
        <f t="shared" si="189"/>
        <v>1250</v>
      </c>
      <c r="P1121" s="36" t="str">
        <f t="shared" si="190"/>
        <v>I</v>
      </c>
      <c r="Q1121" s="37" t="str">
        <f t="shared" si="191"/>
        <v>Carla Scott Fullerton</v>
      </c>
      <c r="R1121" s="6" t="str">
        <f t="shared" si="192"/>
        <v>I - Carla Scott Fullerton</v>
      </c>
      <c r="S1121" s="6" t="str">
        <f>IFERROR(INDEX('Vendor Over-ride'!$C:$C, MATCH($R:$R,'Vendor Over-ride'!$A:$A,0)),"")</f>
        <v>I - Carla Scott Fullerton</v>
      </c>
      <c r="U1121" s="38" t="str">
        <f t="shared" si="196"/>
        <v>GIA</v>
      </c>
      <c r="V1121" s="5" t="str">
        <f t="shared" si="197"/>
        <v>AWARD</v>
      </c>
      <c r="W1121" s="5" t="b">
        <f t="shared" si="193"/>
        <v>0</v>
      </c>
      <c r="X1121" s="40">
        <f t="shared" ca="1" si="194"/>
        <v>1250</v>
      </c>
      <c r="Y1121" s="30" t="b">
        <f t="shared" ca="1" si="195"/>
        <v>0</v>
      </c>
    </row>
    <row r="1122" spans="1:25" hidden="1">
      <c r="A1122" s="28" t="s">
        <v>2837</v>
      </c>
      <c r="B1122" s="28" t="s">
        <v>2838</v>
      </c>
      <c r="C1122" s="28" t="s">
        <v>3481</v>
      </c>
      <c r="D1122" s="28" t="s">
        <v>2842</v>
      </c>
      <c r="E1122" s="29">
        <v>42213</v>
      </c>
      <c r="F1122" s="28" t="s">
        <v>9211</v>
      </c>
      <c r="G1122" s="30">
        <v>4509</v>
      </c>
      <c r="H1122" s="28" t="s">
        <v>9212</v>
      </c>
      <c r="I1122" s="31">
        <v>0</v>
      </c>
      <c r="J1122" s="31">
        <v>9042.27</v>
      </c>
      <c r="K1122" s="28" t="s">
        <v>9213</v>
      </c>
      <c r="L1122" s="32">
        <f t="shared" si="187"/>
        <v>-9042.27</v>
      </c>
      <c r="M1122" s="33">
        <f t="shared" si="188"/>
        <v>9042.27</v>
      </c>
      <c r="N1122" s="34" t="b">
        <v>1</v>
      </c>
      <c r="O1122" s="35">
        <f t="shared" si="189"/>
        <v>9042.27</v>
      </c>
      <c r="P1122" s="36" t="str">
        <f t="shared" si="190"/>
        <v>I</v>
      </c>
      <c r="Q1122" s="37" t="str">
        <f t="shared" si="191"/>
        <v>Christine Borland</v>
      </c>
      <c r="R1122" s="6" t="str">
        <f t="shared" si="192"/>
        <v>I - Christine Borland</v>
      </c>
      <c r="S1122" s="6" t="str">
        <f>IFERROR(INDEX('Vendor Over-ride'!$C:$C, MATCH($R:$R,'Vendor Over-ride'!$A:$A,0)),"")</f>
        <v>I - Christine Borland</v>
      </c>
      <c r="U1122" s="38" t="str">
        <f t="shared" si="196"/>
        <v>GIA</v>
      </c>
      <c r="V1122" s="5" t="str">
        <f t="shared" si="197"/>
        <v>AWARD</v>
      </c>
      <c r="W1122" s="5" t="b">
        <f t="shared" si="193"/>
        <v>0</v>
      </c>
      <c r="X1122" s="40">
        <f t="shared" ca="1" si="194"/>
        <v>9042.27</v>
      </c>
      <c r="Y1122" s="30" t="b">
        <f t="shared" ca="1" si="195"/>
        <v>0</v>
      </c>
    </row>
    <row r="1123" spans="1:25">
      <c r="A1123" s="28" t="s">
        <v>2837</v>
      </c>
      <c r="B1123" s="28" t="s">
        <v>2838</v>
      </c>
      <c r="C1123" s="28" t="s">
        <v>3481</v>
      </c>
      <c r="D1123" s="28" t="s">
        <v>2842</v>
      </c>
      <c r="E1123" s="29">
        <v>42213</v>
      </c>
      <c r="F1123" s="28" t="s">
        <v>9214</v>
      </c>
      <c r="G1123" s="30">
        <v>4509</v>
      </c>
      <c r="H1123" s="28" t="s">
        <v>9215</v>
      </c>
      <c r="I1123" s="31">
        <v>0</v>
      </c>
      <c r="J1123" s="31">
        <v>87390</v>
      </c>
      <c r="K1123" s="28" t="s">
        <v>3542</v>
      </c>
      <c r="L1123" s="32">
        <f t="shared" si="187"/>
        <v>-87390</v>
      </c>
      <c r="M1123" s="33">
        <f t="shared" si="188"/>
        <v>87390</v>
      </c>
      <c r="N1123" s="34" t="b">
        <v>1</v>
      </c>
      <c r="O1123" s="35">
        <f t="shared" si="189"/>
        <v>87390</v>
      </c>
      <c r="P1123" s="36" t="str">
        <f t="shared" si="190"/>
        <v>I</v>
      </c>
      <c r="Q1123" s="37" t="str">
        <f t="shared" si="191"/>
        <v>Comhairle nan Eilean Siar</v>
      </c>
      <c r="R1123" s="6" t="str">
        <f t="shared" si="192"/>
        <v>I - Comhairle nan Eilean Siar</v>
      </c>
      <c r="S1123" s="6" t="str">
        <f>IFERROR(INDEX('Vendor Over-ride'!$C:$C, MATCH($R:$R,'Vendor Over-ride'!$A:$A,0)),"")</f>
        <v>I - Comhairle nan Eilean Siar</v>
      </c>
      <c r="U1123" s="38" t="str">
        <f t="shared" si="196"/>
        <v>GIA</v>
      </c>
      <c r="V1123" s="5" t="str">
        <f t="shared" si="197"/>
        <v>AWARD</v>
      </c>
      <c r="W1123" s="5" t="b">
        <f t="shared" si="193"/>
        <v>1</v>
      </c>
      <c r="X1123" s="40">
        <f t="shared" ca="1" si="194"/>
        <v>116060</v>
      </c>
      <c r="Y1123" s="30" t="b">
        <f t="shared" ca="1" si="195"/>
        <v>1</v>
      </c>
    </row>
    <row r="1124" spans="1:25">
      <c r="A1124" s="28" t="s">
        <v>2837</v>
      </c>
      <c r="B1124" s="28" t="s">
        <v>2838</v>
      </c>
      <c r="C1124" s="28" t="s">
        <v>3481</v>
      </c>
      <c r="D1124" s="28" t="s">
        <v>2842</v>
      </c>
      <c r="E1124" s="29">
        <v>42213</v>
      </c>
      <c r="F1124" s="28" t="s">
        <v>9216</v>
      </c>
      <c r="G1124" s="30">
        <v>4509</v>
      </c>
      <c r="H1124" s="28" t="s">
        <v>9217</v>
      </c>
      <c r="I1124" s="31">
        <v>0</v>
      </c>
      <c r="J1124" s="31">
        <v>80000</v>
      </c>
      <c r="K1124" s="28" t="s">
        <v>9218</v>
      </c>
      <c r="L1124" s="32">
        <f t="shared" si="187"/>
        <v>-80000</v>
      </c>
      <c r="M1124" s="33">
        <f t="shared" si="188"/>
        <v>80000</v>
      </c>
      <c r="N1124" s="34" t="b">
        <v>1</v>
      </c>
      <c r="O1124" s="35">
        <f t="shared" si="189"/>
        <v>80000</v>
      </c>
      <c r="P1124" s="36" t="str">
        <f t="shared" si="190"/>
        <v>I</v>
      </c>
      <c r="Q1124" s="37" t="str">
        <f t="shared" si="191"/>
        <v>Fife Cultural Trust Ltd-ON at Fife</v>
      </c>
      <c r="R1124" s="6" t="str">
        <f t="shared" si="192"/>
        <v>I - Fife Cultural Trust Ltd-ON at Fife</v>
      </c>
      <c r="S1124" s="6" t="str">
        <f>IFERROR(INDEX('Vendor Over-ride'!$C:$C, MATCH($R:$R,'Vendor Over-ride'!$A:$A,0)),"")</f>
        <v>I - Fife Cultural Trust Ltd-ON at Fife</v>
      </c>
      <c r="U1124" s="38" t="str">
        <f t="shared" si="196"/>
        <v>GIA</v>
      </c>
      <c r="V1124" s="5" t="str">
        <f t="shared" si="197"/>
        <v>AWARD</v>
      </c>
      <c r="W1124" s="5" t="b">
        <f t="shared" si="193"/>
        <v>1</v>
      </c>
      <c r="X1124" s="40">
        <f t="shared" ca="1" si="194"/>
        <v>160000</v>
      </c>
      <c r="Y1124" s="30" t="b">
        <f t="shared" ca="1" si="195"/>
        <v>1</v>
      </c>
    </row>
    <row r="1125" spans="1:25" hidden="1">
      <c r="A1125" s="28" t="s">
        <v>2837</v>
      </c>
      <c r="B1125" s="28" t="s">
        <v>2838</v>
      </c>
      <c r="C1125" s="28" t="s">
        <v>3481</v>
      </c>
      <c r="D1125" s="28" t="s">
        <v>2842</v>
      </c>
      <c r="E1125" s="29">
        <v>42213</v>
      </c>
      <c r="F1125" s="28" t="s">
        <v>9219</v>
      </c>
      <c r="G1125" s="30">
        <v>4509</v>
      </c>
      <c r="H1125" s="28" t="s">
        <v>9220</v>
      </c>
      <c r="I1125" s="31">
        <v>0</v>
      </c>
      <c r="J1125" s="31">
        <v>14442</v>
      </c>
      <c r="K1125" s="28" t="s">
        <v>3001</v>
      </c>
      <c r="L1125" s="32">
        <f t="shared" si="187"/>
        <v>-14442</v>
      </c>
      <c r="M1125" s="33">
        <f t="shared" si="188"/>
        <v>14442</v>
      </c>
      <c r="N1125" s="34" t="b">
        <v>1</v>
      </c>
      <c r="O1125" s="35">
        <f t="shared" si="189"/>
        <v>14442</v>
      </c>
      <c r="P1125" s="36" t="str">
        <f t="shared" si="190"/>
        <v>I</v>
      </c>
      <c r="Q1125" s="37" t="str">
        <f t="shared" si="191"/>
        <v>Limelight Music</v>
      </c>
      <c r="R1125" s="6" t="str">
        <f t="shared" si="192"/>
        <v>I - Limelight Music</v>
      </c>
      <c r="S1125" s="6" t="str">
        <f>IFERROR(INDEX('Vendor Over-ride'!$C:$C, MATCH($R:$R,'Vendor Over-ride'!$A:$A,0)),"")</f>
        <v>I - Limielight</v>
      </c>
      <c r="U1125" s="38" t="str">
        <f t="shared" si="196"/>
        <v>GIA</v>
      </c>
      <c r="V1125" s="5" t="str">
        <f t="shared" si="197"/>
        <v>AWARD</v>
      </c>
      <c r="W1125" s="5" t="b">
        <f t="shared" si="193"/>
        <v>0</v>
      </c>
      <c r="X1125" s="40">
        <f t="shared" ca="1" si="194"/>
        <v>14442</v>
      </c>
      <c r="Y1125" s="30" t="b">
        <f t="shared" ca="1" si="195"/>
        <v>0</v>
      </c>
    </row>
    <row r="1126" spans="1:25" hidden="1">
      <c r="A1126" s="28" t="s">
        <v>2837</v>
      </c>
      <c r="B1126" s="28" t="s">
        <v>2838</v>
      </c>
      <c r="C1126" s="28" t="s">
        <v>3481</v>
      </c>
      <c r="D1126" s="28" t="s">
        <v>2842</v>
      </c>
      <c r="E1126" s="29">
        <v>42213</v>
      </c>
      <c r="F1126" s="28" t="s">
        <v>9221</v>
      </c>
      <c r="G1126" s="30">
        <v>4509</v>
      </c>
      <c r="H1126" s="28" t="s">
        <v>9222</v>
      </c>
      <c r="I1126" s="31">
        <v>0</v>
      </c>
      <c r="J1126" s="31">
        <v>1500</v>
      </c>
      <c r="K1126" s="28" t="s">
        <v>9223</v>
      </c>
      <c r="L1126" s="32">
        <f t="shared" si="187"/>
        <v>-1500</v>
      </c>
      <c r="M1126" s="33">
        <f t="shared" si="188"/>
        <v>1500</v>
      </c>
      <c r="N1126" s="34" t="b">
        <v>1</v>
      </c>
      <c r="O1126" s="35">
        <f t="shared" si="189"/>
        <v>1500</v>
      </c>
      <c r="P1126" s="36" t="str">
        <f t="shared" si="190"/>
        <v>I</v>
      </c>
      <c r="Q1126" s="37" t="str">
        <f t="shared" si="191"/>
        <v>Mark Vernon</v>
      </c>
      <c r="R1126" s="6" t="str">
        <f t="shared" si="192"/>
        <v>I - Mark Vernon</v>
      </c>
      <c r="S1126" s="6" t="str">
        <f>IFERROR(INDEX('Vendor Over-ride'!$C:$C, MATCH($R:$R,'Vendor Over-ride'!$A:$A,0)),"")</f>
        <v>I - Mark Vernon</v>
      </c>
      <c r="U1126" s="38" t="str">
        <f t="shared" si="196"/>
        <v>GIA</v>
      </c>
      <c r="V1126" s="5" t="str">
        <f t="shared" si="197"/>
        <v>AWARD</v>
      </c>
      <c r="W1126" s="5" t="b">
        <f t="shared" si="193"/>
        <v>0</v>
      </c>
      <c r="X1126" s="40">
        <f t="shared" ca="1" si="194"/>
        <v>3576</v>
      </c>
      <c r="Y1126" s="30" t="b">
        <f t="shared" ca="1" si="195"/>
        <v>0</v>
      </c>
    </row>
    <row r="1127" spans="1:25">
      <c r="A1127" s="28" t="s">
        <v>2837</v>
      </c>
      <c r="B1127" s="28" t="s">
        <v>2838</v>
      </c>
      <c r="C1127" s="28" t="s">
        <v>3481</v>
      </c>
      <c r="D1127" s="28" t="s">
        <v>2842</v>
      </c>
      <c r="E1127" s="29">
        <v>42213</v>
      </c>
      <c r="F1127" s="28" t="s">
        <v>9224</v>
      </c>
      <c r="G1127" s="30">
        <v>4509</v>
      </c>
      <c r="H1127" s="28" t="s">
        <v>9225</v>
      </c>
      <c r="I1127" s="31">
        <v>0</v>
      </c>
      <c r="J1127" s="31">
        <v>19850</v>
      </c>
      <c r="K1127" s="28" t="s">
        <v>2918</v>
      </c>
      <c r="L1127" s="32">
        <f t="shared" si="187"/>
        <v>-19850</v>
      </c>
      <c r="M1127" s="33">
        <f t="shared" si="188"/>
        <v>19850</v>
      </c>
      <c r="N1127" s="34" t="b">
        <v>1</v>
      </c>
      <c r="O1127" s="35">
        <f t="shared" si="189"/>
        <v>19850</v>
      </c>
      <c r="P1127" s="36" t="str">
        <f t="shared" si="190"/>
        <v>I</v>
      </c>
      <c r="Q1127" s="37" t="str">
        <f t="shared" si="191"/>
        <v>Scottish Youth Dance (Y Dance)</v>
      </c>
      <c r="R1127" s="6" t="str">
        <f t="shared" si="192"/>
        <v>I - Scottish Youth Dance (Y Dance)</v>
      </c>
      <c r="S1127" s="6" t="str">
        <f>IFERROR(INDEX('Vendor Over-ride'!$C:$C, MATCH($R:$R,'Vendor Over-ride'!$A:$A,0)),"")</f>
        <v>I - Scottish Youth Dance</v>
      </c>
      <c r="U1127" s="38" t="str">
        <f t="shared" si="196"/>
        <v>GIA</v>
      </c>
      <c r="V1127" s="5" t="str">
        <f t="shared" si="197"/>
        <v>AWARD</v>
      </c>
      <c r="W1127" s="5" t="b">
        <f t="shared" si="193"/>
        <v>0</v>
      </c>
      <c r="X1127" s="40">
        <f t="shared" ca="1" si="194"/>
        <v>81313</v>
      </c>
      <c r="Y1127" s="30" t="b">
        <f t="shared" ca="1" si="195"/>
        <v>1</v>
      </c>
    </row>
    <row r="1128" spans="1:25">
      <c r="A1128" s="28" t="s">
        <v>2837</v>
      </c>
      <c r="B1128" s="28" t="s">
        <v>2838</v>
      </c>
      <c r="C1128" s="28" t="s">
        <v>3481</v>
      </c>
      <c r="D1128" s="28" t="s">
        <v>2842</v>
      </c>
      <c r="E1128" s="29">
        <v>42213</v>
      </c>
      <c r="F1128" s="28" t="s">
        <v>9226</v>
      </c>
      <c r="G1128" s="30">
        <v>4509</v>
      </c>
      <c r="H1128" s="28" t="s">
        <v>9227</v>
      </c>
      <c r="I1128" s="31">
        <v>0</v>
      </c>
      <c r="J1128" s="31">
        <v>22000</v>
      </c>
      <c r="K1128" s="28" t="s">
        <v>3237</v>
      </c>
      <c r="L1128" s="32">
        <f t="shared" si="187"/>
        <v>-22000</v>
      </c>
      <c r="M1128" s="33">
        <f t="shared" si="188"/>
        <v>22000</v>
      </c>
      <c r="N1128" s="34" t="b">
        <v>1</v>
      </c>
      <c r="O1128" s="35">
        <f t="shared" si="189"/>
        <v>22000</v>
      </c>
      <c r="P1128" s="36" t="str">
        <f t="shared" si="190"/>
        <v>I</v>
      </c>
      <c r="Q1128" s="37" t="str">
        <f t="shared" si="191"/>
        <v>Station House Media Unit</v>
      </c>
      <c r="R1128" s="6" t="str">
        <f t="shared" si="192"/>
        <v>I - Station House Media Unit</v>
      </c>
      <c r="S1128" s="6" t="str">
        <f>IFERROR(INDEX('Vendor Over-ride'!$C:$C, MATCH($R:$R,'Vendor Over-ride'!$A:$A,0)),"")</f>
        <v>I - Station House Media Unit</v>
      </c>
      <c r="U1128" s="38" t="str">
        <f t="shared" si="196"/>
        <v>GIA</v>
      </c>
      <c r="V1128" s="5" t="str">
        <f t="shared" si="197"/>
        <v>AWARD</v>
      </c>
      <c r="W1128" s="5" t="b">
        <f t="shared" si="193"/>
        <v>0</v>
      </c>
      <c r="X1128" s="40">
        <f t="shared" ca="1" si="194"/>
        <v>35788</v>
      </c>
      <c r="Y1128" s="30" t="b">
        <f t="shared" ca="1" si="195"/>
        <v>1</v>
      </c>
    </row>
    <row r="1129" spans="1:25" hidden="1">
      <c r="A1129" s="28" t="s">
        <v>2837</v>
      </c>
      <c r="B1129" s="28" t="s">
        <v>2838</v>
      </c>
      <c r="C1129" s="28" t="s">
        <v>3481</v>
      </c>
      <c r="D1129" s="28" t="s">
        <v>2842</v>
      </c>
      <c r="E1129" s="29">
        <v>42213</v>
      </c>
      <c r="F1129" s="28" t="s">
        <v>9228</v>
      </c>
      <c r="G1129" s="30">
        <v>4509</v>
      </c>
      <c r="H1129" s="28" t="s">
        <v>9229</v>
      </c>
      <c r="I1129" s="31">
        <v>0</v>
      </c>
      <c r="J1129" s="31">
        <v>1250</v>
      </c>
      <c r="K1129" s="28" t="s">
        <v>7705</v>
      </c>
      <c r="L1129" s="32">
        <f t="shared" si="187"/>
        <v>-1250</v>
      </c>
      <c r="M1129" s="33">
        <f t="shared" si="188"/>
        <v>1250</v>
      </c>
      <c r="N1129" s="34" t="b">
        <v>1</v>
      </c>
      <c r="O1129" s="35">
        <f t="shared" si="189"/>
        <v>1250</v>
      </c>
      <c r="P1129" s="36" t="str">
        <f t="shared" si="190"/>
        <v>I</v>
      </c>
      <c r="Q1129" s="37" t="str">
        <f t="shared" si="191"/>
        <v>Wildbird Ltd</v>
      </c>
      <c r="R1129" s="6" t="str">
        <f t="shared" si="192"/>
        <v>I - Wildbird Ltd</v>
      </c>
      <c r="S1129" s="6" t="str">
        <f>IFERROR(INDEX('Vendor Over-ride'!$C:$C, MATCH($R:$R,'Vendor Over-ride'!$A:$A,0)),"")</f>
        <v>I - Wildbird Ltd</v>
      </c>
      <c r="U1129" s="38" t="str">
        <f t="shared" si="196"/>
        <v>GIA</v>
      </c>
      <c r="V1129" s="5" t="str">
        <f t="shared" si="197"/>
        <v>AWARD</v>
      </c>
      <c r="W1129" s="5" t="b">
        <f t="shared" si="193"/>
        <v>0</v>
      </c>
      <c r="X1129" s="40">
        <f t="shared" ca="1" si="194"/>
        <v>5000</v>
      </c>
      <c r="Y1129" s="30" t="b">
        <f t="shared" ca="1" si="195"/>
        <v>0</v>
      </c>
    </row>
    <row r="1130" spans="1:25" hidden="1">
      <c r="A1130" s="28" t="s">
        <v>2837</v>
      </c>
      <c r="B1130" s="28" t="s">
        <v>2838</v>
      </c>
      <c r="C1130" s="28" t="s">
        <v>3481</v>
      </c>
      <c r="D1130" s="28" t="s">
        <v>2842</v>
      </c>
      <c r="E1130" s="29">
        <v>42213</v>
      </c>
      <c r="F1130" s="28" t="s">
        <v>9230</v>
      </c>
      <c r="G1130" s="30">
        <v>4509</v>
      </c>
      <c r="H1130" s="28" t="s">
        <v>9231</v>
      </c>
      <c r="I1130" s="31">
        <v>0</v>
      </c>
      <c r="J1130" s="31">
        <v>33.090000000000003</v>
      </c>
      <c r="K1130" s="28" t="s">
        <v>2846</v>
      </c>
      <c r="L1130" s="32">
        <f t="shared" si="187"/>
        <v>-33.090000000000003</v>
      </c>
      <c r="M1130" s="33">
        <f t="shared" si="188"/>
        <v>33.090000000000003</v>
      </c>
      <c r="N1130" s="34" t="b">
        <v>1</v>
      </c>
      <c r="O1130" s="35">
        <f t="shared" si="189"/>
        <v>33.090000000000003</v>
      </c>
      <c r="P1130" s="36" t="str">
        <f t="shared" si="190"/>
        <v>T</v>
      </c>
      <c r="Q1130" s="37" t="str">
        <f t="shared" si="191"/>
        <v>Arnold Clark Finance Ltd</v>
      </c>
      <c r="R1130" s="6" t="str">
        <f t="shared" si="192"/>
        <v>T - Arnold Clark Finance Ltd</v>
      </c>
      <c r="S1130" s="6" t="str">
        <f>IFERROR(INDEX('Vendor Over-ride'!$C:$C, MATCH($R:$R,'Vendor Over-ride'!$A:$A,0)),"")</f>
        <v>T - Arnold Clark Finance Ltd</v>
      </c>
      <c r="U1130" s="38" t="str">
        <f t="shared" si="196"/>
        <v>GIA</v>
      </c>
      <c r="V1130" s="5" t="str">
        <f t="shared" si="197"/>
        <v>TRADE</v>
      </c>
      <c r="W1130" s="5" t="b">
        <f t="shared" si="193"/>
        <v>0</v>
      </c>
      <c r="X1130" s="40">
        <f t="shared" ca="1" si="194"/>
        <v>4424.46</v>
      </c>
      <c r="Y1130" s="30" t="b">
        <f t="shared" ca="1" si="195"/>
        <v>0</v>
      </c>
    </row>
    <row r="1131" spans="1:25" hidden="1">
      <c r="A1131" s="28" t="s">
        <v>2837</v>
      </c>
      <c r="B1131" s="28" t="s">
        <v>2838</v>
      </c>
      <c r="C1131" s="28" t="s">
        <v>3481</v>
      </c>
      <c r="D1131" s="28" t="s">
        <v>2842</v>
      </c>
      <c r="E1131" s="29">
        <v>42213</v>
      </c>
      <c r="F1131" s="28" t="s">
        <v>9232</v>
      </c>
      <c r="G1131" s="30">
        <v>4509</v>
      </c>
      <c r="H1131" s="28" t="s">
        <v>9233</v>
      </c>
      <c r="I1131" s="31">
        <v>0</v>
      </c>
      <c r="J1131" s="31">
        <v>222</v>
      </c>
      <c r="K1131" s="28" t="s">
        <v>3914</v>
      </c>
      <c r="L1131" s="32">
        <f t="shared" si="187"/>
        <v>-222</v>
      </c>
      <c r="M1131" s="33">
        <f t="shared" si="188"/>
        <v>222</v>
      </c>
      <c r="N1131" s="34" t="b">
        <v>1</v>
      </c>
      <c r="O1131" s="35">
        <f t="shared" si="189"/>
        <v>222</v>
      </c>
      <c r="P1131" s="36" t="str">
        <f t="shared" si="190"/>
        <v>T</v>
      </c>
      <c r="Q1131" s="37" t="str">
        <f t="shared" si="191"/>
        <v>Artworkers Alliance Limited</v>
      </c>
      <c r="R1131" s="6" t="str">
        <f t="shared" si="192"/>
        <v>T - Artworkers Alliance Limited</v>
      </c>
      <c r="S1131" s="6" t="str">
        <f>IFERROR(INDEX('Vendor Over-ride'!$C:$C, MATCH($R:$R,'Vendor Over-ride'!$A:$A,0)),"")</f>
        <v>T - Artworkers Alliance Limited</v>
      </c>
      <c r="U1131" s="38" t="str">
        <f t="shared" si="196"/>
        <v>GIA</v>
      </c>
      <c r="V1131" s="5" t="str">
        <f t="shared" si="197"/>
        <v>TRADE</v>
      </c>
      <c r="W1131" s="5" t="b">
        <f t="shared" si="193"/>
        <v>0</v>
      </c>
      <c r="X1131" s="40">
        <f t="shared" ca="1" si="194"/>
        <v>3858</v>
      </c>
      <c r="Y1131" s="30" t="b">
        <f t="shared" ca="1" si="195"/>
        <v>0</v>
      </c>
    </row>
    <row r="1132" spans="1:25">
      <c r="A1132" s="28" t="s">
        <v>2837</v>
      </c>
      <c r="B1132" s="28" t="s">
        <v>2838</v>
      </c>
      <c r="C1132" s="28" t="s">
        <v>3481</v>
      </c>
      <c r="D1132" s="28" t="s">
        <v>2842</v>
      </c>
      <c r="E1132" s="29">
        <v>42213</v>
      </c>
      <c r="F1132" s="28" t="s">
        <v>9234</v>
      </c>
      <c r="G1132" s="30">
        <v>4509</v>
      </c>
      <c r="H1132" s="28" t="s">
        <v>9235</v>
      </c>
      <c r="I1132" s="31">
        <v>0</v>
      </c>
      <c r="J1132" s="31">
        <v>2141.5700000000002</v>
      </c>
      <c r="K1132" s="28" t="s">
        <v>4924</v>
      </c>
      <c r="L1132" s="32">
        <f t="shared" si="187"/>
        <v>-2141.5700000000002</v>
      </c>
      <c r="M1132" s="33">
        <f t="shared" si="188"/>
        <v>2141.5700000000002</v>
      </c>
      <c r="N1132" s="34" t="b">
        <v>1</v>
      </c>
      <c r="O1132" s="35">
        <f t="shared" si="189"/>
        <v>2141.5700000000002</v>
      </c>
      <c r="P1132" s="36" t="str">
        <f t="shared" si="190"/>
        <v>T</v>
      </c>
      <c r="Q1132" s="37" t="str">
        <f t="shared" si="191"/>
        <v>Capita Travel and Events</v>
      </c>
      <c r="R1132" s="6" t="str">
        <f t="shared" si="192"/>
        <v>T - Capita Travel and Events</v>
      </c>
      <c r="S1132" s="6" t="str">
        <f>IFERROR(INDEX('Vendor Over-ride'!$C:$C, MATCH($R:$R,'Vendor Over-ride'!$A:$A,0)),"")</f>
        <v>T - Capita Travel and Events</v>
      </c>
      <c r="T1132" s="41" t="s">
        <v>7018</v>
      </c>
      <c r="U1132" s="38" t="str">
        <f t="shared" si="196"/>
        <v>GIA</v>
      </c>
      <c r="V1132" s="5" t="str">
        <f t="shared" si="197"/>
        <v>TRADE</v>
      </c>
      <c r="W1132" s="5" t="b">
        <f t="shared" si="193"/>
        <v>0</v>
      </c>
      <c r="X1132" s="40">
        <f t="shared" ca="1" si="194"/>
        <v>68437.789999999994</v>
      </c>
      <c r="Y1132" s="30" t="b">
        <f t="shared" ca="1" si="195"/>
        <v>1</v>
      </c>
    </row>
    <row r="1133" spans="1:25" hidden="1">
      <c r="A1133" s="28" t="s">
        <v>2837</v>
      </c>
      <c r="B1133" s="28" t="s">
        <v>2838</v>
      </c>
      <c r="C1133" s="28" t="s">
        <v>3481</v>
      </c>
      <c r="D1133" s="28" t="s">
        <v>2842</v>
      </c>
      <c r="E1133" s="29">
        <v>42213</v>
      </c>
      <c r="F1133" s="28" t="s">
        <v>9236</v>
      </c>
      <c r="G1133" s="30">
        <v>4509</v>
      </c>
      <c r="H1133" s="28" t="s">
        <v>9237</v>
      </c>
      <c r="I1133" s="31">
        <v>0</v>
      </c>
      <c r="J1133" s="31">
        <v>500</v>
      </c>
      <c r="K1133" s="28" t="s">
        <v>9238</v>
      </c>
      <c r="L1133" s="32">
        <f t="shared" si="187"/>
        <v>-500</v>
      </c>
      <c r="M1133" s="33">
        <f t="shared" si="188"/>
        <v>500</v>
      </c>
      <c r="N1133" s="34" t="b">
        <v>1</v>
      </c>
      <c r="O1133" s="35">
        <f t="shared" si="189"/>
        <v>500</v>
      </c>
      <c r="P1133" s="36" t="str">
        <f t="shared" si="190"/>
        <v>T</v>
      </c>
      <c r="Q1133" s="37" t="str">
        <f t="shared" si="191"/>
        <v>Cultural Enterprise Office</v>
      </c>
      <c r="R1133" s="6" t="str">
        <f t="shared" si="192"/>
        <v>T - Cultural Enterprise Office</v>
      </c>
      <c r="S1133" s="6" t="str">
        <f>IFERROR(INDEX('Vendor Over-ride'!$C:$C, MATCH($R:$R,'Vendor Over-ride'!$A:$A,0)),"")</f>
        <v>T - Cultural Enterprise Office</v>
      </c>
      <c r="U1133" s="38" t="str">
        <f t="shared" si="196"/>
        <v>GIA</v>
      </c>
      <c r="V1133" s="5" t="str">
        <f t="shared" si="197"/>
        <v>TRADE</v>
      </c>
      <c r="W1133" s="5" t="b">
        <f t="shared" si="193"/>
        <v>0</v>
      </c>
      <c r="X1133" s="40">
        <f t="shared" ca="1" si="194"/>
        <v>500</v>
      </c>
      <c r="Y1133" s="30" t="b">
        <f t="shared" ca="1" si="195"/>
        <v>0</v>
      </c>
    </row>
    <row r="1134" spans="1:25" hidden="1">
      <c r="A1134" s="28" t="s">
        <v>2837</v>
      </c>
      <c r="B1134" s="28" t="s">
        <v>2838</v>
      </c>
      <c r="C1134" s="28" t="s">
        <v>3481</v>
      </c>
      <c r="D1134" s="28" t="s">
        <v>2842</v>
      </c>
      <c r="E1134" s="29">
        <v>42213</v>
      </c>
      <c r="F1134" s="28" t="s">
        <v>9239</v>
      </c>
      <c r="G1134" s="30">
        <v>4509</v>
      </c>
      <c r="H1134" s="28" t="s">
        <v>9240</v>
      </c>
      <c r="I1134" s="31">
        <v>0</v>
      </c>
      <c r="J1134" s="31">
        <v>177.24</v>
      </c>
      <c r="K1134" s="28" t="s">
        <v>2850</v>
      </c>
      <c r="L1134" s="32">
        <f t="shared" si="187"/>
        <v>-177.24</v>
      </c>
      <c r="M1134" s="33">
        <f t="shared" si="188"/>
        <v>177.24</v>
      </c>
      <c r="N1134" s="34" t="b">
        <v>1</v>
      </c>
      <c r="O1134" s="35">
        <f t="shared" si="189"/>
        <v>177.24</v>
      </c>
      <c r="P1134" s="36" t="str">
        <f t="shared" si="190"/>
        <v>T</v>
      </c>
      <c r="Q1134" s="37" t="str">
        <f t="shared" si="191"/>
        <v>Fergus Muir</v>
      </c>
      <c r="R1134" s="6" t="str">
        <f t="shared" si="192"/>
        <v>T - Fergus Muir</v>
      </c>
      <c r="S1134" s="6" t="str">
        <f>IFERROR(INDEX('Vendor Over-ride'!$C:$C, MATCH($R:$R,'Vendor Over-ride'!$A:$A,0)),"")</f>
        <v>T - Fergus Muir</v>
      </c>
      <c r="U1134" s="38" t="str">
        <f t="shared" si="196"/>
        <v>GIA</v>
      </c>
      <c r="V1134" s="5" t="str">
        <f t="shared" si="197"/>
        <v>TRADE</v>
      </c>
      <c r="W1134" s="5" t="b">
        <f t="shared" si="193"/>
        <v>0</v>
      </c>
      <c r="X1134" s="40">
        <f t="shared" ca="1" si="194"/>
        <v>1291.22</v>
      </c>
      <c r="Y1134" s="30" t="b">
        <f t="shared" ca="1" si="195"/>
        <v>0</v>
      </c>
    </row>
    <row r="1135" spans="1:25" hidden="1">
      <c r="A1135" s="28" t="s">
        <v>2837</v>
      </c>
      <c r="B1135" s="28" t="s">
        <v>2838</v>
      </c>
      <c r="C1135" s="28" t="s">
        <v>3481</v>
      </c>
      <c r="D1135" s="28" t="s">
        <v>2842</v>
      </c>
      <c r="E1135" s="29">
        <v>42213</v>
      </c>
      <c r="F1135" s="28" t="s">
        <v>9241</v>
      </c>
      <c r="G1135" s="30">
        <v>4509</v>
      </c>
      <c r="H1135" s="28" t="s">
        <v>9242</v>
      </c>
      <c r="I1135" s="31">
        <v>0</v>
      </c>
      <c r="J1135" s="31">
        <v>249.9</v>
      </c>
      <c r="K1135" s="28" t="s">
        <v>2863</v>
      </c>
      <c r="L1135" s="32">
        <f t="shared" si="187"/>
        <v>-249.9</v>
      </c>
      <c r="M1135" s="33">
        <f t="shared" si="188"/>
        <v>249.9</v>
      </c>
      <c r="N1135" s="34" t="b">
        <v>1</v>
      </c>
      <c r="O1135" s="35">
        <f t="shared" si="189"/>
        <v>249.9</v>
      </c>
      <c r="P1135" s="36" t="str">
        <f t="shared" si="190"/>
        <v>T</v>
      </c>
      <c r="Q1135" s="37" t="str">
        <f t="shared" si="191"/>
        <v>Galway Gourmet</v>
      </c>
      <c r="R1135" s="6" t="str">
        <f t="shared" si="192"/>
        <v>T - Galway Gourmet</v>
      </c>
      <c r="S1135" s="6" t="str">
        <f>IFERROR(INDEX('Vendor Over-ride'!$C:$C, MATCH($R:$R,'Vendor Over-ride'!$A:$A,0)),"")</f>
        <v>T - Galway Gourmet</v>
      </c>
      <c r="U1135" s="38" t="str">
        <f t="shared" si="196"/>
        <v>GIA</v>
      </c>
      <c r="V1135" s="5" t="str">
        <f t="shared" si="197"/>
        <v>TRADE</v>
      </c>
      <c r="W1135" s="5" t="b">
        <f t="shared" si="193"/>
        <v>0</v>
      </c>
      <c r="X1135" s="40">
        <f t="shared" ca="1" si="194"/>
        <v>1978.8000000000002</v>
      </c>
      <c r="Y1135" s="30" t="b">
        <f t="shared" ca="1" si="195"/>
        <v>0</v>
      </c>
    </row>
    <row r="1136" spans="1:25" hidden="1">
      <c r="A1136" s="28" t="s">
        <v>2837</v>
      </c>
      <c r="B1136" s="28" t="s">
        <v>2838</v>
      </c>
      <c r="C1136" s="28" t="s">
        <v>3481</v>
      </c>
      <c r="D1136" s="28" t="s">
        <v>2842</v>
      </c>
      <c r="E1136" s="29">
        <v>42213</v>
      </c>
      <c r="F1136" s="28" t="s">
        <v>9243</v>
      </c>
      <c r="G1136" s="30">
        <v>4509</v>
      </c>
      <c r="H1136" s="28" t="s">
        <v>9244</v>
      </c>
      <c r="I1136" s="31">
        <v>0</v>
      </c>
      <c r="J1136" s="31">
        <v>250</v>
      </c>
      <c r="K1136" s="28" t="s">
        <v>9245</v>
      </c>
      <c r="L1136" s="32">
        <f t="shared" si="187"/>
        <v>-250</v>
      </c>
      <c r="M1136" s="33">
        <f t="shared" si="188"/>
        <v>250</v>
      </c>
      <c r="N1136" s="34" t="b">
        <v>1</v>
      </c>
      <c r="O1136" s="35">
        <f t="shared" si="189"/>
        <v>250</v>
      </c>
      <c r="P1136" s="36" t="str">
        <f t="shared" si="190"/>
        <v>T</v>
      </c>
      <c r="Q1136" s="37" t="str">
        <f t="shared" si="191"/>
        <v>Ghillie Dhu</v>
      </c>
      <c r="R1136" s="6" t="str">
        <f t="shared" si="192"/>
        <v>T - Ghillie Dhu</v>
      </c>
      <c r="S1136" s="6" t="str">
        <f>IFERROR(INDEX('Vendor Over-ride'!$C:$C, MATCH($R:$R,'Vendor Over-ride'!$A:$A,0)),"")</f>
        <v>T - Ghillie Dhu</v>
      </c>
      <c r="U1136" s="38" t="str">
        <f t="shared" si="196"/>
        <v>GIA</v>
      </c>
      <c r="V1136" s="5" t="str">
        <f t="shared" si="197"/>
        <v>TRADE</v>
      </c>
      <c r="W1136" s="5" t="b">
        <f t="shared" si="193"/>
        <v>0</v>
      </c>
      <c r="X1136" s="40">
        <f t="shared" ca="1" si="194"/>
        <v>1462</v>
      </c>
      <c r="Y1136" s="30" t="b">
        <f t="shared" ca="1" si="195"/>
        <v>0</v>
      </c>
    </row>
    <row r="1137" spans="1:25" hidden="1">
      <c r="A1137" s="28" t="s">
        <v>2837</v>
      </c>
      <c r="B1137" s="28" t="s">
        <v>2838</v>
      </c>
      <c r="C1137" s="28" t="s">
        <v>3481</v>
      </c>
      <c r="D1137" s="28" t="s">
        <v>2842</v>
      </c>
      <c r="E1137" s="29">
        <v>42213</v>
      </c>
      <c r="F1137" s="28" t="s">
        <v>9246</v>
      </c>
      <c r="G1137" s="30">
        <v>4509</v>
      </c>
      <c r="H1137" s="28" t="s">
        <v>9247</v>
      </c>
      <c r="I1137" s="31">
        <v>0</v>
      </c>
      <c r="J1137" s="31">
        <v>360</v>
      </c>
      <c r="K1137" s="28" t="s">
        <v>9248</v>
      </c>
      <c r="L1137" s="32">
        <f t="shared" si="187"/>
        <v>-360</v>
      </c>
      <c r="M1137" s="33">
        <f t="shared" si="188"/>
        <v>360</v>
      </c>
      <c r="N1137" s="34" t="b">
        <v>1</v>
      </c>
      <c r="O1137" s="35">
        <f t="shared" si="189"/>
        <v>360</v>
      </c>
      <c r="P1137" s="36" t="str">
        <f t="shared" si="190"/>
        <v>T</v>
      </c>
      <c r="Q1137" s="37" t="str">
        <f t="shared" si="191"/>
        <v>Government Knowledge Training Ltd</v>
      </c>
      <c r="R1137" s="6" t="str">
        <f t="shared" si="192"/>
        <v>T - Government Knowledge Training Ltd</v>
      </c>
      <c r="S1137" s="6" t="str">
        <f>IFERROR(INDEX('Vendor Over-ride'!$C:$C, MATCH($R:$R,'Vendor Over-ride'!$A:$A,0)),"")</f>
        <v>T - Government Knowledge Training Ltd</v>
      </c>
      <c r="U1137" s="38" t="str">
        <f t="shared" si="196"/>
        <v>GIA</v>
      </c>
      <c r="V1137" s="5" t="str">
        <f t="shared" si="197"/>
        <v>TRADE</v>
      </c>
      <c r="W1137" s="5" t="b">
        <f t="shared" si="193"/>
        <v>0</v>
      </c>
      <c r="X1137" s="40">
        <f t="shared" ca="1" si="194"/>
        <v>360</v>
      </c>
      <c r="Y1137" s="30" t="b">
        <f t="shared" ca="1" si="195"/>
        <v>0</v>
      </c>
    </row>
    <row r="1138" spans="1:25" hidden="1">
      <c r="A1138" s="28" t="s">
        <v>2837</v>
      </c>
      <c r="B1138" s="28" t="s">
        <v>2838</v>
      </c>
      <c r="C1138" s="28" t="s">
        <v>3481</v>
      </c>
      <c r="D1138" s="28" t="s">
        <v>2842</v>
      </c>
      <c r="E1138" s="29">
        <v>42213</v>
      </c>
      <c r="F1138" s="28" t="s">
        <v>9249</v>
      </c>
      <c r="G1138" s="30">
        <v>4509</v>
      </c>
      <c r="H1138" s="28" t="s">
        <v>9250</v>
      </c>
      <c r="I1138" s="31">
        <v>0</v>
      </c>
      <c r="J1138" s="31">
        <v>1407.6</v>
      </c>
      <c r="K1138" s="28" t="s">
        <v>3092</v>
      </c>
      <c r="L1138" s="32">
        <f t="shared" si="187"/>
        <v>-1407.6</v>
      </c>
      <c r="M1138" s="33">
        <f t="shared" si="188"/>
        <v>1407.6</v>
      </c>
      <c r="N1138" s="34" t="b">
        <v>1</v>
      </c>
      <c r="O1138" s="35">
        <f t="shared" si="189"/>
        <v>1407.6</v>
      </c>
      <c r="P1138" s="36" t="str">
        <f t="shared" si="190"/>
        <v>T</v>
      </c>
      <c r="Q1138" s="37" t="str">
        <f t="shared" si="191"/>
        <v>GTG Training Ltd</v>
      </c>
      <c r="R1138" s="6" t="str">
        <f t="shared" si="192"/>
        <v>T - GTG Training Ltd</v>
      </c>
      <c r="S1138" s="6" t="str">
        <f>IFERROR(INDEX('Vendor Over-ride'!$C:$C, MATCH($R:$R,'Vendor Over-ride'!$A:$A,0)),"")</f>
        <v>T - GTG Training Ltd</v>
      </c>
      <c r="U1138" s="38" t="str">
        <f t="shared" si="196"/>
        <v>GIA</v>
      </c>
      <c r="V1138" s="5" t="str">
        <f t="shared" si="197"/>
        <v>TRADE</v>
      </c>
      <c r="W1138" s="5" t="b">
        <f t="shared" si="193"/>
        <v>0</v>
      </c>
      <c r="X1138" s="40">
        <f t="shared" ca="1" si="194"/>
        <v>3908.4</v>
      </c>
      <c r="Y1138" s="30" t="b">
        <f t="shared" ca="1" si="195"/>
        <v>0</v>
      </c>
    </row>
    <row r="1139" spans="1:25" hidden="1">
      <c r="A1139" s="28" t="s">
        <v>2837</v>
      </c>
      <c r="B1139" s="28" t="s">
        <v>2838</v>
      </c>
      <c r="C1139" s="28" t="s">
        <v>3481</v>
      </c>
      <c r="D1139" s="28" t="s">
        <v>2842</v>
      </c>
      <c r="E1139" s="29">
        <v>42213</v>
      </c>
      <c r="F1139" s="28" t="s">
        <v>9251</v>
      </c>
      <c r="G1139" s="30">
        <v>4509</v>
      </c>
      <c r="H1139" s="28" t="s">
        <v>9252</v>
      </c>
      <c r="I1139" s="31">
        <v>0</v>
      </c>
      <c r="J1139" s="31">
        <v>250</v>
      </c>
      <c r="K1139" s="28" t="s">
        <v>9253</v>
      </c>
      <c r="L1139" s="32">
        <f t="shared" si="187"/>
        <v>-250</v>
      </c>
      <c r="M1139" s="33">
        <f t="shared" si="188"/>
        <v>250</v>
      </c>
      <c r="N1139" s="34" t="b">
        <v>1</v>
      </c>
      <c r="O1139" s="35">
        <f t="shared" si="189"/>
        <v>250</v>
      </c>
      <c r="P1139" s="36" t="str">
        <f t="shared" si="190"/>
        <v>T</v>
      </c>
      <c r="Q1139" s="37" t="str">
        <f t="shared" si="191"/>
        <v>Jenny Brown</v>
      </c>
      <c r="R1139" s="6" t="str">
        <f t="shared" si="192"/>
        <v>T - Jenny Brown</v>
      </c>
      <c r="S1139" s="6" t="str">
        <f>IFERROR(INDEX('Vendor Over-ride'!$C:$C, MATCH($R:$R,'Vendor Over-ride'!$A:$A,0)),"")</f>
        <v>T - Jenny Brown</v>
      </c>
      <c r="U1139" s="38" t="str">
        <f t="shared" si="196"/>
        <v>GIA</v>
      </c>
      <c r="V1139" s="5" t="str">
        <f t="shared" si="197"/>
        <v>TRADE</v>
      </c>
      <c r="W1139" s="5" t="b">
        <f t="shared" si="193"/>
        <v>0</v>
      </c>
      <c r="X1139" s="40">
        <f t="shared" ca="1" si="194"/>
        <v>250</v>
      </c>
      <c r="Y1139" s="30" t="b">
        <f t="shared" ca="1" si="195"/>
        <v>0</v>
      </c>
    </row>
    <row r="1140" spans="1:25" hidden="1">
      <c r="A1140" s="28" t="s">
        <v>2837</v>
      </c>
      <c r="B1140" s="28" t="s">
        <v>2838</v>
      </c>
      <c r="C1140" s="28" t="s">
        <v>3481</v>
      </c>
      <c r="D1140" s="28" t="s">
        <v>2842</v>
      </c>
      <c r="E1140" s="29">
        <v>42213</v>
      </c>
      <c r="F1140" s="28" t="s">
        <v>9254</v>
      </c>
      <c r="G1140" s="30">
        <v>4509</v>
      </c>
      <c r="H1140" s="28" t="s">
        <v>9255</v>
      </c>
      <c r="I1140" s="31">
        <v>0</v>
      </c>
      <c r="J1140" s="31">
        <v>106.56</v>
      </c>
      <c r="K1140" s="28" t="s">
        <v>3328</v>
      </c>
      <c r="L1140" s="32">
        <f t="shared" si="187"/>
        <v>-106.56</v>
      </c>
      <c r="M1140" s="33">
        <f t="shared" si="188"/>
        <v>106.56</v>
      </c>
      <c r="N1140" s="34" t="b">
        <v>1</v>
      </c>
      <c r="O1140" s="35">
        <f t="shared" si="189"/>
        <v>106.56</v>
      </c>
      <c r="P1140" s="36" t="str">
        <f t="shared" si="190"/>
        <v>T</v>
      </c>
      <c r="Q1140" s="37" t="str">
        <f t="shared" si="191"/>
        <v>LAMH Reycycle Ltd</v>
      </c>
      <c r="R1140" s="6" t="str">
        <f t="shared" si="192"/>
        <v>T - LAMH Reycycle Ltd</v>
      </c>
      <c r="S1140" s="6" t="str">
        <f>IFERROR(INDEX('Vendor Over-ride'!$C:$C, MATCH($R:$R,'Vendor Over-ride'!$A:$A,0)),"")</f>
        <v>T - LAMH Reycycle Ltd</v>
      </c>
      <c r="U1140" s="38" t="str">
        <f t="shared" si="196"/>
        <v>GIA</v>
      </c>
      <c r="V1140" s="5" t="str">
        <f t="shared" si="197"/>
        <v>TRADE</v>
      </c>
      <c r="W1140" s="5" t="b">
        <f t="shared" si="193"/>
        <v>0</v>
      </c>
      <c r="X1140" s="40">
        <f t="shared" ca="1" si="194"/>
        <v>643.22</v>
      </c>
      <c r="Y1140" s="30" t="b">
        <f t="shared" ca="1" si="195"/>
        <v>0</v>
      </c>
    </row>
    <row r="1141" spans="1:25" hidden="1">
      <c r="A1141" s="28" t="s">
        <v>2837</v>
      </c>
      <c r="B1141" s="28" t="s">
        <v>2838</v>
      </c>
      <c r="C1141" s="28" t="s">
        <v>3481</v>
      </c>
      <c r="D1141" s="28" t="s">
        <v>2842</v>
      </c>
      <c r="E1141" s="29">
        <v>42213</v>
      </c>
      <c r="F1141" s="28" t="s">
        <v>9256</v>
      </c>
      <c r="G1141" s="30">
        <v>4509</v>
      </c>
      <c r="H1141" s="28" t="s">
        <v>9257</v>
      </c>
      <c r="I1141" s="31">
        <v>0</v>
      </c>
      <c r="J1141" s="31">
        <v>37.6</v>
      </c>
      <c r="K1141" s="28" t="s">
        <v>3516</v>
      </c>
      <c r="L1141" s="32">
        <f t="shared" si="187"/>
        <v>-37.6</v>
      </c>
      <c r="M1141" s="33">
        <f t="shared" si="188"/>
        <v>37.6</v>
      </c>
      <c r="N1141" s="34" t="b">
        <v>1</v>
      </c>
      <c r="O1141" s="35">
        <f t="shared" si="189"/>
        <v>37.6</v>
      </c>
      <c r="P1141" s="36" t="str">
        <f t="shared" si="190"/>
        <v>T</v>
      </c>
      <c r="Q1141" s="37" t="str">
        <f t="shared" si="191"/>
        <v>Caffia Coffee Group</v>
      </c>
      <c r="R1141" s="6" t="str">
        <f t="shared" si="192"/>
        <v>T - Caffia Coffee Group</v>
      </c>
      <c r="S1141" s="6" t="str">
        <f>IFERROR(INDEX('Vendor Over-ride'!$C:$C, MATCH($R:$R,'Vendor Over-ride'!$A:$A,0)),"")</f>
        <v>T - Caffia Coffee Group</v>
      </c>
      <c r="U1141" s="38" t="str">
        <f t="shared" si="196"/>
        <v>GIA</v>
      </c>
      <c r="V1141" s="5" t="str">
        <f t="shared" si="197"/>
        <v>TRADE</v>
      </c>
      <c r="W1141" s="5" t="b">
        <f t="shared" si="193"/>
        <v>0</v>
      </c>
      <c r="X1141" s="40">
        <f t="shared" ca="1" si="194"/>
        <v>1936.8000000000002</v>
      </c>
      <c r="Y1141" s="30" t="b">
        <f t="shared" ca="1" si="195"/>
        <v>0</v>
      </c>
    </row>
    <row r="1142" spans="1:25" hidden="1">
      <c r="A1142" s="28" t="s">
        <v>2837</v>
      </c>
      <c r="B1142" s="28" t="s">
        <v>2838</v>
      </c>
      <c r="C1142" s="28" t="s">
        <v>3481</v>
      </c>
      <c r="D1142" s="28" t="s">
        <v>2842</v>
      </c>
      <c r="E1142" s="29">
        <v>42213</v>
      </c>
      <c r="F1142" s="28" t="s">
        <v>9258</v>
      </c>
      <c r="G1142" s="30">
        <v>4509</v>
      </c>
      <c r="H1142" s="28" t="s">
        <v>9259</v>
      </c>
      <c r="I1142" s="31">
        <v>0</v>
      </c>
      <c r="J1142" s="31">
        <v>216</v>
      </c>
      <c r="K1142" s="28" t="s">
        <v>3751</v>
      </c>
      <c r="L1142" s="32">
        <f t="shared" si="187"/>
        <v>-216</v>
      </c>
      <c r="M1142" s="33">
        <f t="shared" si="188"/>
        <v>216</v>
      </c>
      <c r="N1142" s="34" t="b">
        <v>1</v>
      </c>
      <c r="O1142" s="35">
        <f t="shared" si="189"/>
        <v>216</v>
      </c>
      <c r="P1142" s="36" t="str">
        <f t="shared" si="190"/>
        <v>T</v>
      </c>
      <c r="Q1142" s="37" t="str">
        <f t="shared" si="191"/>
        <v>McAdam King Business Psychology Ltd</v>
      </c>
      <c r="R1142" s="6" t="str">
        <f t="shared" si="192"/>
        <v>T - McAdam King Business Psychology Ltd</v>
      </c>
      <c r="S1142" s="6" t="str">
        <f>IFERROR(INDEX('Vendor Over-ride'!$C:$C, MATCH($R:$R,'Vendor Over-ride'!$A:$A,0)),"")</f>
        <v>T - McAdam King Business Psychology Ltd</v>
      </c>
      <c r="U1142" s="38" t="str">
        <f t="shared" si="196"/>
        <v>GIA</v>
      </c>
      <c r="V1142" s="5" t="str">
        <f t="shared" si="197"/>
        <v>TRADE</v>
      </c>
      <c r="W1142" s="5" t="b">
        <f t="shared" si="193"/>
        <v>0</v>
      </c>
      <c r="X1142" s="40">
        <f t="shared" ca="1" si="194"/>
        <v>1809.6</v>
      </c>
      <c r="Y1142" s="30" t="b">
        <f t="shared" ca="1" si="195"/>
        <v>0</v>
      </c>
    </row>
    <row r="1143" spans="1:25" hidden="1">
      <c r="A1143" s="28" t="s">
        <v>2837</v>
      </c>
      <c r="B1143" s="28" t="s">
        <v>2838</v>
      </c>
      <c r="C1143" s="28" t="s">
        <v>3481</v>
      </c>
      <c r="D1143" s="28" t="s">
        <v>2842</v>
      </c>
      <c r="E1143" s="29">
        <v>42213</v>
      </c>
      <c r="F1143" s="28" t="s">
        <v>9260</v>
      </c>
      <c r="G1143" s="30">
        <v>4509</v>
      </c>
      <c r="H1143" s="28" t="s">
        <v>9261</v>
      </c>
      <c r="I1143" s="31">
        <v>0</v>
      </c>
      <c r="J1143" s="31">
        <v>253.61</v>
      </c>
      <c r="K1143" s="28" t="s">
        <v>8494</v>
      </c>
      <c r="L1143" s="32">
        <f t="shared" si="187"/>
        <v>-253.61</v>
      </c>
      <c r="M1143" s="33">
        <f t="shared" si="188"/>
        <v>253.61</v>
      </c>
      <c r="N1143" s="34" t="b">
        <v>1</v>
      </c>
      <c r="O1143" s="35">
        <f t="shared" si="189"/>
        <v>253.61</v>
      </c>
      <c r="P1143" s="36" t="str">
        <f t="shared" si="190"/>
        <v>T</v>
      </c>
      <c r="Q1143" s="37" t="str">
        <f t="shared" si="191"/>
        <v>Misco</v>
      </c>
      <c r="R1143" s="6" t="str">
        <f t="shared" si="192"/>
        <v>T - Misco</v>
      </c>
      <c r="S1143" s="6" t="str">
        <f>IFERROR(INDEX('Vendor Over-ride'!$C:$C, MATCH($R:$R,'Vendor Over-ride'!$A:$A,0)),"")</f>
        <v>T - Misco</v>
      </c>
      <c r="U1143" s="38" t="str">
        <f t="shared" si="196"/>
        <v>GIA</v>
      </c>
      <c r="V1143" s="5" t="str">
        <f t="shared" si="197"/>
        <v>TRADE</v>
      </c>
      <c r="W1143" s="5" t="b">
        <f t="shared" si="193"/>
        <v>0</v>
      </c>
      <c r="X1143" s="40">
        <f t="shared" ca="1" si="194"/>
        <v>4294.1999999999989</v>
      </c>
      <c r="Y1143" s="30" t="b">
        <f t="shared" ca="1" si="195"/>
        <v>0</v>
      </c>
    </row>
    <row r="1144" spans="1:25" hidden="1">
      <c r="A1144" s="28" t="s">
        <v>2837</v>
      </c>
      <c r="B1144" s="28" t="s">
        <v>2838</v>
      </c>
      <c r="C1144" s="28" t="s">
        <v>3481</v>
      </c>
      <c r="D1144" s="28" t="s">
        <v>2842</v>
      </c>
      <c r="E1144" s="29">
        <v>42213</v>
      </c>
      <c r="F1144" s="28" t="s">
        <v>9262</v>
      </c>
      <c r="G1144" s="30">
        <v>4509</v>
      </c>
      <c r="H1144" s="28" t="s">
        <v>9263</v>
      </c>
      <c r="I1144" s="31">
        <v>0</v>
      </c>
      <c r="J1144" s="31">
        <v>278.88</v>
      </c>
      <c r="K1144" s="28" t="s">
        <v>7606</v>
      </c>
      <c r="L1144" s="32">
        <f t="shared" si="187"/>
        <v>-278.88</v>
      </c>
      <c r="M1144" s="33">
        <f t="shared" si="188"/>
        <v>278.88</v>
      </c>
      <c r="N1144" s="34" t="b">
        <v>1</v>
      </c>
      <c r="O1144" s="35">
        <f t="shared" si="189"/>
        <v>278.88</v>
      </c>
      <c r="P1144" s="36" t="str">
        <f t="shared" si="190"/>
        <v>T</v>
      </c>
      <c r="Q1144" s="37" t="str">
        <f t="shared" si="191"/>
        <v>Office Care</v>
      </c>
      <c r="R1144" s="6" t="str">
        <f t="shared" si="192"/>
        <v>T - Office Care</v>
      </c>
      <c r="S1144" s="6" t="str">
        <f>IFERROR(INDEX('Vendor Over-ride'!$C:$C, MATCH($R:$R,'Vendor Over-ride'!$A:$A,0)),"")</f>
        <v>T - Office Care</v>
      </c>
      <c r="U1144" s="38" t="str">
        <f t="shared" si="196"/>
        <v>GIA</v>
      </c>
      <c r="V1144" s="5" t="str">
        <f t="shared" si="197"/>
        <v>TRADE</v>
      </c>
      <c r="W1144" s="5" t="b">
        <f t="shared" si="193"/>
        <v>0</v>
      </c>
      <c r="X1144" s="40">
        <f t="shared" ca="1" si="194"/>
        <v>8491.49</v>
      </c>
      <c r="Y1144" s="30" t="b">
        <f t="shared" ca="1" si="195"/>
        <v>0</v>
      </c>
    </row>
    <row r="1145" spans="1:25">
      <c r="A1145" s="28" t="s">
        <v>2837</v>
      </c>
      <c r="B1145" s="28" t="s">
        <v>2838</v>
      </c>
      <c r="C1145" s="28" t="s">
        <v>3481</v>
      </c>
      <c r="D1145" s="28" t="s">
        <v>2842</v>
      </c>
      <c r="E1145" s="29">
        <v>42213</v>
      </c>
      <c r="F1145" s="28" t="s">
        <v>9264</v>
      </c>
      <c r="G1145" s="30">
        <v>4509</v>
      </c>
      <c r="H1145" s="28" t="s">
        <v>9265</v>
      </c>
      <c r="I1145" s="31">
        <v>0</v>
      </c>
      <c r="J1145" s="31">
        <v>1061.0999999999999</v>
      </c>
      <c r="K1145" s="28" t="s">
        <v>4445</v>
      </c>
      <c r="L1145" s="32">
        <f t="shared" si="187"/>
        <v>-1061.0999999999999</v>
      </c>
      <c r="M1145" s="33">
        <f t="shared" si="188"/>
        <v>1061.0999999999999</v>
      </c>
      <c r="N1145" s="34" t="b">
        <v>1</v>
      </c>
      <c r="O1145" s="35">
        <f t="shared" si="189"/>
        <v>1061.0999999999999</v>
      </c>
      <c r="P1145" s="36" t="str">
        <f t="shared" si="190"/>
        <v>T</v>
      </c>
      <c r="Q1145" s="37" t="str">
        <f t="shared" si="191"/>
        <v>Pertemps Recruitment Partnership Limited</v>
      </c>
      <c r="R1145" s="6" t="str">
        <f t="shared" si="192"/>
        <v>T - Pertemps Recruitment Partnership Limited</v>
      </c>
      <c r="S1145" s="6" t="str">
        <f>IFERROR(INDEX('Vendor Over-ride'!$C:$C, MATCH($R:$R,'Vendor Over-ride'!$A:$A,0)),"")</f>
        <v>T - Pertemps Recruitment Partnership Limited</v>
      </c>
      <c r="T1145" s="41" t="s">
        <v>7019</v>
      </c>
      <c r="U1145" s="38" t="str">
        <f t="shared" si="196"/>
        <v>GIA</v>
      </c>
      <c r="V1145" s="5" t="str">
        <f t="shared" si="197"/>
        <v>TRADE</v>
      </c>
      <c r="W1145" s="5" t="b">
        <f t="shared" si="193"/>
        <v>0</v>
      </c>
      <c r="X1145" s="40">
        <f t="shared" ca="1" si="194"/>
        <v>36553.03</v>
      </c>
      <c r="Y1145" s="30" t="b">
        <f t="shared" ca="1" si="195"/>
        <v>1</v>
      </c>
    </row>
    <row r="1146" spans="1:25">
      <c r="A1146" s="28" t="s">
        <v>2837</v>
      </c>
      <c r="B1146" s="28" t="s">
        <v>2838</v>
      </c>
      <c r="C1146" s="28" t="s">
        <v>3481</v>
      </c>
      <c r="D1146" s="28" t="s">
        <v>2842</v>
      </c>
      <c r="E1146" s="29">
        <v>42213</v>
      </c>
      <c r="F1146" s="28" t="s">
        <v>9266</v>
      </c>
      <c r="G1146" s="30">
        <v>4509</v>
      </c>
      <c r="H1146" s="28" t="s">
        <v>9267</v>
      </c>
      <c r="I1146" s="31">
        <v>0</v>
      </c>
      <c r="J1146" s="31">
        <v>4940.5200000000004</v>
      </c>
      <c r="K1146" s="28" t="s">
        <v>3050</v>
      </c>
      <c r="L1146" s="32">
        <f t="shared" si="187"/>
        <v>-4940.5200000000004</v>
      </c>
      <c r="M1146" s="33">
        <f t="shared" si="188"/>
        <v>4940.5200000000004</v>
      </c>
      <c r="N1146" s="34" t="b">
        <v>1</v>
      </c>
      <c r="O1146" s="35">
        <f t="shared" si="189"/>
        <v>4940.5200000000004</v>
      </c>
      <c r="P1146" s="36" t="str">
        <f t="shared" si="190"/>
        <v>T</v>
      </c>
      <c r="Q1146" s="37" t="str">
        <f t="shared" si="191"/>
        <v>Pulsant (Scotland) Ltd</v>
      </c>
      <c r="R1146" s="6" t="str">
        <f t="shared" si="192"/>
        <v>T - Pulsant (Scotland) Ltd</v>
      </c>
      <c r="S1146" s="6" t="str">
        <f>IFERROR(INDEX('Vendor Over-ride'!$C:$C, MATCH($R:$R,'Vendor Over-ride'!$A:$A,0)),"")</f>
        <v>T - Pulsant</v>
      </c>
      <c r="T1146" s="41" t="s">
        <v>7021</v>
      </c>
      <c r="U1146" s="38" t="str">
        <f t="shared" si="196"/>
        <v>GIA</v>
      </c>
      <c r="V1146" s="5" t="str">
        <f t="shared" si="197"/>
        <v>TRADE</v>
      </c>
      <c r="W1146" s="5" t="b">
        <f t="shared" si="193"/>
        <v>0</v>
      </c>
      <c r="X1146" s="40">
        <f t="shared" ca="1" si="194"/>
        <v>50739.890000000007</v>
      </c>
      <c r="Y1146" s="30" t="b">
        <f t="shared" ca="1" si="195"/>
        <v>1</v>
      </c>
    </row>
    <row r="1147" spans="1:25" hidden="1">
      <c r="A1147" s="28" t="s">
        <v>2837</v>
      </c>
      <c r="B1147" s="28" t="s">
        <v>2838</v>
      </c>
      <c r="C1147" s="28" t="s">
        <v>3481</v>
      </c>
      <c r="D1147" s="28" t="s">
        <v>2842</v>
      </c>
      <c r="E1147" s="29">
        <v>42213</v>
      </c>
      <c r="F1147" s="28" t="s">
        <v>9268</v>
      </c>
      <c r="G1147" s="30">
        <v>4509</v>
      </c>
      <c r="H1147" s="28" t="s">
        <v>9269</v>
      </c>
      <c r="I1147" s="31">
        <v>0</v>
      </c>
      <c r="J1147" s="31">
        <v>97.27</v>
      </c>
      <c r="K1147" s="28" t="s">
        <v>2903</v>
      </c>
      <c r="L1147" s="32">
        <f t="shared" si="187"/>
        <v>-97.27</v>
      </c>
      <c r="M1147" s="33">
        <f t="shared" si="188"/>
        <v>97.27</v>
      </c>
      <c r="N1147" s="34" t="b">
        <v>1</v>
      </c>
      <c r="O1147" s="35">
        <f t="shared" si="189"/>
        <v>97.27</v>
      </c>
      <c r="P1147" s="36" t="str">
        <f t="shared" si="190"/>
        <v>T</v>
      </c>
      <c r="Q1147" s="37" t="str">
        <f t="shared" si="191"/>
        <v>ShredIt (East of Scotland) Ltd</v>
      </c>
      <c r="R1147" s="6" t="str">
        <f t="shared" si="192"/>
        <v>T - ShredIt (East of Scotland) Ltd</v>
      </c>
      <c r="S1147" s="6" t="str">
        <f>IFERROR(INDEX('Vendor Over-ride'!$C:$C, MATCH($R:$R,'Vendor Over-ride'!$A:$A,0)),"")</f>
        <v>T - Shred-It Limited</v>
      </c>
      <c r="U1147" s="38" t="str">
        <f t="shared" si="196"/>
        <v>GIA</v>
      </c>
      <c r="V1147" s="5" t="str">
        <f t="shared" si="197"/>
        <v>TRADE</v>
      </c>
      <c r="W1147" s="5" t="b">
        <f t="shared" si="193"/>
        <v>0</v>
      </c>
      <c r="X1147" s="40">
        <f t="shared" ca="1" si="194"/>
        <v>3247.48</v>
      </c>
      <c r="Y1147" s="30" t="b">
        <f t="shared" ca="1" si="195"/>
        <v>0</v>
      </c>
    </row>
    <row r="1148" spans="1:25">
      <c r="A1148" s="28" t="s">
        <v>2837</v>
      </c>
      <c r="B1148" s="28" t="s">
        <v>2838</v>
      </c>
      <c r="C1148" s="28" t="s">
        <v>3481</v>
      </c>
      <c r="D1148" s="28" t="s">
        <v>2842</v>
      </c>
      <c r="E1148" s="29">
        <v>42213</v>
      </c>
      <c r="F1148" s="28" t="s">
        <v>9270</v>
      </c>
      <c r="G1148" s="30">
        <v>4509</v>
      </c>
      <c r="H1148" s="28" t="s">
        <v>9271</v>
      </c>
      <c r="I1148" s="31">
        <v>0</v>
      </c>
      <c r="J1148" s="31">
        <v>1720.32</v>
      </c>
      <c r="K1148" s="28" t="s">
        <v>2887</v>
      </c>
      <c r="L1148" s="32">
        <f t="shared" si="187"/>
        <v>-1720.32</v>
      </c>
      <c r="M1148" s="33">
        <f t="shared" si="188"/>
        <v>1720.32</v>
      </c>
      <c r="N1148" s="34" t="b">
        <v>1</v>
      </c>
      <c r="O1148" s="35">
        <f t="shared" si="189"/>
        <v>1720.32</v>
      </c>
      <c r="P1148" s="36" t="str">
        <f t="shared" si="190"/>
        <v>T</v>
      </c>
      <c r="Q1148" s="37" t="str">
        <f t="shared" si="191"/>
        <v>Spotless Commercial Cleaning Ltd</v>
      </c>
      <c r="R1148" s="6" t="str">
        <f t="shared" si="192"/>
        <v>T - Spotless Commercial Cleaning Ltd</v>
      </c>
      <c r="S1148" s="6" t="str">
        <f>IFERROR(INDEX('Vendor Over-ride'!$C:$C, MATCH($R:$R,'Vendor Over-ride'!$A:$A,0)),"")</f>
        <v>T - Spotless Commercial Cleaning Ltd</v>
      </c>
      <c r="T1148" s="41" t="s">
        <v>17730</v>
      </c>
      <c r="U1148" s="38" t="str">
        <f t="shared" si="196"/>
        <v>GIA</v>
      </c>
      <c r="V1148" s="5" t="str">
        <f t="shared" si="197"/>
        <v>TRADE</v>
      </c>
      <c r="W1148" s="5" t="b">
        <f t="shared" si="193"/>
        <v>0</v>
      </c>
      <c r="X1148" s="40">
        <f t="shared" ca="1" si="194"/>
        <v>25308.30000000001</v>
      </c>
      <c r="Y1148" s="30" t="b">
        <f t="shared" ca="1" si="195"/>
        <v>1</v>
      </c>
    </row>
    <row r="1149" spans="1:25" hidden="1">
      <c r="A1149" s="28" t="s">
        <v>2837</v>
      </c>
      <c r="B1149" s="28" t="s">
        <v>2838</v>
      </c>
      <c r="C1149" s="28" t="s">
        <v>3481</v>
      </c>
      <c r="D1149" s="28" t="s">
        <v>2842</v>
      </c>
      <c r="E1149" s="29">
        <v>42213</v>
      </c>
      <c r="F1149" s="28" t="s">
        <v>9272</v>
      </c>
      <c r="G1149" s="30">
        <v>4509</v>
      </c>
      <c r="H1149" s="28" t="s">
        <v>9273</v>
      </c>
      <c r="I1149" s="31">
        <v>0</v>
      </c>
      <c r="J1149" s="31">
        <v>91.3</v>
      </c>
      <c r="K1149" s="28" t="s">
        <v>2855</v>
      </c>
      <c r="L1149" s="32">
        <f t="shared" si="187"/>
        <v>-91.3</v>
      </c>
      <c r="M1149" s="33">
        <f t="shared" si="188"/>
        <v>91.3</v>
      </c>
      <c r="N1149" s="34" t="b">
        <v>1</v>
      </c>
      <c r="O1149" s="35">
        <f t="shared" si="189"/>
        <v>91.3</v>
      </c>
      <c r="P1149" s="36" t="str">
        <f t="shared" si="190"/>
        <v>T</v>
      </c>
      <c r="Q1149" s="37" t="str">
        <f t="shared" si="191"/>
        <v>Steve Grimmond</v>
      </c>
      <c r="R1149" s="6" t="str">
        <f t="shared" si="192"/>
        <v>T - Steve Grimmond</v>
      </c>
      <c r="S1149" s="6" t="str">
        <f>IFERROR(INDEX('Vendor Over-ride'!$C:$C, MATCH($R:$R,'Vendor Over-ride'!$A:$A,0)),"")</f>
        <v>T - Steve Grimmond</v>
      </c>
      <c r="U1149" s="38" t="str">
        <f t="shared" si="196"/>
        <v>GIA</v>
      </c>
      <c r="V1149" s="5" t="str">
        <f t="shared" si="197"/>
        <v>TRADE</v>
      </c>
      <c r="W1149" s="5" t="b">
        <f t="shared" si="193"/>
        <v>0</v>
      </c>
      <c r="X1149" s="40">
        <f t="shared" ca="1" si="194"/>
        <v>188.3</v>
      </c>
      <c r="Y1149" s="30" t="b">
        <f t="shared" ca="1" si="195"/>
        <v>0</v>
      </c>
    </row>
    <row r="1150" spans="1:25" hidden="1">
      <c r="A1150" s="28" t="s">
        <v>2837</v>
      </c>
      <c r="B1150" s="28" t="s">
        <v>2838</v>
      </c>
      <c r="C1150" s="28" t="s">
        <v>3481</v>
      </c>
      <c r="D1150" s="28" t="s">
        <v>2842</v>
      </c>
      <c r="E1150" s="29">
        <v>42213</v>
      </c>
      <c r="F1150" s="28" t="s">
        <v>9274</v>
      </c>
      <c r="G1150" s="30">
        <v>4509</v>
      </c>
      <c r="H1150" s="28" t="s">
        <v>9275</v>
      </c>
      <c r="I1150" s="31">
        <v>0</v>
      </c>
      <c r="J1150" s="31">
        <v>1920</v>
      </c>
      <c r="K1150" s="28" t="s">
        <v>2905</v>
      </c>
      <c r="L1150" s="32">
        <f t="shared" si="187"/>
        <v>-1920</v>
      </c>
      <c r="M1150" s="33">
        <f t="shared" si="188"/>
        <v>1920</v>
      </c>
      <c r="N1150" s="34" t="b">
        <v>1</v>
      </c>
      <c r="O1150" s="35">
        <f t="shared" si="189"/>
        <v>1920</v>
      </c>
      <c r="P1150" s="36" t="str">
        <f t="shared" si="190"/>
        <v>T</v>
      </c>
      <c r="Q1150" s="37" t="str">
        <f t="shared" si="191"/>
        <v>The Press Data Bureau</v>
      </c>
      <c r="R1150" s="6" t="str">
        <f t="shared" si="192"/>
        <v>T - The Press Data Bureau</v>
      </c>
      <c r="S1150" s="6" t="str">
        <f>IFERROR(INDEX('Vendor Over-ride'!$C:$C, MATCH($R:$R,'Vendor Over-ride'!$A:$A,0)),"")</f>
        <v>T - Press Data Bureau, The</v>
      </c>
      <c r="U1150" s="38" t="str">
        <f t="shared" si="196"/>
        <v>GIA</v>
      </c>
      <c r="V1150" s="5" t="str">
        <f t="shared" si="197"/>
        <v>TRADE</v>
      </c>
      <c r="W1150" s="5" t="b">
        <f t="shared" si="193"/>
        <v>0</v>
      </c>
      <c r="X1150" s="40">
        <f t="shared" ca="1" si="194"/>
        <v>23040</v>
      </c>
      <c r="Y1150" s="30" t="b">
        <f t="shared" ca="1" si="195"/>
        <v>0</v>
      </c>
    </row>
    <row r="1151" spans="1:25" hidden="1">
      <c r="A1151" s="28" t="s">
        <v>2837</v>
      </c>
      <c r="B1151" s="28" t="s">
        <v>2838</v>
      </c>
      <c r="C1151" s="28" t="s">
        <v>3481</v>
      </c>
      <c r="D1151" s="28" t="s">
        <v>2842</v>
      </c>
      <c r="E1151" s="29">
        <v>42213</v>
      </c>
      <c r="F1151" s="28" t="s">
        <v>9276</v>
      </c>
      <c r="G1151" s="30">
        <v>4509</v>
      </c>
      <c r="H1151" s="28" t="s">
        <v>9277</v>
      </c>
      <c r="I1151" s="31">
        <v>0</v>
      </c>
      <c r="J1151" s="31">
        <v>1037.5</v>
      </c>
      <c r="K1151" s="28" t="s">
        <v>9278</v>
      </c>
      <c r="L1151" s="32">
        <f t="shared" si="187"/>
        <v>-1037.5</v>
      </c>
      <c r="M1151" s="33">
        <f t="shared" si="188"/>
        <v>1037.5</v>
      </c>
      <c r="N1151" s="34" t="b">
        <v>1</v>
      </c>
      <c r="O1151" s="35">
        <f t="shared" si="189"/>
        <v>1037.5</v>
      </c>
      <c r="P1151" s="36" t="str">
        <f t="shared" si="190"/>
        <v>T</v>
      </c>
      <c r="Q1151" s="37" t="str">
        <f t="shared" si="191"/>
        <v>Tom Pow</v>
      </c>
      <c r="R1151" s="6" t="str">
        <f t="shared" si="192"/>
        <v>T - Tom Pow</v>
      </c>
      <c r="S1151" s="6" t="str">
        <f>IFERROR(INDEX('Vendor Over-ride'!$C:$C, MATCH($R:$R,'Vendor Over-ride'!$A:$A,0)),"")</f>
        <v>T - Tom Pow</v>
      </c>
      <c r="U1151" s="38" t="str">
        <f t="shared" si="196"/>
        <v>GIA</v>
      </c>
      <c r="V1151" s="5" t="str">
        <f t="shared" si="197"/>
        <v>TRADE</v>
      </c>
      <c r="W1151" s="5" t="b">
        <f t="shared" si="193"/>
        <v>0</v>
      </c>
      <c r="X1151" s="40">
        <f t="shared" ca="1" si="194"/>
        <v>1037.5</v>
      </c>
      <c r="Y1151" s="30" t="b">
        <f t="shared" ca="1" si="195"/>
        <v>0</v>
      </c>
    </row>
    <row r="1152" spans="1:25" hidden="1">
      <c r="A1152" s="28" t="s">
        <v>2837</v>
      </c>
      <c r="B1152" s="28" t="s">
        <v>2838</v>
      </c>
      <c r="C1152" s="28" t="s">
        <v>3481</v>
      </c>
      <c r="D1152" s="28" t="s">
        <v>2842</v>
      </c>
      <c r="E1152" s="29">
        <v>42213</v>
      </c>
      <c r="F1152" s="28" t="s">
        <v>9279</v>
      </c>
      <c r="G1152" s="30">
        <v>4511</v>
      </c>
      <c r="H1152" s="28" t="s">
        <v>9280</v>
      </c>
      <c r="I1152" s="31">
        <v>0</v>
      </c>
      <c r="J1152" s="31">
        <v>114.12</v>
      </c>
      <c r="K1152" s="28" t="s">
        <v>2881</v>
      </c>
      <c r="L1152" s="32">
        <f t="shared" si="187"/>
        <v>-114.12</v>
      </c>
      <c r="M1152" s="33">
        <f t="shared" si="188"/>
        <v>114.12</v>
      </c>
      <c r="N1152" s="34" t="b">
        <v>1</v>
      </c>
      <c r="O1152" s="35">
        <f t="shared" si="189"/>
        <v>114.12</v>
      </c>
      <c r="P1152" s="36" t="str">
        <f t="shared" si="190"/>
        <v>T</v>
      </c>
      <c r="Q1152" s="37" t="str">
        <f t="shared" si="191"/>
        <v>Eden Springs UK Ltd</v>
      </c>
      <c r="R1152" s="6" t="str">
        <f t="shared" si="192"/>
        <v>T - Eden Springs UK Ltd</v>
      </c>
      <c r="S1152" s="6" t="str">
        <f>IFERROR(INDEX('Vendor Over-ride'!$C:$C, MATCH($R:$R,'Vendor Over-ride'!$A:$A,0)),"")</f>
        <v>T - Eden Springs UK Ltd</v>
      </c>
      <c r="U1152" s="38" t="str">
        <f t="shared" si="196"/>
        <v>GIA</v>
      </c>
      <c r="V1152" s="5" t="str">
        <f t="shared" si="197"/>
        <v>TRADE</v>
      </c>
      <c r="W1152" s="5" t="b">
        <f t="shared" si="193"/>
        <v>0</v>
      </c>
      <c r="X1152" s="40">
        <f t="shared" ca="1" si="194"/>
        <v>1320.8600000000001</v>
      </c>
      <c r="Y1152" s="30" t="b">
        <f t="shared" ca="1" si="195"/>
        <v>0</v>
      </c>
    </row>
    <row r="1153" spans="1:25" hidden="1">
      <c r="A1153" s="28" t="s">
        <v>2837</v>
      </c>
      <c r="B1153" s="28" t="s">
        <v>2838</v>
      </c>
      <c r="C1153" s="28" t="s">
        <v>3481</v>
      </c>
      <c r="D1153" s="28" t="s">
        <v>2842</v>
      </c>
      <c r="E1153" s="29">
        <v>42213</v>
      </c>
      <c r="F1153" s="28" t="s">
        <v>9281</v>
      </c>
      <c r="G1153" s="30">
        <v>4511</v>
      </c>
      <c r="H1153" s="28" t="s">
        <v>9282</v>
      </c>
      <c r="I1153" s="31">
        <v>0</v>
      </c>
      <c r="J1153" s="31">
        <v>2040</v>
      </c>
      <c r="K1153" s="28" t="s">
        <v>3598</v>
      </c>
      <c r="L1153" s="32">
        <f t="shared" si="187"/>
        <v>-2040</v>
      </c>
      <c r="M1153" s="33">
        <f t="shared" si="188"/>
        <v>2040</v>
      </c>
      <c r="N1153" s="34" t="b">
        <v>1</v>
      </c>
      <c r="O1153" s="35">
        <f t="shared" si="189"/>
        <v>2040</v>
      </c>
      <c r="P1153" s="36" t="str">
        <f t="shared" si="190"/>
        <v>T</v>
      </c>
      <c r="Q1153" s="37" t="str">
        <f t="shared" si="191"/>
        <v>Kays Mediacity Ltd</v>
      </c>
      <c r="R1153" s="6" t="str">
        <f t="shared" si="192"/>
        <v>T - Kays Mediacity Ltd</v>
      </c>
      <c r="S1153" s="6" t="str">
        <f>IFERROR(INDEX('Vendor Over-ride'!$C:$C, MATCH($R:$R,'Vendor Over-ride'!$A:$A,0)),"")</f>
        <v>T - Kays Mediacity Ltd</v>
      </c>
      <c r="U1153" s="38" t="str">
        <f t="shared" si="196"/>
        <v>GIA</v>
      </c>
      <c r="V1153" s="5" t="str">
        <f t="shared" si="197"/>
        <v>TRADE</v>
      </c>
      <c r="W1153" s="5" t="b">
        <f t="shared" si="193"/>
        <v>0</v>
      </c>
      <c r="X1153" s="40">
        <f t="shared" ca="1" si="194"/>
        <v>2040</v>
      </c>
      <c r="Y1153" s="30" t="b">
        <f t="shared" ca="1" si="195"/>
        <v>0</v>
      </c>
    </row>
    <row r="1154" spans="1:25">
      <c r="A1154" s="28" t="s">
        <v>2837</v>
      </c>
      <c r="B1154" s="28" t="s">
        <v>2838</v>
      </c>
      <c r="C1154" s="28" t="s">
        <v>3481</v>
      </c>
      <c r="D1154" s="28" t="s">
        <v>2842</v>
      </c>
      <c r="E1154" s="29">
        <v>42213</v>
      </c>
      <c r="F1154" s="28" t="s">
        <v>9283</v>
      </c>
      <c r="G1154" s="30">
        <v>4511</v>
      </c>
      <c r="H1154" s="28" t="s">
        <v>9284</v>
      </c>
      <c r="I1154" s="31">
        <v>0</v>
      </c>
      <c r="J1154" s="31">
        <v>28881.86</v>
      </c>
      <c r="K1154" s="28" t="s">
        <v>4034</v>
      </c>
      <c r="L1154" s="32">
        <f t="shared" ref="L1154:L1217" si="198">I:I-J:J</f>
        <v>-28881.86</v>
      </c>
      <c r="M1154" s="33">
        <f t="shared" ref="M1154:M1217" si="199">ABS($L:$L)</f>
        <v>28881.86</v>
      </c>
      <c r="N1154" s="34" t="b">
        <v>1</v>
      </c>
      <c r="O1154" s="35">
        <f t="shared" ref="O1154:O1217" si="200">$M:$M*$N:$N</f>
        <v>28881.86</v>
      </c>
      <c r="P1154" s="36" t="str">
        <f t="shared" ref="P1154:P1217" si="201">LEFT(TRIM($K:$K),1)</f>
        <v>T</v>
      </c>
      <c r="Q1154" s="37" t="str">
        <f t="shared" ref="Q1154:Q1217" si="202">RIGHT(TRIM($K:$K),LEN(TRIM($K:$K))-FIND("-",TRIM($K:$K)))</f>
        <v>Ryden LLP</v>
      </c>
      <c r="R1154" s="6" t="str">
        <f t="shared" ref="R1154:R1217" si="203">CONCATENATE($P:$P, " - ",$Q:$Q)</f>
        <v>T - Ryden LLP</v>
      </c>
      <c r="S1154" s="6" t="str">
        <f>IFERROR(INDEX('Vendor Over-ride'!$C:$C, MATCH($R:$R,'Vendor Over-ride'!$A:$A,0)),"")</f>
        <v>T - Ryden LLP</v>
      </c>
      <c r="T1154" s="41" t="s">
        <v>17729</v>
      </c>
      <c r="U1154" s="38" t="str">
        <f t="shared" si="196"/>
        <v>GIA</v>
      </c>
      <c r="V1154" s="5" t="str">
        <f t="shared" si="197"/>
        <v>TRADE</v>
      </c>
      <c r="W1154" s="5" t="b">
        <f t="shared" ref="W1154:W1217" si="204">ROUND($O:$O,2)&gt;=25000</f>
        <v>1</v>
      </c>
      <c r="X1154" s="40">
        <f t="shared" ref="X1154:X1217" ca="1" si="205">SUMPRODUCT((Payee=$S1154) * (Payment_Value))</f>
        <v>119006.3</v>
      </c>
      <c r="Y1154" s="30" t="b">
        <f t="shared" ref="Y1154:Y1217" ca="1" si="206">$X:$X&gt;=25000</f>
        <v>1</v>
      </c>
    </row>
    <row r="1155" spans="1:25">
      <c r="A1155" s="28" t="s">
        <v>2837</v>
      </c>
      <c r="B1155" s="28" t="s">
        <v>2838</v>
      </c>
      <c r="C1155" s="28" t="s">
        <v>3481</v>
      </c>
      <c r="D1155" s="28" t="s">
        <v>2842</v>
      </c>
      <c r="E1155" s="29">
        <v>42198</v>
      </c>
      <c r="F1155" s="28" t="s">
        <v>9285</v>
      </c>
      <c r="G1155" s="30">
        <v>4538</v>
      </c>
      <c r="H1155" s="28" t="s">
        <v>9286</v>
      </c>
      <c r="I1155" s="31">
        <v>0</v>
      </c>
      <c r="J1155" s="31">
        <v>107.64</v>
      </c>
      <c r="K1155" s="28" t="s">
        <v>2942</v>
      </c>
      <c r="L1155" s="32">
        <f t="shared" si="198"/>
        <v>-107.64</v>
      </c>
      <c r="M1155" s="33">
        <f t="shared" si="199"/>
        <v>107.64</v>
      </c>
      <c r="N1155" s="34" t="b">
        <v>1</v>
      </c>
      <c r="O1155" s="35">
        <f t="shared" si="200"/>
        <v>107.64</v>
      </c>
      <c r="P1155" s="36" t="str">
        <f t="shared" si="201"/>
        <v>E</v>
      </c>
      <c r="Q1155" s="37" t="str">
        <f t="shared" si="202"/>
        <v>Anne McFadden (CC)</v>
      </c>
      <c r="R1155" s="6" t="str">
        <f t="shared" si="203"/>
        <v>E - Anne McFadden (CC)</v>
      </c>
      <c r="S1155" s="6" t="str">
        <f>IFERROR(INDEX('Vendor Over-ride'!$C:$C, MATCH($R:$R,'Vendor Over-ride'!$A:$A,0)),"")</f>
        <v/>
      </c>
      <c r="U1155" s="38" t="str">
        <f t="shared" ref="U1155:U1218" si="207">"GIA"</f>
        <v>GIA</v>
      </c>
      <c r="V1155" s="5" t="str">
        <f t="shared" ref="V1155:V1218" si="208">UPPER(IF($P:$P="E","Employee",IF(OR($P:$P="I",$P:$P="G"),"Award",IF(OR($P:$P="D",$P:$P="T"),"Trade",""))))</f>
        <v>EMPLOYEE</v>
      </c>
      <c r="W1155" s="5" t="b">
        <f t="shared" si="204"/>
        <v>0</v>
      </c>
      <c r="X1155" s="40">
        <f t="shared" ca="1" si="205"/>
        <v>334393.72000000003</v>
      </c>
      <c r="Y1155" s="30" t="b">
        <f t="shared" ca="1" si="206"/>
        <v>1</v>
      </c>
    </row>
    <row r="1156" spans="1:25">
      <c r="A1156" s="28" t="s">
        <v>2837</v>
      </c>
      <c r="B1156" s="28" t="s">
        <v>2838</v>
      </c>
      <c r="C1156" s="28" t="s">
        <v>3481</v>
      </c>
      <c r="D1156" s="28" t="s">
        <v>2842</v>
      </c>
      <c r="E1156" s="29">
        <v>42198</v>
      </c>
      <c r="F1156" s="28" t="s">
        <v>9287</v>
      </c>
      <c r="G1156" s="30">
        <v>4538</v>
      </c>
      <c r="H1156" s="28" t="s">
        <v>9288</v>
      </c>
      <c r="I1156" s="31">
        <v>0</v>
      </c>
      <c r="J1156" s="31">
        <v>1921.11</v>
      </c>
      <c r="K1156" s="28" t="s">
        <v>2943</v>
      </c>
      <c r="L1156" s="32">
        <f t="shared" si="198"/>
        <v>-1921.11</v>
      </c>
      <c r="M1156" s="33">
        <f t="shared" si="199"/>
        <v>1921.11</v>
      </c>
      <c r="N1156" s="34" t="b">
        <v>1</v>
      </c>
      <c r="O1156" s="35">
        <f t="shared" si="200"/>
        <v>1921.11</v>
      </c>
      <c r="P1156" s="36" t="str">
        <f t="shared" si="201"/>
        <v>E</v>
      </c>
      <c r="Q1156" s="37" t="str">
        <f t="shared" si="202"/>
        <v>Gordon Barnes (CC)</v>
      </c>
      <c r="R1156" s="6" t="str">
        <f t="shared" si="203"/>
        <v>E - Gordon Barnes (CC)</v>
      </c>
      <c r="S1156" s="6" t="str">
        <f>IFERROR(INDEX('Vendor Over-ride'!$C:$C, MATCH($R:$R,'Vendor Over-ride'!$A:$A,0)),"")</f>
        <v/>
      </c>
      <c r="U1156" s="38" t="str">
        <f t="shared" si="207"/>
        <v>GIA</v>
      </c>
      <c r="V1156" s="5" t="str">
        <f t="shared" si="208"/>
        <v>EMPLOYEE</v>
      </c>
      <c r="W1156" s="5" t="b">
        <f t="shared" si="204"/>
        <v>0</v>
      </c>
      <c r="X1156" s="40">
        <f t="shared" ca="1" si="205"/>
        <v>334393.72000000003</v>
      </c>
      <c r="Y1156" s="30" t="b">
        <f t="shared" ca="1" si="206"/>
        <v>1</v>
      </c>
    </row>
    <row r="1157" spans="1:25">
      <c r="A1157" s="28" t="s">
        <v>2837</v>
      </c>
      <c r="B1157" s="28" t="s">
        <v>2838</v>
      </c>
      <c r="C1157" s="28" t="s">
        <v>3481</v>
      </c>
      <c r="D1157" s="28" t="s">
        <v>2842</v>
      </c>
      <c r="E1157" s="29">
        <v>42198</v>
      </c>
      <c r="F1157" s="28" t="s">
        <v>9289</v>
      </c>
      <c r="G1157" s="30">
        <v>4538</v>
      </c>
      <c r="H1157" s="28" t="s">
        <v>9290</v>
      </c>
      <c r="I1157" s="31">
        <v>0</v>
      </c>
      <c r="J1157" s="31">
        <v>455.85</v>
      </c>
      <c r="K1157" s="28" t="s">
        <v>4357</v>
      </c>
      <c r="L1157" s="32">
        <f t="shared" si="198"/>
        <v>-455.85</v>
      </c>
      <c r="M1157" s="33">
        <f t="shared" si="199"/>
        <v>455.85</v>
      </c>
      <c r="N1157" s="34" t="b">
        <v>1</v>
      </c>
      <c r="O1157" s="35">
        <f t="shared" si="200"/>
        <v>455.85</v>
      </c>
      <c r="P1157" s="36" t="str">
        <f t="shared" si="201"/>
        <v>E</v>
      </c>
      <c r="Q1157" s="37" t="str">
        <f t="shared" si="202"/>
        <v>Hazel Paton (CC)</v>
      </c>
      <c r="R1157" s="6" t="str">
        <f t="shared" si="203"/>
        <v>E - Hazel Paton (CC)</v>
      </c>
      <c r="S1157" s="6" t="str">
        <f>IFERROR(INDEX('Vendor Over-ride'!$C:$C, MATCH($R:$R,'Vendor Over-ride'!$A:$A,0)),"")</f>
        <v/>
      </c>
      <c r="U1157" s="38" t="str">
        <f t="shared" si="207"/>
        <v>GIA</v>
      </c>
      <c r="V1157" s="5" t="str">
        <f t="shared" si="208"/>
        <v>EMPLOYEE</v>
      </c>
      <c r="W1157" s="5" t="b">
        <f t="shared" si="204"/>
        <v>0</v>
      </c>
      <c r="X1157" s="40">
        <f t="shared" ca="1" si="205"/>
        <v>334393.72000000003</v>
      </c>
      <c r="Y1157" s="30" t="b">
        <f t="shared" ca="1" si="206"/>
        <v>1</v>
      </c>
    </row>
    <row r="1158" spans="1:25">
      <c r="A1158" s="28" t="s">
        <v>2837</v>
      </c>
      <c r="B1158" s="28" t="s">
        <v>2838</v>
      </c>
      <c r="C1158" s="28" t="s">
        <v>3481</v>
      </c>
      <c r="D1158" s="28" t="s">
        <v>2842</v>
      </c>
      <c r="E1158" s="29">
        <v>42198</v>
      </c>
      <c r="F1158" s="28" t="s">
        <v>9291</v>
      </c>
      <c r="G1158" s="30">
        <v>4538</v>
      </c>
      <c r="H1158" s="28" t="s">
        <v>9292</v>
      </c>
      <c r="I1158" s="31">
        <v>0</v>
      </c>
      <c r="J1158" s="31">
        <v>17.5</v>
      </c>
      <c r="K1158" s="28" t="s">
        <v>2944</v>
      </c>
      <c r="L1158" s="32">
        <f t="shared" si="198"/>
        <v>-17.5</v>
      </c>
      <c r="M1158" s="33">
        <f t="shared" si="199"/>
        <v>17.5</v>
      </c>
      <c r="N1158" s="34" t="b">
        <v>1</v>
      </c>
      <c r="O1158" s="35">
        <f t="shared" si="200"/>
        <v>17.5</v>
      </c>
      <c r="P1158" s="36" t="str">
        <f t="shared" si="201"/>
        <v>E</v>
      </c>
      <c r="Q1158" s="37" t="str">
        <f t="shared" si="202"/>
        <v>Iain Munro (CC)</v>
      </c>
      <c r="R1158" s="6" t="str">
        <f t="shared" si="203"/>
        <v>E - Iain Munro (CC)</v>
      </c>
      <c r="S1158" s="6" t="str">
        <f>IFERROR(INDEX('Vendor Over-ride'!$C:$C, MATCH($R:$R,'Vendor Over-ride'!$A:$A,0)),"")</f>
        <v/>
      </c>
      <c r="U1158" s="38" t="str">
        <f t="shared" si="207"/>
        <v>GIA</v>
      </c>
      <c r="V1158" s="5" t="str">
        <f t="shared" si="208"/>
        <v>EMPLOYEE</v>
      </c>
      <c r="W1158" s="5" t="b">
        <f t="shared" si="204"/>
        <v>0</v>
      </c>
      <c r="X1158" s="40">
        <f t="shared" ca="1" si="205"/>
        <v>334393.72000000003</v>
      </c>
      <c r="Y1158" s="30" t="b">
        <f t="shared" ca="1" si="206"/>
        <v>1</v>
      </c>
    </row>
    <row r="1159" spans="1:25">
      <c r="A1159" s="28" t="s">
        <v>2837</v>
      </c>
      <c r="B1159" s="28" t="s">
        <v>2838</v>
      </c>
      <c r="C1159" s="28" t="s">
        <v>3481</v>
      </c>
      <c r="D1159" s="28" t="s">
        <v>2842</v>
      </c>
      <c r="E1159" s="29">
        <v>42198</v>
      </c>
      <c r="F1159" s="28" t="s">
        <v>9293</v>
      </c>
      <c r="G1159" s="30">
        <v>4538</v>
      </c>
      <c r="H1159" s="28" t="s">
        <v>9294</v>
      </c>
      <c r="I1159" s="31">
        <v>0</v>
      </c>
      <c r="J1159" s="31">
        <v>3</v>
      </c>
      <c r="K1159" s="28" t="s">
        <v>4360</v>
      </c>
      <c r="L1159" s="32">
        <f t="shared" si="198"/>
        <v>-3</v>
      </c>
      <c r="M1159" s="33">
        <f t="shared" si="199"/>
        <v>3</v>
      </c>
      <c r="N1159" s="34" t="b">
        <v>1</v>
      </c>
      <c r="O1159" s="35">
        <f t="shared" si="200"/>
        <v>3</v>
      </c>
      <c r="P1159" s="36" t="str">
        <f t="shared" si="201"/>
        <v>E</v>
      </c>
      <c r="Q1159" s="37" t="str">
        <f t="shared" si="202"/>
        <v>Ian Stevenson (CC)</v>
      </c>
      <c r="R1159" s="6" t="str">
        <f t="shared" si="203"/>
        <v>E - Ian Stevenson (CC)</v>
      </c>
      <c r="S1159" s="6" t="str">
        <f>IFERROR(INDEX('Vendor Over-ride'!$C:$C, MATCH($R:$R,'Vendor Over-ride'!$A:$A,0)),"")</f>
        <v/>
      </c>
      <c r="U1159" s="38" t="str">
        <f t="shared" si="207"/>
        <v>GIA</v>
      </c>
      <c r="V1159" s="5" t="str">
        <f t="shared" si="208"/>
        <v>EMPLOYEE</v>
      </c>
      <c r="W1159" s="5" t="b">
        <f t="shared" si="204"/>
        <v>0</v>
      </c>
      <c r="X1159" s="40">
        <f t="shared" ca="1" si="205"/>
        <v>334393.72000000003</v>
      </c>
      <c r="Y1159" s="30" t="b">
        <f t="shared" ca="1" si="206"/>
        <v>1</v>
      </c>
    </row>
    <row r="1160" spans="1:25">
      <c r="A1160" s="28" t="s">
        <v>2837</v>
      </c>
      <c r="B1160" s="28" t="s">
        <v>2838</v>
      </c>
      <c r="C1160" s="28" t="s">
        <v>3481</v>
      </c>
      <c r="D1160" s="28" t="s">
        <v>2842</v>
      </c>
      <c r="E1160" s="29">
        <v>42198</v>
      </c>
      <c r="F1160" s="28" t="s">
        <v>9295</v>
      </c>
      <c r="G1160" s="30">
        <v>4538</v>
      </c>
      <c r="H1160" s="28" t="s">
        <v>9296</v>
      </c>
      <c r="I1160" s="31">
        <v>0</v>
      </c>
      <c r="J1160" s="31">
        <v>930.63</v>
      </c>
      <c r="K1160" s="28" t="s">
        <v>2945</v>
      </c>
      <c r="L1160" s="32">
        <f t="shared" si="198"/>
        <v>-930.63</v>
      </c>
      <c r="M1160" s="33">
        <f t="shared" si="199"/>
        <v>930.63</v>
      </c>
      <c r="N1160" s="34" t="b">
        <v>1</v>
      </c>
      <c r="O1160" s="35">
        <f t="shared" si="200"/>
        <v>930.63</v>
      </c>
      <c r="P1160" s="36" t="str">
        <f t="shared" si="201"/>
        <v>E</v>
      </c>
      <c r="Q1160" s="37" t="str">
        <f t="shared" si="202"/>
        <v>Janet Archer (CC)</v>
      </c>
      <c r="R1160" s="6" t="str">
        <f t="shared" si="203"/>
        <v>E - Janet Archer (CC)</v>
      </c>
      <c r="S1160" s="6" t="str">
        <f>IFERROR(INDEX('Vendor Over-ride'!$C:$C, MATCH($R:$R,'Vendor Over-ride'!$A:$A,0)),"")</f>
        <v/>
      </c>
      <c r="U1160" s="38" t="str">
        <f t="shared" si="207"/>
        <v>GIA</v>
      </c>
      <c r="V1160" s="5" t="str">
        <f t="shared" si="208"/>
        <v>EMPLOYEE</v>
      </c>
      <c r="W1160" s="5" t="b">
        <f t="shared" si="204"/>
        <v>0</v>
      </c>
      <c r="X1160" s="40">
        <f t="shared" ca="1" si="205"/>
        <v>334393.72000000003</v>
      </c>
      <c r="Y1160" s="30" t="b">
        <f t="shared" ca="1" si="206"/>
        <v>1</v>
      </c>
    </row>
    <row r="1161" spans="1:25">
      <c r="A1161" s="28" t="s">
        <v>2837</v>
      </c>
      <c r="B1161" s="28" t="s">
        <v>2838</v>
      </c>
      <c r="C1161" s="28" t="s">
        <v>3481</v>
      </c>
      <c r="D1161" s="28" t="s">
        <v>2842</v>
      </c>
      <c r="E1161" s="29">
        <v>42198</v>
      </c>
      <c r="F1161" s="28" t="s">
        <v>9297</v>
      </c>
      <c r="G1161" s="30">
        <v>4538</v>
      </c>
      <c r="H1161" s="28" t="s">
        <v>9298</v>
      </c>
      <c r="I1161" s="31">
        <v>0</v>
      </c>
      <c r="J1161" s="31">
        <v>29.9</v>
      </c>
      <c r="K1161" s="28" t="s">
        <v>3128</v>
      </c>
      <c r="L1161" s="32">
        <f t="shared" si="198"/>
        <v>-29.9</v>
      </c>
      <c r="M1161" s="33">
        <f t="shared" si="199"/>
        <v>29.9</v>
      </c>
      <c r="N1161" s="34" t="b">
        <v>1</v>
      </c>
      <c r="O1161" s="35">
        <f t="shared" si="200"/>
        <v>29.9</v>
      </c>
      <c r="P1161" s="36" t="str">
        <f t="shared" si="201"/>
        <v>E</v>
      </c>
      <c r="Q1161" s="37" t="str">
        <f t="shared" si="202"/>
        <v>Leonie Bell (CC)</v>
      </c>
      <c r="R1161" s="6" t="str">
        <f t="shared" si="203"/>
        <v>E - Leonie Bell (CC)</v>
      </c>
      <c r="S1161" s="6" t="str">
        <f>IFERROR(INDEX('Vendor Over-ride'!$C:$C, MATCH($R:$R,'Vendor Over-ride'!$A:$A,0)),"")</f>
        <v/>
      </c>
      <c r="U1161" s="38" t="str">
        <f t="shared" si="207"/>
        <v>GIA</v>
      </c>
      <c r="V1161" s="5" t="str">
        <f t="shared" si="208"/>
        <v>EMPLOYEE</v>
      </c>
      <c r="W1161" s="5" t="b">
        <f t="shared" si="204"/>
        <v>0</v>
      </c>
      <c r="X1161" s="40">
        <f t="shared" ca="1" si="205"/>
        <v>334393.72000000003</v>
      </c>
      <c r="Y1161" s="30" t="b">
        <f t="shared" ca="1" si="206"/>
        <v>1</v>
      </c>
    </row>
    <row r="1162" spans="1:25">
      <c r="A1162" s="28" t="s">
        <v>2837</v>
      </c>
      <c r="B1162" s="28" t="s">
        <v>2838</v>
      </c>
      <c r="C1162" s="28" t="s">
        <v>3481</v>
      </c>
      <c r="D1162" s="28" t="s">
        <v>2842</v>
      </c>
      <c r="E1162" s="29">
        <v>42198</v>
      </c>
      <c r="F1162" s="28" t="s">
        <v>9299</v>
      </c>
      <c r="G1162" s="30">
        <v>4538</v>
      </c>
      <c r="H1162" s="28" t="s">
        <v>9300</v>
      </c>
      <c r="I1162" s="31">
        <v>0</v>
      </c>
      <c r="J1162" s="31">
        <v>381.82</v>
      </c>
      <c r="K1162" s="28" t="s">
        <v>4801</v>
      </c>
      <c r="L1162" s="32">
        <f t="shared" si="198"/>
        <v>-381.82</v>
      </c>
      <c r="M1162" s="33">
        <f t="shared" si="199"/>
        <v>381.82</v>
      </c>
      <c r="N1162" s="34" t="b">
        <v>1</v>
      </c>
      <c r="O1162" s="35">
        <f t="shared" si="200"/>
        <v>381.82</v>
      </c>
      <c r="P1162" s="36" t="str">
        <f t="shared" si="201"/>
        <v>E</v>
      </c>
      <c r="Q1162" s="37" t="str">
        <f t="shared" si="202"/>
        <v>Natalie Usher (CC)</v>
      </c>
      <c r="R1162" s="6" t="str">
        <f t="shared" si="203"/>
        <v>E - Natalie Usher (CC)</v>
      </c>
      <c r="S1162" s="6" t="str">
        <f>IFERROR(INDEX('Vendor Over-ride'!$C:$C, MATCH($R:$R,'Vendor Over-ride'!$A:$A,0)),"")</f>
        <v/>
      </c>
      <c r="U1162" s="38" t="str">
        <f t="shared" si="207"/>
        <v>GIA</v>
      </c>
      <c r="V1162" s="5" t="str">
        <f t="shared" si="208"/>
        <v>EMPLOYEE</v>
      </c>
      <c r="W1162" s="5" t="b">
        <f t="shared" si="204"/>
        <v>0</v>
      </c>
      <c r="X1162" s="40">
        <f t="shared" ca="1" si="205"/>
        <v>334393.72000000003</v>
      </c>
      <c r="Y1162" s="30" t="b">
        <f t="shared" ca="1" si="206"/>
        <v>1</v>
      </c>
    </row>
    <row r="1163" spans="1:25">
      <c r="A1163" s="28" t="s">
        <v>2837</v>
      </c>
      <c r="B1163" s="28" t="s">
        <v>2838</v>
      </c>
      <c r="C1163" s="28" t="s">
        <v>3481</v>
      </c>
      <c r="D1163" s="28" t="s">
        <v>2842</v>
      </c>
      <c r="E1163" s="29">
        <v>42198</v>
      </c>
      <c r="F1163" s="28" t="s">
        <v>9301</v>
      </c>
      <c r="G1163" s="30">
        <v>4538</v>
      </c>
      <c r="H1163" s="28" t="s">
        <v>9302</v>
      </c>
      <c r="I1163" s="31">
        <v>0</v>
      </c>
      <c r="J1163" s="31">
        <v>62.7</v>
      </c>
      <c r="K1163" s="28" t="s">
        <v>7373</v>
      </c>
      <c r="L1163" s="32">
        <f t="shared" si="198"/>
        <v>-62.7</v>
      </c>
      <c r="M1163" s="33">
        <f t="shared" si="199"/>
        <v>62.7</v>
      </c>
      <c r="N1163" s="34" t="b">
        <v>1</v>
      </c>
      <c r="O1163" s="35">
        <f t="shared" si="200"/>
        <v>62.7</v>
      </c>
      <c r="P1163" s="36" t="str">
        <f t="shared" si="201"/>
        <v>E</v>
      </c>
      <c r="Q1163" s="37" t="str">
        <f t="shared" si="202"/>
        <v>Phil Deverell (CC)</v>
      </c>
      <c r="R1163" s="6" t="str">
        <f t="shared" si="203"/>
        <v>E - Phil Deverell (CC)</v>
      </c>
      <c r="S1163" s="6" t="str">
        <f>IFERROR(INDEX('Vendor Over-ride'!$C:$C, MATCH($R:$R,'Vendor Over-ride'!$A:$A,0)),"")</f>
        <v/>
      </c>
      <c r="U1163" s="38" t="str">
        <f t="shared" si="207"/>
        <v>GIA</v>
      </c>
      <c r="V1163" s="5" t="str">
        <f t="shared" si="208"/>
        <v>EMPLOYEE</v>
      </c>
      <c r="W1163" s="5" t="b">
        <f t="shared" si="204"/>
        <v>0</v>
      </c>
      <c r="X1163" s="40">
        <f t="shared" ca="1" si="205"/>
        <v>334393.72000000003</v>
      </c>
      <c r="Y1163" s="30" t="b">
        <f t="shared" ca="1" si="206"/>
        <v>1</v>
      </c>
    </row>
    <row r="1164" spans="1:25">
      <c r="A1164" s="28" t="s">
        <v>2837</v>
      </c>
      <c r="B1164" s="28" t="s">
        <v>2838</v>
      </c>
      <c r="C1164" s="28" t="s">
        <v>3481</v>
      </c>
      <c r="D1164" s="28" t="s">
        <v>2842</v>
      </c>
      <c r="E1164" s="29">
        <v>42198</v>
      </c>
      <c r="F1164" s="28" t="s">
        <v>9303</v>
      </c>
      <c r="G1164" s="30">
        <v>4538</v>
      </c>
      <c r="H1164" s="28" t="s">
        <v>9304</v>
      </c>
      <c r="I1164" s="31">
        <v>0</v>
      </c>
      <c r="J1164" s="31">
        <v>5079.75</v>
      </c>
      <c r="K1164" s="28" t="s">
        <v>3130</v>
      </c>
      <c r="L1164" s="32">
        <f t="shared" si="198"/>
        <v>-5079.75</v>
      </c>
      <c r="M1164" s="33">
        <f t="shared" si="199"/>
        <v>5079.75</v>
      </c>
      <c r="N1164" s="34" t="b">
        <v>1</v>
      </c>
      <c r="O1164" s="35">
        <f t="shared" si="200"/>
        <v>5079.75</v>
      </c>
      <c r="P1164" s="36" t="str">
        <f t="shared" si="201"/>
        <v>E</v>
      </c>
      <c r="Q1164" s="37" t="str">
        <f t="shared" si="202"/>
        <v>Stephen Vallely (CC)</v>
      </c>
      <c r="R1164" s="6" t="str">
        <f t="shared" si="203"/>
        <v>E - Stephen Vallely (CC)</v>
      </c>
      <c r="S1164" s="6" t="str">
        <f>IFERROR(INDEX('Vendor Over-ride'!$C:$C, MATCH($R:$R,'Vendor Over-ride'!$A:$A,0)),"")</f>
        <v/>
      </c>
      <c r="U1164" s="38" t="str">
        <f t="shared" si="207"/>
        <v>GIA</v>
      </c>
      <c r="V1164" s="5" t="str">
        <f t="shared" si="208"/>
        <v>EMPLOYEE</v>
      </c>
      <c r="W1164" s="5" t="b">
        <f t="shared" si="204"/>
        <v>0</v>
      </c>
      <c r="X1164" s="40">
        <f t="shared" ca="1" si="205"/>
        <v>334393.72000000003</v>
      </c>
      <c r="Y1164" s="30" t="b">
        <f t="shared" ca="1" si="206"/>
        <v>1</v>
      </c>
    </row>
    <row r="1165" spans="1:25" hidden="1">
      <c r="A1165" s="28" t="s">
        <v>2837</v>
      </c>
      <c r="B1165" s="28" t="s">
        <v>2838</v>
      </c>
      <c r="C1165" s="28" t="s">
        <v>3481</v>
      </c>
      <c r="D1165" s="28" t="s">
        <v>2842</v>
      </c>
      <c r="E1165" s="29">
        <v>42216</v>
      </c>
      <c r="F1165" s="28" t="s">
        <v>9305</v>
      </c>
      <c r="G1165" s="30">
        <v>4540</v>
      </c>
      <c r="H1165" s="28" t="s">
        <v>9306</v>
      </c>
      <c r="I1165" s="31">
        <v>0</v>
      </c>
      <c r="J1165" s="31">
        <v>75.75</v>
      </c>
      <c r="K1165" s="28" t="s">
        <v>3688</v>
      </c>
      <c r="L1165" s="32">
        <f t="shared" si="198"/>
        <v>-75.75</v>
      </c>
      <c r="M1165" s="33">
        <f t="shared" si="199"/>
        <v>75.75</v>
      </c>
      <c r="N1165" s="34" t="b">
        <v>0</v>
      </c>
      <c r="O1165" s="35">
        <f t="shared" si="200"/>
        <v>0</v>
      </c>
      <c r="P1165" s="36" t="str">
        <f t="shared" si="201"/>
        <v>E</v>
      </c>
      <c r="Q1165" s="37" t="str">
        <f t="shared" si="202"/>
        <v>Bernard Regan</v>
      </c>
      <c r="R1165" s="6" t="str">
        <f t="shared" si="203"/>
        <v>E - Bernard Regan</v>
      </c>
      <c r="S1165" s="6" t="str">
        <f>IFERROR(INDEX('Vendor Over-ride'!$C:$C, MATCH($R:$R,'Vendor Over-ride'!$A:$A,0)),"")</f>
        <v/>
      </c>
      <c r="U1165" s="38" t="str">
        <f t="shared" si="207"/>
        <v>GIA</v>
      </c>
      <c r="V1165" s="5" t="str">
        <f t="shared" si="208"/>
        <v>EMPLOYEE</v>
      </c>
      <c r="W1165" s="5" t="b">
        <f t="shared" si="204"/>
        <v>0</v>
      </c>
      <c r="X1165" s="40">
        <f t="shared" ca="1" si="205"/>
        <v>334393.72000000003</v>
      </c>
      <c r="Y1165" s="30" t="b">
        <f t="shared" ca="1" si="206"/>
        <v>1</v>
      </c>
    </row>
    <row r="1166" spans="1:25" hidden="1">
      <c r="A1166" s="28" t="s">
        <v>2837</v>
      </c>
      <c r="B1166" s="28" t="s">
        <v>2838</v>
      </c>
      <c r="C1166" s="28" t="s">
        <v>3481</v>
      </c>
      <c r="D1166" s="28" t="s">
        <v>2842</v>
      </c>
      <c r="E1166" s="29">
        <v>42216</v>
      </c>
      <c r="F1166" s="28" t="s">
        <v>9307</v>
      </c>
      <c r="G1166" s="30">
        <v>4540</v>
      </c>
      <c r="H1166" s="28" t="s">
        <v>9308</v>
      </c>
      <c r="I1166" s="31">
        <v>0</v>
      </c>
      <c r="J1166" s="31">
        <v>72.599999999999994</v>
      </c>
      <c r="K1166" s="28" t="s">
        <v>2922</v>
      </c>
      <c r="L1166" s="32">
        <f t="shared" si="198"/>
        <v>-72.599999999999994</v>
      </c>
      <c r="M1166" s="33">
        <f t="shared" si="199"/>
        <v>72.599999999999994</v>
      </c>
      <c r="N1166" s="34" t="b">
        <v>0</v>
      </c>
      <c r="O1166" s="35">
        <f t="shared" si="200"/>
        <v>0</v>
      </c>
      <c r="P1166" s="36" t="str">
        <f t="shared" si="201"/>
        <v>E</v>
      </c>
      <c r="Q1166" s="37" t="str">
        <f t="shared" si="202"/>
        <v>Alastair Evans</v>
      </c>
      <c r="R1166" s="6" t="str">
        <f t="shared" si="203"/>
        <v>E - Alastair Evans</v>
      </c>
      <c r="S1166" s="6" t="str">
        <f>IFERROR(INDEX('Vendor Over-ride'!$C:$C, MATCH($R:$R,'Vendor Over-ride'!$A:$A,0)),"")</f>
        <v/>
      </c>
      <c r="U1166" s="38" t="str">
        <f t="shared" si="207"/>
        <v>GIA</v>
      </c>
      <c r="V1166" s="5" t="str">
        <f t="shared" si="208"/>
        <v>EMPLOYEE</v>
      </c>
      <c r="W1166" s="5" t="b">
        <f t="shared" si="204"/>
        <v>0</v>
      </c>
      <c r="X1166" s="40">
        <f t="shared" ca="1" si="205"/>
        <v>334393.72000000003</v>
      </c>
      <c r="Y1166" s="30" t="b">
        <f t="shared" ca="1" si="206"/>
        <v>1</v>
      </c>
    </row>
    <row r="1167" spans="1:25" hidden="1">
      <c r="A1167" s="28" t="s">
        <v>2837</v>
      </c>
      <c r="B1167" s="28" t="s">
        <v>2838</v>
      </c>
      <c r="C1167" s="28" t="s">
        <v>3481</v>
      </c>
      <c r="D1167" s="28" t="s">
        <v>2842</v>
      </c>
      <c r="E1167" s="29">
        <v>42216</v>
      </c>
      <c r="F1167" s="28" t="s">
        <v>9309</v>
      </c>
      <c r="G1167" s="30">
        <v>4540</v>
      </c>
      <c r="H1167" s="28" t="s">
        <v>9310</v>
      </c>
      <c r="I1167" s="31">
        <v>0</v>
      </c>
      <c r="J1167" s="31">
        <v>224.5</v>
      </c>
      <c r="K1167" s="28" t="s">
        <v>2949</v>
      </c>
      <c r="L1167" s="32">
        <f t="shared" si="198"/>
        <v>-224.5</v>
      </c>
      <c r="M1167" s="33">
        <f t="shared" si="199"/>
        <v>224.5</v>
      </c>
      <c r="N1167" s="34" t="b">
        <v>0</v>
      </c>
      <c r="O1167" s="35">
        <f t="shared" si="200"/>
        <v>0</v>
      </c>
      <c r="P1167" s="36" t="str">
        <f t="shared" si="201"/>
        <v>E</v>
      </c>
      <c r="Q1167" s="37" t="str">
        <f t="shared" si="202"/>
        <v>Laura MacKenzie Stuart</v>
      </c>
      <c r="R1167" s="6" t="str">
        <f t="shared" si="203"/>
        <v>E - Laura MacKenzie Stuart</v>
      </c>
      <c r="S1167" s="6" t="str">
        <f>IFERROR(INDEX('Vendor Over-ride'!$C:$C, MATCH($R:$R,'Vendor Over-ride'!$A:$A,0)),"")</f>
        <v/>
      </c>
      <c r="U1167" s="38" t="str">
        <f t="shared" si="207"/>
        <v>GIA</v>
      </c>
      <c r="V1167" s="5" t="str">
        <f t="shared" si="208"/>
        <v>EMPLOYEE</v>
      </c>
      <c r="W1167" s="5" t="b">
        <f t="shared" si="204"/>
        <v>0</v>
      </c>
      <c r="X1167" s="40">
        <f t="shared" ca="1" si="205"/>
        <v>334393.72000000003</v>
      </c>
      <c r="Y1167" s="30" t="b">
        <f t="shared" ca="1" si="206"/>
        <v>1</v>
      </c>
    </row>
    <row r="1168" spans="1:25" hidden="1">
      <c r="A1168" s="28" t="s">
        <v>2837</v>
      </c>
      <c r="B1168" s="28" t="s">
        <v>2838</v>
      </c>
      <c r="C1168" s="28" t="s">
        <v>3481</v>
      </c>
      <c r="D1168" s="28" t="s">
        <v>2842</v>
      </c>
      <c r="E1168" s="29">
        <v>42216</v>
      </c>
      <c r="F1168" s="28" t="s">
        <v>9311</v>
      </c>
      <c r="G1168" s="30">
        <v>4540</v>
      </c>
      <c r="H1168" s="28" t="s">
        <v>9312</v>
      </c>
      <c r="I1168" s="31">
        <v>0</v>
      </c>
      <c r="J1168" s="31">
        <v>127.08</v>
      </c>
      <c r="K1168" s="28" t="s">
        <v>2846</v>
      </c>
      <c r="L1168" s="32">
        <f t="shared" si="198"/>
        <v>-127.08</v>
      </c>
      <c r="M1168" s="33">
        <f t="shared" si="199"/>
        <v>127.08</v>
      </c>
      <c r="N1168" s="34" t="b">
        <v>1</v>
      </c>
      <c r="O1168" s="35">
        <f t="shared" si="200"/>
        <v>127.08</v>
      </c>
      <c r="P1168" s="36" t="str">
        <f t="shared" si="201"/>
        <v>T</v>
      </c>
      <c r="Q1168" s="37" t="str">
        <f t="shared" si="202"/>
        <v>Arnold Clark Finance Ltd</v>
      </c>
      <c r="R1168" s="6" t="str">
        <f t="shared" si="203"/>
        <v>T - Arnold Clark Finance Ltd</v>
      </c>
      <c r="S1168" s="6" t="str">
        <f>IFERROR(INDEX('Vendor Over-ride'!$C:$C, MATCH($R:$R,'Vendor Over-ride'!$A:$A,0)),"")</f>
        <v>T - Arnold Clark Finance Ltd</v>
      </c>
      <c r="U1168" s="38" t="str">
        <f t="shared" si="207"/>
        <v>GIA</v>
      </c>
      <c r="V1168" s="5" t="str">
        <f t="shared" si="208"/>
        <v>TRADE</v>
      </c>
      <c r="W1168" s="5" t="b">
        <f t="shared" si="204"/>
        <v>0</v>
      </c>
      <c r="X1168" s="40">
        <f t="shared" ca="1" si="205"/>
        <v>4424.46</v>
      </c>
      <c r="Y1168" s="30" t="b">
        <f t="shared" ca="1" si="206"/>
        <v>0</v>
      </c>
    </row>
    <row r="1169" spans="1:25" hidden="1">
      <c r="A1169" s="28" t="s">
        <v>2837</v>
      </c>
      <c r="B1169" s="28" t="s">
        <v>2838</v>
      </c>
      <c r="C1169" s="28" t="s">
        <v>3481</v>
      </c>
      <c r="D1169" s="28" t="s">
        <v>2842</v>
      </c>
      <c r="E1169" s="29">
        <v>42216</v>
      </c>
      <c r="F1169" s="28" t="s">
        <v>9313</v>
      </c>
      <c r="G1169" s="30">
        <v>4540</v>
      </c>
      <c r="H1169" s="28" t="s">
        <v>9314</v>
      </c>
      <c r="I1169" s="31">
        <v>0</v>
      </c>
      <c r="J1169" s="31">
        <v>480</v>
      </c>
      <c r="K1169" s="28" t="s">
        <v>9315</v>
      </c>
      <c r="L1169" s="32">
        <f t="shared" si="198"/>
        <v>-480</v>
      </c>
      <c r="M1169" s="33">
        <f t="shared" si="199"/>
        <v>480</v>
      </c>
      <c r="N1169" s="34" t="b">
        <v>1</v>
      </c>
      <c r="O1169" s="35">
        <f t="shared" si="200"/>
        <v>480</v>
      </c>
      <c r="P1169" s="36" t="str">
        <f t="shared" si="201"/>
        <v>T</v>
      </c>
      <c r="Q1169" s="37" t="str">
        <f t="shared" si="202"/>
        <v>Edinburgh International Film Festival</v>
      </c>
      <c r="R1169" s="6" t="str">
        <f t="shared" si="203"/>
        <v>T - Edinburgh International Film Festival</v>
      </c>
      <c r="S1169" s="6" t="str">
        <f>IFERROR(INDEX('Vendor Over-ride'!$C:$C, MATCH($R:$R,'Vendor Over-ride'!$A:$A,0)),"")</f>
        <v>T - EDINBURGH INT. FILM FESTIVAL</v>
      </c>
      <c r="U1169" s="38" t="str">
        <f t="shared" si="207"/>
        <v>GIA</v>
      </c>
      <c r="V1169" s="5" t="str">
        <f t="shared" si="208"/>
        <v>TRADE</v>
      </c>
      <c r="W1169" s="5" t="b">
        <f t="shared" si="204"/>
        <v>0</v>
      </c>
      <c r="X1169" s="40">
        <f t="shared" ca="1" si="205"/>
        <v>6000</v>
      </c>
      <c r="Y1169" s="30" t="b">
        <f t="shared" ca="1" si="206"/>
        <v>0</v>
      </c>
    </row>
    <row r="1170" spans="1:25" hidden="1">
      <c r="A1170" s="28" t="s">
        <v>2837</v>
      </c>
      <c r="B1170" s="28" t="s">
        <v>2838</v>
      </c>
      <c r="C1170" s="28" t="s">
        <v>3481</v>
      </c>
      <c r="D1170" s="28" t="s">
        <v>2842</v>
      </c>
      <c r="E1170" s="29">
        <v>42216</v>
      </c>
      <c r="F1170" s="28" t="s">
        <v>9316</v>
      </c>
      <c r="G1170" s="30">
        <v>4540</v>
      </c>
      <c r="H1170" s="28" t="s">
        <v>9317</v>
      </c>
      <c r="I1170" s="31">
        <v>0</v>
      </c>
      <c r="J1170" s="31">
        <v>600</v>
      </c>
      <c r="K1170" s="28" t="s">
        <v>9318</v>
      </c>
      <c r="L1170" s="32">
        <f t="shared" si="198"/>
        <v>-600</v>
      </c>
      <c r="M1170" s="33">
        <f t="shared" si="199"/>
        <v>600</v>
      </c>
      <c r="N1170" s="34" t="b">
        <v>1</v>
      </c>
      <c r="O1170" s="35">
        <f t="shared" si="200"/>
        <v>600</v>
      </c>
      <c r="P1170" s="36" t="str">
        <f t="shared" si="201"/>
        <v>T</v>
      </c>
      <c r="Q1170" s="37" t="str">
        <f t="shared" si="202"/>
        <v>The Glasgow School of Art</v>
      </c>
      <c r="R1170" s="6" t="str">
        <f t="shared" si="203"/>
        <v>T - The Glasgow School of Art</v>
      </c>
      <c r="S1170" s="6" t="str">
        <f>IFERROR(INDEX('Vendor Over-ride'!$C:$C, MATCH($R:$R,'Vendor Over-ride'!$A:$A,0)),"")</f>
        <v>T - Glasgow School of Art, The</v>
      </c>
      <c r="U1170" s="38" t="str">
        <f t="shared" si="207"/>
        <v>GIA</v>
      </c>
      <c r="V1170" s="5" t="str">
        <f t="shared" si="208"/>
        <v>TRADE</v>
      </c>
      <c r="W1170" s="5" t="b">
        <f t="shared" si="204"/>
        <v>0</v>
      </c>
      <c r="X1170" s="40">
        <f t="shared" ca="1" si="205"/>
        <v>600</v>
      </c>
      <c r="Y1170" s="30" t="b">
        <f t="shared" ca="1" si="206"/>
        <v>0</v>
      </c>
    </row>
    <row r="1171" spans="1:25" hidden="1">
      <c r="A1171" s="28" t="s">
        <v>2837</v>
      </c>
      <c r="B1171" s="28" t="s">
        <v>2838</v>
      </c>
      <c r="C1171" s="28" t="s">
        <v>3481</v>
      </c>
      <c r="D1171" s="28" t="s">
        <v>2842</v>
      </c>
      <c r="E1171" s="29">
        <v>42216</v>
      </c>
      <c r="F1171" s="28" t="s">
        <v>9319</v>
      </c>
      <c r="G1171" s="30">
        <v>4540</v>
      </c>
      <c r="H1171" s="28" t="s">
        <v>9320</v>
      </c>
      <c r="I1171" s="31">
        <v>0</v>
      </c>
      <c r="J1171" s="31">
        <v>6879.29</v>
      </c>
      <c r="K1171" s="28" t="s">
        <v>3814</v>
      </c>
      <c r="L1171" s="32">
        <f t="shared" si="198"/>
        <v>-6879.29</v>
      </c>
      <c r="M1171" s="33">
        <f t="shared" si="199"/>
        <v>6879.29</v>
      </c>
      <c r="N1171" s="34" t="b">
        <v>1</v>
      </c>
      <c r="O1171" s="35">
        <f t="shared" si="200"/>
        <v>6879.29</v>
      </c>
      <c r="P1171" s="36" t="str">
        <f t="shared" si="201"/>
        <v>T</v>
      </c>
      <c r="Q1171" s="37" t="str">
        <f t="shared" si="202"/>
        <v>NLA Media Access Limited</v>
      </c>
      <c r="R1171" s="6" t="str">
        <f t="shared" si="203"/>
        <v>T - NLA Media Access Limited</v>
      </c>
      <c r="S1171" s="6" t="str">
        <f>IFERROR(INDEX('Vendor Over-ride'!$C:$C, MATCH($R:$R,'Vendor Over-ride'!$A:$A,0)),"")</f>
        <v>T - NLA Media Access Limited</v>
      </c>
      <c r="U1171" s="38" t="str">
        <f t="shared" si="207"/>
        <v>GIA</v>
      </c>
      <c r="V1171" s="5" t="str">
        <f t="shared" si="208"/>
        <v>TRADE</v>
      </c>
      <c r="W1171" s="5" t="b">
        <f t="shared" si="204"/>
        <v>0</v>
      </c>
      <c r="X1171" s="40">
        <f t="shared" ca="1" si="205"/>
        <v>6879.29</v>
      </c>
      <c r="Y1171" s="30" t="b">
        <f t="shared" ca="1" si="206"/>
        <v>0</v>
      </c>
    </row>
    <row r="1172" spans="1:25">
      <c r="A1172" s="28" t="s">
        <v>2837</v>
      </c>
      <c r="B1172" s="28" t="s">
        <v>2838</v>
      </c>
      <c r="C1172" s="28" t="s">
        <v>3481</v>
      </c>
      <c r="D1172" s="28" t="s">
        <v>2842</v>
      </c>
      <c r="E1172" s="29">
        <v>42216</v>
      </c>
      <c r="F1172" s="28" t="s">
        <v>9321</v>
      </c>
      <c r="G1172" s="30">
        <v>4540</v>
      </c>
      <c r="H1172" s="28" t="s">
        <v>9322</v>
      </c>
      <c r="I1172" s="31">
        <v>0</v>
      </c>
      <c r="J1172" s="31">
        <v>4250</v>
      </c>
      <c r="K1172" s="28" t="s">
        <v>7256</v>
      </c>
      <c r="L1172" s="32">
        <f t="shared" si="198"/>
        <v>-4250</v>
      </c>
      <c r="M1172" s="33">
        <f t="shared" si="199"/>
        <v>4250</v>
      </c>
      <c r="N1172" s="34" t="b">
        <v>1</v>
      </c>
      <c r="O1172" s="35">
        <f t="shared" si="200"/>
        <v>4250</v>
      </c>
      <c r="P1172" s="36" t="str">
        <f t="shared" si="201"/>
        <v>T</v>
      </c>
      <c r="Q1172" s="37" t="str">
        <f t="shared" si="202"/>
        <v>Norman Howie</v>
      </c>
      <c r="R1172" s="6" t="str">
        <f t="shared" si="203"/>
        <v>T - Norman Howie</v>
      </c>
      <c r="S1172" s="6" t="str">
        <f>IFERROR(INDEX('Vendor Over-ride'!$C:$C, MATCH($R:$R,'Vendor Over-ride'!$A:$A,0)),"")</f>
        <v>T - Norman Howie</v>
      </c>
      <c r="T1172" s="41" t="s">
        <v>17725</v>
      </c>
      <c r="U1172" s="38" t="str">
        <f t="shared" si="207"/>
        <v>GIA</v>
      </c>
      <c r="V1172" s="5" t="str">
        <f t="shared" si="208"/>
        <v>TRADE</v>
      </c>
      <c r="W1172" s="5" t="b">
        <f t="shared" si="204"/>
        <v>0</v>
      </c>
      <c r="X1172" s="40">
        <f t="shared" ca="1" si="205"/>
        <v>37610.199999999997</v>
      </c>
      <c r="Y1172" s="30" t="b">
        <f t="shared" ca="1" si="206"/>
        <v>1</v>
      </c>
    </row>
    <row r="1173" spans="1:25">
      <c r="A1173" s="28" t="s">
        <v>2837</v>
      </c>
      <c r="B1173" s="28" t="s">
        <v>2838</v>
      </c>
      <c r="C1173" s="28" t="s">
        <v>3481</v>
      </c>
      <c r="D1173" s="28" t="s">
        <v>2842</v>
      </c>
      <c r="E1173" s="29">
        <v>42216</v>
      </c>
      <c r="F1173" s="28" t="s">
        <v>9323</v>
      </c>
      <c r="G1173" s="30">
        <v>4540</v>
      </c>
      <c r="H1173" s="28" t="s">
        <v>9324</v>
      </c>
      <c r="I1173" s="31">
        <v>0</v>
      </c>
      <c r="J1173" s="31">
        <v>1198.33</v>
      </c>
      <c r="K1173" s="28" t="s">
        <v>4445</v>
      </c>
      <c r="L1173" s="32">
        <f t="shared" si="198"/>
        <v>-1198.33</v>
      </c>
      <c r="M1173" s="33">
        <f t="shared" si="199"/>
        <v>1198.33</v>
      </c>
      <c r="N1173" s="34" t="b">
        <v>1</v>
      </c>
      <c r="O1173" s="35">
        <f t="shared" si="200"/>
        <v>1198.33</v>
      </c>
      <c r="P1173" s="36" t="str">
        <f t="shared" si="201"/>
        <v>T</v>
      </c>
      <c r="Q1173" s="37" t="str">
        <f t="shared" si="202"/>
        <v>Pertemps Recruitment Partnership Limited</v>
      </c>
      <c r="R1173" s="6" t="str">
        <f t="shared" si="203"/>
        <v>T - Pertemps Recruitment Partnership Limited</v>
      </c>
      <c r="S1173" s="6" t="str">
        <f>IFERROR(INDEX('Vendor Over-ride'!$C:$C, MATCH($R:$R,'Vendor Over-ride'!$A:$A,0)),"")</f>
        <v>T - Pertemps Recruitment Partnership Limited</v>
      </c>
      <c r="T1173" s="41" t="s">
        <v>7019</v>
      </c>
      <c r="U1173" s="38" t="str">
        <f t="shared" si="207"/>
        <v>GIA</v>
      </c>
      <c r="V1173" s="5" t="str">
        <f t="shared" si="208"/>
        <v>TRADE</v>
      </c>
      <c r="W1173" s="5" t="b">
        <f t="shared" si="204"/>
        <v>0</v>
      </c>
      <c r="X1173" s="40">
        <f t="shared" ca="1" si="205"/>
        <v>36553.03</v>
      </c>
      <c r="Y1173" s="30" t="b">
        <f t="shared" ca="1" si="206"/>
        <v>1</v>
      </c>
    </row>
    <row r="1174" spans="1:25" hidden="1">
      <c r="A1174" s="28" t="s">
        <v>2837</v>
      </c>
      <c r="B1174" s="28" t="s">
        <v>2838</v>
      </c>
      <c r="C1174" s="28" t="s">
        <v>3481</v>
      </c>
      <c r="D1174" s="28" t="s">
        <v>2842</v>
      </c>
      <c r="E1174" s="29">
        <v>42216</v>
      </c>
      <c r="F1174" s="28" t="s">
        <v>9325</v>
      </c>
      <c r="G1174" s="30">
        <v>4540</v>
      </c>
      <c r="H1174" s="28" t="s">
        <v>9326</v>
      </c>
      <c r="I1174" s="31">
        <v>0</v>
      </c>
      <c r="J1174" s="31">
        <v>858.55</v>
      </c>
      <c r="K1174" s="28" t="s">
        <v>9327</v>
      </c>
      <c r="L1174" s="32">
        <f t="shared" si="198"/>
        <v>-858.55</v>
      </c>
      <c r="M1174" s="33">
        <f t="shared" si="199"/>
        <v>858.55</v>
      </c>
      <c r="N1174" s="34" t="b">
        <v>1</v>
      </c>
      <c r="O1174" s="35">
        <f t="shared" si="200"/>
        <v>858.55</v>
      </c>
      <c r="P1174" s="36" t="str">
        <f t="shared" si="201"/>
        <v>T</v>
      </c>
      <c r="Q1174" s="37" t="str">
        <f t="shared" si="202"/>
        <v>Sarah Cook</v>
      </c>
      <c r="R1174" s="6" t="str">
        <f t="shared" si="203"/>
        <v>T - Sarah Cook</v>
      </c>
      <c r="S1174" s="6" t="str">
        <f>IFERROR(INDEX('Vendor Over-ride'!$C:$C, MATCH($R:$R,'Vendor Over-ride'!$A:$A,0)),"")</f>
        <v>T - Sarah Cook</v>
      </c>
      <c r="U1174" s="38" t="str">
        <f t="shared" si="207"/>
        <v>GIA</v>
      </c>
      <c r="V1174" s="5" t="str">
        <f t="shared" si="208"/>
        <v>TRADE</v>
      </c>
      <c r="W1174" s="5" t="b">
        <f t="shared" si="204"/>
        <v>0</v>
      </c>
      <c r="X1174" s="40">
        <f t="shared" ca="1" si="205"/>
        <v>858.55</v>
      </c>
      <c r="Y1174" s="30" t="b">
        <f t="shared" ca="1" si="206"/>
        <v>0</v>
      </c>
    </row>
    <row r="1175" spans="1:25" hidden="1">
      <c r="A1175" s="28" t="s">
        <v>2837</v>
      </c>
      <c r="B1175" s="28" t="s">
        <v>2838</v>
      </c>
      <c r="C1175" s="28" t="s">
        <v>3481</v>
      </c>
      <c r="D1175" s="28" t="s">
        <v>2842</v>
      </c>
      <c r="E1175" s="29">
        <v>42216</v>
      </c>
      <c r="F1175" s="28" t="s">
        <v>9328</v>
      </c>
      <c r="G1175" s="30">
        <v>4554</v>
      </c>
      <c r="H1175" s="28" t="s">
        <v>9329</v>
      </c>
      <c r="I1175" s="31">
        <v>0</v>
      </c>
      <c r="J1175" s="31">
        <v>3042.76</v>
      </c>
      <c r="K1175" s="28" t="s">
        <v>3132</v>
      </c>
      <c r="L1175" s="32">
        <f t="shared" si="198"/>
        <v>-3042.76</v>
      </c>
      <c r="M1175" s="33">
        <f t="shared" si="199"/>
        <v>3042.76</v>
      </c>
      <c r="N1175" s="34" t="b">
        <v>1</v>
      </c>
      <c r="O1175" s="35">
        <f t="shared" si="200"/>
        <v>3042.76</v>
      </c>
      <c r="P1175" s="36" t="str">
        <f t="shared" si="201"/>
        <v>D</v>
      </c>
      <c r="Q1175" s="37" t="str">
        <f t="shared" si="202"/>
        <v>BNP Paribas (Direct Debit)</v>
      </c>
      <c r="R1175" s="6" t="str">
        <f t="shared" si="203"/>
        <v>D - BNP Paribas (Direct Debit)</v>
      </c>
      <c r="S1175" s="6" t="str">
        <f>IFERROR(INDEX('Vendor Over-ride'!$C:$C, MATCH($R:$R,'Vendor Over-ride'!$A:$A,0)),"")</f>
        <v>D - BNP Paribas (Direct Debit)</v>
      </c>
      <c r="U1175" s="38" t="str">
        <f t="shared" si="207"/>
        <v>GIA</v>
      </c>
      <c r="V1175" s="5" t="str">
        <f t="shared" si="208"/>
        <v>TRADE</v>
      </c>
      <c r="W1175" s="5" t="b">
        <f t="shared" si="204"/>
        <v>0</v>
      </c>
      <c r="X1175" s="40">
        <f t="shared" ca="1" si="205"/>
        <v>12171.04</v>
      </c>
      <c r="Y1175" s="30" t="b">
        <f t="shared" ca="1" si="206"/>
        <v>0</v>
      </c>
    </row>
    <row r="1176" spans="1:25" hidden="1">
      <c r="A1176" s="28" t="s">
        <v>2837</v>
      </c>
      <c r="B1176" s="28" t="s">
        <v>2838</v>
      </c>
      <c r="C1176" s="28" t="s">
        <v>3481</v>
      </c>
      <c r="D1176" s="28" t="s">
        <v>2842</v>
      </c>
      <c r="E1176" s="29">
        <v>42216</v>
      </c>
      <c r="F1176" s="28" t="s">
        <v>9330</v>
      </c>
      <c r="G1176" s="30">
        <v>4554</v>
      </c>
      <c r="H1176" s="28" t="s">
        <v>9331</v>
      </c>
      <c r="I1176" s="31">
        <v>0</v>
      </c>
      <c r="J1176" s="31">
        <v>281.48</v>
      </c>
      <c r="K1176" s="28" t="s">
        <v>3861</v>
      </c>
      <c r="L1176" s="32">
        <f t="shared" si="198"/>
        <v>-281.48</v>
      </c>
      <c r="M1176" s="33">
        <f t="shared" si="199"/>
        <v>281.48</v>
      </c>
      <c r="N1176" s="34" t="b">
        <v>1</v>
      </c>
      <c r="O1176" s="35">
        <f t="shared" si="200"/>
        <v>281.48</v>
      </c>
      <c r="P1176" s="36" t="str">
        <f t="shared" si="201"/>
        <v>D</v>
      </c>
      <c r="Q1176" s="37" t="str">
        <f t="shared" si="202"/>
        <v>CF Corporate Finance Ltd (DD)</v>
      </c>
      <c r="R1176" s="6" t="str">
        <f t="shared" si="203"/>
        <v>D - CF Corporate Finance Ltd (DD)</v>
      </c>
      <c r="S1176" s="6" t="str">
        <f>IFERROR(INDEX('Vendor Over-ride'!$C:$C, MATCH($R:$R,'Vendor Over-ride'!$A:$A,0)),"")</f>
        <v>D - CF Corporate Finance Ltd (DD)</v>
      </c>
      <c r="U1176" s="38" t="str">
        <f t="shared" si="207"/>
        <v>GIA</v>
      </c>
      <c r="V1176" s="5" t="str">
        <f t="shared" si="208"/>
        <v>TRADE</v>
      </c>
      <c r="W1176" s="5" t="b">
        <f t="shared" si="204"/>
        <v>0</v>
      </c>
      <c r="X1176" s="40">
        <f t="shared" ca="1" si="205"/>
        <v>1125.92</v>
      </c>
      <c r="Y1176" s="30" t="b">
        <f t="shared" ca="1" si="206"/>
        <v>0</v>
      </c>
    </row>
    <row r="1177" spans="1:25" hidden="1">
      <c r="A1177" s="28" t="s">
        <v>2837</v>
      </c>
      <c r="B1177" s="28" t="s">
        <v>2838</v>
      </c>
      <c r="C1177" s="28" t="s">
        <v>3481</v>
      </c>
      <c r="D1177" s="28" t="s">
        <v>2842</v>
      </c>
      <c r="E1177" s="29">
        <v>42216</v>
      </c>
      <c r="F1177" s="28" t="s">
        <v>9332</v>
      </c>
      <c r="G1177" s="30">
        <v>4554</v>
      </c>
      <c r="H1177" s="28" t="s">
        <v>9333</v>
      </c>
      <c r="I1177" s="31">
        <v>0</v>
      </c>
      <c r="J1177" s="31">
        <v>260.70999999999998</v>
      </c>
      <c r="K1177" s="28" t="s">
        <v>2980</v>
      </c>
      <c r="L1177" s="32">
        <f t="shared" si="198"/>
        <v>-260.70999999999998</v>
      </c>
      <c r="M1177" s="33">
        <f t="shared" si="199"/>
        <v>260.70999999999998</v>
      </c>
      <c r="N1177" s="34" t="b">
        <v>1</v>
      </c>
      <c r="O1177" s="35">
        <f t="shared" si="200"/>
        <v>260.70999999999998</v>
      </c>
      <c r="P1177" s="36" t="str">
        <f t="shared" si="201"/>
        <v>D</v>
      </c>
      <c r="Q1177" s="37" t="str">
        <f t="shared" si="202"/>
        <v>Glasgow Taxis Ltd (Direct Debit)</v>
      </c>
      <c r="R1177" s="6" t="str">
        <f t="shared" si="203"/>
        <v>D - Glasgow Taxis Ltd (Direct Debit)</v>
      </c>
      <c r="S1177" s="6" t="str">
        <f>IFERROR(INDEX('Vendor Over-ride'!$C:$C, MATCH($R:$R,'Vendor Over-ride'!$A:$A,0)),"")</f>
        <v>D - Glasgow Taxis Ltd (Direct Debit)</v>
      </c>
      <c r="U1177" s="38" t="str">
        <f t="shared" si="207"/>
        <v>GIA</v>
      </c>
      <c r="V1177" s="5" t="str">
        <f t="shared" si="208"/>
        <v>TRADE</v>
      </c>
      <c r="W1177" s="5" t="b">
        <f t="shared" si="204"/>
        <v>0</v>
      </c>
      <c r="X1177" s="40">
        <f t="shared" ca="1" si="205"/>
        <v>3868.9700000000003</v>
      </c>
      <c r="Y1177" s="30" t="b">
        <f t="shared" ca="1" si="206"/>
        <v>0</v>
      </c>
    </row>
    <row r="1178" spans="1:25" hidden="1">
      <c r="A1178" s="28" t="s">
        <v>2837</v>
      </c>
      <c r="B1178" s="28" t="s">
        <v>2838</v>
      </c>
      <c r="C1178" s="28" t="s">
        <v>3481</v>
      </c>
      <c r="D1178" s="28" t="s">
        <v>2842</v>
      </c>
      <c r="E1178" s="29">
        <v>42216</v>
      </c>
      <c r="F1178" s="28" t="s">
        <v>9334</v>
      </c>
      <c r="G1178" s="30">
        <v>4554</v>
      </c>
      <c r="H1178" s="28" t="s">
        <v>9335</v>
      </c>
      <c r="I1178" s="31">
        <v>0</v>
      </c>
      <c r="J1178" s="31">
        <v>1647.09</v>
      </c>
      <c r="K1178" s="28" t="s">
        <v>2981</v>
      </c>
      <c r="L1178" s="32">
        <f t="shared" si="198"/>
        <v>-1647.09</v>
      </c>
      <c r="M1178" s="33">
        <f t="shared" si="199"/>
        <v>1647.09</v>
      </c>
      <c r="N1178" s="34" t="b">
        <v>1</v>
      </c>
      <c r="O1178" s="35">
        <f t="shared" si="200"/>
        <v>1647.09</v>
      </c>
      <c r="P1178" s="36" t="str">
        <f t="shared" si="201"/>
        <v>D</v>
      </c>
      <c r="Q1178" s="37" t="str">
        <f t="shared" si="202"/>
        <v>Law at Work (DD)</v>
      </c>
      <c r="R1178" s="6" t="str">
        <f t="shared" si="203"/>
        <v>D - Law at Work (DD)</v>
      </c>
      <c r="S1178" s="6" t="str">
        <f>IFERROR(INDEX('Vendor Over-ride'!$C:$C, MATCH($R:$R,'Vendor Over-ride'!$A:$A,0)),"")</f>
        <v>D - Law at Work (DD)</v>
      </c>
      <c r="U1178" s="38" t="str">
        <f t="shared" si="207"/>
        <v>GIA</v>
      </c>
      <c r="V1178" s="5" t="str">
        <f t="shared" si="208"/>
        <v>TRADE</v>
      </c>
      <c r="W1178" s="5" t="b">
        <f t="shared" si="204"/>
        <v>0</v>
      </c>
      <c r="X1178" s="40">
        <f t="shared" ca="1" si="205"/>
        <v>19885.079999999998</v>
      </c>
      <c r="Y1178" s="30" t="b">
        <f t="shared" ca="1" si="206"/>
        <v>0</v>
      </c>
    </row>
    <row r="1179" spans="1:25">
      <c r="A1179" s="28" t="s">
        <v>2837</v>
      </c>
      <c r="B1179" s="28" t="s">
        <v>2838</v>
      </c>
      <c r="C1179" s="28" t="s">
        <v>3481</v>
      </c>
      <c r="D1179" s="28" t="s">
        <v>2842</v>
      </c>
      <c r="E1179" s="29">
        <v>42216</v>
      </c>
      <c r="F1179" s="28" t="s">
        <v>9336</v>
      </c>
      <c r="G1179" s="30">
        <v>4554</v>
      </c>
      <c r="H1179" s="28" t="s">
        <v>9337</v>
      </c>
      <c r="I1179" s="31">
        <v>0</v>
      </c>
      <c r="J1179" s="31">
        <v>211074.7</v>
      </c>
      <c r="K1179" s="28" t="s">
        <v>2982</v>
      </c>
      <c r="L1179" s="32">
        <f t="shared" si="198"/>
        <v>-211074.7</v>
      </c>
      <c r="M1179" s="33">
        <f t="shared" si="199"/>
        <v>211074.7</v>
      </c>
      <c r="N1179" s="34" t="b">
        <v>1</v>
      </c>
      <c r="O1179" s="35">
        <f t="shared" si="200"/>
        <v>211074.7</v>
      </c>
      <c r="P1179" s="36" t="str">
        <f t="shared" si="201"/>
        <v>D</v>
      </c>
      <c r="Q1179" s="37" t="str">
        <f t="shared" si="202"/>
        <v>Moorepay (Direct Debit)</v>
      </c>
      <c r="R1179" s="6" t="str">
        <f t="shared" si="203"/>
        <v>D - Moorepay (Direct Debit)</v>
      </c>
      <c r="S1179" s="6" t="str">
        <f>IFERROR(INDEX('Vendor Over-ride'!$C:$C, MATCH($R:$R,'Vendor Over-ride'!$A:$A,0)),"")</f>
        <v>D - Moorepay (Direct Debit)</v>
      </c>
      <c r="T1179" s="41" t="s">
        <v>17718</v>
      </c>
      <c r="U1179" s="38" t="str">
        <f t="shared" si="207"/>
        <v>GIA</v>
      </c>
      <c r="V1179" s="5" t="str">
        <f t="shared" si="208"/>
        <v>TRADE</v>
      </c>
      <c r="W1179" s="5" t="b">
        <f t="shared" si="204"/>
        <v>1</v>
      </c>
      <c r="X1179" s="40">
        <f t="shared" ca="1" si="205"/>
        <v>2642409.16</v>
      </c>
      <c r="Y1179" s="30" t="b">
        <f t="shared" ca="1" si="206"/>
        <v>1</v>
      </c>
    </row>
    <row r="1180" spans="1:25" hidden="1">
      <c r="A1180" s="28" t="s">
        <v>2837</v>
      </c>
      <c r="B1180" s="28" t="s">
        <v>2838</v>
      </c>
      <c r="C1180" s="28" t="s">
        <v>3481</v>
      </c>
      <c r="D1180" s="28" t="s">
        <v>2842</v>
      </c>
      <c r="E1180" s="29">
        <v>42216</v>
      </c>
      <c r="F1180" s="28" t="s">
        <v>9338</v>
      </c>
      <c r="G1180" s="30">
        <v>4554</v>
      </c>
      <c r="H1180" s="28" t="s">
        <v>9339</v>
      </c>
      <c r="I1180" s="31">
        <v>0</v>
      </c>
      <c r="J1180" s="31">
        <v>10.55</v>
      </c>
      <c r="K1180" s="28" t="s">
        <v>2983</v>
      </c>
      <c r="L1180" s="32">
        <f t="shared" si="198"/>
        <v>-10.55</v>
      </c>
      <c r="M1180" s="33">
        <f t="shared" si="199"/>
        <v>10.55</v>
      </c>
      <c r="N1180" s="34" t="b">
        <v>1</v>
      </c>
      <c r="O1180" s="35">
        <f t="shared" si="200"/>
        <v>10.55</v>
      </c>
      <c r="P1180" s="36" t="str">
        <f t="shared" si="201"/>
        <v>D</v>
      </c>
      <c r="Q1180" s="37" t="str">
        <f t="shared" si="202"/>
        <v>Orange Mobile (Direct Debit)</v>
      </c>
      <c r="R1180" s="6" t="str">
        <f t="shared" si="203"/>
        <v>D - Orange Mobile (Direct Debit)</v>
      </c>
      <c r="S1180" s="6" t="str">
        <f>IFERROR(INDEX('Vendor Over-ride'!$C:$C, MATCH($R:$R,'Vendor Over-ride'!$A:$A,0)),"")</f>
        <v>D - Orange Mobile (Direct Debit)</v>
      </c>
      <c r="U1180" s="38" t="str">
        <f t="shared" si="207"/>
        <v>GIA</v>
      </c>
      <c r="V1180" s="5" t="str">
        <f t="shared" si="208"/>
        <v>TRADE</v>
      </c>
      <c r="W1180" s="5" t="b">
        <f t="shared" si="204"/>
        <v>0</v>
      </c>
      <c r="X1180" s="40">
        <f t="shared" ca="1" si="205"/>
        <v>126.59999999999998</v>
      </c>
      <c r="Y1180" s="30" t="b">
        <f t="shared" ca="1" si="206"/>
        <v>0</v>
      </c>
    </row>
    <row r="1181" spans="1:25" hidden="1">
      <c r="A1181" s="28" t="s">
        <v>2837</v>
      </c>
      <c r="B1181" s="28" t="s">
        <v>2838</v>
      </c>
      <c r="C1181" s="28" t="s">
        <v>3481</v>
      </c>
      <c r="D1181" s="28" t="s">
        <v>2842</v>
      </c>
      <c r="E1181" s="29">
        <v>42216</v>
      </c>
      <c r="F1181" s="28" t="s">
        <v>9340</v>
      </c>
      <c r="G1181" s="30">
        <v>4554</v>
      </c>
      <c r="H1181" s="28" t="s">
        <v>9341</v>
      </c>
      <c r="I1181" s="31">
        <v>0</v>
      </c>
      <c r="J1181" s="31">
        <v>206</v>
      </c>
      <c r="K1181" s="28" t="s">
        <v>3867</v>
      </c>
      <c r="L1181" s="32">
        <f t="shared" si="198"/>
        <v>-206</v>
      </c>
      <c r="M1181" s="33">
        <f t="shared" si="199"/>
        <v>206</v>
      </c>
      <c r="N1181" s="34" t="b">
        <v>1</v>
      </c>
      <c r="O1181" s="35">
        <f t="shared" si="200"/>
        <v>206</v>
      </c>
      <c r="P1181" s="36" t="str">
        <f t="shared" si="201"/>
        <v>D</v>
      </c>
      <c r="Q1181" s="37" t="str">
        <f t="shared" si="202"/>
        <v>Postage By Phone-Pitney Bowes Ltd (DD)</v>
      </c>
      <c r="R1181" s="6" t="str">
        <f t="shared" si="203"/>
        <v>D - Postage By Phone-Pitney Bowes Ltd (DD)</v>
      </c>
      <c r="S1181" s="6" t="str">
        <f>IFERROR(INDEX('Vendor Over-ride'!$C:$C, MATCH($R:$R,'Vendor Over-ride'!$A:$A,0)),"")</f>
        <v>D - Postage By Phone-Pitney Bowes Ltd (DD)</v>
      </c>
      <c r="U1181" s="38" t="str">
        <f t="shared" si="207"/>
        <v>GIA</v>
      </c>
      <c r="V1181" s="5" t="str">
        <f t="shared" si="208"/>
        <v>TRADE</v>
      </c>
      <c r="W1181" s="5" t="b">
        <f t="shared" si="204"/>
        <v>0</v>
      </c>
      <c r="X1181" s="40">
        <f t="shared" ca="1" si="205"/>
        <v>2678</v>
      </c>
      <c r="Y1181" s="30" t="b">
        <f t="shared" ca="1" si="206"/>
        <v>0</v>
      </c>
    </row>
    <row r="1182" spans="1:25">
      <c r="A1182" s="28" t="s">
        <v>2837</v>
      </c>
      <c r="B1182" s="28" t="s">
        <v>2838</v>
      </c>
      <c r="C1182" s="28" t="s">
        <v>3481</v>
      </c>
      <c r="D1182" s="28" t="s">
        <v>2842</v>
      </c>
      <c r="E1182" s="29">
        <v>42216</v>
      </c>
      <c r="F1182" s="28" t="s">
        <v>9342</v>
      </c>
      <c r="G1182" s="30">
        <v>4554</v>
      </c>
      <c r="H1182" s="28" t="s">
        <v>9343</v>
      </c>
      <c r="I1182" s="31">
        <v>0</v>
      </c>
      <c r="J1182" s="31">
        <v>3447.9</v>
      </c>
      <c r="K1182" s="28" t="s">
        <v>2984</v>
      </c>
      <c r="L1182" s="32">
        <f t="shared" si="198"/>
        <v>-3447.9</v>
      </c>
      <c r="M1182" s="33">
        <f t="shared" si="199"/>
        <v>3447.9</v>
      </c>
      <c r="N1182" s="34" t="b">
        <v>1</v>
      </c>
      <c r="O1182" s="35">
        <f t="shared" si="200"/>
        <v>3447.9</v>
      </c>
      <c r="P1182" s="36" t="str">
        <f t="shared" si="201"/>
        <v>D</v>
      </c>
      <c r="Q1182" s="37" t="str">
        <f t="shared" si="202"/>
        <v>Rail Settlement Plan</v>
      </c>
      <c r="R1182" s="6" t="str">
        <f t="shared" si="203"/>
        <v>D - Rail Settlement Plan</v>
      </c>
      <c r="S1182" s="6" t="str">
        <f>IFERROR(INDEX('Vendor Over-ride'!$C:$C, MATCH($R:$R,'Vendor Over-ride'!$A:$A,0)),"")</f>
        <v>D - Rail Settlement Plan</v>
      </c>
      <c r="T1182" s="41" t="s">
        <v>7022</v>
      </c>
      <c r="U1182" s="38" t="str">
        <f t="shared" si="207"/>
        <v>GIA</v>
      </c>
      <c r="V1182" s="5" t="str">
        <f t="shared" si="208"/>
        <v>TRADE</v>
      </c>
      <c r="W1182" s="5" t="b">
        <f t="shared" si="204"/>
        <v>0</v>
      </c>
      <c r="X1182" s="40">
        <f t="shared" ca="1" si="205"/>
        <v>29590.400000000005</v>
      </c>
      <c r="Y1182" s="30" t="b">
        <f t="shared" ca="1" si="206"/>
        <v>1</v>
      </c>
    </row>
    <row r="1183" spans="1:25" hidden="1">
      <c r="A1183" s="28" t="s">
        <v>2837</v>
      </c>
      <c r="B1183" s="28" t="s">
        <v>2838</v>
      </c>
      <c r="C1183" s="28" t="s">
        <v>3481</v>
      </c>
      <c r="D1183" s="28" t="s">
        <v>2842</v>
      </c>
      <c r="E1183" s="29">
        <v>42216</v>
      </c>
      <c r="F1183" s="28" t="s">
        <v>9344</v>
      </c>
      <c r="G1183" s="30">
        <v>4554</v>
      </c>
      <c r="H1183" s="28" t="s">
        <v>9345</v>
      </c>
      <c r="I1183" s="31">
        <v>0</v>
      </c>
      <c r="J1183" s="31">
        <v>450</v>
      </c>
      <c r="K1183" s="28" t="s">
        <v>3139</v>
      </c>
      <c r="L1183" s="32">
        <f t="shared" si="198"/>
        <v>-450</v>
      </c>
      <c r="M1183" s="33">
        <f t="shared" si="199"/>
        <v>450</v>
      </c>
      <c r="N1183" s="34" t="b">
        <v>1</v>
      </c>
      <c r="O1183" s="35">
        <f t="shared" si="200"/>
        <v>450</v>
      </c>
      <c r="P1183" s="36" t="str">
        <f t="shared" si="201"/>
        <v>D</v>
      </c>
      <c r="Q1183" s="37" t="str">
        <f t="shared" si="202"/>
        <v>Scottish Equitable (DD)</v>
      </c>
      <c r="R1183" s="6" t="str">
        <f t="shared" si="203"/>
        <v>D - Scottish Equitable (DD)</v>
      </c>
      <c r="S1183" s="6" t="str">
        <f>IFERROR(INDEX('Vendor Over-ride'!$C:$C, MATCH($R:$R,'Vendor Over-ride'!$A:$A,0)),"")</f>
        <v>D - Scottish Equitable (DD)</v>
      </c>
      <c r="U1183" s="38" t="str">
        <f t="shared" si="207"/>
        <v>GIA</v>
      </c>
      <c r="V1183" s="5" t="str">
        <f t="shared" si="208"/>
        <v>TRADE</v>
      </c>
      <c r="W1183" s="5" t="b">
        <f t="shared" si="204"/>
        <v>0</v>
      </c>
      <c r="X1183" s="40">
        <f t="shared" ca="1" si="205"/>
        <v>4950</v>
      </c>
      <c r="Y1183" s="30" t="b">
        <f t="shared" ca="1" si="206"/>
        <v>0</v>
      </c>
    </row>
    <row r="1184" spans="1:25">
      <c r="A1184" s="28" t="s">
        <v>2837</v>
      </c>
      <c r="B1184" s="28" t="s">
        <v>2838</v>
      </c>
      <c r="C1184" s="28" t="s">
        <v>3481</v>
      </c>
      <c r="D1184" s="28" t="s">
        <v>2842</v>
      </c>
      <c r="E1184" s="29">
        <v>42216</v>
      </c>
      <c r="F1184" s="28" t="s">
        <v>9346</v>
      </c>
      <c r="G1184" s="30">
        <v>4554</v>
      </c>
      <c r="H1184" s="28" t="s">
        <v>9347</v>
      </c>
      <c r="I1184" s="31">
        <v>0</v>
      </c>
      <c r="J1184" s="31">
        <v>2646.67</v>
      </c>
      <c r="K1184" s="28" t="s">
        <v>2985</v>
      </c>
      <c r="L1184" s="32">
        <f t="shared" si="198"/>
        <v>-2646.67</v>
      </c>
      <c r="M1184" s="33">
        <f t="shared" si="199"/>
        <v>2646.67</v>
      </c>
      <c r="N1184" s="34" t="b">
        <v>1</v>
      </c>
      <c r="O1184" s="35">
        <f t="shared" si="200"/>
        <v>2646.67</v>
      </c>
      <c r="P1184" s="36" t="str">
        <f t="shared" si="201"/>
        <v>D</v>
      </c>
      <c r="Q1184" s="37" t="str">
        <f t="shared" si="202"/>
        <v>Vodafone (Direct Debit)</v>
      </c>
      <c r="R1184" s="6" t="str">
        <f t="shared" si="203"/>
        <v>D - Vodafone (Direct Debit)</v>
      </c>
      <c r="S1184" s="6" t="str">
        <f>IFERROR(INDEX('Vendor Over-ride'!$C:$C, MATCH($R:$R,'Vendor Over-ride'!$A:$A,0)),"")</f>
        <v>D - Vodafone (Direct Debit)</v>
      </c>
      <c r="T1184" s="41" t="s">
        <v>17719</v>
      </c>
      <c r="U1184" s="38" t="str">
        <f t="shared" si="207"/>
        <v>GIA</v>
      </c>
      <c r="V1184" s="5" t="str">
        <f t="shared" si="208"/>
        <v>TRADE</v>
      </c>
      <c r="W1184" s="5" t="b">
        <f t="shared" si="204"/>
        <v>0</v>
      </c>
      <c r="X1184" s="40">
        <f t="shared" ca="1" si="205"/>
        <v>33971.480000000003</v>
      </c>
      <c r="Y1184" s="30" t="b">
        <f t="shared" ca="1" si="206"/>
        <v>1</v>
      </c>
    </row>
    <row r="1185" spans="1:25" hidden="1">
      <c r="A1185" s="28" t="s">
        <v>2837</v>
      </c>
      <c r="B1185" s="28" t="s">
        <v>2838</v>
      </c>
      <c r="C1185" s="28" t="s">
        <v>3481</v>
      </c>
      <c r="D1185" s="28" t="s">
        <v>2986</v>
      </c>
      <c r="E1185" s="29">
        <v>42187</v>
      </c>
      <c r="F1185" s="28" t="s">
        <v>9348</v>
      </c>
      <c r="G1185" s="30">
        <v>4367</v>
      </c>
      <c r="H1185" s="28" t="s">
        <v>9349</v>
      </c>
      <c r="I1185" s="31">
        <v>19000</v>
      </c>
      <c r="J1185" s="31">
        <v>0</v>
      </c>
      <c r="K1185" s="28" t="s">
        <v>9350</v>
      </c>
      <c r="L1185" s="32">
        <f t="shared" si="198"/>
        <v>19000</v>
      </c>
      <c r="M1185" s="33">
        <f t="shared" si="199"/>
        <v>19000</v>
      </c>
      <c r="N1185" s="34" t="b">
        <v>0</v>
      </c>
      <c r="O1185" s="35">
        <f t="shared" si="200"/>
        <v>0</v>
      </c>
      <c r="P1185" s="36" t="str">
        <f t="shared" si="201"/>
        <v>T</v>
      </c>
      <c r="Q1185" s="37" t="str">
        <f t="shared" si="202"/>
        <v>The National Youth Orchestras of Scotland</v>
      </c>
      <c r="R1185" s="6" t="str">
        <f t="shared" si="203"/>
        <v>T - The National Youth Orchestras of Scotland</v>
      </c>
      <c r="S1185" s="6" t="str">
        <f>IFERROR(INDEX('Vendor Over-ride'!$C:$C, MATCH($R:$R,'Vendor Over-ride'!$A:$A,0)),"")</f>
        <v>T - National Youth Orchestras of Scotland, The</v>
      </c>
      <c r="U1185" s="38" t="str">
        <f t="shared" si="207"/>
        <v>GIA</v>
      </c>
      <c r="V1185" s="5" t="str">
        <f t="shared" si="208"/>
        <v>TRADE</v>
      </c>
      <c r="W1185" s="5" t="b">
        <f t="shared" si="204"/>
        <v>0</v>
      </c>
      <c r="X1185" s="40">
        <f t="shared" ca="1" si="205"/>
        <v>0</v>
      </c>
      <c r="Y1185" s="30" t="b">
        <f t="shared" ca="1" si="206"/>
        <v>0</v>
      </c>
    </row>
    <row r="1186" spans="1:25" hidden="1">
      <c r="A1186" s="28" t="s">
        <v>2837</v>
      </c>
      <c r="B1186" s="28" t="s">
        <v>2838</v>
      </c>
      <c r="C1186" s="28" t="s">
        <v>3481</v>
      </c>
      <c r="D1186" s="28" t="s">
        <v>2986</v>
      </c>
      <c r="E1186" s="29">
        <v>42188</v>
      </c>
      <c r="F1186" s="28" t="s">
        <v>9348</v>
      </c>
      <c r="G1186" s="30">
        <v>4368</v>
      </c>
      <c r="H1186" s="28" t="s">
        <v>9351</v>
      </c>
      <c r="I1186" s="31">
        <v>7032</v>
      </c>
      <c r="J1186" s="31">
        <v>0</v>
      </c>
      <c r="K1186" s="28" t="s">
        <v>9350</v>
      </c>
      <c r="L1186" s="32">
        <f t="shared" si="198"/>
        <v>7032</v>
      </c>
      <c r="M1186" s="33">
        <f t="shared" si="199"/>
        <v>7032</v>
      </c>
      <c r="N1186" s="34" t="b">
        <v>0</v>
      </c>
      <c r="O1186" s="35">
        <f t="shared" si="200"/>
        <v>0</v>
      </c>
      <c r="P1186" s="36" t="str">
        <f t="shared" si="201"/>
        <v>T</v>
      </c>
      <c r="Q1186" s="37" t="str">
        <f t="shared" si="202"/>
        <v>The National Youth Orchestras of Scotland</v>
      </c>
      <c r="R1186" s="6" t="str">
        <f t="shared" si="203"/>
        <v>T - The National Youth Orchestras of Scotland</v>
      </c>
      <c r="S1186" s="6" t="str">
        <f>IFERROR(INDEX('Vendor Over-ride'!$C:$C, MATCH($R:$R,'Vendor Over-ride'!$A:$A,0)),"")</f>
        <v>T - National Youth Orchestras of Scotland, The</v>
      </c>
      <c r="U1186" s="38" t="str">
        <f t="shared" si="207"/>
        <v>GIA</v>
      </c>
      <c r="V1186" s="5" t="str">
        <f t="shared" si="208"/>
        <v>TRADE</v>
      </c>
      <c r="W1186" s="5" t="b">
        <f t="shared" si="204"/>
        <v>0</v>
      </c>
      <c r="X1186" s="40">
        <f t="shared" ca="1" si="205"/>
        <v>0</v>
      </c>
      <c r="Y1186" s="30" t="b">
        <f t="shared" ca="1" si="206"/>
        <v>0</v>
      </c>
    </row>
    <row r="1187" spans="1:25" hidden="1">
      <c r="A1187" s="28" t="s">
        <v>2837</v>
      </c>
      <c r="B1187" s="28" t="s">
        <v>2838</v>
      </c>
      <c r="C1187" s="28" t="s">
        <v>3481</v>
      </c>
      <c r="D1187" s="28" t="s">
        <v>2986</v>
      </c>
      <c r="E1187" s="29">
        <v>42191</v>
      </c>
      <c r="F1187" s="28" t="s">
        <v>9352</v>
      </c>
      <c r="G1187" s="30">
        <v>4369</v>
      </c>
      <c r="H1187" s="28" t="s">
        <v>9353</v>
      </c>
      <c r="I1187" s="31">
        <v>110.99</v>
      </c>
      <c r="J1187" s="31">
        <v>0</v>
      </c>
      <c r="K1187" s="28" t="s">
        <v>9354</v>
      </c>
      <c r="L1187" s="32">
        <f t="shared" si="198"/>
        <v>110.99</v>
      </c>
      <c r="M1187" s="33">
        <f t="shared" si="199"/>
        <v>110.99</v>
      </c>
      <c r="N1187" s="34" t="b">
        <v>0</v>
      </c>
      <c r="O1187" s="35">
        <f t="shared" si="200"/>
        <v>0</v>
      </c>
      <c r="P1187" s="36" t="str">
        <f t="shared" si="201"/>
        <v>T</v>
      </c>
      <c r="Q1187" s="37" t="str">
        <f t="shared" si="202"/>
        <v>University of Glasgow</v>
      </c>
      <c r="R1187" s="6" t="str">
        <f t="shared" si="203"/>
        <v>T - University of Glasgow</v>
      </c>
      <c r="S1187" s="6" t="str">
        <f>IFERROR(INDEX('Vendor Over-ride'!$C:$C, MATCH($R:$R,'Vendor Over-ride'!$A:$A,0)),"")</f>
        <v>T - University of Glasgow</v>
      </c>
      <c r="U1187" s="38" t="str">
        <f t="shared" si="207"/>
        <v>GIA</v>
      </c>
      <c r="V1187" s="5" t="str">
        <f t="shared" si="208"/>
        <v>TRADE</v>
      </c>
      <c r="W1187" s="5" t="b">
        <f t="shared" si="204"/>
        <v>0</v>
      </c>
      <c r="X1187" s="40">
        <f t="shared" ca="1" si="205"/>
        <v>0</v>
      </c>
      <c r="Y1187" s="30" t="b">
        <f t="shared" ca="1" si="206"/>
        <v>0</v>
      </c>
    </row>
    <row r="1188" spans="1:25" hidden="1">
      <c r="A1188" s="28" t="s">
        <v>2837</v>
      </c>
      <c r="B1188" s="28" t="s">
        <v>2838</v>
      </c>
      <c r="C1188" s="28" t="s">
        <v>3481</v>
      </c>
      <c r="D1188" s="28" t="s">
        <v>2986</v>
      </c>
      <c r="E1188" s="29">
        <v>42198</v>
      </c>
      <c r="F1188" s="28" t="s">
        <v>9355</v>
      </c>
      <c r="G1188" s="30">
        <v>4435</v>
      </c>
      <c r="H1188" s="28" t="s">
        <v>9356</v>
      </c>
      <c r="I1188" s="31">
        <v>419.82</v>
      </c>
      <c r="J1188" s="31">
        <v>0</v>
      </c>
      <c r="K1188" s="28" t="s">
        <v>9357</v>
      </c>
      <c r="L1188" s="32">
        <f t="shared" si="198"/>
        <v>419.82</v>
      </c>
      <c r="M1188" s="33">
        <f t="shared" si="199"/>
        <v>419.82</v>
      </c>
      <c r="N1188" s="34" t="b">
        <v>0</v>
      </c>
      <c r="O1188" s="35">
        <f t="shared" si="200"/>
        <v>0</v>
      </c>
      <c r="P1188" s="36" t="str">
        <f t="shared" si="201"/>
        <v>T</v>
      </c>
      <c r="Q1188" s="37" t="str">
        <f t="shared" si="202"/>
        <v>North Edinburgh Arts</v>
      </c>
      <c r="R1188" s="6" t="str">
        <f t="shared" si="203"/>
        <v>T - North Edinburgh Arts</v>
      </c>
      <c r="S1188" s="6" t="str">
        <f>IFERROR(INDEX('Vendor Over-ride'!$C:$C, MATCH($R:$R,'Vendor Over-ride'!$A:$A,0)),"")</f>
        <v>T - North Edinburgh Arts</v>
      </c>
      <c r="U1188" s="38" t="str">
        <f t="shared" si="207"/>
        <v>GIA</v>
      </c>
      <c r="V1188" s="5" t="str">
        <f t="shared" si="208"/>
        <v>TRADE</v>
      </c>
      <c r="W1188" s="5" t="b">
        <f t="shared" si="204"/>
        <v>0</v>
      </c>
      <c r="X1188" s="40">
        <f t="shared" ca="1" si="205"/>
        <v>466.8</v>
      </c>
      <c r="Y1188" s="30" t="b">
        <f t="shared" ca="1" si="206"/>
        <v>0</v>
      </c>
    </row>
    <row r="1189" spans="1:25" hidden="1">
      <c r="A1189" s="28" t="s">
        <v>2837</v>
      </c>
      <c r="B1189" s="28" t="s">
        <v>2838</v>
      </c>
      <c r="C1189" s="28" t="s">
        <v>3481</v>
      </c>
      <c r="D1189" s="28" t="s">
        <v>2986</v>
      </c>
      <c r="E1189" s="29">
        <v>42193</v>
      </c>
      <c r="F1189" s="28" t="s">
        <v>2987</v>
      </c>
      <c r="G1189" s="30">
        <v>4466</v>
      </c>
      <c r="H1189" s="28" t="s">
        <v>9358</v>
      </c>
      <c r="I1189" s="31">
        <v>50419.95</v>
      </c>
      <c r="J1189" s="31">
        <v>0</v>
      </c>
      <c r="K1189" s="28" t="s">
        <v>5360</v>
      </c>
      <c r="L1189" s="32">
        <f t="shared" si="198"/>
        <v>50419.95</v>
      </c>
      <c r="M1189" s="33">
        <f t="shared" si="199"/>
        <v>50419.95</v>
      </c>
      <c r="N1189" s="34" t="b">
        <v>0</v>
      </c>
      <c r="O1189" s="35">
        <f t="shared" si="200"/>
        <v>0</v>
      </c>
      <c r="P1189" s="36" t="str">
        <f t="shared" si="201"/>
        <v>T</v>
      </c>
      <c r="Q1189" s="37" t="str">
        <f t="shared" si="202"/>
        <v>Transport Scotland</v>
      </c>
      <c r="R1189" s="6" t="str">
        <f t="shared" si="203"/>
        <v>T - Transport Scotland</v>
      </c>
      <c r="S1189" s="6" t="str">
        <f>IFERROR(INDEX('Vendor Over-ride'!$C:$C, MATCH($R:$R,'Vendor Over-ride'!$A:$A,0)),"")</f>
        <v>T - Transport Scotland</v>
      </c>
      <c r="U1189" s="38" t="str">
        <f t="shared" si="207"/>
        <v>GIA</v>
      </c>
      <c r="V1189" s="5" t="str">
        <f t="shared" si="208"/>
        <v>TRADE</v>
      </c>
      <c r="W1189" s="5" t="b">
        <f t="shared" si="204"/>
        <v>0</v>
      </c>
      <c r="X1189" s="40">
        <f t="shared" ca="1" si="205"/>
        <v>0</v>
      </c>
      <c r="Y1189" s="30" t="b">
        <f t="shared" ca="1" si="206"/>
        <v>0</v>
      </c>
    </row>
    <row r="1190" spans="1:25" hidden="1">
      <c r="A1190" s="28" t="s">
        <v>2837</v>
      </c>
      <c r="B1190" s="28" t="s">
        <v>2838</v>
      </c>
      <c r="C1190" s="28" t="s">
        <v>3481</v>
      </c>
      <c r="D1190" s="28" t="s">
        <v>2986</v>
      </c>
      <c r="E1190" s="29">
        <v>42205</v>
      </c>
      <c r="F1190" s="28" t="s">
        <v>2987</v>
      </c>
      <c r="G1190" s="30">
        <v>4467</v>
      </c>
      <c r="H1190" s="28" t="s">
        <v>9359</v>
      </c>
      <c r="I1190" s="31">
        <v>2045.35</v>
      </c>
      <c r="J1190" s="31">
        <v>0</v>
      </c>
      <c r="K1190" s="28" t="s">
        <v>5360</v>
      </c>
      <c r="L1190" s="32">
        <f t="shared" si="198"/>
        <v>2045.35</v>
      </c>
      <c r="M1190" s="33">
        <f t="shared" si="199"/>
        <v>2045.35</v>
      </c>
      <c r="N1190" s="34" t="b">
        <v>0</v>
      </c>
      <c r="O1190" s="35">
        <f t="shared" si="200"/>
        <v>0</v>
      </c>
      <c r="P1190" s="36" t="str">
        <f t="shared" si="201"/>
        <v>T</v>
      </c>
      <c r="Q1190" s="37" t="str">
        <f t="shared" si="202"/>
        <v>Transport Scotland</v>
      </c>
      <c r="R1190" s="6" t="str">
        <f t="shared" si="203"/>
        <v>T - Transport Scotland</v>
      </c>
      <c r="S1190" s="6" t="str">
        <f>IFERROR(INDEX('Vendor Over-ride'!$C:$C, MATCH($R:$R,'Vendor Over-ride'!$A:$A,0)),"")</f>
        <v>T - Transport Scotland</v>
      </c>
      <c r="U1190" s="38" t="str">
        <f t="shared" si="207"/>
        <v>GIA</v>
      </c>
      <c r="V1190" s="5" t="str">
        <f t="shared" si="208"/>
        <v>TRADE</v>
      </c>
      <c r="W1190" s="5" t="b">
        <f t="shared" si="204"/>
        <v>0</v>
      </c>
      <c r="X1190" s="40">
        <f t="shared" ca="1" si="205"/>
        <v>0</v>
      </c>
      <c r="Y1190" s="30" t="b">
        <f t="shared" ca="1" si="206"/>
        <v>0</v>
      </c>
    </row>
    <row r="1191" spans="1:25" hidden="1">
      <c r="A1191" s="28" t="s">
        <v>2837</v>
      </c>
      <c r="B1191" s="28" t="s">
        <v>2838</v>
      </c>
      <c r="C1191" s="28" t="s">
        <v>3481</v>
      </c>
      <c r="D1191" s="28" t="s">
        <v>2986</v>
      </c>
      <c r="E1191" s="29">
        <v>42195</v>
      </c>
      <c r="F1191" s="28" t="s">
        <v>2987</v>
      </c>
      <c r="G1191" s="30">
        <v>4468</v>
      </c>
      <c r="H1191" s="28" t="s">
        <v>9360</v>
      </c>
      <c r="I1191" s="31">
        <v>87101</v>
      </c>
      <c r="J1191" s="31">
        <v>0</v>
      </c>
      <c r="K1191" s="28" t="s">
        <v>5360</v>
      </c>
      <c r="L1191" s="32">
        <f t="shared" si="198"/>
        <v>87101</v>
      </c>
      <c r="M1191" s="33">
        <f t="shared" si="199"/>
        <v>87101</v>
      </c>
      <c r="N1191" s="34" t="b">
        <v>0</v>
      </c>
      <c r="O1191" s="35">
        <f t="shared" si="200"/>
        <v>0</v>
      </c>
      <c r="P1191" s="36" t="str">
        <f t="shared" si="201"/>
        <v>T</v>
      </c>
      <c r="Q1191" s="37" t="str">
        <f t="shared" si="202"/>
        <v>Transport Scotland</v>
      </c>
      <c r="R1191" s="6" t="str">
        <f t="shared" si="203"/>
        <v>T - Transport Scotland</v>
      </c>
      <c r="S1191" s="6" t="str">
        <f>IFERROR(INDEX('Vendor Over-ride'!$C:$C, MATCH($R:$R,'Vendor Over-ride'!$A:$A,0)),"")</f>
        <v>T - Transport Scotland</v>
      </c>
      <c r="U1191" s="38" t="str">
        <f t="shared" si="207"/>
        <v>GIA</v>
      </c>
      <c r="V1191" s="5" t="str">
        <f t="shared" si="208"/>
        <v>TRADE</v>
      </c>
      <c r="W1191" s="5" t="b">
        <f t="shared" si="204"/>
        <v>0</v>
      </c>
      <c r="X1191" s="40">
        <f t="shared" ca="1" si="205"/>
        <v>0</v>
      </c>
      <c r="Y1191" s="30" t="b">
        <f t="shared" ca="1" si="206"/>
        <v>0</v>
      </c>
    </row>
    <row r="1192" spans="1:25" hidden="1">
      <c r="A1192" s="28" t="s">
        <v>2837</v>
      </c>
      <c r="B1192" s="28" t="s">
        <v>2838</v>
      </c>
      <c r="C1192" s="28" t="s">
        <v>3481</v>
      </c>
      <c r="D1192" s="28" t="s">
        <v>2986</v>
      </c>
      <c r="E1192" s="29">
        <v>42207</v>
      </c>
      <c r="F1192" s="28" t="s">
        <v>2987</v>
      </c>
      <c r="G1192" s="30">
        <v>4469</v>
      </c>
      <c r="H1192" s="28" t="s">
        <v>9361</v>
      </c>
      <c r="I1192" s="31">
        <v>277.77</v>
      </c>
      <c r="J1192" s="31">
        <v>0</v>
      </c>
      <c r="K1192" s="28" t="s">
        <v>9362</v>
      </c>
      <c r="L1192" s="32">
        <f t="shared" si="198"/>
        <v>277.77</v>
      </c>
      <c r="M1192" s="33">
        <f t="shared" si="199"/>
        <v>277.77</v>
      </c>
      <c r="N1192" s="34" t="b">
        <v>0</v>
      </c>
      <c r="O1192" s="35">
        <f t="shared" si="200"/>
        <v>0</v>
      </c>
      <c r="P1192" s="36" t="str">
        <f t="shared" si="201"/>
        <v>T</v>
      </c>
      <c r="Q1192" s="37" t="str">
        <f t="shared" si="202"/>
        <v>Scottish Government</v>
      </c>
      <c r="R1192" s="6" t="str">
        <f t="shared" si="203"/>
        <v>T - Scottish Government</v>
      </c>
      <c r="S1192" s="6" t="str">
        <f>IFERROR(INDEX('Vendor Over-ride'!$C:$C, MATCH($R:$R,'Vendor Over-ride'!$A:$A,0)),"")</f>
        <v>T - Scottish Government</v>
      </c>
      <c r="U1192" s="38" t="str">
        <f t="shared" si="207"/>
        <v>GIA</v>
      </c>
      <c r="V1192" s="5" t="str">
        <f t="shared" si="208"/>
        <v>TRADE</v>
      </c>
      <c r="W1192" s="5" t="b">
        <f t="shared" si="204"/>
        <v>0</v>
      </c>
      <c r="X1192" s="40">
        <f t="shared" ca="1" si="205"/>
        <v>21570.06</v>
      </c>
      <c r="Y1192" s="30" t="b">
        <f t="shared" ca="1" si="206"/>
        <v>0</v>
      </c>
    </row>
    <row r="1193" spans="1:25" hidden="1">
      <c r="A1193" s="28" t="s">
        <v>2837</v>
      </c>
      <c r="B1193" s="28" t="s">
        <v>2838</v>
      </c>
      <c r="C1193" s="28" t="s">
        <v>3481</v>
      </c>
      <c r="D1193" s="28" t="s">
        <v>2986</v>
      </c>
      <c r="E1193" s="29">
        <v>42202</v>
      </c>
      <c r="F1193" s="28" t="s">
        <v>9363</v>
      </c>
      <c r="G1193" s="30">
        <v>4470</v>
      </c>
      <c r="H1193" s="28" t="s">
        <v>9364</v>
      </c>
      <c r="I1193" s="31">
        <v>16000</v>
      </c>
      <c r="J1193" s="31">
        <v>0</v>
      </c>
      <c r="K1193" s="28" t="s">
        <v>9365</v>
      </c>
      <c r="L1193" s="32">
        <f t="shared" si="198"/>
        <v>16000</v>
      </c>
      <c r="M1193" s="33">
        <f t="shared" si="199"/>
        <v>16000</v>
      </c>
      <c r="N1193" s="34" t="b">
        <v>0</v>
      </c>
      <c r="O1193" s="35">
        <f t="shared" si="200"/>
        <v>0</v>
      </c>
      <c r="P1193" s="36" t="str">
        <f t="shared" si="201"/>
        <v>T</v>
      </c>
      <c r="Q1193" s="37" t="str">
        <f t="shared" si="202"/>
        <v>City Moves</v>
      </c>
      <c r="R1193" s="6" t="str">
        <f t="shared" si="203"/>
        <v>T - City Moves</v>
      </c>
      <c r="S1193" s="6" t="str">
        <f>IFERROR(INDEX('Vendor Over-ride'!$C:$C, MATCH($R:$R,'Vendor Over-ride'!$A:$A,0)),"")</f>
        <v>T - City Moves</v>
      </c>
      <c r="U1193" s="38" t="str">
        <f t="shared" si="207"/>
        <v>GIA</v>
      </c>
      <c r="V1193" s="5" t="str">
        <f t="shared" si="208"/>
        <v>TRADE</v>
      </c>
      <c r="W1193" s="5" t="b">
        <f t="shared" si="204"/>
        <v>0</v>
      </c>
      <c r="X1193" s="40">
        <f t="shared" ca="1" si="205"/>
        <v>0</v>
      </c>
      <c r="Y1193" s="30" t="b">
        <f t="shared" ca="1" si="206"/>
        <v>0</v>
      </c>
    </row>
    <row r="1194" spans="1:25" hidden="1">
      <c r="A1194" s="28" t="s">
        <v>2837</v>
      </c>
      <c r="B1194" s="28" t="s">
        <v>2838</v>
      </c>
      <c r="C1194" s="28" t="s">
        <v>3481</v>
      </c>
      <c r="D1194" s="28" t="s">
        <v>2986</v>
      </c>
      <c r="E1194" s="29">
        <v>42192</v>
      </c>
      <c r="F1194" s="28" t="s">
        <v>2987</v>
      </c>
      <c r="G1194" s="30">
        <v>4523</v>
      </c>
      <c r="H1194" s="28" t="s">
        <v>9366</v>
      </c>
      <c r="I1194" s="31">
        <v>2603830</v>
      </c>
      <c r="J1194" s="31">
        <v>0</v>
      </c>
      <c r="K1194" s="28" t="s">
        <v>2988</v>
      </c>
      <c r="L1194" s="32">
        <f t="shared" si="198"/>
        <v>2603830</v>
      </c>
      <c r="M1194" s="33">
        <f t="shared" si="199"/>
        <v>2603830</v>
      </c>
      <c r="N1194" s="34" t="b">
        <v>0</v>
      </c>
      <c r="O1194" s="35">
        <f t="shared" si="200"/>
        <v>0</v>
      </c>
      <c r="P1194" s="36" t="str">
        <f t="shared" si="201"/>
        <v>T</v>
      </c>
      <c r="Q1194" s="37" t="str">
        <f t="shared" si="202"/>
        <v>Scottish Government (GIA)</v>
      </c>
      <c r="R1194" s="6" t="str">
        <f t="shared" si="203"/>
        <v>T - Scottish Government (GIA)</v>
      </c>
      <c r="S1194" s="6" t="str">
        <f>IFERROR(INDEX('Vendor Over-ride'!$C:$C, MATCH($R:$R,'Vendor Over-ride'!$A:$A,0)),"")</f>
        <v>T - Scottish Government</v>
      </c>
      <c r="U1194" s="38" t="str">
        <f t="shared" si="207"/>
        <v>GIA</v>
      </c>
      <c r="V1194" s="5" t="str">
        <f t="shared" si="208"/>
        <v>TRADE</v>
      </c>
      <c r="W1194" s="5" t="b">
        <f t="shared" si="204"/>
        <v>0</v>
      </c>
      <c r="X1194" s="40">
        <f t="shared" ca="1" si="205"/>
        <v>21570.06</v>
      </c>
      <c r="Y1194" s="30" t="b">
        <f t="shared" ca="1" si="206"/>
        <v>0</v>
      </c>
    </row>
    <row r="1195" spans="1:25">
      <c r="A1195" s="28" t="s">
        <v>2837</v>
      </c>
      <c r="B1195" s="28" t="s">
        <v>2838</v>
      </c>
      <c r="C1195" s="28" t="s">
        <v>3481</v>
      </c>
      <c r="D1195" s="28" t="s">
        <v>2990</v>
      </c>
      <c r="E1195" s="29">
        <v>42192</v>
      </c>
      <c r="F1195" s="28"/>
      <c r="G1195" s="30">
        <v>4372</v>
      </c>
      <c r="H1195" s="28" t="s">
        <v>9367</v>
      </c>
      <c r="I1195" s="31">
        <v>0</v>
      </c>
      <c r="J1195" s="31">
        <v>26032</v>
      </c>
      <c r="K1195" s="28"/>
      <c r="L1195" s="32">
        <f t="shared" si="198"/>
        <v>-26032</v>
      </c>
      <c r="M1195" s="33">
        <f t="shared" si="199"/>
        <v>26032</v>
      </c>
      <c r="N1195" s="34" t="b">
        <v>1</v>
      </c>
      <c r="O1195" s="35">
        <f t="shared" si="200"/>
        <v>26032</v>
      </c>
      <c r="P1195" s="36" t="str">
        <f t="shared" si="201"/>
        <v/>
      </c>
      <c r="Q1195" s="37" t="e">
        <f t="shared" si="202"/>
        <v>#VALUE!</v>
      </c>
      <c r="R1195" s="6" t="e">
        <f t="shared" si="203"/>
        <v>#VALUE!</v>
      </c>
      <c r="S1195" s="6" t="str">
        <f>IFERROR(INDEX('Vendor Over-ride'!$C:$C, MATCH($R:$R,'Vendor Over-ride'!$A:$A,0)),"")</f>
        <v/>
      </c>
      <c r="U1195" s="38" t="str">
        <f t="shared" si="207"/>
        <v>GIA</v>
      </c>
      <c r="V1195" s="5" t="str">
        <f t="shared" si="208"/>
        <v/>
      </c>
      <c r="W1195" s="5" t="b">
        <f t="shared" si="204"/>
        <v>1</v>
      </c>
      <c r="X1195" s="40">
        <f t="shared" ca="1" si="205"/>
        <v>334393.72000000003</v>
      </c>
      <c r="Y1195" s="30" t="b">
        <f t="shared" ca="1" si="206"/>
        <v>1</v>
      </c>
    </row>
    <row r="1196" spans="1:25" hidden="1">
      <c r="A1196" s="28" t="s">
        <v>2837</v>
      </c>
      <c r="B1196" s="28" t="s">
        <v>2838</v>
      </c>
      <c r="C1196" s="28" t="s">
        <v>3481</v>
      </c>
      <c r="D1196" s="28" t="s">
        <v>2990</v>
      </c>
      <c r="E1196" s="29">
        <v>42188</v>
      </c>
      <c r="F1196" s="28"/>
      <c r="G1196" s="30">
        <v>4404</v>
      </c>
      <c r="H1196" s="28" t="s">
        <v>9368</v>
      </c>
      <c r="I1196" s="31">
        <v>172.48</v>
      </c>
      <c r="J1196" s="31">
        <v>0</v>
      </c>
      <c r="K1196" s="28"/>
      <c r="L1196" s="32">
        <f t="shared" si="198"/>
        <v>172.48</v>
      </c>
      <c r="M1196" s="33">
        <f t="shared" si="199"/>
        <v>172.48</v>
      </c>
      <c r="N1196" s="34" t="b">
        <v>0</v>
      </c>
      <c r="O1196" s="35">
        <f t="shared" si="200"/>
        <v>0</v>
      </c>
      <c r="P1196" s="36" t="str">
        <f t="shared" si="201"/>
        <v/>
      </c>
      <c r="Q1196" s="37" t="e">
        <f t="shared" si="202"/>
        <v>#VALUE!</v>
      </c>
      <c r="R1196" s="6" t="e">
        <f t="shared" si="203"/>
        <v>#VALUE!</v>
      </c>
      <c r="S1196" s="6" t="str">
        <f>IFERROR(INDEX('Vendor Over-ride'!$C:$C, MATCH($R:$R,'Vendor Over-ride'!$A:$A,0)),"")</f>
        <v/>
      </c>
      <c r="U1196" s="38" t="str">
        <f t="shared" si="207"/>
        <v>GIA</v>
      </c>
      <c r="V1196" s="5" t="str">
        <f t="shared" si="208"/>
        <v/>
      </c>
      <c r="W1196" s="5" t="b">
        <f t="shared" si="204"/>
        <v>0</v>
      </c>
      <c r="X1196" s="40">
        <f t="shared" ca="1" si="205"/>
        <v>334393.72000000003</v>
      </c>
      <c r="Y1196" s="30" t="b">
        <f t="shared" ca="1" si="206"/>
        <v>1</v>
      </c>
    </row>
    <row r="1197" spans="1:25">
      <c r="A1197" s="28" t="s">
        <v>2837</v>
      </c>
      <c r="B1197" s="28" t="s">
        <v>2838</v>
      </c>
      <c r="C1197" s="28" t="s">
        <v>3481</v>
      </c>
      <c r="D1197" s="28" t="s">
        <v>2990</v>
      </c>
      <c r="E1197" s="29">
        <v>42199</v>
      </c>
      <c r="F1197" s="28"/>
      <c r="G1197" s="30">
        <v>4427</v>
      </c>
      <c r="H1197" s="28" t="s">
        <v>9369</v>
      </c>
      <c r="I1197" s="31">
        <v>0</v>
      </c>
      <c r="J1197" s="31">
        <v>362.91</v>
      </c>
      <c r="K1197" s="28"/>
      <c r="L1197" s="32">
        <f t="shared" si="198"/>
        <v>-362.91</v>
      </c>
      <c r="M1197" s="33">
        <f t="shared" si="199"/>
        <v>362.91</v>
      </c>
      <c r="N1197" s="34" t="b">
        <v>1</v>
      </c>
      <c r="O1197" s="35">
        <f t="shared" si="200"/>
        <v>362.91</v>
      </c>
      <c r="P1197" s="36" t="str">
        <f t="shared" si="201"/>
        <v/>
      </c>
      <c r="Q1197" s="37" t="e">
        <f t="shared" si="202"/>
        <v>#VALUE!</v>
      </c>
      <c r="R1197" s="6" t="e">
        <f t="shared" si="203"/>
        <v>#VALUE!</v>
      </c>
      <c r="S1197" s="6" t="str">
        <f>IFERROR(INDEX('Vendor Over-ride'!$C:$C, MATCH($R:$R,'Vendor Over-ride'!$A:$A,0)),"")</f>
        <v/>
      </c>
      <c r="U1197" s="38" t="str">
        <f t="shared" si="207"/>
        <v>GIA</v>
      </c>
      <c r="V1197" s="5" t="str">
        <f t="shared" si="208"/>
        <v/>
      </c>
      <c r="W1197" s="5" t="b">
        <f t="shared" si="204"/>
        <v>0</v>
      </c>
      <c r="X1197" s="40">
        <f t="shared" ca="1" si="205"/>
        <v>334393.72000000003</v>
      </c>
      <c r="Y1197" s="30" t="b">
        <f t="shared" ca="1" si="206"/>
        <v>1</v>
      </c>
    </row>
    <row r="1198" spans="1:25" hidden="1">
      <c r="A1198" s="28" t="s">
        <v>2837</v>
      </c>
      <c r="B1198" s="28" t="s">
        <v>2838</v>
      </c>
      <c r="C1198" s="28" t="s">
        <v>3481</v>
      </c>
      <c r="D1198" s="28" t="s">
        <v>2990</v>
      </c>
      <c r="E1198" s="29">
        <v>42199</v>
      </c>
      <c r="F1198" s="28"/>
      <c r="G1198" s="30">
        <v>4428</v>
      </c>
      <c r="H1198" s="28" t="s">
        <v>9370</v>
      </c>
      <c r="I1198" s="31">
        <v>0</v>
      </c>
      <c r="J1198" s="31">
        <v>3.5</v>
      </c>
      <c r="K1198" s="28"/>
      <c r="L1198" s="32">
        <f t="shared" si="198"/>
        <v>-3.5</v>
      </c>
      <c r="M1198" s="33">
        <f t="shared" si="199"/>
        <v>3.5</v>
      </c>
      <c r="N1198" s="34" t="b">
        <v>0</v>
      </c>
      <c r="O1198" s="35">
        <f t="shared" si="200"/>
        <v>0</v>
      </c>
      <c r="P1198" s="36" t="str">
        <f t="shared" si="201"/>
        <v/>
      </c>
      <c r="Q1198" s="37" t="e">
        <f t="shared" si="202"/>
        <v>#VALUE!</v>
      </c>
      <c r="R1198" s="6" t="e">
        <f t="shared" si="203"/>
        <v>#VALUE!</v>
      </c>
      <c r="S1198" s="6" t="str">
        <f>IFERROR(INDEX('Vendor Over-ride'!$C:$C, MATCH($R:$R,'Vendor Over-ride'!$A:$A,0)),"")</f>
        <v/>
      </c>
      <c r="U1198" s="38" t="str">
        <f t="shared" si="207"/>
        <v>GIA</v>
      </c>
      <c r="V1198" s="5" t="str">
        <f t="shared" si="208"/>
        <v/>
      </c>
      <c r="W1198" s="5" t="b">
        <f t="shared" si="204"/>
        <v>0</v>
      </c>
      <c r="X1198" s="40">
        <f t="shared" ca="1" si="205"/>
        <v>334393.72000000003</v>
      </c>
      <c r="Y1198" s="30" t="b">
        <f t="shared" ca="1" si="206"/>
        <v>1</v>
      </c>
    </row>
    <row r="1199" spans="1:25">
      <c r="A1199" s="28" t="s">
        <v>2837</v>
      </c>
      <c r="B1199" s="28" t="s">
        <v>2838</v>
      </c>
      <c r="C1199" s="28" t="s">
        <v>3481</v>
      </c>
      <c r="D1199" s="28" t="s">
        <v>2990</v>
      </c>
      <c r="E1199" s="29">
        <v>42206</v>
      </c>
      <c r="F1199" s="28"/>
      <c r="G1199" s="30">
        <v>4471</v>
      </c>
      <c r="H1199" s="28" t="s">
        <v>9371</v>
      </c>
      <c r="I1199" s="31">
        <v>0</v>
      </c>
      <c r="J1199" s="31">
        <v>8932.57</v>
      </c>
      <c r="K1199" s="28"/>
      <c r="L1199" s="32">
        <f t="shared" si="198"/>
        <v>-8932.57</v>
      </c>
      <c r="M1199" s="33">
        <f t="shared" si="199"/>
        <v>8932.57</v>
      </c>
      <c r="N1199" s="34" t="b">
        <v>1</v>
      </c>
      <c r="O1199" s="35">
        <f t="shared" si="200"/>
        <v>8932.57</v>
      </c>
      <c r="P1199" s="36" t="str">
        <f t="shared" si="201"/>
        <v/>
      </c>
      <c r="Q1199" s="37" t="e">
        <f t="shared" si="202"/>
        <v>#VALUE!</v>
      </c>
      <c r="R1199" s="6" t="e">
        <f t="shared" si="203"/>
        <v>#VALUE!</v>
      </c>
      <c r="S1199" s="6" t="str">
        <f>IFERROR(INDEX('Vendor Over-ride'!$C:$C, MATCH($R:$R,'Vendor Over-ride'!$A:$A,0)),"")</f>
        <v/>
      </c>
      <c r="U1199" s="38" t="str">
        <f t="shared" si="207"/>
        <v>GIA</v>
      </c>
      <c r="V1199" s="5" t="str">
        <f t="shared" si="208"/>
        <v/>
      </c>
      <c r="W1199" s="5" t="b">
        <f t="shared" si="204"/>
        <v>0</v>
      </c>
      <c r="X1199" s="40">
        <f t="shared" ca="1" si="205"/>
        <v>334393.72000000003</v>
      </c>
      <c r="Y1199" s="30" t="b">
        <f t="shared" ca="1" si="206"/>
        <v>1</v>
      </c>
    </row>
    <row r="1200" spans="1:25" hidden="1">
      <c r="A1200" s="28" t="s">
        <v>2837</v>
      </c>
      <c r="B1200" s="28" t="s">
        <v>2838</v>
      </c>
      <c r="C1200" s="28" t="s">
        <v>3481</v>
      </c>
      <c r="D1200" s="28" t="s">
        <v>2990</v>
      </c>
      <c r="E1200" s="29">
        <v>42206</v>
      </c>
      <c r="F1200" s="28"/>
      <c r="G1200" s="30">
        <v>4472</v>
      </c>
      <c r="H1200" s="28" t="s">
        <v>9372</v>
      </c>
      <c r="I1200" s="31">
        <v>0</v>
      </c>
      <c r="J1200" s="31">
        <v>3.5</v>
      </c>
      <c r="K1200" s="28"/>
      <c r="L1200" s="32">
        <f t="shared" si="198"/>
        <v>-3.5</v>
      </c>
      <c r="M1200" s="33">
        <f t="shared" si="199"/>
        <v>3.5</v>
      </c>
      <c r="N1200" s="34" t="b">
        <v>0</v>
      </c>
      <c r="O1200" s="35">
        <f t="shared" si="200"/>
        <v>0</v>
      </c>
      <c r="P1200" s="36" t="str">
        <f t="shared" si="201"/>
        <v/>
      </c>
      <c r="Q1200" s="37" t="e">
        <f t="shared" si="202"/>
        <v>#VALUE!</v>
      </c>
      <c r="R1200" s="6" t="e">
        <f t="shared" si="203"/>
        <v>#VALUE!</v>
      </c>
      <c r="S1200" s="6" t="str">
        <f>IFERROR(INDEX('Vendor Over-ride'!$C:$C, MATCH($R:$R,'Vendor Over-ride'!$A:$A,0)),"")</f>
        <v/>
      </c>
      <c r="U1200" s="38" t="str">
        <f t="shared" si="207"/>
        <v>GIA</v>
      </c>
      <c r="V1200" s="5" t="str">
        <f t="shared" si="208"/>
        <v/>
      </c>
      <c r="W1200" s="5" t="b">
        <f t="shared" si="204"/>
        <v>0</v>
      </c>
      <c r="X1200" s="40">
        <f t="shared" ca="1" si="205"/>
        <v>334393.72000000003</v>
      </c>
      <c r="Y1200" s="30" t="b">
        <f t="shared" ca="1" si="206"/>
        <v>1</v>
      </c>
    </row>
    <row r="1201" spans="1:25" hidden="1">
      <c r="A1201" s="28" t="s">
        <v>2837</v>
      </c>
      <c r="B1201" s="28" t="s">
        <v>2838</v>
      </c>
      <c r="C1201" s="28" t="s">
        <v>3481</v>
      </c>
      <c r="D1201" s="28" t="s">
        <v>2990</v>
      </c>
      <c r="E1201" s="29">
        <v>42213</v>
      </c>
      <c r="F1201" s="28"/>
      <c r="G1201" s="30">
        <v>4486</v>
      </c>
      <c r="H1201" s="28" t="s">
        <v>9373</v>
      </c>
      <c r="I1201" s="31">
        <v>200</v>
      </c>
      <c r="J1201" s="31">
        <v>0</v>
      </c>
      <c r="K1201" s="28"/>
      <c r="L1201" s="32">
        <f t="shared" si="198"/>
        <v>200</v>
      </c>
      <c r="M1201" s="33">
        <f t="shared" si="199"/>
        <v>200</v>
      </c>
      <c r="N1201" s="34" t="b">
        <v>0</v>
      </c>
      <c r="O1201" s="35">
        <f t="shared" si="200"/>
        <v>0</v>
      </c>
      <c r="P1201" s="36" t="str">
        <f t="shared" si="201"/>
        <v/>
      </c>
      <c r="Q1201" s="37" t="e">
        <f t="shared" si="202"/>
        <v>#VALUE!</v>
      </c>
      <c r="R1201" s="6" t="e">
        <f t="shared" si="203"/>
        <v>#VALUE!</v>
      </c>
      <c r="S1201" s="6" t="str">
        <f>IFERROR(INDEX('Vendor Over-ride'!$C:$C, MATCH($R:$R,'Vendor Over-ride'!$A:$A,0)),"")</f>
        <v/>
      </c>
      <c r="U1201" s="38" t="str">
        <f t="shared" si="207"/>
        <v>GIA</v>
      </c>
      <c r="V1201" s="5" t="str">
        <f t="shared" si="208"/>
        <v/>
      </c>
      <c r="W1201" s="5" t="b">
        <f t="shared" si="204"/>
        <v>0</v>
      </c>
      <c r="X1201" s="40">
        <f t="shared" ca="1" si="205"/>
        <v>334393.72000000003</v>
      </c>
      <c r="Y1201" s="30" t="b">
        <f t="shared" ca="1" si="206"/>
        <v>1</v>
      </c>
    </row>
    <row r="1202" spans="1:25" hidden="1">
      <c r="A1202" s="28" t="s">
        <v>2837</v>
      </c>
      <c r="B1202" s="28" t="s">
        <v>2838</v>
      </c>
      <c r="C1202" s="28" t="s">
        <v>3481</v>
      </c>
      <c r="D1202" s="28" t="s">
        <v>2990</v>
      </c>
      <c r="E1202" s="29">
        <v>42213</v>
      </c>
      <c r="F1202" s="28"/>
      <c r="G1202" s="30">
        <v>4487</v>
      </c>
      <c r="H1202" s="28" t="s">
        <v>9374</v>
      </c>
      <c r="I1202" s="31">
        <v>3.5</v>
      </c>
      <c r="J1202" s="31">
        <v>0</v>
      </c>
      <c r="K1202" s="28"/>
      <c r="L1202" s="32">
        <f t="shared" si="198"/>
        <v>3.5</v>
      </c>
      <c r="M1202" s="33">
        <f t="shared" si="199"/>
        <v>3.5</v>
      </c>
      <c r="N1202" s="34" t="b">
        <v>0</v>
      </c>
      <c r="O1202" s="35">
        <f t="shared" si="200"/>
        <v>0</v>
      </c>
      <c r="P1202" s="36" t="str">
        <f t="shared" si="201"/>
        <v/>
      </c>
      <c r="Q1202" s="37" t="e">
        <f t="shared" si="202"/>
        <v>#VALUE!</v>
      </c>
      <c r="R1202" s="6" t="e">
        <f t="shared" si="203"/>
        <v>#VALUE!</v>
      </c>
      <c r="S1202" s="6" t="str">
        <f>IFERROR(INDEX('Vendor Over-ride'!$C:$C, MATCH($R:$R,'Vendor Over-ride'!$A:$A,0)),"")</f>
        <v/>
      </c>
      <c r="U1202" s="38" t="str">
        <f t="shared" si="207"/>
        <v>GIA</v>
      </c>
      <c r="V1202" s="5" t="str">
        <f t="shared" si="208"/>
        <v/>
      </c>
      <c r="W1202" s="5" t="b">
        <f t="shared" si="204"/>
        <v>0</v>
      </c>
      <c r="X1202" s="40">
        <f t="shared" ca="1" si="205"/>
        <v>334393.72000000003</v>
      </c>
      <c r="Y1202" s="30" t="b">
        <f t="shared" ca="1" si="206"/>
        <v>1</v>
      </c>
    </row>
    <row r="1203" spans="1:25" hidden="1">
      <c r="A1203" s="28" t="s">
        <v>2837</v>
      </c>
      <c r="B1203" s="28" t="s">
        <v>2838</v>
      </c>
      <c r="C1203" s="28" t="s">
        <v>3481</v>
      </c>
      <c r="D1203" s="28" t="s">
        <v>2990</v>
      </c>
      <c r="E1203" s="29">
        <v>42213</v>
      </c>
      <c r="F1203" s="28"/>
      <c r="G1203" s="30">
        <v>4491</v>
      </c>
      <c r="H1203" s="28" t="s">
        <v>9375</v>
      </c>
      <c r="I1203" s="31">
        <v>0</v>
      </c>
      <c r="J1203" s="31">
        <v>3.5</v>
      </c>
      <c r="K1203" s="28"/>
      <c r="L1203" s="32">
        <f t="shared" si="198"/>
        <v>-3.5</v>
      </c>
      <c r="M1203" s="33">
        <f t="shared" si="199"/>
        <v>3.5</v>
      </c>
      <c r="N1203" s="34" t="b">
        <v>0</v>
      </c>
      <c r="O1203" s="35">
        <f t="shared" si="200"/>
        <v>0</v>
      </c>
      <c r="P1203" s="36" t="str">
        <f t="shared" si="201"/>
        <v/>
      </c>
      <c r="Q1203" s="37" t="e">
        <f t="shared" si="202"/>
        <v>#VALUE!</v>
      </c>
      <c r="R1203" s="6" t="e">
        <f t="shared" si="203"/>
        <v>#VALUE!</v>
      </c>
      <c r="S1203" s="6" t="str">
        <f>IFERROR(INDEX('Vendor Over-ride'!$C:$C, MATCH($R:$R,'Vendor Over-ride'!$A:$A,0)),"")</f>
        <v/>
      </c>
      <c r="U1203" s="38" t="str">
        <f t="shared" si="207"/>
        <v>GIA</v>
      </c>
      <c r="V1203" s="5" t="str">
        <f t="shared" si="208"/>
        <v/>
      </c>
      <c r="W1203" s="5" t="b">
        <f t="shared" si="204"/>
        <v>0</v>
      </c>
      <c r="X1203" s="40">
        <f t="shared" ca="1" si="205"/>
        <v>334393.72000000003</v>
      </c>
      <c r="Y1203" s="30" t="b">
        <f t="shared" ca="1" si="206"/>
        <v>1</v>
      </c>
    </row>
    <row r="1204" spans="1:25" hidden="1">
      <c r="A1204" s="28" t="s">
        <v>2837</v>
      </c>
      <c r="B1204" s="28" t="s">
        <v>2838</v>
      </c>
      <c r="C1204" s="28" t="s">
        <v>3872</v>
      </c>
      <c r="D1204" s="28" t="s">
        <v>2842</v>
      </c>
      <c r="E1204" s="29">
        <v>42220</v>
      </c>
      <c r="F1204" s="28" t="s">
        <v>9376</v>
      </c>
      <c r="G1204" s="30">
        <v>4549</v>
      </c>
      <c r="H1204" s="28" t="s">
        <v>9377</v>
      </c>
      <c r="I1204" s="31">
        <v>0</v>
      </c>
      <c r="J1204" s="31">
        <v>304.77999999999997</v>
      </c>
      <c r="K1204" s="28" t="s">
        <v>2888</v>
      </c>
      <c r="L1204" s="32">
        <f t="shared" si="198"/>
        <v>-304.77999999999997</v>
      </c>
      <c r="M1204" s="33">
        <f t="shared" si="199"/>
        <v>304.77999999999997</v>
      </c>
      <c r="N1204" s="34" t="b">
        <v>0</v>
      </c>
      <c r="O1204" s="35">
        <f t="shared" si="200"/>
        <v>0</v>
      </c>
      <c r="P1204" s="36" t="str">
        <f t="shared" si="201"/>
        <v>E</v>
      </c>
      <c r="Q1204" s="37" t="str">
        <f t="shared" si="202"/>
        <v>David Taylor</v>
      </c>
      <c r="R1204" s="6" t="str">
        <f t="shared" si="203"/>
        <v>E - David Taylor</v>
      </c>
      <c r="S1204" s="6" t="str">
        <f>IFERROR(INDEX('Vendor Over-ride'!$C:$C, MATCH($R:$R,'Vendor Over-ride'!$A:$A,0)),"")</f>
        <v/>
      </c>
      <c r="U1204" s="38" t="str">
        <f t="shared" si="207"/>
        <v>GIA</v>
      </c>
      <c r="V1204" s="5" t="str">
        <f t="shared" si="208"/>
        <v>EMPLOYEE</v>
      </c>
      <c r="W1204" s="5" t="b">
        <f t="shared" si="204"/>
        <v>0</v>
      </c>
      <c r="X1204" s="40">
        <f t="shared" ca="1" si="205"/>
        <v>334393.72000000003</v>
      </c>
      <c r="Y1204" s="30" t="b">
        <f t="shared" ca="1" si="206"/>
        <v>1</v>
      </c>
    </row>
    <row r="1205" spans="1:25" hidden="1">
      <c r="A1205" s="28" t="s">
        <v>2837</v>
      </c>
      <c r="B1205" s="28" t="s">
        <v>2838</v>
      </c>
      <c r="C1205" s="28" t="s">
        <v>3872</v>
      </c>
      <c r="D1205" s="28" t="s">
        <v>2842</v>
      </c>
      <c r="E1205" s="29">
        <v>42220</v>
      </c>
      <c r="F1205" s="28" t="s">
        <v>9378</v>
      </c>
      <c r="G1205" s="30">
        <v>4549</v>
      </c>
      <c r="H1205" s="28" t="s">
        <v>9379</v>
      </c>
      <c r="I1205" s="31">
        <v>0</v>
      </c>
      <c r="J1205" s="31">
        <v>493.35</v>
      </c>
      <c r="K1205" s="28" t="s">
        <v>3355</v>
      </c>
      <c r="L1205" s="32">
        <f t="shared" si="198"/>
        <v>-493.35</v>
      </c>
      <c r="M1205" s="33">
        <f t="shared" si="199"/>
        <v>493.35</v>
      </c>
      <c r="N1205" s="34" t="b">
        <v>0</v>
      </c>
      <c r="O1205" s="35">
        <f t="shared" si="200"/>
        <v>0</v>
      </c>
      <c r="P1205" s="36" t="str">
        <f t="shared" si="201"/>
        <v>E</v>
      </c>
      <c r="Q1205" s="37" t="str">
        <f t="shared" si="202"/>
        <v>Emma Stewart-Jones</v>
      </c>
      <c r="R1205" s="6" t="str">
        <f t="shared" si="203"/>
        <v>E - Emma Stewart-Jones</v>
      </c>
      <c r="S1205" s="6" t="str">
        <f>IFERROR(INDEX('Vendor Over-ride'!$C:$C, MATCH($R:$R,'Vendor Over-ride'!$A:$A,0)),"")</f>
        <v/>
      </c>
      <c r="U1205" s="38" t="str">
        <f t="shared" si="207"/>
        <v>GIA</v>
      </c>
      <c r="V1205" s="5" t="str">
        <f t="shared" si="208"/>
        <v>EMPLOYEE</v>
      </c>
      <c r="W1205" s="5" t="b">
        <f t="shared" si="204"/>
        <v>0</v>
      </c>
      <c r="X1205" s="40">
        <f t="shared" ca="1" si="205"/>
        <v>334393.72000000003</v>
      </c>
      <c r="Y1205" s="30" t="b">
        <f t="shared" ca="1" si="206"/>
        <v>1</v>
      </c>
    </row>
    <row r="1206" spans="1:25" hidden="1">
      <c r="A1206" s="28" t="s">
        <v>2837</v>
      </c>
      <c r="B1206" s="28" t="s">
        <v>2838</v>
      </c>
      <c r="C1206" s="28" t="s">
        <v>3872</v>
      </c>
      <c r="D1206" s="28" t="s">
        <v>2842</v>
      </c>
      <c r="E1206" s="29">
        <v>42220</v>
      </c>
      <c r="F1206" s="28" t="s">
        <v>9380</v>
      </c>
      <c r="G1206" s="30">
        <v>4549</v>
      </c>
      <c r="H1206" s="28" t="s">
        <v>9381</v>
      </c>
      <c r="I1206" s="31">
        <v>0</v>
      </c>
      <c r="J1206" s="31">
        <v>4200</v>
      </c>
      <c r="K1206" s="28" t="s">
        <v>5093</v>
      </c>
      <c r="L1206" s="32">
        <f t="shared" si="198"/>
        <v>-4200</v>
      </c>
      <c r="M1206" s="33">
        <f t="shared" si="199"/>
        <v>4200</v>
      </c>
      <c r="N1206" s="34" t="b">
        <v>1</v>
      </c>
      <c r="O1206" s="35">
        <f t="shared" si="200"/>
        <v>4200</v>
      </c>
      <c r="P1206" s="36" t="str">
        <f t="shared" si="201"/>
        <v>G</v>
      </c>
      <c r="Q1206" s="37" t="str">
        <f t="shared" si="202"/>
        <v>Ross Ainslie &amp; Jarlath Henderson</v>
      </c>
      <c r="R1206" s="6" t="str">
        <f t="shared" si="203"/>
        <v>G - Ross Ainslie &amp; Jarlath Henderson</v>
      </c>
      <c r="S1206" s="6" t="str">
        <f>IFERROR(INDEX('Vendor Over-ride'!$C:$C, MATCH($R:$R,'Vendor Over-ride'!$A:$A,0)),"")</f>
        <v>G - Ross Ainslie &amp; Jarlath Henderson</v>
      </c>
      <c r="U1206" s="38" t="str">
        <f t="shared" si="207"/>
        <v>GIA</v>
      </c>
      <c r="V1206" s="5" t="str">
        <f t="shared" si="208"/>
        <v>AWARD</v>
      </c>
      <c r="W1206" s="5" t="b">
        <f t="shared" si="204"/>
        <v>0</v>
      </c>
      <c r="X1206" s="40">
        <f t="shared" ca="1" si="205"/>
        <v>7587</v>
      </c>
      <c r="Y1206" s="30" t="b">
        <f t="shared" ca="1" si="206"/>
        <v>0</v>
      </c>
    </row>
    <row r="1207" spans="1:25" hidden="1">
      <c r="A1207" s="28" t="s">
        <v>2837</v>
      </c>
      <c r="B1207" s="28" t="s">
        <v>2838</v>
      </c>
      <c r="C1207" s="28" t="s">
        <v>3872</v>
      </c>
      <c r="D1207" s="28" t="s">
        <v>2842</v>
      </c>
      <c r="E1207" s="29">
        <v>42220</v>
      </c>
      <c r="F1207" s="28" t="s">
        <v>9382</v>
      </c>
      <c r="G1207" s="30">
        <v>4549</v>
      </c>
      <c r="H1207" s="28" t="s">
        <v>9383</v>
      </c>
      <c r="I1207" s="31">
        <v>0</v>
      </c>
      <c r="J1207" s="31">
        <v>967</v>
      </c>
      <c r="K1207" s="28" t="s">
        <v>8230</v>
      </c>
      <c r="L1207" s="32">
        <f t="shared" si="198"/>
        <v>-967</v>
      </c>
      <c r="M1207" s="33">
        <f t="shared" si="199"/>
        <v>967</v>
      </c>
      <c r="N1207" s="34" t="b">
        <v>1</v>
      </c>
      <c r="O1207" s="35">
        <f t="shared" si="200"/>
        <v>967</v>
      </c>
      <c r="P1207" s="36" t="str">
        <f t="shared" si="201"/>
        <v>G</v>
      </c>
      <c r="Q1207" s="37" t="str">
        <f t="shared" si="202"/>
        <v>Francisca Morton</v>
      </c>
      <c r="R1207" s="6" t="str">
        <f t="shared" si="203"/>
        <v>G - Francisca Morton</v>
      </c>
      <c r="S1207" s="6" t="str">
        <f>IFERROR(INDEX('Vendor Over-ride'!$C:$C, MATCH($R:$R,'Vendor Over-ride'!$A:$A,0)),"")</f>
        <v>G - Francisca Morton</v>
      </c>
      <c r="U1207" s="38" t="str">
        <f t="shared" si="207"/>
        <v>GIA</v>
      </c>
      <c r="V1207" s="5" t="str">
        <f t="shared" si="208"/>
        <v>AWARD</v>
      </c>
      <c r="W1207" s="5" t="b">
        <f t="shared" si="204"/>
        <v>0</v>
      </c>
      <c r="X1207" s="40">
        <f t="shared" ca="1" si="205"/>
        <v>3870</v>
      </c>
      <c r="Y1207" s="30" t="b">
        <f t="shared" ca="1" si="206"/>
        <v>0</v>
      </c>
    </row>
    <row r="1208" spans="1:25" hidden="1">
      <c r="A1208" s="28" t="s">
        <v>2837</v>
      </c>
      <c r="B1208" s="28" t="s">
        <v>2838</v>
      </c>
      <c r="C1208" s="28" t="s">
        <v>3872</v>
      </c>
      <c r="D1208" s="28" t="s">
        <v>2842</v>
      </c>
      <c r="E1208" s="29">
        <v>42220</v>
      </c>
      <c r="F1208" s="28" t="s">
        <v>9384</v>
      </c>
      <c r="G1208" s="30">
        <v>4549</v>
      </c>
      <c r="H1208" s="28" t="s">
        <v>9385</v>
      </c>
      <c r="I1208" s="31">
        <v>0</v>
      </c>
      <c r="J1208" s="31">
        <v>6300</v>
      </c>
      <c r="K1208" s="28" t="s">
        <v>9386</v>
      </c>
      <c r="L1208" s="32">
        <f t="shared" si="198"/>
        <v>-6300</v>
      </c>
      <c r="M1208" s="33">
        <f t="shared" si="199"/>
        <v>6300</v>
      </c>
      <c r="N1208" s="34" t="b">
        <v>1</v>
      </c>
      <c r="O1208" s="35">
        <f t="shared" si="200"/>
        <v>6300</v>
      </c>
      <c r="P1208" s="36" t="str">
        <f t="shared" si="201"/>
        <v>G</v>
      </c>
      <c r="Q1208" s="37" t="str">
        <f t="shared" si="202"/>
        <v>Calum MacCrimmon ( Breabach)</v>
      </c>
      <c r="R1208" s="6" t="str">
        <f t="shared" si="203"/>
        <v>G - Calum MacCrimmon ( Breabach)</v>
      </c>
      <c r="S1208" s="6" t="str">
        <f>IFERROR(INDEX('Vendor Over-ride'!$C:$C, MATCH($R:$R,'Vendor Over-ride'!$A:$A,0)),"")</f>
        <v>G - Calum MacCrimmon ( Breabach)</v>
      </c>
      <c r="U1208" s="38" t="str">
        <f t="shared" si="207"/>
        <v>GIA</v>
      </c>
      <c r="V1208" s="5" t="str">
        <f t="shared" si="208"/>
        <v>AWARD</v>
      </c>
      <c r="W1208" s="5" t="b">
        <f t="shared" si="204"/>
        <v>0</v>
      </c>
      <c r="X1208" s="40">
        <f t="shared" ca="1" si="205"/>
        <v>6300</v>
      </c>
      <c r="Y1208" s="30" t="b">
        <f t="shared" ca="1" si="206"/>
        <v>0</v>
      </c>
    </row>
    <row r="1209" spans="1:25" hidden="1">
      <c r="A1209" s="28" t="s">
        <v>2837</v>
      </c>
      <c r="B1209" s="28" t="s">
        <v>2838</v>
      </c>
      <c r="C1209" s="28" t="s">
        <v>3872</v>
      </c>
      <c r="D1209" s="28" t="s">
        <v>2842</v>
      </c>
      <c r="E1209" s="29">
        <v>42220</v>
      </c>
      <c r="F1209" s="28" t="s">
        <v>9387</v>
      </c>
      <c r="G1209" s="30">
        <v>4549</v>
      </c>
      <c r="H1209" s="28" t="s">
        <v>9388</v>
      </c>
      <c r="I1209" s="31">
        <v>0</v>
      </c>
      <c r="J1209" s="31">
        <v>8100</v>
      </c>
      <c r="K1209" s="28" t="s">
        <v>9389</v>
      </c>
      <c r="L1209" s="32">
        <f t="shared" si="198"/>
        <v>-8100</v>
      </c>
      <c r="M1209" s="33">
        <f t="shared" si="199"/>
        <v>8100</v>
      </c>
      <c r="N1209" s="34" t="b">
        <v>1</v>
      </c>
      <c r="O1209" s="35">
        <f t="shared" si="200"/>
        <v>8100</v>
      </c>
      <c r="P1209" s="36" t="str">
        <f t="shared" si="201"/>
        <v>I</v>
      </c>
      <c r="Q1209" s="37" t="str">
        <f t="shared" si="202"/>
        <v>Alchemy Arts</v>
      </c>
      <c r="R1209" s="6" t="str">
        <f t="shared" si="203"/>
        <v>I - Alchemy Arts</v>
      </c>
      <c r="S1209" s="6" t="str">
        <f>IFERROR(INDEX('Vendor Over-ride'!$C:$C, MATCH($R:$R,'Vendor Over-ride'!$A:$A,0)),"")</f>
        <v>I - Alchemy Arts</v>
      </c>
      <c r="U1209" s="38" t="str">
        <f t="shared" si="207"/>
        <v>GIA</v>
      </c>
      <c r="V1209" s="5" t="str">
        <f t="shared" si="208"/>
        <v>AWARD</v>
      </c>
      <c r="W1209" s="5" t="b">
        <f t="shared" si="204"/>
        <v>0</v>
      </c>
      <c r="X1209" s="40">
        <f t="shared" ca="1" si="205"/>
        <v>8100</v>
      </c>
      <c r="Y1209" s="30" t="b">
        <f t="shared" ca="1" si="206"/>
        <v>0</v>
      </c>
    </row>
    <row r="1210" spans="1:25" hidden="1">
      <c r="A1210" s="28" t="s">
        <v>2837</v>
      </c>
      <c r="B1210" s="28" t="s">
        <v>2838</v>
      </c>
      <c r="C1210" s="28" t="s">
        <v>3872</v>
      </c>
      <c r="D1210" s="28" t="s">
        <v>2842</v>
      </c>
      <c r="E1210" s="29">
        <v>42220</v>
      </c>
      <c r="F1210" s="28" t="s">
        <v>9390</v>
      </c>
      <c r="G1210" s="30">
        <v>4549</v>
      </c>
      <c r="H1210" s="28" t="s">
        <v>9391</v>
      </c>
      <c r="I1210" s="31">
        <v>0</v>
      </c>
      <c r="J1210" s="31">
        <v>1500</v>
      </c>
      <c r="K1210" s="28" t="s">
        <v>9392</v>
      </c>
      <c r="L1210" s="32">
        <f t="shared" si="198"/>
        <v>-1500</v>
      </c>
      <c r="M1210" s="33">
        <f t="shared" si="199"/>
        <v>1500</v>
      </c>
      <c r="N1210" s="34" t="b">
        <v>1</v>
      </c>
      <c r="O1210" s="35">
        <f t="shared" si="200"/>
        <v>1500</v>
      </c>
      <c r="P1210" s="36" t="str">
        <f t="shared" si="201"/>
        <v>I</v>
      </c>
      <c r="Q1210" s="37" t="str">
        <f t="shared" si="202"/>
        <v>Allan MacDonald</v>
      </c>
      <c r="R1210" s="6" t="str">
        <f t="shared" si="203"/>
        <v>I - Allan MacDonald</v>
      </c>
      <c r="S1210" s="6" t="str">
        <f>IFERROR(INDEX('Vendor Over-ride'!$C:$C, MATCH($R:$R,'Vendor Over-ride'!$A:$A,0)),"")</f>
        <v>I - Allan MacDonald</v>
      </c>
      <c r="U1210" s="38" t="str">
        <f t="shared" si="207"/>
        <v>GIA</v>
      </c>
      <c r="V1210" s="5" t="str">
        <f t="shared" si="208"/>
        <v>AWARD</v>
      </c>
      <c r="W1210" s="5" t="b">
        <f t="shared" si="204"/>
        <v>0</v>
      </c>
      <c r="X1210" s="40">
        <f t="shared" ca="1" si="205"/>
        <v>1500</v>
      </c>
      <c r="Y1210" s="30" t="b">
        <f t="shared" ca="1" si="206"/>
        <v>0</v>
      </c>
    </row>
    <row r="1211" spans="1:25" hidden="1">
      <c r="A1211" s="28" t="s">
        <v>2837</v>
      </c>
      <c r="B1211" s="28" t="s">
        <v>2838</v>
      </c>
      <c r="C1211" s="28" t="s">
        <v>3872</v>
      </c>
      <c r="D1211" s="28" t="s">
        <v>2842</v>
      </c>
      <c r="E1211" s="29">
        <v>42220</v>
      </c>
      <c r="F1211" s="28" t="s">
        <v>9393</v>
      </c>
      <c r="G1211" s="30">
        <v>4549</v>
      </c>
      <c r="H1211" s="28" t="s">
        <v>9394</v>
      </c>
      <c r="I1211" s="31">
        <v>0</v>
      </c>
      <c r="J1211" s="31">
        <v>3000</v>
      </c>
      <c r="K1211" s="28" t="s">
        <v>9395</v>
      </c>
      <c r="L1211" s="32">
        <f t="shared" si="198"/>
        <v>-3000</v>
      </c>
      <c r="M1211" s="33">
        <f t="shared" si="199"/>
        <v>3000</v>
      </c>
      <c r="N1211" s="34" t="b">
        <v>1</v>
      </c>
      <c r="O1211" s="35">
        <f t="shared" si="200"/>
        <v>3000</v>
      </c>
      <c r="P1211" s="36" t="str">
        <f t="shared" si="201"/>
        <v>I</v>
      </c>
      <c r="Q1211" s="37" t="str">
        <f t="shared" si="202"/>
        <v>Groove Tunnel</v>
      </c>
      <c r="R1211" s="6" t="str">
        <f t="shared" si="203"/>
        <v>I - Groove Tunnel</v>
      </c>
      <c r="S1211" s="6" t="str">
        <f>IFERROR(INDEX('Vendor Over-ride'!$C:$C, MATCH($R:$R,'Vendor Over-ride'!$A:$A,0)),"")</f>
        <v>I - Groove Tunnel</v>
      </c>
      <c r="U1211" s="38" t="str">
        <f t="shared" si="207"/>
        <v>GIA</v>
      </c>
      <c r="V1211" s="5" t="str">
        <f t="shared" si="208"/>
        <v>AWARD</v>
      </c>
      <c r="W1211" s="5" t="b">
        <f t="shared" si="204"/>
        <v>0</v>
      </c>
      <c r="X1211" s="40">
        <f t="shared" ca="1" si="205"/>
        <v>3000</v>
      </c>
      <c r="Y1211" s="30" t="b">
        <f t="shared" ca="1" si="206"/>
        <v>0</v>
      </c>
    </row>
    <row r="1212" spans="1:25">
      <c r="A1212" s="28" t="s">
        <v>2837</v>
      </c>
      <c r="B1212" s="28" t="s">
        <v>2838</v>
      </c>
      <c r="C1212" s="28" t="s">
        <v>3872</v>
      </c>
      <c r="D1212" s="28" t="s">
        <v>2842</v>
      </c>
      <c r="E1212" s="29">
        <v>42220</v>
      </c>
      <c r="F1212" s="28" t="s">
        <v>9396</v>
      </c>
      <c r="G1212" s="30">
        <v>4549</v>
      </c>
      <c r="H1212" s="28" t="s">
        <v>9397</v>
      </c>
      <c r="I1212" s="31">
        <v>0</v>
      </c>
      <c r="J1212" s="31">
        <v>97884</v>
      </c>
      <c r="K1212" s="28" t="s">
        <v>4056</v>
      </c>
      <c r="L1212" s="32">
        <f t="shared" si="198"/>
        <v>-97884</v>
      </c>
      <c r="M1212" s="33">
        <f t="shared" si="199"/>
        <v>97884</v>
      </c>
      <c r="N1212" s="34" t="b">
        <v>1</v>
      </c>
      <c r="O1212" s="35">
        <f t="shared" si="200"/>
        <v>97884</v>
      </c>
      <c r="P1212" s="36" t="str">
        <f t="shared" si="201"/>
        <v>I</v>
      </c>
      <c r="Q1212" s="37" t="str">
        <f t="shared" si="202"/>
        <v>Inverclyde Council</v>
      </c>
      <c r="R1212" s="6" t="str">
        <f t="shared" si="203"/>
        <v>I - Inverclyde Council</v>
      </c>
      <c r="S1212" s="6" t="str">
        <f>IFERROR(INDEX('Vendor Over-ride'!$C:$C, MATCH($R:$R,'Vendor Over-ride'!$A:$A,0)),"")</f>
        <v>I - Inverclyde Council</v>
      </c>
      <c r="U1212" s="38" t="str">
        <f t="shared" si="207"/>
        <v>GIA</v>
      </c>
      <c r="V1212" s="5" t="str">
        <f t="shared" si="208"/>
        <v>AWARD</v>
      </c>
      <c r="W1212" s="5" t="b">
        <f t="shared" si="204"/>
        <v>1</v>
      </c>
      <c r="X1212" s="40">
        <f t="shared" ca="1" si="205"/>
        <v>294512</v>
      </c>
      <c r="Y1212" s="30" t="b">
        <f t="shared" ca="1" si="206"/>
        <v>1</v>
      </c>
    </row>
    <row r="1213" spans="1:25">
      <c r="A1213" s="28" t="s">
        <v>2837</v>
      </c>
      <c r="B1213" s="28" t="s">
        <v>2838</v>
      </c>
      <c r="C1213" s="28" t="s">
        <v>3872</v>
      </c>
      <c r="D1213" s="28" t="s">
        <v>2842</v>
      </c>
      <c r="E1213" s="29">
        <v>42220</v>
      </c>
      <c r="F1213" s="28" t="s">
        <v>9398</v>
      </c>
      <c r="G1213" s="30">
        <v>4549</v>
      </c>
      <c r="H1213" s="28" t="s">
        <v>9399</v>
      </c>
      <c r="I1213" s="31">
        <v>0</v>
      </c>
      <c r="J1213" s="31">
        <v>209524</v>
      </c>
      <c r="K1213" s="28" t="s">
        <v>3579</v>
      </c>
      <c r="L1213" s="32">
        <f t="shared" si="198"/>
        <v>-209524</v>
      </c>
      <c r="M1213" s="33">
        <f t="shared" si="199"/>
        <v>209524</v>
      </c>
      <c r="N1213" s="34" t="b">
        <v>1</v>
      </c>
      <c r="O1213" s="35">
        <f t="shared" si="200"/>
        <v>209524</v>
      </c>
      <c r="P1213" s="36" t="str">
        <f t="shared" si="201"/>
        <v>I</v>
      </c>
      <c r="Q1213" s="37" t="str">
        <f t="shared" si="202"/>
        <v>Renfrewshire Council</v>
      </c>
      <c r="R1213" s="6" t="str">
        <f t="shared" si="203"/>
        <v>I - Renfrewshire Council</v>
      </c>
      <c r="S1213" s="6" t="str">
        <f>IFERROR(INDEX('Vendor Over-ride'!$C:$C, MATCH($R:$R,'Vendor Over-ride'!$A:$A,0)),"")</f>
        <v>I - Renfrewshire Council</v>
      </c>
      <c r="U1213" s="38" t="str">
        <f t="shared" si="207"/>
        <v>GIA</v>
      </c>
      <c r="V1213" s="5" t="str">
        <f t="shared" si="208"/>
        <v>AWARD</v>
      </c>
      <c r="W1213" s="5" t="b">
        <f t="shared" si="204"/>
        <v>1</v>
      </c>
      <c r="X1213" s="40">
        <f t="shared" ca="1" si="205"/>
        <v>256084</v>
      </c>
      <c r="Y1213" s="30" t="b">
        <f t="shared" ca="1" si="206"/>
        <v>1</v>
      </c>
    </row>
    <row r="1214" spans="1:25">
      <c r="A1214" s="28" t="s">
        <v>2837</v>
      </c>
      <c r="B1214" s="28" t="s">
        <v>2838</v>
      </c>
      <c r="C1214" s="28" t="s">
        <v>3872</v>
      </c>
      <c r="D1214" s="28" t="s">
        <v>2842</v>
      </c>
      <c r="E1214" s="29">
        <v>42220</v>
      </c>
      <c r="F1214" s="28" t="s">
        <v>9400</v>
      </c>
      <c r="G1214" s="30">
        <v>4549</v>
      </c>
      <c r="H1214" s="28" t="s">
        <v>9401</v>
      </c>
      <c r="I1214" s="31">
        <v>0</v>
      </c>
      <c r="J1214" s="31">
        <v>221605</v>
      </c>
      <c r="K1214" s="28" t="s">
        <v>4071</v>
      </c>
      <c r="L1214" s="32">
        <f t="shared" si="198"/>
        <v>-221605</v>
      </c>
      <c r="M1214" s="33">
        <f t="shared" si="199"/>
        <v>221605</v>
      </c>
      <c r="N1214" s="34" t="b">
        <v>1</v>
      </c>
      <c r="O1214" s="35">
        <f t="shared" si="200"/>
        <v>221605</v>
      </c>
      <c r="P1214" s="36" t="str">
        <f t="shared" si="201"/>
        <v>I</v>
      </c>
      <c r="Q1214" s="37" t="str">
        <f t="shared" si="202"/>
        <v>West Lothian Council</v>
      </c>
      <c r="R1214" s="6" t="str">
        <f t="shared" si="203"/>
        <v>I - West Lothian Council</v>
      </c>
      <c r="S1214" s="6" t="str">
        <f>IFERROR(INDEX('Vendor Over-ride'!$C:$C, MATCH($R:$R,'Vendor Over-ride'!$A:$A,0)),"")</f>
        <v>I - West Lothian Council</v>
      </c>
      <c r="U1214" s="38" t="str">
        <f t="shared" si="207"/>
        <v>GIA</v>
      </c>
      <c r="V1214" s="5" t="str">
        <f t="shared" si="208"/>
        <v>AWARD</v>
      </c>
      <c r="W1214" s="5" t="b">
        <f t="shared" si="204"/>
        <v>1</v>
      </c>
      <c r="X1214" s="40">
        <f t="shared" ca="1" si="205"/>
        <v>308165</v>
      </c>
      <c r="Y1214" s="30" t="b">
        <f t="shared" ca="1" si="206"/>
        <v>1</v>
      </c>
    </row>
    <row r="1215" spans="1:25" hidden="1">
      <c r="A1215" s="28" t="s">
        <v>2837</v>
      </c>
      <c r="B1215" s="28" t="s">
        <v>2838</v>
      </c>
      <c r="C1215" s="28" t="s">
        <v>3872</v>
      </c>
      <c r="D1215" s="28" t="s">
        <v>2842</v>
      </c>
      <c r="E1215" s="29">
        <v>42220</v>
      </c>
      <c r="F1215" s="28" t="s">
        <v>9402</v>
      </c>
      <c r="G1215" s="30">
        <v>4549</v>
      </c>
      <c r="H1215" s="28" t="s">
        <v>9403</v>
      </c>
      <c r="I1215" s="31">
        <v>0</v>
      </c>
      <c r="J1215" s="31">
        <v>2645.4</v>
      </c>
      <c r="K1215" s="28" t="s">
        <v>3030</v>
      </c>
      <c r="L1215" s="32">
        <f t="shared" si="198"/>
        <v>-2645.4</v>
      </c>
      <c r="M1215" s="33">
        <f t="shared" si="199"/>
        <v>2645.4</v>
      </c>
      <c r="N1215" s="34" t="b">
        <v>1</v>
      </c>
      <c r="O1215" s="35">
        <f t="shared" si="200"/>
        <v>2645.4</v>
      </c>
      <c r="P1215" s="36" t="str">
        <f t="shared" si="201"/>
        <v>T</v>
      </c>
      <c r="Q1215" s="37" t="str">
        <f t="shared" si="202"/>
        <v>Alba Facilities Services Ltd</v>
      </c>
      <c r="R1215" s="6" t="str">
        <f t="shared" si="203"/>
        <v>T - Alba Facilities Services Ltd</v>
      </c>
      <c r="S1215" s="6" t="str">
        <f>IFERROR(INDEX('Vendor Over-ride'!$C:$C, MATCH($R:$R,'Vendor Over-ride'!$A:$A,0)),"")</f>
        <v>T - Alba Facilities Services Ltd</v>
      </c>
      <c r="U1215" s="38" t="str">
        <f t="shared" si="207"/>
        <v>GIA</v>
      </c>
      <c r="V1215" s="5" t="str">
        <f t="shared" si="208"/>
        <v>TRADE</v>
      </c>
      <c r="W1215" s="5" t="b">
        <f t="shared" si="204"/>
        <v>0</v>
      </c>
      <c r="X1215" s="40">
        <f t="shared" ca="1" si="205"/>
        <v>12768</v>
      </c>
      <c r="Y1215" s="30" t="b">
        <f t="shared" ca="1" si="206"/>
        <v>0</v>
      </c>
    </row>
    <row r="1216" spans="1:25" hidden="1">
      <c r="A1216" s="28" t="s">
        <v>2837</v>
      </c>
      <c r="B1216" s="28" t="s">
        <v>2838</v>
      </c>
      <c r="C1216" s="28" t="s">
        <v>3872</v>
      </c>
      <c r="D1216" s="28" t="s">
        <v>2842</v>
      </c>
      <c r="E1216" s="29">
        <v>42220</v>
      </c>
      <c r="F1216" s="28" t="s">
        <v>9404</v>
      </c>
      <c r="G1216" s="30">
        <v>4549</v>
      </c>
      <c r="H1216" s="28" t="s">
        <v>9405</v>
      </c>
      <c r="I1216" s="31">
        <v>0</v>
      </c>
      <c r="J1216" s="31">
        <v>679.25</v>
      </c>
      <c r="K1216" s="28" t="s">
        <v>4960</v>
      </c>
      <c r="L1216" s="32">
        <f t="shared" si="198"/>
        <v>-679.25</v>
      </c>
      <c r="M1216" s="33">
        <f t="shared" si="199"/>
        <v>679.25</v>
      </c>
      <c r="N1216" s="34" t="b">
        <v>1</v>
      </c>
      <c r="O1216" s="35">
        <f t="shared" si="200"/>
        <v>679.25</v>
      </c>
      <c r="P1216" s="36" t="str">
        <f t="shared" si="201"/>
        <v>T</v>
      </c>
      <c r="Q1216" s="37" t="str">
        <f t="shared" si="202"/>
        <v>Capital Document Solutions Limited</v>
      </c>
      <c r="R1216" s="6" t="str">
        <f t="shared" si="203"/>
        <v>T - Capital Document Solutions Limited</v>
      </c>
      <c r="S1216" s="6" t="str">
        <f>IFERROR(INDEX('Vendor Over-ride'!$C:$C, MATCH($R:$R,'Vendor Over-ride'!$A:$A,0)),"")</f>
        <v>T - Capital Document Solutions Limited</v>
      </c>
      <c r="U1216" s="38" t="str">
        <f t="shared" si="207"/>
        <v>GIA</v>
      </c>
      <c r="V1216" s="5" t="str">
        <f t="shared" si="208"/>
        <v>TRADE</v>
      </c>
      <c r="W1216" s="5" t="b">
        <f t="shared" si="204"/>
        <v>0</v>
      </c>
      <c r="X1216" s="40">
        <f t="shared" ca="1" si="205"/>
        <v>8914.119999999999</v>
      </c>
      <c r="Y1216" s="30" t="b">
        <f t="shared" ca="1" si="206"/>
        <v>0</v>
      </c>
    </row>
    <row r="1217" spans="1:25" hidden="1">
      <c r="A1217" s="28" t="s">
        <v>2837</v>
      </c>
      <c r="B1217" s="28" t="s">
        <v>2838</v>
      </c>
      <c r="C1217" s="28" t="s">
        <v>3872</v>
      </c>
      <c r="D1217" s="28" t="s">
        <v>2842</v>
      </c>
      <c r="E1217" s="29">
        <v>42220</v>
      </c>
      <c r="F1217" s="28" t="s">
        <v>9406</v>
      </c>
      <c r="G1217" s="30">
        <v>4549</v>
      </c>
      <c r="H1217" s="28" t="s">
        <v>9407</v>
      </c>
      <c r="I1217" s="31">
        <v>0</v>
      </c>
      <c r="J1217" s="31">
        <v>400.57</v>
      </c>
      <c r="K1217" s="28" t="s">
        <v>3016</v>
      </c>
      <c r="L1217" s="32">
        <f t="shared" si="198"/>
        <v>-400.57</v>
      </c>
      <c r="M1217" s="33">
        <f t="shared" si="199"/>
        <v>400.57</v>
      </c>
      <c r="N1217" s="34" t="b">
        <v>1</v>
      </c>
      <c r="O1217" s="35">
        <f t="shared" si="200"/>
        <v>400.57</v>
      </c>
      <c r="P1217" s="36" t="str">
        <f t="shared" si="201"/>
        <v>T</v>
      </c>
      <c r="Q1217" s="37" t="str">
        <f t="shared" si="202"/>
        <v>City Cabs (Edinburgh) Ltd</v>
      </c>
      <c r="R1217" s="6" t="str">
        <f t="shared" si="203"/>
        <v>T - City Cabs (Edinburgh) Ltd</v>
      </c>
      <c r="S1217" s="6" t="str">
        <f>IFERROR(INDEX('Vendor Over-ride'!$C:$C, MATCH($R:$R,'Vendor Over-ride'!$A:$A,0)),"")</f>
        <v>T - City Cabs (Edinburgh) Ltd</v>
      </c>
      <c r="U1217" s="38" t="str">
        <f t="shared" si="207"/>
        <v>GIA</v>
      </c>
      <c r="V1217" s="5" t="str">
        <f t="shared" si="208"/>
        <v>TRADE</v>
      </c>
      <c r="W1217" s="5" t="b">
        <f t="shared" si="204"/>
        <v>0</v>
      </c>
      <c r="X1217" s="40">
        <f t="shared" ca="1" si="205"/>
        <v>4761.08</v>
      </c>
      <c r="Y1217" s="30" t="b">
        <f t="shared" ca="1" si="206"/>
        <v>0</v>
      </c>
    </row>
    <row r="1218" spans="1:25" hidden="1">
      <c r="A1218" s="28" t="s">
        <v>2837</v>
      </c>
      <c r="B1218" s="28" t="s">
        <v>2838</v>
      </c>
      <c r="C1218" s="28" t="s">
        <v>3872</v>
      </c>
      <c r="D1218" s="28" t="s">
        <v>2842</v>
      </c>
      <c r="E1218" s="29">
        <v>42220</v>
      </c>
      <c r="F1218" s="28" t="s">
        <v>9408</v>
      </c>
      <c r="G1218" s="30">
        <v>4549</v>
      </c>
      <c r="H1218" s="28" t="s">
        <v>9409</v>
      </c>
      <c r="I1218" s="31">
        <v>0</v>
      </c>
      <c r="J1218" s="31">
        <v>332.15</v>
      </c>
      <c r="K1218" s="28" t="s">
        <v>3035</v>
      </c>
      <c r="L1218" s="32">
        <f t="shared" ref="L1218:L1281" si="209">I:I-J:J</f>
        <v>-332.15</v>
      </c>
      <c r="M1218" s="33">
        <f t="shared" ref="M1218:M1281" si="210">ABS($L:$L)</f>
        <v>332.15</v>
      </c>
      <c r="N1218" s="34" t="b">
        <v>1</v>
      </c>
      <c r="O1218" s="35">
        <f t="shared" ref="O1218:O1281" si="211">$M:$M*$N:$N</f>
        <v>332.15</v>
      </c>
      <c r="P1218" s="36" t="str">
        <f t="shared" ref="P1218:P1281" si="212">LEFT(TRIM($K:$K),1)</f>
        <v>T</v>
      </c>
      <c r="Q1218" s="37" t="str">
        <f t="shared" ref="Q1218:Q1281" si="213">RIGHT(TRIM($K:$K),LEN(TRIM($K:$K))-FIND("-",TRIM($K:$K)))</f>
        <v>DotMailer Ltd</v>
      </c>
      <c r="R1218" s="6" t="str">
        <f t="shared" ref="R1218:R1281" si="214">CONCATENATE($P:$P, " - ",$Q:$Q)</f>
        <v>T - DotMailer Ltd</v>
      </c>
      <c r="S1218" s="6" t="str">
        <f>IFERROR(INDEX('Vendor Over-ride'!$C:$C, MATCH($R:$R,'Vendor Over-ride'!$A:$A,0)),"")</f>
        <v>T - DotMailer Ltd</v>
      </c>
      <c r="U1218" s="38" t="str">
        <f t="shared" si="207"/>
        <v>GIA</v>
      </c>
      <c r="V1218" s="5" t="str">
        <f t="shared" si="208"/>
        <v>TRADE</v>
      </c>
      <c r="W1218" s="5" t="b">
        <f t="shared" ref="W1218:W1281" si="215">ROUND($O:$O,2)&gt;=25000</f>
        <v>0</v>
      </c>
      <c r="X1218" s="40">
        <f t="shared" ref="X1218:X1281" ca="1" si="216">SUMPRODUCT((Payee=$S1218) * (Payment_Value))</f>
        <v>5943.5199999999995</v>
      </c>
      <c r="Y1218" s="30" t="b">
        <f t="shared" ref="Y1218:Y1281" ca="1" si="217">$X:$X&gt;=25000</f>
        <v>0</v>
      </c>
    </row>
    <row r="1219" spans="1:25" hidden="1">
      <c r="A1219" s="28" t="s">
        <v>2837</v>
      </c>
      <c r="B1219" s="28" t="s">
        <v>2838</v>
      </c>
      <c r="C1219" s="28" t="s">
        <v>3872</v>
      </c>
      <c r="D1219" s="28" t="s">
        <v>2842</v>
      </c>
      <c r="E1219" s="29">
        <v>42220</v>
      </c>
      <c r="F1219" s="28" t="s">
        <v>9410</v>
      </c>
      <c r="G1219" s="30">
        <v>4549</v>
      </c>
      <c r="H1219" s="28" t="s">
        <v>9411</v>
      </c>
      <c r="I1219" s="31">
        <v>0</v>
      </c>
      <c r="J1219" s="31">
        <v>6000</v>
      </c>
      <c r="K1219" s="28" t="s">
        <v>3740</v>
      </c>
      <c r="L1219" s="32">
        <f t="shared" si="209"/>
        <v>-6000</v>
      </c>
      <c r="M1219" s="33">
        <f t="shared" si="210"/>
        <v>6000</v>
      </c>
      <c r="N1219" s="34" t="b">
        <v>1</v>
      </c>
      <c r="O1219" s="35">
        <f t="shared" si="211"/>
        <v>6000</v>
      </c>
      <c r="P1219" s="36" t="str">
        <f t="shared" si="212"/>
        <v>T</v>
      </c>
      <c r="Q1219" s="37" t="str">
        <f t="shared" si="213"/>
        <v>Film Export UK LTD</v>
      </c>
      <c r="R1219" s="6" t="str">
        <f t="shared" si="214"/>
        <v>T - Film Export UK LTD</v>
      </c>
      <c r="S1219" s="6" t="str">
        <f>IFERROR(INDEX('Vendor Over-ride'!$C:$C, MATCH($R:$R,'Vendor Over-ride'!$A:$A,0)),"")</f>
        <v>T - Film Export UK LTD</v>
      </c>
      <c r="U1219" s="38" t="str">
        <f t="shared" ref="U1219:U1282" si="218">"GIA"</f>
        <v>GIA</v>
      </c>
      <c r="V1219" s="5" t="str">
        <f t="shared" ref="V1219:V1282" si="219">UPPER(IF($P:$P="E","Employee",IF(OR($P:$P="I",$P:$P="G"),"Award",IF(OR($P:$P="D",$P:$P="T"),"Trade",""))))</f>
        <v>TRADE</v>
      </c>
      <c r="W1219" s="5" t="b">
        <f t="shared" si="215"/>
        <v>0</v>
      </c>
      <c r="X1219" s="40">
        <f t="shared" ca="1" si="216"/>
        <v>9600</v>
      </c>
      <c r="Y1219" s="30" t="b">
        <f t="shared" ca="1" si="217"/>
        <v>0</v>
      </c>
    </row>
    <row r="1220" spans="1:25" hidden="1">
      <c r="A1220" s="28" t="s">
        <v>2837</v>
      </c>
      <c r="B1220" s="28" t="s">
        <v>2838</v>
      </c>
      <c r="C1220" s="28" t="s">
        <v>3872</v>
      </c>
      <c r="D1220" s="28" t="s">
        <v>2842</v>
      </c>
      <c r="E1220" s="29">
        <v>42220</v>
      </c>
      <c r="F1220" s="28" t="s">
        <v>9412</v>
      </c>
      <c r="G1220" s="30">
        <v>4549</v>
      </c>
      <c r="H1220" s="28" t="s">
        <v>9413</v>
      </c>
      <c r="I1220" s="31">
        <v>0</v>
      </c>
      <c r="J1220" s="31">
        <v>738.29</v>
      </c>
      <c r="K1220" s="28" t="s">
        <v>2883</v>
      </c>
      <c r="L1220" s="32">
        <f t="shared" si="209"/>
        <v>-738.29</v>
      </c>
      <c r="M1220" s="33">
        <f t="shared" si="210"/>
        <v>738.29</v>
      </c>
      <c r="N1220" s="34" t="b">
        <v>1</v>
      </c>
      <c r="O1220" s="35">
        <f t="shared" si="211"/>
        <v>738.29</v>
      </c>
      <c r="P1220" s="36" t="str">
        <f t="shared" si="212"/>
        <v>T</v>
      </c>
      <c r="Q1220" s="37" t="str">
        <f t="shared" si="213"/>
        <v>Highland Network Ltd</v>
      </c>
      <c r="R1220" s="6" t="str">
        <f t="shared" si="214"/>
        <v>T - Highland Network Ltd</v>
      </c>
      <c r="S1220" s="6" t="str">
        <f>IFERROR(INDEX('Vendor Over-ride'!$C:$C, MATCH($R:$R,'Vendor Over-ride'!$A:$A,0)),"")</f>
        <v>T - Highland Network Ltd</v>
      </c>
      <c r="U1220" s="38" t="str">
        <f t="shared" si="218"/>
        <v>GIA</v>
      </c>
      <c r="V1220" s="5" t="str">
        <f t="shared" si="219"/>
        <v>TRADE</v>
      </c>
      <c r="W1220" s="5" t="b">
        <f t="shared" si="215"/>
        <v>0</v>
      </c>
      <c r="X1220" s="40">
        <f t="shared" ca="1" si="216"/>
        <v>5952.12</v>
      </c>
      <c r="Y1220" s="30" t="b">
        <f t="shared" ca="1" si="217"/>
        <v>0</v>
      </c>
    </row>
    <row r="1221" spans="1:25" hidden="1">
      <c r="A1221" s="28" t="s">
        <v>2837</v>
      </c>
      <c r="B1221" s="28" t="s">
        <v>2838</v>
      </c>
      <c r="C1221" s="28" t="s">
        <v>3872</v>
      </c>
      <c r="D1221" s="28" t="s">
        <v>2842</v>
      </c>
      <c r="E1221" s="29">
        <v>42220</v>
      </c>
      <c r="F1221" s="28" t="s">
        <v>9414</v>
      </c>
      <c r="G1221" s="30">
        <v>4549</v>
      </c>
      <c r="H1221" s="28" t="s">
        <v>9415</v>
      </c>
      <c r="I1221" s="31">
        <v>0</v>
      </c>
      <c r="J1221" s="31">
        <v>1354.02</v>
      </c>
      <c r="K1221" s="28" t="s">
        <v>2884</v>
      </c>
      <c r="L1221" s="32">
        <f t="shared" si="209"/>
        <v>-1354.02</v>
      </c>
      <c r="M1221" s="33">
        <f t="shared" si="210"/>
        <v>1354.02</v>
      </c>
      <c r="N1221" s="34" t="b">
        <v>1</v>
      </c>
      <c r="O1221" s="35">
        <f t="shared" si="211"/>
        <v>1354.02</v>
      </c>
      <c r="P1221" s="36" t="str">
        <f t="shared" si="212"/>
        <v>T</v>
      </c>
      <c r="Q1221" s="37" t="str">
        <f t="shared" si="213"/>
        <v>Hitachi Capital UK PLC</v>
      </c>
      <c r="R1221" s="6" t="str">
        <f t="shared" si="214"/>
        <v>T - Hitachi Capital UK PLC</v>
      </c>
      <c r="S1221" s="6" t="str">
        <f>IFERROR(INDEX('Vendor Over-ride'!$C:$C, MATCH($R:$R,'Vendor Over-ride'!$A:$A,0)),"")</f>
        <v>T - Hitachi Capital UK PLC</v>
      </c>
      <c r="U1221" s="38" t="str">
        <f t="shared" si="218"/>
        <v>GIA</v>
      </c>
      <c r="V1221" s="5" t="str">
        <f t="shared" si="219"/>
        <v>TRADE</v>
      </c>
      <c r="W1221" s="5" t="b">
        <f t="shared" si="215"/>
        <v>0</v>
      </c>
      <c r="X1221" s="40">
        <f t="shared" ca="1" si="216"/>
        <v>22908.730000000003</v>
      </c>
      <c r="Y1221" s="30" t="b">
        <f t="shared" ca="1" si="217"/>
        <v>0</v>
      </c>
    </row>
    <row r="1222" spans="1:25">
      <c r="A1222" s="28" t="s">
        <v>2837</v>
      </c>
      <c r="B1222" s="28" t="s">
        <v>2838</v>
      </c>
      <c r="C1222" s="28" t="s">
        <v>3872</v>
      </c>
      <c r="D1222" s="28" t="s">
        <v>2842</v>
      </c>
      <c r="E1222" s="29">
        <v>42220</v>
      </c>
      <c r="F1222" s="28" t="s">
        <v>9416</v>
      </c>
      <c r="G1222" s="30">
        <v>4549</v>
      </c>
      <c r="H1222" s="28" t="s">
        <v>9417</v>
      </c>
      <c r="I1222" s="31">
        <v>0</v>
      </c>
      <c r="J1222" s="31">
        <v>23558</v>
      </c>
      <c r="K1222" s="28" t="s">
        <v>9418</v>
      </c>
      <c r="L1222" s="32">
        <f t="shared" si="209"/>
        <v>-23558</v>
      </c>
      <c r="M1222" s="33">
        <f t="shared" si="210"/>
        <v>23558</v>
      </c>
      <c r="N1222" s="34" t="b">
        <v>1</v>
      </c>
      <c r="O1222" s="35">
        <f t="shared" si="211"/>
        <v>23558</v>
      </c>
      <c r="P1222" s="36" t="str">
        <f t="shared" si="212"/>
        <v>T</v>
      </c>
      <c r="Q1222" s="37" t="str">
        <f t="shared" si="213"/>
        <v>Jamhot</v>
      </c>
      <c r="R1222" s="6" t="str">
        <f t="shared" si="214"/>
        <v>T - Jamhot</v>
      </c>
      <c r="S1222" s="6" t="str">
        <f>IFERROR(INDEX('Vendor Over-ride'!$C:$C, MATCH($R:$R,'Vendor Over-ride'!$A:$A,0)),"")</f>
        <v>T - Jamhot</v>
      </c>
      <c r="T1222" s="41" t="s">
        <v>17723</v>
      </c>
      <c r="U1222" s="38" t="str">
        <f t="shared" si="218"/>
        <v>GIA</v>
      </c>
      <c r="V1222" s="5" t="str">
        <f t="shared" si="219"/>
        <v>TRADE</v>
      </c>
      <c r="W1222" s="5" t="b">
        <f t="shared" si="215"/>
        <v>0</v>
      </c>
      <c r="X1222" s="40">
        <f t="shared" ca="1" si="216"/>
        <v>39263.599999999999</v>
      </c>
      <c r="Y1222" s="30" t="b">
        <f t="shared" ca="1" si="217"/>
        <v>1</v>
      </c>
    </row>
    <row r="1223" spans="1:25" hidden="1">
      <c r="A1223" s="28" t="s">
        <v>2837</v>
      </c>
      <c r="B1223" s="28" t="s">
        <v>2838</v>
      </c>
      <c r="C1223" s="28" t="s">
        <v>3872</v>
      </c>
      <c r="D1223" s="28" t="s">
        <v>2842</v>
      </c>
      <c r="E1223" s="29">
        <v>42220</v>
      </c>
      <c r="F1223" s="28" t="s">
        <v>9419</v>
      </c>
      <c r="G1223" s="30">
        <v>4549</v>
      </c>
      <c r="H1223" s="28" t="s">
        <v>9420</v>
      </c>
      <c r="I1223" s="31">
        <v>0</v>
      </c>
      <c r="J1223" s="31">
        <v>2340.86</v>
      </c>
      <c r="K1223" s="28" t="s">
        <v>9107</v>
      </c>
      <c r="L1223" s="32">
        <f t="shared" si="209"/>
        <v>-2340.86</v>
      </c>
      <c r="M1223" s="33">
        <f t="shared" si="210"/>
        <v>2340.86</v>
      </c>
      <c r="N1223" s="34" t="b">
        <v>1</v>
      </c>
      <c r="O1223" s="35">
        <f t="shared" si="211"/>
        <v>2340.86</v>
      </c>
      <c r="P1223" s="36" t="str">
        <f t="shared" si="212"/>
        <v>T</v>
      </c>
      <c r="Q1223" s="37" t="str">
        <f t="shared" si="213"/>
        <v>McAteer Photography Ltd</v>
      </c>
      <c r="R1223" s="6" t="str">
        <f t="shared" si="214"/>
        <v>T - McAteer Photography Ltd</v>
      </c>
      <c r="S1223" s="6" t="str">
        <f>IFERROR(INDEX('Vendor Over-ride'!$C:$C, MATCH($R:$R,'Vendor Over-ride'!$A:$A,0)),"")</f>
        <v>T - McAteer Photography Ltd</v>
      </c>
      <c r="U1223" s="38" t="str">
        <f t="shared" si="218"/>
        <v>GIA</v>
      </c>
      <c r="V1223" s="5" t="str">
        <f t="shared" si="219"/>
        <v>TRADE</v>
      </c>
      <c r="W1223" s="5" t="b">
        <f t="shared" si="215"/>
        <v>0</v>
      </c>
      <c r="X1223" s="40">
        <f t="shared" ca="1" si="216"/>
        <v>2610.86</v>
      </c>
      <c r="Y1223" s="30" t="b">
        <f t="shared" ca="1" si="217"/>
        <v>0</v>
      </c>
    </row>
    <row r="1224" spans="1:25" hidden="1">
      <c r="A1224" s="28" t="s">
        <v>2837</v>
      </c>
      <c r="B1224" s="28" t="s">
        <v>2838</v>
      </c>
      <c r="C1224" s="28" t="s">
        <v>3872</v>
      </c>
      <c r="D1224" s="28" t="s">
        <v>2842</v>
      </c>
      <c r="E1224" s="29">
        <v>42220</v>
      </c>
      <c r="F1224" s="28" t="s">
        <v>9421</v>
      </c>
      <c r="G1224" s="30">
        <v>4549</v>
      </c>
      <c r="H1224" s="28" t="s">
        <v>9422</v>
      </c>
      <c r="I1224" s="31">
        <v>0</v>
      </c>
      <c r="J1224" s="31">
        <v>420</v>
      </c>
      <c r="K1224" s="28" t="s">
        <v>3212</v>
      </c>
      <c r="L1224" s="32">
        <f t="shared" si="209"/>
        <v>-420</v>
      </c>
      <c r="M1224" s="33">
        <f t="shared" si="210"/>
        <v>420</v>
      </c>
      <c r="N1224" s="34" t="b">
        <v>1</v>
      </c>
      <c r="O1224" s="35">
        <f t="shared" si="211"/>
        <v>420</v>
      </c>
      <c r="P1224" s="36" t="str">
        <f t="shared" si="212"/>
        <v>T</v>
      </c>
      <c r="Q1224" s="37" t="str">
        <f t="shared" si="213"/>
        <v>Palmaris Services Ltd.,</v>
      </c>
      <c r="R1224" s="6" t="str">
        <f t="shared" si="214"/>
        <v>T - Palmaris Services Ltd.,</v>
      </c>
      <c r="S1224" s="6" t="str">
        <f>IFERROR(INDEX('Vendor Over-ride'!$C:$C, MATCH($R:$R,'Vendor Over-ride'!$A:$A,0)),"")</f>
        <v>T - Palmaris Services Ltd.,</v>
      </c>
      <c r="U1224" s="38" t="str">
        <f t="shared" si="218"/>
        <v>GIA</v>
      </c>
      <c r="V1224" s="5" t="str">
        <f t="shared" si="219"/>
        <v>TRADE</v>
      </c>
      <c r="W1224" s="5" t="b">
        <f t="shared" si="215"/>
        <v>0</v>
      </c>
      <c r="X1224" s="40">
        <f t="shared" ca="1" si="216"/>
        <v>5692.1500000000005</v>
      </c>
      <c r="Y1224" s="30" t="b">
        <f t="shared" ca="1" si="217"/>
        <v>0</v>
      </c>
    </row>
    <row r="1225" spans="1:25">
      <c r="A1225" s="28" t="s">
        <v>2837</v>
      </c>
      <c r="B1225" s="28" t="s">
        <v>2838</v>
      </c>
      <c r="C1225" s="28" t="s">
        <v>3872</v>
      </c>
      <c r="D1225" s="28" t="s">
        <v>2842</v>
      </c>
      <c r="E1225" s="29">
        <v>42220</v>
      </c>
      <c r="F1225" s="28" t="s">
        <v>9423</v>
      </c>
      <c r="G1225" s="30">
        <v>4549</v>
      </c>
      <c r="H1225" s="28" t="s">
        <v>9424</v>
      </c>
      <c r="I1225" s="31">
        <v>0</v>
      </c>
      <c r="J1225" s="31">
        <v>1592.52</v>
      </c>
      <c r="K1225" s="28" t="s">
        <v>3050</v>
      </c>
      <c r="L1225" s="32">
        <f t="shared" si="209"/>
        <v>-1592.52</v>
      </c>
      <c r="M1225" s="33">
        <f t="shared" si="210"/>
        <v>1592.52</v>
      </c>
      <c r="N1225" s="34" t="b">
        <v>1</v>
      </c>
      <c r="O1225" s="35">
        <f t="shared" si="211"/>
        <v>1592.52</v>
      </c>
      <c r="P1225" s="36" t="str">
        <f t="shared" si="212"/>
        <v>T</v>
      </c>
      <c r="Q1225" s="37" t="str">
        <f t="shared" si="213"/>
        <v>Pulsant (Scotland) Ltd</v>
      </c>
      <c r="R1225" s="6" t="str">
        <f t="shared" si="214"/>
        <v>T - Pulsant (Scotland) Ltd</v>
      </c>
      <c r="S1225" s="6" t="str">
        <f>IFERROR(INDEX('Vendor Over-ride'!$C:$C, MATCH($R:$R,'Vendor Over-ride'!$A:$A,0)),"")</f>
        <v>T - Pulsant</v>
      </c>
      <c r="T1225" s="41" t="s">
        <v>7021</v>
      </c>
      <c r="U1225" s="38" t="str">
        <f t="shared" si="218"/>
        <v>GIA</v>
      </c>
      <c r="V1225" s="5" t="str">
        <f t="shared" si="219"/>
        <v>TRADE</v>
      </c>
      <c r="W1225" s="5" t="b">
        <f t="shared" si="215"/>
        <v>0</v>
      </c>
      <c r="X1225" s="40">
        <f t="shared" ca="1" si="216"/>
        <v>50739.890000000007</v>
      </c>
      <c r="Y1225" s="30" t="b">
        <f t="shared" ca="1" si="217"/>
        <v>1</v>
      </c>
    </row>
    <row r="1226" spans="1:25">
      <c r="A1226" s="28" t="s">
        <v>2837</v>
      </c>
      <c r="B1226" s="28" t="s">
        <v>2838</v>
      </c>
      <c r="C1226" s="28" t="s">
        <v>3872</v>
      </c>
      <c r="D1226" s="28" t="s">
        <v>2842</v>
      </c>
      <c r="E1226" s="29">
        <v>42220</v>
      </c>
      <c r="F1226" s="28" t="s">
        <v>9425</v>
      </c>
      <c r="G1226" s="30">
        <v>4549</v>
      </c>
      <c r="H1226" s="28" t="s">
        <v>9426</v>
      </c>
      <c r="I1226" s="31">
        <v>0</v>
      </c>
      <c r="J1226" s="31">
        <v>17782</v>
      </c>
      <c r="K1226" s="28" t="s">
        <v>9427</v>
      </c>
      <c r="L1226" s="32">
        <f t="shared" si="209"/>
        <v>-17782</v>
      </c>
      <c r="M1226" s="33">
        <f t="shared" si="210"/>
        <v>17782</v>
      </c>
      <c r="N1226" s="34" t="b">
        <v>1</v>
      </c>
      <c r="O1226" s="35">
        <f t="shared" si="211"/>
        <v>17782</v>
      </c>
      <c r="P1226" s="36" t="str">
        <f t="shared" si="212"/>
        <v>T</v>
      </c>
      <c r="Q1226" s="37" t="str">
        <f t="shared" si="213"/>
        <v>Research Scotland</v>
      </c>
      <c r="R1226" s="6" t="str">
        <f t="shared" si="214"/>
        <v>T - Research Scotland</v>
      </c>
      <c r="S1226" s="6" t="str">
        <f>IFERROR(INDEX('Vendor Over-ride'!$C:$C, MATCH($R:$R,'Vendor Over-ride'!$A:$A,0)),"")</f>
        <v>T - Research Scotland</v>
      </c>
      <c r="T1226" s="41" t="s">
        <v>17728</v>
      </c>
      <c r="U1226" s="38" t="str">
        <f t="shared" si="218"/>
        <v>GIA</v>
      </c>
      <c r="V1226" s="5" t="str">
        <f t="shared" si="219"/>
        <v>TRADE</v>
      </c>
      <c r="W1226" s="5" t="b">
        <f t="shared" si="215"/>
        <v>0</v>
      </c>
      <c r="X1226" s="40">
        <f t="shared" ca="1" si="216"/>
        <v>46259</v>
      </c>
      <c r="Y1226" s="30" t="b">
        <f t="shared" ca="1" si="217"/>
        <v>1</v>
      </c>
    </row>
    <row r="1227" spans="1:25">
      <c r="A1227" s="28" t="s">
        <v>2837</v>
      </c>
      <c r="B1227" s="28" t="s">
        <v>2838</v>
      </c>
      <c r="C1227" s="28" t="s">
        <v>3872</v>
      </c>
      <c r="D1227" s="28" t="s">
        <v>2842</v>
      </c>
      <c r="E1227" s="29">
        <v>42220</v>
      </c>
      <c r="F1227" s="28" t="s">
        <v>9428</v>
      </c>
      <c r="G1227" s="30">
        <v>4549</v>
      </c>
      <c r="H1227" s="28" t="s">
        <v>9429</v>
      </c>
      <c r="I1227" s="31">
        <v>0</v>
      </c>
      <c r="J1227" s="31">
        <v>81.56</v>
      </c>
      <c r="K1227" s="28" t="s">
        <v>2887</v>
      </c>
      <c r="L1227" s="32">
        <f t="shared" si="209"/>
        <v>-81.56</v>
      </c>
      <c r="M1227" s="33">
        <f t="shared" si="210"/>
        <v>81.56</v>
      </c>
      <c r="N1227" s="34" t="b">
        <v>1</v>
      </c>
      <c r="O1227" s="35">
        <f t="shared" si="211"/>
        <v>81.56</v>
      </c>
      <c r="P1227" s="36" t="str">
        <f t="shared" si="212"/>
        <v>T</v>
      </c>
      <c r="Q1227" s="37" t="str">
        <f t="shared" si="213"/>
        <v>Spotless Commercial Cleaning Ltd</v>
      </c>
      <c r="R1227" s="6" t="str">
        <f t="shared" si="214"/>
        <v>T - Spotless Commercial Cleaning Ltd</v>
      </c>
      <c r="S1227" s="6" t="str">
        <f>IFERROR(INDEX('Vendor Over-ride'!$C:$C, MATCH($R:$R,'Vendor Over-ride'!$A:$A,0)),"")</f>
        <v>T - Spotless Commercial Cleaning Ltd</v>
      </c>
      <c r="T1227" s="41" t="s">
        <v>17730</v>
      </c>
      <c r="U1227" s="38" t="str">
        <f t="shared" si="218"/>
        <v>GIA</v>
      </c>
      <c r="V1227" s="5" t="str">
        <f t="shared" si="219"/>
        <v>TRADE</v>
      </c>
      <c r="W1227" s="5" t="b">
        <f t="shared" si="215"/>
        <v>0</v>
      </c>
      <c r="X1227" s="40">
        <f t="shared" ca="1" si="216"/>
        <v>25308.30000000001</v>
      </c>
      <c r="Y1227" s="30" t="b">
        <f t="shared" ca="1" si="217"/>
        <v>1</v>
      </c>
    </row>
    <row r="1228" spans="1:25" hidden="1">
      <c r="A1228" s="28" t="s">
        <v>2837</v>
      </c>
      <c r="B1228" s="28" t="s">
        <v>2838</v>
      </c>
      <c r="C1228" s="28" t="s">
        <v>3872</v>
      </c>
      <c r="D1228" s="28" t="s">
        <v>2842</v>
      </c>
      <c r="E1228" s="29">
        <v>42223</v>
      </c>
      <c r="F1228" s="28" t="s">
        <v>9430</v>
      </c>
      <c r="G1228" s="30">
        <v>4552</v>
      </c>
      <c r="H1228" s="28" t="s">
        <v>9431</v>
      </c>
      <c r="I1228" s="31">
        <v>0</v>
      </c>
      <c r="J1228" s="31">
        <v>84.1</v>
      </c>
      <c r="K1228" s="28" t="s">
        <v>2921</v>
      </c>
      <c r="L1228" s="32">
        <f t="shared" si="209"/>
        <v>-84.1</v>
      </c>
      <c r="M1228" s="33">
        <f t="shared" si="210"/>
        <v>84.1</v>
      </c>
      <c r="N1228" s="34" t="b">
        <v>0</v>
      </c>
      <c r="O1228" s="35">
        <f t="shared" si="211"/>
        <v>0</v>
      </c>
      <c r="P1228" s="36" t="str">
        <f t="shared" si="212"/>
        <v>E</v>
      </c>
      <c r="Q1228" s="37" t="str">
        <f t="shared" si="213"/>
        <v>Louise Harris</v>
      </c>
      <c r="R1228" s="6" t="str">
        <f t="shared" si="214"/>
        <v>E - Louise Harris</v>
      </c>
      <c r="S1228" s="6" t="str">
        <f>IFERROR(INDEX('Vendor Over-ride'!$C:$C, MATCH($R:$R,'Vendor Over-ride'!$A:$A,0)),"")</f>
        <v/>
      </c>
      <c r="U1228" s="38" t="str">
        <f t="shared" si="218"/>
        <v>GIA</v>
      </c>
      <c r="V1228" s="5" t="str">
        <f t="shared" si="219"/>
        <v>EMPLOYEE</v>
      </c>
      <c r="W1228" s="5" t="b">
        <f t="shared" si="215"/>
        <v>0</v>
      </c>
      <c r="X1228" s="40">
        <f t="shared" ca="1" si="216"/>
        <v>334393.72000000003</v>
      </c>
      <c r="Y1228" s="30" t="b">
        <f t="shared" ca="1" si="217"/>
        <v>1</v>
      </c>
    </row>
    <row r="1229" spans="1:25" hidden="1">
      <c r="A1229" s="28" t="s">
        <v>2837</v>
      </c>
      <c r="B1229" s="28" t="s">
        <v>2838</v>
      </c>
      <c r="C1229" s="28" t="s">
        <v>3872</v>
      </c>
      <c r="D1229" s="28" t="s">
        <v>2842</v>
      </c>
      <c r="E1229" s="29">
        <v>42223</v>
      </c>
      <c r="F1229" s="28" t="s">
        <v>9432</v>
      </c>
      <c r="G1229" s="30">
        <v>4552</v>
      </c>
      <c r="H1229" s="28" t="s">
        <v>9433</v>
      </c>
      <c r="I1229" s="31">
        <v>0</v>
      </c>
      <c r="J1229" s="31">
        <v>1786.8</v>
      </c>
      <c r="K1229" s="28" t="s">
        <v>3803</v>
      </c>
      <c r="L1229" s="32">
        <f t="shared" si="209"/>
        <v>-1786.8</v>
      </c>
      <c r="M1229" s="33">
        <f t="shared" si="210"/>
        <v>1786.8</v>
      </c>
      <c r="N1229" s="34" t="b">
        <v>1</v>
      </c>
      <c r="O1229" s="35">
        <f t="shared" si="211"/>
        <v>1786.8</v>
      </c>
      <c r="P1229" s="36" t="str">
        <f t="shared" si="212"/>
        <v>T</v>
      </c>
      <c r="Q1229" s="37" t="str">
        <f t="shared" si="213"/>
        <v>Bupa Travel Services</v>
      </c>
      <c r="R1229" s="6" t="str">
        <f t="shared" si="214"/>
        <v>T - Bupa Travel Services</v>
      </c>
      <c r="S1229" s="6" t="str">
        <f>IFERROR(INDEX('Vendor Over-ride'!$C:$C, MATCH($R:$R,'Vendor Over-ride'!$A:$A,0)),"")</f>
        <v>T - Bupa Travel Services</v>
      </c>
      <c r="U1229" s="38" t="str">
        <f t="shared" si="218"/>
        <v>GIA</v>
      </c>
      <c r="V1229" s="5" t="str">
        <f t="shared" si="219"/>
        <v>TRADE</v>
      </c>
      <c r="W1229" s="5" t="b">
        <f t="shared" si="215"/>
        <v>0</v>
      </c>
      <c r="X1229" s="40">
        <f t="shared" ca="1" si="216"/>
        <v>2249.3700000000003</v>
      </c>
      <c r="Y1229" s="30" t="b">
        <f t="shared" ca="1" si="217"/>
        <v>0</v>
      </c>
    </row>
    <row r="1230" spans="1:25" hidden="1">
      <c r="A1230" s="28" t="s">
        <v>2837</v>
      </c>
      <c r="B1230" s="28" t="s">
        <v>2838</v>
      </c>
      <c r="C1230" s="28" t="s">
        <v>3872</v>
      </c>
      <c r="D1230" s="28" t="s">
        <v>2842</v>
      </c>
      <c r="E1230" s="29">
        <v>42223</v>
      </c>
      <c r="F1230" s="28" t="s">
        <v>9434</v>
      </c>
      <c r="G1230" s="30">
        <v>4552</v>
      </c>
      <c r="H1230" s="28" t="s">
        <v>9435</v>
      </c>
      <c r="I1230" s="31">
        <v>0</v>
      </c>
      <c r="J1230" s="31">
        <v>121.38</v>
      </c>
      <c r="K1230" s="28" t="s">
        <v>2863</v>
      </c>
      <c r="L1230" s="32">
        <f t="shared" si="209"/>
        <v>-121.38</v>
      </c>
      <c r="M1230" s="33">
        <f t="shared" si="210"/>
        <v>121.38</v>
      </c>
      <c r="N1230" s="34" t="b">
        <v>1</v>
      </c>
      <c r="O1230" s="35">
        <f t="shared" si="211"/>
        <v>121.38</v>
      </c>
      <c r="P1230" s="36" t="str">
        <f t="shared" si="212"/>
        <v>T</v>
      </c>
      <c r="Q1230" s="37" t="str">
        <f t="shared" si="213"/>
        <v>Galway Gourmet</v>
      </c>
      <c r="R1230" s="6" t="str">
        <f t="shared" si="214"/>
        <v>T - Galway Gourmet</v>
      </c>
      <c r="S1230" s="6" t="str">
        <f>IFERROR(INDEX('Vendor Over-ride'!$C:$C, MATCH($R:$R,'Vendor Over-ride'!$A:$A,0)),"")</f>
        <v>T - Galway Gourmet</v>
      </c>
      <c r="U1230" s="38" t="str">
        <f t="shared" si="218"/>
        <v>GIA</v>
      </c>
      <c r="V1230" s="5" t="str">
        <f t="shared" si="219"/>
        <v>TRADE</v>
      </c>
      <c r="W1230" s="5" t="b">
        <f t="shared" si="215"/>
        <v>0</v>
      </c>
      <c r="X1230" s="40">
        <f t="shared" ca="1" si="216"/>
        <v>1978.8000000000002</v>
      </c>
      <c r="Y1230" s="30" t="b">
        <f t="shared" ca="1" si="217"/>
        <v>0</v>
      </c>
    </row>
    <row r="1231" spans="1:25" hidden="1">
      <c r="A1231" s="28" t="s">
        <v>2837</v>
      </c>
      <c r="B1231" s="28" t="s">
        <v>2838</v>
      </c>
      <c r="C1231" s="28" t="s">
        <v>3872</v>
      </c>
      <c r="D1231" s="28" t="s">
        <v>2842</v>
      </c>
      <c r="E1231" s="29">
        <v>42223</v>
      </c>
      <c r="F1231" s="28" t="s">
        <v>9436</v>
      </c>
      <c r="G1231" s="30">
        <v>4552</v>
      </c>
      <c r="H1231" s="28" t="s">
        <v>9437</v>
      </c>
      <c r="I1231" s="31">
        <v>0</v>
      </c>
      <c r="J1231" s="31">
        <v>615.91</v>
      </c>
      <c r="K1231" s="28" t="s">
        <v>2852</v>
      </c>
      <c r="L1231" s="32">
        <f t="shared" si="209"/>
        <v>-615.91</v>
      </c>
      <c r="M1231" s="33">
        <f t="shared" si="210"/>
        <v>615.91</v>
      </c>
      <c r="N1231" s="34" t="b">
        <v>1</v>
      </c>
      <c r="O1231" s="35">
        <f t="shared" si="211"/>
        <v>615.91</v>
      </c>
      <c r="P1231" s="36" t="str">
        <f t="shared" si="212"/>
        <v>T</v>
      </c>
      <c r="Q1231" s="37" t="str">
        <f t="shared" si="213"/>
        <v>Hudson Global Resources Limited</v>
      </c>
      <c r="R1231" s="6" t="str">
        <f t="shared" si="214"/>
        <v>T - Hudson Global Resources Limited</v>
      </c>
      <c r="S1231" s="6" t="str">
        <f>IFERROR(INDEX('Vendor Over-ride'!$C:$C, MATCH($R:$R,'Vendor Over-ride'!$A:$A,0)),"")</f>
        <v>T - Hudson Global Resources</v>
      </c>
      <c r="U1231" s="38" t="str">
        <f t="shared" si="218"/>
        <v>GIA</v>
      </c>
      <c r="V1231" s="5" t="str">
        <f t="shared" si="219"/>
        <v>TRADE</v>
      </c>
      <c r="W1231" s="5" t="b">
        <f t="shared" si="215"/>
        <v>0</v>
      </c>
      <c r="X1231" s="40">
        <f t="shared" ca="1" si="216"/>
        <v>14673.420000000002</v>
      </c>
      <c r="Y1231" s="30" t="b">
        <f t="shared" ca="1" si="217"/>
        <v>0</v>
      </c>
    </row>
    <row r="1232" spans="1:25" hidden="1">
      <c r="A1232" s="28" t="s">
        <v>2837</v>
      </c>
      <c r="B1232" s="28" t="s">
        <v>2838</v>
      </c>
      <c r="C1232" s="28" t="s">
        <v>3872</v>
      </c>
      <c r="D1232" s="28" t="s">
        <v>2842</v>
      </c>
      <c r="E1232" s="29">
        <v>42223</v>
      </c>
      <c r="F1232" s="28" t="s">
        <v>9438</v>
      </c>
      <c r="G1232" s="30">
        <v>4552</v>
      </c>
      <c r="H1232" s="28" t="s">
        <v>9439</v>
      </c>
      <c r="I1232" s="31">
        <v>0</v>
      </c>
      <c r="J1232" s="31">
        <v>900.37</v>
      </c>
      <c r="K1232" s="28" t="s">
        <v>2898</v>
      </c>
      <c r="L1232" s="32">
        <f t="shared" si="209"/>
        <v>-900.37</v>
      </c>
      <c r="M1232" s="33">
        <f t="shared" si="210"/>
        <v>900.37</v>
      </c>
      <c r="N1232" s="34" t="b">
        <v>1</v>
      </c>
      <c r="O1232" s="35">
        <f t="shared" si="211"/>
        <v>900.37</v>
      </c>
      <c r="P1232" s="36" t="str">
        <f t="shared" si="212"/>
        <v>T</v>
      </c>
      <c r="Q1232" s="37" t="str">
        <f t="shared" si="213"/>
        <v>Iron Mountain</v>
      </c>
      <c r="R1232" s="6" t="str">
        <f t="shared" si="214"/>
        <v>T - Iron Mountain</v>
      </c>
      <c r="S1232" s="6" t="str">
        <f>IFERROR(INDEX('Vendor Over-ride'!$C:$C, MATCH($R:$R,'Vendor Over-ride'!$A:$A,0)),"")</f>
        <v>T - Iron Mountain</v>
      </c>
      <c r="U1232" s="38" t="str">
        <f t="shared" si="218"/>
        <v>GIA</v>
      </c>
      <c r="V1232" s="5" t="str">
        <f t="shared" si="219"/>
        <v>TRADE</v>
      </c>
      <c r="W1232" s="5" t="b">
        <f t="shared" si="215"/>
        <v>0</v>
      </c>
      <c r="X1232" s="40">
        <f t="shared" ca="1" si="216"/>
        <v>23628.210000000003</v>
      </c>
      <c r="Y1232" s="30" t="b">
        <f t="shared" ca="1" si="217"/>
        <v>0</v>
      </c>
    </row>
    <row r="1233" spans="1:25" hidden="1">
      <c r="A1233" s="28" t="s">
        <v>2837</v>
      </c>
      <c r="B1233" s="28" t="s">
        <v>2838</v>
      </c>
      <c r="C1233" s="28" t="s">
        <v>3872</v>
      </c>
      <c r="D1233" s="28" t="s">
        <v>2842</v>
      </c>
      <c r="E1233" s="29">
        <v>42223</v>
      </c>
      <c r="F1233" s="28" t="s">
        <v>9440</v>
      </c>
      <c r="G1233" s="30">
        <v>4552</v>
      </c>
      <c r="H1233" s="28" t="s">
        <v>9441</v>
      </c>
      <c r="I1233" s="31">
        <v>0</v>
      </c>
      <c r="J1233" s="31">
        <v>1135.2</v>
      </c>
      <c r="K1233" s="28" t="s">
        <v>4272</v>
      </c>
      <c r="L1233" s="32">
        <f t="shared" si="209"/>
        <v>-1135.2</v>
      </c>
      <c r="M1233" s="33">
        <f t="shared" si="210"/>
        <v>1135.2</v>
      </c>
      <c r="N1233" s="34" t="b">
        <v>1</v>
      </c>
      <c r="O1233" s="35">
        <f t="shared" si="211"/>
        <v>1135.2</v>
      </c>
      <c r="P1233" s="36" t="str">
        <f t="shared" si="212"/>
        <v>T</v>
      </c>
      <c r="Q1233" s="37" t="str">
        <f t="shared" si="213"/>
        <v>Jigsaw Systems Ltd</v>
      </c>
      <c r="R1233" s="6" t="str">
        <f t="shared" si="214"/>
        <v>T - Jigsaw Systems Ltd</v>
      </c>
      <c r="S1233" s="6" t="str">
        <f>IFERROR(INDEX('Vendor Over-ride'!$C:$C, MATCH($R:$R,'Vendor Over-ride'!$A:$A,0)),"")</f>
        <v>T - Jigsaw Systems Ltd</v>
      </c>
      <c r="U1233" s="38" t="str">
        <f t="shared" si="218"/>
        <v>GIA</v>
      </c>
      <c r="V1233" s="5" t="str">
        <f t="shared" si="219"/>
        <v>TRADE</v>
      </c>
      <c r="W1233" s="5" t="b">
        <f t="shared" si="215"/>
        <v>0</v>
      </c>
      <c r="X1233" s="40">
        <f t="shared" ca="1" si="216"/>
        <v>2328</v>
      </c>
      <c r="Y1233" s="30" t="b">
        <f t="shared" ca="1" si="217"/>
        <v>0</v>
      </c>
    </row>
    <row r="1234" spans="1:25" hidden="1">
      <c r="A1234" s="28" t="s">
        <v>2837</v>
      </c>
      <c r="B1234" s="28" t="s">
        <v>2838</v>
      </c>
      <c r="C1234" s="28" t="s">
        <v>3872</v>
      </c>
      <c r="D1234" s="28" t="s">
        <v>2842</v>
      </c>
      <c r="E1234" s="29">
        <v>42223</v>
      </c>
      <c r="F1234" s="28" t="s">
        <v>9442</v>
      </c>
      <c r="G1234" s="30">
        <v>4552</v>
      </c>
      <c r="H1234" s="28" t="s">
        <v>9443</v>
      </c>
      <c r="I1234" s="31">
        <v>0</v>
      </c>
      <c r="J1234" s="31">
        <v>366.6</v>
      </c>
      <c r="K1234" s="28" t="s">
        <v>9444</v>
      </c>
      <c r="L1234" s="32">
        <f t="shared" si="209"/>
        <v>-366.6</v>
      </c>
      <c r="M1234" s="33">
        <f t="shared" si="210"/>
        <v>366.6</v>
      </c>
      <c r="N1234" s="34" t="b">
        <v>1</v>
      </c>
      <c r="O1234" s="35">
        <f t="shared" si="211"/>
        <v>366.6</v>
      </c>
      <c r="P1234" s="36" t="str">
        <f t="shared" si="212"/>
        <v>T</v>
      </c>
      <c r="Q1234" s="37" t="str">
        <f t="shared" si="213"/>
        <v>John Brown Caterhire Ltd</v>
      </c>
      <c r="R1234" s="6" t="str">
        <f t="shared" si="214"/>
        <v>T - John Brown Caterhire Ltd</v>
      </c>
      <c r="S1234" s="6" t="str">
        <f>IFERROR(INDEX('Vendor Over-ride'!$C:$C, MATCH($R:$R,'Vendor Over-ride'!$A:$A,0)),"")</f>
        <v>T - John Brown Caterhire Ltd</v>
      </c>
      <c r="U1234" s="38" t="str">
        <f t="shared" si="218"/>
        <v>GIA</v>
      </c>
      <c r="V1234" s="5" t="str">
        <f t="shared" si="219"/>
        <v>TRADE</v>
      </c>
      <c r="W1234" s="5" t="b">
        <f t="shared" si="215"/>
        <v>0</v>
      </c>
      <c r="X1234" s="40">
        <f t="shared" ca="1" si="216"/>
        <v>504.72</v>
      </c>
      <c r="Y1234" s="30" t="b">
        <f t="shared" ca="1" si="217"/>
        <v>0</v>
      </c>
    </row>
    <row r="1235" spans="1:25" hidden="1">
      <c r="A1235" s="28" t="s">
        <v>2837</v>
      </c>
      <c r="B1235" s="28" t="s">
        <v>2838</v>
      </c>
      <c r="C1235" s="28" t="s">
        <v>3872</v>
      </c>
      <c r="D1235" s="28" t="s">
        <v>2842</v>
      </c>
      <c r="E1235" s="29">
        <v>42223</v>
      </c>
      <c r="F1235" s="28" t="s">
        <v>9445</v>
      </c>
      <c r="G1235" s="30">
        <v>4552</v>
      </c>
      <c r="H1235" s="28" t="s">
        <v>9446</v>
      </c>
      <c r="I1235" s="31">
        <v>0</v>
      </c>
      <c r="J1235" s="31">
        <v>29.7</v>
      </c>
      <c r="K1235" s="28" t="s">
        <v>4970</v>
      </c>
      <c r="L1235" s="32">
        <f t="shared" si="209"/>
        <v>-29.7</v>
      </c>
      <c r="M1235" s="33">
        <f t="shared" si="210"/>
        <v>29.7</v>
      </c>
      <c r="N1235" s="34" t="b">
        <v>1</v>
      </c>
      <c r="O1235" s="35">
        <f t="shared" si="211"/>
        <v>29.7</v>
      </c>
      <c r="P1235" s="36" t="str">
        <f t="shared" si="212"/>
        <v>T</v>
      </c>
      <c r="Q1235" s="37" t="str">
        <f t="shared" si="213"/>
        <v>Jules Cafe Ltd</v>
      </c>
      <c r="R1235" s="6" t="str">
        <f t="shared" si="214"/>
        <v>T - Jules Cafe Ltd</v>
      </c>
      <c r="S1235" s="6" t="str">
        <f>IFERROR(INDEX('Vendor Over-ride'!$C:$C, MATCH($R:$R,'Vendor Over-ride'!$A:$A,0)),"")</f>
        <v>T - Jules Cafe Ltd</v>
      </c>
      <c r="U1235" s="38" t="str">
        <f t="shared" si="218"/>
        <v>GIA</v>
      </c>
      <c r="V1235" s="5" t="str">
        <f t="shared" si="219"/>
        <v>TRADE</v>
      </c>
      <c r="W1235" s="5" t="b">
        <f t="shared" si="215"/>
        <v>0</v>
      </c>
      <c r="X1235" s="40">
        <f t="shared" ca="1" si="216"/>
        <v>571.7399999999999</v>
      </c>
      <c r="Y1235" s="30" t="b">
        <f t="shared" ca="1" si="217"/>
        <v>0</v>
      </c>
    </row>
    <row r="1236" spans="1:25" hidden="1">
      <c r="A1236" s="28" t="s">
        <v>2837</v>
      </c>
      <c r="B1236" s="28" t="s">
        <v>2838</v>
      </c>
      <c r="C1236" s="28" t="s">
        <v>3872</v>
      </c>
      <c r="D1236" s="28" t="s">
        <v>2842</v>
      </c>
      <c r="E1236" s="29">
        <v>42223</v>
      </c>
      <c r="F1236" s="28" t="s">
        <v>9447</v>
      </c>
      <c r="G1236" s="30">
        <v>4552</v>
      </c>
      <c r="H1236" s="28" t="s">
        <v>9448</v>
      </c>
      <c r="I1236" s="31">
        <v>0</v>
      </c>
      <c r="J1236" s="31">
        <v>848</v>
      </c>
      <c r="K1236" s="28" t="s">
        <v>9449</v>
      </c>
      <c r="L1236" s="32">
        <f t="shared" si="209"/>
        <v>-848</v>
      </c>
      <c r="M1236" s="33">
        <f t="shared" si="210"/>
        <v>848</v>
      </c>
      <c r="N1236" s="34" t="b">
        <v>1</v>
      </c>
      <c r="O1236" s="35">
        <f t="shared" si="211"/>
        <v>848</v>
      </c>
      <c r="P1236" s="36" t="str">
        <f t="shared" si="212"/>
        <v>T</v>
      </c>
      <c r="Q1236" s="37" t="str">
        <f t="shared" si="213"/>
        <v>Laura Cameron Lewis</v>
      </c>
      <c r="R1236" s="6" t="str">
        <f t="shared" si="214"/>
        <v>T - Laura Cameron Lewis</v>
      </c>
      <c r="S1236" s="6" t="str">
        <f>IFERROR(INDEX('Vendor Over-ride'!$C:$C, MATCH($R:$R,'Vendor Over-ride'!$A:$A,0)),"")</f>
        <v>T - Laura Cameron Lewis</v>
      </c>
      <c r="U1236" s="38" t="str">
        <f t="shared" si="218"/>
        <v>GIA</v>
      </c>
      <c r="V1236" s="5" t="str">
        <f t="shared" si="219"/>
        <v>TRADE</v>
      </c>
      <c r="W1236" s="5" t="b">
        <f t="shared" si="215"/>
        <v>0</v>
      </c>
      <c r="X1236" s="40">
        <f t="shared" ca="1" si="216"/>
        <v>848</v>
      </c>
      <c r="Y1236" s="30" t="b">
        <f t="shared" ca="1" si="217"/>
        <v>0</v>
      </c>
    </row>
    <row r="1237" spans="1:25">
      <c r="A1237" s="28" t="s">
        <v>2837</v>
      </c>
      <c r="B1237" s="28" t="s">
        <v>2838</v>
      </c>
      <c r="C1237" s="28" t="s">
        <v>3872</v>
      </c>
      <c r="D1237" s="28" t="s">
        <v>2842</v>
      </c>
      <c r="E1237" s="29">
        <v>42223</v>
      </c>
      <c r="F1237" s="28" t="s">
        <v>9450</v>
      </c>
      <c r="G1237" s="30">
        <v>4552</v>
      </c>
      <c r="H1237" s="28" t="s">
        <v>9451</v>
      </c>
      <c r="I1237" s="31">
        <v>0</v>
      </c>
      <c r="J1237" s="31">
        <v>6038.4</v>
      </c>
      <c r="K1237" s="28" t="s">
        <v>2853</v>
      </c>
      <c r="L1237" s="32">
        <f t="shared" si="209"/>
        <v>-6038.4</v>
      </c>
      <c r="M1237" s="33">
        <f t="shared" si="210"/>
        <v>6038.4</v>
      </c>
      <c r="N1237" s="34" t="b">
        <v>1</v>
      </c>
      <c r="O1237" s="35">
        <f t="shared" si="211"/>
        <v>6038.4</v>
      </c>
      <c r="P1237" s="36" t="str">
        <f t="shared" si="212"/>
        <v>T</v>
      </c>
      <c r="Q1237" s="37" t="str">
        <f t="shared" si="213"/>
        <v>Media Business Insight Ltd</v>
      </c>
      <c r="R1237" s="6" t="str">
        <f t="shared" si="214"/>
        <v>T - Media Business Insight Ltd</v>
      </c>
      <c r="S1237" s="6" t="str">
        <f>IFERROR(INDEX('Vendor Over-ride'!$C:$C, MATCH($R:$R,'Vendor Over-ride'!$A:$A,0)),"")</f>
        <v>T - Media Business Insight Ltd</v>
      </c>
      <c r="T1237" s="41" t="s">
        <v>7020</v>
      </c>
      <c r="U1237" s="38" t="str">
        <f t="shared" si="218"/>
        <v>GIA</v>
      </c>
      <c r="V1237" s="5" t="str">
        <f t="shared" si="219"/>
        <v>TRADE</v>
      </c>
      <c r="W1237" s="5" t="b">
        <f t="shared" si="215"/>
        <v>0</v>
      </c>
      <c r="X1237" s="40">
        <f t="shared" ca="1" si="216"/>
        <v>42611.1</v>
      </c>
      <c r="Y1237" s="30" t="b">
        <f t="shared" ca="1" si="217"/>
        <v>1</v>
      </c>
    </row>
    <row r="1238" spans="1:25" hidden="1">
      <c r="A1238" s="28" t="s">
        <v>2837</v>
      </c>
      <c r="B1238" s="28" t="s">
        <v>2838</v>
      </c>
      <c r="C1238" s="28" t="s">
        <v>3872</v>
      </c>
      <c r="D1238" s="28" t="s">
        <v>2842</v>
      </c>
      <c r="E1238" s="29">
        <v>42223</v>
      </c>
      <c r="F1238" s="28" t="s">
        <v>9452</v>
      </c>
      <c r="G1238" s="30">
        <v>4552</v>
      </c>
      <c r="H1238" s="28" t="s">
        <v>9453</v>
      </c>
      <c r="I1238" s="31">
        <v>0</v>
      </c>
      <c r="J1238" s="31">
        <v>2100</v>
      </c>
      <c r="K1238" s="28" t="s">
        <v>9454</v>
      </c>
      <c r="L1238" s="32">
        <f t="shared" si="209"/>
        <v>-2100</v>
      </c>
      <c r="M1238" s="33">
        <f t="shared" si="210"/>
        <v>2100</v>
      </c>
      <c r="N1238" s="34" t="b">
        <v>1</v>
      </c>
      <c r="O1238" s="35">
        <f t="shared" si="211"/>
        <v>2100</v>
      </c>
      <c r="P1238" s="36" t="str">
        <f t="shared" si="212"/>
        <v>T</v>
      </c>
      <c r="Q1238" s="37" t="str">
        <f t="shared" si="213"/>
        <v>Made in Leith Digital</v>
      </c>
      <c r="R1238" s="6" t="str">
        <f t="shared" si="214"/>
        <v>T - Made in Leith Digital</v>
      </c>
      <c r="S1238" s="6" t="str">
        <f>IFERROR(INDEX('Vendor Over-ride'!$C:$C, MATCH($R:$R,'Vendor Over-ride'!$A:$A,0)),"")</f>
        <v>T - Made in Leith Digital</v>
      </c>
      <c r="U1238" s="38" t="str">
        <f t="shared" si="218"/>
        <v>GIA</v>
      </c>
      <c r="V1238" s="5" t="str">
        <f t="shared" si="219"/>
        <v>TRADE</v>
      </c>
      <c r="W1238" s="5" t="b">
        <f t="shared" si="215"/>
        <v>0</v>
      </c>
      <c r="X1238" s="40">
        <f t="shared" ca="1" si="216"/>
        <v>2480</v>
      </c>
      <c r="Y1238" s="30" t="b">
        <f t="shared" ca="1" si="217"/>
        <v>0</v>
      </c>
    </row>
    <row r="1239" spans="1:25" hidden="1">
      <c r="A1239" s="28" t="s">
        <v>2837</v>
      </c>
      <c r="B1239" s="28" t="s">
        <v>2838</v>
      </c>
      <c r="C1239" s="28" t="s">
        <v>3872</v>
      </c>
      <c r="D1239" s="28" t="s">
        <v>2842</v>
      </c>
      <c r="E1239" s="29">
        <v>42223</v>
      </c>
      <c r="F1239" s="28" t="s">
        <v>9455</v>
      </c>
      <c r="G1239" s="30">
        <v>4552</v>
      </c>
      <c r="H1239" s="28" t="s">
        <v>9456</v>
      </c>
      <c r="I1239" s="31">
        <v>0</v>
      </c>
      <c r="J1239" s="31">
        <v>272.52999999999997</v>
      </c>
      <c r="K1239" s="28" t="s">
        <v>2885</v>
      </c>
      <c r="L1239" s="32">
        <f t="shared" si="209"/>
        <v>-272.52999999999997</v>
      </c>
      <c r="M1239" s="33">
        <f t="shared" si="210"/>
        <v>272.52999999999997</v>
      </c>
      <c r="N1239" s="34" t="b">
        <v>1</v>
      </c>
      <c r="O1239" s="35">
        <f t="shared" si="211"/>
        <v>272.52999999999997</v>
      </c>
      <c r="P1239" s="36" t="str">
        <f t="shared" si="212"/>
        <v>T</v>
      </c>
      <c r="Q1239" s="37" t="str">
        <f t="shared" si="213"/>
        <v>Office Depot (UK) Ltd</v>
      </c>
      <c r="R1239" s="6" t="str">
        <f t="shared" si="214"/>
        <v>T - Office Depot (UK) Ltd</v>
      </c>
      <c r="S1239" s="6" t="str">
        <f>IFERROR(INDEX('Vendor Over-ride'!$C:$C, MATCH($R:$R,'Vendor Over-ride'!$A:$A,0)),"")</f>
        <v>T - Office Depot (UK) Ltd</v>
      </c>
      <c r="U1239" s="38" t="str">
        <f t="shared" si="218"/>
        <v>GIA</v>
      </c>
      <c r="V1239" s="5" t="str">
        <f t="shared" si="219"/>
        <v>TRADE</v>
      </c>
      <c r="W1239" s="5" t="b">
        <f t="shared" si="215"/>
        <v>0</v>
      </c>
      <c r="X1239" s="40">
        <f t="shared" ca="1" si="216"/>
        <v>3402.7900000000004</v>
      </c>
      <c r="Y1239" s="30" t="b">
        <f t="shared" ca="1" si="217"/>
        <v>0</v>
      </c>
    </row>
    <row r="1240" spans="1:25">
      <c r="A1240" s="28" t="s">
        <v>2837</v>
      </c>
      <c r="B1240" s="28" t="s">
        <v>2838</v>
      </c>
      <c r="C1240" s="28" t="s">
        <v>3872</v>
      </c>
      <c r="D1240" s="28" t="s">
        <v>2842</v>
      </c>
      <c r="E1240" s="29">
        <v>42223</v>
      </c>
      <c r="F1240" s="28" t="s">
        <v>9457</v>
      </c>
      <c r="G1240" s="30">
        <v>4552</v>
      </c>
      <c r="H1240" s="28" t="s">
        <v>9458</v>
      </c>
      <c r="I1240" s="31">
        <v>0</v>
      </c>
      <c r="J1240" s="31">
        <v>1853.29</v>
      </c>
      <c r="K1240" s="28" t="s">
        <v>4445</v>
      </c>
      <c r="L1240" s="32">
        <f t="shared" si="209"/>
        <v>-1853.29</v>
      </c>
      <c r="M1240" s="33">
        <f t="shared" si="210"/>
        <v>1853.29</v>
      </c>
      <c r="N1240" s="34" t="b">
        <v>1</v>
      </c>
      <c r="O1240" s="35">
        <f t="shared" si="211"/>
        <v>1853.29</v>
      </c>
      <c r="P1240" s="36" t="str">
        <f t="shared" si="212"/>
        <v>T</v>
      </c>
      <c r="Q1240" s="37" t="str">
        <f t="shared" si="213"/>
        <v>Pertemps Recruitment Partnership Limited</v>
      </c>
      <c r="R1240" s="6" t="str">
        <f t="shared" si="214"/>
        <v>T - Pertemps Recruitment Partnership Limited</v>
      </c>
      <c r="S1240" s="6" t="str">
        <f>IFERROR(INDEX('Vendor Over-ride'!$C:$C, MATCH($R:$R,'Vendor Over-ride'!$A:$A,0)),"")</f>
        <v>T - Pertemps Recruitment Partnership Limited</v>
      </c>
      <c r="T1240" s="41" t="s">
        <v>7019</v>
      </c>
      <c r="U1240" s="38" t="str">
        <f t="shared" si="218"/>
        <v>GIA</v>
      </c>
      <c r="V1240" s="5" t="str">
        <f t="shared" si="219"/>
        <v>TRADE</v>
      </c>
      <c r="W1240" s="5" t="b">
        <f t="shared" si="215"/>
        <v>0</v>
      </c>
      <c r="X1240" s="40">
        <f t="shared" ca="1" si="216"/>
        <v>36553.03</v>
      </c>
      <c r="Y1240" s="30" t="b">
        <f t="shared" ca="1" si="217"/>
        <v>1</v>
      </c>
    </row>
    <row r="1241" spans="1:25" hidden="1">
      <c r="A1241" s="28" t="s">
        <v>2837</v>
      </c>
      <c r="B1241" s="28" t="s">
        <v>2838</v>
      </c>
      <c r="C1241" s="28" t="s">
        <v>3872</v>
      </c>
      <c r="D1241" s="28" t="s">
        <v>2842</v>
      </c>
      <c r="E1241" s="29">
        <v>42223</v>
      </c>
      <c r="F1241" s="28" t="s">
        <v>9459</v>
      </c>
      <c r="G1241" s="30">
        <v>4552</v>
      </c>
      <c r="H1241" s="28" t="s">
        <v>9460</v>
      </c>
      <c r="I1241" s="31">
        <v>0</v>
      </c>
      <c r="J1241" s="31">
        <v>114.4</v>
      </c>
      <c r="K1241" s="28" t="s">
        <v>2864</v>
      </c>
      <c r="L1241" s="32">
        <f t="shared" si="209"/>
        <v>-114.4</v>
      </c>
      <c r="M1241" s="33">
        <f t="shared" si="210"/>
        <v>114.4</v>
      </c>
      <c r="N1241" s="34" t="b">
        <v>1</v>
      </c>
      <c r="O1241" s="35">
        <f t="shared" si="211"/>
        <v>114.4</v>
      </c>
      <c r="P1241" s="36" t="str">
        <f t="shared" si="212"/>
        <v>T</v>
      </c>
      <c r="Q1241" s="37" t="str">
        <f t="shared" si="213"/>
        <v>Robert Wiseman Dairies Ltd</v>
      </c>
      <c r="R1241" s="6" t="str">
        <f t="shared" si="214"/>
        <v>T - Robert Wiseman Dairies Ltd</v>
      </c>
      <c r="S1241" s="6" t="str">
        <f>IFERROR(INDEX('Vendor Over-ride'!$C:$C, MATCH($R:$R,'Vendor Over-ride'!$A:$A,0)),"")</f>
        <v>T - Robert Wiseman Dairies Ltd</v>
      </c>
      <c r="U1241" s="38" t="str">
        <f t="shared" si="218"/>
        <v>GIA</v>
      </c>
      <c r="V1241" s="5" t="str">
        <f t="shared" si="219"/>
        <v>TRADE</v>
      </c>
      <c r="W1241" s="5" t="b">
        <f t="shared" si="215"/>
        <v>0</v>
      </c>
      <c r="X1241" s="40">
        <f t="shared" ca="1" si="216"/>
        <v>1420.2500000000002</v>
      </c>
      <c r="Y1241" s="30" t="b">
        <f t="shared" ca="1" si="217"/>
        <v>0</v>
      </c>
    </row>
    <row r="1242" spans="1:25" hidden="1">
      <c r="A1242" s="28" t="s">
        <v>2837</v>
      </c>
      <c r="B1242" s="28" t="s">
        <v>2838</v>
      </c>
      <c r="C1242" s="28" t="s">
        <v>3872</v>
      </c>
      <c r="D1242" s="28" t="s">
        <v>2842</v>
      </c>
      <c r="E1242" s="29">
        <v>42223</v>
      </c>
      <c r="F1242" s="28" t="s">
        <v>9461</v>
      </c>
      <c r="G1242" s="30">
        <v>4552</v>
      </c>
      <c r="H1242" s="28" t="s">
        <v>9462</v>
      </c>
      <c r="I1242" s="31">
        <v>0</v>
      </c>
      <c r="J1242" s="31">
        <v>1300</v>
      </c>
      <c r="K1242" s="28" t="s">
        <v>5051</v>
      </c>
      <c r="L1242" s="32">
        <f t="shared" si="209"/>
        <v>-1300</v>
      </c>
      <c r="M1242" s="33">
        <f t="shared" si="210"/>
        <v>1300</v>
      </c>
      <c r="N1242" s="34" t="b">
        <v>1</v>
      </c>
      <c r="O1242" s="35">
        <f t="shared" si="211"/>
        <v>1300</v>
      </c>
      <c r="P1242" s="36" t="str">
        <f t="shared" si="212"/>
        <v>T</v>
      </c>
      <c r="Q1242" s="37" t="str">
        <f t="shared" si="213"/>
        <v>Straight Cut Media</v>
      </c>
      <c r="R1242" s="6" t="str">
        <f t="shared" si="214"/>
        <v>T - Straight Cut Media</v>
      </c>
      <c r="S1242" s="6" t="str">
        <f>IFERROR(INDEX('Vendor Over-ride'!$C:$C, MATCH($R:$R,'Vendor Over-ride'!$A:$A,0)),"")</f>
        <v>T - Straight Cut Media</v>
      </c>
      <c r="U1242" s="38" t="str">
        <f t="shared" si="218"/>
        <v>GIA</v>
      </c>
      <c r="V1242" s="5" t="str">
        <f t="shared" si="219"/>
        <v>TRADE</v>
      </c>
      <c r="W1242" s="5" t="b">
        <f t="shared" si="215"/>
        <v>0</v>
      </c>
      <c r="X1242" s="40">
        <f t="shared" ca="1" si="216"/>
        <v>9025</v>
      </c>
      <c r="Y1242" s="30" t="b">
        <f t="shared" ca="1" si="217"/>
        <v>0</v>
      </c>
    </row>
    <row r="1243" spans="1:25" hidden="1">
      <c r="A1243" s="28" t="s">
        <v>2837</v>
      </c>
      <c r="B1243" s="28" t="s">
        <v>2838</v>
      </c>
      <c r="C1243" s="28" t="s">
        <v>3872</v>
      </c>
      <c r="D1243" s="28" t="s">
        <v>2842</v>
      </c>
      <c r="E1243" s="29">
        <v>42227</v>
      </c>
      <c r="F1243" s="28" t="s">
        <v>9463</v>
      </c>
      <c r="G1243" s="30">
        <v>4568</v>
      </c>
      <c r="H1243" s="28" t="s">
        <v>9464</v>
      </c>
      <c r="I1243" s="31">
        <v>0</v>
      </c>
      <c r="J1243" s="31">
        <v>229.4</v>
      </c>
      <c r="K1243" s="28" t="s">
        <v>4944</v>
      </c>
      <c r="L1243" s="32">
        <f t="shared" si="209"/>
        <v>-229.4</v>
      </c>
      <c r="M1243" s="33">
        <f t="shared" si="210"/>
        <v>229.4</v>
      </c>
      <c r="N1243" s="34" t="b">
        <v>0</v>
      </c>
      <c r="O1243" s="35">
        <f t="shared" si="211"/>
        <v>0</v>
      </c>
      <c r="P1243" s="36" t="str">
        <f t="shared" si="212"/>
        <v>E</v>
      </c>
      <c r="Q1243" s="37" t="str">
        <f t="shared" si="213"/>
        <v>Ian Stevenson</v>
      </c>
      <c r="R1243" s="6" t="str">
        <f t="shared" si="214"/>
        <v>E - Ian Stevenson</v>
      </c>
      <c r="S1243" s="6" t="str">
        <f>IFERROR(INDEX('Vendor Over-ride'!$C:$C, MATCH($R:$R,'Vendor Over-ride'!$A:$A,0)),"")</f>
        <v/>
      </c>
      <c r="U1243" s="38" t="str">
        <f t="shared" si="218"/>
        <v>GIA</v>
      </c>
      <c r="V1243" s="5" t="str">
        <f t="shared" si="219"/>
        <v>EMPLOYEE</v>
      </c>
      <c r="W1243" s="5" t="b">
        <f t="shared" si="215"/>
        <v>0</v>
      </c>
      <c r="X1243" s="40">
        <f t="shared" ca="1" si="216"/>
        <v>334393.72000000003</v>
      </c>
      <c r="Y1243" s="30" t="b">
        <f t="shared" ca="1" si="217"/>
        <v>1</v>
      </c>
    </row>
    <row r="1244" spans="1:25">
      <c r="A1244" s="28" t="s">
        <v>2837</v>
      </c>
      <c r="B1244" s="28" t="s">
        <v>2838</v>
      </c>
      <c r="C1244" s="28" t="s">
        <v>3872</v>
      </c>
      <c r="D1244" s="28" t="s">
        <v>2842</v>
      </c>
      <c r="E1244" s="29">
        <v>42227</v>
      </c>
      <c r="F1244" s="28" t="s">
        <v>9465</v>
      </c>
      <c r="G1244" s="30">
        <v>4568</v>
      </c>
      <c r="H1244" s="28" t="s">
        <v>9466</v>
      </c>
      <c r="I1244" s="31">
        <v>0</v>
      </c>
      <c r="J1244" s="31">
        <v>7500</v>
      </c>
      <c r="K1244" s="28" t="s">
        <v>5191</v>
      </c>
      <c r="L1244" s="32">
        <f t="shared" si="209"/>
        <v>-7500</v>
      </c>
      <c r="M1244" s="33">
        <f t="shared" si="210"/>
        <v>7500</v>
      </c>
      <c r="N1244" s="34" t="b">
        <v>1</v>
      </c>
      <c r="O1244" s="35">
        <f t="shared" si="211"/>
        <v>7500</v>
      </c>
      <c r="P1244" s="36" t="str">
        <f t="shared" si="212"/>
        <v>G</v>
      </c>
      <c r="Q1244" s="37" t="str">
        <f t="shared" si="213"/>
        <v>Dance Base</v>
      </c>
      <c r="R1244" s="6" t="str">
        <f t="shared" si="214"/>
        <v>G - Dance Base</v>
      </c>
      <c r="S1244" s="6" t="str">
        <f>IFERROR(INDEX('Vendor Over-ride'!$C:$C, MATCH($R:$R,'Vendor Over-ride'!$A:$A,0)),"")</f>
        <v>G - Dance Base</v>
      </c>
      <c r="U1244" s="38" t="str">
        <f t="shared" si="218"/>
        <v>GIA</v>
      </c>
      <c r="V1244" s="5" t="str">
        <f t="shared" si="219"/>
        <v>AWARD</v>
      </c>
      <c r="W1244" s="5" t="b">
        <f t="shared" si="215"/>
        <v>0</v>
      </c>
      <c r="X1244" s="40">
        <f t="shared" ca="1" si="216"/>
        <v>438634</v>
      </c>
      <c r="Y1244" s="30" t="b">
        <f t="shared" ca="1" si="217"/>
        <v>1</v>
      </c>
    </row>
    <row r="1245" spans="1:25" hidden="1">
      <c r="A1245" s="28" t="s">
        <v>2837</v>
      </c>
      <c r="B1245" s="28" t="s">
        <v>2838</v>
      </c>
      <c r="C1245" s="28" t="s">
        <v>3872</v>
      </c>
      <c r="D1245" s="28" t="s">
        <v>2842</v>
      </c>
      <c r="E1245" s="29">
        <v>42227</v>
      </c>
      <c r="F1245" s="28" t="s">
        <v>9467</v>
      </c>
      <c r="G1245" s="30">
        <v>4568</v>
      </c>
      <c r="H1245" s="28" t="s">
        <v>9468</v>
      </c>
      <c r="I1245" s="31">
        <v>0</v>
      </c>
      <c r="J1245" s="31">
        <v>558</v>
      </c>
      <c r="K1245" s="28" t="s">
        <v>2924</v>
      </c>
      <c r="L1245" s="32">
        <f t="shared" si="209"/>
        <v>-558</v>
      </c>
      <c r="M1245" s="33">
        <f t="shared" si="210"/>
        <v>558</v>
      </c>
      <c r="N1245" s="34" t="b">
        <v>1</v>
      </c>
      <c r="O1245" s="35">
        <f t="shared" si="211"/>
        <v>558</v>
      </c>
      <c r="P1245" s="36" t="str">
        <f t="shared" si="212"/>
        <v>I</v>
      </c>
      <c r="Q1245" s="37" t="str">
        <f t="shared" si="213"/>
        <v>Brian Molley</v>
      </c>
      <c r="R1245" s="6" t="str">
        <f t="shared" si="214"/>
        <v>I - Brian Molley</v>
      </c>
      <c r="S1245" s="6" t="str">
        <f>IFERROR(INDEX('Vendor Over-ride'!$C:$C, MATCH($R:$R,'Vendor Over-ride'!$A:$A,0)),"")</f>
        <v>I - Brian Molley</v>
      </c>
      <c r="U1245" s="38" t="str">
        <f t="shared" si="218"/>
        <v>GIA</v>
      </c>
      <c r="V1245" s="5" t="str">
        <f t="shared" si="219"/>
        <v>AWARD</v>
      </c>
      <c r="W1245" s="5" t="b">
        <f t="shared" si="215"/>
        <v>0</v>
      </c>
      <c r="X1245" s="40">
        <f t="shared" ca="1" si="216"/>
        <v>5962</v>
      </c>
      <c r="Y1245" s="30" t="b">
        <f t="shared" ca="1" si="217"/>
        <v>0</v>
      </c>
    </row>
    <row r="1246" spans="1:25" hidden="1">
      <c r="A1246" s="28" t="s">
        <v>2837</v>
      </c>
      <c r="B1246" s="28" t="s">
        <v>2838</v>
      </c>
      <c r="C1246" s="28" t="s">
        <v>3872</v>
      </c>
      <c r="D1246" s="28" t="s">
        <v>2842</v>
      </c>
      <c r="E1246" s="29">
        <v>42227</v>
      </c>
      <c r="F1246" s="28" t="s">
        <v>9469</v>
      </c>
      <c r="G1246" s="30">
        <v>4568</v>
      </c>
      <c r="H1246" s="28" t="s">
        <v>9470</v>
      </c>
      <c r="I1246" s="31">
        <v>0</v>
      </c>
      <c r="J1246" s="31">
        <v>415</v>
      </c>
      <c r="K1246" s="28" t="s">
        <v>4938</v>
      </c>
      <c r="L1246" s="32">
        <f t="shared" si="209"/>
        <v>-415</v>
      </c>
      <c r="M1246" s="33">
        <f t="shared" si="210"/>
        <v>415</v>
      </c>
      <c r="N1246" s="34" t="b">
        <v>1</v>
      </c>
      <c r="O1246" s="35">
        <f t="shared" si="211"/>
        <v>415</v>
      </c>
      <c r="P1246" s="36" t="str">
        <f t="shared" si="212"/>
        <v>I</v>
      </c>
      <c r="Q1246" s="37" t="str">
        <f t="shared" si="213"/>
        <v>Bronwen Sleigh</v>
      </c>
      <c r="R1246" s="6" t="str">
        <f t="shared" si="214"/>
        <v>I - Bronwen Sleigh</v>
      </c>
      <c r="S1246" s="6" t="str">
        <f>IFERROR(INDEX('Vendor Over-ride'!$C:$C, MATCH($R:$R,'Vendor Over-ride'!$A:$A,0)),"")</f>
        <v>I - Bronwen Sleigh</v>
      </c>
      <c r="U1246" s="38" t="str">
        <f t="shared" si="218"/>
        <v>GIA</v>
      </c>
      <c r="V1246" s="5" t="str">
        <f t="shared" si="219"/>
        <v>AWARD</v>
      </c>
      <c r="W1246" s="5" t="b">
        <f t="shared" si="215"/>
        <v>0</v>
      </c>
      <c r="X1246" s="40">
        <f t="shared" ca="1" si="216"/>
        <v>415</v>
      </c>
      <c r="Y1246" s="30" t="b">
        <f t="shared" ca="1" si="217"/>
        <v>0</v>
      </c>
    </row>
    <row r="1247" spans="1:25">
      <c r="A1247" s="28" t="s">
        <v>2837</v>
      </c>
      <c r="B1247" s="28" t="s">
        <v>2838</v>
      </c>
      <c r="C1247" s="28" t="s">
        <v>3872</v>
      </c>
      <c r="D1247" s="28" t="s">
        <v>2842</v>
      </c>
      <c r="E1247" s="29">
        <v>42227</v>
      </c>
      <c r="F1247" s="28" t="s">
        <v>9471</v>
      </c>
      <c r="G1247" s="30">
        <v>4568</v>
      </c>
      <c r="H1247" s="28" t="s">
        <v>9472</v>
      </c>
      <c r="I1247" s="31">
        <v>0</v>
      </c>
      <c r="J1247" s="31">
        <v>170899</v>
      </c>
      <c r="K1247" s="28" t="s">
        <v>3430</v>
      </c>
      <c r="L1247" s="32">
        <f t="shared" si="209"/>
        <v>-170899</v>
      </c>
      <c r="M1247" s="33">
        <f t="shared" si="210"/>
        <v>170899</v>
      </c>
      <c r="N1247" s="34" t="b">
        <v>1</v>
      </c>
      <c r="O1247" s="35">
        <f t="shared" si="211"/>
        <v>170899</v>
      </c>
      <c r="P1247" s="36" t="str">
        <f t="shared" si="212"/>
        <v>I</v>
      </c>
      <c r="Q1247" s="37" t="str">
        <f t="shared" si="213"/>
        <v>East Ayrshire Council</v>
      </c>
      <c r="R1247" s="6" t="str">
        <f t="shared" si="214"/>
        <v>I - East Ayrshire Council</v>
      </c>
      <c r="S1247" s="6" t="str">
        <f>IFERROR(INDEX('Vendor Over-ride'!$C:$C, MATCH($R:$R,'Vendor Over-ride'!$A:$A,0)),"")</f>
        <v>I - East Ayrshire Council</v>
      </c>
      <c r="U1247" s="38" t="str">
        <f t="shared" si="218"/>
        <v>GIA</v>
      </c>
      <c r="V1247" s="5" t="str">
        <f t="shared" si="219"/>
        <v>AWARD</v>
      </c>
      <c r="W1247" s="5" t="b">
        <f t="shared" si="215"/>
        <v>1</v>
      </c>
      <c r="X1247" s="40">
        <f t="shared" ca="1" si="216"/>
        <v>208877</v>
      </c>
      <c r="Y1247" s="30" t="b">
        <f t="shared" ca="1" si="217"/>
        <v>1</v>
      </c>
    </row>
    <row r="1248" spans="1:25">
      <c r="A1248" s="28" t="s">
        <v>2837</v>
      </c>
      <c r="B1248" s="28" t="s">
        <v>2838</v>
      </c>
      <c r="C1248" s="28" t="s">
        <v>3872</v>
      </c>
      <c r="D1248" s="28" t="s">
        <v>2842</v>
      </c>
      <c r="E1248" s="29">
        <v>42227</v>
      </c>
      <c r="F1248" s="28" t="s">
        <v>9473</v>
      </c>
      <c r="G1248" s="30">
        <v>4568</v>
      </c>
      <c r="H1248" s="28" t="s">
        <v>9474</v>
      </c>
      <c r="I1248" s="31">
        <v>0</v>
      </c>
      <c r="J1248" s="31">
        <v>26000</v>
      </c>
      <c r="K1248" s="28" t="s">
        <v>3156</v>
      </c>
      <c r="L1248" s="32">
        <f t="shared" si="209"/>
        <v>-26000</v>
      </c>
      <c r="M1248" s="33">
        <f t="shared" si="210"/>
        <v>26000</v>
      </c>
      <c r="N1248" s="34" t="b">
        <v>1</v>
      </c>
      <c r="O1248" s="35">
        <f t="shared" si="211"/>
        <v>26000</v>
      </c>
      <c r="P1248" s="36" t="str">
        <f t="shared" si="212"/>
        <v>I</v>
      </c>
      <c r="Q1248" s="37" t="str">
        <f t="shared" si="213"/>
        <v>GMAC</v>
      </c>
      <c r="R1248" s="6" t="str">
        <f t="shared" si="214"/>
        <v>I - GMAC</v>
      </c>
      <c r="S1248" s="6" t="str">
        <f>IFERROR(INDEX('Vendor Over-ride'!$C:$C, MATCH($R:$R,'Vendor Over-ride'!$A:$A,0)),"")</f>
        <v>I - GMAC</v>
      </c>
      <c r="U1248" s="38" t="str">
        <f t="shared" si="218"/>
        <v>GIA</v>
      </c>
      <c r="V1248" s="5" t="str">
        <f t="shared" si="219"/>
        <v>AWARD</v>
      </c>
      <c r="W1248" s="5" t="b">
        <f t="shared" si="215"/>
        <v>1</v>
      </c>
      <c r="X1248" s="40">
        <f t="shared" ca="1" si="216"/>
        <v>41000</v>
      </c>
      <c r="Y1248" s="30" t="b">
        <f t="shared" ca="1" si="217"/>
        <v>1</v>
      </c>
    </row>
    <row r="1249" spans="1:25" hidden="1">
      <c r="A1249" s="28" t="s">
        <v>2837</v>
      </c>
      <c r="B1249" s="28" t="s">
        <v>2838</v>
      </c>
      <c r="C1249" s="28" t="s">
        <v>3872</v>
      </c>
      <c r="D1249" s="28" t="s">
        <v>2842</v>
      </c>
      <c r="E1249" s="29">
        <v>42227</v>
      </c>
      <c r="F1249" s="28" t="s">
        <v>9475</v>
      </c>
      <c r="G1249" s="30">
        <v>4568</v>
      </c>
      <c r="H1249" s="28" t="s">
        <v>9476</v>
      </c>
      <c r="I1249" s="31">
        <v>0</v>
      </c>
      <c r="J1249" s="31">
        <v>5417</v>
      </c>
      <c r="K1249" s="28" t="s">
        <v>9477</v>
      </c>
      <c r="L1249" s="32">
        <f t="shared" si="209"/>
        <v>-5417</v>
      </c>
      <c r="M1249" s="33">
        <f t="shared" si="210"/>
        <v>5417</v>
      </c>
      <c r="N1249" s="34" t="b">
        <v>1</v>
      </c>
      <c r="O1249" s="35">
        <f t="shared" si="211"/>
        <v>5417</v>
      </c>
      <c r="P1249" s="36" t="str">
        <f t="shared" si="212"/>
        <v>I</v>
      </c>
      <c r="Q1249" s="37" t="str">
        <f t="shared" si="213"/>
        <v>Summerhall TV (Institute of Local Television)</v>
      </c>
      <c r="R1249" s="6" t="str">
        <f t="shared" si="214"/>
        <v>I - Summerhall TV (Institute of Local Television)</v>
      </c>
      <c r="S1249" s="6" t="str">
        <f>IFERROR(INDEX('Vendor Over-ride'!$C:$C, MATCH($R:$R,'Vendor Over-ride'!$A:$A,0)),"")</f>
        <v>I - Summerhall TV</v>
      </c>
      <c r="U1249" s="38" t="str">
        <f t="shared" si="218"/>
        <v>GIA</v>
      </c>
      <c r="V1249" s="5" t="str">
        <f t="shared" si="219"/>
        <v>AWARD</v>
      </c>
      <c r="W1249" s="5" t="b">
        <f t="shared" si="215"/>
        <v>0</v>
      </c>
      <c r="X1249" s="40">
        <f t="shared" ca="1" si="216"/>
        <v>7217</v>
      </c>
      <c r="Y1249" s="30" t="b">
        <f t="shared" ca="1" si="217"/>
        <v>0</v>
      </c>
    </row>
    <row r="1250" spans="1:25" hidden="1">
      <c r="A1250" s="28" t="s">
        <v>2837</v>
      </c>
      <c r="B1250" s="28" t="s">
        <v>2838</v>
      </c>
      <c r="C1250" s="28" t="s">
        <v>3872</v>
      </c>
      <c r="D1250" s="28" t="s">
        <v>2842</v>
      </c>
      <c r="E1250" s="29">
        <v>42227</v>
      </c>
      <c r="F1250" s="28" t="s">
        <v>9478</v>
      </c>
      <c r="G1250" s="30">
        <v>4568</v>
      </c>
      <c r="H1250" s="28" t="s">
        <v>9479</v>
      </c>
      <c r="I1250" s="31">
        <v>0</v>
      </c>
      <c r="J1250" s="31">
        <v>3000</v>
      </c>
      <c r="K1250" s="28" t="s">
        <v>9480</v>
      </c>
      <c r="L1250" s="32">
        <f t="shared" si="209"/>
        <v>-3000</v>
      </c>
      <c r="M1250" s="33">
        <f t="shared" si="210"/>
        <v>3000</v>
      </c>
      <c r="N1250" s="34" t="b">
        <v>1</v>
      </c>
      <c r="O1250" s="35">
        <f t="shared" si="211"/>
        <v>3000</v>
      </c>
      <c r="P1250" s="36" t="str">
        <f t="shared" si="212"/>
        <v>I</v>
      </c>
      <c r="Q1250" s="37" t="str">
        <f t="shared" si="213"/>
        <v>Stephen Sutcliffe</v>
      </c>
      <c r="R1250" s="6" t="str">
        <f t="shared" si="214"/>
        <v>I - Stephen Sutcliffe</v>
      </c>
      <c r="S1250" s="6" t="str">
        <f>IFERROR(INDEX('Vendor Over-ride'!$C:$C, MATCH($R:$R,'Vendor Over-ride'!$A:$A,0)),"")</f>
        <v>I - Stephen Sutcliffe</v>
      </c>
      <c r="U1250" s="38" t="str">
        <f t="shared" si="218"/>
        <v>GIA</v>
      </c>
      <c r="V1250" s="5" t="str">
        <f t="shared" si="219"/>
        <v>AWARD</v>
      </c>
      <c r="W1250" s="5" t="b">
        <f t="shared" si="215"/>
        <v>0</v>
      </c>
      <c r="X1250" s="40">
        <f t="shared" ca="1" si="216"/>
        <v>3000</v>
      </c>
      <c r="Y1250" s="30" t="b">
        <f t="shared" ca="1" si="217"/>
        <v>0</v>
      </c>
    </row>
    <row r="1251" spans="1:25">
      <c r="A1251" s="28" t="s">
        <v>2837</v>
      </c>
      <c r="B1251" s="28" t="s">
        <v>2838</v>
      </c>
      <c r="C1251" s="28" t="s">
        <v>3872</v>
      </c>
      <c r="D1251" s="28" t="s">
        <v>2842</v>
      </c>
      <c r="E1251" s="29">
        <v>42227</v>
      </c>
      <c r="F1251" s="28" t="s">
        <v>9481</v>
      </c>
      <c r="G1251" s="30">
        <v>4568</v>
      </c>
      <c r="H1251" s="28" t="s">
        <v>9482</v>
      </c>
      <c r="I1251" s="31">
        <v>0</v>
      </c>
      <c r="J1251" s="31">
        <v>23700</v>
      </c>
      <c r="K1251" s="28" t="s">
        <v>4954</v>
      </c>
      <c r="L1251" s="32">
        <f t="shared" si="209"/>
        <v>-23700</v>
      </c>
      <c r="M1251" s="33">
        <f t="shared" si="210"/>
        <v>23700</v>
      </c>
      <c r="N1251" s="34" t="b">
        <v>1</v>
      </c>
      <c r="O1251" s="35">
        <f t="shared" si="211"/>
        <v>23700</v>
      </c>
      <c r="P1251" s="36" t="str">
        <f t="shared" si="212"/>
        <v>I</v>
      </c>
      <c r="Q1251" s="37" t="str">
        <f t="shared" si="213"/>
        <v>Young Scot</v>
      </c>
      <c r="R1251" s="6" t="str">
        <f t="shared" si="214"/>
        <v>I - Young Scot</v>
      </c>
      <c r="S1251" s="6" t="str">
        <f>IFERROR(INDEX('Vendor Over-ride'!$C:$C, MATCH($R:$R,'Vendor Over-ride'!$A:$A,0)),"")</f>
        <v>I - Young Scot</v>
      </c>
      <c r="U1251" s="38" t="str">
        <f t="shared" si="218"/>
        <v>GIA</v>
      </c>
      <c r="V1251" s="5" t="str">
        <f t="shared" si="219"/>
        <v>AWARD</v>
      </c>
      <c r="W1251" s="5" t="b">
        <f t="shared" si="215"/>
        <v>0</v>
      </c>
      <c r="X1251" s="40">
        <f t="shared" ca="1" si="216"/>
        <v>98565</v>
      </c>
      <c r="Y1251" s="30" t="b">
        <f t="shared" ca="1" si="217"/>
        <v>1</v>
      </c>
    </row>
    <row r="1252" spans="1:25">
      <c r="A1252" s="28" t="s">
        <v>2837</v>
      </c>
      <c r="B1252" s="28" t="s">
        <v>2838</v>
      </c>
      <c r="C1252" s="28" t="s">
        <v>3872</v>
      </c>
      <c r="D1252" s="28" t="s">
        <v>2842</v>
      </c>
      <c r="E1252" s="29">
        <v>42227</v>
      </c>
      <c r="F1252" s="28" t="s">
        <v>9483</v>
      </c>
      <c r="G1252" s="30">
        <v>4568</v>
      </c>
      <c r="H1252" s="28" t="s">
        <v>9484</v>
      </c>
      <c r="I1252" s="31">
        <v>0</v>
      </c>
      <c r="J1252" s="31">
        <v>53663.63</v>
      </c>
      <c r="K1252" s="28" t="s">
        <v>2937</v>
      </c>
      <c r="L1252" s="32">
        <f t="shared" si="209"/>
        <v>-53663.63</v>
      </c>
      <c r="M1252" s="33">
        <f t="shared" si="210"/>
        <v>53663.63</v>
      </c>
      <c r="N1252" s="34" t="b">
        <v>1</v>
      </c>
      <c r="O1252" s="35">
        <f t="shared" si="211"/>
        <v>53663.63</v>
      </c>
      <c r="P1252" s="36" t="str">
        <f t="shared" si="212"/>
        <v>T</v>
      </c>
      <c r="Q1252" s="37" t="str">
        <f t="shared" si="213"/>
        <v>Arts Council Retirement Plan (1994)</v>
      </c>
      <c r="R1252" s="6" t="str">
        <f t="shared" si="214"/>
        <v>T - Arts Council Retirement Plan (1994)</v>
      </c>
      <c r="S1252" s="6" t="str">
        <f>IFERROR(INDEX('Vendor Over-ride'!$C:$C, MATCH($R:$R,'Vendor Over-ride'!$A:$A,0)),"")</f>
        <v>T - Arts Council Retirement Plan (1994)</v>
      </c>
      <c r="T1252" s="41" t="s">
        <v>2798</v>
      </c>
      <c r="U1252" s="38" t="str">
        <f t="shared" si="218"/>
        <v>GIA</v>
      </c>
      <c r="V1252" s="5" t="str">
        <f t="shared" si="219"/>
        <v>TRADE</v>
      </c>
      <c r="W1252" s="5" t="b">
        <f t="shared" si="215"/>
        <v>1</v>
      </c>
      <c r="X1252" s="40">
        <f t="shared" ca="1" si="216"/>
        <v>784441.02000000014</v>
      </c>
      <c r="Y1252" s="30" t="b">
        <f t="shared" ca="1" si="217"/>
        <v>1</v>
      </c>
    </row>
    <row r="1253" spans="1:25" hidden="1">
      <c r="A1253" s="28" t="s">
        <v>2837</v>
      </c>
      <c r="B1253" s="28" t="s">
        <v>2838</v>
      </c>
      <c r="C1253" s="28" t="s">
        <v>3872</v>
      </c>
      <c r="D1253" s="28" t="s">
        <v>2842</v>
      </c>
      <c r="E1253" s="29">
        <v>42227</v>
      </c>
      <c r="F1253" s="28" t="s">
        <v>9485</v>
      </c>
      <c r="G1253" s="30">
        <v>4568</v>
      </c>
      <c r="H1253" s="28" t="s">
        <v>9486</v>
      </c>
      <c r="I1253" s="31">
        <v>0</v>
      </c>
      <c r="J1253" s="31">
        <v>150</v>
      </c>
      <c r="K1253" s="28" t="s">
        <v>3943</v>
      </c>
      <c r="L1253" s="32">
        <f t="shared" si="209"/>
        <v>-150</v>
      </c>
      <c r="M1253" s="33">
        <f t="shared" si="210"/>
        <v>150</v>
      </c>
      <c r="N1253" s="34" t="b">
        <v>1</v>
      </c>
      <c r="O1253" s="35">
        <f t="shared" si="211"/>
        <v>150</v>
      </c>
      <c r="P1253" s="36" t="str">
        <f t="shared" si="212"/>
        <v>T</v>
      </c>
      <c r="Q1253" s="37" t="str">
        <f t="shared" si="213"/>
        <v>Cameron Presentations Ltd</v>
      </c>
      <c r="R1253" s="6" t="str">
        <f t="shared" si="214"/>
        <v>T - Cameron Presentations Ltd</v>
      </c>
      <c r="S1253" s="6" t="str">
        <f>IFERROR(INDEX('Vendor Over-ride'!$C:$C, MATCH($R:$R,'Vendor Over-ride'!$A:$A,0)),"")</f>
        <v>T - Cameron Presentations Ltd</v>
      </c>
      <c r="U1253" s="38" t="str">
        <f t="shared" si="218"/>
        <v>GIA</v>
      </c>
      <c r="V1253" s="5" t="str">
        <f t="shared" si="219"/>
        <v>TRADE</v>
      </c>
      <c r="W1253" s="5" t="b">
        <f t="shared" si="215"/>
        <v>0</v>
      </c>
      <c r="X1253" s="40">
        <f t="shared" ca="1" si="216"/>
        <v>2220</v>
      </c>
      <c r="Y1253" s="30" t="b">
        <f t="shared" ca="1" si="217"/>
        <v>0</v>
      </c>
    </row>
    <row r="1254" spans="1:25" hidden="1">
      <c r="A1254" s="28" t="s">
        <v>2837</v>
      </c>
      <c r="B1254" s="28" t="s">
        <v>2838</v>
      </c>
      <c r="C1254" s="28" t="s">
        <v>3872</v>
      </c>
      <c r="D1254" s="28" t="s">
        <v>2842</v>
      </c>
      <c r="E1254" s="29">
        <v>42227</v>
      </c>
      <c r="F1254" s="28" t="s">
        <v>9487</v>
      </c>
      <c r="G1254" s="30">
        <v>4568</v>
      </c>
      <c r="H1254" s="28" t="s">
        <v>9488</v>
      </c>
      <c r="I1254" s="31">
        <v>0</v>
      </c>
      <c r="J1254" s="31">
        <v>130.19999999999999</v>
      </c>
      <c r="K1254" s="28" t="s">
        <v>4202</v>
      </c>
      <c r="L1254" s="32">
        <f t="shared" si="209"/>
        <v>-130.19999999999999</v>
      </c>
      <c r="M1254" s="33">
        <f t="shared" si="210"/>
        <v>130.19999999999999</v>
      </c>
      <c r="N1254" s="34" t="b">
        <v>1</v>
      </c>
      <c r="O1254" s="35">
        <f t="shared" si="211"/>
        <v>130.19999999999999</v>
      </c>
      <c r="P1254" s="36" t="str">
        <f t="shared" si="212"/>
        <v>T</v>
      </c>
      <c r="Q1254" s="37" t="str">
        <f t="shared" si="213"/>
        <v>Changeworks Recycling Ltd</v>
      </c>
      <c r="R1254" s="6" t="str">
        <f t="shared" si="214"/>
        <v>T - Changeworks Recycling Ltd</v>
      </c>
      <c r="S1254" s="6" t="str">
        <f>IFERROR(INDEX('Vendor Over-ride'!$C:$C, MATCH($R:$R,'Vendor Over-ride'!$A:$A,0)),"")</f>
        <v>T - Changeworks Recycling Ltd</v>
      </c>
      <c r="U1254" s="38" t="str">
        <f t="shared" si="218"/>
        <v>GIA</v>
      </c>
      <c r="V1254" s="5" t="str">
        <f t="shared" si="219"/>
        <v>TRADE</v>
      </c>
      <c r="W1254" s="5" t="b">
        <f t="shared" si="215"/>
        <v>0</v>
      </c>
      <c r="X1254" s="40">
        <f t="shared" ca="1" si="216"/>
        <v>287.58</v>
      </c>
      <c r="Y1254" s="30" t="b">
        <f t="shared" ca="1" si="217"/>
        <v>0</v>
      </c>
    </row>
    <row r="1255" spans="1:25" hidden="1">
      <c r="A1255" s="28" t="s">
        <v>2837</v>
      </c>
      <c r="B1255" s="28" t="s">
        <v>2838</v>
      </c>
      <c r="C1255" s="28" t="s">
        <v>3872</v>
      </c>
      <c r="D1255" s="28" t="s">
        <v>2842</v>
      </c>
      <c r="E1255" s="29">
        <v>42227</v>
      </c>
      <c r="F1255" s="28" t="s">
        <v>9489</v>
      </c>
      <c r="G1255" s="30">
        <v>4568</v>
      </c>
      <c r="H1255" s="28" t="s">
        <v>9490</v>
      </c>
      <c r="I1255" s="31">
        <v>0</v>
      </c>
      <c r="J1255" s="31">
        <v>479.99</v>
      </c>
      <c r="K1255" s="28" t="s">
        <v>2893</v>
      </c>
      <c r="L1255" s="32">
        <f t="shared" si="209"/>
        <v>-479.99</v>
      </c>
      <c r="M1255" s="33">
        <f t="shared" si="210"/>
        <v>479.99</v>
      </c>
      <c r="N1255" s="34" t="b">
        <v>1</v>
      </c>
      <c r="O1255" s="35">
        <f t="shared" si="211"/>
        <v>479.99</v>
      </c>
      <c r="P1255" s="36" t="str">
        <f t="shared" si="212"/>
        <v>T</v>
      </c>
      <c r="Q1255" s="37" t="str">
        <f t="shared" si="213"/>
        <v>Child Support Agency</v>
      </c>
      <c r="R1255" s="6" t="str">
        <f t="shared" si="214"/>
        <v>T - Child Support Agency</v>
      </c>
      <c r="S1255" s="6" t="str">
        <f>IFERROR(INDEX('Vendor Over-ride'!$C:$C, MATCH($R:$R,'Vendor Over-ride'!$A:$A,0)),"")</f>
        <v>T - Child Support Agency</v>
      </c>
      <c r="U1255" s="38" t="str">
        <f t="shared" si="218"/>
        <v>GIA</v>
      </c>
      <c r="V1255" s="5" t="str">
        <f t="shared" si="219"/>
        <v>TRADE</v>
      </c>
      <c r="W1255" s="5" t="b">
        <f t="shared" si="215"/>
        <v>0</v>
      </c>
      <c r="X1255" s="40">
        <f t="shared" ca="1" si="216"/>
        <v>5719.9999999999991</v>
      </c>
      <c r="Y1255" s="30" t="b">
        <f t="shared" ca="1" si="217"/>
        <v>0</v>
      </c>
    </row>
    <row r="1256" spans="1:25" hidden="1">
      <c r="A1256" s="28" t="s">
        <v>2837</v>
      </c>
      <c r="B1256" s="28" t="s">
        <v>2838</v>
      </c>
      <c r="C1256" s="28" t="s">
        <v>3872</v>
      </c>
      <c r="D1256" s="28" t="s">
        <v>2842</v>
      </c>
      <c r="E1256" s="29">
        <v>42227</v>
      </c>
      <c r="F1256" s="28" t="s">
        <v>9491</v>
      </c>
      <c r="G1256" s="30">
        <v>4568</v>
      </c>
      <c r="H1256" s="28" t="s">
        <v>9492</v>
      </c>
      <c r="I1256" s="31">
        <v>0</v>
      </c>
      <c r="J1256" s="31">
        <v>61.3</v>
      </c>
      <c r="K1256" s="28" t="s">
        <v>2879</v>
      </c>
      <c r="L1256" s="32">
        <f t="shared" si="209"/>
        <v>-61.3</v>
      </c>
      <c r="M1256" s="33">
        <f t="shared" si="210"/>
        <v>61.3</v>
      </c>
      <c r="N1256" s="34" t="b">
        <v>1</v>
      </c>
      <c r="O1256" s="35">
        <f t="shared" si="211"/>
        <v>61.3</v>
      </c>
      <c r="P1256" s="36" t="str">
        <f t="shared" si="212"/>
        <v>T</v>
      </c>
      <c r="Q1256" s="37" t="str">
        <f t="shared" si="213"/>
        <v>CITY MILK</v>
      </c>
      <c r="R1256" s="6" t="str">
        <f t="shared" si="214"/>
        <v>T - CITY MILK</v>
      </c>
      <c r="S1256" s="6" t="str">
        <f>IFERROR(INDEX('Vendor Over-ride'!$C:$C, MATCH($R:$R,'Vendor Over-ride'!$A:$A,0)),"")</f>
        <v>T - CITY MILK</v>
      </c>
      <c r="U1256" s="38" t="str">
        <f t="shared" si="218"/>
        <v>GIA</v>
      </c>
      <c r="V1256" s="5" t="str">
        <f t="shared" si="219"/>
        <v>TRADE</v>
      </c>
      <c r="W1256" s="5" t="b">
        <f t="shared" si="215"/>
        <v>0</v>
      </c>
      <c r="X1256" s="40">
        <f t="shared" ca="1" si="216"/>
        <v>604.2700000000001</v>
      </c>
      <c r="Y1256" s="30" t="b">
        <f t="shared" ca="1" si="217"/>
        <v>0</v>
      </c>
    </row>
    <row r="1257" spans="1:25" hidden="1">
      <c r="A1257" s="28" t="s">
        <v>2837</v>
      </c>
      <c r="B1257" s="28" t="s">
        <v>2838</v>
      </c>
      <c r="C1257" s="28" t="s">
        <v>3872</v>
      </c>
      <c r="D1257" s="28" t="s">
        <v>2842</v>
      </c>
      <c r="E1257" s="29">
        <v>42227</v>
      </c>
      <c r="F1257" s="28" t="s">
        <v>9493</v>
      </c>
      <c r="G1257" s="30">
        <v>4568</v>
      </c>
      <c r="H1257" s="28" t="s">
        <v>9494</v>
      </c>
      <c r="I1257" s="31">
        <v>0</v>
      </c>
      <c r="J1257" s="31">
        <v>345</v>
      </c>
      <c r="K1257" s="28" t="s">
        <v>8480</v>
      </c>
      <c r="L1257" s="32">
        <f t="shared" si="209"/>
        <v>-345</v>
      </c>
      <c r="M1257" s="33">
        <f t="shared" si="210"/>
        <v>345</v>
      </c>
      <c r="N1257" s="34" t="b">
        <v>1</v>
      </c>
      <c r="O1257" s="35">
        <f t="shared" si="211"/>
        <v>345</v>
      </c>
      <c r="P1257" s="36" t="str">
        <f t="shared" si="212"/>
        <v>T</v>
      </c>
      <c r="Q1257" s="37" t="str">
        <f t="shared" si="213"/>
        <v>Claire Dow</v>
      </c>
      <c r="R1257" s="6" t="str">
        <f t="shared" si="214"/>
        <v>T - Claire Dow</v>
      </c>
      <c r="S1257" s="6" t="str">
        <f>IFERROR(INDEX('Vendor Over-ride'!$C:$C, MATCH($R:$R,'Vendor Over-ride'!$A:$A,0)),"")</f>
        <v>T - Claire Dow</v>
      </c>
      <c r="U1257" s="38" t="str">
        <f t="shared" si="218"/>
        <v>GIA</v>
      </c>
      <c r="V1257" s="5" t="str">
        <f t="shared" si="219"/>
        <v>TRADE</v>
      </c>
      <c r="W1257" s="5" t="b">
        <f t="shared" si="215"/>
        <v>0</v>
      </c>
      <c r="X1257" s="40">
        <f t="shared" ca="1" si="216"/>
        <v>2300</v>
      </c>
      <c r="Y1257" s="30" t="b">
        <f t="shared" ca="1" si="217"/>
        <v>0</v>
      </c>
    </row>
    <row r="1258" spans="1:25" hidden="1">
      <c r="A1258" s="28" t="s">
        <v>2837</v>
      </c>
      <c r="B1258" s="28" t="s">
        <v>2838</v>
      </c>
      <c r="C1258" s="28" t="s">
        <v>3872</v>
      </c>
      <c r="D1258" s="28" t="s">
        <v>2842</v>
      </c>
      <c r="E1258" s="29">
        <v>42227</v>
      </c>
      <c r="F1258" s="28" t="s">
        <v>9495</v>
      </c>
      <c r="G1258" s="30">
        <v>4568</v>
      </c>
      <c r="H1258" s="28" t="s">
        <v>9496</v>
      </c>
      <c r="I1258" s="31">
        <v>0</v>
      </c>
      <c r="J1258" s="31">
        <v>773.72</v>
      </c>
      <c r="K1258" s="28" t="s">
        <v>2894</v>
      </c>
      <c r="L1258" s="32">
        <f t="shared" si="209"/>
        <v>-773.72</v>
      </c>
      <c r="M1258" s="33">
        <f t="shared" si="210"/>
        <v>773.72</v>
      </c>
      <c r="N1258" s="34" t="b">
        <v>1</v>
      </c>
      <c r="O1258" s="35">
        <f t="shared" si="211"/>
        <v>773.72</v>
      </c>
      <c r="P1258" s="36" t="str">
        <f t="shared" si="212"/>
        <v>T</v>
      </c>
      <c r="Q1258" s="37" t="str">
        <f t="shared" si="213"/>
        <v>Computershare Voucher Services</v>
      </c>
      <c r="R1258" s="6" t="str">
        <f t="shared" si="214"/>
        <v>T - Computershare Voucher Services</v>
      </c>
      <c r="S1258" s="6" t="str">
        <f>IFERROR(INDEX('Vendor Over-ride'!$C:$C, MATCH($R:$R,'Vendor Over-ride'!$A:$A,0)),"")</f>
        <v>T - Computershare Voucher Services</v>
      </c>
      <c r="U1258" s="38" t="str">
        <f t="shared" si="218"/>
        <v>GIA</v>
      </c>
      <c r="V1258" s="5" t="str">
        <f t="shared" si="219"/>
        <v>TRADE</v>
      </c>
      <c r="W1258" s="5" t="b">
        <f t="shared" si="215"/>
        <v>0</v>
      </c>
      <c r="X1258" s="40">
        <f t="shared" ca="1" si="216"/>
        <v>10852.720000000001</v>
      </c>
      <c r="Y1258" s="30" t="b">
        <f t="shared" ca="1" si="217"/>
        <v>0</v>
      </c>
    </row>
    <row r="1259" spans="1:25" hidden="1">
      <c r="A1259" s="28" t="s">
        <v>2837</v>
      </c>
      <c r="B1259" s="28" t="s">
        <v>2838</v>
      </c>
      <c r="C1259" s="28" t="s">
        <v>3872</v>
      </c>
      <c r="D1259" s="28" t="s">
        <v>2842</v>
      </c>
      <c r="E1259" s="29">
        <v>42227</v>
      </c>
      <c r="F1259" s="28" t="s">
        <v>9497</v>
      </c>
      <c r="G1259" s="30">
        <v>4568</v>
      </c>
      <c r="H1259" s="28" t="s">
        <v>9498</v>
      </c>
      <c r="I1259" s="31">
        <v>0</v>
      </c>
      <c r="J1259" s="31">
        <v>600</v>
      </c>
      <c r="K1259" s="28" t="s">
        <v>9499</v>
      </c>
      <c r="L1259" s="32">
        <f t="shared" si="209"/>
        <v>-600</v>
      </c>
      <c r="M1259" s="33">
        <f t="shared" si="210"/>
        <v>600</v>
      </c>
      <c r="N1259" s="34" t="b">
        <v>1</v>
      </c>
      <c r="O1259" s="35">
        <f t="shared" si="211"/>
        <v>600</v>
      </c>
      <c r="P1259" s="36" t="str">
        <f t="shared" si="212"/>
        <v>T</v>
      </c>
      <c r="Q1259" s="37" t="str">
        <f t="shared" si="213"/>
        <v>David Levene Limited</v>
      </c>
      <c r="R1259" s="6" t="str">
        <f t="shared" si="214"/>
        <v>T - David Levene Limited</v>
      </c>
      <c r="S1259" s="6" t="str">
        <f>IFERROR(INDEX('Vendor Over-ride'!$C:$C, MATCH($R:$R,'Vendor Over-ride'!$A:$A,0)),"")</f>
        <v>T - David Levene Limited</v>
      </c>
      <c r="U1259" s="38" t="str">
        <f t="shared" si="218"/>
        <v>GIA</v>
      </c>
      <c r="V1259" s="5" t="str">
        <f t="shared" si="219"/>
        <v>TRADE</v>
      </c>
      <c r="W1259" s="5" t="b">
        <f t="shared" si="215"/>
        <v>0</v>
      </c>
      <c r="X1259" s="40">
        <f t="shared" ca="1" si="216"/>
        <v>600</v>
      </c>
      <c r="Y1259" s="30" t="b">
        <f t="shared" ca="1" si="217"/>
        <v>0</v>
      </c>
    </row>
    <row r="1260" spans="1:25" hidden="1">
      <c r="A1260" s="28" t="s">
        <v>2837</v>
      </c>
      <c r="B1260" s="28" t="s">
        <v>2838</v>
      </c>
      <c r="C1260" s="28" t="s">
        <v>3872</v>
      </c>
      <c r="D1260" s="28" t="s">
        <v>2842</v>
      </c>
      <c r="E1260" s="29">
        <v>42227</v>
      </c>
      <c r="F1260" s="28" t="s">
        <v>9500</v>
      </c>
      <c r="G1260" s="30">
        <v>4568</v>
      </c>
      <c r="H1260" s="28" t="s">
        <v>9501</v>
      </c>
      <c r="I1260" s="31">
        <v>0</v>
      </c>
      <c r="J1260" s="31">
        <v>14</v>
      </c>
      <c r="K1260" s="28" t="s">
        <v>2896</v>
      </c>
      <c r="L1260" s="32">
        <f t="shared" si="209"/>
        <v>-14</v>
      </c>
      <c r="M1260" s="33">
        <f t="shared" si="210"/>
        <v>14</v>
      </c>
      <c r="N1260" s="34" t="b">
        <v>1</v>
      </c>
      <c r="O1260" s="35">
        <f t="shared" si="211"/>
        <v>14</v>
      </c>
      <c r="P1260" s="36" t="str">
        <f t="shared" si="212"/>
        <v>T</v>
      </c>
      <c r="Q1260" s="37" t="str">
        <f t="shared" si="213"/>
        <v>GAYE</v>
      </c>
      <c r="R1260" s="6" t="str">
        <f t="shared" si="214"/>
        <v>T - GAYE</v>
      </c>
      <c r="S1260" s="6" t="str">
        <f>IFERROR(INDEX('Vendor Over-ride'!$C:$C, MATCH($R:$R,'Vendor Over-ride'!$A:$A,0)),"")</f>
        <v>T - GAYE</v>
      </c>
      <c r="U1260" s="38" t="str">
        <f t="shared" si="218"/>
        <v>GIA</v>
      </c>
      <c r="V1260" s="5" t="str">
        <f t="shared" si="219"/>
        <v>TRADE</v>
      </c>
      <c r="W1260" s="5" t="b">
        <f t="shared" si="215"/>
        <v>0</v>
      </c>
      <c r="X1260" s="40">
        <f t="shared" ca="1" si="216"/>
        <v>168</v>
      </c>
      <c r="Y1260" s="30" t="b">
        <f t="shared" ca="1" si="217"/>
        <v>0</v>
      </c>
    </row>
    <row r="1261" spans="1:25">
      <c r="A1261" s="28" t="s">
        <v>2837</v>
      </c>
      <c r="B1261" s="28" t="s">
        <v>2838</v>
      </c>
      <c r="C1261" s="28" t="s">
        <v>3872</v>
      </c>
      <c r="D1261" s="28" t="s">
        <v>2842</v>
      </c>
      <c r="E1261" s="29">
        <v>42227</v>
      </c>
      <c r="F1261" s="28" t="s">
        <v>9502</v>
      </c>
      <c r="G1261" s="30">
        <v>4568</v>
      </c>
      <c r="H1261" s="28" t="s">
        <v>9503</v>
      </c>
      <c r="I1261" s="31">
        <v>0</v>
      </c>
      <c r="J1261" s="31">
        <v>83644.679999999993</v>
      </c>
      <c r="K1261" s="28" t="s">
        <v>2938</v>
      </c>
      <c r="L1261" s="32">
        <f t="shared" si="209"/>
        <v>-83644.679999999993</v>
      </c>
      <c r="M1261" s="33">
        <f t="shared" si="210"/>
        <v>83644.679999999993</v>
      </c>
      <c r="N1261" s="34" t="b">
        <v>1</v>
      </c>
      <c r="O1261" s="35">
        <f t="shared" si="211"/>
        <v>83644.679999999993</v>
      </c>
      <c r="P1261" s="36" t="str">
        <f t="shared" si="212"/>
        <v>T</v>
      </c>
      <c r="Q1261" s="37" t="str">
        <f t="shared" si="213"/>
        <v>HM Revenue &amp; Customs Only - 961PP10305354</v>
      </c>
      <c r="R1261" s="6" t="str">
        <f t="shared" si="214"/>
        <v>T - HM Revenue &amp; Customs Only - 961PP10305354</v>
      </c>
      <c r="S1261" s="6" t="str">
        <f>IFERROR(INDEX('Vendor Over-ride'!$C:$C, MATCH($R:$R,'Vendor Over-ride'!$A:$A,0)),"")</f>
        <v>T - HM Revenue &amp; Customs Only - 961PP10305354</v>
      </c>
      <c r="T1261" s="41" t="s">
        <v>2799</v>
      </c>
      <c r="U1261" s="38" t="str">
        <f t="shared" si="218"/>
        <v>GIA</v>
      </c>
      <c r="V1261" s="5" t="str">
        <f t="shared" si="219"/>
        <v>TRADE</v>
      </c>
      <c r="W1261" s="5" t="b">
        <f t="shared" si="215"/>
        <v>1</v>
      </c>
      <c r="X1261" s="40">
        <f t="shared" ca="1" si="216"/>
        <v>1030935.7799999999</v>
      </c>
      <c r="Y1261" s="30" t="b">
        <f t="shared" ca="1" si="217"/>
        <v>1</v>
      </c>
    </row>
    <row r="1262" spans="1:25" hidden="1">
      <c r="A1262" s="28" t="s">
        <v>2837</v>
      </c>
      <c r="B1262" s="28" t="s">
        <v>2838</v>
      </c>
      <c r="C1262" s="28" t="s">
        <v>3872</v>
      </c>
      <c r="D1262" s="28" t="s">
        <v>2842</v>
      </c>
      <c r="E1262" s="29">
        <v>42227</v>
      </c>
      <c r="F1262" s="28" t="s">
        <v>9504</v>
      </c>
      <c r="G1262" s="30">
        <v>4568</v>
      </c>
      <c r="H1262" s="28" t="s">
        <v>9505</v>
      </c>
      <c r="I1262" s="31">
        <v>0</v>
      </c>
      <c r="J1262" s="31">
        <v>47</v>
      </c>
      <c r="K1262" s="28" t="s">
        <v>3516</v>
      </c>
      <c r="L1262" s="32">
        <f t="shared" si="209"/>
        <v>-47</v>
      </c>
      <c r="M1262" s="33">
        <f t="shared" si="210"/>
        <v>47</v>
      </c>
      <c r="N1262" s="34" t="b">
        <v>1</v>
      </c>
      <c r="O1262" s="35">
        <f t="shared" si="211"/>
        <v>47</v>
      </c>
      <c r="P1262" s="36" t="str">
        <f t="shared" si="212"/>
        <v>T</v>
      </c>
      <c r="Q1262" s="37" t="str">
        <f t="shared" si="213"/>
        <v>Caffia Coffee Group</v>
      </c>
      <c r="R1262" s="6" t="str">
        <f t="shared" si="214"/>
        <v>T - Caffia Coffee Group</v>
      </c>
      <c r="S1262" s="6" t="str">
        <f>IFERROR(INDEX('Vendor Over-ride'!$C:$C, MATCH($R:$R,'Vendor Over-ride'!$A:$A,0)),"")</f>
        <v>T - Caffia Coffee Group</v>
      </c>
      <c r="U1262" s="38" t="str">
        <f t="shared" si="218"/>
        <v>GIA</v>
      </c>
      <c r="V1262" s="5" t="str">
        <f t="shared" si="219"/>
        <v>TRADE</v>
      </c>
      <c r="W1262" s="5" t="b">
        <f t="shared" si="215"/>
        <v>0</v>
      </c>
      <c r="X1262" s="40">
        <f t="shared" ca="1" si="216"/>
        <v>1936.8000000000002</v>
      </c>
      <c r="Y1262" s="30" t="b">
        <f t="shared" ca="1" si="217"/>
        <v>0</v>
      </c>
    </row>
    <row r="1263" spans="1:25" hidden="1">
      <c r="A1263" s="28" t="s">
        <v>2837</v>
      </c>
      <c r="B1263" s="28" t="s">
        <v>2838</v>
      </c>
      <c r="C1263" s="28" t="s">
        <v>3872</v>
      </c>
      <c r="D1263" s="28" t="s">
        <v>2842</v>
      </c>
      <c r="E1263" s="29">
        <v>42227</v>
      </c>
      <c r="F1263" s="28" t="s">
        <v>9506</v>
      </c>
      <c r="G1263" s="30">
        <v>4568</v>
      </c>
      <c r="H1263" s="28" t="s">
        <v>9507</v>
      </c>
      <c r="I1263" s="31">
        <v>0</v>
      </c>
      <c r="J1263" s="31">
        <v>1194</v>
      </c>
      <c r="K1263" s="28" t="s">
        <v>9508</v>
      </c>
      <c r="L1263" s="32">
        <f t="shared" si="209"/>
        <v>-1194</v>
      </c>
      <c r="M1263" s="33">
        <f t="shared" si="210"/>
        <v>1194</v>
      </c>
      <c r="N1263" s="34" t="b">
        <v>1</v>
      </c>
      <c r="O1263" s="35">
        <f t="shared" si="211"/>
        <v>1194</v>
      </c>
      <c r="P1263" s="36" t="str">
        <f t="shared" si="212"/>
        <v>T</v>
      </c>
      <c r="Q1263" s="37" t="str">
        <f t="shared" si="213"/>
        <v>Marauder Pictures Limited</v>
      </c>
      <c r="R1263" s="6" t="str">
        <f t="shared" si="214"/>
        <v>T - Marauder Pictures Limited</v>
      </c>
      <c r="S1263" s="6" t="str">
        <f>IFERROR(INDEX('Vendor Over-ride'!$C:$C, MATCH($R:$R,'Vendor Over-ride'!$A:$A,0)),"")</f>
        <v>T - Marauder Pictures Limited</v>
      </c>
      <c r="U1263" s="38" t="str">
        <f t="shared" si="218"/>
        <v>GIA</v>
      </c>
      <c r="V1263" s="5" t="str">
        <f t="shared" si="219"/>
        <v>TRADE</v>
      </c>
      <c r="W1263" s="5" t="b">
        <f t="shared" si="215"/>
        <v>0</v>
      </c>
      <c r="X1263" s="40">
        <f t="shared" ca="1" si="216"/>
        <v>1194</v>
      </c>
      <c r="Y1263" s="30" t="b">
        <f t="shared" ca="1" si="217"/>
        <v>0</v>
      </c>
    </row>
    <row r="1264" spans="1:25" hidden="1">
      <c r="A1264" s="28" t="s">
        <v>2837</v>
      </c>
      <c r="B1264" s="28" t="s">
        <v>2838</v>
      </c>
      <c r="C1264" s="28" t="s">
        <v>3872</v>
      </c>
      <c r="D1264" s="28" t="s">
        <v>2842</v>
      </c>
      <c r="E1264" s="29">
        <v>42227</v>
      </c>
      <c r="F1264" s="28" t="s">
        <v>9509</v>
      </c>
      <c r="G1264" s="30">
        <v>4568</v>
      </c>
      <c r="H1264" s="28" t="s">
        <v>9510</v>
      </c>
      <c r="I1264" s="31">
        <v>0</v>
      </c>
      <c r="J1264" s="31">
        <v>290.35000000000002</v>
      </c>
      <c r="K1264" s="28" t="s">
        <v>2899</v>
      </c>
      <c r="L1264" s="32">
        <f t="shared" si="209"/>
        <v>-290.35000000000002</v>
      </c>
      <c r="M1264" s="33">
        <f t="shared" si="210"/>
        <v>290.35000000000002</v>
      </c>
      <c r="N1264" s="34" t="b">
        <v>1</v>
      </c>
      <c r="O1264" s="35">
        <f t="shared" si="211"/>
        <v>290.35000000000002</v>
      </c>
      <c r="P1264" s="36" t="str">
        <f t="shared" si="212"/>
        <v>T</v>
      </c>
      <c r="Q1264" s="37" t="str">
        <f t="shared" si="213"/>
        <v>MSF Union Dues - Ref 38190751</v>
      </c>
      <c r="R1264" s="6" t="str">
        <f t="shared" si="214"/>
        <v>T - MSF Union Dues - Ref 38190751</v>
      </c>
      <c r="S1264" s="6" t="str">
        <f>IFERROR(INDEX('Vendor Over-ride'!$C:$C, MATCH($R:$R,'Vendor Over-ride'!$A:$A,0)),"")</f>
        <v>T - MSF Union Dues - Ref 38190751</v>
      </c>
      <c r="U1264" s="38" t="str">
        <f t="shared" si="218"/>
        <v>GIA</v>
      </c>
      <c r="V1264" s="5" t="str">
        <f t="shared" si="219"/>
        <v>TRADE</v>
      </c>
      <c r="W1264" s="5" t="b">
        <f t="shared" si="215"/>
        <v>0</v>
      </c>
      <c r="X1264" s="40">
        <f t="shared" ca="1" si="216"/>
        <v>3608.3899999999994</v>
      </c>
      <c r="Y1264" s="30" t="b">
        <f t="shared" ca="1" si="217"/>
        <v>0</v>
      </c>
    </row>
    <row r="1265" spans="1:25" hidden="1">
      <c r="A1265" s="28" t="s">
        <v>2837</v>
      </c>
      <c r="B1265" s="28" t="s">
        <v>2838</v>
      </c>
      <c r="C1265" s="28" t="s">
        <v>3872</v>
      </c>
      <c r="D1265" s="28" t="s">
        <v>2842</v>
      </c>
      <c r="E1265" s="29">
        <v>42227</v>
      </c>
      <c r="F1265" s="28" t="s">
        <v>9511</v>
      </c>
      <c r="G1265" s="30">
        <v>4568</v>
      </c>
      <c r="H1265" s="28" t="s">
        <v>9512</v>
      </c>
      <c r="I1265" s="31">
        <v>0</v>
      </c>
      <c r="J1265" s="31">
        <v>240</v>
      </c>
      <c r="K1265" s="28" t="s">
        <v>3018</v>
      </c>
      <c r="L1265" s="32">
        <f t="shared" si="209"/>
        <v>-240</v>
      </c>
      <c r="M1265" s="33">
        <f t="shared" si="210"/>
        <v>240</v>
      </c>
      <c r="N1265" s="34" t="b">
        <v>1</v>
      </c>
      <c r="O1265" s="35">
        <f t="shared" si="211"/>
        <v>240</v>
      </c>
      <c r="P1265" s="36" t="str">
        <f t="shared" si="212"/>
        <v>T</v>
      </c>
      <c r="Q1265" s="37" t="str">
        <f t="shared" si="213"/>
        <v>My Web Application Limited</v>
      </c>
      <c r="R1265" s="6" t="str">
        <f t="shared" si="214"/>
        <v>T - My Web Application Limited</v>
      </c>
      <c r="S1265" s="6" t="str">
        <f>IFERROR(INDEX('Vendor Over-ride'!$C:$C, MATCH($R:$R,'Vendor Over-ride'!$A:$A,0)),"")</f>
        <v>T - My Web Application Limited</v>
      </c>
      <c r="U1265" s="38" t="str">
        <f t="shared" si="218"/>
        <v>GIA</v>
      </c>
      <c r="V1265" s="5" t="str">
        <f t="shared" si="219"/>
        <v>TRADE</v>
      </c>
      <c r="W1265" s="5" t="b">
        <f t="shared" si="215"/>
        <v>0</v>
      </c>
      <c r="X1265" s="40">
        <f t="shared" ca="1" si="216"/>
        <v>2880</v>
      </c>
      <c r="Y1265" s="30" t="b">
        <f t="shared" ca="1" si="217"/>
        <v>0</v>
      </c>
    </row>
    <row r="1266" spans="1:25" hidden="1">
      <c r="A1266" s="28" t="s">
        <v>2837</v>
      </c>
      <c r="B1266" s="28" t="s">
        <v>2838</v>
      </c>
      <c r="C1266" s="28" t="s">
        <v>3872</v>
      </c>
      <c r="D1266" s="28" t="s">
        <v>2842</v>
      </c>
      <c r="E1266" s="29">
        <v>42227</v>
      </c>
      <c r="F1266" s="28" t="s">
        <v>9513</v>
      </c>
      <c r="G1266" s="30">
        <v>4568</v>
      </c>
      <c r="H1266" s="28" t="s">
        <v>9514</v>
      </c>
      <c r="I1266" s="31">
        <v>0</v>
      </c>
      <c r="J1266" s="31">
        <v>131.6</v>
      </c>
      <c r="K1266" s="28" t="s">
        <v>7606</v>
      </c>
      <c r="L1266" s="32">
        <f t="shared" si="209"/>
        <v>-131.6</v>
      </c>
      <c r="M1266" s="33">
        <f t="shared" si="210"/>
        <v>131.6</v>
      </c>
      <c r="N1266" s="34" t="b">
        <v>1</v>
      </c>
      <c r="O1266" s="35">
        <f t="shared" si="211"/>
        <v>131.6</v>
      </c>
      <c r="P1266" s="36" t="str">
        <f t="shared" si="212"/>
        <v>T</v>
      </c>
      <c r="Q1266" s="37" t="str">
        <f t="shared" si="213"/>
        <v>Office Care</v>
      </c>
      <c r="R1266" s="6" t="str">
        <f t="shared" si="214"/>
        <v>T - Office Care</v>
      </c>
      <c r="S1266" s="6" t="str">
        <f>IFERROR(INDEX('Vendor Over-ride'!$C:$C, MATCH($R:$R,'Vendor Over-ride'!$A:$A,0)),"")</f>
        <v>T - Office Care</v>
      </c>
      <c r="U1266" s="38" t="str">
        <f t="shared" si="218"/>
        <v>GIA</v>
      </c>
      <c r="V1266" s="5" t="str">
        <f t="shared" si="219"/>
        <v>TRADE</v>
      </c>
      <c r="W1266" s="5" t="b">
        <f t="shared" si="215"/>
        <v>0</v>
      </c>
      <c r="X1266" s="40">
        <f t="shared" ca="1" si="216"/>
        <v>8491.49</v>
      </c>
      <c r="Y1266" s="30" t="b">
        <f t="shared" ca="1" si="217"/>
        <v>0</v>
      </c>
    </row>
    <row r="1267" spans="1:25" hidden="1">
      <c r="A1267" s="28" t="s">
        <v>2837</v>
      </c>
      <c r="B1267" s="28" t="s">
        <v>2838</v>
      </c>
      <c r="C1267" s="28" t="s">
        <v>3872</v>
      </c>
      <c r="D1267" s="28" t="s">
        <v>2842</v>
      </c>
      <c r="E1267" s="29">
        <v>42227</v>
      </c>
      <c r="F1267" s="28" t="s">
        <v>9515</v>
      </c>
      <c r="G1267" s="30">
        <v>4568</v>
      </c>
      <c r="H1267" s="28" t="s">
        <v>9516</v>
      </c>
      <c r="I1267" s="31">
        <v>0</v>
      </c>
      <c r="J1267" s="31">
        <v>150.44</v>
      </c>
      <c r="K1267" s="28" t="s">
        <v>2900</v>
      </c>
      <c r="L1267" s="32">
        <f t="shared" si="209"/>
        <v>-150.44</v>
      </c>
      <c r="M1267" s="33">
        <f t="shared" si="210"/>
        <v>150.44</v>
      </c>
      <c r="N1267" s="34" t="b">
        <v>1</v>
      </c>
      <c r="O1267" s="35">
        <f t="shared" si="211"/>
        <v>150.44</v>
      </c>
      <c r="P1267" s="36" t="str">
        <f t="shared" si="212"/>
        <v>T</v>
      </c>
      <c r="Q1267" s="37" t="str">
        <f t="shared" si="213"/>
        <v>PCS</v>
      </c>
      <c r="R1267" s="6" t="str">
        <f t="shared" si="214"/>
        <v>T - PCS</v>
      </c>
      <c r="S1267" s="6" t="str">
        <f>IFERROR(INDEX('Vendor Over-ride'!$C:$C, MATCH($R:$R,'Vendor Over-ride'!$A:$A,0)),"")</f>
        <v>T - PCS</v>
      </c>
      <c r="U1267" s="38" t="str">
        <f t="shared" si="218"/>
        <v>GIA</v>
      </c>
      <c r="V1267" s="5" t="str">
        <f t="shared" si="219"/>
        <v>TRADE</v>
      </c>
      <c r="W1267" s="5" t="b">
        <f t="shared" si="215"/>
        <v>0</v>
      </c>
      <c r="X1267" s="40">
        <f t="shared" ca="1" si="216"/>
        <v>1903.1800000000003</v>
      </c>
      <c r="Y1267" s="30" t="b">
        <f t="shared" ca="1" si="217"/>
        <v>0</v>
      </c>
    </row>
    <row r="1268" spans="1:25" hidden="1">
      <c r="A1268" s="28" t="s">
        <v>2837</v>
      </c>
      <c r="B1268" s="28" t="s">
        <v>2838</v>
      </c>
      <c r="C1268" s="28" t="s">
        <v>3872</v>
      </c>
      <c r="D1268" s="28" t="s">
        <v>2842</v>
      </c>
      <c r="E1268" s="29">
        <v>42227</v>
      </c>
      <c r="F1268" s="28" t="s">
        <v>9517</v>
      </c>
      <c r="G1268" s="30">
        <v>4568</v>
      </c>
      <c r="H1268" s="28" t="s">
        <v>9518</v>
      </c>
      <c r="I1268" s="31">
        <v>0</v>
      </c>
      <c r="J1268" s="31">
        <v>600</v>
      </c>
      <c r="K1268" s="28" t="s">
        <v>9519</v>
      </c>
      <c r="L1268" s="32">
        <f t="shared" si="209"/>
        <v>-600</v>
      </c>
      <c r="M1268" s="33">
        <f t="shared" si="210"/>
        <v>600</v>
      </c>
      <c r="N1268" s="34" t="b">
        <v>1</v>
      </c>
      <c r="O1268" s="35">
        <f t="shared" si="211"/>
        <v>600</v>
      </c>
      <c r="P1268" s="36" t="str">
        <f t="shared" si="212"/>
        <v>T</v>
      </c>
      <c r="Q1268" s="37" t="str">
        <f t="shared" si="213"/>
        <v>Sambrooke Scott</v>
      </c>
      <c r="R1268" s="6" t="str">
        <f t="shared" si="214"/>
        <v>T - Sambrooke Scott</v>
      </c>
      <c r="S1268" s="6" t="str">
        <f>IFERROR(INDEX('Vendor Over-ride'!$C:$C, MATCH($R:$R,'Vendor Over-ride'!$A:$A,0)),"")</f>
        <v>T - Sambrooke Scott</v>
      </c>
      <c r="U1268" s="38" t="str">
        <f t="shared" si="218"/>
        <v>GIA</v>
      </c>
      <c r="V1268" s="5" t="str">
        <f t="shared" si="219"/>
        <v>TRADE</v>
      </c>
      <c r="W1268" s="5" t="b">
        <f t="shared" si="215"/>
        <v>0</v>
      </c>
      <c r="X1268" s="40">
        <f t="shared" ca="1" si="216"/>
        <v>600</v>
      </c>
      <c r="Y1268" s="30" t="b">
        <f t="shared" ca="1" si="217"/>
        <v>0</v>
      </c>
    </row>
    <row r="1269" spans="1:25" hidden="1">
      <c r="A1269" s="28" t="s">
        <v>2837</v>
      </c>
      <c r="B1269" s="28" t="s">
        <v>2838</v>
      </c>
      <c r="C1269" s="28" t="s">
        <v>3872</v>
      </c>
      <c r="D1269" s="28" t="s">
        <v>2842</v>
      </c>
      <c r="E1269" s="29">
        <v>42227</v>
      </c>
      <c r="F1269" s="28" t="s">
        <v>9520</v>
      </c>
      <c r="G1269" s="30">
        <v>4568</v>
      </c>
      <c r="H1269" s="28" t="s">
        <v>9521</v>
      </c>
      <c r="I1269" s="31">
        <v>0</v>
      </c>
      <c r="J1269" s="31">
        <v>113.4</v>
      </c>
      <c r="K1269" s="28" t="s">
        <v>2903</v>
      </c>
      <c r="L1269" s="32">
        <f t="shared" si="209"/>
        <v>-113.4</v>
      </c>
      <c r="M1269" s="33">
        <f t="shared" si="210"/>
        <v>113.4</v>
      </c>
      <c r="N1269" s="34" t="b">
        <v>1</v>
      </c>
      <c r="O1269" s="35">
        <f t="shared" si="211"/>
        <v>113.4</v>
      </c>
      <c r="P1269" s="36" t="str">
        <f t="shared" si="212"/>
        <v>T</v>
      </c>
      <c r="Q1269" s="37" t="str">
        <f t="shared" si="213"/>
        <v>ShredIt (East of Scotland) Ltd</v>
      </c>
      <c r="R1269" s="6" t="str">
        <f t="shared" si="214"/>
        <v>T - ShredIt (East of Scotland) Ltd</v>
      </c>
      <c r="S1269" s="6" t="str">
        <f>IFERROR(INDEX('Vendor Over-ride'!$C:$C, MATCH($R:$R,'Vendor Over-ride'!$A:$A,0)),"")</f>
        <v>T - Shred-It Limited</v>
      </c>
      <c r="U1269" s="38" t="str">
        <f t="shared" si="218"/>
        <v>GIA</v>
      </c>
      <c r="V1269" s="5" t="str">
        <f t="shared" si="219"/>
        <v>TRADE</v>
      </c>
      <c r="W1269" s="5" t="b">
        <f t="shared" si="215"/>
        <v>0</v>
      </c>
      <c r="X1269" s="40">
        <f t="shared" ca="1" si="216"/>
        <v>3247.48</v>
      </c>
      <c r="Y1269" s="30" t="b">
        <f t="shared" ca="1" si="217"/>
        <v>0</v>
      </c>
    </row>
    <row r="1270" spans="1:25" hidden="1">
      <c r="A1270" s="28" t="s">
        <v>2837</v>
      </c>
      <c r="B1270" s="28" t="s">
        <v>2838</v>
      </c>
      <c r="C1270" s="28" t="s">
        <v>3872</v>
      </c>
      <c r="D1270" s="28" t="s">
        <v>2842</v>
      </c>
      <c r="E1270" s="29">
        <v>42227</v>
      </c>
      <c r="F1270" s="28" t="s">
        <v>9522</v>
      </c>
      <c r="G1270" s="30">
        <v>4568</v>
      </c>
      <c r="H1270" s="28" t="s">
        <v>9523</v>
      </c>
      <c r="I1270" s="31">
        <v>0</v>
      </c>
      <c r="J1270" s="31">
        <v>239.66</v>
      </c>
      <c r="K1270" s="28" t="s">
        <v>3036</v>
      </c>
      <c r="L1270" s="32">
        <f t="shared" si="209"/>
        <v>-239.66</v>
      </c>
      <c r="M1270" s="33">
        <f t="shared" si="210"/>
        <v>239.66</v>
      </c>
      <c r="N1270" s="34" t="b">
        <v>1</v>
      </c>
      <c r="O1270" s="35">
        <f t="shared" si="211"/>
        <v>239.66</v>
      </c>
      <c r="P1270" s="36" t="str">
        <f t="shared" si="212"/>
        <v>T</v>
      </c>
      <c r="Q1270" s="37" t="str">
        <f t="shared" si="213"/>
        <v>Spectrum Computer Supplies Ltd</v>
      </c>
      <c r="R1270" s="6" t="str">
        <f t="shared" si="214"/>
        <v>T - Spectrum Computer Supplies Ltd</v>
      </c>
      <c r="S1270" s="6" t="str">
        <f>IFERROR(INDEX('Vendor Over-ride'!$C:$C, MATCH($R:$R,'Vendor Over-ride'!$A:$A,0)),"")</f>
        <v>T - Spectrum Computer Supplies Ltd</v>
      </c>
      <c r="U1270" s="38" t="str">
        <f t="shared" si="218"/>
        <v>GIA</v>
      </c>
      <c r="V1270" s="5" t="str">
        <f t="shared" si="219"/>
        <v>TRADE</v>
      </c>
      <c r="W1270" s="5" t="b">
        <f t="shared" si="215"/>
        <v>0</v>
      </c>
      <c r="X1270" s="40">
        <f t="shared" ca="1" si="216"/>
        <v>1166.5300000000002</v>
      </c>
      <c r="Y1270" s="30" t="b">
        <f t="shared" ca="1" si="217"/>
        <v>0</v>
      </c>
    </row>
    <row r="1271" spans="1:25">
      <c r="A1271" s="28" t="s">
        <v>2837</v>
      </c>
      <c r="B1271" s="28" t="s">
        <v>2838</v>
      </c>
      <c r="C1271" s="28" t="s">
        <v>3872</v>
      </c>
      <c r="D1271" s="28" t="s">
        <v>2842</v>
      </c>
      <c r="E1271" s="29">
        <v>42227</v>
      </c>
      <c r="F1271" s="28" t="s">
        <v>9524</v>
      </c>
      <c r="G1271" s="30">
        <v>4568</v>
      </c>
      <c r="H1271" s="28" t="s">
        <v>9525</v>
      </c>
      <c r="I1271" s="31">
        <v>0</v>
      </c>
      <c r="J1271" s="31">
        <v>115</v>
      </c>
      <c r="K1271" s="28" t="s">
        <v>2904</v>
      </c>
      <c r="L1271" s="32">
        <f t="shared" si="209"/>
        <v>-115</v>
      </c>
      <c r="M1271" s="33">
        <f t="shared" si="210"/>
        <v>115</v>
      </c>
      <c r="N1271" s="34" t="b">
        <v>1</v>
      </c>
      <c r="O1271" s="35">
        <f t="shared" si="211"/>
        <v>115</v>
      </c>
      <c r="P1271" s="36" t="str">
        <f t="shared" si="212"/>
        <v>T</v>
      </c>
      <c r="Q1271" s="37" t="str">
        <f t="shared" si="213"/>
        <v>Strathclyde Pension Fund - EMP129/PF4313</v>
      </c>
      <c r="R1271" s="6" t="str">
        <f t="shared" si="214"/>
        <v>T - Strathclyde Pension Fund - EMP129/PF4313</v>
      </c>
      <c r="S1271" s="6" t="str">
        <f>IFERROR(INDEX('Vendor Over-ride'!$C:$C, MATCH($R:$R,'Vendor Over-ride'!$A:$A,0)),"")</f>
        <v>T - Strathclyde Pension Fund</v>
      </c>
      <c r="T1271" s="41" t="s">
        <v>2798</v>
      </c>
      <c r="U1271" s="38" t="str">
        <f t="shared" si="218"/>
        <v>GIA</v>
      </c>
      <c r="V1271" s="5" t="str">
        <f t="shared" si="219"/>
        <v>TRADE</v>
      </c>
      <c r="W1271" s="5" t="b">
        <f t="shared" si="215"/>
        <v>0</v>
      </c>
      <c r="X1271" s="40">
        <f t="shared" ca="1" si="216"/>
        <v>155480.82</v>
      </c>
      <c r="Y1271" s="30" t="b">
        <f t="shared" ca="1" si="217"/>
        <v>1</v>
      </c>
    </row>
    <row r="1272" spans="1:25">
      <c r="A1272" s="28" t="s">
        <v>2837</v>
      </c>
      <c r="B1272" s="28" t="s">
        <v>2838</v>
      </c>
      <c r="C1272" s="28" t="s">
        <v>3872</v>
      </c>
      <c r="D1272" s="28" t="s">
        <v>2842</v>
      </c>
      <c r="E1272" s="29">
        <v>42227</v>
      </c>
      <c r="F1272" s="28" t="s">
        <v>9526</v>
      </c>
      <c r="G1272" s="30">
        <v>4568</v>
      </c>
      <c r="H1272" s="28" t="s">
        <v>9527</v>
      </c>
      <c r="I1272" s="31">
        <v>0</v>
      </c>
      <c r="J1272" s="31">
        <v>12423.56</v>
      </c>
      <c r="K1272" s="28" t="s">
        <v>2940</v>
      </c>
      <c r="L1272" s="32">
        <f t="shared" si="209"/>
        <v>-12423.56</v>
      </c>
      <c r="M1272" s="33">
        <f t="shared" si="210"/>
        <v>12423.56</v>
      </c>
      <c r="N1272" s="34" t="b">
        <v>1</v>
      </c>
      <c r="O1272" s="35">
        <f t="shared" si="211"/>
        <v>12423.56</v>
      </c>
      <c r="P1272" s="36" t="str">
        <f t="shared" si="212"/>
        <v>T</v>
      </c>
      <c r="Q1272" s="37" t="str">
        <f t="shared" si="213"/>
        <v>Strathclyde Pension Fund - EMP129/PF4313</v>
      </c>
      <c r="R1272" s="6" t="str">
        <f t="shared" si="214"/>
        <v>T - Strathclyde Pension Fund - EMP129/PF4313</v>
      </c>
      <c r="S1272" s="6" t="str">
        <f>IFERROR(INDEX('Vendor Over-ride'!$C:$C, MATCH($R:$R,'Vendor Over-ride'!$A:$A,0)),"")</f>
        <v>T - Strathclyde Pension Fund</v>
      </c>
      <c r="T1272" s="41" t="s">
        <v>2798</v>
      </c>
      <c r="U1272" s="38" t="str">
        <f t="shared" si="218"/>
        <v>GIA</v>
      </c>
      <c r="V1272" s="5" t="str">
        <f t="shared" si="219"/>
        <v>TRADE</v>
      </c>
      <c r="W1272" s="5" t="b">
        <f t="shared" si="215"/>
        <v>0</v>
      </c>
      <c r="X1272" s="40">
        <f t="shared" ca="1" si="216"/>
        <v>155480.82</v>
      </c>
      <c r="Y1272" s="30" t="b">
        <f t="shared" ca="1" si="217"/>
        <v>1</v>
      </c>
    </row>
    <row r="1273" spans="1:25" hidden="1">
      <c r="A1273" s="28" t="s">
        <v>2837</v>
      </c>
      <c r="B1273" s="28" t="s">
        <v>2838</v>
      </c>
      <c r="C1273" s="28" t="s">
        <v>3872</v>
      </c>
      <c r="D1273" s="28" t="s">
        <v>2842</v>
      </c>
      <c r="E1273" s="29">
        <v>42230</v>
      </c>
      <c r="F1273" s="28" t="s">
        <v>9528</v>
      </c>
      <c r="G1273" s="30">
        <v>4584</v>
      </c>
      <c r="H1273" s="28" t="s">
        <v>9529</v>
      </c>
      <c r="I1273" s="31">
        <v>0</v>
      </c>
      <c r="J1273" s="31">
        <v>613.20000000000005</v>
      </c>
      <c r="K1273" s="28" t="s">
        <v>3031</v>
      </c>
      <c r="L1273" s="32">
        <f t="shared" si="209"/>
        <v>-613.20000000000005</v>
      </c>
      <c r="M1273" s="33">
        <f t="shared" si="210"/>
        <v>613.20000000000005</v>
      </c>
      <c r="N1273" s="34" t="b">
        <v>1</v>
      </c>
      <c r="O1273" s="35">
        <f t="shared" si="211"/>
        <v>613.20000000000005</v>
      </c>
      <c r="P1273" s="36" t="str">
        <f t="shared" si="212"/>
        <v>T</v>
      </c>
      <c r="Q1273" s="37" t="str">
        <f t="shared" si="213"/>
        <v>Allander Print Limited</v>
      </c>
      <c r="R1273" s="6" t="str">
        <f t="shared" si="214"/>
        <v>T - Allander Print Limited</v>
      </c>
      <c r="S1273" s="6" t="str">
        <f>IFERROR(INDEX('Vendor Over-ride'!$C:$C, MATCH($R:$R,'Vendor Over-ride'!$A:$A,0)),"")</f>
        <v>T - Allander Print Limited</v>
      </c>
      <c r="U1273" s="38" t="str">
        <f t="shared" si="218"/>
        <v>GIA</v>
      </c>
      <c r="V1273" s="5" t="str">
        <f t="shared" si="219"/>
        <v>TRADE</v>
      </c>
      <c r="W1273" s="5" t="b">
        <f t="shared" si="215"/>
        <v>0</v>
      </c>
      <c r="X1273" s="40">
        <f t="shared" ca="1" si="216"/>
        <v>20985.399999999998</v>
      </c>
      <c r="Y1273" s="30" t="b">
        <f t="shared" ca="1" si="217"/>
        <v>0</v>
      </c>
    </row>
    <row r="1274" spans="1:25" hidden="1">
      <c r="A1274" s="28" t="s">
        <v>2837</v>
      </c>
      <c r="B1274" s="28" t="s">
        <v>2838</v>
      </c>
      <c r="C1274" s="28" t="s">
        <v>3872</v>
      </c>
      <c r="D1274" s="28" t="s">
        <v>2842</v>
      </c>
      <c r="E1274" s="29">
        <v>42230</v>
      </c>
      <c r="F1274" s="28" t="s">
        <v>9530</v>
      </c>
      <c r="G1274" s="30">
        <v>4584</v>
      </c>
      <c r="H1274" s="28" t="s">
        <v>9531</v>
      </c>
      <c r="I1274" s="31">
        <v>0</v>
      </c>
      <c r="J1274" s="31">
        <v>114.95</v>
      </c>
      <c r="K1274" s="28" t="s">
        <v>2846</v>
      </c>
      <c r="L1274" s="32">
        <f t="shared" si="209"/>
        <v>-114.95</v>
      </c>
      <c r="M1274" s="33">
        <f t="shared" si="210"/>
        <v>114.95</v>
      </c>
      <c r="N1274" s="34" t="b">
        <v>1</v>
      </c>
      <c r="O1274" s="35">
        <f t="shared" si="211"/>
        <v>114.95</v>
      </c>
      <c r="P1274" s="36" t="str">
        <f t="shared" si="212"/>
        <v>T</v>
      </c>
      <c r="Q1274" s="37" t="str">
        <f t="shared" si="213"/>
        <v>Arnold Clark Finance Ltd</v>
      </c>
      <c r="R1274" s="6" t="str">
        <f t="shared" si="214"/>
        <v>T - Arnold Clark Finance Ltd</v>
      </c>
      <c r="S1274" s="6" t="str">
        <f>IFERROR(INDEX('Vendor Over-ride'!$C:$C, MATCH($R:$R,'Vendor Over-ride'!$A:$A,0)),"")</f>
        <v>T - Arnold Clark Finance Ltd</v>
      </c>
      <c r="U1274" s="38" t="str">
        <f t="shared" si="218"/>
        <v>GIA</v>
      </c>
      <c r="V1274" s="5" t="str">
        <f t="shared" si="219"/>
        <v>TRADE</v>
      </c>
      <c r="W1274" s="5" t="b">
        <f t="shared" si="215"/>
        <v>0</v>
      </c>
      <c r="X1274" s="40">
        <f t="shared" ca="1" si="216"/>
        <v>4424.46</v>
      </c>
      <c r="Y1274" s="30" t="b">
        <f t="shared" ca="1" si="217"/>
        <v>0</v>
      </c>
    </row>
    <row r="1275" spans="1:25" hidden="1">
      <c r="A1275" s="28" t="s">
        <v>2837</v>
      </c>
      <c r="B1275" s="28" t="s">
        <v>2838</v>
      </c>
      <c r="C1275" s="28" t="s">
        <v>3872</v>
      </c>
      <c r="D1275" s="28" t="s">
        <v>2842</v>
      </c>
      <c r="E1275" s="29">
        <v>42230</v>
      </c>
      <c r="F1275" s="28" t="s">
        <v>9532</v>
      </c>
      <c r="G1275" s="30">
        <v>4584</v>
      </c>
      <c r="H1275" s="28" t="s">
        <v>9533</v>
      </c>
      <c r="I1275" s="31">
        <v>0</v>
      </c>
      <c r="J1275" s="31">
        <v>500</v>
      </c>
      <c r="K1275" s="28" t="s">
        <v>9534</v>
      </c>
      <c r="L1275" s="32">
        <f t="shared" si="209"/>
        <v>-500</v>
      </c>
      <c r="M1275" s="33">
        <f t="shared" si="210"/>
        <v>500</v>
      </c>
      <c r="N1275" s="34" t="b">
        <v>1</v>
      </c>
      <c r="O1275" s="35">
        <f t="shared" si="211"/>
        <v>500</v>
      </c>
      <c r="P1275" s="36" t="str">
        <f t="shared" si="212"/>
        <v>T</v>
      </c>
      <c r="Q1275" s="37" t="str">
        <f t="shared" si="213"/>
        <v>Bonnie Brae Productions</v>
      </c>
      <c r="R1275" s="6" t="str">
        <f t="shared" si="214"/>
        <v>T - Bonnie Brae Productions</v>
      </c>
      <c r="S1275" s="6" t="str">
        <f>IFERROR(INDEX('Vendor Over-ride'!$C:$C, MATCH($R:$R,'Vendor Over-ride'!$A:$A,0)),"")</f>
        <v>T - Bonnie Brae Productions</v>
      </c>
      <c r="U1275" s="38" t="str">
        <f t="shared" si="218"/>
        <v>GIA</v>
      </c>
      <c r="V1275" s="5" t="str">
        <f t="shared" si="219"/>
        <v>TRADE</v>
      </c>
      <c r="W1275" s="5" t="b">
        <f t="shared" si="215"/>
        <v>0</v>
      </c>
      <c r="X1275" s="40">
        <f t="shared" ca="1" si="216"/>
        <v>500</v>
      </c>
      <c r="Y1275" s="30" t="b">
        <f t="shared" ca="1" si="217"/>
        <v>0</v>
      </c>
    </row>
    <row r="1276" spans="1:25" hidden="1">
      <c r="A1276" s="28" t="s">
        <v>2837</v>
      </c>
      <c r="B1276" s="28" t="s">
        <v>2838</v>
      </c>
      <c r="C1276" s="28" t="s">
        <v>3872</v>
      </c>
      <c r="D1276" s="28" t="s">
        <v>2842</v>
      </c>
      <c r="E1276" s="29">
        <v>42230</v>
      </c>
      <c r="F1276" s="28" t="s">
        <v>9535</v>
      </c>
      <c r="G1276" s="30">
        <v>4584</v>
      </c>
      <c r="H1276" s="28" t="s">
        <v>9536</v>
      </c>
      <c r="I1276" s="31">
        <v>0</v>
      </c>
      <c r="J1276" s="31">
        <v>787.2</v>
      </c>
      <c r="K1276" s="28" t="s">
        <v>9537</v>
      </c>
      <c r="L1276" s="32">
        <f t="shared" si="209"/>
        <v>-787.2</v>
      </c>
      <c r="M1276" s="33">
        <f t="shared" si="210"/>
        <v>787.2</v>
      </c>
      <c r="N1276" s="34" t="b">
        <v>1</v>
      </c>
      <c r="O1276" s="35">
        <f t="shared" si="211"/>
        <v>787.2</v>
      </c>
      <c r="P1276" s="36" t="str">
        <f t="shared" si="212"/>
        <v>T</v>
      </c>
      <c r="Q1276" s="37" t="str">
        <f t="shared" si="213"/>
        <v>Bookseller Media Limited</v>
      </c>
      <c r="R1276" s="6" t="str">
        <f t="shared" si="214"/>
        <v>T - Bookseller Media Limited</v>
      </c>
      <c r="S1276" s="6" t="str">
        <f>IFERROR(INDEX('Vendor Over-ride'!$C:$C, MATCH($R:$R,'Vendor Over-ride'!$A:$A,0)),"")</f>
        <v>T - Bookseller Media Limited</v>
      </c>
      <c r="U1276" s="38" t="str">
        <f t="shared" si="218"/>
        <v>GIA</v>
      </c>
      <c r="V1276" s="5" t="str">
        <f t="shared" si="219"/>
        <v>TRADE</v>
      </c>
      <c r="W1276" s="5" t="b">
        <f t="shared" si="215"/>
        <v>0</v>
      </c>
      <c r="X1276" s="40">
        <f t="shared" ca="1" si="216"/>
        <v>787.2</v>
      </c>
      <c r="Y1276" s="30" t="b">
        <f t="shared" ca="1" si="217"/>
        <v>0</v>
      </c>
    </row>
    <row r="1277" spans="1:25" hidden="1">
      <c r="A1277" s="28" t="s">
        <v>2837</v>
      </c>
      <c r="B1277" s="28" t="s">
        <v>2838</v>
      </c>
      <c r="C1277" s="28" t="s">
        <v>3872</v>
      </c>
      <c r="D1277" s="28" t="s">
        <v>2842</v>
      </c>
      <c r="E1277" s="29">
        <v>42230</v>
      </c>
      <c r="F1277" s="28" t="s">
        <v>9538</v>
      </c>
      <c r="G1277" s="30">
        <v>4584</v>
      </c>
      <c r="H1277" s="28" t="s">
        <v>9539</v>
      </c>
      <c r="I1277" s="31">
        <v>0</v>
      </c>
      <c r="J1277" s="31">
        <v>6000</v>
      </c>
      <c r="K1277" s="28" t="s">
        <v>3732</v>
      </c>
      <c r="L1277" s="32">
        <f t="shared" si="209"/>
        <v>-6000</v>
      </c>
      <c r="M1277" s="33">
        <f t="shared" si="210"/>
        <v>6000</v>
      </c>
      <c r="N1277" s="34" t="b">
        <v>1</v>
      </c>
      <c r="O1277" s="35">
        <f t="shared" si="211"/>
        <v>6000</v>
      </c>
      <c r="P1277" s="36" t="str">
        <f t="shared" si="212"/>
        <v>T</v>
      </c>
      <c r="Q1277" s="37" t="str">
        <f t="shared" si="213"/>
        <v>BOUTIQUE EDITIONS LTD</v>
      </c>
      <c r="R1277" s="6" t="str">
        <f t="shared" si="214"/>
        <v>T - BOUTIQUE EDITIONS LTD</v>
      </c>
      <c r="S1277" s="6" t="str">
        <f>IFERROR(INDEX('Vendor Over-ride'!$C:$C, MATCH($R:$R,'Vendor Over-ride'!$A:$A,0)),"")</f>
        <v>T - BOUTIQUE EDITIONS LTD</v>
      </c>
      <c r="U1277" s="38" t="str">
        <f t="shared" si="218"/>
        <v>GIA</v>
      </c>
      <c r="V1277" s="5" t="str">
        <f t="shared" si="219"/>
        <v>TRADE</v>
      </c>
      <c r="W1277" s="5" t="b">
        <f t="shared" si="215"/>
        <v>0</v>
      </c>
      <c r="X1277" s="40">
        <f t="shared" ca="1" si="216"/>
        <v>8397</v>
      </c>
      <c r="Y1277" s="30" t="b">
        <f t="shared" ca="1" si="217"/>
        <v>0</v>
      </c>
    </row>
    <row r="1278" spans="1:25">
      <c r="A1278" s="28" t="s">
        <v>2837</v>
      </c>
      <c r="B1278" s="28" t="s">
        <v>2838</v>
      </c>
      <c r="C1278" s="28" t="s">
        <v>3872</v>
      </c>
      <c r="D1278" s="28" t="s">
        <v>2842</v>
      </c>
      <c r="E1278" s="29">
        <v>42230</v>
      </c>
      <c r="F1278" s="28" t="s">
        <v>9540</v>
      </c>
      <c r="G1278" s="30">
        <v>4584</v>
      </c>
      <c r="H1278" s="28" t="s">
        <v>9541</v>
      </c>
      <c r="I1278" s="31">
        <v>0</v>
      </c>
      <c r="J1278" s="31">
        <v>2938.65</v>
      </c>
      <c r="K1278" s="28" t="s">
        <v>4924</v>
      </c>
      <c r="L1278" s="32">
        <f t="shared" si="209"/>
        <v>-2938.65</v>
      </c>
      <c r="M1278" s="33">
        <f t="shared" si="210"/>
        <v>2938.65</v>
      </c>
      <c r="N1278" s="34" t="b">
        <v>1</v>
      </c>
      <c r="O1278" s="35">
        <f t="shared" si="211"/>
        <v>2938.65</v>
      </c>
      <c r="P1278" s="36" t="str">
        <f t="shared" si="212"/>
        <v>T</v>
      </c>
      <c r="Q1278" s="37" t="str">
        <f t="shared" si="213"/>
        <v>Capita Travel and Events</v>
      </c>
      <c r="R1278" s="6" t="str">
        <f t="shared" si="214"/>
        <v>T - Capita Travel and Events</v>
      </c>
      <c r="S1278" s="6" t="str">
        <f>IFERROR(INDEX('Vendor Over-ride'!$C:$C, MATCH($R:$R,'Vendor Over-ride'!$A:$A,0)),"")</f>
        <v>T - Capita Travel and Events</v>
      </c>
      <c r="T1278" s="41" t="s">
        <v>7018</v>
      </c>
      <c r="U1278" s="38" t="str">
        <f t="shared" si="218"/>
        <v>GIA</v>
      </c>
      <c r="V1278" s="5" t="str">
        <f t="shared" si="219"/>
        <v>TRADE</v>
      </c>
      <c r="W1278" s="5" t="b">
        <f t="shared" si="215"/>
        <v>0</v>
      </c>
      <c r="X1278" s="40">
        <f t="shared" ca="1" si="216"/>
        <v>68437.789999999994</v>
      </c>
      <c r="Y1278" s="30" t="b">
        <f t="shared" ca="1" si="217"/>
        <v>1</v>
      </c>
    </row>
    <row r="1279" spans="1:25">
      <c r="A1279" s="28" t="s">
        <v>2837</v>
      </c>
      <c r="B1279" s="28" t="s">
        <v>2838</v>
      </c>
      <c r="C1279" s="28" t="s">
        <v>3872</v>
      </c>
      <c r="D1279" s="28" t="s">
        <v>2842</v>
      </c>
      <c r="E1279" s="29">
        <v>42230</v>
      </c>
      <c r="F1279" s="28" t="s">
        <v>9542</v>
      </c>
      <c r="G1279" s="30">
        <v>4584</v>
      </c>
      <c r="H1279" s="28" t="s">
        <v>9543</v>
      </c>
      <c r="I1279" s="31">
        <v>0</v>
      </c>
      <c r="J1279" s="31">
        <v>138471.6</v>
      </c>
      <c r="K1279" s="28" t="s">
        <v>2847</v>
      </c>
      <c r="L1279" s="32">
        <f t="shared" si="209"/>
        <v>-138471.6</v>
      </c>
      <c r="M1279" s="33">
        <f t="shared" si="210"/>
        <v>138471.6</v>
      </c>
      <c r="N1279" s="34" t="b">
        <v>1</v>
      </c>
      <c r="O1279" s="35">
        <f t="shared" si="211"/>
        <v>138471.6</v>
      </c>
      <c r="P1279" s="36" t="str">
        <f t="shared" si="212"/>
        <v>T</v>
      </c>
      <c r="Q1279" s="37" t="str">
        <f t="shared" si="213"/>
        <v>CBRE Ltd (Ref 185797034648)</v>
      </c>
      <c r="R1279" s="6" t="str">
        <f t="shared" si="214"/>
        <v>T - CBRE Ltd (Ref 185797034648)</v>
      </c>
      <c r="S1279" s="6" t="str">
        <f>IFERROR(INDEX('Vendor Over-ride'!$C:$C, MATCH($R:$R,'Vendor Over-ride'!$A:$A,0)),"")</f>
        <v>T - CBRE Ltd</v>
      </c>
      <c r="T1279" s="41" t="s">
        <v>2797</v>
      </c>
      <c r="U1279" s="38" t="str">
        <f t="shared" si="218"/>
        <v>GIA</v>
      </c>
      <c r="V1279" s="5" t="str">
        <f t="shared" si="219"/>
        <v>TRADE</v>
      </c>
      <c r="W1279" s="5" t="b">
        <f t="shared" si="215"/>
        <v>1</v>
      </c>
      <c r="X1279" s="40">
        <f t="shared" ca="1" si="216"/>
        <v>597366.90000000014</v>
      </c>
      <c r="Y1279" s="30" t="b">
        <f t="shared" ca="1" si="217"/>
        <v>1</v>
      </c>
    </row>
    <row r="1280" spans="1:25" hidden="1">
      <c r="A1280" s="28" t="s">
        <v>2837</v>
      </c>
      <c r="B1280" s="28" t="s">
        <v>2838</v>
      </c>
      <c r="C1280" s="28" t="s">
        <v>3872</v>
      </c>
      <c r="D1280" s="28" t="s">
        <v>2842</v>
      </c>
      <c r="E1280" s="29">
        <v>42230</v>
      </c>
      <c r="F1280" s="28" t="s">
        <v>9544</v>
      </c>
      <c r="G1280" s="30">
        <v>4584</v>
      </c>
      <c r="H1280" s="28" t="s">
        <v>9545</v>
      </c>
      <c r="I1280" s="31">
        <v>0</v>
      </c>
      <c r="J1280" s="31">
        <v>146.16999999999999</v>
      </c>
      <c r="K1280" s="28" t="s">
        <v>2964</v>
      </c>
      <c r="L1280" s="32">
        <f t="shared" si="209"/>
        <v>-146.16999999999999</v>
      </c>
      <c r="M1280" s="33">
        <f t="shared" si="210"/>
        <v>146.16999999999999</v>
      </c>
      <c r="N1280" s="34" t="b">
        <v>1</v>
      </c>
      <c r="O1280" s="35">
        <f t="shared" si="211"/>
        <v>146.16999999999999</v>
      </c>
      <c r="P1280" s="36" t="str">
        <f t="shared" si="212"/>
        <v>T</v>
      </c>
      <c r="Q1280" s="37" t="str">
        <f t="shared" si="213"/>
        <v>COMMSWORLD LTD</v>
      </c>
      <c r="R1280" s="6" t="str">
        <f t="shared" si="214"/>
        <v>T - COMMSWORLD LTD</v>
      </c>
      <c r="S1280" s="6" t="str">
        <f>IFERROR(INDEX('Vendor Over-ride'!$C:$C, MATCH($R:$R,'Vendor Over-ride'!$A:$A,0)),"")</f>
        <v>T - COMMSWORLD LTD</v>
      </c>
      <c r="U1280" s="38" t="str">
        <f t="shared" si="218"/>
        <v>GIA</v>
      </c>
      <c r="V1280" s="5" t="str">
        <f t="shared" si="219"/>
        <v>TRADE</v>
      </c>
      <c r="W1280" s="5" t="b">
        <f t="shared" si="215"/>
        <v>0</v>
      </c>
      <c r="X1280" s="40">
        <f t="shared" ca="1" si="216"/>
        <v>5918.3899999999994</v>
      </c>
      <c r="Y1280" s="30" t="b">
        <f t="shared" ca="1" si="217"/>
        <v>0</v>
      </c>
    </row>
    <row r="1281" spans="1:25" hidden="1">
      <c r="A1281" s="28" t="s">
        <v>2837</v>
      </c>
      <c r="B1281" s="28" t="s">
        <v>2838</v>
      </c>
      <c r="C1281" s="28" t="s">
        <v>3872</v>
      </c>
      <c r="D1281" s="28" t="s">
        <v>2842</v>
      </c>
      <c r="E1281" s="29">
        <v>42230</v>
      </c>
      <c r="F1281" s="28" t="s">
        <v>9546</v>
      </c>
      <c r="G1281" s="30">
        <v>4584</v>
      </c>
      <c r="H1281" s="28" t="s">
        <v>9547</v>
      </c>
      <c r="I1281" s="31">
        <v>0</v>
      </c>
      <c r="J1281" s="31">
        <v>210.82</v>
      </c>
      <c r="K1281" s="28" t="s">
        <v>4211</v>
      </c>
      <c r="L1281" s="32">
        <f t="shared" si="209"/>
        <v>-210.82</v>
      </c>
      <c r="M1281" s="33">
        <f t="shared" si="210"/>
        <v>210.82</v>
      </c>
      <c r="N1281" s="34" t="b">
        <v>1</v>
      </c>
      <c r="O1281" s="35">
        <f t="shared" si="211"/>
        <v>210.82</v>
      </c>
      <c r="P1281" s="36" t="str">
        <f t="shared" si="212"/>
        <v>T</v>
      </c>
      <c r="Q1281" s="37" t="str">
        <f t="shared" si="213"/>
        <v>Fire &amp; Security Technical Services Ltd</v>
      </c>
      <c r="R1281" s="6" t="str">
        <f t="shared" si="214"/>
        <v>T - Fire &amp; Security Technical Services Ltd</v>
      </c>
      <c r="S1281" s="6" t="str">
        <f>IFERROR(INDEX('Vendor Over-ride'!$C:$C, MATCH($R:$R,'Vendor Over-ride'!$A:$A,0)),"")</f>
        <v>T - Fire &amp; Security Technical Services Ltd</v>
      </c>
      <c r="U1281" s="38" t="str">
        <f t="shared" si="218"/>
        <v>GIA</v>
      </c>
      <c r="V1281" s="5" t="str">
        <f t="shared" si="219"/>
        <v>TRADE</v>
      </c>
      <c r="W1281" s="5" t="b">
        <f t="shared" si="215"/>
        <v>0</v>
      </c>
      <c r="X1281" s="40">
        <f t="shared" ca="1" si="216"/>
        <v>707.62</v>
      </c>
      <c r="Y1281" s="30" t="b">
        <f t="shared" ca="1" si="217"/>
        <v>0</v>
      </c>
    </row>
    <row r="1282" spans="1:25" hidden="1">
      <c r="A1282" s="28" t="s">
        <v>2837</v>
      </c>
      <c r="B1282" s="28" t="s">
        <v>2838</v>
      </c>
      <c r="C1282" s="28" t="s">
        <v>3872</v>
      </c>
      <c r="D1282" s="28" t="s">
        <v>2842</v>
      </c>
      <c r="E1282" s="29">
        <v>42230</v>
      </c>
      <c r="F1282" s="28" t="s">
        <v>9548</v>
      </c>
      <c r="G1282" s="30">
        <v>4584</v>
      </c>
      <c r="H1282" s="28" t="s">
        <v>9549</v>
      </c>
      <c r="I1282" s="31">
        <v>0</v>
      </c>
      <c r="J1282" s="31">
        <v>354</v>
      </c>
      <c r="K1282" s="28" t="s">
        <v>3793</v>
      </c>
      <c r="L1282" s="32">
        <f t="shared" ref="L1282:L1345" si="220">I:I-J:J</f>
        <v>-354</v>
      </c>
      <c r="M1282" s="33">
        <f t="shared" ref="M1282:M1345" si="221">ABS($L:$L)</f>
        <v>354</v>
      </c>
      <c r="N1282" s="34" t="b">
        <v>1</v>
      </c>
      <c r="O1282" s="35">
        <f t="shared" ref="O1282:O1345" si="222">$M:$M*$N:$N</f>
        <v>354</v>
      </c>
      <c r="P1282" s="36" t="str">
        <f t="shared" ref="P1282:P1345" si="223">LEFT(TRIM($K:$K),1)</f>
        <v>T</v>
      </c>
      <c r="Q1282" s="37" t="str">
        <f t="shared" ref="Q1282:Q1345" si="224">RIGHT(TRIM($K:$K),LEN(TRIM($K:$K))-FIND("-",TRIM($K:$K)))</f>
        <v>Flagship Newspapers</v>
      </c>
      <c r="R1282" s="6" t="str">
        <f t="shared" ref="R1282:R1345" si="225">CONCATENATE($P:$P, " - ",$Q:$Q)</f>
        <v>T - Flagship Newspapers</v>
      </c>
      <c r="S1282" s="6" t="str">
        <f>IFERROR(INDEX('Vendor Over-ride'!$C:$C, MATCH($R:$R,'Vendor Over-ride'!$A:$A,0)),"")</f>
        <v>T - Flagship Newspapers</v>
      </c>
      <c r="U1282" s="38" t="str">
        <f t="shared" si="218"/>
        <v>GIA</v>
      </c>
      <c r="V1282" s="5" t="str">
        <f t="shared" si="219"/>
        <v>TRADE</v>
      </c>
      <c r="W1282" s="5" t="b">
        <f t="shared" ref="W1282:W1345" si="226">ROUND($O:$O,2)&gt;=25000</f>
        <v>0</v>
      </c>
      <c r="X1282" s="40">
        <f t="shared" ref="X1282:X1345" ca="1" si="227">SUMPRODUCT((Payee=$S1282) * (Payment_Value))</f>
        <v>354</v>
      </c>
      <c r="Y1282" s="30" t="b">
        <f t="shared" ref="Y1282:Y1345" ca="1" si="228">$X:$X&gt;=25000</f>
        <v>0</v>
      </c>
    </row>
    <row r="1283" spans="1:25" hidden="1">
      <c r="A1283" s="28" t="s">
        <v>2837</v>
      </c>
      <c r="B1283" s="28" t="s">
        <v>2838</v>
      </c>
      <c r="C1283" s="28" t="s">
        <v>3872</v>
      </c>
      <c r="D1283" s="28" t="s">
        <v>2842</v>
      </c>
      <c r="E1283" s="29">
        <v>42230</v>
      </c>
      <c r="F1283" s="28" t="s">
        <v>9550</v>
      </c>
      <c r="G1283" s="30">
        <v>4584</v>
      </c>
      <c r="H1283" s="28" t="s">
        <v>9551</v>
      </c>
      <c r="I1283" s="31">
        <v>0</v>
      </c>
      <c r="J1283" s="31">
        <v>422.15</v>
      </c>
      <c r="K1283" s="28" t="s">
        <v>2851</v>
      </c>
      <c r="L1283" s="32">
        <f t="shared" si="220"/>
        <v>-422.15</v>
      </c>
      <c r="M1283" s="33">
        <f t="shared" si="221"/>
        <v>422.15</v>
      </c>
      <c r="N1283" s="34" t="b">
        <v>1</v>
      </c>
      <c r="O1283" s="35">
        <f t="shared" si="222"/>
        <v>422.15</v>
      </c>
      <c r="P1283" s="36" t="str">
        <f t="shared" si="223"/>
        <v>T</v>
      </c>
      <c r="Q1283" s="37" t="str">
        <f t="shared" si="224"/>
        <v>Hays Accountacy &amp; Finance</v>
      </c>
      <c r="R1283" s="6" t="str">
        <f t="shared" si="225"/>
        <v>T - Hays Accountacy &amp; Finance</v>
      </c>
      <c r="S1283" s="6" t="str">
        <f>IFERROR(INDEX('Vendor Over-ride'!$C:$C, MATCH($R:$R,'Vendor Over-ride'!$A:$A,0)),"")</f>
        <v>T - Hays Accountacy &amp; Finance</v>
      </c>
      <c r="U1283" s="38" t="str">
        <f t="shared" ref="U1283:U1346" si="229">"GIA"</f>
        <v>GIA</v>
      </c>
      <c r="V1283" s="5" t="str">
        <f t="shared" ref="V1283:V1346" si="230">UPPER(IF($P:$P="E","Employee",IF(OR($P:$P="I",$P:$P="G"),"Award",IF(OR($P:$P="D",$P:$P="T"),"Trade",""))))</f>
        <v>TRADE</v>
      </c>
      <c r="W1283" s="5" t="b">
        <f t="shared" si="226"/>
        <v>0</v>
      </c>
      <c r="X1283" s="40">
        <f t="shared" ca="1" si="227"/>
        <v>9362.7000000000007</v>
      </c>
      <c r="Y1283" s="30" t="b">
        <f t="shared" ca="1" si="228"/>
        <v>0</v>
      </c>
    </row>
    <row r="1284" spans="1:25" hidden="1">
      <c r="A1284" s="28" t="s">
        <v>2837</v>
      </c>
      <c r="B1284" s="28" t="s">
        <v>2838</v>
      </c>
      <c r="C1284" s="28" t="s">
        <v>3872</v>
      </c>
      <c r="D1284" s="28" t="s">
        <v>2842</v>
      </c>
      <c r="E1284" s="29">
        <v>42230</v>
      </c>
      <c r="F1284" s="28" t="s">
        <v>9552</v>
      </c>
      <c r="G1284" s="30">
        <v>4584</v>
      </c>
      <c r="H1284" s="28" t="s">
        <v>9553</v>
      </c>
      <c r="I1284" s="31">
        <v>0</v>
      </c>
      <c r="J1284" s="31">
        <v>867.88</v>
      </c>
      <c r="K1284" s="28" t="s">
        <v>2852</v>
      </c>
      <c r="L1284" s="32">
        <f t="shared" si="220"/>
        <v>-867.88</v>
      </c>
      <c r="M1284" s="33">
        <f t="shared" si="221"/>
        <v>867.88</v>
      </c>
      <c r="N1284" s="34" t="b">
        <v>1</v>
      </c>
      <c r="O1284" s="35">
        <f t="shared" si="222"/>
        <v>867.88</v>
      </c>
      <c r="P1284" s="36" t="str">
        <f t="shared" si="223"/>
        <v>T</v>
      </c>
      <c r="Q1284" s="37" t="str">
        <f t="shared" si="224"/>
        <v>Hudson Global Resources Limited</v>
      </c>
      <c r="R1284" s="6" t="str">
        <f t="shared" si="225"/>
        <v>T - Hudson Global Resources Limited</v>
      </c>
      <c r="S1284" s="6" t="str">
        <f>IFERROR(INDEX('Vendor Over-ride'!$C:$C, MATCH($R:$R,'Vendor Over-ride'!$A:$A,0)),"")</f>
        <v>T - Hudson Global Resources</v>
      </c>
      <c r="U1284" s="38" t="str">
        <f t="shared" si="229"/>
        <v>GIA</v>
      </c>
      <c r="V1284" s="5" t="str">
        <f t="shared" si="230"/>
        <v>TRADE</v>
      </c>
      <c r="W1284" s="5" t="b">
        <f t="shared" si="226"/>
        <v>0</v>
      </c>
      <c r="X1284" s="40">
        <f t="shared" ca="1" si="227"/>
        <v>14673.420000000002</v>
      </c>
      <c r="Y1284" s="30" t="b">
        <f t="shared" ca="1" si="228"/>
        <v>0</v>
      </c>
    </row>
    <row r="1285" spans="1:25" hidden="1">
      <c r="A1285" s="28" t="s">
        <v>2837</v>
      </c>
      <c r="B1285" s="28" t="s">
        <v>2838</v>
      </c>
      <c r="C1285" s="28" t="s">
        <v>3872</v>
      </c>
      <c r="D1285" s="28" t="s">
        <v>2842</v>
      </c>
      <c r="E1285" s="29">
        <v>42230</v>
      </c>
      <c r="F1285" s="28" t="s">
        <v>9554</v>
      </c>
      <c r="G1285" s="30">
        <v>4584</v>
      </c>
      <c r="H1285" s="28" t="s">
        <v>9555</v>
      </c>
      <c r="I1285" s="31">
        <v>0</v>
      </c>
      <c r="J1285" s="31">
        <v>1043.28</v>
      </c>
      <c r="K1285" s="28" t="s">
        <v>2898</v>
      </c>
      <c r="L1285" s="32">
        <f t="shared" si="220"/>
        <v>-1043.28</v>
      </c>
      <c r="M1285" s="33">
        <f t="shared" si="221"/>
        <v>1043.28</v>
      </c>
      <c r="N1285" s="34" t="b">
        <v>1</v>
      </c>
      <c r="O1285" s="35">
        <f t="shared" si="222"/>
        <v>1043.28</v>
      </c>
      <c r="P1285" s="36" t="str">
        <f t="shared" si="223"/>
        <v>T</v>
      </c>
      <c r="Q1285" s="37" t="str">
        <f t="shared" si="224"/>
        <v>Iron Mountain</v>
      </c>
      <c r="R1285" s="6" t="str">
        <f t="shared" si="225"/>
        <v>T - Iron Mountain</v>
      </c>
      <c r="S1285" s="6" t="str">
        <f>IFERROR(INDEX('Vendor Over-ride'!$C:$C, MATCH($R:$R,'Vendor Over-ride'!$A:$A,0)),"")</f>
        <v>T - Iron Mountain</v>
      </c>
      <c r="U1285" s="38" t="str">
        <f t="shared" si="229"/>
        <v>GIA</v>
      </c>
      <c r="V1285" s="5" t="str">
        <f t="shared" si="230"/>
        <v>TRADE</v>
      </c>
      <c r="W1285" s="5" t="b">
        <f t="shared" si="226"/>
        <v>0</v>
      </c>
      <c r="X1285" s="40">
        <f t="shared" ca="1" si="227"/>
        <v>23628.210000000003</v>
      </c>
      <c r="Y1285" s="30" t="b">
        <f t="shared" ca="1" si="228"/>
        <v>0</v>
      </c>
    </row>
    <row r="1286" spans="1:25" hidden="1">
      <c r="A1286" s="28" t="s">
        <v>2837</v>
      </c>
      <c r="B1286" s="28" t="s">
        <v>2838</v>
      </c>
      <c r="C1286" s="28" t="s">
        <v>3872</v>
      </c>
      <c r="D1286" s="28" t="s">
        <v>2842</v>
      </c>
      <c r="E1286" s="29">
        <v>42230</v>
      </c>
      <c r="F1286" s="28" t="s">
        <v>9556</v>
      </c>
      <c r="G1286" s="30">
        <v>4584</v>
      </c>
      <c r="H1286" s="28" t="s">
        <v>9557</v>
      </c>
      <c r="I1286" s="31">
        <v>0</v>
      </c>
      <c r="J1286" s="31">
        <v>300</v>
      </c>
      <c r="K1286" s="28" t="s">
        <v>9558</v>
      </c>
      <c r="L1286" s="32">
        <f t="shared" si="220"/>
        <v>-300</v>
      </c>
      <c r="M1286" s="33">
        <f t="shared" si="221"/>
        <v>300</v>
      </c>
      <c r="N1286" s="34" t="b">
        <v>1</v>
      </c>
      <c r="O1286" s="35">
        <f t="shared" si="222"/>
        <v>300</v>
      </c>
      <c r="P1286" s="36" t="str">
        <f t="shared" si="223"/>
        <v>T</v>
      </c>
      <c r="Q1286" s="37" t="str">
        <f t="shared" si="224"/>
        <v>Kathryn Joseph</v>
      </c>
      <c r="R1286" s="6" t="str">
        <f t="shared" si="225"/>
        <v>T - Kathryn Joseph</v>
      </c>
      <c r="S1286" s="6" t="str">
        <f>IFERROR(INDEX('Vendor Over-ride'!$C:$C, MATCH($R:$R,'Vendor Over-ride'!$A:$A,0)),"")</f>
        <v>T - Kathryn Joseph</v>
      </c>
      <c r="U1286" s="38" t="str">
        <f t="shared" si="229"/>
        <v>GIA</v>
      </c>
      <c r="V1286" s="5" t="str">
        <f t="shared" si="230"/>
        <v>TRADE</v>
      </c>
      <c r="W1286" s="5" t="b">
        <f t="shared" si="226"/>
        <v>0</v>
      </c>
      <c r="X1286" s="40">
        <f t="shared" ca="1" si="227"/>
        <v>300</v>
      </c>
      <c r="Y1286" s="30" t="b">
        <f t="shared" ca="1" si="228"/>
        <v>0</v>
      </c>
    </row>
    <row r="1287" spans="1:25" hidden="1">
      <c r="A1287" s="28" t="s">
        <v>2837</v>
      </c>
      <c r="B1287" s="28" t="s">
        <v>2838</v>
      </c>
      <c r="C1287" s="28" t="s">
        <v>3872</v>
      </c>
      <c r="D1287" s="28" t="s">
        <v>2842</v>
      </c>
      <c r="E1287" s="29">
        <v>42230</v>
      </c>
      <c r="F1287" s="28" t="s">
        <v>9559</v>
      </c>
      <c r="G1287" s="30">
        <v>4584</v>
      </c>
      <c r="H1287" s="28" t="s">
        <v>9560</v>
      </c>
      <c r="I1287" s="31">
        <v>0</v>
      </c>
      <c r="J1287" s="31">
        <v>520</v>
      </c>
      <c r="K1287" s="28" t="s">
        <v>7606</v>
      </c>
      <c r="L1287" s="32">
        <f t="shared" si="220"/>
        <v>-520</v>
      </c>
      <c r="M1287" s="33">
        <f t="shared" si="221"/>
        <v>520</v>
      </c>
      <c r="N1287" s="34" t="b">
        <v>1</v>
      </c>
      <c r="O1287" s="35">
        <f t="shared" si="222"/>
        <v>520</v>
      </c>
      <c r="P1287" s="36" t="str">
        <f t="shared" si="223"/>
        <v>T</v>
      </c>
      <c r="Q1287" s="37" t="str">
        <f t="shared" si="224"/>
        <v>Office Care</v>
      </c>
      <c r="R1287" s="6" t="str">
        <f t="shared" si="225"/>
        <v>T - Office Care</v>
      </c>
      <c r="S1287" s="6" t="str">
        <f>IFERROR(INDEX('Vendor Over-ride'!$C:$C, MATCH($R:$R,'Vendor Over-ride'!$A:$A,0)),"")</f>
        <v>T - Office Care</v>
      </c>
      <c r="U1287" s="38" t="str">
        <f t="shared" si="229"/>
        <v>GIA</v>
      </c>
      <c r="V1287" s="5" t="str">
        <f t="shared" si="230"/>
        <v>TRADE</v>
      </c>
      <c r="W1287" s="5" t="b">
        <f t="shared" si="226"/>
        <v>0</v>
      </c>
      <c r="X1287" s="40">
        <f t="shared" ca="1" si="227"/>
        <v>8491.49</v>
      </c>
      <c r="Y1287" s="30" t="b">
        <f t="shared" ca="1" si="228"/>
        <v>0</v>
      </c>
    </row>
    <row r="1288" spans="1:25">
      <c r="A1288" s="28" t="s">
        <v>2837</v>
      </c>
      <c r="B1288" s="28" t="s">
        <v>2838</v>
      </c>
      <c r="C1288" s="28" t="s">
        <v>3872</v>
      </c>
      <c r="D1288" s="28" t="s">
        <v>2842</v>
      </c>
      <c r="E1288" s="29">
        <v>42230</v>
      </c>
      <c r="F1288" s="28" t="s">
        <v>9561</v>
      </c>
      <c r="G1288" s="30">
        <v>4584</v>
      </c>
      <c r="H1288" s="28" t="s">
        <v>9562</v>
      </c>
      <c r="I1288" s="31">
        <v>0</v>
      </c>
      <c r="J1288" s="31">
        <v>1574.46</v>
      </c>
      <c r="K1288" s="28" t="s">
        <v>4445</v>
      </c>
      <c r="L1288" s="32">
        <f t="shared" si="220"/>
        <v>-1574.46</v>
      </c>
      <c r="M1288" s="33">
        <f t="shared" si="221"/>
        <v>1574.46</v>
      </c>
      <c r="N1288" s="34" t="b">
        <v>1</v>
      </c>
      <c r="O1288" s="35">
        <f t="shared" si="222"/>
        <v>1574.46</v>
      </c>
      <c r="P1288" s="36" t="str">
        <f t="shared" si="223"/>
        <v>T</v>
      </c>
      <c r="Q1288" s="37" t="str">
        <f t="shared" si="224"/>
        <v>Pertemps Recruitment Partnership Limited</v>
      </c>
      <c r="R1288" s="6" t="str">
        <f t="shared" si="225"/>
        <v>T - Pertemps Recruitment Partnership Limited</v>
      </c>
      <c r="S1288" s="6" t="str">
        <f>IFERROR(INDEX('Vendor Over-ride'!$C:$C, MATCH($R:$R,'Vendor Over-ride'!$A:$A,0)),"")</f>
        <v>T - Pertemps Recruitment Partnership Limited</v>
      </c>
      <c r="T1288" s="41" t="s">
        <v>7019</v>
      </c>
      <c r="U1288" s="38" t="str">
        <f t="shared" si="229"/>
        <v>GIA</v>
      </c>
      <c r="V1288" s="5" t="str">
        <f t="shared" si="230"/>
        <v>TRADE</v>
      </c>
      <c r="W1288" s="5" t="b">
        <f t="shared" si="226"/>
        <v>0</v>
      </c>
      <c r="X1288" s="40">
        <f t="shared" ca="1" si="227"/>
        <v>36553.03</v>
      </c>
      <c r="Y1288" s="30" t="b">
        <f t="shared" ca="1" si="228"/>
        <v>1</v>
      </c>
    </row>
    <row r="1289" spans="1:25" hidden="1">
      <c r="A1289" s="28" t="s">
        <v>2837</v>
      </c>
      <c r="B1289" s="28" t="s">
        <v>2838</v>
      </c>
      <c r="C1289" s="28" t="s">
        <v>3872</v>
      </c>
      <c r="D1289" s="28" t="s">
        <v>2842</v>
      </c>
      <c r="E1289" s="29">
        <v>42230</v>
      </c>
      <c r="F1289" s="28" t="s">
        <v>9563</v>
      </c>
      <c r="G1289" s="30">
        <v>4584</v>
      </c>
      <c r="H1289" s="28" t="s">
        <v>9564</v>
      </c>
      <c r="I1289" s="31">
        <v>0</v>
      </c>
      <c r="J1289" s="31">
        <v>30</v>
      </c>
      <c r="K1289" s="28" t="s">
        <v>2854</v>
      </c>
      <c r="L1289" s="32">
        <f t="shared" si="220"/>
        <v>-30</v>
      </c>
      <c r="M1289" s="33">
        <f t="shared" si="221"/>
        <v>30</v>
      </c>
      <c r="N1289" s="34" t="b">
        <v>1</v>
      </c>
      <c r="O1289" s="35">
        <f t="shared" si="222"/>
        <v>30</v>
      </c>
      <c r="P1289" s="36" t="str">
        <f t="shared" si="223"/>
        <v>T</v>
      </c>
      <c r="Q1289" s="37" t="str">
        <f t="shared" si="224"/>
        <v>Planet Numbers Ltd</v>
      </c>
      <c r="R1289" s="6" t="str">
        <f t="shared" si="225"/>
        <v>T - Planet Numbers Ltd</v>
      </c>
      <c r="S1289" s="6" t="str">
        <f>IFERROR(INDEX('Vendor Over-ride'!$C:$C, MATCH($R:$R,'Vendor Over-ride'!$A:$A,0)),"")</f>
        <v>T - Planet Numbers Ltd</v>
      </c>
      <c r="U1289" s="38" t="str">
        <f t="shared" si="229"/>
        <v>GIA</v>
      </c>
      <c r="V1289" s="5" t="str">
        <f t="shared" si="230"/>
        <v>TRADE</v>
      </c>
      <c r="W1289" s="5" t="b">
        <f t="shared" si="226"/>
        <v>0</v>
      </c>
      <c r="X1289" s="40">
        <f t="shared" ca="1" si="227"/>
        <v>360</v>
      </c>
      <c r="Y1289" s="30" t="b">
        <f t="shared" ca="1" si="228"/>
        <v>0</v>
      </c>
    </row>
    <row r="1290" spans="1:25" hidden="1">
      <c r="A1290" s="28" t="s">
        <v>2837</v>
      </c>
      <c r="B1290" s="28" t="s">
        <v>2838</v>
      </c>
      <c r="C1290" s="28" t="s">
        <v>3872</v>
      </c>
      <c r="D1290" s="28" t="s">
        <v>2842</v>
      </c>
      <c r="E1290" s="29">
        <v>42230</v>
      </c>
      <c r="F1290" s="28" t="s">
        <v>9565</v>
      </c>
      <c r="G1290" s="30">
        <v>4584</v>
      </c>
      <c r="H1290" s="28" t="s">
        <v>9566</v>
      </c>
      <c r="I1290" s="31">
        <v>0</v>
      </c>
      <c r="J1290" s="31">
        <v>92.34</v>
      </c>
      <c r="K1290" s="28" t="s">
        <v>3036</v>
      </c>
      <c r="L1290" s="32">
        <f t="shared" si="220"/>
        <v>-92.34</v>
      </c>
      <c r="M1290" s="33">
        <f t="shared" si="221"/>
        <v>92.34</v>
      </c>
      <c r="N1290" s="34" t="b">
        <v>1</v>
      </c>
      <c r="O1290" s="35">
        <f t="shared" si="222"/>
        <v>92.34</v>
      </c>
      <c r="P1290" s="36" t="str">
        <f t="shared" si="223"/>
        <v>T</v>
      </c>
      <c r="Q1290" s="37" t="str">
        <f t="shared" si="224"/>
        <v>Spectrum Computer Supplies Ltd</v>
      </c>
      <c r="R1290" s="6" t="str">
        <f t="shared" si="225"/>
        <v>T - Spectrum Computer Supplies Ltd</v>
      </c>
      <c r="S1290" s="6" t="str">
        <f>IFERROR(INDEX('Vendor Over-ride'!$C:$C, MATCH($R:$R,'Vendor Over-ride'!$A:$A,0)),"")</f>
        <v>T - Spectrum Computer Supplies Ltd</v>
      </c>
      <c r="U1290" s="38" t="str">
        <f t="shared" si="229"/>
        <v>GIA</v>
      </c>
      <c r="V1290" s="5" t="str">
        <f t="shared" si="230"/>
        <v>TRADE</v>
      </c>
      <c r="W1290" s="5" t="b">
        <f t="shared" si="226"/>
        <v>0</v>
      </c>
      <c r="X1290" s="40">
        <f t="shared" ca="1" si="227"/>
        <v>1166.5300000000002</v>
      </c>
      <c r="Y1290" s="30" t="b">
        <f t="shared" ca="1" si="228"/>
        <v>0</v>
      </c>
    </row>
    <row r="1291" spans="1:25" hidden="1">
      <c r="A1291" s="28" t="s">
        <v>2837</v>
      </c>
      <c r="B1291" s="28" t="s">
        <v>2838</v>
      </c>
      <c r="C1291" s="28" t="s">
        <v>3872</v>
      </c>
      <c r="D1291" s="28" t="s">
        <v>2842</v>
      </c>
      <c r="E1291" s="29">
        <v>42230</v>
      </c>
      <c r="F1291" s="28" t="s">
        <v>9567</v>
      </c>
      <c r="G1291" s="30">
        <v>4584</v>
      </c>
      <c r="H1291" s="28" t="s">
        <v>9568</v>
      </c>
      <c r="I1291" s="31">
        <v>0</v>
      </c>
      <c r="J1291" s="31">
        <v>66.239999999999995</v>
      </c>
      <c r="K1291" s="28" t="s">
        <v>3122</v>
      </c>
      <c r="L1291" s="32">
        <f t="shared" si="220"/>
        <v>-66.239999999999995</v>
      </c>
      <c r="M1291" s="33">
        <f t="shared" si="221"/>
        <v>66.239999999999995</v>
      </c>
      <c r="N1291" s="34" t="b">
        <v>1</v>
      </c>
      <c r="O1291" s="35">
        <f t="shared" si="222"/>
        <v>66.239999999999995</v>
      </c>
      <c r="P1291" s="36" t="str">
        <f t="shared" si="223"/>
        <v>T</v>
      </c>
      <c r="Q1291" s="37" t="str">
        <f t="shared" si="224"/>
        <v>Where The Monkey Sleeps</v>
      </c>
      <c r="R1291" s="6" t="str">
        <f t="shared" si="225"/>
        <v>T - Where The Monkey Sleeps</v>
      </c>
      <c r="S1291" s="6" t="str">
        <f>IFERROR(INDEX('Vendor Over-ride'!$C:$C, MATCH($R:$R,'Vendor Over-ride'!$A:$A,0)),"")</f>
        <v>T - Where The Monkey Sleeps</v>
      </c>
      <c r="U1291" s="38" t="str">
        <f t="shared" si="229"/>
        <v>GIA</v>
      </c>
      <c r="V1291" s="5" t="str">
        <f t="shared" si="230"/>
        <v>TRADE</v>
      </c>
      <c r="W1291" s="5" t="b">
        <f t="shared" si="226"/>
        <v>0</v>
      </c>
      <c r="X1291" s="40">
        <f t="shared" ca="1" si="227"/>
        <v>613.32000000000005</v>
      </c>
      <c r="Y1291" s="30" t="b">
        <f t="shared" ca="1" si="228"/>
        <v>0</v>
      </c>
    </row>
    <row r="1292" spans="1:25" hidden="1">
      <c r="A1292" s="28" t="s">
        <v>2837</v>
      </c>
      <c r="B1292" s="28" t="s">
        <v>2838</v>
      </c>
      <c r="C1292" s="28" t="s">
        <v>3872</v>
      </c>
      <c r="D1292" s="28" t="s">
        <v>2842</v>
      </c>
      <c r="E1292" s="29">
        <v>42234</v>
      </c>
      <c r="F1292" s="28" t="s">
        <v>9569</v>
      </c>
      <c r="G1292" s="30">
        <v>4600</v>
      </c>
      <c r="H1292" s="28" t="s">
        <v>9570</v>
      </c>
      <c r="I1292" s="31">
        <v>0</v>
      </c>
      <c r="J1292" s="31">
        <v>215</v>
      </c>
      <c r="K1292" s="28" t="s">
        <v>2955</v>
      </c>
      <c r="L1292" s="32">
        <f t="shared" si="220"/>
        <v>-215</v>
      </c>
      <c r="M1292" s="33">
        <f t="shared" si="221"/>
        <v>215</v>
      </c>
      <c r="N1292" s="34" t="b">
        <v>0</v>
      </c>
      <c r="O1292" s="35">
        <f t="shared" si="222"/>
        <v>0</v>
      </c>
      <c r="P1292" s="36" t="str">
        <f t="shared" si="223"/>
        <v>E</v>
      </c>
      <c r="Q1292" s="37" t="str">
        <f t="shared" si="224"/>
        <v>Margaret Maxwell</v>
      </c>
      <c r="R1292" s="6" t="str">
        <f t="shared" si="225"/>
        <v>E - Margaret Maxwell</v>
      </c>
      <c r="S1292" s="6" t="str">
        <f>IFERROR(INDEX('Vendor Over-ride'!$C:$C, MATCH($R:$R,'Vendor Over-ride'!$A:$A,0)),"")</f>
        <v/>
      </c>
      <c r="U1292" s="38" t="str">
        <f t="shared" si="229"/>
        <v>GIA</v>
      </c>
      <c r="V1292" s="5" t="str">
        <f t="shared" si="230"/>
        <v>EMPLOYEE</v>
      </c>
      <c r="W1292" s="5" t="b">
        <f t="shared" si="226"/>
        <v>0</v>
      </c>
      <c r="X1292" s="40">
        <f t="shared" ca="1" si="227"/>
        <v>334393.72000000003</v>
      </c>
      <c r="Y1292" s="30" t="b">
        <f t="shared" ca="1" si="228"/>
        <v>1</v>
      </c>
    </row>
    <row r="1293" spans="1:25" hidden="1">
      <c r="A1293" s="28" t="s">
        <v>2837</v>
      </c>
      <c r="B1293" s="28" t="s">
        <v>2838</v>
      </c>
      <c r="C1293" s="28" t="s">
        <v>3872</v>
      </c>
      <c r="D1293" s="28" t="s">
        <v>2842</v>
      </c>
      <c r="E1293" s="29">
        <v>42234</v>
      </c>
      <c r="F1293" s="28" t="s">
        <v>9571</v>
      </c>
      <c r="G1293" s="30">
        <v>4600</v>
      </c>
      <c r="H1293" s="28" t="s">
        <v>9572</v>
      </c>
      <c r="I1293" s="31">
        <v>0</v>
      </c>
      <c r="J1293" s="31">
        <v>71.55</v>
      </c>
      <c r="K1293" s="28" t="s">
        <v>2995</v>
      </c>
      <c r="L1293" s="32">
        <f t="shared" si="220"/>
        <v>-71.55</v>
      </c>
      <c r="M1293" s="33">
        <f t="shared" si="221"/>
        <v>71.55</v>
      </c>
      <c r="N1293" s="34" t="b">
        <v>0</v>
      </c>
      <c r="O1293" s="35">
        <f t="shared" si="222"/>
        <v>0</v>
      </c>
      <c r="P1293" s="36" t="str">
        <f t="shared" si="223"/>
        <v>E</v>
      </c>
      <c r="Q1293" s="37" t="str">
        <f t="shared" si="224"/>
        <v>Lulu Johnston</v>
      </c>
      <c r="R1293" s="6" t="str">
        <f t="shared" si="225"/>
        <v>E - Lulu Johnston</v>
      </c>
      <c r="S1293" s="6" t="str">
        <f>IFERROR(INDEX('Vendor Over-ride'!$C:$C, MATCH($R:$R,'Vendor Over-ride'!$A:$A,0)),"")</f>
        <v/>
      </c>
      <c r="U1293" s="38" t="str">
        <f t="shared" si="229"/>
        <v>GIA</v>
      </c>
      <c r="V1293" s="5" t="str">
        <f t="shared" si="230"/>
        <v>EMPLOYEE</v>
      </c>
      <c r="W1293" s="5" t="b">
        <f t="shared" si="226"/>
        <v>0</v>
      </c>
      <c r="X1293" s="40">
        <f t="shared" ca="1" si="227"/>
        <v>334393.72000000003</v>
      </c>
      <c r="Y1293" s="30" t="b">
        <f t="shared" ca="1" si="228"/>
        <v>1</v>
      </c>
    </row>
    <row r="1294" spans="1:25" hidden="1">
      <c r="A1294" s="28" t="s">
        <v>2837</v>
      </c>
      <c r="B1294" s="28" t="s">
        <v>2838</v>
      </c>
      <c r="C1294" s="28" t="s">
        <v>3872</v>
      </c>
      <c r="D1294" s="28" t="s">
        <v>2842</v>
      </c>
      <c r="E1294" s="29">
        <v>42234</v>
      </c>
      <c r="F1294" s="28" t="s">
        <v>9573</v>
      </c>
      <c r="G1294" s="30">
        <v>4600</v>
      </c>
      <c r="H1294" s="28" t="s">
        <v>9574</v>
      </c>
      <c r="I1294" s="31">
        <v>0</v>
      </c>
      <c r="J1294" s="31">
        <v>359.57</v>
      </c>
      <c r="K1294" s="28" t="s">
        <v>2892</v>
      </c>
      <c r="L1294" s="32">
        <f t="shared" si="220"/>
        <v>-359.57</v>
      </c>
      <c r="M1294" s="33">
        <f t="shared" si="221"/>
        <v>359.57</v>
      </c>
      <c r="N1294" s="34" t="b">
        <v>0</v>
      </c>
      <c r="O1294" s="35">
        <f t="shared" si="222"/>
        <v>0</v>
      </c>
      <c r="P1294" s="36" t="str">
        <f t="shared" si="223"/>
        <v>E</v>
      </c>
      <c r="Q1294" s="37" t="str">
        <f t="shared" si="224"/>
        <v>Jenny Niven</v>
      </c>
      <c r="R1294" s="6" t="str">
        <f t="shared" si="225"/>
        <v>E - Jenny Niven</v>
      </c>
      <c r="S1294" s="6" t="str">
        <f>IFERROR(INDEX('Vendor Over-ride'!$C:$C, MATCH($R:$R,'Vendor Over-ride'!$A:$A,0)),"")</f>
        <v/>
      </c>
      <c r="U1294" s="38" t="str">
        <f t="shared" si="229"/>
        <v>GIA</v>
      </c>
      <c r="V1294" s="5" t="str">
        <f t="shared" si="230"/>
        <v>EMPLOYEE</v>
      </c>
      <c r="W1294" s="5" t="b">
        <f t="shared" si="226"/>
        <v>0</v>
      </c>
      <c r="X1294" s="40">
        <f t="shared" ca="1" si="227"/>
        <v>334393.72000000003</v>
      </c>
      <c r="Y1294" s="30" t="b">
        <f t="shared" ca="1" si="228"/>
        <v>1</v>
      </c>
    </row>
    <row r="1295" spans="1:25">
      <c r="A1295" s="28" t="s">
        <v>2837</v>
      </c>
      <c r="B1295" s="28" t="s">
        <v>2838</v>
      </c>
      <c r="C1295" s="28" t="s">
        <v>3872</v>
      </c>
      <c r="D1295" s="28" t="s">
        <v>2842</v>
      </c>
      <c r="E1295" s="29">
        <v>42234</v>
      </c>
      <c r="F1295" s="28" t="s">
        <v>9575</v>
      </c>
      <c r="G1295" s="30">
        <v>4600</v>
      </c>
      <c r="H1295" s="28" t="s">
        <v>9576</v>
      </c>
      <c r="I1295" s="31">
        <v>0</v>
      </c>
      <c r="J1295" s="31">
        <v>15038</v>
      </c>
      <c r="K1295" s="28" t="s">
        <v>5124</v>
      </c>
      <c r="L1295" s="32">
        <f t="shared" si="220"/>
        <v>-15038</v>
      </c>
      <c r="M1295" s="33">
        <f t="shared" si="221"/>
        <v>15038</v>
      </c>
      <c r="N1295" s="34" t="b">
        <v>1</v>
      </c>
      <c r="O1295" s="35">
        <f t="shared" si="222"/>
        <v>15038</v>
      </c>
      <c r="P1295" s="36" t="str">
        <f t="shared" si="223"/>
        <v>G</v>
      </c>
      <c r="Q1295" s="37" t="str">
        <f t="shared" si="224"/>
        <v>Scottish Dance Theatre</v>
      </c>
      <c r="R1295" s="6" t="str">
        <f t="shared" si="225"/>
        <v>G - Scottish Dance Theatre</v>
      </c>
      <c r="S1295" s="6" t="str">
        <f>IFERROR(INDEX('Vendor Over-ride'!$C:$C, MATCH($R:$R,'Vendor Over-ride'!$A:$A,0)),"")</f>
        <v>G - Scottish Dance Theatre</v>
      </c>
      <c r="U1295" s="38" t="str">
        <f t="shared" si="229"/>
        <v>GIA</v>
      </c>
      <c r="V1295" s="5" t="str">
        <f t="shared" si="230"/>
        <v>AWARD</v>
      </c>
      <c r="W1295" s="5" t="b">
        <f t="shared" si="226"/>
        <v>0</v>
      </c>
      <c r="X1295" s="40">
        <f t="shared" ca="1" si="227"/>
        <v>1018658</v>
      </c>
      <c r="Y1295" s="30" t="b">
        <f t="shared" ca="1" si="228"/>
        <v>1</v>
      </c>
    </row>
    <row r="1296" spans="1:25" hidden="1">
      <c r="A1296" s="28" t="s">
        <v>2837</v>
      </c>
      <c r="B1296" s="28" t="s">
        <v>2838</v>
      </c>
      <c r="C1296" s="28" t="s">
        <v>3872</v>
      </c>
      <c r="D1296" s="28" t="s">
        <v>2842</v>
      </c>
      <c r="E1296" s="29">
        <v>42234</v>
      </c>
      <c r="F1296" s="28" t="s">
        <v>9577</v>
      </c>
      <c r="G1296" s="30">
        <v>4600</v>
      </c>
      <c r="H1296" s="28" t="s">
        <v>9578</v>
      </c>
      <c r="I1296" s="31">
        <v>0</v>
      </c>
      <c r="J1296" s="31">
        <v>1125</v>
      </c>
      <c r="K1296" s="28" t="s">
        <v>9579</v>
      </c>
      <c r="L1296" s="32">
        <f t="shared" si="220"/>
        <v>-1125</v>
      </c>
      <c r="M1296" s="33">
        <f t="shared" si="221"/>
        <v>1125</v>
      </c>
      <c r="N1296" s="34" t="b">
        <v>1</v>
      </c>
      <c r="O1296" s="35">
        <f t="shared" si="222"/>
        <v>1125</v>
      </c>
      <c r="P1296" s="36" t="str">
        <f t="shared" si="223"/>
        <v>G</v>
      </c>
      <c r="Q1296" s="37" t="str">
        <f t="shared" si="224"/>
        <v>Nick Fells</v>
      </c>
      <c r="R1296" s="6" t="str">
        <f t="shared" si="225"/>
        <v>G - Nick Fells</v>
      </c>
      <c r="S1296" s="6" t="str">
        <f>IFERROR(INDEX('Vendor Over-ride'!$C:$C, MATCH($R:$R,'Vendor Over-ride'!$A:$A,0)),"")</f>
        <v>G - Nick Fells</v>
      </c>
      <c r="U1296" s="38" t="str">
        <f t="shared" si="229"/>
        <v>GIA</v>
      </c>
      <c r="V1296" s="5" t="str">
        <f t="shared" si="230"/>
        <v>AWARD</v>
      </c>
      <c r="W1296" s="5" t="b">
        <f t="shared" si="226"/>
        <v>0</v>
      </c>
      <c r="X1296" s="40">
        <f t="shared" ca="1" si="227"/>
        <v>1403.08</v>
      </c>
      <c r="Y1296" s="30" t="b">
        <f t="shared" ca="1" si="228"/>
        <v>0</v>
      </c>
    </row>
    <row r="1297" spans="1:25" hidden="1">
      <c r="A1297" s="28" t="s">
        <v>2837</v>
      </c>
      <c r="B1297" s="28" t="s">
        <v>2838</v>
      </c>
      <c r="C1297" s="28" t="s">
        <v>3872</v>
      </c>
      <c r="D1297" s="28" t="s">
        <v>2842</v>
      </c>
      <c r="E1297" s="29">
        <v>42234</v>
      </c>
      <c r="F1297" s="28" t="s">
        <v>9580</v>
      </c>
      <c r="G1297" s="30">
        <v>4600</v>
      </c>
      <c r="H1297" s="28" t="s">
        <v>9581</v>
      </c>
      <c r="I1297" s="31">
        <v>0</v>
      </c>
      <c r="J1297" s="31">
        <v>3500</v>
      </c>
      <c r="K1297" s="28" t="s">
        <v>3226</v>
      </c>
      <c r="L1297" s="32">
        <f t="shared" si="220"/>
        <v>-3500</v>
      </c>
      <c r="M1297" s="33">
        <f t="shared" si="221"/>
        <v>3500</v>
      </c>
      <c r="N1297" s="34" t="b">
        <v>1</v>
      </c>
      <c r="O1297" s="35">
        <f t="shared" si="222"/>
        <v>3500</v>
      </c>
      <c r="P1297" s="36" t="str">
        <f t="shared" si="223"/>
        <v>I</v>
      </c>
      <c r="Q1297" s="37" t="str">
        <f t="shared" si="224"/>
        <v>Edinburgh Youth Music Forum</v>
      </c>
      <c r="R1297" s="6" t="str">
        <f t="shared" si="225"/>
        <v>I - Edinburgh Youth Music Forum</v>
      </c>
      <c r="S1297" s="6" t="str">
        <f>IFERROR(INDEX('Vendor Over-ride'!$C:$C, MATCH($R:$R,'Vendor Over-ride'!$A:$A,0)),"")</f>
        <v>I - Edinburgh Youth Music Forum</v>
      </c>
      <c r="U1297" s="38" t="str">
        <f t="shared" si="229"/>
        <v>GIA</v>
      </c>
      <c r="V1297" s="5" t="str">
        <f t="shared" si="230"/>
        <v>AWARD</v>
      </c>
      <c r="W1297" s="5" t="b">
        <f t="shared" si="226"/>
        <v>0</v>
      </c>
      <c r="X1297" s="40">
        <f t="shared" ca="1" si="227"/>
        <v>17000</v>
      </c>
      <c r="Y1297" s="30" t="b">
        <f t="shared" ca="1" si="228"/>
        <v>0</v>
      </c>
    </row>
    <row r="1298" spans="1:25" hidden="1">
      <c r="A1298" s="28" t="s">
        <v>2837</v>
      </c>
      <c r="B1298" s="28" t="s">
        <v>2838</v>
      </c>
      <c r="C1298" s="28" t="s">
        <v>3872</v>
      </c>
      <c r="D1298" s="28" t="s">
        <v>2842</v>
      </c>
      <c r="E1298" s="29">
        <v>42234</v>
      </c>
      <c r="F1298" s="28" t="s">
        <v>9582</v>
      </c>
      <c r="G1298" s="30">
        <v>4600</v>
      </c>
      <c r="H1298" s="28" t="s">
        <v>9583</v>
      </c>
      <c r="I1298" s="31">
        <v>0</v>
      </c>
      <c r="J1298" s="31">
        <v>2500</v>
      </c>
      <c r="K1298" s="28" t="s">
        <v>2926</v>
      </c>
      <c r="L1298" s="32">
        <f t="shared" si="220"/>
        <v>-2500</v>
      </c>
      <c r="M1298" s="33">
        <f t="shared" si="221"/>
        <v>2500</v>
      </c>
      <c r="N1298" s="34" t="b">
        <v>1</v>
      </c>
      <c r="O1298" s="35">
        <f t="shared" si="222"/>
        <v>2500</v>
      </c>
      <c r="P1298" s="36" t="str">
        <f t="shared" si="223"/>
        <v>I</v>
      </c>
      <c r="Q1298" s="37" t="str">
        <f t="shared" si="224"/>
        <v>Floris Books Trust Ltd</v>
      </c>
      <c r="R1298" s="6" t="str">
        <f t="shared" si="225"/>
        <v>I - Floris Books Trust Ltd</v>
      </c>
      <c r="S1298" s="6" t="str">
        <f>IFERROR(INDEX('Vendor Over-ride'!$C:$C, MATCH($R:$R,'Vendor Over-ride'!$A:$A,0)),"")</f>
        <v>I - Floris Books Trust Ltd</v>
      </c>
      <c r="U1298" s="38" t="str">
        <f t="shared" si="229"/>
        <v>GIA</v>
      </c>
      <c r="V1298" s="5" t="str">
        <f t="shared" si="230"/>
        <v>AWARD</v>
      </c>
      <c r="W1298" s="5" t="b">
        <f t="shared" si="226"/>
        <v>0</v>
      </c>
      <c r="X1298" s="40">
        <f t="shared" ca="1" si="227"/>
        <v>2500</v>
      </c>
      <c r="Y1298" s="30" t="b">
        <f t="shared" ca="1" si="228"/>
        <v>0</v>
      </c>
    </row>
    <row r="1299" spans="1:25" hidden="1">
      <c r="A1299" s="28" t="s">
        <v>2837</v>
      </c>
      <c r="B1299" s="28" t="s">
        <v>2838</v>
      </c>
      <c r="C1299" s="28" t="s">
        <v>3872</v>
      </c>
      <c r="D1299" s="28" t="s">
        <v>2842</v>
      </c>
      <c r="E1299" s="29">
        <v>42234</v>
      </c>
      <c r="F1299" s="28" t="s">
        <v>9584</v>
      </c>
      <c r="G1299" s="30">
        <v>4600</v>
      </c>
      <c r="H1299" s="28" t="s">
        <v>9585</v>
      </c>
      <c r="I1299" s="31">
        <v>0</v>
      </c>
      <c r="J1299" s="31">
        <v>1920.22</v>
      </c>
      <c r="K1299" s="28" t="s">
        <v>9586</v>
      </c>
      <c r="L1299" s="32">
        <f t="shared" si="220"/>
        <v>-1920.22</v>
      </c>
      <c r="M1299" s="33">
        <f t="shared" si="221"/>
        <v>1920.22</v>
      </c>
      <c r="N1299" s="34" t="b">
        <v>1</v>
      </c>
      <c r="O1299" s="35">
        <f t="shared" si="222"/>
        <v>1920.22</v>
      </c>
      <c r="P1299" s="36" t="str">
        <f t="shared" si="223"/>
        <v>I</v>
      </c>
      <c r="Q1299" s="37" t="str">
        <f t="shared" si="224"/>
        <v>Grays School of Art</v>
      </c>
      <c r="R1299" s="6" t="str">
        <f t="shared" si="225"/>
        <v>I - Grays School of Art</v>
      </c>
      <c r="S1299" s="6" t="str">
        <f>IFERROR(INDEX('Vendor Over-ride'!$C:$C, MATCH($R:$R,'Vendor Over-ride'!$A:$A,0)),"")</f>
        <v>I - Grays School of Art</v>
      </c>
      <c r="U1299" s="38" t="str">
        <f t="shared" si="229"/>
        <v>GIA</v>
      </c>
      <c r="V1299" s="5" t="str">
        <f t="shared" si="230"/>
        <v>AWARD</v>
      </c>
      <c r="W1299" s="5" t="b">
        <f t="shared" si="226"/>
        <v>0</v>
      </c>
      <c r="X1299" s="40">
        <f t="shared" ca="1" si="227"/>
        <v>10349.219999999999</v>
      </c>
      <c r="Y1299" s="30" t="b">
        <f t="shared" ca="1" si="228"/>
        <v>0</v>
      </c>
    </row>
    <row r="1300" spans="1:25" hidden="1">
      <c r="A1300" s="28" t="s">
        <v>2837</v>
      </c>
      <c r="B1300" s="28" t="s">
        <v>2838</v>
      </c>
      <c r="C1300" s="28" t="s">
        <v>3872</v>
      </c>
      <c r="D1300" s="28" t="s">
        <v>2842</v>
      </c>
      <c r="E1300" s="29">
        <v>42234</v>
      </c>
      <c r="F1300" s="28" t="s">
        <v>9587</v>
      </c>
      <c r="G1300" s="30">
        <v>4600</v>
      </c>
      <c r="H1300" s="28" t="s">
        <v>9588</v>
      </c>
      <c r="I1300" s="31">
        <v>0</v>
      </c>
      <c r="J1300" s="31">
        <v>10784</v>
      </c>
      <c r="K1300" s="28" t="s">
        <v>3372</v>
      </c>
      <c r="L1300" s="32">
        <f t="shared" si="220"/>
        <v>-10784</v>
      </c>
      <c r="M1300" s="33">
        <f t="shared" si="221"/>
        <v>10784</v>
      </c>
      <c r="N1300" s="34" t="b">
        <v>1</v>
      </c>
      <c r="O1300" s="35">
        <f t="shared" si="222"/>
        <v>10784</v>
      </c>
      <c r="P1300" s="36" t="str">
        <f t="shared" si="223"/>
        <v>I</v>
      </c>
      <c r="Q1300" s="37" t="str">
        <f t="shared" si="224"/>
        <v>Hazelwood Vision</v>
      </c>
      <c r="R1300" s="6" t="str">
        <f t="shared" si="225"/>
        <v>I - Hazelwood Vision</v>
      </c>
      <c r="S1300" s="6" t="str">
        <f>IFERROR(INDEX('Vendor Over-ride'!$C:$C, MATCH($R:$R,'Vendor Over-ride'!$A:$A,0)),"")</f>
        <v>I - Hazelwood Vision</v>
      </c>
      <c r="U1300" s="38" t="str">
        <f t="shared" si="229"/>
        <v>GIA</v>
      </c>
      <c r="V1300" s="5" t="str">
        <f t="shared" si="230"/>
        <v>AWARD</v>
      </c>
      <c r="W1300" s="5" t="b">
        <f t="shared" si="226"/>
        <v>0</v>
      </c>
      <c r="X1300" s="40">
        <f t="shared" ca="1" si="227"/>
        <v>15326</v>
      </c>
      <c r="Y1300" s="30" t="b">
        <f t="shared" ca="1" si="228"/>
        <v>0</v>
      </c>
    </row>
    <row r="1301" spans="1:25">
      <c r="A1301" s="28" t="s">
        <v>2837</v>
      </c>
      <c r="B1301" s="28" t="s">
        <v>2838</v>
      </c>
      <c r="C1301" s="28" t="s">
        <v>3872</v>
      </c>
      <c r="D1301" s="28" t="s">
        <v>2842</v>
      </c>
      <c r="E1301" s="29">
        <v>42234</v>
      </c>
      <c r="F1301" s="28" t="s">
        <v>9589</v>
      </c>
      <c r="G1301" s="30">
        <v>4600</v>
      </c>
      <c r="H1301" s="28" t="s">
        <v>9590</v>
      </c>
      <c r="I1301" s="31">
        <v>0</v>
      </c>
      <c r="J1301" s="31">
        <v>28250</v>
      </c>
      <c r="K1301" s="28" t="s">
        <v>2874</v>
      </c>
      <c r="L1301" s="32">
        <f t="shared" si="220"/>
        <v>-28250</v>
      </c>
      <c r="M1301" s="33">
        <f t="shared" si="221"/>
        <v>28250</v>
      </c>
      <c r="N1301" s="34" t="b">
        <v>1</v>
      </c>
      <c r="O1301" s="35">
        <f t="shared" si="222"/>
        <v>28250</v>
      </c>
      <c r="P1301" s="36" t="str">
        <f t="shared" si="223"/>
        <v>I</v>
      </c>
      <c r="Q1301" s="37" t="str">
        <f t="shared" si="224"/>
        <v>National Youth Choir of Scotland</v>
      </c>
      <c r="R1301" s="6" t="str">
        <f t="shared" si="225"/>
        <v>I - National Youth Choir of Scotland</v>
      </c>
      <c r="S1301" s="6" t="str">
        <f>IFERROR(INDEX('Vendor Over-ride'!$C:$C, MATCH($R:$R,'Vendor Over-ride'!$A:$A,0)),"")</f>
        <v>I - National Youth Choir of Scotland</v>
      </c>
      <c r="U1301" s="38" t="str">
        <f t="shared" si="229"/>
        <v>GIA</v>
      </c>
      <c r="V1301" s="5" t="str">
        <f t="shared" si="230"/>
        <v>AWARD</v>
      </c>
      <c r="W1301" s="5" t="b">
        <f t="shared" si="226"/>
        <v>1</v>
      </c>
      <c r="X1301" s="40">
        <f t="shared" ca="1" si="227"/>
        <v>79282</v>
      </c>
      <c r="Y1301" s="30" t="b">
        <f t="shared" ca="1" si="228"/>
        <v>1</v>
      </c>
    </row>
    <row r="1302" spans="1:25">
      <c r="A1302" s="28" t="s">
        <v>2837</v>
      </c>
      <c r="B1302" s="28" t="s">
        <v>2838</v>
      </c>
      <c r="C1302" s="28" t="s">
        <v>3872</v>
      </c>
      <c r="D1302" s="28" t="s">
        <v>2842</v>
      </c>
      <c r="E1302" s="29">
        <v>42234</v>
      </c>
      <c r="F1302" s="28" t="s">
        <v>9591</v>
      </c>
      <c r="G1302" s="30">
        <v>4600</v>
      </c>
      <c r="H1302" s="28" t="s">
        <v>9592</v>
      </c>
      <c r="I1302" s="31">
        <v>0</v>
      </c>
      <c r="J1302" s="31">
        <v>28250</v>
      </c>
      <c r="K1302" s="28" t="s">
        <v>2915</v>
      </c>
      <c r="L1302" s="32">
        <f t="shared" si="220"/>
        <v>-28250</v>
      </c>
      <c r="M1302" s="33">
        <f t="shared" si="221"/>
        <v>28250</v>
      </c>
      <c r="N1302" s="34" t="b">
        <v>1</v>
      </c>
      <c r="O1302" s="35">
        <f t="shared" si="222"/>
        <v>28250</v>
      </c>
      <c r="P1302" s="36" t="str">
        <f t="shared" si="223"/>
        <v>I</v>
      </c>
      <c r="Q1302" s="37" t="str">
        <f t="shared" si="224"/>
        <v>National Youth Orchestras of Scotland</v>
      </c>
      <c r="R1302" s="6" t="str">
        <f t="shared" si="225"/>
        <v>I - National Youth Orchestras of Scotland</v>
      </c>
      <c r="S1302" s="6" t="str">
        <f>IFERROR(INDEX('Vendor Over-ride'!$C:$C, MATCH($R:$R,'Vendor Over-ride'!$A:$A,0)),"")</f>
        <v>I - National Youth Orchestra of Scotland, The</v>
      </c>
      <c r="U1302" s="38" t="str">
        <f t="shared" si="229"/>
        <v>GIA</v>
      </c>
      <c r="V1302" s="5" t="str">
        <f t="shared" si="230"/>
        <v>AWARD</v>
      </c>
      <c r="W1302" s="5" t="b">
        <f t="shared" si="226"/>
        <v>1</v>
      </c>
      <c r="X1302" s="40">
        <f t="shared" ca="1" si="227"/>
        <v>126250</v>
      </c>
      <c r="Y1302" s="30" t="b">
        <f t="shared" ca="1" si="228"/>
        <v>1</v>
      </c>
    </row>
    <row r="1303" spans="1:25" hidden="1">
      <c r="A1303" s="28" t="s">
        <v>2837</v>
      </c>
      <c r="B1303" s="28" t="s">
        <v>2838</v>
      </c>
      <c r="C1303" s="28" t="s">
        <v>3872</v>
      </c>
      <c r="D1303" s="28" t="s">
        <v>2842</v>
      </c>
      <c r="E1303" s="29">
        <v>42234</v>
      </c>
      <c r="F1303" s="28" t="s">
        <v>9593</v>
      </c>
      <c r="G1303" s="30">
        <v>4600</v>
      </c>
      <c r="H1303" s="28" t="s">
        <v>9594</v>
      </c>
      <c r="I1303" s="31">
        <v>0</v>
      </c>
      <c r="J1303" s="31">
        <v>1250</v>
      </c>
      <c r="K1303" s="28" t="s">
        <v>4231</v>
      </c>
      <c r="L1303" s="32">
        <f t="shared" si="220"/>
        <v>-1250</v>
      </c>
      <c r="M1303" s="33">
        <f t="shared" si="221"/>
        <v>1250</v>
      </c>
      <c r="N1303" s="34" t="b">
        <v>1</v>
      </c>
      <c r="O1303" s="35">
        <f t="shared" si="222"/>
        <v>1250</v>
      </c>
      <c r="P1303" s="36" t="str">
        <f t="shared" si="223"/>
        <v>I</v>
      </c>
      <c r="Q1303" s="37" t="str">
        <f t="shared" si="224"/>
        <v>Paul Rous (Dudendance Theatre Company)</v>
      </c>
      <c r="R1303" s="6" t="str">
        <f t="shared" si="225"/>
        <v>I - Paul Rous (Dudendance Theatre Company)</v>
      </c>
      <c r="S1303" s="6" t="str">
        <f>IFERROR(INDEX('Vendor Over-ride'!$C:$C, MATCH($R:$R,'Vendor Over-ride'!$A:$A,0)),"")</f>
        <v>I - Paul Rous (Dudendance Theatre Company)</v>
      </c>
      <c r="U1303" s="38" t="str">
        <f t="shared" si="229"/>
        <v>GIA</v>
      </c>
      <c r="V1303" s="5" t="str">
        <f t="shared" si="230"/>
        <v>AWARD</v>
      </c>
      <c r="W1303" s="5" t="b">
        <f t="shared" si="226"/>
        <v>0</v>
      </c>
      <c r="X1303" s="40">
        <f t="shared" ca="1" si="227"/>
        <v>1250</v>
      </c>
      <c r="Y1303" s="30" t="b">
        <f t="shared" ca="1" si="228"/>
        <v>0</v>
      </c>
    </row>
    <row r="1304" spans="1:25">
      <c r="A1304" s="28" t="s">
        <v>2837</v>
      </c>
      <c r="B1304" s="28" t="s">
        <v>2838</v>
      </c>
      <c r="C1304" s="28" t="s">
        <v>3872</v>
      </c>
      <c r="D1304" s="28" t="s">
        <v>2842</v>
      </c>
      <c r="E1304" s="29">
        <v>42234</v>
      </c>
      <c r="F1304" s="28" t="s">
        <v>9595</v>
      </c>
      <c r="G1304" s="30">
        <v>4600</v>
      </c>
      <c r="H1304" s="28" t="s">
        <v>9596</v>
      </c>
      <c r="I1304" s="31">
        <v>0</v>
      </c>
      <c r="J1304" s="31">
        <v>245995</v>
      </c>
      <c r="K1304" s="28" t="s">
        <v>4936</v>
      </c>
      <c r="L1304" s="32">
        <f t="shared" si="220"/>
        <v>-245995</v>
      </c>
      <c r="M1304" s="33">
        <f t="shared" si="221"/>
        <v>245995</v>
      </c>
      <c r="N1304" s="34" t="b">
        <v>1</v>
      </c>
      <c r="O1304" s="35">
        <f t="shared" si="222"/>
        <v>245995</v>
      </c>
      <c r="P1304" s="36" t="str">
        <f t="shared" si="223"/>
        <v>I</v>
      </c>
      <c r="Q1304" s="37" t="str">
        <f t="shared" si="224"/>
        <v>Perth &amp; Kinross Council</v>
      </c>
      <c r="R1304" s="6" t="str">
        <f t="shared" si="225"/>
        <v>I - Perth &amp; Kinross Council</v>
      </c>
      <c r="S1304" s="6" t="str">
        <f>IFERROR(INDEX('Vendor Over-ride'!$C:$C, MATCH($R:$R,'Vendor Over-ride'!$A:$A,0)),"")</f>
        <v>I - Perth &amp; Kinross Council</v>
      </c>
      <c r="U1304" s="38" t="str">
        <f t="shared" si="229"/>
        <v>GIA</v>
      </c>
      <c r="V1304" s="5" t="str">
        <f t="shared" si="230"/>
        <v>AWARD</v>
      </c>
      <c r="W1304" s="5" t="b">
        <f t="shared" si="226"/>
        <v>1</v>
      </c>
      <c r="X1304" s="40">
        <f t="shared" ca="1" si="227"/>
        <v>311161</v>
      </c>
      <c r="Y1304" s="30" t="b">
        <f t="shared" ca="1" si="228"/>
        <v>1</v>
      </c>
    </row>
    <row r="1305" spans="1:25" hidden="1">
      <c r="A1305" s="28" t="s">
        <v>2837</v>
      </c>
      <c r="B1305" s="28" t="s">
        <v>2838</v>
      </c>
      <c r="C1305" s="28" t="s">
        <v>3872</v>
      </c>
      <c r="D1305" s="28" t="s">
        <v>2842</v>
      </c>
      <c r="E1305" s="29">
        <v>42234</v>
      </c>
      <c r="F1305" s="28" t="s">
        <v>9597</v>
      </c>
      <c r="G1305" s="30">
        <v>4600</v>
      </c>
      <c r="H1305" s="28" t="s">
        <v>9598</v>
      </c>
      <c r="I1305" s="31">
        <v>0</v>
      </c>
      <c r="J1305" s="31">
        <v>7500</v>
      </c>
      <c r="K1305" s="28" t="s">
        <v>3453</v>
      </c>
      <c r="L1305" s="32">
        <f t="shared" si="220"/>
        <v>-7500</v>
      </c>
      <c r="M1305" s="33">
        <f t="shared" si="221"/>
        <v>7500</v>
      </c>
      <c r="N1305" s="34" t="b">
        <v>1</v>
      </c>
      <c r="O1305" s="35">
        <f t="shared" si="222"/>
        <v>7500</v>
      </c>
      <c r="P1305" s="36" t="str">
        <f t="shared" si="223"/>
        <v>I</v>
      </c>
      <c r="Q1305" s="37" t="str">
        <f t="shared" si="224"/>
        <v>Scottish Chamber Orchestra</v>
      </c>
      <c r="R1305" s="6" t="str">
        <f t="shared" si="225"/>
        <v>I - Scottish Chamber Orchestra</v>
      </c>
      <c r="S1305" s="6" t="str">
        <f>IFERROR(INDEX('Vendor Over-ride'!$C:$C, MATCH($R:$R,'Vendor Over-ride'!$A:$A,0)),"")</f>
        <v>I - Scottish Chamber Orchestra</v>
      </c>
      <c r="U1305" s="38" t="str">
        <f t="shared" si="229"/>
        <v>GIA</v>
      </c>
      <c r="V1305" s="5" t="str">
        <f t="shared" si="230"/>
        <v>AWARD</v>
      </c>
      <c r="W1305" s="5" t="b">
        <f t="shared" si="226"/>
        <v>0</v>
      </c>
      <c r="X1305" s="40">
        <f t="shared" ca="1" si="227"/>
        <v>7500</v>
      </c>
      <c r="Y1305" s="30" t="b">
        <f t="shared" ca="1" si="228"/>
        <v>0</v>
      </c>
    </row>
    <row r="1306" spans="1:25">
      <c r="A1306" s="28" t="s">
        <v>2837</v>
      </c>
      <c r="B1306" s="28" t="s">
        <v>2838</v>
      </c>
      <c r="C1306" s="28" t="s">
        <v>3872</v>
      </c>
      <c r="D1306" s="28" t="s">
        <v>2842</v>
      </c>
      <c r="E1306" s="29">
        <v>42234</v>
      </c>
      <c r="F1306" s="28" t="s">
        <v>9599</v>
      </c>
      <c r="G1306" s="30">
        <v>4600</v>
      </c>
      <c r="H1306" s="28" t="s">
        <v>9600</v>
      </c>
      <c r="I1306" s="31">
        <v>0</v>
      </c>
      <c r="J1306" s="31">
        <v>71475</v>
      </c>
      <c r="K1306" s="28" t="s">
        <v>2917</v>
      </c>
      <c r="L1306" s="32">
        <f t="shared" si="220"/>
        <v>-71475</v>
      </c>
      <c r="M1306" s="33">
        <f t="shared" si="221"/>
        <v>71475</v>
      </c>
      <c r="N1306" s="34" t="b">
        <v>1</v>
      </c>
      <c r="O1306" s="35">
        <f t="shared" si="222"/>
        <v>71475</v>
      </c>
      <c r="P1306" s="36" t="str">
        <f t="shared" si="223"/>
        <v>I</v>
      </c>
      <c r="Q1306" s="37" t="str">
        <f t="shared" si="224"/>
        <v>Scottish Storytelling Forum</v>
      </c>
      <c r="R1306" s="6" t="str">
        <f t="shared" si="225"/>
        <v>I - Scottish Storytelling Forum</v>
      </c>
      <c r="S1306" s="6" t="str">
        <f>IFERROR(INDEX('Vendor Over-ride'!$C:$C, MATCH($R:$R,'Vendor Over-ride'!$A:$A,0)),"")</f>
        <v>I - Scottish Storytelling Network</v>
      </c>
      <c r="U1306" s="38" t="str">
        <f t="shared" si="229"/>
        <v>GIA</v>
      </c>
      <c r="V1306" s="5" t="str">
        <f t="shared" si="230"/>
        <v>AWARD</v>
      </c>
      <c r="W1306" s="5" t="b">
        <f t="shared" si="226"/>
        <v>1</v>
      </c>
      <c r="X1306" s="40">
        <f t="shared" ca="1" si="227"/>
        <v>95300</v>
      </c>
      <c r="Y1306" s="30" t="b">
        <f t="shared" ca="1" si="228"/>
        <v>1</v>
      </c>
    </row>
    <row r="1307" spans="1:25">
      <c r="A1307" s="28" t="s">
        <v>2837</v>
      </c>
      <c r="B1307" s="28" t="s">
        <v>2838</v>
      </c>
      <c r="C1307" s="28" t="s">
        <v>3872</v>
      </c>
      <c r="D1307" s="28" t="s">
        <v>2842</v>
      </c>
      <c r="E1307" s="29">
        <v>42234</v>
      </c>
      <c r="F1307" s="28" t="s">
        <v>9601</v>
      </c>
      <c r="G1307" s="30">
        <v>4600</v>
      </c>
      <c r="H1307" s="28" t="s">
        <v>9602</v>
      </c>
      <c r="I1307" s="31">
        <v>0</v>
      </c>
      <c r="J1307" s="31">
        <v>28250</v>
      </c>
      <c r="K1307" s="28" t="s">
        <v>2918</v>
      </c>
      <c r="L1307" s="32">
        <f t="shared" si="220"/>
        <v>-28250</v>
      </c>
      <c r="M1307" s="33">
        <f t="shared" si="221"/>
        <v>28250</v>
      </c>
      <c r="N1307" s="34" t="b">
        <v>1</v>
      </c>
      <c r="O1307" s="35">
        <f t="shared" si="222"/>
        <v>28250</v>
      </c>
      <c r="P1307" s="36" t="str">
        <f t="shared" si="223"/>
        <v>I</v>
      </c>
      <c r="Q1307" s="37" t="str">
        <f t="shared" si="224"/>
        <v>Scottish Youth Dance (Y Dance)</v>
      </c>
      <c r="R1307" s="6" t="str">
        <f t="shared" si="225"/>
        <v>I - Scottish Youth Dance (Y Dance)</v>
      </c>
      <c r="S1307" s="6" t="str">
        <f>IFERROR(INDEX('Vendor Over-ride'!$C:$C, MATCH($R:$R,'Vendor Over-ride'!$A:$A,0)),"")</f>
        <v>I - Scottish Youth Dance</v>
      </c>
      <c r="U1307" s="38" t="str">
        <f t="shared" si="229"/>
        <v>GIA</v>
      </c>
      <c r="V1307" s="5" t="str">
        <f t="shared" si="230"/>
        <v>AWARD</v>
      </c>
      <c r="W1307" s="5" t="b">
        <f t="shared" si="226"/>
        <v>1</v>
      </c>
      <c r="X1307" s="40">
        <f t="shared" ca="1" si="227"/>
        <v>81313</v>
      </c>
      <c r="Y1307" s="30" t="b">
        <f t="shared" ca="1" si="228"/>
        <v>1</v>
      </c>
    </row>
    <row r="1308" spans="1:25" hidden="1">
      <c r="A1308" s="28" t="s">
        <v>2837</v>
      </c>
      <c r="B1308" s="28" t="s">
        <v>2838</v>
      </c>
      <c r="C1308" s="28" t="s">
        <v>3872</v>
      </c>
      <c r="D1308" s="28" t="s">
        <v>2842</v>
      </c>
      <c r="E1308" s="29">
        <v>42234</v>
      </c>
      <c r="F1308" s="28" t="s">
        <v>9603</v>
      </c>
      <c r="G1308" s="30">
        <v>4600</v>
      </c>
      <c r="H1308" s="28" t="s">
        <v>9604</v>
      </c>
      <c r="I1308" s="31">
        <v>0</v>
      </c>
      <c r="J1308" s="31">
        <v>500</v>
      </c>
      <c r="K1308" s="28" t="s">
        <v>9605</v>
      </c>
      <c r="L1308" s="32">
        <f t="shared" si="220"/>
        <v>-500</v>
      </c>
      <c r="M1308" s="33">
        <f t="shared" si="221"/>
        <v>500</v>
      </c>
      <c r="N1308" s="34" t="b">
        <v>1</v>
      </c>
      <c r="O1308" s="35">
        <f t="shared" si="222"/>
        <v>500</v>
      </c>
      <c r="P1308" s="36" t="str">
        <f t="shared" si="223"/>
        <v>I</v>
      </c>
      <c r="Q1308" s="37" t="str">
        <f t="shared" si="224"/>
        <v>Strachur &amp; District Piping Association</v>
      </c>
      <c r="R1308" s="6" t="str">
        <f t="shared" si="225"/>
        <v>I - Strachur &amp; District Piping Association</v>
      </c>
      <c r="S1308" s="6" t="str">
        <f>IFERROR(INDEX('Vendor Over-ride'!$C:$C, MATCH($R:$R,'Vendor Over-ride'!$A:$A,0)),"")</f>
        <v>I - Strachur &amp; District Piping Association</v>
      </c>
      <c r="U1308" s="38" t="str">
        <f t="shared" si="229"/>
        <v>GIA</v>
      </c>
      <c r="V1308" s="5" t="str">
        <f t="shared" si="230"/>
        <v>AWARD</v>
      </c>
      <c r="W1308" s="5" t="b">
        <f t="shared" si="226"/>
        <v>0</v>
      </c>
      <c r="X1308" s="40">
        <f t="shared" ca="1" si="227"/>
        <v>500</v>
      </c>
      <c r="Y1308" s="30" t="b">
        <f t="shared" ca="1" si="228"/>
        <v>0</v>
      </c>
    </row>
    <row r="1309" spans="1:25">
      <c r="A1309" s="28" t="s">
        <v>2837</v>
      </c>
      <c r="B1309" s="28" t="s">
        <v>2838</v>
      </c>
      <c r="C1309" s="28" t="s">
        <v>3872</v>
      </c>
      <c r="D1309" s="28" t="s">
        <v>2842</v>
      </c>
      <c r="E1309" s="29">
        <v>42234</v>
      </c>
      <c r="F1309" s="28" t="s">
        <v>9606</v>
      </c>
      <c r="G1309" s="30">
        <v>4600</v>
      </c>
      <c r="H1309" s="28" t="s">
        <v>9607</v>
      </c>
      <c r="I1309" s="31">
        <v>0</v>
      </c>
      <c r="J1309" s="31">
        <v>60000</v>
      </c>
      <c r="K1309" s="28" t="s">
        <v>3012</v>
      </c>
      <c r="L1309" s="32">
        <f t="shared" si="220"/>
        <v>-60000</v>
      </c>
      <c r="M1309" s="33">
        <f t="shared" si="221"/>
        <v>60000</v>
      </c>
      <c r="N1309" s="34" t="b">
        <v>1</v>
      </c>
      <c r="O1309" s="35">
        <f t="shared" si="222"/>
        <v>60000</v>
      </c>
      <c r="P1309" s="36" t="str">
        <f t="shared" si="223"/>
        <v>I</v>
      </c>
      <c r="Q1309" s="37" t="str">
        <f t="shared" si="224"/>
        <v>University of the Highlands and Islands</v>
      </c>
      <c r="R1309" s="6" t="str">
        <f t="shared" si="225"/>
        <v>I - University of the Highlands and Islands</v>
      </c>
      <c r="S1309" s="6" t="str">
        <f>IFERROR(INDEX('Vendor Over-ride'!$C:$C, MATCH($R:$R,'Vendor Over-ride'!$A:$A,0)),"")</f>
        <v>I - University of the Highlands and Islands</v>
      </c>
      <c r="U1309" s="38" t="str">
        <f t="shared" si="229"/>
        <v>GIA</v>
      </c>
      <c r="V1309" s="5" t="str">
        <f t="shared" si="230"/>
        <v>AWARD</v>
      </c>
      <c r="W1309" s="5" t="b">
        <f t="shared" si="226"/>
        <v>1</v>
      </c>
      <c r="X1309" s="40">
        <f t="shared" ca="1" si="227"/>
        <v>73750</v>
      </c>
      <c r="Y1309" s="30" t="b">
        <f t="shared" ca="1" si="228"/>
        <v>1</v>
      </c>
    </row>
    <row r="1310" spans="1:25" hidden="1">
      <c r="A1310" s="28" t="s">
        <v>2837</v>
      </c>
      <c r="B1310" s="28" t="s">
        <v>2838</v>
      </c>
      <c r="C1310" s="28" t="s">
        <v>3872</v>
      </c>
      <c r="D1310" s="28" t="s">
        <v>2842</v>
      </c>
      <c r="E1310" s="29">
        <v>42234</v>
      </c>
      <c r="F1310" s="28" t="s">
        <v>9608</v>
      </c>
      <c r="G1310" s="30">
        <v>4600</v>
      </c>
      <c r="H1310" s="28" t="s">
        <v>9609</v>
      </c>
      <c r="I1310" s="31">
        <v>0</v>
      </c>
      <c r="J1310" s="31">
        <v>300</v>
      </c>
      <c r="K1310" s="28" t="s">
        <v>3882</v>
      </c>
      <c r="L1310" s="32">
        <f t="shared" si="220"/>
        <v>-300</v>
      </c>
      <c r="M1310" s="33">
        <f t="shared" si="221"/>
        <v>300</v>
      </c>
      <c r="N1310" s="34" t="b">
        <v>1</v>
      </c>
      <c r="O1310" s="35">
        <f t="shared" si="222"/>
        <v>300</v>
      </c>
      <c r="P1310" s="36" t="str">
        <f t="shared" si="223"/>
        <v>T</v>
      </c>
      <c r="Q1310" s="37" t="str">
        <f t="shared" si="224"/>
        <v>Allmediascotland.com Ltd</v>
      </c>
      <c r="R1310" s="6" t="str">
        <f t="shared" si="225"/>
        <v>T - Allmediascotland.com Ltd</v>
      </c>
      <c r="S1310" s="6" t="str">
        <f>IFERROR(INDEX('Vendor Over-ride'!$C:$C, MATCH($R:$R,'Vendor Over-ride'!$A:$A,0)),"")</f>
        <v>T - Allmediascotland.com Ltd</v>
      </c>
      <c r="U1310" s="38" t="str">
        <f t="shared" si="229"/>
        <v>GIA</v>
      </c>
      <c r="V1310" s="5" t="str">
        <f t="shared" si="230"/>
        <v>TRADE</v>
      </c>
      <c r="W1310" s="5" t="b">
        <f t="shared" si="226"/>
        <v>0</v>
      </c>
      <c r="X1310" s="40">
        <f t="shared" ca="1" si="227"/>
        <v>300</v>
      </c>
      <c r="Y1310" s="30" t="b">
        <f t="shared" ca="1" si="228"/>
        <v>0</v>
      </c>
    </row>
    <row r="1311" spans="1:25" hidden="1">
      <c r="A1311" s="28" t="s">
        <v>2837</v>
      </c>
      <c r="B1311" s="28" t="s">
        <v>2838</v>
      </c>
      <c r="C1311" s="28" t="s">
        <v>3872</v>
      </c>
      <c r="D1311" s="28" t="s">
        <v>2842</v>
      </c>
      <c r="E1311" s="29">
        <v>42234</v>
      </c>
      <c r="F1311" s="28" t="s">
        <v>9610</v>
      </c>
      <c r="G1311" s="30">
        <v>4600</v>
      </c>
      <c r="H1311" s="28" t="s">
        <v>9611</v>
      </c>
      <c r="I1311" s="31">
        <v>0</v>
      </c>
      <c r="J1311" s="31">
        <v>67.94</v>
      </c>
      <c r="K1311" s="28" t="s">
        <v>2846</v>
      </c>
      <c r="L1311" s="32">
        <f t="shared" si="220"/>
        <v>-67.94</v>
      </c>
      <c r="M1311" s="33">
        <f t="shared" si="221"/>
        <v>67.94</v>
      </c>
      <c r="N1311" s="34" t="b">
        <v>1</v>
      </c>
      <c r="O1311" s="35">
        <f t="shared" si="222"/>
        <v>67.94</v>
      </c>
      <c r="P1311" s="36" t="str">
        <f t="shared" si="223"/>
        <v>T</v>
      </c>
      <c r="Q1311" s="37" t="str">
        <f t="shared" si="224"/>
        <v>Arnold Clark Finance Ltd</v>
      </c>
      <c r="R1311" s="6" t="str">
        <f t="shared" si="225"/>
        <v>T - Arnold Clark Finance Ltd</v>
      </c>
      <c r="S1311" s="6" t="str">
        <f>IFERROR(INDEX('Vendor Over-ride'!$C:$C, MATCH($R:$R,'Vendor Over-ride'!$A:$A,0)),"")</f>
        <v>T - Arnold Clark Finance Ltd</v>
      </c>
      <c r="U1311" s="38" t="str">
        <f t="shared" si="229"/>
        <v>GIA</v>
      </c>
      <c r="V1311" s="5" t="str">
        <f t="shared" si="230"/>
        <v>TRADE</v>
      </c>
      <c r="W1311" s="5" t="b">
        <f t="shared" si="226"/>
        <v>0</v>
      </c>
      <c r="X1311" s="40">
        <f t="shared" ca="1" si="227"/>
        <v>4424.46</v>
      </c>
      <c r="Y1311" s="30" t="b">
        <f t="shared" ca="1" si="228"/>
        <v>0</v>
      </c>
    </row>
    <row r="1312" spans="1:25" hidden="1">
      <c r="A1312" s="28" t="s">
        <v>2837</v>
      </c>
      <c r="B1312" s="28" t="s">
        <v>2838</v>
      </c>
      <c r="C1312" s="28" t="s">
        <v>3872</v>
      </c>
      <c r="D1312" s="28" t="s">
        <v>2842</v>
      </c>
      <c r="E1312" s="29">
        <v>42234</v>
      </c>
      <c r="F1312" s="28" t="s">
        <v>9612</v>
      </c>
      <c r="G1312" s="30">
        <v>4600</v>
      </c>
      <c r="H1312" s="28" t="s">
        <v>9613</v>
      </c>
      <c r="I1312" s="31">
        <v>0</v>
      </c>
      <c r="J1312" s="31">
        <v>528</v>
      </c>
      <c r="K1312" s="28" t="s">
        <v>3914</v>
      </c>
      <c r="L1312" s="32">
        <f t="shared" si="220"/>
        <v>-528</v>
      </c>
      <c r="M1312" s="33">
        <f t="shared" si="221"/>
        <v>528</v>
      </c>
      <c r="N1312" s="34" t="b">
        <v>1</v>
      </c>
      <c r="O1312" s="35">
        <f t="shared" si="222"/>
        <v>528</v>
      </c>
      <c r="P1312" s="36" t="str">
        <f t="shared" si="223"/>
        <v>T</v>
      </c>
      <c r="Q1312" s="37" t="str">
        <f t="shared" si="224"/>
        <v>Artworkers Alliance Limited</v>
      </c>
      <c r="R1312" s="6" t="str">
        <f t="shared" si="225"/>
        <v>T - Artworkers Alliance Limited</v>
      </c>
      <c r="S1312" s="6" t="str">
        <f>IFERROR(INDEX('Vendor Over-ride'!$C:$C, MATCH($R:$R,'Vendor Over-ride'!$A:$A,0)),"")</f>
        <v>T - Artworkers Alliance Limited</v>
      </c>
      <c r="U1312" s="38" t="str">
        <f t="shared" si="229"/>
        <v>GIA</v>
      </c>
      <c r="V1312" s="5" t="str">
        <f t="shared" si="230"/>
        <v>TRADE</v>
      </c>
      <c r="W1312" s="5" t="b">
        <f t="shared" si="226"/>
        <v>0</v>
      </c>
      <c r="X1312" s="40">
        <f t="shared" ca="1" si="227"/>
        <v>3858</v>
      </c>
      <c r="Y1312" s="30" t="b">
        <f t="shared" ca="1" si="228"/>
        <v>0</v>
      </c>
    </row>
    <row r="1313" spans="1:25" hidden="1">
      <c r="A1313" s="28" t="s">
        <v>2837</v>
      </c>
      <c r="B1313" s="28" t="s">
        <v>2838</v>
      </c>
      <c r="C1313" s="28" t="s">
        <v>3872</v>
      </c>
      <c r="D1313" s="28" t="s">
        <v>2842</v>
      </c>
      <c r="E1313" s="29">
        <v>42234</v>
      </c>
      <c r="F1313" s="28" t="s">
        <v>9614</v>
      </c>
      <c r="G1313" s="30">
        <v>4600</v>
      </c>
      <c r="H1313" s="28" t="s">
        <v>9615</v>
      </c>
      <c r="I1313" s="31">
        <v>0</v>
      </c>
      <c r="J1313" s="31">
        <v>1221.57</v>
      </c>
      <c r="K1313" s="28" t="s">
        <v>3014</v>
      </c>
      <c r="L1313" s="32">
        <f t="shared" si="220"/>
        <v>-1221.57</v>
      </c>
      <c r="M1313" s="33">
        <f t="shared" si="221"/>
        <v>1221.57</v>
      </c>
      <c r="N1313" s="34" t="b">
        <v>1</v>
      </c>
      <c r="O1313" s="35">
        <f t="shared" si="222"/>
        <v>1221.57</v>
      </c>
      <c r="P1313" s="36" t="str">
        <f t="shared" si="223"/>
        <v>T</v>
      </c>
      <c r="Q1313" s="37" t="str">
        <f t="shared" si="224"/>
        <v>Beathag Mhoireasdan</v>
      </c>
      <c r="R1313" s="6" t="str">
        <f t="shared" si="225"/>
        <v>T - Beathag Mhoireasdan</v>
      </c>
      <c r="S1313" s="6" t="str">
        <f>IFERROR(INDEX('Vendor Over-ride'!$C:$C, MATCH($R:$R,'Vendor Over-ride'!$A:$A,0)),"")</f>
        <v>T - Beathag Mhoireasdan</v>
      </c>
      <c r="U1313" s="38" t="str">
        <f t="shared" si="229"/>
        <v>GIA</v>
      </c>
      <c r="V1313" s="5" t="str">
        <f t="shared" si="230"/>
        <v>TRADE</v>
      </c>
      <c r="W1313" s="5" t="b">
        <f t="shared" si="226"/>
        <v>0</v>
      </c>
      <c r="X1313" s="40">
        <f t="shared" ca="1" si="227"/>
        <v>4333.3</v>
      </c>
      <c r="Y1313" s="30" t="b">
        <f t="shared" ca="1" si="228"/>
        <v>0</v>
      </c>
    </row>
    <row r="1314" spans="1:25" hidden="1">
      <c r="A1314" s="28" t="s">
        <v>2837</v>
      </c>
      <c r="B1314" s="28" t="s">
        <v>2838</v>
      </c>
      <c r="C1314" s="28" t="s">
        <v>3872</v>
      </c>
      <c r="D1314" s="28" t="s">
        <v>2842</v>
      </c>
      <c r="E1314" s="29">
        <v>42234</v>
      </c>
      <c r="F1314" s="28" t="s">
        <v>9616</v>
      </c>
      <c r="G1314" s="30">
        <v>4600</v>
      </c>
      <c r="H1314" s="28" t="s">
        <v>9617</v>
      </c>
      <c r="I1314" s="31">
        <v>0</v>
      </c>
      <c r="J1314" s="31">
        <v>364.8</v>
      </c>
      <c r="K1314" s="28" t="s">
        <v>3202</v>
      </c>
      <c r="L1314" s="32">
        <f t="shared" si="220"/>
        <v>-364.8</v>
      </c>
      <c r="M1314" s="33">
        <f t="shared" si="221"/>
        <v>364.8</v>
      </c>
      <c r="N1314" s="34" t="b">
        <v>1</v>
      </c>
      <c r="O1314" s="35">
        <f t="shared" si="222"/>
        <v>364.8</v>
      </c>
      <c r="P1314" s="36" t="str">
        <f t="shared" si="223"/>
        <v>T</v>
      </c>
      <c r="Q1314" s="37" t="str">
        <f t="shared" si="224"/>
        <v>Celtic Media Festival Ltd</v>
      </c>
      <c r="R1314" s="6" t="str">
        <f t="shared" si="225"/>
        <v>T - Celtic Media Festival Ltd</v>
      </c>
      <c r="S1314" s="6" t="str">
        <f>IFERROR(INDEX('Vendor Over-ride'!$C:$C, MATCH($R:$R,'Vendor Over-ride'!$A:$A,0)),"")</f>
        <v>T - Celtic Media Festival Ltd</v>
      </c>
      <c r="U1314" s="38" t="str">
        <f t="shared" si="229"/>
        <v>GIA</v>
      </c>
      <c r="V1314" s="5" t="str">
        <f t="shared" si="230"/>
        <v>TRADE</v>
      </c>
      <c r="W1314" s="5" t="b">
        <f t="shared" si="226"/>
        <v>0</v>
      </c>
      <c r="X1314" s="40">
        <f t="shared" ca="1" si="227"/>
        <v>1564.8</v>
      </c>
      <c r="Y1314" s="30" t="b">
        <f t="shared" ca="1" si="228"/>
        <v>0</v>
      </c>
    </row>
    <row r="1315" spans="1:25" hidden="1">
      <c r="A1315" s="28" t="s">
        <v>2837</v>
      </c>
      <c r="B1315" s="28" t="s">
        <v>2838</v>
      </c>
      <c r="C1315" s="28" t="s">
        <v>3872</v>
      </c>
      <c r="D1315" s="28" t="s">
        <v>2842</v>
      </c>
      <c r="E1315" s="29">
        <v>42234</v>
      </c>
      <c r="F1315" s="28" t="s">
        <v>9618</v>
      </c>
      <c r="G1315" s="30">
        <v>4600</v>
      </c>
      <c r="H1315" s="28" t="s">
        <v>9619</v>
      </c>
      <c r="I1315" s="31">
        <v>0</v>
      </c>
      <c r="J1315" s="31">
        <v>300</v>
      </c>
      <c r="K1315" s="28" t="s">
        <v>5645</v>
      </c>
      <c r="L1315" s="32">
        <f t="shared" si="220"/>
        <v>-300</v>
      </c>
      <c r="M1315" s="33">
        <f t="shared" si="221"/>
        <v>300</v>
      </c>
      <c r="N1315" s="34" t="b">
        <v>1</v>
      </c>
      <c r="O1315" s="35">
        <f t="shared" si="222"/>
        <v>300</v>
      </c>
      <c r="P1315" s="36" t="str">
        <f t="shared" si="223"/>
        <v>T</v>
      </c>
      <c r="Q1315" s="37" t="str">
        <f t="shared" si="224"/>
        <v>Creative Dundee</v>
      </c>
      <c r="R1315" s="6" t="str">
        <f t="shared" si="225"/>
        <v>T - Creative Dundee</v>
      </c>
      <c r="S1315" s="6" t="str">
        <f>IFERROR(INDEX('Vendor Over-ride'!$C:$C, MATCH($R:$R,'Vendor Over-ride'!$A:$A,0)),"")</f>
        <v>T - Creative Dundee</v>
      </c>
      <c r="U1315" s="38" t="str">
        <f t="shared" si="229"/>
        <v>GIA</v>
      </c>
      <c r="V1315" s="5" t="str">
        <f t="shared" si="230"/>
        <v>TRADE</v>
      </c>
      <c r="W1315" s="5" t="b">
        <f t="shared" si="226"/>
        <v>0</v>
      </c>
      <c r="X1315" s="40">
        <f t="shared" ca="1" si="227"/>
        <v>300</v>
      </c>
      <c r="Y1315" s="30" t="b">
        <f t="shared" ca="1" si="228"/>
        <v>0</v>
      </c>
    </row>
    <row r="1316" spans="1:25" hidden="1">
      <c r="A1316" s="28" t="s">
        <v>2837</v>
      </c>
      <c r="B1316" s="28" t="s">
        <v>2838</v>
      </c>
      <c r="C1316" s="28" t="s">
        <v>3872</v>
      </c>
      <c r="D1316" s="28" t="s">
        <v>2842</v>
      </c>
      <c r="E1316" s="29">
        <v>42234</v>
      </c>
      <c r="F1316" s="28" t="s">
        <v>9620</v>
      </c>
      <c r="G1316" s="30">
        <v>4600</v>
      </c>
      <c r="H1316" s="28" t="s">
        <v>9621</v>
      </c>
      <c r="I1316" s="31">
        <v>0</v>
      </c>
      <c r="J1316" s="31">
        <v>30.96</v>
      </c>
      <c r="K1316" s="28" t="s">
        <v>3034</v>
      </c>
      <c r="L1316" s="32">
        <f t="shared" si="220"/>
        <v>-30.96</v>
      </c>
      <c r="M1316" s="33">
        <f t="shared" si="221"/>
        <v>30.96</v>
      </c>
      <c r="N1316" s="34" t="b">
        <v>1</v>
      </c>
      <c r="O1316" s="35">
        <f t="shared" si="222"/>
        <v>30.96</v>
      </c>
      <c r="P1316" s="36" t="str">
        <f t="shared" si="223"/>
        <v>T</v>
      </c>
      <c r="Q1316" s="37" t="str">
        <f t="shared" si="224"/>
        <v>Culture &amp; Sport Glasgow (Trading) CIC</v>
      </c>
      <c r="R1316" s="6" t="str">
        <f t="shared" si="225"/>
        <v>T - Culture &amp; Sport Glasgow (Trading) CIC</v>
      </c>
      <c r="S1316" s="6" t="str">
        <f>IFERROR(INDEX('Vendor Over-ride'!$C:$C, MATCH($R:$R,'Vendor Over-ride'!$A:$A,0)),"")</f>
        <v>T - Culture &amp; Sport Glasgow</v>
      </c>
      <c r="U1316" s="38" t="str">
        <f t="shared" si="229"/>
        <v>GIA</v>
      </c>
      <c r="V1316" s="5" t="str">
        <f t="shared" si="230"/>
        <v>TRADE</v>
      </c>
      <c r="W1316" s="5" t="b">
        <f t="shared" si="226"/>
        <v>0</v>
      </c>
      <c r="X1316" s="40">
        <f t="shared" ca="1" si="227"/>
        <v>12090.189999999999</v>
      </c>
      <c r="Y1316" s="30" t="b">
        <f t="shared" ca="1" si="228"/>
        <v>0</v>
      </c>
    </row>
    <row r="1317" spans="1:25" hidden="1">
      <c r="A1317" s="28" t="s">
        <v>2837</v>
      </c>
      <c r="B1317" s="28" t="s">
        <v>2838</v>
      </c>
      <c r="C1317" s="28" t="s">
        <v>3872</v>
      </c>
      <c r="D1317" s="28" t="s">
        <v>2842</v>
      </c>
      <c r="E1317" s="29">
        <v>42234</v>
      </c>
      <c r="F1317" s="28" t="s">
        <v>9622</v>
      </c>
      <c r="G1317" s="30">
        <v>4600</v>
      </c>
      <c r="H1317" s="28" t="s">
        <v>9623</v>
      </c>
      <c r="I1317" s="31">
        <v>0</v>
      </c>
      <c r="J1317" s="31">
        <v>255</v>
      </c>
      <c r="K1317" s="28" t="s">
        <v>3049</v>
      </c>
      <c r="L1317" s="32">
        <f t="shared" si="220"/>
        <v>-255</v>
      </c>
      <c r="M1317" s="33">
        <f t="shared" si="221"/>
        <v>255</v>
      </c>
      <c r="N1317" s="34" t="b">
        <v>1</v>
      </c>
      <c r="O1317" s="35">
        <f t="shared" si="222"/>
        <v>255</v>
      </c>
      <c r="P1317" s="36" t="str">
        <f t="shared" si="223"/>
        <v>T</v>
      </c>
      <c r="Q1317" s="37" t="str">
        <f t="shared" si="224"/>
        <v>Embo Ltd</v>
      </c>
      <c r="R1317" s="6" t="str">
        <f t="shared" si="225"/>
        <v>T - Embo Ltd</v>
      </c>
      <c r="S1317" s="6" t="str">
        <f>IFERROR(INDEX('Vendor Over-ride'!$C:$C, MATCH($R:$R,'Vendor Over-ride'!$A:$A,0)),"")</f>
        <v>T - Embo Ltd</v>
      </c>
      <c r="U1317" s="38" t="str">
        <f t="shared" si="229"/>
        <v>GIA</v>
      </c>
      <c r="V1317" s="5" t="str">
        <f t="shared" si="230"/>
        <v>TRADE</v>
      </c>
      <c r="W1317" s="5" t="b">
        <f t="shared" si="226"/>
        <v>0</v>
      </c>
      <c r="X1317" s="40">
        <f t="shared" ca="1" si="227"/>
        <v>1827.5</v>
      </c>
      <c r="Y1317" s="30" t="b">
        <f t="shared" ca="1" si="228"/>
        <v>0</v>
      </c>
    </row>
    <row r="1318" spans="1:25" hidden="1">
      <c r="A1318" s="28" t="s">
        <v>2837</v>
      </c>
      <c r="B1318" s="28" t="s">
        <v>2838</v>
      </c>
      <c r="C1318" s="28" t="s">
        <v>3872</v>
      </c>
      <c r="D1318" s="28" t="s">
        <v>2842</v>
      </c>
      <c r="E1318" s="29">
        <v>42234</v>
      </c>
      <c r="F1318" s="28" t="s">
        <v>9624</v>
      </c>
      <c r="G1318" s="30">
        <v>4600</v>
      </c>
      <c r="H1318" s="28" t="s">
        <v>9625</v>
      </c>
      <c r="I1318" s="31">
        <v>0</v>
      </c>
      <c r="J1318" s="31">
        <v>49.98</v>
      </c>
      <c r="K1318" s="28" t="s">
        <v>2863</v>
      </c>
      <c r="L1318" s="32">
        <f t="shared" si="220"/>
        <v>-49.98</v>
      </c>
      <c r="M1318" s="33">
        <f t="shared" si="221"/>
        <v>49.98</v>
      </c>
      <c r="N1318" s="34" t="b">
        <v>1</v>
      </c>
      <c r="O1318" s="35">
        <f t="shared" si="222"/>
        <v>49.98</v>
      </c>
      <c r="P1318" s="36" t="str">
        <f t="shared" si="223"/>
        <v>T</v>
      </c>
      <c r="Q1318" s="37" t="str">
        <f t="shared" si="224"/>
        <v>Galway Gourmet</v>
      </c>
      <c r="R1318" s="6" t="str">
        <f t="shared" si="225"/>
        <v>T - Galway Gourmet</v>
      </c>
      <c r="S1318" s="6" t="str">
        <f>IFERROR(INDEX('Vendor Over-ride'!$C:$C, MATCH($R:$R,'Vendor Over-ride'!$A:$A,0)),"")</f>
        <v>T - Galway Gourmet</v>
      </c>
      <c r="U1318" s="38" t="str">
        <f t="shared" si="229"/>
        <v>GIA</v>
      </c>
      <c r="V1318" s="5" t="str">
        <f t="shared" si="230"/>
        <v>TRADE</v>
      </c>
      <c r="W1318" s="5" t="b">
        <f t="shared" si="226"/>
        <v>0</v>
      </c>
      <c r="X1318" s="40">
        <f t="shared" ca="1" si="227"/>
        <v>1978.8000000000002</v>
      </c>
      <c r="Y1318" s="30" t="b">
        <f t="shared" ca="1" si="228"/>
        <v>0</v>
      </c>
    </row>
    <row r="1319" spans="1:25" hidden="1">
      <c r="A1319" s="28" t="s">
        <v>2837</v>
      </c>
      <c r="B1319" s="28" t="s">
        <v>2838</v>
      </c>
      <c r="C1319" s="28" t="s">
        <v>3872</v>
      </c>
      <c r="D1319" s="28" t="s">
        <v>2842</v>
      </c>
      <c r="E1319" s="29">
        <v>42234</v>
      </c>
      <c r="F1319" s="28" t="s">
        <v>9626</v>
      </c>
      <c r="G1319" s="30">
        <v>4600</v>
      </c>
      <c r="H1319" s="28" t="s">
        <v>9627</v>
      </c>
      <c r="I1319" s="31">
        <v>0</v>
      </c>
      <c r="J1319" s="31">
        <v>28.56</v>
      </c>
      <c r="K1319" s="28" t="s">
        <v>4970</v>
      </c>
      <c r="L1319" s="32">
        <f t="shared" si="220"/>
        <v>-28.56</v>
      </c>
      <c r="M1319" s="33">
        <f t="shared" si="221"/>
        <v>28.56</v>
      </c>
      <c r="N1319" s="34" t="b">
        <v>1</v>
      </c>
      <c r="O1319" s="35">
        <f t="shared" si="222"/>
        <v>28.56</v>
      </c>
      <c r="P1319" s="36" t="str">
        <f t="shared" si="223"/>
        <v>T</v>
      </c>
      <c r="Q1319" s="37" t="str">
        <f t="shared" si="224"/>
        <v>Jules Cafe Ltd</v>
      </c>
      <c r="R1319" s="6" t="str">
        <f t="shared" si="225"/>
        <v>T - Jules Cafe Ltd</v>
      </c>
      <c r="S1319" s="6" t="str">
        <f>IFERROR(INDEX('Vendor Over-ride'!$C:$C, MATCH($R:$R,'Vendor Over-ride'!$A:$A,0)),"")</f>
        <v>T - Jules Cafe Ltd</v>
      </c>
      <c r="U1319" s="38" t="str">
        <f t="shared" si="229"/>
        <v>GIA</v>
      </c>
      <c r="V1319" s="5" t="str">
        <f t="shared" si="230"/>
        <v>TRADE</v>
      </c>
      <c r="W1319" s="5" t="b">
        <f t="shared" si="226"/>
        <v>0</v>
      </c>
      <c r="X1319" s="40">
        <f t="shared" ca="1" si="227"/>
        <v>571.7399999999999</v>
      </c>
      <c r="Y1319" s="30" t="b">
        <f t="shared" ca="1" si="228"/>
        <v>0</v>
      </c>
    </row>
    <row r="1320" spans="1:25" hidden="1">
      <c r="A1320" s="28" t="s">
        <v>2837</v>
      </c>
      <c r="B1320" s="28" t="s">
        <v>2838</v>
      </c>
      <c r="C1320" s="28" t="s">
        <v>3872</v>
      </c>
      <c r="D1320" s="28" t="s">
        <v>2842</v>
      </c>
      <c r="E1320" s="29">
        <v>42234</v>
      </c>
      <c r="F1320" s="28" t="s">
        <v>9628</v>
      </c>
      <c r="G1320" s="30">
        <v>4600</v>
      </c>
      <c r="H1320" s="28" t="s">
        <v>9629</v>
      </c>
      <c r="I1320" s="31">
        <v>0</v>
      </c>
      <c r="J1320" s="31">
        <v>122.95</v>
      </c>
      <c r="K1320" s="28" t="s">
        <v>9630</v>
      </c>
      <c r="L1320" s="32">
        <f t="shared" si="220"/>
        <v>-122.95</v>
      </c>
      <c r="M1320" s="33">
        <f t="shared" si="221"/>
        <v>122.95</v>
      </c>
      <c r="N1320" s="34" t="b">
        <v>1</v>
      </c>
      <c r="O1320" s="35">
        <f t="shared" si="222"/>
        <v>122.95</v>
      </c>
      <c r="P1320" s="36" t="str">
        <f t="shared" si="223"/>
        <v>T</v>
      </c>
      <c r="Q1320" s="37" t="str">
        <f t="shared" si="224"/>
        <v>Orkney Islands Council</v>
      </c>
      <c r="R1320" s="6" t="str">
        <f t="shared" si="225"/>
        <v>T - Orkney Islands Council</v>
      </c>
      <c r="S1320" s="6" t="str">
        <f>IFERROR(INDEX('Vendor Over-ride'!$C:$C, MATCH($R:$R,'Vendor Over-ride'!$A:$A,0)),"")</f>
        <v>T - Orkney Islands Council</v>
      </c>
      <c r="U1320" s="38" t="str">
        <f t="shared" si="229"/>
        <v>GIA</v>
      </c>
      <c r="V1320" s="5" t="str">
        <f t="shared" si="230"/>
        <v>TRADE</v>
      </c>
      <c r="W1320" s="5" t="b">
        <f t="shared" si="226"/>
        <v>0</v>
      </c>
      <c r="X1320" s="40">
        <f t="shared" ca="1" si="227"/>
        <v>122.95</v>
      </c>
      <c r="Y1320" s="30" t="b">
        <f t="shared" ca="1" si="228"/>
        <v>0</v>
      </c>
    </row>
    <row r="1321" spans="1:25" hidden="1">
      <c r="A1321" s="28" t="s">
        <v>2837</v>
      </c>
      <c r="B1321" s="28" t="s">
        <v>2838</v>
      </c>
      <c r="C1321" s="28" t="s">
        <v>3872</v>
      </c>
      <c r="D1321" s="28" t="s">
        <v>2842</v>
      </c>
      <c r="E1321" s="29">
        <v>42234</v>
      </c>
      <c r="F1321" s="28" t="s">
        <v>9631</v>
      </c>
      <c r="G1321" s="30">
        <v>4600</v>
      </c>
      <c r="H1321" s="28" t="s">
        <v>9632</v>
      </c>
      <c r="I1321" s="31">
        <v>0</v>
      </c>
      <c r="J1321" s="31">
        <v>960</v>
      </c>
      <c r="K1321" s="28" t="s">
        <v>9633</v>
      </c>
      <c r="L1321" s="32">
        <f t="shared" si="220"/>
        <v>-960</v>
      </c>
      <c r="M1321" s="33">
        <f t="shared" si="221"/>
        <v>960</v>
      </c>
      <c r="N1321" s="34" t="b">
        <v>1</v>
      </c>
      <c r="O1321" s="35">
        <f t="shared" si="222"/>
        <v>960</v>
      </c>
      <c r="P1321" s="36" t="str">
        <f t="shared" si="223"/>
        <v>T</v>
      </c>
      <c r="Q1321" s="37" t="str">
        <f t="shared" si="224"/>
        <v>The Western Isles Hotel</v>
      </c>
      <c r="R1321" s="6" t="str">
        <f t="shared" si="225"/>
        <v>T - The Western Isles Hotel</v>
      </c>
      <c r="S1321" s="6" t="str">
        <f>IFERROR(INDEX('Vendor Over-ride'!$C:$C, MATCH($R:$R,'Vendor Over-ride'!$A:$A,0)),"")</f>
        <v>T - Western Isles Hotel, The</v>
      </c>
      <c r="U1321" s="38" t="str">
        <f t="shared" si="229"/>
        <v>GIA</v>
      </c>
      <c r="V1321" s="5" t="str">
        <f t="shared" si="230"/>
        <v>TRADE</v>
      </c>
      <c r="W1321" s="5" t="b">
        <f t="shared" si="226"/>
        <v>0</v>
      </c>
      <c r="X1321" s="40">
        <f t="shared" ca="1" si="227"/>
        <v>960</v>
      </c>
      <c r="Y1321" s="30" t="b">
        <f t="shared" ca="1" si="228"/>
        <v>0</v>
      </c>
    </row>
    <row r="1322" spans="1:25" hidden="1">
      <c r="A1322" s="28" t="s">
        <v>2837</v>
      </c>
      <c r="B1322" s="28" t="s">
        <v>2838</v>
      </c>
      <c r="C1322" s="28" t="s">
        <v>3872</v>
      </c>
      <c r="D1322" s="28" t="s">
        <v>2842</v>
      </c>
      <c r="E1322" s="29">
        <v>42237</v>
      </c>
      <c r="F1322" s="28" t="s">
        <v>9634</v>
      </c>
      <c r="G1322" s="30">
        <v>4619</v>
      </c>
      <c r="H1322" s="28" t="s">
        <v>9635</v>
      </c>
      <c r="I1322" s="31">
        <v>0</v>
      </c>
      <c r="J1322" s="31">
        <v>114.44</v>
      </c>
      <c r="K1322" s="28" t="s">
        <v>2992</v>
      </c>
      <c r="L1322" s="32">
        <f t="shared" si="220"/>
        <v>-114.44</v>
      </c>
      <c r="M1322" s="33">
        <f t="shared" si="221"/>
        <v>114.44</v>
      </c>
      <c r="N1322" s="34" t="b">
        <v>0</v>
      </c>
      <c r="O1322" s="35">
        <f t="shared" si="222"/>
        <v>0</v>
      </c>
      <c r="P1322" s="36" t="str">
        <f t="shared" si="223"/>
        <v>E</v>
      </c>
      <c r="Q1322" s="37" t="str">
        <f t="shared" si="224"/>
        <v>Lynsey McLeod</v>
      </c>
      <c r="R1322" s="6" t="str">
        <f t="shared" si="225"/>
        <v>E - Lynsey McLeod</v>
      </c>
      <c r="S1322" s="6" t="str">
        <f>IFERROR(INDEX('Vendor Over-ride'!$C:$C, MATCH($R:$R,'Vendor Over-ride'!$A:$A,0)),"")</f>
        <v/>
      </c>
      <c r="U1322" s="38" t="str">
        <f t="shared" si="229"/>
        <v>GIA</v>
      </c>
      <c r="V1322" s="5" t="str">
        <f t="shared" si="230"/>
        <v>EMPLOYEE</v>
      </c>
      <c r="W1322" s="5" t="b">
        <f t="shared" si="226"/>
        <v>0</v>
      </c>
      <c r="X1322" s="40">
        <f t="shared" ca="1" si="227"/>
        <v>334393.72000000003</v>
      </c>
      <c r="Y1322" s="30" t="b">
        <f t="shared" ca="1" si="228"/>
        <v>1</v>
      </c>
    </row>
    <row r="1323" spans="1:25" hidden="1">
      <c r="A1323" s="28" t="s">
        <v>2837</v>
      </c>
      <c r="B1323" s="28" t="s">
        <v>2838</v>
      </c>
      <c r="C1323" s="28" t="s">
        <v>3872</v>
      </c>
      <c r="D1323" s="28" t="s">
        <v>2842</v>
      </c>
      <c r="E1323" s="29">
        <v>42237</v>
      </c>
      <c r="F1323" s="28" t="s">
        <v>9636</v>
      </c>
      <c r="G1323" s="30">
        <v>4619</v>
      </c>
      <c r="H1323" s="28" t="s">
        <v>9637</v>
      </c>
      <c r="I1323" s="31">
        <v>0</v>
      </c>
      <c r="J1323" s="31">
        <v>34.799999999999997</v>
      </c>
      <c r="K1323" s="28" t="s">
        <v>2867</v>
      </c>
      <c r="L1323" s="32">
        <f t="shared" si="220"/>
        <v>-34.799999999999997</v>
      </c>
      <c r="M1323" s="33">
        <f t="shared" si="221"/>
        <v>34.799999999999997</v>
      </c>
      <c r="N1323" s="34" t="b">
        <v>0</v>
      </c>
      <c r="O1323" s="35">
        <f t="shared" si="222"/>
        <v>0</v>
      </c>
      <c r="P1323" s="36" t="str">
        <f t="shared" si="223"/>
        <v>E</v>
      </c>
      <c r="Q1323" s="37" t="str">
        <f t="shared" si="224"/>
        <v>Andrew Leitch</v>
      </c>
      <c r="R1323" s="6" t="str">
        <f t="shared" si="225"/>
        <v>E - Andrew Leitch</v>
      </c>
      <c r="S1323" s="6" t="str">
        <f>IFERROR(INDEX('Vendor Over-ride'!$C:$C, MATCH($R:$R,'Vendor Over-ride'!$A:$A,0)),"")</f>
        <v/>
      </c>
      <c r="U1323" s="38" t="str">
        <f t="shared" si="229"/>
        <v>GIA</v>
      </c>
      <c r="V1323" s="5" t="str">
        <f t="shared" si="230"/>
        <v>EMPLOYEE</v>
      </c>
      <c r="W1323" s="5" t="b">
        <f t="shared" si="226"/>
        <v>0</v>
      </c>
      <c r="X1323" s="40">
        <f t="shared" ca="1" si="227"/>
        <v>334393.72000000003</v>
      </c>
      <c r="Y1323" s="30" t="b">
        <f t="shared" ca="1" si="228"/>
        <v>1</v>
      </c>
    </row>
    <row r="1324" spans="1:25" hidden="1">
      <c r="A1324" s="28" t="s">
        <v>2837</v>
      </c>
      <c r="B1324" s="28" t="s">
        <v>2838</v>
      </c>
      <c r="C1324" s="28" t="s">
        <v>3872</v>
      </c>
      <c r="D1324" s="28" t="s">
        <v>2842</v>
      </c>
      <c r="E1324" s="29">
        <v>42237</v>
      </c>
      <c r="F1324" s="28" t="s">
        <v>9638</v>
      </c>
      <c r="G1324" s="30">
        <v>4619</v>
      </c>
      <c r="H1324" s="28" t="s">
        <v>9639</v>
      </c>
      <c r="I1324" s="31">
        <v>0</v>
      </c>
      <c r="J1324" s="31">
        <v>195.9</v>
      </c>
      <c r="K1324" s="28" t="s">
        <v>3045</v>
      </c>
      <c r="L1324" s="32">
        <f t="shared" si="220"/>
        <v>-195.9</v>
      </c>
      <c r="M1324" s="33">
        <f t="shared" si="221"/>
        <v>195.9</v>
      </c>
      <c r="N1324" s="34" t="b">
        <v>0</v>
      </c>
      <c r="O1324" s="35">
        <f t="shared" si="222"/>
        <v>0</v>
      </c>
      <c r="P1324" s="36" t="str">
        <f t="shared" si="223"/>
        <v>E</v>
      </c>
      <c r="Q1324" s="37" t="str">
        <f t="shared" si="224"/>
        <v>Jaine Lumsden</v>
      </c>
      <c r="R1324" s="6" t="str">
        <f t="shared" si="225"/>
        <v>E - Jaine Lumsden</v>
      </c>
      <c r="S1324" s="6" t="str">
        <f>IFERROR(INDEX('Vendor Over-ride'!$C:$C, MATCH($R:$R,'Vendor Over-ride'!$A:$A,0)),"")</f>
        <v/>
      </c>
      <c r="U1324" s="38" t="str">
        <f t="shared" si="229"/>
        <v>GIA</v>
      </c>
      <c r="V1324" s="5" t="str">
        <f t="shared" si="230"/>
        <v>EMPLOYEE</v>
      </c>
      <c r="W1324" s="5" t="b">
        <f t="shared" si="226"/>
        <v>0</v>
      </c>
      <c r="X1324" s="40">
        <f t="shared" ca="1" si="227"/>
        <v>334393.72000000003</v>
      </c>
      <c r="Y1324" s="30" t="b">
        <f t="shared" ca="1" si="228"/>
        <v>1</v>
      </c>
    </row>
    <row r="1325" spans="1:25" hidden="1">
      <c r="A1325" s="28" t="s">
        <v>2837</v>
      </c>
      <c r="B1325" s="28" t="s">
        <v>2838</v>
      </c>
      <c r="C1325" s="28" t="s">
        <v>3872</v>
      </c>
      <c r="D1325" s="28" t="s">
        <v>2842</v>
      </c>
      <c r="E1325" s="29">
        <v>42237</v>
      </c>
      <c r="F1325" s="28" t="s">
        <v>9640</v>
      </c>
      <c r="G1325" s="30">
        <v>4619</v>
      </c>
      <c r="H1325" s="28" t="s">
        <v>9641</v>
      </c>
      <c r="I1325" s="31">
        <v>0</v>
      </c>
      <c r="J1325" s="31">
        <v>27.9</v>
      </c>
      <c r="K1325" s="28" t="s">
        <v>4454</v>
      </c>
      <c r="L1325" s="32">
        <f t="shared" si="220"/>
        <v>-27.9</v>
      </c>
      <c r="M1325" s="33">
        <f t="shared" si="221"/>
        <v>27.9</v>
      </c>
      <c r="N1325" s="34" t="b">
        <v>0</v>
      </c>
      <c r="O1325" s="35">
        <f t="shared" si="222"/>
        <v>0</v>
      </c>
      <c r="P1325" s="36" t="str">
        <f t="shared" si="223"/>
        <v>E</v>
      </c>
      <c r="Q1325" s="37" t="str">
        <f t="shared" si="224"/>
        <v>Christine Halsall</v>
      </c>
      <c r="R1325" s="6" t="str">
        <f t="shared" si="225"/>
        <v>E - Christine Halsall</v>
      </c>
      <c r="S1325" s="6" t="str">
        <f>IFERROR(INDEX('Vendor Over-ride'!$C:$C, MATCH($R:$R,'Vendor Over-ride'!$A:$A,0)),"")</f>
        <v/>
      </c>
      <c r="U1325" s="38" t="str">
        <f t="shared" si="229"/>
        <v>GIA</v>
      </c>
      <c r="V1325" s="5" t="str">
        <f t="shared" si="230"/>
        <v>EMPLOYEE</v>
      </c>
      <c r="W1325" s="5" t="b">
        <f t="shared" si="226"/>
        <v>0</v>
      </c>
      <c r="X1325" s="40">
        <f t="shared" ca="1" si="227"/>
        <v>334393.72000000003</v>
      </c>
      <c r="Y1325" s="30" t="b">
        <f t="shared" ca="1" si="228"/>
        <v>1</v>
      </c>
    </row>
    <row r="1326" spans="1:25" hidden="1">
      <c r="A1326" s="28" t="s">
        <v>2837</v>
      </c>
      <c r="B1326" s="28" t="s">
        <v>2838</v>
      </c>
      <c r="C1326" s="28" t="s">
        <v>3872</v>
      </c>
      <c r="D1326" s="28" t="s">
        <v>2842</v>
      </c>
      <c r="E1326" s="29">
        <v>42237</v>
      </c>
      <c r="F1326" s="28" t="s">
        <v>9642</v>
      </c>
      <c r="G1326" s="30">
        <v>4619</v>
      </c>
      <c r="H1326" s="28" t="s">
        <v>9643</v>
      </c>
      <c r="I1326" s="31">
        <v>0</v>
      </c>
      <c r="J1326" s="31">
        <v>168</v>
      </c>
      <c r="K1326" s="28" t="s">
        <v>3030</v>
      </c>
      <c r="L1326" s="32">
        <f t="shared" si="220"/>
        <v>-168</v>
      </c>
      <c r="M1326" s="33">
        <f t="shared" si="221"/>
        <v>168</v>
      </c>
      <c r="N1326" s="34" t="b">
        <v>1</v>
      </c>
      <c r="O1326" s="35">
        <f t="shared" si="222"/>
        <v>168</v>
      </c>
      <c r="P1326" s="36" t="str">
        <f t="shared" si="223"/>
        <v>T</v>
      </c>
      <c r="Q1326" s="37" t="str">
        <f t="shared" si="224"/>
        <v>Alba Facilities Services Ltd</v>
      </c>
      <c r="R1326" s="6" t="str">
        <f t="shared" si="225"/>
        <v>T - Alba Facilities Services Ltd</v>
      </c>
      <c r="S1326" s="6" t="str">
        <f>IFERROR(INDEX('Vendor Over-ride'!$C:$C, MATCH($R:$R,'Vendor Over-ride'!$A:$A,0)),"")</f>
        <v>T - Alba Facilities Services Ltd</v>
      </c>
      <c r="U1326" s="38" t="str">
        <f t="shared" si="229"/>
        <v>GIA</v>
      </c>
      <c r="V1326" s="5" t="str">
        <f t="shared" si="230"/>
        <v>TRADE</v>
      </c>
      <c r="W1326" s="5" t="b">
        <f t="shared" si="226"/>
        <v>0</v>
      </c>
      <c r="X1326" s="40">
        <f t="shared" ca="1" si="227"/>
        <v>12768</v>
      </c>
      <c r="Y1326" s="30" t="b">
        <f t="shared" ca="1" si="228"/>
        <v>0</v>
      </c>
    </row>
    <row r="1327" spans="1:25" hidden="1">
      <c r="A1327" s="28" t="s">
        <v>2837</v>
      </c>
      <c r="B1327" s="28" t="s">
        <v>2838</v>
      </c>
      <c r="C1327" s="28" t="s">
        <v>3872</v>
      </c>
      <c r="D1327" s="28" t="s">
        <v>2842</v>
      </c>
      <c r="E1327" s="29">
        <v>42237</v>
      </c>
      <c r="F1327" s="28" t="s">
        <v>9644</v>
      </c>
      <c r="G1327" s="30">
        <v>4619</v>
      </c>
      <c r="H1327" s="28" t="s">
        <v>9645</v>
      </c>
      <c r="I1327" s="31">
        <v>0</v>
      </c>
      <c r="J1327" s="31">
        <v>119.12</v>
      </c>
      <c r="K1327" s="28" t="s">
        <v>3803</v>
      </c>
      <c r="L1327" s="32">
        <f t="shared" si="220"/>
        <v>-119.12</v>
      </c>
      <c r="M1327" s="33">
        <f t="shared" si="221"/>
        <v>119.12</v>
      </c>
      <c r="N1327" s="34" t="b">
        <v>1</v>
      </c>
      <c r="O1327" s="35">
        <f t="shared" si="222"/>
        <v>119.12</v>
      </c>
      <c r="P1327" s="36" t="str">
        <f t="shared" si="223"/>
        <v>T</v>
      </c>
      <c r="Q1327" s="37" t="str">
        <f t="shared" si="224"/>
        <v>Bupa Travel Services</v>
      </c>
      <c r="R1327" s="6" t="str">
        <f t="shared" si="225"/>
        <v>T - Bupa Travel Services</v>
      </c>
      <c r="S1327" s="6" t="str">
        <f>IFERROR(INDEX('Vendor Over-ride'!$C:$C, MATCH($R:$R,'Vendor Over-ride'!$A:$A,0)),"")</f>
        <v>T - Bupa Travel Services</v>
      </c>
      <c r="U1327" s="38" t="str">
        <f t="shared" si="229"/>
        <v>GIA</v>
      </c>
      <c r="V1327" s="5" t="str">
        <f t="shared" si="230"/>
        <v>TRADE</v>
      </c>
      <c r="W1327" s="5" t="b">
        <f t="shared" si="226"/>
        <v>0</v>
      </c>
      <c r="X1327" s="40">
        <f t="shared" ca="1" si="227"/>
        <v>2249.3700000000003</v>
      </c>
      <c r="Y1327" s="30" t="b">
        <f t="shared" ca="1" si="228"/>
        <v>0</v>
      </c>
    </row>
    <row r="1328" spans="1:25" hidden="1">
      <c r="A1328" s="28" t="s">
        <v>2837</v>
      </c>
      <c r="B1328" s="28" t="s">
        <v>2838</v>
      </c>
      <c r="C1328" s="28" t="s">
        <v>3872</v>
      </c>
      <c r="D1328" s="28" t="s">
        <v>2842</v>
      </c>
      <c r="E1328" s="29">
        <v>42237</v>
      </c>
      <c r="F1328" s="28" t="s">
        <v>9646</v>
      </c>
      <c r="G1328" s="30">
        <v>4619</v>
      </c>
      <c r="H1328" s="28" t="s">
        <v>9647</v>
      </c>
      <c r="I1328" s="31">
        <v>0</v>
      </c>
      <c r="J1328" s="31">
        <v>718.8</v>
      </c>
      <c r="K1328" s="28" t="s">
        <v>2963</v>
      </c>
      <c r="L1328" s="32">
        <f t="shared" si="220"/>
        <v>-718.8</v>
      </c>
      <c r="M1328" s="33">
        <f t="shared" si="221"/>
        <v>718.8</v>
      </c>
      <c r="N1328" s="34" t="b">
        <v>1</v>
      </c>
      <c r="O1328" s="35">
        <f t="shared" si="222"/>
        <v>718.8</v>
      </c>
      <c r="P1328" s="36" t="str">
        <f t="shared" si="223"/>
        <v>T</v>
      </c>
      <c r="Q1328" s="37" t="str">
        <f t="shared" si="224"/>
        <v>Caledonian Colour Printers</v>
      </c>
      <c r="R1328" s="6" t="str">
        <f t="shared" si="225"/>
        <v>T - Caledonian Colour Printers</v>
      </c>
      <c r="S1328" s="6" t="str">
        <f>IFERROR(INDEX('Vendor Over-ride'!$C:$C, MATCH($R:$R,'Vendor Over-ride'!$A:$A,0)),"")</f>
        <v>T - Caledonian Colour Printers</v>
      </c>
      <c r="U1328" s="38" t="str">
        <f t="shared" si="229"/>
        <v>GIA</v>
      </c>
      <c r="V1328" s="5" t="str">
        <f t="shared" si="230"/>
        <v>TRADE</v>
      </c>
      <c r="W1328" s="5" t="b">
        <f t="shared" si="226"/>
        <v>0</v>
      </c>
      <c r="X1328" s="40">
        <f t="shared" ca="1" si="227"/>
        <v>8160.0000000000009</v>
      </c>
      <c r="Y1328" s="30" t="b">
        <f t="shared" ca="1" si="228"/>
        <v>0</v>
      </c>
    </row>
    <row r="1329" spans="1:25" hidden="1">
      <c r="A1329" s="28" t="s">
        <v>2837</v>
      </c>
      <c r="B1329" s="28" t="s">
        <v>2838</v>
      </c>
      <c r="C1329" s="28" t="s">
        <v>3872</v>
      </c>
      <c r="D1329" s="28" t="s">
        <v>2842</v>
      </c>
      <c r="E1329" s="29">
        <v>42237</v>
      </c>
      <c r="F1329" s="28" t="s">
        <v>9648</v>
      </c>
      <c r="G1329" s="30">
        <v>4619</v>
      </c>
      <c r="H1329" s="28" t="s">
        <v>9649</v>
      </c>
      <c r="I1329" s="31">
        <v>0</v>
      </c>
      <c r="J1329" s="31">
        <v>4004.9</v>
      </c>
      <c r="K1329" s="28" t="s">
        <v>4095</v>
      </c>
      <c r="L1329" s="32">
        <f t="shared" si="220"/>
        <v>-4004.9</v>
      </c>
      <c r="M1329" s="33">
        <f t="shared" si="221"/>
        <v>4004.9</v>
      </c>
      <c r="N1329" s="34" t="b">
        <v>1</v>
      </c>
      <c r="O1329" s="35">
        <f t="shared" si="222"/>
        <v>4004.9</v>
      </c>
      <c r="P1329" s="36" t="str">
        <f t="shared" si="223"/>
        <v>T</v>
      </c>
      <c r="Q1329" s="37" t="str">
        <f t="shared" si="224"/>
        <v>Drill Hall Arts Cafe</v>
      </c>
      <c r="R1329" s="6" t="str">
        <f t="shared" si="225"/>
        <v>T - Drill Hall Arts Cafe</v>
      </c>
      <c r="S1329" s="6" t="str">
        <f>IFERROR(INDEX('Vendor Over-ride'!$C:$C, MATCH($R:$R,'Vendor Over-ride'!$A:$A,0)),"")</f>
        <v>T - Drill Hall Arts Cafe</v>
      </c>
      <c r="U1329" s="38" t="str">
        <f t="shared" si="229"/>
        <v>GIA</v>
      </c>
      <c r="V1329" s="5" t="str">
        <f t="shared" si="230"/>
        <v>TRADE</v>
      </c>
      <c r="W1329" s="5" t="b">
        <f t="shared" si="226"/>
        <v>0</v>
      </c>
      <c r="X1329" s="40">
        <f t="shared" ca="1" si="227"/>
        <v>4197.26</v>
      </c>
      <c r="Y1329" s="30" t="b">
        <f t="shared" ca="1" si="228"/>
        <v>0</v>
      </c>
    </row>
    <row r="1330" spans="1:25" hidden="1">
      <c r="A1330" s="28" t="s">
        <v>2837</v>
      </c>
      <c r="B1330" s="28" t="s">
        <v>2838</v>
      </c>
      <c r="C1330" s="28" t="s">
        <v>3872</v>
      </c>
      <c r="D1330" s="28" t="s">
        <v>2842</v>
      </c>
      <c r="E1330" s="29">
        <v>42237</v>
      </c>
      <c r="F1330" s="28" t="s">
        <v>9650</v>
      </c>
      <c r="G1330" s="30">
        <v>4619</v>
      </c>
      <c r="H1330" s="28" t="s">
        <v>9651</v>
      </c>
      <c r="I1330" s="31">
        <v>0</v>
      </c>
      <c r="J1330" s="31">
        <v>5273.58</v>
      </c>
      <c r="K1330" s="28" t="s">
        <v>5011</v>
      </c>
      <c r="L1330" s="32">
        <f t="shared" si="220"/>
        <v>-5273.58</v>
      </c>
      <c r="M1330" s="33">
        <f t="shared" si="221"/>
        <v>5273.58</v>
      </c>
      <c r="N1330" s="34" t="b">
        <v>1</v>
      </c>
      <c r="O1330" s="35">
        <f t="shared" si="222"/>
        <v>5273.58</v>
      </c>
      <c r="P1330" s="36" t="str">
        <f t="shared" si="223"/>
        <v>T</v>
      </c>
      <c r="Q1330" s="37" t="str">
        <f t="shared" si="224"/>
        <v>EDF Energy Customers</v>
      </c>
      <c r="R1330" s="6" t="str">
        <f t="shared" si="225"/>
        <v>T - EDF Energy Customers</v>
      </c>
      <c r="S1330" s="6" t="str">
        <f>IFERROR(INDEX('Vendor Over-ride'!$C:$C, MATCH($R:$R,'Vendor Over-ride'!$A:$A,0)),"")</f>
        <v>T - EDF Energy Customers</v>
      </c>
      <c r="U1330" s="38" t="str">
        <f t="shared" si="229"/>
        <v>GIA</v>
      </c>
      <c r="V1330" s="5" t="str">
        <f t="shared" si="230"/>
        <v>TRADE</v>
      </c>
      <c r="W1330" s="5" t="b">
        <f t="shared" si="226"/>
        <v>0</v>
      </c>
      <c r="X1330" s="40">
        <f t="shared" ca="1" si="227"/>
        <v>21418.13</v>
      </c>
      <c r="Y1330" s="30" t="b">
        <f t="shared" ca="1" si="228"/>
        <v>0</v>
      </c>
    </row>
    <row r="1331" spans="1:25" hidden="1">
      <c r="A1331" s="28" t="s">
        <v>2837</v>
      </c>
      <c r="B1331" s="28" t="s">
        <v>2838</v>
      </c>
      <c r="C1331" s="28" t="s">
        <v>3872</v>
      </c>
      <c r="D1331" s="28" t="s">
        <v>2842</v>
      </c>
      <c r="E1331" s="29">
        <v>42237</v>
      </c>
      <c r="F1331" s="28" t="s">
        <v>9652</v>
      </c>
      <c r="G1331" s="30">
        <v>4619</v>
      </c>
      <c r="H1331" s="28" t="s">
        <v>9653</v>
      </c>
      <c r="I1331" s="31">
        <v>0</v>
      </c>
      <c r="J1331" s="31">
        <v>674.66</v>
      </c>
      <c r="K1331" s="28" t="s">
        <v>2851</v>
      </c>
      <c r="L1331" s="32">
        <f t="shared" si="220"/>
        <v>-674.66</v>
      </c>
      <c r="M1331" s="33">
        <f t="shared" si="221"/>
        <v>674.66</v>
      </c>
      <c r="N1331" s="34" t="b">
        <v>1</v>
      </c>
      <c r="O1331" s="35">
        <f t="shared" si="222"/>
        <v>674.66</v>
      </c>
      <c r="P1331" s="36" t="str">
        <f t="shared" si="223"/>
        <v>T</v>
      </c>
      <c r="Q1331" s="37" t="str">
        <f t="shared" si="224"/>
        <v>Hays Accountacy &amp; Finance</v>
      </c>
      <c r="R1331" s="6" t="str">
        <f t="shared" si="225"/>
        <v>T - Hays Accountacy &amp; Finance</v>
      </c>
      <c r="S1331" s="6" t="str">
        <f>IFERROR(INDEX('Vendor Over-ride'!$C:$C, MATCH($R:$R,'Vendor Over-ride'!$A:$A,0)),"")</f>
        <v>T - Hays Accountacy &amp; Finance</v>
      </c>
      <c r="U1331" s="38" t="str">
        <f t="shared" si="229"/>
        <v>GIA</v>
      </c>
      <c r="V1331" s="5" t="str">
        <f t="shared" si="230"/>
        <v>TRADE</v>
      </c>
      <c r="W1331" s="5" t="b">
        <f t="shared" si="226"/>
        <v>0</v>
      </c>
      <c r="X1331" s="40">
        <f t="shared" ca="1" si="227"/>
        <v>9362.7000000000007</v>
      </c>
      <c r="Y1331" s="30" t="b">
        <f t="shared" ca="1" si="228"/>
        <v>0</v>
      </c>
    </row>
    <row r="1332" spans="1:25" hidden="1">
      <c r="A1332" s="28" t="s">
        <v>2837</v>
      </c>
      <c r="B1332" s="28" t="s">
        <v>2838</v>
      </c>
      <c r="C1332" s="28" t="s">
        <v>3872</v>
      </c>
      <c r="D1332" s="28" t="s">
        <v>2842</v>
      </c>
      <c r="E1332" s="29">
        <v>42237</v>
      </c>
      <c r="F1332" s="28" t="s">
        <v>9654</v>
      </c>
      <c r="G1332" s="30">
        <v>4619</v>
      </c>
      <c r="H1332" s="28" t="s">
        <v>9655</v>
      </c>
      <c r="I1332" s="31">
        <v>0</v>
      </c>
      <c r="J1332" s="31">
        <v>3000</v>
      </c>
      <c r="K1332" s="28" t="s">
        <v>9656</v>
      </c>
      <c r="L1332" s="32">
        <f t="shared" si="220"/>
        <v>-3000</v>
      </c>
      <c r="M1332" s="33">
        <f t="shared" si="221"/>
        <v>3000</v>
      </c>
      <c r="N1332" s="34" t="b">
        <v>1</v>
      </c>
      <c r="O1332" s="35">
        <f t="shared" si="222"/>
        <v>3000</v>
      </c>
      <c r="P1332" s="36" t="str">
        <f t="shared" si="223"/>
        <v>T</v>
      </c>
      <c r="Q1332" s="37" t="str">
        <f t="shared" si="224"/>
        <v>locations 365</v>
      </c>
      <c r="R1332" s="6" t="str">
        <f t="shared" si="225"/>
        <v>T - locations 365</v>
      </c>
      <c r="S1332" s="6" t="str">
        <f>IFERROR(INDEX('Vendor Over-ride'!$C:$C, MATCH($R:$R,'Vendor Over-ride'!$A:$A,0)),"")</f>
        <v>T - locations 365</v>
      </c>
      <c r="U1332" s="38" t="str">
        <f t="shared" si="229"/>
        <v>GIA</v>
      </c>
      <c r="V1332" s="5" t="str">
        <f t="shared" si="230"/>
        <v>TRADE</v>
      </c>
      <c r="W1332" s="5" t="b">
        <f t="shared" si="226"/>
        <v>0</v>
      </c>
      <c r="X1332" s="40">
        <f t="shared" ca="1" si="227"/>
        <v>3000</v>
      </c>
      <c r="Y1332" s="30" t="b">
        <f t="shared" ca="1" si="228"/>
        <v>0</v>
      </c>
    </row>
    <row r="1333" spans="1:25" hidden="1">
      <c r="A1333" s="28" t="s">
        <v>2837</v>
      </c>
      <c r="B1333" s="28" t="s">
        <v>2838</v>
      </c>
      <c r="C1333" s="28" t="s">
        <v>3872</v>
      </c>
      <c r="D1333" s="28" t="s">
        <v>2842</v>
      </c>
      <c r="E1333" s="29">
        <v>42237</v>
      </c>
      <c r="F1333" s="28" t="s">
        <v>9657</v>
      </c>
      <c r="G1333" s="30">
        <v>4619</v>
      </c>
      <c r="H1333" s="28" t="s">
        <v>9658</v>
      </c>
      <c r="I1333" s="31">
        <v>0</v>
      </c>
      <c r="J1333" s="31">
        <v>154.74</v>
      </c>
      <c r="K1333" s="28" t="s">
        <v>2866</v>
      </c>
      <c r="L1333" s="32">
        <f t="shared" si="220"/>
        <v>-154.74</v>
      </c>
      <c r="M1333" s="33">
        <f t="shared" si="221"/>
        <v>154.74</v>
      </c>
      <c r="N1333" s="34" t="b">
        <v>1</v>
      </c>
      <c r="O1333" s="35">
        <f t="shared" si="222"/>
        <v>154.74</v>
      </c>
      <c r="P1333" s="36" t="str">
        <f t="shared" si="223"/>
        <v>T</v>
      </c>
      <c r="Q1333" s="37" t="str">
        <f t="shared" si="224"/>
        <v>Softcat Ltd</v>
      </c>
      <c r="R1333" s="6" t="str">
        <f t="shared" si="225"/>
        <v>T - Softcat Ltd</v>
      </c>
      <c r="S1333" s="6" t="str">
        <f>IFERROR(INDEX('Vendor Over-ride'!$C:$C, MATCH($R:$R,'Vendor Over-ride'!$A:$A,0)),"")</f>
        <v>T - Softcat Ltd</v>
      </c>
      <c r="U1333" s="38" t="str">
        <f t="shared" si="229"/>
        <v>GIA</v>
      </c>
      <c r="V1333" s="5" t="str">
        <f t="shared" si="230"/>
        <v>TRADE</v>
      </c>
      <c r="W1333" s="5" t="b">
        <f t="shared" si="226"/>
        <v>0</v>
      </c>
      <c r="X1333" s="40">
        <f t="shared" ca="1" si="227"/>
        <v>4972.9799999999996</v>
      </c>
      <c r="Y1333" s="30" t="b">
        <f t="shared" ca="1" si="228"/>
        <v>0</v>
      </c>
    </row>
    <row r="1334" spans="1:25">
      <c r="A1334" s="28" t="s">
        <v>2837</v>
      </c>
      <c r="B1334" s="28" t="s">
        <v>2838</v>
      </c>
      <c r="C1334" s="28" t="s">
        <v>3872</v>
      </c>
      <c r="D1334" s="28" t="s">
        <v>2842</v>
      </c>
      <c r="E1334" s="29">
        <v>42241</v>
      </c>
      <c r="F1334" s="28" t="s">
        <v>9659</v>
      </c>
      <c r="G1334" s="30">
        <v>4624</v>
      </c>
      <c r="H1334" s="28" t="s">
        <v>9660</v>
      </c>
      <c r="I1334" s="31">
        <v>0</v>
      </c>
      <c r="J1334" s="31">
        <v>35000</v>
      </c>
      <c r="K1334" s="28" t="s">
        <v>5083</v>
      </c>
      <c r="L1334" s="32">
        <f t="shared" si="220"/>
        <v>-35000</v>
      </c>
      <c r="M1334" s="33">
        <f t="shared" si="221"/>
        <v>35000</v>
      </c>
      <c r="N1334" s="34" t="b">
        <v>1</v>
      </c>
      <c r="O1334" s="35">
        <f t="shared" si="222"/>
        <v>35000</v>
      </c>
      <c r="P1334" s="36" t="str">
        <f t="shared" si="223"/>
        <v>G</v>
      </c>
      <c r="Q1334" s="37" t="str">
        <f t="shared" si="224"/>
        <v>Dundee Repertory Theatre Limited</v>
      </c>
      <c r="R1334" s="6" t="str">
        <f t="shared" si="225"/>
        <v>G - Dundee Repertory Theatre Limited</v>
      </c>
      <c r="S1334" s="6" t="str">
        <f>IFERROR(INDEX('Vendor Over-ride'!$C:$C, MATCH($R:$R,'Vendor Over-ride'!$A:$A,0)),"")</f>
        <v>G - Dundee Repertory Theatre Limited</v>
      </c>
      <c r="U1334" s="38" t="str">
        <f t="shared" si="229"/>
        <v>GIA</v>
      </c>
      <c r="V1334" s="5" t="str">
        <f t="shared" si="230"/>
        <v>AWARD</v>
      </c>
      <c r="W1334" s="5" t="b">
        <f t="shared" si="226"/>
        <v>1</v>
      </c>
      <c r="X1334" s="40">
        <f t="shared" ca="1" si="227"/>
        <v>1147151</v>
      </c>
      <c r="Y1334" s="30" t="b">
        <f t="shared" ca="1" si="228"/>
        <v>1</v>
      </c>
    </row>
    <row r="1335" spans="1:25">
      <c r="A1335" s="28" t="s">
        <v>2837</v>
      </c>
      <c r="B1335" s="28" t="s">
        <v>2838</v>
      </c>
      <c r="C1335" s="28" t="s">
        <v>3872</v>
      </c>
      <c r="D1335" s="28" t="s">
        <v>2842</v>
      </c>
      <c r="E1335" s="29">
        <v>42241</v>
      </c>
      <c r="F1335" s="28" t="s">
        <v>9661</v>
      </c>
      <c r="G1335" s="30">
        <v>4624</v>
      </c>
      <c r="H1335" s="28" t="s">
        <v>9662</v>
      </c>
      <c r="I1335" s="31">
        <v>0</v>
      </c>
      <c r="J1335" s="31">
        <v>1228</v>
      </c>
      <c r="K1335" s="28" t="s">
        <v>5173</v>
      </c>
      <c r="L1335" s="32">
        <f t="shared" si="220"/>
        <v>-1228</v>
      </c>
      <c r="M1335" s="33">
        <f t="shared" si="221"/>
        <v>1228</v>
      </c>
      <c r="N1335" s="34" t="b">
        <v>1</v>
      </c>
      <c r="O1335" s="35">
        <f t="shared" si="222"/>
        <v>1228</v>
      </c>
      <c r="P1335" s="36" t="str">
        <f t="shared" si="223"/>
        <v>G</v>
      </c>
      <c r="Q1335" s="37" t="str">
        <f t="shared" si="224"/>
        <v>An Lanntair Limited</v>
      </c>
      <c r="R1335" s="6" t="str">
        <f t="shared" si="225"/>
        <v>G - An Lanntair Limited</v>
      </c>
      <c r="S1335" s="6" t="str">
        <f>IFERROR(INDEX('Vendor Over-ride'!$C:$C, MATCH($R:$R,'Vendor Over-ride'!$A:$A,0)),"")</f>
        <v>G - An Lanntair Limited</v>
      </c>
      <c r="U1335" s="38" t="str">
        <f t="shared" si="229"/>
        <v>GIA</v>
      </c>
      <c r="V1335" s="5" t="str">
        <f t="shared" si="230"/>
        <v>AWARD</v>
      </c>
      <c r="W1335" s="5" t="b">
        <f t="shared" si="226"/>
        <v>0</v>
      </c>
      <c r="X1335" s="40">
        <f t="shared" ca="1" si="227"/>
        <v>437685</v>
      </c>
      <c r="Y1335" s="30" t="b">
        <f t="shared" ca="1" si="228"/>
        <v>1</v>
      </c>
    </row>
    <row r="1336" spans="1:25">
      <c r="A1336" s="28" t="s">
        <v>2837</v>
      </c>
      <c r="B1336" s="28" t="s">
        <v>2838</v>
      </c>
      <c r="C1336" s="28" t="s">
        <v>3872</v>
      </c>
      <c r="D1336" s="28" t="s">
        <v>2842</v>
      </c>
      <c r="E1336" s="29">
        <v>42241</v>
      </c>
      <c r="F1336" s="28" t="s">
        <v>9663</v>
      </c>
      <c r="G1336" s="30">
        <v>4624</v>
      </c>
      <c r="H1336" s="28" t="s">
        <v>9664</v>
      </c>
      <c r="I1336" s="31">
        <v>0</v>
      </c>
      <c r="J1336" s="31">
        <v>81000</v>
      </c>
      <c r="K1336" s="28" t="s">
        <v>5239</v>
      </c>
      <c r="L1336" s="32">
        <f t="shared" si="220"/>
        <v>-81000</v>
      </c>
      <c r="M1336" s="33">
        <f t="shared" si="221"/>
        <v>81000</v>
      </c>
      <c r="N1336" s="34" t="b">
        <v>1</v>
      </c>
      <c r="O1336" s="35">
        <f t="shared" si="222"/>
        <v>81000</v>
      </c>
      <c r="P1336" s="36" t="str">
        <f t="shared" si="223"/>
        <v>G</v>
      </c>
      <c r="Q1336" s="37" t="str">
        <f t="shared" si="224"/>
        <v>The Work Room</v>
      </c>
      <c r="R1336" s="6" t="str">
        <f t="shared" si="225"/>
        <v>G - The Work Room</v>
      </c>
      <c r="S1336" s="6" t="str">
        <f>IFERROR(INDEX('Vendor Over-ride'!$C:$C, MATCH($R:$R,'Vendor Over-ride'!$A:$A,0)),"")</f>
        <v>G - The Work Room</v>
      </c>
      <c r="U1336" s="38" t="str">
        <f t="shared" si="229"/>
        <v>GIA</v>
      </c>
      <c r="V1336" s="5" t="str">
        <f t="shared" si="230"/>
        <v>AWARD</v>
      </c>
      <c r="W1336" s="5" t="b">
        <f t="shared" si="226"/>
        <v>1</v>
      </c>
      <c r="X1336" s="40">
        <f t="shared" ca="1" si="227"/>
        <v>236000</v>
      </c>
      <c r="Y1336" s="30" t="b">
        <f t="shared" ca="1" si="228"/>
        <v>1</v>
      </c>
    </row>
    <row r="1337" spans="1:25">
      <c r="A1337" s="28" t="s">
        <v>2837</v>
      </c>
      <c r="B1337" s="28" t="s">
        <v>2838</v>
      </c>
      <c r="C1337" s="28" t="s">
        <v>3872</v>
      </c>
      <c r="D1337" s="28" t="s">
        <v>2842</v>
      </c>
      <c r="E1337" s="29">
        <v>42241</v>
      </c>
      <c r="F1337" s="28" t="s">
        <v>9665</v>
      </c>
      <c r="G1337" s="30">
        <v>4624</v>
      </c>
      <c r="H1337" s="28" t="s">
        <v>9666</v>
      </c>
      <c r="I1337" s="31">
        <v>0</v>
      </c>
      <c r="J1337" s="31">
        <v>600</v>
      </c>
      <c r="K1337" s="28" t="s">
        <v>5243</v>
      </c>
      <c r="L1337" s="32">
        <f t="shared" si="220"/>
        <v>-600</v>
      </c>
      <c r="M1337" s="33">
        <f t="shared" si="221"/>
        <v>600</v>
      </c>
      <c r="N1337" s="34" t="b">
        <v>1</v>
      </c>
      <c r="O1337" s="35">
        <f t="shared" si="222"/>
        <v>600</v>
      </c>
      <c r="P1337" s="36" t="str">
        <f t="shared" si="223"/>
        <v>G</v>
      </c>
      <c r="Q1337" s="37" t="str">
        <f t="shared" si="224"/>
        <v>Traverse Theatre (Scotland) Ltd</v>
      </c>
      <c r="R1337" s="6" t="str">
        <f t="shared" si="225"/>
        <v>G - Traverse Theatre (Scotland) Ltd</v>
      </c>
      <c r="S1337" s="6" t="str">
        <f>IFERROR(INDEX('Vendor Over-ride'!$C:$C, MATCH($R:$R,'Vendor Over-ride'!$A:$A,0)),"")</f>
        <v>G - Traverse Theatre (Scotland) Ltd</v>
      </c>
      <c r="U1337" s="38" t="str">
        <f t="shared" si="229"/>
        <v>GIA</v>
      </c>
      <c r="V1337" s="5" t="str">
        <f t="shared" si="230"/>
        <v>AWARD</v>
      </c>
      <c r="W1337" s="5" t="b">
        <f t="shared" si="226"/>
        <v>0</v>
      </c>
      <c r="X1337" s="40">
        <f t="shared" ca="1" si="227"/>
        <v>987250</v>
      </c>
      <c r="Y1337" s="30" t="b">
        <f t="shared" ca="1" si="228"/>
        <v>1</v>
      </c>
    </row>
    <row r="1338" spans="1:25">
      <c r="A1338" s="28" t="s">
        <v>2837</v>
      </c>
      <c r="B1338" s="28" t="s">
        <v>2838</v>
      </c>
      <c r="C1338" s="28" t="s">
        <v>3872</v>
      </c>
      <c r="D1338" s="28" t="s">
        <v>2842</v>
      </c>
      <c r="E1338" s="29">
        <v>42241</v>
      </c>
      <c r="F1338" s="28" t="s">
        <v>9667</v>
      </c>
      <c r="G1338" s="30">
        <v>4624</v>
      </c>
      <c r="H1338" s="28" t="s">
        <v>9668</v>
      </c>
      <c r="I1338" s="31">
        <v>0</v>
      </c>
      <c r="J1338" s="31">
        <v>6000</v>
      </c>
      <c r="K1338" s="28" t="s">
        <v>9669</v>
      </c>
      <c r="L1338" s="32">
        <f t="shared" si="220"/>
        <v>-6000</v>
      </c>
      <c r="M1338" s="33">
        <f t="shared" si="221"/>
        <v>6000</v>
      </c>
      <c r="N1338" s="34" t="b">
        <v>1</v>
      </c>
      <c r="O1338" s="35">
        <f t="shared" si="222"/>
        <v>6000</v>
      </c>
      <c r="P1338" s="36" t="str">
        <f t="shared" si="223"/>
        <v>G</v>
      </c>
      <c r="Q1338" s="37" t="str">
        <f t="shared" si="224"/>
        <v>Caroline Bowditch</v>
      </c>
      <c r="R1338" s="6" t="str">
        <f t="shared" si="225"/>
        <v>G - Caroline Bowditch</v>
      </c>
      <c r="S1338" s="6" t="str">
        <f>IFERROR(INDEX('Vendor Over-ride'!$C:$C, MATCH($R:$R,'Vendor Over-ride'!$A:$A,0)),"")</f>
        <v>G - Caroline Bowditch</v>
      </c>
      <c r="U1338" s="38" t="str">
        <f t="shared" si="229"/>
        <v>GIA</v>
      </c>
      <c r="V1338" s="5" t="str">
        <f t="shared" si="230"/>
        <v>AWARD</v>
      </c>
      <c r="W1338" s="5" t="b">
        <f t="shared" si="226"/>
        <v>0</v>
      </c>
      <c r="X1338" s="40">
        <f t="shared" ca="1" si="227"/>
        <v>81732</v>
      </c>
      <c r="Y1338" s="30" t="b">
        <f t="shared" ca="1" si="228"/>
        <v>1</v>
      </c>
    </row>
    <row r="1339" spans="1:25" hidden="1">
      <c r="A1339" s="28" t="s">
        <v>2837</v>
      </c>
      <c r="B1339" s="28" t="s">
        <v>2838</v>
      </c>
      <c r="C1339" s="28" t="s">
        <v>3872</v>
      </c>
      <c r="D1339" s="28" t="s">
        <v>2842</v>
      </c>
      <c r="E1339" s="29">
        <v>42241</v>
      </c>
      <c r="F1339" s="28" t="s">
        <v>9670</v>
      </c>
      <c r="G1339" s="30">
        <v>4624</v>
      </c>
      <c r="H1339" s="28" t="s">
        <v>9671</v>
      </c>
      <c r="I1339" s="31">
        <v>0</v>
      </c>
      <c r="J1339" s="31">
        <v>1125</v>
      </c>
      <c r="K1339" s="28" t="s">
        <v>9672</v>
      </c>
      <c r="L1339" s="32">
        <f t="shared" si="220"/>
        <v>-1125</v>
      </c>
      <c r="M1339" s="33">
        <f t="shared" si="221"/>
        <v>1125</v>
      </c>
      <c r="N1339" s="34" t="b">
        <v>1</v>
      </c>
      <c r="O1339" s="35">
        <f t="shared" si="222"/>
        <v>1125</v>
      </c>
      <c r="P1339" s="36" t="str">
        <f t="shared" si="223"/>
        <v>G</v>
      </c>
      <c r="Q1339" s="37" t="str">
        <f t="shared" si="224"/>
        <v>Jan Savrda - dybbuk publishing house</v>
      </c>
      <c r="R1339" s="6" t="str">
        <f t="shared" si="225"/>
        <v>G - Jan Savrda - dybbuk publishing house</v>
      </c>
      <c r="S1339" s="6" t="str">
        <f>IFERROR(INDEX('Vendor Over-ride'!$C:$C, MATCH($R:$R,'Vendor Over-ride'!$A:$A,0)),"")</f>
        <v>G - Jan Savrda - dybbuk publishing house</v>
      </c>
      <c r="U1339" s="38" t="str">
        <f t="shared" si="229"/>
        <v>GIA</v>
      </c>
      <c r="V1339" s="5" t="str">
        <f t="shared" si="230"/>
        <v>AWARD</v>
      </c>
      <c r="W1339" s="5" t="b">
        <f t="shared" si="226"/>
        <v>0</v>
      </c>
      <c r="X1339" s="40">
        <f t="shared" ca="1" si="227"/>
        <v>1125</v>
      </c>
      <c r="Y1339" s="30" t="b">
        <f t="shared" ca="1" si="228"/>
        <v>0</v>
      </c>
    </row>
    <row r="1340" spans="1:25" hidden="1">
      <c r="A1340" s="28" t="s">
        <v>2837</v>
      </c>
      <c r="B1340" s="28" t="s">
        <v>2838</v>
      </c>
      <c r="C1340" s="28" t="s">
        <v>3872</v>
      </c>
      <c r="D1340" s="28" t="s">
        <v>2842</v>
      </c>
      <c r="E1340" s="29">
        <v>42241</v>
      </c>
      <c r="F1340" s="28" t="s">
        <v>9673</v>
      </c>
      <c r="G1340" s="30">
        <v>4624</v>
      </c>
      <c r="H1340" s="28" t="s">
        <v>9674</v>
      </c>
      <c r="I1340" s="31">
        <v>0</v>
      </c>
      <c r="J1340" s="31">
        <v>2700</v>
      </c>
      <c r="K1340" s="28" t="s">
        <v>9675</v>
      </c>
      <c r="L1340" s="32">
        <f t="shared" si="220"/>
        <v>-2700</v>
      </c>
      <c r="M1340" s="33">
        <f t="shared" si="221"/>
        <v>2700</v>
      </c>
      <c r="N1340" s="34" t="b">
        <v>1</v>
      </c>
      <c r="O1340" s="35">
        <f t="shared" si="222"/>
        <v>2700</v>
      </c>
      <c r="P1340" s="36" t="str">
        <f t="shared" si="223"/>
        <v>G</v>
      </c>
      <c r="Q1340" s="37" t="str">
        <f t="shared" si="224"/>
        <v>Tigerstyle Ltd</v>
      </c>
      <c r="R1340" s="6" t="str">
        <f t="shared" si="225"/>
        <v>G - Tigerstyle Ltd</v>
      </c>
      <c r="S1340" s="6" t="str">
        <f>IFERROR(INDEX('Vendor Over-ride'!$C:$C, MATCH($R:$R,'Vendor Over-ride'!$A:$A,0)),"")</f>
        <v>G - Tigerstyle Ltd</v>
      </c>
      <c r="U1340" s="38" t="str">
        <f t="shared" si="229"/>
        <v>GIA</v>
      </c>
      <c r="V1340" s="5" t="str">
        <f t="shared" si="230"/>
        <v>AWARD</v>
      </c>
      <c r="W1340" s="5" t="b">
        <f t="shared" si="226"/>
        <v>0</v>
      </c>
      <c r="X1340" s="40">
        <f t="shared" ca="1" si="227"/>
        <v>3600</v>
      </c>
      <c r="Y1340" s="30" t="b">
        <f t="shared" ca="1" si="228"/>
        <v>0</v>
      </c>
    </row>
    <row r="1341" spans="1:25" hidden="1">
      <c r="A1341" s="28" t="s">
        <v>2837</v>
      </c>
      <c r="B1341" s="28" t="s">
        <v>2838</v>
      </c>
      <c r="C1341" s="28" t="s">
        <v>3872</v>
      </c>
      <c r="D1341" s="28" t="s">
        <v>2842</v>
      </c>
      <c r="E1341" s="29">
        <v>42241</v>
      </c>
      <c r="F1341" s="28" t="s">
        <v>9676</v>
      </c>
      <c r="G1341" s="30">
        <v>4624</v>
      </c>
      <c r="H1341" s="28" t="s">
        <v>9677</v>
      </c>
      <c r="I1341" s="31">
        <v>0</v>
      </c>
      <c r="J1341" s="31">
        <v>1875</v>
      </c>
      <c r="K1341" s="28" t="s">
        <v>9678</v>
      </c>
      <c r="L1341" s="32">
        <f t="shared" si="220"/>
        <v>-1875</v>
      </c>
      <c r="M1341" s="33">
        <f t="shared" si="221"/>
        <v>1875</v>
      </c>
      <c r="N1341" s="34" t="b">
        <v>1</v>
      </c>
      <c r="O1341" s="35">
        <f t="shared" si="222"/>
        <v>1875</v>
      </c>
      <c r="P1341" s="36" t="str">
        <f t="shared" si="223"/>
        <v>G</v>
      </c>
      <c r="Q1341" s="37" t="str">
        <f t="shared" si="224"/>
        <v>Nick Holdstock</v>
      </c>
      <c r="R1341" s="6" t="str">
        <f t="shared" si="225"/>
        <v>G - Nick Holdstock</v>
      </c>
      <c r="S1341" s="6" t="str">
        <f>IFERROR(INDEX('Vendor Over-ride'!$C:$C, MATCH($R:$R,'Vendor Over-ride'!$A:$A,0)),"")</f>
        <v>G - Nick Holdstock</v>
      </c>
      <c r="U1341" s="38" t="str">
        <f t="shared" si="229"/>
        <v>GIA</v>
      </c>
      <c r="V1341" s="5" t="str">
        <f t="shared" si="230"/>
        <v>AWARD</v>
      </c>
      <c r="W1341" s="5" t="b">
        <f t="shared" si="226"/>
        <v>0</v>
      </c>
      <c r="X1341" s="40">
        <f t="shared" ca="1" si="227"/>
        <v>2500</v>
      </c>
      <c r="Y1341" s="30" t="b">
        <f t="shared" ca="1" si="228"/>
        <v>0</v>
      </c>
    </row>
    <row r="1342" spans="1:25">
      <c r="A1342" s="28" t="s">
        <v>2837</v>
      </c>
      <c r="B1342" s="28" t="s">
        <v>2838</v>
      </c>
      <c r="C1342" s="28" t="s">
        <v>3872</v>
      </c>
      <c r="D1342" s="28" t="s">
        <v>2842</v>
      </c>
      <c r="E1342" s="29">
        <v>42241</v>
      </c>
      <c r="F1342" s="28" t="s">
        <v>9679</v>
      </c>
      <c r="G1342" s="30">
        <v>4624</v>
      </c>
      <c r="H1342" s="28" t="s">
        <v>9680</v>
      </c>
      <c r="I1342" s="31">
        <v>0</v>
      </c>
      <c r="J1342" s="31">
        <v>40750</v>
      </c>
      <c r="K1342" s="28" t="s">
        <v>9053</v>
      </c>
      <c r="L1342" s="32">
        <f t="shared" si="220"/>
        <v>-40750</v>
      </c>
      <c r="M1342" s="33">
        <f t="shared" si="221"/>
        <v>40750</v>
      </c>
      <c r="N1342" s="34" t="b">
        <v>1</v>
      </c>
      <c r="O1342" s="35">
        <f t="shared" si="222"/>
        <v>40750</v>
      </c>
      <c r="P1342" s="36" t="str">
        <f t="shared" si="223"/>
        <v>I</v>
      </c>
      <c r="Q1342" s="37" t="str">
        <f t="shared" si="224"/>
        <v>Cultural Enterprise Office</v>
      </c>
      <c r="R1342" s="6" t="str">
        <f t="shared" si="225"/>
        <v>I - Cultural Enterprise Office</v>
      </c>
      <c r="S1342" s="6" t="str">
        <f>IFERROR(INDEX('Vendor Over-ride'!$C:$C, MATCH($R:$R,'Vendor Over-ride'!$A:$A,0)),"")</f>
        <v>I - Cultural Enterprise Office</v>
      </c>
      <c r="U1342" s="38" t="str">
        <f t="shared" si="229"/>
        <v>GIA</v>
      </c>
      <c r="V1342" s="5" t="str">
        <f t="shared" si="230"/>
        <v>AWARD</v>
      </c>
      <c r="W1342" s="5" t="b">
        <f t="shared" si="226"/>
        <v>1</v>
      </c>
      <c r="X1342" s="40">
        <f t="shared" ca="1" si="227"/>
        <v>147204</v>
      </c>
      <c r="Y1342" s="30" t="b">
        <f t="shared" ca="1" si="228"/>
        <v>1</v>
      </c>
    </row>
    <row r="1343" spans="1:25">
      <c r="A1343" s="28" t="s">
        <v>2837</v>
      </c>
      <c r="B1343" s="28" t="s">
        <v>2838</v>
      </c>
      <c r="C1343" s="28" t="s">
        <v>3872</v>
      </c>
      <c r="D1343" s="28" t="s">
        <v>2842</v>
      </c>
      <c r="E1343" s="29">
        <v>42241</v>
      </c>
      <c r="F1343" s="28" t="s">
        <v>9681</v>
      </c>
      <c r="G1343" s="30">
        <v>4624</v>
      </c>
      <c r="H1343" s="28" t="s">
        <v>9682</v>
      </c>
      <c r="I1343" s="31">
        <v>0</v>
      </c>
      <c r="J1343" s="31">
        <v>334638</v>
      </c>
      <c r="K1343" s="28" t="s">
        <v>3296</v>
      </c>
      <c r="L1343" s="32">
        <f t="shared" si="220"/>
        <v>-334638</v>
      </c>
      <c r="M1343" s="33">
        <f t="shared" si="221"/>
        <v>334638</v>
      </c>
      <c r="N1343" s="34" t="b">
        <v>1</v>
      </c>
      <c r="O1343" s="35">
        <f t="shared" si="222"/>
        <v>334638</v>
      </c>
      <c r="P1343" s="36" t="str">
        <f t="shared" si="223"/>
        <v>I</v>
      </c>
      <c r="Q1343" s="37" t="str">
        <f t="shared" si="224"/>
        <v>Dumfries &amp; Galloway Council</v>
      </c>
      <c r="R1343" s="6" t="str">
        <f t="shared" si="225"/>
        <v>I - Dumfries &amp; Galloway Council</v>
      </c>
      <c r="S1343" s="6" t="str">
        <f>IFERROR(INDEX('Vendor Over-ride'!$C:$C, MATCH($R:$R,'Vendor Over-ride'!$A:$A,0)),"")</f>
        <v>I - Dumfries &amp; Galloway Council</v>
      </c>
      <c r="U1343" s="38" t="str">
        <f t="shared" si="229"/>
        <v>GIA</v>
      </c>
      <c r="V1343" s="5" t="str">
        <f t="shared" si="230"/>
        <v>AWARD</v>
      </c>
      <c r="W1343" s="5" t="b">
        <f t="shared" si="226"/>
        <v>1</v>
      </c>
      <c r="X1343" s="40">
        <f t="shared" ca="1" si="227"/>
        <v>411417.04</v>
      </c>
      <c r="Y1343" s="30" t="b">
        <f t="shared" ca="1" si="228"/>
        <v>1</v>
      </c>
    </row>
    <row r="1344" spans="1:25">
      <c r="A1344" s="28" t="s">
        <v>2837</v>
      </c>
      <c r="B1344" s="28" t="s">
        <v>2838</v>
      </c>
      <c r="C1344" s="28" t="s">
        <v>3872</v>
      </c>
      <c r="D1344" s="28" t="s">
        <v>2842</v>
      </c>
      <c r="E1344" s="29">
        <v>42241</v>
      </c>
      <c r="F1344" s="28" t="s">
        <v>9683</v>
      </c>
      <c r="G1344" s="30">
        <v>4624</v>
      </c>
      <c r="H1344" s="28" t="s">
        <v>9684</v>
      </c>
      <c r="I1344" s="31">
        <v>0</v>
      </c>
      <c r="J1344" s="31">
        <v>9056</v>
      </c>
      <c r="K1344" s="28" t="s">
        <v>3432</v>
      </c>
      <c r="L1344" s="32">
        <f t="shared" si="220"/>
        <v>-9056</v>
      </c>
      <c r="M1344" s="33">
        <f t="shared" si="221"/>
        <v>9056</v>
      </c>
      <c r="N1344" s="34" t="b">
        <v>1</v>
      </c>
      <c r="O1344" s="35">
        <f t="shared" si="222"/>
        <v>9056</v>
      </c>
      <c r="P1344" s="36" t="str">
        <f t="shared" si="223"/>
        <v>I</v>
      </c>
      <c r="Q1344" s="37" t="str">
        <f t="shared" si="224"/>
        <v>East Renfrewshire Council</v>
      </c>
      <c r="R1344" s="6" t="str">
        <f t="shared" si="225"/>
        <v>I - East Renfrewshire Council</v>
      </c>
      <c r="S1344" s="6" t="str">
        <f>IFERROR(INDEX('Vendor Over-ride'!$C:$C, MATCH($R:$R,'Vendor Over-ride'!$A:$A,0)),"")</f>
        <v>I - East Renfrewshire Council</v>
      </c>
      <c r="U1344" s="38" t="str">
        <f t="shared" si="229"/>
        <v>GIA</v>
      </c>
      <c r="V1344" s="5" t="str">
        <f t="shared" si="230"/>
        <v>AWARD</v>
      </c>
      <c r="W1344" s="5" t="b">
        <f t="shared" si="226"/>
        <v>0</v>
      </c>
      <c r="X1344" s="40">
        <f t="shared" ca="1" si="227"/>
        <v>149620</v>
      </c>
      <c r="Y1344" s="30" t="b">
        <f t="shared" ca="1" si="228"/>
        <v>1</v>
      </c>
    </row>
    <row r="1345" spans="1:25">
      <c r="A1345" s="28" t="s">
        <v>2837</v>
      </c>
      <c r="B1345" s="28" t="s">
        <v>2838</v>
      </c>
      <c r="C1345" s="28" t="s">
        <v>3872</v>
      </c>
      <c r="D1345" s="28" t="s">
        <v>2842</v>
      </c>
      <c r="E1345" s="29">
        <v>42241</v>
      </c>
      <c r="F1345" s="28" t="s">
        <v>9685</v>
      </c>
      <c r="G1345" s="30">
        <v>4624</v>
      </c>
      <c r="H1345" s="28" t="s">
        <v>9686</v>
      </c>
      <c r="I1345" s="31">
        <v>0</v>
      </c>
      <c r="J1345" s="31">
        <v>19574</v>
      </c>
      <c r="K1345" s="28" t="s">
        <v>3547</v>
      </c>
      <c r="L1345" s="32">
        <f t="shared" si="220"/>
        <v>-19574</v>
      </c>
      <c r="M1345" s="33">
        <f t="shared" si="221"/>
        <v>19574</v>
      </c>
      <c r="N1345" s="34" t="b">
        <v>1</v>
      </c>
      <c r="O1345" s="35">
        <f t="shared" si="222"/>
        <v>19574</v>
      </c>
      <c r="P1345" s="36" t="str">
        <f t="shared" si="223"/>
        <v>I</v>
      </c>
      <c r="Q1345" s="37" t="str">
        <f t="shared" si="224"/>
        <v>Falkirk Community Trust</v>
      </c>
      <c r="R1345" s="6" t="str">
        <f t="shared" si="225"/>
        <v>I - Falkirk Community Trust</v>
      </c>
      <c r="S1345" s="6" t="str">
        <f>IFERROR(INDEX('Vendor Over-ride'!$C:$C, MATCH($R:$R,'Vendor Over-ride'!$A:$A,0)),"")</f>
        <v>I - Falkirk Community Trust</v>
      </c>
      <c r="U1345" s="38" t="str">
        <f t="shared" si="229"/>
        <v>GIA</v>
      </c>
      <c r="V1345" s="5" t="str">
        <f t="shared" si="230"/>
        <v>AWARD</v>
      </c>
      <c r="W1345" s="5" t="b">
        <f t="shared" si="226"/>
        <v>0</v>
      </c>
      <c r="X1345" s="40">
        <f t="shared" ca="1" si="227"/>
        <v>260708</v>
      </c>
      <c r="Y1345" s="30" t="b">
        <f t="shared" ca="1" si="228"/>
        <v>1</v>
      </c>
    </row>
    <row r="1346" spans="1:25">
      <c r="A1346" s="28" t="s">
        <v>2837</v>
      </c>
      <c r="B1346" s="28" t="s">
        <v>2838</v>
      </c>
      <c r="C1346" s="28" t="s">
        <v>3872</v>
      </c>
      <c r="D1346" s="28" t="s">
        <v>2842</v>
      </c>
      <c r="E1346" s="29">
        <v>42241</v>
      </c>
      <c r="F1346" s="28" t="s">
        <v>9687</v>
      </c>
      <c r="G1346" s="30">
        <v>4624</v>
      </c>
      <c r="H1346" s="28" t="s">
        <v>9688</v>
      </c>
      <c r="I1346" s="31">
        <v>0</v>
      </c>
      <c r="J1346" s="31">
        <v>187500</v>
      </c>
      <c r="K1346" s="28" t="s">
        <v>3440</v>
      </c>
      <c r="L1346" s="32">
        <f t="shared" ref="L1346:L1409" si="231">I:I-J:J</f>
        <v>-187500</v>
      </c>
      <c r="M1346" s="33">
        <f t="shared" ref="M1346:M1409" si="232">ABS($L:$L)</f>
        <v>187500</v>
      </c>
      <c r="N1346" s="34" t="b">
        <v>1</v>
      </c>
      <c r="O1346" s="35">
        <f t="shared" ref="O1346:O1409" si="233">$M:$M*$N:$N</f>
        <v>187500</v>
      </c>
      <c r="P1346" s="36" t="str">
        <f t="shared" ref="P1346:P1409" si="234">LEFT(TRIM($K:$K),1)</f>
        <v>I</v>
      </c>
      <c r="Q1346" s="37" t="str">
        <f t="shared" ref="Q1346:Q1409" si="235">RIGHT(TRIM($K:$K),LEN(TRIM($K:$K))-FIND("-",TRIM($K:$K)))</f>
        <v>Festivals Edinburgh</v>
      </c>
      <c r="R1346" s="6" t="str">
        <f t="shared" ref="R1346:R1409" si="236">CONCATENATE($P:$P, " - ",$Q:$Q)</f>
        <v>I - Festivals Edinburgh</v>
      </c>
      <c r="S1346" s="6" t="str">
        <f>IFERROR(INDEX('Vendor Over-ride'!$C:$C, MATCH($R:$R,'Vendor Over-ride'!$A:$A,0)),"")</f>
        <v>I - Festivals Edinburgh</v>
      </c>
      <c r="U1346" s="38" t="str">
        <f t="shared" si="229"/>
        <v>GIA</v>
      </c>
      <c r="V1346" s="5" t="str">
        <f t="shared" si="230"/>
        <v>AWARD</v>
      </c>
      <c r="W1346" s="5" t="b">
        <f t="shared" ref="W1346:W1409" si="237">ROUND($O:$O,2)&gt;=25000</f>
        <v>1</v>
      </c>
      <c r="X1346" s="40">
        <f t="shared" ref="X1346:X1409" ca="1" si="238">SUMPRODUCT((Payee=$S1346) * (Payment_Value))</f>
        <v>346500</v>
      </c>
      <c r="Y1346" s="30" t="b">
        <f t="shared" ref="Y1346:Y1409" ca="1" si="239">$X:$X&gt;=25000</f>
        <v>1</v>
      </c>
    </row>
    <row r="1347" spans="1:25" hidden="1">
      <c r="A1347" s="28" t="s">
        <v>2837</v>
      </c>
      <c r="B1347" s="28" t="s">
        <v>2838</v>
      </c>
      <c r="C1347" s="28" t="s">
        <v>3872</v>
      </c>
      <c r="D1347" s="28" t="s">
        <v>2842</v>
      </c>
      <c r="E1347" s="29">
        <v>42241</v>
      </c>
      <c r="F1347" s="28" t="s">
        <v>9689</v>
      </c>
      <c r="G1347" s="30">
        <v>4624</v>
      </c>
      <c r="H1347" s="28" t="s">
        <v>9690</v>
      </c>
      <c r="I1347" s="31">
        <v>0</v>
      </c>
      <c r="J1347" s="31">
        <v>1250</v>
      </c>
      <c r="K1347" s="28" t="s">
        <v>9691</v>
      </c>
      <c r="L1347" s="32">
        <f t="shared" si="231"/>
        <v>-1250</v>
      </c>
      <c r="M1347" s="33">
        <f t="shared" si="232"/>
        <v>1250</v>
      </c>
      <c r="N1347" s="34" t="b">
        <v>1</v>
      </c>
      <c r="O1347" s="35">
        <f t="shared" si="233"/>
        <v>1250</v>
      </c>
      <c r="P1347" s="36" t="str">
        <f t="shared" si="234"/>
        <v>I</v>
      </c>
      <c r="Q1347" s="37" t="str">
        <f t="shared" si="235"/>
        <v>Ian Spink</v>
      </c>
      <c r="R1347" s="6" t="str">
        <f t="shared" si="236"/>
        <v>I - Ian Spink</v>
      </c>
      <c r="S1347" s="6" t="str">
        <f>IFERROR(INDEX('Vendor Over-ride'!$C:$C, MATCH($R:$R,'Vendor Over-ride'!$A:$A,0)),"")</f>
        <v>I - Ian Spink</v>
      </c>
      <c r="U1347" s="38" t="str">
        <f t="shared" ref="U1347:U1410" si="240">"GIA"</f>
        <v>GIA</v>
      </c>
      <c r="V1347" s="5" t="str">
        <f t="shared" ref="V1347:V1410" si="241">UPPER(IF($P:$P="E","Employee",IF(OR($P:$P="I",$P:$P="G"),"Award",IF(OR($P:$P="D",$P:$P="T"),"Trade",""))))</f>
        <v>AWARD</v>
      </c>
      <c r="W1347" s="5" t="b">
        <f t="shared" si="237"/>
        <v>0</v>
      </c>
      <c r="X1347" s="40">
        <f t="shared" ca="1" si="238"/>
        <v>1250</v>
      </c>
      <c r="Y1347" s="30" t="b">
        <f t="shared" ca="1" si="239"/>
        <v>0</v>
      </c>
    </row>
    <row r="1348" spans="1:25" hidden="1">
      <c r="A1348" s="28" t="s">
        <v>2837</v>
      </c>
      <c r="B1348" s="28" t="s">
        <v>2838</v>
      </c>
      <c r="C1348" s="28" t="s">
        <v>3872</v>
      </c>
      <c r="D1348" s="28" t="s">
        <v>2842</v>
      </c>
      <c r="E1348" s="29">
        <v>42241</v>
      </c>
      <c r="F1348" s="28" t="s">
        <v>9692</v>
      </c>
      <c r="G1348" s="30">
        <v>4624</v>
      </c>
      <c r="H1348" s="28" t="s">
        <v>9693</v>
      </c>
      <c r="I1348" s="31">
        <v>0</v>
      </c>
      <c r="J1348" s="31">
        <v>1031</v>
      </c>
      <c r="K1348" s="28" t="s">
        <v>9694</v>
      </c>
      <c r="L1348" s="32">
        <f t="shared" si="231"/>
        <v>-1031</v>
      </c>
      <c r="M1348" s="33">
        <f t="shared" si="232"/>
        <v>1031</v>
      </c>
      <c r="N1348" s="34" t="b">
        <v>1</v>
      </c>
      <c r="O1348" s="35">
        <f t="shared" si="233"/>
        <v>1031</v>
      </c>
      <c r="P1348" s="36" t="str">
        <f t="shared" si="234"/>
        <v>I</v>
      </c>
      <c r="Q1348" s="37" t="str">
        <f t="shared" si="235"/>
        <v>King's Park Brass</v>
      </c>
      <c r="R1348" s="6" t="str">
        <f t="shared" si="236"/>
        <v>I - King's Park Brass</v>
      </c>
      <c r="S1348" s="6" t="str">
        <f>IFERROR(INDEX('Vendor Over-ride'!$C:$C, MATCH($R:$R,'Vendor Over-ride'!$A:$A,0)),"")</f>
        <v>I - King's Park Brass</v>
      </c>
      <c r="U1348" s="38" t="str">
        <f t="shared" si="240"/>
        <v>GIA</v>
      </c>
      <c r="V1348" s="5" t="str">
        <f t="shared" si="241"/>
        <v>AWARD</v>
      </c>
      <c r="W1348" s="5" t="b">
        <f t="shared" si="237"/>
        <v>0</v>
      </c>
      <c r="X1348" s="40">
        <f t="shared" ca="1" si="238"/>
        <v>1031</v>
      </c>
      <c r="Y1348" s="30" t="b">
        <f t="shared" ca="1" si="239"/>
        <v>0</v>
      </c>
    </row>
    <row r="1349" spans="1:25" hidden="1">
      <c r="A1349" s="28" t="s">
        <v>2837</v>
      </c>
      <c r="B1349" s="28" t="s">
        <v>2838</v>
      </c>
      <c r="C1349" s="28" t="s">
        <v>3872</v>
      </c>
      <c r="D1349" s="28" t="s">
        <v>2842</v>
      </c>
      <c r="E1349" s="29">
        <v>42241</v>
      </c>
      <c r="F1349" s="28" t="s">
        <v>9695</v>
      </c>
      <c r="G1349" s="30">
        <v>4624</v>
      </c>
      <c r="H1349" s="28" t="s">
        <v>9696</v>
      </c>
      <c r="I1349" s="31">
        <v>0</v>
      </c>
      <c r="J1349" s="31">
        <v>1500</v>
      </c>
      <c r="K1349" s="28" t="s">
        <v>9697</v>
      </c>
      <c r="L1349" s="32">
        <f t="shared" si="231"/>
        <v>-1500</v>
      </c>
      <c r="M1349" s="33">
        <f t="shared" si="232"/>
        <v>1500</v>
      </c>
      <c r="N1349" s="34" t="b">
        <v>1</v>
      </c>
      <c r="O1349" s="35">
        <f t="shared" si="233"/>
        <v>1500</v>
      </c>
      <c r="P1349" s="36" t="str">
        <f t="shared" si="234"/>
        <v>I</v>
      </c>
      <c r="Q1349" s="37" t="str">
        <f t="shared" si="235"/>
        <v>Mandy McIntosh</v>
      </c>
      <c r="R1349" s="6" t="str">
        <f t="shared" si="236"/>
        <v>I - Mandy McIntosh</v>
      </c>
      <c r="S1349" s="6" t="str">
        <f>IFERROR(INDEX('Vendor Over-ride'!$C:$C, MATCH($R:$R,'Vendor Over-ride'!$A:$A,0)),"")</f>
        <v>I - Mandy McIntosh</v>
      </c>
      <c r="U1349" s="38" t="str">
        <f t="shared" si="240"/>
        <v>GIA</v>
      </c>
      <c r="V1349" s="5" t="str">
        <f t="shared" si="241"/>
        <v>AWARD</v>
      </c>
      <c r="W1349" s="5" t="b">
        <f t="shared" si="237"/>
        <v>0</v>
      </c>
      <c r="X1349" s="40">
        <f t="shared" ca="1" si="238"/>
        <v>1500</v>
      </c>
      <c r="Y1349" s="30" t="b">
        <f t="shared" ca="1" si="239"/>
        <v>0</v>
      </c>
    </row>
    <row r="1350" spans="1:25">
      <c r="A1350" s="28" t="s">
        <v>2837</v>
      </c>
      <c r="B1350" s="28" t="s">
        <v>2838</v>
      </c>
      <c r="C1350" s="28" t="s">
        <v>3872</v>
      </c>
      <c r="D1350" s="28" t="s">
        <v>2842</v>
      </c>
      <c r="E1350" s="29">
        <v>42241</v>
      </c>
      <c r="F1350" s="28" t="s">
        <v>9698</v>
      </c>
      <c r="G1350" s="30">
        <v>4624</v>
      </c>
      <c r="H1350" s="28" t="s">
        <v>9699</v>
      </c>
      <c r="I1350" s="31">
        <v>0</v>
      </c>
      <c r="J1350" s="31">
        <v>113195</v>
      </c>
      <c r="K1350" s="28" t="s">
        <v>2972</v>
      </c>
      <c r="L1350" s="32">
        <f t="shared" si="231"/>
        <v>-113195</v>
      </c>
      <c r="M1350" s="33">
        <f t="shared" si="232"/>
        <v>113195</v>
      </c>
      <c r="N1350" s="34" t="b">
        <v>1</v>
      </c>
      <c r="O1350" s="35">
        <f t="shared" si="233"/>
        <v>113195</v>
      </c>
      <c r="P1350" s="36" t="str">
        <f t="shared" si="234"/>
        <v>I</v>
      </c>
      <c r="Q1350" s="37" t="str">
        <f t="shared" si="235"/>
        <v>Midlothian Council</v>
      </c>
      <c r="R1350" s="6" t="str">
        <f t="shared" si="236"/>
        <v>I - Midlothian Council</v>
      </c>
      <c r="S1350" s="6" t="str">
        <f>IFERROR(INDEX('Vendor Over-ride'!$C:$C, MATCH($R:$R,'Vendor Over-ride'!$A:$A,0)),"")</f>
        <v>I - Midlothian Council</v>
      </c>
      <c r="U1350" s="38" t="str">
        <f t="shared" si="240"/>
        <v>GIA</v>
      </c>
      <c r="V1350" s="5" t="str">
        <f t="shared" si="241"/>
        <v>AWARD</v>
      </c>
      <c r="W1350" s="5" t="b">
        <f t="shared" si="237"/>
        <v>1</v>
      </c>
      <c r="X1350" s="40">
        <f t="shared" ca="1" si="238"/>
        <v>202111</v>
      </c>
      <c r="Y1350" s="30" t="b">
        <f t="shared" ca="1" si="239"/>
        <v>1</v>
      </c>
    </row>
    <row r="1351" spans="1:25" hidden="1">
      <c r="A1351" s="28" t="s">
        <v>2837</v>
      </c>
      <c r="B1351" s="28" t="s">
        <v>2838</v>
      </c>
      <c r="C1351" s="28" t="s">
        <v>3872</v>
      </c>
      <c r="D1351" s="28" t="s">
        <v>2842</v>
      </c>
      <c r="E1351" s="29">
        <v>42241</v>
      </c>
      <c r="F1351" s="28" t="s">
        <v>9700</v>
      </c>
      <c r="G1351" s="30">
        <v>4624</v>
      </c>
      <c r="H1351" s="28" t="s">
        <v>9701</v>
      </c>
      <c r="I1351" s="31">
        <v>0</v>
      </c>
      <c r="J1351" s="31">
        <v>375</v>
      </c>
      <c r="K1351" s="28" t="s">
        <v>4733</v>
      </c>
      <c r="L1351" s="32">
        <f t="shared" si="231"/>
        <v>-375</v>
      </c>
      <c r="M1351" s="33">
        <f t="shared" si="232"/>
        <v>375</v>
      </c>
      <c r="N1351" s="34" t="b">
        <v>1</v>
      </c>
      <c r="O1351" s="35">
        <f t="shared" si="233"/>
        <v>375</v>
      </c>
      <c r="P1351" s="36" t="str">
        <f t="shared" si="234"/>
        <v>I</v>
      </c>
      <c r="Q1351" s="37" t="str">
        <f t="shared" si="235"/>
        <v>Misun Won</v>
      </c>
      <c r="R1351" s="6" t="str">
        <f t="shared" si="236"/>
        <v>I - Misun Won</v>
      </c>
      <c r="S1351" s="6" t="str">
        <f>IFERROR(INDEX('Vendor Over-ride'!$C:$C, MATCH($R:$R,'Vendor Over-ride'!$A:$A,0)),"")</f>
        <v>I - Misun Won</v>
      </c>
      <c r="U1351" s="38" t="str">
        <f t="shared" si="240"/>
        <v>GIA</v>
      </c>
      <c r="V1351" s="5" t="str">
        <f t="shared" si="241"/>
        <v>AWARD</v>
      </c>
      <c r="W1351" s="5" t="b">
        <f t="shared" si="237"/>
        <v>0</v>
      </c>
      <c r="X1351" s="40">
        <f t="shared" ca="1" si="238"/>
        <v>375</v>
      </c>
      <c r="Y1351" s="30" t="b">
        <f t="shared" ca="1" si="239"/>
        <v>0</v>
      </c>
    </row>
    <row r="1352" spans="1:25" hidden="1">
      <c r="A1352" s="28" t="s">
        <v>2837</v>
      </c>
      <c r="B1352" s="28" t="s">
        <v>2838</v>
      </c>
      <c r="C1352" s="28" t="s">
        <v>3872</v>
      </c>
      <c r="D1352" s="28" t="s">
        <v>2842</v>
      </c>
      <c r="E1352" s="29">
        <v>42241</v>
      </c>
      <c r="F1352" s="28" t="s">
        <v>9702</v>
      </c>
      <c r="G1352" s="30">
        <v>4624</v>
      </c>
      <c r="H1352" s="28" t="s">
        <v>9703</v>
      </c>
      <c r="I1352" s="31">
        <v>0</v>
      </c>
      <c r="J1352" s="31">
        <v>2347</v>
      </c>
      <c r="K1352" s="28" t="s">
        <v>9704</v>
      </c>
      <c r="L1352" s="32">
        <f t="shared" si="231"/>
        <v>-2347</v>
      </c>
      <c r="M1352" s="33">
        <f t="shared" si="232"/>
        <v>2347</v>
      </c>
      <c r="N1352" s="34" t="b">
        <v>1</v>
      </c>
      <c r="O1352" s="35">
        <f t="shared" si="233"/>
        <v>2347</v>
      </c>
      <c r="P1352" s="36" t="str">
        <f t="shared" si="234"/>
        <v>I</v>
      </c>
      <c r="Q1352" s="37" t="str">
        <f t="shared" si="235"/>
        <v>Muirhouse Youth Development Group</v>
      </c>
      <c r="R1352" s="6" t="str">
        <f t="shared" si="236"/>
        <v>I - Muirhouse Youth Development Group</v>
      </c>
      <c r="S1352" s="6" t="str">
        <f>IFERROR(INDEX('Vendor Over-ride'!$C:$C, MATCH($R:$R,'Vendor Over-ride'!$A:$A,0)),"")</f>
        <v>I - Muirhouse Youth Development Group</v>
      </c>
      <c r="U1352" s="38" t="str">
        <f t="shared" si="240"/>
        <v>GIA</v>
      </c>
      <c r="V1352" s="5" t="str">
        <f t="shared" si="241"/>
        <v>AWARD</v>
      </c>
      <c r="W1352" s="5" t="b">
        <f t="shared" si="237"/>
        <v>0</v>
      </c>
      <c r="X1352" s="40">
        <f t="shared" ca="1" si="238"/>
        <v>2347</v>
      </c>
      <c r="Y1352" s="30" t="b">
        <f t="shared" ca="1" si="239"/>
        <v>0</v>
      </c>
    </row>
    <row r="1353" spans="1:25" hidden="1">
      <c r="A1353" s="28" t="s">
        <v>2837</v>
      </c>
      <c r="B1353" s="28" t="s">
        <v>2838</v>
      </c>
      <c r="C1353" s="28" t="s">
        <v>3872</v>
      </c>
      <c r="D1353" s="28" t="s">
        <v>2842</v>
      </c>
      <c r="E1353" s="29">
        <v>42241</v>
      </c>
      <c r="F1353" s="28" t="s">
        <v>9705</v>
      </c>
      <c r="G1353" s="30">
        <v>4624</v>
      </c>
      <c r="H1353" s="28" t="s">
        <v>9706</v>
      </c>
      <c r="I1353" s="31">
        <v>0</v>
      </c>
      <c r="J1353" s="31">
        <v>994</v>
      </c>
      <c r="K1353" s="28" t="s">
        <v>7170</v>
      </c>
      <c r="L1353" s="32">
        <f t="shared" si="231"/>
        <v>-994</v>
      </c>
      <c r="M1353" s="33">
        <f t="shared" si="232"/>
        <v>994</v>
      </c>
      <c r="N1353" s="34" t="b">
        <v>1</v>
      </c>
      <c r="O1353" s="35">
        <f t="shared" si="233"/>
        <v>994</v>
      </c>
      <c r="P1353" s="36" t="str">
        <f t="shared" si="234"/>
        <v>I</v>
      </c>
      <c r="Q1353" s="37" t="str">
        <f t="shared" si="235"/>
        <v>PoorBoy Ltd</v>
      </c>
      <c r="R1353" s="6" t="str">
        <f t="shared" si="236"/>
        <v>I - PoorBoy Ltd</v>
      </c>
      <c r="S1353" s="6" t="str">
        <f>IFERROR(INDEX('Vendor Over-ride'!$C:$C, MATCH($R:$R,'Vendor Over-ride'!$A:$A,0)),"")</f>
        <v>I - Poorboy Ltd</v>
      </c>
      <c r="U1353" s="38" t="str">
        <f t="shared" si="240"/>
        <v>GIA</v>
      </c>
      <c r="V1353" s="5" t="str">
        <f t="shared" si="241"/>
        <v>AWARD</v>
      </c>
      <c r="W1353" s="5" t="b">
        <f t="shared" si="237"/>
        <v>0</v>
      </c>
      <c r="X1353" s="40">
        <f t="shared" ca="1" si="238"/>
        <v>3975</v>
      </c>
      <c r="Y1353" s="30" t="b">
        <f t="shared" ca="1" si="239"/>
        <v>0</v>
      </c>
    </row>
    <row r="1354" spans="1:25">
      <c r="A1354" s="28" t="s">
        <v>2837</v>
      </c>
      <c r="B1354" s="28" t="s">
        <v>2838</v>
      </c>
      <c r="C1354" s="28" t="s">
        <v>3872</v>
      </c>
      <c r="D1354" s="28" t="s">
        <v>2842</v>
      </c>
      <c r="E1354" s="29">
        <v>42241</v>
      </c>
      <c r="F1354" s="28" t="s">
        <v>9707</v>
      </c>
      <c r="G1354" s="30">
        <v>4624</v>
      </c>
      <c r="H1354" s="28" t="s">
        <v>9708</v>
      </c>
      <c r="I1354" s="31">
        <v>0</v>
      </c>
      <c r="J1354" s="31">
        <v>10000</v>
      </c>
      <c r="K1354" s="28" t="s">
        <v>9709</v>
      </c>
      <c r="L1354" s="32">
        <f t="shared" si="231"/>
        <v>-10000</v>
      </c>
      <c r="M1354" s="33">
        <f t="shared" si="232"/>
        <v>10000</v>
      </c>
      <c r="N1354" s="34" t="b">
        <v>1</v>
      </c>
      <c r="O1354" s="35">
        <f t="shared" si="233"/>
        <v>10000</v>
      </c>
      <c r="P1354" s="36" t="str">
        <f t="shared" si="234"/>
        <v>I</v>
      </c>
      <c r="Q1354" s="37" t="str">
        <f t="shared" si="235"/>
        <v>Rothesay District Pipe Band</v>
      </c>
      <c r="R1354" s="6" t="str">
        <f t="shared" si="236"/>
        <v>I - Rothesay District Pipe Band</v>
      </c>
      <c r="S1354" s="6" t="str">
        <f>IFERROR(INDEX('Vendor Over-ride'!$C:$C, MATCH($R:$R,'Vendor Over-ride'!$A:$A,0)),"")</f>
        <v>I - Rothesay District Pipe Band</v>
      </c>
      <c r="U1354" s="38" t="str">
        <f t="shared" si="240"/>
        <v>GIA</v>
      </c>
      <c r="V1354" s="5" t="str">
        <f t="shared" si="241"/>
        <v>AWARD</v>
      </c>
      <c r="W1354" s="5" t="b">
        <f t="shared" si="237"/>
        <v>0</v>
      </c>
      <c r="X1354" s="40">
        <f t="shared" ca="1" si="238"/>
        <v>25000</v>
      </c>
      <c r="Y1354" s="30" t="b">
        <f t="shared" ca="1" si="239"/>
        <v>1</v>
      </c>
    </row>
    <row r="1355" spans="1:25">
      <c r="A1355" s="28" t="s">
        <v>2837</v>
      </c>
      <c r="B1355" s="28" t="s">
        <v>2838</v>
      </c>
      <c r="C1355" s="28" t="s">
        <v>3872</v>
      </c>
      <c r="D1355" s="28" t="s">
        <v>2842</v>
      </c>
      <c r="E1355" s="29">
        <v>42241</v>
      </c>
      <c r="F1355" s="28" t="s">
        <v>9710</v>
      </c>
      <c r="G1355" s="30">
        <v>4624</v>
      </c>
      <c r="H1355" s="28" t="s">
        <v>9711</v>
      </c>
      <c r="I1355" s="31">
        <v>0</v>
      </c>
      <c r="J1355" s="31">
        <v>7872</v>
      </c>
      <c r="K1355" s="28" t="s">
        <v>4694</v>
      </c>
      <c r="L1355" s="32">
        <f t="shared" si="231"/>
        <v>-7872</v>
      </c>
      <c r="M1355" s="33">
        <f t="shared" si="232"/>
        <v>7872</v>
      </c>
      <c r="N1355" s="34" t="b">
        <v>1</v>
      </c>
      <c r="O1355" s="35">
        <f t="shared" si="233"/>
        <v>7872</v>
      </c>
      <c r="P1355" s="36" t="str">
        <f t="shared" si="234"/>
        <v>I</v>
      </c>
      <c r="Q1355" s="37" t="str">
        <f t="shared" si="235"/>
        <v>The Secret Experiment</v>
      </c>
      <c r="R1355" s="6" t="str">
        <f t="shared" si="236"/>
        <v>I - The Secret Experiment</v>
      </c>
      <c r="S1355" s="6" t="str">
        <f>IFERROR(INDEX('Vendor Over-ride'!$C:$C, MATCH($R:$R,'Vendor Over-ride'!$A:$A,0)),"")</f>
        <v>I - The Secret Experiment</v>
      </c>
      <c r="U1355" s="38" t="str">
        <f t="shared" si="240"/>
        <v>GIA</v>
      </c>
      <c r="V1355" s="5" t="str">
        <f t="shared" si="241"/>
        <v>AWARD</v>
      </c>
      <c r="W1355" s="5" t="b">
        <f t="shared" si="237"/>
        <v>0</v>
      </c>
      <c r="X1355" s="40">
        <f t="shared" ca="1" si="238"/>
        <v>26239</v>
      </c>
      <c r="Y1355" s="30" t="b">
        <f t="shared" ca="1" si="239"/>
        <v>1</v>
      </c>
    </row>
    <row r="1356" spans="1:25" hidden="1">
      <c r="A1356" s="28" t="s">
        <v>2837</v>
      </c>
      <c r="B1356" s="28" t="s">
        <v>2838</v>
      </c>
      <c r="C1356" s="28" t="s">
        <v>3872</v>
      </c>
      <c r="D1356" s="28" t="s">
        <v>2842</v>
      </c>
      <c r="E1356" s="29">
        <v>42241</v>
      </c>
      <c r="F1356" s="28" t="s">
        <v>9712</v>
      </c>
      <c r="G1356" s="30">
        <v>4624</v>
      </c>
      <c r="H1356" s="28" t="s">
        <v>9713</v>
      </c>
      <c r="I1356" s="31">
        <v>0</v>
      </c>
      <c r="J1356" s="31">
        <v>2988</v>
      </c>
      <c r="K1356" s="28" t="s">
        <v>2936</v>
      </c>
      <c r="L1356" s="32">
        <f t="shared" si="231"/>
        <v>-2988</v>
      </c>
      <c r="M1356" s="33">
        <f t="shared" si="232"/>
        <v>2988</v>
      </c>
      <c r="N1356" s="34" t="b">
        <v>1</v>
      </c>
      <c r="O1356" s="35">
        <f t="shared" si="233"/>
        <v>2988</v>
      </c>
      <c r="P1356" s="36" t="str">
        <f t="shared" si="234"/>
        <v>I</v>
      </c>
      <c r="Q1356" s="37" t="str">
        <f t="shared" si="235"/>
        <v>The Glad Caf├® C.I.C.</v>
      </c>
      <c r="R1356" s="6" t="str">
        <f t="shared" si="236"/>
        <v>I - The Glad Caf├® C.I.C.</v>
      </c>
      <c r="S1356" s="6" t="str">
        <f>IFERROR(INDEX('Vendor Over-ride'!$C:$C, MATCH($R:$R,'Vendor Over-ride'!$A:$A,0)),"")</f>
        <v>I - The Glad Caf├® C.I.C.</v>
      </c>
      <c r="U1356" s="38" t="str">
        <f t="shared" si="240"/>
        <v>GIA</v>
      </c>
      <c r="V1356" s="5" t="str">
        <f t="shared" si="241"/>
        <v>AWARD</v>
      </c>
      <c r="W1356" s="5" t="b">
        <f t="shared" si="237"/>
        <v>0</v>
      </c>
      <c r="X1356" s="40">
        <f t="shared" ca="1" si="238"/>
        <v>2988</v>
      </c>
      <c r="Y1356" s="30" t="b">
        <f t="shared" ca="1" si="239"/>
        <v>0</v>
      </c>
    </row>
    <row r="1357" spans="1:25">
      <c r="A1357" s="28" t="s">
        <v>2837</v>
      </c>
      <c r="B1357" s="28" t="s">
        <v>2838</v>
      </c>
      <c r="C1357" s="28" t="s">
        <v>3872</v>
      </c>
      <c r="D1357" s="28" t="s">
        <v>2842</v>
      </c>
      <c r="E1357" s="29">
        <v>42241</v>
      </c>
      <c r="F1357" s="28" t="s">
        <v>9714</v>
      </c>
      <c r="G1357" s="30">
        <v>4624</v>
      </c>
      <c r="H1357" s="28" t="s">
        <v>9715</v>
      </c>
      <c r="I1357" s="31">
        <v>0</v>
      </c>
      <c r="J1357" s="31">
        <v>38000</v>
      </c>
      <c r="K1357" s="28" t="s">
        <v>3456</v>
      </c>
      <c r="L1357" s="32">
        <f t="shared" si="231"/>
        <v>-38000</v>
      </c>
      <c r="M1357" s="33">
        <f t="shared" si="232"/>
        <v>38000</v>
      </c>
      <c r="N1357" s="34" t="b">
        <v>1</v>
      </c>
      <c r="O1357" s="35">
        <f t="shared" si="233"/>
        <v>38000</v>
      </c>
      <c r="P1357" s="36" t="str">
        <f t="shared" si="234"/>
        <v>I</v>
      </c>
      <c r="Q1357" s="37" t="str">
        <f t="shared" si="235"/>
        <v>The Scottish Brass Band Association</v>
      </c>
      <c r="R1357" s="6" t="str">
        <f t="shared" si="236"/>
        <v>I - The Scottish Brass Band Association</v>
      </c>
      <c r="S1357" s="6" t="str">
        <f>IFERROR(INDEX('Vendor Over-ride'!$C:$C, MATCH($R:$R,'Vendor Over-ride'!$A:$A,0)),"")</f>
        <v>I - Scottish Brass Band Association, The</v>
      </c>
      <c r="U1357" s="38" t="str">
        <f t="shared" si="240"/>
        <v>GIA</v>
      </c>
      <c r="V1357" s="5" t="str">
        <f t="shared" si="241"/>
        <v>AWARD</v>
      </c>
      <c r="W1357" s="5" t="b">
        <f t="shared" si="237"/>
        <v>1</v>
      </c>
      <c r="X1357" s="40">
        <f t="shared" ca="1" si="238"/>
        <v>60800</v>
      </c>
      <c r="Y1357" s="30" t="b">
        <f t="shared" ca="1" si="239"/>
        <v>1</v>
      </c>
    </row>
    <row r="1358" spans="1:25" hidden="1">
      <c r="A1358" s="28" t="s">
        <v>2837</v>
      </c>
      <c r="B1358" s="28" t="s">
        <v>2838</v>
      </c>
      <c r="C1358" s="28" t="s">
        <v>3872</v>
      </c>
      <c r="D1358" s="28" t="s">
        <v>2842</v>
      </c>
      <c r="E1358" s="29">
        <v>42241</v>
      </c>
      <c r="F1358" s="28" t="s">
        <v>9716</v>
      </c>
      <c r="G1358" s="30">
        <v>4624</v>
      </c>
      <c r="H1358" s="28" t="s">
        <v>9717</v>
      </c>
      <c r="I1358" s="31">
        <v>0</v>
      </c>
      <c r="J1358" s="31">
        <v>1668</v>
      </c>
      <c r="K1358" s="28" t="s">
        <v>3943</v>
      </c>
      <c r="L1358" s="32">
        <f t="shared" si="231"/>
        <v>-1668</v>
      </c>
      <c r="M1358" s="33">
        <f t="shared" si="232"/>
        <v>1668</v>
      </c>
      <c r="N1358" s="34" t="b">
        <v>1</v>
      </c>
      <c r="O1358" s="35">
        <f t="shared" si="233"/>
        <v>1668</v>
      </c>
      <c r="P1358" s="36" t="str">
        <f t="shared" si="234"/>
        <v>T</v>
      </c>
      <c r="Q1358" s="37" t="str">
        <f t="shared" si="235"/>
        <v>Cameron Presentations Ltd</v>
      </c>
      <c r="R1358" s="6" t="str">
        <f t="shared" si="236"/>
        <v>T - Cameron Presentations Ltd</v>
      </c>
      <c r="S1358" s="6" t="str">
        <f>IFERROR(INDEX('Vendor Over-ride'!$C:$C, MATCH($R:$R,'Vendor Over-ride'!$A:$A,0)),"")</f>
        <v>T - Cameron Presentations Ltd</v>
      </c>
      <c r="U1358" s="38" t="str">
        <f t="shared" si="240"/>
        <v>GIA</v>
      </c>
      <c r="V1358" s="5" t="str">
        <f t="shared" si="241"/>
        <v>TRADE</v>
      </c>
      <c r="W1358" s="5" t="b">
        <f t="shared" si="237"/>
        <v>0</v>
      </c>
      <c r="X1358" s="40">
        <f t="shared" ca="1" si="238"/>
        <v>2220</v>
      </c>
      <c r="Y1358" s="30" t="b">
        <f t="shared" ca="1" si="239"/>
        <v>0</v>
      </c>
    </row>
    <row r="1359" spans="1:25" hidden="1">
      <c r="A1359" s="28" t="s">
        <v>2837</v>
      </c>
      <c r="B1359" s="28" t="s">
        <v>2838</v>
      </c>
      <c r="C1359" s="28" t="s">
        <v>3872</v>
      </c>
      <c r="D1359" s="28" t="s">
        <v>2842</v>
      </c>
      <c r="E1359" s="29">
        <v>42241</v>
      </c>
      <c r="F1359" s="28" t="s">
        <v>9718</v>
      </c>
      <c r="G1359" s="30">
        <v>4624</v>
      </c>
      <c r="H1359" s="28" t="s">
        <v>9719</v>
      </c>
      <c r="I1359" s="31">
        <v>0</v>
      </c>
      <c r="J1359" s="31">
        <v>180</v>
      </c>
      <c r="K1359" s="28" t="s">
        <v>4240</v>
      </c>
      <c r="L1359" s="32">
        <f t="shared" si="231"/>
        <v>-180</v>
      </c>
      <c r="M1359" s="33">
        <f t="shared" si="232"/>
        <v>180</v>
      </c>
      <c r="N1359" s="34" t="b">
        <v>1</v>
      </c>
      <c r="O1359" s="35">
        <f t="shared" si="233"/>
        <v>180</v>
      </c>
      <c r="P1359" s="36" t="str">
        <f t="shared" si="234"/>
        <v>T</v>
      </c>
      <c r="Q1359" s="37" t="str">
        <f t="shared" si="235"/>
        <v>Centre For Contemporary Arts</v>
      </c>
      <c r="R1359" s="6" t="str">
        <f t="shared" si="236"/>
        <v>T - Centre For Contemporary Arts</v>
      </c>
      <c r="S1359" s="6" t="str">
        <f>IFERROR(INDEX('Vendor Over-ride'!$C:$C, MATCH($R:$R,'Vendor Over-ride'!$A:$A,0)),"")</f>
        <v>T - Centre For Contemporary Arts</v>
      </c>
      <c r="U1359" s="38" t="str">
        <f t="shared" si="240"/>
        <v>GIA</v>
      </c>
      <c r="V1359" s="5" t="str">
        <f t="shared" si="241"/>
        <v>TRADE</v>
      </c>
      <c r="W1359" s="5" t="b">
        <f t="shared" si="237"/>
        <v>0</v>
      </c>
      <c r="X1359" s="40">
        <f t="shared" ca="1" si="238"/>
        <v>3468.26</v>
      </c>
      <c r="Y1359" s="30" t="b">
        <f t="shared" ca="1" si="239"/>
        <v>0</v>
      </c>
    </row>
    <row r="1360" spans="1:25" hidden="1">
      <c r="A1360" s="28" t="s">
        <v>2837</v>
      </c>
      <c r="B1360" s="28" t="s">
        <v>2838</v>
      </c>
      <c r="C1360" s="28" t="s">
        <v>3872</v>
      </c>
      <c r="D1360" s="28" t="s">
        <v>2842</v>
      </c>
      <c r="E1360" s="29">
        <v>42241</v>
      </c>
      <c r="F1360" s="28" t="s">
        <v>9720</v>
      </c>
      <c r="G1360" s="30">
        <v>4624</v>
      </c>
      <c r="H1360" s="28" t="s">
        <v>9721</v>
      </c>
      <c r="I1360" s="31">
        <v>0</v>
      </c>
      <c r="J1360" s="31">
        <v>258</v>
      </c>
      <c r="K1360" s="28" t="s">
        <v>3092</v>
      </c>
      <c r="L1360" s="32">
        <f t="shared" si="231"/>
        <v>-258</v>
      </c>
      <c r="M1360" s="33">
        <f t="shared" si="232"/>
        <v>258</v>
      </c>
      <c r="N1360" s="34" t="b">
        <v>1</v>
      </c>
      <c r="O1360" s="35">
        <f t="shared" si="233"/>
        <v>258</v>
      </c>
      <c r="P1360" s="36" t="str">
        <f t="shared" si="234"/>
        <v>T</v>
      </c>
      <c r="Q1360" s="37" t="str">
        <f t="shared" si="235"/>
        <v>GTG Training Ltd</v>
      </c>
      <c r="R1360" s="6" t="str">
        <f t="shared" si="236"/>
        <v>T - GTG Training Ltd</v>
      </c>
      <c r="S1360" s="6" t="str">
        <f>IFERROR(INDEX('Vendor Over-ride'!$C:$C, MATCH($R:$R,'Vendor Over-ride'!$A:$A,0)),"")</f>
        <v>T - GTG Training Ltd</v>
      </c>
      <c r="U1360" s="38" t="str">
        <f t="shared" si="240"/>
        <v>GIA</v>
      </c>
      <c r="V1360" s="5" t="str">
        <f t="shared" si="241"/>
        <v>TRADE</v>
      </c>
      <c r="W1360" s="5" t="b">
        <f t="shared" si="237"/>
        <v>0</v>
      </c>
      <c r="X1360" s="40">
        <f t="shared" ca="1" si="238"/>
        <v>3908.4</v>
      </c>
      <c r="Y1360" s="30" t="b">
        <f t="shared" ca="1" si="239"/>
        <v>0</v>
      </c>
    </row>
    <row r="1361" spans="1:25" hidden="1">
      <c r="A1361" s="28" t="s">
        <v>2837</v>
      </c>
      <c r="B1361" s="28" t="s">
        <v>2838</v>
      </c>
      <c r="C1361" s="28" t="s">
        <v>3872</v>
      </c>
      <c r="D1361" s="28" t="s">
        <v>2842</v>
      </c>
      <c r="E1361" s="29">
        <v>42241</v>
      </c>
      <c r="F1361" s="28" t="s">
        <v>9722</v>
      </c>
      <c r="G1361" s="30">
        <v>4624</v>
      </c>
      <c r="H1361" s="28" t="s">
        <v>9723</v>
      </c>
      <c r="I1361" s="31">
        <v>0</v>
      </c>
      <c r="J1361" s="31">
        <v>1098.8399999999999</v>
      </c>
      <c r="K1361" s="28" t="s">
        <v>2852</v>
      </c>
      <c r="L1361" s="32">
        <f t="shared" si="231"/>
        <v>-1098.8399999999999</v>
      </c>
      <c r="M1361" s="33">
        <f t="shared" si="232"/>
        <v>1098.8399999999999</v>
      </c>
      <c r="N1361" s="34" t="b">
        <v>1</v>
      </c>
      <c r="O1361" s="35">
        <f t="shared" si="233"/>
        <v>1098.8399999999999</v>
      </c>
      <c r="P1361" s="36" t="str">
        <f t="shared" si="234"/>
        <v>T</v>
      </c>
      <c r="Q1361" s="37" t="str">
        <f t="shared" si="235"/>
        <v>Hudson Global Resources Limited</v>
      </c>
      <c r="R1361" s="6" t="str">
        <f t="shared" si="236"/>
        <v>T - Hudson Global Resources Limited</v>
      </c>
      <c r="S1361" s="6" t="str">
        <f>IFERROR(INDEX('Vendor Over-ride'!$C:$C, MATCH($R:$R,'Vendor Over-ride'!$A:$A,0)),"")</f>
        <v>T - Hudson Global Resources</v>
      </c>
      <c r="U1361" s="38" t="str">
        <f t="shared" si="240"/>
        <v>GIA</v>
      </c>
      <c r="V1361" s="5" t="str">
        <f t="shared" si="241"/>
        <v>TRADE</v>
      </c>
      <c r="W1361" s="5" t="b">
        <f t="shared" si="237"/>
        <v>0</v>
      </c>
      <c r="X1361" s="40">
        <f t="shared" ca="1" si="238"/>
        <v>14673.420000000002</v>
      </c>
      <c r="Y1361" s="30" t="b">
        <f t="shared" ca="1" si="239"/>
        <v>0</v>
      </c>
    </row>
    <row r="1362" spans="1:25" hidden="1">
      <c r="A1362" s="28" t="s">
        <v>2837</v>
      </c>
      <c r="B1362" s="28" t="s">
        <v>2838</v>
      </c>
      <c r="C1362" s="28" t="s">
        <v>3872</v>
      </c>
      <c r="D1362" s="28" t="s">
        <v>2842</v>
      </c>
      <c r="E1362" s="29">
        <v>42241</v>
      </c>
      <c r="F1362" s="28" t="s">
        <v>9724</v>
      </c>
      <c r="G1362" s="30">
        <v>4624</v>
      </c>
      <c r="H1362" s="28" t="s">
        <v>9725</v>
      </c>
      <c r="I1362" s="31">
        <v>0</v>
      </c>
      <c r="J1362" s="31">
        <v>67.95</v>
      </c>
      <c r="K1362" s="28" t="s">
        <v>3516</v>
      </c>
      <c r="L1362" s="32">
        <f t="shared" si="231"/>
        <v>-67.95</v>
      </c>
      <c r="M1362" s="33">
        <f t="shared" si="232"/>
        <v>67.95</v>
      </c>
      <c r="N1362" s="34" t="b">
        <v>1</v>
      </c>
      <c r="O1362" s="35">
        <f t="shared" si="233"/>
        <v>67.95</v>
      </c>
      <c r="P1362" s="36" t="str">
        <f t="shared" si="234"/>
        <v>T</v>
      </c>
      <c r="Q1362" s="37" t="str">
        <f t="shared" si="235"/>
        <v>Caffia Coffee Group</v>
      </c>
      <c r="R1362" s="6" t="str">
        <f t="shared" si="236"/>
        <v>T - Caffia Coffee Group</v>
      </c>
      <c r="S1362" s="6" t="str">
        <f>IFERROR(INDEX('Vendor Over-ride'!$C:$C, MATCH($R:$R,'Vendor Over-ride'!$A:$A,0)),"")</f>
        <v>T - Caffia Coffee Group</v>
      </c>
      <c r="U1362" s="38" t="str">
        <f t="shared" si="240"/>
        <v>GIA</v>
      </c>
      <c r="V1362" s="5" t="str">
        <f t="shared" si="241"/>
        <v>TRADE</v>
      </c>
      <c r="W1362" s="5" t="b">
        <f t="shared" si="237"/>
        <v>0</v>
      </c>
      <c r="X1362" s="40">
        <f t="shared" ca="1" si="238"/>
        <v>1936.8000000000002</v>
      </c>
      <c r="Y1362" s="30" t="b">
        <f t="shared" ca="1" si="239"/>
        <v>0</v>
      </c>
    </row>
    <row r="1363" spans="1:25" hidden="1">
      <c r="A1363" s="28" t="s">
        <v>2837</v>
      </c>
      <c r="B1363" s="28" t="s">
        <v>2838</v>
      </c>
      <c r="C1363" s="28" t="s">
        <v>3872</v>
      </c>
      <c r="D1363" s="28" t="s">
        <v>2842</v>
      </c>
      <c r="E1363" s="29">
        <v>42241</v>
      </c>
      <c r="F1363" s="28" t="s">
        <v>9726</v>
      </c>
      <c r="G1363" s="30">
        <v>4624</v>
      </c>
      <c r="H1363" s="28" t="s">
        <v>9727</v>
      </c>
      <c r="I1363" s="31">
        <v>0</v>
      </c>
      <c r="J1363" s="31">
        <v>1454</v>
      </c>
      <c r="K1363" s="28" t="s">
        <v>4105</v>
      </c>
      <c r="L1363" s="32">
        <f t="shared" si="231"/>
        <v>-1454</v>
      </c>
      <c r="M1363" s="33">
        <f t="shared" si="232"/>
        <v>1454</v>
      </c>
      <c r="N1363" s="34" t="b">
        <v>1</v>
      </c>
      <c r="O1363" s="35">
        <f t="shared" si="233"/>
        <v>1454</v>
      </c>
      <c r="P1363" s="36" t="str">
        <f t="shared" si="234"/>
        <v>T</v>
      </c>
      <c r="Q1363" s="37" t="str">
        <f t="shared" si="235"/>
        <v>Martin Henderson</v>
      </c>
      <c r="R1363" s="6" t="str">
        <f t="shared" si="236"/>
        <v>T - Martin Henderson</v>
      </c>
      <c r="S1363" s="6" t="str">
        <f>IFERROR(INDEX('Vendor Over-ride'!$C:$C, MATCH($R:$R,'Vendor Over-ride'!$A:$A,0)),"")</f>
        <v>T - Martin Henderson</v>
      </c>
      <c r="U1363" s="38" t="str">
        <f t="shared" si="240"/>
        <v>GIA</v>
      </c>
      <c r="V1363" s="5" t="str">
        <f t="shared" si="241"/>
        <v>TRADE</v>
      </c>
      <c r="W1363" s="5" t="b">
        <f t="shared" si="237"/>
        <v>0</v>
      </c>
      <c r="X1363" s="40">
        <f t="shared" ca="1" si="238"/>
        <v>2993.46</v>
      </c>
      <c r="Y1363" s="30" t="b">
        <f t="shared" ca="1" si="239"/>
        <v>0</v>
      </c>
    </row>
    <row r="1364" spans="1:25" hidden="1">
      <c r="A1364" s="28" t="s">
        <v>2837</v>
      </c>
      <c r="B1364" s="28" t="s">
        <v>2838</v>
      </c>
      <c r="C1364" s="28" t="s">
        <v>3872</v>
      </c>
      <c r="D1364" s="28" t="s">
        <v>2842</v>
      </c>
      <c r="E1364" s="29">
        <v>42241</v>
      </c>
      <c r="F1364" s="28" t="s">
        <v>9728</v>
      </c>
      <c r="G1364" s="30">
        <v>4624</v>
      </c>
      <c r="H1364" s="28" t="s">
        <v>9729</v>
      </c>
      <c r="I1364" s="31">
        <v>0</v>
      </c>
      <c r="J1364" s="31">
        <v>93.09</v>
      </c>
      <c r="K1364" s="28" t="s">
        <v>7606</v>
      </c>
      <c r="L1364" s="32">
        <f t="shared" si="231"/>
        <v>-93.09</v>
      </c>
      <c r="M1364" s="33">
        <f t="shared" si="232"/>
        <v>93.09</v>
      </c>
      <c r="N1364" s="34" t="b">
        <v>1</v>
      </c>
      <c r="O1364" s="35">
        <f t="shared" si="233"/>
        <v>93.09</v>
      </c>
      <c r="P1364" s="36" t="str">
        <f t="shared" si="234"/>
        <v>T</v>
      </c>
      <c r="Q1364" s="37" t="str">
        <f t="shared" si="235"/>
        <v>Office Care</v>
      </c>
      <c r="R1364" s="6" t="str">
        <f t="shared" si="236"/>
        <v>T - Office Care</v>
      </c>
      <c r="S1364" s="6" t="str">
        <f>IFERROR(INDEX('Vendor Over-ride'!$C:$C, MATCH($R:$R,'Vendor Over-ride'!$A:$A,0)),"")</f>
        <v>T - Office Care</v>
      </c>
      <c r="U1364" s="38" t="str">
        <f t="shared" si="240"/>
        <v>GIA</v>
      </c>
      <c r="V1364" s="5" t="str">
        <f t="shared" si="241"/>
        <v>TRADE</v>
      </c>
      <c r="W1364" s="5" t="b">
        <f t="shared" si="237"/>
        <v>0</v>
      </c>
      <c r="X1364" s="40">
        <f t="shared" ca="1" si="238"/>
        <v>8491.49</v>
      </c>
      <c r="Y1364" s="30" t="b">
        <f t="shared" ca="1" si="239"/>
        <v>0</v>
      </c>
    </row>
    <row r="1365" spans="1:25" hidden="1">
      <c r="A1365" s="28" t="s">
        <v>2837</v>
      </c>
      <c r="B1365" s="28" t="s">
        <v>2838</v>
      </c>
      <c r="C1365" s="28" t="s">
        <v>3872</v>
      </c>
      <c r="D1365" s="28" t="s">
        <v>2842</v>
      </c>
      <c r="E1365" s="29">
        <v>42241</v>
      </c>
      <c r="F1365" s="28" t="s">
        <v>9730</v>
      </c>
      <c r="G1365" s="30">
        <v>4624</v>
      </c>
      <c r="H1365" s="28" t="s">
        <v>9731</v>
      </c>
      <c r="I1365" s="31">
        <v>0</v>
      </c>
      <c r="J1365" s="31">
        <v>72.77</v>
      </c>
      <c r="K1365" s="28" t="s">
        <v>2903</v>
      </c>
      <c r="L1365" s="32">
        <f t="shared" si="231"/>
        <v>-72.77</v>
      </c>
      <c r="M1365" s="33">
        <f t="shared" si="232"/>
        <v>72.77</v>
      </c>
      <c r="N1365" s="34" t="b">
        <v>1</v>
      </c>
      <c r="O1365" s="35">
        <f t="shared" si="233"/>
        <v>72.77</v>
      </c>
      <c r="P1365" s="36" t="str">
        <f t="shared" si="234"/>
        <v>T</v>
      </c>
      <c r="Q1365" s="37" t="str">
        <f t="shared" si="235"/>
        <v>ShredIt (East of Scotland) Ltd</v>
      </c>
      <c r="R1365" s="6" t="str">
        <f t="shared" si="236"/>
        <v>T - ShredIt (East of Scotland) Ltd</v>
      </c>
      <c r="S1365" s="6" t="str">
        <f>IFERROR(INDEX('Vendor Over-ride'!$C:$C, MATCH($R:$R,'Vendor Over-ride'!$A:$A,0)),"")</f>
        <v>T - Shred-It Limited</v>
      </c>
      <c r="U1365" s="38" t="str">
        <f t="shared" si="240"/>
        <v>GIA</v>
      </c>
      <c r="V1365" s="5" t="str">
        <f t="shared" si="241"/>
        <v>TRADE</v>
      </c>
      <c r="W1365" s="5" t="b">
        <f t="shared" si="237"/>
        <v>0</v>
      </c>
      <c r="X1365" s="40">
        <f t="shared" ca="1" si="238"/>
        <v>3247.48</v>
      </c>
      <c r="Y1365" s="30" t="b">
        <f t="shared" ca="1" si="239"/>
        <v>0</v>
      </c>
    </row>
    <row r="1366" spans="1:25">
      <c r="A1366" s="28" t="s">
        <v>2837</v>
      </c>
      <c r="B1366" s="28" t="s">
        <v>2838</v>
      </c>
      <c r="C1366" s="28" t="s">
        <v>3872</v>
      </c>
      <c r="D1366" s="28" t="s">
        <v>2842</v>
      </c>
      <c r="E1366" s="29">
        <v>42241</v>
      </c>
      <c r="F1366" s="28" t="s">
        <v>9732</v>
      </c>
      <c r="G1366" s="30">
        <v>4624</v>
      </c>
      <c r="H1366" s="28" t="s">
        <v>9733</v>
      </c>
      <c r="I1366" s="31">
        <v>0</v>
      </c>
      <c r="J1366" s="31">
        <v>1720.32</v>
      </c>
      <c r="K1366" s="28" t="s">
        <v>2887</v>
      </c>
      <c r="L1366" s="32">
        <f t="shared" si="231"/>
        <v>-1720.32</v>
      </c>
      <c r="M1366" s="33">
        <f t="shared" si="232"/>
        <v>1720.32</v>
      </c>
      <c r="N1366" s="34" t="b">
        <v>1</v>
      </c>
      <c r="O1366" s="35">
        <f t="shared" si="233"/>
        <v>1720.32</v>
      </c>
      <c r="P1366" s="36" t="str">
        <f t="shared" si="234"/>
        <v>T</v>
      </c>
      <c r="Q1366" s="37" t="str">
        <f t="shared" si="235"/>
        <v>Spotless Commercial Cleaning Ltd</v>
      </c>
      <c r="R1366" s="6" t="str">
        <f t="shared" si="236"/>
        <v>T - Spotless Commercial Cleaning Ltd</v>
      </c>
      <c r="S1366" s="6" t="str">
        <f>IFERROR(INDEX('Vendor Over-ride'!$C:$C, MATCH($R:$R,'Vendor Over-ride'!$A:$A,0)),"")</f>
        <v>T - Spotless Commercial Cleaning Ltd</v>
      </c>
      <c r="T1366" s="41" t="s">
        <v>17730</v>
      </c>
      <c r="U1366" s="38" t="str">
        <f t="shared" si="240"/>
        <v>GIA</v>
      </c>
      <c r="V1366" s="5" t="str">
        <f t="shared" si="241"/>
        <v>TRADE</v>
      </c>
      <c r="W1366" s="5" t="b">
        <f t="shared" si="237"/>
        <v>0</v>
      </c>
      <c r="X1366" s="40">
        <f t="shared" ca="1" si="238"/>
        <v>25308.30000000001</v>
      </c>
      <c r="Y1366" s="30" t="b">
        <f t="shared" ca="1" si="239"/>
        <v>1</v>
      </c>
    </row>
    <row r="1367" spans="1:25" hidden="1">
      <c r="A1367" s="28" t="s">
        <v>2837</v>
      </c>
      <c r="B1367" s="28" t="s">
        <v>2838</v>
      </c>
      <c r="C1367" s="28" t="s">
        <v>3872</v>
      </c>
      <c r="D1367" s="28" t="s">
        <v>2842</v>
      </c>
      <c r="E1367" s="29">
        <v>42241</v>
      </c>
      <c r="F1367" s="28" t="s">
        <v>9734</v>
      </c>
      <c r="G1367" s="30">
        <v>4624</v>
      </c>
      <c r="H1367" s="28" t="s">
        <v>9735</v>
      </c>
      <c r="I1367" s="31">
        <v>0</v>
      </c>
      <c r="J1367" s="31">
        <v>3306.47</v>
      </c>
      <c r="K1367" s="28" t="s">
        <v>4949</v>
      </c>
      <c r="L1367" s="32">
        <f t="shared" si="231"/>
        <v>-3306.47</v>
      </c>
      <c r="M1367" s="33">
        <f t="shared" si="232"/>
        <v>3306.47</v>
      </c>
      <c r="N1367" s="34" t="b">
        <v>1</v>
      </c>
      <c r="O1367" s="35">
        <f t="shared" si="233"/>
        <v>3306.47</v>
      </c>
      <c r="P1367" s="36" t="str">
        <f t="shared" si="234"/>
        <v>T</v>
      </c>
      <c r="Q1367" s="37" t="str">
        <f t="shared" si="235"/>
        <v>Sutton PR Ltd</v>
      </c>
      <c r="R1367" s="6" t="str">
        <f t="shared" si="236"/>
        <v>T - Sutton PR Ltd</v>
      </c>
      <c r="S1367" s="6" t="str">
        <f>IFERROR(INDEX('Vendor Over-ride'!$C:$C, MATCH($R:$R,'Vendor Over-ride'!$A:$A,0)),"")</f>
        <v>T - Sutton PR Ltd</v>
      </c>
      <c r="U1367" s="38" t="str">
        <f t="shared" si="240"/>
        <v>GIA</v>
      </c>
      <c r="V1367" s="5" t="str">
        <f t="shared" si="241"/>
        <v>TRADE</v>
      </c>
      <c r="W1367" s="5" t="b">
        <f t="shared" si="237"/>
        <v>0</v>
      </c>
      <c r="X1367" s="40">
        <f t="shared" ca="1" si="238"/>
        <v>17332.61</v>
      </c>
      <c r="Y1367" s="30" t="b">
        <f t="shared" ca="1" si="239"/>
        <v>0</v>
      </c>
    </row>
    <row r="1368" spans="1:25" hidden="1">
      <c r="A1368" s="28" t="s">
        <v>2837</v>
      </c>
      <c r="B1368" s="28" t="s">
        <v>2838</v>
      </c>
      <c r="C1368" s="28" t="s">
        <v>3872</v>
      </c>
      <c r="D1368" s="28" t="s">
        <v>2842</v>
      </c>
      <c r="E1368" s="29">
        <v>42241</v>
      </c>
      <c r="F1368" s="28" t="s">
        <v>9736</v>
      </c>
      <c r="G1368" s="30">
        <v>4624</v>
      </c>
      <c r="H1368" s="28" t="s">
        <v>9737</v>
      </c>
      <c r="I1368" s="31">
        <v>0</v>
      </c>
      <c r="J1368" s="31">
        <v>424.6</v>
      </c>
      <c r="K1368" s="28" t="s">
        <v>4378</v>
      </c>
      <c r="L1368" s="32">
        <f t="shared" si="231"/>
        <v>-424.6</v>
      </c>
      <c r="M1368" s="33">
        <f t="shared" si="232"/>
        <v>424.6</v>
      </c>
      <c r="N1368" s="34" t="b">
        <v>1</v>
      </c>
      <c r="O1368" s="35">
        <f t="shared" si="233"/>
        <v>424.6</v>
      </c>
      <c r="P1368" s="36" t="str">
        <f t="shared" si="234"/>
        <v>T</v>
      </c>
      <c r="Q1368" s="37" t="str">
        <f t="shared" si="235"/>
        <v>Taylor &amp; Francis</v>
      </c>
      <c r="R1368" s="6" t="str">
        <f t="shared" si="236"/>
        <v>T - Taylor &amp; Francis</v>
      </c>
      <c r="S1368" s="6" t="str">
        <f>IFERROR(INDEX('Vendor Over-ride'!$C:$C, MATCH($R:$R,'Vendor Over-ride'!$A:$A,0)),"")</f>
        <v>T - Taylor &amp; Francis</v>
      </c>
      <c r="U1368" s="38" t="str">
        <f t="shared" si="240"/>
        <v>GIA</v>
      </c>
      <c r="V1368" s="5" t="str">
        <f t="shared" si="241"/>
        <v>TRADE</v>
      </c>
      <c r="W1368" s="5" t="b">
        <f t="shared" si="237"/>
        <v>0</v>
      </c>
      <c r="X1368" s="40">
        <f t="shared" ca="1" si="238"/>
        <v>424.6</v>
      </c>
      <c r="Y1368" s="30" t="b">
        <f t="shared" ca="1" si="239"/>
        <v>0</v>
      </c>
    </row>
    <row r="1369" spans="1:25" hidden="1">
      <c r="A1369" s="28" t="s">
        <v>2837</v>
      </c>
      <c r="B1369" s="28" t="s">
        <v>2838</v>
      </c>
      <c r="C1369" s="28" t="s">
        <v>3872</v>
      </c>
      <c r="D1369" s="28" t="s">
        <v>2842</v>
      </c>
      <c r="E1369" s="29">
        <v>42241</v>
      </c>
      <c r="F1369" s="28" t="s">
        <v>9738</v>
      </c>
      <c r="G1369" s="30">
        <v>4624</v>
      </c>
      <c r="H1369" s="28" t="s">
        <v>9739</v>
      </c>
      <c r="I1369" s="31">
        <v>0</v>
      </c>
      <c r="J1369" s="31">
        <v>1920</v>
      </c>
      <c r="K1369" s="28" t="s">
        <v>2905</v>
      </c>
      <c r="L1369" s="32">
        <f t="shared" si="231"/>
        <v>-1920</v>
      </c>
      <c r="M1369" s="33">
        <f t="shared" si="232"/>
        <v>1920</v>
      </c>
      <c r="N1369" s="34" t="b">
        <v>1</v>
      </c>
      <c r="O1369" s="35">
        <f t="shared" si="233"/>
        <v>1920</v>
      </c>
      <c r="P1369" s="36" t="str">
        <f t="shared" si="234"/>
        <v>T</v>
      </c>
      <c r="Q1369" s="37" t="str">
        <f t="shared" si="235"/>
        <v>The Press Data Bureau</v>
      </c>
      <c r="R1369" s="6" t="str">
        <f t="shared" si="236"/>
        <v>T - The Press Data Bureau</v>
      </c>
      <c r="S1369" s="6" t="str">
        <f>IFERROR(INDEX('Vendor Over-ride'!$C:$C, MATCH($R:$R,'Vendor Over-ride'!$A:$A,0)),"")</f>
        <v>T - Press Data Bureau, The</v>
      </c>
      <c r="U1369" s="38" t="str">
        <f t="shared" si="240"/>
        <v>GIA</v>
      </c>
      <c r="V1369" s="5" t="str">
        <f t="shared" si="241"/>
        <v>TRADE</v>
      </c>
      <c r="W1369" s="5" t="b">
        <f t="shared" si="237"/>
        <v>0</v>
      </c>
      <c r="X1369" s="40">
        <f t="shared" ca="1" si="238"/>
        <v>23040</v>
      </c>
      <c r="Y1369" s="30" t="b">
        <f t="shared" ca="1" si="239"/>
        <v>0</v>
      </c>
    </row>
    <row r="1370" spans="1:25" hidden="1">
      <c r="A1370" s="28" t="s">
        <v>2837</v>
      </c>
      <c r="B1370" s="28" t="s">
        <v>2838</v>
      </c>
      <c r="C1370" s="28" t="s">
        <v>3872</v>
      </c>
      <c r="D1370" s="28" t="s">
        <v>2842</v>
      </c>
      <c r="E1370" s="29">
        <v>42241</v>
      </c>
      <c r="F1370" s="28" t="s">
        <v>9740</v>
      </c>
      <c r="G1370" s="30">
        <v>4625</v>
      </c>
      <c r="H1370" s="28" t="s">
        <v>9741</v>
      </c>
      <c r="I1370" s="31">
        <v>0</v>
      </c>
      <c r="J1370" s="31">
        <v>1212</v>
      </c>
      <c r="K1370" s="28" t="s">
        <v>9245</v>
      </c>
      <c r="L1370" s="32">
        <f t="shared" si="231"/>
        <v>-1212</v>
      </c>
      <c r="M1370" s="33">
        <f t="shared" si="232"/>
        <v>1212</v>
      </c>
      <c r="N1370" s="34" t="b">
        <v>1</v>
      </c>
      <c r="O1370" s="35">
        <f t="shared" si="233"/>
        <v>1212</v>
      </c>
      <c r="P1370" s="36" t="str">
        <f t="shared" si="234"/>
        <v>T</v>
      </c>
      <c r="Q1370" s="37" t="str">
        <f t="shared" si="235"/>
        <v>Ghillie Dhu</v>
      </c>
      <c r="R1370" s="6" t="str">
        <f t="shared" si="236"/>
        <v>T - Ghillie Dhu</v>
      </c>
      <c r="S1370" s="6" t="str">
        <f>IFERROR(INDEX('Vendor Over-ride'!$C:$C, MATCH($R:$R,'Vendor Over-ride'!$A:$A,0)),"")</f>
        <v>T - Ghillie Dhu</v>
      </c>
      <c r="U1370" s="38" t="str">
        <f t="shared" si="240"/>
        <v>GIA</v>
      </c>
      <c r="V1370" s="5" t="str">
        <f t="shared" si="241"/>
        <v>TRADE</v>
      </c>
      <c r="W1370" s="5" t="b">
        <f t="shared" si="237"/>
        <v>0</v>
      </c>
      <c r="X1370" s="40">
        <f t="shared" ca="1" si="238"/>
        <v>1462</v>
      </c>
      <c r="Y1370" s="30" t="b">
        <f t="shared" ca="1" si="239"/>
        <v>0</v>
      </c>
    </row>
    <row r="1371" spans="1:25" hidden="1">
      <c r="A1371" s="28" t="s">
        <v>2837</v>
      </c>
      <c r="B1371" s="28" t="s">
        <v>2838</v>
      </c>
      <c r="C1371" s="28" t="s">
        <v>3872</v>
      </c>
      <c r="D1371" s="28" t="s">
        <v>2842</v>
      </c>
      <c r="E1371" s="29">
        <v>42244</v>
      </c>
      <c r="F1371" s="28" t="s">
        <v>9742</v>
      </c>
      <c r="G1371" s="30">
        <v>4656</v>
      </c>
      <c r="H1371" s="28" t="s">
        <v>9743</v>
      </c>
      <c r="I1371" s="31">
        <v>0</v>
      </c>
      <c r="J1371" s="31">
        <v>10</v>
      </c>
      <c r="K1371" s="28" t="s">
        <v>3690</v>
      </c>
      <c r="L1371" s="32">
        <f t="shared" si="231"/>
        <v>-10</v>
      </c>
      <c r="M1371" s="33">
        <f t="shared" si="232"/>
        <v>10</v>
      </c>
      <c r="N1371" s="34" t="b">
        <v>0</v>
      </c>
      <c r="O1371" s="35">
        <f t="shared" si="233"/>
        <v>0</v>
      </c>
      <c r="P1371" s="36" t="str">
        <f t="shared" si="234"/>
        <v>E</v>
      </c>
      <c r="Q1371" s="37" t="str">
        <f t="shared" si="235"/>
        <v>Helen Sim</v>
      </c>
      <c r="R1371" s="6" t="str">
        <f t="shared" si="236"/>
        <v>E - Helen Sim</v>
      </c>
      <c r="S1371" s="6" t="str">
        <f>IFERROR(INDEX('Vendor Over-ride'!$C:$C, MATCH($R:$R,'Vendor Over-ride'!$A:$A,0)),"")</f>
        <v/>
      </c>
      <c r="U1371" s="38" t="str">
        <f t="shared" si="240"/>
        <v>GIA</v>
      </c>
      <c r="V1371" s="5" t="str">
        <f t="shared" si="241"/>
        <v>EMPLOYEE</v>
      </c>
      <c r="W1371" s="5" t="b">
        <f t="shared" si="237"/>
        <v>0</v>
      </c>
      <c r="X1371" s="40">
        <f t="shared" ca="1" si="238"/>
        <v>334393.72000000003</v>
      </c>
      <c r="Y1371" s="30" t="b">
        <f t="shared" ca="1" si="239"/>
        <v>1</v>
      </c>
    </row>
    <row r="1372" spans="1:25" hidden="1">
      <c r="A1372" s="28" t="s">
        <v>2837</v>
      </c>
      <c r="B1372" s="28" t="s">
        <v>2838</v>
      </c>
      <c r="C1372" s="28" t="s">
        <v>3872</v>
      </c>
      <c r="D1372" s="28" t="s">
        <v>2842</v>
      </c>
      <c r="E1372" s="29">
        <v>42244</v>
      </c>
      <c r="F1372" s="28" t="s">
        <v>9744</v>
      </c>
      <c r="G1372" s="30">
        <v>4656</v>
      </c>
      <c r="H1372" s="28" t="s">
        <v>9745</v>
      </c>
      <c r="I1372" s="31">
        <v>0</v>
      </c>
      <c r="J1372" s="31">
        <v>414.6</v>
      </c>
      <c r="K1372" s="28" t="s">
        <v>2948</v>
      </c>
      <c r="L1372" s="32">
        <f t="shared" si="231"/>
        <v>-414.6</v>
      </c>
      <c r="M1372" s="33">
        <f t="shared" si="232"/>
        <v>414.6</v>
      </c>
      <c r="N1372" s="34" t="b">
        <v>0</v>
      </c>
      <c r="O1372" s="35">
        <f t="shared" si="233"/>
        <v>0</v>
      </c>
      <c r="P1372" s="36" t="str">
        <f t="shared" si="234"/>
        <v>E</v>
      </c>
      <c r="Q1372" s="37" t="str">
        <f t="shared" si="235"/>
        <v>Helena Ward</v>
      </c>
      <c r="R1372" s="6" t="str">
        <f t="shared" si="236"/>
        <v>E - Helena Ward</v>
      </c>
      <c r="S1372" s="6" t="str">
        <f>IFERROR(INDEX('Vendor Over-ride'!$C:$C, MATCH($R:$R,'Vendor Over-ride'!$A:$A,0)),"")</f>
        <v/>
      </c>
      <c r="U1372" s="38" t="str">
        <f t="shared" si="240"/>
        <v>GIA</v>
      </c>
      <c r="V1372" s="5" t="str">
        <f t="shared" si="241"/>
        <v>EMPLOYEE</v>
      </c>
      <c r="W1372" s="5" t="b">
        <f t="shared" si="237"/>
        <v>0</v>
      </c>
      <c r="X1372" s="40">
        <f t="shared" ca="1" si="238"/>
        <v>334393.72000000003</v>
      </c>
      <c r="Y1372" s="30" t="b">
        <f t="shared" ca="1" si="239"/>
        <v>1</v>
      </c>
    </row>
    <row r="1373" spans="1:25" hidden="1">
      <c r="A1373" s="28" t="s">
        <v>2837</v>
      </c>
      <c r="B1373" s="28" t="s">
        <v>2838</v>
      </c>
      <c r="C1373" s="28" t="s">
        <v>3872</v>
      </c>
      <c r="D1373" s="28" t="s">
        <v>2842</v>
      </c>
      <c r="E1373" s="29">
        <v>42244</v>
      </c>
      <c r="F1373" s="28" t="s">
        <v>9746</v>
      </c>
      <c r="G1373" s="30">
        <v>4656</v>
      </c>
      <c r="H1373" s="28" t="s">
        <v>9747</v>
      </c>
      <c r="I1373" s="31">
        <v>0</v>
      </c>
      <c r="J1373" s="31">
        <v>95.15</v>
      </c>
      <c r="K1373" s="28" t="s">
        <v>3929</v>
      </c>
      <c r="L1373" s="32">
        <f t="shared" si="231"/>
        <v>-95.15</v>
      </c>
      <c r="M1373" s="33">
        <f t="shared" si="232"/>
        <v>95.15</v>
      </c>
      <c r="N1373" s="34" t="b">
        <v>0</v>
      </c>
      <c r="O1373" s="35">
        <f t="shared" si="233"/>
        <v>0</v>
      </c>
      <c r="P1373" s="36" t="str">
        <f t="shared" si="234"/>
        <v>E</v>
      </c>
      <c r="Q1373" s="37" t="str">
        <f t="shared" si="235"/>
        <v>Babafemi Folorunso</v>
      </c>
      <c r="R1373" s="6" t="str">
        <f t="shared" si="236"/>
        <v>E - Babafemi Folorunso</v>
      </c>
      <c r="S1373" s="6" t="str">
        <f>IFERROR(INDEX('Vendor Over-ride'!$C:$C, MATCH($R:$R,'Vendor Over-ride'!$A:$A,0)),"")</f>
        <v/>
      </c>
      <c r="U1373" s="38" t="str">
        <f t="shared" si="240"/>
        <v>GIA</v>
      </c>
      <c r="V1373" s="5" t="str">
        <f t="shared" si="241"/>
        <v>EMPLOYEE</v>
      </c>
      <c r="W1373" s="5" t="b">
        <f t="shared" si="237"/>
        <v>0</v>
      </c>
      <c r="X1373" s="40">
        <f t="shared" ca="1" si="238"/>
        <v>334393.72000000003</v>
      </c>
      <c r="Y1373" s="30" t="b">
        <f t="shared" ca="1" si="239"/>
        <v>1</v>
      </c>
    </row>
    <row r="1374" spans="1:25" hidden="1">
      <c r="A1374" s="28" t="s">
        <v>2837</v>
      </c>
      <c r="B1374" s="28" t="s">
        <v>2838</v>
      </c>
      <c r="C1374" s="28" t="s">
        <v>3872</v>
      </c>
      <c r="D1374" s="28" t="s">
        <v>2842</v>
      </c>
      <c r="E1374" s="29">
        <v>42244</v>
      </c>
      <c r="F1374" s="28" t="s">
        <v>9748</v>
      </c>
      <c r="G1374" s="30">
        <v>4656</v>
      </c>
      <c r="H1374" s="28" t="s">
        <v>9749</v>
      </c>
      <c r="I1374" s="31">
        <v>0</v>
      </c>
      <c r="J1374" s="31">
        <v>27</v>
      </c>
      <c r="K1374" s="28" t="s">
        <v>2953</v>
      </c>
      <c r="L1374" s="32">
        <f t="shared" si="231"/>
        <v>-27</v>
      </c>
      <c r="M1374" s="33">
        <f t="shared" si="232"/>
        <v>27</v>
      </c>
      <c r="N1374" s="34" t="b">
        <v>0</v>
      </c>
      <c r="O1374" s="35">
        <f t="shared" si="233"/>
        <v>0</v>
      </c>
      <c r="P1374" s="36" t="str">
        <f t="shared" si="234"/>
        <v>E</v>
      </c>
      <c r="Q1374" s="37" t="str">
        <f t="shared" si="235"/>
        <v>Janice Kelly</v>
      </c>
      <c r="R1374" s="6" t="str">
        <f t="shared" si="236"/>
        <v>E - Janice Kelly</v>
      </c>
      <c r="S1374" s="6" t="str">
        <f>IFERROR(INDEX('Vendor Over-ride'!$C:$C, MATCH($R:$R,'Vendor Over-ride'!$A:$A,0)),"")</f>
        <v/>
      </c>
      <c r="U1374" s="38" t="str">
        <f t="shared" si="240"/>
        <v>GIA</v>
      </c>
      <c r="V1374" s="5" t="str">
        <f t="shared" si="241"/>
        <v>EMPLOYEE</v>
      </c>
      <c r="W1374" s="5" t="b">
        <f t="shared" si="237"/>
        <v>0</v>
      </c>
      <c r="X1374" s="40">
        <f t="shared" ca="1" si="238"/>
        <v>334393.72000000003</v>
      </c>
      <c r="Y1374" s="30" t="b">
        <f t="shared" ca="1" si="239"/>
        <v>1</v>
      </c>
    </row>
    <row r="1375" spans="1:25" hidden="1">
      <c r="A1375" s="28" t="s">
        <v>2837</v>
      </c>
      <c r="B1375" s="28" t="s">
        <v>2838</v>
      </c>
      <c r="C1375" s="28" t="s">
        <v>3872</v>
      </c>
      <c r="D1375" s="28" t="s">
        <v>2842</v>
      </c>
      <c r="E1375" s="29">
        <v>42244</v>
      </c>
      <c r="F1375" s="28" t="s">
        <v>9750</v>
      </c>
      <c r="G1375" s="30">
        <v>4656</v>
      </c>
      <c r="H1375" s="28" t="s">
        <v>9751</v>
      </c>
      <c r="I1375" s="31">
        <v>0</v>
      </c>
      <c r="J1375" s="31">
        <v>422.9</v>
      </c>
      <c r="K1375" s="28" t="s">
        <v>2958</v>
      </c>
      <c r="L1375" s="32">
        <f t="shared" si="231"/>
        <v>-422.9</v>
      </c>
      <c r="M1375" s="33">
        <f t="shared" si="232"/>
        <v>422.9</v>
      </c>
      <c r="N1375" s="34" t="b">
        <v>0</v>
      </c>
      <c r="O1375" s="35">
        <f t="shared" si="233"/>
        <v>0</v>
      </c>
      <c r="P1375" s="36" t="str">
        <f t="shared" si="234"/>
        <v>E</v>
      </c>
      <c r="Q1375" s="37" t="str">
        <f t="shared" si="235"/>
        <v>Raymond Black</v>
      </c>
      <c r="R1375" s="6" t="str">
        <f t="shared" si="236"/>
        <v>E - Raymond Black</v>
      </c>
      <c r="S1375" s="6" t="str">
        <f>IFERROR(INDEX('Vendor Over-ride'!$C:$C, MATCH($R:$R,'Vendor Over-ride'!$A:$A,0)),"")</f>
        <v/>
      </c>
      <c r="U1375" s="38" t="str">
        <f t="shared" si="240"/>
        <v>GIA</v>
      </c>
      <c r="V1375" s="5" t="str">
        <f t="shared" si="241"/>
        <v>EMPLOYEE</v>
      </c>
      <c r="W1375" s="5" t="b">
        <f t="shared" si="237"/>
        <v>0</v>
      </c>
      <c r="X1375" s="40">
        <f t="shared" ca="1" si="238"/>
        <v>334393.72000000003</v>
      </c>
      <c r="Y1375" s="30" t="b">
        <f t="shared" ca="1" si="239"/>
        <v>1</v>
      </c>
    </row>
    <row r="1376" spans="1:25" hidden="1">
      <c r="A1376" s="28" t="s">
        <v>2837</v>
      </c>
      <c r="B1376" s="28" t="s">
        <v>2838</v>
      </c>
      <c r="C1376" s="28" t="s">
        <v>3872</v>
      </c>
      <c r="D1376" s="28" t="s">
        <v>2842</v>
      </c>
      <c r="E1376" s="29">
        <v>42244</v>
      </c>
      <c r="F1376" s="28" t="s">
        <v>9752</v>
      </c>
      <c r="G1376" s="30">
        <v>4656</v>
      </c>
      <c r="H1376" s="28" t="s">
        <v>9753</v>
      </c>
      <c r="I1376" s="31">
        <v>0</v>
      </c>
      <c r="J1376" s="31">
        <v>298.14</v>
      </c>
      <c r="K1376" s="28" t="s">
        <v>3800</v>
      </c>
      <c r="L1376" s="32">
        <f t="shared" si="231"/>
        <v>-298.14</v>
      </c>
      <c r="M1376" s="33">
        <f t="shared" si="232"/>
        <v>298.14</v>
      </c>
      <c r="N1376" s="34" t="b">
        <v>0</v>
      </c>
      <c r="O1376" s="35">
        <f t="shared" si="233"/>
        <v>0</v>
      </c>
      <c r="P1376" s="36" t="str">
        <f t="shared" si="234"/>
        <v>E</v>
      </c>
      <c r="Q1376" s="37" t="str">
        <f t="shared" si="235"/>
        <v>Janet Archer</v>
      </c>
      <c r="R1376" s="6" t="str">
        <f t="shared" si="236"/>
        <v>E - Janet Archer</v>
      </c>
      <c r="S1376" s="6" t="str">
        <f>IFERROR(INDEX('Vendor Over-ride'!$C:$C, MATCH($R:$R,'Vendor Over-ride'!$A:$A,0)),"")</f>
        <v/>
      </c>
      <c r="U1376" s="38" t="str">
        <f t="shared" si="240"/>
        <v>GIA</v>
      </c>
      <c r="V1376" s="5" t="str">
        <f t="shared" si="241"/>
        <v>EMPLOYEE</v>
      </c>
      <c r="W1376" s="5" t="b">
        <f t="shared" si="237"/>
        <v>0</v>
      </c>
      <c r="X1376" s="40">
        <f t="shared" ca="1" si="238"/>
        <v>334393.72000000003</v>
      </c>
      <c r="Y1376" s="30" t="b">
        <f t="shared" ca="1" si="239"/>
        <v>1</v>
      </c>
    </row>
    <row r="1377" spans="1:25" hidden="1">
      <c r="A1377" s="28" t="s">
        <v>2837</v>
      </c>
      <c r="B1377" s="28" t="s">
        <v>2838</v>
      </c>
      <c r="C1377" s="28" t="s">
        <v>3872</v>
      </c>
      <c r="D1377" s="28" t="s">
        <v>2842</v>
      </c>
      <c r="E1377" s="29">
        <v>42244</v>
      </c>
      <c r="F1377" s="28" t="s">
        <v>9754</v>
      </c>
      <c r="G1377" s="30">
        <v>4656</v>
      </c>
      <c r="H1377" s="28" t="s">
        <v>9755</v>
      </c>
      <c r="I1377" s="31">
        <v>0</v>
      </c>
      <c r="J1377" s="31">
        <v>328.53</v>
      </c>
      <c r="K1377" s="28" t="s">
        <v>3413</v>
      </c>
      <c r="L1377" s="32">
        <f t="shared" si="231"/>
        <v>-328.53</v>
      </c>
      <c r="M1377" s="33">
        <f t="shared" si="232"/>
        <v>328.53</v>
      </c>
      <c r="N1377" s="34" t="b">
        <v>0</v>
      </c>
      <c r="O1377" s="35">
        <f t="shared" si="233"/>
        <v>0</v>
      </c>
      <c r="P1377" s="36" t="str">
        <f t="shared" si="234"/>
        <v>E</v>
      </c>
      <c r="Q1377" s="37" t="str">
        <f t="shared" si="235"/>
        <v>Natalie Usher</v>
      </c>
      <c r="R1377" s="6" t="str">
        <f t="shared" si="236"/>
        <v>E - Natalie Usher</v>
      </c>
      <c r="S1377" s="6" t="str">
        <f>IFERROR(INDEX('Vendor Over-ride'!$C:$C, MATCH($R:$R,'Vendor Over-ride'!$A:$A,0)),"")</f>
        <v/>
      </c>
      <c r="U1377" s="38" t="str">
        <f t="shared" si="240"/>
        <v>GIA</v>
      </c>
      <c r="V1377" s="5" t="str">
        <f t="shared" si="241"/>
        <v>EMPLOYEE</v>
      </c>
      <c r="W1377" s="5" t="b">
        <f t="shared" si="237"/>
        <v>0</v>
      </c>
      <c r="X1377" s="40">
        <f t="shared" ca="1" si="238"/>
        <v>334393.72000000003</v>
      </c>
      <c r="Y1377" s="30" t="b">
        <f t="shared" ca="1" si="239"/>
        <v>1</v>
      </c>
    </row>
    <row r="1378" spans="1:25" hidden="1">
      <c r="A1378" s="28" t="s">
        <v>2837</v>
      </c>
      <c r="B1378" s="28" t="s">
        <v>2838</v>
      </c>
      <c r="C1378" s="28" t="s">
        <v>3872</v>
      </c>
      <c r="D1378" s="28" t="s">
        <v>2842</v>
      </c>
      <c r="E1378" s="29">
        <v>42244</v>
      </c>
      <c r="F1378" s="28" t="s">
        <v>9756</v>
      </c>
      <c r="G1378" s="30">
        <v>4656</v>
      </c>
      <c r="H1378" s="28" t="s">
        <v>9757</v>
      </c>
      <c r="I1378" s="31">
        <v>0</v>
      </c>
      <c r="J1378" s="31">
        <v>210.2</v>
      </c>
      <c r="K1378" s="28" t="s">
        <v>2846</v>
      </c>
      <c r="L1378" s="32">
        <f t="shared" si="231"/>
        <v>-210.2</v>
      </c>
      <c r="M1378" s="33">
        <f t="shared" si="232"/>
        <v>210.2</v>
      </c>
      <c r="N1378" s="34" t="b">
        <v>1</v>
      </c>
      <c r="O1378" s="35">
        <f t="shared" si="233"/>
        <v>210.2</v>
      </c>
      <c r="P1378" s="36" t="str">
        <f t="shared" si="234"/>
        <v>T</v>
      </c>
      <c r="Q1378" s="37" t="str">
        <f t="shared" si="235"/>
        <v>Arnold Clark Finance Ltd</v>
      </c>
      <c r="R1378" s="6" t="str">
        <f t="shared" si="236"/>
        <v>T - Arnold Clark Finance Ltd</v>
      </c>
      <c r="S1378" s="6" t="str">
        <f>IFERROR(INDEX('Vendor Over-ride'!$C:$C, MATCH($R:$R,'Vendor Over-ride'!$A:$A,0)),"")</f>
        <v>T - Arnold Clark Finance Ltd</v>
      </c>
      <c r="U1378" s="38" t="str">
        <f t="shared" si="240"/>
        <v>GIA</v>
      </c>
      <c r="V1378" s="5" t="str">
        <f t="shared" si="241"/>
        <v>TRADE</v>
      </c>
      <c r="W1378" s="5" t="b">
        <f t="shared" si="237"/>
        <v>0</v>
      </c>
      <c r="X1378" s="40">
        <f t="shared" ca="1" si="238"/>
        <v>4424.46</v>
      </c>
      <c r="Y1378" s="30" t="b">
        <f t="shared" ca="1" si="239"/>
        <v>0</v>
      </c>
    </row>
    <row r="1379" spans="1:25" hidden="1">
      <c r="A1379" s="28" t="s">
        <v>2837</v>
      </c>
      <c r="B1379" s="28" t="s">
        <v>2838</v>
      </c>
      <c r="C1379" s="28" t="s">
        <v>3872</v>
      </c>
      <c r="D1379" s="28" t="s">
        <v>2842</v>
      </c>
      <c r="E1379" s="29">
        <v>42244</v>
      </c>
      <c r="F1379" s="28" t="s">
        <v>9758</v>
      </c>
      <c r="G1379" s="30">
        <v>4656</v>
      </c>
      <c r="H1379" s="28" t="s">
        <v>9759</v>
      </c>
      <c r="I1379" s="31">
        <v>0</v>
      </c>
      <c r="J1379" s="31">
        <v>114</v>
      </c>
      <c r="K1379" s="28" t="s">
        <v>3914</v>
      </c>
      <c r="L1379" s="32">
        <f t="shared" si="231"/>
        <v>-114</v>
      </c>
      <c r="M1379" s="33">
        <f t="shared" si="232"/>
        <v>114</v>
      </c>
      <c r="N1379" s="34" t="b">
        <v>1</v>
      </c>
      <c r="O1379" s="35">
        <f t="shared" si="233"/>
        <v>114</v>
      </c>
      <c r="P1379" s="36" t="str">
        <f t="shared" si="234"/>
        <v>T</v>
      </c>
      <c r="Q1379" s="37" t="str">
        <f t="shared" si="235"/>
        <v>Artworkers Alliance Limited</v>
      </c>
      <c r="R1379" s="6" t="str">
        <f t="shared" si="236"/>
        <v>T - Artworkers Alliance Limited</v>
      </c>
      <c r="S1379" s="6" t="str">
        <f>IFERROR(INDEX('Vendor Over-ride'!$C:$C, MATCH($R:$R,'Vendor Over-ride'!$A:$A,0)),"")</f>
        <v>T - Artworkers Alliance Limited</v>
      </c>
      <c r="U1379" s="38" t="str">
        <f t="shared" si="240"/>
        <v>GIA</v>
      </c>
      <c r="V1379" s="5" t="str">
        <f t="shared" si="241"/>
        <v>TRADE</v>
      </c>
      <c r="W1379" s="5" t="b">
        <f t="shared" si="237"/>
        <v>0</v>
      </c>
      <c r="X1379" s="40">
        <f t="shared" ca="1" si="238"/>
        <v>3858</v>
      </c>
      <c r="Y1379" s="30" t="b">
        <f t="shared" ca="1" si="239"/>
        <v>0</v>
      </c>
    </row>
    <row r="1380" spans="1:25" hidden="1">
      <c r="A1380" s="28" t="s">
        <v>2837</v>
      </c>
      <c r="B1380" s="28" t="s">
        <v>2838</v>
      </c>
      <c r="C1380" s="28" t="s">
        <v>3872</v>
      </c>
      <c r="D1380" s="28" t="s">
        <v>2842</v>
      </c>
      <c r="E1380" s="29">
        <v>42244</v>
      </c>
      <c r="F1380" s="28" t="s">
        <v>9760</v>
      </c>
      <c r="G1380" s="30">
        <v>4656</v>
      </c>
      <c r="H1380" s="28" t="s">
        <v>9761</v>
      </c>
      <c r="I1380" s="31">
        <v>0</v>
      </c>
      <c r="J1380" s="31">
        <v>357.03</v>
      </c>
      <c r="K1380" s="28" t="s">
        <v>2848</v>
      </c>
      <c r="L1380" s="32">
        <f t="shared" si="231"/>
        <v>-357.03</v>
      </c>
      <c r="M1380" s="33">
        <f t="shared" si="232"/>
        <v>357.03</v>
      </c>
      <c r="N1380" s="34" t="b">
        <v>1</v>
      </c>
      <c r="O1380" s="35">
        <f t="shared" si="233"/>
        <v>357.03</v>
      </c>
      <c r="P1380" s="36" t="str">
        <f t="shared" si="234"/>
        <v>T</v>
      </c>
      <c r="Q1380" s="37" t="str">
        <f t="shared" si="235"/>
        <v>Eagle Couriers (Scotland) Ltd</v>
      </c>
      <c r="R1380" s="6" t="str">
        <f t="shared" si="236"/>
        <v>T - Eagle Couriers (Scotland) Ltd</v>
      </c>
      <c r="S1380" s="6" t="str">
        <f>IFERROR(INDEX('Vendor Over-ride'!$C:$C, MATCH($R:$R,'Vendor Over-ride'!$A:$A,0)),"")</f>
        <v>T - Eagle Couriers (Scotland) Ltd</v>
      </c>
      <c r="U1380" s="38" t="str">
        <f t="shared" si="240"/>
        <v>GIA</v>
      </c>
      <c r="V1380" s="5" t="str">
        <f t="shared" si="241"/>
        <v>TRADE</v>
      </c>
      <c r="W1380" s="5" t="b">
        <f t="shared" si="237"/>
        <v>0</v>
      </c>
      <c r="X1380" s="40">
        <f t="shared" ca="1" si="238"/>
        <v>6324.47</v>
      </c>
      <c r="Y1380" s="30" t="b">
        <f t="shared" ca="1" si="239"/>
        <v>0</v>
      </c>
    </row>
    <row r="1381" spans="1:25" hidden="1">
      <c r="A1381" s="28" t="s">
        <v>2837</v>
      </c>
      <c r="B1381" s="28" t="s">
        <v>2838</v>
      </c>
      <c r="C1381" s="28" t="s">
        <v>3872</v>
      </c>
      <c r="D1381" s="28" t="s">
        <v>2842</v>
      </c>
      <c r="E1381" s="29">
        <v>42244</v>
      </c>
      <c r="F1381" s="28" t="s">
        <v>9762</v>
      </c>
      <c r="G1381" s="30">
        <v>4656</v>
      </c>
      <c r="H1381" s="28" t="s">
        <v>9763</v>
      </c>
      <c r="I1381" s="31">
        <v>0</v>
      </c>
      <c r="J1381" s="31">
        <v>156.16999999999999</v>
      </c>
      <c r="K1381" s="28" t="s">
        <v>2881</v>
      </c>
      <c r="L1381" s="32">
        <f t="shared" si="231"/>
        <v>-156.16999999999999</v>
      </c>
      <c r="M1381" s="33">
        <f t="shared" si="232"/>
        <v>156.16999999999999</v>
      </c>
      <c r="N1381" s="34" t="b">
        <v>1</v>
      </c>
      <c r="O1381" s="35">
        <f t="shared" si="233"/>
        <v>156.16999999999999</v>
      </c>
      <c r="P1381" s="36" t="str">
        <f t="shared" si="234"/>
        <v>T</v>
      </c>
      <c r="Q1381" s="37" t="str">
        <f t="shared" si="235"/>
        <v>Eden Springs UK Ltd</v>
      </c>
      <c r="R1381" s="6" t="str">
        <f t="shared" si="236"/>
        <v>T - Eden Springs UK Ltd</v>
      </c>
      <c r="S1381" s="6" t="str">
        <f>IFERROR(INDEX('Vendor Over-ride'!$C:$C, MATCH($R:$R,'Vendor Over-ride'!$A:$A,0)),"")</f>
        <v>T - Eden Springs UK Ltd</v>
      </c>
      <c r="U1381" s="38" t="str">
        <f t="shared" si="240"/>
        <v>GIA</v>
      </c>
      <c r="V1381" s="5" t="str">
        <f t="shared" si="241"/>
        <v>TRADE</v>
      </c>
      <c r="W1381" s="5" t="b">
        <f t="shared" si="237"/>
        <v>0</v>
      </c>
      <c r="X1381" s="40">
        <f t="shared" ca="1" si="238"/>
        <v>1320.8600000000001</v>
      </c>
      <c r="Y1381" s="30" t="b">
        <f t="shared" ca="1" si="239"/>
        <v>0</v>
      </c>
    </row>
    <row r="1382" spans="1:25" hidden="1">
      <c r="A1382" s="28" t="s">
        <v>2837</v>
      </c>
      <c r="B1382" s="28" t="s">
        <v>2838</v>
      </c>
      <c r="C1382" s="28" t="s">
        <v>3872</v>
      </c>
      <c r="D1382" s="28" t="s">
        <v>2842</v>
      </c>
      <c r="E1382" s="29">
        <v>42244</v>
      </c>
      <c r="F1382" s="28" t="s">
        <v>9764</v>
      </c>
      <c r="G1382" s="30">
        <v>4656</v>
      </c>
      <c r="H1382" s="28" t="s">
        <v>9765</v>
      </c>
      <c r="I1382" s="31">
        <v>0</v>
      </c>
      <c r="J1382" s="31">
        <v>3150</v>
      </c>
      <c r="K1382" s="28" t="s">
        <v>2849</v>
      </c>
      <c r="L1382" s="32">
        <f t="shared" si="231"/>
        <v>-3150</v>
      </c>
      <c r="M1382" s="33">
        <f t="shared" si="232"/>
        <v>3150</v>
      </c>
      <c r="N1382" s="34" t="b">
        <v>1</v>
      </c>
      <c r="O1382" s="35">
        <f t="shared" si="233"/>
        <v>3150</v>
      </c>
      <c r="P1382" s="36" t="str">
        <f t="shared" si="234"/>
        <v>T</v>
      </c>
      <c r="Q1382" s="37" t="str">
        <f t="shared" si="235"/>
        <v>Edinburgh Larder</v>
      </c>
      <c r="R1382" s="6" t="str">
        <f t="shared" si="236"/>
        <v>T - Edinburgh Larder</v>
      </c>
      <c r="S1382" s="6" t="str">
        <f>IFERROR(INDEX('Vendor Over-ride'!$C:$C, MATCH($R:$R,'Vendor Over-ride'!$A:$A,0)),"")</f>
        <v>T - Edinburgh Larder, The</v>
      </c>
      <c r="U1382" s="38" t="str">
        <f t="shared" si="240"/>
        <v>GIA</v>
      </c>
      <c r="V1382" s="5" t="str">
        <f t="shared" si="241"/>
        <v>TRADE</v>
      </c>
      <c r="W1382" s="5" t="b">
        <f t="shared" si="237"/>
        <v>0</v>
      </c>
      <c r="X1382" s="40">
        <f t="shared" ca="1" si="238"/>
        <v>3320</v>
      </c>
      <c r="Y1382" s="30" t="b">
        <f t="shared" ca="1" si="239"/>
        <v>0</v>
      </c>
    </row>
    <row r="1383" spans="1:25" hidden="1">
      <c r="A1383" s="28" t="s">
        <v>2837</v>
      </c>
      <c r="B1383" s="28" t="s">
        <v>2838</v>
      </c>
      <c r="C1383" s="28" t="s">
        <v>3872</v>
      </c>
      <c r="D1383" s="28" t="s">
        <v>2842</v>
      </c>
      <c r="E1383" s="29">
        <v>42244</v>
      </c>
      <c r="F1383" s="28" t="s">
        <v>9766</v>
      </c>
      <c r="G1383" s="30">
        <v>4656</v>
      </c>
      <c r="H1383" s="28" t="s">
        <v>9767</v>
      </c>
      <c r="I1383" s="31">
        <v>0</v>
      </c>
      <c r="J1383" s="31">
        <v>417.54</v>
      </c>
      <c r="K1383" s="28" t="s">
        <v>3340</v>
      </c>
      <c r="L1383" s="32">
        <f t="shared" si="231"/>
        <v>-417.54</v>
      </c>
      <c r="M1383" s="33">
        <f t="shared" si="232"/>
        <v>417.54</v>
      </c>
      <c r="N1383" s="34" t="b">
        <v>1</v>
      </c>
      <c r="O1383" s="35">
        <f t="shared" si="233"/>
        <v>417.54</v>
      </c>
      <c r="P1383" s="36" t="str">
        <f t="shared" si="234"/>
        <v>T</v>
      </c>
      <c r="Q1383" s="37" t="str">
        <f t="shared" si="235"/>
        <v>Global Design &amp; Source Ltd</v>
      </c>
      <c r="R1383" s="6" t="str">
        <f t="shared" si="236"/>
        <v>T - Global Design &amp; Source Ltd</v>
      </c>
      <c r="S1383" s="6" t="str">
        <f>IFERROR(INDEX('Vendor Over-ride'!$C:$C, MATCH($R:$R,'Vendor Over-ride'!$A:$A,0)),"")</f>
        <v>T - Global Design &amp; Source Ltd</v>
      </c>
      <c r="U1383" s="38" t="str">
        <f t="shared" si="240"/>
        <v>GIA</v>
      </c>
      <c r="V1383" s="5" t="str">
        <f t="shared" si="241"/>
        <v>TRADE</v>
      </c>
      <c r="W1383" s="5" t="b">
        <f t="shared" si="237"/>
        <v>0</v>
      </c>
      <c r="X1383" s="40">
        <f t="shared" ca="1" si="238"/>
        <v>7814.8200000000006</v>
      </c>
      <c r="Y1383" s="30" t="b">
        <f t="shared" ca="1" si="239"/>
        <v>0</v>
      </c>
    </row>
    <row r="1384" spans="1:25" hidden="1">
      <c r="A1384" s="28" t="s">
        <v>2837</v>
      </c>
      <c r="B1384" s="28" t="s">
        <v>2838</v>
      </c>
      <c r="C1384" s="28" t="s">
        <v>3872</v>
      </c>
      <c r="D1384" s="28" t="s">
        <v>2842</v>
      </c>
      <c r="E1384" s="29">
        <v>42244</v>
      </c>
      <c r="F1384" s="28" t="s">
        <v>9768</v>
      </c>
      <c r="G1384" s="30">
        <v>4656</v>
      </c>
      <c r="H1384" s="28" t="s">
        <v>9769</v>
      </c>
      <c r="I1384" s="31">
        <v>0</v>
      </c>
      <c r="J1384" s="31">
        <v>144</v>
      </c>
      <c r="K1384" s="28" t="s">
        <v>3092</v>
      </c>
      <c r="L1384" s="32">
        <f t="shared" si="231"/>
        <v>-144</v>
      </c>
      <c r="M1384" s="33">
        <f t="shared" si="232"/>
        <v>144</v>
      </c>
      <c r="N1384" s="34" t="b">
        <v>1</v>
      </c>
      <c r="O1384" s="35">
        <f t="shared" si="233"/>
        <v>144</v>
      </c>
      <c r="P1384" s="36" t="str">
        <f t="shared" si="234"/>
        <v>T</v>
      </c>
      <c r="Q1384" s="37" t="str">
        <f t="shared" si="235"/>
        <v>GTG Training Ltd</v>
      </c>
      <c r="R1384" s="6" t="str">
        <f t="shared" si="236"/>
        <v>T - GTG Training Ltd</v>
      </c>
      <c r="S1384" s="6" t="str">
        <f>IFERROR(INDEX('Vendor Over-ride'!$C:$C, MATCH($R:$R,'Vendor Over-ride'!$A:$A,0)),"")</f>
        <v>T - GTG Training Ltd</v>
      </c>
      <c r="U1384" s="38" t="str">
        <f t="shared" si="240"/>
        <v>GIA</v>
      </c>
      <c r="V1384" s="5" t="str">
        <f t="shared" si="241"/>
        <v>TRADE</v>
      </c>
      <c r="W1384" s="5" t="b">
        <f t="shared" si="237"/>
        <v>0</v>
      </c>
      <c r="X1384" s="40">
        <f t="shared" ca="1" si="238"/>
        <v>3908.4</v>
      </c>
      <c r="Y1384" s="30" t="b">
        <f t="shared" ca="1" si="239"/>
        <v>0</v>
      </c>
    </row>
    <row r="1385" spans="1:25" hidden="1">
      <c r="A1385" s="28" t="s">
        <v>2837</v>
      </c>
      <c r="B1385" s="28" t="s">
        <v>2838</v>
      </c>
      <c r="C1385" s="28" t="s">
        <v>3872</v>
      </c>
      <c r="D1385" s="28" t="s">
        <v>2842</v>
      </c>
      <c r="E1385" s="29">
        <v>42244</v>
      </c>
      <c r="F1385" s="28" t="s">
        <v>9770</v>
      </c>
      <c r="G1385" s="30">
        <v>4656</v>
      </c>
      <c r="H1385" s="28" t="s">
        <v>9771</v>
      </c>
      <c r="I1385" s="31">
        <v>0</v>
      </c>
      <c r="J1385" s="31">
        <v>690.78</v>
      </c>
      <c r="K1385" s="28" t="s">
        <v>2851</v>
      </c>
      <c r="L1385" s="32">
        <f t="shared" si="231"/>
        <v>-690.78</v>
      </c>
      <c r="M1385" s="33">
        <f t="shared" si="232"/>
        <v>690.78</v>
      </c>
      <c r="N1385" s="34" t="b">
        <v>1</v>
      </c>
      <c r="O1385" s="35">
        <f t="shared" si="233"/>
        <v>690.78</v>
      </c>
      <c r="P1385" s="36" t="str">
        <f t="shared" si="234"/>
        <v>T</v>
      </c>
      <c r="Q1385" s="37" t="str">
        <f t="shared" si="235"/>
        <v>Hays Accountacy &amp; Finance</v>
      </c>
      <c r="R1385" s="6" t="str">
        <f t="shared" si="236"/>
        <v>T - Hays Accountacy &amp; Finance</v>
      </c>
      <c r="S1385" s="6" t="str">
        <f>IFERROR(INDEX('Vendor Over-ride'!$C:$C, MATCH($R:$R,'Vendor Over-ride'!$A:$A,0)),"")</f>
        <v>T - Hays Accountacy &amp; Finance</v>
      </c>
      <c r="U1385" s="38" t="str">
        <f t="shared" si="240"/>
        <v>GIA</v>
      </c>
      <c r="V1385" s="5" t="str">
        <f t="shared" si="241"/>
        <v>TRADE</v>
      </c>
      <c r="W1385" s="5" t="b">
        <f t="shared" si="237"/>
        <v>0</v>
      </c>
      <c r="X1385" s="40">
        <f t="shared" ca="1" si="238"/>
        <v>9362.7000000000007</v>
      </c>
      <c r="Y1385" s="30" t="b">
        <f t="shared" ca="1" si="239"/>
        <v>0</v>
      </c>
    </row>
    <row r="1386" spans="1:25" hidden="1">
      <c r="A1386" s="28" t="s">
        <v>2837</v>
      </c>
      <c r="B1386" s="28" t="s">
        <v>2838</v>
      </c>
      <c r="C1386" s="28" t="s">
        <v>3872</v>
      </c>
      <c r="D1386" s="28" t="s">
        <v>2842</v>
      </c>
      <c r="E1386" s="29">
        <v>42244</v>
      </c>
      <c r="F1386" s="28" t="s">
        <v>9772</v>
      </c>
      <c r="G1386" s="30">
        <v>4656</v>
      </c>
      <c r="H1386" s="28" t="s">
        <v>9773</v>
      </c>
      <c r="I1386" s="31">
        <v>0</v>
      </c>
      <c r="J1386" s="31">
        <v>1098.8399999999999</v>
      </c>
      <c r="K1386" s="28" t="s">
        <v>2852</v>
      </c>
      <c r="L1386" s="32">
        <f t="shared" si="231"/>
        <v>-1098.8399999999999</v>
      </c>
      <c r="M1386" s="33">
        <f t="shared" si="232"/>
        <v>1098.8399999999999</v>
      </c>
      <c r="N1386" s="34" t="b">
        <v>1</v>
      </c>
      <c r="O1386" s="35">
        <f t="shared" si="233"/>
        <v>1098.8399999999999</v>
      </c>
      <c r="P1386" s="36" t="str">
        <f t="shared" si="234"/>
        <v>T</v>
      </c>
      <c r="Q1386" s="37" t="str">
        <f t="shared" si="235"/>
        <v>Hudson Global Resources Limited</v>
      </c>
      <c r="R1386" s="6" t="str">
        <f t="shared" si="236"/>
        <v>T - Hudson Global Resources Limited</v>
      </c>
      <c r="S1386" s="6" t="str">
        <f>IFERROR(INDEX('Vendor Over-ride'!$C:$C, MATCH($R:$R,'Vendor Over-ride'!$A:$A,0)),"")</f>
        <v>T - Hudson Global Resources</v>
      </c>
      <c r="U1386" s="38" t="str">
        <f t="shared" si="240"/>
        <v>GIA</v>
      </c>
      <c r="V1386" s="5" t="str">
        <f t="shared" si="241"/>
        <v>TRADE</v>
      </c>
      <c r="W1386" s="5" t="b">
        <f t="shared" si="237"/>
        <v>0</v>
      </c>
      <c r="X1386" s="40">
        <f t="shared" ca="1" si="238"/>
        <v>14673.420000000002</v>
      </c>
      <c r="Y1386" s="30" t="b">
        <f t="shared" ca="1" si="239"/>
        <v>0</v>
      </c>
    </row>
    <row r="1387" spans="1:25" hidden="1">
      <c r="A1387" s="28" t="s">
        <v>2837</v>
      </c>
      <c r="B1387" s="28" t="s">
        <v>2838</v>
      </c>
      <c r="C1387" s="28" t="s">
        <v>3872</v>
      </c>
      <c r="D1387" s="28" t="s">
        <v>2842</v>
      </c>
      <c r="E1387" s="29">
        <v>42244</v>
      </c>
      <c r="F1387" s="28" t="s">
        <v>9774</v>
      </c>
      <c r="G1387" s="30">
        <v>4656</v>
      </c>
      <c r="H1387" s="28" t="s">
        <v>9775</v>
      </c>
      <c r="I1387" s="31">
        <v>0</v>
      </c>
      <c r="J1387" s="31">
        <v>250</v>
      </c>
      <c r="K1387" s="28" t="s">
        <v>9776</v>
      </c>
      <c r="L1387" s="32">
        <f t="shared" si="231"/>
        <v>-250</v>
      </c>
      <c r="M1387" s="33">
        <f t="shared" si="232"/>
        <v>250</v>
      </c>
      <c r="N1387" s="34" t="b">
        <v>1</v>
      </c>
      <c r="O1387" s="35">
        <f t="shared" si="233"/>
        <v>250</v>
      </c>
      <c r="P1387" s="36" t="str">
        <f t="shared" si="234"/>
        <v>T</v>
      </c>
      <c r="Q1387" s="37" t="str">
        <f t="shared" si="235"/>
        <v>John-Paul Mason</v>
      </c>
      <c r="R1387" s="6" t="str">
        <f t="shared" si="236"/>
        <v>T - John-Paul Mason</v>
      </c>
      <c r="S1387" s="6" t="str">
        <f>IFERROR(INDEX('Vendor Over-ride'!$C:$C, MATCH($R:$R,'Vendor Over-ride'!$A:$A,0)),"")</f>
        <v>T - John-Paul Mason</v>
      </c>
      <c r="U1387" s="38" t="str">
        <f t="shared" si="240"/>
        <v>GIA</v>
      </c>
      <c r="V1387" s="5" t="str">
        <f t="shared" si="241"/>
        <v>TRADE</v>
      </c>
      <c r="W1387" s="5" t="b">
        <f t="shared" si="237"/>
        <v>0</v>
      </c>
      <c r="X1387" s="40">
        <f t="shared" ca="1" si="238"/>
        <v>250</v>
      </c>
      <c r="Y1387" s="30" t="b">
        <f t="shared" ca="1" si="239"/>
        <v>0</v>
      </c>
    </row>
    <row r="1388" spans="1:25" hidden="1">
      <c r="A1388" s="28" t="s">
        <v>2837</v>
      </c>
      <c r="B1388" s="28" t="s">
        <v>2838</v>
      </c>
      <c r="C1388" s="28" t="s">
        <v>3872</v>
      </c>
      <c r="D1388" s="28" t="s">
        <v>2842</v>
      </c>
      <c r="E1388" s="29">
        <v>42244</v>
      </c>
      <c r="F1388" s="28" t="s">
        <v>9777</v>
      </c>
      <c r="G1388" s="30">
        <v>4656</v>
      </c>
      <c r="H1388" s="28" t="s">
        <v>9778</v>
      </c>
      <c r="I1388" s="31">
        <v>0</v>
      </c>
      <c r="J1388" s="31">
        <v>2844</v>
      </c>
      <c r="K1388" s="28" t="s">
        <v>3896</v>
      </c>
      <c r="L1388" s="32">
        <f t="shared" si="231"/>
        <v>-2844</v>
      </c>
      <c r="M1388" s="33">
        <f t="shared" si="232"/>
        <v>2844</v>
      </c>
      <c r="N1388" s="34" t="b">
        <v>1</v>
      </c>
      <c r="O1388" s="35">
        <f t="shared" si="233"/>
        <v>2844</v>
      </c>
      <c r="P1388" s="36" t="str">
        <f t="shared" si="234"/>
        <v>T</v>
      </c>
      <c r="Q1388" s="37" t="str">
        <f t="shared" si="235"/>
        <v>MacKinnon Slater</v>
      </c>
      <c r="R1388" s="6" t="str">
        <f t="shared" si="236"/>
        <v>T - MacKinnon Slater</v>
      </c>
      <c r="S1388" s="6" t="str">
        <f>IFERROR(INDEX('Vendor Over-ride'!$C:$C, MATCH($R:$R,'Vendor Over-ride'!$A:$A,0)),"")</f>
        <v>T - MacKinnon Slater</v>
      </c>
      <c r="U1388" s="38" t="str">
        <f t="shared" si="240"/>
        <v>GIA</v>
      </c>
      <c r="V1388" s="5" t="str">
        <f t="shared" si="241"/>
        <v>TRADE</v>
      </c>
      <c r="W1388" s="5" t="b">
        <f t="shared" si="237"/>
        <v>0</v>
      </c>
      <c r="X1388" s="40">
        <f t="shared" ca="1" si="238"/>
        <v>7194</v>
      </c>
      <c r="Y1388" s="30" t="b">
        <f t="shared" ca="1" si="239"/>
        <v>0</v>
      </c>
    </row>
    <row r="1389" spans="1:25" hidden="1">
      <c r="A1389" s="28" t="s">
        <v>2837</v>
      </c>
      <c r="B1389" s="28" t="s">
        <v>2838</v>
      </c>
      <c r="C1389" s="28" t="s">
        <v>3872</v>
      </c>
      <c r="D1389" s="28" t="s">
        <v>2842</v>
      </c>
      <c r="E1389" s="29">
        <v>42244</v>
      </c>
      <c r="F1389" s="28" t="s">
        <v>9779</v>
      </c>
      <c r="G1389" s="30">
        <v>4656</v>
      </c>
      <c r="H1389" s="28" t="s">
        <v>9780</v>
      </c>
      <c r="I1389" s="31">
        <v>0</v>
      </c>
      <c r="J1389" s="31">
        <v>1933</v>
      </c>
      <c r="K1389" s="28" t="s">
        <v>9781</v>
      </c>
      <c r="L1389" s="32">
        <f t="shared" si="231"/>
        <v>-1933</v>
      </c>
      <c r="M1389" s="33">
        <f t="shared" si="232"/>
        <v>1933</v>
      </c>
      <c r="N1389" s="34" t="b">
        <v>1</v>
      </c>
      <c r="O1389" s="35">
        <f t="shared" si="233"/>
        <v>1933</v>
      </c>
      <c r="P1389" s="36" t="str">
        <f t="shared" si="234"/>
        <v>T</v>
      </c>
      <c r="Q1389" s="37" t="str">
        <f t="shared" si="235"/>
        <v>Malcolm MacLean Consultancy Services</v>
      </c>
      <c r="R1389" s="6" t="str">
        <f t="shared" si="236"/>
        <v>T - Malcolm MacLean Consultancy Services</v>
      </c>
      <c r="S1389" s="6" t="str">
        <f>IFERROR(INDEX('Vendor Over-ride'!$C:$C, MATCH($R:$R,'Vendor Over-ride'!$A:$A,0)),"")</f>
        <v>T - Malcolm MacLean Consultancy Services</v>
      </c>
      <c r="U1389" s="38" t="str">
        <f t="shared" si="240"/>
        <v>GIA</v>
      </c>
      <c r="V1389" s="5" t="str">
        <f t="shared" si="241"/>
        <v>TRADE</v>
      </c>
      <c r="W1389" s="5" t="b">
        <f t="shared" si="237"/>
        <v>0</v>
      </c>
      <c r="X1389" s="40">
        <f t="shared" ca="1" si="238"/>
        <v>1933</v>
      </c>
      <c r="Y1389" s="30" t="b">
        <f t="shared" ca="1" si="239"/>
        <v>0</v>
      </c>
    </row>
    <row r="1390" spans="1:25" hidden="1">
      <c r="A1390" s="28" t="s">
        <v>2837</v>
      </c>
      <c r="B1390" s="28" t="s">
        <v>2838</v>
      </c>
      <c r="C1390" s="28" t="s">
        <v>3872</v>
      </c>
      <c r="D1390" s="28" t="s">
        <v>2842</v>
      </c>
      <c r="E1390" s="29">
        <v>42244</v>
      </c>
      <c r="F1390" s="28" t="s">
        <v>9782</v>
      </c>
      <c r="G1390" s="30">
        <v>4656</v>
      </c>
      <c r="H1390" s="28" t="s">
        <v>9783</v>
      </c>
      <c r="I1390" s="31">
        <v>0</v>
      </c>
      <c r="J1390" s="31">
        <v>10952.34</v>
      </c>
      <c r="K1390" s="28" t="s">
        <v>4949</v>
      </c>
      <c r="L1390" s="32">
        <f t="shared" si="231"/>
        <v>-10952.34</v>
      </c>
      <c r="M1390" s="33">
        <f t="shared" si="232"/>
        <v>10952.34</v>
      </c>
      <c r="N1390" s="34" t="b">
        <v>1</v>
      </c>
      <c r="O1390" s="35">
        <f t="shared" si="233"/>
        <v>10952.34</v>
      </c>
      <c r="P1390" s="36" t="str">
        <f t="shared" si="234"/>
        <v>T</v>
      </c>
      <c r="Q1390" s="37" t="str">
        <f t="shared" si="235"/>
        <v>Sutton PR Ltd</v>
      </c>
      <c r="R1390" s="6" t="str">
        <f t="shared" si="236"/>
        <v>T - Sutton PR Ltd</v>
      </c>
      <c r="S1390" s="6" t="str">
        <f>IFERROR(INDEX('Vendor Over-ride'!$C:$C, MATCH($R:$R,'Vendor Over-ride'!$A:$A,0)),"")</f>
        <v>T - Sutton PR Ltd</v>
      </c>
      <c r="U1390" s="38" t="str">
        <f t="shared" si="240"/>
        <v>GIA</v>
      </c>
      <c r="V1390" s="5" t="str">
        <f t="shared" si="241"/>
        <v>TRADE</v>
      </c>
      <c r="W1390" s="5" t="b">
        <f t="shared" si="237"/>
        <v>0</v>
      </c>
      <c r="X1390" s="40">
        <f t="shared" ca="1" si="238"/>
        <v>17332.61</v>
      </c>
      <c r="Y1390" s="30" t="b">
        <f t="shared" ca="1" si="239"/>
        <v>0</v>
      </c>
    </row>
    <row r="1391" spans="1:25">
      <c r="A1391" s="28" t="s">
        <v>2837</v>
      </c>
      <c r="B1391" s="28" t="s">
        <v>2838</v>
      </c>
      <c r="C1391" s="28" t="s">
        <v>3872</v>
      </c>
      <c r="D1391" s="28" t="s">
        <v>2842</v>
      </c>
      <c r="E1391" s="29">
        <v>42244</v>
      </c>
      <c r="F1391" s="28" t="s">
        <v>9784</v>
      </c>
      <c r="G1391" s="30">
        <v>4665</v>
      </c>
      <c r="H1391" s="28" t="s">
        <v>9785</v>
      </c>
      <c r="I1391" s="31">
        <v>0</v>
      </c>
      <c r="J1391" s="31">
        <v>113760</v>
      </c>
      <c r="K1391" s="28" t="s">
        <v>9786</v>
      </c>
      <c r="L1391" s="32">
        <f t="shared" si="231"/>
        <v>-113760</v>
      </c>
      <c r="M1391" s="33">
        <f t="shared" si="232"/>
        <v>113760</v>
      </c>
      <c r="N1391" s="34" t="b">
        <v>1</v>
      </c>
      <c r="O1391" s="35">
        <f t="shared" si="233"/>
        <v>113760</v>
      </c>
      <c r="P1391" s="36" t="str">
        <f t="shared" si="234"/>
        <v>I</v>
      </c>
      <c r="Q1391" s="37" t="str">
        <f t="shared" si="235"/>
        <v>Clydebank Films</v>
      </c>
      <c r="R1391" s="6" t="str">
        <f t="shared" si="236"/>
        <v>I - Clydebank Films</v>
      </c>
      <c r="S1391" s="6" t="str">
        <f>IFERROR(INDEX('Vendor Over-ride'!$C:$C, MATCH($R:$R,'Vendor Over-ride'!$A:$A,0)),"")</f>
        <v>I - Clydebank Films</v>
      </c>
      <c r="U1391" s="38" t="str">
        <f t="shared" si="240"/>
        <v>GIA</v>
      </c>
      <c r="V1391" s="5" t="str">
        <f t="shared" si="241"/>
        <v>AWARD</v>
      </c>
      <c r="W1391" s="5" t="b">
        <f t="shared" si="237"/>
        <v>1</v>
      </c>
      <c r="X1391" s="40">
        <f t="shared" ca="1" si="238"/>
        <v>113760</v>
      </c>
      <c r="Y1391" s="30" t="b">
        <f t="shared" ca="1" si="239"/>
        <v>1</v>
      </c>
    </row>
    <row r="1392" spans="1:25">
      <c r="A1392" s="28" t="s">
        <v>2837</v>
      </c>
      <c r="B1392" s="28" t="s">
        <v>2838</v>
      </c>
      <c r="C1392" s="28" t="s">
        <v>3872</v>
      </c>
      <c r="D1392" s="28" t="s">
        <v>2842</v>
      </c>
      <c r="E1392" s="29">
        <v>42247</v>
      </c>
      <c r="F1392" s="28" t="s">
        <v>9787</v>
      </c>
      <c r="G1392" s="30">
        <v>4687</v>
      </c>
      <c r="H1392" s="28" t="s">
        <v>9788</v>
      </c>
      <c r="I1392" s="31">
        <v>0</v>
      </c>
      <c r="J1392" s="31">
        <v>381.05</v>
      </c>
      <c r="K1392" s="28" t="s">
        <v>2942</v>
      </c>
      <c r="L1392" s="32">
        <f t="shared" si="231"/>
        <v>-381.05</v>
      </c>
      <c r="M1392" s="33">
        <f t="shared" si="232"/>
        <v>381.05</v>
      </c>
      <c r="N1392" s="34" t="b">
        <v>1</v>
      </c>
      <c r="O1392" s="35">
        <f t="shared" si="233"/>
        <v>381.05</v>
      </c>
      <c r="P1392" s="36" t="str">
        <f t="shared" si="234"/>
        <v>E</v>
      </c>
      <c r="Q1392" s="37" t="str">
        <f t="shared" si="235"/>
        <v>Anne McFadden (CC)</v>
      </c>
      <c r="R1392" s="6" t="str">
        <f t="shared" si="236"/>
        <v>E - Anne McFadden (CC)</v>
      </c>
      <c r="S1392" s="6" t="str">
        <f>IFERROR(INDEX('Vendor Over-ride'!$C:$C, MATCH($R:$R,'Vendor Over-ride'!$A:$A,0)),"")</f>
        <v/>
      </c>
      <c r="U1392" s="38" t="str">
        <f t="shared" si="240"/>
        <v>GIA</v>
      </c>
      <c r="V1392" s="5" t="str">
        <f t="shared" si="241"/>
        <v>EMPLOYEE</v>
      </c>
      <c r="W1392" s="5" t="b">
        <f t="shared" si="237"/>
        <v>0</v>
      </c>
      <c r="X1392" s="40">
        <f t="shared" ca="1" si="238"/>
        <v>334393.72000000003</v>
      </c>
      <c r="Y1392" s="30" t="b">
        <f t="shared" ca="1" si="239"/>
        <v>1</v>
      </c>
    </row>
    <row r="1393" spans="1:25">
      <c r="A1393" s="28" t="s">
        <v>2837</v>
      </c>
      <c r="B1393" s="28" t="s">
        <v>2838</v>
      </c>
      <c r="C1393" s="28" t="s">
        <v>3872</v>
      </c>
      <c r="D1393" s="28" t="s">
        <v>2842</v>
      </c>
      <c r="E1393" s="29">
        <v>42247</v>
      </c>
      <c r="F1393" s="28" t="s">
        <v>9789</v>
      </c>
      <c r="G1393" s="30">
        <v>4687</v>
      </c>
      <c r="H1393" s="28" t="s">
        <v>9790</v>
      </c>
      <c r="I1393" s="31">
        <v>0</v>
      </c>
      <c r="J1393" s="31">
        <v>369.51</v>
      </c>
      <c r="K1393" s="28" t="s">
        <v>2943</v>
      </c>
      <c r="L1393" s="32">
        <f t="shared" si="231"/>
        <v>-369.51</v>
      </c>
      <c r="M1393" s="33">
        <f t="shared" si="232"/>
        <v>369.51</v>
      </c>
      <c r="N1393" s="34" t="b">
        <v>1</v>
      </c>
      <c r="O1393" s="35">
        <f t="shared" si="233"/>
        <v>369.51</v>
      </c>
      <c r="P1393" s="36" t="str">
        <f t="shared" si="234"/>
        <v>E</v>
      </c>
      <c r="Q1393" s="37" t="str">
        <f t="shared" si="235"/>
        <v>Gordon Barnes (CC)</v>
      </c>
      <c r="R1393" s="6" t="str">
        <f t="shared" si="236"/>
        <v>E - Gordon Barnes (CC)</v>
      </c>
      <c r="S1393" s="6" t="str">
        <f>IFERROR(INDEX('Vendor Over-ride'!$C:$C, MATCH($R:$R,'Vendor Over-ride'!$A:$A,0)),"")</f>
        <v/>
      </c>
      <c r="U1393" s="38" t="str">
        <f t="shared" si="240"/>
        <v>GIA</v>
      </c>
      <c r="V1393" s="5" t="str">
        <f t="shared" si="241"/>
        <v>EMPLOYEE</v>
      </c>
      <c r="W1393" s="5" t="b">
        <f t="shared" si="237"/>
        <v>0</v>
      </c>
      <c r="X1393" s="40">
        <f t="shared" ca="1" si="238"/>
        <v>334393.72000000003</v>
      </c>
      <c r="Y1393" s="30" t="b">
        <f t="shared" ca="1" si="239"/>
        <v>1</v>
      </c>
    </row>
    <row r="1394" spans="1:25">
      <c r="A1394" s="28" t="s">
        <v>2837</v>
      </c>
      <c r="B1394" s="28" t="s">
        <v>2838</v>
      </c>
      <c r="C1394" s="28" t="s">
        <v>3872</v>
      </c>
      <c r="D1394" s="28" t="s">
        <v>2842</v>
      </c>
      <c r="E1394" s="29">
        <v>42247</v>
      </c>
      <c r="F1394" s="28" t="s">
        <v>9791</v>
      </c>
      <c r="G1394" s="30">
        <v>4687</v>
      </c>
      <c r="H1394" s="28" t="s">
        <v>9792</v>
      </c>
      <c r="I1394" s="31">
        <v>0</v>
      </c>
      <c r="J1394" s="31">
        <v>489.84</v>
      </c>
      <c r="K1394" s="28" t="s">
        <v>4357</v>
      </c>
      <c r="L1394" s="32">
        <f t="shared" si="231"/>
        <v>-489.84</v>
      </c>
      <c r="M1394" s="33">
        <f t="shared" si="232"/>
        <v>489.84</v>
      </c>
      <c r="N1394" s="34" t="b">
        <v>1</v>
      </c>
      <c r="O1394" s="35">
        <f t="shared" si="233"/>
        <v>489.84</v>
      </c>
      <c r="P1394" s="36" t="str">
        <f t="shared" si="234"/>
        <v>E</v>
      </c>
      <c r="Q1394" s="37" t="str">
        <f t="shared" si="235"/>
        <v>Hazel Paton (CC)</v>
      </c>
      <c r="R1394" s="6" t="str">
        <f t="shared" si="236"/>
        <v>E - Hazel Paton (CC)</v>
      </c>
      <c r="S1394" s="6" t="str">
        <f>IFERROR(INDEX('Vendor Over-ride'!$C:$C, MATCH($R:$R,'Vendor Over-ride'!$A:$A,0)),"")</f>
        <v/>
      </c>
      <c r="U1394" s="38" t="str">
        <f t="shared" si="240"/>
        <v>GIA</v>
      </c>
      <c r="V1394" s="5" t="str">
        <f t="shared" si="241"/>
        <v>EMPLOYEE</v>
      </c>
      <c r="W1394" s="5" t="b">
        <f t="shared" si="237"/>
        <v>0</v>
      </c>
      <c r="X1394" s="40">
        <f t="shared" ca="1" si="238"/>
        <v>334393.72000000003</v>
      </c>
      <c r="Y1394" s="30" t="b">
        <f t="shared" ca="1" si="239"/>
        <v>1</v>
      </c>
    </row>
    <row r="1395" spans="1:25">
      <c r="A1395" s="28" t="s">
        <v>2837</v>
      </c>
      <c r="B1395" s="28" t="s">
        <v>2838</v>
      </c>
      <c r="C1395" s="28" t="s">
        <v>3872</v>
      </c>
      <c r="D1395" s="28" t="s">
        <v>2842</v>
      </c>
      <c r="E1395" s="29">
        <v>42247</v>
      </c>
      <c r="F1395" s="28" t="s">
        <v>9793</v>
      </c>
      <c r="G1395" s="30">
        <v>4687</v>
      </c>
      <c r="H1395" s="28" t="s">
        <v>9794</v>
      </c>
      <c r="I1395" s="31">
        <v>0</v>
      </c>
      <c r="J1395" s="31">
        <v>49.7</v>
      </c>
      <c r="K1395" s="28" t="s">
        <v>2944</v>
      </c>
      <c r="L1395" s="32">
        <f t="shared" si="231"/>
        <v>-49.7</v>
      </c>
      <c r="M1395" s="33">
        <f t="shared" si="232"/>
        <v>49.7</v>
      </c>
      <c r="N1395" s="34" t="b">
        <v>1</v>
      </c>
      <c r="O1395" s="35">
        <f t="shared" si="233"/>
        <v>49.7</v>
      </c>
      <c r="P1395" s="36" t="str">
        <f t="shared" si="234"/>
        <v>E</v>
      </c>
      <c r="Q1395" s="37" t="str">
        <f t="shared" si="235"/>
        <v>Iain Munro (CC)</v>
      </c>
      <c r="R1395" s="6" t="str">
        <f t="shared" si="236"/>
        <v>E - Iain Munro (CC)</v>
      </c>
      <c r="S1395" s="6" t="str">
        <f>IFERROR(INDEX('Vendor Over-ride'!$C:$C, MATCH($R:$R,'Vendor Over-ride'!$A:$A,0)),"")</f>
        <v/>
      </c>
      <c r="U1395" s="38" t="str">
        <f t="shared" si="240"/>
        <v>GIA</v>
      </c>
      <c r="V1395" s="5" t="str">
        <f t="shared" si="241"/>
        <v>EMPLOYEE</v>
      </c>
      <c r="W1395" s="5" t="b">
        <f t="shared" si="237"/>
        <v>0</v>
      </c>
      <c r="X1395" s="40">
        <f t="shared" ca="1" si="238"/>
        <v>334393.72000000003</v>
      </c>
      <c r="Y1395" s="30" t="b">
        <f t="shared" ca="1" si="239"/>
        <v>1</v>
      </c>
    </row>
    <row r="1396" spans="1:25">
      <c r="A1396" s="28" t="s">
        <v>2837</v>
      </c>
      <c r="B1396" s="28" t="s">
        <v>2838</v>
      </c>
      <c r="C1396" s="28" t="s">
        <v>3872</v>
      </c>
      <c r="D1396" s="28" t="s">
        <v>2842</v>
      </c>
      <c r="E1396" s="29">
        <v>42247</v>
      </c>
      <c r="F1396" s="28" t="s">
        <v>9795</v>
      </c>
      <c r="G1396" s="30">
        <v>4687</v>
      </c>
      <c r="H1396" s="28" t="s">
        <v>9796</v>
      </c>
      <c r="I1396" s="31">
        <v>0</v>
      </c>
      <c r="J1396" s="31">
        <v>2</v>
      </c>
      <c r="K1396" s="28" t="s">
        <v>4360</v>
      </c>
      <c r="L1396" s="32">
        <f t="shared" si="231"/>
        <v>-2</v>
      </c>
      <c r="M1396" s="33">
        <f t="shared" si="232"/>
        <v>2</v>
      </c>
      <c r="N1396" s="34" t="b">
        <v>1</v>
      </c>
      <c r="O1396" s="35">
        <f t="shared" si="233"/>
        <v>2</v>
      </c>
      <c r="P1396" s="36" t="str">
        <f t="shared" si="234"/>
        <v>E</v>
      </c>
      <c r="Q1396" s="37" t="str">
        <f t="shared" si="235"/>
        <v>Ian Stevenson (CC)</v>
      </c>
      <c r="R1396" s="6" t="str">
        <f t="shared" si="236"/>
        <v>E - Ian Stevenson (CC)</v>
      </c>
      <c r="S1396" s="6" t="str">
        <f>IFERROR(INDEX('Vendor Over-ride'!$C:$C, MATCH($R:$R,'Vendor Over-ride'!$A:$A,0)),"")</f>
        <v/>
      </c>
      <c r="U1396" s="38" t="str">
        <f t="shared" si="240"/>
        <v>GIA</v>
      </c>
      <c r="V1396" s="5" t="str">
        <f t="shared" si="241"/>
        <v>EMPLOYEE</v>
      </c>
      <c r="W1396" s="5" t="b">
        <f t="shared" si="237"/>
        <v>0</v>
      </c>
      <c r="X1396" s="40">
        <f t="shared" ca="1" si="238"/>
        <v>334393.72000000003</v>
      </c>
      <c r="Y1396" s="30" t="b">
        <f t="shared" ca="1" si="239"/>
        <v>1</v>
      </c>
    </row>
    <row r="1397" spans="1:25">
      <c r="A1397" s="28" t="s">
        <v>2837</v>
      </c>
      <c r="B1397" s="28" t="s">
        <v>2838</v>
      </c>
      <c r="C1397" s="28" t="s">
        <v>3872</v>
      </c>
      <c r="D1397" s="28" t="s">
        <v>2842</v>
      </c>
      <c r="E1397" s="29">
        <v>42247</v>
      </c>
      <c r="F1397" s="28" t="s">
        <v>9797</v>
      </c>
      <c r="G1397" s="30">
        <v>4687</v>
      </c>
      <c r="H1397" s="28" t="s">
        <v>9798</v>
      </c>
      <c r="I1397" s="31">
        <v>0</v>
      </c>
      <c r="J1397" s="31">
        <v>1110.3599999999999</v>
      </c>
      <c r="K1397" s="28" t="s">
        <v>2945</v>
      </c>
      <c r="L1397" s="32">
        <f t="shared" si="231"/>
        <v>-1110.3599999999999</v>
      </c>
      <c r="M1397" s="33">
        <f t="shared" si="232"/>
        <v>1110.3599999999999</v>
      </c>
      <c r="N1397" s="34" t="b">
        <v>1</v>
      </c>
      <c r="O1397" s="35">
        <f t="shared" si="233"/>
        <v>1110.3599999999999</v>
      </c>
      <c r="P1397" s="36" t="str">
        <f t="shared" si="234"/>
        <v>E</v>
      </c>
      <c r="Q1397" s="37" t="str">
        <f t="shared" si="235"/>
        <v>Janet Archer (CC)</v>
      </c>
      <c r="R1397" s="6" t="str">
        <f t="shared" si="236"/>
        <v>E - Janet Archer (CC)</v>
      </c>
      <c r="S1397" s="6" t="str">
        <f>IFERROR(INDEX('Vendor Over-ride'!$C:$C, MATCH($R:$R,'Vendor Over-ride'!$A:$A,0)),"")</f>
        <v/>
      </c>
      <c r="U1397" s="38" t="str">
        <f t="shared" si="240"/>
        <v>GIA</v>
      </c>
      <c r="V1397" s="5" t="str">
        <f t="shared" si="241"/>
        <v>EMPLOYEE</v>
      </c>
      <c r="W1397" s="5" t="b">
        <f t="shared" si="237"/>
        <v>0</v>
      </c>
      <c r="X1397" s="40">
        <f t="shared" ca="1" si="238"/>
        <v>334393.72000000003</v>
      </c>
      <c r="Y1397" s="30" t="b">
        <f t="shared" ca="1" si="239"/>
        <v>1</v>
      </c>
    </row>
    <row r="1398" spans="1:25">
      <c r="A1398" s="28" t="s">
        <v>2837</v>
      </c>
      <c r="B1398" s="28" t="s">
        <v>2838</v>
      </c>
      <c r="C1398" s="28" t="s">
        <v>3872</v>
      </c>
      <c r="D1398" s="28" t="s">
        <v>2842</v>
      </c>
      <c r="E1398" s="29">
        <v>42247</v>
      </c>
      <c r="F1398" s="28" t="s">
        <v>9799</v>
      </c>
      <c r="G1398" s="30">
        <v>4687</v>
      </c>
      <c r="H1398" s="28" t="s">
        <v>9800</v>
      </c>
      <c r="I1398" s="31">
        <v>0</v>
      </c>
      <c r="J1398" s="31">
        <v>78</v>
      </c>
      <c r="K1398" s="28" t="s">
        <v>3128</v>
      </c>
      <c r="L1398" s="32">
        <f t="shared" si="231"/>
        <v>-78</v>
      </c>
      <c r="M1398" s="33">
        <f t="shared" si="232"/>
        <v>78</v>
      </c>
      <c r="N1398" s="34" t="b">
        <v>1</v>
      </c>
      <c r="O1398" s="35">
        <f t="shared" si="233"/>
        <v>78</v>
      </c>
      <c r="P1398" s="36" t="str">
        <f t="shared" si="234"/>
        <v>E</v>
      </c>
      <c r="Q1398" s="37" t="str">
        <f t="shared" si="235"/>
        <v>Leonie Bell (CC)</v>
      </c>
      <c r="R1398" s="6" t="str">
        <f t="shared" si="236"/>
        <v>E - Leonie Bell (CC)</v>
      </c>
      <c r="S1398" s="6" t="str">
        <f>IFERROR(INDEX('Vendor Over-ride'!$C:$C, MATCH($R:$R,'Vendor Over-ride'!$A:$A,0)),"")</f>
        <v/>
      </c>
      <c r="U1398" s="38" t="str">
        <f t="shared" si="240"/>
        <v>GIA</v>
      </c>
      <c r="V1398" s="5" t="str">
        <f t="shared" si="241"/>
        <v>EMPLOYEE</v>
      </c>
      <c r="W1398" s="5" t="b">
        <f t="shared" si="237"/>
        <v>0</v>
      </c>
      <c r="X1398" s="40">
        <f t="shared" ca="1" si="238"/>
        <v>334393.72000000003</v>
      </c>
      <c r="Y1398" s="30" t="b">
        <f t="shared" ca="1" si="239"/>
        <v>1</v>
      </c>
    </row>
    <row r="1399" spans="1:25">
      <c r="A1399" s="28" t="s">
        <v>2837</v>
      </c>
      <c r="B1399" s="28" t="s">
        <v>2838</v>
      </c>
      <c r="C1399" s="28" t="s">
        <v>3872</v>
      </c>
      <c r="D1399" s="28" t="s">
        <v>2842</v>
      </c>
      <c r="E1399" s="29">
        <v>42247</v>
      </c>
      <c r="F1399" s="28" t="s">
        <v>9801</v>
      </c>
      <c r="G1399" s="30">
        <v>4687</v>
      </c>
      <c r="H1399" s="28" t="s">
        <v>9802</v>
      </c>
      <c r="I1399" s="31">
        <v>0</v>
      </c>
      <c r="J1399" s="31">
        <v>93.82</v>
      </c>
      <c r="K1399" s="28" t="s">
        <v>4801</v>
      </c>
      <c r="L1399" s="32">
        <f t="shared" si="231"/>
        <v>-93.82</v>
      </c>
      <c r="M1399" s="33">
        <f t="shared" si="232"/>
        <v>93.82</v>
      </c>
      <c r="N1399" s="34" t="b">
        <v>1</v>
      </c>
      <c r="O1399" s="35">
        <f t="shared" si="233"/>
        <v>93.82</v>
      </c>
      <c r="P1399" s="36" t="str">
        <f t="shared" si="234"/>
        <v>E</v>
      </c>
      <c r="Q1399" s="37" t="str">
        <f t="shared" si="235"/>
        <v>Natalie Usher (CC)</v>
      </c>
      <c r="R1399" s="6" t="str">
        <f t="shared" si="236"/>
        <v>E - Natalie Usher (CC)</v>
      </c>
      <c r="S1399" s="6" t="str">
        <f>IFERROR(INDEX('Vendor Over-ride'!$C:$C, MATCH($R:$R,'Vendor Over-ride'!$A:$A,0)),"")</f>
        <v/>
      </c>
      <c r="U1399" s="38" t="str">
        <f t="shared" si="240"/>
        <v>GIA</v>
      </c>
      <c r="V1399" s="5" t="str">
        <f t="shared" si="241"/>
        <v>EMPLOYEE</v>
      </c>
      <c r="W1399" s="5" t="b">
        <f t="shared" si="237"/>
        <v>0</v>
      </c>
      <c r="X1399" s="40">
        <f t="shared" ca="1" si="238"/>
        <v>334393.72000000003</v>
      </c>
      <c r="Y1399" s="30" t="b">
        <f t="shared" ca="1" si="239"/>
        <v>1</v>
      </c>
    </row>
    <row r="1400" spans="1:25">
      <c r="A1400" s="28" t="s">
        <v>2837</v>
      </c>
      <c r="B1400" s="28" t="s">
        <v>2838</v>
      </c>
      <c r="C1400" s="28" t="s">
        <v>3872</v>
      </c>
      <c r="D1400" s="28" t="s">
        <v>2842</v>
      </c>
      <c r="E1400" s="29">
        <v>42247</v>
      </c>
      <c r="F1400" s="28" t="s">
        <v>9803</v>
      </c>
      <c r="G1400" s="30">
        <v>4687</v>
      </c>
      <c r="H1400" s="28" t="s">
        <v>9804</v>
      </c>
      <c r="I1400" s="31">
        <v>0</v>
      </c>
      <c r="J1400" s="31">
        <v>59.25</v>
      </c>
      <c r="K1400" s="28" t="s">
        <v>7373</v>
      </c>
      <c r="L1400" s="32">
        <f t="shared" si="231"/>
        <v>-59.25</v>
      </c>
      <c r="M1400" s="33">
        <f t="shared" si="232"/>
        <v>59.25</v>
      </c>
      <c r="N1400" s="34" t="b">
        <v>1</v>
      </c>
      <c r="O1400" s="35">
        <f t="shared" si="233"/>
        <v>59.25</v>
      </c>
      <c r="P1400" s="36" t="str">
        <f t="shared" si="234"/>
        <v>E</v>
      </c>
      <c r="Q1400" s="37" t="str">
        <f t="shared" si="235"/>
        <v>Phil Deverell (CC)</v>
      </c>
      <c r="R1400" s="6" t="str">
        <f t="shared" si="236"/>
        <v>E - Phil Deverell (CC)</v>
      </c>
      <c r="S1400" s="6" t="str">
        <f>IFERROR(INDEX('Vendor Over-ride'!$C:$C, MATCH($R:$R,'Vendor Over-ride'!$A:$A,0)),"")</f>
        <v/>
      </c>
      <c r="U1400" s="38" t="str">
        <f t="shared" si="240"/>
        <v>GIA</v>
      </c>
      <c r="V1400" s="5" t="str">
        <f t="shared" si="241"/>
        <v>EMPLOYEE</v>
      </c>
      <c r="W1400" s="5" t="b">
        <f t="shared" si="237"/>
        <v>0</v>
      </c>
      <c r="X1400" s="40">
        <f t="shared" ca="1" si="238"/>
        <v>334393.72000000003</v>
      </c>
      <c r="Y1400" s="30" t="b">
        <f t="shared" ca="1" si="239"/>
        <v>1</v>
      </c>
    </row>
    <row r="1401" spans="1:25">
      <c r="A1401" s="28" t="s">
        <v>2837</v>
      </c>
      <c r="B1401" s="28" t="s">
        <v>2838</v>
      </c>
      <c r="C1401" s="28" t="s">
        <v>3872</v>
      </c>
      <c r="D1401" s="28" t="s">
        <v>2842</v>
      </c>
      <c r="E1401" s="29">
        <v>42247</v>
      </c>
      <c r="F1401" s="28" t="s">
        <v>9805</v>
      </c>
      <c r="G1401" s="30">
        <v>4687</v>
      </c>
      <c r="H1401" s="28" t="s">
        <v>9806</v>
      </c>
      <c r="I1401" s="31">
        <v>0</v>
      </c>
      <c r="J1401" s="31">
        <v>1542.94</v>
      </c>
      <c r="K1401" s="28" t="s">
        <v>3130</v>
      </c>
      <c r="L1401" s="32">
        <f t="shared" si="231"/>
        <v>-1542.94</v>
      </c>
      <c r="M1401" s="33">
        <f t="shared" si="232"/>
        <v>1542.94</v>
      </c>
      <c r="N1401" s="34" t="b">
        <v>1</v>
      </c>
      <c r="O1401" s="35">
        <f t="shared" si="233"/>
        <v>1542.94</v>
      </c>
      <c r="P1401" s="36" t="str">
        <f t="shared" si="234"/>
        <v>E</v>
      </c>
      <c r="Q1401" s="37" t="str">
        <f t="shared" si="235"/>
        <v>Stephen Vallely (CC)</v>
      </c>
      <c r="R1401" s="6" t="str">
        <f t="shared" si="236"/>
        <v>E - Stephen Vallely (CC)</v>
      </c>
      <c r="S1401" s="6" t="str">
        <f>IFERROR(INDEX('Vendor Over-ride'!$C:$C, MATCH($R:$R,'Vendor Over-ride'!$A:$A,0)),"")</f>
        <v/>
      </c>
      <c r="U1401" s="38" t="str">
        <f t="shared" si="240"/>
        <v>GIA</v>
      </c>
      <c r="V1401" s="5" t="str">
        <f t="shared" si="241"/>
        <v>EMPLOYEE</v>
      </c>
      <c r="W1401" s="5" t="b">
        <f t="shared" si="237"/>
        <v>0</v>
      </c>
      <c r="X1401" s="40">
        <f t="shared" ca="1" si="238"/>
        <v>334393.72000000003</v>
      </c>
      <c r="Y1401" s="30" t="b">
        <f t="shared" ca="1" si="239"/>
        <v>1</v>
      </c>
    </row>
    <row r="1402" spans="1:25" hidden="1">
      <c r="A1402" s="28" t="s">
        <v>2837</v>
      </c>
      <c r="B1402" s="28" t="s">
        <v>2838</v>
      </c>
      <c r="C1402" s="28" t="s">
        <v>3872</v>
      </c>
      <c r="D1402" s="28" t="s">
        <v>2842</v>
      </c>
      <c r="E1402" s="29">
        <v>42247</v>
      </c>
      <c r="F1402" s="28" t="s">
        <v>9807</v>
      </c>
      <c r="G1402" s="30">
        <v>4688</v>
      </c>
      <c r="H1402" s="28" t="s">
        <v>9808</v>
      </c>
      <c r="I1402" s="31">
        <v>0</v>
      </c>
      <c r="J1402" s="31">
        <v>165.71</v>
      </c>
      <c r="K1402" s="28" t="s">
        <v>2980</v>
      </c>
      <c r="L1402" s="32">
        <f t="shared" si="231"/>
        <v>-165.71</v>
      </c>
      <c r="M1402" s="33">
        <f t="shared" si="232"/>
        <v>165.71</v>
      </c>
      <c r="N1402" s="34" t="b">
        <v>1</v>
      </c>
      <c r="O1402" s="35">
        <f t="shared" si="233"/>
        <v>165.71</v>
      </c>
      <c r="P1402" s="36" t="str">
        <f t="shared" si="234"/>
        <v>D</v>
      </c>
      <c r="Q1402" s="37" t="str">
        <f t="shared" si="235"/>
        <v>Glasgow Taxis Ltd (Direct Debit)</v>
      </c>
      <c r="R1402" s="6" t="str">
        <f t="shared" si="236"/>
        <v>D - Glasgow Taxis Ltd (Direct Debit)</v>
      </c>
      <c r="S1402" s="6" t="str">
        <f>IFERROR(INDEX('Vendor Over-ride'!$C:$C, MATCH($R:$R,'Vendor Over-ride'!$A:$A,0)),"")</f>
        <v>D - Glasgow Taxis Ltd (Direct Debit)</v>
      </c>
      <c r="U1402" s="38" t="str">
        <f t="shared" si="240"/>
        <v>GIA</v>
      </c>
      <c r="V1402" s="5" t="str">
        <f t="shared" si="241"/>
        <v>TRADE</v>
      </c>
      <c r="W1402" s="5" t="b">
        <f t="shared" si="237"/>
        <v>0</v>
      </c>
      <c r="X1402" s="40">
        <f t="shared" ca="1" si="238"/>
        <v>3868.9700000000003</v>
      </c>
      <c r="Y1402" s="30" t="b">
        <f t="shared" ca="1" si="239"/>
        <v>0</v>
      </c>
    </row>
    <row r="1403" spans="1:25" hidden="1">
      <c r="A1403" s="28" t="s">
        <v>2837</v>
      </c>
      <c r="B1403" s="28" t="s">
        <v>2838</v>
      </c>
      <c r="C1403" s="28" t="s">
        <v>3872</v>
      </c>
      <c r="D1403" s="28" t="s">
        <v>2842</v>
      </c>
      <c r="E1403" s="29">
        <v>42247</v>
      </c>
      <c r="F1403" s="28" t="s">
        <v>9809</v>
      </c>
      <c r="G1403" s="30">
        <v>4688</v>
      </c>
      <c r="H1403" s="28" t="s">
        <v>9810</v>
      </c>
      <c r="I1403" s="31">
        <v>0</v>
      </c>
      <c r="J1403" s="31">
        <v>1662.09</v>
      </c>
      <c r="K1403" s="28" t="s">
        <v>2981</v>
      </c>
      <c r="L1403" s="32">
        <f t="shared" si="231"/>
        <v>-1662.09</v>
      </c>
      <c r="M1403" s="33">
        <f t="shared" si="232"/>
        <v>1662.09</v>
      </c>
      <c r="N1403" s="34" t="b">
        <v>1</v>
      </c>
      <c r="O1403" s="35">
        <f t="shared" si="233"/>
        <v>1662.09</v>
      </c>
      <c r="P1403" s="36" t="str">
        <f t="shared" si="234"/>
        <v>D</v>
      </c>
      <c r="Q1403" s="37" t="str">
        <f t="shared" si="235"/>
        <v>Law at Work (DD)</v>
      </c>
      <c r="R1403" s="6" t="str">
        <f t="shared" si="236"/>
        <v>D - Law at Work (DD)</v>
      </c>
      <c r="S1403" s="6" t="str">
        <f>IFERROR(INDEX('Vendor Over-ride'!$C:$C, MATCH($R:$R,'Vendor Over-ride'!$A:$A,0)),"")</f>
        <v>D - Law at Work (DD)</v>
      </c>
      <c r="U1403" s="38" t="str">
        <f t="shared" si="240"/>
        <v>GIA</v>
      </c>
      <c r="V1403" s="5" t="str">
        <f t="shared" si="241"/>
        <v>TRADE</v>
      </c>
      <c r="W1403" s="5" t="b">
        <f t="shared" si="237"/>
        <v>0</v>
      </c>
      <c r="X1403" s="40">
        <f t="shared" ca="1" si="238"/>
        <v>19885.079999999998</v>
      </c>
      <c r="Y1403" s="30" t="b">
        <f t="shared" ca="1" si="239"/>
        <v>0</v>
      </c>
    </row>
    <row r="1404" spans="1:25">
      <c r="A1404" s="28" t="s">
        <v>2837</v>
      </c>
      <c r="B1404" s="28" t="s">
        <v>2838</v>
      </c>
      <c r="C1404" s="28" t="s">
        <v>3872</v>
      </c>
      <c r="D1404" s="28" t="s">
        <v>2842</v>
      </c>
      <c r="E1404" s="29">
        <v>42247</v>
      </c>
      <c r="F1404" s="28" t="s">
        <v>9811</v>
      </c>
      <c r="G1404" s="30">
        <v>4688</v>
      </c>
      <c r="H1404" s="28" t="s">
        <v>9812</v>
      </c>
      <c r="I1404" s="31">
        <v>0</v>
      </c>
      <c r="J1404" s="31">
        <v>220726.03</v>
      </c>
      <c r="K1404" s="28" t="s">
        <v>2982</v>
      </c>
      <c r="L1404" s="32">
        <f t="shared" si="231"/>
        <v>-220726.03</v>
      </c>
      <c r="M1404" s="33">
        <f t="shared" si="232"/>
        <v>220726.03</v>
      </c>
      <c r="N1404" s="34" t="b">
        <v>1</v>
      </c>
      <c r="O1404" s="35">
        <f t="shared" si="233"/>
        <v>220726.03</v>
      </c>
      <c r="P1404" s="36" t="str">
        <f t="shared" si="234"/>
        <v>D</v>
      </c>
      <c r="Q1404" s="37" t="str">
        <f t="shared" si="235"/>
        <v>Moorepay (Direct Debit)</v>
      </c>
      <c r="R1404" s="6" t="str">
        <f t="shared" si="236"/>
        <v>D - Moorepay (Direct Debit)</v>
      </c>
      <c r="S1404" s="6" t="str">
        <f>IFERROR(INDEX('Vendor Over-ride'!$C:$C, MATCH($R:$R,'Vendor Over-ride'!$A:$A,0)),"")</f>
        <v>D - Moorepay (Direct Debit)</v>
      </c>
      <c r="T1404" s="41" t="s">
        <v>17718</v>
      </c>
      <c r="U1404" s="38" t="str">
        <f t="shared" si="240"/>
        <v>GIA</v>
      </c>
      <c r="V1404" s="5" t="str">
        <f t="shared" si="241"/>
        <v>TRADE</v>
      </c>
      <c r="W1404" s="5" t="b">
        <f t="shared" si="237"/>
        <v>1</v>
      </c>
      <c r="X1404" s="40">
        <f t="shared" ca="1" si="238"/>
        <v>2642409.16</v>
      </c>
      <c r="Y1404" s="30" t="b">
        <f t="shared" ca="1" si="239"/>
        <v>1</v>
      </c>
    </row>
    <row r="1405" spans="1:25" hidden="1">
      <c r="A1405" s="28" t="s">
        <v>2837</v>
      </c>
      <c r="B1405" s="28" t="s">
        <v>2838</v>
      </c>
      <c r="C1405" s="28" t="s">
        <v>3872</v>
      </c>
      <c r="D1405" s="28" t="s">
        <v>2842</v>
      </c>
      <c r="E1405" s="29">
        <v>42247</v>
      </c>
      <c r="F1405" s="28" t="s">
        <v>9813</v>
      </c>
      <c r="G1405" s="30">
        <v>4688</v>
      </c>
      <c r="H1405" s="28" t="s">
        <v>9814</v>
      </c>
      <c r="I1405" s="31">
        <v>0</v>
      </c>
      <c r="J1405" s="31">
        <v>10.55</v>
      </c>
      <c r="K1405" s="28" t="s">
        <v>2983</v>
      </c>
      <c r="L1405" s="32">
        <f t="shared" si="231"/>
        <v>-10.55</v>
      </c>
      <c r="M1405" s="33">
        <f t="shared" si="232"/>
        <v>10.55</v>
      </c>
      <c r="N1405" s="34" t="b">
        <v>1</v>
      </c>
      <c r="O1405" s="35">
        <f t="shared" si="233"/>
        <v>10.55</v>
      </c>
      <c r="P1405" s="36" t="str">
        <f t="shared" si="234"/>
        <v>D</v>
      </c>
      <c r="Q1405" s="37" t="str">
        <f t="shared" si="235"/>
        <v>Orange Mobile (Direct Debit)</v>
      </c>
      <c r="R1405" s="6" t="str">
        <f t="shared" si="236"/>
        <v>D - Orange Mobile (Direct Debit)</v>
      </c>
      <c r="S1405" s="6" t="str">
        <f>IFERROR(INDEX('Vendor Over-ride'!$C:$C, MATCH($R:$R,'Vendor Over-ride'!$A:$A,0)),"")</f>
        <v>D - Orange Mobile (Direct Debit)</v>
      </c>
      <c r="U1405" s="38" t="str">
        <f t="shared" si="240"/>
        <v>GIA</v>
      </c>
      <c r="V1405" s="5" t="str">
        <f t="shared" si="241"/>
        <v>TRADE</v>
      </c>
      <c r="W1405" s="5" t="b">
        <f t="shared" si="237"/>
        <v>0</v>
      </c>
      <c r="X1405" s="40">
        <f t="shared" ca="1" si="238"/>
        <v>126.59999999999998</v>
      </c>
      <c r="Y1405" s="30" t="b">
        <f t="shared" ca="1" si="239"/>
        <v>0</v>
      </c>
    </row>
    <row r="1406" spans="1:25" hidden="1">
      <c r="A1406" s="28" t="s">
        <v>2837</v>
      </c>
      <c r="B1406" s="28" t="s">
        <v>2838</v>
      </c>
      <c r="C1406" s="28" t="s">
        <v>3872</v>
      </c>
      <c r="D1406" s="28" t="s">
        <v>2842</v>
      </c>
      <c r="E1406" s="29">
        <v>42247</v>
      </c>
      <c r="F1406" s="28" t="s">
        <v>9815</v>
      </c>
      <c r="G1406" s="30">
        <v>4688</v>
      </c>
      <c r="H1406" s="28" t="s">
        <v>9816</v>
      </c>
      <c r="I1406" s="31">
        <v>0</v>
      </c>
      <c r="J1406" s="31">
        <v>206</v>
      </c>
      <c r="K1406" s="28" t="s">
        <v>3867</v>
      </c>
      <c r="L1406" s="32">
        <f t="shared" si="231"/>
        <v>-206</v>
      </c>
      <c r="M1406" s="33">
        <f t="shared" si="232"/>
        <v>206</v>
      </c>
      <c r="N1406" s="34" t="b">
        <v>1</v>
      </c>
      <c r="O1406" s="35">
        <f t="shared" si="233"/>
        <v>206</v>
      </c>
      <c r="P1406" s="36" t="str">
        <f t="shared" si="234"/>
        <v>D</v>
      </c>
      <c r="Q1406" s="37" t="str">
        <f t="shared" si="235"/>
        <v>Postage By Phone-Pitney Bowes Ltd (DD)</v>
      </c>
      <c r="R1406" s="6" t="str">
        <f t="shared" si="236"/>
        <v>D - Postage By Phone-Pitney Bowes Ltd (DD)</v>
      </c>
      <c r="S1406" s="6" t="str">
        <f>IFERROR(INDEX('Vendor Over-ride'!$C:$C, MATCH($R:$R,'Vendor Over-ride'!$A:$A,0)),"")</f>
        <v>D - Postage By Phone-Pitney Bowes Ltd (DD)</v>
      </c>
      <c r="U1406" s="38" t="str">
        <f t="shared" si="240"/>
        <v>GIA</v>
      </c>
      <c r="V1406" s="5" t="str">
        <f t="shared" si="241"/>
        <v>TRADE</v>
      </c>
      <c r="W1406" s="5" t="b">
        <f t="shared" si="237"/>
        <v>0</v>
      </c>
      <c r="X1406" s="40">
        <f t="shared" ca="1" si="238"/>
        <v>2678</v>
      </c>
      <c r="Y1406" s="30" t="b">
        <f t="shared" ca="1" si="239"/>
        <v>0</v>
      </c>
    </row>
    <row r="1407" spans="1:25">
      <c r="A1407" s="28" t="s">
        <v>2837</v>
      </c>
      <c r="B1407" s="28" t="s">
        <v>2838</v>
      </c>
      <c r="C1407" s="28" t="s">
        <v>3872</v>
      </c>
      <c r="D1407" s="28" t="s">
        <v>2842</v>
      </c>
      <c r="E1407" s="29">
        <v>42247</v>
      </c>
      <c r="F1407" s="28" t="s">
        <v>9817</v>
      </c>
      <c r="G1407" s="30">
        <v>4688</v>
      </c>
      <c r="H1407" s="28" t="s">
        <v>9818</v>
      </c>
      <c r="I1407" s="31">
        <v>0</v>
      </c>
      <c r="J1407" s="31">
        <v>2564.8000000000002</v>
      </c>
      <c r="K1407" s="28" t="s">
        <v>2984</v>
      </c>
      <c r="L1407" s="32">
        <f t="shared" si="231"/>
        <v>-2564.8000000000002</v>
      </c>
      <c r="M1407" s="33">
        <f t="shared" si="232"/>
        <v>2564.8000000000002</v>
      </c>
      <c r="N1407" s="34" t="b">
        <v>1</v>
      </c>
      <c r="O1407" s="35">
        <f t="shared" si="233"/>
        <v>2564.8000000000002</v>
      </c>
      <c r="P1407" s="36" t="str">
        <f t="shared" si="234"/>
        <v>D</v>
      </c>
      <c r="Q1407" s="37" t="str">
        <f t="shared" si="235"/>
        <v>Rail Settlement Plan</v>
      </c>
      <c r="R1407" s="6" t="str">
        <f t="shared" si="236"/>
        <v>D - Rail Settlement Plan</v>
      </c>
      <c r="S1407" s="6" t="str">
        <f>IFERROR(INDEX('Vendor Over-ride'!$C:$C, MATCH($R:$R,'Vendor Over-ride'!$A:$A,0)),"")</f>
        <v>D - Rail Settlement Plan</v>
      </c>
      <c r="T1407" s="41" t="s">
        <v>7022</v>
      </c>
      <c r="U1407" s="38" t="str">
        <f t="shared" si="240"/>
        <v>GIA</v>
      </c>
      <c r="V1407" s="5" t="str">
        <f t="shared" si="241"/>
        <v>TRADE</v>
      </c>
      <c r="W1407" s="5" t="b">
        <f t="shared" si="237"/>
        <v>0</v>
      </c>
      <c r="X1407" s="40">
        <f t="shared" ca="1" si="238"/>
        <v>29590.400000000005</v>
      </c>
      <c r="Y1407" s="30" t="b">
        <f t="shared" ca="1" si="239"/>
        <v>1</v>
      </c>
    </row>
    <row r="1408" spans="1:25" hidden="1">
      <c r="A1408" s="28" t="s">
        <v>2837</v>
      </c>
      <c r="B1408" s="28" t="s">
        <v>2838</v>
      </c>
      <c r="C1408" s="28" t="s">
        <v>3872</v>
      </c>
      <c r="D1408" s="28" t="s">
        <v>2842</v>
      </c>
      <c r="E1408" s="29">
        <v>42247</v>
      </c>
      <c r="F1408" s="28" t="s">
        <v>9819</v>
      </c>
      <c r="G1408" s="30">
        <v>4688</v>
      </c>
      <c r="H1408" s="28" t="s">
        <v>9820</v>
      </c>
      <c r="I1408" s="31">
        <v>0</v>
      </c>
      <c r="J1408" s="31">
        <v>450</v>
      </c>
      <c r="K1408" s="28" t="s">
        <v>3139</v>
      </c>
      <c r="L1408" s="32">
        <f t="shared" si="231"/>
        <v>-450</v>
      </c>
      <c r="M1408" s="33">
        <f t="shared" si="232"/>
        <v>450</v>
      </c>
      <c r="N1408" s="34" t="b">
        <v>1</v>
      </c>
      <c r="O1408" s="35">
        <f t="shared" si="233"/>
        <v>450</v>
      </c>
      <c r="P1408" s="36" t="str">
        <f t="shared" si="234"/>
        <v>D</v>
      </c>
      <c r="Q1408" s="37" t="str">
        <f t="shared" si="235"/>
        <v>Scottish Equitable (DD)</v>
      </c>
      <c r="R1408" s="6" t="str">
        <f t="shared" si="236"/>
        <v>D - Scottish Equitable (DD)</v>
      </c>
      <c r="S1408" s="6" t="str">
        <f>IFERROR(INDEX('Vendor Over-ride'!$C:$C, MATCH($R:$R,'Vendor Over-ride'!$A:$A,0)),"")</f>
        <v>D - Scottish Equitable (DD)</v>
      </c>
      <c r="U1408" s="38" t="str">
        <f t="shared" si="240"/>
        <v>GIA</v>
      </c>
      <c r="V1408" s="5" t="str">
        <f t="shared" si="241"/>
        <v>TRADE</v>
      </c>
      <c r="W1408" s="5" t="b">
        <f t="shared" si="237"/>
        <v>0</v>
      </c>
      <c r="X1408" s="40">
        <f t="shared" ca="1" si="238"/>
        <v>4950</v>
      </c>
      <c r="Y1408" s="30" t="b">
        <f t="shared" ca="1" si="239"/>
        <v>0</v>
      </c>
    </row>
    <row r="1409" spans="1:25">
      <c r="A1409" s="28" t="s">
        <v>2837</v>
      </c>
      <c r="B1409" s="28" t="s">
        <v>2838</v>
      </c>
      <c r="C1409" s="28" t="s">
        <v>3872</v>
      </c>
      <c r="D1409" s="28" t="s">
        <v>2842</v>
      </c>
      <c r="E1409" s="29">
        <v>42247</v>
      </c>
      <c r="F1409" s="28" t="s">
        <v>9821</v>
      </c>
      <c r="G1409" s="30">
        <v>4688</v>
      </c>
      <c r="H1409" s="28" t="s">
        <v>9822</v>
      </c>
      <c r="I1409" s="31">
        <v>0</v>
      </c>
      <c r="J1409" s="31">
        <v>2569.14</v>
      </c>
      <c r="K1409" s="28" t="s">
        <v>2985</v>
      </c>
      <c r="L1409" s="32">
        <f t="shared" si="231"/>
        <v>-2569.14</v>
      </c>
      <c r="M1409" s="33">
        <f t="shared" si="232"/>
        <v>2569.14</v>
      </c>
      <c r="N1409" s="34" t="b">
        <v>1</v>
      </c>
      <c r="O1409" s="35">
        <f t="shared" si="233"/>
        <v>2569.14</v>
      </c>
      <c r="P1409" s="36" t="str">
        <f t="shared" si="234"/>
        <v>D</v>
      </c>
      <c r="Q1409" s="37" t="str">
        <f t="shared" si="235"/>
        <v>Vodafone (Direct Debit)</v>
      </c>
      <c r="R1409" s="6" t="str">
        <f t="shared" si="236"/>
        <v>D - Vodafone (Direct Debit)</v>
      </c>
      <c r="S1409" s="6" t="str">
        <f>IFERROR(INDEX('Vendor Over-ride'!$C:$C, MATCH($R:$R,'Vendor Over-ride'!$A:$A,0)),"")</f>
        <v>D - Vodafone (Direct Debit)</v>
      </c>
      <c r="T1409" s="41" t="s">
        <v>17719</v>
      </c>
      <c r="U1409" s="38" t="str">
        <f t="shared" si="240"/>
        <v>GIA</v>
      </c>
      <c r="V1409" s="5" t="str">
        <f t="shared" si="241"/>
        <v>TRADE</v>
      </c>
      <c r="W1409" s="5" t="b">
        <f t="shared" si="237"/>
        <v>0</v>
      </c>
      <c r="X1409" s="40">
        <f t="shared" ca="1" si="238"/>
        <v>33971.480000000003</v>
      </c>
      <c r="Y1409" s="30" t="b">
        <f t="shared" ca="1" si="239"/>
        <v>1</v>
      </c>
    </row>
    <row r="1410" spans="1:25" hidden="1">
      <c r="A1410" s="28" t="s">
        <v>2837</v>
      </c>
      <c r="B1410" s="28" t="s">
        <v>2838</v>
      </c>
      <c r="C1410" s="28" t="s">
        <v>3872</v>
      </c>
      <c r="D1410" s="28" t="s">
        <v>2986</v>
      </c>
      <c r="E1410" s="29">
        <v>42219</v>
      </c>
      <c r="F1410" s="28" t="s">
        <v>9823</v>
      </c>
      <c r="G1410" s="30">
        <v>4590</v>
      </c>
      <c r="H1410" s="28" t="s">
        <v>9824</v>
      </c>
      <c r="I1410" s="31">
        <v>6333</v>
      </c>
      <c r="J1410" s="31">
        <v>0</v>
      </c>
      <c r="K1410" s="28" t="s">
        <v>9825</v>
      </c>
      <c r="L1410" s="32">
        <f t="shared" ref="L1410:L1473" si="242">I:I-J:J</f>
        <v>6333</v>
      </c>
      <c r="M1410" s="33">
        <f t="shared" ref="M1410:M1473" si="243">ABS($L:$L)</f>
        <v>6333</v>
      </c>
      <c r="N1410" s="34" t="b">
        <v>0</v>
      </c>
      <c r="O1410" s="35">
        <f t="shared" ref="O1410:O1473" si="244">$M:$M*$N:$N</f>
        <v>0</v>
      </c>
      <c r="P1410" s="36" t="str">
        <f t="shared" ref="P1410:P1473" si="245">LEFT(TRIM($K:$K),1)</f>
        <v>T</v>
      </c>
      <c r="Q1410" s="37" t="str">
        <f t="shared" ref="Q1410:Q1473" si="246">RIGHT(TRIM($K:$K),LEN(TRIM($K:$K))-FIND("-",TRIM($K:$K)))</f>
        <v>Young Scot</v>
      </c>
      <c r="R1410" s="6" t="str">
        <f t="shared" ref="R1410:R1473" si="247">CONCATENATE($P:$P, " - ",$Q:$Q)</f>
        <v>T - Young Scot</v>
      </c>
      <c r="S1410" s="6" t="str">
        <f>IFERROR(INDEX('Vendor Over-ride'!$C:$C, MATCH($R:$R,'Vendor Over-ride'!$A:$A,0)),"")</f>
        <v>T - Young Scot</v>
      </c>
      <c r="U1410" s="38" t="str">
        <f t="shared" si="240"/>
        <v>GIA</v>
      </c>
      <c r="V1410" s="5" t="str">
        <f t="shared" si="241"/>
        <v>TRADE</v>
      </c>
      <c r="W1410" s="5" t="b">
        <f t="shared" ref="W1410:W1473" si="248">ROUND($O:$O,2)&gt;=25000</f>
        <v>0</v>
      </c>
      <c r="X1410" s="40">
        <f t="shared" ref="X1410:X1473" ca="1" si="249">SUMPRODUCT((Payee=$S1410) * (Payment_Value))</f>
        <v>0</v>
      </c>
      <c r="Y1410" s="30" t="b">
        <f t="shared" ref="Y1410:Y1473" ca="1" si="250">$X:$X&gt;=25000</f>
        <v>0</v>
      </c>
    </row>
    <row r="1411" spans="1:25" hidden="1">
      <c r="A1411" s="28" t="s">
        <v>2837</v>
      </c>
      <c r="B1411" s="28" t="s">
        <v>2838</v>
      </c>
      <c r="C1411" s="28" t="s">
        <v>3872</v>
      </c>
      <c r="D1411" s="28" t="s">
        <v>2986</v>
      </c>
      <c r="E1411" s="29">
        <v>42234</v>
      </c>
      <c r="F1411" s="28" t="s">
        <v>9826</v>
      </c>
      <c r="G1411" s="30">
        <v>4594</v>
      </c>
      <c r="H1411" s="28" t="s">
        <v>9827</v>
      </c>
      <c r="I1411" s="31">
        <v>348.64</v>
      </c>
      <c r="J1411" s="31">
        <v>0</v>
      </c>
      <c r="K1411" s="28" t="s">
        <v>9828</v>
      </c>
      <c r="L1411" s="32">
        <f t="shared" si="242"/>
        <v>348.64</v>
      </c>
      <c r="M1411" s="33">
        <f t="shared" si="243"/>
        <v>348.64</v>
      </c>
      <c r="N1411" s="34" t="b">
        <v>0</v>
      </c>
      <c r="O1411" s="35">
        <f t="shared" si="244"/>
        <v>0</v>
      </c>
      <c r="P1411" s="36" t="str">
        <f t="shared" si="245"/>
        <v>T</v>
      </c>
      <c r="Q1411" s="37" t="str">
        <f t="shared" si="246"/>
        <v>Jack Webb</v>
      </c>
      <c r="R1411" s="6" t="str">
        <f t="shared" si="247"/>
        <v>T - Jack Webb</v>
      </c>
      <c r="S1411" s="6" t="str">
        <f>IFERROR(INDEX('Vendor Over-ride'!$C:$C, MATCH($R:$R,'Vendor Over-ride'!$A:$A,0)),"")</f>
        <v>T - Jack Webb</v>
      </c>
      <c r="U1411" s="38" t="str">
        <f t="shared" ref="U1411:U1474" si="251">"GIA"</f>
        <v>GIA</v>
      </c>
      <c r="V1411" s="5" t="str">
        <f t="shared" ref="V1411:V1474" si="252">UPPER(IF($P:$P="E","Employee",IF(OR($P:$P="I",$P:$P="G"),"Award",IF(OR($P:$P="D",$P:$P="T"),"Trade",""))))</f>
        <v>TRADE</v>
      </c>
      <c r="W1411" s="5" t="b">
        <f t="shared" si="248"/>
        <v>0</v>
      </c>
      <c r="X1411" s="40">
        <f t="shared" ca="1" si="249"/>
        <v>0</v>
      </c>
      <c r="Y1411" s="30" t="b">
        <f t="shared" ca="1" si="250"/>
        <v>0</v>
      </c>
    </row>
    <row r="1412" spans="1:25" hidden="1">
      <c r="A1412" s="28" t="s">
        <v>2837</v>
      </c>
      <c r="B1412" s="28" t="s">
        <v>2838</v>
      </c>
      <c r="C1412" s="28" t="s">
        <v>3872</v>
      </c>
      <c r="D1412" s="28" t="s">
        <v>2986</v>
      </c>
      <c r="E1412" s="29">
        <v>42233</v>
      </c>
      <c r="F1412" s="28" t="s">
        <v>2987</v>
      </c>
      <c r="G1412" s="30">
        <v>4598</v>
      </c>
      <c r="H1412" s="28" t="s">
        <v>9829</v>
      </c>
      <c r="I1412" s="31">
        <v>2973830</v>
      </c>
      <c r="J1412" s="31">
        <v>0</v>
      </c>
      <c r="K1412" s="28" t="s">
        <v>2988</v>
      </c>
      <c r="L1412" s="32">
        <f t="shared" si="242"/>
        <v>2973830</v>
      </c>
      <c r="M1412" s="33">
        <f t="shared" si="243"/>
        <v>2973830</v>
      </c>
      <c r="N1412" s="34" t="b">
        <v>0</v>
      </c>
      <c r="O1412" s="35">
        <f t="shared" si="244"/>
        <v>0</v>
      </c>
      <c r="P1412" s="36" t="str">
        <f t="shared" si="245"/>
        <v>T</v>
      </c>
      <c r="Q1412" s="37" t="str">
        <f t="shared" si="246"/>
        <v>Scottish Government (GIA)</v>
      </c>
      <c r="R1412" s="6" t="str">
        <f t="shared" si="247"/>
        <v>T - Scottish Government (GIA)</v>
      </c>
      <c r="S1412" s="6" t="str">
        <f>IFERROR(INDEX('Vendor Over-ride'!$C:$C, MATCH($R:$R,'Vendor Over-ride'!$A:$A,0)),"")</f>
        <v>T - Scottish Government</v>
      </c>
      <c r="U1412" s="38" t="str">
        <f t="shared" si="251"/>
        <v>GIA</v>
      </c>
      <c r="V1412" s="5" t="str">
        <f t="shared" si="252"/>
        <v>TRADE</v>
      </c>
      <c r="W1412" s="5" t="b">
        <f t="shared" si="248"/>
        <v>0</v>
      </c>
      <c r="X1412" s="40">
        <f t="shared" ca="1" si="249"/>
        <v>21570.06</v>
      </c>
      <c r="Y1412" s="30" t="b">
        <f t="shared" ca="1" si="250"/>
        <v>0</v>
      </c>
    </row>
    <row r="1413" spans="1:25" hidden="1">
      <c r="A1413" s="28" t="s">
        <v>2837</v>
      </c>
      <c r="B1413" s="28" t="s">
        <v>2838</v>
      </c>
      <c r="C1413" s="28" t="s">
        <v>3872</v>
      </c>
      <c r="D1413" s="28" t="s">
        <v>2986</v>
      </c>
      <c r="E1413" s="29">
        <v>42241</v>
      </c>
      <c r="F1413" s="28" t="s">
        <v>4956</v>
      </c>
      <c r="G1413" s="30">
        <v>4630</v>
      </c>
      <c r="H1413" s="28" t="s">
        <v>9830</v>
      </c>
      <c r="I1413" s="31">
        <v>32747</v>
      </c>
      <c r="J1413" s="31">
        <v>0</v>
      </c>
      <c r="K1413" s="28" t="s">
        <v>4932</v>
      </c>
      <c r="L1413" s="32">
        <f t="shared" si="242"/>
        <v>32747</v>
      </c>
      <c r="M1413" s="33">
        <f t="shared" si="243"/>
        <v>32747</v>
      </c>
      <c r="N1413" s="34" t="b">
        <v>0</v>
      </c>
      <c r="O1413" s="35">
        <f t="shared" si="244"/>
        <v>0</v>
      </c>
      <c r="P1413" s="36" t="str">
        <f t="shared" si="245"/>
        <v>T</v>
      </c>
      <c r="Q1413" s="37" t="str">
        <f t="shared" si="246"/>
        <v>British Film Insitute</v>
      </c>
      <c r="R1413" s="6" t="str">
        <f t="shared" si="247"/>
        <v>T - British Film Insitute</v>
      </c>
      <c r="S1413" s="6" t="str">
        <f>IFERROR(INDEX('Vendor Over-ride'!$C:$C, MATCH($R:$R,'Vendor Over-ride'!$A:$A,0)),"")</f>
        <v>T - British Film Institute</v>
      </c>
      <c r="U1413" s="38" t="str">
        <f t="shared" si="251"/>
        <v>GIA</v>
      </c>
      <c r="V1413" s="5" t="str">
        <f t="shared" si="252"/>
        <v>TRADE</v>
      </c>
      <c r="W1413" s="5" t="b">
        <f t="shared" si="248"/>
        <v>0</v>
      </c>
      <c r="X1413" s="40">
        <f t="shared" ca="1" si="249"/>
        <v>4956.54</v>
      </c>
      <c r="Y1413" s="30" t="b">
        <f t="shared" ca="1" si="250"/>
        <v>0</v>
      </c>
    </row>
    <row r="1414" spans="1:25">
      <c r="A1414" s="28" t="s">
        <v>2837</v>
      </c>
      <c r="B1414" s="28" t="s">
        <v>2838</v>
      </c>
      <c r="C1414" s="28" t="s">
        <v>3872</v>
      </c>
      <c r="D1414" s="28" t="s">
        <v>2990</v>
      </c>
      <c r="E1414" s="29">
        <v>42228</v>
      </c>
      <c r="F1414" s="28"/>
      <c r="G1414" s="30">
        <v>4562</v>
      </c>
      <c r="H1414" s="28" t="s">
        <v>9831</v>
      </c>
      <c r="I1414" s="31">
        <v>0</v>
      </c>
      <c r="J1414" s="31">
        <v>263.49</v>
      </c>
      <c r="K1414" s="28"/>
      <c r="L1414" s="32">
        <f t="shared" si="242"/>
        <v>-263.49</v>
      </c>
      <c r="M1414" s="33">
        <f t="shared" si="243"/>
        <v>263.49</v>
      </c>
      <c r="N1414" s="34" t="b">
        <v>1</v>
      </c>
      <c r="O1414" s="35">
        <f t="shared" si="244"/>
        <v>263.49</v>
      </c>
      <c r="P1414" s="36" t="str">
        <f t="shared" si="245"/>
        <v/>
      </c>
      <c r="Q1414" s="37" t="e">
        <f t="shared" si="246"/>
        <v>#VALUE!</v>
      </c>
      <c r="R1414" s="6" t="e">
        <f t="shared" si="247"/>
        <v>#VALUE!</v>
      </c>
      <c r="S1414" s="6" t="str">
        <f>IFERROR(INDEX('Vendor Over-ride'!$C:$C, MATCH($R:$R,'Vendor Over-ride'!$A:$A,0)),"")</f>
        <v/>
      </c>
      <c r="U1414" s="38" t="str">
        <f t="shared" si="251"/>
        <v>GIA</v>
      </c>
      <c r="V1414" s="5" t="str">
        <f t="shared" si="252"/>
        <v/>
      </c>
      <c r="W1414" s="5" t="b">
        <f t="shared" si="248"/>
        <v>0</v>
      </c>
      <c r="X1414" s="40">
        <f t="shared" ca="1" si="249"/>
        <v>334393.72000000003</v>
      </c>
      <c r="Y1414" s="30" t="b">
        <f t="shared" ca="1" si="250"/>
        <v>1</v>
      </c>
    </row>
    <row r="1415" spans="1:25" hidden="1">
      <c r="A1415" s="28" t="s">
        <v>2837</v>
      </c>
      <c r="B1415" s="28" t="s">
        <v>2838</v>
      </c>
      <c r="C1415" s="28" t="s">
        <v>3872</v>
      </c>
      <c r="D1415" s="28" t="s">
        <v>2990</v>
      </c>
      <c r="E1415" s="29">
        <v>42228</v>
      </c>
      <c r="F1415" s="28"/>
      <c r="G1415" s="30">
        <v>4563</v>
      </c>
      <c r="H1415" s="28" t="s">
        <v>9832</v>
      </c>
      <c r="I1415" s="31">
        <v>0</v>
      </c>
      <c r="J1415" s="31">
        <v>3.5</v>
      </c>
      <c r="K1415" s="28"/>
      <c r="L1415" s="32">
        <f t="shared" si="242"/>
        <v>-3.5</v>
      </c>
      <c r="M1415" s="33">
        <f t="shared" si="243"/>
        <v>3.5</v>
      </c>
      <c r="N1415" s="34" t="b">
        <v>0</v>
      </c>
      <c r="O1415" s="35">
        <f t="shared" si="244"/>
        <v>0</v>
      </c>
      <c r="P1415" s="36" t="str">
        <f t="shared" si="245"/>
        <v/>
      </c>
      <c r="Q1415" s="37" t="e">
        <f t="shared" si="246"/>
        <v>#VALUE!</v>
      </c>
      <c r="R1415" s="6" t="e">
        <f t="shared" si="247"/>
        <v>#VALUE!</v>
      </c>
      <c r="S1415" s="6" t="str">
        <f>IFERROR(INDEX('Vendor Over-ride'!$C:$C, MATCH($R:$R,'Vendor Over-ride'!$A:$A,0)),"")</f>
        <v/>
      </c>
      <c r="U1415" s="38" t="str">
        <f t="shared" si="251"/>
        <v>GIA</v>
      </c>
      <c r="V1415" s="5" t="str">
        <f t="shared" si="252"/>
        <v/>
      </c>
      <c r="W1415" s="5" t="b">
        <f t="shared" si="248"/>
        <v>0</v>
      </c>
      <c r="X1415" s="40">
        <f t="shared" ca="1" si="249"/>
        <v>334393.72000000003</v>
      </c>
      <c r="Y1415" s="30" t="b">
        <f t="shared" ca="1" si="250"/>
        <v>1</v>
      </c>
    </row>
    <row r="1416" spans="1:25">
      <c r="A1416" s="28" t="s">
        <v>2837</v>
      </c>
      <c r="B1416" s="28" t="s">
        <v>2838</v>
      </c>
      <c r="C1416" s="28" t="s">
        <v>3872</v>
      </c>
      <c r="D1416" s="28" t="s">
        <v>2990</v>
      </c>
      <c r="E1416" s="29">
        <v>42235</v>
      </c>
      <c r="F1416" s="28"/>
      <c r="G1416" s="30">
        <v>4596</v>
      </c>
      <c r="H1416" s="28" t="s">
        <v>9833</v>
      </c>
      <c r="I1416" s="31">
        <v>0</v>
      </c>
      <c r="J1416" s="31">
        <v>577.42999999999995</v>
      </c>
      <c r="K1416" s="28"/>
      <c r="L1416" s="32">
        <f t="shared" si="242"/>
        <v>-577.42999999999995</v>
      </c>
      <c r="M1416" s="33">
        <f t="shared" si="243"/>
        <v>577.42999999999995</v>
      </c>
      <c r="N1416" s="34" t="b">
        <v>1</v>
      </c>
      <c r="O1416" s="35">
        <f t="shared" si="244"/>
        <v>577.42999999999995</v>
      </c>
      <c r="P1416" s="36" t="str">
        <f t="shared" si="245"/>
        <v/>
      </c>
      <c r="Q1416" s="37" t="e">
        <f t="shared" si="246"/>
        <v>#VALUE!</v>
      </c>
      <c r="R1416" s="6" t="e">
        <f t="shared" si="247"/>
        <v>#VALUE!</v>
      </c>
      <c r="S1416" s="6" t="str">
        <f>IFERROR(INDEX('Vendor Over-ride'!$C:$C, MATCH($R:$R,'Vendor Over-ride'!$A:$A,0)),"")</f>
        <v/>
      </c>
      <c r="U1416" s="38" t="str">
        <f t="shared" si="251"/>
        <v>GIA</v>
      </c>
      <c r="V1416" s="5" t="str">
        <f t="shared" si="252"/>
        <v/>
      </c>
      <c r="W1416" s="5" t="b">
        <f t="shared" si="248"/>
        <v>0</v>
      </c>
      <c r="X1416" s="40">
        <f t="shared" ca="1" si="249"/>
        <v>334393.72000000003</v>
      </c>
      <c r="Y1416" s="30" t="b">
        <f t="shared" ca="1" si="250"/>
        <v>1</v>
      </c>
    </row>
    <row r="1417" spans="1:25" hidden="1">
      <c r="A1417" s="28" t="s">
        <v>2837</v>
      </c>
      <c r="B1417" s="28" t="s">
        <v>2838</v>
      </c>
      <c r="C1417" s="28" t="s">
        <v>3872</v>
      </c>
      <c r="D1417" s="28" t="s">
        <v>2990</v>
      </c>
      <c r="E1417" s="29">
        <v>42242</v>
      </c>
      <c r="F1417" s="28"/>
      <c r="G1417" s="30">
        <v>4631</v>
      </c>
      <c r="H1417" s="28" t="s">
        <v>9834</v>
      </c>
      <c r="I1417" s="31">
        <v>0</v>
      </c>
      <c r="J1417" s="31">
        <v>3.5</v>
      </c>
      <c r="K1417" s="28"/>
      <c r="L1417" s="32">
        <f t="shared" si="242"/>
        <v>-3.5</v>
      </c>
      <c r="M1417" s="33">
        <f t="shared" si="243"/>
        <v>3.5</v>
      </c>
      <c r="N1417" s="34" t="b">
        <v>0</v>
      </c>
      <c r="O1417" s="35">
        <f t="shared" si="244"/>
        <v>0</v>
      </c>
      <c r="P1417" s="36" t="str">
        <f t="shared" si="245"/>
        <v/>
      </c>
      <c r="Q1417" s="37" t="e">
        <f t="shared" si="246"/>
        <v>#VALUE!</v>
      </c>
      <c r="R1417" s="6" t="e">
        <f t="shared" si="247"/>
        <v>#VALUE!</v>
      </c>
      <c r="S1417" s="6" t="str">
        <f>IFERROR(INDEX('Vendor Over-ride'!$C:$C, MATCH($R:$R,'Vendor Over-ride'!$A:$A,0)),"")</f>
        <v/>
      </c>
      <c r="U1417" s="38" t="str">
        <f t="shared" si="251"/>
        <v>GIA</v>
      </c>
      <c r="V1417" s="5" t="str">
        <f t="shared" si="252"/>
        <v/>
      </c>
      <c r="W1417" s="5" t="b">
        <f t="shared" si="248"/>
        <v>0</v>
      </c>
      <c r="X1417" s="40">
        <f t="shared" ca="1" si="249"/>
        <v>334393.72000000003</v>
      </c>
      <c r="Y1417" s="30" t="b">
        <f t="shared" ca="1" si="250"/>
        <v>1</v>
      </c>
    </row>
    <row r="1418" spans="1:25" hidden="1">
      <c r="A1418" s="28" t="s">
        <v>2837</v>
      </c>
      <c r="B1418" s="28" t="s">
        <v>2838</v>
      </c>
      <c r="C1418" s="28" t="s">
        <v>3872</v>
      </c>
      <c r="D1418" s="28" t="s">
        <v>2990</v>
      </c>
      <c r="E1418" s="29">
        <v>42242</v>
      </c>
      <c r="F1418" s="28"/>
      <c r="G1418" s="30">
        <v>4640</v>
      </c>
      <c r="H1418" s="28" t="s">
        <v>9835</v>
      </c>
      <c r="I1418" s="31">
        <v>2500000</v>
      </c>
      <c r="J1418" s="31">
        <v>0</v>
      </c>
      <c r="K1418" s="28"/>
      <c r="L1418" s="32">
        <f t="shared" si="242"/>
        <v>2500000</v>
      </c>
      <c r="M1418" s="33">
        <f t="shared" si="243"/>
        <v>2500000</v>
      </c>
      <c r="N1418" s="34" t="b">
        <v>0</v>
      </c>
      <c r="O1418" s="35">
        <f t="shared" si="244"/>
        <v>0</v>
      </c>
      <c r="P1418" s="36" t="str">
        <f t="shared" si="245"/>
        <v/>
      </c>
      <c r="Q1418" s="37" t="e">
        <f t="shared" si="246"/>
        <v>#VALUE!</v>
      </c>
      <c r="R1418" s="6" t="e">
        <f t="shared" si="247"/>
        <v>#VALUE!</v>
      </c>
      <c r="S1418" s="6" t="str">
        <f>IFERROR(INDEX('Vendor Over-ride'!$C:$C, MATCH($R:$R,'Vendor Over-ride'!$A:$A,0)),"")</f>
        <v/>
      </c>
      <c r="U1418" s="38" t="str">
        <f t="shared" si="251"/>
        <v>GIA</v>
      </c>
      <c r="V1418" s="5" t="str">
        <f t="shared" si="252"/>
        <v/>
      </c>
      <c r="W1418" s="5" t="b">
        <f t="shared" si="248"/>
        <v>0</v>
      </c>
      <c r="X1418" s="40">
        <f t="shared" ca="1" si="249"/>
        <v>334393.72000000003</v>
      </c>
      <c r="Y1418" s="30" t="b">
        <f t="shared" ca="1" si="250"/>
        <v>1</v>
      </c>
    </row>
    <row r="1419" spans="1:25" hidden="1">
      <c r="A1419" s="28" t="s">
        <v>2837</v>
      </c>
      <c r="B1419" s="28" t="s">
        <v>2838</v>
      </c>
      <c r="C1419" s="28" t="s">
        <v>3872</v>
      </c>
      <c r="D1419" s="28" t="s">
        <v>5365</v>
      </c>
      <c r="E1419" s="29">
        <v>42230</v>
      </c>
      <c r="F1419" s="28" t="s">
        <v>9836</v>
      </c>
      <c r="G1419" s="30">
        <v>4569</v>
      </c>
      <c r="H1419" s="28" t="s">
        <v>9837</v>
      </c>
      <c r="I1419" s="31">
        <v>10600</v>
      </c>
      <c r="J1419" s="31">
        <v>0</v>
      </c>
      <c r="K1419" s="28" t="s">
        <v>9838</v>
      </c>
      <c r="L1419" s="32">
        <f t="shared" si="242"/>
        <v>10600</v>
      </c>
      <c r="M1419" s="33">
        <f t="shared" si="243"/>
        <v>10600</v>
      </c>
      <c r="N1419" s="34" t="b">
        <v>0</v>
      </c>
      <c r="O1419" s="35">
        <f t="shared" si="244"/>
        <v>0</v>
      </c>
      <c r="P1419" s="36" t="str">
        <f t="shared" si="245"/>
        <v>I</v>
      </c>
      <c r="Q1419" s="37" t="e">
        <f t="shared" si="246"/>
        <v>#VALUE!</v>
      </c>
      <c r="R1419" s="6" t="e">
        <f t="shared" si="247"/>
        <v>#VALUE!</v>
      </c>
      <c r="S1419" s="6" t="str">
        <f>IFERROR(INDEX('Vendor Over-ride'!$C:$C, MATCH($R:$R,'Vendor Over-ride'!$A:$A,0)),"")</f>
        <v/>
      </c>
      <c r="U1419" s="38" t="str">
        <f t="shared" si="251"/>
        <v>GIA</v>
      </c>
      <c r="V1419" s="5" t="str">
        <f t="shared" si="252"/>
        <v>AWARD</v>
      </c>
      <c r="W1419" s="5" t="b">
        <f t="shared" si="248"/>
        <v>0</v>
      </c>
      <c r="X1419" s="40">
        <f t="shared" ca="1" si="249"/>
        <v>334393.72000000003</v>
      </c>
      <c r="Y1419" s="30" t="b">
        <f t="shared" ca="1" si="250"/>
        <v>1</v>
      </c>
    </row>
    <row r="1420" spans="1:25" hidden="1">
      <c r="A1420" s="28" t="s">
        <v>2837</v>
      </c>
      <c r="B1420" s="28" t="s">
        <v>2838</v>
      </c>
      <c r="C1420" s="28" t="s">
        <v>4137</v>
      </c>
      <c r="D1420" s="28" t="s">
        <v>2840</v>
      </c>
      <c r="E1420" s="29">
        <v>42264</v>
      </c>
      <c r="F1420" s="28" t="s">
        <v>9839</v>
      </c>
      <c r="G1420" s="30">
        <v>4800</v>
      </c>
      <c r="H1420" s="28" t="s">
        <v>9840</v>
      </c>
      <c r="I1420" s="31">
        <v>0</v>
      </c>
      <c r="J1420" s="31">
        <v>176.99</v>
      </c>
      <c r="K1420" s="28" t="s">
        <v>4141</v>
      </c>
      <c r="L1420" s="32">
        <f t="shared" si="242"/>
        <v>-176.99</v>
      </c>
      <c r="M1420" s="33">
        <f t="shared" si="243"/>
        <v>176.99</v>
      </c>
      <c r="N1420" s="34" t="b">
        <v>0</v>
      </c>
      <c r="O1420" s="35">
        <f t="shared" si="244"/>
        <v>0</v>
      </c>
      <c r="P1420" s="36" t="str">
        <f t="shared" si="245"/>
        <v>E</v>
      </c>
      <c r="Q1420" s="37" t="str">
        <f t="shared" si="246"/>
        <v>Francis Lopez</v>
      </c>
      <c r="R1420" s="6" t="str">
        <f t="shared" si="247"/>
        <v>E - Francis Lopez</v>
      </c>
      <c r="S1420" s="6" t="str">
        <f>IFERROR(INDEX('Vendor Over-ride'!$C:$C, MATCH($R:$R,'Vendor Over-ride'!$A:$A,0)),"")</f>
        <v/>
      </c>
      <c r="U1420" s="38" t="str">
        <f t="shared" si="251"/>
        <v>GIA</v>
      </c>
      <c r="V1420" s="5" t="str">
        <f t="shared" si="252"/>
        <v>EMPLOYEE</v>
      </c>
      <c r="W1420" s="5" t="b">
        <f t="shared" si="248"/>
        <v>0</v>
      </c>
      <c r="X1420" s="40">
        <f t="shared" ca="1" si="249"/>
        <v>334393.72000000003</v>
      </c>
      <c r="Y1420" s="30" t="b">
        <f t="shared" ca="1" si="250"/>
        <v>1</v>
      </c>
    </row>
    <row r="1421" spans="1:25" hidden="1">
      <c r="A1421" s="28" t="s">
        <v>2837</v>
      </c>
      <c r="B1421" s="28" t="s">
        <v>2838</v>
      </c>
      <c r="C1421" s="28" t="s">
        <v>4137</v>
      </c>
      <c r="D1421" s="28" t="s">
        <v>2842</v>
      </c>
      <c r="E1421" s="29">
        <v>42248</v>
      </c>
      <c r="F1421" s="28" t="s">
        <v>9841</v>
      </c>
      <c r="G1421" s="30">
        <v>4670</v>
      </c>
      <c r="H1421" s="28" t="s">
        <v>9842</v>
      </c>
      <c r="I1421" s="31">
        <v>0</v>
      </c>
      <c r="J1421" s="31">
        <v>56.46</v>
      </c>
      <c r="K1421" s="28" t="s">
        <v>2951</v>
      </c>
      <c r="L1421" s="32">
        <f t="shared" si="242"/>
        <v>-56.46</v>
      </c>
      <c r="M1421" s="33">
        <f t="shared" si="243"/>
        <v>56.46</v>
      </c>
      <c r="N1421" s="34" t="b">
        <v>0</v>
      </c>
      <c r="O1421" s="35">
        <f t="shared" si="244"/>
        <v>0</v>
      </c>
      <c r="P1421" s="36" t="str">
        <f t="shared" si="245"/>
        <v>E</v>
      </c>
      <c r="Q1421" s="37" t="str">
        <f t="shared" si="246"/>
        <v>Chrissie Ruckley</v>
      </c>
      <c r="R1421" s="6" t="str">
        <f t="shared" si="247"/>
        <v>E - Chrissie Ruckley</v>
      </c>
      <c r="S1421" s="6" t="str">
        <f>IFERROR(INDEX('Vendor Over-ride'!$C:$C, MATCH($R:$R,'Vendor Over-ride'!$A:$A,0)),"")</f>
        <v/>
      </c>
      <c r="U1421" s="38" t="str">
        <f t="shared" si="251"/>
        <v>GIA</v>
      </c>
      <c r="V1421" s="5" t="str">
        <f t="shared" si="252"/>
        <v>EMPLOYEE</v>
      </c>
      <c r="W1421" s="5" t="b">
        <f t="shared" si="248"/>
        <v>0</v>
      </c>
      <c r="X1421" s="40">
        <f t="shared" ca="1" si="249"/>
        <v>334393.72000000003</v>
      </c>
      <c r="Y1421" s="30" t="b">
        <f t="shared" ca="1" si="250"/>
        <v>1</v>
      </c>
    </row>
    <row r="1422" spans="1:25" hidden="1">
      <c r="A1422" s="28" t="s">
        <v>2837</v>
      </c>
      <c r="B1422" s="28" t="s">
        <v>2838</v>
      </c>
      <c r="C1422" s="28" t="s">
        <v>4137</v>
      </c>
      <c r="D1422" s="28" t="s">
        <v>2842</v>
      </c>
      <c r="E1422" s="29">
        <v>42248</v>
      </c>
      <c r="F1422" s="28" t="s">
        <v>9843</v>
      </c>
      <c r="G1422" s="30">
        <v>4670</v>
      </c>
      <c r="H1422" s="28" t="s">
        <v>9844</v>
      </c>
      <c r="I1422" s="31">
        <v>0</v>
      </c>
      <c r="J1422" s="31">
        <v>188.65</v>
      </c>
      <c r="K1422" s="28" t="s">
        <v>2891</v>
      </c>
      <c r="L1422" s="32">
        <f t="shared" si="242"/>
        <v>-188.65</v>
      </c>
      <c r="M1422" s="33">
        <f t="shared" si="243"/>
        <v>188.65</v>
      </c>
      <c r="N1422" s="34" t="b">
        <v>0</v>
      </c>
      <c r="O1422" s="35">
        <f t="shared" si="244"/>
        <v>0</v>
      </c>
      <c r="P1422" s="36" t="str">
        <f t="shared" si="245"/>
        <v>E</v>
      </c>
      <c r="Q1422" s="37" t="str">
        <f t="shared" si="246"/>
        <v>Graham Reid</v>
      </c>
      <c r="R1422" s="6" t="str">
        <f t="shared" si="247"/>
        <v>E - Graham Reid</v>
      </c>
      <c r="S1422" s="6" t="str">
        <f>IFERROR(INDEX('Vendor Over-ride'!$C:$C, MATCH($R:$R,'Vendor Over-ride'!$A:$A,0)),"")</f>
        <v/>
      </c>
      <c r="U1422" s="38" t="str">
        <f t="shared" si="251"/>
        <v>GIA</v>
      </c>
      <c r="V1422" s="5" t="str">
        <f t="shared" si="252"/>
        <v>EMPLOYEE</v>
      </c>
      <c r="W1422" s="5" t="b">
        <f t="shared" si="248"/>
        <v>0</v>
      </c>
      <c r="X1422" s="40">
        <f t="shared" ca="1" si="249"/>
        <v>334393.72000000003</v>
      </c>
      <c r="Y1422" s="30" t="b">
        <f t="shared" ca="1" si="250"/>
        <v>1</v>
      </c>
    </row>
    <row r="1423" spans="1:25" hidden="1">
      <c r="A1423" s="28" t="s">
        <v>2837</v>
      </c>
      <c r="B1423" s="28" t="s">
        <v>2838</v>
      </c>
      <c r="C1423" s="28" t="s">
        <v>4137</v>
      </c>
      <c r="D1423" s="28" t="s">
        <v>2842</v>
      </c>
      <c r="E1423" s="29">
        <v>42248</v>
      </c>
      <c r="F1423" s="28" t="s">
        <v>9845</v>
      </c>
      <c r="G1423" s="30">
        <v>4670</v>
      </c>
      <c r="H1423" s="28" t="s">
        <v>9846</v>
      </c>
      <c r="I1423" s="31">
        <v>0</v>
      </c>
      <c r="J1423" s="31">
        <v>38.4</v>
      </c>
      <c r="K1423" s="28" t="s">
        <v>3880</v>
      </c>
      <c r="L1423" s="32">
        <f t="shared" si="242"/>
        <v>-38.4</v>
      </c>
      <c r="M1423" s="33">
        <f t="shared" si="243"/>
        <v>38.4</v>
      </c>
      <c r="N1423" s="34" t="b">
        <v>0</v>
      </c>
      <c r="O1423" s="35">
        <f t="shared" si="244"/>
        <v>0</v>
      </c>
      <c r="P1423" s="36" t="str">
        <f t="shared" si="245"/>
        <v>E</v>
      </c>
      <c r="Q1423" s="37" t="str">
        <f t="shared" si="246"/>
        <v>Emma Campbell</v>
      </c>
      <c r="R1423" s="6" t="str">
        <f t="shared" si="247"/>
        <v>E - Emma Campbell</v>
      </c>
      <c r="S1423" s="6" t="str">
        <f>IFERROR(INDEX('Vendor Over-ride'!$C:$C, MATCH($R:$R,'Vendor Over-ride'!$A:$A,0)),"")</f>
        <v/>
      </c>
      <c r="U1423" s="38" t="str">
        <f t="shared" si="251"/>
        <v>GIA</v>
      </c>
      <c r="V1423" s="5" t="str">
        <f t="shared" si="252"/>
        <v>EMPLOYEE</v>
      </c>
      <c r="W1423" s="5" t="b">
        <f t="shared" si="248"/>
        <v>0</v>
      </c>
      <c r="X1423" s="40">
        <f t="shared" ca="1" si="249"/>
        <v>334393.72000000003</v>
      </c>
      <c r="Y1423" s="30" t="b">
        <f t="shared" ca="1" si="250"/>
        <v>1</v>
      </c>
    </row>
    <row r="1424" spans="1:25" hidden="1">
      <c r="A1424" s="28" t="s">
        <v>2837</v>
      </c>
      <c r="B1424" s="28" t="s">
        <v>2838</v>
      </c>
      <c r="C1424" s="28" t="s">
        <v>4137</v>
      </c>
      <c r="D1424" s="28" t="s">
        <v>2842</v>
      </c>
      <c r="E1424" s="29">
        <v>42248</v>
      </c>
      <c r="F1424" s="28" t="s">
        <v>9847</v>
      </c>
      <c r="G1424" s="30">
        <v>4670</v>
      </c>
      <c r="H1424" s="28" t="s">
        <v>9848</v>
      </c>
      <c r="I1424" s="31">
        <v>0</v>
      </c>
      <c r="J1424" s="31">
        <v>27</v>
      </c>
      <c r="K1424" s="28" t="s">
        <v>4197</v>
      </c>
      <c r="L1424" s="32">
        <f t="shared" si="242"/>
        <v>-27</v>
      </c>
      <c r="M1424" s="33">
        <f t="shared" si="243"/>
        <v>27</v>
      </c>
      <c r="N1424" s="34" t="b">
        <v>0</v>
      </c>
      <c r="O1424" s="35">
        <f t="shared" si="244"/>
        <v>0</v>
      </c>
      <c r="P1424" s="36" t="str">
        <f t="shared" si="245"/>
        <v>E</v>
      </c>
      <c r="Q1424" s="37" t="str">
        <f t="shared" si="246"/>
        <v>Catherine Rothwell</v>
      </c>
      <c r="R1424" s="6" t="str">
        <f t="shared" si="247"/>
        <v>E - Catherine Rothwell</v>
      </c>
      <c r="S1424" s="6" t="str">
        <f>IFERROR(INDEX('Vendor Over-ride'!$C:$C, MATCH($R:$R,'Vendor Over-ride'!$A:$A,0)),"")</f>
        <v/>
      </c>
      <c r="U1424" s="38" t="str">
        <f t="shared" si="251"/>
        <v>GIA</v>
      </c>
      <c r="V1424" s="5" t="str">
        <f t="shared" si="252"/>
        <v>EMPLOYEE</v>
      </c>
      <c r="W1424" s="5" t="b">
        <f t="shared" si="248"/>
        <v>0</v>
      </c>
      <c r="X1424" s="40">
        <f t="shared" ca="1" si="249"/>
        <v>334393.72000000003</v>
      </c>
      <c r="Y1424" s="30" t="b">
        <f t="shared" ca="1" si="250"/>
        <v>1</v>
      </c>
    </row>
    <row r="1425" spans="1:25" hidden="1">
      <c r="A1425" s="28" t="s">
        <v>2837</v>
      </c>
      <c r="B1425" s="28" t="s">
        <v>2838</v>
      </c>
      <c r="C1425" s="28" t="s">
        <v>4137</v>
      </c>
      <c r="D1425" s="28" t="s">
        <v>2842</v>
      </c>
      <c r="E1425" s="29">
        <v>42248</v>
      </c>
      <c r="F1425" s="28" t="s">
        <v>9849</v>
      </c>
      <c r="G1425" s="30">
        <v>4670</v>
      </c>
      <c r="H1425" s="28" t="s">
        <v>9850</v>
      </c>
      <c r="I1425" s="31">
        <v>0</v>
      </c>
      <c r="J1425" s="31">
        <v>1250</v>
      </c>
      <c r="K1425" s="28" t="s">
        <v>4971</v>
      </c>
      <c r="L1425" s="32">
        <f t="shared" si="242"/>
        <v>-1250</v>
      </c>
      <c r="M1425" s="33">
        <f t="shared" si="243"/>
        <v>1250</v>
      </c>
      <c r="N1425" s="34" t="b">
        <v>1</v>
      </c>
      <c r="O1425" s="35">
        <f t="shared" si="244"/>
        <v>1250</v>
      </c>
      <c r="P1425" s="36" t="str">
        <f t="shared" si="245"/>
        <v>G</v>
      </c>
      <c r="Q1425" s="37" t="str">
        <f t="shared" si="246"/>
        <v>Uitgeverij Nieuw Amsterdam</v>
      </c>
      <c r="R1425" s="6" t="str">
        <f t="shared" si="247"/>
        <v>G - Uitgeverij Nieuw Amsterdam</v>
      </c>
      <c r="S1425" s="6" t="str">
        <f>IFERROR(INDEX('Vendor Over-ride'!$C:$C, MATCH($R:$R,'Vendor Over-ride'!$A:$A,0)),"")</f>
        <v>G - Uitgeverij Nieuw Amsterdam</v>
      </c>
      <c r="U1425" s="38" t="str">
        <f t="shared" si="251"/>
        <v>GIA</v>
      </c>
      <c r="V1425" s="5" t="str">
        <f t="shared" si="252"/>
        <v>AWARD</v>
      </c>
      <c r="W1425" s="5" t="b">
        <f t="shared" si="248"/>
        <v>0</v>
      </c>
      <c r="X1425" s="40">
        <f t="shared" ca="1" si="249"/>
        <v>1250</v>
      </c>
      <c r="Y1425" s="30" t="b">
        <f t="shared" ca="1" si="250"/>
        <v>0</v>
      </c>
    </row>
    <row r="1426" spans="1:25" hidden="1">
      <c r="A1426" s="28" t="s">
        <v>2837</v>
      </c>
      <c r="B1426" s="28" t="s">
        <v>2838</v>
      </c>
      <c r="C1426" s="28" t="s">
        <v>4137</v>
      </c>
      <c r="D1426" s="28" t="s">
        <v>2842</v>
      </c>
      <c r="E1426" s="29">
        <v>42248</v>
      </c>
      <c r="F1426" s="28" t="s">
        <v>9851</v>
      </c>
      <c r="G1426" s="30">
        <v>4670</v>
      </c>
      <c r="H1426" s="28" t="s">
        <v>9852</v>
      </c>
      <c r="I1426" s="31">
        <v>0</v>
      </c>
      <c r="J1426" s="31">
        <v>675</v>
      </c>
      <c r="K1426" s="28" t="s">
        <v>7923</v>
      </c>
      <c r="L1426" s="32">
        <f t="shared" si="242"/>
        <v>-675</v>
      </c>
      <c r="M1426" s="33">
        <f t="shared" si="243"/>
        <v>675</v>
      </c>
      <c r="N1426" s="34" t="b">
        <v>1</v>
      </c>
      <c r="O1426" s="35">
        <f t="shared" si="244"/>
        <v>675</v>
      </c>
      <c r="P1426" s="36" t="str">
        <f t="shared" si="245"/>
        <v>G</v>
      </c>
      <c r="Q1426" s="37" t="str">
        <f t="shared" si="246"/>
        <v>Atlas Contact BV</v>
      </c>
      <c r="R1426" s="6" t="str">
        <f t="shared" si="247"/>
        <v>G - Atlas Contact BV</v>
      </c>
      <c r="S1426" s="6" t="str">
        <f>IFERROR(INDEX('Vendor Over-ride'!$C:$C, MATCH($R:$R,'Vendor Over-ride'!$A:$A,0)),"")</f>
        <v>G - Atlas Contact BV</v>
      </c>
      <c r="U1426" s="38" t="str">
        <f t="shared" si="251"/>
        <v>GIA</v>
      </c>
      <c r="V1426" s="5" t="str">
        <f t="shared" si="252"/>
        <v>AWARD</v>
      </c>
      <c r="W1426" s="5" t="b">
        <f t="shared" si="248"/>
        <v>0</v>
      </c>
      <c r="X1426" s="40">
        <f t="shared" ca="1" si="249"/>
        <v>2700</v>
      </c>
      <c r="Y1426" s="30" t="b">
        <f t="shared" ca="1" si="250"/>
        <v>0</v>
      </c>
    </row>
    <row r="1427" spans="1:25" hidden="1">
      <c r="A1427" s="28" t="s">
        <v>2837</v>
      </c>
      <c r="B1427" s="28" t="s">
        <v>2838</v>
      </c>
      <c r="C1427" s="28" t="s">
        <v>4137</v>
      </c>
      <c r="D1427" s="28" t="s">
        <v>2842</v>
      </c>
      <c r="E1427" s="29">
        <v>42248</v>
      </c>
      <c r="F1427" s="28" t="s">
        <v>9853</v>
      </c>
      <c r="G1427" s="30">
        <v>4670</v>
      </c>
      <c r="H1427" s="28" t="s">
        <v>9854</v>
      </c>
      <c r="I1427" s="31">
        <v>0</v>
      </c>
      <c r="J1427" s="31">
        <v>831</v>
      </c>
      <c r="K1427" s="28" t="s">
        <v>9855</v>
      </c>
      <c r="L1427" s="32">
        <f t="shared" si="242"/>
        <v>-831</v>
      </c>
      <c r="M1427" s="33">
        <f t="shared" si="243"/>
        <v>831</v>
      </c>
      <c r="N1427" s="34" t="b">
        <v>1</v>
      </c>
      <c r="O1427" s="35">
        <f t="shared" si="244"/>
        <v>831</v>
      </c>
      <c r="P1427" s="36" t="str">
        <f t="shared" si="245"/>
        <v>I</v>
      </c>
      <c r="Q1427" s="37" t="str">
        <f t="shared" si="246"/>
        <v>Anne Petters</v>
      </c>
      <c r="R1427" s="6" t="str">
        <f t="shared" si="247"/>
        <v>I - Anne Petters</v>
      </c>
      <c r="S1427" s="6" t="str">
        <f>IFERROR(INDEX('Vendor Over-ride'!$C:$C, MATCH($R:$R,'Vendor Over-ride'!$A:$A,0)),"")</f>
        <v>I - Anne Petters</v>
      </c>
      <c r="U1427" s="38" t="str">
        <f t="shared" si="251"/>
        <v>GIA</v>
      </c>
      <c r="V1427" s="5" t="str">
        <f t="shared" si="252"/>
        <v>AWARD</v>
      </c>
      <c r="W1427" s="5" t="b">
        <f t="shared" si="248"/>
        <v>0</v>
      </c>
      <c r="X1427" s="40">
        <f t="shared" ca="1" si="249"/>
        <v>831</v>
      </c>
      <c r="Y1427" s="30" t="b">
        <f t="shared" ca="1" si="250"/>
        <v>0</v>
      </c>
    </row>
    <row r="1428" spans="1:25">
      <c r="A1428" s="28" t="s">
        <v>2837</v>
      </c>
      <c r="B1428" s="28" t="s">
        <v>2838</v>
      </c>
      <c r="C1428" s="28" t="s">
        <v>4137</v>
      </c>
      <c r="D1428" s="28" t="s">
        <v>2842</v>
      </c>
      <c r="E1428" s="29">
        <v>42248</v>
      </c>
      <c r="F1428" s="28" t="s">
        <v>9856</v>
      </c>
      <c r="G1428" s="30">
        <v>4670</v>
      </c>
      <c r="H1428" s="28" t="s">
        <v>9857</v>
      </c>
      <c r="I1428" s="31">
        <v>0</v>
      </c>
      <c r="J1428" s="31">
        <v>86250</v>
      </c>
      <c r="K1428" s="28" t="s">
        <v>4005</v>
      </c>
      <c r="L1428" s="32">
        <f t="shared" si="242"/>
        <v>-86250</v>
      </c>
      <c r="M1428" s="33">
        <f t="shared" si="243"/>
        <v>86250</v>
      </c>
      <c r="N1428" s="34" t="b">
        <v>1</v>
      </c>
      <c r="O1428" s="35">
        <f t="shared" si="244"/>
        <v>86250</v>
      </c>
      <c r="P1428" s="36" t="str">
        <f t="shared" si="245"/>
        <v>I</v>
      </c>
      <c r="Q1428" s="37" t="str">
        <f t="shared" si="246"/>
        <v>Centre for the Moving Image (EIFF)</v>
      </c>
      <c r="R1428" s="6" t="str">
        <f t="shared" si="247"/>
        <v>I - Centre for the Moving Image (EIFF)</v>
      </c>
      <c r="S1428" s="6" t="str">
        <f>IFERROR(INDEX('Vendor Over-ride'!$C:$C, MATCH($R:$R,'Vendor Over-ride'!$A:$A,0)),"")</f>
        <v>I - Centre for the Moving Image</v>
      </c>
      <c r="U1428" s="38" t="str">
        <f t="shared" si="251"/>
        <v>GIA</v>
      </c>
      <c r="V1428" s="5" t="str">
        <f t="shared" si="252"/>
        <v>AWARD</v>
      </c>
      <c r="W1428" s="5" t="b">
        <f t="shared" si="248"/>
        <v>1</v>
      </c>
      <c r="X1428" s="40">
        <f t="shared" ca="1" si="249"/>
        <v>143806</v>
      </c>
      <c r="Y1428" s="30" t="b">
        <f t="shared" ca="1" si="250"/>
        <v>1</v>
      </c>
    </row>
    <row r="1429" spans="1:25">
      <c r="A1429" s="28" t="s">
        <v>2837</v>
      </c>
      <c r="B1429" s="28" t="s">
        <v>2838</v>
      </c>
      <c r="C1429" s="28" t="s">
        <v>4137</v>
      </c>
      <c r="D1429" s="28" t="s">
        <v>2842</v>
      </c>
      <c r="E1429" s="29">
        <v>42248</v>
      </c>
      <c r="F1429" s="28" t="s">
        <v>9858</v>
      </c>
      <c r="G1429" s="30">
        <v>4670</v>
      </c>
      <c r="H1429" s="28" t="s">
        <v>9859</v>
      </c>
      <c r="I1429" s="31">
        <v>0</v>
      </c>
      <c r="J1429" s="31">
        <v>7500</v>
      </c>
      <c r="K1429" s="28" t="s">
        <v>2927</v>
      </c>
      <c r="L1429" s="32">
        <f t="shared" si="242"/>
        <v>-7500</v>
      </c>
      <c r="M1429" s="33">
        <f t="shared" si="243"/>
        <v>7500</v>
      </c>
      <c r="N1429" s="34" t="b">
        <v>1</v>
      </c>
      <c r="O1429" s="35">
        <f t="shared" si="244"/>
        <v>7500</v>
      </c>
      <c r="P1429" s="36" t="str">
        <f t="shared" si="245"/>
        <v>I</v>
      </c>
      <c r="Q1429" s="37" t="str">
        <f t="shared" si="246"/>
        <v>Gardyne Theatre Ltd</v>
      </c>
      <c r="R1429" s="6" t="str">
        <f t="shared" si="247"/>
        <v>I - Gardyne Theatre Ltd</v>
      </c>
      <c r="S1429" s="6" t="str">
        <f>IFERROR(INDEX('Vendor Over-ride'!$C:$C, MATCH($R:$R,'Vendor Over-ride'!$A:$A,0)),"")</f>
        <v>I - Gardyne Theatre Ltd</v>
      </c>
      <c r="U1429" s="38" t="str">
        <f t="shared" si="251"/>
        <v>GIA</v>
      </c>
      <c r="V1429" s="5" t="str">
        <f t="shared" si="252"/>
        <v>AWARD</v>
      </c>
      <c r="W1429" s="5" t="b">
        <f t="shared" si="248"/>
        <v>0</v>
      </c>
      <c r="X1429" s="40">
        <f t="shared" ca="1" si="249"/>
        <v>32500</v>
      </c>
      <c r="Y1429" s="30" t="b">
        <f t="shared" ca="1" si="250"/>
        <v>1</v>
      </c>
    </row>
    <row r="1430" spans="1:25">
      <c r="A1430" s="28" t="s">
        <v>2837</v>
      </c>
      <c r="B1430" s="28" t="s">
        <v>2838</v>
      </c>
      <c r="C1430" s="28" t="s">
        <v>4137</v>
      </c>
      <c r="D1430" s="28" t="s">
        <v>2842</v>
      </c>
      <c r="E1430" s="29">
        <v>42248</v>
      </c>
      <c r="F1430" s="28" t="s">
        <v>9860</v>
      </c>
      <c r="G1430" s="30">
        <v>4670</v>
      </c>
      <c r="H1430" s="28" t="s">
        <v>9861</v>
      </c>
      <c r="I1430" s="31">
        <v>0</v>
      </c>
      <c r="J1430" s="31">
        <v>27600</v>
      </c>
      <c r="K1430" s="28" t="s">
        <v>4925</v>
      </c>
      <c r="L1430" s="32">
        <f t="shared" si="242"/>
        <v>-27600</v>
      </c>
      <c r="M1430" s="33">
        <f t="shared" si="243"/>
        <v>27600</v>
      </c>
      <c r="N1430" s="34" t="b">
        <v>1</v>
      </c>
      <c r="O1430" s="35">
        <f t="shared" si="244"/>
        <v>27600</v>
      </c>
      <c r="P1430" s="36" t="str">
        <f t="shared" si="245"/>
        <v>I</v>
      </c>
      <c r="Q1430" s="37" t="str">
        <f t="shared" si="246"/>
        <v>Glasgow Music Studios Ltd</v>
      </c>
      <c r="R1430" s="6" t="str">
        <f t="shared" si="247"/>
        <v>I - Glasgow Music Studios Ltd</v>
      </c>
      <c r="S1430" s="6" t="str">
        <f>IFERROR(INDEX('Vendor Over-ride'!$C:$C, MATCH($R:$R,'Vendor Over-ride'!$A:$A,0)),"")</f>
        <v>I - Glasgow Music Studios Ltd</v>
      </c>
      <c r="U1430" s="38" t="str">
        <f t="shared" si="251"/>
        <v>GIA</v>
      </c>
      <c r="V1430" s="5" t="str">
        <f t="shared" si="252"/>
        <v>AWARD</v>
      </c>
      <c r="W1430" s="5" t="b">
        <f t="shared" si="248"/>
        <v>1</v>
      </c>
      <c r="X1430" s="40">
        <f t="shared" ca="1" si="249"/>
        <v>27600</v>
      </c>
      <c r="Y1430" s="30" t="b">
        <f t="shared" ca="1" si="250"/>
        <v>1</v>
      </c>
    </row>
    <row r="1431" spans="1:25">
      <c r="A1431" s="28" t="s">
        <v>2837</v>
      </c>
      <c r="B1431" s="28" t="s">
        <v>2838</v>
      </c>
      <c r="C1431" s="28" t="s">
        <v>4137</v>
      </c>
      <c r="D1431" s="28" t="s">
        <v>2842</v>
      </c>
      <c r="E1431" s="29">
        <v>42248</v>
      </c>
      <c r="F1431" s="28" t="s">
        <v>9862</v>
      </c>
      <c r="G1431" s="30">
        <v>4670</v>
      </c>
      <c r="H1431" s="28" t="s">
        <v>9863</v>
      </c>
      <c r="I1431" s="31">
        <v>0</v>
      </c>
      <c r="J1431" s="31">
        <v>74925</v>
      </c>
      <c r="K1431" s="28" t="s">
        <v>5498</v>
      </c>
      <c r="L1431" s="32">
        <f t="shared" si="242"/>
        <v>-74925</v>
      </c>
      <c r="M1431" s="33">
        <f t="shared" si="243"/>
        <v>74925</v>
      </c>
      <c r="N1431" s="34" t="b">
        <v>1</v>
      </c>
      <c r="O1431" s="35">
        <f t="shared" si="244"/>
        <v>74925</v>
      </c>
      <c r="P1431" s="36" t="str">
        <f t="shared" si="245"/>
        <v>I</v>
      </c>
      <c r="Q1431" s="37" t="str">
        <f t="shared" si="246"/>
        <v>Initialize Films (Scotland) Ltd</v>
      </c>
      <c r="R1431" s="6" t="str">
        <f t="shared" si="247"/>
        <v>I - Initialize Films (Scotland) Ltd</v>
      </c>
      <c r="S1431" s="6" t="str">
        <f>IFERROR(INDEX('Vendor Over-ride'!$C:$C, MATCH($R:$R,'Vendor Over-ride'!$A:$A,0)),"")</f>
        <v>I - Initialize Films (Scotland) Ltd</v>
      </c>
      <c r="U1431" s="38" t="str">
        <f t="shared" si="251"/>
        <v>GIA</v>
      </c>
      <c r="V1431" s="5" t="str">
        <f t="shared" si="252"/>
        <v>AWARD</v>
      </c>
      <c r="W1431" s="5" t="b">
        <f t="shared" si="248"/>
        <v>1</v>
      </c>
      <c r="X1431" s="40">
        <f t="shared" ca="1" si="249"/>
        <v>128815</v>
      </c>
      <c r="Y1431" s="30" t="b">
        <f t="shared" ca="1" si="250"/>
        <v>1</v>
      </c>
    </row>
    <row r="1432" spans="1:25" hidden="1">
      <c r="A1432" s="28" t="s">
        <v>2837</v>
      </c>
      <c r="B1432" s="28" t="s">
        <v>2838</v>
      </c>
      <c r="C1432" s="28" t="s">
        <v>4137</v>
      </c>
      <c r="D1432" s="28" t="s">
        <v>2842</v>
      </c>
      <c r="E1432" s="29">
        <v>42248</v>
      </c>
      <c r="F1432" s="28" t="s">
        <v>9864</v>
      </c>
      <c r="G1432" s="30">
        <v>4670</v>
      </c>
      <c r="H1432" s="28" t="s">
        <v>9865</v>
      </c>
      <c r="I1432" s="31">
        <v>0</v>
      </c>
      <c r="J1432" s="31">
        <v>2350</v>
      </c>
      <c r="K1432" s="28" t="s">
        <v>3377</v>
      </c>
      <c r="L1432" s="32">
        <f t="shared" si="242"/>
        <v>-2350</v>
      </c>
      <c r="M1432" s="33">
        <f t="shared" si="243"/>
        <v>2350</v>
      </c>
      <c r="N1432" s="34" t="b">
        <v>1</v>
      </c>
      <c r="O1432" s="35">
        <f t="shared" si="244"/>
        <v>2350</v>
      </c>
      <c r="P1432" s="36" t="str">
        <f t="shared" si="245"/>
        <v>I</v>
      </c>
      <c r="Q1432" s="37" t="str">
        <f t="shared" si="246"/>
        <v>Laura Mandleberg</v>
      </c>
      <c r="R1432" s="6" t="str">
        <f t="shared" si="247"/>
        <v>I - Laura Mandleberg</v>
      </c>
      <c r="S1432" s="6" t="str">
        <f>IFERROR(INDEX('Vendor Over-ride'!$C:$C, MATCH($R:$R,'Vendor Over-ride'!$A:$A,0)),"")</f>
        <v>I - Laura Mandleberg</v>
      </c>
      <c r="U1432" s="38" t="str">
        <f t="shared" si="251"/>
        <v>GIA</v>
      </c>
      <c r="V1432" s="5" t="str">
        <f t="shared" si="252"/>
        <v>AWARD</v>
      </c>
      <c r="W1432" s="5" t="b">
        <f t="shared" si="248"/>
        <v>0</v>
      </c>
      <c r="X1432" s="40">
        <f t="shared" ca="1" si="249"/>
        <v>5421</v>
      </c>
      <c r="Y1432" s="30" t="b">
        <f t="shared" ca="1" si="250"/>
        <v>0</v>
      </c>
    </row>
    <row r="1433" spans="1:25" hidden="1">
      <c r="A1433" s="28" t="s">
        <v>2837</v>
      </c>
      <c r="B1433" s="28" t="s">
        <v>2838</v>
      </c>
      <c r="C1433" s="28" t="s">
        <v>4137</v>
      </c>
      <c r="D1433" s="28" t="s">
        <v>2842</v>
      </c>
      <c r="E1433" s="29">
        <v>42248</v>
      </c>
      <c r="F1433" s="28" t="s">
        <v>9866</v>
      </c>
      <c r="G1433" s="30">
        <v>4670</v>
      </c>
      <c r="H1433" s="28" t="s">
        <v>9867</v>
      </c>
      <c r="I1433" s="31">
        <v>0</v>
      </c>
      <c r="J1433" s="31">
        <v>3750</v>
      </c>
      <c r="K1433" s="28" t="s">
        <v>9868</v>
      </c>
      <c r="L1433" s="32">
        <f t="shared" si="242"/>
        <v>-3750</v>
      </c>
      <c r="M1433" s="33">
        <f t="shared" si="243"/>
        <v>3750</v>
      </c>
      <c r="N1433" s="34" t="b">
        <v>1</v>
      </c>
      <c r="O1433" s="35">
        <f t="shared" si="244"/>
        <v>3750</v>
      </c>
      <c r="P1433" s="36" t="str">
        <f t="shared" si="245"/>
        <v>I</v>
      </c>
      <c r="Q1433" s="37" t="str">
        <f t="shared" si="246"/>
        <v>Sophie Macpherson</v>
      </c>
      <c r="R1433" s="6" t="str">
        <f t="shared" si="247"/>
        <v>I - Sophie Macpherson</v>
      </c>
      <c r="S1433" s="6" t="str">
        <f>IFERROR(INDEX('Vendor Over-ride'!$C:$C, MATCH($R:$R,'Vendor Over-ride'!$A:$A,0)),"")</f>
        <v>I - Sophie Macpherson</v>
      </c>
      <c r="U1433" s="38" t="str">
        <f t="shared" si="251"/>
        <v>GIA</v>
      </c>
      <c r="V1433" s="5" t="str">
        <f t="shared" si="252"/>
        <v>AWARD</v>
      </c>
      <c r="W1433" s="5" t="b">
        <f t="shared" si="248"/>
        <v>0</v>
      </c>
      <c r="X1433" s="40">
        <f t="shared" ca="1" si="249"/>
        <v>3750</v>
      </c>
      <c r="Y1433" s="30" t="b">
        <f t="shared" ca="1" si="250"/>
        <v>0</v>
      </c>
    </row>
    <row r="1434" spans="1:25">
      <c r="A1434" s="28" t="s">
        <v>2837</v>
      </c>
      <c r="B1434" s="28" t="s">
        <v>2838</v>
      </c>
      <c r="C1434" s="28" t="s">
        <v>4137</v>
      </c>
      <c r="D1434" s="28" t="s">
        <v>2842</v>
      </c>
      <c r="E1434" s="29">
        <v>42248</v>
      </c>
      <c r="F1434" s="28" t="s">
        <v>9869</v>
      </c>
      <c r="G1434" s="30">
        <v>4670</v>
      </c>
      <c r="H1434" s="28" t="s">
        <v>9870</v>
      </c>
      <c r="I1434" s="31">
        <v>0</v>
      </c>
      <c r="J1434" s="31">
        <v>7758</v>
      </c>
      <c r="K1434" s="28" t="s">
        <v>4343</v>
      </c>
      <c r="L1434" s="32">
        <f t="shared" si="242"/>
        <v>-7758</v>
      </c>
      <c r="M1434" s="33">
        <f t="shared" si="243"/>
        <v>7758</v>
      </c>
      <c r="N1434" s="34" t="b">
        <v>1</v>
      </c>
      <c r="O1434" s="35">
        <f t="shared" si="244"/>
        <v>7758</v>
      </c>
      <c r="P1434" s="36" t="str">
        <f t="shared" si="245"/>
        <v>I</v>
      </c>
      <c r="Q1434" s="37" t="str">
        <f t="shared" si="246"/>
        <v>South Lanarkshire Council</v>
      </c>
      <c r="R1434" s="6" t="str">
        <f t="shared" si="247"/>
        <v>I - South Lanarkshire Council</v>
      </c>
      <c r="S1434" s="6" t="str">
        <f>IFERROR(INDEX('Vendor Over-ride'!$C:$C, MATCH($R:$R,'Vendor Over-ride'!$A:$A,0)),"")</f>
        <v>I - South Lanarkshire Council</v>
      </c>
      <c r="U1434" s="38" t="str">
        <f t="shared" si="251"/>
        <v>GIA</v>
      </c>
      <c r="V1434" s="5" t="str">
        <f t="shared" si="252"/>
        <v>AWARD</v>
      </c>
      <c r="W1434" s="5" t="b">
        <f t="shared" si="248"/>
        <v>0</v>
      </c>
      <c r="X1434" s="40">
        <f t="shared" ca="1" si="249"/>
        <v>510357</v>
      </c>
      <c r="Y1434" s="30" t="b">
        <f t="shared" ca="1" si="250"/>
        <v>1</v>
      </c>
    </row>
    <row r="1435" spans="1:25">
      <c r="A1435" s="28" t="s">
        <v>2837</v>
      </c>
      <c r="B1435" s="28" t="s">
        <v>2838</v>
      </c>
      <c r="C1435" s="28" t="s">
        <v>4137</v>
      </c>
      <c r="D1435" s="28" t="s">
        <v>2842</v>
      </c>
      <c r="E1435" s="29">
        <v>42248</v>
      </c>
      <c r="F1435" s="28" t="s">
        <v>9871</v>
      </c>
      <c r="G1435" s="30">
        <v>4670</v>
      </c>
      <c r="H1435" s="28" t="s">
        <v>9872</v>
      </c>
      <c r="I1435" s="31">
        <v>0</v>
      </c>
      <c r="J1435" s="31">
        <v>1212</v>
      </c>
      <c r="K1435" s="28" t="s">
        <v>7700</v>
      </c>
      <c r="L1435" s="32">
        <f t="shared" si="242"/>
        <v>-1212</v>
      </c>
      <c r="M1435" s="33">
        <f t="shared" si="243"/>
        <v>1212</v>
      </c>
      <c r="N1435" s="34" t="b">
        <v>1</v>
      </c>
      <c r="O1435" s="35">
        <f t="shared" si="244"/>
        <v>1212</v>
      </c>
      <c r="P1435" s="36" t="str">
        <f t="shared" si="245"/>
        <v>I</v>
      </c>
      <c r="Q1435" s="37" t="str">
        <f t="shared" si="246"/>
        <v>The Templar Arts and Leisure Centre Trust</v>
      </c>
      <c r="R1435" s="6" t="str">
        <f t="shared" si="247"/>
        <v>I - The Templar Arts and Leisure Centre Trust</v>
      </c>
      <c r="S1435" s="6" t="str">
        <f>IFERROR(INDEX('Vendor Over-ride'!$C:$C, MATCH($R:$R,'Vendor Over-ride'!$A:$A,0)),"")</f>
        <v>I - The Templar Arts and Leisure Centre Trust</v>
      </c>
      <c r="U1435" s="38" t="str">
        <f t="shared" si="251"/>
        <v>GIA</v>
      </c>
      <c r="V1435" s="5" t="str">
        <f t="shared" si="252"/>
        <v>AWARD</v>
      </c>
      <c r="W1435" s="5" t="b">
        <f t="shared" si="248"/>
        <v>0</v>
      </c>
      <c r="X1435" s="40">
        <f t="shared" ca="1" si="249"/>
        <v>34850</v>
      </c>
      <c r="Y1435" s="30" t="b">
        <f t="shared" ca="1" si="250"/>
        <v>1</v>
      </c>
    </row>
    <row r="1436" spans="1:25" hidden="1">
      <c r="A1436" s="28" t="s">
        <v>2837</v>
      </c>
      <c r="B1436" s="28" t="s">
        <v>2838</v>
      </c>
      <c r="C1436" s="28" t="s">
        <v>4137</v>
      </c>
      <c r="D1436" s="28" t="s">
        <v>2842</v>
      </c>
      <c r="E1436" s="29">
        <v>42248</v>
      </c>
      <c r="F1436" s="28" t="s">
        <v>9873</v>
      </c>
      <c r="G1436" s="30">
        <v>4670</v>
      </c>
      <c r="H1436" s="28" t="s">
        <v>9874</v>
      </c>
      <c r="I1436" s="31">
        <v>0</v>
      </c>
      <c r="J1436" s="31">
        <v>4128</v>
      </c>
      <c r="K1436" s="28" t="s">
        <v>9875</v>
      </c>
      <c r="L1436" s="32">
        <f t="shared" si="242"/>
        <v>-4128</v>
      </c>
      <c r="M1436" s="33">
        <f t="shared" si="243"/>
        <v>4128</v>
      </c>
      <c r="N1436" s="34" t="b">
        <v>1</v>
      </c>
      <c r="O1436" s="35">
        <f t="shared" si="244"/>
        <v>4128</v>
      </c>
      <c r="P1436" s="36" t="str">
        <f t="shared" si="245"/>
        <v>I</v>
      </c>
      <c r="Q1436" s="37" t="str">
        <f t="shared" si="246"/>
        <v>Vocali3e</v>
      </c>
      <c r="R1436" s="6" t="str">
        <f t="shared" si="247"/>
        <v>I - Vocali3e</v>
      </c>
      <c r="S1436" s="6" t="str">
        <f>IFERROR(INDEX('Vendor Over-ride'!$C:$C, MATCH($R:$R,'Vendor Over-ride'!$A:$A,0)),"")</f>
        <v>I - Vocali3e</v>
      </c>
      <c r="U1436" s="38" t="str">
        <f t="shared" si="251"/>
        <v>GIA</v>
      </c>
      <c r="V1436" s="5" t="str">
        <f t="shared" si="252"/>
        <v>AWARD</v>
      </c>
      <c r="W1436" s="5" t="b">
        <f t="shared" si="248"/>
        <v>0</v>
      </c>
      <c r="X1436" s="40">
        <f t="shared" ca="1" si="249"/>
        <v>6628</v>
      </c>
      <c r="Y1436" s="30" t="b">
        <f t="shared" ca="1" si="250"/>
        <v>0</v>
      </c>
    </row>
    <row r="1437" spans="1:25" hidden="1">
      <c r="A1437" s="28" t="s">
        <v>2837</v>
      </c>
      <c r="B1437" s="28" t="s">
        <v>2838</v>
      </c>
      <c r="C1437" s="28" t="s">
        <v>4137</v>
      </c>
      <c r="D1437" s="28" t="s">
        <v>2842</v>
      </c>
      <c r="E1437" s="29">
        <v>42248</v>
      </c>
      <c r="F1437" s="28" t="s">
        <v>9876</v>
      </c>
      <c r="G1437" s="30">
        <v>4670</v>
      </c>
      <c r="H1437" s="28" t="s">
        <v>9877</v>
      </c>
      <c r="I1437" s="31">
        <v>0</v>
      </c>
      <c r="J1437" s="31">
        <v>847.16</v>
      </c>
      <c r="K1437" s="28" t="s">
        <v>4960</v>
      </c>
      <c r="L1437" s="32">
        <f t="shared" si="242"/>
        <v>-847.16</v>
      </c>
      <c r="M1437" s="33">
        <f t="shared" si="243"/>
        <v>847.16</v>
      </c>
      <c r="N1437" s="34" t="b">
        <v>1</v>
      </c>
      <c r="O1437" s="35">
        <f t="shared" si="244"/>
        <v>847.16</v>
      </c>
      <c r="P1437" s="36" t="str">
        <f t="shared" si="245"/>
        <v>T</v>
      </c>
      <c r="Q1437" s="37" t="str">
        <f t="shared" si="246"/>
        <v>Capital Document Solutions Limited</v>
      </c>
      <c r="R1437" s="6" t="str">
        <f t="shared" si="247"/>
        <v>T - Capital Document Solutions Limited</v>
      </c>
      <c r="S1437" s="6" t="str">
        <f>IFERROR(INDEX('Vendor Over-ride'!$C:$C, MATCH($R:$R,'Vendor Over-ride'!$A:$A,0)),"")</f>
        <v>T - Capital Document Solutions Limited</v>
      </c>
      <c r="U1437" s="38" t="str">
        <f t="shared" si="251"/>
        <v>GIA</v>
      </c>
      <c r="V1437" s="5" t="str">
        <f t="shared" si="252"/>
        <v>TRADE</v>
      </c>
      <c r="W1437" s="5" t="b">
        <f t="shared" si="248"/>
        <v>0</v>
      </c>
      <c r="X1437" s="40">
        <f t="shared" ca="1" si="249"/>
        <v>8914.119999999999</v>
      </c>
      <c r="Y1437" s="30" t="b">
        <f t="shared" ca="1" si="250"/>
        <v>0</v>
      </c>
    </row>
    <row r="1438" spans="1:25" hidden="1">
      <c r="A1438" s="28" t="s">
        <v>2837</v>
      </c>
      <c r="B1438" s="28" t="s">
        <v>2838</v>
      </c>
      <c r="C1438" s="28" t="s">
        <v>4137</v>
      </c>
      <c r="D1438" s="28" t="s">
        <v>2842</v>
      </c>
      <c r="E1438" s="29">
        <v>42248</v>
      </c>
      <c r="F1438" s="28" t="s">
        <v>9878</v>
      </c>
      <c r="G1438" s="30">
        <v>4670</v>
      </c>
      <c r="H1438" s="28" t="s">
        <v>9879</v>
      </c>
      <c r="I1438" s="31">
        <v>0</v>
      </c>
      <c r="J1438" s="31">
        <v>366.18</v>
      </c>
      <c r="K1438" s="28" t="s">
        <v>2859</v>
      </c>
      <c r="L1438" s="32">
        <f t="shared" si="242"/>
        <v>-366.18</v>
      </c>
      <c r="M1438" s="33">
        <f t="shared" si="243"/>
        <v>366.18</v>
      </c>
      <c r="N1438" s="34" t="b">
        <v>1</v>
      </c>
      <c r="O1438" s="35">
        <f t="shared" si="244"/>
        <v>366.18</v>
      </c>
      <c r="P1438" s="36" t="str">
        <f t="shared" si="245"/>
        <v>T</v>
      </c>
      <c r="Q1438" s="37" t="str">
        <f t="shared" si="246"/>
        <v>Cascade Human Resources Ltd</v>
      </c>
      <c r="R1438" s="6" t="str">
        <f t="shared" si="247"/>
        <v>T - Cascade Human Resources Ltd</v>
      </c>
      <c r="S1438" s="6" t="str">
        <f>IFERROR(INDEX('Vendor Over-ride'!$C:$C, MATCH($R:$R,'Vendor Over-ride'!$A:$A,0)),"")</f>
        <v>T - Cascade Human Resources Ltd</v>
      </c>
      <c r="U1438" s="38" t="str">
        <f t="shared" si="251"/>
        <v>GIA</v>
      </c>
      <c r="V1438" s="5" t="str">
        <f t="shared" si="252"/>
        <v>TRADE</v>
      </c>
      <c r="W1438" s="5" t="b">
        <f t="shared" si="248"/>
        <v>0</v>
      </c>
      <c r="X1438" s="40">
        <f t="shared" ca="1" si="249"/>
        <v>13706.61</v>
      </c>
      <c r="Y1438" s="30" t="b">
        <f t="shared" ca="1" si="250"/>
        <v>0</v>
      </c>
    </row>
    <row r="1439" spans="1:25" hidden="1">
      <c r="A1439" s="28" t="s">
        <v>2837</v>
      </c>
      <c r="B1439" s="28" t="s">
        <v>2838</v>
      </c>
      <c r="C1439" s="28" t="s">
        <v>4137</v>
      </c>
      <c r="D1439" s="28" t="s">
        <v>2842</v>
      </c>
      <c r="E1439" s="29">
        <v>42248</v>
      </c>
      <c r="F1439" s="28" t="s">
        <v>9880</v>
      </c>
      <c r="G1439" s="30">
        <v>4670</v>
      </c>
      <c r="H1439" s="28" t="s">
        <v>9881</v>
      </c>
      <c r="I1439" s="31">
        <v>0</v>
      </c>
      <c r="J1439" s="31">
        <v>49.04</v>
      </c>
      <c r="K1439" s="28" t="s">
        <v>2879</v>
      </c>
      <c r="L1439" s="32">
        <f t="shared" si="242"/>
        <v>-49.04</v>
      </c>
      <c r="M1439" s="33">
        <f t="shared" si="243"/>
        <v>49.04</v>
      </c>
      <c r="N1439" s="34" t="b">
        <v>1</v>
      </c>
      <c r="O1439" s="35">
        <f t="shared" si="244"/>
        <v>49.04</v>
      </c>
      <c r="P1439" s="36" t="str">
        <f t="shared" si="245"/>
        <v>T</v>
      </c>
      <c r="Q1439" s="37" t="str">
        <f t="shared" si="246"/>
        <v>CITY MILK</v>
      </c>
      <c r="R1439" s="6" t="str">
        <f t="shared" si="247"/>
        <v>T - CITY MILK</v>
      </c>
      <c r="S1439" s="6" t="str">
        <f>IFERROR(INDEX('Vendor Over-ride'!$C:$C, MATCH($R:$R,'Vendor Over-ride'!$A:$A,0)),"")</f>
        <v>T - CITY MILK</v>
      </c>
      <c r="U1439" s="38" t="str">
        <f t="shared" si="251"/>
        <v>GIA</v>
      </c>
      <c r="V1439" s="5" t="str">
        <f t="shared" si="252"/>
        <v>TRADE</v>
      </c>
      <c r="W1439" s="5" t="b">
        <f t="shared" si="248"/>
        <v>0</v>
      </c>
      <c r="X1439" s="40">
        <f t="shared" ca="1" si="249"/>
        <v>604.2700000000001</v>
      </c>
      <c r="Y1439" s="30" t="b">
        <f t="shared" ca="1" si="250"/>
        <v>0</v>
      </c>
    </row>
    <row r="1440" spans="1:25" hidden="1">
      <c r="A1440" s="28" t="s">
        <v>2837</v>
      </c>
      <c r="B1440" s="28" t="s">
        <v>2838</v>
      </c>
      <c r="C1440" s="28" t="s">
        <v>4137</v>
      </c>
      <c r="D1440" s="28" t="s">
        <v>2842</v>
      </c>
      <c r="E1440" s="29">
        <v>42248</v>
      </c>
      <c r="F1440" s="28" t="s">
        <v>9882</v>
      </c>
      <c r="G1440" s="30">
        <v>4670</v>
      </c>
      <c r="H1440" s="28" t="s">
        <v>9883</v>
      </c>
      <c r="I1440" s="31">
        <v>0</v>
      </c>
      <c r="J1440" s="31">
        <v>531.75</v>
      </c>
      <c r="K1440" s="28" t="s">
        <v>9884</v>
      </c>
      <c r="L1440" s="32">
        <f t="shared" si="242"/>
        <v>-531.75</v>
      </c>
      <c r="M1440" s="33">
        <f t="shared" si="243"/>
        <v>531.75</v>
      </c>
      <c r="N1440" s="34" t="b">
        <v>1</v>
      </c>
      <c r="O1440" s="35">
        <f t="shared" si="244"/>
        <v>531.75</v>
      </c>
      <c r="P1440" s="36" t="str">
        <f t="shared" si="245"/>
        <v>T</v>
      </c>
      <c r="Q1440" s="37" t="str">
        <f t="shared" si="246"/>
        <v>Dundee Rep Theatre</v>
      </c>
      <c r="R1440" s="6" t="str">
        <f t="shared" si="247"/>
        <v>T - Dundee Rep Theatre</v>
      </c>
      <c r="S1440" s="6" t="str">
        <f>IFERROR(INDEX('Vendor Over-ride'!$C:$C, MATCH($R:$R,'Vendor Over-ride'!$A:$A,0)),"")</f>
        <v>T - Dundee Rep Theatre</v>
      </c>
      <c r="U1440" s="38" t="str">
        <f t="shared" si="251"/>
        <v>GIA</v>
      </c>
      <c r="V1440" s="5" t="str">
        <f t="shared" si="252"/>
        <v>TRADE</v>
      </c>
      <c r="W1440" s="5" t="b">
        <f t="shared" si="248"/>
        <v>0</v>
      </c>
      <c r="X1440" s="40">
        <f t="shared" ca="1" si="249"/>
        <v>531.75</v>
      </c>
      <c r="Y1440" s="30" t="b">
        <f t="shared" ca="1" si="250"/>
        <v>0</v>
      </c>
    </row>
    <row r="1441" spans="1:25">
      <c r="A1441" s="28" t="s">
        <v>2837</v>
      </c>
      <c r="B1441" s="28" t="s">
        <v>2838</v>
      </c>
      <c r="C1441" s="28" t="s">
        <v>4137</v>
      </c>
      <c r="D1441" s="28" t="s">
        <v>2842</v>
      </c>
      <c r="E1441" s="29">
        <v>42248</v>
      </c>
      <c r="F1441" s="28" t="s">
        <v>9885</v>
      </c>
      <c r="G1441" s="30">
        <v>4670</v>
      </c>
      <c r="H1441" s="28" t="s">
        <v>9886</v>
      </c>
      <c r="I1441" s="31">
        <v>0</v>
      </c>
      <c r="J1441" s="31">
        <v>7362</v>
      </c>
      <c r="K1441" s="28" t="s">
        <v>9887</v>
      </c>
      <c r="L1441" s="32">
        <f t="shared" si="242"/>
        <v>-7362</v>
      </c>
      <c r="M1441" s="33">
        <f t="shared" si="243"/>
        <v>7362</v>
      </c>
      <c r="N1441" s="34" t="b">
        <v>1</v>
      </c>
      <c r="O1441" s="35">
        <f t="shared" si="244"/>
        <v>7362</v>
      </c>
      <c r="P1441" s="36" t="str">
        <f t="shared" si="245"/>
        <v>T</v>
      </c>
      <c r="Q1441" s="37" t="str">
        <f t="shared" si="246"/>
        <v>EKOS LTD</v>
      </c>
      <c r="R1441" s="6" t="str">
        <f t="shared" si="247"/>
        <v>T - EKOS LTD</v>
      </c>
      <c r="S1441" s="6" t="str">
        <f>IFERROR(INDEX('Vendor Over-ride'!$C:$C, MATCH($R:$R,'Vendor Over-ride'!$A:$A,0)),"")</f>
        <v>T - EKOS LTD</v>
      </c>
      <c r="T1441" s="41" t="s">
        <v>17721</v>
      </c>
      <c r="U1441" s="38" t="str">
        <f t="shared" si="251"/>
        <v>GIA</v>
      </c>
      <c r="V1441" s="5" t="str">
        <f t="shared" si="252"/>
        <v>TRADE</v>
      </c>
      <c r="W1441" s="5" t="b">
        <f t="shared" si="248"/>
        <v>0</v>
      </c>
      <c r="X1441" s="40">
        <f t="shared" ca="1" si="249"/>
        <v>29000.17</v>
      </c>
      <c r="Y1441" s="30" t="b">
        <f t="shared" ca="1" si="250"/>
        <v>1</v>
      </c>
    </row>
    <row r="1442" spans="1:25" hidden="1">
      <c r="A1442" s="28" t="s">
        <v>2837</v>
      </c>
      <c r="B1442" s="28" t="s">
        <v>2838</v>
      </c>
      <c r="C1442" s="28" t="s">
        <v>4137</v>
      </c>
      <c r="D1442" s="28" t="s">
        <v>2842</v>
      </c>
      <c r="E1442" s="29">
        <v>42248</v>
      </c>
      <c r="F1442" s="28" t="s">
        <v>9888</v>
      </c>
      <c r="G1442" s="30">
        <v>4670</v>
      </c>
      <c r="H1442" s="28" t="s">
        <v>9889</v>
      </c>
      <c r="I1442" s="31">
        <v>0</v>
      </c>
      <c r="J1442" s="31">
        <v>249.9</v>
      </c>
      <c r="K1442" s="28" t="s">
        <v>2863</v>
      </c>
      <c r="L1442" s="32">
        <f t="shared" si="242"/>
        <v>-249.9</v>
      </c>
      <c r="M1442" s="33">
        <f t="shared" si="243"/>
        <v>249.9</v>
      </c>
      <c r="N1442" s="34" t="b">
        <v>1</v>
      </c>
      <c r="O1442" s="35">
        <f t="shared" si="244"/>
        <v>249.9</v>
      </c>
      <c r="P1442" s="36" t="str">
        <f t="shared" si="245"/>
        <v>T</v>
      </c>
      <c r="Q1442" s="37" t="str">
        <f t="shared" si="246"/>
        <v>Galway Gourmet</v>
      </c>
      <c r="R1442" s="6" t="str">
        <f t="shared" si="247"/>
        <v>T - Galway Gourmet</v>
      </c>
      <c r="S1442" s="6" t="str">
        <f>IFERROR(INDEX('Vendor Over-ride'!$C:$C, MATCH($R:$R,'Vendor Over-ride'!$A:$A,0)),"")</f>
        <v>T - Galway Gourmet</v>
      </c>
      <c r="U1442" s="38" t="str">
        <f t="shared" si="251"/>
        <v>GIA</v>
      </c>
      <c r="V1442" s="5" t="str">
        <f t="shared" si="252"/>
        <v>TRADE</v>
      </c>
      <c r="W1442" s="5" t="b">
        <f t="shared" si="248"/>
        <v>0</v>
      </c>
      <c r="X1442" s="40">
        <f t="shared" ca="1" si="249"/>
        <v>1978.8000000000002</v>
      </c>
      <c r="Y1442" s="30" t="b">
        <f t="shared" ca="1" si="250"/>
        <v>0</v>
      </c>
    </row>
    <row r="1443" spans="1:25" hidden="1">
      <c r="A1443" s="28" t="s">
        <v>2837</v>
      </c>
      <c r="B1443" s="28" t="s">
        <v>2838</v>
      </c>
      <c r="C1443" s="28" t="s">
        <v>4137</v>
      </c>
      <c r="D1443" s="28" t="s">
        <v>2842</v>
      </c>
      <c r="E1443" s="29">
        <v>42248</v>
      </c>
      <c r="F1443" s="28" t="s">
        <v>9890</v>
      </c>
      <c r="G1443" s="30">
        <v>4670</v>
      </c>
      <c r="H1443" s="28" t="s">
        <v>9891</v>
      </c>
      <c r="I1443" s="31">
        <v>0</v>
      </c>
      <c r="J1443" s="31">
        <v>690.78</v>
      </c>
      <c r="K1443" s="28" t="s">
        <v>2851</v>
      </c>
      <c r="L1443" s="32">
        <f t="shared" si="242"/>
        <v>-690.78</v>
      </c>
      <c r="M1443" s="33">
        <f t="shared" si="243"/>
        <v>690.78</v>
      </c>
      <c r="N1443" s="34" t="b">
        <v>1</v>
      </c>
      <c r="O1443" s="35">
        <f t="shared" si="244"/>
        <v>690.78</v>
      </c>
      <c r="P1443" s="36" t="str">
        <f t="shared" si="245"/>
        <v>T</v>
      </c>
      <c r="Q1443" s="37" t="str">
        <f t="shared" si="246"/>
        <v>Hays Accountacy &amp; Finance</v>
      </c>
      <c r="R1443" s="6" t="str">
        <f t="shared" si="247"/>
        <v>T - Hays Accountacy &amp; Finance</v>
      </c>
      <c r="S1443" s="6" t="str">
        <f>IFERROR(INDEX('Vendor Over-ride'!$C:$C, MATCH($R:$R,'Vendor Over-ride'!$A:$A,0)),"")</f>
        <v>T - Hays Accountacy &amp; Finance</v>
      </c>
      <c r="U1443" s="38" t="str">
        <f t="shared" si="251"/>
        <v>GIA</v>
      </c>
      <c r="V1443" s="5" t="str">
        <f t="shared" si="252"/>
        <v>TRADE</v>
      </c>
      <c r="W1443" s="5" t="b">
        <f t="shared" si="248"/>
        <v>0</v>
      </c>
      <c r="X1443" s="40">
        <f t="shared" ca="1" si="249"/>
        <v>9362.7000000000007</v>
      </c>
      <c r="Y1443" s="30" t="b">
        <f t="shared" ca="1" si="250"/>
        <v>0</v>
      </c>
    </row>
    <row r="1444" spans="1:25">
      <c r="A1444" s="28" t="s">
        <v>2837</v>
      </c>
      <c r="B1444" s="28" t="s">
        <v>2838</v>
      </c>
      <c r="C1444" s="28" t="s">
        <v>4137</v>
      </c>
      <c r="D1444" s="28" t="s">
        <v>2842</v>
      </c>
      <c r="E1444" s="29">
        <v>42248</v>
      </c>
      <c r="F1444" s="28" t="s">
        <v>9892</v>
      </c>
      <c r="G1444" s="30">
        <v>4670</v>
      </c>
      <c r="H1444" s="28" t="s">
        <v>9893</v>
      </c>
      <c r="I1444" s="31">
        <v>0</v>
      </c>
      <c r="J1444" s="31">
        <v>3375</v>
      </c>
      <c r="K1444" s="28" t="s">
        <v>7256</v>
      </c>
      <c r="L1444" s="32">
        <f t="shared" si="242"/>
        <v>-3375</v>
      </c>
      <c r="M1444" s="33">
        <f t="shared" si="243"/>
        <v>3375</v>
      </c>
      <c r="N1444" s="34" t="b">
        <v>1</v>
      </c>
      <c r="O1444" s="35">
        <f t="shared" si="244"/>
        <v>3375</v>
      </c>
      <c r="P1444" s="36" t="str">
        <f t="shared" si="245"/>
        <v>T</v>
      </c>
      <c r="Q1444" s="37" t="str">
        <f t="shared" si="246"/>
        <v>Norman Howie</v>
      </c>
      <c r="R1444" s="6" t="str">
        <f t="shared" si="247"/>
        <v>T - Norman Howie</v>
      </c>
      <c r="S1444" s="6" t="str">
        <f>IFERROR(INDEX('Vendor Over-ride'!$C:$C, MATCH($R:$R,'Vendor Over-ride'!$A:$A,0)),"")</f>
        <v>T - Norman Howie</v>
      </c>
      <c r="T1444" s="41" t="s">
        <v>17725</v>
      </c>
      <c r="U1444" s="38" t="str">
        <f t="shared" si="251"/>
        <v>GIA</v>
      </c>
      <c r="V1444" s="5" t="str">
        <f t="shared" si="252"/>
        <v>TRADE</v>
      </c>
      <c r="W1444" s="5" t="b">
        <f t="shared" si="248"/>
        <v>0</v>
      </c>
      <c r="X1444" s="40">
        <f t="shared" ca="1" si="249"/>
        <v>37610.199999999997</v>
      </c>
      <c r="Y1444" s="30" t="b">
        <f t="shared" ca="1" si="250"/>
        <v>1</v>
      </c>
    </row>
    <row r="1445" spans="1:25">
      <c r="A1445" s="28" t="s">
        <v>2837</v>
      </c>
      <c r="B1445" s="28" t="s">
        <v>2838</v>
      </c>
      <c r="C1445" s="28" t="s">
        <v>4137</v>
      </c>
      <c r="D1445" s="28" t="s">
        <v>2842</v>
      </c>
      <c r="E1445" s="29">
        <v>42248</v>
      </c>
      <c r="F1445" s="28" t="s">
        <v>9894</v>
      </c>
      <c r="G1445" s="30">
        <v>4670</v>
      </c>
      <c r="H1445" s="28" t="s">
        <v>9895</v>
      </c>
      <c r="I1445" s="31">
        <v>0</v>
      </c>
      <c r="J1445" s="31">
        <v>18480</v>
      </c>
      <c r="K1445" s="28" t="s">
        <v>4644</v>
      </c>
      <c r="L1445" s="32">
        <f t="shared" si="242"/>
        <v>-18480</v>
      </c>
      <c r="M1445" s="33">
        <f t="shared" si="243"/>
        <v>18480</v>
      </c>
      <c r="N1445" s="34" t="b">
        <v>1</v>
      </c>
      <c r="O1445" s="35">
        <f t="shared" si="244"/>
        <v>18480</v>
      </c>
      <c r="P1445" s="36" t="str">
        <f t="shared" si="245"/>
        <v>T</v>
      </c>
      <c r="Q1445" s="37" t="str">
        <f t="shared" si="246"/>
        <v>ODS Services Ltd</v>
      </c>
      <c r="R1445" s="6" t="str">
        <f t="shared" si="247"/>
        <v>T - ODS Services Ltd</v>
      </c>
      <c r="S1445" s="6" t="str">
        <f>IFERROR(INDEX('Vendor Over-ride'!$C:$C, MATCH($R:$R,'Vendor Over-ride'!$A:$A,0)),"")</f>
        <v>T - ODS Services Ltd</v>
      </c>
      <c r="T1445" s="41" t="s">
        <v>17727</v>
      </c>
      <c r="U1445" s="38" t="str">
        <f t="shared" si="251"/>
        <v>GIA</v>
      </c>
      <c r="V1445" s="5" t="str">
        <f t="shared" si="252"/>
        <v>TRADE</v>
      </c>
      <c r="W1445" s="5" t="b">
        <f t="shared" si="248"/>
        <v>0</v>
      </c>
      <c r="X1445" s="40">
        <f t="shared" ca="1" si="249"/>
        <v>33870</v>
      </c>
      <c r="Y1445" s="30" t="b">
        <f t="shared" ca="1" si="250"/>
        <v>1</v>
      </c>
    </row>
    <row r="1446" spans="1:25" hidden="1">
      <c r="A1446" s="28" t="s">
        <v>2837</v>
      </c>
      <c r="B1446" s="28" t="s">
        <v>2838</v>
      </c>
      <c r="C1446" s="28" t="s">
        <v>4137</v>
      </c>
      <c r="D1446" s="28" t="s">
        <v>2842</v>
      </c>
      <c r="E1446" s="29">
        <v>42251</v>
      </c>
      <c r="F1446" s="28" t="s">
        <v>9896</v>
      </c>
      <c r="G1446" s="30">
        <v>4696</v>
      </c>
      <c r="H1446" s="28" t="s">
        <v>9897</v>
      </c>
      <c r="I1446" s="31">
        <v>0</v>
      </c>
      <c r="J1446" s="31">
        <v>193.75</v>
      </c>
      <c r="K1446" s="28" t="s">
        <v>2890</v>
      </c>
      <c r="L1446" s="32">
        <f t="shared" si="242"/>
        <v>-193.75</v>
      </c>
      <c r="M1446" s="33">
        <f t="shared" si="243"/>
        <v>193.75</v>
      </c>
      <c r="N1446" s="34" t="b">
        <v>0</v>
      </c>
      <c r="O1446" s="35">
        <f t="shared" si="244"/>
        <v>0</v>
      </c>
      <c r="P1446" s="36" t="str">
        <f t="shared" si="245"/>
        <v>E</v>
      </c>
      <c r="Q1446" s="37" t="str">
        <f t="shared" si="246"/>
        <v>James McKenzie</v>
      </c>
      <c r="R1446" s="6" t="str">
        <f t="shared" si="247"/>
        <v>E - James McKenzie</v>
      </c>
      <c r="S1446" s="6" t="str">
        <f>IFERROR(INDEX('Vendor Over-ride'!$C:$C, MATCH($R:$R,'Vendor Over-ride'!$A:$A,0)),"")</f>
        <v/>
      </c>
      <c r="U1446" s="38" t="str">
        <f t="shared" si="251"/>
        <v>GIA</v>
      </c>
      <c r="V1446" s="5" t="str">
        <f t="shared" si="252"/>
        <v>EMPLOYEE</v>
      </c>
      <c r="W1446" s="5" t="b">
        <f t="shared" si="248"/>
        <v>0</v>
      </c>
      <c r="X1446" s="40">
        <f t="shared" ca="1" si="249"/>
        <v>334393.72000000003</v>
      </c>
      <c r="Y1446" s="30" t="b">
        <f t="shared" ca="1" si="250"/>
        <v>1</v>
      </c>
    </row>
    <row r="1447" spans="1:25" hidden="1">
      <c r="A1447" s="28" t="s">
        <v>2837</v>
      </c>
      <c r="B1447" s="28" t="s">
        <v>2838</v>
      </c>
      <c r="C1447" s="28" t="s">
        <v>4137</v>
      </c>
      <c r="D1447" s="28" t="s">
        <v>2842</v>
      </c>
      <c r="E1447" s="29">
        <v>42251</v>
      </c>
      <c r="F1447" s="28" t="s">
        <v>9898</v>
      </c>
      <c r="G1447" s="30">
        <v>4696</v>
      </c>
      <c r="H1447" s="28" t="s">
        <v>9899</v>
      </c>
      <c r="I1447" s="31">
        <v>0</v>
      </c>
      <c r="J1447" s="31">
        <v>41.96</v>
      </c>
      <c r="K1447" s="28" t="s">
        <v>2954</v>
      </c>
      <c r="L1447" s="32">
        <f t="shared" si="242"/>
        <v>-41.96</v>
      </c>
      <c r="M1447" s="33">
        <f t="shared" si="243"/>
        <v>41.96</v>
      </c>
      <c r="N1447" s="34" t="b">
        <v>0</v>
      </c>
      <c r="O1447" s="35">
        <f t="shared" si="244"/>
        <v>0</v>
      </c>
      <c r="P1447" s="36" t="str">
        <f t="shared" si="245"/>
        <v>E</v>
      </c>
      <c r="Q1447" s="37" t="str">
        <f t="shared" si="246"/>
        <v>Clare Hewitt</v>
      </c>
      <c r="R1447" s="6" t="str">
        <f t="shared" si="247"/>
        <v>E - Clare Hewitt</v>
      </c>
      <c r="S1447" s="6" t="str">
        <f>IFERROR(INDEX('Vendor Over-ride'!$C:$C, MATCH($R:$R,'Vendor Over-ride'!$A:$A,0)),"")</f>
        <v/>
      </c>
      <c r="U1447" s="38" t="str">
        <f t="shared" si="251"/>
        <v>GIA</v>
      </c>
      <c r="V1447" s="5" t="str">
        <f t="shared" si="252"/>
        <v>EMPLOYEE</v>
      </c>
      <c r="W1447" s="5" t="b">
        <f t="shared" si="248"/>
        <v>0</v>
      </c>
      <c r="X1447" s="40">
        <f t="shared" ca="1" si="249"/>
        <v>334393.72000000003</v>
      </c>
      <c r="Y1447" s="30" t="b">
        <f t="shared" ca="1" si="250"/>
        <v>1</v>
      </c>
    </row>
    <row r="1448" spans="1:25" hidden="1">
      <c r="A1448" s="28" t="s">
        <v>2837</v>
      </c>
      <c r="B1448" s="28" t="s">
        <v>2838</v>
      </c>
      <c r="C1448" s="28" t="s">
        <v>4137</v>
      </c>
      <c r="D1448" s="28" t="s">
        <v>2842</v>
      </c>
      <c r="E1448" s="29">
        <v>42251</v>
      </c>
      <c r="F1448" s="28" t="s">
        <v>9900</v>
      </c>
      <c r="G1448" s="30">
        <v>4696</v>
      </c>
      <c r="H1448" s="28" t="s">
        <v>9901</v>
      </c>
      <c r="I1448" s="31">
        <v>0</v>
      </c>
      <c r="J1448" s="31">
        <v>149.31</v>
      </c>
      <c r="K1448" s="28" t="s">
        <v>4712</v>
      </c>
      <c r="L1448" s="32">
        <f t="shared" si="242"/>
        <v>-149.31</v>
      </c>
      <c r="M1448" s="33">
        <f t="shared" si="243"/>
        <v>149.31</v>
      </c>
      <c r="N1448" s="34" t="b">
        <v>0</v>
      </c>
      <c r="O1448" s="35">
        <f t="shared" si="244"/>
        <v>0</v>
      </c>
      <c r="P1448" s="36" t="str">
        <f t="shared" si="245"/>
        <v>E</v>
      </c>
      <c r="Q1448" s="37" t="str">
        <f t="shared" si="246"/>
        <v>Leonie Bell</v>
      </c>
      <c r="R1448" s="6" t="str">
        <f t="shared" si="247"/>
        <v>E - Leonie Bell</v>
      </c>
      <c r="S1448" s="6" t="str">
        <f>IFERROR(INDEX('Vendor Over-ride'!$C:$C, MATCH($R:$R,'Vendor Over-ride'!$A:$A,0)),"")</f>
        <v/>
      </c>
      <c r="U1448" s="38" t="str">
        <f t="shared" si="251"/>
        <v>GIA</v>
      </c>
      <c r="V1448" s="5" t="str">
        <f t="shared" si="252"/>
        <v>EMPLOYEE</v>
      </c>
      <c r="W1448" s="5" t="b">
        <f t="shared" si="248"/>
        <v>0</v>
      </c>
      <c r="X1448" s="40">
        <f t="shared" ca="1" si="249"/>
        <v>334393.72000000003</v>
      </c>
      <c r="Y1448" s="30" t="b">
        <f t="shared" ca="1" si="250"/>
        <v>1</v>
      </c>
    </row>
    <row r="1449" spans="1:25" hidden="1">
      <c r="A1449" s="28" t="s">
        <v>2837</v>
      </c>
      <c r="B1449" s="28" t="s">
        <v>2838</v>
      </c>
      <c r="C1449" s="28" t="s">
        <v>4137</v>
      </c>
      <c r="D1449" s="28" t="s">
        <v>2842</v>
      </c>
      <c r="E1449" s="29">
        <v>42251</v>
      </c>
      <c r="F1449" s="28" t="s">
        <v>9902</v>
      </c>
      <c r="G1449" s="30">
        <v>4696</v>
      </c>
      <c r="H1449" s="28" t="s">
        <v>9903</v>
      </c>
      <c r="I1449" s="31">
        <v>0</v>
      </c>
      <c r="J1449" s="31">
        <v>101.2</v>
      </c>
      <c r="K1449" s="28" t="s">
        <v>2958</v>
      </c>
      <c r="L1449" s="32">
        <f t="shared" si="242"/>
        <v>-101.2</v>
      </c>
      <c r="M1449" s="33">
        <f t="shared" si="243"/>
        <v>101.2</v>
      </c>
      <c r="N1449" s="34" t="b">
        <v>0</v>
      </c>
      <c r="O1449" s="35">
        <f t="shared" si="244"/>
        <v>0</v>
      </c>
      <c r="P1449" s="36" t="str">
        <f t="shared" si="245"/>
        <v>E</v>
      </c>
      <c r="Q1449" s="37" t="str">
        <f t="shared" si="246"/>
        <v>Raymond Black</v>
      </c>
      <c r="R1449" s="6" t="str">
        <f t="shared" si="247"/>
        <v>E - Raymond Black</v>
      </c>
      <c r="S1449" s="6" t="str">
        <f>IFERROR(INDEX('Vendor Over-ride'!$C:$C, MATCH($R:$R,'Vendor Over-ride'!$A:$A,0)),"")</f>
        <v/>
      </c>
      <c r="U1449" s="38" t="str">
        <f t="shared" si="251"/>
        <v>GIA</v>
      </c>
      <c r="V1449" s="5" t="str">
        <f t="shared" si="252"/>
        <v>EMPLOYEE</v>
      </c>
      <c r="W1449" s="5" t="b">
        <f t="shared" si="248"/>
        <v>0</v>
      </c>
      <c r="X1449" s="40">
        <f t="shared" ca="1" si="249"/>
        <v>334393.72000000003</v>
      </c>
      <c r="Y1449" s="30" t="b">
        <f t="shared" ca="1" si="250"/>
        <v>1</v>
      </c>
    </row>
    <row r="1450" spans="1:25" hidden="1">
      <c r="A1450" s="28" t="s">
        <v>2837</v>
      </c>
      <c r="B1450" s="28" t="s">
        <v>2838</v>
      </c>
      <c r="C1450" s="28" t="s">
        <v>4137</v>
      </c>
      <c r="D1450" s="28" t="s">
        <v>2842</v>
      </c>
      <c r="E1450" s="29">
        <v>42251</v>
      </c>
      <c r="F1450" s="28" t="s">
        <v>9904</v>
      </c>
      <c r="G1450" s="30">
        <v>4696</v>
      </c>
      <c r="H1450" s="28" t="s">
        <v>9905</v>
      </c>
      <c r="I1450" s="31">
        <v>0</v>
      </c>
      <c r="J1450" s="31">
        <v>214.8</v>
      </c>
      <c r="K1450" s="28" t="s">
        <v>3030</v>
      </c>
      <c r="L1450" s="32">
        <f t="shared" si="242"/>
        <v>-214.8</v>
      </c>
      <c r="M1450" s="33">
        <f t="shared" si="243"/>
        <v>214.8</v>
      </c>
      <c r="N1450" s="34" t="b">
        <v>1</v>
      </c>
      <c r="O1450" s="35">
        <f t="shared" si="244"/>
        <v>214.8</v>
      </c>
      <c r="P1450" s="36" t="str">
        <f t="shared" si="245"/>
        <v>T</v>
      </c>
      <c r="Q1450" s="37" t="str">
        <f t="shared" si="246"/>
        <v>Alba Facilities Services Ltd</v>
      </c>
      <c r="R1450" s="6" t="str">
        <f t="shared" si="247"/>
        <v>T - Alba Facilities Services Ltd</v>
      </c>
      <c r="S1450" s="6" t="str">
        <f>IFERROR(INDEX('Vendor Over-ride'!$C:$C, MATCH($R:$R,'Vendor Over-ride'!$A:$A,0)),"")</f>
        <v>T - Alba Facilities Services Ltd</v>
      </c>
      <c r="U1450" s="38" t="str">
        <f t="shared" si="251"/>
        <v>GIA</v>
      </c>
      <c r="V1450" s="5" t="str">
        <f t="shared" si="252"/>
        <v>TRADE</v>
      </c>
      <c r="W1450" s="5" t="b">
        <f t="shared" si="248"/>
        <v>0</v>
      </c>
      <c r="X1450" s="40">
        <f t="shared" ca="1" si="249"/>
        <v>12768</v>
      </c>
      <c r="Y1450" s="30" t="b">
        <f t="shared" ca="1" si="250"/>
        <v>0</v>
      </c>
    </row>
    <row r="1451" spans="1:25" hidden="1">
      <c r="A1451" s="28" t="s">
        <v>2837</v>
      </c>
      <c r="B1451" s="28" t="s">
        <v>2838</v>
      </c>
      <c r="C1451" s="28" t="s">
        <v>4137</v>
      </c>
      <c r="D1451" s="28" t="s">
        <v>2842</v>
      </c>
      <c r="E1451" s="29">
        <v>42251</v>
      </c>
      <c r="F1451" s="28" t="s">
        <v>9906</v>
      </c>
      <c r="G1451" s="30">
        <v>4696</v>
      </c>
      <c r="H1451" s="28" t="s">
        <v>9907</v>
      </c>
      <c r="I1451" s="31">
        <v>0</v>
      </c>
      <c r="J1451" s="31">
        <v>11624.76</v>
      </c>
      <c r="K1451" s="28" t="s">
        <v>4929</v>
      </c>
      <c r="L1451" s="32">
        <f t="shared" si="242"/>
        <v>-11624.76</v>
      </c>
      <c r="M1451" s="33">
        <f t="shared" si="243"/>
        <v>11624.76</v>
      </c>
      <c r="N1451" s="34" t="b">
        <v>1</v>
      </c>
      <c r="O1451" s="35">
        <f t="shared" si="244"/>
        <v>11624.76</v>
      </c>
      <c r="P1451" s="36" t="str">
        <f t="shared" si="245"/>
        <v>T</v>
      </c>
      <c r="Q1451" s="37" t="str">
        <f t="shared" si="246"/>
        <v>Arrowsmith Design Limited</v>
      </c>
      <c r="R1451" s="6" t="str">
        <f t="shared" si="247"/>
        <v>T - Arrowsmith Design Limited</v>
      </c>
      <c r="S1451" s="6" t="str">
        <f>IFERROR(INDEX('Vendor Over-ride'!$C:$C, MATCH($R:$R,'Vendor Over-ride'!$A:$A,0)),"")</f>
        <v>T - Arrowsmith Design Limited</v>
      </c>
      <c r="U1451" s="38" t="str">
        <f t="shared" si="251"/>
        <v>GIA</v>
      </c>
      <c r="V1451" s="5" t="str">
        <f t="shared" si="252"/>
        <v>TRADE</v>
      </c>
      <c r="W1451" s="5" t="b">
        <f t="shared" si="248"/>
        <v>0</v>
      </c>
      <c r="X1451" s="40">
        <f t="shared" ca="1" si="249"/>
        <v>17822.440000000002</v>
      </c>
      <c r="Y1451" s="30" t="b">
        <f t="shared" ca="1" si="250"/>
        <v>0</v>
      </c>
    </row>
    <row r="1452" spans="1:25" hidden="1">
      <c r="A1452" s="28" t="s">
        <v>2837</v>
      </c>
      <c r="B1452" s="28" t="s">
        <v>2838</v>
      </c>
      <c r="C1452" s="28" t="s">
        <v>4137</v>
      </c>
      <c r="D1452" s="28" t="s">
        <v>2842</v>
      </c>
      <c r="E1452" s="29">
        <v>42251</v>
      </c>
      <c r="F1452" s="28" t="s">
        <v>9908</v>
      </c>
      <c r="G1452" s="30">
        <v>4696</v>
      </c>
      <c r="H1452" s="28" t="s">
        <v>9909</v>
      </c>
      <c r="I1452" s="31">
        <v>0</v>
      </c>
      <c r="J1452" s="31">
        <v>6860</v>
      </c>
      <c r="K1452" s="28" t="s">
        <v>9910</v>
      </c>
      <c r="L1452" s="32">
        <f t="shared" si="242"/>
        <v>-6860</v>
      </c>
      <c r="M1452" s="33">
        <f t="shared" si="243"/>
        <v>6860</v>
      </c>
      <c r="N1452" s="34" t="b">
        <v>1</v>
      </c>
      <c r="O1452" s="35">
        <f t="shared" si="244"/>
        <v>6860</v>
      </c>
      <c r="P1452" s="36" t="str">
        <f t="shared" si="245"/>
        <v>T</v>
      </c>
      <c r="Q1452" s="37" t="str">
        <f t="shared" si="246"/>
        <v>Astrid Flowers Limited</v>
      </c>
      <c r="R1452" s="6" t="str">
        <f t="shared" si="247"/>
        <v>T - Astrid Flowers Limited</v>
      </c>
      <c r="S1452" s="6" t="str">
        <f>IFERROR(INDEX('Vendor Over-ride'!$C:$C, MATCH($R:$R,'Vendor Over-ride'!$A:$A,0)),"")</f>
        <v>T - Astrid Flowers Limited</v>
      </c>
      <c r="U1452" s="38" t="str">
        <f t="shared" si="251"/>
        <v>GIA</v>
      </c>
      <c r="V1452" s="5" t="str">
        <f t="shared" si="252"/>
        <v>TRADE</v>
      </c>
      <c r="W1452" s="5" t="b">
        <f t="shared" si="248"/>
        <v>0</v>
      </c>
      <c r="X1452" s="40">
        <f t="shared" ca="1" si="249"/>
        <v>15820</v>
      </c>
      <c r="Y1452" s="30" t="b">
        <f t="shared" ca="1" si="250"/>
        <v>0</v>
      </c>
    </row>
    <row r="1453" spans="1:25">
      <c r="A1453" s="28" t="s">
        <v>2837</v>
      </c>
      <c r="B1453" s="28" t="s">
        <v>2838</v>
      </c>
      <c r="C1453" s="28" t="s">
        <v>4137</v>
      </c>
      <c r="D1453" s="28" t="s">
        <v>2842</v>
      </c>
      <c r="E1453" s="29">
        <v>42251</v>
      </c>
      <c r="F1453" s="28" t="s">
        <v>9911</v>
      </c>
      <c r="G1453" s="30">
        <v>4696</v>
      </c>
      <c r="H1453" s="28" t="s">
        <v>9912</v>
      </c>
      <c r="I1453" s="31">
        <v>0</v>
      </c>
      <c r="J1453" s="31">
        <v>3311.94</v>
      </c>
      <c r="K1453" s="28" t="s">
        <v>4924</v>
      </c>
      <c r="L1453" s="32">
        <f t="shared" si="242"/>
        <v>-3311.94</v>
      </c>
      <c r="M1453" s="33">
        <f t="shared" si="243"/>
        <v>3311.94</v>
      </c>
      <c r="N1453" s="34" t="b">
        <v>1</v>
      </c>
      <c r="O1453" s="35">
        <f t="shared" si="244"/>
        <v>3311.94</v>
      </c>
      <c r="P1453" s="36" t="str">
        <f t="shared" si="245"/>
        <v>T</v>
      </c>
      <c r="Q1453" s="37" t="str">
        <f t="shared" si="246"/>
        <v>Capita Travel and Events</v>
      </c>
      <c r="R1453" s="6" t="str">
        <f t="shared" si="247"/>
        <v>T - Capita Travel and Events</v>
      </c>
      <c r="S1453" s="6" t="str">
        <f>IFERROR(INDEX('Vendor Over-ride'!$C:$C, MATCH($R:$R,'Vendor Over-ride'!$A:$A,0)),"")</f>
        <v>T - Capita Travel and Events</v>
      </c>
      <c r="T1453" s="41" t="s">
        <v>7018</v>
      </c>
      <c r="U1453" s="38" t="str">
        <f t="shared" si="251"/>
        <v>GIA</v>
      </c>
      <c r="V1453" s="5" t="str">
        <f t="shared" si="252"/>
        <v>TRADE</v>
      </c>
      <c r="W1453" s="5" t="b">
        <f t="shared" si="248"/>
        <v>0</v>
      </c>
      <c r="X1453" s="40">
        <f t="shared" ca="1" si="249"/>
        <v>68437.789999999994</v>
      </c>
      <c r="Y1453" s="30" t="b">
        <f t="shared" ca="1" si="250"/>
        <v>1</v>
      </c>
    </row>
    <row r="1454" spans="1:25" hidden="1">
      <c r="A1454" s="28" t="s">
        <v>2837</v>
      </c>
      <c r="B1454" s="28" t="s">
        <v>2838</v>
      </c>
      <c r="C1454" s="28" t="s">
        <v>4137</v>
      </c>
      <c r="D1454" s="28" t="s">
        <v>2842</v>
      </c>
      <c r="E1454" s="29">
        <v>42251</v>
      </c>
      <c r="F1454" s="28" t="s">
        <v>9913</v>
      </c>
      <c r="G1454" s="30">
        <v>4696</v>
      </c>
      <c r="H1454" s="28" t="s">
        <v>9914</v>
      </c>
      <c r="I1454" s="31">
        <v>0</v>
      </c>
      <c r="J1454" s="31">
        <v>100</v>
      </c>
      <c r="K1454" s="28" t="s">
        <v>3015</v>
      </c>
      <c r="L1454" s="32">
        <f t="shared" si="242"/>
        <v>-100</v>
      </c>
      <c r="M1454" s="33">
        <f t="shared" si="243"/>
        <v>100</v>
      </c>
      <c r="N1454" s="34" t="b">
        <v>1</v>
      </c>
      <c r="O1454" s="35">
        <f t="shared" si="244"/>
        <v>100</v>
      </c>
      <c r="P1454" s="36" t="str">
        <f t="shared" si="245"/>
        <v>T</v>
      </c>
      <c r="Q1454" s="37" t="str">
        <f t="shared" si="246"/>
        <v>Cavan Convery</v>
      </c>
      <c r="R1454" s="6" t="str">
        <f t="shared" si="247"/>
        <v>T - Cavan Convery</v>
      </c>
      <c r="S1454" s="6" t="str">
        <f>IFERROR(INDEX('Vendor Over-ride'!$C:$C, MATCH($R:$R,'Vendor Over-ride'!$A:$A,0)),"")</f>
        <v>T - Cavan Convery</v>
      </c>
      <c r="U1454" s="38" t="str">
        <f t="shared" si="251"/>
        <v>GIA</v>
      </c>
      <c r="V1454" s="5" t="str">
        <f t="shared" si="252"/>
        <v>TRADE</v>
      </c>
      <c r="W1454" s="5" t="b">
        <f t="shared" si="248"/>
        <v>0</v>
      </c>
      <c r="X1454" s="40">
        <f t="shared" ca="1" si="249"/>
        <v>420</v>
      </c>
      <c r="Y1454" s="30" t="b">
        <f t="shared" ca="1" si="250"/>
        <v>0</v>
      </c>
    </row>
    <row r="1455" spans="1:25" hidden="1">
      <c r="A1455" s="28" t="s">
        <v>2837</v>
      </c>
      <c r="B1455" s="28" t="s">
        <v>2838</v>
      </c>
      <c r="C1455" s="28" t="s">
        <v>4137</v>
      </c>
      <c r="D1455" s="28" t="s">
        <v>2842</v>
      </c>
      <c r="E1455" s="29">
        <v>42251</v>
      </c>
      <c r="F1455" s="28" t="s">
        <v>9915</v>
      </c>
      <c r="G1455" s="30">
        <v>4696</v>
      </c>
      <c r="H1455" s="28" t="s">
        <v>9916</v>
      </c>
      <c r="I1455" s="31">
        <v>0</v>
      </c>
      <c r="J1455" s="31">
        <v>380.51</v>
      </c>
      <c r="K1455" s="28" t="s">
        <v>4240</v>
      </c>
      <c r="L1455" s="32">
        <f t="shared" si="242"/>
        <v>-380.51</v>
      </c>
      <c r="M1455" s="33">
        <f t="shared" si="243"/>
        <v>380.51</v>
      </c>
      <c r="N1455" s="34" t="b">
        <v>1</v>
      </c>
      <c r="O1455" s="35">
        <f t="shared" si="244"/>
        <v>380.51</v>
      </c>
      <c r="P1455" s="36" t="str">
        <f t="shared" si="245"/>
        <v>T</v>
      </c>
      <c r="Q1455" s="37" t="str">
        <f t="shared" si="246"/>
        <v>Centre For Contemporary Arts</v>
      </c>
      <c r="R1455" s="6" t="str">
        <f t="shared" si="247"/>
        <v>T - Centre For Contemporary Arts</v>
      </c>
      <c r="S1455" s="6" t="str">
        <f>IFERROR(INDEX('Vendor Over-ride'!$C:$C, MATCH($R:$R,'Vendor Over-ride'!$A:$A,0)),"")</f>
        <v>T - Centre For Contemporary Arts</v>
      </c>
      <c r="U1455" s="38" t="str">
        <f t="shared" si="251"/>
        <v>GIA</v>
      </c>
      <c r="V1455" s="5" t="str">
        <f t="shared" si="252"/>
        <v>TRADE</v>
      </c>
      <c r="W1455" s="5" t="b">
        <f t="shared" si="248"/>
        <v>0</v>
      </c>
      <c r="X1455" s="40">
        <f t="shared" ca="1" si="249"/>
        <v>3468.26</v>
      </c>
      <c r="Y1455" s="30" t="b">
        <f t="shared" ca="1" si="250"/>
        <v>0</v>
      </c>
    </row>
    <row r="1456" spans="1:25" hidden="1">
      <c r="A1456" s="28" t="s">
        <v>2837</v>
      </c>
      <c r="B1456" s="28" t="s">
        <v>2838</v>
      </c>
      <c r="C1456" s="28" t="s">
        <v>4137</v>
      </c>
      <c r="D1456" s="28" t="s">
        <v>2842</v>
      </c>
      <c r="E1456" s="29">
        <v>42251</v>
      </c>
      <c r="F1456" s="28" t="s">
        <v>9917</v>
      </c>
      <c r="G1456" s="30">
        <v>4696</v>
      </c>
      <c r="H1456" s="28" t="s">
        <v>9918</v>
      </c>
      <c r="I1456" s="31">
        <v>0</v>
      </c>
      <c r="J1456" s="31">
        <v>570.41999999999996</v>
      </c>
      <c r="K1456" s="28" t="s">
        <v>3016</v>
      </c>
      <c r="L1456" s="32">
        <f t="shared" si="242"/>
        <v>-570.41999999999996</v>
      </c>
      <c r="M1456" s="33">
        <f t="shared" si="243"/>
        <v>570.41999999999996</v>
      </c>
      <c r="N1456" s="34" t="b">
        <v>1</v>
      </c>
      <c r="O1456" s="35">
        <f t="shared" si="244"/>
        <v>570.41999999999996</v>
      </c>
      <c r="P1456" s="36" t="str">
        <f t="shared" si="245"/>
        <v>T</v>
      </c>
      <c r="Q1456" s="37" t="str">
        <f t="shared" si="246"/>
        <v>City Cabs (Edinburgh) Ltd</v>
      </c>
      <c r="R1456" s="6" t="str">
        <f t="shared" si="247"/>
        <v>T - City Cabs (Edinburgh) Ltd</v>
      </c>
      <c r="S1456" s="6" t="str">
        <f>IFERROR(INDEX('Vendor Over-ride'!$C:$C, MATCH($R:$R,'Vendor Over-ride'!$A:$A,0)),"")</f>
        <v>T - City Cabs (Edinburgh) Ltd</v>
      </c>
      <c r="U1456" s="38" t="str">
        <f t="shared" si="251"/>
        <v>GIA</v>
      </c>
      <c r="V1456" s="5" t="str">
        <f t="shared" si="252"/>
        <v>TRADE</v>
      </c>
      <c r="W1456" s="5" t="b">
        <f t="shared" si="248"/>
        <v>0</v>
      </c>
      <c r="X1456" s="40">
        <f t="shared" ca="1" si="249"/>
        <v>4761.08</v>
      </c>
      <c r="Y1456" s="30" t="b">
        <f t="shared" ca="1" si="250"/>
        <v>0</v>
      </c>
    </row>
    <row r="1457" spans="1:25" hidden="1">
      <c r="A1457" s="28" t="s">
        <v>2837</v>
      </c>
      <c r="B1457" s="28" t="s">
        <v>2838</v>
      </c>
      <c r="C1457" s="28" t="s">
        <v>4137</v>
      </c>
      <c r="D1457" s="28" t="s">
        <v>2842</v>
      </c>
      <c r="E1457" s="29">
        <v>42251</v>
      </c>
      <c r="F1457" s="28" t="s">
        <v>9919</v>
      </c>
      <c r="G1457" s="30">
        <v>4696</v>
      </c>
      <c r="H1457" s="28" t="s">
        <v>9920</v>
      </c>
      <c r="I1457" s="31">
        <v>0</v>
      </c>
      <c r="J1457" s="31">
        <v>328.69</v>
      </c>
      <c r="K1457" s="28" t="s">
        <v>3035</v>
      </c>
      <c r="L1457" s="32">
        <f t="shared" si="242"/>
        <v>-328.69</v>
      </c>
      <c r="M1457" s="33">
        <f t="shared" si="243"/>
        <v>328.69</v>
      </c>
      <c r="N1457" s="34" t="b">
        <v>1</v>
      </c>
      <c r="O1457" s="35">
        <f t="shared" si="244"/>
        <v>328.69</v>
      </c>
      <c r="P1457" s="36" t="str">
        <f t="shared" si="245"/>
        <v>T</v>
      </c>
      <c r="Q1457" s="37" t="str">
        <f t="shared" si="246"/>
        <v>DotMailer Ltd</v>
      </c>
      <c r="R1457" s="6" t="str">
        <f t="shared" si="247"/>
        <v>T - DotMailer Ltd</v>
      </c>
      <c r="S1457" s="6" t="str">
        <f>IFERROR(INDEX('Vendor Over-ride'!$C:$C, MATCH($R:$R,'Vendor Over-ride'!$A:$A,0)),"")</f>
        <v>T - DotMailer Ltd</v>
      </c>
      <c r="U1457" s="38" t="str">
        <f t="shared" si="251"/>
        <v>GIA</v>
      </c>
      <c r="V1457" s="5" t="str">
        <f t="shared" si="252"/>
        <v>TRADE</v>
      </c>
      <c r="W1457" s="5" t="b">
        <f t="shared" si="248"/>
        <v>0</v>
      </c>
      <c r="X1457" s="40">
        <f t="shared" ca="1" si="249"/>
        <v>5943.5199999999995</v>
      </c>
      <c r="Y1457" s="30" t="b">
        <f t="shared" ca="1" si="250"/>
        <v>0</v>
      </c>
    </row>
    <row r="1458" spans="1:25" hidden="1">
      <c r="A1458" s="28" t="s">
        <v>2837</v>
      </c>
      <c r="B1458" s="28" t="s">
        <v>2838</v>
      </c>
      <c r="C1458" s="28" t="s">
        <v>4137</v>
      </c>
      <c r="D1458" s="28" t="s">
        <v>2842</v>
      </c>
      <c r="E1458" s="29">
        <v>42251</v>
      </c>
      <c r="F1458" s="28" t="s">
        <v>9921</v>
      </c>
      <c r="G1458" s="30">
        <v>4696</v>
      </c>
      <c r="H1458" s="28" t="s">
        <v>9922</v>
      </c>
      <c r="I1458" s="31">
        <v>0</v>
      </c>
      <c r="J1458" s="31">
        <v>1546</v>
      </c>
      <c r="K1458" s="28" t="s">
        <v>9923</v>
      </c>
      <c r="L1458" s="32">
        <f t="shared" si="242"/>
        <v>-1546</v>
      </c>
      <c r="M1458" s="33">
        <f t="shared" si="243"/>
        <v>1546</v>
      </c>
      <c r="N1458" s="34" t="b">
        <v>1</v>
      </c>
      <c r="O1458" s="35">
        <f t="shared" si="244"/>
        <v>1546</v>
      </c>
      <c r="P1458" s="36" t="str">
        <f t="shared" si="245"/>
        <v>T</v>
      </c>
      <c r="Q1458" s="37" t="str">
        <f t="shared" si="246"/>
        <v>Fable Pictures Ltd</v>
      </c>
      <c r="R1458" s="6" t="str">
        <f t="shared" si="247"/>
        <v>T - Fable Pictures Ltd</v>
      </c>
      <c r="S1458" s="6" t="str">
        <f>IFERROR(INDEX('Vendor Over-ride'!$C:$C, MATCH($R:$R,'Vendor Over-ride'!$A:$A,0)),"")</f>
        <v>T - Fable Pictures Ltd</v>
      </c>
      <c r="U1458" s="38" t="str">
        <f t="shared" si="251"/>
        <v>GIA</v>
      </c>
      <c r="V1458" s="5" t="str">
        <f t="shared" si="252"/>
        <v>TRADE</v>
      </c>
      <c r="W1458" s="5" t="b">
        <f t="shared" si="248"/>
        <v>0</v>
      </c>
      <c r="X1458" s="40">
        <f t="shared" ca="1" si="249"/>
        <v>1546</v>
      </c>
      <c r="Y1458" s="30" t="b">
        <f t="shared" ca="1" si="250"/>
        <v>0</v>
      </c>
    </row>
    <row r="1459" spans="1:25" hidden="1">
      <c r="A1459" s="28" t="s">
        <v>2837</v>
      </c>
      <c r="B1459" s="28" t="s">
        <v>2838</v>
      </c>
      <c r="C1459" s="28" t="s">
        <v>4137</v>
      </c>
      <c r="D1459" s="28" t="s">
        <v>2842</v>
      </c>
      <c r="E1459" s="29">
        <v>42251</v>
      </c>
      <c r="F1459" s="28" t="s">
        <v>9924</v>
      </c>
      <c r="G1459" s="30">
        <v>4696</v>
      </c>
      <c r="H1459" s="28" t="s">
        <v>9925</v>
      </c>
      <c r="I1459" s="31">
        <v>0</v>
      </c>
      <c r="J1459" s="31">
        <v>815.39</v>
      </c>
      <c r="K1459" s="28" t="s">
        <v>2883</v>
      </c>
      <c r="L1459" s="32">
        <f t="shared" si="242"/>
        <v>-815.39</v>
      </c>
      <c r="M1459" s="33">
        <f t="shared" si="243"/>
        <v>815.39</v>
      </c>
      <c r="N1459" s="34" t="b">
        <v>1</v>
      </c>
      <c r="O1459" s="35">
        <f t="shared" si="244"/>
        <v>815.39</v>
      </c>
      <c r="P1459" s="36" t="str">
        <f t="shared" si="245"/>
        <v>T</v>
      </c>
      <c r="Q1459" s="37" t="str">
        <f t="shared" si="246"/>
        <v>Highland Network Ltd</v>
      </c>
      <c r="R1459" s="6" t="str">
        <f t="shared" si="247"/>
        <v>T - Highland Network Ltd</v>
      </c>
      <c r="S1459" s="6" t="str">
        <f>IFERROR(INDEX('Vendor Over-ride'!$C:$C, MATCH($R:$R,'Vendor Over-ride'!$A:$A,0)),"")</f>
        <v>T - Highland Network Ltd</v>
      </c>
      <c r="U1459" s="38" t="str">
        <f t="shared" si="251"/>
        <v>GIA</v>
      </c>
      <c r="V1459" s="5" t="str">
        <f t="shared" si="252"/>
        <v>TRADE</v>
      </c>
      <c r="W1459" s="5" t="b">
        <f t="shared" si="248"/>
        <v>0</v>
      </c>
      <c r="X1459" s="40">
        <f t="shared" ca="1" si="249"/>
        <v>5952.12</v>
      </c>
      <c r="Y1459" s="30" t="b">
        <f t="shared" ca="1" si="250"/>
        <v>0</v>
      </c>
    </row>
    <row r="1460" spans="1:25" hidden="1">
      <c r="A1460" s="28" t="s">
        <v>2837</v>
      </c>
      <c r="B1460" s="28" t="s">
        <v>2838</v>
      </c>
      <c r="C1460" s="28" t="s">
        <v>4137</v>
      </c>
      <c r="D1460" s="28" t="s">
        <v>2842</v>
      </c>
      <c r="E1460" s="29">
        <v>42251</v>
      </c>
      <c r="F1460" s="28" t="s">
        <v>9926</v>
      </c>
      <c r="G1460" s="30">
        <v>4696</v>
      </c>
      <c r="H1460" s="28" t="s">
        <v>9927</v>
      </c>
      <c r="I1460" s="31">
        <v>0</v>
      </c>
      <c r="J1460" s="31">
        <v>1754.54</v>
      </c>
      <c r="K1460" s="28" t="s">
        <v>2884</v>
      </c>
      <c r="L1460" s="32">
        <f t="shared" si="242"/>
        <v>-1754.54</v>
      </c>
      <c r="M1460" s="33">
        <f t="shared" si="243"/>
        <v>1754.54</v>
      </c>
      <c r="N1460" s="34" t="b">
        <v>1</v>
      </c>
      <c r="O1460" s="35">
        <f t="shared" si="244"/>
        <v>1754.54</v>
      </c>
      <c r="P1460" s="36" t="str">
        <f t="shared" si="245"/>
        <v>T</v>
      </c>
      <c r="Q1460" s="37" t="str">
        <f t="shared" si="246"/>
        <v>Hitachi Capital UK PLC</v>
      </c>
      <c r="R1460" s="6" t="str">
        <f t="shared" si="247"/>
        <v>T - Hitachi Capital UK PLC</v>
      </c>
      <c r="S1460" s="6" t="str">
        <f>IFERROR(INDEX('Vendor Over-ride'!$C:$C, MATCH($R:$R,'Vendor Over-ride'!$A:$A,0)),"")</f>
        <v>T - Hitachi Capital UK PLC</v>
      </c>
      <c r="U1460" s="38" t="str">
        <f t="shared" si="251"/>
        <v>GIA</v>
      </c>
      <c r="V1460" s="5" t="str">
        <f t="shared" si="252"/>
        <v>TRADE</v>
      </c>
      <c r="W1460" s="5" t="b">
        <f t="shared" si="248"/>
        <v>0</v>
      </c>
      <c r="X1460" s="40">
        <f t="shared" ca="1" si="249"/>
        <v>22908.730000000003</v>
      </c>
      <c r="Y1460" s="30" t="b">
        <f t="shared" ca="1" si="250"/>
        <v>0</v>
      </c>
    </row>
    <row r="1461" spans="1:25" hidden="1">
      <c r="A1461" s="28" t="s">
        <v>2837</v>
      </c>
      <c r="B1461" s="28" t="s">
        <v>2838</v>
      </c>
      <c r="C1461" s="28" t="s">
        <v>4137</v>
      </c>
      <c r="D1461" s="28" t="s">
        <v>2842</v>
      </c>
      <c r="E1461" s="29">
        <v>42251</v>
      </c>
      <c r="F1461" s="28" t="s">
        <v>9928</v>
      </c>
      <c r="G1461" s="30">
        <v>4696</v>
      </c>
      <c r="H1461" s="28" t="s">
        <v>9929</v>
      </c>
      <c r="I1461" s="31">
        <v>0</v>
      </c>
      <c r="J1461" s="31">
        <v>2428.16</v>
      </c>
      <c r="K1461" s="28" t="s">
        <v>2852</v>
      </c>
      <c r="L1461" s="32">
        <f t="shared" si="242"/>
        <v>-2428.16</v>
      </c>
      <c r="M1461" s="33">
        <f t="shared" si="243"/>
        <v>2428.16</v>
      </c>
      <c r="N1461" s="34" t="b">
        <v>1</v>
      </c>
      <c r="O1461" s="35">
        <f t="shared" si="244"/>
        <v>2428.16</v>
      </c>
      <c r="P1461" s="36" t="str">
        <f t="shared" si="245"/>
        <v>T</v>
      </c>
      <c r="Q1461" s="37" t="str">
        <f t="shared" si="246"/>
        <v>Hudson Global Resources Limited</v>
      </c>
      <c r="R1461" s="6" t="str">
        <f t="shared" si="247"/>
        <v>T - Hudson Global Resources Limited</v>
      </c>
      <c r="S1461" s="6" t="str">
        <f>IFERROR(INDEX('Vendor Over-ride'!$C:$C, MATCH($R:$R,'Vendor Over-ride'!$A:$A,0)),"")</f>
        <v>T - Hudson Global Resources</v>
      </c>
      <c r="U1461" s="38" t="str">
        <f t="shared" si="251"/>
        <v>GIA</v>
      </c>
      <c r="V1461" s="5" t="str">
        <f t="shared" si="252"/>
        <v>TRADE</v>
      </c>
      <c r="W1461" s="5" t="b">
        <f t="shared" si="248"/>
        <v>0</v>
      </c>
      <c r="X1461" s="40">
        <f t="shared" ca="1" si="249"/>
        <v>14673.420000000002</v>
      </c>
      <c r="Y1461" s="30" t="b">
        <f t="shared" ca="1" si="250"/>
        <v>0</v>
      </c>
    </row>
    <row r="1462" spans="1:25" hidden="1">
      <c r="A1462" s="28" t="s">
        <v>2837</v>
      </c>
      <c r="B1462" s="28" t="s">
        <v>2838</v>
      </c>
      <c r="C1462" s="28" t="s">
        <v>4137</v>
      </c>
      <c r="D1462" s="28" t="s">
        <v>2842</v>
      </c>
      <c r="E1462" s="29">
        <v>42251</v>
      </c>
      <c r="F1462" s="28" t="s">
        <v>9930</v>
      </c>
      <c r="G1462" s="30">
        <v>4696</v>
      </c>
      <c r="H1462" s="28" t="s">
        <v>9931</v>
      </c>
      <c r="I1462" s="31">
        <v>0</v>
      </c>
      <c r="J1462" s="31">
        <v>887.04</v>
      </c>
      <c r="K1462" s="28" t="s">
        <v>2898</v>
      </c>
      <c r="L1462" s="32">
        <f t="shared" si="242"/>
        <v>-887.04</v>
      </c>
      <c r="M1462" s="33">
        <f t="shared" si="243"/>
        <v>887.04</v>
      </c>
      <c r="N1462" s="34" t="b">
        <v>1</v>
      </c>
      <c r="O1462" s="35">
        <f t="shared" si="244"/>
        <v>887.04</v>
      </c>
      <c r="P1462" s="36" t="str">
        <f t="shared" si="245"/>
        <v>T</v>
      </c>
      <c r="Q1462" s="37" t="str">
        <f t="shared" si="246"/>
        <v>Iron Mountain</v>
      </c>
      <c r="R1462" s="6" t="str">
        <f t="shared" si="247"/>
        <v>T - Iron Mountain</v>
      </c>
      <c r="S1462" s="6" t="str">
        <f>IFERROR(INDEX('Vendor Over-ride'!$C:$C, MATCH($R:$R,'Vendor Over-ride'!$A:$A,0)),"")</f>
        <v>T - Iron Mountain</v>
      </c>
      <c r="U1462" s="38" t="str">
        <f t="shared" si="251"/>
        <v>GIA</v>
      </c>
      <c r="V1462" s="5" t="str">
        <f t="shared" si="252"/>
        <v>TRADE</v>
      </c>
      <c r="W1462" s="5" t="b">
        <f t="shared" si="248"/>
        <v>0</v>
      </c>
      <c r="X1462" s="40">
        <f t="shared" ca="1" si="249"/>
        <v>23628.210000000003</v>
      </c>
      <c r="Y1462" s="30" t="b">
        <f t="shared" ca="1" si="250"/>
        <v>0</v>
      </c>
    </row>
    <row r="1463" spans="1:25" hidden="1">
      <c r="A1463" s="28" t="s">
        <v>2837</v>
      </c>
      <c r="B1463" s="28" t="s">
        <v>2838</v>
      </c>
      <c r="C1463" s="28" t="s">
        <v>4137</v>
      </c>
      <c r="D1463" s="28" t="s">
        <v>2842</v>
      </c>
      <c r="E1463" s="29">
        <v>42251</v>
      </c>
      <c r="F1463" s="28" t="s">
        <v>9932</v>
      </c>
      <c r="G1463" s="30">
        <v>4696</v>
      </c>
      <c r="H1463" s="28" t="s">
        <v>9933</v>
      </c>
      <c r="I1463" s="31">
        <v>0</v>
      </c>
      <c r="J1463" s="31">
        <v>261.52999999999997</v>
      </c>
      <c r="K1463" s="28" t="s">
        <v>2885</v>
      </c>
      <c r="L1463" s="32">
        <f t="shared" si="242"/>
        <v>-261.52999999999997</v>
      </c>
      <c r="M1463" s="33">
        <f t="shared" si="243"/>
        <v>261.52999999999997</v>
      </c>
      <c r="N1463" s="34" t="b">
        <v>1</v>
      </c>
      <c r="O1463" s="35">
        <f t="shared" si="244"/>
        <v>261.52999999999997</v>
      </c>
      <c r="P1463" s="36" t="str">
        <f t="shared" si="245"/>
        <v>T</v>
      </c>
      <c r="Q1463" s="37" t="str">
        <f t="shared" si="246"/>
        <v>Office Depot (UK) Ltd</v>
      </c>
      <c r="R1463" s="6" t="str">
        <f t="shared" si="247"/>
        <v>T - Office Depot (UK) Ltd</v>
      </c>
      <c r="S1463" s="6" t="str">
        <f>IFERROR(INDEX('Vendor Over-ride'!$C:$C, MATCH($R:$R,'Vendor Over-ride'!$A:$A,0)),"")</f>
        <v>T - Office Depot (UK) Ltd</v>
      </c>
      <c r="U1463" s="38" t="str">
        <f t="shared" si="251"/>
        <v>GIA</v>
      </c>
      <c r="V1463" s="5" t="str">
        <f t="shared" si="252"/>
        <v>TRADE</v>
      </c>
      <c r="W1463" s="5" t="b">
        <f t="shared" si="248"/>
        <v>0</v>
      </c>
      <c r="X1463" s="40">
        <f t="shared" ca="1" si="249"/>
        <v>3402.7900000000004</v>
      </c>
      <c r="Y1463" s="30" t="b">
        <f t="shared" ca="1" si="250"/>
        <v>0</v>
      </c>
    </row>
    <row r="1464" spans="1:25" hidden="1">
      <c r="A1464" s="28" t="s">
        <v>2837</v>
      </c>
      <c r="B1464" s="28" t="s">
        <v>2838</v>
      </c>
      <c r="C1464" s="28" t="s">
        <v>4137</v>
      </c>
      <c r="D1464" s="28" t="s">
        <v>2842</v>
      </c>
      <c r="E1464" s="29">
        <v>42251</v>
      </c>
      <c r="F1464" s="28" t="s">
        <v>9934</v>
      </c>
      <c r="G1464" s="30">
        <v>4696</v>
      </c>
      <c r="H1464" s="28" t="s">
        <v>9935</v>
      </c>
      <c r="I1464" s="31">
        <v>0</v>
      </c>
      <c r="J1464" s="31">
        <v>525</v>
      </c>
      <c r="K1464" s="28" t="s">
        <v>3212</v>
      </c>
      <c r="L1464" s="32">
        <f t="shared" si="242"/>
        <v>-525</v>
      </c>
      <c r="M1464" s="33">
        <f t="shared" si="243"/>
        <v>525</v>
      </c>
      <c r="N1464" s="34" t="b">
        <v>1</v>
      </c>
      <c r="O1464" s="35">
        <f t="shared" si="244"/>
        <v>525</v>
      </c>
      <c r="P1464" s="36" t="str">
        <f t="shared" si="245"/>
        <v>T</v>
      </c>
      <c r="Q1464" s="37" t="str">
        <f t="shared" si="246"/>
        <v>Palmaris Services Ltd.,</v>
      </c>
      <c r="R1464" s="6" t="str">
        <f t="shared" si="247"/>
        <v>T - Palmaris Services Ltd.,</v>
      </c>
      <c r="S1464" s="6" t="str">
        <f>IFERROR(INDEX('Vendor Over-ride'!$C:$C, MATCH($R:$R,'Vendor Over-ride'!$A:$A,0)),"")</f>
        <v>T - Palmaris Services Ltd.,</v>
      </c>
      <c r="U1464" s="38" t="str">
        <f t="shared" si="251"/>
        <v>GIA</v>
      </c>
      <c r="V1464" s="5" t="str">
        <f t="shared" si="252"/>
        <v>TRADE</v>
      </c>
      <c r="W1464" s="5" t="b">
        <f t="shared" si="248"/>
        <v>0</v>
      </c>
      <c r="X1464" s="40">
        <f t="shared" ca="1" si="249"/>
        <v>5692.1500000000005</v>
      </c>
      <c r="Y1464" s="30" t="b">
        <f t="shared" ca="1" si="250"/>
        <v>0</v>
      </c>
    </row>
    <row r="1465" spans="1:25">
      <c r="A1465" s="28" t="s">
        <v>2837</v>
      </c>
      <c r="B1465" s="28" t="s">
        <v>2838</v>
      </c>
      <c r="C1465" s="28" t="s">
        <v>4137</v>
      </c>
      <c r="D1465" s="28" t="s">
        <v>2842</v>
      </c>
      <c r="E1465" s="29">
        <v>42251</v>
      </c>
      <c r="F1465" s="28" t="s">
        <v>9936</v>
      </c>
      <c r="G1465" s="30">
        <v>4696</v>
      </c>
      <c r="H1465" s="28" t="s">
        <v>9937</v>
      </c>
      <c r="I1465" s="31">
        <v>0</v>
      </c>
      <c r="J1465" s="31">
        <v>192.36</v>
      </c>
      <c r="K1465" s="28" t="s">
        <v>2887</v>
      </c>
      <c r="L1465" s="32">
        <f t="shared" si="242"/>
        <v>-192.36</v>
      </c>
      <c r="M1465" s="33">
        <f t="shared" si="243"/>
        <v>192.36</v>
      </c>
      <c r="N1465" s="34" t="b">
        <v>1</v>
      </c>
      <c r="O1465" s="35">
        <f t="shared" si="244"/>
        <v>192.36</v>
      </c>
      <c r="P1465" s="36" t="str">
        <f t="shared" si="245"/>
        <v>T</v>
      </c>
      <c r="Q1465" s="37" t="str">
        <f t="shared" si="246"/>
        <v>Spotless Commercial Cleaning Ltd</v>
      </c>
      <c r="R1465" s="6" t="str">
        <f t="shared" si="247"/>
        <v>T - Spotless Commercial Cleaning Ltd</v>
      </c>
      <c r="S1465" s="6" t="str">
        <f>IFERROR(INDEX('Vendor Over-ride'!$C:$C, MATCH($R:$R,'Vendor Over-ride'!$A:$A,0)),"")</f>
        <v>T - Spotless Commercial Cleaning Ltd</v>
      </c>
      <c r="T1465" s="41" t="s">
        <v>17730</v>
      </c>
      <c r="U1465" s="38" t="str">
        <f t="shared" si="251"/>
        <v>GIA</v>
      </c>
      <c r="V1465" s="5" t="str">
        <f t="shared" si="252"/>
        <v>TRADE</v>
      </c>
      <c r="W1465" s="5" t="b">
        <f t="shared" si="248"/>
        <v>0</v>
      </c>
      <c r="X1465" s="40">
        <f t="shared" ca="1" si="249"/>
        <v>25308.30000000001</v>
      </c>
      <c r="Y1465" s="30" t="b">
        <f t="shared" ca="1" si="250"/>
        <v>1</v>
      </c>
    </row>
    <row r="1466" spans="1:25" hidden="1">
      <c r="A1466" s="28" t="s">
        <v>2837</v>
      </c>
      <c r="B1466" s="28" t="s">
        <v>2838</v>
      </c>
      <c r="C1466" s="28" t="s">
        <v>4137</v>
      </c>
      <c r="D1466" s="28" t="s">
        <v>2842</v>
      </c>
      <c r="E1466" s="29">
        <v>42254</v>
      </c>
      <c r="F1466" s="28" t="s">
        <v>9938</v>
      </c>
      <c r="G1466" s="30">
        <v>4707</v>
      </c>
      <c r="H1466" s="28" t="s">
        <v>9939</v>
      </c>
      <c r="I1466" s="31">
        <v>0</v>
      </c>
      <c r="J1466" s="31">
        <v>307.74</v>
      </c>
      <c r="K1466" s="28" t="s">
        <v>2949</v>
      </c>
      <c r="L1466" s="32">
        <f t="shared" si="242"/>
        <v>-307.74</v>
      </c>
      <c r="M1466" s="33">
        <f t="shared" si="243"/>
        <v>307.74</v>
      </c>
      <c r="N1466" s="34" t="b">
        <v>0</v>
      </c>
      <c r="O1466" s="35">
        <f t="shared" si="244"/>
        <v>0</v>
      </c>
      <c r="P1466" s="36" t="str">
        <f t="shared" si="245"/>
        <v>E</v>
      </c>
      <c r="Q1466" s="37" t="str">
        <f t="shared" si="246"/>
        <v>Laura MacKenzie Stuart</v>
      </c>
      <c r="R1466" s="6" t="str">
        <f t="shared" si="247"/>
        <v>E - Laura MacKenzie Stuart</v>
      </c>
      <c r="S1466" s="6" t="str">
        <f>IFERROR(INDEX('Vendor Over-ride'!$C:$C, MATCH($R:$R,'Vendor Over-ride'!$A:$A,0)),"")</f>
        <v/>
      </c>
      <c r="U1466" s="38" t="str">
        <f t="shared" si="251"/>
        <v>GIA</v>
      </c>
      <c r="V1466" s="5" t="str">
        <f t="shared" si="252"/>
        <v>EMPLOYEE</v>
      </c>
      <c r="W1466" s="5" t="b">
        <f t="shared" si="248"/>
        <v>0</v>
      </c>
      <c r="X1466" s="40">
        <f t="shared" ca="1" si="249"/>
        <v>334393.72000000003</v>
      </c>
      <c r="Y1466" s="30" t="b">
        <f t="shared" ca="1" si="250"/>
        <v>1</v>
      </c>
    </row>
    <row r="1467" spans="1:25" hidden="1">
      <c r="A1467" s="28" t="s">
        <v>2837</v>
      </c>
      <c r="B1467" s="28" t="s">
        <v>2838</v>
      </c>
      <c r="C1467" s="28" t="s">
        <v>4137</v>
      </c>
      <c r="D1467" s="28" t="s">
        <v>2842</v>
      </c>
      <c r="E1467" s="29">
        <v>42254</v>
      </c>
      <c r="F1467" s="28" t="s">
        <v>9940</v>
      </c>
      <c r="G1467" s="30">
        <v>4707</v>
      </c>
      <c r="H1467" s="28" t="s">
        <v>9941</v>
      </c>
      <c r="I1467" s="31">
        <v>0</v>
      </c>
      <c r="J1467" s="31">
        <v>46.3</v>
      </c>
      <c r="K1467" s="28" t="s">
        <v>2992</v>
      </c>
      <c r="L1467" s="32">
        <f t="shared" si="242"/>
        <v>-46.3</v>
      </c>
      <c r="M1467" s="33">
        <f t="shared" si="243"/>
        <v>46.3</v>
      </c>
      <c r="N1467" s="34" t="b">
        <v>0</v>
      </c>
      <c r="O1467" s="35">
        <f t="shared" si="244"/>
        <v>0</v>
      </c>
      <c r="P1467" s="36" t="str">
        <f t="shared" si="245"/>
        <v>E</v>
      </c>
      <c r="Q1467" s="37" t="str">
        <f t="shared" si="246"/>
        <v>Lynsey McLeod</v>
      </c>
      <c r="R1467" s="6" t="str">
        <f t="shared" si="247"/>
        <v>E - Lynsey McLeod</v>
      </c>
      <c r="S1467" s="6" t="str">
        <f>IFERROR(INDEX('Vendor Over-ride'!$C:$C, MATCH($R:$R,'Vendor Over-ride'!$A:$A,0)),"")</f>
        <v/>
      </c>
      <c r="U1467" s="38" t="str">
        <f t="shared" si="251"/>
        <v>GIA</v>
      </c>
      <c r="V1467" s="5" t="str">
        <f t="shared" si="252"/>
        <v>EMPLOYEE</v>
      </c>
      <c r="W1467" s="5" t="b">
        <f t="shared" si="248"/>
        <v>0</v>
      </c>
      <c r="X1467" s="40">
        <f t="shared" ca="1" si="249"/>
        <v>334393.72000000003</v>
      </c>
      <c r="Y1467" s="30" t="b">
        <f t="shared" ca="1" si="250"/>
        <v>1</v>
      </c>
    </row>
    <row r="1468" spans="1:25" hidden="1">
      <c r="A1468" s="28" t="s">
        <v>2837</v>
      </c>
      <c r="B1468" s="28" t="s">
        <v>2838</v>
      </c>
      <c r="C1468" s="28" t="s">
        <v>4137</v>
      </c>
      <c r="D1468" s="28" t="s">
        <v>2842</v>
      </c>
      <c r="E1468" s="29">
        <v>42254</v>
      </c>
      <c r="F1468" s="28" t="s">
        <v>9942</v>
      </c>
      <c r="G1468" s="30">
        <v>4707</v>
      </c>
      <c r="H1468" s="28" t="s">
        <v>9943</v>
      </c>
      <c r="I1468" s="31">
        <v>0</v>
      </c>
      <c r="J1468" s="31">
        <v>867.73</v>
      </c>
      <c r="K1468" s="28" t="s">
        <v>2952</v>
      </c>
      <c r="L1468" s="32">
        <f t="shared" si="242"/>
        <v>-867.73</v>
      </c>
      <c r="M1468" s="33">
        <f t="shared" si="243"/>
        <v>867.73</v>
      </c>
      <c r="N1468" s="34" t="b">
        <v>0</v>
      </c>
      <c r="O1468" s="35">
        <f t="shared" si="244"/>
        <v>0</v>
      </c>
      <c r="P1468" s="36" t="str">
        <f t="shared" si="245"/>
        <v>E</v>
      </c>
      <c r="Q1468" s="37" t="str">
        <f t="shared" si="246"/>
        <v>Ian Smith</v>
      </c>
      <c r="R1468" s="6" t="str">
        <f t="shared" si="247"/>
        <v>E - Ian Smith</v>
      </c>
      <c r="S1468" s="6" t="str">
        <f>IFERROR(INDEX('Vendor Over-ride'!$C:$C, MATCH($R:$R,'Vendor Over-ride'!$A:$A,0)),"")</f>
        <v/>
      </c>
      <c r="U1468" s="38" t="str">
        <f t="shared" si="251"/>
        <v>GIA</v>
      </c>
      <c r="V1468" s="5" t="str">
        <f t="shared" si="252"/>
        <v>EMPLOYEE</v>
      </c>
      <c r="W1468" s="5" t="b">
        <f t="shared" si="248"/>
        <v>0</v>
      </c>
      <c r="X1468" s="40">
        <f t="shared" ca="1" si="249"/>
        <v>334393.72000000003</v>
      </c>
      <c r="Y1468" s="30" t="b">
        <f t="shared" ca="1" si="250"/>
        <v>1</v>
      </c>
    </row>
    <row r="1469" spans="1:25" hidden="1">
      <c r="A1469" s="28" t="s">
        <v>2837</v>
      </c>
      <c r="B1469" s="28" t="s">
        <v>2838</v>
      </c>
      <c r="C1469" s="28" t="s">
        <v>4137</v>
      </c>
      <c r="D1469" s="28" t="s">
        <v>2842</v>
      </c>
      <c r="E1469" s="29">
        <v>42254</v>
      </c>
      <c r="F1469" s="28" t="s">
        <v>9944</v>
      </c>
      <c r="G1469" s="30">
        <v>4707</v>
      </c>
      <c r="H1469" s="28" t="s">
        <v>9945</v>
      </c>
      <c r="I1469" s="31">
        <v>0</v>
      </c>
      <c r="J1469" s="31">
        <v>3250</v>
      </c>
      <c r="K1469" s="28" t="s">
        <v>5019</v>
      </c>
      <c r="L1469" s="32">
        <f t="shared" si="242"/>
        <v>-3250</v>
      </c>
      <c r="M1469" s="33">
        <f t="shared" si="243"/>
        <v>3250</v>
      </c>
      <c r="N1469" s="34" t="b">
        <v>1</v>
      </c>
      <c r="O1469" s="35">
        <f t="shared" si="244"/>
        <v>3250</v>
      </c>
      <c r="P1469" s="36" t="str">
        <f t="shared" si="245"/>
        <v>G</v>
      </c>
      <c r="Q1469" s="37" t="str">
        <f t="shared" si="246"/>
        <v>Sarah Kenchington</v>
      </c>
      <c r="R1469" s="6" t="str">
        <f t="shared" si="247"/>
        <v>G - Sarah Kenchington</v>
      </c>
      <c r="S1469" s="6" t="str">
        <f>IFERROR(INDEX('Vendor Over-ride'!$C:$C, MATCH($R:$R,'Vendor Over-ride'!$A:$A,0)),"")</f>
        <v>G - Sarah Kenchington</v>
      </c>
      <c r="U1469" s="38" t="str">
        <f t="shared" si="251"/>
        <v>GIA</v>
      </c>
      <c r="V1469" s="5" t="str">
        <f t="shared" si="252"/>
        <v>AWARD</v>
      </c>
      <c r="W1469" s="5" t="b">
        <f t="shared" si="248"/>
        <v>0</v>
      </c>
      <c r="X1469" s="40">
        <f t="shared" ca="1" si="249"/>
        <v>3250</v>
      </c>
      <c r="Y1469" s="30" t="b">
        <f t="shared" ca="1" si="250"/>
        <v>0</v>
      </c>
    </row>
    <row r="1470" spans="1:25">
      <c r="A1470" s="28" t="s">
        <v>2837</v>
      </c>
      <c r="B1470" s="28" t="s">
        <v>2838</v>
      </c>
      <c r="C1470" s="28" t="s">
        <v>4137</v>
      </c>
      <c r="D1470" s="28" t="s">
        <v>2842</v>
      </c>
      <c r="E1470" s="29">
        <v>42254</v>
      </c>
      <c r="F1470" s="28" t="s">
        <v>9946</v>
      </c>
      <c r="G1470" s="30">
        <v>4707</v>
      </c>
      <c r="H1470" s="28" t="s">
        <v>9947</v>
      </c>
      <c r="I1470" s="31">
        <v>0</v>
      </c>
      <c r="J1470" s="31">
        <v>48750</v>
      </c>
      <c r="K1470" s="28" t="s">
        <v>5180</v>
      </c>
      <c r="L1470" s="32">
        <f t="shared" si="242"/>
        <v>-48750</v>
      </c>
      <c r="M1470" s="33">
        <f t="shared" si="243"/>
        <v>48750</v>
      </c>
      <c r="N1470" s="34" t="b">
        <v>1</v>
      </c>
      <c r="O1470" s="35">
        <f t="shared" si="244"/>
        <v>48750</v>
      </c>
      <c r="P1470" s="36" t="str">
        <f t="shared" si="245"/>
        <v>G</v>
      </c>
      <c r="Q1470" s="37" t="str">
        <f t="shared" si="246"/>
        <v>Centre for the Moving Image</v>
      </c>
      <c r="R1470" s="6" t="str">
        <f t="shared" si="247"/>
        <v>G - Centre for the Moving Image</v>
      </c>
      <c r="S1470" s="6" t="str">
        <f>IFERROR(INDEX('Vendor Over-ride'!$C:$C, MATCH($R:$R,'Vendor Over-ride'!$A:$A,0)),"")</f>
        <v>G - Centre for the Moving Image</v>
      </c>
      <c r="U1470" s="38" t="str">
        <f t="shared" si="251"/>
        <v>GIA</v>
      </c>
      <c r="V1470" s="5" t="str">
        <f t="shared" si="252"/>
        <v>AWARD</v>
      </c>
      <c r="W1470" s="5" t="b">
        <f t="shared" si="248"/>
        <v>1</v>
      </c>
      <c r="X1470" s="40">
        <f t="shared" ca="1" si="249"/>
        <v>1115750</v>
      </c>
      <c r="Y1470" s="30" t="b">
        <f t="shared" ca="1" si="250"/>
        <v>1</v>
      </c>
    </row>
    <row r="1471" spans="1:25">
      <c r="A1471" s="28" t="s">
        <v>2837</v>
      </c>
      <c r="B1471" s="28" t="s">
        <v>2838</v>
      </c>
      <c r="C1471" s="28" t="s">
        <v>4137</v>
      </c>
      <c r="D1471" s="28" t="s">
        <v>2842</v>
      </c>
      <c r="E1471" s="29">
        <v>42254</v>
      </c>
      <c r="F1471" s="28" t="s">
        <v>9948</v>
      </c>
      <c r="G1471" s="30">
        <v>4707</v>
      </c>
      <c r="H1471" s="28" t="s">
        <v>9949</v>
      </c>
      <c r="I1471" s="31">
        <v>0</v>
      </c>
      <c r="J1471" s="31">
        <v>532.17999999999995</v>
      </c>
      <c r="K1471" s="28" t="s">
        <v>5205</v>
      </c>
      <c r="L1471" s="32">
        <f t="shared" si="242"/>
        <v>-532.17999999999995</v>
      </c>
      <c r="M1471" s="33">
        <f t="shared" si="243"/>
        <v>532.17999999999995</v>
      </c>
      <c r="N1471" s="34" t="b">
        <v>1</v>
      </c>
      <c r="O1471" s="35">
        <f t="shared" si="244"/>
        <v>532.17999999999995</v>
      </c>
      <c r="P1471" s="36" t="str">
        <f t="shared" si="245"/>
        <v>G</v>
      </c>
      <c r="Q1471" s="37" t="str">
        <f t="shared" si="246"/>
        <v>Glasgow Film Theatre Ltd</v>
      </c>
      <c r="R1471" s="6" t="str">
        <f t="shared" si="247"/>
        <v>G - Glasgow Film Theatre Ltd</v>
      </c>
      <c r="S1471" s="6" t="str">
        <f>IFERROR(INDEX('Vendor Over-ride'!$C:$C, MATCH($R:$R,'Vendor Over-ride'!$A:$A,0)),"")</f>
        <v>G - Glasgow Film Theatre Ltd</v>
      </c>
      <c r="U1471" s="38" t="str">
        <f t="shared" si="251"/>
        <v>GIA</v>
      </c>
      <c r="V1471" s="5" t="str">
        <f t="shared" si="252"/>
        <v>AWARD</v>
      </c>
      <c r="W1471" s="5" t="b">
        <f t="shared" si="248"/>
        <v>0</v>
      </c>
      <c r="X1471" s="40">
        <f t="shared" ca="1" si="249"/>
        <v>638204.17999999993</v>
      </c>
      <c r="Y1471" s="30" t="b">
        <f t="shared" ca="1" si="250"/>
        <v>1</v>
      </c>
    </row>
    <row r="1472" spans="1:25">
      <c r="A1472" s="28" t="s">
        <v>2837</v>
      </c>
      <c r="B1472" s="28" t="s">
        <v>2838</v>
      </c>
      <c r="C1472" s="28" t="s">
        <v>4137</v>
      </c>
      <c r="D1472" s="28" t="s">
        <v>2842</v>
      </c>
      <c r="E1472" s="29">
        <v>42254</v>
      </c>
      <c r="F1472" s="28" t="s">
        <v>9950</v>
      </c>
      <c r="G1472" s="30">
        <v>4707</v>
      </c>
      <c r="H1472" s="28" t="s">
        <v>9951</v>
      </c>
      <c r="I1472" s="31">
        <v>0</v>
      </c>
      <c r="J1472" s="31">
        <v>17500</v>
      </c>
      <c r="K1472" s="28" t="s">
        <v>5228</v>
      </c>
      <c r="L1472" s="32">
        <f t="shared" si="242"/>
        <v>-17500</v>
      </c>
      <c r="M1472" s="33">
        <f t="shared" si="243"/>
        <v>17500</v>
      </c>
      <c r="N1472" s="34" t="b">
        <v>1</v>
      </c>
      <c r="O1472" s="35">
        <f t="shared" si="244"/>
        <v>17500</v>
      </c>
      <c r="P1472" s="36" t="str">
        <f t="shared" si="245"/>
        <v>G</v>
      </c>
      <c r="Q1472" s="37" t="str">
        <f t="shared" si="246"/>
        <v>Scottish Book Trust</v>
      </c>
      <c r="R1472" s="6" t="str">
        <f t="shared" si="247"/>
        <v>G - Scottish Book Trust</v>
      </c>
      <c r="S1472" s="6" t="str">
        <f>IFERROR(INDEX('Vendor Over-ride'!$C:$C, MATCH($R:$R,'Vendor Over-ride'!$A:$A,0)),"")</f>
        <v>G - Scottish Book Trust</v>
      </c>
      <c r="U1472" s="38" t="str">
        <f t="shared" si="251"/>
        <v>GIA</v>
      </c>
      <c r="V1472" s="5" t="str">
        <f t="shared" si="252"/>
        <v>AWARD</v>
      </c>
      <c r="W1472" s="5" t="b">
        <f t="shared" si="248"/>
        <v>0</v>
      </c>
      <c r="X1472" s="40">
        <f t="shared" ca="1" si="249"/>
        <v>1241682</v>
      </c>
      <c r="Y1472" s="30" t="b">
        <f t="shared" ca="1" si="250"/>
        <v>1</v>
      </c>
    </row>
    <row r="1473" spans="1:25">
      <c r="A1473" s="28" t="s">
        <v>2837</v>
      </c>
      <c r="B1473" s="28" t="s">
        <v>2838</v>
      </c>
      <c r="C1473" s="28" t="s">
        <v>4137</v>
      </c>
      <c r="D1473" s="28" t="s">
        <v>2842</v>
      </c>
      <c r="E1473" s="29">
        <v>42254</v>
      </c>
      <c r="F1473" s="28" t="s">
        <v>9952</v>
      </c>
      <c r="G1473" s="30">
        <v>4707</v>
      </c>
      <c r="H1473" s="28" t="s">
        <v>9953</v>
      </c>
      <c r="I1473" s="31">
        <v>0</v>
      </c>
      <c r="J1473" s="31">
        <v>2500</v>
      </c>
      <c r="K1473" s="28" t="s">
        <v>5243</v>
      </c>
      <c r="L1473" s="32">
        <f t="shared" si="242"/>
        <v>-2500</v>
      </c>
      <c r="M1473" s="33">
        <f t="shared" si="243"/>
        <v>2500</v>
      </c>
      <c r="N1473" s="34" t="b">
        <v>1</v>
      </c>
      <c r="O1473" s="35">
        <f t="shared" si="244"/>
        <v>2500</v>
      </c>
      <c r="P1473" s="36" t="str">
        <f t="shared" si="245"/>
        <v>G</v>
      </c>
      <c r="Q1473" s="37" t="str">
        <f t="shared" si="246"/>
        <v>Traverse Theatre (Scotland) Ltd</v>
      </c>
      <c r="R1473" s="6" t="str">
        <f t="shared" si="247"/>
        <v>G - Traverse Theatre (Scotland) Ltd</v>
      </c>
      <c r="S1473" s="6" t="str">
        <f>IFERROR(INDEX('Vendor Over-ride'!$C:$C, MATCH($R:$R,'Vendor Over-ride'!$A:$A,0)),"")</f>
        <v>G - Traverse Theatre (Scotland) Ltd</v>
      </c>
      <c r="U1473" s="38" t="str">
        <f t="shared" si="251"/>
        <v>GIA</v>
      </c>
      <c r="V1473" s="5" t="str">
        <f t="shared" si="252"/>
        <v>AWARD</v>
      </c>
      <c r="W1473" s="5" t="b">
        <f t="shared" si="248"/>
        <v>0</v>
      </c>
      <c r="X1473" s="40">
        <f t="shared" ca="1" si="249"/>
        <v>987250</v>
      </c>
      <c r="Y1473" s="30" t="b">
        <f t="shared" ca="1" si="250"/>
        <v>1</v>
      </c>
    </row>
    <row r="1474" spans="1:25" hidden="1">
      <c r="A1474" s="28" t="s">
        <v>2837</v>
      </c>
      <c r="B1474" s="28" t="s">
        <v>2838</v>
      </c>
      <c r="C1474" s="28" t="s">
        <v>4137</v>
      </c>
      <c r="D1474" s="28" t="s">
        <v>2842</v>
      </c>
      <c r="E1474" s="29">
        <v>42254</v>
      </c>
      <c r="F1474" s="28" t="s">
        <v>9954</v>
      </c>
      <c r="G1474" s="30">
        <v>4707</v>
      </c>
      <c r="H1474" s="28" t="s">
        <v>9955</v>
      </c>
      <c r="I1474" s="31">
        <v>0</v>
      </c>
      <c r="J1474" s="31">
        <v>1002</v>
      </c>
      <c r="K1474" s="28" t="s">
        <v>9956</v>
      </c>
      <c r="L1474" s="32">
        <f t="shared" ref="L1474:L1537" si="253">I:I-J:J</f>
        <v>-1002</v>
      </c>
      <c r="M1474" s="33">
        <f t="shared" ref="M1474:M1537" si="254">ABS($L:$L)</f>
        <v>1002</v>
      </c>
      <c r="N1474" s="34" t="b">
        <v>1</v>
      </c>
      <c r="O1474" s="35">
        <f t="shared" ref="O1474:O1537" si="255">$M:$M*$N:$N</f>
        <v>1002</v>
      </c>
      <c r="P1474" s="36" t="str">
        <f t="shared" ref="P1474:P1537" si="256">LEFT(TRIM($K:$K),1)</f>
        <v>G</v>
      </c>
      <c r="Q1474" s="37" t="str">
        <f t="shared" ref="Q1474:Q1537" si="257">RIGHT(TRIM($K:$K),LEN(TRIM($K:$K))-FIND("-",TRIM($K:$K)))</f>
        <v>Juana Adcock</v>
      </c>
      <c r="R1474" s="6" t="str">
        <f t="shared" ref="R1474:R1537" si="258">CONCATENATE($P:$P, " - ",$Q:$Q)</f>
        <v>G - Juana Adcock</v>
      </c>
      <c r="S1474" s="6" t="str">
        <f>IFERROR(INDEX('Vendor Over-ride'!$C:$C, MATCH($R:$R,'Vendor Over-ride'!$A:$A,0)),"")</f>
        <v>G - Juana Adcock</v>
      </c>
      <c r="U1474" s="38" t="str">
        <f t="shared" si="251"/>
        <v>GIA</v>
      </c>
      <c r="V1474" s="5" t="str">
        <f t="shared" si="252"/>
        <v>AWARD</v>
      </c>
      <c r="W1474" s="5" t="b">
        <f t="shared" ref="W1474:W1537" si="259">ROUND($O:$O,2)&gt;=25000</f>
        <v>0</v>
      </c>
      <c r="X1474" s="40">
        <f t="shared" ref="X1474:X1537" ca="1" si="260">SUMPRODUCT((Payee=$S1474) * (Payment_Value))</f>
        <v>1336</v>
      </c>
      <c r="Y1474" s="30" t="b">
        <f t="shared" ref="Y1474:Y1537" ca="1" si="261">$X:$X&gt;=25000</f>
        <v>0</v>
      </c>
    </row>
    <row r="1475" spans="1:25">
      <c r="A1475" s="28" t="s">
        <v>2837</v>
      </c>
      <c r="B1475" s="28" t="s">
        <v>2838</v>
      </c>
      <c r="C1475" s="28" t="s">
        <v>4137</v>
      </c>
      <c r="D1475" s="28" t="s">
        <v>2842</v>
      </c>
      <c r="E1475" s="29">
        <v>42254</v>
      </c>
      <c r="F1475" s="28" t="s">
        <v>9957</v>
      </c>
      <c r="G1475" s="30">
        <v>4707</v>
      </c>
      <c r="H1475" s="28" t="s">
        <v>9958</v>
      </c>
      <c r="I1475" s="31">
        <v>0</v>
      </c>
      <c r="J1475" s="31">
        <v>9643</v>
      </c>
      <c r="K1475" s="28" t="s">
        <v>2969</v>
      </c>
      <c r="L1475" s="32">
        <f t="shared" si="253"/>
        <v>-9643</v>
      </c>
      <c r="M1475" s="33">
        <f t="shared" si="254"/>
        <v>9643</v>
      </c>
      <c r="N1475" s="34" t="b">
        <v>1</v>
      </c>
      <c r="O1475" s="35">
        <f t="shared" si="255"/>
        <v>9643</v>
      </c>
      <c r="P1475" s="36" t="str">
        <f t="shared" si="256"/>
        <v>I</v>
      </c>
      <c r="Q1475" s="37" t="str">
        <f t="shared" si="257"/>
        <v>Aberdeenshire Council</v>
      </c>
      <c r="R1475" s="6" t="str">
        <f t="shared" si="258"/>
        <v>I - Aberdeenshire Council</v>
      </c>
      <c r="S1475" s="6" t="str">
        <f>IFERROR(INDEX('Vendor Over-ride'!$C:$C, MATCH($R:$R,'Vendor Over-ride'!$A:$A,0)),"")</f>
        <v>I - Aberdeenshire Council</v>
      </c>
      <c r="U1475" s="38" t="str">
        <f t="shared" ref="U1475:U1538" si="262">"GIA"</f>
        <v>GIA</v>
      </c>
      <c r="V1475" s="5" t="str">
        <f t="shared" ref="V1475:V1538" si="263">UPPER(IF($P:$P="E","Employee",IF(OR($P:$P="I",$P:$P="G"),"Award",IF(OR($P:$P="D",$P:$P="T"),"Trade",""))))</f>
        <v>AWARD</v>
      </c>
      <c r="W1475" s="5" t="b">
        <f t="shared" si="259"/>
        <v>0</v>
      </c>
      <c r="X1475" s="40">
        <f t="shared" ca="1" si="260"/>
        <v>787279</v>
      </c>
      <c r="Y1475" s="30" t="b">
        <f t="shared" ca="1" si="261"/>
        <v>1</v>
      </c>
    </row>
    <row r="1476" spans="1:25" hidden="1">
      <c r="A1476" s="28" t="s">
        <v>2837</v>
      </c>
      <c r="B1476" s="28" t="s">
        <v>2838</v>
      </c>
      <c r="C1476" s="28" t="s">
        <v>4137</v>
      </c>
      <c r="D1476" s="28" t="s">
        <v>2842</v>
      </c>
      <c r="E1476" s="29">
        <v>42254</v>
      </c>
      <c r="F1476" s="28" t="s">
        <v>9959</v>
      </c>
      <c r="G1476" s="30">
        <v>4707</v>
      </c>
      <c r="H1476" s="28" t="s">
        <v>9960</v>
      </c>
      <c r="I1476" s="31">
        <v>0</v>
      </c>
      <c r="J1476" s="31">
        <v>2500</v>
      </c>
      <c r="K1476" s="28" t="s">
        <v>2907</v>
      </c>
      <c r="L1476" s="32">
        <f t="shared" si="253"/>
        <v>-2500</v>
      </c>
      <c r="M1476" s="33">
        <f t="shared" si="254"/>
        <v>2500</v>
      </c>
      <c r="N1476" s="34" t="b">
        <v>1</v>
      </c>
      <c r="O1476" s="35">
        <f t="shared" si="255"/>
        <v>2500</v>
      </c>
      <c r="P1476" s="36" t="str">
        <f t="shared" si="256"/>
        <v>I</v>
      </c>
      <c r="Q1476" s="37" t="str">
        <f t="shared" si="257"/>
        <v>The Association for Scottish Literary Studies</v>
      </c>
      <c r="R1476" s="6" t="str">
        <f t="shared" si="258"/>
        <v>I - The Association for Scottish Literary Studies</v>
      </c>
      <c r="S1476" s="6" t="str">
        <f>IFERROR(INDEX('Vendor Over-ride'!$C:$C, MATCH($R:$R,'Vendor Over-ride'!$A:$A,0)),"")</f>
        <v>I - Association for Scottish Literary Studies, The</v>
      </c>
      <c r="U1476" s="38" t="str">
        <f t="shared" si="262"/>
        <v>GIA</v>
      </c>
      <c r="V1476" s="5" t="str">
        <f t="shared" si="263"/>
        <v>AWARD</v>
      </c>
      <c r="W1476" s="5" t="b">
        <f t="shared" si="259"/>
        <v>0</v>
      </c>
      <c r="X1476" s="40">
        <f t="shared" ca="1" si="260"/>
        <v>2500</v>
      </c>
      <c r="Y1476" s="30" t="b">
        <f t="shared" ca="1" si="261"/>
        <v>0</v>
      </c>
    </row>
    <row r="1477" spans="1:25" hidden="1">
      <c r="A1477" s="28" t="s">
        <v>2837</v>
      </c>
      <c r="B1477" s="28" t="s">
        <v>2838</v>
      </c>
      <c r="C1477" s="28" t="s">
        <v>4137</v>
      </c>
      <c r="D1477" s="28" t="s">
        <v>2842</v>
      </c>
      <c r="E1477" s="29">
        <v>42254</v>
      </c>
      <c r="F1477" s="28" t="s">
        <v>9961</v>
      </c>
      <c r="G1477" s="30">
        <v>4707</v>
      </c>
      <c r="H1477" s="28" t="s">
        <v>9962</v>
      </c>
      <c r="I1477" s="31">
        <v>0</v>
      </c>
      <c r="J1477" s="31">
        <v>20000</v>
      </c>
      <c r="K1477" s="28" t="s">
        <v>2909</v>
      </c>
      <c r="L1477" s="32">
        <f t="shared" si="253"/>
        <v>-20000</v>
      </c>
      <c r="M1477" s="33">
        <f t="shared" si="254"/>
        <v>20000</v>
      </c>
      <c r="N1477" s="34" t="b">
        <v>1</v>
      </c>
      <c r="O1477" s="35">
        <f t="shared" si="255"/>
        <v>20000</v>
      </c>
      <c r="P1477" s="36" t="str">
        <f t="shared" si="256"/>
        <v>I</v>
      </c>
      <c r="Q1477" s="37" t="str">
        <f t="shared" si="257"/>
        <v>Dance House</v>
      </c>
      <c r="R1477" s="6" t="str">
        <f t="shared" si="258"/>
        <v>I - Dance House</v>
      </c>
      <c r="S1477" s="6" t="str">
        <f>IFERROR(INDEX('Vendor Over-ride'!$C:$C, MATCH($R:$R,'Vendor Over-ride'!$A:$A,0)),"")</f>
        <v>I - Dance House</v>
      </c>
      <c r="U1477" s="38" t="str">
        <f t="shared" si="262"/>
        <v>GIA</v>
      </c>
      <c r="V1477" s="5" t="str">
        <f t="shared" si="263"/>
        <v>AWARD</v>
      </c>
      <c r="W1477" s="5" t="b">
        <f t="shared" si="259"/>
        <v>0</v>
      </c>
      <c r="X1477" s="40">
        <f t="shared" ca="1" si="260"/>
        <v>20000</v>
      </c>
      <c r="Y1477" s="30" t="b">
        <f t="shared" ca="1" si="261"/>
        <v>0</v>
      </c>
    </row>
    <row r="1478" spans="1:25" hidden="1">
      <c r="A1478" s="28" t="s">
        <v>2837</v>
      </c>
      <c r="B1478" s="28" t="s">
        <v>2838</v>
      </c>
      <c r="C1478" s="28" t="s">
        <v>4137</v>
      </c>
      <c r="D1478" s="28" t="s">
        <v>2842</v>
      </c>
      <c r="E1478" s="29">
        <v>42254</v>
      </c>
      <c r="F1478" s="28" t="s">
        <v>9963</v>
      </c>
      <c r="G1478" s="30">
        <v>4707</v>
      </c>
      <c r="H1478" s="28" t="s">
        <v>9964</v>
      </c>
      <c r="I1478" s="31">
        <v>0</v>
      </c>
      <c r="J1478" s="31">
        <v>1905</v>
      </c>
      <c r="K1478" s="28" t="s">
        <v>9965</v>
      </c>
      <c r="L1478" s="32">
        <f t="shared" si="253"/>
        <v>-1905</v>
      </c>
      <c r="M1478" s="33">
        <f t="shared" si="254"/>
        <v>1905</v>
      </c>
      <c r="N1478" s="34" t="b">
        <v>1</v>
      </c>
      <c r="O1478" s="35">
        <f t="shared" si="255"/>
        <v>1905</v>
      </c>
      <c r="P1478" s="36" t="str">
        <f t="shared" si="256"/>
        <v>I</v>
      </c>
      <c r="Q1478" s="37" t="str">
        <f t="shared" si="257"/>
        <v>Glasgow Improvisers Orchestra</v>
      </c>
      <c r="R1478" s="6" t="str">
        <f t="shared" si="258"/>
        <v>I - Glasgow Improvisers Orchestra</v>
      </c>
      <c r="S1478" s="6" t="str">
        <f>IFERROR(INDEX('Vendor Over-ride'!$C:$C, MATCH($R:$R,'Vendor Over-ride'!$A:$A,0)),"")</f>
        <v>I - Glasgow Improvisers Orchestra</v>
      </c>
      <c r="U1478" s="38" t="str">
        <f t="shared" si="262"/>
        <v>GIA</v>
      </c>
      <c r="V1478" s="5" t="str">
        <f t="shared" si="263"/>
        <v>AWARD</v>
      </c>
      <c r="W1478" s="5" t="b">
        <f t="shared" si="259"/>
        <v>0</v>
      </c>
      <c r="X1478" s="40">
        <f t="shared" ca="1" si="260"/>
        <v>1905</v>
      </c>
      <c r="Y1478" s="30" t="b">
        <f t="shared" ca="1" si="261"/>
        <v>0</v>
      </c>
    </row>
    <row r="1479" spans="1:25">
      <c r="A1479" s="28" t="s">
        <v>2837</v>
      </c>
      <c r="B1479" s="28" t="s">
        <v>2838</v>
      </c>
      <c r="C1479" s="28" t="s">
        <v>4137</v>
      </c>
      <c r="D1479" s="28" t="s">
        <v>2842</v>
      </c>
      <c r="E1479" s="29">
        <v>42254</v>
      </c>
      <c r="F1479" s="28" t="s">
        <v>9966</v>
      </c>
      <c r="G1479" s="30">
        <v>4707</v>
      </c>
      <c r="H1479" s="28" t="s">
        <v>9967</v>
      </c>
      <c r="I1479" s="31">
        <v>0</v>
      </c>
      <c r="J1479" s="31">
        <v>488722</v>
      </c>
      <c r="K1479" s="28" t="s">
        <v>2928</v>
      </c>
      <c r="L1479" s="32">
        <f t="shared" si="253"/>
        <v>-488722</v>
      </c>
      <c r="M1479" s="33">
        <f t="shared" si="254"/>
        <v>488722</v>
      </c>
      <c r="N1479" s="34" t="b">
        <v>1</v>
      </c>
      <c r="O1479" s="35">
        <f t="shared" si="255"/>
        <v>488722</v>
      </c>
      <c r="P1479" s="36" t="str">
        <f t="shared" si="256"/>
        <v>I</v>
      </c>
      <c r="Q1479" s="37" t="str">
        <f t="shared" si="257"/>
        <v>Highland Council</v>
      </c>
      <c r="R1479" s="6" t="str">
        <f t="shared" si="258"/>
        <v>I - Highland Council</v>
      </c>
      <c r="S1479" s="6" t="str">
        <f>IFERROR(INDEX('Vendor Over-ride'!$C:$C, MATCH($R:$R,'Vendor Over-ride'!$A:$A,0)),"")</f>
        <v>I - Highland Council</v>
      </c>
      <c r="U1479" s="38" t="str">
        <f t="shared" si="262"/>
        <v>GIA</v>
      </c>
      <c r="V1479" s="5" t="str">
        <f t="shared" si="263"/>
        <v>AWARD</v>
      </c>
      <c r="W1479" s="5" t="b">
        <f t="shared" si="259"/>
        <v>1</v>
      </c>
      <c r="X1479" s="40">
        <f t="shared" ca="1" si="260"/>
        <v>700706.22</v>
      </c>
      <c r="Y1479" s="30" t="b">
        <f t="shared" ca="1" si="261"/>
        <v>1</v>
      </c>
    </row>
    <row r="1480" spans="1:25" hidden="1">
      <c r="A1480" s="28" t="s">
        <v>2837</v>
      </c>
      <c r="B1480" s="28" t="s">
        <v>2838</v>
      </c>
      <c r="C1480" s="28" t="s">
        <v>4137</v>
      </c>
      <c r="D1480" s="28" t="s">
        <v>2842</v>
      </c>
      <c r="E1480" s="29">
        <v>42254</v>
      </c>
      <c r="F1480" s="28" t="s">
        <v>9968</v>
      </c>
      <c r="G1480" s="30">
        <v>4707</v>
      </c>
      <c r="H1480" s="28" t="s">
        <v>9969</v>
      </c>
      <c r="I1480" s="31">
        <v>0</v>
      </c>
      <c r="J1480" s="31">
        <v>1250</v>
      </c>
      <c r="K1480" s="28" t="s">
        <v>3000</v>
      </c>
      <c r="L1480" s="32">
        <f t="shared" si="253"/>
        <v>-1250</v>
      </c>
      <c r="M1480" s="33">
        <f t="shared" si="254"/>
        <v>1250</v>
      </c>
      <c r="N1480" s="34" t="b">
        <v>1</v>
      </c>
      <c r="O1480" s="35">
        <f t="shared" si="255"/>
        <v>1250</v>
      </c>
      <c r="P1480" s="36" t="str">
        <f t="shared" si="256"/>
        <v>I</v>
      </c>
      <c r="Q1480" s="37" t="str">
        <f t="shared" si="257"/>
        <v>Iain Finlay Macleod</v>
      </c>
      <c r="R1480" s="6" t="str">
        <f t="shared" si="258"/>
        <v>I - Iain Finlay Macleod</v>
      </c>
      <c r="S1480" s="6" t="str">
        <f>IFERROR(INDEX('Vendor Over-ride'!$C:$C, MATCH($R:$R,'Vendor Over-ride'!$A:$A,0)),"")</f>
        <v>I - Iain Finlay Macleod</v>
      </c>
      <c r="U1480" s="38" t="str">
        <f t="shared" si="262"/>
        <v>GIA</v>
      </c>
      <c r="V1480" s="5" t="str">
        <f t="shared" si="263"/>
        <v>AWARD</v>
      </c>
      <c r="W1480" s="5" t="b">
        <f t="shared" si="259"/>
        <v>0</v>
      </c>
      <c r="X1480" s="40">
        <f t="shared" ca="1" si="260"/>
        <v>1250</v>
      </c>
      <c r="Y1480" s="30" t="b">
        <f t="shared" ca="1" si="261"/>
        <v>0</v>
      </c>
    </row>
    <row r="1481" spans="1:25" hidden="1">
      <c r="A1481" s="28" t="s">
        <v>2837</v>
      </c>
      <c r="B1481" s="28" t="s">
        <v>2838</v>
      </c>
      <c r="C1481" s="28" t="s">
        <v>4137</v>
      </c>
      <c r="D1481" s="28" t="s">
        <v>2842</v>
      </c>
      <c r="E1481" s="29">
        <v>42254</v>
      </c>
      <c r="F1481" s="28" t="s">
        <v>9970</v>
      </c>
      <c r="G1481" s="30">
        <v>4707</v>
      </c>
      <c r="H1481" s="28" t="s">
        <v>9971</v>
      </c>
      <c r="I1481" s="31">
        <v>0</v>
      </c>
      <c r="J1481" s="31">
        <v>2250</v>
      </c>
      <c r="K1481" s="28" t="s">
        <v>9972</v>
      </c>
      <c r="L1481" s="32">
        <f t="shared" si="253"/>
        <v>-2250</v>
      </c>
      <c r="M1481" s="33">
        <f t="shared" si="254"/>
        <v>2250</v>
      </c>
      <c r="N1481" s="34" t="b">
        <v>1</v>
      </c>
      <c r="O1481" s="35">
        <f t="shared" si="255"/>
        <v>2250</v>
      </c>
      <c r="P1481" s="36" t="str">
        <f t="shared" si="256"/>
        <v>I</v>
      </c>
      <c r="Q1481" s="37" t="str">
        <f t="shared" si="257"/>
        <v>The Junction</v>
      </c>
      <c r="R1481" s="6" t="str">
        <f t="shared" si="258"/>
        <v>I - The Junction</v>
      </c>
      <c r="S1481" s="6" t="str">
        <f>IFERROR(INDEX('Vendor Over-ride'!$C:$C, MATCH($R:$R,'Vendor Over-ride'!$A:$A,0)),"")</f>
        <v>I - The Junction</v>
      </c>
      <c r="U1481" s="38" t="str">
        <f t="shared" si="262"/>
        <v>GIA</v>
      </c>
      <c r="V1481" s="5" t="str">
        <f t="shared" si="263"/>
        <v>AWARD</v>
      </c>
      <c r="W1481" s="5" t="b">
        <f t="shared" si="259"/>
        <v>0</v>
      </c>
      <c r="X1481" s="40">
        <f t="shared" ca="1" si="260"/>
        <v>2250</v>
      </c>
      <c r="Y1481" s="30" t="b">
        <f t="shared" ca="1" si="261"/>
        <v>0</v>
      </c>
    </row>
    <row r="1482" spans="1:25" hidden="1">
      <c r="A1482" s="28" t="s">
        <v>2837</v>
      </c>
      <c r="B1482" s="28" t="s">
        <v>2838</v>
      </c>
      <c r="C1482" s="28" t="s">
        <v>4137</v>
      </c>
      <c r="D1482" s="28" t="s">
        <v>2842</v>
      </c>
      <c r="E1482" s="29">
        <v>42254</v>
      </c>
      <c r="F1482" s="28" t="s">
        <v>9973</v>
      </c>
      <c r="G1482" s="30">
        <v>4707</v>
      </c>
      <c r="H1482" s="28" t="s">
        <v>9974</v>
      </c>
      <c r="I1482" s="31">
        <v>0</v>
      </c>
      <c r="J1482" s="31">
        <v>545</v>
      </c>
      <c r="K1482" s="28" t="s">
        <v>4471</v>
      </c>
      <c r="L1482" s="32">
        <f t="shared" si="253"/>
        <v>-545</v>
      </c>
      <c r="M1482" s="33">
        <f t="shared" si="254"/>
        <v>545</v>
      </c>
      <c r="N1482" s="34" t="b">
        <v>1</v>
      </c>
      <c r="O1482" s="35">
        <f t="shared" si="255"/>
        <v>545</v>
      </c>
      <c r="P1482" s="36" t="str">
        <f t="shared" si="256"/>
        <v>I</v>
      </c>
      <c r="Q1482" s="37" t="str">
        <f t="shared" si="257"/>
        <v>Melanie Jordan</v>
      </c>
      <c r="R1482" s="6" t="str">
        <f t="shared" si="258"/>
        <v>I - Melanie Jordan</v>
      </c>
      <c r="S1482" s="6" t="str">
        <f>IFERROR(INDEX('Vendor Over-ride'!$C:$C, MATCH($R:$R,'Vendor Over-ride'!$A:$A,0)),"")</f>
        <v>I - Melanie Jordan</v>
      </c>
      <c r="U1482" s="38" t="str">
        <f t="shared" si="262"/>
        <v>GIA</v>
      </c>
      <c r="V1482" s="5" t="str">
        <f t="shared" si="263"/>
        <v>AWARD</v>
      </c>
      <c r="W1482" s="5" t="b">
        <f t="shared" si="259"/>
        <v>0</v>
      </c>
      <c r="X1482" s="40">
        <f t="shared" ca="1" si="260"/>
        <v>545</v>
      </c>
      <c r="Y1482" s="30" t="b">
        <f t="shared" ca="1" si="261"/>
        <v>0</v>
      </c>
    </row>
    <row r="1483" spans="1:25">
      <c r="A1483" s="28" t="s">
        <v>2837</v>
      </c>
      <c r="B1483" s="28" t="s">
        <v>2838</v>
      </c>
      <c r="C1483" s="28" t="s">
        <v>4137</v>
      </c>
      <c r="D1483" s="28" t="s">
        <v>2842</v>
      </c>
      <c r="E1483" s="29">
        <v>42254</v>
      </c>
      <c r="F1483" s="28" t="s">
        <v>9975</v>
      </c>
      <c r="G1483" s="30">
        <v>4707</v>
      </c>
      <c r="H1483" s="28" t="s">
        <v>9976</v>
      </c>
      <c r="I1483" s="31">
        <v>0</v>
      </c>
      <c r="J1483" s="31">
        <v>17773</v>
      </c>
      <c r="K1483" s="28" t="s">
        <v>3307</v>
      </c>
      <c r="L1483" s="32">
        <f t="shared" si="253"/>
        <v>-17773</v>
      </c>
      <c r="M1483" s="33">
        <f t="shared" si="254"/>
        <v>17773</v>
      </c>
      <c r="N1483" s="34" t="b">
        <v>1</v>
      </c>
      <c r="O1483" s="35">
        <f t="shared" si="255"/>
        <v>17773</v>
      </c>
      <c r="P1483" s="36" t="str">
        <f t="shared" si="256"/>
        <v>I</v>
      </c>
      <c r="Q1483" s="37" t="str">
        <f t="shared" si="257"/>
        <v>Moray Council</v>
      </c>
      <c r="R1483" s="6" t="str">
        <f t="shared" si="258"/>
        <v>I - Moray Council</v>
      </c>
      <c r="S1483" s="6" t="str">
        <f>IFERROR(INDEX('Vendor Over-ride'!$C:$C, MATCH($R:$R,'Vendor Over-ride'!$A:$A,0)),"")</f>
        <v>I - Moray Council</v>
      </c>
      <c r="U1483" s="38" t="str">
        <f t="shared" si="262"/>
        <v>GIA</v>
      </c>
      <c r="V1483" s="5" t="str">
        <f t="shared" si="263"/>
        <v>AWARD</v>
      </c>
      <c r="W1483" s="5" t="b">
        <f t="shared" si="259"/>
        <v>0</v>
      </c>
      <c r="X1483" s="40">
        <f t="shared" ca="1" si="260"/>
        <v>195501</v>
      </c>
      <c r="Y1483" s="30" t="b">
        <f t="shared" ca="1" si="261"/>
        <v>1</v>
      </c>
    </row>
    <row r="1484" spans="1:25">
      <c r="A1484" s="28" t="s">
        <v>2837</v>
      </c>
      <c r="B1484" s="28" t="s">
        <v>2838</v>
      </c>
      <c r="C1484" s="28" t="s">
        <v>4137</v>
      </c>
      <c r="D1484" s="28" t="s">
        <v>2842</v>
      </c>
      <c r="E1484" s="29">
        <v>42254</v>
      </c>
      <c r="F1484" s="28" t="s">
        <v>9977</v>
      </c>
      <c r="G1484" s="30">
        <v>4707</v>
      </c>
      <c r="H1484" s="28" t="s">
        <v>9978</v>
      </c>
      <c r="I1484" s="31">
        <v>0</v>
      </c>
      <c r="J1484" s="31">
        <v>75000</v>
      </c>
      <c r="K1484" s="28" t="s">
        <v>2915</v>
      </c>
      <c r="L1484" s="32">
        <f t="shared" si="253"/>
        <v>-75000</v>
      </c>
      <c r="M1484" s="33">
        <f t="shared" si="254"/>
        <v>75000</v>
      </c>
      <c r="N1484" s="34" t="b">
        <v>1</v>
      </c>
      <c r="O1484" s="35">
        <f t="shared" si="255"/>
        <v>75000</v>
      </c>
      <c r="P1484" s="36" t="str">
        <f t="shared" si="256"/>
        <v>I</v>
      </c>
      <c r="Q1484" s="37" t="str">
        <f t="shared" si="257"/>
        <v>National Youth Orchestras of Scotland</v>
      </c>
      <c r="R1484" s="6" t="str">
        <f t="shared" si="258"/>
        <v>I - National Youth Orchestras of Scotland</v>
      </c>
      <c r="S1484" s="6" t="str">
        <f>IFERROR(INDEX('Vendor Over-ride'!$C:$C, MATCH($R:$R,'Vendor Over-ride'!$A:$A,0)),"")</f>
        <v>I - National Youth Orchestra of Scotland, The</v>
      </c>
      <c r="U1484" s="38" t="str">
        <f t="shared" si="262"/>
        <v>GIA</v>
      </c>
      <c r="V1484" s="5" t="str">
        <f t="shared" si="263"/>
        <v>AWARD</v>
      </c>
      <c r="W1484" s="5" t="b">
        <f t="shared" si="259"/>
        <v>1</v>
      </c>
      <c r="X1484" s="40">
        <f t="shared" ca="1" si="260"/>
        <v>126250</v>
      </c>
      <c r="Y1484" s="30" t="b">
        <f t="shared" ca="1" si="261"/>
        <v>1</v>
      </c>
    </row>
    <row r="1485" spans="1:25" hidden="1">
      <c r="A1485" s="28" t="s">
        <v>2837</v>
      </c>
      <c r="B1485" s="28" t="s">
        <v>2838</v>
      </c>
      <c r="C1485" s="28" t="s">
        <v>4137</v>
      </c>
      <c r="D1485" s="28" t="s">
        <v>2842</v>
      </c>
      <c r="E1485" s="29">
        <v>42254</v>
      </c>
      <c r="F1485" s="28" t="s">
        <v>9979</v>
      </c>
      <c r="G1485" s="30">
        <v>4707</v>
      </c>
      <c r="H1485" s="28" t="s">
        <v>9980</v>
      </c>
      <c r="I1485" s="31">
        <v>0</v>
      </c>
      <c r="J1485" s="31">
        <v>375</v>
      </c>
      <c r="K1485" s="28" t="s">
        <v>5073</v>
      </c>
      <c r="L1485" s="32">
        <f t="shared" si="253"/>
        <v>-375</v>
      </c>
      <c r="M1485" s="33">
        <f t="shared" si="254"/>
        <v>375</v>
      </c>
      <c r="N1485" s="34" t="b">
        <v>1</v>
      </c>
      <c r="O1485" s="35">
        <f t="shared" si="255"/>
        <v>375</v>
      </c>
      <c r="P1485" s="36" t="str">
        <f t="shared" si="256"/>
        <v>I</v>
      </c>
      <c r="Q1485" s="37" t="str">
        <f t="shared" si="257"/>
        <v>Pinkie Maclure</v>
      </c>
      <c r="R1485" s="6" t="str">
        <f t="shared" si="258"/>
        <v>I - Pinkie Maclure</v>
      </c>
      <c r="S1485" s="6" t="str">
        <f>IFERROR(INDEX('Vendor Over-ride'!$C:$C, MATCH($R:$R,'Vendor Over-ride'!$A:$A,0)),"")</f>
        <v>I - Pinkie Maclure</v>
      </c>
      <c r="U1485" s="38" t="str">
        <f t="shared" si="262"/>
        <v>GIA</v>
      </c>
      <c r="V1485" s="5" t="str">
        <f t="shared" si="263"/>
        <v>AWARD</v>
      </c>
      <c r="W1485" s="5" t="b">
        <f t="shared" si="259"/>
        <v>0</v>
      </c>
      <c r="X1485" s="40">
        <f t="shared" ca="1" si="260"/>
        <v>375</v>
      </c>
      <c r="Y1485" s="30" t="b">
        <f t="shared" ca="1" si="261"/>
        <v>0</v>
      </c>
    </row>
    <row r="1486" spans="1:25" hidden="1">
      <c r="A1486" s="28" t="s">
        <v>2837</v>
      </c>
      <c r="B1486" s="28" t="s">
        <v>2838</v>
      </c>
      <c r="C1486" s="28" t="s">
        <v>4137</v>
      </c>
      <c r="D1486" s="28" t="s">
        <v>2842</v>
      </c>
      <c r="E1486" s="29">
        <v>42254</v>
      </c>
      <c r="F1486" s="28" t="s">
        <v>9981</v>
      </c>
      <c r="G1486" s="30">
        <v>4707</v>
      </c>
      <c r="H1486" s="28" t="s">
        <v>9982</v>
      </c>
      <c r="I1486" s="31">
        <v>0</v>
      </c>
      <c r="J1486" s="31">
        <v>5500</v>
      </c>
      <c r="K1486" s="28" t="s">
        <v>9983</v>
      </c>
      <c r="L1486" s="32">
        <f t="shared" si="253"/>
        <v>-5500</v>
      </c>
      <c r="M1486" s="33">
        <f t="shared" si="254"/>
        <v>5500</v>
      </c>
      <c r="N1486" s="34" t="b">
        <v>1</v>
      </c>
      <c r="O1486" s="35">
        <f t="shared" si="255"/>
        <v>5500</v>
      </c>
      <c r="P1486" s="36" t="str">
        <f t="shared" si="256"/>
        <v>I</v>
      </c>
      <c r="Q1486" s="37" t="str">
        <f t="shared" si="257"/>
        <v>Scotch Bonnet Records ltd</v>
      </c>
      <c r="R1486" s="6" t="str">
        <f t="shared" si="258"/>
        <v>I - Scotch Bonnet Records ltd</v>
      </c>
      <c r="S1486" s="6" t="str">
        <f>IFERROR(INDEX('Vendor Over-ride'!$C:$C, MATCH($R:$R,'Vendor Over-ride'!$A:$A,0)),"")</f>
        <v>I - Scotch Bonnet Records ltd</v>
      </c>
      <c r="U1486" s="38" t="str">
        <f t="shared" si="262"/>
        <v>GIA</v>
      </c>
      <c r="V1486" s="5" t="str">
        <f t="shared" si="263"/>
        <v>AWARD</v>
      </c>
      <c r="W1486" s="5" t="b">
        <f t="shared" si="259"/>
        <v>0</v>
      </c>
      <c r="X1486" s="40">
        <f t="shared" ca="1" si="260"/>
        <v>5500</v>
      </c>
      <c r="Y1486" s="30" t="b">
        <f t="shared" ca="1" si="261"/>
        <v>0</v>
      </c>
    </row>
    <row r="1487" spans="1:25">
      <c r="A1487" s="28" t="s">
        <v>2837</v>
      </c>
      <c r="B1487" s="28" t="s">
        <v>2838</v>
      </c>
      <c r="C1487" s="28" t="s">
        <v>4137</v>
      </c>
      <c r="D1487" s="28" t="s">
        <v>2842</v>
      </c>
      <c r="E1487" s="29">
        <v>42254</v>
      </c>
      <c r="F1487" s="28" t="s">
        <v>9984</v>
      </c>
      <c r="G1487" s="30">
        <v>4707</v>
      </c>
      <c r="H1487" s="28" t="s">
        <v>9985</v>
      </c>
      <c r="I1487" s="31">
        <v>0</v>
      </c>
      <c r="J1487" s="31">
        <v>22800</v>
      </c>
      <c r="K1487" s="28" t="s">
        <v>3456</v>
      </c>
      <c r="L1487" s="32">
        <f t="shared" si="253"/>
        <v>-22800</v>
      </c>
      <c r="M1487" s="33">
        <f t="shared" si="254"/>
        <v>22800</v>
      </c>
      <c r="N1487" s="34" t="b">
        <v>1</v>
      </c>
      <c r="O1487" s="35">
        <f t="shared" si="255"/>
        <v>22800</v>
      </c>
      <c r="P1487" s="36" t="str">
        <f t="shared" si="256"/>
        <v>I</v>
      </c>
      <c r="Q1487" s="37" t="str">
        <f t="shared" si="257"/>
        <v>The Scottish Brass Band Association</v>
      </c>
      <c r="R1487" s="6" t="str">
        <f t="shared" si="258"/>
        <v>I - The Scottish Brass Band Association</v>
      </c>
      <c r="S1487" s="6" t="str">
        <f>IFERROR(INDEX('Vendor Over-ride'!$C:$C, MATCH($R:$R,'Vendor Over-ride'!$A:$A,0)),"")</f>
        <v>I - Scottish Brass Band Association, The</v>
      </c>
      <c r="U1487" s="38" t="str">
        <f t="shared" si="262"/>
        <v>GIA</v>
      </c>
      <c r="V1487" s="5" t="str">
        <f t="shared" si="263"/>
        <v>AWARD</v>
      </c>
      <c r="W1487" s="5" t="b">
        <f t="shared" si="259"/>
        <v>0</v>
      </c>
      <c r="X1487" s="40">
        <f t="shared" ca="1" si="260"/>
        <v>60800</v>
      </c>
      <c r="Y1487" s="30" t="b">
        <f t="shared" ca="1" si="261"/>
        <v>1</v>
      </c>
    </row>
    <row r="1488" spans="1:25" hidden="1">
      <c r="A1488" s="28" t="s">
        <v>2837</v>
      </c>
      <c r="B1488" s="28" t="s">
        <v>2838</v>
      </c>
      <c r="C1488" s="28" t="s">
        <v>4137</v>
      </c>
      <c r="D1488" s="28" t="s">
        <v>2842</v>
      </c>
      <c r="E1488" s="29">
        <v>42254</v>
      </c>
      <c r="F1488" s="28" t="s">
        <v>9986</v>
      </c>
      <c r="G1488" s="30">
        <v>4707</v>
      </c>
      <c r="H1488" s="28" t="s">
        <v>9987</v>
      </c>
      <c r="I1488" s="31">
        <v>0</v>
      </c>
      <c r="J1488" s="31">
        <v>24000</v>
      </c>
      <c r="K1488" s="28" t="s">
        <v>4955</v>
      </c>
      <c r="L1488" s="32">
        <f t="shared" si="253"/>
        <v>-24000</v>
      </c>
      <c r="M1488" s="33">
        <f t="shared" si="254"/>
        <v>24000</v>
      </c>
      <c r="N1488" s="34" t="b">
        <v>1</v>
      </c>
      <c r="O1488" s="35">
        <f t="shared" si="255"/>
        <v>24000</v>
      </c>
      <c r="P1488" s="36" t="str">
        <f t="shared" si="256"/>
        <v>I</v>
      </c>
      <c r="Q1488" s="37" t="str">
        <f t="shared" si="257"/>
        <v>Youth Theatre Arts Scotland</v>
      </c>
      <c r="R1488" s="6" t="str">
        <f t="shared" si="258"/>
        <v>I - Youth Theatre Arts Scotland</v>
      </c>
      <c r="S1488" s="6" t="str">
        <f>IFERROR(INDEX('Vendor Over-ride'!$C:$C, MATCH($R:$R,'Vendor Over-ride'!$A:$A,0)),"")</f>
        <v>I - Youth Theatre Arts Scotland</v>
      </c>
      <c r="U1488" s="38" t="str">
        <f t="shared" si="262"/>
        <v>GIA</v>
      </c>
      <c r="V1488" s="5" t="str">
        <f t="shared" si="263"/>
        <v>AWARD</v>
      </c>
      <c r="W1488" s="5" t="b">
        <f t="shared" si="259"/>
        <v>0</v>
      </c>
      <c r="X1488" s="40">
        <f t="shared" ca="1" si="260"/>
        <v>24000</v>
      </c>
      <c r="Y1488" s="30" t="b">
        <f t="shared" ca="1" si="261"/>
        <v>0</v>
      </c>
    </row>
    <row r="1489" spans="1:25" hidden="1">
      <c r="A1489" s="28" t="s">
        <v>2837</v>
      </c>
      <c r="B1489" s="28" t="s">
        <v>2838</v>
      </c>
      <c r="C1489" s="28" t="s">
        <v>4137</v>
      </c>
      <c r="D1489" s="28" t="s">
        <v>2842</v>
      </c>
      <c r="E1489" s="29">
        <v>42254</v>
      </c>
      <c r="F1489" s="28" t="s">
        <v>9988</v>
      </c>
      <c r="G1489" s="30">
        <v>4707</v>
      </c>
      <c r="H1489" s="28" t="s">
        <v>9989</v>
      </c>
      <c r="I1489" s="31">
        <v>0</v>
      </c>
      <c r="J1489" s="31">
        <v>1954</v>
      </c>
      <c r="K1489" s="28" t="s">
        <v>3031</v>
      </c>
      <c r="L1489" s="32">
        <f t="shared" si="253"/>
        <v>-1954</v>
      </c>
      <c r="M1489" s="33">
        <f t="shared" si="254"/>
        <v>1954</v>
      </c>
      <c r="N1489" s="34" t="b">
        <v>1</v>
      </c>
      <c r="O1489" s="35">
        <f t="shared" si="255"/>
        <v>1954</v>
      </c>
      <c r="P1489" s="36" t="str">
        <f t="shared" si="256"/>
        <v>T</v>
      </c>
      <c r="Q1489" s="37" t="str">
        <f t="shared" si="257"/>
        <v>Allander Print Limited</v>
      </c>
      <c r="R1489" s="6" t="str">
        <f t="shared" si="258"/>
        <v>T - Allander Print Limited</v>
      </c>
      <c r="S1489" s="6" t="str">
        <f>IFERROR(INDEX('Vendor Over-ride'!$C:$C, MATCH($R:$R,'Vendor Over-ride'!$A:$A,0)),"")</f>
        <v>T - Allander Print Limited</v>
      </c>
      <c r="U1489" s="38" t="str">
        <f t="shared" si="262"/>
        <v>GIA</v>
      </c>
      <c r="V1489" s="5" t="str">
        <f t="shared" si="263"/>
        <v>TRADE</v>
      </c>
      <c r="W1489" s="5" t="b">
        <f t="shared" si="259"/>
        <v>0</v>
      </c>
      <c r="X1489" s="40">
        <f t="shared" ca="1" si="260"/>
        <v>20985.399999999998</v>
      </c>
      <c r="Y1489" s="30" t="b">
        <f t="shared" ca="1" si="261"/>
        <v>0</v>
      </c>
    </row>
    <row r="1490" spans="1:25" hidden="1">
      <c r="A1490" s="28" t="s">
        <v>2837</v>
      </c>
      <c r="B1490" s="28" t="s">
        <v>2838</v>
      </c>
      <c r="C1490" s="28" t="s">
        <v>4137</v>
      </c>
      <c r="D1490" s="28" t="s">
        <v>2842</v>
      </c>
      <c r="E1490" s="29">
        <v>42254</v>
      </c>
      <c r="F1490" s="28" t="s">
        <v>9990</v>
      </c>
      <c r="G1490" s="30">
        <v>4707</v>
      </c>
      <c r="H1490" s="28" t="s">
        <v>9991</v>
      </c>
      <c r="I1490" s="31">
        <v>0</v>
      </c>
      <c r="J1490" s="31">
        <v>326.52</v>
      </c>
      <c r="K1490" s="28" t="s">
        <v>3014</v>
      </c>
      <c r="L1490" s="32">
        <f t="shared" si="253"/>
        <v>-326.52</v>
      </c>
      <c r="M1490" s="33">
        <f t="shared" si="254"/>
        <v>326.52</v>
      </c>
      <c r="N1490" s="34" t="b">
        <v>1</v>
      </c>
      <c r="O1490" s="35">
        <f t="shared" si="255"/>
        <v>326.52</v>
      </c>
      <c r="P1490" s="36" t="str">
        <f t="shared" si="256"/>
        <v>T</v>
      </c>
      <c r="Q1490" s="37" t="str">
        <f t="shared" si="257"/>
        <v>Beathag Mhoireasdan</v>
      </c>
      <c r="R1490" s="6" t="str">
        <f t="shared" si="258"/>
        <v>T - Beathag Mhoireasdan</v>
      </c>
      <c r="S1490" s="6" t="str">
        <f>IFERROR(INDEX('Vendor Over-ride'!$C:$C, MATCH($R:$R,'Vendor Over-ride'!$A:$A,0)),"")</f>
        <v>T - Beathag Mhoireasdan</v>
      </c>
      <c r="U1490" s="38" t="str">
        <f t="shared" si="262"/>
        <v>GIA</v>
      </c>
      <c r="V1490" s="5" t="str">
        <f t="shared" si="263"/>
        <v>TRADE</v>
      </c>
      <c r="W1490" s="5" t="b">
        <f t="shared" si="259"/>
        <v>0</v>
      </c>
      <c r="X1490" s="40">
        <f t="shared" ca="1" si="260"/>
        <v>4333.3</v>
      </c>
      <c r="Y1490" s="30" t="b">
        <f t="shared" ca="1" si="261"/>
        <v>0</v>
      </c>
    </row>
    <row r="1491" spans="1:25" hidden="1">
      <c r="A1491" s="28" t="s">
        <v>2837</v>
      </c>
      <c r="B1491" s="28" t="s">
        <v>2838</v>
      </c>
      <c r="C1491" s="28" t="s">
        <v>4137</v>
      </c>
      <c r="D1491" s="28" t="s">
        <v>2842</v>
      </c>
      <c r="E1491" s="29">
        <v>42254</v>
      </c>
      <c r="F1491" s="28" t="s">
        <v>9992</v>
      </c>
      <c r="G1491" s="30">
        <v>4707</v>
      </c>
      <c r="H1491" s="28" t="s">
        <v>9993</v>
      </c>
      <c r="I1491" s="31">
        <v>0</v>
      </c>
      <c r="J1491" s="31">
        <v>886.71</v>
      </c>
      <c r="K1491" s="28" t="s">
        <v>3201</v>
      </c>
      <c r="L1491" s="32">
        <f t="shared" si="253"/>
        <v>-886.71</v>
      </c>
      <c r="M1491" s="33">
        <f t="shared" si="254"/>
        <v>886.71</v>
      </c>
      <c r="N1491" s="34" t="b">
        <v>1</v>
      </c>
      <c r="O1491" s="35">
        <f t="shared" si="255"/>
        <v>886.71</v>
      </c>
      <c r="P1491" s="36" t="str">
        <f t="shared" si="256"/>
        <v>T</v>
      </c>
      <c r="Q1491" s="37" t="str">
        <f t="shared" si="257"/>
        <v>British Telecommunications Plc</v>
      </c>
      <c r="R1491" s="6" t="str">
        <f t="shared" si="258"/>
        <v>T - British Telecommunications Plc</v>
      </c>
      <c r="S1491" s="6" t="str">
        <f>IFERROR(INDEX('Vendor Over-ride'!$C:$C, MATCH($R:$R,'Vendor Over-ride'!$A:$A,0)),"")</f>
        <v>T - British Telecommunications Plc</v>
      </c>
      <c r="U1491" s="38" t="str">
        <f t="shared" si="262"/>
        <v>GIA</v>
      </c>
      <c r="V1491" s="5" t="str">
        <f t="shared" si="263"/>
        <v>TRADE</v>
      </c>
      <c r="W1491" s="5" t="b">
        <f t="shared" si="259"/>
        <v>0</v>
      </c>
      <c r="X1491" s="40">
        <f t="shared" ca="1" si="260"/>
        <v>3718.79</v>
      </c>
      <c r="Y1491" s="30" t="b">
        <f t="shared" ca="1" si="261"/>
        <v>0</v>
      </c>
    </row>
    <row r="1492" spans="1:25" hidden="1">
      <c r="A1492" s="28" t="s">
        <v>2837</v>
      </c>
      <c r="B1492" s="28" t="s">
        <v>2838</v>
      </c>
      <c r="C1492" s="28" t="s">
        <v>4137</v>
      </c>
      <c r="D1492" s="28" t="s">
        <v>2842</v>
      </c>
      <c r="E1492" s="29">
        <v>42254</v>
      </c>
      <c r="F1492" s="28" t="s">
        <v>9994</v>
      </c>
      <c r="G1492" s="30">
        <v>4707</v>
      </c>
      <c r="H1492" s="28" t="s">
        <v>9995</v>
      </c>
      <c r="I1492" s="31">
        <v>0</v>
      </c>
      <c r="J1492" s="31">
        <v>64.92</v>
      </c>
      <c r="K1492" s="28" t="s">
        <v>4202</v>
      </c>
      <c r="L1492" s="32">
        <f t="shared" si="253"/>
        <v>-64.92</v>
      </c>
      <c r="M1492" s="33">
        <f t="shared" si="254"/>
        <v>64.92</v>
      </c>
      <c r="N1492" s="34" t="b">
        <v>1</v>
      </c>
      <c r="O1492" s="35">
        <f t="shared" si="255"/>
        <v>64.92</v>
      </c>
      <c r="P1492" s="36" t="str">
        <f t="shared" si="256"/>
        <v>T</v>
      </c>
      <c r="Q1492" s="37" t="str">
        <f t="shared" si="257"/>
        <v>Changeworks Recycling Ltd</v>
      </c>
      <c r="R1492" s="6" t="str">
        <f t="shared" si="258"/>
        <v>T - Changeworks Recycling Ltd</v>
      </c>
      <c r="S1492" s="6" t="str">
        <f>IFERROR(INDEX('Vendor Over-ride'!$C:$C, MATCH($R:$R,'Vendor Over-ride'!$A:$A,0)),"")</f>
        <v>T - Changeworks Recycling Ltd</v>
      </c>
      <c r="U1492" s="38" t="str">
        <f t="shared" si="262"/>
        <v>GIA</v>
      </c>
      <c r="V1492" s="5" t="str">
        <f t="shared" si="263"/>
        <v>TRADE</v>
      </c>
      <c r="W1492" s="5" t="b">
        <f t="shared" si="259"/>
        <v>0</v>
      </c>
      <c r="X1492" s="40">
        <f t="shared" ca="1" si="260"/>
        <v>287.58</v>
      </c>
      <c r="Y1492" s="30" t="b">
        <f t="shared" ca="1" si="261"/>
        <v>0</v>
      </c>
    </row>
    <row r="1493" spans="1:25" hidden="1">
      <c r="A1493" s="28" t="s">
        <v>2837</v>
      </c>
      <c r="B1493" s="28" t="s">
        <v>2838</v>
      </c>
      <c r="C1493" s="28" t="s">
        <v>4137</v>
      </c>
      <c r="D1493" s="28" t="s">
        <v>2842</v>
      </c>
      <c r="E1493" s="29">
        <v>42254</v>
      </c>
      <c r="F1493" s="28" t="s">
        <v>9996</v>
      </c>
      <c r="G1493" s="30">
        <v>4707</v>
      </c>
      <c r="H1493" s="28" t="s">
        <v>9997</v>
      </c>
      <c r="I1493" s="31">
        <v>0</v>
      </c>
      <c r="J1493" s="31">
        <v>512.28</v>
      </c>
      <c r="K1493" s="28" t="s">
        <v>3043</v>
      </c>
      <c r="L1493" s="32">
        <f t="shared" si="253"/>
        <v>-512.28</v>
      </c>
      <c r="M1493" s="33">
        <f t="shared" si="254"/>
        <v>512.28</v>
      </c>
      <c r="N1493" s="34" t="b">
        <v>1</v>
      </c>
      <c r="O1493" s="35">
        <f t="shared" si="255"/>
        <v>512.28</v>
      </c>
      <c r="P1493" s="36" t="str">
        <f t="shared" si="256"/>
        <v>T</v>
      </c>
      <c r="Q1493" s="37" t="str">
        <f t="shared" si="257"/>
        <v>James F Kidd &amp; Son Ltd</v>
      </c>
      <c r="R1493" s="6" t="str">
        <f t="shared" si="258"/>
        <v>T - James F Kidd &amp; Son Ltd</v>
      </c>
      <c r="S1493" s="6" t="str">
        <f>IFERROR(INDEX('Vendor Over-ride'!$C:$C, MATCH($R:$R,'Vendor Over-ride'!$A:$A,0)),"")</f>
        <v>T - James F Kidd &amp; Son Ltd</v>
      </c>
      <c r="U1493" s="38" t="str">
        <f t="shared" si="262"/>
        <v>GIA</v>
      </c>
      <c r="V1493" s="5" t="str">
        <f t="shared" si="263"/>
        <v>TRADE</v>
      </c>
      <c r="W1493" s="5" t="b">
        <f t="shared" si="259"/>
        <v>0</v>
      </c>
      <c r="X1493" s="40">
        <f t="shared" ca="1" si="260"/>
        <v>2300.2799999999997</v>
      </c>
      <c r="Y1493" s="30" t="b">
        <f t="shared" ca="1" si="261"/>
        <v>0</v>
      </c>
    </row>
    <row r="1494" spans="1:25" hidden="1">
      <c r="A1494" s="28" t="s">
        <v>2837</v>
      </c>
      <c r="B1494" s="28" t="s">
        <v>2838</v>
      </c>
      <c r="C1494" s="28" t="s">
        <v>4137</v>
      </c>
      <c r="D1494" s="28" t="s">
        <v>2842</v>
      </c>
      <c r="E1494" s="29">
        <v>42254</v>
      </c>
      <c r="F1494" s="28" t="s">
        <v>9998</v>
      </c>
      <c r="G1494" s="30">
        <v>4707</v>
      </c>
      <c r="H1494" s="28" t="s">
        <v>9999</v>
      </c>
      <c r="I1494" s="31">
        <v>0</v>
      </c>
      <c r="J1494" s="31">
        <v>520</v>
      </c>
      <c r="K1494" s="28" t="s">
        <v>7606</v>
      </c>
      <c r="L1494" s="32">
        <f t="shared" si="253"/>
        <v>-520</v>
      </c>
      <c r="M1494" s="33">
        <f t="shared" si="254"/>
        <v>520</v>
      </c>
      <c r="N1494" s="34" t="b">
        <v>1</v>
      </c>
      <c r="O1494" s="35">
        <f t="shared" si="255"/>
        <v>520</v>
      </c>
      <c r="P1494" s="36" t="str">
        <f t="shared" si="256"/>
        <v>T</v>
      </c>
      <c r="Q1494" s="37" t="str">
        <f t="shared" si="257"/>
        <v>Office Care</v>
      </c>
      <c r="R1494" s="6" t="str">
        <f t="shared" si="258"/>
        <v>T - Office Care</v>
      </c>
      <c r="S1494" s="6" t="str">
        <f>IFERROR(INDEX('Vendor Over-ride'!$C:$C, MATCH($R:$R,'Vendor Over-ride'!$A:$A,0)),"")</f>
        <v>T - Office Care</v>
      </c>
      <c r="U1494" s="38" t="str">
        <f t="shared" si="262"/>
        <v>GIA</v>
      </c>
      <c r="V1494" s="5" t="str">
        <f t="shared" si="263"/>
        <v>TRADE</v>
      </c>
      <c r="W1494" s="5" t="b">
        <f t="shared" si="259"/>
        <v>0</v>
      </c>
      <c r="X1494" s="40">
        <f t="shared" ca="1" si="260"/>
        <v>8491.49</v>
      </c>
      <c r="Y1494" s="30" t="b">
        <f t="shared" ca="1" si="261"/>
        <v>0</v>
      </c>
    </row>
    <row r="1495" spans="1:25">
      <c r="A1495" s="28" t="s">
        <v>2837</v>
      </c>
      <c r="B1495" s="28" t="s">
        <v>2838</v>
      </c>
      <c r="C1495" s="28" t="s">
        <v>4137</v>
      </c>
      <c r="D1495" s="28" t="s">
        <v>2842</v>
      </c>
      <c r="E1495" s="29">
        <v>42254</v>
      </c>
      <c r="F1495" s="28" t="s">
        <v>10000</v>
      </c>
      <c r="G1495" s="30">
        <v>4707</v>
      </c>
      <c r="H1495" s="28" t="s">
        <v>10001</v>
      </c>
      <c r="I1495" s="31">
        <v>0</v>
      </c>
      <c r="J1495" s="31">
        <v>5234.25</v>
      </c>
      <c r="K1495" s="28" t="s">
        <v>4445</v>
      </c>
      <c r="L1495" s="32">
        <f t="shared" si="253"/>
        <v>-5234.25</v>
      </c>
      <c r="M1495" s="33">
        <f t="shared" si="254"/>
        <v>5234.25</v>
      </c>
      <c r="N1495" s="34" t="b">
        <v>1</v>
      </c>
      <c r="O1495" s="35">
        <f t="shared" si="255"/>
        <v>5234.25</v>
      </c>
      <c r="P1495" s="36" t="str">
        <f t="shared" si="256"/>
        <v>T</v>
      </c>
      <c r="Q1495" s="37" t="str">
        <f t="shared" si="257"/>
        <v>Pertemps Recruitment Partnership Limited</v>
      </c>
      <c r="R1495" s="6" t="str">
        <f t="shared" si="258"/>
        <v>T - Pertemps Recruitment Partnership Limited</v>
      </c>
      <c r="S1495" s="6" t="str">
        <f>IFERROR(INDEX('Vendor Over-ride'!$C:$C, MATCH($R:$R,'Vendor Over-ride'!$A:$A,0)),"")</f>
        <v>T - Pertemps Recruitment Partnership Limited</v>
      </c>
      <c r="T1495" s="41" t="s">
        <v>7019</v>
      </c>
      <c r="U1495" s="38" t="str">
        <f t="shared" si="262"/>
        <v>GIA</v>
      </c>
      <c r="V1495" s="5" t="str">
        <f t="shared" si="263"/>
        <v>TRADE</v>
      </c>
      <c r="W1495" s="5" t="b">
        <f t="shared" si="259"/>
        <v>0</v>
      </c>
      <c r="X1495" s="40">
        <f t="shared" ca="1" si="260"/>
        <v>36553.03</v>
      </c>
      <c r="Y1495" s="30" t="b">
        <f t="shared" ca="1" si="261"/>
        <v>1</v>
      </c>
    </row>
    <row r="1496" spans="1:25" hidden="1">
      <c r="A1496" s="28" t="s">
        <v>2837</v>
      </c>
      <c r="B1496" s="28" t="s">
        <v>2838</v>
      </c>
      <c r="C1496" s="28" t="s">
        <v>4137</v>
      </c>
      <c r="D1496" s="28" t="s">
        <v>2842</v>
      </c>
      <c r="E1496" s="29">
        <v>42254</v>
      </c>
      <c r="F1496" s="28" t="s">
        <v>10002</v>
      </c>
      <c r="G1496" s="30">
        <v>4707</v>
      </c>
      <c r="H1496" s="28" t="s">
        <v>10003</v>
      </c>
      <c r="I1496" s="31">
        <v>0</v>
      </c>
      <c r="J1496" s="31">
        <v>165.1</v>
      </c>
      <c r="K1496" s="28" t="s">
        <v>2864</v>
      </c>
      <c r="L1496" s="32">
        <f t="shared" si="253"/>
        <v>-165.1</v>
      </c>
      <c r="M1496" s="33">
        <f t="shared" si="254"/>
        <v>165.1</v>
      </c>
      <c r="N1496" s="34" t="b">
        <v>1</v>
      </c>
      <c r="O1496" s="35">
        <f t="shared" si="255"/>
        <v>165.1</v>
      </c>
      <c r="P1496" s="36" t="str">
        <f t="shared" si="256"/>
        <v>T</v>
      </c>
      <c r="Q1496" s="37" t="str">
        <f t="shared" si="257"/>
        <v>Robert Wiseman Dairies Ltd</v>
      </c>
      <c r="R1496" s="6" t="str">
        <f t="shared" si="258"/>
        <v>T - Robert Wiseman Dairies Ltd</v>
      </c>
      <c r="S1496" s="6" t="str">
        <f>IFERROR(INDEX('Vendor Over-ride'!$C:$C, MATCH($R:$R,'Vendor Over-ride'!$A:$A,0)),"")</f>
        <v>T - Robert Wiseman Dairies Ltd</v>
      </c>
      <c r="U1496" s="38" t="str">
        <f t="shared" si="262"/>
        <v>GIA</v>
      </c>
      <c r="V1496" s="5" t="str">
        <f t="shared" si="263"/>
        <v>TRADE</v>
      </c>
      <c r="W1496" s="5" t="b">
        <f t="shared" si="259"/>
        <v>0</v>
      </c>
      <c r="X1496" s="40">
        <f t="shared" ca="1" si="260"/>
        <v>1420.2500000000002</v>
      </c>
      <c r="Y1496" s="30" t="b">
        <f t="shared" ca="1" si="261"/>
        <v>0</v>
      </c>
    </row>
    <row r="1497" spans="1:25">
      <c r="A1497" s="28" t="s">
        <v>2837</v>
      </c>
      <c r="B1497" s="28" t="s">
        <v>2838</v>
      </c>
      <c r="C1497" s="28" t="s">
        <v>4137</v>
      </c>
      <c r="D1497" s="28" t="s">
        <v>2842</v>
      </c>
      <c r="E1497" s="29">
        <v>42254</v>
      </c>
      <c r="F1497" s="28" t="s">
        <v>10004</v>
      </c>
      <c r="G1497" s="30">
        <v>4707</v>
      </c>
      <c r="H1497" s="28" t="s">
        <v>10005</v>
      </c>
      <c r="I1497" s="31">
        <v>0</v>
      </c>
      <c r="J1497" s="31">
        <v>5700</v>
      </c>
      <c r="K1497" s="28" t="s">
        <v>3064</v>
      </c>
      <c r="L1497" s="32">
        <f t="shared" si="253"/>
        <v>-5700</v>
      </c>
      <c r="M1497" s="33">
        <f t="shared" si="254"/>
        <v>5700</v>
      </c>
      <c r="N1497" s="34" t="b">
        <v>1</v>
      </c>
      <c r="O1497" s="35">
        <f t="shared" si="255"/>
        <v>5700</v>
      </c>
      <c r="P1497" s="36" t="str">
        <f t="shared" si="256"/>
        <v>T</v>
      </c>
      <c r="Q1497" s="37" t="str">
        <f t="shared" si="257"/>
        <v>Squiz (Scotland) Ltd</v>
      </c>
      <c r="R1497" s="6" t="str">
        <f t="shared" si="258"/>
        <v>T - Squiz (Scotland) Ltd</v>
      </c>
      <c r="S1497" s="6" t="str">
        <f>IFERROR(INDEX('Vendor Over-ride'!$C:$C, MATCH($R:$R,'Vendor Over-ride'!$A:$A,0)),"")</f>
        <v>T - Squiz (Scotland) Ltd</v>
      </c>
      <c r="T1497" s="41" t="s">
        <v>2809</v>
      </c>
      <c r="U1497" s="38" t="str">
        <f t="shared" si="262"/>
        <v>GIA</v>
      </c>
      <c r="V1497" s="5" t="str">
        <f t="shared" si="263"/>
        <v>TRADE</v>
      </c>
      <c r="W1497" s="5" t="b">
        <f t="shared" si="259"/>
        <v>0</v>
      </c>
      <c r="X1497" s="40">
        <f t="shared" ca="1" si="260"/>
        <v>39780</v>
      </c>
      <c r="Y1497" s="30" t="b">
        <f t="shared" ca="1" si="261"/>
        <v>1</v>
      </c>
    </row>
    <row r="1498" spans="1:25" hidden="1">
      <c r="A1498" s="28" t="s">
        <v>2837</v>
      </c>
      <c r="B1498" s="28" t="s">
        <v>2838</v>
      </c>
      <c r="C1498" s="28" t="s">
        <v>4137</v>
      </c>
      <c r="D1498" s="28" t="s">
        <v>2842</v>
      </c>
      <c r="E1498" s="29">
        <v>42258</v>
      </c>
      <c r="F1498" s="28" t="s">
        <v>10006</v>
      </c>
      <c r="G1498" s="30">
        <v>4746</v>
      </c>
      <c r="H1498" s="28" t="s">
        <v>10007</v>
      </c>
      <c r="I1498" s="31">
        <v>0</v>
      </c>
      <c r="J1498" s="31">
        <v>60</v>
      </c>
      <c r="K1498" s="28" t="s">
        <v>5069</v>
      </c>
      <c r="L1498" s="32">
        <f t="shared" si="253"/>
        <v>-60</v>
      </c>
      <c r="M1498" s="33">
        <f t="shared" si="254"/>
        <v>60</v>
      </c>
      <c r="N1498" s="34" t="b">
        <v>0</v>
      </c>
      <c r="O1498" s="35">
        <f t="shared" si="255"/>
        <v>0</v>
      </c>
      <c r="P1498" s="36" t="str">
        <f t="shared" si="256"/>
        <v>E</v>
      </c>
      <c r="Q1498" s="37" t="str">
        <f t="shared" si="257"/>
        <v>Elaine Brown</v>
      </c>
      <c r="R1498" s="6" t="str">
        <f t="shared" si="258"/>
        <v>E - Elaine Brown</v>
      </c>
      <c r="S1498" s="6" t="str">
        <f>IFERROR(INDEX('Vendor Over-ride'!$C:$C, MATCH($R:$R,'Vendor Over-ride'!$A:$A,0)),"")</f>
        <v/>
      </c>
      <c r="U1498" s="38" t="str">
        <f t="shared" si="262"/>
        <v>GIA</v>
      </c>
      <c r="V1498" s="5" t="str">
        <f t="shared" si="263"/>
        <v>EMPLOYEE</v>
      </c>
      <c r="W1498" s="5" t="b">
        <f t="shared" si="259"/>
        <v>0</v>
      </c>
      <c r="X1498" s="40">
        <f t="shared" ca="1" si="260"/>
        <v>334393.72000000003</v>
      </c>
      <c r="Y1498" s="30" t="b">
        <f t="shared" ca="1" si="261"/>
        <v>1</v>
      </c>
    </row>
    <row r="1499" spans="1:25" hidden="1">
      <c r="A1499" s="28" t="s">
        <v>2837</v>
      </c>
      <c r="B1499" s="28" t="s">
        <v>2838</v>
      </c>
      <c r="C1499" s="28" t="s">
        <v>4137</v>
      </c>
      <c r="D1499" s="28" t="s">
        <v>2842</v>
      </c>
      <c r="E1499" s="29">
        <v>42258</v>
      </c>
      <c r="F1499" s="28" t="s">
        <v>10008</v>
      </c>
      <c r="G1499" s="30">
        <v>4746</v>
      </c>
      <c r="H1499" s="28" t="s">
        <v>10009</v>
      </c>
      <c r="I1499" s="31">
        <v>0</v>
      </c>
      <c r="J1499" s="31">
        <v>157.86000000000001</v>
      </c>
      <c r="K1499" s="28" t="s">
        <v>2946</v>
      </c>
      <c r="L1499" s="32">
        <f t="shared" si="253"/>
        <v>-157.86000000000001</v>
      </c>
      <c r="M1499" s="33">
        <f t="shared" si="254"/>
        <v>157.86000000000001</v>
      </c>
      <c r="N1499" s="34" t="b">
        <v>0</v>
      </c>
      <c r="O1499" s="35">
        <f t="shared" si="255"/>
        <v>0</v>
      </c>
      <c r="P1499" s="36" t="str">
        <f t="shared" si="256"/>
        <v>E</v>
      </c>
      <c r="Q1499" s="37" t="str">
        <f t="shared" si="257"/>
        <v>Scott Donaldson</v>
      </c>
      <c r="R1499" s="6" t="str">
        <f t="shared" si="258"/>
        <v>E - Scott Donaldson</v>
      </c>
      <c r="S1499" s="6" t="str">
        <f>IFERROR(INDEX('Vendor Over-ride'!$C:$C, MATCH($R:$R,'Vendor Over-ride'!$A:$A,0)),"")</f>
        <v/>
      </c>
      <c r="U1499" s="38" t="str">
        <f t="shared" si="262"/>
        <v>GIA</v>
      </c>
      <c r="V1499" s="5" t="str">
        <f t="shared" si="263"/>
        <v>EMPLOYEE</v>
      </c>
      <c r="W1499" s="5" t="b">
        <f t="shared" si="259"/>
        <v>0</v>
      </c>
      <c r="X1499" s="40">
        <f t="shared" ca="1" si="260"/>
        <v>334393.72000000003</v>
      </c>
      <c r="Y1499" s="30" t="b">
        <f t="shared" ca="1" si="261"/>
        <v>1</v>
      </c>
    </row>
    <row r="1500" spans="1:25" hidden="1">
      <c r="A1500" s="28" t="s">
        <v>2837</v>
      </c>
      <c r="B1500" s="28" t="s">
        <v>2838</v>
      </c>
      <c r="C1500" s="28" t="s">
        <v>4137</v>
      </c>
      <c r="D1500" s="28" t="s">
        <v>2842</v>
      </c>
      <c r="E1500" s="29">
        <v>42258</v>
      </c>
      <c r="F1500" s="28" t="s">
        <v>10010</v>
      </c>
      <c r="G1500" s="30">
        <v>4746</v>
      </c>
      <c r="H1500" s="28" t="s">
        <v>10011</v>
      </c>
      <c r="I1500" s="31">
        <v>0</v>
      </c>
      <c r="J1500" s="31">
        <v>60</v>
      </c>
      <c r="K1500" s="28" t="s">
        <v>3040</v>
      </c>
      <c r="L1500" s="32">
        <f t="shared" si="253"/>
        <v>-60</v>
      </c>
      <c r="M1500" s="33">
        <f t="shared" si="254"/>
        <v>60</v>
      </c>
      <c r="N1500" s="34" t="b">
        <v>0</v>
      </c>
      <c r="O1500" s="35">
        <f t="shared" si="255"/>
        <v>0</v>
      </c>
      <c r="P1500" s="36" t="str">
        <f t="shared" si="256"/>
        <v>E</v>
      </c>
      <c r="Q1500" s="37" t="str">
        <f t="shared" si="257"/>
        <v>Stephen Vallely</v>
      </c>
      <c r="R1500" s="6" t="str">
        <f t="shared" si="258"/>
        <v>E - Stephen Vallely</v>
      </c>
      <c r="S1500" s="6" t="str">
        <f>IFERROR(INDEX('Vendor Over-ride'!$C:$C, MATCH($R:$R,'Vendor Over-ride'!$A:$A,0)),"")</f>
        <v/>
      </c>
      <c r="U1500" s="38" t="str">
        <f t="shared" si="262"/>
        <v>GIA</v>
      </c>
      <c r="V1500" s="5" t="str">
        <f t="shared" si="263"/>
        <v>EMPLOYEE</v>
      </c>
      <c r="W1500" s="5" t="b">
        <f t="shared" si="259"/>
        <v>0</v>
      </c>
      <c r="X1500" s="40">
        <f t="shared" ca="1" si="260"/>
        <v>334393.72000000003</v>
      </c>
      <c r="Y1500" s="30" t="b">
        <f t="shared" ca="1" si="261"/>
        <v>1</v>
      </c>
    </row>
    <row r="1501" spans="1:25" hidden="1">
      <c r="A1501" s="28" t="s">
        <v>2837</v>
      </c>
      <c r="B1501" s="28" t="s">
        <v>2838</v>
      </c>
      <c r="C1501" s="28" t="s">
        <v>4137</v>
      </c>
      <c r="D1501" s="28" t="s">
        <v>2842</v>
      </c>
      <c r="E1501" s="29">
        <v>42258</v>
      </c>
      <c r="F1501" s="28" t="s">
        <v>10012</v>
      </c>
      <c r="G1501" s="30">
        <v>4746</v>
      </c>
      <c r="H1501" s="28" t="s">
        <v>10013</v>
      </c>
      <c r="I1501" s="31">
        <v>0</v>
      </c>
      <c r="J1501" s="31">
        <v>120.79</v>
      </c>
      <c r="K1501" s="28" t="s">
        <v>4278</v>
      </c>
      <c r="L1501" s="32">
        <f t="shared" si="253"/>
        <v>-120.79</v>
      </c>
      <c r="M1501" s="33">
        <f t="shared" si="254"/>
        <v>120.79</v>
      </c>
      <c r="N1501" s="34" t="b">
        <v>0</v>
      </c>
      <c r="O1501" s="35">
        <f t="shared" si="255"/>
        <v>0</v>
      </c>
      <c r="P1501" s="36" t="str">
        <f t="shared" si="256"/>
        <v>E</v>
      </c>
      <c r="Q1501" s="37" t="str">
        <f t="shared" si="257"/>
        <v>Emma Turnbull</v>
      </c>
      <c r="R1501" s="6" t="str">
        <f t="shared" si="258"/>
        <v>E - Emma Turnbull</v>
      </c>
      <c r="S1501" s="6" t="str">
        <f>IFERROR(INDEX('Vendor Over-ride'!$C:$C, MATCH($R:$R,'Vendor Over-ride'!$A:$A,0)),"")</f>
        <v/>
      </c>
      <c r="U1501" s="38" t="str">
        <f t="shared" si="262"/>
        <v>GIA</v>
      </c>
      <c r="V1501" s="5" t="str">
        <f t="shared" si="263"/>
        <v>EMPLOYEE</v>
      </c>
      <c r="W1501" s="5" t="b">
        <f t="shared" si="259"/>
        <v>0</v>
      </c>
      <c r="X1501" s="40">
        <f t="shared" ca="1" si="260"/>
        <v>334393.72000000003</v>
      </c>
      <c r="Y1501" s="30" t="b">
        <f t="shared" ca="1" si="261"/>
        <v>1</v>
      </c>
    </row>
    <row r="1502" spans="1:25" hidden="1">
      <c r="A1502" s="28" t="s">
        <v>2837</v>
      </c>
      <c r="B1502" s="28" t="s">
        <v>2838</v>
      </c>
      <c r="C1502" s="28" t="s">
        <v>4137</v>
      </c>
      <c r="D1502" s="28" t="s">
        <v>2842</v>
      </c>
      <c r="E1502" s="29">
        <v>42258</v>
      </c>
      <c r="F1502" s="28" t="s">
        <v>10014</v>
      </c>
      <c r="G1502" s="30">
        <v>4746</v>
      </c>
      <c r="H1502" s="28" t="s">
        <v>10015</v>
      </c>
      <c r="I1502" s="31">
        <v>0</v>
      </c>
      <c r="J1502" s="31">
        <v>400.22</v>
      </c>
      <c r="K1502" s="28" t="s">
        <v>2956</v>
      </c>
      <c r="L1502" s="32">
        <f t="shared" si="253"/>
        <v>-400.22</v>
      </c>
      <c r="M1502" s="33">
        <f t="shared" si="254"/>
        <v>400.22</v>
      </c>
      <c r="N1502" s="34" t="b">
        <v>0</v>
      </c>
      <c r="O1502" s="35">
        <f t="shared" si="255"/>
        <v>0</v>
      </c>
      <c r="P1502" s="36" t="str">
        <f t="shared" si="256"/>
        <v>E</v>
      </c>
      <c r="Q1502" s="37" t="str">
        <f t="shared" si="257"/>
        <v>Brodie Pringle</v>
      </c>
      <c r="R1502" s="6" t="str">
        <f t="shared" si="258"/>
        <v>E - Brodie Pringle</v>
      </c>
      <c r="S1502" s="6" t="str">
        <f>IFERROR(INDEX('Vendor Over-ride'!$C:$C, MATCH($R:$R,'Vendor Over-ride'!$A:$A,0)),"")</f>
        <v/>
      </c>
      <c r="U1502" s="38" t="str">
        <f t="shared" si="262"/>
        <v>GIA</v>
      </c>
      <c r="V1502" s="5" t="str">
        <f t="shared" si="263"/>
        <v>EMPLOYEE</v>
      </c>
      <c r="W1502" s="5" t="b">
        <f t="shared" si="259"/>
        <v>0</v>
      </c>
      <c r="X1502" s="40">
        <f t="shared" ca="1" si="260"/>
        <v>334393.72000000003</v>
      </c>
      <c r="Y1502" s="30" t="b">
        <f t="shared" ca="1" si="261"/>
        <v>1</v>
      </c>
    </row>
    <row r="1503" spans="1:25" hidden="1">
      <c r="A1503" s="28" t="s">
        <v>2837</v>
      </c>
      <c r="B1503" s="28" t="s">
        <v>2838</v>
      </c>
      <c r="C1503" s="28" t="s">
        <v>4137</v>
      </c>
      <c r="D1503" s="28" t="s">
        <v>2842</v>
      </c>
      <c r="E1503" s="29">
        <v>42258</v>
      </c>
      <c r="F1503" s="28" t="s">
        <v>10016</v>
      </c>
      <c r="G1503" s="30">
        <v>4746</v>
      </c>
      <c r="H1503" s="28" t="s">
        <v>10017</v>
      </c>
      <c r="I1503" s="31">
        <v>0</v>
      </c>
      <c r="J1503" s="31">
        <v>63.12</v>
      </c>
      <c r="K1503" s="28" t="s">
        <v>4367</v>
      </c>
      <c r="L1503" s="32">
        <f t="shared" si="253"/>
        <v>-63.12</v>
      </c>
      <c r="M1503" s="33">
        <f t="shared" si="254"/>
        <v>63.12</v>
      </c>
      <c r="N1503" s="34" t="b">
        <v>0</v>
      </c>
      <c r="O1503" s="35">
        <f t="shared" si="255"/>
        <v>0</v>
      </c>
      <c r="P1503" s="36" t="str">
        <f t="shared" si="256"/>
        <v>E</v>
      </c>
      <c r="Q1503" s="37" t="str">
        <f t="shared" si="257"/>
        <v>Allan Berry</v>
      </c>
      <c r="R1503" s="6" t="str">
        <f t="shared" si="258"/>
        <v>E - Allan Berry</v>
      </c>
      <c r="S1503" s="6" t="str">
        <f>IFERROR(INDEX('Vendor Over-ride'!$C:$C, MATCH($R:$R,'Vendor Over-ride'!$A:$A,0)),"")</f>
        <v/>
      </c>
      <c r="U1503" s="38" t="str">
        <f t="shared" si="262"/>
        <v>GIA</v>
      </c>
      <c r="V1503" s="5" t="str">
        <f t="shared" si="263"/>
        <v>EMPLOYEE</v>
      </c>
      <c r="W1503" s="5" t="b">
        <f t="shared" si="259"/>
        <v>0</v>
      </c>
      <c r="X1503" s="40">
        <f t="shared" ca="1" si="260"/>
        <v>334393.72000000003</v>
      </c>
      <c r="Y1503" s="30" t="b">
        <f t="shared" ca="1" si="261"/>
        <v>1</v>
      </c>
    </row>
    <row r="1504" spans="1:25" hidden="1">
      <c r="A1504" s="28" t="s">
        <v>2837</v>
      </c>
      <c r="B1504" s="28" t="s">
        <v>2838</v>
      </c>
      <c r="C1504" s="28" t="s">
        <v>4137</v>
      </c>
      <c r="D1504" s="28" t="s">
        <v>2842</v>
      </c>
      <c r="E1504" s="29">
        <v>42258</v>
      </c>
      <c r="F1504" s="28" t="s">
        <v>10018</v>
      </c>
      <c r="G1504" s="30">
        <v>4746</v>
      </c>
      <c r="H1504" s="28" t="s">
        <v>10019</v>
      </c>
      <c r="I1504" s="31">
        <v>0</v>
      </c>
      <c r="J1504" s="31">
        <v>79.78</v>
      </c>
      <c r="K1504" s="28" t="s">
        <v>5075</v>
      </c>
      <c r="L1504" s="32">
        <f t="shared" si="253"/>
        <v>-79.78</v>
      </c>
      <c r="M1504" s="33">
        <f t="shared" si="254"/>
        <v>79.78</v>
      </c>
      <c r="N1504" s="34" t="b">
        <v>0</v>
      </c>
      <c r="O1504" s="35">
        <f t="shared" si="255"/>
        <v>0</v>
      </c>
      <c r="P1504" s="36" t="str">
        <f t="shared" si="256"/>
        <v>E</v>
      </c>
      <c r="Q1504" s="37" t="str">
        <f t="shared" si="257"/>
        <v>Morag Macdonald</v>
      </c>
      <c r="R1504" s="6" t="str">
        <f t="shared" si="258"/>
        <v>E - Morag Macdonald</v>
      </c>
      <c r="S1504" s="6" t="str">
        <f>IFERROR(INDEX('Vendor Over-ride'!$C:$C, MATCH($R:$R,'Vendor Over-ride'!$A:$A,0)),"")</f>
        <v/>
      </c>
      <c r="U1504" s="38" t="str">
        <f t="shared" si="262"/>
        <v>GIA</v>
      </c>
      <c r="V1504" s="5" t="str">
        <f t="shared" si="263"/>
        <v>EMPLOYEE</v>
      </c>
      <c r="W1504" s="5" t="b">
        <f t="shared" si="259"/>
        <v>0</v>
      </c>
      <c r="X1504" s="40">
        <f t="shared" ca="1" si="260"/>
        <v>334393.72000000003</v>
      </c>
      <c r="Y1504" s="30" t="b">
        <f t="shared" ca="1" si="261"/>
        <v>1</v>
      </c>
    </row>
    <row r="1505" spans="1:25" hidden="1">
      <c r="A1505" s="28" t="s">
        <v>2837</v>
      </c>
      <c r="B1505" s="28" t="s">
        <v>2838</v>
      </c>
      <c r="C1505" s="28" t="s">
        <v>4137</v>
      </c>
      <c r="D1505" s="28" t="s">
        <v>2842</v>
      </c>
      <c r="E1505" s="29">
        <v>42258</v>
      </c>
      <c r="F1505" s="28" t="s">
        <v>10020</v>
      </c>
      <c r="G1505" s="30">
        <v>4746</v>
      </c>
      <c r="H1505" s="28" t="s">
        <v>10021</v>
      </c>
      <c r="I1505" s="31">
        <v>0</v>
      </c>
      <c r="J1505" s="31">
        <v>151.19999999999999</v>
      </c>
      <c r="K1505" s="28" t="s">
        <v>3030</v>
      </c>
      <c r="L1505" s="32">
        <f t="shared" si="253"/>
        <v>-151.19999999999999</v>
      </c>
      <c r="M1505" s="33">
        <f t="shared" si="254"/>
        <v>151.19999999999999</v>
      </c>
      <c r="N1505" s="34" t="b">
        <v>1</v>
      </c>
      <c r="O1505" s="35">
        <f t="shared" si="255"/>
        <v>151.19999999999999</v>
      </c>
      <c r="P1505" s="36" t="str">
        <f t="shared" si="256"/>
        <v>T</v>
      </c>
      <c r="Q1505" s="37" t="str">
        <f t="shared" si="257"/>
        <v>Alba Facilities Services Ltd</v>
      </c>
      <c r="R1505" s="6" t="str">
        <f t="shared" si="258"/>
        <v>T - Alba Facilities Services Ltd</v>
      </c>
      <c r="S1505" s="6" t="str">
        <f>IFERROR(INDEX('Vendor Over-ride'!$C:$C, MATCH($R:$R,'Vendor Over-ride'!$A:$A,0)),"")</f>
        <v>T - Alba Facilities Services Ltd</v>
      </c>
      <c r="U1505" s="38" t="str">
        <f t="shared" si="262"/>
        <v>GIA</v>
      </c>
      <c r="V1505" s="5" t="str">
        <f t="shared" si="263"/>
        <v>TRADE</v>
      </c>
      <c r="W1505" s="5" t="b">
        <f t="shared" si="259"/>
        <v>0</v>
      </c>
      <c r="X1505" s="40">
        <f t="shared" ca="1" si="260"/>
        <v>12768</v>
      </c>
      <c r="Y1505" s="30" t="b">
        <f t="shared" ca="1" si="261"/>
        <v>0</v>
      </c>
    </row>
    <row r="1506" spans="1:25">
      <c r="A1506" s="28" t="s">
        <v>2837</v>
      </c>
      <c r="B1506" s="28" t="s">
        <v>2838</v>
      </c>
      <c r="C1506" s="28" t="s">
        <v>4137</v>
      </c>
      <c r="D1506" s="28" t="s">
        <v>2842</v>
      </c>
      <c r="E1506" s="29">
        <v>42258</v>
      </c>
      <c r="F1506" s="28" t="s">
        <v>10022</v>
      </c>
      <c r="G1506" s="30">
        <v>4746</v>
      </c>
      <c r="H1506" s="28" t="s">
        <v>10023</v>
      </c>
      <c r="I1506" s="31">
        <v>0</v>
      </c>
      <c r="J1506" s="31">
        <v>56400.68</v>
      </c>
      <c r="K1506" s="28" t="s">
        <v>2937</v>
      </c>
      <c r="L1506" s="32">
        <f t="shared" si="253"/>
        <v>-56400.68</v>
      </c>
      <c r="M1506" s="33">
        <f t="shared" si="254"/>
        <v>56400.68</v>
      </c>
      <c r="N1506" s="34" t="b">
        <v>1</v>
      </c>
      <c r="O1506" s="35">
        <f t="shared" si="255"/>
        <v>56400.68</v>
      </c>
      <c r="P1506" s="36" t="str">
        <f t="shared" si="256"/>
        <v>T</v>
      </c>
      <c r="Q1506" s="37" t="str">
        <f t="shared" si="257"/>
        <v>Arts Council Retirement Plan (1994)</v>
      </c>
      <c r="R1506" s="6" t="str">
        <f t="shared" si="258"/>
        <v>T - Arts Council Retirement Plan (1994)</v>
      </c>
      <c r="S1506" s="6" t="str">
        <f>IFERROR(INDEX('Vendor Over-ride'!$C:$C, MATCH($R:$R,'Vendor Over-ride'!$A:$A,0)),"")</f>
        <v>T - Arts Council Retirement Plan (1994)</v>
      </c>
      <c r="T1506" s="41" t="s">
        <v>2798</v>
      </c>
      <c r="U1506" s="38" t="str">
        <f t="shared" si="262"/>
        <v>GIA</v>
      </c>
      <c r="V1506" s="5" t="str">
        <f t="shared" si="263"/>
        <v>TRADE</v>
      </c>
      <c r="W1506" s="5" t="b">
        <f t="shared" si="259"/>
        <v>1</v>
      </c>
      <c r="X1506" s="40">
        <f t="shared" ca="1" si="260"/>
        <v>784441.02000000014</v>
      </c>
      <c r="Y1506" s="30" t="b">
        <f t="shared" ca="1" si="261"/>
        <v>1</v>
      </c>
    </row>
    <row r="1507" spans="1:25" hidden="1">
      <c r="A1507" s="28" t="s">
        <v>2837</v>
      </c>
      <c r="B1507" s="28" t="s">
        <v>2838</v>
      </c>
      <c r="C1507" s="28" t="s">
        <v>4137</v>
      </c>
      <c r="D1507" s="28" t="s">
        <v>2842</v>
      </c>
      <c r="E1507" s="29">
        <v>42258</v>
      </c>
      <c r="F1507" s="28" t="s">
        <v>10024</v>
      </c>
      <c r="G1507" s="30">
        <v>4746</v>
      </c>
      <c r="H1507" s="28" t="s">
        <v>10025</v>
      </c>
      <c r="I1507" s="31">
        <v>0</v>
      </c>
      <c r="J1507" s="31">
        <v>3000</v>
      </c>
      <c r="K1507" s="28" t="s">
        <v>10026</v>
      </c>
      <c r="L1507" s="32">
        <f t="shared" si="253"/>
        <v>-3000</v>
      </c>
      <c r="M1507" s="33">
        <f t="shared" si="254"/>
        <v>3000</v>
      </c>
      <c r="N1507" s="34" t="b">
        <v>1</v>
      </c>
      <c r="O1507" s="35">
        <f t="shared" si="255"/>
        <v>3000</v>
      </c>
      <c r="P1507" s="36" t="str">
        <f t="shared" si="256"/>
        <v>T</v>
      </c>
      <c r="Q1507" s="37" t="str">
        <f t="shared" si="257"/>
        <v>Ashrafunneesa Hussain</v>
      </c>
      <c r="R1507" s="6" t="str">
        <f t="shared" si="258"/>
        <v>T - Ashrafunneesa Hussain</v>
      </c>
      <c r="S1507" s="6" t="str">
        <f>IFERROR(INDEX('Vendor Over-ride'!$C:$C, MATCH($R:$R,'Vendor Over-ride'!$A:$A,0)),"")</f>
        <v>T - Ashrafunneesa Hussain</v>
      </c>
      <c r="U1507" s="38" t="str">
        <f t="shared" si="262"/>
        <v>GIA</v>
      </c>
      <c r="V1507" s="5" t="str">
        <f t="shared" si="263"/>
        <v>TRADE</v>
      </c>
      <c r="W1507" s="5" t="b">
        <f t="shared" si="259"/>
        <v>0</v>
      </c>
      <c r="X1507" s="40">
        <f t="shared" ca="1" si="260"/>
        <v>6106.79</v>
      </c>
      <c r="Y1507" s="30" t="b">
        <f t="shared" ca="1" si="261"/>
        <v>0</v>
      </c>
    </row>
    <row r="1508" spans="1:25" hidden="1">
      <c r="A1508" s="28" t="s">
        <v>2837</v>
      </c>
      <c r="B1508" s="28" t="s">
        <v>2838</v>
      </c>
      <c r="C1508" s="28" t="s">
        <v>4137</v>
      </c>
      <c r="D1508" s="28" t="s">
        <v>2842</v>
      </c>
      <c r="E1508" s="29">
        <v>42258</v>
      </c>
      <c r="F1508" s="28" t="s">
        <v>10027</v>
      </c>
      <c r="G1508" s="30">
        <v>4746</v>
      </c>
      <c r="H1508" s="28" t="s">
        <v>10028</v>
      </c>
      <c r="I1508" s="31">
        <v>0</v>
      </c>
      <c r="J1508" s="31">
        <v>46.8</v>
      </c>
      <c r="K1508" s="28" t="s">
        <v>3805</v>
      </c>
      <c r="L1508" s="32">
        <f t="shared" si="253"/>
        <v>-46.8</v>
      </c>
      <c r="M1508" s="33">
        <f t="shared" si="254"/>
        <v>46.8</v>
      </c>
      <c r="N1508" s="34" t="b">
        <v>1</v>
      </c>
      <c r="O1508" s="35">
        <f t="shared" si="255"/>
        <v>46.8</v>
      </c>
      <c r="P1508" s="36" t="str">
        <f t="shared" si="256"/>
        <v>T</v>
      </c>
      <c r="Q1508" s="37" t="str">
        <f t="shared" si="257"/>
        <v>Burness Paul LLP</v>
      </c>
      <c r="R1508" s="6" t="str">
        <f t="shared" si="258"/>
        <v>T - Burness Paul LLP</v>
      </c>
      <c r="S1508" s="6" t="str">
        <f>IFERROR(INDEX('Vendor Over-ride'!$C:$C, MATCH($R:$R,'Vendor Over-ride'!$A:$A,0)),"")</f>
        <v>T - Burness Paull LLP</v>
      </c>
      <c r="U1508" s="38" t="str">
        <f t="shared" si="262"/>
        <v>GIA</v>
      </c>
      <c r="V1508" s="5" t="str">
        <f t="shared" si="263"/>
        <v>TRADE</v>
      </c>
      <c r="W1508" s="5" t="b">
        <f t="shared" si="259"/>
        <v>0</v>
      </c>
      <c r="X1508" s="40">
        <f t="shared" ca="1" si="260"/>
        <v>627.59999999999991</v>
      </c>
      <c r="Y1508" s="30" t="b">
        <f t="shared" ca="1" si="261"/>
        <v>0</v>
      </c>
    </row>
    <row r="1509" spans="1:25">
      <c r="A1509" s="28" t="s">
        <v>2837</v>
      </c>
      <c r="B1509" s="28" t="s">
        <v>2838</v>
      </c>
      <c r="C1509" s="28" t="s">
        <v>4137</v>
      </c>
      <c r="D1509" s="28" t="s">
        <v>2842</v>
      </c>
      <c r="E1509" s="29">
        <v>42258</v>
      </c>
      <c r="F1509" s="28" t="s">
        <v>10029</v>
      </c>
      <c r="G1509" s="30">
        <v>4746</v>
      </c>
      <c r="H1509" s="28" t="s">
        <v>10030</v>
      </c>
      <c r="I1509" s="31">
        <v>0</v>
      </c>
      <c r="J1509" s="31">
        <v>3664.56</v>
      </c>
      <c r="K1509" s="28" t="s">
        <v>4924</v>
      </c>
      <c r="L1509" s="32">
        <f t="shared" si="253"/>
        <v>-3664.56</v>
      </c>
      <c r="M1509" s="33">
        <f t="shared" si="254"/>
        <v>3664.56</v>
      </c>
      <c r="N1509" s="34" t="b">
        <v>1</v>
      </c>
      <c r="O1509" s="35">
        <f t="shared" si="255"/>
        <v>3664.56</v>
      </c>
      <c r="P1509" s="36" t="str">
        <f t="shared" si="256"/>
        <v>T</v>
      </c>
      <c r="Q1509" s="37" t="str">
        <f t="shared" si="257"/>
        <v>Capita Travel and Events</v>
      </c>
      <c r="R1509" s="6" t="str">
        <f t="shared" si="258"/>
        <v>T - Capita Travel and Events</v>
      </c>
      <c r="S1509" s="6" t="str">
        <f>IFERROR(INDEX('Vendor Over-ride'!$C:$C, MATCH($R:$R,'Vendor Over-ride'!$A:$A,0)),"")</f>
        <v>T - Capita Travel and Events</v>
      </c>
      <c r="T1509" s="41" t="s">
        <v>7018</v>
      </c>
      <c r="U1509" s="38" t="str">
        <f t="shared" si="262"/>
        <v>GIA</v>
      </c>
      <c r="V1509" s="5" t="str">
        <f t="shared" si="263"/>
        <v>TRADE</v>
      </c>
      <c r="W1509" s="5" t="b">
        <f t="shared" si="259"/>
        <v>0</v>
      </c>
      <c r="X1509" s="40">
        <f t="shared" ca="1" si="260"/>
        <v>68437.789999999994</v>
      </c>
      <c r="Y1509" s="30" t="b">
        <f t="shared" ca="1" si="261"/>
        <v>1</v>
      </c>
    </row>
    <row r="1510" spans="1:25" hidden="1">
      <c r="A1510" s="28" t="s">
        <v>2837</v>
      </c>
      <c r="B1510" s="28" t="s">
        <v>2838</v>
      </c>
      <c r="C1510" s="28" t="s">
        <v>4137</v>
      </c>
      <c r="D1510" s="28" t="s">
        <v>2842</v>
      </c>
      <c r="E1510" s="29">
        <v>42258</v>
      </c>
      <c r="F1510" s="28" t="s">
        <v>10031</v>
      </c>
      <c r="G1510" s="30">
        <v>4746</v>
      </c>
      <c r="H1510" s="28" t="s">
        <v>10032</v>
      </c>
      <c r="I1510" s="31">
        <v>0</v>
      </c>
      <c r="J1510" s="31">
        <v>479.99</v>
      </c>
      <c r="K1510" s="28" t="s">
        <v>2893</v>
      </c>
      <c r="L1510" s="32">
        <f t="shared" si="253"/>
        <v>-479.99</v>
      </c>
      <c r="M1510" s="33">
        <f t="shared" si="254"/>
        <v>479.99</v>
      </c>
      <c r="N1510" s="34" t="b">
        <v>1</v>
      </c>
      <c r="O1510" s="35">
        <f t="shared" si="255"/>
        <v>479.99</v>
      </c>
      <c r="P1510" s="36" t="str">
        <f t="shared" si="256"/>
        <v>T</v>
      </c>
      <c r="Q1510" s="37" t="str">
        <f t="shared" si="257"/>
        <v>Child Support Agency</v>
      </c>
      <c r="R1510" s="6" t="str">
        <f t="shared" si="258"/>
        <v>T - Child Support Agency</v>
      </c>
      <c r="S1510" s="6" t="str">
        <f>IFERROR(INDEX('Vendor Over-ride'!$C:$C, MATCH($R:$R,'Vendor Over-ride'!$A:$A,0)),"")</f>
        <v>T - Child Support Agency</v>
      </c>
      <c r="U1510" s="38" t="str">
        <f t="shared" si="262"/>
        <v>GIA</v>
      </c>
      <c r="V1510" s="5" t="str">
        <f t="shared" si="263"/>
        <v>TRADE</v>
      </c>
      <c r="W1510" s="5" t="b">
        <f t="shared" si="259"/>
        <v>0</v>
      </c>
      <c r="X1510" s="40">
        <f t="shared" ca="1" si="260"/>
        <v>5719.9999999999991</v>
      </c>
      <c r="Y1510" s="30" t="b">
        <f t="shared" ca="1" si="261"/>
        <v>0</v>
      </c>
    </row>
    <row r="1511" spans="1:25" hidden="1">
      <c r="A1511" s="28" t="s">
        <v>2837</v>
      </c>
      <c r="B1511" s="28" t="s">
        <v>2838</v>
      </c>
      <c r="C1511" s="28" t="s">
        <v>4137</v>
      </c>
      <c r="D1511" s="28" t="s">
        <v>2842</v>
      </c>
      <c r="E1511" s="29">
        <v>42258</v>
      </c>
      <c r="F1511" s="28" t="s">
        <v>10033</v>
      </c>
      <c r="G1511" s="30">
        <v>4746</v>
      </c>
      <c r="H1511" s="28" t="s">
        <v>10034</v>
      </c>
      <c r="I1511" s="31">
        <v>0</v>
      </c>
      <c r="J1511" s="31">
        <v>12</v>
      </c>
      <c r="K1511" s="28" t="s">
        <v>2862</v>
      </c>
      <c r="L1511" s="32">
        <f t="shared" si="253"/>
        <v>-12</v>
      </c>
      <c r="M1511" s="33">
        <f t="shared" si="254"/>
        <v>12</v>
      </c>
      <c r="N1511" s="34" t="b">
        <v>1</v>
      </c>
      <c r="O1511" s="35">
        <f t="shared" si="255"/>
        <v>12</v>
      </c>
      <c r="P1511" s="36" t="str">
        <f t="shared" si="256"/>
        <v>T</v>
      </c>
      <c r="Q1511" s="37" t="str">
        <f t="shared" si="257"/>
        <v>City Laundry &amp; Ironing Services</v>
      </c>
      <c r="R1511" s="6" t="str">
        <f t="shared" si="258"/>
        <v>T - City Laundry &amp; Ironing Services</v>
      </c>
      <c r="S1511" s="6" t="str">
        <f>IFERROR(INDEX('Vendor Over-ride'!$C:$C, MATCH($R:$R,'Vendor Over-ride'!$A:$A,0)),"")</f>
        <v>T - City Laundry &amp; Ironing Services</v>
      </c>
      <c r="U1511" s="38" t="str">
        <f t="shared" si="262"/>
        <v>GIA</v>
      </c>
      <c r="V1511" s="5" t="str">
        <f t="shared" si="263"/>
        <v>TRADE</v>
      </c>
      <c r="W1511" s="5" t="b">
        <f t="shared" si="259"/>
        <v>0</v>
      </c>
      <c r="X1511" s="40">
        <f t="shared" ca="1" si="260"/>
        <v>49.5</v>
      </c>
      <c r="Y1511" s="30" t="b">
        <f t="shared" ca="1" si="261"/>
        <v>0</v>
      </c>
    </row>
    <row r="1512" spans="1:25" hidden="1">
      <c r="A1512" s="28" t="s">
        <v>2837</v>
      </c>
      <c r="B1512" s="28" t="s">
        <v>2838</v>
      </c>
      <c r="C1512" s="28" t="s">
        <v>4137</v>
      </c>
      <c r="D1512" s="28" t="s">
        <v>2842</v>
      </c>
      <c r="E1512" s="29">
        <v>42258</v>
      </c>
      <c r="F1512" s="28" t="s">
        <v>10035</v>
      </c>
      <c r="G1512" s="30">
        <v>4746</v>
      </c>
      <c r="H1512" s="28" t="s">
        <v>10036</v>
      </c>
      <c r="I1512" s="31">
        <v>0</v>
      </c>
      <c r="J1512" s="31">
        <v>485.42</v>
      </c>
      <c r="K1512" s="28" t="s">
        <v>2848</v>
      </c>
      <c r="L1512" s="32">
        <f t="shared" si="253"/>
        <v>-485.42</v>
      </c>
      <c r="M1512" s="33">
        <f t="shared" si="254"/>
        <v>485.42</v>
      </c>
      <c r="N1512" s="34" t="b">
        <v>1</v>
      </c>
      <c r="O1512" s="35">
        <f t="shared" si="255"/>
        <v>485.42</v>
      </c>
      <c r="P1512" s="36" t="str">
        <f t="shared" si="256"/>
        <v>T</v>
      </c>
      <c r="Q1512" s="37" t="str">
        <f t="shared" si="257"/>
        <v>Eagle Couriers (Scotland) Ltd</v>
      </c>
      <c r="R1512" s="6" t="str">
        <f t="shared" si="258"/>
        <v>T - Eagle Couriers (Scotland) Ltd</v>
      </c>
      <c r="S1512" s="6" t="str">
        <f>IFERROR(INDEX('Vendor Over-ride'!$C:$C, MATCH($R:$R,'Vendor Over-ride'!$A:$A,0)),"")</f>
        <v>T - Eagle Couriers (Scotland) Ltd</v>
      </c>
      <c r="U1512" s="38" t="str">
        <f t="shared" si="262"/>
        <v>GIA</v>
      </c>
      <c r="V1512" s="5" t="str">
        <f t="shared" si="263"/>
        <v>TRADE</v>
      </c>
      <c r="W1512" s="5" t="b">
        <f t="shared" si="259"/>
        <v>0</v>
      </c>
      <c r="X1512" s="40">
        <f t="shared" ca="1" si="260"/>
        <v>6324.47</v>
      </c>
      <c r="Y1512" s="30" t="b">
        <f t="shared" ca="1" si="261"/>
        <v>0</v>
      </c>
    </row>
    <row r="1513" spans="1:25" hidden="1">
      <c r="A1513" s="28" t="s">
        <v>2837</v>
      </c>
      <c r="B1513" s="28" t="s">
        <v>2838</v>
      </c>
      <c r="C1513" s="28" t="s">
        <v>4137</v>
      </c>
      <c r="D1513" s="28" t="s">
        <v>2842</v>
      </c>
      <c r="E1513" s="29">
        <v>42258</v>
      </c>
      <c r="F1513" s="28" t="s">
        <v>10037</v>
      </c>
      <c r="G1513" s="30">
        <v>4746</v>
      </c>
      <c r="H1513" s="28" t="s">
        <v>10038</v>
      </c>
      <c r="I1513" s="31">
        <v>0</v>
      </c>
      <c r="J1513" s="31">
        <v>85</v>
      </c>
      <c r="K1513" s="28" t="s">
        <v>3049</v>
      </c>
      <c r="L1513" s="32">
        <f t="shared" si="253"/>
        <v>-85</v>
      </c>
      <c r="M1513" s="33">
        <f t="shared" si="254"/>
        <v>85</v>
      </c>
      <c r="N1513" s="34" t="b">
        <v>1</v>
      </c>
      <c r="O1513" s="35">
        <f t="shared" si="255"/>
        <v>85</v>
      </c>
      <c r="P1513" s="36" t="str">
        <f t="shared" si="256"/>
        <v>T</v>
      </c>
      <c r="Q1513" s="37" t="str">
        <f t="shared" si="257"/>
        <v>Embo Ltd</v>
      </c>
      <c r="R1513" s="6" t="str">
        <f t="shared" si="258"/>
        <v>T - Embo Ltd</v>
      </c>
      <c r="S1513" s="6" t="str">
        <f>IFERROR(INDEX('Vendor Over-ride'!$C:$C, MATCH($R:$R,'Vendor Over-ride'!$A:$A,0)),"")</f>
        <v>T - Embo Ltd</v>
      </c>
      <c r="U1513" s="38" t="str">
        <f t="shared" si="262"/>
        <v>GIA</v>
      </c>
      <c r="V1513" s="5" t="str">
        <f t="shared" si="263"/>
        <v>TRADE</v>
      </c>
      <c r="W1513" s="5" t="b">
        <f t="shared" si="259"/>
        <v>0</v>
      </c>
      <c r="X1513" s="40">
        <f t="shared" ca="1" si="260"/>
        <v>1827.5</v>
      </c>
      <c r="Y1513" s="30" t="b">
        <f t="shared" ca="1" si="261"/>
        <v>0</v>
      </c>
    </row>
    <row r="1514" spans="1:25" hidden="1">
      <c r="A1514" s="28" t="s">
        <v>2837</v>
      </c>
      <c r="B1514" s="28" t="s">
        <v>2838</v>
      </c>
      <c r="C1514" s="28" t="s">
        <v>4137</v>
      </c>
      <c r="D1514" s="28" t="s">
        <v>2842</v>
      </c>
      <c r="E1514" s="29">
        <v>42258</v>
      </c>
      <c r="F1514" s="28" t="s">
        <v>10039</v>
      </c>
      <c r="G1514" s="30">
        <v>4746</v>
      </c>
      <c r="H1514" s="28" t="s">
        <v>10040</v>
      </c>
      <c r="I1514" s="31">
        <v>0</v>
      </c>
      <c r="J1514" s="31">
        <v>14</v>
      </c>
      <c r="K1514" s="28" t="s">
        <v>2896</v>
      </c>
      <c r="L1514" s="32">
        <f t="shared" si="253"/>
        <v>-14</v>
      </c>
      <c r="M1514" s="33">
        <f t="shared" si="254"/>
        <v>14</v>
      </c>
      <c r="N1514" s="34" t="b">
        <v>1</v>
      </c>
      <c r="O1514" s="35">
        <f t="shared" si="255"/>
        <v>14</v>
      </c>
      <c r="P1514" s="36" t="str">
        <f t="shared" si="256"/>
        <v>T</v>
      </c>
      <c r="Q1514" s="37" t="str">
        <f t="shared" si="257"/>
        <v>GAYE</v>
      </c>
      <c r="R1514" s="6" t="str">
        <f t="shared" si="258"/>
        <v>T - GAYE</v>
      </c>
      <c r="S1514" s="6" t="str">
        <f>IFERROR(INDEX('Vendor Over-ride'!$C:$C, MATCH($R:$R,'Vendor Over-ride'!$A:$A,0)),"")</f>
        <v>T - GAYE</v>
      </c>
      <c r="U1514" s="38" t="str">
        <f t="shared" si="262"/>
        <v>GIA</v>
      </c>
      <c r="V1514" s="5" t="str">
        <f t="shared" si="263"/>
        <v>TRADE</v>
      </c>
      <c r="W1514" s="5" t="b">
        <f t="shared" si="259"/>
        <v>0</v>
      </c>
      <c r="X1514" s="40">
        <f t="shared" ca="1" si="260"/>
        <v>168</v>
      </c>
      <c r="Y1514" s="30" t="b">
        <f t="shared" ca="1" si="261"/>
        <v>0</v>
      </c>
    </row>
    <row r="1515" spans="1:25" hidden="1">
      <c r="A1515" s="28" t="s">
        <v>2837</v>
      </c>
      <c r="B1515" s="28" t="s">
        <v>2838</v>
      </c>
      <c r="C1515" s="28" t="s">
        <v>4137</v>
      </c>
      <c r="D1515" s="28" t="s">
        <v>2842</v>
      </c>
      <c r="E1515" s="29">
        <v>42258</v>
      </c>
      <c r="F1515" s="28" t="s">
        <v>10041</v>
      </c>
      <c r="G1515" s="30">
        <v>4746</v>
      </c>
      <c r="H1515" s="28" t="s">
        <v>10042</v>
      </c>
      <c r="I1515" s="31">
        <v>0</v>
      </c>
      <c r="J1515" s="31">
        <v>473.18</v>
      </c>
      <c r="K1515" s="28" t="s">
        <v>2851</v>
      </c>
      <c r="L1515" s="32">
        <f t="shared" si="253"/>
        <v>-473.18</v>
      </c>
      <c r="M1515" s="33">
        <f t="shared" si="254"/>
        <v>473.18</v>
      </c>
      <c r="N1515" s="34" t="b">
        <v>1</v>
      </c>
      <c r="O1515" s="35">
        <f t="shared" si="255"/>
        <v>473.18</v>
      </c>
      <c r="P1515" s="36" t="str">
        <f t="shared" si="256"/>
        <v>T</v>
      </c>
      <c r="Q1515" s="37" t="str">
        <f t="shared" si="257"/>
        <v>Hays Accountacy &amp; Finance</v>
      </c>
      <c r="R1515" s="6" t="str">
        <f t="shared" si="258"/>
        <v>T - Hays Accountacy &amp; Finance</v>
      </c>
      <c r="S1515" s="6" t="str">
        <f>IFERROR(INDEX('Vendor Over-ride'!$C:$C, MATCH($R:$R,'Vendor Over-ride'!$A:$A,0)),"")</f>
        <v>T - Hays Accountacy &amp; Finance</v>
      </c>
      <c r="U1515" s="38" t="str">
        <f t="shared" si="262"/>
        <v>GIA</v>
      </c>
      <c r="V1515" s="5" t="str">
        <f t="shared" si="263"/>
        <v>TRADE</v>
      </c>
      <c r="W1515" s="5" t="b">
        <f t="shared" si="259"/>
        <v>0</v>
      </c>
      <c r="X1515" s="40">
        <f t="shared" ca="1" si="260"/>
        <v>9362.7000000000007</v>
      </c>
      <c r="Y1515" s="30" t="b">
        <f t="shared" ca="1" si="261"/>
        <v>0</v>
      </c>
    </row>
    <row r="1516" spans="1:25">
      <c r="A1516" s="28" t="s">
        <v>2837</v>
      </c>
      <c r="B1516" s="28" t="s">
        <v>2838</v>
      </c>
      <c r="C1516" s="28" t="s">
        <v>4137</v>
      </c>
      <c r="D1516" s="28" t="s">
        <v>2842</v>
      </c>
      <c r="E1516" s="29">
        <v>42258</v>
      </c>
      <c r="F1516" s="28" t="s">
        <v>10043</v>
      </c>
      <c r="G1516" s="30">
        <v>4746</v>
      </c>
      <c r="H1516" s="28" t="s">
        <v>10044</v>
      </c>
      <c r="I1516" s="31">
        <v>0</v>
      </c>
      <c r="J1516" s="31">
        <v>86182.25</v>
      </c>
      <c r="K1516" s="28" t="s">
        <v>2938</v>
      </c>
      <c r="L1516" s="32">
        <f t="shared" si="253"/>
        <v>-86182.25</v>
      </c>
      <c r="M1516" s="33">
        <f t="shared" si="254"/>
        <v>86182.25</v>
      </c>
      <c r="N1516" s="34" t="b">
        <v>1</v>
      </c>
      <c r="O1516" s="35">
        <f t="shared" si="255"/>
        <v>86182.25</v>
      </c>
      <c r="P1516" s="36" t="str">
        <f t="shared" si="256"/>
        <v>T</v>
      </c>
      <c r="Q1516" s="37" t="str">
        <f t="shared" si="257"/>
        <v>HM Revenue &amp; Customs Only - 961PP10305354</v>
      </c>
      <c r="R1516" s="6" t="str">
        <f t="shared" si="258"/>
        <v>T - HM Revenue &amp; Customs Only - 961PP10305354</v>
      </c>
      <c r="S1516" s="6" t="str">
        <f>IFERROR(INDEX('Vendor Over-ride'!$C:$C, MATCH($R:$R,'Vendor Over-ride'!$A:$A,0)),"")</f>
        <v>T - HM Revenue &amp; Customs Only - 961PP10305354</v>
      </c>
      <c r="T1516" s="41" t="s">
        <v>2799</v>
      </c>
      <c r="U1516" s="38" t="str">
        <f t="shared" si="262"/>
        <v>GIA</v>
      </c>
      <c r="V1516" s="5" t="str">
        <f t="shared" si="263"/>
        <v>TRADE</v>
      </c>
      <c r="W1516" s="5" t="b">
        <f t="shared" si="259"/>
        <v>1</v>
      </c>
      <c r="X1516" s="40">
        <f t="shared" ca="1" si="260"/>
        <v>1030935.7799999999</v>
      </c>
      <c r="Y1516" s="30" t="b">
        <f t="shared" ca="1" si="261"/>
        <v>1</v>
      </c>
    </row>
    <row r="1517" spans="1:25" hidden="1">
      <c r="A1517" s="28" t="s">
        <v>2837</v>
      </c>
      <c r="B1517" s="28" t="s">
        <v>2838</v>
      </c>
      <c r="C1517" s="28" t="s">
        <v>4137</v>
      </c>
      <c r="D1517" s="28" t="s">
        <v>2842</v>
      </c>
      <c r="E1517" s="29">
        <v>42258</v>
      </c>
      <c r="F1517" s="28" t="s">
        <v>10045</v>
      </c>
      <c r="G1517" s="30">
        <v>4746</v>
      </c>
      <c r="H1517" s="28" t="s">
        <v>10046</v>
      </c>
      <c r="I1517" s="31">
        <v>0</v>
      </c>
      <c r="J1517" s="31">
        <v>1043.28</v>
      </c>
      <c r="K1517" s="28" t="s">
        <v>2898</v>
      </c>
      <c r="L1517" s="32">
        <f t="shared" si="253"/>
        <v>-1043.28</v>
      </c>
      <c r="M1517" s="33">
        <f t="shared" si="254"/>
        <v>1043.28</v>
      </c>
      <c r="N1517" s="34" t="b">
        <v>1</v>
      </c>
      <c r="O1517" s="35">
        <f t="shared" si="255"/>
        <v>1043.28</v>
      </c>
      <c r="P1517" s="36" t="str">
        <f t="shared" si="256"/>
        <v>T</v>
      </c>
      <c r="Q1517" s="37" t="str">
        <f t="shared" si="257"/>
        <v>Iron Mountain</v>
      </c>
      <c r="R1517" s="6" t="str">
        <f t="shared" si="258"/>
        <v>T - Iron Mountain</v>
      </c>
      <c r="S1517" s="6" t="str">
        <f>IFERROR(INDEX('Vendor Over-ride'!$C:$C, MATCH($R:$R,'Vendor Over-ride'!$A:$A,0)),"")</f>
        <v>T - Iron Mountain</v>
      </c>
      <c r="U1517" s="38" t="str">
        <f t="shared" si="262"/>
        <v>GIA</v>
      </c>
      <c r="V1517" s="5" t="str">
        <f t="shared" si="263"/>
        <v>TRADE</v>
      </c>
      <c r="W1517" s="5" t="b">
        <f t="shared" si="259"/>
        <v>0</v>
      </c>
      <c r="X1517" s="40">
        <f t="shared" ca="1" si="260"/>
        <v>23628.210000000003</v>
      </c>
      <c r="Y1517" s="30" t="b">
        <f t="shared" ca="1" si="261"/>
        <v>0</v>
      </c>
    </row>
    <row r="1518" spans="1:25" hidden="1">
      <c r="A1518" s="28" t="s">
        <v>2837</v>
      </c>
      <c r="B1518" s="28" t="s">
        <v>2838</v>
      </c>
      <c r="C1518" s="28" t="s">
        <v>4137</v>
      </c>
      <c r="D1518" s="28" t="s">
        <v>2842</v>
      </c>
      <c r="E1518" s="29">
        <v>42258</v>
      </c>
      <c r="F1518" s="28" t="s">
        <v>10047</v>
      </c>
      <c r="G1518" s="30">
        <v>4746</v>
      </c>
      <c r="H1518" s="28" t="s">
        <v>10048</v>
      </c>
      <c r="I1518" s="31">
        <v>0</v>
      </c>
      <c r="J1518" s="31">
        <v>290.35000000000002</v>
      </c>
      <c r="K1518" s="28" t="s">
        <v>2899</v>
      </c>
      <c r="L1518" s="32">
        <f t="shared" si="253"/>
        <v>-290.35000000000002</v>
      </c>
      <c r="M1518" s="33">
        <f t="shared" si="254"/>
        <v>290.35000000000002</v>
      </c>
      <c r="N1518" s="34" t="b">
        <v>1</v>
      </c>
      <c r="O1518" s="35">
        <f t="shared" si="255"/>
        <v>290.35000000000002</v>
      </c>
      <c r="P1518" s="36" t="str">
        <f t="shared" si="256"/>
        <v>T</v>
      </c>
      <c r="Q1518" s="37" t="str">
        <f t="shared" si="257"/>
        <v>MSF Union Dues - Ref 38190751</v>
      </c>
      <c r="R1518" s="6" t="str">
        <f t="shared" si="258"/>
        <v>T - MSF Union Dues - Ref 38190751</v>
      </c>
      <c r="S1518" s="6" t="str">
        <f>IFERROR(INDEX('Vendor Over-ride'!$C:$C, MATCH($R:$R,'Vendor Over-ride'!$A:$A,0)),"")</f>
        <v>T - MSF Union Dues - Ref 38190751</v>
      </c>
      <c r="U1518" s="38" t="str">
        <f t="shared" si="262"/>
        <v>GIA</v>
      </c>
      <c r="V1518" s="5" t="str">
        <f t="shared" si="263"/>
        <v>TRADE</v>
      </c>
      <c r="W1518" s="5" t="b">
        <f t="shared" si="259"/>
        <v>0</v>
      </c>
      <c r="X1518" s="40">
        <f t="shared" ca="1" si="260"/>
        <v>3608.3899999999994</v>
      </c>
      <c r="Y1518" s="30" t="b">
        <f t="shared" ca="1" si="261"/>
        <v>0</v>
      </c>
    </row>
    <row r="1519" spans="1:25" hidden="1">
      <c r="A1519" s="28" t="s">
        <v>2837</v>
      </c>
      <c r="B1519" s="28" t="s">
        <v>2838</v>
      </c>
      <c r="C1519" s="28" t="s">
        <v>4137</v>
      </c>
      <c r="D1519" s="28" t="s">
        <v>2842</v>
      </c>
      <c r="E1519" s="29">
        <v>42258</v>
      </c>
      <c r="F1519" s="28" t="s">
        <v>10049</v>
      </c>
      <c r="G1519" s="30">
        <v>4746</v>
      </c>
      <c r="H1519" s="28" t="s">
        <v>10050</v>
      </c>
      <c r="I1519" s="31">
        <v>0</v>
      </c>
      <c r="J1519" s="31">
        <v>240</v>
      </c>
      <c r="K1519" s="28" t="s">
        <v>3018</v>
      </c>
      <c r="L1519" s="32">
        <f t="shared" si="253"/>
        <v>-240</v>
      </c>
      <c r="M1519" s="33">
        <f t="shared" si="254"/>
        <v>240</v>
      </c>
      <c r="N1519" s="34" t="b">
        <v>1</v>
      </c>
      <c r="O1519" s="35">
        <f t="shared" si="255"/>
        <v>240</v>
      </c>
      <c r="P1519" s="36" t="str">
        <f t="shared" si="256"/>
        <v>T</v>
      </c>
      <c r="Q1519" s="37" t="str">
        <f t="shared" si="257"/>
        <v>My Web Application Limited</v>
      </c>
      <c r="R1519" s="6" t="str">
        <f t="shared" si="258"/>
        <v>T - My Web Application Limited</v>
      </c>
      <c r="S1519" s="6" t="str">
        <f>IFERROR(INDEX('Vendor Over-ride'!$C:$C, MATCH($R:$R,'Vendor Over-ride'!$A:$A,0)),"")</f>
        <v>T - My Web Application Limited</v>
      </c>
      <c r="U1519" s="38" t="str">
        <f t="shared" si="262"/>
        <v>GIA</v>
      </c>
      <c r="V1519" s="5" t="str">
        <f t="shared" si="263"/>
        <v>TRADE</v>
      </c>
      <c r="W1519" s="5" t="b">
        <f t="shared" si="259"/>
        <v>0</v>
      </c>
      <c r="X1519" s="40">
        <f t="shared" ca="1" si="260"/>
        <v>2880</v>
      </c>
      <c r="Y1519" s="30" t="b">
        <f t="shared" ca="1" si="261"/>
        <v>0</v>
      </c>
    </row>
    <row r="1520" spans="1:25" hidden="1">
      <c r="A1520" s="28" t="s">
        <v>2837</v>
      </c>
      <c r="B1520" s="28" t="s">
        <v>2838</v>
      </c>
      <c r="C1520" s="28" t="s">
        <v>4137</v>
      </c>
      <c r="D1520" s="28" t="s">
        <v>2842</v>
      </c>
      <c r="E1520" s="29">
        <v>42258</v>
      </c>
      <c r="F1520" s="28" t="s">
        <v>10051</v>
      </c>
      <c r="G1520" s="30">
        <v>4746</v>
      </c>
      <c r="H1520" s="28" t="s">
        <v>10052</v>
      </c>
      <c r="I1520" s="31">
        <v>0</v>
      </c>
      <c r="J1520" s="31">
        <v>322.5</v>
      </c>
      <c r="K1520" s="28" t="s">
        <v>4109</v>
      </c>
      <c r="L1520" s="32">
        <f t="shared" si="253"/>
        <v>-322.5</v>
      </c>
      <c r="M1520" s="33">
        <f t="shared" si="254"/>
        <v>322.5</v>
      </c>
      <c r="N1520" s="34" t="b">
        <v>1</v>
      </c>
      <c r="O1520" s="35">
        <f t="shared" si="255"/>
        <v>322.5</v>
      </c>
      <c r="P1520" s="36" t="str">
        <f t="shared" si="256"/>
        <v>T</v>
      </c>
      <c r="Q1520" s="37" t="str">
        <f t="shared" si="257"/>
        <v>Out of the Blue Arts &amp; Education Trust</v>
      </c>
      <c r="R1520" s="6" t="str">
        <f t="shared" si="258"/>
        <v>T - Out of the Blue Arts &amp; Education Trust</v>
      </c>
      <c r="S1520" s="6" t="str">
        <f>IFERROR(INDEX('Vendor Over-ride'!$C:$C, MATCH($R:$R,'Vendor Over-ride'!$A:$A,0)),"")</f>
        <v>T - Out Of The Blue</v>
      </c>
      <c r="U1520" s="38" t="str">
        <f t="shared" si="262"/>
        <v>GIA</v>
      </c>
      <c r="V1520" s="5" t="str">
        <f t="shared" si="263"/>
        <v>TRADE</v>
      </c>
      <c r="W1520" s="5" t="b">
        <f t="shared" si="259"/>
        <v>0</v>
      </c>
      <c r="X1520" s="40">
        <f t="shared" ca="1" si="260"/>
        <v>487.5</v>
      </c>
      <c r="Y1520" s="30" t="b">
        <f t="shared" ca="1" si="261"/>
        <v>0</v>
      </c>
    </row>
    <row r="1521" spans="1:25" hidden="1">
      <c r="A1521" s="28" t="s">
        <v>2837</v>
      </c>
      <c r="B1521" s="28" t="s">
        <v>2838</v>
      </c>
      <c r="C1521" s="28" t="s">
        <v>4137</v>
      </c>
      <c r="D1521" s="28" t="s">
        <v>2842</v>
      </c>
      <c r="E1521" s="29">
        <v>42258</v>
      </c>
      <c r="F1521" s="28" t="s">
        <v>10053</v>
      </c>
      <c r="G1521" s="30">
        <v>4746</v>
      </c>
      <c r="H1521" s="28" t="s">
        <v>10054</v>
      </c>
      <c r="I1521" s="31">
        <v>0</v>
      </c>
      <c r="J1521" s="31">
        <v>152.72999999999999</v>
      </c>
      <c r="K1521" s="28" t="s">
        <v>2900</v>
      </c>
      <c r="L1521" s="32">
        <f t="shared" si="253"/>
        <v>-152.72999999999999</v>
      </c>
      <c r="M1521" s="33">
        <f t="shared" si="254"/>
        <v>152.72999999999999</v>
      </c>
      <c r="N1521" s="34" t="b">
        <v>1</v>
      </c>
      <c r="O1521" s="35">
        <f t="shared" si="255"/>
        <v>152.72999999999999</v>
      </c>
      <c r="P1521" s="36" t="str">
        <f t="shared" si="256"/>
        <v>T</v>
      </c>
      <c r="Q1521" s="37" t="str">
        <f t="shared" si="257"/>
        <v>PCS</v>
      </c>
      <c r="R1521" s="6" t="str">
        <f t="shared" si="258"/>
        <v>T - PCS</v>
      </c>
      <c r="S1521" s="6" t="str">
        <f>IFERROR(INDEX('Vendor Over-ride'!$C:$C, MATCH($R:$R,'Vendor Over-ride'!$A:$A,0)),"")</f>
        <v>T - PCS</v>
      </c>
      <c r="U1521" s="38" t="str">
        <f t="shared" si="262"/>
        <v>GIA</v>
      </c>
      <c r="V1521" s="5" t="str">
        <f t="shared" si="263"/>
        <v>TRADE</v>
      </c>
      <c r="W1521" s="5" t="b">
        <f t="shared" si="259"/>
        <v>0</v>
      </c>
      <c r="X1521" s="40">
        <f t="shared" ca="1" si="260"/>
        <v>1903.1800000000003</v>
      </c>
      <c r="Y1521" s="30" t="b">
        <f t="shared" ca="1" si="261"/>
        <v>0</v>
      </c>
    </row>
    <row r="1522" spans="1:25">
      <c r="A1522" s="28" t="s">
        <v>2837</v>
      </c>
      <c r="B1522" s="28" t="s">
        <v>2838</v>
      </c>
      <c r="C1522" s="28" t="s">
        <v>4137</v>
      </c>
      <c r="D1522" s="28" t="s">
        <v>2842</v>
      </c>
      <c r="E1522" s="29">
        <v>42258</v>
      </c>
      <c r="F1522" s="28" t="s">
        <v>10055</v>
      </c>
      <c r="G1522" s="30">
        <v>4746</v>
      </c>
      <c r="H1522" s="28" t="s">
        <v>10056</v>
      </c>
      <c r="I1522" s="31">
        <v>0</v>
      </c>
      <c r="J1522" s="31">
        <v>1418.77</v>
      </c>
      <c r="K1522" s="28" t="s">
        <v>4445</v>
      </c>
      <c r="L1522" s="32">
        <f t="shared" si="253"/>
        <v>-1418.77</v>
      </c>
      <c r="M1522" s="33">
        <f t="shared" si="254"/>
        <v>1418.77</v>
      </c>
      <c r="N1522" s="34" t="b">
        <v>1</v>
      </c>
      <c r="O1522" s="35">
        <f t="shared" si="255"/>
        <v>1418.77</v>
      </c>
      <c r="P1522" s="36" t="str">
        <f t="shared" si="256"/>
        <v>T</v>
      </c>
      <c r="Q1522" s="37" t="str">
        <f t="shared" si="257"/>
        <v>Pertemps Recruitment Partnership Limited</v>
      </c>
      <c r="R1522" s="6" t="str">
        <f t="shared" si="258"/>
        <v>T - Pertemps Recruitment Partnership Limited</v>
      </c>
      <c r="S1522" s="6" t="str">
        <f>IFERROR(INDEX('Vendor Over-ride'!$C:$C, MATCH($R:$R,'Vendor Over-ride'!$A:$A,0)),"")</f>
        <v>T - Pertemps Recruitment Partnership Limited</v>
      </c>
      <c r="T1522" s="41" t="s">
        <v>7019</v>
      </c>
      <c r="U1522" s="38" t="str">
        <f t="shared" si="262"/>
        <v>GIA</v>
      </c>
      <c r="V1522" s="5" t="str">
        <f t="shared" si="263"/>
        <v>TRADE</v>
      </c>
      <c r="W1522" s="5" t="b">
        <f t="shared" si="259"/>
        <v>0</v>
      </c>
      <c r="X1522" s="40">
        <f t="shared" ca="1" si="260"/>
        <v>36553.03</v>
      </c>
      <c r="Y1522" s="30" t="b">
        <f t="shared" ca="1" si="261"/>
        <v>1</v>
      </c>
    </row>
    <row r="1523" spans="1:25" hidden="1">
      <c r="A1523" s="28" t="s">
        <v>2837</v>
      </c>
      <c r="B1523" s="28" t="s">
        <v>2838</v>
      </c>
      <c r="C1523" s="28" t="s">
        <v>4137</v>
      </c>
      <c r="D1523" s="28" t="s">
        <v>2842</v>
      </c>
      <c r="E1523" s="29">
        <v>42258</v>
      </c>
      <c r="F1523" s="28" t="s">
        <v>10057</v>
      </c>
      <c r="G1523" s="30">
        <v>4746</v>
      </c>
      <c r="H1523" s="28" t="s">
        <v>10058</v>
      </c>
      <c r="I1523" s="31">
        <v>0</v>
      </c>
      <c r="J1523" s="31">
        <v>86.34</v>
      </c>
      <c r="K1523" s="28" t="s">
        <v>5091</v>
      </c>
      <c r="L1523" s="32">
        <f t="shared" si="253"/>
        <v>-86.34</v>
      </c>
      <c r="M1523" s="33">
        <f t="shared" si="254"/>
        <v>86.34</v>
      </c>
      <c r="N1523" s="34" t="b">
        <v>1</v>
      </c>
      <c r="O1523" s="35">
        <f t="shared" si="255"/>
        <v>86.34</v>
      </c>
      <c r="P1523" s="36" t="str">
        <f t="shared" si="256"/>
        <v>T</v>
      </c>
      <c r="Q1523" s="37" t="str">
        <f t="shared" si="257"/>
        <v>PHS Group Ltd</v>
      </c>
      <c r="R1523" s="6" t="str">
        <f t="shared" si="258"/>
        <v>T - PHS Group Ltd</v>
      </c>
      <c r="S1523" s="6" t="str">
        <f>IFERROR(INDEX('Vendor Over-ride'!$C:$C, MATCH($R:$R,'Vendor Over-ride'!$A:$A,0)),"")</f>
        <v>T - PHS Group Ltd</v>
      </c>
      <c r="U1523" s="38" t="str">
        <f t="shared" si="262"/>
        <v>GIA</v>
      </c>
      <c r="V1523" s="5" t="str">
        <f t="shared" si="263"/>
        <v>TRADE</v>
      </c>
      <c r="W1523" s="5" t="b">
        <f t="shared" si="259"/>
        <v>0</v>
      </c>
      <c r="X1523" s="40">
        <f t="shared" ca="1" si="260"/>
        <v>86.34</v>
      </c>
      <c r="Y1523" s="30" t="b">
        <f t="shared" ca="1" si="261"/>
        <v>0</v>
      </c>
    </row>
    <row r="1524" spans="1:25" hidden="1">
      <c r="A1524" s="28" t="s">
        <v>2837</v>
      </c>
      <c r="B1524" s="28" t="s">
        <v>2838</v>
      </c>
      <c r="C1524" s="28" t="s">
        <v>4137</v>
      </c>
      <c r="D1524" s="28" t="s">
        <v>2842</v>
      </c>
      <c r="E1524" s="29">
        <v>42258</v>
      </c>
      <c r="F1524" s="28" t="s">
        <v>10059</v>
      </c>
      <c r="G1524" s="30">
        <v>4746</v>
      </c>
      <c r="H1524" s="28" t="s">
        <v>10060</v>
      </c>
      <c r="I1524" s="31">
        <v>0</v>
      </c>
      <c r="J1524" s="31">
        <v>300</v>
      </c>
      <c r="K1524" s="28" t="s">
        <v>10061</v>
      </c>
      <c r="L1524" s="32">
        <f t="shared" si="253"/>
        <v>-300</v>
      </c>
      <c r="M1524" s="33">
        <f t="shared" si="254"/>
        <v>300</v>
      </c>
      <c r="N1524" s="34" t="b">
        <v>1</v>
      </c>
      <c r="O1524" s="35">
        <f t="shared" si="255"/>
        <v>300</v>
      </c>
      <c r="P1524" s="36" t="str">
        <f t="shared" si="256"/>
        <v>T</v>
      </c>
      <c r="Q1524" s="37" t="str">
        <f t="shared" si="257"/>
        <v>Stephen Green</v>
      </c>
      <c r="R1524" s="6" t="str">
        <f t="shared" si="258"/>
        <v>T - Stephen Green</v>
      </c>
      <c r="S1524" s="6" t="str">
        <f>IFERROR(INDEX('Vendor Over-ride'!$C:$C, MATCH($R:$R,'Vendor Over-ride'!$A:$A,0)),"")</f>
        <v>T - Stephen Green</v>
      </c>
      <c r="U1524" s="38" t="str">
        <f t="shared" si="262"/>
        <v>GIA</v>
      </c>
      <c r="V1524" s="5" t="str">
        <f t="shared" si="263"/>
        <v>TRADE</v>
      </c>
      <c r="W1524" s="5" t="b">
        <f t="shared" si="259"/>
        <v>0</v>
      </c>
      <c r="X1524" s="40">
        <f t="shared" ca="1" si="260"/>
        <v>300</v>
      </c>
      <c r="Y1524" s="30" t="b">
        <f t="shared" ca="1" si="261"/>
        <v>0</v>
      </c>
    </row>
    <row r="1525" spans="1:25">
      <c r="A1525" s="28" t="s">
        <v>2837</v>
      </c>
      <c r="B1525" s="28" t="s">
        <v>2838</v>
      </c>
      <c r="C1525" s="28" t="s">
        <v>4137</v>
      </c>
      <c r="D1525" s="28" t="s">
        <v>2842</v>
      </c>
      <c r="E1525" s="29">
        <v>42258</v>
      </c>
      <c r="F1525" s="28" t="s">
        <v>10062</v>
      </c>
      <c r="G1525" s="30">
        <v>4746</v>
      </c>
      <c r="H1525" s="28" t="s">
        <v>10063</v>
      </c>
      <c r="I1525" s="31">
        <v>0</v>
      </c>
      <c r="J1525" s="31">
        <v>115</v>
      </c>
      <c r="K1525" s="28" t="s">
        <v>2904</v>
      </c>
      <c r="L1525" s="32">
        <f t="shared" si="253"/>
        <v>-115</v>
      </c>
      <c r="M1525" s="33">
        <f t="shared" si="254"/>
        <v>115</v>
      </c>
      <c r="N1525" s="34" t="b">
        <v>1</v>
      </c>
      <c r="O1525" s="35">
        <f t="shared" si="255"/>
        <v>115</v>
      </c>
      <c r="P1525" s="36" t="str">
        <f t="shared" si="256"/>
        <v>T</v>
      </c>
      <c r="Q1525" s="37" t="str">
        <f t="shared" si="257"/>
        <v>Strathclyde Pension Fund - EMP129/PF4313</v>
      </c>
      <c r="R1525" s="6" t="str">
        <f t="shared" si="258"/>
        <v>T - Strathclyde Pension Fund - EMP129/PF4313</v>
      </c>
      <c r="S1525" s="6" t="str">
        <f>IFERROR(INDEX('Vendor Over-ride'!$C:$C, MATCH($R:$R,'Vendor Over-ride'!$A:$A,0)),"")</f>
        <v>T - Strathclyde Pension Fund</v>
      </c>
      <c r="T1525" s="41" t="s">
        <v>2798</v>
      </c>
      <c r="U1525" s="38" t="str">
        <f t="shared" si="262"/>
        <v>GIA</v>
      </c>
      <c r="V1525" s="5" t="str">
        <f t="shared" si="263"/>
        <v>TRADE</v>
      </c>
      <c r="W1525" s="5" t="b">
        <f t="shared" si="259"/>
        <v>0</v>
      </c>
      <c r="X1525" s="40">
        <f t="shared" ca="1" si="260"/>
        <v>155480.82</v>
      </c>
      <c r="Y1525" s="30" t="b">
        <f t="shared" ca="1" si="261"/>
        <v>1</v>
      </c>
    </row>
    <row r="1526" spans="1:25">
      <c r="A1526" s="28" t="s">
        <v>2837</v>
      </c>
      <c r="B1526" s="28" t="s">
        <v>2838</v>
      </c>
      <c r="C1526" s="28" t="s">
        <v>4137</v>
      </c>
      <c r="D1526" s="28" t="s">
        <v>2842</v>
      </c>
      <c r="E1526" s="29">
        <v>42258</v>
      </c>
      <c r="F1526" s="28" t="s">
        <v>10064</v>
      </c>
      <c r="G1526" s="30">
        <v>4746</v>
      </c>
      <c r="H1526" s="28" t="s">
        <v>10065</v>
      </c>
      <c r="I1526" s="31">
        <v>0</v>
      </c>
      <c r="J1526" s="31">
        <v>12786.09</v>
      </c>
      <c r="K1526" s="28" t="s">
        <v>2940</v>
      </c>
      <c r="L1526" s="32">
        <f t="shared" si="253"/>
        <v>-12786.09</v>
      </c>
      <c r="M1526" s="33">
        <f t="shared" si="254"/>
        <v>12786.09</v>
      </c>
      <c r="N1526" s="34" t="b">
        <v>1</v>
      </c>
      <c r="O1526" s="35">
        <f t="shared" si="255"/>
        <v>12786.09</v>
      </c>
      <c r="P1526" s="36" t="str">
        <f t="shared" si="256"/>
        <v>T</v>
      </c>
      <c r="Q1526" s="37" t="str">
        <f t="shared" si="257"/>
        <v>Strathclyde Pension Fund - EMP129/PF4313</v>
      </c>
      <c r="R1526" s="6" t="str">
        <f t="shared" si="258"/>
        <v>T - Strathclyde Pension Fund - EMP129/PF4313</v>
      </c>
      <c r="S1526" s="6" t="str">
        <f>IFERROR(INDEX('Vendor Over-ride'!$C:$C, MATCH($R:$R,'Vendor Over-ride'!$A:$A,0)),"")</f>
        <v>T - Strathclyde Pension Fund</v>
      </c>
      <c r="T1526" s="41" t="s">
        <v>2798</v>
      </c>
      <c r="U1526" s="38" t="str">
        <f t="shared" si="262"/>
        <v>GIA</v>
      </c>
      <c r="V1526" s="5" t="str">
        <f t="shared" si="263"/>
        <v>TRADE</v>
      </c>
      <c r="W1526" s="5" t="b">
        <f t="shared" si="259"/>
        <v>0</v>
      </c>
      <c r="X1526" s="40">
        <f t="shared" ca="1" si="260"/>
        <v>155480.82</v>
      </c>
      <c r="Y1526" s="30" t="b">
        <f t="shared" ca="1" si="261"/>
        <v>1</v>
      </c>
    </row>
    <row r="1527" spans="1:25" hidden="1">
      <c r="A1527" s="28" t="s">
        <v>2837</v>
      </c>
      <c r="B1527" s="28" t="s">
        <v>2838</v>
      </c>
      <c r="C1527" s="28" t="s">
        <v>4137</v>
      </c>
      <c r="D1527" s="28" t="s">
        <v>2842</v>
      </c>
      <c r="E1527" s="29">
        <v>42258</v>
      </c>
      <c r="F1527" s="28" t="s">
        <v>10066</v>
      </c>
      <c r="G1527" s="30">
        <v>4746</v>
      </c>
      <c r="H1527" s="28" t="s">
        <v>10067</v>
      </c>
      <c r="I1527" s="31">
        <v>0</v>
      </c>
      <c r="J1527" s="31">
        <v>2400</v>
      </c>
      <c r="K1527" s="28" t="s">
        <v>4931</v>
      </c>
      <c r="L1527" s="32">
        <f t="shared" si="253"/>
        <v>-2400</v>
      </c>
      <c r="M1527" s="33">
        <f t="shared" si="254"/>
        <v>2400</v>
      </c>
      <c r="N1527" s="34" t="b">
        <v>1</v>
      </c>
      <c r="O1527" s="35">
        <f t="shared" si="255"/>
        <v>2400</v>
      </c>
      <c r="P1527" s="36" t="str">
        <f t="shared" si="256"/>
        <v>T</v>
      </c>
      <c r="Q1527" s="37" t="str">
        <f t="shared" si="257"/>
        <v>TIGA Account</v>
      </c>
      <c r="R1527" s="6" t="str">
        <f t="shared" si="258"/>
        <v>T - TIGA Account</v>
      </c>
      <c r="S1527" s="6" t="str">
        <f>IFERROR(INDEX('Vendor Over-ride'!$C:$C, MATCH($R:$R,'Vendor Over-ride'!$A:$A,0)),"")</f>
        <v>T - TIGA Account</v>
      </c>
      <c r="U1527" s="38" t="str">
        <f t="shared" si="262"/>
        <v>GIA</v>
      </c>
      <c r="V1527" s="5" t="str">
        <f t="shared" si="263"/>
        <v>TRADE</v>
      </c>
      <c r="W1527" s="5" t="b">
        <f t="shared" si="259"/>
        <v>0</v>
      </c>
      <c r="X1527" s="40">
        <f t="shared" ca="1" si="260"/>
        <v>2400</v>
      </c>
      <c r="Y1527" s="30" t="b">
        <f t="shared" ca="1" si="261"/>
        <v>0</v>
      </c>
    </row>
    <row r="1528" spans="1:25" hidden="1">
      <c r="A1528" s="28" t="s">
        <v>2837</v>
      </c>
      <c r="B1528" s="28" t="s">
        <v>2838</v>
      </c>
      <c r="C1528" s="28" t="s">
        <v>4137</v>
      </c>
      <c r="D1528" s="28" t="s">
        <v>2842</v>
      </c>
      <c r="E1528" s="29">
        <v>42258</v>
      </c>
      <c r="F1528" s="28" t="s">
        <v>10068</v>
      </c>
      <c r="G1528" s="30">
        <v>4746</v>
      </c>
      <c r="H1528" s="28" t="s">
        <v>10069</v>
      </c>
      <c r="I1528" s="31">
        <v>0</v>
      </c>
      <c r="J1528" s="31">
        <v>6000</v>
      </c>
      <c r="K1528" s="28" t="s">
        <v>4666</v>
      </c>
      <c r="L1528" s="32">
        <f t="shared" si="253"/>
        <v>-6000</v>
      </c>
      <c r="M1528" s="33">
        <f t="shared" si="254"/>
        <v>6000</v>
      </c>
      <c r="N1528" s="34" t="b">
        <v>1</v>
      </c>
      <c r="O1528" s="35">
        <f t="shared" si="255"/>
        <v>6000</v>
      </c>
      <c r="P1528" s="36" t="str">
        <f t="shared" si="256"/>
        <v>T</v>
      </c>
      <c r="Q1528" s="37" t="str">
        <f t="shared" si="257"/>
        <v>Tony Panayiotou</v>
      </c>
      <c r="R1528" s="6" t="str">
        <f t="shared" si="258"/>
        <v>T - Tony Panayiotou</v>
      </c>
      <c r="S1528" s="6" t="str">
        <f>IFERROR(INDEX('Vendor Over-ride'!$C:$C, MATCH($R:$R,'Vendor Over-ride'!$A:$A,0)),"")</f>
        <v>T - Tony Panayiotou</v>
      </c>
      <c r="U1528" s="38" t="str">
        <f t="shared" si="262"/>
        <v>GIA</v>
      </c>
      <c r="V1528" s="5" t="str">
        <f t="shared" si="263"/>
        <v>TRADE</v>
      </c>
      <c r="W1528" s="5" t="b">
        <f t="shared" si="259"/>
        <v>0</v>
      </c>
      <c r="X1528" s="40">
        <f t="shared" ca="1" si="260"/>
        <v>14000</v>
      </c>
      <c r="Y1528" s="30" t="b">
        <f t="shared" ca="1" si="261"/>
        <v>0</v>
      </c>
    </row>
    <row r="1529" spans="1:25" hidden="1">
      <c r="A1529" s="28" t="s">
        <v>2837</v>
      </c>
      <c r="B1529" s="28" t="s">
        <v>2838</v>
      </c>
      <c r="C1529" s="28" t="s">
        <v>4137</v>
      </c>
      <c r="D1529" s="28" t="s">
        <v>2842</v>
      </c>
      <c r="E1529" s="29">
        <v>42262</v>
      </c>
      <c r="F1529" s="28" t="s">
        <v>10070</v>
      </c>
      <c r="G1529" s="30">
        <v>4770</v>
      </c>
      <c r="H1529" s="28" t="s">
        <v>10071</v>
      </c>
      <c r="I1529" s="31">
        <v>0</v>
      </c>
      <c r="J1529" s="31">
        <v>26.15</v>
      </c>
      <c r="K1529" s="28" t="s">
        <v>2888</v>
      </c>
      <c r="L1529" s="32">
        <f t="shared" si="253"/>
        <v>-26.15</v>
      </c>
      <c r="M1529" s="33">
        <f t="shared" si="254"/>
        <v>26.15</v>
      </c>
      <c r="N1529" s="34" t="b">
        <v>0</v>
      </c>
      <c r="O1529" s="35">
        <f t="shared" si="255"/>
        <v>0</v>
      </c>
      <c r="P1529" s="36" t="str">
        <f t="shared" si="256"/>
        <v>E</v>
      </c>
      <c r="Q1529" s="37" t="str">
        <f t="shared" si="257"/>
        <v>David Taylor</v>
      </c>
      <c r="R1529" s="6" t="str">
        <f t="shared" si="258"/>
        <v>E - David Taylor</v>
      </c>
      <c r="S1529" s="6" t="str">
        <f>IFERROR(INDEX('Vendor Over-ride'!$C:$C, MATCH($R:$R,'Vendor Over-ride'!$A:$A,0)),"")</f>
        <v/>
      </c>
      <c r="U1529" s="38" t="str">
        <f t="shared" si="262"/>
        <v>GIA</v>
      </c>
      <c r="V1529" s="5" t="str">
        <f t="shared" si="263"/>
        <v>EMPLOYEE</v>
      </c>
      <c r="W1529" s="5" t="b">
        <f t="shared" si="259"/>
        <v>0</v>
      </c>
      <c r="X1529" s="40">
        <f t="shared" ca="1" si="260"/>
        <v>334393.72000000003</v>
      </c>
      <c r="Y1529" s="30" t="b">
        <f t="shared" ca="1" si="261"/>
        <v>1</v>
      </c>
    </row>
    <row r="1530" spans="1:25" hidden="1">
      <c r="A1530" s="28" t="s">
        <v>2837</v>
      </c>
      <c r="B1530" s="28" t="s">
        <v>2838</v>
      </c>
      <c r="C1530" s="28" t="s">
        <v>4137</v>
      </c>
      <c r="D1530" s="28" t="s">
        <v>2842</v>
      </c>
      <c r="E1530" s="29">
        <v>42262</v>
      </c>
      <c r="F1530" s="28" t="s">
        <v>10072</v>
      </c>
      <c r="G1530" s="30">
        <v>4770</v>
      </c>
      <c r="H1530" s="28" t="s">
        <v>10073</v>
      </c>
      <c r="I1530" s="31">
        <v>0</v>
      </c>
      <c r="J1530" s="31">
        <v>35.18</v>
      </c>
      <c r="K1530" s="28" t="s">
        <v>3147</v>
      </c>
      <c r="L1530" s="32">
        <f t="shared" si="253"/>
        <v>-35.18</v>
      </c>
      <c r="M1530" s="33">
        <f t="shared" si="254"/>
        <v>35.18</v>
      </c>
      <c r="N1530" s="34" t="b">
        <v>0</v>
      </c>
      <c r="O1530" s="35">
        <f t="shared" si="255"/>
        <v>0</v>
      </c>
      <c r="P1530" s="36" t="str">
        <f t="shared" si="256"/>
        <v>E</v>
      </c>
      <c r="Q1530" s="37" t="str">
        <f t="shared" si="257"/>
        <v>Robert Cosh</v>
      </c>
      <c r="R1530" s="6" t="str">
        <f t="shared" si="258"/>
        <v>E - Robert Cosh</v>
      </c>
      <c r="S1530" s="6" t="str">
        <f>IFERROR(INDEX('Vendor Over-ride'!$C:$C, MATCH($R:$R,'Vendor Over-ride'!$A:$A,0)),"")</f>
        <v/>
      </c>
      <c r="U1530" s="38" t="str">
        <f t="shared" si="262"/>
        <v>GIA</v>
      </c>
      <c r="V1530" s="5" t="str">
        <f t="shared" si="263"/>
        <v>EMPLOYEE</v>
      </c>
      <c r="W1530" s="5" t="b">
        <f t="shared" si="259"/>
        <v>0</v>
      </c>
      <c r="X1530" s="40">
        <f t="shared" ca="1" si="260"/>
        <v>334393.72000000003</v>
      </c>
      <c r="Y1530" s="30" t="b">
        <f t="shared" ca="1" si="261"/>
        <v>1</v>
      </c>
    </row>
    <row r="1531" spans="1:25" hidden="1">
      <c r="A1531" s="28" t="s">
        <v>2837</v>
      </c>
      <c r="B1531" s="28" t="s">
        <v>2838</v>
      </c>
      <c r="C1531" s="28" t="s">
        <v>4137</v>
      </c>
      <c r="D1531" s="28" t="s">
        <v>2842</v>
      </c>
      <c r="E1531" s="29">
        <v>42262</v>
      </c>
      <c r="F1531" s="28" t="s">
        <v>10074</v>
      </c>
      <c r="G1531" s="30">
        <v>4770</v>
      </c>
      <c r="H1531" s="28" t="s">
        <v>10075</v>
      </c>
      <c r="I1531" s="31">
        <v>0</v>
      </c>
      <c r="J1531" s="31">
        <v>118.5</v>
      </c>
      <c r="K1531" s="28" t="s">
        <v>3045</v>
      </c>
      <c r="L1531" s="32">
        <f t="shared" si="253"/>
        <v>-118.5</v>
      </c>
      <c r="M1531" s="33">
        <f t="shared" si="254"/>
        <v>118.5</v>
      </c>
      <c r="N1531" s="34" t="b">
        <v>0</v>
      </c>
      <c r="O1531" s="35">
        <f t="shared" si="255"/>
        <v>0</v>
      </c>
      <c r="P1531" s="36" t="str">
        <f t="shared" si="256"/>
        <v>E</v>
      </c>
      <c r="Q1531" s="37" t="str">
        <f t="shared" si="257"/>
        <v>Jaine Lumsden</v>
      </c>
      <c r="R1531" s="6" t="str">
        <f t="shared" si="258"/>
        <v>E - Jaine Lumsden</v>
      </c>
      <c r="S1531" s="6" t="str">
        <f>IFERROR(INDEX('Vendor Over-ride'!$C:$C, MATCH($R:$R,'Vendor Over-ride'!$A:$A,0)),"")</f>
        <v/>
      </c>
      <c r="U1531" s="38" t="str">
        <f t="shared" si="262"/>
        <v>GIA</v>
      </c>
      <c r="V1531" s="5" t="str">
        <f t="shared" si="263"/>
        <v>EMPLOYEE</v>
      </c>
      <c r="W1531" s="5" t="b">
        <f t="shared" si="259"/>
        <v>0</v>
      </c>
      <c r="X1531" s="40">
        <f t="shared" ca="1" si="260"/>
        <v>334393.72000000003</v>
      </c>
      <c r="Y1531" s="30" t="b">
        <f t="shared" ca="1" si="261"/>
        <v>1</v>
      </c>
    </row>
    <row r="1532" spans="1:25" hidden="1">
      <c r="A1532" s="28" t="s">
        <v>2837</v>
      </c>
      <c r="B1532" s="28" t="s">
        <v>2838</v>
      </c>
      <c r="C1532" s="28" t="s">
        <v>4137</v>
      </c>
      <c r="D1532" s="28" t="s">
        <v>2842</v>
      </c>
      <c r="E1532" s="29">
        <v>42262</v>
      </c>
      <c r="F1532" s="28" t="s">
        <v>10076</v>
      </c>
      <c r="G1532" s="30">
        <v>4770</v>
      </c>
      <c r="H1532" s="28" t="s">
        <v>10077</v>
      </c>
      <c r="I1532" s="31">
        <v>0</v>
      </c>
      <c r="J1532" s="31">
        <v>40.770000000000003</v>
      </c>
      <c r="K1532" s="28" t="s">
        <v>2845</v>
      </c>
      <c r="L1532" s="32">
        <f t="shared" si="253"/>
        <v>-40.770000000000003</v>
      </c>
      <c r="M1532" s="33">
        <f t="shared" si="254"/>
        <v>40.770000000000003</v>
      </c>
      <c r="N1532" s="34" t="b">
        <v>0</v>
      </c>
      <c r="O1532" s="35">
        <f t="shared" si="255"/>
        <v>0</v>
      </c>
      <c r="P1532" s="36" t="str">
        <f t="shared" si="256"/>
        <v>E</v>
      </c>
      <c r="Q1532" s="37" t="str">
        <f t="shared" si="257"/>
        <v>Stephen Palmer</v>
      </c>
      <c r="R1532" s="6" t="str">
        <f t="shared" si="258"/>
        <v>E - Stephen Palmer</v>
      </c>
      <c r="S1532" s="6" t="str">
        <f>IFERROR(INDEX('Vendor Over-ride'!$C:$C, MATCH($R:$R,'Vendor Over-ride'!$A:$A,0)),"")</f>
        <v/>
      </c>
      <c r="U1532" s="38" t="str">
        <f t="shared" si="262"/>
        <v>GIA</v>
      </c>
      <c r="V1532" s="5" t="str">
        <f t="shared" si="263"/>
        <v>EMPLOYEE</v>
      </c>
      <c r="W1532" s="5" t="b">
        <f t="shared" si="259"/>
        <v>0</v>
      </c>
      <c r="X1532" s="40">
        <f t="shared" ca="1" si="260"/>
        <v>334393.72000000003</v>
      </c>
      <c r="Y1532" s="30" t="b">
        <f t="shared" ca="1" si="261"/>
        <v>1</v>
      </c>
    </row>
    <row r="1533" spans="1:25" hidden="1">
      <c r="A1533" s="28" t="s">
        <v>2837</v>
      </c>
      <c r="B1533" s="28" t="s">
        <v>2838</v>
      </c>
      <c r="C1533" s="28" t="s">
        <v>4137</v>
      </c>
      <c r="D1533" s="28" t="s">
        <v>2842</v>
      </c>
      <c r="E1533" s="29">
        <v>42262</v>
      </c>
      <c r="F1533" s="28" t="s">
        <v>10078</v>
      </c>
      <c r="G1533" s="30">
        <v>4770</v>
      </c>
      <c r="H1533" s="28" t="s">
        <v>10079</v>
      </c>
      <c r="I1533" s="31">
        <v>0</v>
      </c>
      <c r="J1533" s="31">
        <v>648</v>
      </c>
      <c r="K1533" s="28" t="s">
        <v>10080</v>
      </c>
      <c r="L1533" s="32">
        <f t="shared" si="253"/>
        <v>-648</v>
      </c>
      <c r="M1533" s="33">
        <f t="shared" si="254"/>
        <v>648</v>
      </c>
      <c r="N1533" s="34" t="b">
        <v>1</v>
      </c>
      <c r="O1533" s="35">
        <f t="shared" si="255"/>
        <v>648</v>
      </c>
      <c r="P1533" s="36" t="str">
        <f t="shared" si="256"/>
        <v>G</v>
      </c>
      <c r="Q1533" s="37" t="str">
        <f t="shared" si="257"/>
        <v>Robbie Synge</v>
      </c>
      <c r="R1533" s="6" t="str">
        <f t="shared" si="258"/>
        <v>G - Robbie Synge</v>
      </c>
      <c r="S1533" s="6" t="str">
        <f>IFERROR(INDEX('Vendor Over-ride'!$C:$C, MATCH($R:$R,'Vendor Over-ride'!$A:$A,0)),"")</f>
        <v>G - Robbie Synge</v>
      </c>
      <c r="U1533" s="38" t="str">
        <f t="shared" si="262"/>
        <v>GIA</v>
      </c>
      <c r="V1533" s="5" t="str">
        <f t="shared" si="263"/>
        <v>AWARD</v>
      </c>
      <c r="W1533" s="5" t="b">
        <f t="shared" si="259"/>
        <v>0</v>
      </c>
      <c r="X1533" s="40">
        <f t="shared" ca="1" si="260"/>
        <v>648</v>
      </c>
      <c r="Y1533" s="30" t="b">
        <f t="shared" ca="1" si="261"/>
        <v>0</v>
      </c>
    </row>
    <row r="1534" spans="1:25" hidden="1">
      <c r="A1534" s="28" t="s">
        <v>2837</v>
      </c>
      <c r="B1534" s="28" t="s">
        <v>2838</v>
      </c>
      <c r="C1534" s="28" t="s">
        <v>4137</v>
      </c>
      <c r="D1534" s="28" t="s">
        <v>2842</v>
      </c>
      <c r="E1534" s="29">
        <v>42262</v>
      </c>
      <c r="F1534" s="28" t="s">
        <v>10081</v>
      </c>
      <c r="G1534" s="30">
        <v>4770</v>
      </c>
      <c r="H1534" s="28" t="s">
        <v>10082</v>
      </c>
      <c r="I1534" s="31">
        <v>0</v>
      </c>
      <c r="J1534" s="31">
        <v>2796</v>
      </c>
      <c r="K1534" s="28" t="s">
        <v>2924</v>
      </c>
      <c r="L1534" s="32">
        <f t="shared" si="253"/>
        <v>-2796</v>
      </c>
      <c r="M1534" s="33">
        <f t="shared" si="254"/>
        <v>2796</v>
      </c>
      <c r="N1534" s="34" t="b">
        <v>1</v>
      </c>
      <c r="O1534" s="35">
        <f t="shared" si="255"/>
        <v>2796</v>
      </c>
      <c r="P1534" s="36" t="str">
        <f t="shared" si="256"/>
        <v>I</v>
      </c>
      <c r="Q1534" s="37" t="str">
        <f t="shared" si="257"/>
        <v>Brian Molley</v>
      </c>
      <c r="R1534" s="6" t="str">
        <f t="shared" si="258"/>
        <v>I - Brian Molley</v>
      </c>
      <c r="S1534" s="6" t="str">
        <f>IFERROR(INDEX('Vendor Over-ride'!$C:$C, MATCH($R:$R,'Vendor Over-ride'!$A:$A,0)),"")</f>
        <v>I - Brian Molley</v>
      </c>
      <c r="U1534" s="38" t="str">
        <f t="shared" si="262"/>
        <v>GIA</v>
      </c>
      <c r="V1534" s="5" t="str">
        <f t="shared" si="263"/>
        <v>AWARD</v>
      </c>
      <c r="W1534" s="5" t="b">
        <f t="shared" si="259"/>
        <v>0</v>
      </c>
      <c r="X1534" s="40">
        <f t="shared" ca="1" si="260"/>
        <v>5962</v>
      </c>
      <c r="Y1534" s="30" t="b">
        <f t="shared" ca="1" si="261"/>
        <v>0</v>
      </c>
    </row>
    <row r="1535" spans="1:25" hidden="1">
      <c r="A1535" s="28" t="s">
        <v>2837</v>
      </c>
      <c r="B1535" s="28" t="s">
        <v>2838</v>
      </c>
      <c r="C1535" s="28" t="s">
        <v>4137</v>
      </c>
      <c r="D1535" s="28" t="s">
        <v>2842</v>
      </c>
      <c r="E1535" s="29">
        <v>42262</v>
      </c>
      <c r="F1535" s="28" t="s">
        <v>10083</v>
      </c>
      <c r="G1535" s="30">
        <v>4770</v>
      </c>
      <c r="H1535" s="28" t="s">
        <v>10084</v>
      </c>
      <c r="I1535" s="31">
        <v>0</v>
      </c>
      <c r="J1535" s="31">
        <v>3119</v>
      </c>
      <c r="K1535" s="28" t="s">
        <v>10085</v>
      </c>
      <c r="L1535" s="32">
        <f t="shared" si="253"/>
        <v>-3119</v>
      </c>
      <c r="M1535" s="33">
        <f t="shared" si="254"/>
        <v>3119</v>
      </c>
      <c r="N1535" s="34" t="b">
        <v>1</v>
      </c>
      <c r="O1535" s="35">
        <f t="shared" si="255"/>
        <v>3119</v>
      </c>
      <c r="P1535" s="36" t="str">
        <f t="shared" si="256"/>
        <v>I</v>
      </c>
      <c r="Q1535" s="37" t="str">
        <f t="shared" si="257"/>
        <v>Caroline McCluskey</v>
      </c>
      <c r="R1535" s="6" t="str">
        <f t="shared" si="258"/>
        <v>I - Caroline McCluskey</v>
      </c>
      <c r="S1535" s="6" t="str">
        <f>IFERROR(INDEX('Vendor Over-ride'!$C:$C, MATCH($R:$R,'Vendor Over-ride'!$A:$A,0)),"")</f>
        <v>I - Caroline McCluskey</v>
      </c>
      <c r="U1535" s="38" t="str">
        <f t="shared" si="262"/>
        <v>GIA</v>
      </c>
      <c r="V1535" s="5" t="str">
        <f t="shared" si="263"/>
        <v>AWARD</v>
      </c>
      <c r="W1535" s="5" t="b">
        <f t="shared" si="259"/>
        <v>0</v>
      </c>
      <c r="X1535" s="40">
        <f t="shared" ca="1" si="260"/>
        <v>3119</v>
      </c>
      <c r="Y1535" s="30" t="b">
        <f t="shared" ca="1" si="261"/>
        <v>0</v>
      </c>
    </row>
    <row r="1536" spans="1:25" hidden="1">
      <c r="A1536" s="28" t="s">
        <v>2837</v>
      </c>
      <c r="B1536" s="28" t="s">
        <v>2838</v>
      </c>
      <c r="C1536" s="28" t="s">
        <v>4137</v>
      </c>
      <c r="D1536" s="28" t="s">
        <v>2842</v>
      </c>
      <c r="E1536" s="29">
        <v>42262</v>
      </c>
      <c r="F1536" s="28" t="s">
        <v>10086</v>
      </c>
      <c r="G1536" s="30">
        <v>4770</v>
      </c>
      <c r="H1536" s="28" t="s">
        <v>10087</v>
      </c>
      <c r="I1536" s="31">
        <v>0</v>
      </c>
      <c r="J1536" s="31">
        <v>1500</v>
      </c>
      <c r="K1536" s="28" t="s">
        <v>10088</v>
      </c>
      <c r="L1536" s="32">
        <f t="shared" si="253"/>
        <v>-1500</v>
      </c>
      <c r="M1536" s="33">
        <f t="shared" si="254"/>
        <v>1500</v>
      </c>
      <c r="N1536" s="34" t="b">
        <v>1</v>
      </c>
      <c r="O1536" s="35">
        <f t="shared" si="255"/>
        <v>1500</v>
      </c>
      <c r="P1536" s="36" t="str">
        <f t="shared" si="256"/>
        <v>I</v>
      </c>
      <c r="Q1536" s="37" t="str">
        <f t="shared" si="257"/>
        <v>Danuta Ramos</v>
      </c>
      <c r="R1536" s="6" t="str">
        <f t="shared" si="258"/>
        <v>I - Danuta Ramos</v>
      </c>
      <c r="S1536" s="6" t="str">
        <f>IFERROR(INDEX('Vendor Over-ride'!$C:$C, MATCH($R:$R,'Vendor Over-ride'!$A:$A,0)),"")</f>
        <v>I - Danuta Ramos</v>
      </c>
      <c r="U1536" s="38" t="str">
        <f t="shared" si="262"/>
        <v>GIA</v>
      </c>
      <c r="V1536" s="5" t="str">
        <f t="shared" si="263"/>
        <v>AWARD</v>
      </c>
      <c r="W1536" s="5" t="b">
        <f t="shared" si="259"/>
        <v>0</v>
      </c>
      <c r="X1536" s="40">
        <f t="shared" ca="1" si="260"/>
        <v>1500</v>
      </c>
      <c r="Y1536" s="30" t="b">
        <f t="shared" ca="1" si="261"/>
        <v>0</v>
      </c>
    </row>
    <row r="1537" spans="1:25" hidden="1">
      <c r="A1537" s="28" t="s">
        <v>2837</v>
      </c>
      <c r="B1537" s="28" t="s">
        <v>2838</v>
      </c>
      <c r="C1537" s="28" t="s">
        <v>4137</v>
      </c>
      <c r="D1537" s="28" t="s">
        <v>2842</v>
      </c>
      <c r="E1537" s="29">
        <v>42262</v>
      </c>
      <c r="F1537" s="28" t="s">
        <v>10089</v>
      </c>
      <c r="G1537" s="30">
        <v>4770</v>
      </c>
      <c r="H1537" s="28" t="s">
        <v>10090</v>
      </c>
      <c r="I1537" s="31">
        <v>0</v>
      </c>
      <c r="J1537" s="31">
        <v>1960</v>
      </c>
      <c r="K1537" s="28" t="s">
        <v>10091</v>
      </c>
      <c r="L1537" s="32">
        <f t="shared" si="253"/>
        <v>-1960</v>
      </c>
      <c r="M1537" s="33">
        <f t="shared" si="254"/>
        <v>1960</v>
      </c>
      <c r="N1537" s="34" t="b">
        <v>1</v>
      </c>
      <c r="O1537" s="35">
        <f t="shared" si="255"/>
        <v>1960</v>
      </c>
      <c r="P1537" s="36" t="str">
        <f t="shared" si="256"/>
        <v>I</v>
      </c>
      <c r="Q1537" s="37" t="str">
        <f t="shared" si="257"/>
        <v>East Dunbartonshire Leisure and Culture Trust</v>
      </c>
      <c r="R1537" s="6" t="str">
        <f t="shared" si="258"/>
        <v>I - East Dunbartonshire Leisure and Culture Trust</v>
      </c>
      <c r="S1537" s="6" t="str">
        <f>IFERROR(INDEX('Vendor Over-ride'!$C:$C, MATCH($R:$R,'Vendor Over-ride'!$A:$A,0)),"")</f>
        <v>I - East Dunbartonshire Leisure &amp; Culture Trust</v>
      </c>
      <c r="U1537" s="38" t="str">
        <f t="shared" si="262"/>
        <v>GIA</v>
      </c>
      <c r="V1537" s="5" t="str">
        <f t="shared" si="263"/>
        <v>AWARD</v>
      </c>
      <c r="W1537" s="5" t="b">
        <f t="shared" si="259"/>
        <v>0</v>
      </c>
      <c r="X1537" s="40">
        <f t="shared" ca="1" si="260"/>
        <v>1960</v>
      </c>
      <c r="Y1537" s="30" t="b">
        <f t="shared" ca="1" si="261"/>
        <v>0</v>
      </c>
    </row>
    <row r="1538" spans="1:25">
      <c r="A1538" s="28" t="s">
        <v>2837</v>
      </c>
      <c r="B1538" s="28" t="s">
        <v>2838</v>
      </c>
      <c r="C1538" s="28" t="s">
        <v>4137</v>
      </c>
      <c r="D1538" s="28" t="s">
        <v>2842</v>
      </c>
      <c r="E1538" s="29">
        <v>42262</v>
      </c>
      <c r="F1538" s="28" t="s">
        <v>10092</v>
      </c>
      <c r="G1538" s="30">
        <v>4770</v>
      </c>
      <c r="H1538" s="28" t="s">
        <v>10093</v>
      </c>
      <c r="I1538" s="31">
        <v>0</v>
      </c>
      <c r="J1538" s="31">
        <v>21250</v>
      </c>
      <c r="K1538" s="28" t="s">
        <v>3440</v>
      </c>
      <c r="L1538" s="32">
        <f t="shared" ref="L1538:L1601" si="264">I:I-J:J</f>
        <v>-21250</v>
      </c>
      <c r="M1538" s="33">
        <f t="shared" ref="M1538:M1601" si="265">ABS($L:$L)</f>
        <v>21250</v>
      </c>
      <c r="N1538" s="34" t="b">
        <v>1</v>
      </c>
      <c r="O1538" s="35">
        <f t="shared" ref="O1538:O1601" si="266">$M:$M*$N:$N</f>
        <v>21250</v>
      </c>
      <c r="P1538" s="36" t="str">
        <f t="shared" ref="P1538:P1601" si="267">LEFT(TRIM($K:$K),1)</f>
        <v>I</v>
      </c>
      <c r="Q1538" s="37" t="str">
        <f t="shared" ref="Q1538:Q1601" si="268">RIGHT(TRIM($K:$K),LEN(TRIM($K:$K))-FIND("-",TRIM($K:$K)))</f>
        <v>Festivals Edinburgh</v>
      </c>
      <c r="R1538" s="6" t="str">
        <f t="shared" ref="R1538:R1601" si="269">CONCATENATE($P:$P, " - ",$Q:$Q)</f>
        <v>I - Festivals Edinburgh</v>
      </c>
      <c r="S1538" s="6" t="str">
        <f>IFERROR(INDEX('Vendor Over-ride'!$C:$C, MATCH($R:$R,'Vendor Over-ride'!$A:$A,0)),"")</f>
        <v>I - Festivals Edinburgh</v>
      </c>
      <c r="U1538" s="38" t="str">
        <f t="shared" si="262"/>
        <v>GIA</v>
      </c>
      <c r="V1538" s="5" t="str">
        <f t="shared" si="263"/>
        <v>AWARD</v>
      </c>
      <c r="W1538" s="5" t="b">
        <f t="shared" ref="W1538:W1601" si="270">ROUND($O:$O,2)&gt;=25000</f>
        <v>0</v>
      </c>
      <c r="X1538" s="40">
        <f t="shared" ref="X1538:X1601" ca="1" si="271">SUMPRODUCT((Payee=$S1538) * (Payment_Value))</f>
        <v>346500</v>
      </c>
      <c r="Y1538" s="30" t="b">
        <f t="shared" ref="Y1538:Y1601" ca="1" si="272">$X:$X&gt;=25000</f>
        <v>1</v>
      </c>
    </row>
    <row r="1539" spans="1:25" hidden="1">
      <c r="A1539" s="28" t="s">
        <v>2837</v>
      </c>
      <c r="B1539" s="28" t="s">
        <v>2838</v>
      </c>
      <c r="C1539" s="28" t="s">
        <v>4137</v>
      </c>
      <c r="D1539" s="28" t="s">
        <v>2842</v>
      </c>
      <c r="E1539" s="29">
        <v>42262</v>
      </c>
      <c r="F1539" s="28" t="s">
        <v>10094</v>
      </c>
      <c r="G1539" s="30">
        <v>4770</v>
      </c>
      <c r="H1539" s="28" t="s">
        <v>10095</v>
      </c>
      <c r="I1539" s="31">
        <v>0</v>
      </c>
      <c r="J1539" s="31">
        <v>18000</v>
      </c>
      <c r="K1539" s="28" t="s">
        <v>10096</v>
      </c>
      <c r="L1539" s="32">
        <f t="shared" si="264"/>
        <v>-18000</v>
      </c>
      <c r="M1539" s="33">
        <f t="shared" si="265"/>
        <v>18000</v>
      </c>
      <c r="N1539" s="34" t="b">
        <v>1</v>
      </c>
      <c r="O1539" s="35">
        <f t="shared" si="266"/>
        <v>18000</v>
      </c>
      <c r="P1539" s="36" t="str">
        <f t="shared" si="267"/>
        <v>I</v>
      </c>
      <c r="Q1539" s="37" t="str">
        <f t="shared" si="268"/>
        <v>Film Access Network Scotland (FANS)</v>
      </c>
      <c r="R1539" s="6" t="str">
        <f t="shared" si="269"/>
        <v>I - Film Access Network Scotland (FANS)</v>
      </c>
      <c r="S1539" s="6" t="str">
        <f>IFERROR(INDEX('Vendor Over-ride'!$C:$C, MATCH($R:$R,'Vendor Over-ride'!$A:$A,0)),"")</f>
        <v>I - Film Access Network Scotland (FANS)</v>
      </c>
      <c r="U1539" s="38" t="str">
        <f t="shared" ref="U1539:U1602" si="273">"GIA"</f>
        <v>GIA</v>
      </c>
      <c r="V1539" s="5" t="str">
        <f t="shared" ref="V1539:V1602" si="274">UPPER(IF($P:$P="E","Employee",IF(OR($P:$P="I",$P:$P="G"),"Award",IF(OR($P:$P="D",$P:$P="T"),"Trade",""))))</f>
        <v>AWARD</v>
      </c>
      <c r="W1539" s="5" t="b">
        <f t="shared" si="270"/>
        <v>0</v>
      </c>
      <c r="X1539" s="40">
        <f t="shared" ca="1" si="271"/>
        <v>18000</v>
      </c>
      <c r="Y1539" s="30" t="b">
        <f t="shared" ca="1" si="272"/>
        <v>0</v>
      </c>
    </row>
    <row r="1540" spans="1:25">
      <c r="A1540" s="28" t="s">
        <v>2837</v>
      </c>
      <c r="B1540" s="28" t="s">
        <v>2838</v>
      </c>
      <c r="C1540" s="28" t="s">
        <v>4137</v>
      </c>
      <c r="D1540" s="28" t="s">
        <v>2842</v>
      </c>
      <c r="E1540" s="29">
        <v>42262</v>
      </c>
      <c r="F1540" s="28" t="s">
        <v>10097</v>
      </c>
      <c r="G1540" s="30">
        <v>4770</v>
      </c>
      <c r="H1540" s="28" t="s">
        <v>10098</v>
      </c>
      <c r="I1540" s="31">
        <v>0</v>
      </c>
      <c r="J1540" s="31">
        <v>15000</v>
      </c>
      <c r="K1540" s="28" t="s">
        <v>9709</v>
      </c>
      <c r="L1540" s="32">
        <f t="shared" si="264"/>
        <v>-15000</v>
      </c>
      <c r="M1540" s="33">
        <f t="shared" si="265"/>
        <v>15000</v>
      </c>
      <c r="N1540" s="34" t="b">
        <v>1</v>
      </c>
      <c r="O1540" s="35">
        <f t="shared" si="266"/>
        <v>15000</v>
      </c>
      <c r="P1540" s="36" t="str">
        <f t="shared" si="267"/>
        <v>I</v>
      </c>
      <c r="Q1540" s="37" t="str">
        <f t="shared" si="268"/>
        <v>Rothesay District Pipe Band</v>
      </c>
      <c r="R1540" s="6" t="str">
        <f t="shared" si="269"/>
        <v>I - Rothesay District Pipe Band</v>
      </c>
      <c r="S1540" s="6" t="str">
        <f>IFERROR(INDEX('Vendor Over-ride'!$C:$C, MATCH($R:$R,'Vendor Over-ride'!$A:$A,0)),"")</f>
        <v>I - Rothesay District Pipe Band</v>
      </c>
      <c r="U1540" s="38" t="str">
        <f t="shared" si="273"/>
        <v>GIA</v>
      </c>
      <c r="V1540" s="5" t="str">
        <f t="shared" si="274"/>
        <v>AWARD</v>
      </c>
      <c r="W1540" s="5" t="b">
        <f t="shared" si="270"/>
        <v>0</v>
      </c>
      <c r="X1540" s="40">
        <f t="shared" ca="1" si="271"/>
        <v>25000</v>
      </c>
      <c r="Y1540" s="30" t="b">
        <f t="shared" ca="1" si="272"/>
        <v>1</v>
      </c>
    </row>
    <row r="1541" spans="1:25">
      <c r="A1541" s="28" t="s">
        <v>2837</v>
      </c>
      <c r="B1541" s="28" t="s">
        <v>2838</v>
      </c>
      <c r="C1541" s="28" t="s">
        <v>4137</v>
      </c>
      <c r="D1541" s="28" t="s">
        <v>2842</v>
      </c>
      <c r="E1541" s="29">
        <v>42262</v>
      </c>
      <c r="F1541" s="28" t="s">
        <v>10099</v>
      </c>
      <c r="G1541" s="30">
        <v>4770</v>
      </c>
      <c r="H1541" s="28" t="s">
        <v>10100</v>
      </c>
      <c r="I1541" s="31">
        <v>0</v>
      </c>
      <c r="J1541" s="31">
        <v>24000</v>
      </c>
      <c r="K1541" s="28" t="s">
        <v>2933</v>
      </c>
      <c r="L1541" s="32">
        <f t="shared" si="264"/>
        <v>-24000</v>
      </c>
      <c r="M1541" s="33">
        <f t="shared" si="265"/>
        <v>24000</v>
      </c>
      <c r="N1541" s="34" t="b">
        <v>1</v>
      </c>
      <c r="O1541" s="35">
        <f t="shared" si="266"/>
        <v>24000</v>
      </c>
      <c r="P1541" s="36" t="str">
        <f t="shared" si="267"/>
        <v>I</v>
      </c>
      <c r="Q1541" s="37" t="str">
        <f t="shared" si="268"/>
        <v>Screen Education Edinburgh</v>
      </c>
      <c r="R1541" s="6" t="str">
        <f t="shared" si="269"/>
        <v>I - Screen Education Edinburgh</v>
      </c>
      <c r="S1541" s="6" t="str">
        <f>IFERROR(INDEX('Vendor Over-ride'!$C:$C, MATCH($R:$R,'Vendor Over-ride'!$A:$A,0)),"")</f>
        <v>I - Screen Education Edinburgh</v>
      </c>
      <c r="U1541" s="38" t="str">
        <f t="shared" si="273"/>
        <v>GIA</v>
      </c>
      <c r="V1541" s="5" t="str">
        <f t="shared" si="274"/>
        <v>AWARD</v>
      </c>
      <c r="W1541" s="5" t="b">
        <f t="shared" si="270"/>
        <v>0</v>
      </c>
      <c r="X1541" s="40">
        <f t="shared" ca="1" si="271"/>
        <v>63000</v>
      </c>
      <c r="Y1541" s="30" t="b">
        <f t="shared" ca="1" si="272"/>
        <v>1</v>
      </c>
    </row>
    <row r="1542" spans="1:25" hidden="1">
      <c r="A1542" s="28" t="s">
        <v>2837</v>
      </c>
      <c r="B1542" s="28" t="s">
        <v>2838</v>
      </c>
      <c r="C1542" s="28" t="s">
        <v>4137</v>
      </c>
      <c r="D1542" s="28" t="s">
        <v>2842</v>
      </c>
      <c r="E1542" s="29">
        <v>42262</v>
      </c>
      <c r="F1542" s="28" t="s">
        <v>10101</v>
      </c>
      <c r="G1542" s="30">
        <v>4770</v>
      </c>
      <c r="H1542" s="28" t="s">
        <v>10102</v>
      </c>
      <c r="I1542" s="31">
        <v>0</v>
      </c>
      <c r="J1542" s="31">
        <v>1250</v>
      </c>
      <c r="K1542" s="28" t="s">
        <v>7710</v>
      </c>
      <c r="L1542" s="32">
        <f t="shared" si="264"/>
        <v>-1250</v>
      </c>
      <c r="M1542" s="33">
        <f t="shared" si="265"/>
        <v>1250</v>
      </c>
      <c r="N1542" s="34" t="b">
        <v>1</v>
      </c>
      <c r="O1542" s="35">
        <f t="shared" si="266"/>
        <v>1250</v>
      </c>
      <c r="P1542" s="36" t="str">
        <f t="shared" si="267"/>
        <v>I</v>
      </c>
      <c r="Q1542" s="37" t="str">
        <f t="shared" si="268"/>
        <v>Youth Highland</v>
      </c>
      <c r="R1542" s="6" t="str">
        <f t="shared" si="269"/>
        <v>I - Youth Highland</v>
      </c>
      <c r="S1542" s="6" t="str">
        <f>IFERROR(INDEX('Vendor Over-ride'!$C:$C, MATCH($R:$R,'Vendor Over-ride'!$A:$A,0)),"")</f>
        <v>I - Youth Highland</v>
      </c>
      <c r="U1542" s="38" t="str">
        <f t="shared" si="273"/>
        <v>GIA</v>
      </c>
      <c r="V1542" s="5" t="str">
        <f t="shared" si="274"/>
        <v>AWARD</v>
      </c>
      <c r="W1542" s="5" t="b">
        <f t="shared" si="270"/>
        <v>0</v>
      </c>
      <c r="X1542" s="40">
        <f t="shared" ca="1" si="271"/>
        <v>5000</v>
      </c>
      <c r="Y1542" s="30" t="b">
        <f t="shared" ca="1" si="272"/>
        <v>0</v>
      </c>
    </row>
    <row r="1543" spans="1:25" hidden="1">
      <c r="A1543" s="28" t="s">
        <v>2837</v>
      </c>
      <c r="B1543" s="28" t="s">
        <v>2838</v>
      </c>
      <c r="C1543" s="28" t="s">
        <v>4137</v>
      </c>
      <c r="D1543" s="28" t="s">
        <v>2842</v>
      </c>
      <c r="E1543" s="29">
        <v>42262</v>
      </c>
      <c r="F1543" s="28" t="s">
        <v>10103</v>
      </c>
      <c r="G1543" s="30">
        <v>4770</v>
      </c>
      <c r="H1543" s="28" t="s">
        <v>10104</v>
      </c>
      <c r="I1543" s="31">
        <v>0</v>
      </c>
      <c r="J1543" s="31">
        <v>1576.8</v>
      </c>
      <c r="K1543" s="28" t="s">
        <v>10105</v>
      </c>
      <c r="L1543" s="32">
        <f t="shared" si="264"/>
        <v>-1576.8</v>
      </c>
      <c r="M1543" s="33">
        <f t="shared" si="265"/>
        <v>1576.8</v>
      </c>
      <c r="N1543" s="34" t="b">
        <v>1</v>
      </c>
      <c r="O1543" s="35">
        <f t="shared" si="266"/>
        <v>1576.8</v>
      </c>
      <c r="P1543" s="36" t="str">
        <f t="shared" si="267"/>
        <v>T</v>
      </c>
      <c r="Q1543" s="37" t="str">
        <f t="shared" si="268"/>
        <v>Call Print Group Limited</v>
      </c>
      <c r="R1543" s="6" t="str">
        <f t="shared" si="269"/>
        <v>T - Call Print Group Limited</v>
      </c>
      <c r="S1543" s="6" t="str">
        <f>IFERROR(INDEX('Vendor Over-ride'!$C:$C, MATCH($R:$R,'Vendor Over-ride'!$A:$A,0)),"")</f>
        <v>T - Call Print Group Limited</v>
      </c>
      <c r="U1543" s="38" t="str">
        <f t="shared" si="273"/>
        <v>GIA</v>
      </c>
      <c r="V1543" s="5" t="str">
        <f t="shared" si="274"/>
        <v>TRADE</v>
      </c>
      <c r="W1543" s="5" t="b">
        <f t="shared" si="270"/>
        <v>0</v>
      </c>
      <c r="X1543" s="40">
        <f t="shared" ca="1" si="271"/>
        <v>1627.2</v>
      </c>
      <c r="Y1543" s="30" t="b">
        <f t="shared" ca="1" si="272"/>
        <v>0</v>
      </c>
    </row>
    <row r="1544" spans="1:25" hidden="1">
      <c r="A1544" s="28" t="s">
        <v>2837</v>
      </c>
      <c r="B1544" s="28" t="s">
        <v>2838</v>
      </c>
      <c r="C1544" s="28" t="s">
        <v>4137</v>
      </c>
      <c r="D1544" s="28" t="s">
        <v>2842</v>
      </c>
      <c r="E1544" s="29">
        <v>42262</v>
      </c>
      <c r="F1544" s="28" t="s">
        <v>10106</v>
      </c>
      <c r="G1544" s="30">
        <v>4770</v>
      </c>
      <c r="H1544" s="28" t="s">
        <v>10107</v>
      </c>
      <c r="I1544" s="31">
        <v>0</v>
      </c>
      <c r="J1544" s="31">
        <v>112.64</v>
      </c>
      <c r="K1544" s="28" t="s">
        <v>2964</v>
      </c>
      <c r="L1544" s="32">
        <f t="shared" si="264"/>
        <v>-112.64</v>
      </c>
      <c r="M1544" s="33">
        <f t="shared" si="265"/>
        <v>112.64</v>
      </c>
      <c r="N1544" s="34" t="b">
        <v>1</v>
      </c>
      <c r="O1544" s="35">
        <f t="shared" si="266"/>
        <v>112.64</v>
      </c>
      <c r="P1544" s="36" t="str">
        <f t="shared" si="267"/>
        <v>T</v>
      </c>
      <c r="Q1544" s="37" t="str">
        <f t="shared" si="268"/>
        <v>COMMSWORLD LTD</v>
      </c>
      <c r="R1544" s="6" t="str">
        <f t="shared" si="269"/>
        <v>T - COMMSWORLD LTD</v>
      </c>
      <c r="S1544" s="6" t="str">
        <f>IFERROR(INDEX('Vendor Over-ride'!$C:$C, MATCH($R:$R,'Vendor Over-ride'!$A:$A,0)),"")</f>
        <v>T - COMMSWORLD LTD</v>
      </c>
      <c r="U1544" s="38" t="str">
        <f t="shared" si="273"/>
        <v>GIA</v>
      </c>
      <c r="V1544" s="5" t="str">
        <f t="shared" si="274"/>
        <v>TRADE</v>
      </c>
      <c r="W1544" s="5" t="b">
        <f t="shared" si="270"/>
        <v>0</v>
      </c>
      <c r="X1544" s="40">
        <f t="shared" ca="1" si="271"/>
        <v>5918.3899999999994</v>
      </c>
      <c r="Y1544" s="30" t="b">
        <f t="shared" ca="1" si="272"/>
        <v>0</v>
      </c>
    </row>
    <row r="1545" spans="1:25" hidden="1">
      <c r="A1545" s="28" t="s">
        <v>2837</v>
      </c>
      <c r="B1545" s="28" t="s">
        <v>2838</v>
      </c>
      <c r="C1545" s="28" t="s">
        <v>4137</v>
      </c>
      <c r="D1545" s="28" t="s">
        <v>2842</v>
      </c>
      <c r="E1545" s="29">
        <v>42262</v>
      </c>
      <c r="F1545" s="28" t="s">
        <v>10108</v>
      </c>
      <c r="G1545" s="30">
        <v>4770</v>
      </c>
      <c r="H1545" s="28" t="s">
        <v>10109</v>
      </c>
      <c r="I1545" s="31">
        <v>0</v>
      </c>
      <c r="J1545" s="31">
        <v>1200</v>
      </c>
      <c r="K1545" s="28" t="s">
        <v>9315</v>
      </c>
      <c r="L1545" s="32">
        <f t="shared" si="264"/>
        <v>-1200</v>
      </c>
      <c r="M1545" s="33">
        <f t="shared" si="265"/>
        <v>1200</v>
      </c>
      <c r="N1545" s="34" t="b">
        <v>1</v>
      </c>
      <c r="O1545" s="35">
        <f t="shared" si="266"/>
        <v>1200</v>
      </c>
      <c r="P1545" s="36" t="str">
        <f t="shared" si="267"/>
        <v>T</v>
      </c>
      <c r="Q1545" s="37" t="str">
        <f t="shared" si="268"/>
        <v>Edinburgh International Film Festival</v>
      </c>
      <c r="R1545" s="6" t="str">
        <f t="shared" si="269"/>
        <v>T - Edinburgh International Film Festival</v>
      </c>
      <c r="S1545" s="6" t="str">
        <f>IFERROR(INDEX('Vendor Over-ride'!$C:$C, MATCH($R:$R,'Vendor Over-ride'!$A:$A,0)),"")</f>
        <v>T - EDINBURGH INT. FILM FESTIVAL</v>
      </c>
      <c r="U1545" s="38" t="str">
        <f t="shared" si="273"/>
        <v>GIA</v>
      </c>
      <c r="V1545" s="5" t="str">
        <f t="shared" si="274"/>
        <v>TRADE</v>
      </c>
      <c r="W1545" s="5" t="b">
        <f t="shared" si="270"/>
        <v>0</v>
      </c>
      <c r="X1545" s="40">
        <f t="shared" ca="1" si="271"/>
        <v>6000</v>
      </c>
      <c r="Y1545" s="30" t="b">
        <f t="shared" ca="1" si="272"/>
        <v>0</v>
      </c>
    </row>
    <row r="1546" spans="1:25" hidden="1">
      <c r="A1546" s="28" t="s">
        <v>2837</v>
      </c>
      <c r="B1546" s="28" t="s">
        <v>2838</v>
      </c>
      <c r="C1546" s="28" t="s">
        <v>4137</v>
      </c>
      <c r="D1546" s="28" t="s">
        <v>2842</v>
      </c>
      <c r="E1546" s="29">
        <v>42262</v>
      </c>
      <c r="F1546" s="28" t="s">
        <v>10110</v>
      </c>
      <c r="G1546" s="30">
        <v>4770</v>
      </c>
      <c r="H1546" s="28" t="s">
        <v>10111</v>
      </c>
      <c r="I1546" s="31">
        <v>0</v>
      </c>
      <c r="J1546" s="31">
        <v>3915.79</v>
      </c>
      <c r="K1546" s="28" t="s">
        <v>10112</v>
      </c>
      <c r="L1546" s="32">
        <f t="shared" si="264"/>
        <v>-3915.79</v>
      </c>
      <c r="M1546" s="33">
        <f t="shared" si="265"/>
        <v>3915.79</v>
      </c>
      <c r="N1546" s="34" t="b">
        <v>1</v>
      </c>
      <c r="O1546" s="35">
        <f t="shared" si="266"/>
        <v>3915.79</v>
      </c>
      <c r="P1546" s="36" t="str">
        <f t="shared" si="267"/>
        <v>T</v>
      </c>
      <c r="Q1546" s="37" t="str">
        <f t="shared" si="268"/>
        <v>Edinburgh Computer Services ( Scotland ) Ltd</v>
      </c>
      <c r="R1546" s="6" t="str">
        <f t="shared" si="269"/>
        <v>T - Edinburgh Computer Services ( Scotland ) Ltd</v>
      </c>
      <c r="S1546" s="6" t="str">
        <f>IFERROR(INDEX('Vendor Over-ride'!$C:$C, MATCH($R:$R,'Vendor Over-ride'!$A:$A,0)),"")</f>
        <v>T - Edinburgh Computer Services ( Scotland ) Ltd</v>
      </c>
      <c r="U1546" s="38" t="str">
        <f t="shared" si="273"/>
        <v>GIA</v>
      </c>
      <c r="V1546" s="5" t="str">
        <f t="shared" si="274"/>
        <v>TRADE</v>
      </c>
      <c r="W1546" s="5" t="b">
        <f t="shared" si="270"/>
        <v>0</v>
      </c>
      <c r="X1546" s="40">
        <f t="shared" ca="1" si="271"/>
        <v>3915.79</v>
      </c>
      <c r="Y1546" s="30" t="b">
        <f t="shared" ca="1" si="272"/>
        <v>0</v>
      </c>
    </row>
    <row r="1547" spans="1:25">
      <c r="A1547" s="28" t="s">
        <v>2837</v>
      </c>
      <c r="B1547" s="28" t="s">
        <v>2838</v>
      </c>
      <c r="C1547" s="28" t="s">
        <v>4137</v>
      </c>
      <c r="D1547" s="28" t="s">
        <v>2842</v>
      </c>
      <c r="E1547" s="29">
        <v>42262</v>
      </c>
      <c r="F1547" s="28" t="s">
        <v>10113</v>
      </c>
      <c r="G1547" s="30">
        <v>4770</v>
      </c>
      <c r="H1547" s="28" t="s">
        <v>10114</v>
      </c>
      <c r="I1547" s="31">
        <v>0</v>
      </c>
      <c r="J1547" s="31">
        <v>5812.21</v>
      </c>
      <c r="K1547" s="28" t="s">
        <v>3050</v>
      </c>
      <c r="L1547" s="32">
        <f t="shared" si="264"/>
        <v>-5812.21</v>
      </c>
      <c r="M1547" s="33">
        <f t="shared" si="265"/>
        <v>5812.21</v>
      </c>
      <c r="N1547" s="34" t="b">
        <v>1</v>
      </c>
      <c r="O1547" s="35">
        <f t="shared" si="266"/>
        <v>5812.21</v>
      </c>
      <c r="P1547" s="36" t="str">
        <f t="shared" si="267"/>
        <v>T</v>
      </c>
      <c r="Q1547" s="37" t="str">
        <f t="shared" si="268"/>
        <v>Pulsant (Scotland) Ltd</v>
      </c>
      <c r="R1547" s="6" t="str">
        <f t="shared" si="269"/>
        <v>T - Pulsant (Scotland) Ltd</v>
      </c>
      <c r="S1547" s="6" t="str">
        <f>IFERROR(INDEX('Vendor Over-ride'!$C:$C, MATCH($R:$R,'Vendor Over-ride'!$A:$A,0)),"")</f>
        <v>T - Pulsant</v>
      </c>
      <c r="T1547" s="41" t="s">
        <v>7021</v>
      </c>
      <c r="U1547" s="38" t="str">
        <f t="shared" si="273"/>
        <v>GIA</v>
      </c>
      <c r="V1547" s="5" t="str">
        <f t="shared" si="274"/>
        <v>TRADE</v>
      </c>
      <c r="W1547" s="5" t="b">
        <f t="shared" si="270"/>
        <v>0</v>
      </c>
      <c r="X1547" s="40">
        <f t="shared" ca="1" si="271"/>
        <v>50739.890000000007</v>
      </c>
      <c r="Y1547" s="30" t="b">
        <f t="shared" ca="1" si="272"/>
        <v>1</v>
      </c>
    </row>
    <row r="1548" spans="1:25" hidden="1">
      <c r="A1548" s="28" t="s">
        <v>2837</v>
      </c>
      <c r="B1548" s="28" t="s">
        <v>2838</v>
      </c>
      <c r="C1548" s="28" t="s">
        <v>4137</v>
      </c>
      <c r="D1548" s="28" t="s">
        <v>2842</v>
      </c>
      <c r="E1548" s="29">
        <v>42262</v>
      </c>
      <c r="F1548" s="28" t="s">
        <v>10115</v>
      </c>
      <c r="G1548" s="30">
        <v>4770</v>
      </c>
      <c r="H1548" s="28" t="s">
        <v>10116</v>
      </c>
      <c r="I1548" s="31">
        <v>0</v>
      </c>
      <c r="J1548" s="31">
        <v>1077</v>
      </c>
      <c r="K1548" s="28" t="s">
        <v>2902</v>
      </c>
      <c r="L1548" s="32">
        <f t="shared" si="264"/>
        <v>-1077</v>
      </c>
      <c r="M1548" s="33">
        <f t="shared" si="265"/>
        <v>1077</v>
      </c>
      <c r="N1548" s="34" t="b">
        <v>1</v>
      </c>
      <c r="O1548" s="35">
        <f t="shared" si="266"/>
        <v>1077</v>
      </c>
      <c r="P1548" s="36" t="str">
        <f t="shared" si="267"/>
        <v>T</v>
      </c>
      <c r="Q1548" s="37" t="str">
        <f t="shared" si="268"/>
        <v>Ross Promotional Products Llimited</v>
      </c>
      <c r="R1548" s="6" t="str">
        <f t="shared" si="269"/>
        <v>T - Ross Promotional Products Llimited</v>
      </c>
      <c r="S1548" s="6" t="str">
        <f>IFERROR(INDEX('Vendor Over-ride'!$C:$C, MATCH($R:$R,'Vendor Over-ride'!$A:$A,0)),"")</f>
        <v>T - Ross Promotional Products Llimited</v>
      </c>
      <c r="U1548" s="38" t="str">
        <f t="shared" si="273"/>
        <v>GIA</v>
      </c>
      <c r="V1548" s="5" t="str">
        <f t="shared" si="274"/>
        <v>TRADE</v>
      </c>
      <c r="W1548" s="5" t="b">
        <f t="shared" si="270"/>
        <v>0</v>
      </c>
      <c r="X1548" s="40">
        <f t="shared" ca="1" si="271"/>
        <v>7125</v>
      </c>
      <c r="Y1548" s="30" t="b">
        <f t="shared" ca="1" si="272"/>
        <v>0</v>
      </c>
    </row>
    <row r="1549" spans="1:25" hidden="1">
      <c r="A1549" s="28" t="s">
        <v>2837</v>
      </c>
      <c r="B1549" s="28" t="s">
        <v>2838</v>
      </c>
      <c r="C1549" s="28" t="s">
        <v>4137</v>
      </c>
      <c r="D1549" s="28" t="s">
        <v>2842</v>
      </c>
      <c r="E1549" s="29">
        <v>42262</v>
      </c>
      <c r="F1549" s="28" t="s">
        <v>10117</v>
      </c>
      <c r="G1549" s="30">
        <v>4770</v>
      </c>
      <c r="H1549" s="28" t="s">
        <v>10118</v>
      </c>
      <c r="I1549" s="31">
        <v>0</v>
      </c>
      <c r="J1549" s="31">
        <v>33.200000000000003</v>
      </c>
      <c r="K1549" s="28" t="s">
        <v>2855</v>
      </c>
      <c r="L1549" s="32">
        <f t="shared" si="264"/>
        <v>-33.200000000000003</v>
      </c>
      <c r="M1549" s="33">
        <f t="shared" si="265"/>
        <v>33.200000000000003</v>
      </c>
      <c r="N1549" s="34" t="b">
        <v>1</v>
      </c>
      <c r="O1549" s="35">
        <f t="shared" si="266"/>
        <v>33.200000000000003</v>
      </c>
      <c r="P1549" s="36" t="str">
        <f t="shared" si="267"/>
        <v>T</v>
      </c>
      <c r="Q1549" s="37" t="str">
        <f t="shared" si="268"/>
        <v>Steve Grimmond</v>
      </c>
      <c r="R1549" s="6" t="str">
        <f t="shared" si="269"/>
        <v>T - Steve Grimmond</v>
      </c>
      <c r="S1549" s="6" t="str">
        <f>IFERROR(INDEX('Vendor Over-ride'!$C:$C, MATCH($R:$R,'Vendor Over-ride'!$A:$A,0)),"")</f>
        <v>T - Steve Grimmond</v>
      </c>
      <c r="U1549" s="38" t="str">
        <f t="shared" si="273"/>
        <v>GIA</v>
      </c>
      <c r="V1549" s="5" t="str">
        <f t="shared" si="274"/>
        <v>TRADE</v>
      </c>
      <c r="W1549" s="5" t="b">
        <f t="shared" si="270"/>
        <v>0</v>
      </c>
      <c r="X1549" s="40">
        <f t="shared" ca="1" si="271"/>
        <v>188.3</v>
      </c>
      <c r="Y1549" s="30" t="b">
        <f t="shared" ca="1" si="272"/>
        <v>0</v>
      </c>
    </row>
    <row r="1550" spans="1:25" hidden="1">
      <c r="A1550" s="28" t="s">
        <v>2837</v>
      </c>
      <c r="B1550" s="28" t="s">
        <v>2838</v>
      </c>
      <c r="C1550" s="28" t="s">
        <v>4137</v>
      </c>
      <c r="D1550" s="28" t="s">
        <v>2842</v>
      </c>
      <c r="E1550" s="29">
        <v>42262</v>
      </c>
      <c r="F1550" s="28" t="s">
        <v>10119</v>
      </c>
      <c r="G1550" s="30">
        <v>4770</v>
      </c>
      <c r="H1550" s="28" t="s">
        <v>10120</v>
      </c>
      <c r="I1550" s="31">
        <v>0</v>
      </c>
      <c r="J1550" s="31">
        <v>447.2</v>
      </c>
      <c r="K1550" s="28" t="s">
        <v>10121</v>
      </c>
      <c r="L1550" s="32">
        <f t="shared" si="264"/>
        <v>-447.2</v>
      </c>
      <c r="M1550" s="33">
        <f t="shared" si="265"/>
        <v>447.2</v>
      </c>
      <c r="N1550" s="34" t="b">
        <v>1</v>
      </c>
      <c r="O1550" s="35">
        <f t="shared" si="266"/>
        <v>447.2</v>
      </c>
      <c r="P1550" s="36" t="str">
        <f t="shared" si="267"/>
        <v>T</v>
      </c>
      <c r="Q1550" s="37" t="str">
        <f t="shared" si="268"/>
        <v>The Melting Pot</v>
      </c>
      <c r="R1550" s="6" t="str">
        <f t="shared" si="269"/>
        <v>T - The Melting Pot</v>
      </c>
      <c r="S1550" s="6" t="str">
        <f>IFERROR(INDEX('Vendor Over-ride'!$C:$C, MATCH($R:$R,'Vendor Over-ride'!$A:$A,0)),"")</f>
        <v>T - Melting Pot, The</v>
      </c>
      <c r="U1550" s="38" t="str">
        <f t="shared" si="273"/>
        <v>GIA</v>
      </c>
      <c r="V1550" s="5" t="str">
        <f t="shared" si="274"/>
        <v>TRADE</v>
      </c>
      <c r="W1550" s="5" t="b">
        <f t="shared" si="270"/>
        <v>0</v>
      </c>
      <c r="X1550" s="40">
        <f t="shared" ca="1" si="271"/>
        <v>447.2</v>
      </c>
      <c r="Y1550" s="30" t="b">
        <f t="shared" ca="1" si="272"/>
        <v>0</v>
      </c>
    </row>
    <row r="1551" spans="1:25" hidden="1">
      <c r="A1551" s="28" t="s">
        <v>2837</v>
      </c>
      <c r="B1551" s="28" t="s">
        <v>2838</v>
      </c>
      <c r="C1551" s="28" t="s">
        <v>4137</v>
      </c>
      <c r="D1551" s="28" t="s">
        <v>2842</v>
      </c>
      <c r="E1551" s="29">
        <v>42262</v>
      </c>
      <c r="F1551" s="28" t="s">
        <v>10122</v>
      </c>
      <c r="G1551" s="30">
        <v>4771</v>
      </c>
      <c r="H1551" s="28" t="s">
        <v>10123</v>
      </c>
      <c r="I1551" s="31">
        <v>0</v>
      </c>
      <c r="J1551" s="31">
        <v>745.42</v>
      </c>
      <c r="K1551" s="28" t="s">
        <v>9005</v>
      </c>
      <c r="L1551" s="32">
        <f t="shared" si="264"/>
        <v>-745.42</v>
      </c>
      <c r="M1551" s="33">
        <f t="shared" si="265"/>
        <v>745.42</v>
      </c>
      <c r="N1551" s="34" t="b">
        <v>1</v>
      </c>
      <c r="O1551" s="35">
        <f t="shared" si="266"/>
        <v>745.42</v>
      </c>
      <c r="P1551" s="36" t="str">
        <f t="shared" si="267"/>
        <v>T</v>
      </c>
      <c r="Q1551" s="37" t="str">
        <f t="shared" si="268"/>
        <v>RSE Scotland Foundation</v>
      </c>
      <c r="R1551" s="6" t="str">
        <f t="shared" si="269"/>
        <v>T - RSE Scotland Foundation</v>
      </c>
      <c r="S1551" s="6" t="str">
        <f>IFERROR(INDEX('Vendor Over-ride'!$C:$C, MATCH($R:$R,'Vendor Over-ride'!$A:$A,0)),"")</f>
        <v>T - RSE Scotland Foundation</v>
      </c>
      <c r="U1551" s="38" t="str">
        <f t="shared" si="273"/>
        <v>GIA</v>
      </c>
      <c r="V1551" s="5" t="str">
        <f t="shared" si="274"/>
        <v>TRADE</v>
      </c>
      <c r="W1551" s="5" t="b">
        <f t="shared" si="270"/>
        <v>0</v>
      </c>
      <c r="X1551" s="40">
        <f t="shared" ca="1" si="271"/>
        <v>974.4</v>
      </c>
      <c r="Y1551" s="30" t="b">
        <f t="shared" ca="1" si="272"/>
        <v>0</v>
      </c>
    </row>
    <row r="1552" spans="1:25" hidden="1">
      <c r="A1552" s="28" t="s">
        <v>2837</v>
      </c>
      <c r="B1552" s="28" t="s">
        <v>2838</v>
      </c>
      <c r="C1552" s="28" t="s">
        <v>4137</v>
      </c>
      <c r="D1552" s="28" t="s">
        <v>2842</v>
      </c>
      <c r="E1552" s="29">
        <v>42264</v>
      </c>
      <c r="F1552" s="28" t="s">
        <v>10124</v>
      </c>
      <c r="G1552" s="30">
        <v>4798</v>
      </c>
      <c r="H1552" s="28" t="s">
        <v>10125</v>
      </c>
      <c r="I1552" s="31">
        <v>0</v>
      </c>
      <c r="J1552" s="31">
        <v>242.87</v>
      </c>
      <c r="K1552" s="28" t="s">
        <v>2888</v>
      </c>
      <c r="L1552" s="32">
        <f t="shared" si="264"/>
        <v>-242.87</v>
      </c>
      <c r="M1552" s="33">
        <f t="shared" si="265"/>
        <v>242.87</v>
      </c>
      <c r="N1552" s="34" t="b">
        <v>0</v>
      </c>
      <c r="O1552" s="35">
        <f t="shared" si="266"/>
        <v>0</v>
      </c>
      <c r="P1552" s="36" t="str">
        <f t="shared" si="267"/>
        <v>E</v>
      </c>
      <c r="Q1552" s="37" t="str">
        <f t="shared" si="268"/>
        <v>David Taylor</v>
      </c>
      <c r="R1552" s="6" t="str">
        <f t="shared" si="269"/>
        <v>E - David Taylor</v>
      </c>
      <c r="S1552" s="6" t="str">
        <f>IFERROR(INDEX('Vendor Over-ride'!$C:$C, MATCH($R:$R,'Vendor Over-ride'!$A:$A,0)),"")</f>
        <v/>
      </c>
      <c r="U1552" s="38" t="str">
        <f t="shared" si="273"/>
        <v>GIA</v>
      </c>
      <c r="V1552" s="5" t="str">
        <f t="shared" si="274"/>
        <v>EMPLOYEE</v>
      </c>
      <c r="W1552" s="5" t="b">
        <f t="shared" si="270"/>
        <v>0</v>
      </c>
      <c r="X1552" s="40">
        <f t="shared" ca="1" si="271"/>
        <v>334393.72000000003</v>
      </c>
      <c r="Y1552" s="30" t="b">
        <f t="shared" ca="1" si="272"/>
        <v>1</v>
      </c>
    </row>
    <row r="1553" spans="1:25" hidden="1">
      <c r="A1553" s="28" t="s">
        <v>2837</v>
      </c>
      <c r="B1553" s="28" t="s">
        <v>2838</v>
      </c>
      <c r="C1553" s="28" t="s">
        <v>4137</v>
      </c>
      <c r="D1553" s="28" t="s">
        <v>2842</v>
      </c>
      <c r="E1553" s="29">
        <v>42264</v>
      </c>
      <c r="F1553" s="28" t="s">
        <v>10126</v>
      </c>
      <c r="G1553" s="30">
        <v>4798</v>
      </c>
      <c r="H1553" s="28" t="s">
        <v>10127</v>
      </c>
      <c r="I1553" s="31">
        <v>0</v>
      </c>
      <c r="J1553" s="31">
        <v>153.80000000000001</v>
      </c>
      <c r="K1553" s="28" t="s">
        <v>3039</v>
      </c>
      <c r="L1553" s="32">
        <f t="shared" si="264"/>
        <v>-153.80000000000001</v>
      </c>
      <c r="M1553" s="33">
        <f t="shared" si="265"/>
        <v>153.80000000000001</v>
      </c>
      <c r="N1553" s="34" t="b">
        <v>0</v>
      </c>
      <c r="O1553" s="35">
        <f t="shared" si="266"/>
        <v>0</v>
      </c>
      <c r="P1553" s="36" t="str">
        <f t="shared" si="267"/>
        <v>E</v>
      </c>
      <c r="Q1553" s="37" t="str">
        <f t="shared" si="268"/>
        <v>Catriona Campbell</v>
      </c>
      <c r="R1553" s="6" t="str">
        <f t="shared" si="269"/>
        <v>E - Catriona Campbell</v>
      </c>
      <c r="S1553" s="6" t="str">
        <f>IFERROR(INDEX('Vendor Over-ride'!$C:$C, MATCH($R:$R,'Vendor Over-ride'!$A:$A,0)),"")</f>
        <v/>
      </c>
      <c r="U1553" s="38" t="str">
        <f t="shared" si="273"/>
        <v>GIA</v>
      </c>
      <c r="V1553" s="5" t="str">
        <f t="shared" si="274"/>
        <v>EMPLOYEE</v>
      </c>
      <c r="W1553" s="5" t="b">
        <f t="shared" si="270"/>
        <v>0</v>
      </c>
      <c r="X1553" s="40">
        <f t="shared" ca="1" si="271"/>
        <v>334393.72000000003</v>
      </c>
      <c r="Y1553" s="30" t="b">
        <f t="shared" ca="1" si="272"/>
        <v>1</v>
      </c>
    </row>
    <row r="1554" spans="1:25" hidden="1">
      <c r="A1554" s="28" t="s">
        <v>2837</v>
      </c>
      <c r="B1554" s="28" t="s">
        <v>2838</v>
      </c>
      <c r="C1554" s="28" t="s">
        <v>4137</v>
      </c>
      <c r="D1554" s="28" t="s">
        <v>2842</v>
      </c>
      <c r="E1554" s="29">
        <v>42264</v>
      </c>
      <c r="F1554" s="28" t="s">
        <v>10128</v>
      </c>
      <c r="G1554" s="30">
        <v>4798</v>
      </c>
      <c r="H1554" s="28" t="s">
        <v>10129</v>
      </c>
      <c r="I1554" s="31">
        <v>0</v>
      </c>
      <c r="J1554" s="31">
        <v>99.9</v>
      </c>
      <c r="K1554" s="28" t="s">
        <v>3929</v>
      </c>
      <c r="L1554" s="32">
        <f t="shared" si="264"/>
        <v>-99.9</v>
      </c>
      <c r="M1554" s="33">
        <f t="shared" si="265"/>
        <v>99.9</v>
      </c>
      <c r="N1554" s="34" t="b">
        <v>0</v>
      </c>
      <c r="O1554" s="35">
        <f t="shared" si="266"/>
        <v>0</v>
      </c>
      <c r="P1554" s="36" t="str">
        <f t="shared" si="267"/>
        <v>E</v>
      </c>
      <c r="Q1554" s="37" t="str">
        <f t="shared" si="268"/>
        <v>Babafemi Folorunso</v>
      </c>
      <c r="R1554" s="6" t="str">
        <f t="shared" si="269"/>
        <v>E - Babafemi Folorunso</v>
      </c>
      <c r="S1554" s="6" t="str">
        <f>IFERROR(INDEX('Vendor Over-ride'!$C:$C, MATCH($R:$R,'Vendor Over-ride'!$A:$A,0)),"")</f>
        <v/>
      </c>
      <c r="U1554" s="38" t="str">
        <f t="shared" si="273"/>
        <v>GIA</v>
      </c>
      <c r="V1554" s="5" t="str">
        <f t="shared" si="274"/>
        <v>EMPLOYEE</v>
      </c>
      <c r="W1554" s="5" t="b">
        <f t="shared" si="270"/>
        <v>0</v>
      </c>
      <c r="X1554" s="40">
        <f t="shared" ca="1" si="271"/>
        <v>334393.72000000003</v>
      </c>
      <c r="Y1554" s="30" t="b">
        <f t="shared" ca="1" si="272"/>
        <v>1</v>
      </c>
    </row>
    <row r="1555" spans="1:25" hidden="1">
      <c r="A1555" s="28" t="s">
        <v>2837</v>
      </c>
      <c r="B1555" s="28" t="s">
        <v>2838</v>
      </c>
      <c r="C1555" s="28" t="s">
        <v>4137</v>
      </c>
      <c r="D1555" s="28" t="s">
        <v>2842</v>
      </c>
      <c r="E1555" s="29">
        <v>42264</v>
      </c>
      <c r="F1555" s="28" t="s">
        <v>10130</v>
      </c>
      <c r="G1555" s="30">
        <v>4798</v>
      </c>
      <c r="H1555" s="28" t="s">
        <v>10131</v>
      </c>
      <c r="I1555" s="31">
        <v>0</v>
      </c>
      <c r="J1555" s="31">
        <v>50.3</v>
      </c>
      <c r="K1555" s="28" t="s">
        <v>2950</v>
      </c>
      <c r="L1555" s="32">
        <f t="shared" si="264"/>
        <v>-50.3</v>
      </c>
      <c r="M1555" s="33">
        <f t="shared" si="265"/>
        <v>50.3</v>
      </c>
      <c r="N1555" s="34" t="b">
        <v>0</v>
      </c>
      <c r="O1555" s="35">
        <f t="shared" si="266"/>
        <v>0</v>
      </c>
      <c r="P1555" s="36" t="str">
        <f t="shared" si="267"/>
        <v>E</v>
      </c>
      <c r="Q1555" s="37" t="str">
        <f t="shared" si="268"/>
        <v>Anne Petrie</v>
      </c>
      <c r="R1555" s="6" t="str">
        <f t="shared" si="269"/>
        <v>E - Anne Petrie</v>
      </c>
      <c r="S1555" s="6" t="str">
        <f>IFERROR(INDEX('Vendor Over-ride'!$C:$C, MATCH($R:$R,'Vendor Over-ride'!$A:$A,0)),"")</f>
        <v/>
      </c>
      <c r="U1555" s="38" t="str">
        <f t="shared" si="273"/>
        <v>GIA</v>
      </c>
      <c r="V1555" s="5" t="str">
        <f t="shared" si="274"/>
        <v>EMPLOYEE</v>
      </c>
      <c r="W1555" s="5" t="b">
        <f t="shared" si="270"/>
        <v>0</v>
      </c>
      <c r="X1555" s="40">
        <f t="shared" ca="1" si="271"/>
        <v>334393.72000000003</v>
      </c>
      <c r="Y1555" s="30" t="b">
        <f t="shared" ca="1" si="272"/>
        <v>1</v>
      </c>
    </row>
    <row r="1556" spans="1:25" hidden="1">
      <c r="A1556" s="28" t="s">
        <v>2837</v>
      </c>
      <c r="B1556" s="28" t="s">
        <v>2838</v>
      </c>
      <c r="C1556" s="28" t="s">
        <v>4137</v>
      </c>
      <c r="D1556" s="28" t="s">
        <v>2842</v>
      </c>
      <c r="E1556" s="29">
        <v>42264</v>
      </c>
      <c r="F1556" s="28" t="s">
        <v>10132</v>
      </c>
      <c r="G1556" s="30">
        <v>4798</v>
      </c>
      <c r="H1556" s="28" t="s">
        <v>10133</v>
      </c>
      <c r="I1556" s="31">
        <v>0</v>
      </c>
      <c r="J1556" s="31">
        <v>124.22</v>
      </c>
      <c r="K1556" s="28" t="s">
        <v>2954</v>
      </c>
      <c r="L1556" s="32">
        <f t="shared" si="264"/>
        <v>-124.22</v>
      </c>
      <c r="M1556" s="33">
        <f t="shared" si="265"/>
        <v>124.22</v>
      </c>
      <c r="N1556" s="34" t="b">
        <v>0</v>
      </c>
      <c r="O1556" s="35">
        <f t="shared" si="266"/>
        <v>0</v>
      </c>
      <c r="P1556" s="36" t="str">
        <f t="shared" si="267"/>
        <v>E</v>
      </c>
      <c r="Q1556" s="37" t="str">
        <f t="shared" si="268"/>
        <v>Clare Hewitt</v>
      </c>
      <c r="R1556" s="6" t="str">
        <f t="shared" si="269"/>
        <v>E - Clare Hewitt</v>
      </c>
      <c r="S1556" s="6" t="str">
        <f>IFERROR(INDEX('Vendor Over-ride'!$C:$C, MATCH($R:$R,'Vendor Over-ride'!$A:$A,0)),"")</f>
        <v/>
      </c>
      <c r="U1556" s="38" t="str">
        <f t="shared" si="273"/>
        <v>GIA</v>
      </c>
      <c r="V1556" s="5" t="str">
        <f t="shared" si="274"/>
        <v>EMPLOYEE</v>
      </c>
      <c r="W1556" s="5" t="b">
        <f t="shared" si="270"/>
        <v>0</v>
      </c>
      <c r="X1556" s="40">
        <f t="shared" ca="1" si="271"/>
        <v>334393.72000000003</v>
      </c>
      <c r="Y1556" s="30" t="b">
        <f t="shared" ca="1" si="272"/>
        <v>1</v>
      </c>
    </row>
    <row r="1557" spans="1:25" hidden="1">
      <c r="A1557" s="28" t="s">
        <v>2837</v>
      </c>
      <c r="B1557" s="28" t="s">
        <v>2838</v>
      </c>
      <c r="C1557" s="28" t="s">
        <v>4137</v>
      </c>
      <c r="D1557" s="28" t="s">
        <v>2842</v>
      </c>
      <c r="E1557" s="29">
        <v>42265</v>
      </c>
      <c r="F1557" s="28" t="s">
        <v>10134</v>
      </c>
      <c r="G1557" s="30">
        <v>4799</v>
      </c>
      <c r="H1557" s="28" t="s">
        <v>10135</v>
      </c>
      <c r="I1557" s="31">
        <v>0</v>
      </c>
      <c r="J1557" s="31">
        <v>59</v>
      </c>
      <c r="K1557" s="28" t="s">
        <v>4923</v>
      </c>
      <c r="L1557" s="32">
        <f t="shared" si="264"/>
        <v>-59</v>
      </c>
      <c r="M1557" s="33">
        <f t="shared" si="265"/>
        <v>59</v>
      </c>
      <c r="N1557" s="34" t="b">
        <v>0</v>
      </c>
      <c r="O1557" s="35">
        <f t="shared" si="266"/>
        <v>0</v>
      </c>
      <c r="P1557" s="36" t="str">
        <f t="shared" si="267"/>
        <v>E</v>
      </c>
      <c r="Q1557" s="37" t="str">
        <f t="shared" si="268"/>
        <v>Sarah McKay</v>
      </c>
      <c r="R1557" s="6" t="str">
        <f t="shared" si="269"/>
        <v>E - Sarah McKay</v>
      </c>
      <c r="S1557" s="6" t="str">
        <f>IFERROR(INDEX('Vendor Over-ride'!$C:$C, MATCH($R:$R,'Vendor Over-ride'!$A:$A,0)),"")</f>
        <v/>
      </c>
      <c r="U1557" s="38" t="str">
        <f t="shared" si="273"/>
        <v>GIA</v>
      </c>
      <c r="V1557" s="5" t="str">
        <f t="shared" si="274"/>
        <v>EMPLOYEE</v>
      </c>
      <c r="W1557" s="5" t="b">
        <f t="shared" si="270"/>
        <v>0</v>
      </c>
      <c r="X1557" s="40">
        <f t="shared" ca="1" si="271"/>
        <v>334393.72000000003</v>
      </c>
      <c r="Y1557" s="30" t="b">
        <f t="shared" ca="1" si="272"/>
        <v>1</v>
      </c>
    </row>
    <row r="1558" spans="1:25" hidden="1">
      <c r="A1558" s="28" t="s">
        <v>2837</v>
      </c>
      <c r="B1558" s="28" t="s">
        <v>2838</v>
      </c>
      <c r="C1558" s="28" t="s">
        <v>4137</v>
      </c>
      <c r="D1558" s="28" t="s">
        <v>2842</v>
      </c>
      <c r="E1558" s="29">
        <v>42265</v>
      </c>
      <c r="F1558" s="28" t="s">
        <v>10136</v>
      </c>
      <c r="G1558" s="30">
        <v>4799</v>
      </c>
      <c r="H1558" s="28" t="s">
        <v>10137</v>
      </c>
      <c r="I1558" s="31">
        <v>0</v>
      </c>
      <c r="J1558" s="31">
        <v>60</v>
      </c>
      <c r="K1558" s="28" t="s">
        <v>2922</v>
      </c>
      <c r="L1558" s="32">
        <f t="shared" si="264"/>
        <v>-60</v>
      </c>
      <c r="M1558" s="33">
        <f t="shared" si="265"/>
        <v>60</v>
      </c>
      <c r="N1558" s="34" t="b">
        <v>0</v>
      </c>
      <c r="O1558" s="35">
        <f t="shared" si="266"/>
        <v>0</v>
      </c>
      <c r="P1558" s="36" t="str">
        <f t="shared" si="267"/>
        <v>E</v>
      </c>
      <c r="Q1558" s="37" t="str">
        <f t="shared" si="268"/>
        <v>Alastair Evans</v>
      </c>
      <c r="R1558" s="6" t="str">
        <f t="shared" si="269"/>
        <v>E - Alastair Evans</v>
      </c>
      <c r="S1558" s="6" t="str">
        <f>IFERROR(INDEX('Vendor Over-ride'!$C:$C, MATCH($R:$R,'Vendor Over-ride'!$A:$A,0)),"")</f>
        <v/>
      </c>
      <c r="U1558" s="38" t="str">
        <f t="shared" si="273"/>
        <v>GIA</v>
      </c>
      <c r="V1558" s="5" t="str">
        <f t="shared" si="274"/>
        <v>EMPLOYEE</v>
      </c>
      <c r="W1558" s="5" t="b">
        <f t="shared" si="270"/>
        <v>0</v>
      </c>
      <c r="X1558" s="40">
        <f t="shared" ca="1" si="271"/>
        <v>334393.72000000003</v>
      </c>
      <c r="Y1558" s="30" t="b">
        <f t="shared" ca="1" si="272"/>
        <v>1</v>
      </c>
    </row>
    <row r="1559" spans="1:25" hidden="1">
      <c r="A1559" s="28" t="s">
        <v>2837</v>
      </c>
      <c r="B1559" s="28" t="s">
        <v>2838</v>
      </c>
      <c r="C1559" s="28" t="s">
        <v>4137</v>
      </c>
      <c r="D1559" s="28" t="s">
        <v>2842</v>
      </c>
      <c r="E1559" s="29">
        <v>42265</v>
      </c>
      <c r="F1559" s="28" t="s">
        <v>10138</v>
      </c>
      <c r="G1559" s="30">
        <v>4799</v>
      </c>
      <c r="H1559" s="28" t="s">
        <v>10139</v>
      </c>
      <c r="I1559" s="31">
        <v>0</v>
      </c>
      <c r="J1559" s="31">
        <v>384.17</v>
      </c>
      <c r="K1559" s="28" t="s">
        <v>2956</v>
      </c>
      <c r="L1559" s="32">
        <f t="shared" si="264"/>
        <v>-384.17</v>
      </c>
      <c r="M1559" s="33">
        <f t="shared" si="265"/>
        <v>384.17</v>
      </c>
      <c r="N1559" s="34" t="b">
        <v>0</v>
      </c>
      <c r="O1559" s="35">
        <f t="shared" si="266"/>
        <v>0</v>
      </c>
      <c r="P1559" s="36" t="str">
        <f t="shared" si="267"/>
        <v>E</v>
      </c>
      <c r="Q1559" s="37" t="str">
        <f t="shared" si="268"/>
        <v>Brodie Pringle</v>
      </c>
      <c r="R1559" s="6" t="str">
        <f t="shared" si="269"/>
        <v>E - Brodie Pringle</v>
      </c>
      <c r="S1559" s="6" t="str">
        <f>IFERROR(INDEX('Vendor Over-ride'!$C:$C, MATCH($R:$R,'Vendor Over-ride'!$A:$A,0)),"")</f>
        <v/>
      </c>
      <c r="U1559" s="38" t="str">
        <f t="shared" si="273"/>
        <v>GIA</v>
      </c>
      <c r="V1559" s="5" t="str">
        <f t="shared" si="274"/>
        <v>EMPLOYEE</v>
      </c>
      <c r="W1559" s="5" t="b">
        <f t="shared" si="270"/>
        <v>0</v>
      </c>
      <c r="X1559" s="40">
        <f t="shared" ca="1" si="271"/>
        <v>334393.72000000003</v>
      </c>
      <c r="Y1559" s="30" t="b">
        <f t="shared" ca="1" si="272"/>
        <v>1</v>
      </c>
    </row>
    <row r="1560" spans="1:25" hidden="1">
      <c r="A1560" s="28" t="s">
        <v>2837</v>
      </c>
      <c r="B1560" s="28" t="s">
        <v>2838</v>
      </c>
      <c r="C1560" s="28" t="s">
        <v>4137</v>
      </c>
      <c r="D1560" s="28" t="s">
        <v>2842</v>
      </c>
      <c r="E1560" s="29">
        <v>42265</v>
      </c>
      <c r="F1560" s="28" t="s">
        <v>10140</v>
      </c>
      <c r="G1560" s="30">
        <v>4799</v>
      </c>
      <c r="H1560" s="28" t="s">
        <v>10141</v>
      </c>
      <c r="I1560" s="31">
        <v>0</v>
      </c>
      <c r="J1560" s="31">
        <v>37.44</v>
      </c>
      <c r="K1560" s="28" t="s">
        <v>5066</v>
      </c>
      <c r="L1560" s="32">
        <f t="shared" si="264"/>
        <v>-37.44</v>
      </c>
      <c r="M1560" s="33">
        <f t="shared" si="265"/>
        <v>37.44</v>
      </c>
      <c r="N1560" s="34" t="b">
        <v>0</v>
      </c>
      <c r="O1560" s="35">
        <f t="shared" si="266"/>
        <v>0</v>
      </c>
      <c r="P1560" s="36" t="str">
        <f t="shared" si="267"/>
        <v>E</v>
      </c>
      <c r="Q1560" s="37" t="str">
        <f t="shared" si="268"/>
        <v>Kristina Johansen-Seznec</v>
      </c>
      <c r="R1560" s="6" t="str">
        <f t="shared" si="269"/>
        <v>E - Kristina Johansen-Seznec</v>
      </c>
      <c r="S1560" s="6" t="str">
        <f>IFERROR(INDEX('Vendor Over-ride'!$C:$C, MATCH($R:$R,'Vendor Over-ride'!$A:$A,0)),"")</f>
        <v/>
      </c>
      <c r="U1560" s="38" t="str">
        <f t="shared" si="273"/>
        <v>GIA</v>
      </c>
      <c r="V1560" s="5" t="str">
        <f t="shared" si="274"/>
        <v>EMPLOYEE</v>
      </c>
      <c r="W1560" s="5" t="b">
        <f t="shared" si="270"/>
        <v>0</v>
      </c>
      <c r="X1560" s="40">
        <f t="shared" ca="1" si="271"/>
        <v>334393.72000000003</v>
      </c>
      <c r="Y1560" s="30" t="b">
        <f t="shared" ca="1" si="272"/>
        <v>1</v>
      </c>
    </row>
    <row r="1561" spans="1:25" hidden="1">
      <c r="A1561" s="28" t="s">
        <v>2837</v>
      </c>
      <c r="B1561" s="28" t="s">
        <v>2838</v>
      </c>
      <c r="C1561" s="28" t="s">
        <v>4137</v>
      </c>
      <c r="D1561" s="28" t="s">
        <v>2842</v>
      </c>
      <c r="E1561" s="29">
        <v>42265</v>
      </c>
      <c r="F1561" s="28" t="s">
        <v>10142</v>
      </c>
      <c r="G1561" s="30">
        <v>4799</v>
      </c>
      <c r="H1561" s="28" t="s">
        <v>10143</v>
      </c>
      <c r="I1561" s="31">
        <v>0</v>
      </c>
      <c r="J1561" s="31">
        <v>30.9</v>
      </c>
      <c r="K1561" s="28" t="s">
        <v>10144</v>
      </c>
      <c r="L1561" s="32">
        <f t="shared" si="264"/>
        <v>-30.9</v>
      </c>
      <c r="M1561" s="33">
        <f t="shared" si="265"/>
        <v>30.9</v>
      </c>
      <c r="N1561" s="34" t="b">
        <v>0</v>
      </c>
      <c r="O1561" s="35">
        <f t="shared" si="266"/>
        <v>0</v>
      </c>
      <c r="P1561" s="36" t="str">
        <f t="shared" si="267"/>
        <v>E</v>
      </c>
      <c r="Q1561" s="37" t="str">
        <f t="shared" si="268"/>
        <v>Laura Black</v>
      </c>
      <c r="R1561" s="6" t="str">
        <f t="shared" si="269"/>
        <v>E - Laura Black</v>
      </c>
      <c r="S1561" s="6" t="str">
        <f>IFERROR(INDEX('Vendor Over-ride'!$C:$C, MATCH($R:$R,'Vendor Over-ride'!$A:$A,0)),"")</f>
        <v/>
      </c>
      <c r="U1561" s="38" t="str">
        <f t="shared" si="273"/>
        <v>GIA</v>
      </c>
      <c r="V1561" s="5" t="str">
        <f t="shared" si="274"/>
        <v>EMPLOYEE</v>
      </c>
      <c r="W1561" s="5" t="b">
        <f t="shared" si="270"/>
        <v>0</v>
      </c>
      <c r="X1561" s="40">
        <f t="shared" ca="1" si="271"/>
        <v>334393.72000000003</v>
      </c>
      <c r="Y1561" s="30" t="b">
        <f t="shared" ca="1" si="272"/>
        <v>1</v>
      </c>
    </row>
    <row r="1562" spans="1:25" hidden="1">
      <c r="A1562" s="28" t="s">
        <v>2837</v>
      </c>
      <c r="B1562" s="28" t="s">
        <v>2838</v>
      </c>
      <c r="C1562" s="28" t="s">
        <v>4137</v>
      </c>
      <c r="D1562" s="28" t="s">
        <v>2842</v>
      </c>
      <c r="E1562" s="29">
        <v>42265</v>
      </c>
      <c r="F1562" s="28" t="s">
        <v>10145</v>
      </c>
      <c r="G1562" s="30">
        <v>4799</v>
      </c>
      <c r="H1562" s="28" t="s">
        <v>10146</v>
      </c>
      <c r="I1562" s="31">
        <v>0</v>
      </c>
      <c r="J1562" s="31">
        <v>27.52</v>
      </c>
      <c r="K1562" s="28" t="s">
        <v>2846</v>
      </c>
      <c r="L1562" s="32">
        <f t="shared" si="264"/>
        <v>-27.52</v>
      </c>
      <c r="M1562" s="33">
        <f t="shared" si="265"/>
        <v>27.52</v>
      </c>
      <c r="N1562" s="34" t="b">
        <v>1</v>
      </c>
      <c r="O1562" s="35">
        <f t="shared" si="266"/>
        <v>27.52</v>
      </c>
      <c r="P1562" s="36" t="str">
        <f t="shared" si="267"/>
        <v>T</v>
      </c>
      <c r="Q1562" s="37" t="str">
        <f t="shared" si="268"/>
        <v>Arnold Clark Finance Ltd</v>
      </c>
      <c r="R1562" s="6" t="str">
        <f t="shared" si="269"/>
        <v>T - Arnold Clark Finance Ltd</v>
      </c>
      <c r="S1562" s="6" t="str">
        <f>IFERROR(INDEX('Vendor Over-ride'!$C:$C, MATCH($R:$R,'Vendor Over-ride'!$A:$A,0)),"")</f>
        <v>T - Arnold Clark Finance Ltd</v>
      </c>
      <c r="U1562" s="38" t="str">
        <f t="shared" si="273"/>
        <v>GIA</v>
      </c>
      <c r="V1562" s="5" t="str">
        <f t="shared" si="274"/>
        <v>TRADE</v>
      </c>
      <c r="W1562" s="5" t="b">
        <f t="shared" si="270"/>
        <v>0</v>
      </c>
      <c r="X1562" s="40">
        <f t="shared" ca="1" si="271"/>
        <v>4424.46</v>
      </c>
      <c r="Y1562" s="30" t="b">
        <f t="shared" ca="1" si="272"/>
        <v>0</v>
      </c>
    </row>
    <row r="1563" spans="1:25" hidden="1">
      <c r="A1563" s="28" t="s">
        <v>2837</v>
      </c>
      <c r="B1563" s="28" t="s">
        <v>2838</v>
      </c>
      <c r="C1563" s="28" t="s">
        <v>4137</v>
      </c>
      <c r="D1563" s="28" t="s">
        <v>2842</v>
      </c>
      <c r="E1563" s="29">
        <v>42265</v>
      </c>
      <c r="F1563" s="28" t="s">
        <v>10147</v>
      </c>
      <c r="G1563" s="30">
        <v>4799</v>
      </c>
      <c r="H1563" s="28" t="s">
        <v>10148</v>
      </c>
      <c r="I1563" s="31">
        <v>0</v>
      </c>
      <c r="J1563" s="31">
        <v>180</v>
      </c>
      <c r="K1563" s="28" t="s">
        <v>4240</v>
      </c>
      <c r="L1563" s="32">
        <f t="shared" si="264"/>
        <v>-180</v>
      </c>
      <c r="M1563" s="33">
        <f t="shared" si="265"/>
        <v>180</v>
      </c>
      <c r="N1563" s="34" t="b">
        <v>1</v>
      </c>
      <c r="O1563" s="35">
        <f t="shared" si="266"/>
        <v>180</v>
      </c>
      <c r="P1563" s="36" t="str">
        <f t="shared" si="267"/>
        <v>T</v>
      </c>
      <c r="Q1563" s="37" t="str">
        <f t="shared" si="268"/>
        <v>Centre For Contemporary Arts</v>
      </c>
      <c r="R1563" s="6" t="str">
        <f t="shared" si="269"/>
        <v>T - Centre For Contemporary Arts</v>
      </c>
      <c r="S1563" s="6" t="str">
        <f>IFERROR(INDEX('Vendor Over-ride'!$C:$C, MATCH($R:$R,'Vendor Over-ride'!$A:$A,0)),"")</f>
        <v>T - Centre For Contemporary Arts</v>
      </c>
      <c r="U1563" s="38" t="str">
        <f t="shared" si="273"/>
        <v>GIA</v>
      </c>
      <c r="V1563" s="5" t="str">
        <f t="shared" si="274"/>
        <v>TRADE</v>
      </c>
      <c r="W1563" s="5" t="b">
        <f t="shared" si="270"/>
        <v>0</v>
      </c>
      <c r="X1563" s="40">
        <f t="shared" ca="1" si="271"/>
        <v>3468.26</v>
      </c>
      <c r="Y1563" s="30" t="b">
        <f t="shared" ca="1" si="272"/>
        <v>0</v>
      </c>
    </row>
    <row r="1564" spans="1:25" hidden="1">
      <c r="A1564" s="28" t="s">
        <v>2837</v>
      </c>
      <c r="B1564" s="28" t="s">
        <v>2838</v>
      </c>
      <c r="C1564" s="28" t="s">
        <v>4137</v>
      </c>
      <c r="D1564" s="28" t="s">
        <v>2842</v>
      </c>
      <c r="E1564" s="29">
        <v>42265</v>
      </c>
      <c r="F1564" s="28" t="s">
        <v>10149</v>
      </c>
      <c r="G1564" s="30">
        <v>4799</v>
      </c>
      <c r="H1564" s="28" t="s">
        <v>10150</v>
      </c>
      <c r="I1564" s="31">
        <v>0</v>
      </c>
      <c r="J1564" s="31">
        <v>12</v>
      </c>
      <c r="K1564" s="28" t="s">
        <v>2862</v>
      </c>
      <c r="L1564" s="32">
        <f t="shared" si="264"/>
        <v>-12</v>
      </c>
      <c r="M1564" s="33">
        <f t="shared" si="265"/>
        <v>12</v>
      </c>
      <c r="N1564" s="34" t="b">
        <v>1</v>
      </c>
      <c r="O1564" s="35">
        <f t="shared" si="266"/>
        <v>12</v>
      </c>
      <c r="P1564" s="36" t="str">
        <f t="shared" si="267"/>
        <v>T</v>
      </c>
      <c r="Q1564" s="37" t="str">
        <f t="shared" si="268"/>
        <v>City Laundry &amp; Ironing Services</v>
      </c>
      <c r="R1564" s="6" t="str">
        <f t="shared" si="269"/>
        <v>T - City Laundry &amp; Ironing Services</v>
      </c>
      <c r="S1564" s="6" t="str">
        <f>IFERROR(INDEX('Vendor Over-ride'!$C:$C, MATCH($R:$R,'Vendor Over-ride'!$A:$A,0)),"")</f>
        <v>T - City Laundry &amp; Ironing Services</v>
      </c>
      <c r="U1564" s="38" t="str">
        <f t="shared" si="273"/>
        <v>GIA</v>
      </c>
      <c r="V1564" s="5" t="str">
        <f t="shared" si="274"/>
        <v>TRADE</v>
      </c>
      <c r="W1564" s="5" t="b">
        <f t="shared" si="270"/>
        <v>0</v>
      </c>
      <c r="X1564" s="40">
        <f t="shared" ca="1" si="271"/>
        <v>49.5</v>
      </c>
      <c r="Y1564" s="30" t="b">
        <f t="shared" ca="1" si="272"/>
        <v>0</v>
      </c>
    </row>
    <row r="1565" spans="1:25" hidden="1">
      <c r="A1565" s="28" t="s">
        <v>2837</v>
      </c>
      <c r="B1565" s="28" t="s">
        <v>2838</v>
      </c>
      <c r="C1565" s="28" t="s">
        <v>4137</v>
      </c>
      <c r="D1565" s="28" t="s">
        <v>2842</v>
      </c>
      <c r="E1565" s="29">
        <v>42265</v>
      </c>
      <c r="F1565" s="28" t="s">
        <v>10151</v>
      </c>
      <c r="G1565" s="30">
        <v>4799</v>
      </c>
      <c r="H1565" s="28" t="s">
        <v>10152</v>
      </c>
      <c r="I1565" s="31">
        <v>0</v>
      </c>
      <c r="J1565" s="31">
        <v>773.72</v>
      </c>
      <c r="K1565" s="28" t="s">
        <v>2894</v>
      </c>
      <c r="L1565" s="32">
        <f t="shared" si="264"/>
        <v>-773.72</v>
      </c>
      <c r="M1565" s="33">
        <f t="shared" si="265"/>
        <v>773.72</v>
      </c>
      <c r="N1565" s="34" t="b">
        <v>1</v>
      </c>
      <c r="O1565" s="35">
        <f t="shared" si="266"/>
        <v>773.72</v>
      </c>
      <c r="P1565" s="36" t="str">
        <f t="shared" si="267"/>
        <v>T</v>
      </c>
      <c r="Q1565" s="37" t="str">
        <f t="shared" si="268"/>
        <v>Computershare Voucher Services</v>
      </c>
      <c r="R1565" s="6" t="str">
        <f t="shared" si="269"/>
        <v>T - Computershare Voucher Services</v>
      </c>
      <c r="S1565" s="6" t="str">
        <f>IFERROR(INDEX('Vendor Over-ride'!$C:$C, MATCH($R:$R,'Vendor Over-ride'!$A:$A,0)),"")</f>
        <v>T - Computershare Voucher Services</v>
      </c>
      <c r="U1565" s="38" t="str">
        <f t="shared" si="273"/>
        <v>GIA</v>
      </c>
      <c r="V1565" s="5" t="str">
        <f t="shared" si="274"/>
        <v>TRADE</v>
      </c>
      <c r="W1565" s="5" t="b">
        <f t="shared" si="270"/>
        <v>0</v>
      </c>
      <c r="X1565" s="40">
        <f t="shared" ca="1" si="271"/>
        <v>10852.720000000001</v>
      </c>
      <c r="Y1565" s="30" t="b">
        <f t="shared" ca="1" si="272"/>
        <v>0</v>
      </c>
    </row>
    <row r="1566" spans="1:25" hidden="1">
      <c r="A1566" s="28" t="s">
        <v>2837</v>
      </c>
      <c r="B1566" s="28" t="s">
        <v>2838</v>
      </c>
      <c r="C1566" s="28" t="s">
        <v>4137</v>
      </c>
      <c r="D1566" s="28" t="s">
        <v>2842</v>
      </c>
      <c r="E1566" s="29">
        <v>42265</v>
      </c>
      <c r="F1566" s="28" t="s">
        <v>10153</v>
      </c>
      <c r="G1566" s="30">
        <v>4799</v>
      </c>
      <c r="H1566" s="28" t="s">
        <v>10154</v>
      </c>
      <c r="I1566" s="31">
        <v>0</v>
      </c>
      <c r="J1566" s="31">
        <v>90.48</v>
      </c>
      <c r="K1566" s="28" t="s">
        <v>2881</v>
      </c>
      <c r="L1566" s="32">
        <f t="shared" si="264"/>
        <v>-90.48</v>
      </c>
      <c r="M1566" s="33">
        <f t="shared" si="265"/>
        <v>90.48</v>
      </c>
      <c r="N1566" s="34" t="b">
        <v>1</v>
      </c>
      <c r="O1566" s="35">
        <f t="shared" si="266"/>
        <v>90.48</v>
      </c>
      <c r="P1566" s="36" t="str">
        <f t="shared" si="267"/>
        <v>T</v>
      </c>
      <c r="Q1566" s="37" t="str">
        <f t="shared" si="268"/>
        <v>Eden Springs UK Ltd</v>
      </c>
      <c r="R1566" s="6" t="str">
        <f t="shared" si="269"/>
        <v>T - Eden Springs UK Ltd</v>
      </c>
      <c r="S1566" s="6" t="str">
        <f>IFERROR(INDEX('Vendor Over-ride'!$C:$C, MATCH($R:$R,'Vendor Over-ride'!$A:$A,0)),"")</f>
        <v>T - Eden Springs UK Ltd</v>
      </c>
      <c r="U1566" s="38" t="str">
        <f t="shared" si="273"/>
        <v>GIA</v>
      </c>
      <c r="V1566" s="5" t="str">
        <f t="shared" si="274"/>
        <v>TRADE</v>
      </c>
      <c r="W1566" s="5" t="b">
        <f t="shared" si="270"/>
        <v>0</v>
      </c>
      <c r="X1566" s="40">
        <f t="shared" ca="1" si="271"/>
        <v>1320.8600000000001</v>
      </c>
      <c r="Y1566" s="30" t="b">
        <f t="shared" ca="1" si="272"/>
        <v>0</v>
      </c>
    </row>
    <row r="1567" spans="1:25" hidden="1">
      <c r="A1567" s="28" t="s">
        <v>2837</v>
      </c>
      <c r="B1567" s="28" t="s">
        <v>2838</v>
      </c>
      <c r="C1567" s="28" t="s">
        <v>4137</v>
      </c>
      <c r="D1567" s="28" t="s">
        <v>2842</v>
      </c>
      <c r="E1567" s="29">
        <v>42265</v>
      </c>
      <c r="F1567" s="28" t="s">
        <v>10155</v>
      </c>
      <c r="G1567" s="30">
        <v>4799</v>
      </c>
      <c r="H1567" s="28" t="s">
        <v>10156</v>
      </c>
      <c r="I1567" s="31">
        <v>0</v>
      </c>
      <c r="J1567" s="31">
        <v>200</v>
      </c>
      <c r="K1567" s="28" t="s">
        <v>10157</v>
      </c>
      <c r="L1567" s="32">
        <f t="shared" si="264"/>
        <v>-200</v>
      </c>
      <c r="M1567" s="33">
        <f t="shared" si="265"/>
        <v>200</v>
      </c>
      <c r="N1567" s="34" t="b">
        <v>1</v>
      </c>
      <c r="O1567" s="35">
        <f t="shared" si="266"/>
        <v>200</v>
      </c>
      <c r="P1567" s="36" t="str">
        <f t="shared" si="267"/>
        <v>T</v>
      </c>
      <c r="Q1567" s="37" t="str">
        <f t="shared" si="268"/>
        <v>Elean Goodman</v>
      </c>
      <c r="R1567" s="6" t="str">
        <f t="shared" si="269"/>
        <v>T - Elean Goodman</v>
      </c>
      <c r="S1567" s="6" t="str">
        <f>IFERROR(INDEX('Vendor Over-ride'!$C:$C, MATCH($R:$R,'Vendor Over-ride'!$A:$A,0)),"")</f>
        <v>T - Elean Goodman</v>
      </c>
      <c r="U1567" s="38" t="str">
        <f t="shared" si="273"/>
        <v>GIA</v>
      </c>
      <c r="V1567" s="5" t="str">
        <f t="shared" si="274"/>
        <v>TRADE</v>
      </c>
      <c r="W1567" s="5" t="b">
        <f t="shared" si="270"/>
        <v>0</v>
      </c>
      <c r="X1567" s="40">
        <f t="shared" ca="1" si="271"/>
        <v>200</v>
      </c>
      <c r="Y1567" s="30" t="b">
        <f t="shared" ca="1" si="272"/>
        <v>0</v>
      </c>
    </row>
    <row r="1568" spans="1:25" hidden="1">
      <c r="A1568" s="28" t="s">
        <v>2837</v>
      </c>
      <c r="B1568" s="28" t="s">
        <v>2838</v>
      </c>
      <c r="C1568" s="28" t="s">
        <v>4137</v>
      </c>
      <c r="D1568" s="28" t="s">
        <v>2842</v>
      </c>
      <c r="E1568" s="29">
        <v>42265</v>
      </c>
      <c r="F1568" s="28" t="s">
        <v>10158</v>
      </c>
      <c r="G1568" s="30">
        <v>4799</v>
      </c>
      <c r="H1568" s="28" t="s">
        <v>10159</v>
      </c>
      <c r="I1568" s="31">
        <v>0</v>
      </c>
      <c r="J1568" s="31">
        <v>540</v>
      </c>
      <c r="K1568" s="28" t="s">
        <v>10160</v>
      </c>
      <c r="L1568" s="32">
        <f t="shared" si="264"/>
        <v>-540</v>
      </c>
      <c r="M1568" s="33">
        <f t="shared" si="265"/>
        <v>540</v>
      </c>
      <c r="N1568" s="34" t="b">
        <v>1</v>
      </c>
      <c r="O1568" s="35">
        <f t="shared" si="266"/>
        <v>540</v>
      </c>
      <c r="P1568" s="36" t="str">
        <f t="shared" si="267"/>
        <v>T</v>
      </c>
      <c r="Q1568" s="37" t="str">
        <f t="shared" si="268"/>
        <v>Harper Macleod LLP</v>
      </c>
      <c r="R1568" s="6" t="str">
        <f t="shared" si="269"/>
        <v>T - Harper Macleod LLP</v>
      </c>
      <c r="S1568" s="6" t="str">
        <f>IFERROR(INDEX('Vendor Over-ride'!$C:$C, MATCH($R:$R,'Vendor Over-ride'!$A:$A,0)),"")</f>
        <v>T - Harper Macleod LLP</v>
      </c>
      <c r="U1568" s="38" t="str">
        <f t="shared" si="273"/>
        <v>GIA</v>
      </c>
      <c r="V1568" s="5" t="str">
        <f t="shared" si="274"/>
        <v>TRADE</v>
      </c>
      <c r="W1568" s="5" t="b">
        <f t="shared" si="270"/>
        <v>0</v>
      </c>
      <c r="X1568" s="40">
        <f t="shared" ca="1" si="271"/>
        <v>3840</v>
      </c>
      <c r="Y1568" s="30" t="b">
        <f t="shared" ca="1" si="272"/>
        <v>0</v>
      </c>
    </row>
    <row r="1569" spans="1:25" hidden="1">
      <c r="A1569" s="28" t="s">
        <v>2837</v>
      </c>
      <c r="B1569" s="28" t="s">
        <v>2838</v>
      </c>
      <c r="C1569" s="28" t="s">
        <v>4137</v>
      </c>
      <c r="D1569" s="28" t="s">
        <v>2842</v>
      </c>
      <c r="E1569" s="29">
        <v>42265</v>
      </c>
      <c r="F1569" s="28" t="s">
        <v>10161</v>
      </c>
      <c r="G1569" s="30">
        <v>4799</v>
      </c>
      <c r="H1569" s="28" t="s">
        <v>10162</v>
      </c>
      <c r="I1569" s="31">
        <v>0</v>
      </c>
      <c r="J1569" s="31">
        <v>679.45</v>
      </c>
      <c r="K1569" s="28" t="s">
        <v>2851</v>
      </c>
      <c r="L1569" s="32">
        <f t="shared" si="264"/>
        <v>-679.45</v>
      </c>
      <c r="M1569" s="33">
        <f t="shared" si="265"/>
        <v>679.45</v>
      </c>
      <c r="N1569" s="34" t="b">
        <v>1</v>
      </c>
      <c r="O1569" s="35">
        <f t="shared" si="266"/>
        <v>679.45</v>
      </c>
      <c r="P1569" s="36" t="str">
        <f t="shared" si="267"/>
        <v>T</v>
      </c>
      <c r="Q1569" s="37" t="str">
        <f t="shared" si="268"/>
        <v>Hays Accountacy &amp; Finance</v>
      </c>
      <c r="R1569" s="6" t="str">
        <f t="shared" si="269"/>
        <v>T - Hays Accountacy &amp; Finance</v>
      </c>
      <c r="S1569" s="6" t="str">
        <f>IFERROR(INDEX('Vendor Over-ride'!$C:$C, MATCH($R:$R,'Vendor Over-ride'!$A:$A,0)),"")</f>
        <v>T - Hays Accountacy &amp; Finance</v>
      </c>
      <c r="U1569" s="38" t="str">
        <f t="shared" si="273"/>
        <v>GIA</v>
      </c>
      <c r="V1569" s="5" t="str">
        <f t="shared" si="274"/>
        <v>TRADE</v>
      </c>
      <c r="W1569" s="5" t="b">
        <f t="shared" si="270"/>
        <v>0</v>
      </c>
      <c r="X1569" s="40">
        <f t="shared" ca="1" si="271"/>
        <v>9362.7000000000007</v>
      </c>
      <c r="Y1569" s="30" t="b">
        <f t="shared" ca="1" si="272"/>
        <v>0</v>
      </c>
    </row>
    <row r="1570" spans="1:25" hidden="1">
      <c r="A1570" s="28" t="s">
        <v>2837</v>
      </c>
      <c r="B1570" s="28" t="s">
        <v>2838</v>
      </c>
      <c r="C1570" s="28" t="s">
        <v>4137</v>
      </c>
      <c r="D1570" s="28" t="s">
        <v>2842</v>
      </c>
      <c r="E1570" s="29">
        <v>42265</v>
      </c>
      <c r="F1570" s="28" t="s">
        <v>10163</v>
      </c>
      <c r="G1570" s="30">
        <v>4799</v>
      </c>
      <c r="H1570" s="28" t="s">
        <v>10164</v>
      </c>
      <c r="I1570" s="31">
        <v>0</v>
      </c>
      <c r="J1570" s="31">
        <v>2260.6799999999998</v>
      </c>
      <c r="K1570" s="28" t="s">
        <v>2852</v>
      </c>
      <c r="L1570" s="32">
        <f t="shared" si="264"/>
        <v>-2260.6799999999998</v>
      </c>
      <c r="M1570" s="33">
        <f t="shared" si="265"/>
        <v>2260.6799999999998</v>
      </c>
      <c r="N1570" s="34" t="b">
        <v>1</v>
      </c>
      <c r="O1570" s="35">
        <f t="shared" si="266"/>
        <v>2260.6799999999998</v>
      </c>
      <c r="P1570" s="36" t="str">
        <f t="shared" si="267"/>
        <v>T</v>
      </c>
      <c r="Q1570" s="37" t="str">
        <f t="shared" si="268"/>
        <v>Hudson Global Resources Limited</v>
      </c>
      <c r="R1570" s="6" t="str">
        <f t="shared" si="269"/>
        <v>T - Hudson Global Resources Limited</v>
      </c>
      <c r="S1570" s="6" t="str">
        <f>IFERROR(INDEX('Vendor Over-ride'!$C:$C, MATCH($R:$R,'Vendor Over-ride'!$A:$A,0)),"")</f>
        <v>T - Hudson Global Resources</v>
      </c>
      <c r="U1570" s="38" t="str">
        <f t="shared" si="273"/>
        <v>GIA</v>
      </c>
      <c r="V1570" s="5" t="str">
        <f t="shared" si="274"/>
        <v>TRADE</v>
      </c>
      <c r="W1570" s="5" t="b">
        <f t="shared" si="270"/>
        <v>0</v>
      </c>
      <c r="X1570" s="40">
        <f t="shared" ca="1" si="271"/>
        <v>14673.420000000002</v>
      </c>
      <c r="Y1570" s="30" t="b">
        <f t="shared" ca="1" si="272"/>
        <v>0</v>
      </c>
    </row>
    <row r="1571" spans="1:25" hidden="1">
      <c r="A1571" s="28" t="s">
        <v>2837</v>
      </c>
      <c r="B1571" s="28" t="s">
        <v>2838</v>
      </c>
      <c r="C1571" s="28" t="s">
        <v>4137</v>
      </c>
      <c r="D1571" s="28" t="s">
        <v>2842</v>
      </c>
      <c r="E1571" s="29">
        <v>42265</v>
      </c>
      <c r="F1571" s="28" t="s">
        <v>10165</v>
      </c>
      <c r="G1571" s="30">
        <v>4799</v>
      </c>
      <c r="H1571" s="28" t="s">
        <v>10166</v>
      </c>
      <c r="I1571" s="31">
        <v>0</v>
      </c>
      <c r="J1571" s="31">
        <v>221.1</v>
      </c>
      <c r="K1571" s="28" t="s">
        <v>8369</v>
      </c>
      <c r="L1571" s="32">
        <f t="shared" si="264"/>
        <v>-221.1</v>
      </c>
      <c r="M1571" s="33">
        <f t="shared" si="265"/>
        <v>221.1</v>
      </c>
      <c r="N1571" s="34" t="b">
        <v>1</v>
      </c>
      <c r="O1571" s="35">
        <f t="shared" si="266"/>
        <v>221.1</v>
      </c>
      <c r="P1571" s="36" t="str">
        <f t="shared" si="267"/>
        <v>T</v>
      </c>
      <c r="Q1571" s="37" t="str">
        <f t="shared" si="268"/>
        <v>Liz Niven</v>
      </c>
      <c r="R1571" s="6" t="str">
        <f t="shared" si="269"/>
        <v>T - Liz Niven</v>
      </c>
      <c r="S1571" s="6" t="str">
        <f>IFERROR(INDEX('Vendor Over-ride'!$C:$C, MATCH($R:$R,'Vendor Over-ride'!$A:$A,0)),"")</f>
        <v>T - Liz Niven</v>
      </c>
      <c r="U1571" s="38" t="str">
        <f t="shared" si="273"/>
        <v>GIA</v>
      </c>
      <c r="V1571" s="5" t="str">
        <f t="shared" si="274"/>
        <v>TRADE</v>
      </c>
      <c r="W1571" s="5" t="b">
        <f t="shared" si="270"/>
        <v>0</v>
      </c>
      <c r="X1571" s="40">
        <f t="shared" ca="1" si="271"/>
        <v>404.29999999999995</v>
      </c>
      <c r="Y1571" s="30" t="b">
        <f t="shared" ca="1" si="272"/>
        <v>0</v>
      </c>
    </row>
    <row r="1572" spans="1:25" hidden="1">
      <c r="A1572" s="28" t="s">
        <v>2837</v>
      </c>
      <c r="B1572" s="28" t="s">
        <v>2838</v>
      </c>
      <c r="C1572" s="28" t="s">
        <v>4137</v>
      </c>
      <c r="D1572" s="28" t="s">
        <v>2842</v>
      </c>
      <c r="E1572" s="29">
        <v>42265</v>
      </c>
      <c r="F1572" s="28" t="s">
        <v>10167</v>
      </c>
      <c r="G1572" s="30">
        <v>4799</v>
      </c>
      <c r="H1572" s="28" t="s">
        <v>10168</v>
      </c>
      <c r="I1572" s="31">
        <v>0</v>
      </c>
      <c r="J1572" s="31">
        <v>286.7</v>
      </c>
      <c r="K1572" s="28" t="s">
        <v>10169</v>
      </c>
      <c r="L1572" s="32">
        <f t="shared" si="264"/>
        <v>-286.7</v>
      </c>
      <c r="M1572" s="33">
        <f t="shared" si="265"/>
        <v>286.7</v>
      </c>
      <c r="N1572" s="34" t="b">
        <v>1</v>
      </c>
      <c r="O1572" s="35">
        <f t="shared" si="266"/>
        <v>286.7</v>
      </c>
      <c r="P1572" s="36" t="str">
        <f t="shared" si="267"/>
        <v>T</v>
      </c>
      <c r="Q1572" s="37" t="str">
        <f t="shared" si="268"/>
        <v>Mary Blance</v>
      </c>
      <c r="R1572" s="6" t="str">
        <f t="shared" si="269"/>
        <v>T - Mary Blance</v>
      </c>
      <c r="S1572" s="6" t="str">
        <f>IFERROR(INDEX('Vendor Over-ride'!$C:$C, MATCH($R:$R,'Vendor Over-ride'!$A:$A,0)),"")</f>
        <v>T - Mary Blance</v>
      </c>
      <c r="U1572" s="38" t="str">
        <f t="shared" si="273"/>
        <v>GIA</v>
      </c>
      <c r="V1572" s="5" t="str">
        <f t="shared" si="274"/>
        <v>TRADE</v>
      </c>
      <c r="W1572" s="5" t="b">
        <f t="shared" si="270"/>
        <v>0</v>
      </c>
      <c r="X1572" s="40">
        <f t="shared" ca="1" si="271"/>
        <v>286.7</v>
      </c>
      <c r="Y1572" s="30" t="b">
        <f t="shared" ca="1" si="272"/>
        <v>0</v>
      </c>
    </row>
    <row r="1573" spans="1:25" hidden="1">
      <c r="A1573" s="28" t="s">
        <v>2837</v>
      </c>
      <c r="B1573" s="28" t="s">
        <v>2838</v>
      </c>
      <c r="C1573" s="28" t="s">
        <v>4137</v>
      </c>
      <c r="D1573" s="28" t="s">
        <v>2842</v>
      </c>
      <c r="E1573" s="29">
        <v>42265</v>
      </c>
      <c r="F1573" s="28" t="s">
        <v>10170</v>
      </c>
      <c r="G1573" s="30">
        <v>4799</v>
      </c>
      <c r="H1573" s="28" t="s">
        <v>10171</v>
      </c>
      <c r="I1573" s="31">
        <v>0</v>
      </c>
      <c r="J1573" s="31">
        <v>15000</v>
      </c>
      <c r="K1573" s="28" t="s">
        <v>4187</v>
      </c>
      <c r="L1573" s="32">
        <f t="shared" si="264"/>
        <v>-15000</v>
      </c>
      <c r="M1573" s="33">
        <f t="shared" si="265"/>
        <v>15000</v>
      </c>
      <c r="N1573" s="34" t="b">
        <v>1</v>
      </c>
      <c r="O1573" s="35">
        <f t="shared" si="266"/>
        <v>15000</v>
      </c>
      <c r="P1573" s="36" t="str">
        <f t="shared" si="267"/>
        <v>T</v>
      </c>
      <c r="Q1573" s="37" t="str">
        <f t="shared" si="268"/>
        <v>Nordicity UK</v>
      </c>
      <c r="R1573" s="6" t="str">
        <f t="shared" si="269"/>
        <v>T - Nordicity UK</v>
      </c>
      <c r="S1573" s="6" t="str">
        <f>IFERROR(INDEX('Vendor Over-ride'!$C:$C, MATCH($R:$R,'Vendor Over-ride'!$A:$A,0)),"")</f>
        <v>T - Nordicity UK</v>
      </c>
      <c r="U1573" s="38" t="str">
        <f t="shared" si="273"/>
        <v>GIA</v>
      </c>
      <c r="V1573" s="5" t="str">
        <f t="shared" si="274"/>
        <v>TRADE</v>
      </c>
      <c r="W1573" s="5" t="b">
        <f t="shared" si="270"/>
        <v>0</v>
      </c>
      <c r="X1573" s="40">
        <f t="shared" ca="1" si="271"/>
        <v>22530</v>
      </c>
      <c r="Y1573" s="30" t="b">
        <f t="shared" ca="1" si="272"/>
        <v>0</v>
      </c>
    </row>
    <row r="1574" spans="1:25">
      <c r="A1574" s="28" t="s">
        <v>2837</v>
      </c>
      <c r="B1574" s="28" t="s">
        <v>2838</v>
      </c>
      <c r="C1574" s="28" t="s">
        <v>4137</v>
      </c>
      <c r="D1574" s="28" t="s">
        <v>2842</v>
      </c>
      <c r="E1574" s="29">
        <v>42265</v>
      </c>
      <c r="F1574" s="28" t="s">
        <v>10172</v>
      </c>
      <c r="G1574" s="30">
        <v>4799</v>
      </c>
      <c r="H1574" s="28" t="s">
        <v>10173</v>
      </c>
      <c r="I1574" s="31">
        <v>0</v>
      </c>
      <c r="J1574" s="31">
        <v>971.88</v>
      </c>
      <c r="K1574" s="28" t="s">
        <v>4445</v>
      </c>
      <c r="L1574" s="32">
        <f t="shared" si="264"/>
        <v>-971.88</v>
      </c>
      <c r="M1574" s="33">
        <f t="shared" si="265"/>
        <v>971.88</v>
      </c>
      <c r="N1574" s="34" t="b">
        <v>1</v>
      </c>
      <c r="O1574" s="35">
        <f t="shared" si="266"/>
        <v>971.88</v>
      </c>
      <c r="P1574" s="36" t="str">
        <f t="shared" si="267"/>
        <v>T</v>
      </c>
      <c r="Q1574" s="37" t="str">
        <f t="shared" si="268"/>
        <v>Pertemps Recruitment Partnership Limited</v>
      </c>
      <c r="R1574" s="6" t="str">
        <f t="shared" si="269"/>
        <v>T - Pertemps Recruitment Partnership Limited</v>
      </c>
      <c r="S1574" s="6" t="str">
        <f>IFERROR(INDEX('Vendor Over-ride'!$C:$C, MATCH($R:$R,'Vendor Over-ride'!$A:$A,0)),"")</f>
        <v>T - Pertemps Recruitment Partnership Limited</v>
      </c>
      <c r="T1574" s="41" t="s">
        <v>7019</v>
      </c>
      <c r="U1574" s="38" t="str">
        <f t="shared" si="273"/>
        <v>GIA</v>
      </c>
      <c r="V1574" s="5" t="str">
        <f t="shared" si="274"/>
        <v>TRADE</v>
      </c>
      <c r="W1574" s="5" t="b">
        <f t="shared" si="270"/>
        <v>0</v>
      </c>
      <c r="X1574" s="40">
        <f t="shared" ca="1" si="271"/>
        <v>36553.03</v>
      </c>
      <c r="Y1574" s="30" t="b">
        <f t="shared" ca="1" si="272"/>
        <v>1</v>
      </c>
    </row>
    <row r="1575" spans="1:25" hidden="1">
      <c r="A1575" s="28" t="s">
        <v>2837</v>
      </c>
      <c r="B1575" s="28" t="s">
        <v>2838</v>
      </c>
      <c r="C1575" s="28" t="s">
        <v>4137</v>
      </c>
      <c r="D1575" s="28" t="s">
        <v>2842</v>
      </c>
      <c r="E1575" s="29">
        <v>42265</v>
      </c>
      <c r="F1575" s="28" t="s">
        <v>10174</v>
      </c>
      <c r="G1575" s="30">
        <v>4799</v>
      </c>
      <c r="H1575" s="28" t="s">
        <v>10175</v>
      </c>
      <c r="I1575" s="31">
        <v>0</v>
      </c>
      <c r="J1575" s="31">
        <v>30</v>
      </c>
      <c r="K1575" s="28" t="s">
        <v>2854</v>
      </c>
      <c r="L1575" s="32">
        <f t="shared" si="264"/>
        <v>-30</v>
      </c>
      <c r="M1575" s="33">
        <f t="shared" si="265"/>
        <v>30</v>
      </c>
      <c r="N1575" s="34" t="b">
        <v>1</v>
      </c>
      <c r="O1575" s="35">
        <f t="shared" si="266"/>
        <v>30</v>
      </c>
      <c r="P1575" s="36" t="str">
        <f t="shared" si="267"/>
        <v>T</v>
      </c>
      <c r="Q1575" s="37" t="str">
        <f t="shared" si="268"/>
        <v>Planet Numbers Ltd</v>
      </c>
      <c r="R1575" s="6" t="str">
        <f t="shared" si="269"/>
        <v>T - Planet Numbers Ltd</v>
      </c>
      <c r="S1575" s="6" t="str">
        <f>IFERROR(INDEX('Vendor Over-ride'!$C:$C, MATCH($R:$R,'Vendor Over-ride'!$A:$A,0)),"")</f>
        <v>T - Planet Numbers Ltd</v>
      </c>
      <c r="U1575" s="38" t="str">
        <f t="shared" si="273"/>
        <v>GIA</v>
      </c>
      <c r="V1575" s="5" t="str">
        <f t="shared" si="274"/>
        <v>TRADE</v>
      </c>
      <c r="W1575" s="5" t="b">
        <f t="shared" si="270"/>
        <v>0</v>
      </c>
      <c r="X1575" s="40">
        <f t="shared" ca="1" si="271"/>
        <v>360</v>
      </c>
      <c r="Y1575" s="30" t="b">
        <f t="shared" ca="1" si="272"/>
        <v>0</v>
      </c>
    </row>
    <row r="1576" spans="1:25">
      <c r="A1576" s="28" t="s">
        <v>2837</v>
      </c>
      <c r="B1576" s="28" t="s">
        <v>2838</v>
      </c>
      <c r="C1576" s="28" t="s">
        <v>4137</v>
      </c>
      <c r="D1576" s="28" t="s">
        <v>2842</v>
      </c>
      <c r="E1576" s="29">
        <v>42265</v>
      </c>
      <c r="F1576" s="28" t="s">
        <v>10176</v>
      </c>
      <c r="G1576" s="30">
        <v>4799</v>
      </c>
      <c r="H1576" s="28" t="s">
        <v>10177</v>
      </c>
      <c r="I1576" s="31">
        <v>0</v>
      </c>
      <c r="J1576" s="31">
        <v>1720.32</v>
      </c>
      <c r="K1576" s="28" t="s">
        <v>2887</v>
      </c>
      <c r="L1576" s="32">
        <f t="shared" si="264"/>
        <v>-1720.32</v>
      </c>
      <c r="M1576" s="33">
        <f t="shared" si="265"/>
        <v>1720.32</v>
      </c>
      <c r="N1576" s="34" t="b">
        <v>1</v>
      </c>
      <c r="O1576" s="35">
        <f t="shared" si="266"/>
        <v>1720.32</v>
      </c>
      <c r="P1576" s="36" t="str">
        <f t="shared" si="267"/>
        <v>T</v>
      </c>
      <c r="Q1576" s="37" t="str">
        <f t="shared" si="268"/>
        <v>Spotless Commercial Cleaning Ltd</v>
      </c>
      <c r="R1576" s="6" t="str">
        <f t="shared" si="269"/>
        <v>T - Spotless Commercial Cleaning Ltd</v>
      </c>
      <c r="S1576" s="6" t="str">
        <f>IFERROR(INDEX('Vendor Over-ride'!$C:$C, MATCH($R:$R,'Vendor Over-ride'!$A:$A,0)),"")</f>
        <v>T - Spotless Commercial Cleaning Ltd</v>
      </c>
      <c r="T1576" s="41" t="s">
        <v>17730</v>
      </c>
      <c r="U1576" s="38" t="str">
        <f t="shared" si="273"/>
        <v>GIA</v>
      </c>
      <c r="V1576" s="5" t="str">
        <f t="shared" si="274"/>
        <v>TRADE</v>
      </c>
      <c r="W1576" s="5" t="b">
        <f t="shared" si="270"/>
        <v>0</v>
      </c>
      <c r="X1576" s="40">
        <f t="shared" ca="1" si="271"/>
        <v>25308.30000000001</v>
      </c>
      <c r="Y1576" s="30" t="b">
        <f t="shared" ca="1" si="272"/>
        <v>1</v>
      </c>
    </row>
    <row r="1577" spans="1:25" hidden="1">
      <c r="A1577" s="28" t="s">
        <v>2837</v>
      </c>
      <c r="B1577" s="28" t="s">
        <v>2838</v>
      </c>
      <c r="C1577" s="28" t="s">
        <v>4137</v>
      </c>
      <c r="D1577" s="28" t="s">
        <v>2842</v>
      </c>
      <c r="E1577" s="29">
        <v>42265</v>
      </c>
      <c r="F1577" s="28" t="s">
        <v>10178</v>
      </c>
      <c r="G1577" s="30">
        <v>4799</v>
      </c>
      <c r="H1577" s="28" t="s">
        <v>10179</v>
      </c>
      <c r="I1577" s="31">
        <v>0</v>
      </c>
      <c r="J1577" s="31">
        <v>1920</v>
      </c>
      <c r="K1577" s="28" t="s">
        <v>2905</v>
      </c>
      <c r="L1577" s="32">
        <f t="shared" si="264"/>
        <v>-1920</v>
      </c>
      <c r="M1577" s="33">
        <f t="shared" si="265"/>
        <v>1920</v>
      </c>
      <c r="N1577" s="34" t="b">
        <v>1</v>
      </c>
      <c r="O1577" s="35">
        <f t="shared" si="266"/>
        <v>1920</v>
      </c>
      <c r="P1577" s="36" t="str">
        <f t="shared" si="267"/>
        <v>T</v>
      </c>
      <c r="Q1577" s="37" t="str">
        <f t="shared" si="268"/>
        <v>The Press Data Bureau</v>
      </c>
      <c r="R1577" s="6" t="str">
        <f t="shared" si="269"/>
        <v>T - The Press Data Bureau</v>
      </c>
      <c r="S1577" s="6" t="str">
        <f>IFERROR(INDEX('Vendor Over-ride'!$C:$C, MATCH($R:$R,'Vendor Over-ride'!$A:$A,0)),"")</f>
        <v>T - Press Data Bureau, The</v>
      </c>
      <c r="U1577" s="38" t="str">
        <f t="shared" si="273"/>
        <v>GIA</v>
      </c>
      <c r="V1577" s="5" t="str">
        <f t="shared" si="274"/>
        <v>TRADE</v>
      </c>
      <c r="W1577" s="5" t="b">
        <f t="shared" si="270"/>
        <v>0</v>
      </c>
      <c r="X1577" s="40">
        <f t="shared" ca="1" si="271"/>
        <v>23040</v>
      </c>
      <c r="Y1577" s="30" t="b">
        <f t="shared" ca="1" si="272"/>
        <v>0</v>
      </c>
    </row>
    <row r="1578" spans="1:25" hidden="1">
      <c r="A1578" s="28" t="s">
        <v>2837</v>
      </c>
      <c r="B1578" s="28" t="s">
        <v>2838</v>
      </c>
      <c r="C1578" s="28" t="s">
        <v>4137</v>
      </c>
      <c r="D1578" s="28" t="s">
        <v>2842</v>
      </c>
      <c r="E1578" s="29">
        <v>42268</v>
      </c>
      <c r="F1578" s="28" t="s">
        <v>10180</v>
      </c>
      <c r="G1578" s="30">
        <v>4806</v>
      </c>
      <c r="H1578" s="28" t="s">
        <v>10181</v>
      </c>
      <c r="I1578" s="31">
        <v>0</v>
      </c>
      <c r="J1578" s="31">
        <v>79.5</v>
      </c>
      <c r="K1578" s="28" t="s">
        <v>3355</v>
      </c>
      <c r="L1578" s="32">
        <f t="shared" si="264"/>
        <v>-79.5</v>
      </c>
      <c r="M1578" s="33">
        <f t="shared" si="265"/>
        <v>79.5</v>
      </c>
      <c r="N1578" s="34" t="b">
        <v>0</v>
      </c>
      <c r="O1578" s="35">
        <f t="shared" si="266"/>
        <v>0</v>
      </c>
      <c r="P1578" s="36" t="str">
        <f t="shared" si="267"/>
        <v>E</v>
      </c>
      <c r="Q1578" s="37" t="str">
        <f t="shared" si="268"/>
        <v>Emma Stewart-Jones</v>
      </c>
      <c r="R1578" s="6" t="str">
        <f t="shared" si="269"/>
        <v>E - Emma Stewart-Jones</v>
      </c>
      <c r="S1578" s="6" t="str">
        <f>IFERROR(INDEX('Vendor Over-ride'!$C:$C, MATCH($R:$R,'Vendor Over-ride'!$A:$A,0)),"")</f>
        <v/>
      </c>
      <c r="U1578" s="38" t="str">
        <f t="shared" si="273"/>
        <v>GIA</v>
      </c>
      <c r="V1578" s="5" t="str">
        <f t="shared" si="274"/>
        <v>EMPLOYEE</v>
      </c>
      <c r="W1578" s="5" t="b">
        <f t="shared" si="270"/>
        <v>0</v>
      </c>
      <c r="X1578" s="40">
        <f t="shared" ca="1" si="271"/>
        <v>334393.72000000003</v>
      </c>
      <c r="Y1578" s="30" t="b">
        <f t="shared" ca="1" si="272"/>
        <v>1</v>
      </c>
    </row>
    <row r="1579" spans="1:25" hidden="1">
      <c r="A1579" s="28" t="s">
        <v>2837</v>
      </c>
      <c r="B1579" s="28" t="s">
        <v>2838</v>
      </c>
      <c r="C1579" s="28" t="s">
        <v>4137</v>
      </c>
      <c r="D1579" s="28" t="s">
        <v>2842</v>
      </c>
      <c r="E1579" s="29">
        <v>42268</v>
      </c>
      <c r="F1579" s="28" t="s">
        <v>10182</v>
      </c>
      <c r="G1579" s="30">
        <v>4806</v>
      </c>
      <c r="H1579" s="28" t="s">
        <v>10183</v>
      </c>
      <c r="I1579" s="31">
        <v>0</v>
      </c>
      <c r="J1579" s="31">
        <v>1274</v>
      </c>
      <c r="K1579" s="28" t="s">
        <v>5070</v>
      </c>
      <c r="L1579" s="32">
        <f t="shared" si="264"/>
        <v>-1274</v>
      </c>
      <c r="M1579" s="33">
        <f t="shared" si="265"/>
        <v>1274</v>
      </c>
      <c r="N1579" s="34" t="b">
        <v>1</v>
      </c>
      <c r="O1579" s="35">
        <f t="shared" si="266"/>
        <v>1274</v>
      </c>
      <c r="P1579" s="36" t="str">
        <f t="shared" si="267"/>
        <v>G</v>
      </c>
      <c r="Q1579" s="37" t="str">
        <f t="shared" si="268"/>
        <v>Andrea Walsh</v>
      </c>
      <c r="R1579" s="6" t="str">
        <f t="shared" si="269"/>
        <v>G - Andrea Walsh</v>
      </c>
      <c r="S1579" s="6" t="str">
        <f>IFERROR(INDEX('Vendor Over-ride'!$C:$C, MATCH($R:$R,'Vendor Over-ride'!$A:$A,0)),"")</f>
        <v>G - Andrea Walsh</v>
      </c>
      <c r="U1579" s="38" t="str">
        <f t="shared" si="273"/>
        <v>GIA</v>
      </c>
      <c r="V1579" s="5" t="str">
        <f t="shared" si="274"/>
        <v>AWARD</v>
      </c>
      <c r="W1579" s="5" t="b">
        <f t="shared" si="270"/>
        <v>0</v>
      </c>
      <c r="X1579" s="40">
        <f t="shared" ca="1" si="271"/>
        <v>1274</v>
      </c>
      <c r="Y1579" s="30" t="b">
        <f t="shared" ca="1" si="272"/>
        <v>0</v>
      </c>
    </row>
    <row r="1580" spans="1:25">
      <c r="A1580" s="28" t="s">
        <v>2837</v>
      </c>
      <c r="B1580" s="28" t="s">
        <v>2838</v>
      </c>
      <c r="C1580" s="28" t="s">
        <v>4137</v>
      </c>
      <c r="D1580" s="28" t="s">
        <v>2842</v>
      </c>
      <c r="E1580" s="29">
        <v>42268</v>
      </c>
      <c r="F1580" s="28" t="s">
        <v>10184</v>
      </c>
      <c r="G1580" s="30">
        <v>4806</v>
      </c>
      <c r="H1580" s="28" t="s">
        <v>10185</v>
      </c>
      <c r="I1580" s="31">
        <v>0</v>
      </c>
      <c r="J1580" s="31">
        <v>57000</v>
      </c>
      <c r="K1580" s="28" t="s">
        <v>5230</v>
      </c>
      <c r="L1580" s="32">
        <f t="shared" si="264"/>
        <v>-57000</v>
      </c>
      <c r="M1580" s="33">
        <f t="shared" si="265"/>
        <v>57000</v>
      </c>
      <c r="N1580" s="34" t="b">
        <v>1</v>
      </c>
      <c r="O1580" s="35">
        <f t="shared" si="266"/>
        <v>57000</v>
      </c>
      <c r="P1580" s="36" t="str">
        <f t="shared" si="267"/>
        <v>G</v>
      </c>
      <c r="Q1580" s="37" t="str">
        <f t="shared" si="268"/>
        <v>Scottish Music Information Cen</v>
      </c>
      <c r="R1580" s="6" t="str">
        <f t="shared" si="269"/>
        <v>G - Scottish Music Information Cen</v>
      </c>
      <c r="S1580" s="6" t="str">
        <f>IFERROR(INDEX('Vendor Over-ride'!$C:$C, MATCH($R:$R,'Vendor Over-ride'!$A:$A,0)),"")</f>
        <v>G - Scottish Music Information Cen</v>
      </c>
      <c r="U1580" s="38" t="str">
        <f t="shared" si="273"/>
        <v>GIA</v>
      </c>
      <c r="V1580" s="5" t="str">
        <f t="shared" si="274"/>
        <v>AWARD</v>
      </c>
      <c r="W1580" s="5" t="b">
        <f t="shared" si="270"/>
        <v>1</v>
      </c>
      <c r="X1580" s="40">
        <f t="shared" ca="1" si="271"/>
        <v>314500</v>
      </c>
      <c r="Y1580" s="30" t="b">
        <f t="shared" ca="1" si="272"/>
        <v>1</v>
      </c>
    </row>
    <row r="1581" spans="1:25" hidden="1">
      <c r="A1581" s="28" t="s">
        <v>2837</v>
      </c>
      <c r="B1581" s="28" t="s">
        <v>2838</v>
      </c>
      <c r="C1581" s="28" t="s">
        <v>4137</v>
      </c>
      <c r="D1581" s="28" t="s">
        <v>2842</v>
      </c>
      <c r="E1581" s="29">
        <v>42268</v>
      </c>
      <c r="F1581" s="28" t="s">
        <v>10186</v>
      </c>
      <c r="G1581" s="30">
        <v>4806</v>
      </c>
      <c r="H1581" s="28" t="s">
        <v>10187</v>
      </c>
      <c r="I1581" s="31">
        <v>0</v>
      </c>
      <c r="J1581" s="31">
        <v>4048</v>
      </c>
      <c r="K1581" s="28" t="s">
        <v>8733</v>
      </c>
      <c r="L1581" s="32">
        <f t="shared" si="264"/>
        <v>-4048</v>
      </c>
      <c r="M1581" s="33">
        <f t="shared" si="265"/>
        <v>4048</v>
      </c>
      <c r="N1581" s="34" t="b">
        <v>1</v>
      </c>
      <c r="O1581" s="35">
        <f t="shared" si="266"/>
        <v>4048</v>
      </c>
      <c r="P1581" s="36" t="str">
        <f t="shared" si="267"/>
        <v>G</v>
      </c>
      <c r="Q1581" s="37" t="str">
        <f t="shared" si="268"/>
        <v>Faction North Ltd</v>
      </c>
      <c r="R1581" s="6" t="str">
        <f t="shared" si="269"/>
        <v>G - Faction North Ltd</v>
      </c>
      <c r="S1581" s="6" t="str">
        <f>IFERROR(INDEX('Vendor Over-ride'!$C:$C, MATCH($R:$R,'Vendor Over-ride'!$A:$A,0)),"")</f>
        <v>G - Faction North Ltd</v>
      </c>
      <c r="U1581" s="38" t="str">
        <f t="shared" si="273"/>
        <v>GIA</v>
      </c>
      <c r="V1581" s="5" t="str">
        <f t="shared" si="274"/>
        <v>AWARD</v>
      </c>
      <c r="W1581" s="5" t="b">
        <f t="shared" si="270"/>
        <v>0</v>
      </c>
      <c r="X1581" s="40">
        <f t="shared" ca="1" si="271"/>
        <v>24288</v>
      </c>
      <c r="Y1581" s="30" t="b">
        <f t="shared" ca="1" si="272"/>
        <v>0</v>
      </c>
    </row>
    <row r="1582" spans="1:25">
      <c r="A1582" s="28" t="s">
        <v>2837</v>
      </c>
      <c r="B1582" s="28" t="s">
        <v>2838</v>
      </c>
      <c r="C1582" s="28" t="s">
        <v>4137</v>
      </c>
      <c r="D1582" s="28" t="s">
        <v>2842</v>
      </c>
      <c r="E1582" s="29">
        <v>42268</v>
      </c>
      <c r="F1582" s="28" t="s">
        <v>10188</v>
      </c>
      <c r="G1582" s="30">
        <v>4806</v>
      </c>
      <c r="H1582" s="28" t="s">
        <v>10189</v>
      </c>
      <c r="I1582" s="31">
        <v>0</v>
      </c>
      <c r="J1582" s="31">
        <v>39551</v>
      </c>
      <c r="K1582" s="28" t="s">
        <v>2969</v>
      </c>
      <c r="L1582" s="32">
        <f t="shared" si="264"/>
        <v>-39551</v>
      </c>
      <c r="M1582" s="33">
        <f t="shared" si="265"/>
        <v>39551</v>
      </c>
      <c r="N1582" s="34" t="b">
        <v>1</v>
      </c>
      <c r="O1582" s="35">
        <f t="shared" si="266"/>
        <v>39551</v>
      </c>
      <c r="P1582" s="36" t="str">
        <f t="shared" si="267"/>
        <v>I</v>
      </c>
      <c r="Q1582" s="37" t="str">
        <f t="shared" si="268"/>
        <v>Aberdeenshire Council</v>
      </c>
      <c r="R1582" s="6" t="str">
        <f t="shared" si="269"/>
        <v>I - Aberdeenshire Council</v>
      </c>
      <c r="S1582" s="6" t="str">
        <f>IFERROR(INDEX('Vendor Over-ride'!$C:$C, MATCH($R:$R,'Vendor Over-ride'!$A:$A,0)),"")</f>
        <v>I - Aberdeenshire Council</v>
      </c>
      <c r="U1582" s="38" t="str">
        <f t="shared" si="273"/>
        <v>GIA</v>
      </c>
      <c r="V1582" s="5" t="str">
        <f t="shared" si="274"/>
        <v>AWARD</v>
      </c>
      <c r="W1582" s="5" t="b">
        <f t="shared" si="270"/>
        <v>1</v>
      </c>
      <c r="X1582" s="40">
        <f t="shared" ca="1" si="271"/>
        <v>787279</v>
      </c>
      <c r="Y1582" s="30" t="b">
        <f t="shared" ca="1" si="272"/>
        <v>1</v>
      </c>
    </row>
    <row r="1583" spans="1:25">
      <c r="A1583" s="28" t="s">
        <v>2837</v>
      </c>
      <c r="B1583" s="28" t="s">
        <v>2838</v>
      </c>
      <c r="C1583" s="28" t="s">
        <v>4137</v>
      </c>
      <c r="D1583" s="28" t="s">
        <v>2842</v>
      </c>
      <c r="E1583" s="29">
        <v>42268</v>
      </c>
      <c r="F1583" s="28" t="s">
        <v>10190</v>
      </c>
      <c r="G1583" s="30">
        <v>4806</v>
      </c>
      <c r="H1583" s="28" t="s">
        <v>10191</v>
      </c>
      <c r="I1583" s="31">
        <v>0</v>
      </c>
      <c r="J1583" s="31">
        <v>28080</v>
      </c>
      <c r="K1583" s="28" t="s">
        <v>10192</v>
      </c>
      <c r="L1583" s="32">
        <f t="shared" si="264"/>
        <v>-28080</v>
      </c>
      <c r="M1583" s="33">
        <f t="shared" si="265"/>
        <v>28080</v>
      </c>
      <c r="N1583" s="34" t="b">
        <v>1</v>
      </c>
      <c r="O1583" s="35">
        <f t="shared" si="266"/>
        <v>28080</v>
      </c>
      <c r="P1583" s="36" t="str">
        <f t="shared" si="267"/>
        <v>I</v>
      </c>
      <c r="Q1583" s="37" t="str">
        <f t="shared" si="268"/>
        <v>Canongate Youth</v>
      </c>
      <c r="R1583" s="6" t="str">
        <f t="shared" si="269"/>
        <v>I - Canongate Youth</v>
      </c>
      <c r="S1583" s="6" t="str">
        <f>IFERROR(INDEX('Vendor Over-ride'!$C:$C, MATCH($R:$R,'Vendor Over-ride'!$A:$A,0)),"")</f>
        <v>I - Canongate Youth</v>
      </c>
      <c r="U1583" s="38" t="str">
        <f t="shared" si="273"/>
        <v>GIA</v>
      </c>
      <c r="V1583" s="5" t="str">
        <f t="shared" si="274"/>
        <v>AWARD</v>
      </c>
      <c r="W1583" s="5" t="b">
        <f t="shared" si="270"/>
        <v>1</v>
      </c>
      <c r="X1583" s="40">
        <f t="shared" ca="1" si="271"/>
        <v>28080</v>
      </c>
      <c r="Y1583" s="30" t="b">
        <f t="shared" ca="1" si="272"/>
        <v>1</v>
      </c>
    </row>
    <row r="1584" spans="1:25">
      <c r="A1584" s="28" t="s">
        <v>2837</v>
      </c>
      <c r="B1584" s="28" t="s">
        <v>2838</v>
      </c>
      <c r="C1584" s="28" t="s">
        <v>4137</v>
      </c>
      <c r="D1584" s="28" t="s">
        <v>2842</v>
      </c>
      <c r="E1584" s="29">
        <v>42268</v>
      </c>
      <c r="F1584" s="28" t="s">
        <v>10193</v>
      </c>
      <c r="G1584" s="30">
        <v>4806</v>
      </c>
      <c r="H1584" s="28" t="s">
        <v>10194</v>
      </c>
      <c r="I1584" s="31">
        <v>0</v>
      </c>
      <c r="J1584" s="31">
        <v>80000</v>
      </c>
      <c r="K1584" s="28" t="s">
        <v>2912</v>
      </c>
      <c r="L1584" s="32">
        <f t="shared" si="264"/>
        <v>-80000</v>
      </c>
      <c r="M1584" s="33">
        <f t="shared" si="265"/>
        <v>80000</v>
      </c>
      <c r="N1584" s="34" t="b">
        <v>1</v>
      </c>
      <c r="O1584" s="35">
        <f t="shared" si="266"/>
        <v>80000</v>
      </c>
      <c r="P1584" s="36" t="str">
        <f t="shared" si="267"/>
        <v>I</v>
      </c>
      <c r="Q1584" s="37" t="str">
        <f t="shared" si="268"/>
        <v>Feis Rois Ltd</v>
      </c>
      <c r="R1584" s="6" t="str">
        <f t="shared" si="269"/>
        <v>I - Feis Rois Ltd</v>
      </c>
      <c r="S1584" s="6" t="str">
        <f>IFERROR(INDEX('Vendor Over-ride'!$C:$C, MATCH($R:$R,'Vendor Over-ride'!$A:$A,0)),"")</f>
        <v>I - Feis Rois</v>
      </c>
      <c r="U1584" s="38" t="str">
        <f t="shared" si="273"/>
        <v>GIA</v>
      </c>
      <c r="V1584" s="5" t="str">
        <f t="shared" si="274"/>
        <v>AWARD</v>
      </c>
      <c r="W1584" s="5" t="b">
        <f t="shared" si="270"/>
        <v>1</v>
      </c>
      <c r="X1584" s="40">
        <f t="shared" ca="1" si="271"/>
        <v>174972</v>
      </c>
      <c r="Y1584" s="30" t="b">
        <f t="shared" ca="1" si="272"/>
        <v>1</v>
      </c>
    </row>
    <row r="1585" spans="1:25">
      <c r="A1585" s="28" t="s">
        <v>2837</v>
      </c>
      <c r="B1585" s="28" t="s">
        <v>2838</v>
      </c>
      <c r="C1585" s="28" t="s">
        <v>4137</v>
      </c>
      <c r="D1585" s="28" t="s">
        <v>2842</v>
      </c>
      <c r="E1585" s="29">
        <v>42268</v>
      </c>
      <c r="F1585" s="28" t="s">
        <v>10195</v>
      </c>
      <c r="G1585" s="30">
        <v>4806</v>
      </c>
      <c r="H1585" s="28" t="s">
        <v>10196</v>
      </c>
      <c r="I1585" s="31">
        <v>0</v>
      </c>
      <c r="J1585" s="31">
        <v>41164</v>
      </c>
      <c r="K1585" s="28" t="s">
        <v>3442</v>
      </c>
      <c r="L1585" s="32">
        <f t="shared" si="264"/>
        <v>-41164</v>
      </c>
      <c r="M1585" s="33">
        <f t="shared" si="265"/>
        <v>41164</v>
      </c>
      <c r="N1585" s="34" t="b">
        <v>1</v>
      </c>
      <c r="O1585" s="35">
        <f t="shared" si="266"/>
        <v>41164</v>
      </c>
      <c r="P1585" s="36" t="str">
        <f t="shared" si="267"/>
        <v>I</v>
      </c>
      <c r="Q1585" s="37" t="str">
        <f t="shared" si="268"/>
        <v>Findhorn Bay Arts</v>
      </c>
      <c r="R1585" s="6" t="str">
        <f t="shared" si="269"/>
        <v>I - Findhorn Bay Arts</v>
      </c>
      <c r="S1585" s="6" t="str">
        <f>IFERROR(INDEX('Vendor Over-ride'!$C:$C, MATCH($R:$R,'Vendor Over-ride'!$A:$A,0)),"")</f>
        <v>I - Findhorn Bay Arts Festival</v>
      </c>
      <c r="U1585" s="38" t="str">
        <f t="shared" si="273"/>
        <v>GIA</v>
      </c>
      <c r="V1585" s="5" t="str">
        <f t="shared" si="274"/>
        <v>AWARD</v>
      </c>
      <c r="W1585" s="5" t="b">
        <f t="shared" si="270"/>
        <v>1</v>
      </c>
      <c r="X1585" s="40">
        <f t="shared" ca="1" si="271"/>
        <v>132828</v>
      </c>
      <c r="Y1585" s="30" t="b">
        <f t="shared" ca="1" si="272"/>
        <v>1</v>
      </c>
    </row>
    <row r="1586" spans="1:25" hidden="1">
      <c r="A1586" s="28" t="s">
        <v>2837</v>
      </c>
      <c r="B1586" s="28" t="s">
        <v>2838</v>
      </c>
      <c r="C1586" s="28" t="s">
        <v>4137</v>
      </c>
      <c r="D1586" s="28" t="s">
        <v>2842</v>
      </c>
      <c r="E1586" s="29">
        <v>42268</v>
      </c>
      <c r="F1586" s="28" t="s">
        <v>10197</v>
      </c>
      <c r="G1586" s="30">
        <v>4806</v>
      </c>
      <c r="H1586" s="28" t="s">
        <v>10198</v>
      </c>
      <c r="I1586" s="31">
        <v>0</v>
      </c>
      <c r="J1586" s="31">
        <v>2644</v>
      </c>
      <c r="K1586" s="28" t="s">
        <v>4723</v>
      </c>
      <c r="L1586" s="32">
        <f t="shared" si="264"/>
        <v>-2644</v>
      </c>
      <c r="M1586" s="33">
        <f t="shared" si="265"/>
        <v>2644</v>
      </c>
      <c r="N1586" s="34" t="b">
        <v>1</v>
      </c>
      <c r="O1586" s="35">
        <f t="shared" si="266"/>
        <v>2644</v>
      </c>
      <c r="P1586" s="36" t="str">
        <f t="shared" si="267"/>
        <v>I</v>
      </c>
      <c r="Q1586" s="37" t="str">
        <f t="shared" si="268"/>
        <v>Gica Loening</v>
      </c>
      <c r="R1586" s="6" t="str">
        <f t="shared" si="269"/>
        <v>I - Gica Loening</v>
      </c>
      <c r="S1586" s="6" t="str">
        <f>IFERROR(INDEX('Vendor Over-ride'!$C:$C, MATCH($R:$R,'Vendor Over-ride'!$A:$A,0)),"")</f>
        <v>I - Gica Loening</v>
      </c>
      <c r="U1586" s="38" t="str">
        <f t="shared" si="273"/>
        <v>GIA</v>
      </c>
      <c r="V1586" s="5" t="str">
        <f t="shared" si="274"/>
        <v>AWARD</v>
      </c>
      <c r="W1586" s="5" t="b">
        <f t="shared" si="270"/>
        <v>0</v>
      </c>
      <c r="X1586" s="40">
        <f t="shared" ca="1" si="271"/>
        <v>20319</v>
      </c>
      <c r="Y1586" s="30" t="b">
        <f t="shared" ca="1" si="272"/>
        <v>0</v>
      </c>
    </row>
    <row r="1587" spans="1:25">
      <c r="A1587" s="28" t="s">
        <v>2837</v>
      </c>
      <c r="B1587" s="28" t="s">
        <v>2838</v>
      </c>
      <c r="C1587" s="28" t="s">
        <v>4137</v>
      </c>
      <c r="D1587" s="28" t="s">
        <v>2842</v>
      </c>
      <c r="E1587" s="29">
        <v>42268</v>
      </c>
      <c r="F1587" s="28" t="s">
        <v>10199</v>
      </c>
      <c r="G1587" s="30">
        <v>4806</v>
      </c>
      <c r="H1587" s="28" t="s">
        <v>10200</v>
      </c>
      <c r="I1587" s="31">
        <v>0</v>
      </c>
      <c r="J1587" s="31">
        <v>58014</v>
      </c>
      <c r="K1587" s="28" t="s">
        <v>3055</v>
      </c>
      <c r="L1587" s="32">
        <f t="shared" si="264"/>
        <v>-58014</v>
      </c>
      <c r="M1587" s="33">
        <f t="shared" si="265"/>
        <v>58014</v>
      </c>
      <c r="N1587" s="34" t="b">
        <v>1</v>
      </c>
      <c r="O1587" s="35">
        <f t="shared" si="266"/>
        <v>58014</v>
      </c>
      <c r="P1587" s="36" t="str">
        <f t="shared" si="267"/>
        <v>I</v>
      </c>
      <c r="Q1587" s="37" t="str">
        <f t="shared" si="268"/>
        <v>Glasgow CAN (Connected Arts Network)</v>
      </c>
      <c r="R1587" s="6" t="str">
        <f t="shared" si="269"/>
        <v>I - Glasgow CAN (Connected Arts Network)</v>
      </c>
      <c r="S1587" s="6" t="str">
        <f>IFERROR(INDEX('Vendor Over-ride'!$C:$C, MATCH($R:$R,'Vendor Over-ride'!$A:$A,0)),"")</f>
        <v>I - Glasgow CAN (Connected Arts Network)</v>
      </c>
      <c r="U1587" s="38" t="str">
        <f t="shared" si="273"/>
        <v>GIA</v>
      </c>
      <c r="V1587" s="5" t="str">
        <f t="shared" si="274"/>
        <v>AWARD</v>
      </c>
      <c r="W1587" s="5" t="b">
        <f t="shared" si="270"/>
        <v>1</v>
      </c>
      <c r="X1587" s="40">
        <f t="shared" ca="1" si="271"/>
        <v>116028</v>
      </c>
      <c r="Y1587" s="30" t="b">
        <f t="shared" ca="1" si="272"/>
        <v>1</v>
      </c>
    </row>
    <row r="1588" spans="1:25">
      <c r="A1588" s="28" t="s">
        <v>2837</v>
      </c>
      <c r="B1588" s="28" t="s">
        <v>2838</v>
      </c>
      <c r="C1588" s="28" t="s">
        <v>4137</v>
      </c>
      <c r="D1588" s="28" t="s">
        <v>2842</v>
      </c>
      <c r="E1588" s="29">
        <v>42268</v>
      </c>
      <c r="F1588" s="28" t="s">
        <v>10201</v>
      </c>
      <c r="G1588" s="30">
        <v>4806</v>
      </c>
      <c r="H1588" s="28" t="s">
        <v>10202</v>
      </c>
      <c r="I1588" s="31">
        <v>0</v>
      </c>
      <c r="J1588" s="31">
        <v>1250</v>
      </c>
      <c r="K1588" s="28" t="s">
        <v>2871</v>
      </c>
      <c r="L1588" s="32">
        <f t="shared" si="264"/>
        <v>-1250</v>
      </c>
      <c r="M1588" s="33">
        <f t="shared" si="265"/>
        <v>1250</v>
      </c>
      <c r="N1588" s="34" t="b">
        <v>1</v>
      </c>
      <c r="O1588" s="35">
        <f t="shared" si="266"/>
        <v>1250</v>
      </c>
      <c r="P1588" s="36" t="str">
        <f t="shared" si="267"/>
        <v>I</v>
      </c>
      <c r="Q1588" s="37" t="str">
        <f t="shared" si="268"/>
        <v>Hot Chocolate Trust</v>
      </c>
      <c r="R1588" s="6" t="str">
        <f t="shared" si="269"/>
        <v>I - Hot Chocolate Trust</v>
      </c>
      <c r="S1588" s="6" t="str">
        <f>IFERROR(INDEX('Vendor Over-ride'!$C:$C, MATCH($R:$R,'Vendor Over-ride'!$A:$A,0)),"")</f>
        <v>I - Hot Chocolate Trust</v>
      </c>
      <c r="U1588" s="38" t="str">
        <f t="shared" si="273"/>
        <v>GIA</v>
      </c>
      <c r="V1588" s="5" t="str">
        <f t="shared" si="274"/>
        <v>AWARD</v>
      </c>
      <c r="W1588" s="5" t="b">
        <f t="shared" si="270"/>
        <v>0</v>
      </c>
      <c r="X1588" s="40">
        <f t="shared" ca="1" si="271"/>
        <v>61531</v>
      </c>
      <c r="Y1588" s="30" t="b">
        <f t="shared" ca="1" si="272"/>
        <v>1</v>
      </c>
    </row>
    <row r="1589" spans="1:25" hidden="1">
      <c r="A1589" s="28" t="s">
        <v>2837</v>
      </c>
      <c r="B1589" s="28" t="s">
        <v>2838</v>
      </c>
      <c r="C1589" s="28" t="s">
        <v>4137</v>
      </c>
      <c r="D1589" s="28" t="s">
        <v>2842</v>
      </c>
      <c r="E1589" s="29">
        <v>42268</v>
      </c>
      <c r="F1589" s="28" t="s">
        <v>10203</v>
      </c>
      <c r="G1589" s="30">
        <v>4806</v>
      </c>
      <c r="H1589" s="28" t="s">
        <v>10204</v>
      </c>
      <c r="I1589" s="31">
        <v>0</v>
      </c>
      <c r="J1589" s="31">
        <v>8678</v>
      </c>
      <c r="K1589" s="28" t="s">
        <v>3557</v>
      </c>
      <c r="L1589" s="32">
        <f t="shared" si="264"/>
        <v>-8678</v>
      </c>
      <c r="M1589" s="33">
        <f t="shared" si="265"/>
        <v>8678</v>
      </c>
      <c r="N1589" s="34" t="b">
        <v>1</v>
      </c>
      <c r="O1589" s="35">
        <f t="shared" si="266"/>
        <v>8678</v>
      </c>
      <c r="P1589" s="36" t="str">
        <f t="shared" si="267"/>
        <v>I</v>
      </c>
      <c r="Q1589" s="37" t="str">
        <f t="shared" si="268"/>
        <v>The Hub</v>
      </c>
      <c r="R1589" s="6" t="str">
        <f t="shared" si="269"/>
        <v>I - The Hub</v>
      </c>
      <c r="S1589" s="6" t="str">
        <f>IFERROR(INDEX('Vendor Over-ride'!$C:$C, MATCH($R:$R,'Vendor Over-ride'!$A:$A,0)),"")</f>
        <v>I - The Hub</v>
      </c>
      <c r="U1589" s="38" t="str">
        <f t="shared" si="273"/>
        <v>GIA</v>
      </c>
      <c r="V1589" s="5" t="str">
        <f t="shared" si="274"/>
        <v>AWARD</v>
      </c>
      <c r="W1589" s="5" t="b">
        <f t="shared" si="270"/>
        <v>0</v>
      </c>
      <c r="X1589" s="40">
        <f t="shared" ca="1" si="271"/>
        <v>12078</v>
      </c>
      <c r="Y1589" s="30" t="b">
        <f t="shared" ca="1" si="272"/>
        <v>0</v>
      </c>
    </row>
    <row r="1590" spans="1:25" hidden="1">
      <c r="A1590" s="28" t="s">
        <v>2837</v>
      </c>
      <c r="B1590" s="28" t="s">
        <v>2838</v>
      </c>
      <c r="C1590" s="28" t="s">
        <v>4137</v>
      </c>
      <c r="D1590" s="28" t="s">
        <v>2842</v>
      </c>
      <c r="E1590" s="29">
        <v>42268</v>
      </c>
      <c r="F1590" s="28" t="s">
        <v>10205</v>
      </c>
      <c r="G1590" s="30">
        <v>4806</v>
      </c>
      <c r="H1590" s="28" t="s">
        <v>10206</v>
      </c>
      <c r="I1590" s="31">
        <v>0</v>
      </c>
      <c r="J1590" s="31">
        <v>2527</v>
      </c>
      <c r="K1590" s="28" t="s">
        <v>4728</v>
      </c>
      <c r="L1590" s="32">
        <f t="shared" si="264"/>
        <v>-2527</v>
      </c>
      <c r="M1590" s="33">
        <f t="shared" si="265"/>
        <v>2527</v>
      </c>
      <c r="N1590" s="34" t="b">
        <v>1</v>
      </c>
      <c r="O1590" s="35">
        <f t="shared" si="266"/>
        <v>2527</v>
      </c>
      <c r="P1590" s="36" t="str">
        <f t="shared" si="267"/>
        <v>I</v>
      </c>
      <c r="Q1590" s="37" t="str">
        <f t="shared" si="268"/>
        <v>Lamp House Music</v>
      </c>
      <c r="R1590" s="6" t="str">
        <f t="shared" si="269"/>
        <v>I - Lamp House Music</v>
      </c>
      <c r="S1590" s="6" t="str">
        <f>IFERROR(INDEX('Vendor Over-ride'!$C:$C, MATCH($R:$R,'Vendor Over-ride'!$A:$A,0)),"")</f>
        <v>I - Lamp House Music</v>
      </c>
      <c r="U1590" s="38" t="str">
        <f t="shared" si="273"/>
        <v>GIA</v>
      </c>
      <c r="V1590" s="5" t="str">
        <f t="shared" si="274"/>
        <v>AWARD</v>
      </c>
      <c r="W1590" s="5" t="b">
        <f t="shared" si="270"/>
        <v>0</v>
      </c>
      <c r="X1590" s="40">
        <f t="shared" ca="1" si="271"/>
        <v>14917</v>
      </c>
      <c r="Y1590" s="30" t="b">
        <f t="shared" ca="1" si="272"/>
        <v>0</v>
      </c>
    </row>
    <row r="1591" spans="1:25">
      <c r="A1591" s="28" t="s">
        <v>2837</v>
      </c>
      <c r="B1591" s="28" t="s">
        <v>2838</v>
      </c>
      <c r="C1591" s="28" t="s">
        <v>4137</v>
      </c>
      <c r="D1591" s="28" t="s">
        <v>2842</v>
      </c>
      <c r="E1591" s="29">
        <v>42268</v>
      </c>
      <c r="F1591" s="28" t="s">
        <v>10207</v>
      </c>
      <c r="G1591" s="30">
        <v>4806</v>
      </c>
      <c r="H1591" s="28" t="s">
        <v>10208</v>
      </c>
      <c r="I1591" s="31">
        <v>0</v>
      </c>
      <c r="J1591" s="31">
        <v>159995</v>
      </c>
      <c r="K1591" s="28" t="s">
        <v>3307</v>
      </c>
      <c r="L1591" s="32">
        <f t="shared" si="264"/>
        <v>-159995</v>
      </c>
      <c r="M1591" s="33">
        <f t="shared" si="265"/>
        <v>159995</v>
      </c>
      <c r="N1591" s="34" t="b">
        <v>1</v>
      </c>
      <c r="O1591" s="35">
        <f t="shared" si="266"/>
        <v>159995</v>
      </c>
      <c r="P1591" s="36" t="str">
        <f t="shared" si="267"/>
        <v>I</v>
      </c>
      <c r="Q1591" s="37" t="str">
        <f t="shared" si="268"/>
        <v>Moray Council</v>
      </c>
      <c r="R1591" s="6" t="str">
        <f t="shared" si="269"/>
        <v>I - Moray Council</v>
      </c>
      <c r="S1591" s="6" t="str">
        <f>IFERROR(INDEX('Vendor Over-ride'!$C:$C, MATCH($R:$R,'Vendor Over-ride'!$A:$A,0)),"")</f>
        <v>I - Moray Council</v>
      </c>
      <c r="U1591" s="38" t="str">
        <f t="shared" si="273"/>
        <v>GIA</v>
      </c>
      <c r="V1591" s="5" t="str">
        <f t="shared" si="274"/>
        <v>AWARD</v>
      </c>
      <c r="W1591" s="5" t="b">
        <f t="shared" si="270"/>
        <v>1</v>
      </c>
      <c r="X1591" s="40">
        <f t="shared" ca="1" si="271"/>
        <v>195501</v>
      </c>
      <c r="Y1591" s="30" t="b">
        <f t="shared" ca="1" si="272"/>
        <v>1</v>
      </c>
    </row>
    <row r="1592" spans="1:25">
      <c r="A1592" s="28" t="s">
        <v>2837</v>
      </c>
      <c r="B1592" s="28" t="s">
        <v>2838</v>
      </c>
      <c r="C1592" s="28" t="s">
        <v>4137</v>
      </c>
      <c r="D1592" s="28" t="s">
        <v>2842</v>
      </c>
      <c r="E1592" s="29">
        <v>42268</v>
      </c>
      <c r="F1592" s="28" t="s">
        <v>10209</v>
      </c>
      <c r="G1592" s="30">
        <v>4806</v>
      </c>
      <c r="H1592" s="28" t="s">
        <v>10210</v>
      </c>
      <c r="I1592" s="31">
        <v>0</v>
      </c>
      <c r="J1592" s="31">
        <v>25000</v>
      </c>
      <c r="K1592" s="28" t="s">
        <v>2874</v>
      </c>
      <c r="L1592" s="32">
        <f t="shared" si="264"/>
        <v>-25000</v>
      </c>
      <c r="M1592" s="33">
        <f t="shared" si="265"/>
        <v>25000</v>
      </c>
      <c r="N1592" s="34" t="b">
        <v>1</v>
      </c>
      <c r="O1592" s="35">
        <f t="shared" si="266"/>
        <v>25000</v>
      </c>
      <c r="P1592" s="36" t="str">
        <f t="shared" si="267"/>
        <v>I</v>
      </c>
      <c r="Q1592" s="37" t="str">
        <f t="shared" si="268"/>
        <v>National Youth Choir of Scotland</v>
      </c>
      <c r="R1592" s="6" t="str">
        <f t="shared" si="269"/>
        <v>I - National Youth Choir of Scotland</v>
      </c>
      <c r="S1592" s="6" t="str">
        <f>IFERROR(INDEX('Vendor Over-ride'!$C:$C, MATCH($R:$R,'Vendor Over-ride'!$A:$A,0)),"")</f>
        <v>I - National Youth Choir of Scotland</v>
      </c>
      <c r="U1592" s="38" t="str">
        <f t="shared" si="273"/>
        <v>GIA</v>
      </c>
      <c r="V1592" s="5" t="str">
        <f t="shared" si="274"/>
        <v>AWARD</v>
      </c>
      <c r="W1592" s="5" t="b">
        <f t="shared" si="270"/>
        <v>1</v>
      </c>
      <c r="X1592" s="40">
        <f t="shared" ca="1" si="271"/>
        <v>79282</v>
      </c>
      <c r="Y1592" s="30" t="b">
        <f t="shared" ca="1" si="272"/>
        <v>1</v>
      </c>
    </row>
    <row r="1593" spans="1:25">
      <c r="A1593" s="28" t="s">
        <v>2837</v>
      </c>
      <c r="B1593" s="28" t="s">
        <v>2838</v>
      </c>
      <c r="C1593" s="28" t="s">
        <v>4137</v>
      </c>
      <c r="D1593" s="28" t="s">
        <v>2842</v>
      </c>
      <c r="E1593" s="29">
        <v>42268</v>
      </c>
      <c r="F1593" s="28" t="s">
        <v>10211</v>
      </c>
      <c r="G1593" s="30">
        <v>4806</v>
      </c>
      <c r="H1593" s="28" t="s">
        <v>10212</v>
      </c>
      <c r="I1593" s="31">
        <v>0</v>
      </c>
      <c r="J1593" s="31">
        <v>51003</v>
      </c>
      <c r="K1593" s="28" t="s">
        <v>4689</v>
      </c>
      <c r="L1593" s="32">
        <f t="shared" si="264"/>
        <v>-51003</v>
      </c>
      <c r="M1593" s="33">
        <f t="shared" si="265"/>
        <v>51003</v>
      </c>
      <c r="N1593" s="34" t="b">
        <v>1</v>
      </c>
      <c r="O1593" s="35">
        <f t="shared" si="266"/>
        <v>51003</v>
      </c>
      <c r="P1593" s="36" t="str">
        <f t="shared" si="267"/>
        <v>I</v>
      </c>
      <c r="Q1593" s="37" t="str">
        <f t="shared" si="268"/>
        <v>Orkney Islands Council</v>
      </c>
      <c r="R1593" s="6" t="str">
        <f t="shared" si="269"/>
        <v>I - Orkney Islands Council</v>
      </c>
      <c r="S1593" s="6" t="str">
        <f>IFERROR(INDEX('Vendor Over-ride'!$C:$C, MATCH($R:$R,'Vendor Over-ride'!$A:$A,0)),"")</f>
        <v>I - Orkney Islands Council</v>
      </c>
      <c r="U1593" s="38" t="str">
        <f t="shared" si="273"/>
        <v>GIA</v>
      </c>
      <c r="V1593" s="5" t="str">
        <f t="shared" si="274"/>
        <v>AWARD</v>
      </c>
      <c r="W1593" s="5" t="b">
        <f t="shared" si="270"/>
        <v>1</v>
      </c>
      <c r="X1593" s="40">
        <f t="shared" ca="1" si="271"/>
        <v>91805</v>
      </c>
      <c r="Y1593" s="30" t="b">
        <f t="shared" ca="1" si="272"/>
        <v>1</v>
      </c>
    </row>
    <row r="1594" spans="1:25">
      <c r="A1594" s="28" t="s">
        <v>2837</v>
      </c>
      <c r="B1594" s="28" t="s">
        <v>2838</v>
      </c>
      <c r="C1594" s="28" t="s">
        <v>4137</v>
      </c>
      <c r="D1594" s="28" t="s">
        <v>2842</v>
      </c>
      <c r="E1594" s="29">
        <v>42268</v>
      </c>
      <c r="F1594" s="28" t="s">
        <v>10213</v>
      </c>
      <c r="G1594" s="30">
        <v>4806</v>
      </c>
      <c r="H1594" s="28" t="s">
        <v>10214</v>
      </c>
      <c r="I1594" s="31">
        <v>0</v>
      </c>
      <c r="J1594" s="31">
        <v>57817</v>
      </c>
      <c r="K1594" s="28" t="s">
        <v>3449</v>
      </c>
      <c r="L1594" s="32">
        <f t="shared" si="264"/>
        <v>-57817</v>
      </c>
      <c r="M1594" s="33">
        <f t="shared" si="265"/>
        <v>57817</v>
      </c>
      <c r="N1594" s="34" t="b">
        <v>1</v>
      </c>
      <c r="O1594" s="35">
        <f t="shared" si="266"/>
        <v>57817</v>
      </c>
      <c r="P1594" s="36" t="str">
        <f t="shared" si="267"/>
        <v>I</v>
      </c>
      <c r="Q1594" s="37" t="str">
        <f t="shared" si="268"/>
        <v>Out of the Blue Arts and Education Trust</v>
      </c>
      <c r="R1594" s="6" t="str">
        <f t="shared" si="269"/>
        <v>I - Out of the Blue Arts and Education Trust</v>
      </c>
      <c r="S1594" s="6" t="str">
        <f>IFERROR(INDEX('Vendor Over-ride'!$C:$C, MATCH($R:$R,'Vendor Over-ride'!$A:$A,0)),"")</f>
        <v>I - Out of the Blue</v>
      </c>
      <c r="U1594" s="38" t="str">
        <f t="shared" si="273"/>
        <v>GIA</v>
      </c>
      <c r="V1594" s="5" t="str">
        <f t="shared" si="274"/>
        <v>AWARD</v>
      </c>
      <c r="W1594" s="5" t="b">
        <f t="shared" si="270"/>
        <v>1</v>
      </c>
      <c r="X1594" s="40">
        <f t="shared" ca="1" si="271"/>
        <v>115634</v>
      </c>
      <c r="Y1594" s="30" t="b">
        <f t="shared" ca="1" si="272"/>
        <v>1</v>
      </c>
    </row>
    <row r="1595" spans="1:25" hidden="1">
      <c r="A1595" s="28" t="s">
        <v>2837</v>
      </c>
      <c r="B1595" s="28" t="s">
        <v>2838</v>
      </c>
      <c r="C1595" s="28" t="s">
        <v>4137</v>
      </c>
      <c r="D1595" s="28" t="s">
        <v>2842</v>
      </c>
      <c r="E1595" s="29">
        <v>42268</v>
      </c>
      <c r="F1595" s="28" t="s">
        <v>10215</v>
      </c>
      <c r="G1595" s="30">
        <v>4806</v>
      </c>
      <c r="H1595" s="28" t="s">
        <v>10216</v>
      </c>
      <c r="I1595" s="31">
        <v>0</v>
      </c>
      <c r="J1595" s="31">
        <v>2500</v>
      </c>
      <c r="K1595" s="28" t="s">
        <v>3058</v>
      </c>
      <c r="L1595" s="32">
        <f t="shared" si="264"/>
        <v>-2500</v>
      </c>
      <c r="M1595" s="33">
        <f t="shared" si="265"/>
        <v>2500</v>
      </c>
      <c r="N1595" s="34" t="b">
        <v>1</v>
      </c>
      <c r="O1595" s="35">
        <f t="shared" si="266"/>
        <v>2500</v>
      </c>
      <c r="P1595" s="36" t="str">
        <f t="shared" si="267"/>
        <v>I</v>
      </c>
      <c r="Q1595" s="37" t="str">
        <f t="shared" si="268"/>
        <v>Saraband (Scotland) Ltd</v>
      </c>
      <c r="R1595" s="6" t="str">
        <f t="shared" si="269"/>
        <v>I - Saraband (Scotland) Ltd</v>
      </c>
      <c r="S1595" s="6" t="str">
        <f>IFERROR(INDEX('Vendor Over-ride'!$C:$C, MATCH($R:$R,'Vendor Over-ride'!$A:$A,0)),"")</f>
        <v>I - Saraband (Scotland) Ltd</v>
      </c>
      <c r="U1595" s="38" t="str">
        <f t="shared" si="273"/>
        <v>GIA</v>
      </c>
      <c r="V1595" s="5" t="str">
        <f t="shared" si="274"/>
        <v>AWARD</v>
      </c>
      <c r="W1595" s="5" t="b">
        <f t="shared" si="270"/>
        <v>0</v>
      </c>
      <c r="X1595" s="40">
        <f t="shared" ca="1" si="271"/>
        <v>8500</v>
      </c>
      <c r="Y1595" s="30" t="b">
        <f t="shared" ca="1" si="272"/>
        <v>0</v>
      </c>
    </row>
    <row r="1596" spans="1:25">
      <c r="A1596" s="28" t="s">
        <v>2837</v>
      </c>
      <c r="B1596" s="28" t="s">
        <v>2838</v>
      </c>
      <c r="C1596" s="28" t="s">
        <v>4137</v>
      </c>
      <c r="D1596" s="28" t="s">
        <v>2842</v>
      </c>
      <c r="E1596" s="29">
        <v>42268</v>
      </c>
      <c r="F1596" s="28" t="s">
        <v>10217</v>
      </c>
      <c r="G1596" s="30">
        <v>4806</v>
      </c>
      <c r="H1596" s="28" t="s">
        <v>10218</v>
      </c>
      <c r="I1596" s="31">
        <v>0</v>
      </c>
      <c r="J1596" s="31">
        <v>2500</v>
      </c>
      <c r="K1596" s="28" t="s">
        <v>2933</v>
      </c>
      <c r="L1596" s="32">
        <f t="shared" si="264"/>
        <v>-2500</v>
      </c>
      <c r="M1596" s="33">
        <f t="shared" si="265"/>
        <v>2500</v>
      </c>
      <c r="N1596" s="34" t="b">
        <v>1</v>
      </c>
      <c r="O1596" s="35">
        <f t="shared" si="266"/>
        <v>2500</v>
      </c>
      <c r="P1596" s="36" t="str">
        <f t="shared" si="267"/>
        <v>I</v>
      </c>
      <c r="Q1596" s="37" t="str">
        <f t="shared" si="268"/>
        <v>Screen Education Edinburgh</v>
      </c>
      <c r="R1596" s="6" t="str">
        <f t="shared" si="269"/>
        <v>I - Screen Education Edinburgh</v>
      </c>
      <c r="S1596" s="6" t="str">
        <f>IFERROR(INDEX('Vendor Over-ride'!$C:$C, MATCH($R:$R,'Vendor Over-ride'!$A:$A,0)),"")</f>
        <v>I - Screen Education Edinburgh</v>
      </c>
      <c r="U1596" s="38" t="str">
        <f t="shared" si="273"/>
        <v>GIA</v>
      </c>
      <c r="V1596" s="5" t="str">
        <f t="shared" si="274"/>
        <v>AWARD</v>
      </c>
      <c r="W1596" s="5" t="b">
        <f t="shared" si="270"/>
        <v>0</v>
      </c>
      <c r="X1596" s="40">
        <f t="shared" ca="1" si="271"/>
        <v>63000</v>
      </c>
      <c r="Y1596" s="30" t="b">
        <f t="shared" ca="1" si="272"/>
        <v>1</v>
      </c>
    </row>
    <row r="1597" spans="1:25">
      <c r="A1597" s="28" t="s">
        <v>2837</v>
      </c>
      <c r="B1597" s="28" t="s">
        <v>2838</v>
      </c>
      <c r="C1597" s="28" t="s">
        <v>4137</v>
      </c>
      <c r="D1597" s="28" t="s">
        <v>2842</v>
      </c>
      <c r="E1597" s="29">
        <v>42268</v>
      </c>
      <c r="F1597" s="28" t="s">
        <v>10219</v>
      </c>
      <c r="G1597" s="30">
        <v>4806</v>
      </c>
      <c r="H1597" s="28" t="s">
        <v>10220</v>
      </c>
      <c r="I1597" s="31">
        <v>0</v>
      </c>
      <c r="J1597" s="31">
        <v>28328</v>
      </c>
      <c r="K1597" s="28" t="s">
        <v>2877</v>
      </c>
      <c r="L1597" s="32">
        <f t="shared" si="264"/>
        <v>-28328</v>
      </c>
      <c r="M1597" s="33">
        <f t="shared" si="265"/>
        <v>28328</v>
      </c>
      <c r="N1597" s="34" t="b">
        <v>1</v>
      </c>
      <c r="O1597" s="35">
        <f t="shared" si="266"/>
        <v>28328</v>
      </c>
      <c r="P1597" s="36" t="str">
        <f t="shared" si="267"/>
        <v>I</v>
      </c>
      <c r="Q1597" s="37" t="str">
        <f t="shared" si="268"/>
        <v>Software Traning Scotland</v>
      </c>
      <c r="R1597" s="6" t="str">
        <f t="shared" si="269"/>
        <v>I - Software Traning Scotland</v>
      </c>
      <c r="S1597" s="6" t="str">
        <f>IFERROR(INDEX('Vendor Over-ride'!$C:$C, MATCH($R:$R,'Vendor Over-ride'!$A:$A,0)),"")</f>
        <v>I - Software Traning Scotland</v>
      </c>
      <c r="U1597" s="38" t="str">
        <f t="shared" si="273"/>
        <v>GIA</v>
      </c>
      <c r="V1597" s="5" t="str">
        <f t="shared" si="274"/>
        <v>AWARD</v>
      </c>
      <c r="W1597" s="5" t="b">
        <f t="shared" si="270"/>
        <v>1</v>
      </c>
      <c r="X1597" s="40">
        <f t="shared" ca="1" si="271"/>
        <v>38074.92</v>
      </c>
      <c r="Y1597" s="30" t="b">
        <f t="shared" ca="1" si="272"/>
        <v>1</v>
      </c>
    </row>
    <row r="1598" spans="1:25">
      <c r="A1598" s="28" t="s">
        <v>2837</v>
      </c>
      <c r="B1598" s="28" t="s">
        <v>2838</v>
      </c>
      <c r="C1598" s="28" t="s">
        <v>4137</v>
      </c>
      <c r="D1598" s="28" t="s">
        <v>2842</v>
      </c>
      <c r="E1598" s="29">
        <v>42268</v>
      </c>
      <c r="F1598" s="28" t="s">
        <v>10221</v>
      </c>
      <c r="G1598" s="30">
        <v>4806</v>
      </c>
      <c r="H1598" s="28" t="s">
        <v>10222</v>
      </c>
      <c r="I1598" s="31">
        <v>0</v>
      </c>
      <c r="J1598" s="31">
        <v>29725</v>
      </c>
      <c r="K1598" s="28" t="s">
        <v>3011</v>
      </c>
      <c r="L1598" s="32">
        <f t="shared" si="264"/>
        <v>-29725</v>
      </c>
      <c r="M1598" s="33">
        <f t="shared" si="265"/>
        <v>29725</v>
      </c>
      <c r="N1598" s="34" t="b">
        <v>1</v>
      </c>
      <c r="O1598" s="35">
        <f t="shared" si="266"/>
        <v>29725</v>
      </c>
      <c r="P1598" s="36" t="str">
        <f t="shared" si="267"/>
        <v>I</v>
      </c>
      <c r="Q1598" s="37" t="str">
        <f t="shared" si="268"/>
        <v>Tinderbox Project</v>
      </c>
      <c r="R1598" s="6" t="str">
        <f t="shared" si="269"/>
        <v>I - Tinderbox Project</v>
      </c>
      <c r="S1598" s="6" t="str">
        <f>IFERROR(INDEX('Vendor Over-ride'!$C:$C, MATCH($R:$R,'Vendor Over-ride'!$A:$A,0)),"")</f>
        <v>I - Tinderbox Project</v>
      </c>
      <c r="U1598" s="38" t="str">
        <f t="shared" si="273"/>
        <v>GIA</v>
      </c>
      <c r="V1598" s="5" t="str">
        <f t="shared" si="274"/>
        <v>AWARD</v>
      </c>
      <c r="W1598" s="5" t="b">
        <f t="shared" si="270"/>
        <v>1</v>
      </c>
      <c r="X1598" s="40">
        <f t="shared" ca="1" si="271"/>
        <v>29725</v>
      </c>
      <c r="Y1598" s="30" t="b">
        <f t="shared" ca="1" si="272"/>
        <v>1</v>
      </c>
    </row>
    <row r="1599" spans="1:25" hidden="1">
      <c r="A1599" s="28" t="s">
        <v>2837</v>
      </c>
      <c r="B1599" s="28" t="s">
        <v>2838</v>
      </c>
      <c r="C1599" s="28" t="s">
        <v>4137</v>
      </c>
      <c r="D1599" s="28" t="s">
        <v>2842</v>
      </c>
      <c r="E1599" s="29">
        <v>42268</v>
      </c>
      <c r="F1599" s="28" t="s">
        <v>10223</v>
      </c>
      <c r="G1599" s="30">
        <v>4806</v>
      </c>
      <c r="H1599" s="28" t="s">
        <v>10224</v>
      </c>
      <c r="I1599" s="31">
        <v>0</v>
      </c>
      <c r="J1599" s="31">
        <v>975</v>
      </c>
      <c r="K1599" s="28" t="s">
        <v>10225</v>
      </c>
      <c r="L1599" s="32">
        <f t="shared" si="264"/>
        <v>-975</v>
      </c>
      <c r="M1599" s="33">
        <f t="shared" si="265"/>
        <v>975</v>
      </c>
      <c r="N1599" s="34" t="b">
        <v>1</v>
      </c>
      <c r="O1599" s="35">
        <f t="shared" si="266"/>
        <v>975</v>
      </c>
      <c r="P1599" s="36" t="str">
        <f t="shared" si="267"/>
        <v>I</v>
      </c>
      <c r="Q1599" s="37" t="str">
        <f t="shared" si="268"/>
        <v>Withered Hand</v>
      </c>
      <c r="R1599" s="6" t="str">
        <f t="shared" si="269"/>
        <v>I - Withered Hand</v>
      </c>
      <c r="S1599" s="6" t="str">
        <f>IFERROR(INDEX('Vendor Over-ride'!$C:$C, MATCH($R:$R,'Vendor Over-ride'!$A:$A,0)),"")</f>
        <v>I - Withered Hand</v>
      </c>
      <c r="U1599" s="38" t="str">
        <f t="shared" si="273"/>
        <v>GIA</v>
      </c>
      <c r="V1599" s="5" t="str">
        <f t="shared" si="274"/>
        <v>AWARD</v>
      </c>
      <c r="W1599" s="5" t="b">
        <f t="shared" si="270"/>
        <v>0</v>
      </c>
      <c r="X1599" s="40">
        <f t="shared" ca="1" si="271"/>
        <v>975</v>
      </c>
      <c r="Y1599" s="30" t="b">
        <f t="shared" ca="1" si="272"/>
        <v>0</v>
      </c>
    </row>
    <row r="1600" spans="1:25">
      <c r="A1600" s="28" t="s">
        <v>2837</v>
      </c>
      <c r="B1600" s="28" t="s">
        <v>2838</v>
      </c>
      <c r="C1600" s="28" t="s">
        <v>4137</v>
      </c>
      <c r="D1600" s="28" t="s">
        <v>2842</v>
      </c>
      <c r="E1600" s="29">
        <v>42268</v>
      </c>
      <c r="F1600" s="28" t="s">
        <v>10226</v>
      </c>
      <c r="G1600" s="30">
        <v>4806</v>
      </c>
      <c r="H1600" s="28" t="s">
        <v>10227</v>
      </c>
      <c r="I1600" s="31">
        <v>0</v>
      </c>
      <c r="J1600" s="31">
        <v>4121.9799999999996</v>
      </c>
      <c r="K1600" s="28" t="s">
        <v>4924</v>
      </c>
      <c r="L1600" s="32">
        <f t="shared" si="264"/>
        <v>-4121.9799999999996</v>
      </c>
      <c r="M1600" s="33">
        <f t="shared" si="265"/>
        <v>4121.9799999999996</v>
      </c>
      <c r="N1600" s="34" t="b">
        <v>1</v>
      </c>
      <c r="O1600" s="35">
        <f t="shared" si="266"/>
        <v>4121.9799999999996</v>
      </c>
      <c r="P1600" s="36" t="str">
        <f t="shared" si="267"/>
        <v>T</v>
      </c>
      <c r="Q1600" s="37" t="str">
        <f t="shared" si="268"/>
        <v>Capita Travel and Events</v>
      </c>
      <c r="R1600" s="6" t="str">
        <f t="shared" si="269"/>
        <v>T - Capita Travel and Events</v>
      </c>
      <c r="S1600" s="6" t="str">
        <f>IFERROR(INDEX('Vendor Over-ride'!$C:$C, MATCH($R:$R,'Vendor Over-ride'!$A:$A,0)),"")</f>
        <v>T - Capita Travel and Events</v>
      </c>
      <c r="T1600" s="41" t="s">
        <v>7018</v>
      </c>
      <c r="U1600" s="38" t="str">
        <f t="shared" si="273"/>
        <v>GIA</v>
      </c>
      <c r="V1600" s="5" t="str">
        <f t="shared" si="274"/>
        <v>TRADE</v>
      </c>
      <c r="W1600" s="5" t="b">
        <f t="shared" si="270"/>
        <v>0</v>
      </c>
      <c r="X1600" s="40">
        <f t="shared" ca="1" si="271"/>
        <v>68437.789999999994</v>
      </c>
      <c r="Y1600" s="30" t="b">
        <f t="shared" ca="1" si="272"/>
        <v>1</v>
      </c>
    </row>
    <row r="1601" spans="1:25">
      <c r="A1601" s="28" t="s">
        <v>2837</v>
      </c>
      <c r="B1601" s="28" t="s">
        <v>2838</v>
      </c>
      <c r="C1601" s="28" t="s">
        <v>4137</v>
      </c>
      <c r="D1601" s="28" t="s">
        <v>2842</v>
      </c>
      <c r="E1601" s="29">
        <v>42268</v>
      </c>
      <c r="F1601" s="28" t="s">
        <v>10228</v>
      </c>
      <c r="G1601" s="30">
        <v>4806</v>
      </c>
      <c r="H1601" s="28" t="s">
        <v>10229</v>
      </c>
      <c r="I1601" s="31">
        <v>0</v>
      </c>
      <c r="J1601" s="31">
        <v>2334</v>
      </c>
      <c r="K1601" s="28" t="s">
        <v>3506</v>
      </c>
      <c r="L1601" s="32">
        <f t="shared" si="264"/>
        <v>-2334</v>
      </c>
      <c r="M1601" s="33">
        <f t="shared" si="265"/>
        <v>2334</v>
      </c>
      <c r="N1601" s="34" t="b">
        <v>1</v>
      </c>
      <c r="O1601" s="35">
        <f t="shared" si="266"/>
        <v>2334</v>
      </c>
      <c r="P1601" s="36" t="str">
        <f t="shared" si="267"/>
        <v>T</v>
      </c>
      <c r="Q1601" s="37" t="str">
        <f t="shared" si="268"/>
        <v>GLASGOW CITY COUNCIL</v>
      </c>
      <c r="R1601" s="6" t="str">
        <f t="shared" si="269"/>
        <v>T - GLASGOW CITY COUNCIL</v>
      </c>
      <c r="S1601" s="6" t="str">
        <f>IFERROR(INDEX('Vendor Over-ride'!$C:$C, MATCH($R:$R,'Vendor Over-ride'!$A:$A,0)),"")</f>
        <v>T - Glasgow City Council</v>
      </c>
      <c r="T1601" s="41" t="s">
        <v>2832</v>
      </c>
      <c r="U1601" s="38" t="str">
        <f t="shared" si="273"/>
        <v>GIA</v>
      </c>
      <c r="V1601" s="5" t="str">
        <f t="shared" si="274"/>
        <v>TRADE</v>
      </c>
      <c r="W1601" s="5" t="b">
        <f t="shared" si="270"/>
        <v>0</v>
      </c>
      <c r="X1601" s="40">
        <f t="shared" ca="1" si="271"/>
        <v>47690</v>
      </c>
      <c r="Y1601" s="30" t="b">
        <f t="shared" ca="1" si="272"/>
        <v>1</v>
      </c>
    </row>
    <row r="1602" spans="1:25" hidden="1">
      <c r="A1602" s="28" t="s">
        <v>2837</v>
      </c>
      <c r="B1602" s="28" t="s">
        <v>2838</v>
      </c>
      <c r="C1602" s="28" t="s">
        <v>4137</v>
      </c>
      <c r="D1602" s="28" t="s">
        <v>2842</v>
      </c>
      <c r="E1602" s="29">
        <v>42268</v>
      </c>
      <c r="F1602" s="28" t="s">
        <v>10230</v>
      </c>
      <c r="G1602" s="30">
        <v>4806</v>
      </c>
      <c r="H1602" s="28" t="s">
        <v>10231</v>
      </c>
      <c r="I1602" s="31">
        <v>0</v>
      </c>
      <c r="J1602" s="31">
        <v>120</v>
      </c>
      <c r="K1602" s="28" t="s">
        <v>10232</v>
      </c>
      <c r="L1602" s="32">
        <f t="shared" ref="L1602:L1665" si="275">I:I-J:J</f>
        <v>-120</v>
      </c>
      <c r="M1602" s="33">
        <f t="shared" ref="M1602:M1665" si="276">ABS($L:$L)</f>
        <v>120</v>
      </c>
      <c r="N1602" s="34" t="b">
        <v>1</v>
      </c>
      <c r="O1602" s="35">
        <f t="shared" ref="O1602:O1665" si="277">$M:$M*$N:$N</f>
        <v>120</v>
      </c>
      <c r="P1602" s="36" t="str">
        <f t="shared" ref="P1602:P1665" si="278">LEFT(TRIM($K:$K),1)</f>
        <v>T</v>
      </c>
      <c r="Q1602" s="37" t="str">
        <f t="shared" ref="Q1602:Q1665" si="279">RIGHT(TRIM($K:$K),LEN(TRIM($K:$K))-FIND("-",TRIM($K:$K)))</f>
        <v>James Robertson</v>
      </c>
      <c r="R1602" s="6" t="str">
        <f t="shared" ref="R1602:R1665" si="280">CONCATENATE($P:$P, " - ",$Q:$Q)</f>
        <v>T - James Robertson</v>
      </c>
      <c r="S1602" s="6" t="str">
        <f>IFERROR(INDEX('Vendor Over-ride'!$C:$C, MATCH($R:$R,'Vendor Over-ride'!$A:$A,0)),"")</f>
        <v>T - James Robertson</v>
      </c>
      <c r="U1602" s="38" t="str">
        <f t="shared" si="273"/>
        <v>GIA</v>
      </c>
      <c r="V1602" s="5" t="str">
        <f t="shared" si="274"/>
        <v>TRADE</v>
      </c>
      <c r="W1602" s="5" t="b">
        <f t="shared" ref="W1602:W1665" si="281">ROUND($O:$O,2)&gt;=25000</f>
        <v>0</v>
      </c>
      <c r="X1602" s="40">
        <f t="shared" ref="X1602:X1665" ca="1" si="282">SUMPRODUCT((Payee=$S1602) * (Payment_Value))</f>
        <v>120</v>
      </c>
      <c r="Y1602" s="30" t="b">
        <f t="shared" ref="Y1602:Y1665" ca="1" si="283">$X:$X&gt;=25000</f>
        <v>0</v>
      </c>
    </row>
    <row r="1603" spans="1:25" hidden="1">
      <c r="A1603" s="28" t="s">
        <v>2837</v>
      </c>
      <c r="B1603" s="28" t="s">
        <v>2838</v>
      </c>
      <c r="C1603" s="28" t="s">
        <v>4137</v>
      </c>
      <c r="D1603" s="28" t="s">
        <v>2842</v>
      </c>
      <c r="E1603" s="29">
        <v>42268</v>
      </c>
      <c r="F1603" s="28" t="s">
        <v>10233</v>
      </c>
      <c r="G1603" s="30">
        <v>4806</v>
      </c>
      <c r="H1603" s="28" t="s">
        <v>10234</v>
      </c>
      <c r="I1603" s="31">
        <v>0</v>
      </c>
      <c r="J1603" s="31">
        <v>348</v>
      </c>
      <c r="K1603" s="28" t="s">
        <v>2901</v>
      </c>
      <c r="L1603" s="32">
        <f t="shared" si="275"/>
        <v>-348</v>
      </c>
      <c r="M1603" s="33">
        <f t="shared" si="276"/>
        <v>348</v>
      </c>
      <c r="N1603" s="34" t="b">
        <v>1</v>
      </c>
      <c r="O1603" s="35">
        <f t="shared" si="277"/>
        <v>348</v>
      </c>
      <c r="P1603" s="36" t="str">
        <f t="shared" si="278"/>
        <v>T</v>
      </c>
      <c r="Q1603" s="37" t="str">
        <f t="shared" si="279"/>
        <v>Rob McDougall</v>
      </c>
      <c r="R1603" s="6" t="str">
        <f t="shared" si="280"/>
        <v>T - Rob McDougall</v>
      </c>
      <c r="S1603" s="6" t="str">
        <f>IFERROR(INDEX('Vendor Over-ride'!$C:$C, MATCH($R:$R,'Vendor Over-ride'!$A:$A,0)),"")</f>
        <v>T - Rob McDougall</v>
      </c>
      <c r="U1603" s="38" t="str">
        <f t="shared" ref="U1603:U1666" si="284">"GIA"</f>
        <v>GIA</v>
      </c>
      <c r="V1603" s="5" t="str">
        <f t="shared" ref="V1603:V1666" si="285">UPPER(IF($P:$P="E","Employee",IF(OR($P:$P="I",$P:$P="G"),"Award",IF(OR($P:$P="D",$P:$P="T"),"Trade",""))))</f>
        <v>TRADE</v>
      </c>
      <c r="W1603" s="5" t="b">
        <f t="shared" si="281"/>
        <v>0</v>
      </c>
      <c r="X1603" s="40">
        <f t="shared" ca="1" si="282"/>
        <v>897.6</v>
      </c>
      <c r="Y1603" s="30" t="b">
        <f t="shared" ca="1" si="283"/>
        <v>0</v>
      </c>
    </row>
    <row r="1604" spans="1:25" hidden="1">
      <c r="A1604" s="28" t="s">
        <v>2837</v>
      </c>
      <c r="B1604" s="28" t="s">
        <v>2838</v>
      </c>
      <c r="C1604" s="28" t="s">
        <v>4137</v>
      </c>
      <c r="D1604" s="28" t="s">
        <v>2842</v>
      </c>
      <c r="E1604" s="29">
        <v>42268</v>
      </c>
      <c r="F1604" s="28" t="s">
        <v>10235</v>
      </c>
      <c r="G1604" s="30">
        <v>4808</v>
      </c>
      <c r="H1604" s="28" t="s">
        <v>10236</v>
      </c>
      <c r="I1604" s="31">
        <v>0</v>
      </c>
      <c r="J1604" s="31">
        <v>19500</v>
      </c>
      <c r="K1604" s="28" t="s">
        <v>10237</v>
      </c>
      <c r="L1604" s="32">
        <f t="shared" si="275"/>
        <v>-19500</v>
      </c>
      <c r="M1604" s="33">
        <f t="shared" si="276"/>
        <v>19500</v>
      </c>
      <c r="N1604" s="34" t="b">
        <v>1</v>
      </c>
      <c r="O1604" s="35">
        <f t="shared" si="277"/>
        <v>19500</v>
      </c>
      <c r="P1604" s="36" t="str">
        <f t="shared" si="278"/>
        <v>I</v>
      </c>
      <c r="Q1604" s="37" t="str">
        <f t="shared" si="279"/>
        <v>Sound Waves SCIO</v>
      </c>
      <c r="R1604" s="6" t="str">
        <f t="shared" si="280"/>
        <v>I - Sound Waves SCIO</v>
      </c>
      <c r="S1604" s="6" t="str">
        <f>IFERROR(INDEX('Vendor Over-ride'!$C:$C, MATCH($R:$R,'Vendor Over-ride'!$A:$A,0)),"")</f>
        <v>I - Sound Waves SCIO</v>
      </c>
      <c r="U1604" s="38" t="str">
        <f t="shared" si="284"/>
        <v>GIA</v>
      </c>
      <c r="V1604" s="5" t="str">
        <f t="shared" si="285"/>
        <v>AWARD</v>
      </c>
      <c r="W1604" s="5" t="b">
        <f t="shared" si="281"/>
        <v>0</v>
      </c>
      <c r="X1604" s="40">
        <f t="shared" ca="1" si="282"/>
        <v>19500</v>
      </c>
      <c r="Y1604" s="30" t="b">
        <f t="shared" ca="1" si="283"/>
        <v>0</v>
      </c>
    </row>
    <row r="1605" spans="1:25" hidden="1">
      <c r="A1605" s="28" t="s">
        <v>2837</v>
      </c>
      <c r="B1605" s="28" t="s">
        <v>2838</v>
      </c>
      <c r="C1605" s="28" t="s">
        <v>4137</v>
      </c>
      <c r="D1605" s="28" t="s">
        <v>2842</v>
      </c>
      <c r="E1605" s="29">
        <v>42272</v>
      </c>
      <c r="F1605" s="28" t="s">
        <v>10238</v>
      </c>
      <c r="G1605" s="30">
        <v>4826</v>
      </c>
      <c r="H1605" s="28" t="s">
        <v>10239</v>
      </c>
      <c r="I1605" s="31">
        <v>0</v>
      </c>
      <c r="J1605" s="31">
        <v>8.5</v>
      </c>
      <c r="K1605" s="28" t="s">
        <v>2888</v>
      </c>
      <c r="L1605" s="32">
        <f t="shared" si="275"/>
        <v>-8.5</v>
      </c>
      <c r="M1605" s="33">
        <f t="shared" si="276"/>
        <v>8.5</v>
      </c>
      <c r="N1605" s="34" t="b">
        <v>0</v>
      </c>
      <c r="O1605" s="35">
        <f t="shared" si="277"/>
        <v>0</v>
      </c>
      <c r="P1605" s="36" t="str">
        <f t="shared" si="278"/>
        <v>E</v>
      </c>
      <c r="Q1605" s="37" t="str">
        <f t="shared" si="279"/>
        <v>David Taylor</v>
      </c>
      <c r="R1605" s="6" t="str">
        <f t="shared" si="280"/>
        <v>E - David Taylor</v>
      </c>
      <c r="S1605" s="6" t="str">
        <f>IFERROR(INDEX('Vendor Over-ride'!$C:$C, MATCH($R:$R,'Vendor Over-ride'!$A:$A,0)),"")</f>
        <v/>
      </c>
      <c r="U1605" s="38" t="str">
        <f t="shared" si="284"/>
        <v>GIA</v>
      </c>
      <c r="V1605" s="5" t="str">
        <f t="shared" si="285"/>
        <v>EMPLOYEE</v>
      </c>
      <c r="W1605" s="5" t="b">
        <f t="shared" si="281"/>
        <v>0</v>
      </c>
      <c r="X1605" s="40">
        <f t="shared" ca="1" si="282"/>
        <v>334393.72000000003</v>
      </c>
      <c r="Y1605" s="30" t="b">
        <f t="shared" ca="1" si="283"/>
        <v>1</v>
      </c>
    </row>
    <row r="1606" spans="1:25" hidden="1">
      <c r="A1606" s="28" t="s">
        <v>2837</v>
      </c>
      <c r="B1606" s="28" t="s">
        <v>2838</v>
      </c>
      <c r="C1606" s="28" t="s">
        <v>4137</v>
      </c>
      <c r="D1606" s="28" t="s">
        <v>2842</v>
      </c>
      <c r="E1606" s="29">
        <v>42272</v>
      </c>
      <c r="F1606" s="28" t="s">
        <v>10240</v>
      </c>
      <c r="G1606" s="30">
        <v>4826</v>
      </c>
      <c r="H1606" s="28" t="s">
        <v>10241</v>
      </c>
      <c r="I1606" s="31">
        <v>0</v>
      </c>
      <c r="J1606" s="31">
        <v>251.62</v>
      </c>
      <c r="K1606" s="28" t="s">
        <v>2978</v>
      </c>
      <c r="L1606" s="32">
        <f t="shared" si="275"/>
        <v>-251.62</v>
      </c>
      <c r="M1606" s="33">
        <f t="shared" si="276"/>
        <v>251.62</v>
      </c>
      <c r="N1606" s="34" t="b">
        <v>0</v>
      </c>
      <c r="O1606" s="35">
        <f t="shared" si="277"/>
        <v>0</v>
      </c>
      <c r="P1606" s="36" t="str">
        <f t="shared" si="278"/>
        <v>E</v>
      </c>
      <c r="Q1606" s="37" t="str">
        <f t="shared" si="279"/>
        <v>Leslie Finlay</v>
      </c>
      <c r="R1606" s="6" t="str">
        <f t="shared" si="280"/>
        <v>E - Leslie Finlay</v>
      </c>
      <c r="S1606" s="6" t="str">
        <f>IFERROR(INDEX('Vendor Over-ride'!$C:$C, MATCH($R:$R,'Vendor Over-ride'!$A:$A,0)),"")</f>
        <v/>
      </c>
      <c r="U1606" s="38" t="str">
        <f t="shared" si="284"/>
        <v>GIA</v>
      </c>
      <c r="V1606" s="5" t="str">
        <f t="shared" si="285"/>
        <v>EMPLOYEE</v>
      </c>
      <c r="W1606" s="5" t="b">
        <f t="shared" si="281"/>
        <v>0</v>
      </c>
      <c r="X1606" s="40">
        <f t="shared" ca="1" si="282"/>
        <v>334393.72000000003</v>
      </c>
      <c r="Y1606" s="30" t="b">
        <f t="shared" ca="1" si="283"/>
        <v>1</v>
      </c>
    </row>
    <row r="1607" spans="1:25" hidden="1">
      <c r="A1607" s="28" t="s">
        <v>2837</v>
      </c>
      <c r="B1607" s="28" t="s">
        <v>2838</v>
      </c>
      <c r="C1607" s="28" t="s">
        <v>4137</v>
      </c>
      <c r="D1607" s="28" t="s">
        <v>2842</v>
      </c>
      <c r="E1607" s="29">
        <v>42272</v>
      </c>
      <c r="F1607" s="28" t="s">
        <v>10242</v>
      </c>
      <c r="G1607" s="30">
        <v>4826</v>
      </c>
      <c r="H1607" s="28" t="s">
        <v>10243</v>
      </c>
      <c r="I1607" s="31">
        <v>0</v>
      </c>
      <c r="J1607" s="31">
        <v>62.05</v>
      </c>
      <c r="K1607" s="28" t="s">
        <v>4380</v>
      </c>
      <c r="L1607" s="32">
        <f t="shared" si="275"/>
        <v>-62.05</v>
      </c>
      <c r="M1607" s="33">
        <f t="shared" si="276"/>
        <v>62.05</v>
      </c>
      <c r="N1607" s="34" t="b">
        <v>0</v>
      </c>
      <c r="O1607" s="35">
        <f t="shared" si="277"/>
        <v>0</v>
      </c>
      <c r="P1607" s="36" t="str">
        <f t="shared" si="278"/>
        <v>E</v>
      </c>
      <c r="Q1607" s="37" t="str">
        <f t="shared" si="279"/>
        <v>Vickie Ambrose</v>
      </c>
      <c r="R1607" s="6" t="str">
        <f t="shared" si="280"/>
        <v>E - Vickie Ambrose</v>
      </c>
      <c r="S1607" s="6" t="str">
        <f>IFERROR(INDEX('Vendor Over-ride'!$C:$C, MATCH($R:$R,'Vendor Over-ride'!$A:$A,0)),"")</f>
        <v/>
      </c>
      <c r="U1607" s="38" t="str">
        <f t="shared" si="284"/>
        <v>GIA</v>
      </c>
      <c r="V1607" s="5" t="str">
        <f t="shared" si="285"/>
        <v>EMPLOYEE</v>
      </c>
      <c r="W1607" s="5" t="b">
        <f t="shared" si="281"/>
        <v>0</v>
      </c>
      <c r="X1607" s="40">
        <f t="shared" ca="1" si="282"/>
        <v>334393.72000000003</v>
      </c>
      <c r="Y1607" s="30" t="b">
        <f t="shared" ca="1" si="283"/>
        <v>1</v>
      </c>
    </row>
    <row r="1608" spans="1:25" hidden="1">
      <c r="A1608" s="28" t="s">
        <v>2837</v>
      </c>
      <c r="B1608" s="28" t="s">
        <v>2838</v>
      </c>
      <c r="C1608" s="28" t="s">
        <v>4137</v>
      </c>
      <c r="D1608" s="28" t="s">
        <v>2842</v>
      </c>
      <c r="E1608" s="29">
        <v>42272</v>
      </c>
      <c r="F1608" s="28" t="s">
        <v>10244</v>
      </c>
      <c r="G1608" s="30">
        <v>4826</v>
      </c>
      <c r="H1608" s="28" t="s">
        <v>10245</v>
      </c>
      <c r="I1608" s="31">
        <v>0</v>
      </c>
      <c r="J1608" s="31">
        <v>71.5</v>
      </c>
      <c r="K1608" s="28" t="s">
        <v>2922</v>
      </c>
      <c r="L1608" s="32">
        <f t="shared" si="275"/>
        <v>-71.5</v>
      </c>
      <c r="M1608" s="33">
        <f t="shared" si="276"/>
        <v>71.5</v>
      </c>
      <c r="N1608" s="34" t="b">
        <v>0</v>
      </c>
      <c r="O1608" s="35">
        <f t="shared" si="277"/>
        <v>0</v>
      </c>
      <c r="P1608" s="36" t="str">
        <f t="shared" si="278"/>
        <v>E</v>
      </c>
      <c r="Q1608" s="37" t="str">
        <f t="shared" si="279"/>
        <v>Alastair Evans</v>
      </c>
      <c r="R1608" s="6" t="str">
        <f t="shared" si="280"/>
        <v>E - Alastair Evans</v>
      </c>
      <c r="S1608" s="6" t="str">
        <f>IFERROR(INDEX('Vendor Over-ride'!$C:$C, MATCH($R:$R,'Vendor Over-ride'!$A:$A,0)),"")</f>
        <v/>
      </c>
      <c r="U1608" s="38" t="str">
        <f t="shared" si="284"/>
        <v>GIA</v>
      </c>
      <c r="V1608" s="5" t="str">
        <f t="shared" si="285"/>
        <v>EMPLOYEE</v>
      </c>
      <c r="W1608" s="5" t="b">
        <f t="shared" si="281"/>
        <v>0</v>
      </c>
      <c r="X1608" s="40">
        <f t="shared" ca="1" si="282"/>
        <v>334393.72000000003</v>
      </c>
      <c r="Y1608" s="30" t="b">
        <f t="shared" ca="1" si="283"/>
        <v>1</v>
      </c>
    </row>
    <row r="1609" spans="1:25" hidden="1">
      <c r="A1609" s="28" t="s">
        <v>2837</v>
      </c>
      <c r="B1609" s="28" t="s">
        <v>2838</v>
      </c>
      <c r="C1609" s="28" t="s">
        <v>4137</v>
      </c>
      <c r="D1609" s="28" t="s">
        <v>2842</v>
      </c>
      <c r="E1609" s="29">
        <v>42272</v>
      </c>
      <c r="F1609" s="28" t="s">
        <v>10246</v>
      </c>
      <c r="G1609" s="30">
        <v>4826</v>
      </c>
      <c r="H1609" s="28" t="s">
        <v>10247</v>
      </c>
      <c r="I1609" s="31">
        <v>0</v>
      </c>
      <c r="J1609" s="31">
        <v>48.5</v>
      </c>
      <c r="K1609" s="28" t="s">
        <v>2957</v>
      </c>
      <c r="L1609" s="32">
        <f t="shared" si="275"/>
        <v>-48.5</v>
      </c>
      <c r="M1609" s="33">
        <f t="shared" si="276"/>
        <v>48.5</v>
      </c>
      <c r="N1609" s="34" t="b">
        <v>0</v>
      </c>
      <c r="O1609" s="35">
        <f t="shared" si="277"/>
        <v>0</v>
      </c>
      <c r="P1609" s="36" t="str">
        <f t="shared" si="278"/>
        <v>E</v>
      </c>
      <c r="Q1609" s="37" t="str">
        <f t="shared" si="279"/>
        <v>Kirstin MacLeod</v>
      </c>
      <c r="R1609" s="6" t="str">
        <f t="shared" si="280"/>
        <v>E - Kirstin MacLeod</v>
      </c>
      <c r="S1609" s="6" t="str">
        <f>IFERROR(INDEX('Vendor Over-ride'!$C:$C, MATCH($R:$R,'Vendor Over-ride'!$A:$A,0)),"")</f>
        <v/>
      </c>
      <c r="U1609" s="38" t="str">
        <f t="shared" si="284"/>
        <v>GIA</v>
      </c>
      <c r="V1609" s="5" t="str">
        <f t="shared" si="285"/>
        <v>EMPLOYEE</v>
      </c>
      <c r="W1609" s="5" t="b">
        <f t="shared" si="281"/>
        <v>0</v>
      </c>
      <c r="X1609" s="40">
        <f t="shared" ca="1" si="282"/>
        <v>334393.72000000003</v>
      </c>
      <c r="Y1609" s="30" t="b">
        <f t="shared" ca="1" si="283"/>
        <v>1</v>
      </c>
    </row>
    <row r="1610" spans="1:25" hidden="1">
      <c r="A1610" s="28" t="s">
        <v>2837</v>
      </c>
      <c r="B1610" s="28" t="s">
        <v>2838</v>
      </c>
      <c r="C1610" s="28" t="s">
        <v>4137</v>
      </c>
      <c r="D1610" s="28" t="s">
        <v>2842</v>
      </c>
      <c r="E1610" s="29">
        <v>42272</v>
      </c>
      <c r="F1610" s="28" t="s">
        <v>10248</v>
      </c>
      <c r="G1610" s="30">
        <v>4826</v>
      </c>
      <c r="H1610" s="28" t="s">
        <v>10249</v>
      </c>
      <c r="I1610" s="31">
        <v>0</v>
      </c>
      <c r="J1610" s="31">
        <v>30.95</v>
      </c>
      <c r="K1610" s="28" t="s">
        <v>4454</v>
      </c>
      <c r="L1610" s="32">
        <f t="shared" si="275"/>
        <v>-30.95</v>
      </c>
      <c r="M1610" s="33">
        <f t="shared" si="276"/>
        <v>30.95</v>
      </c>
      <c r="N1610" s="34" t="b">
        <v>0</v>
      </c>
      <c r="O1610" s="35">
        <f t="shared" si="277"/>
        <v>0</v>
      </c>
      <c r="P1610" s="36" t="str">
        <f t="shared" si="278"/>
        <v>E</v>
      </c>
      <c r="Q1610" s="37" t="str">
        <f t="shared" si="279"/>
        <v>Christine Halsall</v>
      </c>
      <c r="R1610" s="6" t="str">
        <f t="shared" si="280"/>
        <v>E - Christine Halsall</v>
      </c>
      <c r="S1610" s="6" t="str">
        <f>IFERROR(INDEX('Vendor Over-ride'!$C:$C, MATCH($R:$R,'Vendor Over-ride'!$A:$A,0)),"")</f>
        <v/>
      </c>
      <c r="U1610" s="38" t="str">
        <f t="shared" si="284"/>
        <v>GIA</v>
      </c>
      <c r="V1610" s="5" t="str">
        <f t="shared" si="285"/>
        <v>EMPLOYEE</v>
      </c>
      <c r="W1610" s="5" t="b">
        <f t="shared" si="281"/>
        <v>0</v>
      </c>
      <c r="X1610" s="40">
        <f t="shared" ca="1" si="282"/>
        <v>334393.72000000003</v>
      </c>
      <c r="Y1610" s="30" t="b">
        <f t="shared" ca="1" si="283"/>
        <v>1</v>
      </c>
    </row>
    <row r="1611" spans="1:25" hidden="1">
      <c r="A1611" s="28" t="s">
        <v>2837</v>
      </c>
      <c r="B1611" s="28" t="s">
        <v>2838</v>
      </c>
      <c r="C1611" s="28" t="s">
        <v>4137</v>
      </c>
      <c r="D1611" s="28" t="s">
        <v>2842</v>
      </c>
      <c r="E1611" s="29">
        <v>42272</v>
      </c>
      <c r="F1611" s="28" t="s">
        <v>10250</v>
      </c>
      <c r="G1611" s="30">
        <v>4826</v>
      </c>
      <c r="H1611" s="28" t="s">
        <v>10251</v>
      </c>
      <c r="I1611" s="31">
        <v>0</v>
      </c>
      <c r="J1611" s="31">
        <v>1103</v>
      </c>
      <c r="K1611" s="28" t="s">
        <v>3031</v>
      </c>
      <c r="L1611" s="32">
        <f t="shared" si="275"/>
        <v>-1103</v>
      </c>
      <c r="M1611" s="33">
        <f t="shared" si="276"/>
        <v>1103</v>
      </c>
      <c r="N1611" s="34" t="b">
        <v>1</v>
      </c>
      <c r="O1611" s="35">
        <f t="shared" si="277"/>
        <v>1103</v>
      </c>
      <c r="P1611" s="36" t="str">
        <f t="shared" si="278"/>
        <v>T</v>
      </c>
      <c r="Q1611" s="37" t="str">
        <f t="shared" si="279"/>
        <v>Allander Print Limited</v>
      </c>
      <c r="R1611" s="6" t="str">
        <f t="shared" si="280"/>
        <v>T - Allander Print Limited</v>
      </c>
      <c r="S1611" s="6" t="str">
        <f>IFERROR(INDEX('Vendor Over-ride'!$C:$C, MATCH($R:$R,'Vendor Over-ride'!$A:$A,0)),"")</f>
        <v>T - Allander Print Limited</v>
      </c>
      <c r="U1611" s="38" t="str">
        <f t="shared" si="284"/>
        <v>GIA</v>
      </c>
      <c r="V1611" s="5" t="str">
        <f t="shared" si="285"/>
        <v>TRADE</v>
      </c>
      <c r="W1611" s="5" t="b">
        <f t="shared" si="281"/>
        <v>0</v>
      </c>
      <c r="X1611" s="40">
        <f t="shared" ca="1" si="282"/>
        <v>20985.399999999998</v>
      </c>
      <c r="Y1611" s="30" t="b">
        <f t="shared" ca="1" si="283"/>
        <v>0</v>
      </c>
    </row>
    <row r="1612" spans="1:25" hidden="1">
      <c r="A1612" s="28" t="s">
        <v>2837</v>
      </c>
      <c r="B1612" s="28" t="s">
        <v>2838</v>
      </c>
      <c r="C1612" s="28" t="s">
        <v>4137</v>
      </c>
      <c r="D1612" s="28" t="s">
        <v>2842</v>
      </c>
      <c r="E1612" s="29">
        <v>42272</v>
      </c>
      <c r="F1612" s="28" t="s">
        <v>10252</v>
      </c>
      <c r="G1612" s="30">
        <v>4826</v>
      </c>
      <c r="H1612" s="28" t="s">
        <v>10253</v>
      </c>
      <c r="I1612" s="31">
        <v>0</v>
      </c>
      <c r="J1612" s="31">
        <v>558</v>
      </c>
      <c r="K1612" s="28" t="s">
        <v>3113</v>
      </c>
      <c r="L1612" s="32">
        <f t="shared" si="275"/>
        <v>-558</v>
      </c>
      <c r="M1612" s="33">
        <f t="shared" si="276"/>
        <v>558</v>
      </c>
      <c r="N1612" s="34" t="b">
        <v>1</v>
      </c>
      <c r="O1612" s="35">
        <f t="shared" si="277"/>
        <v>558</v>
      </c>
      <c r="P1612" s="36" t="str">
        <f t="shared" si="278"/>
        <v>T</v>
      </c>
      <c r="Q1612" s="37" t="str">
        <f t="shared" si="279"/>
        <v>Digital Print Solutions</v>
      </c>
      <c r="R1612" s="6" t="str">
        <f t="shared" si="280"/>
        <v>T - Digital Print Solutions</v>
      </c>
      <c r="S1612" s="6" t="str">
        <f>IFERROR(INDEX('Vendor Over-ride'!$C:$C, MATCH($R:$R,'Vendor Over-ride'!$A:$A,0)),"")</f>
        <v>T - Digital Print Solutions</v>
      </c>
      <c r="U1612" s="38" t="str">
        <f t="shared" si="284"/>
        <v>GIA</v>
      </c>
      <c r="V1612" s="5" t="str">
        <f t="shared" si="285"/>
        <v>TRADE</v>
      </c>
      <c r="W1612" s="5" t="b">
        <f t="shared" si="281"/>
        <v>0</v>
      </c>
      <c r="X1612" s="40">
        <f t="shared" ca="1" si="282"/>
        <v>3681</v>
      </c>
      <c r="Y1612" s="30" t="b">
        <f t="shared" ca="1" si="283"/>
        <v>0</v>
      </c>
    </row>
    <row r="1613" spans="1:25" hidden="1">
      <c r="A1613" s="28" t="s">
        <v>2837</v>
      </c>
      <c r="B1613" s="28" t="s">
        <v>2838</v>
      </c>
      <c r="C1613" s="28" t="s">
        <v>4137</v>
      </c>
      <c r="D1613" s="28" t="s">
        <v>2842</v>
      </c>
      <c r="E1613" s="29">
        <v>42272</v>
      </c>
      <c r="F1613" s="28" t="s">
        <v>10254</v>
      </c>
      <c r="G1613" s="30">
        <v>4826</v>
      </c>
      <c r="H1613" s="28" t="s">
        <v>10255</v>
      </c>
      <c r="I1613" s="31">
        <v>0</v>
      </c>
      <c r="J1613" s="31">
        <v>4320</v>
      </c>
      <c r="K1613" s="28" t="s">
        <v>9315</v>
      </c>
      <c r="L1613" s="32">
        <f t="shared" si="275"/>
        <v>-4320</v>
      </c>
      <c r="M1613" s="33">
        <f t="shared" si="276"/>
        <v>4320</v>
      </c>
      <c r="N1613" s="34" t="b">
        <v>1</v>
      </c>
      <c r="O1613" s="35">
        <f t="shared" si="277"/>
        <v>4320</v>
      </c>
      <c r="P1613" s="36" t="str">
        <f t="shared" si="278"/>
        <v>T</v>
      </c>
      <c r="Q1613" s="37" t="str">
        <f t="shared" si="279"/>
        <v>Edinburgh International Film Festival</v>
      </c>
      <c r="R1613" s="6" t="str">
        <f t="shared" si="280"/>
        <v>T - Edinburgh International Film Festival</v>
      </c>
      <c r="S1613" s="6" t="str">
        <f>IFERROR(INDEX('Vendor Over-ride'!$C:$C, MATCH($R:$R,'Vendor Over-ride'!$A:$A,0)),"")</f>
        <v>T - EDINBURGH INT. FILM FESTIVAL</v>
      </c>
      <c r="U1613" s="38" t="str">
        <f t="shared" si="284"/>
        <v>GIA</v>
      </c>
      <c r="V1613" s="5" t="str">
        <f t="shared" si="285"/>
        <v>TRADE</v>
      </c>
      <c r="W1613" s="5" t="b">
        <f t="shared" si="281"/>
        <v>0</v>
      </c>
      <c r="X1613" s="40">
        <f t="shared" ca="1" si="282"/>
        <v>6000</v>
      </c>
      <c r="Y1613" s="30" t="b">
        <f t="shared" ca="1" si="283"/>
        <v>0</v>
      </c>
    </row>
    <row r="1614" spans="1:25" hidden="1">
      <c r="A1614" s="28" t="s">
        <v>2837</v>
      </c>
      <c r="B1614" s="28" t="s">
        <v>2838</v>
      </c>
      <c r="C1614" s="28" t="s">
        <v>4137</v>
      </c>
      <c r="D1614" s="28" t="s">
        <v>2842</v>
      </c>
      <c r="E1614" s="29">
        <v>42272</v>
      </c>
      <c r="F1614" s="28" t="s">
        <v>10256</v>
      </c>
      <c r="G1614" s="30">
        <v>4826</v>
      </c>
      <c r="H1614" s="28" t="s">
        <v>10257</v>
      </c>
      <c r="I1614" s="31">
        <v>0</v>
      </c>
      <c r="J1614" s="31">
        <v>68</v>
      </c>
      <c r="K1614" s="28" t="s">
        <v>3049</v>
      </c>
      <c r="L1614" s="32">
        <f t="shared" si="275"/>
        <v>-68</v>
      </c>
      <c r="M1614" s="33">
        <f t="shared" si="276"/>
        <v>68</v>
      </c>
      <c r="N1614" s="34" t="b">
        <v>1</v>
      </c>
      <c r="O1614" s="35">
        <f t="shared" si="277"/>
        <v>68</v>
      </c>
      <c r="P1614" s="36" t="str">
        <f t="shared" si="278"/>
        <v>T</v>
      </c>
      <c r="Q1614" s="37" t="str">
        <f t="shared" si="279"/>
        <v>Embo Ltd</v>
      </c>
      <c r="R1614" s="6" t="str">
        <f t="shared" si="280"/>
        <v>T - Embo Ltd</v>
      </c>
      <c r="S1614" s="6" t="str">
        <f>IFERROR(INDEX('Vendor Over-ride'!$C:$C, MATCH($R:$R,'Vendor Over-ride'!$A:$A,0)),"")</f>
        <v>T - Embo Ltd</v>
      </c>
      <c r="U1614" s="38" t="str">
        <f t="shared" si="284"/>
        <v>GIA</v>
      </c>
      <c r="V1614" s="5" t="str">
        <f t="shared" si="285"/>
        <v>TRADE</v>
      </c>
      <c r="W1614" s="5" t="b">
        <f t="shared" si="281"/>
        <v>0</v>
      </c>
      <c r="X1614" s="40">
        <f t="shared" ca="1" si="282"/>
        <v>1827.5</v>
      </c>
      <c r="Y1614" s="30" t="b">
        <f t="shared" ca="1" si="283"/>
        <v>0</v>
      </c>
    </row>
    <row r="1615" spans="1:25" hidden="1">
      <c r="A1615" s="28" t="s">
        <v>2837</v>
      </c>
      <c r="B1615" s="28" t="s">
        <v>2838</v>
      </c>
      <c r="C1615" s="28" t="s">
        <v>4137</v>
      </c>
      <c r="D1615" s="28" t="s">
        <v>2842</v>
      </c>
      <c r="E1615" s="29">
        <v>42272</v>
      </c>
      <c r="F1615" s="28" t="s">
        <v>10258</v>
      </c>
      <c r="G1615" s="30">
        <v>4826</v>
      </c>
      <c r="H1615" s="28" t="s">
        <v>10259</v>
      </c>
      <c r="I1615" s="31">
        <v>0</v>
      </c>
      <c r="J1615" s="31">
        <v>96</v>
      </c>
      <c r="K1615" s="28" t="s">
        <v>10260</v>
      </c>
      <c r="L1615" s="32">
        <f t="shared" si="275"/>
        <v>-96</v>
      </c>
      <c r="M1615" s="33">
        <f t="shared" si="276"/>
        <v>96</v>
      </c>
      <c r="N1615" s="34" t="b">
        <v>1</v>
      </c>
      <c r="O1615" s="35">
        <f t="shared" si="277"/>
        <v>96</v>
      </c>
      <c r="P1615" s="36" t="str">
        <f t="shared" si="278"/>
        <v>T</v>
      </c>
      <c r="Q1615" s="37" t="str">
        <f t="shared" si="279"/>
        <v>Gowin Services Ltd T/A Dyno-Rod</v>
      </c>
      <c r="R1615" s="6" t="str">
        <f t="shared" si="280"/>
        <v>T - Gowin Services Ltd T/A Dyno-Rod</v>
      </c>
      <c r="S1615" s="6" t="str">
        <f>IFERROR(INDEX('Vendor Over-ride'!$C:$C, MATCH($R:$R,'Vendor Over-ride'!$A:$A,0)),"")</f>
        <v>T - Gowin Services Ltd T/A Dyno-Rod</v>
      </c>
      <c r="U1615" s="38" t="str">
        <f t="shared" si="284"/>
        <v>GIA</v>
      </c>
      <c r="V1615" s="5" t="str">
        <f t="shared" si="285"/>
        <v>TRADE</v>
      </c>
      <c r="W1615" s="5" t="b">
        <f t="shared" si="281"/>
        <v>0</v>
      </c>
      <c r="X1615" s="40">
        <f t="shared" ca="1" si="282"/>
        <v>96</v>
      </c>
      <c r="Y1615" s="30" t="b">
        <f t="shared" ca="1" si="283"/>
        <v>0</v>
      </c>
    </row>
    <row r="1616" spans="1:25" hidden="1">
      <c r="A1616" s="28" t="s">
        <v>2837</v>
      </c>
      <c r="B1616" s="28" t="s">
        <v>2838</v>
      </c>
      <c r="C1616" s="28" t="s">
        <v>4137</v>
      </c>
      <c r="D1616" s="28" t="s">
        <v>2842</v>
      </c>
      <c r="E1616" s="29">
        <v>42272</v>
      </c>
      <c r="F1616" s="28" t="s">
        <v>10261</v>
      </c>
      <c r="G1616" s="30">
        <v>4826</v>
      </c>
      <c r="H1616" s="28" t="s">
        <v>10262</v>
      </c>
      <c r="I1616" s="31">
        <v>0</v>
      </c>
      <c r="J1616" s="31">
        <v>215.26</v>
      </c>
      <c r="K1616" s="28" t="s">
        <v>3042</v>
      </c>
      <c r="L1616" s="32">
        <f t="shared" si="275"/>
        <v>-215.26</v>
      </c>
      <c r="M1616" s="33">
        <f t="shared" si="276"/>
        <v>215.26</v>
      </c>
      <c r="N1616" s="34" t="b">
        <v>1</v>
      </c>
      <c r="O1616" s="35">
        <f t="shared" si="277"/>
        <v>215.26</v>
      </c>
      <c r="P1616" s="36" t="str">
        <f t="shared" si="278"/>
        <v>T</v>
      </c>
      <c r="Q1616" s="37" t="str">
        <f t="shared" si="279"/>
        <v>GP PLANTSCAPE</v>
      </c>
      <c r="R1616" s="6" t="str">
        <f t="shared" si="280"/>
        <v>T - GP PLANTSCAPE</v>
      </c>
      <c r="S1616" s="6" t="str">
        <f>IFERROR(INDEX('Vendor Over-ride'!$C:$C, MATCH($R:$R,'Vendor Over-ride'!$A:$A,0)),"")</f>
        <v>T - GP PLANTSCAPE</v>
      </c>
      <c r="U1616" s="38" t="str">
        <f t="shared" si="284"/>
        <v>GIA</v>
      </c>
      <c r="V1616" s="5" t="str">
        <f t="shared" si="285"/>
        <v>TRADE</v>
      </c>
      <c r="W1616" s="5" t="b">
        <f t="shared" si="281"/>
        <v>0</v>
      </c>
      <c r="X1616" s="40">
        <f t="shared" ca="1" si="282"/>
        <v>861.04</v>
      </c>
      <c r="Y1616" s="30" t="b">
        <f t="shared" ca="1" si="283"/>
        <v>0</v>
      </c>
    </row>
    <row r="1617" spans="1:25" hidden="1">
      <c r="A1617" s="28" t="s">
        <v>2837</v>
      </c>
      <c r="B1617" s="28" t="s">
        <v>2838</v>
      </c>
      <c r="C1617" s="28" t="s">
        <v>4137</v>
      </c>
      <c r="D1617" s="28" t="s">
        <v>2842</v>
      </c>
      <c r="E1617" s="29">
        <v>42272</v>
      </c>
      <c r="F1617" s="28" t="s">
        <v>10263</v>
      </c>
      <c r="G1617" s="30">
        <v>4826</v>
      </c>
      <c r="H1617" s="28" t="s">
        <v>10264</v>
      </c>
      <c r="I1617" s="31">
        <v>0</v>
      </c>
      <c r="J1617" s="31">
        <v>690.78</v>
      </c>
      <c r="K1617" s="28" t="s">
        <v>2851</v>
      </c>
      <c r="L1617" s="32">
        <f t="shared" si="275"/>
        <v>-690.78</v>
      </c>
      <c r="M1617" s="33">
        <f t="shared" si="276"/>
        <v>690.78</v>
      </c>
      <c r="N1617" s="34" t="b">
        <v>1</v>
      </c>
      <c r="O1617" s="35">
        <f t="shared" si="277"/>
        <v>690.78</v>
      </c>
      <c r="P1617" s="36" t="str">
        <f t="shared" si="278"/>
        <v>T</v>
      </c>
      <c r="Q1617" s="37" t="str">
        <f t="shared" si="279"/>
        <v>Hays Accountacy &amp; Finance</v>
      </c>
      <c r="R1617" s="6" t="str">
        <f t="shared" si="280"/>
        <v>T - Hays Accountacy &amp; Finance</v>
      </c>
      <c r="S1617" s="6" t="str">
        <f>IFERROR(INDEX('Vendor Over-ride'!$C:$C, MATCH($R:$R,'Vendor Over-ride'!$A:$A,0)),"")</f>
        <v>T - Hays Accountacy &amp; Finance</v>
      </c>
      <c r="U1617" s="38" t="str">
        <f t="shared" si="284"/>
        <v>GIA</v>
      </c>
      <c r="V1617" s="5" t="str">
        <f t="shared" si="285"/>
        <v>TRADE</v>
      </c>
      <c r="W1617" s="5" t="b">
        <f t="shared" si="281"/>
        <v>0</v>
      </c>
      <c r="X1617" s="40">
        <f t="shared" ca="1" si="282"/>
        <v>9362.7000000000007</v>
      </c>
      <c r="Y1617" s="30" t="b">
        <f t="shared" ca="1" si="283"/>
        <v>0</v>
      </c>
    </row>
    <row r="1618" spans="1:25" hidden="1">
      <c r="A1618" s="28" t="s">
        <v>2837</v>
      </c>
      <c r="B1618" s="28" t="s">
        <v>2838</v>
      </c>
      <c r="C1618" s="28" t="s">
        <v>4137</v>
      </c>
      <c r="D1618" s="28" t="s">
        <v>2842</v>
      </c>
      <c r="E1618" s="29">
        <v>42272</v>
      </c>
      <c r="F1618" s="28" t="s">
        <v>10265</v>
      </c>
      <c r="G1618" s="30">
        <v>4826</v>
      </c>
      <c r="H1618" s="28" t="s">
        <v>10266</v>
      </c>
      <c r="I1618" s="31">
        <v>0</v>
      </c>
      <c r="J1618" s="31">
        <v>50.21</v>
      </c>
      <c r="K1618" s="28" t="s">
        <v>8494</v>
      </c>
      <c r="L1618" s="32">
        <f t="shared" si="275"/>
        <v>-50.21</v>
      </c>
      <c r="M1618" s="33">
        <f t="shared" si="276"/>
        <v>50.21</v>
      </c>
      <c r="N1618" s="34" t="b">
        <v>1</v>
      </c>
      <c r="O1618" s="35">
        <f t="shared" si="277"/>
        <v>50.21</v>
      </c>
      <c r="P1618" s="36" t="str">
        <f t="shared" si="278"/>
        <v>T</v>
      </c>
      <c r="Q1618" s="37" t="str">
        <f t="shared" si="279"/>
        <v>Misco</v>
      </c>
      <c r="R1618" s="6" t="str">
        <f t="shared" si="280"/>
        <v>T - Misco</v>
      </c>
      <c r="S1618" s="6" t="str">
        <f>IFERROR(INDEX('Vendor Over-ride'!$C:$C, MATCH($R:$R,'Vendor Over-ride'!$A:$A,0)),"")</f>
        <v>T - Misco</v>
      </c>
      <c r="U1618" s="38" t="str">
        <f t="shared" si="284"/>
        <v>GIA</v>
      </c>
      <c r="V1618" s="5" t="str">
        <f t="shared" si="285"/>
        <v>TRADE</v>
      </c>
      <c r="W1618" s="5" t="b">
        <f t="shared" si="281"/>
        <v>0</v>
      </c>
      <c r="X1618" s="40">
        <f t="shared" ca="1" si="282"/>
        <v>4294.1999999999989</v>
      </c>
      <c r="Y1618" s="30" t="b">
        <f t="shared" ca="1" si="283"/>
        <v>0</v>
      </c>
    </row>
    <row r="1619" spans="1:25" hidden="1">
      <c r="A1619" s="28" t="s">
        <v>2837</v>
      </c>
      <c r="B1619" s="28" t="s">
        <v>2838</v>
      </c>
      <c r="C1619" s="28" t="s">
        <v>4137</v>
      </c>
      <c r="D1619" s="28" t="s">
        <v>2842</v>
      </c>
      <c r="E1619" s="29">
        <v>42272</v>
      </c>
      <c r="F1619" s="28" t="s">
        <v>10267</v>
      </c>
      <c r="G1619" s="30">
        <v>4826</v>
      </c>
      <c r="H1619" s="28" t="s">
        <v>10268</v>
      </c>
      <c r="I1619" s="31">
        <v>0</v>
      </c>
      <c r="J1619" s="31">
        <v>155.55000000000001</v>
      </c>
      <c r="K1619" s="28" t="s">
        <v>7606</v>
      </c>
      <c r="L1619" s="32">
        <f t="shared" si="275"/>
        <v>-155.55000000000001</v>
      </c>
      <c r="M1619" s="33">
        <f t="shared" si="276"/>
        <v>155.55000000000001</v>
      </c>
      <c r="N1619" s="34" t="b">
        <v>1</v>
      </c>
      <c r="O1619" s="35">
        <f t="shared" si="277"/>
        <v>155.55000000000001</v>
      </c>
      <c r="P1619" s="36" t="str">
        <f t="shared" si="278"/>
        <v>T</v>
      </c>
      <c r="Q1619" s="37" t="str">
        <f t="shared" si="279"/>
        <v>Office Care</v>
      </c>
      <c r="R1619" s="6" t="str">
        <f t="shared" si="280"/>
        <v>T - Office Care</v>
      </c>
      <c r="S1619" s="6" t="str">
        <f>IFERROR(INDEX('Vendor Over-ride'!$C:$C, MATCH($R:$R,'Vendor Over-ride'!$A:$A,0)),"")</f>
        <v>T - Office Care</v>
      </c>
      <c r="U1619" s="38" t="str">
        <f t="shared" si="284"/>
        <v>GIA</v>
      </c>
      <c r="V1619" s="5" t="str">
        <f t="shared" si="285"/>
        <v>TRADE</v>
      </c>
      <c r="W1619" s="5" t="b">
        <f t="shared" si="281"/>
        <v>0</v>
      </c>
      <c r="X1619" s="40">
        <f t="shared" ca="1" si="282"/>
        <v>8491.49</v>
      </c>
      <c r="Y1619" s="30" t="b">
        <f t="shared" ca="1" si="283"/>
        <v>0</v>
      </c>
    </row>
    <row r="1620" spans="1:25">
      <c r="A1620" s="28" t="s">
        <v>2837</v>
      </c>
      <c r="B1620" s="28" t="s">
        <v>2838</v>
      </c>
      <c r="C1620" s="28" t="s">
        <v>4137</v>
      </c>
      <c r="D1620" s="28" t="s">
        <v>2842</v>
      </c>
      <c r="E1620" s="29">
        <v>42272</v>
      </c>
      <c r="F1620" s="28" t="s">
        <v>10269</v>
      </c>
      <c r="G1620" s="30">
        <v>4826</v>
      </c>
      <c r="H1620" s="28" t="s">
        <v>10270</v>
      </c>
      <c r="I1620" s="31">
        <v>0</v>
      </c>
      <c r="J1620" s="31">
        <v>1459.68</v>
      </c>
      <c r="K1620" s="28" t="s">
        <v>4445</v>
      </c>
      <c r="L1620" s="32">
        <f t="shared" si="275"/>
        <v>-1459.68</v>
      </c>
      <c r="M1620" s="33">
        <f t="shared" si="276"/>
        <v>1459.68</v>
      </c>
      <c r="N1620" s="34" t="b">
        <v>1</v>
      </c>
      <c r="O1620" s="35">
        <f t="shared" si="277"/>
        <v>1459.68</v>
      </c>
      <c r="P1620" s="36" t="str">
        <f t="shared" si="278"/>
        <v>T</v>
      </c>
      <c r="Q1620" s="37" t="str">
        <f t="shared" si="279"/>
        <v>Pertemps Recruitment Partnership Limited</v>
      </c>
      <c r="R1620" s="6" t="str">
        <f t="shared" si="280"/>
        <v>T - Pertemps Recruitment Partnership Limited</v>
      </c>
      <c r="S1620" s="6" t="str">
        <f>IFERROR(INDEX('Vendor Over-ride'!$C:$C, MATCH($R:$R,'Vendor Over-ride'!$A:$A,0)),"")</f>
        <v>T - Pertemps Recruitment Partnership Limited</v>
      </c>
      <c r="T1620" s="41" t="s">
        <v>7019</v>
      </c>
      <c r="U1620" s="38" t="str">
        <f t="shared" si="284"/>
        <v>GIA</v>
      </c>
      <c r="V1620" s="5" t="str">
        <f t="shared" si="285"/>
        <v>TRADE</v>
      </c>
      <c r="W1620" s="5" t="b">
        <f t="shared" si="281"/>
        <v>0</v>
      </c>
      <c r="X1620" s="40">
        <f t="shared" ca="1" si="282"/>
        <v>36553.03</v>
      </c>
      <c r="Y1620" s="30" t="b">
        <f t="shared" ca="1" si="283"/>
        <v>1</v>
      </c>
    </row>
    <row r="1621" spans="1:25" hidden="1">
      <c r="A1621" s="28" t="s">
        <v>2837</v>
      </c>
      <c r="B1621" s="28" t="s">
        <v>2838</v>
      </c>
      <c r="C1621" s="28" t="s">
        <v>4137</v>
      </c>
      <c r="D1621" s="28" t="s">
        <v>2842</v>
      </c>
      <c r="E1621" s="29">
        <v>42272</v>
      </c>
      <c r="F1621" s="28" t="s">
        <v>10271</v>
      </c>
      <c r="G1621" s="30">
        <v>4826</v>
      </c>
      <c r="H1621" s="28" t="s">
        <v>10272</v>
      </c>
      <c r="I1621" s="31">
        <v>0</v>
      </c>
      <c r="J1621" s="31">
        <v>600</v>
      </c>
      <c r="K1621" s="28" t="s">
        <v>10273</v>
      </c>
      <c r="L1621" s="32">
        <f t="shared" si="275"/>
        <v>-600</v>
      </c>
      <c r="M1621" s="33">
        <f t="shared" si="276"/>
        <v>600</v>
      </c>
      <c r="N1621" s="34" t="b">
        <v>1</v>
      </c>
      <c r="O1621" s="35">
        <f t="shared" si="277"/>
        <v>600</v>
      </c>
      <c r="P1621" s="36" t="str">
        <f t="shared" si="278"/>
        <v>T</v>
      </c>
      <c r="Q1621" s="37" t="str">
        <f t="shared" si="279"/>
        <v>Space Strategies Ltd</v>
      </c>
      <c r="R1621" s="6" t="str">
        <f t="shared" si="280"/>
        <v>T - Space Strategies Ltd</v>
      </c>
      <c r="S1621" s="6" t="str">
        <f>IFERROR(INDEX('Vendor Over-ride'!$C:$C, MATCH($R:$R,'Vendor Over-ride'!$A:$A,0)),"")</f>
        <v>T - Space Strategies Ltd</v>
      </c>
      <c r="U1621" s="38" t="str">
        <f t="shared" si="284"/>
        <v>GIA</v>
      </c>
      <c r="V1621" s="5" t="str">
        <f t="shared" si="285"/>
        <v>TRADE</v>
      </c>
      <c r="W1621" s="5" t="b">
        <f t="shared" si="281"/>
        <v>0</v>
      </c>
      <c r="X1621" s="40">
        <f t="shared" ca="1" si="282"/>
        <v>1140</v>
      </c>
      <c r="Y1621" s="30" t="b">
        <f t="shared" ca="1" si="283"/>
        <v>0</v>
      </c>
    </row>
    <row r="1622" spans="1:25">
      <c r="A1622" s="28" t="s">
        <v>2837</v>
      </c>
      <c r="B1622" s="28" t="s">
        <v>2838</v>
      </c>
      <c r="C1622" s="28" t="s">
        <v>4137</v>
      </c>
      <c r="D1622" s="28" t="s">
        <v>2842</v>
      </c>
      <c r="E1622" s="29">
        <v>42272</v>
      </c>
      <c r="F1622" s="28" t="s">
        <v>10274</v>
      </c>
      <c r="G1622" s="30">
        <v>4826</v>
      </c>
      <c r="H1622" s="28" t="s">
        <v>10275</v>
      </c>
      <c r="I1622" s="31">
        <v>0</v>
      </c>
      <c r="J1622" s="31">
        <v>9960</v>
      </c>
      <c r="K1622" s="28" t="s">
        <v>3350</v>
      </c>
      <c r="L1622" s="32">
        <f t="shared" si="275"/>
        <v>-9960</v>
      </c>
      <c r="M1622" s="33">
        <f t="shared" si="276"/>
        <v>9960</v>
      </c>
      <c r="N1622" s="34" t="b">
        <v>1</v>
      </c>
      <c r="O1622" s="35">
        <f t="shared" si="277"/>
        <v>9960</v>
      </c>
      <c r="P1622" s="36" t="str">
        <f t="shared" si="278"/>
        <v>T</v>
      </c>
      <c r="Q1622" s="37" t="str">
        <f t="shared" si="279"/>
        <v>TNS UK Ltd</v>
      </c>
      <c r="R1622" s="6" t="str">
        <f t="shared" si="280"/>
        <v>T - TNS UK Ltd</v>
      </c>
      <c r="S1622" s="6" t="str">
        <f>IFERROR(INDEX('Vendor Over-ride'!$C:$C, MATCH($R:$R,'Vendor Over-ride'!$A:$A,0)),"")</f>
        <v>T - TNS UK Ltd</v>
      </c>
      <c r="T1622" s="41" t="s">
        <v>7024</v>
      </c>
      <c r="U1622" s="38" t="str">
        <f t="shared" si="284"/>
        <v>GIA</v>
      </c>
      <c r="V1622" s="5" t="str">
        <f t="shared" si="285"/>
        <v>TRADE</v>
      </c>
      <c r="W1622" s="5" t="b">
        <f t="shared" si="281"/>
        <v>0</v>
      </c>
      <c r="X1622" s="40">
        <f t="shared" ca="1" si="282"/>
        <v>29880</v>
      </c>
      <c r="Y1622" s="30" t="b">
        <f t="shared" ca="1" si="283"/>
        <v>1</v>
      </c>
    </row>
    <row r="1623" spans="1:25">
      <c r="A1623" s="28" t="s">
        <v>2837</v>
      </c>
      <c r="B1623" s="28" t="s">
        <v>2838</v>
      </c>
      <c r="C1623" s="28" t="s">
        <v>4137</v>
      </c>
      <c r="D1623" s="28" t="s">
        <v>2842</v>
      </c>
      <c r="E1623" s="29">
        <v>42272</v>
      </c>
      <c r="F1623" s="28" t="s">
        <v>10276</v>
      </c>
      <c r="G1623" s="30">
        <v>4826</v>
      </c>
      <c r="H1623" s="28" t="s">
        <v>10277</v>
      </c>
      <c r="I1623" s="31">
        <v>0</v>
      </c>
      <c r="J1623" s="31">
        <v>7230.4</v>
      </c>
      <c r="K1623" s="28" t="s">
        <v>10278</v>
      </c>
      <c r="L1623" s="32">
        <f t="shared" si="275"/>
        <v>-7230.4</v>
      </c>
      <c r="M1623" s="33">
        <f t="shared" si="276"/>
        <v>7230.4</v>
      </c>
      <c r="N1623" s="34" t="b">
        <v>1</v>
      </c>
      <c r="O1623" s="35">
        <f t="shared" si="277"/>
        <v>7230.4</v>
      </c>
      <c r="P1623" s="36" t="str">
        <f t="shared" si="278"/>
        <v>T</v>
      </c>
      <c r="Q1623" s="37" t="str">
        <f t="shared" si="279"/>
        <v>Wiggin</v>
      </c>
      <c r="R1623" s="6" t="str">
        <f t="shared" si="280"/>
        <v>T - Wiggin</v>
      </c>
      <c r="S1623" s="6" t="str">
        <f>IFERROR(INDEX('Vendor Over-ride'!$C:$C, MATCH($R:$R,'Vendor Over-ride'!$A:$A,0)),"")</f>
        <v>T - Wiggin LLP</v>
      </c>
      <c r="T1623" s="41" t="s">
        <v>2800</v>
      </c>
      <c r="U1623" s="38" t="str">
        <f t="shared" si="284"/>
        <v>GIA</v>
      </c>
      <c r="V1623" s="5" t="str">
        <f t="shared" si="285"/>
        <v>TRADE</v>
      </c>
      <c r="W1623" s="5" t="b">
        <f t="shared" si="281"/>
        <v>0</v>
      </c>
      <c r="X1623" s="40">
        <f t="shared" ca="1" si="282"/>
        <v>31021.280000000002</v>
      </c>
      <c r="Y1623" s="30" t="b">
        <f t="shared" ca="1" si="283"/>
        <v>1</v>
      </c>
    </row>
    <row r="1624" spans="1:25" hidden="1">
      <c r="A1624" s="28" t="s">
        <v>2837</v>
      </c>
      <c r="B1624" s="28" t="s">
        <v>2838</v>
      </c>
      <c r="C1624" s="28" t="s">
        <v>4137</v>
      </c>
      <c r="D1624" s="28" t="s">
        <v>2842</v>
      </c>
      <c r="E1624" s="29">
        <v>42272</v>
      </c>
      <c r="F1624" s="28" t="s">
        <v>10279</v>
      </c>
      <c r="G1624" s="30">
        <v>4826</v>
      </c>
      <c r="H1624" s="28" t="s">
        <v>10280</v>
      </c>
      <c r="I1624" s="31">
        <v>0</v>
      </c>
      <c r="J1624" s="31">
        <v>248.4</v>
      </c>
      <c r="K1624" s="28" t="s">
        <v>3122</v>
      </c>
      <c r="L1624" s="32">
        <f t="shared" si="275"/>
        <v>-248.4</v>
      </c>
      <c r="M1624" s="33">
        <f t="shared" si="276"/>
        <v>248.4</v>
      </c>
      <c r="N1624" s="34" t="b">
        <v>1</v>
      </c>
      <c r="O1624" s="35">
        <f t="shared" si="277"/>
        <v>248.4</v>
      </c>
      <c r="P1624" s="36" t="str">
        <f t="shared" si="278"/>
        <v>T</v>
      </c>
      <c r="Q1624" s="37" t="str">
        <f t="shared" si="279"/>
        <v>Where The Monkey Sleeps</v>
      </c>
      <c r="R1624" s="6" t="str">
        <f t="shared" si="280"/>
        <v>T - Where The Monkey Sleeps</v>
      </c>
      <c r="S1624" s="6" t="str">
        <f>IFERROR(INDEX('Vendor Over-ride'!$C:$C, MATCH($R:$R,'Vendor Over-ride'!$A:$A,0)),"")</f>
        <v>T - Where The Monkey Sleeps</v>
      </c>
      <c r="U1624" s="38" t="str">
        <f t="shared" si="284"/>
        <v>GIA</v>
      </c>
      <c r="V1624" s="5" t="str">
        <f t="shared" si="285"/>
        <v>TRADE</v>
      </c>
      <c r="W1624" s="5" t="b">
        <f t="shared" si="281"/>
        <v>0</v>
      </c>
      <c r="X1624" s="40">
        <f t="shared" ca="1" si="282"/>
        <v>613.32000000000005</v>
      </c>
      <c r="Y1624" s="30" t="b">
        <f t="shared" ca="1" si="283"/>
        <v>0</v>
      </c>
    </row>
    <row r="1625" spans="1:25" hidden="1">
      <c r="A1625" s="28" t="s">
        <v>2837</v>
      </c>
      <c r="B1625" s="28" t="s">
        <v>2838</v>
      </c>
      <c r="C1625" s="28" t="s">
        <v>4137</v>
      </c>
      <c r="D1625" s="28" t="s">
        <v>2842</v>
      </c>
      <c r="E1625" s="29">
        <v>42276</v>
      </c>
      <c r="F1625" s="28" t="s">
        <v>10281</v>
      </c>
      <c r="G1625" s="30">
        <v>4845</v>
      </c>
      <c r="H1625" s="28" t="s">
        <v>10282</v>
      </c>
      <c r="I1625" s="31">
        <v>0</v>
      </c>
      <c r="J1625" s="31">
        <v>485.02</v>
      </c>
      <c r="K1625" s="28" t="s">
        <v>2888</v>
      </c>
      <c r="L1625" s="32">
        <f t="shared" si="275"/>
        <v>-485.02</v>
      </c>
      <c r="M1625" s="33">
        <f t="shared" si="276"/>
        <v>485.02</v>
      </c>
      <c r="N1625" s="34" t="b">
        <v>0</v>
      </c>
      <c r="O1625" s="35">
        <f t="shared" si="277"/>
        <v>0</v>
      </c>
      <c r="P1625" s="36" t="str">
        <f t="shared" si="278"/>
        <v>E</v>
      </c>
      <c r="Q1625" s="37" t="str">
        <f t="shared" si="279"/>
        <v>David Taylor</v>
      </c>
      <c r="R1625" s="6" t="str">
        <f t="shared" si="280"/>
        <v>E - David Taylor</v>
      </c>
      <c r="S1625" s="6" t="str">
        <f>IFERROR(INDEX('Vendor Over-ride'!$C:$C, MATCH($R:$R,'Vendor Over-ride'!$A:$A,0)),"")</f>
        <v/>
      </c>
      <c r="U1625" s="38" t="str">
        <f t="shared" si="284"/>
        <v>GIA</v>
      </c>
      <c r="V1625" s="5" t="str">
        <f t="shared" si="285"/>
        <v>EMPLOYEE</v>
      </c>
      <c r="W1625" s="5" t="b">
        <f t="shared" si="281"/>
        <v>0</v>
      </c>
      <c r="X1625" s="40">
        <f t="shared" ca="1" si="282"/>
        <v>334393.72000000003</v>
      </c>
      <c r="Y1625" s="30" t="b">
        <f t="shared" ca="1" si="283"/>
        <v>1</v>
      </c>
    </row>
    <row r="1626" spans="1:25" hidden="1">
      <c r="A1626" s="28" t="s">
        <v>2837</v>
      </c>
      <c r="B1626" s="28" t="s">
        <v>2838</v>
      </c>
      <c r="C1626" s="28" t="s">
        <v>4137</v>
      </c>
      <c r="D1626" s="28" t="s">
        <v>2842</v>
      </c>
      <c r="E1626" s="29">
        <v>42276</v>
      </c>
      <c r="F1626" s="28" t="s">
        <v>10283</v>
      </c>
      <c r="G1626" s="30">
        <v>4845</v>
      </c>
      <c r="H1626" s="28" t="s">
        <v>10284</v>
      </c>
      <c r="I1626" s="31">
        <v>0</v>
      </c>
      <c r="J1626" s="31">
        <v>115.15</v>
      </c>
      <c r="K1626" s="28" t="s">
        <v>3045</v>
      </c>
      <c r="L1626" s="32">
        <f t="shared" si="275"/>
        <v>-115.15</v>
      </c>
      <c r="M1626" s="33">
        <f t="shared" si="276"/>
        <v>115.15</v>
      </c>
      <c r="N1626" s="34" t="b">
        <v>0</v>
      </c>
      <c r="O1626" s="35">
        <f t="shared" si="277"/>
        <v>0</v>
      </c>
      <c r="P1626" s="36" t="str">
        <f t="shared" si="278"/>
        <v>E</v>
      </c>
      <c r="Q1626" s="37" t="str">
        <f t="shared" si="279"/>
        <v>Jaine Lumsden</v>
      </c>
      <c r="R1626" s="6" t="str">
        <f t="shared" si="280"/>
        <v>E - Jaine Lumsden</v>
      </c>
      <c r="S1626" s="6" t="str">
        <f>IFERROR(INDEX('Vendor Over-ride'!$C:$C, MATCH($R:$R,'Vendor Over-ride'!$A:$A,0)),"")</f>
        <v/>
      </c>
      <c r="U1626" s="38" t="str">
        <f t="shared" si="284"/>
        <v>GIA</v>
      </c>
      <c r="V1626" s="5" t="str">
        <f t="shared" si="285"/>
        <v>EMPLOYEE</v>
      </c>
      <c r="W1626" s="5" t="b">
        <f t="shared" si="281"/>
        <v>0</v>
      </c>
      <c r="X1626" s="40">
        <f t="shared" ca="1" si="282"/>
        <v>334393.72000000003</v>
      </c>
      <c r="Y1626" s="30" t="b">
        <f t="shared" ca="1" si="283"/>
        <v>1</v>
      </c>
    </row>
    <row r="1627" spans="1:25" hidden="1">
      <c r="A1627" s="28" t="s">
        <v>2837</v>
      </c>
      <c r="B1627" s="28" t="s">
        <v>2838</v>
      </c>
      <c r="C1627" s="28" t="s">
        <v>4137</v>
      </c>
      <c r="D1627" s="28" t="s">
        <v>2842</v>
      </c>
      <c r="E1627" s="29">
        <v>42276</v>
      </c>
      <c r="F1627" s="28" t="s">
        <v>10285</v>
      </c>
      <c r="G1627" s="30">
        <v>4845</v>
      </c>
      <c r="H1627" s="28" t="s">
        <v>10286</v>
      </c>
      <c r="I1627" s="31">
        <v>0</v>
      </c>
      <c r="J1627" s="31">
        <v>39.99</v>
      </c>
      <c r="K1627" s="28" t="s">
        <v>2995</v>
      </c>
      <c r="L1627" s="32">
        <f t="shared" si="275"/>
        <v>-39.99</v>
      </c>
      <c r="M1627" s="33">
        <f t="shared" si="276"/>
        <v>39.99</v>
      </c>
      <c r="N1627" s="34" t="b">
        <v>0</v>
      </c>
      <c r="O1627" s="35">
        <f t="shared" si="277"/>
        <v>0</v>
      </c>
      <c r="P1627" s="36" t="str">
        <f t="shared" si="278"/>
        <v>E</v>
      </c>
      <c r="Q1627" s="37" t="str">
        <f t="shared" si="279"/>
        <v>Lulu Johnston</v>
      </c>
      <c r="R1627" s="6" t="str">
        <f t="shared" si="280"/>
        <v>E - Lulu Johnston</v>
      </c>
      <c r="S1627" s="6" t="str">
        <f>IFERROR(INDEX('Vendor Over-ride'!$C:$C, MATCH($R:$R,'Vendor Over-ride'!$A:$A,0)),"")</f>
        <v/>
      </c>
      <c r="U1627" s="38" t="str">
        <f t="shared" si="284"/>
        <v>GIA</v>
      </c>
      <c r="V1627" s="5" t="str">
        <f t="shared" si="285"/>
        <v>EMPLOYEE</v>
      </c>
      <c r="W1627" s="5" t="b">
        <f t="shared" si="281"/>
        <v>0</v>
      </c>
      <c r="X1627" s="40">
        <f t="shared" ca="1" si="282"/>
        <v>334393.72000000003</v>
      </c>
      <c r="Y1627" s="30" t="b">
        <f t="shared" ca="1" si="283"/>
        <v>1</v>
      </c>
    </row>
    <row r="1628" spans="1:25" hidden="1">
      <c r="A1628" s="28" t="s">
        <v>2837</v>
      </c>
      <c r="B1628" s="28" t="s">
        <v>2838</v>
      </c>
      <c r="C1628" s="28" t="s">
        <v>4137</v>
      </c>
      <c r="D1628" s="28" t="s">
        <v>2842</v>
      </c>
      <c r="E1628" s="29">
        <v>42276</v>
      </c>
      <c r="F1628" s="28" t="s">
        <v>10287</v>
      </c>
      <c r="G1628" s="30">
        <v>4845</v>
      </c>
      <c r="H1628" s="28" t="s">
        <v>10288</v>
      </c>
      <c r="I1628" s="31">
        <v>0</v>
      </c>
      <c r="J1628" s="31">
        <v>170.75</v>
      </c>
      <c r="K1628" s="28" t="s">
        <v>2841</v>
      </c>
      <c r="L1628" s="32">
        <f t="shared" si="275"/>
        <v>-170.75</v>
      </c>
      <c r="M1628" s="33">
        <f t="shared" si="276"/>
        <v>170.75</v>
      </c>
      <c r="N1628" s="34" t="b">
        <v>0</v>
      </c>
      <c r="O1628" s="35">
        <f t="shared" si="277"/>
        <v>0</v>
      </c>
      <c r="P1628" s="36" t="str">
        <f t="shared" si="278"/>
        <v>E</v>
      </c>
      <c r="Q1628" s="37" t="str">
        <f t="shared" si="279"/>
        <v>Lorna Duguid</v>
      </c>
      <c r="R1628" s="6" t="str">
        <f t="shared" si="280"/>
        <v>E - Lorna Duguid</v>
      </c>
      <c r="S1628" s="6" t="str">
        <f>IFERROR(INDEX('Vendor Over-ride'!$C:$C, MATCH($R:$R,'Vendor Over-ride'!$A:$A,0)),"")</f>
        <v/>
      </c>
      <c r="U1628" s="38" t="str">
        <f t="shared" si="284"/>
        <v>GIA</v>
      </c>
      <c r="V1628" s="5" t="str">
        <f t="shared" si="285"/>
        <v>EMPLOYEE</v>
      </c>
      <c r="W1628" s="5" t="b">
        <f t="shared" si="281"/>
        <v>0</v>
      </c>
      <c r="X1628" s="40">
        <f t="shared" ca="1" si="282"/>
        <v>334393.72000000003</v>
      </c>
      <c r="Y1628" s="30" t="b">
        <f t="shared" ca="1" si="283"/>
        <v>1</v>
      </c>
    </row>
    <row r="1629" spans="1:25" hidden="1">
      <c r="A1629" s="28" t="s">
        <v>2837</v>
      </c>
      <c r="B1629" s="28" t="s">
        <v>2838</v>
      </c>
      <c r="C1629" s="28" t="s">
        <v>4137</v>
      </c>
      <c r="D1629" s="28" t="s">
        <v>2842</v>
      </c>
      <c r="E1629" s="29">
        <v>42276</v>
      </c>
      <c r="F1629" s="28" t="s">
        <v>10289</v>
      </c>
      <c r="G1629" s="30">
        <v>4845</v>
      </c>
      <c r="H1629" s="28" t="s">
        <v>10290</v>
      </c>
      <c r="I1629" s="31">
        <v>0</v>
      </c>
      <c r="J1629" s="31">
        <v>69.400000000000006</v>
      </c>
      <c r="K1629" s="28" t="s">
        <v>10291</v>
      </c>
      <c r="L1629" s="32">
        <f t="shared" si="275"/>
        <v>-69.400000000000006</v>
      </c>
      <c r="M1629" s="33">
        <f t="shared" si="276"/>
        <v>69.400000000000006</v>
      </c>
      <c r="N1629" s="34" t="b">
        <v>0</v>
      </c>
      <c r="O1629" s="35">
        <f t="shared" si="277"/>
        <v>0</v>
      </c>
      <c r="P1629" s="36" t="str">
        <f t="shared" si="278"/>
        <v>E</v>
      </c>
      <c r="Q1629" s="37" t="str">
        <f t="shared" si="279"/>
        <v>James Coltham</v>
      </c>
      <c r="R1629" s="6" t="str">
        <f t="shared" si="280"/>
        <v>E - James Coltham</v>
      </c>
      <c r="S1629" s="6" t="str">
        <f>IFERROR(INDEX('Vendor Over-ride'!$C:$C, MATCH($R:$R,'Vendor Over-ride'!$A:$A,0)),"")</f>
        <v/>
      </c>
      <c r="U1629" s="38" t="str">
        <f t="shared" si="284"/>
        <v>GIA</v>
      </c>
      <c r="V1629" s="5" t="str">
        <f t="shared" si="285"/>
        <v>EMPLOYEE</v>
      </c>
      <c r="W1629" s="5" t="b">
        <f t="shared" si="281"/>
        <v>0</v>
      </c>
      <c r="X1629" s="40">
        <f t="shared" ca="1" si="282"/>
        <v>334393.72000000003</v>
      </c>
      <c r="Y1629" s="30" t="b">
        <f t="shared" ca="1" si="283"/>
        <v>1</v>
      </c>
    </row>
    <row r="1630" spans="1:25">
      <c r="A1630" s="28" t="s">
        <v>2837</v>
      </c>
      <c r="B1630" s="28" t="s">
        <v>2838</v>
      </c>
      <c r="C1630" s="28" t="s">
        <v>4137</v>
      </c>
      <c r="D1630" s="28" t="s">
        <v>2842</v>
      </c>
      <c r="E1630" s="29">
        <v>42276</v>
      </c>
      <c r="F1630" s="28" t="s">
        <v>10292</v>
      </c>
      <c r="G1630" s="30">
        <v>4845</v>
      </c>
      <c r="H1630" s="28" t="s">
        <v>10293</v>
      </c>
      <c r="I1630" s="31">
        <v>0</v>
      </c>
      <c r="J1630" s="31">
        <v>41250</v>
      </c>
      <c r="K1630" s="28" t="s">
        <v>5228</v>
      </c>
      <c r="L1630" s="32">
        <f t="shared" si="275"/>
        <v>-41250</v>
      </c>
      <c r="M1630" s="33">
        <f t="shared" si="276"/>
        <v>41250</v>
      </c>
      <c r="N1630" s="34" t="b">
        <v>1</v>
      </c>
      <c r="O1630" s="35">
        <f t="shared" si="277"/>
        <v>41250</v>
      </c>
      <c r="P1630" s="36" t="str">
        <f t="shared" si="278"/>
        <v>G</v>
      </c>
      <c r="Q1630" s="37" t="str">
        <f t="shared" si="279"/>
        <v>Scottish Book Trust</v>
      </c>
      <c r="R1630" s="6" t="str">
        <f t="shared" si="280"/>
        <v>G - Scottish Book Trust</v>
      </c>
      <c r="S1630" s="6" t="str">
        <f>IFERROR(INDEX('Vendor Over-ride'!$C:$C, MATCH($R:$R,'Vendor Over-ride'!$A:$A,0)),"")</f>
        <v>G - Scottish Book Trust</v>
      </c>
      <c r="U1630" s="38" t="str">
        <f t="shared" si="284"/>
        <v>GIA</v>
      </c>
      <c r="V1630" s="5" t="str">
        <f t="shared" si="285"/>
        <v>AWARD</v>
      </c>
      <c r="W1630" s="5" t="b">
        <f t="shared" si="281"/>
        <v>1</v>
      </c>
      <c r="X1630" s="40">
        <f t="shared" ca="1" si="282"/>
        <v>1241682</v>
      </c>
      <c r="Y1630" s="30" t="b">
        <f t="shared" ca="1" si="283"/>
        <v>1</v>
      </c>
    </row>
    <row r="1631" spans="1:25" hidden="1">
      <c r="A1631" s="28" t="s">
        <v>2837</v>
      </c>
      <c r="B1631" s="28" t="s">
        <v>2838</v>
      </c>
      <c r="C1631" s="28" t="s">
        <v>4137</v>
      </c>
      <c r="D1631" s="28" t="s">
        <v>2842</v>
      </c>
      <c r="E1631" s="29">
        <v>42276</v>
      </c>
      <c r="F1631" s="28" t="s">
        <v>10294</v>
      </c>
      <c r="G1631" s="30">
        <v>4845</v>
      </c>
      <c r="H1631" s="28" t="s">
        <v>10295</v>
      </c>
      <c r="I1631" s="31">
        <v>0</v>
      </c>
      <c r="J1631" s="31">
        <v>900</v>
      </c>
      <c r="K1631" s="28" t="s">
        <v>8131</v>
      </c>
      <c r="L1631" s="32">
        <f t="shared" si="275"/>
        <v>-900</v>
      </c>
      <c r="M1631" s="33">
        <f t="shared" si="276"/>
        <v>900</v>
      </c>
      <c r="N1631" s="34" t="b">
        <v>1</v>
      </c>
      <c r="O1631" s="35">
        <f t="shared" si="277"/>
        <v>900</v>
      </c>
      <c r="P1631" s="36" t="str">
        <f t="shared" si="278"/>
        <v>G</v>
      </c>
      <c r="Q1631" s="37" t="str">
        <f t="shared" si="279"/>
        <v>Ryan Van Winkle</v>
      </c>
      <c r="R1631" s="6" t="str">
        <f t="shared" si="280"/>
        <v>G - Ryan Van Winkle</v>
      </c>
      <c r="S1631" s="6" t="str">
        <f>IFERROR(INDEX('Vendor Over-ride'!$C:$C, MATCH($R:$R,'Vendor Over-ride'!$A:$A,0)),"")</f>
        <v>G - Ryan Van Winkle</v>
      </c>
      <c r="U1631" s="38" t="str">
        <f t="shared" si="284"/>
        <v>GIA</v>
      </c>
      <c r="V1631" s="5" t="str">
        <f t="shared" si="285"/>
        <v>AWARD</v>
      </c>
      <c r="W1631" s="5" t="b">
        <f t="shared" si="281"/>
        <v>0</v>
      </c>
      <c r="X1631" s="40">
        <f t="shared" ca="1" si="282"/>
        <v>14250</v>
      </c>
      <c r="Y1631" s="30" t="b">
        <f t="shared" ca="1" si="283"/>
        <v>0</v>
      </c>
    </row>
    <row r="1632" spans="1:25">
      <c r="A1632" s="28" t="s">
        <v>2837</v>
      </c>
      <c r="B1632" s="28" t="s">
        <v>2838</v>
      </c>
      <c r="C1632" s="28" t="s">
        <v>4137</v>
      </c>
      <c r="D1632" s="28" t="s">
        <v>2842</v>
      </c>
      <c r="E1632" s="29">
        <v>42276</v>
      </c>
      <c r="F1632" s="28" t="s">
        <v>10296</v>
      </c>
      <c r="G1632" s="30">
        <v>4845</v>
      </c>
      <c r="H1632" s="28" t="s">
        <v>10297</v>
      </c>
      <c r="I1632" s="31">
        <v>0</v>
      </c>
      <c r="J1632" s="31">
        <v>29310</v>
      </c>
      <c r="K1632" s="28" t="s">
        <v>4886</v>
      </c>
      <c r="L1632" s="32">
        <f t="shared" si="275"/>
        <v>-29310</v>
      </c>
      <c r="M1632" s="33">
        <f t="shared" si="276"/>
        <v>29310</v>
      </c>
      <c r="N1632" s="34" t="b">
        <v>1</v>
      </c>
      <c r="O1632" s="35">
        <f t="shared" si="277"/>
        <v>29310</v>
      </c>
      <c r="P1632" s="36" t="str">
        <f t="shared" si="278"/>
        <v>I</v>
      </c>
      <c r="Q1632" s="37" t="str">
        <f t="shared" si="279"/>
        <v>Artsplay Highland</v>
      </c>
      <c r="R1632" s="6" t="str">
        <f t="shared" si="280"/>
        <v>I - Artsplay Highland</v>
      </c>
      <c r="S1632" s="6" t="str">
        <f>IFERROR(INDEX('Vendor Over-ride'!$C:$C, MATCH($R:$R,'Vendor Over-ride'!$A:$A,0)),"")</f>
        <v>I - Artsplay Highland</v>
      </c>
      <c r="U1632" s="38" t="str">
        <f t="shared" si="284"/>
        <v>GIA</v>
      </c>
      <c r="V1632" s="5" t="str">
        <f t="shared" si="285"/>
        <v>AWARD</v>
      </c>
      <c r="W1632" s="5" t="b">
        <f t="shared" si="281"/>
        <v>1</v>
      </c>
      <c r="X1632" s="40">
        <f t="shared" ca="1" si="282"/>
        <v>36203</v>
      </c>
      <c r="Y1632" s="30" t="b">
        <f t="shared" ca="1" si="283"/>
        <v>1</v>
      </c>
    </row>
    <row r="1633" spans="1:25">
      <c r="A1633" s="28" t="s">
        <v>2837</v>
      </c>
      <c r="B1633" s="28" t="s">
        <v>2838</v>
      </c>
      <c r="C1633" s="28" t="s">
        <v>4137</v>
      </c>
      <c r="D1633" s="28" t="s">
        <v>2842</v>
      </c>
      <c r="E1633" s="29">
        <v>42276</v>
      </c>
      <c r="F1633" s="28" t="s">
        <v>10298</v>
      </c>
      <c r="G1633" s="30">
        <v>4845</v>
      </c>
      <c r="H1633" s="28" t="s">
        <v>10299</v>
      </c>
      <c r="I1633" s="31">
        <v>0</v>
      </c>
      <c r="J1633" s="31">
        <v>1250</v>
      </c>
      <c r="K1633" s="28" t="s">
        <v>7998</v>
      </c>
      <c r="L1633" s="32">
        <f t="shared" si="275"/>
        <v>-1250</v>
      </c>
      <c r="M1633" s="33">
        <f t="shared" si="276"/>
        <v>1250</v>
      </c>
      <c r="N1633" s="34" t="b">
        <v>1</v>
      </c>
      <c r="O1633" s="35">
        <f t="shared" si="277"/>
        <v>1250</v>
      </c>
      <c r="P1633" s="36" t="str">
        <f t="shared" si="278"/>
        <v>I</v>
      </c>
      <c r="Q1633" s="37" t="str">
        <f t="shared" si="279"/>
        <v>Artlink Central Ltd</v>
      </c>
      <c r="R1633" s="6" t="str">
        <f t="shared" si="280"/>
        <v>I - Artlink Central Ltd</v>
      </c>
      <c r="S1633" s="6" t="str">
        <f>IFERROR(INDEX('Vendor Over-ride'!$C:$C, MATCH($R:$R,'Vendor Over-ride'!$A:$A,0)),"")</f>
        <v>I - Artlink Central</v>
      </c>
      <c r="U1633" s="38" t="str">
        <f t="shared" si="284"/>
        <v>GIA</v>
      </c>
      <c r="V1633" s="5" t="str">
        <f t="shared" si="285"/>
        <v>AWARD</v>
      </c>
      <c r="W1633" s="5" t="b">
        <f t="shared" si="281"/>
        <v>0</v>
      </c>
      <c r="X1633" s="40">
        <f t="shared" ca="1" si="282"/>
        <v>25000</v>
      </c>
      <c r="Y1633" s="30" t="b">
        <f t="shared" ca="1" si="283"/>
        <v>1</v>
      </c>
    </row>
    <row r="1634" spans="1:25">
      <c r="A1634" s="28" t="s">
        <v>2837</v>
      </c>
      <c r="B1634" s="28" t="s">
        <v>2838</v>
      </c>
      <c r="C1634" s="28" t="s">
        <v>4137</v>
      </c>
      <c r="D1634" s="28" t="s">
        <v>2842</v>
      </c>
      <c r="E1634" s="29">
        <v>42276</v>
      </c>
      <c r="F1634" s="28" t="s">
        <v>10300</v>
      </c>
      <c r="G1634" s="30">
        <v>4845</v>
      </c>
      <c r="H1634" s="28" t="s">
        <v>10301</v>
      </c>
      <c r="I1634" s="31">
        <v>0</v>
      </c>
      <c r="J1634" s="31">
        <v>466794</v>
      </c>
      <c r="K1634" s="28" t="s">
        <v>4052</v>
      </c>
      <c r="L1634" s="32">
        <f t="shared" si="275"/>
        <v>-466794</v>
      </c>
      <c r="M1634" s="33">
        <f t="shared" si="276"/>
        <v>466794</v>
      </c>
      <c r="N1634" s="34" t="b">
        <v>1</v>
      </c>
      <c r="O1634" s="35">
        <f t="shared" si="277"/>
        <v>466794</v>
      </c>
      <c r="P1634" s="36" t="str">
        <f t="shared" si="278"/>
        <v>I</v>
      </c>
      <c r="Q1634" s="37" t="str">
        <f t="shared" si="279"/>
        <v>Fife Council</v>
      </c>
      <c r="R1634" s="6" t="str">
        <f t="shared" si="280"/>
        <v>I - Fife Council</v>
      </c>
      <c r="S1634" s="6" t="str">
        <f>IFERROR(INDEX('Vendor Over-ride'!$C:$C, MATCH($R:$R,'Vendor Over-ride'!$A:$A,0)),"")</f>
        <v>I - Fife Council</v>
      </c>
      <c r="U1634" s="38" t="str">
        <f t="shared" si="284"/>
        <v>GIA</v>
      </c>
      <c r="V1634" s="5" t="str">
        <f t="shared" si="285"/>
        <v>AWARD</v>
      </c>
      <c r="W1634" s="5" t="b">
        <f t="shared" si="281"/>
        <v>1</v>
      </c>
      <c r="X1634" s="40">
        <f t="shared" ca="1" si="282"/>
        <v>570526</v>
      </c>
      <c r="Y1634" s="30" t="b">
        <f t="shared" ca="1" si="283"/>
        <v>1</v>
      </c>
    </row>
    <row r="1635" spans="1:25" hidden="1">
      <c r="A1635" s="28" t="s">
        <v>2837</v>
      </c>
      <c r="B1635" s="28" t="s">
        <v>2838</v>
      </c>
      <c r="C1635" s="28" t="s">
        <v>4137</v>
      </c>
      <c r="D1635" s="28" t="s">
        <v>2842</v>
      </c>
      <c r="E1635" s="29">
        <v>42276</v>
      </c>
      <c r="F1635" s="28" t="s">
        <v>10302</v>
      </c>
      <c r="G1635" s="30">
        <v>4845</v>
      </c>
      <c r="H1635" s="28" t="s">
        <v>10303</v>
      </c>
      <c r="I1635" s="31">
        <v>0</v>
      </c>
      <c r="J1635" s="31">
        <v>3400</v>
      </c>
      <c r="K1635" s="28" t="s">
        <v>3557</v>
      </c>
      <c r="L1635" s="32">
        <f t="shared" si="275"/>
        <v>-3400</v>
      </c>
      <c r="M1635" s="33">
        <f t="shared" si="276"/>
        <v>3400</v>
      </c>
      <c r="N1635" s="34" t="b">
        <v>1</v>
      </c>
      <c r="O1635" s="35">
        <f t="shared" si="277"/>
        <v>3400</v>
      </c>
      <c r="P1635" s="36" t="str">
        <f t="shared" si="278"/>
        <v>I</v>
      </c>
      <c r="Q1635" s="37" t="str">
        <f t="shared" si="279"/>
        <v>The Hub</v>
      </c>
      <c r="R1635" s="6" t="str">
        <f t="shared" si="280"/>
        <v>I - The Hub</v>
      </c>
      <c r="S1635" s="6" t="str">
        <f>IFERROR(INDEX('Vendor Over-ride'!$C:$C, MATCH($R:$R,'Vendor Over-ride'!$A:$A,0)),"")</f>
        <v>I - The Hub</v>
      </c>
      <c r="U1635" s="38" t="str">
        <f t="shared" si="284"/>
        <v>GIA</v>
      </c>
      <c r="V1635" s="5" t="str">
        <f t="shared" si="285"/>
        <v>AWARD</v>
      </c>
      <c r="W1635" s="5" t="b">
        <f t="shared" si="281"/>
        <v>0</v>
      </c>
      <c r="X1635" s="40">
        <f t="shared" ca="1" si="282"/>
        <v>12078</v>
      </c>
      <c r="Y1635" s="30" t="b">
        <f t="shared" ca="1" si="283"/>
        <v>0</v>
      </c>
    </row>
    <row r="1636" spans="1:25" hidden="1">
      <c r="A1636" s="28" t="s">
        <v>2837</v>
      </c>
      <c r="B1636" s="28" t="s">
        <v>2838</v>
      </c>
      <c r="C1636" s="28" t="s">
        <v>4137</v>
      </c>
      <c r="D1636" s="28" t="s">
        <v>2842</v>
      </c>
      <c r="E1636" s="29">
        <v>42276</v>
      </c>
      <c r="F1636" s="28" t="s">
        <v>10304</v>
      </c>
      <c r="G1636" s="30">
        <v>4845</v>
      </c>
      <c r="H1636" s="28" t="s">
        <v>10305</v>
      </c>
      <c r="I1636" s="31">
        <v>0</v>
      </c>
      <c r="J1636" s="31">
        <v>3875</v>
      </c>
      <c r="K1636" s="28" t="s">
        <v>4338</v>
      </c>
      <c r="L1636" s="32">
        <f t="shared" si="275"/>
        <v>-3875</v>
      </c>
      <c r="M1636" s="33">
        <f t="shared" si="276"/>
        <v>3875</v>
      </c>
      <c r="N1636" s="34" t="b">
        <v>1</v>
      </c>
      <c r="O1636" s="35">
        <f t="shared" si="277"/>
        <v>3875</v>
      </c>
      <c r="P1636" s="36" t="str">
        <f t="shared" si="278"/>
        <v>I</v>
      </c>
      <c r="Q1636" s="37" t="str">
        <f t="shared" si="279"/>
        <v>The Music Worx</v>
      </c>
      <c r="R1636" s="6" t="str">
        <f t="shared" si="280"/>
        <v>I - The Music Worx</v>
      </c>
      <c r="S1636" s="6" t="str">
        <f>IFERROR(INDEX('Vendor Over-ride'!$C:$C, MATCH($R:$R,'Vendor Over-ride'!$A:$A,0)),"")</f>
        <v>I - Music Worx, The</v>
      </c>
      <c r="U1636" s="38" t="str">
        <f t="shared" si="284"/>
        <v>GIA</v>
      </c>
      <c r="V1636" s="5" t="str">
        <f t="shared" si="285"/>
        <v>AWARD</v>
      </c>
      <c r="W1636" s="5" t="b">
        <f t="shared" si="281"/>
        <v>0</v>
      </c>
      <c r="X1636" s="40">
        <f t="shared" ca="1" si="282"/>
        <v>14375</v>
      </c>
      <c r="Y1636" s="30" t="b">
        <f t="shared" ca="1" si="283"/>
        <v>0</v>
      </c>
    </row>
    <row r="1637" spans="1:25" hidden="1">
      <c r="A1637" s="28" t="s">
        <v>2837</v>
      </c>
      <c r="B1637" s="28" t="s">
        <v>2838</v>
      </c>
      <c r="C1637" s="28" t="s">
        <v>4137</v>
      </c>
      <c r="D1637" s="28" t="s">
        <v>2842</v>
      </c>
      <c r="E1637" s="29">
        <v>42276</v>
      </c>
      <c r="F1637" s="28" t="s">
        <v>10306</v>
      </c>
      <c r="G1637" s="30">
        <v>4845</v>
      </c>
      <c r="H1637" s="28" t="s">
        <v>10307</v>
      </c>
      <c r="I1637" s="31">
        <v>0</v>
      </c>
      <c r="J1637" s="31">
        <v>9563</v>
      </c>
      <c r="K1637" s="28" t="s">
        <v>10308</v>
      </c>
      <c r="L1637" s="32">
        <f t="shared" si="275"/>
        <v>-9563</v>
      </c>
      <c r="M1637" s="33">
        <f t="shared" si="276"/>
        <v>9563</v>
      </c>
      <c r="N1637" s="34" t="b">
        <v>1</v>
      </c>
      <c r="O1637" s="35">
        <f t="shared" si="277"/>
        <v>9563</v>
      </c>
      <c r="P1637" s="36" t="str">
        <f t="shared" si="278"/>
        <v>I</v>
      </c>
      <c r="Q1637" s="37" t="str">
        <f t="shared" si="279"/>
        <v>RSD Recording Studios</v>
      </c>
      <c r="R1637" s="6" t="str">
        <f t="shared" si="280"/>
        <v>I - RSD Recording Studios</v>
      </c>
      <c r="S1637" s="6" t="str">
        <f>IFERROR(INDEX('Vendor Over-ride'!$C:$C, MATCH($R:$R,'Vendor Over-ride'!$A:$A,0)),"")</f>
        <v>I - RSD Recording Studios</v>
      </c>
      <c r="U1637" s="38" t="str">
        <f t="shared" si="284"/>
        <v>GIA</v>
      </c>
      <c r="V1637" s="5" t="str">
        <f t="shared" si="285"/>
        <v>AWARD</v>
      </c>
      <c r="W1637" s="5" t="b">
        <f t="shared" si="281"/>
        <v>0</v>
      </c>
      <c r="X1637" s="40">
        <f t="shared" ca="1" si="282"/>
        <v>12750</v>
      </c>
      <c r="Y1637" s="30" t="b">
        <f t="shared" ca="1" si="283"/>
        <v>0</v>
      </c>
    </row>
    <row r="1638" spans="1:25">
      <c r="A1638" s="28" t="s">
        <v>2837</v>
      </c>
      <c r="B1638" s="28" t="s">
        <v>2838</v>
      </c>
      <c r="C1638" s="28" t="s">
        <v>4137</v>
      </c>
      <c r="D1638" s="28" t="s">
        <v>2842</v>
      </c>
      <c r="E1638" s="29">
        <v>42276</v>
      </c>
      <c r="F1638" s="28" t="s">
        <v>10309</v>
      </c>
      <c r="G1638" s="30">
        <v>4845</v>
      </c>
      <c r="H1638" s="28" t="s">
        <v>10310</v>
      </c>
      <c r="I1638" s="31">
        <v>0</v>
      </c>
      <c r="J1638" s="31">
        <v>30000</v>
      </c>
      <c r="K1638" s="28" t="s">
        <v>2920</v>
      </c>
      <c r="L1638" s="32">
        <f t="shared" si="275"/>
        <v>-30000</v>
      </c>
      <c r="M1638" s="33">
        <f t="shared" si="276"/>
        <v>30000</v>
      </c>
      <c r="N1638" s="34" t="b">
        <v>1</v>
      </c>
      <c r="O1638" s="35">
        <f t="shared" si="277"/>
        <v>30000</v>
      </c>
      <c r="P1638" s="36" t="str">
        <f t="shared" si="278"/>
        <v>I</v>
      </c>
      <c r="Q1638" s="37" t="str">
        <f t="shared" si="279"/>
        <v>The National Piping Centre</v>
      </c>
      <c r="R1638" s="6" t="str">
        <f t="shared" si="280"/>
        <v>I - The National Piping Centre</v>
      </c>
      <c r="S1638" s="6" t="str">
        <f>IFERROR(INDEX('Vendor Over-ride'!$C:$C, MATCH($R:$R,'Vendor Over-ride'!$A:$A,0)),"")</f>
        <v>I - National Piping Centre, The</v>
      </c>
      <c r="U1638" s="38" t="str">
        <f t="shared" si="284"/>
        <v>GIA</v>
      </c>
      <c r="V1638" s="5" t="str">
        <f t="shared" si="285"/>
        <v>AWARD</v>
      </c>
      <c r="W1638" s="5" t="b">
        <f t="shared" si="281"/>
        <v>1</v>
      </c>
      <c r="X1638" s="40">
        <f t="shared" ca="1" si="282"/>
        <v>55000</v>
      </c>
      <c r="Y1638" s="30" t="b">
        <f t="shared" ca="1" si="283"/>
        <v>1</v>
      </c>
    </row>
    <row r="1639" spans="1:25">
      <c r="A1639" s="28" t="s">
        <v>2837</v>
      </c>
      <c r="B1639" s="28" t="s">
        <v>2838</v>
      </c>
      <c r="C1639" s="28" t="s">
        <v>4137</v>
      </c>
      <c r="D1639" s="28" t="s">
        <v>2842</v>
      </c>
      <c r="E1639" s="29">
        <v>42276</v>
      </c>
      <c r="F1639" s="28" t="s">
        <v>10311</v>
      </c>
      <c r="G1639" s="30">
        <v>4845</v>
      </c>
      <c r="H1639" s="28" t="s">
        <v>10312</v>
      </c>
      <c r="I1639" s="31">
        <v>0</v>
      </c>
      <c r="J1639" s="31">
        <v>12493</v>
      </c>
      <c r="K1639" s="28" t="s">
        <v>3322</v>
      </c>
      <c r="L1639" s="32">
        <f t="shared" si="275"/>
        <v>-12493</v>
      </c>
      <c r="M1639" s="33">
        <f t="shared" si="276"/>
        <v>12493</v>
      </c>
      <c r="N1639" s="34" t="b">
        <v>1</v>
      </c>
      <c r="O1639" s="35">
        <f t="shared" si="277"/>
        <v>12493</v>
      </c>
      <c r="P1639" s="36" t="str">
        <f t="shared" si="278"/>
        <v>I</v>
      </c>
      <c r="Q1639" s="37" t="str">
        <f t="shared" si="279"/>
        <v>West Dunbartonshire Council</v>
      </c>
      <c r="R1639" s="6" t="str">
        <f t="shared" si="280"/>
        <v>I - West Dunbartonshire Council</v>
      </c>
      <c r="S1639" s="6" t="str">
        <f>IFERROR(INDEX('Vendor Over-ride'!$C:$C, MATCH($R:$R,'Vendor Over-ride'!$A:$A,0)),"")</f>
        <v>I - West Dunbartonshire Council</v>
      </c>
      <c r="U1639" s="38" t="str">
        <f t="shared" si="284"/>
        <v>GIA</v>
      </c>
      <c r="V1639" s="5" t="str">
        <f t="shared" si="285"/>
        <v>AWARD</v>
      </c>
      <c r="W1639" s="5" t="b">
        <f t="shared" si="281"/>
        <v>0</v>
      </c>
      <c r="X1639" s="40">
        <f t="shared" ca="1" si="282"/>
        <v>137473</v>
      </c>
      <c r="Y1639" s="30" t="b">
        <f t="shared" ca="1" si="283"/>
        <v>1</v>
      </c>
    </row>
    <row r="1640" spans="1:25" hidden="1">
      <c r="A1640" s="28" t="s">
        <v>2837</v>
      </c>
      <c r="B1640" s="28" t="s">
        <v>2838</v>
      </c>
      <c r="C1640" s="28" t="s">
        <v>4137</v>
      </c>
      <c r="D1640" s="28" t="s">
        <v>2842</v>
      </c>
      <c r="E1640" s="29">
        <v>42276</v>
      </c>
      <c r="F1640" s="28" t="s">
        <v>10313</v>
      </c>
      <c r="G1640" s="30">
        <v>4845</v>
      </c>
      <c r="H1640" s="28" t="s">
        <v>10314</v>
      </c>
      <c r="I1640" s="31">
        <v>0</v>
      </c>
      <c r="J1640" s="31">
        <v>252</v>
      </c>
      <c r="K1640" s="28" t="s">
        <v>3030</v>
      </c>
      <c r="L1640" s="32">
        <f t="shared" si="275"/>
        <v>-252</v>
      </c>
      <c r="M1640" s="33">
        <f t="shared" si="276"/>
        <v>252</v>
      </c>
      <c r="N1640" s="34" t="b">
        <v>1</v>
      </c>
      <c r="O1640" s="35">
        <f t="shared" si="277"/>
        <v>252</v>
      </c>
      <c r="P1640" s="36" t="str">
        <f t="shared" si="278"/>
        <v>T</v>
      </c>
      <c r="Q1640" s="37" t="str">
        <f t="shared" si="279"/>
        <v>Alba Facilities Services Ltd</v>
      </c>
      <c r="R1640" s="6" t="str">
        <f t="shared" si="280"/>
        <v>T - Alba Facilities Services Ltd</v>
      </c>
      <c r="S1640" s="6" t="str">
        <f>IFERROR(INDEX('Vendor Over-ride'!$C:$C, MATCH($R:$R,'Vendor Over-ride'!$A:$A,0)),"")</f>
        <v>T - Alba Facilities Services Ltd</v>
      </c>
      <c r="U1640" s="38" t="str">
        <f t="shared" si="284"/>
        <v>GIA</v>
      </c>
      <c r="V1640" s="5" t="str">
        <f t="shared" si="285"/>
        <v>TRADE</v>
      </c>
      <c r="W1640" s="5" t="b">
        <f t="shared" si="281"/>
        <v>0</v>
      </c>
      <c r="X1640" s="40">
        <f t="shared" ca="1" si="282"/>
        <v>12768</v>
      </c>
      <c r="Y1640" s="30" t="b">
        <f t="shared" ca="1" si="283"/>
        <v>0</v>
      </c>
    </row>
    <row r="1641" spans="1:25">
      <c r="A1641" s="28" t="s">
        <v>2837</v>
      </c>
      <c r="B1641" s="28" t="s">
        <v>2838</v>
      </c>
      <c r="C1641" s="28" t="s">
        <v>4137</v>
      </c>
      <c r="D1641" s="28" t="s">
        <v>2842</v>
      </c>
      <c r="E1641" s="29">
        <v>42276</v>
      </c>
      <c r="F1641" s="28" t="s">
        <v>10315</v>
      </c>
      <c r="G1641" s="30">
        <v>4845</v>
      </c>
      <c r="H1641" s="28" t="s">
        <v>10316</v>
      </c>
      <c r="I1641" s="31">
        <v>0</v>
      </c>
      <c r="J1641" s="31">
        <v>22022</v>
      </c>
      <c r="K1641" s="28" t="s">
        <v>3062</v>
      </c>
      <c r="L1641" s="32">
        <f t="shared" si="275"/>
        <v>-22022</v>
      </c>
      <c r="M1641" s="33">
        <f t="shared" si="276"/>
        <v>22022</v>
      </c>
      <c r="N1641" s="34" t="b">
        <v>1</v>
      </c>
      <c r="O1641" s="35">
        <f t="shared" si="277"/>
        <v>22022</v>
      </c>
      <c r="P1641" s="36" t="str">
        <f t="shared" si="278"/>
        <v>T</v>
      </c>
      <c r="Q1641" s="37" t="str">
        <f t="shared" si="279"/>
        <v>Audit Scotland</v>
      </c>
      <c r="R1641" s="6" t="str">
        <f t="shared" si="280"/>
        <v>T - Audit Scotland</v>
      </c>
      <c r="S1641" s="6" t="str">
        <f>IFERROR(INDEX('Vendor Over-ride'!$C:$C, MATCH($R:$R,'Vendor Over-ride'!$A:$A,0)),"")</f>
        <v>T - Audit Scotland</v>
      </c>
      <c r="T1641" s="41" t="s">
        <v>7023</v>
      </c>
      <c r="U1641" s="38" t="str">
        <f t="shared" si="284"/>
        <v>GIA</v>
      </c>
      <c r="V1641" s="5" t="str">
        <f t="shared" si="285"/>
        <v>TRADE</v>
      </c>
      <c r="W1641" s="5" t="b">
        <f t="shared" si="281"/>
        <v>0</v>
      </c>
      <c r="X1641" s="40">
        <f t="shared" ca="1" si="282"/>
        <v>66068</v>
      </c>
      <c r="Y1641" s="30" t="b">
        <f t="shared" ca="1" si="283"/>
        <v>1</v>
      </c>
    </row>
    <row r="1642" spans="1:25" hidden="1">
      <c r="A1642" s="28" t="s">
        <v>2837</v>
      </c>
      <c r="B1642" s="28" t="s">
        <v>2838</v>
      </c>
      <c r="C1642" s="28" t="s">
        <v>4137</v>
      </c>
      <c r="D1642" s="28" t="s">
        <v>2842</v>
      </c>
      <c r="E1642" s="29">
        <v>42276</v>
      </c>
      <c r="F1642" s="28" t="s">
        <v>10317</v>
      </c>
      <c r="G1642" s="30">
        <v>4845</v>
      </c>
      <c r="H1642" s="28" t="s">
        <v>10318</v>
      </c>
      <c r="I1642" s="31">
        <v>0</v>
      </c>
      <c r="J1642" s="31">
        <v>79.8</v>
      </c>
      <c r="K1642" s="28" t="s">
        <v>2960</v>
      </c>
      <c r="L1642" s="32">
        <f t="shared" si="275"/>
        <v>-79.8</v>
      </c>
      <c r="M1642" s="33">
        <f t="shared" si="276"/>
        <v>79.8</v>
      </c>
      <c r="N1642" s="34" t="b">
        <v>1</v>
      </c>
      <c r="O1642" s="35">
        <f t="shared" si="277"/>
        <v>79.8</v>
      </c>
      <c r="P1642" s="36" t="str">
        <f t="shared" si="278"/>
        <v>T</v>
      </c>
      <c r="Q1642" s="37" t="str">
        <f t="shared" si="279"/>
        <v>Barclay Price</v>
      </c>
      <c r="R1642" s="6" t="str">
        <f t="shared" si="280"/>
        <v>T - Barclay Price</v>
      </c>
      <c r="S1642" s="6" t="str">
        <f>IFERROR(INDEX('Vendor Over-ride'!$C:$C, MATCH($R:$R,'Vendor Over-ride'!$A:$A,0)),"")</f>
        <v>T - Barclay Price</v>
      </c>
      <c r="U1642" s="38" t="str">
        <f t="shared" si="284"/>
        <v>GIA</v>
      </c>
      <c r="V1642" s="5" t="str">
        <f t="shared" si="285"/>
        <v>TRADE</v>
      </c>
      <c r="W1642" s="5" t="b">
        <f t="shared" si="281"/>
        <v>0</v>
      </c>
      <c r="X1642" s="40">
        <f t="shared" ca="1" si="282"/>
        <v>187.9</v>
      </c>
      <c r="Y1642" s="30" t="b">
        <f t="shared" ca="1" si="283"/>
        <v>0</v>
      </c>
    </row>
    <row r="1643" spans="1:25" hidden="1">
      <c r="A1643" s="28" t="s">
        <v>2837</v>
      </c>
      <c r="B1643" s="28" t="s">
        <v>2838</v>
      </c>
      <c r="C1643" s="28" t="s">
        <v>4137</v>
      </c>
      <c r="D1643" s="28" t="s">
        <v>2842</v>
      </c>
      <c r="E1643" s="29">
        <v>42276</v>
      </c>
      <c r="F1643" s="28" t="s">
        <v>10319</v>
      </c>
      <c r="G1643" s="30">
        <v>4845</v>
      </c>
      <c r="H1643" s="28" t="s">
        <v>10320</v>
      </c>
      <c r="I1643" s="31">
        <v>0</v>
      </c>
      <c r="J1643" s="31">
        <v>192.36</v>
      </c>
      <c r="K1643" s="28" t="s">
        <v>4095</v>
      </c>
      <c r="L1643" s="32">
        <f t="shared" si="275"/>
        <v>-192.36</v>
      </c>
      <c r="M1643" s="33">
        <f t="shared" si="276"/>
        <v>192.36</v>
      </c>
      <c r="N1643" s="34" t="b">
        <v>1</v>
      </c>
      <c r="O1643" s="35">
        <f t="shared" si="277"/>
        <v>192.36</v>
      </c>
      <c r="P1643" s="36" t="str">
        <f t="shared" si="278"/>
        <v>T</v>
      </c>
      <c r="Q1643" s="37" t="str">
        <f t="shared" si="279"/>
        <v>Drill Hall Arts Cafe</v>
      </c>
      <c r="R1643" s="6" t="str">
        <f t="shared" si="280"/>
        <v>T - Drill Hall Arts Cafe</v>
      </c>
      <c r="S1643" s="6" t="str">
        <f>IFERROR(INDEX('Vendor Over-ride'!$C:$C, MATCH($R:$R,'Vendor Over-ride'!$A:$A,0)),"")</f>
        <v>T - Drill Hall Arts Cafe</v>
      </c>
      <c r="U1643" s="38" t="str">
        <f t="shared" si="284"/>
        <v>GIA</v>
      </c>
      <c r="V1643" s="5" t="str">
        <f t="shared" si="285"/>
        <v>TRADE</v>
      </c>
      <c r="W1643" s="5" t="b">
        <f t="shared" si="281"/>
        <v>0</v>
      </c>
      <c r="X1643" s="40">
        <f t="shared" ca="1" si="282"/>
        <v>4197.26</v>
      </c>
      <c r="Y1643" s="30" t="b">
        <f t="shared" ca="1" si="283"/>
        <v>0</v>
      </c>
    </row>
    <row r="1644" spans="1:25" hidden="1">
      <c r="A1644" s="28" t="s">
        <v>2837</v>
      </c>
      <c r="B1644" s="28" t="s">
        <v>2838</v>
      </c>
      <c r="C1644" s="28" t="s">
        <v>4137</v>
      </c>
      <c r="D1644" s="28" t="s">
        <v>2842</v>
      </c>
      <c r="E1644" s="29">
        <v>42276</v>
      </c>
      <c r="F1644" s="28" t="s">
        <v>10321</v>
      </c>
      <c r="G1644" s="30">
        <v>4845</v>
      </c>
      <c r="H1644" s="28" t="s">
        <v>10322</v>
      </c>
      <c r="I1644" s="31">
        <v>0</v>
      </c>
      <c r="J1644" s="31">
        <v>534</v>
      </c>
      <c r="K1644" s="28" t="s">
        <v>10323</v>
      </c>
      <c r="L1644" s="32">
        <f t="shared" si="275"/>
        <v>-534</v>
      </c>
      <c r="M1644" s="33">
        <f t="shared" si="276"/>
        <v>534</v>
      </c>
      <c r="N1644" s="34" t="b">
        <v>1</v>
      </c>
      <c r="O1644" s="35">
        <f t="shared" si="277"/>
        <v>534</v>
      </c>
      <c r="P1644" s="36" t="str">
        <f t="shared" si="278"/>
        <v>T</v>
      </c>
      <c r="Q1644" s="37" t="str">
        <f t="shared" si="279"/>
        <v>GovNet Communications</v>
      </c>
      <c r="R1644" s="6" t="str">
        <f t="shared" si="280"/>
        <v>T - GovNet Communications</v>
      </c>
      <c r="S1644" s="6" t="str">
        <f>IFERROR(INDEX('Vendor Over-ride'!$C:$C, MATCH($R:$R,'Vendor Over-ride'!$A:$A,0)),"")</f>
        <v>T - GovNet Communications</v>
      </c>
      <c r="U1644" s="38" t="str">
        <f t="shared" si="284"/>
        <v>GIA</v>
      </c>
      <c r="V1644" s="5" t="str">
        <f t="shared" si="285"/>
        <v>TRADE</v>
      </c>
      <c r="W1644" s="5" t="b">
        <f t="shared" si="281"/>
        <v>0</v>
      </c>
      <c r="X1644" s="40">
        <f t="shared" ca="1" si="282"/>
        <v>534</v>
      </c>
      <c r="Y1644" s="30" t="b">
        <f t="shared" ca="1" si="283"/>
        <v>0</v>
      </c>
    </row>
    <row r="1645" spans="1:25" hidden="1">
      <c r="A1645" s="28" t="s">
        <v>2837</v>
      </c>
      <c r="B1645" s="28" t="s">
        <v>2838</v>
      </c>
      <c r="C1645" s="28" t="s">
        <v>4137</v>
      </c>
      <c r="D1645" s="28" t="s">
        <v>2842</v>
      </c>
      <c r="E1645" s="29">
        <v>42276</v>
      </c>
      <c r="F1645" s="28" t="s">
        <v>10324</v>
      </c>
      <c r="G1645" s="30">
        <v>4845</v>
      </c>
      <c r="H1645" s="28" t="s">
        <v>10325</v>
      </c>
      <c r="I1645" s="31">
        <v>0</v>
      </c>
      <c r="J1645" s="31">
        <v>144</v>
      </c>
      <c r="K1645" s="28" t="s">
        <v>3092</v>
      </c>
      <c r="L1645" s="32">
        <f t="shared" si="275"/>
        <v>-144</v>
      </c>
      <c r="M1645" s="33">
        <f t="shared" si="276"/>
        <v>144</v>
      </c>
      <c r="N1645" s="34" t="b">
        <v>1</v>
      </c>
      <c r="O1645" s="35">
        <f t="shared" si="277"/>
        <v>144</v>
      </c>
      <c r="P1645" s="36" t="str">
        <f t="shared" si="278"/>
        <v>T</v>
      </c>
      <c r="Q1645" s="37" t="str">
        <f t="shared" si="279"/>
        <v>GTG Training Ltd</v>
      </c>
      <c r="R1645" s="6" t="str">
        <f t="shared" si="280"/>
        <v>T - GTG Training Ltd</v>
      </c>
      <c r="S1645" s="6" t="str">
        <f>IFERROR(INDEX('Vendor Over-ride'!$C:$C, MATCH($R:$R,'Vendor Over-ride'!$A:$A,0)),"")</f>
        <v>T - GTG Training Ltd</v>
      </c>
      <c r="U1645" s="38" t="str">
        <f t="shared" si="284"/>
        <v>GIA</v>
      </c>
      <c r="V1645" s="5" t="str">
        <f t="shared" si="285"/>
        <v>TRADE</v>
      </c>
      <c r="W1645" s="5" t="b">
        <f t="shared" si="281"/>
        <v>0</v>
      </c>
      <c r="X1645" s="40">
        <f t="shared" ca="1" si="282"/>
        <v>3908.4</v>
      </c>
      <c r="Y1645" s="30" t="b">
        <f t="shared" ca="1" si="283"/>
        <v>0</v>
      </c>
    </row>
    <row r="1646" spans="1:25" hidden="1">
      <c r="A1646" s="28" t="s">
        <v>2837</v>
      </c>
      <c r="B1646" s="28" t="s">
        <v>2838</v>
      </c>
      <c r="C1646" s="28" t="s">
        <v>4137</v>
      </c>
      <c r="D1646" s="28" t="s">
        <v>2842</v>
      </c>
      <c r="E1646" s="29">
        <v>42276</v>
      </c>
      <c r="F1646" s="28" t="s">
        <v>10326</v>
      </c>
      <c r="G1646" s="30">
        <v>4845</v>
      </c>
      <c r="H1646" s="28" t="s">
        <v>10327</v>
      </c>
      <c r="I1646" s="31">
        <v>0</v>
      </c>
      <c r="J1646" s="31">
        <v>720</v>
      </c>
      <c r="K1646" s="28" t="s">
        <v>4307</v>
      </c>
      <c r="L1646" s="32">
        <f t="shared" si="275"/>
        <v>-720</v>
      </c>
      <c r="M1646" s="33">
        <f t="shared" si="276"/>
        <v>720</v>
      </c>
      <c r="N1646" s="34" t="b">
        <v>1</v>
      </c>
      <c r="O1646" s="35">
        <f t="shared" si="277"/>
        <v>720</v>
      </c>
      <c r="P1646" s="36" t="str">
        <f t="shared" si="278"/>
        <v>T</v>
      </c>
      <c r="Q1646" s="37" t="str">
        <f t="shared" si="279"/>
        <v>Law At Work Ltd</v>
      </c>
      <c r="R1646" s="6" t="str">
        <f t="shared" si="280"/>
        <v>T - Law At Work Ltd</v>
      </c>
      <c r="S1646" s="6" t="str">
        <f>IFERROR(INDEX('Vendor Over-ride'!$C:$C, MATCH($R:$R,'Vendor Over-ride'!$A:$A,0)),"")</f>
        <v>T - Law At Work Ltd</v>
      </c>
      <c r="U1646" s="38" t="str">
        <f t="shared" si="284"/>
        <v>GIA</v>
      </c>
      <c r="V1646" s="5" t="str">
        <f t="shared" si="285"/>
        <v>TRADE</v>
      </c>
      <c r="W1646" s="5" t="b">
        <f t="shared" si="281"/>
        <v>0</v>
      </c>
      <c r="X1646" s="40">
        <f t="shared" ca="1" si="282"/>
        <v>17280</v>
      </c>
      <c r="Y1646" s="30" t="b">
        <f t="shared" ca="1" si="283"/>
        <v>0</v>
      </c>
    </row>
    <row r="1647" spans="1:25" hidden="1">
      <c r="A1647" s="28" t="s">
        <v>2837</v>
      </c>
      <c r="B1647" s="28" t="s">
        <v>2838</v>
      </c>
      <c r="C1647" s="28" t="s">
        <v>4137</v>
      </c>
      <c r="D1647" s="28" t="s">
        <v>2842</v>
      </c>
      <c r="E1647" s="29">
        <v>42276</v>
      </c>
      <c r="F1647" s="28" t="s">
        <v>10328</v>
      </c>
      <c r="G1647" s="30">
        <v>4845</v>
      </c>
      <c r="H1647" s="28" t="s">
        <v>10329</v>
      </c>
      <c r="I1647" s="31">
        <v>0</v>
      </c>
      <c r="J1647" s="31">
        <v>217.45</v>
      </c>
      <c r="K1647" s="28" t="s">
        <v>3516</v>
      </c>
      <c r="L1647" s="32">
        <f t="shared" si="275"/>
        <v>-217.45</v>
      </c>
      <c r="M1647" s="33">
        <f t="shared" si="276"/>
        <v>217.45</v>
      </c>
      <c r="N1647" s="34" t="b">
        <v>1</v>
      </c>
      <c r="O1647" s="35">
        <f t="shared" si="277"/>
        <v>217.45</v>
      </c>
      <c r="P1647" s="36" t="str">
        <f t="shared" si="278"/>
        <v>T</v>
      </c>
      <c r="Q1647" s="37" t="str">
        <f t="shared" si="279"/>
        <v>Caffia Coffee Group</v>
      </c>
      <c r="R1647" s="6" t="str">
        <f t="shared" si="280"/>
        <v>T - Caffia Coffee Group</v>
      </c>
      <c r="S1647" s="6" t="str">
        <f>IFERROR(INDEX('Vendor Over-ride'!$C:$C, MATCH($R:$R,'Vendor Over-ride'!$A:$A,0)),"")</f>
        <v>T - Caffia Coffee Group</v>
      </c>
      <c r="U1647" s="38" t="str">
        <f t="shared" si="284"/>
        <v>GIA</v>
      </c>
      <c r="V1647" s="5" t="str">
        <f t="shared" si="285"/>
        <v>TRADE</v>
      </c>
      <c r="W1647" s="5" t="b">
        <f t="shared" si="281"/>
        <v>0</v>
      </c>
      <c r="X1647" s="40">
        <f t="shared" ca="1" si="282"/>
        <v>1936.8000000000002</v>
      </c>
      <c r="Y1647" s="30" t="b">
        <f t="shared" ca="1" si="283"/>
        <v>0</v>
      </c>
    </row>
    <row r="1648" spans="1:25" hidden="1">
      <c r="A1648" s="28" t="s">
        <v>2837</v>
      </c>
      <c r="B1648" s="28" t="s">
        <v>2838</v>
      </c>
      <c r="C1648" s="28" t="s">
        <v>4137</v>
      </c>
      <c r="D1648" s="28" t="s">
        <v>2842</v>
      </c>
      <c r="E1648" s="29">
        <v>42276</v>
      </c>
      <c r="F1648" s="28" t="s">
        <v>10330</v>
      </c>
      <c r="G1648" s="30">
        <v>4845</v>
      </c>
      <c r="H1648" s="28" t="s">
        <v>10331</v>
      </c>
      <c r="I1648" s="31">
        <v>0</v>
      </c>
      <c r="J1648" s="31">
        <v>185</v>
      </c>
      <c r="K1648" s="28" t="s">
        <v>10332</v>
      </c>
      <c r="L1648" s="32">
        <f t="shared" si="275"/>
        <v>-185</v>
      </c>
      <c r="M1648" s="33">
        <f t="shared" si="276"/>
        <v>185</v>
      </c>
      <c r="N1648" s="34" t="b">
        <v>1</v>
      </c>
      <c r="O1648" s="35">
        <f t="shared" si="277"/>
        <v>185</v>
      </c>
      <c r="P1648" s="36" t="str">
        <f t="shared" si="278"/>
        <v>T</v>
      </c>
      <c r="Q1648" s="37" t="str">
        <f t="shared" si="279"/>
        <v>McAllister Litho Glasgow Ltd</v>
      </c>
      <c r="R1648" s="6" t="str">
        <f t="shared" si="280"/>
        <v>T - McAllister Litho Glasgow Ltd</v>
      </c>
      <c r="S1648" s="6" t="str">
        <f>IFERROR(INDEX('Vendor Over-ride'!$C:$C, MATCH($R:$R,'Vendor Over-ride'!$A:$A,0)),"")</f>
        <v>T - McAllister Litho Glasgow Ltd</v>
      </c>
      <c r="U1648" s="38" t="str">
        <f t="shared" si="284"/>
        <v>GIA</v>
      </c>
      <c r="V1648" s="5" t="str">
        <f t="shared" si="285"/>
        <v>TRADE</v>
      </c>
      <c r="W1648" s="5" t="b">
        <f t="shared" si="281"/>
        <v>0</v>
      </c>
      <c r="X1648" s="40">
        <f t="shared" ca="1" si="282"/>
        <v>2446</v>
      </c>
      <c r="Y1648" s="30" t="b">
        <f t="shared" ca="1" si="283"/>
        <v>0</v>
      </c>
    </row>
    <row r="1649" spans="1:25" hidden="1">
      <c r="A1649" s="28" t="s">
        <v>2837</v>
      </c>
      <c r="B1649" s="28" t="s">
        <v>2838</v>
      </c>
      <c r="C1649" s="28" t="s">
        <v>4137</v>
      </c>
      <c r="D1649" s="28" t="s">
        <v>2842</v>
      </c>
      <c r="E1649" s="29">
        <v>42276</v>
      </c>
      <c r="F1649" s="28" t="s">
        <v>10333</v>
      </c>
      <c r="G1649" s="30">
        <v>4845</v>
      </c>
      <c r="H1649" s="28" t="s">
        <v>10334</v>
      </c>
      <c r="I1649" s="31">
        <v>0</v>
      </c>
      <c r="J1649" s="31">
        <v>1368</v>
      </c>
      <c r="K1649" s="28" t="s">
        <v>2902</v>
      </c>
      <c r="L1649" s="32">
        <f t="shared" si="275"/>
        <v>-1368</v>
      </c>
      <c r="M1649" s="33">
        <f t="shared" si="276"/>
        <v>1368</v>
      </c>
      <c r="N1649" s="34" t="b">
        <v>1</v>
      </c>
      <c r="O1649" s="35">
        <f t="shared" si="277"/>
        <v>1368</v>
      </c>
      <c r="P1649" s="36" t="str">
        <f t="shared" si="278"/>
        <v>T</v>
      </c>
      <c r="Q1649" s="37" t="str">
        <f t="shared" si="279"/>
        <v>Ross Promotional Products Llimited</v>
      </c>
      <c r="R1649" s="6" t="str">
        <f t="shared" si="280"/>
        <v>T - Ross Promotional Products Llimited</v>
      </c>
      <c r="S1649" s="6" t="str">
        <f>IFERROR(INDEX('Vendor Over-ride'!$C:$C, MATCH($R:$R,'Vendor Over-ride'!$A:$A,0)),"")</f>
        <v>T - Ross Promotional Products Llimited</v>
      </c>
      <c r="U1649" s="38" t="str">
        <f t="shared" si="284"/>
        <v>GIA</v>
      </c>
      <c r="V1649" s="5" t="str">
        <f t="shared" si="285"/>
        <v>TRADE</v>
      </c>
      <c r="W1649" s="5" t="b">
        <f t="shared" si="281"/>
        <v>0</v>
      </c>
      <c r="X1649" s="40">
        <f t="shared" ca="1" si="282"/>
        <v>7125</v>
      </c>
      <c r="Y1649" s="30" t="b">
        <f t="shared" ca="1" si="283"/>
        <v>0</v>
      </c>
    </row>
    <row r="1650" spans="1:25" hidden="1">
      <c r="A1650" s="28" t="s">
        <v>2837</v>
      </c>
      <c r="B1650" s="28" t="s">
        <v>2838</v>
      </c>
      <c r="C1650" s="28" t="s">
        <v>4137</v>
      </c>
      <c r="D1650" s="28" t="s">
        <v>2842</v>
      </c>
      <c r="E1650" s="29">
        <v>42276</v>
      </c>
      <c r="F1650" s="28" t="s">
        <v>10335</v>
      </c>
      <c r="G1650" s="30">
        <v>4845</v>
      </c>
      <c r="H1650" s="28" t="s">
        <v>10336</v>
      </c>
      <c r="I1650" s="31">
        <v>0</v>
      </c>
      <c r="J1650" s="31">
        <v>18360</v>
      </c>
      <c r="K1650" s="28" t="s">
        <v>4937</v>
      </c>
      <c r="L1650" s="32">
        <f t="shared" si="275"/>
        <v>-18360</v>
      </c>
      <c r="M1650" s="33">
        <f t="shared" si="276"/>
        <v>18360</v>
      </c>
      <c r="N1650" s="34" t="b">
        <v>1</v>
      </c>
      <c r="O1650" s="35">
        <f t="shared" si="277"/>
        <v>18360</v>
      </c>
      <c r="P1650" s="36" t="str">
        <f t="shared" si="278"/>
        <v>T</v>
      </c>
      <c r="Q1650" s="37" t="str">
        <f t="shared" si="279"/>
        <v>Scottish Government</v>
      </c>
      <c r="R1650" s="6" t="str">
        <f t="shared" si="280"/>
        <v>T - Scottish Government</v>
      </c>
      <c r="S1650" s="6" t="str">
        <f>IFERROR(INDEX('Vendor Over-ride'!$C:$C, MATCH($R:$R,'Vendor Over-ride'!$A:$A,0)),"")</f>
        <v>T - Scottish Government</v>
      </c>
      <c r="U1650" s="38" t="str">
        <f t="shared" si="284"/>
        <v>GIA</v>
      </c>
      <c r="V1650" s="5" t="str">
        <f t="shared" si="285"/>
        <v>TRADE</v>
      </c>
      <c r="W1650" s="5" t="b">
        <f t="shared" si="281"/>
        <v>0</v>
      </c>
      <c r="X1650" s="40">
        <f t="shared" ca="1" si="282"/>
        <v>21570.06</v>
      </c>
      <c r="Y1650" s="30" t="b">
        <f t="shared" ca="1" si="283"/>
        <v>0</v>
      </c>
    </row>
    <row r="1651" spans="1:25" hidden="1">
      <c r="A1651" s="28" t="s">
        <v>2837</v>
      </c>
      <c r="B1651" s="28" t="s">
        <v>2838</v>
      </c>
      <c r="C1651" s="28" t="s">
        <v>4137</v>
      </c>
      <c r="D1651" s="28" t="s">
        <v>2842</v>
      </c>
      <c r="E1651" s="29">
        <v>42276</v>
      </c>
      <c r="F1651" s="28" t="s">
        <v>10337</v>
      </c>
      <c r="G1651" s="30">
        <v>4845</v>
      </c>
      <c r="H1651" s="28" t="s">
        <v>10338</v>
      </c>
      <c r="I1651" s="31">
        <v>0</v>
      </c>
      <c r="J1651" s="31">
        <v>74.11</v>
      </c>
      <c r="K1651" s="28" t="s">
        <v>2886</v>
      </c>
      <c r="L1651" s="32">
        <f t="shared" si="275"/>
        <v>-74.11</v>
      </c>
      <c r="M1651" s="33">
        <f t="shared" si="276"/>
        <v>74.11</v>
      </c>
      <c r="N1651" s="34" t="b">
        <v>1</v>
      </c>
      <c r="O1651" s="35">
        <f t="shared" si="277"/>
        <v>74.11</v>
      </c>
      <c r="P1651" s="36" t="str">
        <f t="shared" si="278"/>
        <v>T</v>
      </c>
      <c r="Q1651" s="37" t="str">
        <f t="shared" si="279"/>
        <v>Shred-It Limited</v>
      </c>
      <c r="R1651" s="6" t="str">
        <f t="shared" si="280"/>
        <v>T - Shred-It Limited</v>
      </c>
      <c r="S1651" s="6" t="str">
        <f>IFERROR(INDEX('Vendor Over-ride'!$C:$C, MATCH($R:$R,'Vendor Over-ride'!$A:$A,0)),"")</f>
        <v>T - Shred-It Limited</v>
      </c>
      <c r="U1651" s="38" t="str">
        <f t="shared" si="284"/>
        <v>GIA</v>
      </c>
      <c r="V1651" s="5" t="str">
        <f t="shared" si="285"/>
        <v>TRADE</v>
      </c>
      <c r="W1651" s="5" t="b">
        <f t="shared" si="281"/>
        <v>0</v>
      </c>
      <c r="X1651" s="40">
        <f t="shared" ca="1" si="282"/>
        <v>3247.48</v>
      </c>
      <c r="Y1651" s="30" t="b">
        <f t="shared" ca="1" si="283"/>
        <v>0</v>
      </c>
    </row>
    <row r="1652" spans="1:25" hidden="1">
      <c r="A1652" s="28" t="s">
        <v>2837</v>
      </c>
      <c r="B1652" s="28" t="s">
        <v>2838</v>
      </c>
      <c r="C1652" s="28" t="s">
        <v>4137</v>
      </c>
      <c r="D1652" s="28" t="s">
        <v>2842</v>
      </c>
      <c r="E1652" s="29">
        <v>42276</v>
      </c>
      <c r="F1652" s="28" t="s">
        <v>10339</v>
      </c>
      <c r="G1652" s="30">
        <v>4845</v>
      </c>
      <c r="H1652" s="28" t="s">
        <v>10340</v>
      </c>
      <c r="I1652" s="31">
        <v>0</v>
      </c>
      <c r="J1652" s="31">
        <v>498.75</v>
      </c>
      <c r="K1652" s="28" t="s">
        <v>5051</v>
      </c>
      <c r="L1652" s="32">
        <f t="shared" si="275"/>
        <v>-498.75</v>
      </c>
      <c r="M1652" s="33">
        <f t="shared" si="276"/>
        <v>498.75</v>
      </c>
      <c r="N1652" s="34" t="b">
        <v>1</v>
      </c>
      <c r="O1652" s="35">
        <f t="shared" si="277"/>
        <v>498.75</v>
      </c>
      <c r="P1652" s="36" t="str">
        <f t="shared" si="278"/>
        <v>T</v>
      </c>
      <c r="Q1652" s="37" t="str">
        <f t="shared" si="279"/>
        <v>Straight Cut Media</v>
      </c>
      <c r="R1652" s="6" t="str">
        <f t="shared" si="280"/>
        <v>T - Straight Cut Media</v>
      </c>
      <c r="S1652" s="6" t="str">
        <f>IFERROR(INDEX('Vendor Over-ride'!$C:$C, MATCH($R:$R,'Vendor Over-ride'!$A:$A,0)),"")</f>
        <v>T - Straight Cut Media</v>
      </c>
      <c r="U1652" s="38" t="str">
        <f t="shared" si="284"/>
        <v>GIA</v>
      </c>
      <c r="V1652" s="5" t="str">
        <f t="shared" si="285"/>
        <v>TRADE</v>
      </c>
      <c r="W1652" s="5" t="b">
        <f t="shared" si="281"/>
        <v>0</v>
      </c>
      <c r="X1652" s="40">
        <f t="shared" ca="1" si="282"/>
        <v>9025</v>
      </c>
      <c r="Y1652" s="30" t="b">
        <f t="shared" ca="1" si="283"/>
        <v>0</v>
      </c>
    </row>
    <row r="1653" spans="1:25" hidden="1">
      <c r="A1653" s="28" t="s">
        <v>2837</v>
      </c>
      <c r="B1653" s="28" t="s">
        <v>2838</v>
      </c>
      <c r="C1653" s="28" t="s">
        <v>4137</v>
      </c>
      <c r="D1653" s="28" t="s">
        <v>2842</v>
      </c>
      <c r="E1653" s="29">
        <v>42276</v>
      </c>
      <c r="F1653" s="28" t="s">
        <v>10341</v>
      </c>
      <c r="G1653" s="30">
        <v>4845</v>
      </c>
      <c r="H1653" s="28" t="s">
        <v>10342</v>
      </c>
      <c r="I1653" s="31">
        <v>0</v>
      </c>
      <c r="J1653" s="31">
        <v>252</v>
      </c>
      <c r="K1653" s="28" t="s">
        <v>2979</v>
      </c>
      <c r="L1653" s="32">
        <f t="shared" si="275"/>
        <v>-252</v>
      </c>
      <c r="M1653" s="33">
        <f t="shared" si="276"/>
        <v>252</v>
      </c>
      <c r="N1653" s="34" t="b">
        <v>1</v>
      </c>
      <c r="O1653" s="35">
        <f t="shared" si="277"/>
        <v>252</v>
      </c>
      <c r="P1653" s="36" t="str">
        <f t="shared" si="278"/>
        <v>T</v>
      </c>
      <c r="Q1653" s="37" t="str">
        <f t="shared" si="279"/>
        <v>WESTMINSTER MEDIA FORUM</v>
      </c>
      <c r="R1653" s="6" t="str">
        <f t="shared" si="280"/>
        <v>T - WESTMINSTER MEDIA FORUM</v>
      </c>
      <c r="S1653" s="6" t="str">
        <f>IFERROR(INDEX('Vendor Over-ride'!$C:$C, MATCH($R:$R,'Vendor Over-ride'!$A:$A,0)),"")</f>
        <v>T - WESTMINSTER MEDIA FORUM</v>
      </c>
      <c r="U1653" s="38" t="str">
        <f t="shared" si="284"/>
        <v>GIA</v>
      </c>
      <c r="V1653" s="5" t="str">
        <f t="shared" si="285"/>
        <v>TRADE</v>
      </c>
      <c r="W1653" s="5" t="b">
        <f t="shared" si="281"/>
        <v>0</v>
      </c>
      <c r="X1653" s="40">
        <f t="shared" ca="1" si="282"/>
        <v>1008</v>
      </c>
      <c r="Y1653" s="30" t="b">
        <f t="shared" ca="1" si="283"/>
        <v>0</v>
      </c>
    </row>
    <row r="1654" spans="1:25" hidden="1">
      <c r="A1654" s="28" t="s">
        <v>2837</v>
      </c>
      <c r="B1654" s="28" t="s">
        <v>2838</v>
      </c>
      <c r="C1654" s="28" t="s">
        <v>4137</v>
      </c>
      <c r="D1654" s="28" t="s">
        <v>2842</v>
      </c>
      <c r="E1654" s="29">
        <v>42277</v>
      </c>
      <c r="F1654" s="28" t="s">
        <v>10343</v>
      </c>
      <c r="G1654" s="30">
        <v>4852</v>
      </c>
      <c r="H1654" s="28" t="s">
        <v>10344</v>
      </c>
      <c r="I1654" s="31">
        <v>0</v>
      </c>
      <c r="J1654" s="31">
        <v>204.24</v>
      </c>
      <c r="K1654" s="28" t="s">
        <v>2980</v>
      </c>
      <c r="L1654" s="32">
        <f t="shared" si="275"/>
        <v>-204.24</v>
      </c>
      <c r="M1654" s="33">
        <f t="shared" si="276"/>
        <v>204.24</v>
      </c>
      <c r="N1654" s="34" t="b">
        <v>1</v>
      </c>
      <c r="O1654" s="35">
        <f t="shared" si="277"/>
        <v>204.24</v>
      </c>
      <c r="P1654" s="36" t="str">
        <f t="shared" si="278"/>
        <v>D</v>
      </c>
      <c r="Q1654" s="37" t="str">
        <f t="shared" si="279"/>
        <v>Glasgow Taxis Ltd (Direct Debit)</v>
      </c>
      <c r="R1654" s="6" t="str">
        <f t="shared" si="280"/>
        <v>D - Glasgow Taxis Ltd (Direct Debit)</v>
      </c>
      <c r="S1654" s="6" t="str">
        <f>IFERROR(INDEX('Vendor Over-ride'!$C:$C, MATCH($R:$R,'Vendor Over-ride'!$A:$A,0)),"")</f>
        <v>D - Glasgow Taxis Ltd (Direct Debit)</v>
      </c>
      <c r="U1654" s="38" t="str">
        <f t="shared" si="284"/>
        <v>GIA</v>
      </c>
      <c r="V1654" s="5" t="str">
        <f t="shared" si="285"/>
        <v>TRADE</v>
      </c>
      <c r="W1654" s="5" t="b">
        <f t="shared" si="281"/>
        <v>0</v>
      </c>
      <c r="X1654" s="40">
        <f t="shared" ca="1" si="282"/>
        <v>3868.9700000000003</v>
      </c>
      <c r="Y1654" s="30" t="b">
        <f t="shared" ca="1" si="283"/>
        <v>0</v>
      </c>
    </row>
    <row r="1655" spans="1:25" hidden="1">
      <c r="A1655" s="28" t="s">
        <v>2837</v>
      </c>
      <c r="B1655" s="28" t="s">
        <v>2838</v>
      </c>
      <c r="C1655" s="28" t="s">
        <v>4137</v>
      </c>
      <c r="D1655" s="28" t="s">
        <v>2842</v>
      </c>
      <c r="E1655" s="29">
        <v>42277</v>
      </c>
      <c r="F1655" s="28" t="s">
        <v>10345</v>
      </c>
      <c r="G1655" s="30">
        <v>4852</v>
      </c>
      <c r="H1655" s="28" t="s">
        <v>10346</v>
      </c>
      <c r="I1655" s="31">
        <v>0</v>
      </c>
      <c r="J1655" s="31">
        <v>1662.09</v>
      </c>
      <c r="K1655" s="28" t="s">
        <v>2981</v>
      </c>
      <c r="L1655" s="32">
        <f t="shared" si="275"/>
        <v>-1662.09</v>
      </c>
      <c r="M1655" s="33">
        <f t="shared" si="276"/>
        <v>1662.09</v>
      </c>
      <c r="N1655" s="34" t="b">
        <v>1</v>
      </c>
      <c r="O1655" s="35">
        <f t="shared" si="277"/>
        <v>1662.09</v>
      </c>
      <c r="P1655" s="36" t="str">
        <f t="shared" si="278"/>
        <v>D</v>
      </c>
      <c r="Q1655" s="37" t="str">
        <f t="shared" si="279"/>
        <v>Law at Work (DD)</v>
      </c>
      <c r="R1655" s="6" t="str">
        <f t="shared" si="280"/>
        <v>D - Law at Work (DD)</v>
      </c>
      <c r="S1655" s="6" t="str">
        <f>IFERROR(INDEX('Vendor Over-ride'!$C:$C, MATCH($R:$R,'Vendor Over-ride'!$A:$A,0)),"")</f>
        <v>D - Law at Work (DD)</v>
      </c>
      <c r="U1655" s="38" t="str">
        <f t="shared" si="284"/>
        <v>GIA</v>
      </c>
      <c r="V1655" s="5" t="str">
        <f t="shared" si="285"/>
        <v>TRADE</v>
      </c>
      <c r="W1655" s="5" t="b">
        <f t="shared" si="281"/>
        <v>0</v>
      </c>
      <c r="X1655" s="40">
        <f t="shared" ca="1" si="282"/>
        <v>19885.079999999998</v>
      </c>
      <c r="Y1655" s="30" t="b">
        <f t="shared" ca="1" si="283"/>
        <v>0</v>
      </c>
    </row>
    <row r="1656" spans="1:25">
      <c r="A1656" s="28" t="s">
        <v>2837</v>
      </c>
      <c r="B1656" s="28" t="s">
        <v>2838</v>
      </c>
      <c r="C1656" s="28" t="s">
        <v>4137</v>
      </c>
      <c r="D1656" s="28" t="s">
        <v>2842</v>
      </c>
      <c r="E1656" s="29">
        <v>42277</v>
      </c>
      <c r="F1656" s="28" t="s">
        <v>10347</v>
      </c>
      <c r="G1656" s="30">
        <v>4852</v>
      </c>
      <c r="H1656" s="28" t="s">
        <v>10348</v>
      </c>
      <c r="I1656" s="31">
        <v>0</v>
      </c>
      <c r="J1656" s="31">
        <v>222324.3</v>
      </c>
      <c r="K1656" s="28" t="s">
        <v>2982</v>
      </c>
      <c r="L1656" s="32">
        <f t="shared" si="275"/>
        <v>-222324.3</v>
      </c>
      <c r="M1656" s="33">
        <f t="shared" si="276"/>
        <v>222324.3</v>
      </c>
      <c r="N1656" s="34" t="b">
        <v>1</v>
      </c>
      <c r="O1656" s="35">
        <f t="shared" si="277"/>
        <v>222324.3</v>
      </c>
      <c r="P1656" s="36" t="str">
        <f t="shared" si="278"/>
        <v>D</v>
      </c>
      <c r="Q1656" s="37" t="str">
        <f t="shared" si="279"/>
        <v>Moorepay (Direct Debit)</v>
      </c>
      <c r="R1656" s="6" t="str">
        <f t="shared" si="280"/>
        <v>D - Moorepay (Direct Debit)</v>
      </c>
      <c r="S1656" s="6" t="str">
        <f>IFERROR(INDEX('Vendor Over-ride'!$C:$C, MATCH($R:$R,'Vendor Over-ride'!$A:$A,0)),"")</f>
        <v>D - Moorepay (Direct Debit)</v>
      </c>
      <c r="T1656" s="41" t="s">
        <v>17718</v>
      </c>
      <c r="U1656" s="38" t="str">
        <f t="shared" si="284"/>
        <v>GIA</v>
      </c>
      <c r="V1656" s="5" t="str">
        <f t="shared" si="285"/>
        <v>TRADE</v>
      </c>
      <c r="W1656" s="5" t="b">
        <f t="shared" si="281"/>
        <v>1</v>
      </c>
      <c r="X1656" s="40">
        <f t="shared" ca="1" si="282"/>
        <v>2642409.16</v>
      </c>
      <c r="Y1656" s="30" t="b">
        <f t="shared" ca="1" si="283"/>
        <v>1</v>
      </c>
    </row>
    <row r="1657" spans="1:25" hidden="1">
      <c r="A1657" s="28" t="s">
        <v>2837</v>
      </c>
      <c r="B1657" s="28" t="s">
        <v>2838</v>
      </c>
      <c r="C1657" s="28" t="s">
        <v>4137</v>
      </c>
      <c r="D1657" s="28" t="s">
        <v>2842</v>
      </c>
      <c r="E1657" s="29">
        <v>42277</v>
      </c>
      <c r="F1657" s="28" t="s">
        <v>10349</v>
      </c>
      <c r="G1657" s="30">
        <v>4852</v>
      </c>
      <c r="H1657" s="28" t="s">
        <v>10350</v>
      </c>
      <c r="I1657" s="31">
        <v>0</v>
      </c>
      <c r="J1657" s="31">
        <v>10.55</v>
      </c>
      <c r="K1657" s="28" t="s">
        <v>2983</v>
      </c>
      <c r="L1657" s="32">
        <f t="shared" si="275"/>
        <v>-10.55</v>
      </c>
      <c r="M1657" s="33">
        <f t="shared" si="276"/>
        <v>10.55</v>
      </c>
      <c r="N1657" s="34" t="b">
        <v>1</v>
      </c>
      <c r="O1657" s="35">
        <f t="shared" si="277"/>
        <v>10.55</v>
      </c>
      <c r="P1657" s="36" t="str">
        <f t="shared" si="278"/>
        <v>D</v>
      </c>
      <c r="Q1657" s="37" t="str">
        <f t="shared" si="279"/>
        <v>Orange Mobile (Direct Debit)</v>
      </c>
      <c r="R1657" s="6" t="str">
        <f t="shared" si="280"/>
        <v>D - Orange Mobile (Direct Debit)</v>
      </c>
      <c r="S1657" s="6" t="str">
        <f>IFERROR(INDEX('Vendor Over-ride'!$C:$C, MATCH($R:$R,'Vendor Over-ride'!$A:$A,0)),"")</f>
        <v>D - Orange Mobile (Direct Debit)</v>
      </c>
      <c r="U1657" s="38" t="str">
        <f t="shared" si="284"/>
        <v>GIA</v>
      </c>
      <c r="V1657" s="5" t="str">
        <f t="shared" si="285"/>
        <v>TRADE</v>
      </c>
      <c r="W1657" s="5" t="b">
        <f t="shared" si="281"/>
        <v>0</v>
      </c>
      <c r="X1657" s="40">
        <f t="shared" ca="1" si="282"/>
        <v>126.59999999999998</v>
      </c>
      <c r="Y1657" s="30" t="b">
        <f t="shared" ca="1" si="283"/>
        <v>0</v>
      </c>
    </row>
    <row r="1658" spans="1:25" hidden="1">
      <c r="A1658" s="28" t="s">
        <v>2837</v>
      </c>
      <c r="B1658" s="28" t="s">
        <v>2838</v>
      </c>
      <c r="C1658" s="28" t="s">
        <v>4137</v>
      </c>
      <c r="D1658" s="28" t="s">
        <v>2842</v>
      </c>
      <c r="E1658" s="29">
        <v>42277</v>
      </c>
      <c r="F1658" s="28" t="s">
        <v>10351</v>
      </c>
      <c r="G1658" s="30">
        <v>4852</v>
      </c>
      <c r="H1658" s="28" t="s">
        <v>10352</v>
      </c>
      <c r="I1658" s="31">
        <v>0</v>
      </c>
      <c r="J1658" s="31">
        <v>206</v>
      </c>
      <c r="K1658" s="28" t="s">
        <v>3867</v>
      </c>
      <c r="L1658" s="32">
        <f t="shared" si="275"/>
        <v>-206</v>
      </c>
      <c r="M1658" s="33">
        <f t="shared" si="276"/>
        <v>206</v>
      </c>
      <c r="N1658" s="34" t="b">
        <v>1</v>
      </c>
      <c r="O1658" s="35">
        <f t="shared" si="277"/>
        <v>206</v>
      </c>
      <c r="P1658" s="36" t="str">
        <f t="shared" si="278"/>
        <v>D</v>
      </c>
      <c r="Q1658" s="37" t="str">
        <f t="shared" si="279"/>
        <v>Postage By Phone-Pitney Bowes Ltd (DD)</v>
      </c>
      <c r="R1658" s="6" t="str">
        <f t="shared" si="280"/>
        <v>D - Postage By Phone-Pitney Bowes Ltd (DD)</v>
      </c>
      <c r="S1658" s="6" t="str">
        <f>IFERROR(INDEX('Vendor Over-ride'!$C:$C, MATCH($R:$R,'Vendor Over-ride'!$A:$A,0)),"")</f>
        <v>D - Postage By Phone-Pitney Bowes Ltd (DD)</v>
      </c>
      <c r="U1658" s="38" t="str">
        <f t="shared" si="284"/>
        <v>GIA</v>
      </c>
      <c r="V1658" s="5" t="str">
        <f t="shared" si="285"/>
        <v>TRADE</v>
      </c>
      <c r="W1658" s="5" t="b">
        <f t="shared" si="281"/>
        <v>0</v>
      </c>
      <c r="X1658" s="40">
        <f t="shared" ca="1" si="282"/>
        <v>2678</v>
      </c>
      <c r="Y1658" s="30" t="b">
        <f t="shared" ca="1" si="283"/>
        <v>0</v>
      </c>
    </row>
    <row r="1659" spans="1:25">
      <c r="A1659" s="28" t="s">
        <v>2837</v>
      </c>
      <c r="B1659" s="28" t="s">
        <v>2838</v>
      </c>
      <c r="C1659" s="28" t="s">
        <v>4137</v>
      </c>
      <c r="D1659" s="28" t="s">
        <v>2842</v>
      </c>
      <c r="E1659" s="29">
        <v>42277</v>
      </c>
      <c r="F1659" s="28" t="s">
        <v>10353</v>
      </c>
      <c r="G1659" s="30">
        <v>4852</v>
      </c>
      <c r="H1659" s="28" t="s">
        <v>10354</v>
      </c>
      <c r="I1659" s="31">
        <v>0</v>
      </c>
      <c r="J1659" s="31">
        <v>3012.4</v>
      </c>
      <c r="K1659" s="28" t="s">
        <v>2984</v>
      </c>
      <c r="L1659" s="32">
        <f t="shared" si="275"/>
        <v>-3012.4</v>
      </c>
      <c r="M1659" s="33">
        <f t="shared" si="276"/>
        <v>3012.4</v>
      </c>
      <c r="N1659" s="34" t="b">
        <v>1</v>
      </c>
      <c r="O1659" s="35">
        <f t="shared" si="277"/>
        <v>3012.4</v>
      </c>
      <c r="P1659" s="36" t="str">
        <f t="shared" si="278"/>
        <v>D</v>
      </c>
      <c r="Q1659" s="37" t="str">
        <f t="shared" si="279"/>
        <v>Rail Settlement Plan</v>
      </c>
      <c r="R1659" s="6" t="str">
        <f t="shared" si="280"/>
        <v>D - Rail Settlement Plan</v>
      </c>
      <c r="S1659" s="6" t="str">
        <f>IFERROR(INDEX('Vendor Over-ride'!$C:$C, MATCH($R:$R,'Vendor Over-ride'!$A:$A,0)),"")</f>
        <v>D - Rail Settlement Plan</v>
      </c>
      <c r="T1659" s="41" t="s">
        <v>7022</v>
      </c>
      <c r="U1659" s="38" t="str">
        <f t="shared" si="284"/>
        <v>GIA</v>
      </c>
      <c r="V1659" s="5" t="str">
        <f t="shared" si="285"/>
        <v>TRADE</v>
      </c>
      <c r="W1659" s="5" t="b">
        <f t="shared" si="281"/>
        <v>0</v>
      </c>
      <c r="X1659" s="40">
        <f t="shared" ca="1" si="282"/>
        <v>29590.400000000005</v>
      </c>
      <c r="Y1659" s="30" t="b">
        <f t="shared" ca="1" si="283"/>
        <v>1</v>
      </c>
    </row>
    <row r="1660" spans="1:25" hidden="1">
      <c r="A1660" s="28" t="s">
        <v>2837</v>
      </c>
      <c r="B1660" s="28" t="s">
        <v>2838</v>
      </c>
      <c r="C1660" s="28" t="s">
        <v>4137</v>
      </c>
      <c r="D1660" s="28" t="s">
        <v>2842</v>
      </c>
      <c r="E1660" s="29">
        <v>42277</v>
      </c>
      <c r="F1660" s="28" t="s">
        <v>10355</v>
      </c>
      <c r="G1660" s="30">
        <v>4852</v>
      </c>
      <c r="H1660" s="28" t="s">
        <v>10356</v>
      </c>
      <c r="I1660" s="31">
        <v>0</v>
      </c>
      <c r="J1660" s="31">
        <v>450</v>
      </c>
      <c r="K1660" s="28" t="s">
        <v>3139</v>
      </c>
      <c r="L1660" s="32">
        <f t="shared" si="275"/>
        <v>-450</v>
      </c>
      <c r="M1660" s="33">
        <f t="shared" si="276"/>
        <v>450</v>
      </c>
      <c r="N1660" s="34" t="b">
        <v>1</v>
      </c>
      <c r="O1660" s="35">
        <f t="shared" si="277"/>
        <v>450</v>
      </c>
      <c r="P1660" s="36" t="str">
        <f t="shared" si="278"/>
        <v>D</v>
      </c>
      <c r="Q1660" s="37" t="str">
        <f t="shared" si="279"/>
        <v>Scottish Equitable (DD)</v>
      </c>
      <c r="R1660" s="6" t="str">
        <f t="shared" si="280"/>
        <v>D - Scottish Equitable (DD)</v>
      </c>
      <c r="S1660" s="6" t="str">
        <f>IFERROR(INDEX('Vendor Over-ride'!$C:$C, MATCH($R:$R,'Vendor Over-ride'!$A:$A,0)),"")</f>
        <v>D - Scottish Equitable (DD)</v>
      </c>
      <c r="U1660" s="38" t="str">
        <f t="shared" si="284"/>
        <v>GIA</v>
      </c>
      <c r="V1660" s="5" t="str">
        <f t="shared" si="285"/>
        <v>TRADE</v>
      </c>
      <c r="W1660" s="5" t="b">
        <f t="shared" si="281"/>
        <v>0</v>
      </c>
      <c r="X1660" s="40">
        <f t="shared" ca="1" si="282"/>
        <v>4950</v>
      </c>
      <c r="Y1660" s="30" t="b">
        <f t="shared" ca="1" si="283"/>
        <v>0</v>
      </c>
    </row>
    <row r="1661" spans="1:25">
      <c r="A1661" s="28" t="s">
        <v>2837</v>
      </c>
      <c r="B1661" s="28" t="s">
        <v>2838</v>
      </c>
      <c r="C1661" s="28" t="s">
        <v>4137</v>
      </c>
      <c r="D1661" s="28" t="s">
        <v>2842</v>
      </c>
      <c r="E1661" s="29">
        <v>42277</v>
      </c>
      <c r="F1661" s="28" t="s">
        <v>10357</v>
      </c>
      <c r="G1661" s="30">
        <v>4852</v>
      </c>
      <c r="H1661" s="28" t="s">
        <v>10358</v>
      </c>
      <c r="I1661" s="31">
        <v>0</v>
      </c>
      <c r="J1661" s="31">
        <v>2635.81</v>
      </c>
      <c r="K1661" s="28" t="s">
        <v>2985</v>
      </c>
      <c r="L1661" s="32">
        <f t="shared" si="275"/>
        <v>-2635.81</v>
      </c>
      <c r="M1661" s="33">
        <f t="shared" si="276"/>
        <v>2635.81</v>
      </c>
      <c r="N1661" s="34" t="b">
        <v>1</v>
      </c>
      <c r="O1661" s="35">
        <f t="shared" si="277"/>
        <v>2635.81</v>
      </c>
      <c r="P1661" s="36" t="str">
        <f t="shared" si="278"/>
        <v>D</v>
      </c>
      <c r="Q1661" s="37" t="str">
        <f t="shared" si="279"/>
        <v>Vodafone (Direct Debit)</v>
      </c>
      <c r="R1661" s="6" t="str">
        <f t="shared" si="280"/>
        <v>D - Vodafone (Direct Debit)</v>
      </c>
      <c r="S1661" s="6" t="str">
        <f>IFERROR(INDEX('Vendor Over-ride'!$C:$C, MATCH($R:$R,'Vendor Over-ride'!$A:$A,0)),"")</f>
        <v>D - Vodafone (Direct Debit)</v>
      </c>
      <c r="T1661" s="41" t="s">
        <v>17719</v>
      </c>
      <c r="U1661" s="38" t="str">
        <f t="shared" si="284"/>
        <v>GIA</v>
      </c>
      <c r="V1661" s="5" t="str">
        <f t="shared" si="285"/>
        <v>TRADE</v>
      </c>
      <c r="W1661" s="5" t="b">
        <f t="shared" si="281"/>
        <v>0</v>
      </c>
      <c r="X1661" s="40">
        <f t="shared" ca="1" si="282"/>
        <v>33971.480000000003</v>
      </c>
      <c r="Y1661" s="30" t="b">
        <f t="shared" ca="1" si="283"/>
        <v>1</v>
      </c>
    </row>
    <row r="1662" spans="1:25">
      <c r="A1662" s="28" t="s">
        <v>2837</v>
      </c>
      <c r="B1662" s="28" t="s">
        <v>2838</v>
      </c>
      <c r="C1662" s="28" t="s">
        <v>4137</v>
      </c>
      <c r="D1662" s="28" t="s">
        <v>2842</v>
      </c>
      <c r="E1662" s="29">
        <v>42258</v>
      </c>
      <c r="F1662" s="28" t="s">
        <v>10359</v>
      </c>
      <c r="G1662" s="30">
        <v>4854</v>
      </c>
      <c r="H1662" s="28" t="s">
        <v>10360</v>
      </c>
      <c r="I1662" s="31">
        <v>0</v>
      </c>
      <c r="J1662" s="31">
        <v>318.39999999999998</v>
      </c>
      <c r="K1662" s="28" t="s">
        <v>2942</v>
      </c>
      <c r="L1662" s="32">
        <f t="shared" si="275"/>
        <v>-318.39999999999998</v>
      </c>
      <c r="M1662" s="33">
        <f t="shared" si="276"/>
        <v>318.39999999999998</v>
      </c>
      <c r="N1662" s="34" t="b">
        <v>1</v>
      </c>
      <c r="O1662" s="35">
        <f t="shared" si="277"/>
        <v>318.39999999999998</v>
      </c>
      <c r="P1662" s="36" t="str">
        <f t="shared" si="278"/>
        <v>E</v>
      </c>
      <c r="Q1662" s="37" t="str">
        <f t="shared" si="279"/>
        <v>Anne McFadden (CC)</v>
      </c>
      <c r="R1662" s="6" t="str">
        <f t="shared" si="280"/>
        <v>E - Anne McFadden (CC)</v>
      </c>
      <c r="S1662" s="6" t="str">
        <f>IFERROR(INDEX('Vendor Over-ride'!$C:$C, MATCH($R:$R,'Vendor Over-ride'!$A:$A,0)),"")</f>
        <v/>
      </c>
      <c r="U1662" s="38" t="str">
        <f t="shared" si="284"/>
        <v>GIA</v>
      </c>
      <c r="V1662" s="5" t="str">
        <f t="shared" si="285"/>
        <v>EMPLOYEE</v>
      </c>
      <c r="W1662" s="5" t="b">
        <f t="shared" si="281"/>
        <v>0</v>
      </c>
      <c r="X1662" s="40">
        <f t="shared" ca="1" si="282"/>
        <v>334393.72000000003</v>
      </c>
      <c r="Y1662" s="30" t="b">
        <f t="shared" ca="1" si="283"/>
        <v>1</v>
      </c>
    </row>
    <row r="1663" spans="1:25">
      <c r="A1663" s="28" t="s">
        <v>2837</v>
      </c>
      <c r="B1663" s="28" t="s">
        <v>2838</v>
      </c>
      <c r="C1663" s="28" t="s">
        <v>4137</v>
      </c>
      <c r="D1663" s="28" t="s">
        <v>2842</v>
      </c>
      <c r="E1663" s="29">
        <v>42258</v>
      </c>
      <c r="F1663" s="28" t="s">
        <v>10361</v>
      </c>
      <c r="G1663" s="30">
        <v>4854</v>
      </c>
      <c r="H1663" s="28" t="s">
        <v>10362</v>
      </c>
      <c r="I1663" s="31">
        <v>0</v>
      </c>
      <c r="J1663" s="31">
        <v>5</v>
      </c>
      <c r="K1663" s="28" t="s">
        <v>10363</v>
      </c>
      <c r="L1663" s="32">
        <f t="shared" si="275"/>
        <v>-5</v>
      </c>
      <c r="M1663" s="33">
        <f t="shared" si="276"/>
        <v>5</v>
      </c>
      <c r="N1663" s="34" t="b">
        <v>1</v>
      </c>
      <c r="O1663" s="35">
        <f t="shared" si="277"/>
        <v>5</v>
      </c>
      <c r="P1663" s="36" t="str">
        <f t="shared" si="278"/>
        <v>E</v>
      </c>
      <c r="Q1663" s="37" t="str">
        <f t="shared" si="279"/>
        <v>Clive Gilman (CC)</v>
      </c>
      <c r="R1663" s="6" t="str">
        <f t="shared" si="280"/>
        <v>E - Clive Gilman (CC)</v>
      </c>
      <c r="S1663" s="6" t="str">
        <f>IFERROR(INDEX('Vendor Over-ride'!$C:$C, MATCH($R:$R,'Vendor Over-ride'!$A:$A,0)),"")</f>
        <v/>
      </c>
      <c r="U1663" s="38" t="str">
        <f t="shared" si="284"/>
        <v>GIA</v>
      </c>
      <c r="V1663" s="5" t="str">
        <f t="shared" si="285"/>
        <v>EMPLOYEE</v>
      </c>
      <c r="W1663" s="5" t="b">
        <f t="shared" si="281"/>
        <v>0</v>
      </c>
      <c r="X1663" s="40">
        <f t="shared" ca="1" si="282"/>
        <v>334393.72000000003</v>
      </c>
      <c r="Y1663" s="30" t="b">
        <f t="shared" ca="1" si="283"/>
        <v>1</v>
      </c>
    </row>
    <row r="1664" spans="1:25">
      <c r="A1664" s="28" t="s">
        <v>2837</v>
      </c>
      <c r="B1664" s="28" t="s">
        <v>2838</v>
      </c>
      <c r="C1664" s="28" t="s">
        <v>4137</v>
      </c>
      <c r="D1664" s="28" t="s">
        <v>2842</v>
      </c>
      <c r="E1664" s="29">
        <v>42258</v>
      </c>
      <c r="F1664" s="28" t="s">
        <v>10364</v>
      </c>
      <c r="G1664" s="30">
        <v>4854</v>
      </c>
      <c r="H1664" s="28" t="s">
        <v>10365</v>
      </c>
      <c r="I1664" s="31">
        <v>0</v>
      </c>
      <c r="J1664" s="31">
        <v>362.41</v>
      </c>
      <c r="K1664" s="28" t="s">
        <v>2943</v>
      </c>
      <c r="L1664" s="32">
        <f t="shared" si="275"/>
        <v>-362.41</v>
      </c>
      <c r="M1664" s="33">
        <f t="shared" si="276"/>
        <v>362.41</v>
      </c>
      <c r="N1664" s="34" t="b">
        <v>1</v>
      </c>
      <c r="O1664" s="35">
        <f t="shared" si="277"/>
        <v>362.41</v>
      </c>
      <c r="P1664" s="36" t="str">
        <f t="shared" si="278"/>
        <v>E</v>
      </c>
      <c r="Q1664" s="37" t="str">
        <f t="shared" si="279"/>
        <v>Gordon Barnes (CC)</v>
      </c>
      <c r="R1664" s="6" t="str">
        <f t="shared" si="280"/>
        <v>E - Gordon Barnes (CC)</v>
      </c>
      <c r="S1664" s="6" t="str">
        <f>IFERROR(INDEX('Vendor Over-ride'!$C:$C, MATCH($R:$R,'Vendor Over-ride'!$A:$A,0)),"")</f>
        <v/>
      </c>
      <c r="U1664" s="38" t="str">
        <f t="shared" si="284"/>
        <v>GIA</v>
      </c>
      <c r="V1664" s="5" t="str">
        <f t="shared" si="285"/>
        <v>EMPLOYEE</v>
      </c>
      <c r="W1664" s="5" t="b">
        <f t="shared" si="281"/>
        <v>0</v>
      </c>
      <c r="X1664" s="40">
        <f t="shared" ca="1" si="282"/>
        <v>334393.72000000003</v>
      </c>
      <c r="Y1664" s="30" t="b">
        <f t="shared" ca="1" si="283"/>
        <v>1</v>
      </c>
    </row>
    <row r="1665" spans="1:25">
      <c r="A1665" s="28" t="s">
        <v>2837</v>
      </c>
      <c r="B1665" s="28" t="s">
        <v>2838</v>
      </c>
      <c r="C1665" s="28" t="s">
        <v>4137</v>
      </c>
      <c r="D1665" s="28" t="s">
        <v>2842</v>
      </c>
      <c r="E1665" s="29">
        <v>42258</v>
      </c>
      <c r="F1665" s="28" t="s">
        <v>10366</v>
      </c>
      <c r="G1665" s="30">
        <v>4854</v>
      </c>
      <c r="H1665" s="28" t="s">
        <v>10367</v>
      </c>
      <c r="I1665" s="31">
        <v>0</v>
      </c>
      <c r="J1665" s="31">
        <v>61.2</v>
      </c>
      <c r="K1665" s="28" t="s">
        <v>4355</v>
      </c>
      <c r="L1665" s="32">
        <f t="shared" si="275"/>
        <v>-61.2</v>
      </c>
      <c r="M1665" s="33">
        <f t="shared" si="276"/>
        <v>61.2</v>
      </c>
      <c r="N1665" s="34" t="b">
        <v>1</v>
      </c>
      <c r="O1665" s="35">
        <f t="shared" si="277"/>
        <v>61.2</v>
      </c>
      <c r="P1665" s="36" t="str">
        <f t="shared" si="278"/>
        <v>E</v>
      </c>
      <c r="Q1665" s="37" t="str">
        <f t="shared" si="279"/>
        <v>Gerard Kelly (CC)</v>
      </c>
      <c r="R1665" s="6" t="str">
        <f t="shared" si="280"/>
        <v>E - Gerard Kelly (CC)</v>
      </c>
      <c r="S1665" s="6" t="str">
        <f>IFERROR(INDEX('Vendor Over-ride'!$C:$C, MATCH($R:$R,'Vendor Over-ride'!$A:$A,0)),"")</f>
        <v/>
      </c>
      <c r="U1665" s="38" t="str">
        <f t="shared" si="284"/>
        <v>GIA</v>
      </c>
      <c r="V1665" s="5" t="str">
        <f t="shared" si="285"/>
        <v>EMPLOYEE</v>
      </c>
      <c r="W1665" s="5" t="b">
        <f t="shared" si="281"/>
        <v>0</v>
      </c>
      <c r="X1665" s="40">
        <f t="shared" ca="1" si="282"/>
        <v>334393.72000000003</v>
      </c>
      <c r="Y1665" s="30" t="b">
        <f t="shared" ca="1" si="283"/>
        <v>1</v>
      </c>
    </row>
    <row r="1666" spans="1:25">
      <c r="A1666" s="28" t="s">
        <v>2837</v>
      </c>
      <c r="B1666" s="28" t="s">
        <v>2838</v>
      </c>
      <c r="C1666" s="28" t="s">
        <v>4137</v>
      </c>
      <c r="D1666" s="28" t="s">
        <v>2842</v>
      </c>
      <c r="E1666" s="29">
        <v>42258</v>
      </c>
      <c r="F1666" s="28" t="s">
        <v>10368</v>
      </c>
      <c r="G1666" s="30">
        <v>4854</v>
      </c>
      <c r="H1666" s="28" t="s">
        <v>10369</v>
      </c>
      <c r="I1666" s="31">
        <v>0</v>
      </c>
      <c r="J1666" s="31">
        <v>177</v>
      </c>
      <c r="K1666" s="28" t="s">
        <v>2944</v>
      </c>
      <c r="L1666" s="32">
        <f t="shared" ref="L1666:L1729" si="286">I:I-J:J</f>
        <v>-177</v>
      </c>
      <c r="M1666" s="33">
        <f t="shared" ref="M1666:M1729" si="287">ABS($L:$L)</f>
        <v>177</v>
      </c>
      <c r="N1666" s="34" t="b">
        <v>1</v>
      </c>
      <c r="O1666" s="35">
        <f t="shared" ref="O1666:O1729" si="288">$M:$M*$N:$N</f>
        <v>177</v>
      </c>
      <c r="P1666" s="36" t="str">
        <f t="shared" ref="P1666:P1729" si="289">LEFT(TRIM($K:$K),1)</f>
        <v>E</v>
      </c>
      <c r="Q1666" s="37" t="str">
        <f t="shared" ref="Q1666:Q1729" si="290">RIGHT(TRIM($K:$K),LEN(TRIM($K:$K))-FIND("-",TRIM($K:$K)))</f>
        <v>Iain Munro (CC)</v>
      </c>
      <c r="R1666" s="6" t="str">
        <f t="shared" ref="R1666:R1729" si="291">CONCATENATE($P:$P, " - ",$Q:$Q)</f>
        <v>E - Iain Munro (CC)</v>
      </c>
      <c r="S1666" s="6" t="str">
        <f>IFERROR(INDEX('Vendor Over-ride'!$C:$C, MATCH($R:$R,'Vendor Over-ride'!$A:$A,0)),"")</f>
        <v/>
      </c>
      <c r="U1666" s="38" t="str">
        <f t="shared" si="284"/>
        <v>GIA</v>
      </c>
      <c r="V1666" s="5" t="str">
        <f t="shared" si="285"/>
        <v>EMPLOYEE</v>
      </c>
      <c r="W1666" s="5" t="b">
        <f t="shared" ref="W1666:W1729" si="292">ROUND($O:$O,2)&gt;=25000</f>
        <v>0</v>
      </c>
      <c r="X1666" s="40">
        <f t="shared" ref="X1666:X1729" ca="1" si="293">SUMPRODUCT((Payee=$S1666) * (Payment_Value))</f>
        <v>334393.72000000003</v>
      </c>
      <c r="Y1666" s="30" t="b">
        <f t="shared" ref="Y1666:Y1729" ca="1" si="294">$X:$X&gt;=25000</f>
        <v>1</v>
      </c>
    </row>
    <row r="1667" spans="1:25">
      <c r="A1667" s="28" t="s">
        <v>2837</v>
      </c>
      <c r="B1667" s="28" t="s">
        <v>2838</v>
      </c>
      <c r="C1667" s="28" t="s">
        <v>4137</v>
      </c>
      <c r="D1667" s="28" t="s">
        <v>2842</v>
      </c>
      <c r="E1667" s="29">
        <v>42258</v>
      </c>
      <c r="F1667" s="28" t="s">
        <v>10370</v>
      </c>
      <c r="G1667" s="30">
        <v>4854</v>
      </c>
      <c r="H1667" s="28" t="s">
        <v>10371</v>
      </c>
      <c r="I1667" s="31">
        <v>0</v>
      </c>
      <c r="J1667" s="31">
        <v>54.97</v>
      </c>
      <c r="K1667" s="28" t="s">
        <v>4360</v>
      </c>
      <c r="L1667" s="32">
        <f t="shared" si="286"/>
        <v>-54.97</v>
      </c>
      <c r="M1667" s="33">
        <f t="shared" si="287"/>
        <v>54.97</v>
      </c>
      <c r="N1667" s="34" t="b">
        <v>1</v>
      </c>
      <c r="O1667" s="35">
        <f t="shared" si="288"/>
        <v>54.97</v>
      </c>
      <c r="P1667" s="36" t="str">
        <f t="shared" si="289"/>
        <v>E</v>
      </c>
      <c r="Q1667" s="37" t="str">
        <f t="shared" si="290"/>
        <v>Ian Stevenson (CC)</v>
      </c>
      <c r="R1667" s="6" t="str">
        <f t="shared" si="291"/>
        <v>E - Ian Stevenson (CC)</v>
      </c>
      <c r="S1667" s="6" t="str">
        <f>IFERROR(INDEX('Vendor Over-ride'!$C:$C, MATCH($R:$R,'Vendor Over-ride'!$A:$A,0)),"")</f>
        <v/>
      </c>
      <c r="U1667" s="38" t="str">
        <f t="shared" ref="U1667:U1730" si="295">"GIA"</f>
        <v>GIA</v>
      </c>
      <c r="V1667" s="5" t="str">
        <f t="shared" ref="V1667:V1730" si="296">UPPER(IF($P:$P="E","Employee",IF(OR($P:$P="I",$P:$P="G"),"Award",IF(OR($P:$P="D",$P:$P="T"),"Trade",""))))</f>
        <v>EMPLOYEE</v>
      </c>
      <c r="W1667" s="5" t="b">
        <f t="shared" si="292"/>
        <v>0</v>
      </c>
      <c r="X1667" s="40">
        <f t="shared" ca="1" si="293"/>
        <v>334393.72000000003</v>
      </c>
      <c r="Y1667" s="30" t="b">
        <f t="shared" ca="1" si="294"/>
        <v>1</v>
      </c>
    </row>
    <row r="1668" spans="1:25">
      <c r="A1668" s="28" t="s">
        <v>2837</v>
      </c>
      <c r="B1668" s="28" t="s">
        <v>2838</v>
      </c>
      <c r="C1668" s="28" t="s">
        <v>4137</v>
      </c>
      <c r="D1668" s="28" t="s">
        <v>2842</v>
      </c>
      <c r="E1668" s="29">
        <v>42258</v>
      </c>
      <c r="F1668" s="28" t="s">
        <v>10372</v>
      </c>
      <c r="G1668" s="30">
        <v>4854</v>
      </c>
      <c r="H1668" s="28" t="s">
        <v>10373</v>
      </c>
      <c r="I1668" s="31">
        <v>0</v>
      </c>
      <c r="J1668" s="31">
        <v>342.82</v>
      </c>
      <c r="K1668" s="28" t="s">
        <v>2945</v>
      </c>
      <c r="L1668" s="32">
        <f t="shared" si="286"/>
        <v>-342.82</v>
      </c>
      <c r="M1668" s="33">
        <f t="shared" si="287"/>
        <v>342.82</v>
      </c>
      <c r="N1668" s="34" t="b">
        <v>1</v>
      </c>
      <c r="O1668" s="35">
        <f t="shared" si="288"/>
        <v>342.82</v>
      </c>
      <c r="P1668" s="36" t="str">
        <f t="shared" si="289"/>
        <v>E</v>
      </c>
      <c r="Q1668" s="37" t="str">
        <f t="shared" si="290"/>
        <v>Janet Archer (CC)</v>
      </c>
      <c r="R1668" s="6" t="str">
        <f t="shared" si="291"/>
        <v>E - Janet Archer (CC)</v>
      </c>
      <c r="S1668" s="6" t="str">
        <f>IFERROR(INDEX('Vendor Over-ride'!$C:$C, MATCH($R:$R,'Vendor Over-ride'!$A:$A,0)),"")</f>
        <v/>
      </c>
      <c r="U1668" s="38" t="str">
        <f t="shared" si="295"/>
        <v>GIA</v>
      </c>
      <c r="V1668" s="5" t="str">
        <f t="shared" si="296"/>
        <v>EMPLOYEE</v>
      </c>
      <c r="W1668" s="5" t="b">
        <f t="shared" si="292"/>
        <v>0</v>
      </c>
      <c r="X1668" s="40">
        <f t="shared" ca="1" si="293"/>
        <v>334393.72000000003</v>
      </c>
      <c r="Y1668" s="30" t="b">
        <f t="shared" ca="1" si="294"/>
        <v>1</v>
      </c>
    </row>
    <row r="1669" spans="1:25">
      <c r="A1669" s="28" t="s">
        <v>2837</v>
      </c>
      <c r="B1669" s="28" t="s">
        <v>2838</v>
      </c>
      <c r="C1669" s="28" t="s">
        <v>4137</v>
      </c>
      <c r="D1669" s="28" t="s">
        <v>2842</v>
      </c>
      <c r="E1669" s="29">
        <v>42258</v>
      </c>
      <c r="F1669" s="28" t="s">
        <v>10374</v>
      </c>
      <c r="G1669" s="30">
        <v>4854</v>
      </c>
      <c r="H1669" s="28" t="s">
        <v>10375</v>
      </c>
      <c r="I1669" s="31">
        <v>0</v>
      </c>
      <c r="J1669" s="31">
        <v>81.89</v>
      </c>
      <c r="K1669" s="28" t="s">
        <v>3128</v>
      </c>
      <c r="L1669" s="32">
        <f t="shared" si="286"/>
        <v>-81.89</v>
      </c>
      <c r="M1669" s="33">
        <f t="shared" si="287"/>
        <v>81.89</v>
      </c>
      <c r="N1669" s="34" t="b">
        <v>1</v>
      </c>
      <c r="O1669" s="35">
        <f t="shared" si="288"/>
        <v>81.89</v>
      </c>
      <c r="P1669" s="36" t="str">
        <f t="shared" si="289"/>
        <v>E</v>
      </c>
      <c r="Q1669" s="37" t="str">
        <f t="shared" si="290"/>
        <v>Leonie Bell (CC)</v>
      </c>
      <c r="R1669" s="6" t="str">
        <f t="shared" si="291"/>
        <v>E - Leonie Bell (CC)</v>
      </c>
      <c r="S1669" s="6" t="str">
        <f>IFERROR(INDEX('Vendor Over-ride'!$C:$C, MATCH($R:$R,'Vendor Over-ride'!$A:$A,0)),"")</f>
        <v/>
      </c>
      <c r="U1669" s="38" t="str">
        <f t="shared" si="295"/>
        <v>GIA</v>
      </c>
      <c r="V1669" s="5" t="str">
        <f t="shared" si="296"/>
        <v>EMPLOYEE</v>
      </c>
      <c r="W1669" s="5" t="b">
        <f t="shared" si="292"/>
        <v>0</v>
      </c>
      <c r="X1669" s="40">
        <f t="shared" ca="1" si="293"/>
        <v>334393.72000000003</v>
      </c>
      <c r="Y1669" s="30" t="b">
        <f t="shared" ca="1" si="294"/>
        <v>1</v>
      </c>
    </row>
    <row r="1670" spans="1:25">
      <c r="A1670" s="28" t="s">
        <v>2837</v>
      </c>
      <c r="B1670" s="28" t="s">
        <v>2838</v>
      </c>
      <c r="C1670" s="28" t="s">
        <v>4137</v>
      </c>
      <c r="D1670" s="28" t="s">
        <v>2842</v>
      </c>
      <c r="E1670" s="29">
        <v>42258</v>
      </c>
      <c r="F1670" s="28" t="s">
        <v>10376</v>
      </c>
      <c r="G1670" s="30">
        <v>4854</v>
      </c>
      <c r="H1670" s="28" t="s">
        <v>10377</v>
      </c>
      <c r="I1670" s="31">
        <v>0</v>
      </c>
      <c r="J1670" s="31">
        <v>75.84</v>
      </c>
      <c r="K1670" s="28" t="s">
        <v>4801</v>
      </c>
      <c r="L1670" s="32">
        <f t="shared" si="286"/>
        <v>-75.84</v>
      </c>
      <c r="M1670" s="33">
        <f t="shared" si="287"/>
        <v>75.84</v>
      </c>
      <c r="N1670" s="34" t="b">
        <v>1</v>
      </c>
      <c r="O1670" s="35">
        <f t="shared" si="288"/>
        <v>75.84</v>
      </c>
      <c r="P1670" s="36" t="str">
        <f t="shared" si="289"/>
        <v>E</v>
      </c>
      <c r="Q1670" s="37" t="str">
        <f t="shared" si="290"/>
        <v>Natalie Usher (CC)</v>
      </c>
      <c r="R1670" s="6" t="str">
        <f t="shared" si="291"/>
        <v>E - Natalie Usher (CC)</v>
      </c>
      <c r="S1670" s="6" t="str">
        <f>IFERROR(INDEX('Vendor Over-ride'!$C:$C, MATCH($R:$R,'Vendor Over-ride'!$A:$A,0)),"")</f>
        <v/>
      </c>
      <c r="U1670" s="38" t="str">
        <f t="shared" si="295"/>
        <v>GIA</v>
      </c>
      <c r="V1670" s="5" t="str">
        <f t="shared" si="296"/>
        <v>EMPLOYEE</v>
      </c>
      <c r="W1670" s="5" t="b">
        <f t="shared" si="292"/>
        <v>0</v>
      </c>
      <c r="X1670" s="40">
        <f t="shared" ca="1" si="293"/>
        <v>334393.72000000003</v>
      </c>
      <c r="Y1670" s="30" t="b">
        <f t="shared" ca="1" si="294"/>
        <v>1</v>
      </c>
    </row>
    <row r="1671" spans="1:25">
      <c r="A1671" s="28" t="s">
        <v>2837</v>
      </c>
      <c r="B1671" s="28" t="s">
        <v>2838</v>
      </c>
      <c r="C1671" s="28" t="s">
        <v>4137</v>
      </c>
      <c r="D1671" s="28" t="s">
        <v>2842</v>
      </c>
      <c r="E1671" s="29">
        <v>42258</v>
      </c>
      <c r="F1671" s="28" t="s">
        <v>10378</v>
      </c>
      <c r="G1671" s="30">
        <v>4854</v>
      </c>
      <c r="H1671" s="28" t="s">
        <v>10379</v>
      </c>
      <c r="I1671" s="31">
        <v>0</v>
      </c>
      <c r="J1671" s="31">
        <v>101.2</v>
      </c>
      <c r="K1671" s="28" t="s">
        <v>7373</v>
      </c>
      <c r="L1671" s="32">
        <f t="shared" si="286"/>
        <v>-101.2</v>
      </c>
      <c r="M1671" s="33">
        <f t="shared" si="287"/>
        <v>101.2</v>
      </c>
      <c r="N1671" s="34" t="b">
        <v>1</v>
      </c>
      <c r="O1671" s="35">
        <f t="shared" si="288"/>
        <v>101.2</v>
      </c>
      <c r="P1671" s="36" t="str">
        <f t="shared" si="289"/>
        <v>E</v>
      </c>
      <c r="Q1671" s="37" t="str">
        <f t="shared" si="290"/>
        <v>Phil Deverell (CC)</v>
      </c>
      <c r="R1671" s="6" t="str">
        <f t="shared" si="291"/>
        <v>E - Phil Deverell (CC)</v>
      </c>
      <c r="S1671" s="6" t="str">
        <f>IFERROR(INDEX('Vendor Over-ride'!$C:$C, MATCH($R:$R,'Vendor Over-ride'!$A:$A,0)),"")</f>
        <v/>
      </c>
      <c r="U1671" s="38" t="str">
        <f t="shared" si="295"/>
        <v>GIA</v>
      </c>
      <c r="V1671" s="5" t="str">
        <f t="shared" si="296"/>
        <v>EMPLOYEE</v>
      </c>
      <c r="W1671" s="5" t="b">
        <f t="shared" si="292"/>
        <v>0</v>
      </c>
      <c r="X1671" s="40">
        <f t="shared" ca="1" si="293"/>
        <v>334393.72000000003</v>
      </c>
      <c r="Y1671" s="30" t="b">
        <f t="shared" ca="1" si="294"/>
        <v>1</v>
      </c>
    </row>
    <row r="1672" spans="1:25">
      <c r="A1672" s="28" t="s">
        <v>2837</v>
      </c>
      <c r="B1672" s="28" t="s">
        <v>2838</v>
      </c>
      <c r="C1672" s="28" t="s">
        <v>4137</v>
      </c>
      <c r="D1672" s="28" t="s">
        <v>2842</v>
      </c>
      <c r="E1672" s="29">
        <v>42258</v>
      </c>
      <c r="F1672" s="28" t="s">
        <v>10380</v>
      </c>
      <c r="G1672" s="30">
        <v>4854</v>
      </c>
      <c r="H1672" s="28" t="s">
        <v>10381</v>
      </c>
      <c r="I1672" s="31">
        <v>0</v>
      </c>
      <c r="J1672" s="31">
        <v>918.85</v>
      </c>
      <c r="K1672" s="28" t="s">
        <v>3130</v>
      </c>
      <c r="L1672" s="32">
        <f t="shared" si="286"/>
        <v>-918.85</v>
      </c>
      <c r="M1672" s="33">
        <f t="shared" si="287"/>
        <v>918.85</v>
      </c>
      <c r="N1672" s="34" t="b">
        <v>1</v>
      </c>
      <c r="O1672" s="35">
        <f t="shared" si="288"/>
        <v>918.85</v>
      </c>
      <c r="P1672" s="36" t="str">
        <f t="shared" si="289"/>
        <v>E</v>
      </c>
      <c r="Q1672" s="37" t="str">
        <f t="shared" si="290"/>
        <v>Stephen Vallely (CC)</v>
      </c>
      <c r="R1672" s="6" t="str">
        <f t="shared" si="291"/>
        <v>E - Stephen Vallely (CC)</v>
      </c>
      <c r="S1672" s="6" t="str">
        <f>IFERROR(INDEX('Vendor Over-ride'!$C:$C, MATCH($R:$R,'Vendor Over-ride'!$A:$A,0)),"")</f>
        <v/>
      </c>
      <c r="U1672" s="38" t="str">
        <f t="shared" si="295"/>
        <v>GIA</v>
      </c>
      <c r="V1672" s="5" t="str">
        <f t="shared" si="296"/>
        <v>EMPLOYEE</v>
      </c>
      <c r="W1672" s="5" t="b">
        <f t="shared" si="292"/>
        <v>0</v>
      </c>
      <c r="X1672" s="40">
        <f t="shared" ca="1" si="293"/>
        <v>334393.72000000003</v>
      </c>
      <c r="Y1672" s="30" t="b">
        <f t="shared" ca="1" si="294"/>
        <v>1</v>
      </c>
    </row>
    <row r="1673" spans="1:25" hidden="1">
      <c r="A1673" s="28" t="s">
        <v>2837</v>
      </c>
      <c r="B1673" s="28" t="s">
        <v>2838</v>
      </c>
      <c r="C1673" s="28" t="s">
        <v>4137</v>
      </c>
      <c r="D1673" s="28" t="s">
        <v>2986</v>
      </c>
      <c r="E1673" s="29">
        <v>42251</v>
      </c>
      <c r="F1673" s="28" t="s">
        <v>2989</v>
      </c>
      <c r="G1673" s="30">
        <v>4695</v>
      </c>
      <c r="H1673" s="28" t="s">
        <v>10382</v>
      </c>
      <c r="I1673" s="31">
        <v>800</v>
      </c>
      <c r="J1673" s="31">
        <v>0</v>
      </c>
      <c r="K1673" s="28" t="s">
        <v>10383</v>
      </c>
      <c r="L1673" s="32">
        <f t="shared" si="286"/>
        <v>800</v>
      </c>
      <c r="M1673" s="33">
        <f t="shared" si="287"/>
        <v>800</v>
      </c>
      <c r="N1673" s="34" t="b">
        <v>0</v>
      </c>
      <c r="O1673" s="35">
        <f t="shared" si="288"/>
        <v>0</v>
      </c>
      <c r="P1673" s="36" t="str">
        <f t="shared" si="289"/>
        <v>T</v>
      </c>
      <c r="Q1673" s="37" t="str">
        <f t="shared" si="290"/>
        <v>NHS Lothian</v>
      </c>
      <c r="R1673" s="6" t="str">
        <f t="shared" si="291"/>
        <v>T - NHS Lothian</v>
      </c>
      <c r="S1673" s="6" t="str">
        <f>IFERROR(INDEX('Vendor Over-ride'!$C:$C, MATCH($R:$R,'Vendor Over-ride'!$A:$A,0)),"")</f>
        <v>T - NHS Lothian</v>
      </c>
      <c r="U1673" s="38" t="str">
        <f t="shared" si="295"/>
        <v>GIA</v>
      </c>
      <c r="V1673" s="5" t="str">
        <f t="shared" si="296"/>
        <v>TRADE</v>
      </c>
      <c r="W1673" s="5" t="b">
        <f t="shared" si="292"/>
        <v>0</v>
      </c>
      <c r="X1673" s="40">
        <f t="shared" ca="1" si="293"/>
        <v>0</v>
      </c>
      <c r="Y1673" s="30" t="b">
        <f t="shared" ca="1" si="294"/>
        <v>0</v>
      </c>
    </row>
    <row r="1674" spans="1:25" hidden="1">
      <c r="A1674" s="28" t="s">
        <v>2837</v>
      </c>
      <c r="B1674" s="28" t="s">
        <v>2838</v>
      </c>
      <c r="C1674" s="28" t="s">
        <v>4137</v>
      </c>
      <c r="D1674" s="28" t="s">
        <v>2986</v>
      </c>
      <c r="E1674" s="29">
        <v>42255</v>
      </c>
      <c r="F1674" s="28" t="s">
        <v>10384</v>
      </c>
      <c r="G1674" s="30">
        <v>4721</v>
      </c>
      <c r="H1674" s="28" t="s">
        <v>10385</v>
      </c>
      <c r="I1674" s="31">
        <v>366.6</v>
      </c>
      <c r="J1674" s="31">
        <v>0</v>
      </c>
      <c r="K1674" s="28" t="s">
        <v>10386</v>
      </c>
      <c r="L1674" s="32">
        <f t="shared" si="286"/>
        <v>366.6</v>
      </c>
      <c r="M1674" s="33">
        <f t="shared" si="287"/>
        <v>366.6</v>
      </c>
      <c r="N1674" s="34" t="b">
        <v>0</v>
      </c>
      <c r="O1674" s="35">
        <f t="shared" si="288"/>
        <v>0</v>
      </c>
      <c r="P1674" s="36" t="str">
        <f t="shared" si="289"/>
        <v>T</v>
      </c>
      <c r="Q1674" s="37" t="str">
        <f t="shared" si="290"/>
        <v>John Brown Caterhire Ltd</v>
      </c>
      <c r="R1674" s="6" t="str">
        <f t="shared" si="291"/>
        <v>T - John Brown Caterhire Ltd</v>
      </c>
      <c r="S1674" s="6" t="str">
        <f>IFERROR(INDEX('Vendor Over-ride'!$C:$C, MATCH($R:$R,'Vendor Over-ride'!$A:$A,0)),"")</f>
        <v>T - John Brown Caterhire Ltd</v>
      </c>
      <c r="U1674" s="38" t="str">
        <f t="shared" si="295"/>
        <v>GIA</v>
      </c>
      <c r="V1674" s="5" t="str">
        <f t="shared" si="296"/>
        <v>TRADE</v>
      </c>
      <c r="W1674" s="5" t="b">
        <f t="shared" si="292"/>
        <v>0</v>
      </c>
      <c r="X1674" s="40">
        <f t="shared" ca="1" si="293"/>
        <v>504.72</v>
      </c>
      <c r="Y1674" s="30" t="b">
        <f t="shared" ca="1" si="294"/>
        <v>0</v>
      </c>
    </row>
    <row r="1675" spans="1:25" hidden="1">
      <c r="A1675" s="28" t="s">
        <v>2837</v>
      </c>
      <c r="B1675" s="28" t="s">
        <v>2838</v>
      </c>
      <c r="C1675" s="28" t="s">
        <v>4137</v>
      </c>
      <c r="D1675" s="28" t="s">
        <v>2986</v>
      </c>
      <c r="E1675" s="29">
        <v>42262</v>
      </c>
      <c r="F1675" s="28" t="s">
        <v>4956</v>
      </c>
      <c r="G1675" s="30">
        <v>4754</v>
      </c>
      <c r="H1675" s="28" t="s">
        <v>10387</v>
      </c>
      <c r="I1675" s="31">
        <v>480.51</v>
      </c>
      <c r="J1675" s="31">
        <v>0</v>
      </c>
      <c r="K1675" s="28" t="s">
        <v>4957</v>
      </c>
      <c r="L1675" s="32">
        <f t="shared" si="286"/>
        <v>480.51</v>
      </c>
      <c r="M1675" s="33">
        <f t="shared" si="287"/>
        <v>480.51</v>
      </c>
      <c r="N1675" s="34" t="b">
        <v>0</v>
      </c>
      <c r="O1675" s="35">
        <f t="shared" si="288"/>
        <v>0</v>
      </c>
      <c r="P1675" s="36" t="str">
        <f t="shared" si="289"/>
        <v>T</v>
      </c>
      <c r="Q1675" s="37" t="str">
        <f t="shared" si="290"/>
        <v>BFI Education</v>
      </c>
      <c r="R1675" s="6" t="str">
        <f t="shared" si="291"/>
        <v>T - BFI Education</v>
      </c>
      <c r="S1675" s="6" t="str">
        <f>IFERROR(INDEX('Vendor Over-ride'!$C:$C, MATCH($R:$R,'Vendor Over-ride'!$A:$A,0)),"")</f>
        <v>T - British Film Institute</v>
      </c>
      <c r="U1675" s="38" t="str">
        <f t="shared" si="295"/>
        <v>GIA</v>
      </c>
      <c r="V1675" s="5" t="str">
        <f t="shared" si="296"/>
        <v>TRADE</v>
      </c>
      <c r="W1675" s="5" t="b">
        <f t="shared" si="292"/>
        <v>0</v>
      </c>
      <c r="X1675" s="40">
        <f t="shared" ca="1" si="293"/>
        <v>4956.54</v>
      </c>
      <c r="Y1675" s="30" t="b">
        <f t="shared" ca="1" si="294"/>
        <v>0</v>
      </c>
    </row>
    <row r="1676" spans="1:25" hidden="1">
      <c r="A1676" s="28" t="s">
        <v>2837</v>
      </c>
      <c r="B1676" s="28" t="s">
        <v>2838</v>
      </c>
      <c r="C1676" s="28" t="s">
        <v>4137</v>
      </c>
      <c r="D1676" s="28" t="s">
        <v>2986</v>
      </c>
      <c r="E1676" s="29">
        <v>42269</v>
      </c>
      <c r="F1676" s="28" t="s">
        <v>10388</v>
      </c>
      <c r="G1676" s="30">
        <v>4809</v>
      </c>
      <c r="H1676" s="28" t="s">
        <v>10389</v>
      </c>
      <c r="I1676" s="31">
        <v>8338.8700000000008</v>
      </c>
      <c r="J1676" s="31">
        <v>0</v>
      </c>
      <c r="K1676" s="28" t="s">
        <v>10390</v>
      </c>
      <c r="L1676" s="32">
        <f t="shared" si="286"/>
        <v>8338.8700000000008</v>
      </c>
      <c r="M1676" s="33">
        <f t="shared" si="287"/>
        <v>8338.8700000000008</v>
      </c>
      <c r="N1676" s="34" t="b">
        <v>0</v>
      </c>
      <c r="O1676" s="35">
        <f t="shared" si="288"/>
        <v>0</v>
      </c>
      <c r="P1676" s="36" t="str">
        <f t="shared" si="289"/>
        <v>T</v>
      </c>
      <c r="Q1676" s="37" t="str">
        <f t="shared" si="290"/>
        <v>Capita Travel and Events</v>
      </c>
      <c r="R1676" s="6" t="str">
        <f t="shared" si="291"/>
        <v>T - Capita Travel and Events</v>
      </c>
      <c r="S1676" s="6" t="str">
        <f>IFERROR(INDEX('Vendor Over-ride'!$C:$C, MATCH($R:$R,'Vendor Over-ride'!$A:$A,0)),"")</f>
        <v>T - Capita Travel and Events</v>
      </c>
      <c r="U1676" s="38" t="str">
        <f t="shared" si="295"/>
        <v>GIA</v>
      </c>
      <c r="V1676" s="5" t="str">
        <f t="shared" si="296"/>
        <v>TRADE</v>
      </c>
      <c r="W1676" s="5" t="b">
        <f t="shared" si="292"/>
        <v>0</v>
      </c>
      <c r="X1676" s="40">
        <f t="shared" ca="1" si="293"/>
        <v>68437.789999999994</v>
      </c>
      <c r="Y1676" s="30" t="b">
        <f t="shared" ca="1" si="294"/>
        <v>1</v>
      </c>
    </row>
    <row r="1677" spans="1:25" hidden="1">
      <c r="A1677" s="28" t="s">
        <v>2837</v>
      </c>
      <c r="B1677" s="28" t="s">
        <v>2838</v>
      </c>
      <c r="C1677" s="28" t="s">
        <v>4137</v>
      </c>
      <c r="D1677" s="28" t="s">
        <v>2986</v>
      </c>
      <c r="E1677" s="29">
        <v>42268</v>
      </c>
      <c r="F1677" s="28" t="s">
        <v>10391</v>
      </c>
      <c r="G1677" s="30">
        <v>4811</v>
      </c>
      <c r="H1677" s="28" t="s">
        <v>10392</v>
      </c>
      <c r="I1677" s="31">
        <v>288.54000000000002</v>
      </c>
      <c r="J1677" s="31">
        <v>0</v>
      </c>
      <c r="K1677" s="28" t="s">
        <v>10393</v>
      </c>
      <c r="L1677" s="32">
        <f t="shared" si="286"/>
        <v>288.54000000000002</v>
      </c>
      <c r="M1677" s="33">
        <f t="shared" si="287"/>
        <v>288.54000000000002</v>
      </c>
      <c r="N1677" s="34" t="b">
        <v>0</v>
      </c>
      <c r="O1677" s="35">
        <f t="shared" si="288"/>
        <v>0</v>
      </c>
      <c r="P1677" s="36" t="str">
        <f t="shared" si="289"/>
        <v>T</v>
      </c>
      <c r="Q1677" s="37" t="str">
        <f t="shared" si="290"/>
        <v>Cinekid</v>
      </c>
      <c r="R1677" s="6" t="str">
        <f t="shared" si="291"/>
        <v>T - Cinekid</v>
      </c>
      <c r="S1677" s="6" t="str">
        <f>IFERROR(INDEX('Vendor Over-ride'!$C:$C, MATCH($R:$R,'Vendor Over-ride'!$A:$A,0)),"")</f>
        <v>T - Cinekid</v>
      </c>
      <c r="U1677" s="38" t="str">
        <f t="shared" si="295"/>
        <v>GIA</v>
      </c>
      <c r="V1677" s="5" t="str">
        <f t="shared" si="296"/>
        <v>TRADE</v>
      </c>
      <c r="W1677" s="5" t="b">
        <f t="shared" si="292"/>
        <v>0</v>
      </c>
      <c r="X1677" s="40">
        <f t="shared" ca="1" si="293"/>
        <v>0</v>
      </c>
      <c r="Y1677" s="30" t="b">
        <f t="shared" ca="1" si="294"/>
        <v>0</v>
      </c>
    </row>
    <row r="1678" spans="1:25" hidden="1">
      <c r="A1678" s="28" t="s">
        <v>2837</v>
      </c>
      <c r="B1678" s="28" t="s">
        <v>2838</v>
      </c>
      <c r="C1678" s="28" t="s">
        <v>4137</v>
      </c>
      <c r="D1678" s="28" t="s">
        <v>2986</v>
      </c>
      <c r="E1678" s="29">
        <v>42271</v>
      </c>
      <c r="F1678" s="28" t="s">
        <v>2987</v>
      </c>
      <c r="G1678" s="30">
        <v>4818</v>
      </c>
      <c r="H1678" s="28" t="s">
        <v>10394</v>
      </c>
      <c r="I1678" s="31">
        <v>52515.26</v>
      </c>
      <c r="J1678" s="31">
        <v>0</v>
      </c>
      <c r="K1678" s="28" t="s">
        <v>5360</v>
      </c>
      <c r="L1678" s="32">
        <f t="shared" si="286"/>
        <v>52515.26</v>
      </c>
      <c r="M1678" s="33">
        <f t="shared" si="287"/>
        <v>52515.26</v>
      </c>
      <c r="N1678" s="34" t="b">
        <v>0</v>
      </c>
      <c r="O1678" s="35">
        <f t="shared" si="288"/>
        <v>0</v>
      </c>
      <c r="P1678" s="36" t="str">
        <f t="shared" si="289"/>
        <v>T</v>
      </c>
      <c r="Q1678" s="37" t="str">
        <f t="shared" si="290"/>
        <v>Transport Scotland</v>
      </c>
      <c r="R1678" s="6" t="str">
        <f t="shared" si="291"/>
        <v>T - Transport Scotland</v>
      </c>
      <c r="S1678" s="6" t="str">
        <f>IFERROR(INDEX('Vendor Over-ride'!$C:$C, MATCH($R:$R,'Vendor Over-ride'!$A:$A,0)),"")</f>
        <v>T - Transport Scotland</v>
      </c>
      <c r="U1678" s="38" t="str">
        <f t="shared" si="295"/>
        <v>GIA</v>
      </c>
      <c r="V1678" s="5" t="str">
        <f t="shared" si="296"/>
        <v>TRADE</v>
      </c>
      <c r="W1678" s="5" t="b">
        <f t="shared" si="292"/>
        <v>0</v>
      </c>
      <c r="X1678" s="40">
        <f t="shared" ca="1" si="293"/>
        <v>0</v>
      </c>
      <c r="Y1678" s="30" t="b">
        <f t="shared" ca="1" si="294"/>
        <v>0</v>
      </c>
    </row>
    <row r="1679" spans="1:25" hidden="1">
      <c r="A1679" s="28" t="s">
        <v>2837</v>
      </c>
      <c r="B1679" s="28" t="s">
        <v>2838</v>
      </c>
      <c r="C1679" s="28" t="s">
        <v>4137</v>
      </c>
      <c r="D1679" s="28" t="s">
        <v>2990</v>
      </c>
      <c r="E1679" s="29">
        <v>42248</v>
      </c>
      <c r="F1679" s="28"/>
      <c r="G1679" s="30">
        <v>4676</v>
      </c>
      <c r="H1679" s="28" t="s">
        <v>10395</v>
      </c>
      <c r="I1679" s="31">
        <v>0</v>
      </c>
      <c r="J1679" s="31">
        <v>3.5</v>
      </c>
      <c r="K1679" s="28"/>
      <c r="L1679" s="32">
        <f t="shared" si="286"/>
        <v>-3.5</v>
      </c>
      <c r="M1679" s="33">
        <f t="shared" si="287"/>
        <v>3.5</v>
      </c>
      <c r="N1679" s="34" t="b">
        <v>0</v>
      </c>
      <c r="O1679" s="35">
        <f t="shared" si="288"/>
        <v>0</v>
      </c>
      <c r="P1679" s="36" t="str">
        <f t="shared" si="289"/>
        <v/>
      </c>
      <c r="Q1679" s="37" t="e">
        <f t="shared" si="290"/>
        <v>#VALUE!</v>
      </c>
      <c r="R1679" s="6" t="e">
        <f t="shared" si="291"/>
        <v>#VALUE!</v>
      </c>
      <c r="S1679" s="6" t="str">
        <f>IFERROR(INDEX('Vendor Over-ride'!$C:$C, MATCH($R:$R,'Vendor Over-ride'!$A:$A,0)),"")</f>
        <v/>
      </c>
      <c r="U1679" s="38" t="str">
        <f t="shared" si="295"/>
        <v>GIA</v>
      </c>
      <c r="V1679" s="5" t="str">
        <f t="shared" si="296"/>
        <v/>
      </c>
      <c r="W1679" s="5" t="b">
        <f t="shared" si="292"/>
        <v>0</v>
      </c>
      <c r="X1679" s="40">
        <f t="shared" ca="1" si="293"/>
        <v>334393.72000000003</v>
      </c>
      <c r="Y1679" s="30" t="b">
        <f t="shared" ca="1" si="294"/>
        <v>1</v>
      </c>
    </row>
    <row r="1680" spans="1:25" hidden="1">
      <c r="A1680" s="28" t="s">
        <v>2837</v>
      </c>
      <c r="B1680" s="28" t="s">
        <v>2838</v>
      </c>
      <c r="C1680" s="28" t="s">
        <v>4137</v>
      </c>
      <c r="D1680" s="28" t="s">
        <v>2990</v>
      </c>
      <c r="E1680" s="29">
        <v>42248</v>
      </c>
      <c r="F1680" s="28"/>
      <c r="G1680" s="30">
        <v>4677</v>
      </c>
      <c r="H1680" s="28" t="s">
        <v>10396</v>
      </c>
      <c r="I1680" s="31">
        <v>0</v>
      </c>
      <c r="J1680" s="31">
        <v>3.5</v>
      </c>
      <c r="K1680" s="28"/>
      <c r="L1680" s="32">
        <f t="shared" si="286"/>
        <v>-3.5</v>
      </c>
      <c r="M1680" s="33">
        <f t="shared" si="287"/>
        <v>3.5</v>
      </c>
      <c r="N1680" s="34" t="b">
        <v>0</v>
      </c>
      <c r="O1680" s="35">
        <f t="shared" si="288"/>
        <v>0</v>
      </c>
      <c r="P1680" s="36" t="str">
        <f t="shared" si="289"/>
        <v/>
      </c>
      <c r="Q1680" s="37" t="e">
        <f t="shared" si="290"/>
        <v>#VALUE!</v>
      </c>
      <c r="R1680" s="6" t="e">
        <f t="shared" si="291"/>
        <v>#VALUE!</v>
      </c>
      <c r="S1680" s="6" t="str">
        <f>IFERROR(INDEX('Vendor Over-ride'!$C:$C, MATCH($R:$R,'Vendor Over-ride'!$A:$A,0)),"")</f>
        <v/>
      </c>
      <c r="U1680" s="38" t="str">
        <f t="shared" si="295"/>
        <v>GIA</v>
      </c>
      <c r="V1680" s="5" t="str">
        <f t="shared" si="296"/>
        <v/>
      </c>
      <c r="W1680" s="5" t="b">
        <f t="shared" si="292"/>
        <v>0</v>
      </c>
      <c r="X1680" s="40">
        <f t="shared" ca="1" si="293"/>
        <v>334393.72000000003</v>
      </c>
      <c r="Y1680" s="30" t="b">
        <f t="shared" ca="1" si="294"/>
        <v>1</v>
      </c>
    </row>
    <row r="1681" spans="1:25" hidden="1">
      <c r="A1681" s="28" t="s">
        <v>2837</v>
      </c>
      <c r="B1681" s="28" t="s">
        <v>2838</v>
      </c>
      <c r="C1681" s="28" t="s">
        <v>4137</v>
      </c>
      <c r="D1681" s="28" t="s">
        <v>2990</v>
      </c>
      <c r="E1681" s="29">
        <v>42249</v>
      </c>
      <c r="F1681" s="28"/>
      <c r="G1681" s="30">
        <v>4679</v>
      </c>
      <c r="H1681" s="28" t="s">
        <v>10397</v>
      </c>
      <c r="I1681" s="31">
        <v>0</v>
      </c>
      <c r="J1681" s="31">
        <v>19.899999999999999</v>
      </c>
      <c r="K1681" s="28"/>
      <c r="L1681" s="32">
        <f t="shared" si="286"/>
        <v>-19.899999999999999</v>
      </c>
      <c r="M1681" s="33">
        <f t="shared" si="287"/>
        <v>19.899999999999999</v>
      </c>
      <c r="N1681" s="34" t="b">
        <v>0</v>
      </c>
      <c r="O1681" s="35">
        <f t="shared" si="288"/>
        <v>0</v>
      </c>
      <c r="P1681" s="36" t="str">
        <f t="shared" si="289"/>
        <v/>
      </c>
      <c r="Q1681" s="37" t="e">
        <f t="shared" si="290"/>
        <v>#VALUE!</v>
      </c>
      <c r="R1681" s="6" t="e">
        <f t="shared" si="291"/>
        <v>#VALUE!</v>
      </c>
      <c r="S1681" s="6" t="str">
        <f>IFERROR(INDEX('Vendor Over-ride'!$C:$C, MATCH($R:$R,'Vendor Over-ride'!$A:$A,0)),"")</f>
        <v/>
      </c>
      <c r="U1681" s="38" t="str">
        <f t="shared" si="295"/>
        <v>GIA</v>
      </c>
      <c r="V1681" s="5" t="str">
        <f t="shared" si="296"/>
        <v/>
      </c>
      <c r="W1681" s="5" t="b">
        <f t="shared" si="292"/>
        <v>0</v>
      </c>
      <c r="X1681" s="40">
        <f t="shared" ca="1" si="293"/>
        <v>334393.72000000003</v>
      </c>
      <c r="Y1681" s="30" t="b">
        <f t="shared" ca="1" si="294"/>
        <v>1</v>
      </c>
    </row>
    <row r="1682" spans="1:25">
      <c r="A1682" s="28" t="s">
        <v>2837</v>
      </c>
      <c r="B1682" s="28" t="s">
        <v>2838</v>
      </c>
      <c r="C1682" s="28" t="s">
        <v>4137</v>
      </c>
      <c r="D1682" s="28" t="s">
        <v>2990</v>
      </c>
      <c r="E1682" s="29">
        <v>42276</v>
      </c>
      <c r="F1682" s="28"/>
      <c r="G1682" s="30">
        <v>4831</v>
      </c>
      <c r="H1682" s="28" t="s">
        <v>10398</v>
      </c>
      <c r="I1682" s="31">
        <v>0</v>
      </c>
      <c r="J1682" s="31">
        <v>1186</v>
      </c>
      <c r="K1682" s="28"/>
      <c r="L1682" s="32">
        <f t="shared" si="286"/>
        <v>-1186</v>
      </c>
      <c r="M1682" s="33">
        <f t="shared" si="287"/>
        <v>1186</v>
      </c>
      <c r="N1682" s="34" t="b">
        <v>1</v>
      </c>
      <c r="O1682" s="35">
        <f t="shared" si="288"/>
        <v>1186</v>
      </c>
      <c r="P1682" s="36" t="str">
        <f t="shared" si="289"/>
        <v/>
      </c>
      <c r="Q1682" s="37" t="e">
        <f t="shared" si="290"/>
        <v>#VALUE!</v>
      </c>
      <c r="R1682" s="6" t="e">
        <f t="shared" si="291"/>
        <v>#VALUE!</v>
      </c>
      <c r="S1682" s="6" t="str">
        <f>IFERROR(INDEX('Vendor Over-ride'!$C:$C, MATCH($R:$R,'Vendor Over-ride'!$A:$A,0)),"")</f>
        <v/>
      </c>
      <c r="U1682" s="38" t="str">
        <f t="shared" si="295"/>
        <v>GIA</v>
      </c>
      <c r="V1682" s="5" t="str">
        <f t="shared" si="296"/>
        <v/>
      </c>
      <c r="W1682" s="5" t="b">
        <f t="shared" si="292"/>
        <v>0</v>
      </c>
      <c r="X1682" s="40">
        <f t="shared" ca="1" si="293"/>
        <v>334393.72000000003</v>
      </c>
      <c r="Y1682" s="30" t="b">
        <f t="shared" ca="1" si="294"/>
        <v>1</v>
      </c>
    </row>
    <row r="1683" spans="1:25" hidden="1">
      <c r="A1683" s="28" t="s">
        <v>2837</v>
      </c>
      <c r="B1683" s="28" t="s">
        <v>2838</v>
      </c>
      <c r="C1683" s="28" t="s">
        <v>4137</v>
      </c>
      <c r="D1683" s="28" t="s">
        <v>2990</v>
      </c>
      <c r="E1683" s="29">
        <v>42258</v>
      </c>
      <c r="F1683" s="28"/>
      <c r="G1683" s="30">
        <v>4834</v>
      </c>
      <c r="H1683" s="28" t="s">
        <v>10399</v>
      </c>
      <c r="I1683" s="31">
        <v>0</v>
      </c>
      <c r="J1683" s="31">
        <v>9.25</v>
      </c>
      <c r="K1683" s="28"/>
      <c r="L1683" s="32">
        <f t="shared" si="286"/>
        <v>-9.25</v>
      </c>
      <c r="M1683" s="33">
        <f t="shared" si="287"/>
        <v>9.25</v>
      </c>
      <c r="N1683" s="34" t="b">
        <v>0</v>
      </c>
      <c r="O1683" s="35">
        <f t="shared" si="288"/>
        <v>0</v>
      </c>
      <c r="P1683" s="36" t="str">
        <f t="shared" si="289"/>
        <v/>
      </c>
      <c r="Q1683" s="37" t="e">
        <f t="shared" si="290"/>
        <v>#VALUE!</v>
      </c>
      <c r="R1683" s="6" t="e">
        <f t="shared" si="291"/>
        <v>#VALUE!</v>
      </c>
      <c r="S1683" s="6" t="str">
        <f>IFERROR(INDEX('Vendor Over-ride'!$C:$C, MATCH($R:$R,'Vendor Over-ride'!$A:$A,0)),"")</f>
        <v/>
      </c>
      <c r="U1683" s="38" t="str">
        <f t="shared" si="295"/>
        <v>GIA</v>
      </c>
      <c r="V1683" s="5" t="str">
        <f t="shared" si="296"/>
        <v/>
      </c>
      <c r="W1683" s="5" t="b">
        <f t="shared" si="292"/>
        <v>0</v>
      </c>
      <c r="X1683" s="40">
        <f t="shared" ca="1" si="293"/>
        <v>334393.72000000003</v>
      </c>
      <c r="Y1683" s="30" t="b">
        <f t="shared" ca="1" si="294"/>
        <v>1</v>
      </c>
    </row>
    <row r="1684" spans="1:25" hidden="1">
      <c r="A1684" s="28" t="s">
        <v>2837</v>
      </c>
      <c r="B1684" s="28" t="s">
        <v>2838</v>
      </c>
      <c r="C1684" s="28" t="s">
        <v>4137</v>
      </c>
      <c r="D1684" s="28" t="s">
        <v>2990</v>
      </c>
      <c r="E1684" s="29">
        <v>42276</v>
      </c>
      <c r="F1684" s="28"/>
      <c r="G1684" s="30">
        <v>4835</v>
      </c>
      <c r="H1684" s="28" t="s">
        <v>10400</v>
      </c>
      <c r="I1684" s="31">
        <v>20.170000000000002</v>
      </c>
      <c r="J1684" s="31">
        <v>0</v>
      </c>
      <c r="K1684" s="28"/>
      <c r="L1684" s="32">
        <f t="shared" si="286"/>
        <v>20.170000000000002</v>
      </c>
      <c r="M1684" s="33">
        <f t="shared" si="287"/>
        <v>20.170000000000002</v>
      </c>
      <c r="N1684" s="34" t="b">
        <v>0</v>
      </c>
      <c r="O1684" s="35">
        <f t="shared" si="288"/>
        <v>0</v>
      </c>
      <c r="P1684" s="36" t="str">
        <f t="shared" si="289"/>
        <v/>
      </c>
      <c r="Q1684" s="37" t="e">
        <f t="shared" si="290"/>
        <v>#VALUE!</v>
      </c>
      <c r="R1684" s="6" t="e">
        <f t="shared" si="291"/>
        <v>#VALUE!</v>
      </c>
      <c r="S1684" s="6" t="str">
        <f>IFERROR(INDEX('Vendor Over-ride'!$C:$C, MATCH($R:$R,'Vendor Over-ride'!$A:$A,0)),"")</f>
        <v/>
      </c>
      <c r="U1684" s="38" t="str">
        <f t="shared" si="295"/>
        <v>GIA</v>
      </c>
      <c r="V1684" s="5" t="str">
        <f t="shared" si="296"/>
        <v/>
      </c>
      <c r="W1684" s="5" t="b">
        <f t="shared" si="292"/>
        <v>0</v>
      </c>
      <c r="X1684" s="40">
        <f t="shared" ca="1" si="293"/>
        <v>334393.72000000003</v>
      </c>
      <c r="Y1684" s="30" t="b">
        <f t="shared" ca="1" si="294"/>
        <v>1</v>
      </c>
    </row>
    <row r="1685" spans="1:25" hidden="1">
      <c r="A1685" s="28" t="s">
        <v>2837</v>
      </c>
      <c r="B1685" s="28" t="s">
        <v>2838</v>
      </c>
      <c r="C1685" s="28" t="s">
        <v>4137</v>
      </c>
      <c r="D1685" s="28" t="s">
        <v>2990</v>
      </c>
      <c r="E1685" s="29">
        <v>42276</v>
      </c>
      <c r="F1685" s="28"/>
      <c r="G1685" s="30">
        <v>4849</v>
      </c>
      <c r="H1685" s="28" t="s">
        <v>10401</v>
      </c>
      <c r="I1685" s="31">
        <v>0</v>
      </c>
      <c r="J1685" s="31">
        <v>20.170000000000002</v>
      </c>
      <c r="K1685" s="28"/>
      <c r="L1685" s="32">
        <f t="shared" si="286"/>
        <v>-20.170000000000002</v>
      </c>
      <c r="M1685" s="33">
        <f t="shared" si="287"/>
        <v>20.170000000000002</v>
      </c>
      <c r="N1685" s="34" t="b">
        <v>0</v>
      </c>
      <c r="O1685" s="35">
        <f t="shared" si="288"/>
        <v>0</v>
      </c>
      <c r="P1685" s="36" t="str">
        <f t="shared" si="289"/>
        <v/>
      </c>
      <c r="Q1685" s="37" t="e">
        <f t="shared" si="290"/>
        <v>#VALUE!</v>
      </c>
      <c r="R1685" s="6" t="e">
        <f t="shared" si="291"/>
        <v>#VALUE!</v>
      </c>
      <c r="S1685" s="6" t="str">
        <f>IFERROR(INDEX('Vendor Over-ride'!$C:$C, MATCH($R:$R,'Vendor Over-ride'!$A:$A,0)),"")</f>
        <v/>
      </c>
      <c r="U1685" s="38" t="str">
        <f t="shared" si="295"/>
        <v>GIA</v>
      </c>
      <c r="V1685" s="5" t="str">
        <f t="shared" si="296"/>
        <v/>
      </c>
      <c r="W1685" s="5" t="b">
        <f t="shared" si="292"/>
        <v>0</v>
      </c>
      <c r="X1685" s="40">
        <f t="shared" ca="1" si="293"/>
        <v>334393.72000000003</v>
      </c>
      <c r="Y1685" s="30" t="b">
        <f t="shared" ca="1" si="294"/>
        <v>1</v>
      </c>
    </row>
    <row r="1686" spans="1:25" hidden="1">
      <c r="A1686" s="28" t="s">
        <v>2837</v>
      </c>
      <c r="B1686" s="28" t="s">
        <v>2838</v>
      </c>
      <c r="C1686" s="28" t="s">
        <v>4137</v>
      </c>
      <c r="D1686" s="28" t="s">
        <v>2990</v>
      </c>
      <c r="E1686" s="29">
        <v>42276</v>
      </c>
      <c r="F1686" s="28"/>
      <c r="G1686" s="30">
        <v>4851</v>
      </c>
      <c r="H1686" s="28" t="s">
        <v>10402</v>
      </c>
      <c r="I1686" s="31">
        <v>20.170000000000002</v>
      </c>
      <c r="J1686" s="31">
        <v>0</v>
      </c>
      <c r="K1686" s="28"/>
      <c r="L1686" s="32">
        <f t="shared" si="286"/>
        <v>20.170000000000002</v>
      </c>
      <c r="M1686" s="33">
        <f t="shared" si="287"/>
        <v>20.170000000000002</v>
      </c>
      <c r="N1686" s="34" t="b">
        <v>0</v>
      </c>
      <c r="O1686" s="35">
        <f t="shared" si="288"/>
        <v>0</v>
      </c>
      <c r="P1686" s="36" t="str">
        <f t="shared" si="289"/>
        <v/>
      </c>
      <c r="Q1686" s="37" t="e">
        <f t="shared" si="290"/>
        <v>#VALUE!</v>
      </c>
      <c r="R1686" s="6" t="e">
        <f t="shared" si="291"/>
        <v>#VALUE!</v>
      </c>
      <c r="S1686" s="6" t="str">
        <f>IFERROR(INDEX('Vendor Over-ride'!$C:$C, MATCH($R:$R,'Vendor Over-ride'!$A:$A,0)),"")</f>
        <v/>
      </c>
      <c r="U1686" s="38" t="str">
        <f t="shared" si="295"/>
        <v>GIA</v>
      </c>
      <c r="V1686" s="5" t="str">
        <f t="shared" si="296"/>
        <v/>
      </c>
      <c r="W1686" s="5" t="b">
        <f t="shared" si="292"/>
        <v>0</v>
      </c>
      <c r="X1686" s="40">
        <f t="shared" ca="1" si="293"/>
        <v>334393.72000000003</v>
      </c>
      <c r="Y1686" s="30" t="b">
        <f t="shared" ca="1" si="294"/>
        <v>1</v>
      </c>
    </row>
    <row r="1687" spans="1:25" hidden="1">
      <c r="A1687" s="28" t="s">
        <v>2837</v>
      </c>
      <c r="B1687" s="28" t="s">
        <v>2838</v>
      </c>
      <c r="C1687" s="28" t="s">
        <v>4137</v>
      </c>
      <c r="D1687" s="28" t="s">
        <v>5365</v>
      </c>
      <c r="E1687" s="29">
        <v>42272</v>
      </c>
      <c r="F1687" s="28" t="s">
        <v>10403</v>
      </c>
      <c r="G1687" s="30">
        <v>4846</v>
      </c>
      <c r="H1687" s="28" t="s">
        <v>10404</v>
      </c>
      <c r="I1687" s="31">
        <v>7319.94</v>
      </c>
      <c r="J1687" s="31">
        <v>0</v>
      </c>
      <c r="K1687" s="28" t="s">
        <v>10405</v>
      </c>
      <c r="L1687" s="32">
        <f t="shared" si="286"/>
        <v>7319.94</v>
      </c>
      <c r="M1687" s="33">
        <f t="shared" si="287"/>
        <v>7319.94</v>
      </c>
      <c r="N1687" s="34" t="b">
        <v>0</v>
      </c>
      <c r="O1687" s="35">
        <f t="shared" si="288"/>
        <v>0</v>
      </c>
      <c r="P1687" s="36" t="str">
        <f t="shared" si="289"/>
        <v>(</v>
      </c>
      <c r="Q1687" s="37" t="str">
        <f t="shared" si="290"/>
        <v>500-0695)</v>
      </c>
      <c r="R1687" s="6" t="str">
        <f t="shared" si="291"/>
        <v>( - 500-0695)</v>
      </c>
      <c r="S1687" s="6" t="str">
        <f>IFERROR(INDEX('Vendor Over-ride'!$C:$C, MATCH($R:$R,'Vendor Over-ride'!$A:$A,0)),"")</f>
        <v/>
      </c>
      <c r="U1687" s="38" t="str">
        <f t="shared" si="295"/>
        <v>GIA</v>
      </c>
      <c r="V1687" s="5" t="str">
        <f t="shared" si="296"/>
        <v/>
      </c>
      <c r="W1687" s="5" t="b">
        <f t="shared" si="292"/>
        <v>0</v>
      </c>
      <c r="X1687" s="40">
        <f t="shared" ca="1" si="293"/>
        <v>334393.72000000003</v>
      </c>
      <c r="Y1687" s="30" t="b">
        <f t="shared" ca="1" si="294"/>
        <v>1</v>
      </c>
    </row>
    <row r="1688" spans="1:25" hidden="1">
      <c r="A1688" s="28" t="s">
        <v>2837</v>
      </c>
      <c r="B1688" s="28" t="s">
        <v>2838</v>
      </c>
      <c r="C1688" s="28" t="s">
        <v>4137</v>
      </c>
      <c r="D1688" s="28" t="s">
        <v>5365</v>
      </c>
      <c r="E1688" s="29">
        <v>42272</v>
      </c>
      <c r="F1688" s="28" t="s">
        <v>10403</v>
      </c>
      <c r="G1688" s="30">
        <v>4846</v>
      </c>
      <c r="H1688" s="28" t="s">
        <v>10406</v>
      </c>
      <c r="I1688" s="31">
        <v>0</v>
      </c>
      <c r="J1688" s="31">
        <v>7319.94</v>
      </c>
      <c r="K1688" s="28" t="s">
        <v>10407</v>
      </c>
      <c r="L1688" s="32">
        <f t="shared" si="286"/>
        <v>-7319.94</v>
      </c>
      <c r="M1688" s="33">
        <f t="shared" si="287"/>
        <v>7319.94</v>
      </c>
      <c r="N1688" s="34" t="b">
        <v>0</v>
      </c>
      <c r="O1688" s="35">
        <f t="shared" si="288"/>
        <v>0</v>
      </c>
      <c r="P1688" s="36" t="str">
        <f t="shared" si="289"/>
        <v>(</v>
      </c>
      <c r="Q1688" s="37" t="str">
        <f t="shared" si="290"/>
        <v>500-0695)</v>
      </c>
      <c r="R1688" s="6" t="str">
        <f t="shared" si="291"/>
        <v>( - 500-0695)</v>
      </c>
      <c r="S1688" s="6" t="str">
        <f>IFERROR(INDEX('Vendor Over-ride'!$C:$C, MATCH($R:$R,'Vendor Over-ride'!$A:$A,0)),"")</f>
        <v/>
      </c>
      <c r="U1688" s="38" t="str">
        <f t="shared" si="295"/>
        <v>GIA</v>
      </c>
      <c r="V1688" s="5" t="str">
        <f t="shared" si="296"/>
        <v/>
      </c>
      <c r="W1688" s="5" t="b">
        <f t="shared" si="292"/>
        <v>0</v>
      </c>
      <c r="X1688" s="40">
        <f t="shared" ca="1" si="293"/>
        <v>334393.72000000003</v>
      </c>
      <c r="Y1688" s="30" t="b">
        <f t="shared" ca="1" si="294"/>
        <v>1</v>
      </c>
    </row>
    <row r="1689" spans="1:25" hidden="1">
      <c r="A1689" s="28" t="s">
        <v>2837</v>
      </c>
      <c r="B1689" s="28" t="s">
        <v>2838</v>
      </c>
      <c r="C1689" s="28" t="s">
        <v>4422</v>
      </c>
      <c r="D1689" s="28" t="s">
        <v>2840</v>
      </c>
      <c r="E1689" s="29">
        <v>42297</v>
      </c>
      <c r="F1689" s="28" t="s">
        <v>10408</v>
      </c>
      <c r="G1689" s="30">
        <v>4967</v>
      </c>
      <c r="H1689" s="28" t="s">
        <v>10409</v>
      </c>
      <c r="I1689" s="31">
        <v>0</v>
      </c>
      <c r="J1689" s="31">
        <v>400</v>
      </c>
      <c r="K1689" s="28" t="s">
        <v>2956</v>
      </c>
      <c r="L1689" s="32">
        <f t="shared" si="286"/>
        <v>-400</v>
      </c>
      <c r="M1689" s="33">
        <f t="shared" si="287"/>
        <v>400</v>
      </c>
      <c r="N1689" s="34" t="b">
        <v>0</v>
      </c>
      <c r="O1689" s="35">
        <f t="shared" si="288"/>
        <v>0</v>
      </c>
      <c r="P1689" s="36" t="str">
        <f t="shared" si="289"/>
        <v>E</v>
      </c>
      <c r="Q1689" s="37" t="str">
        <f t="shared" si="290"/>
        <v>Brodie Pringle</v>
      </c>
      <c r="R1689" s="6" t="str">
        <f t="shared" si="291"/>
        <v>E - Brodie Pringle</v>
      </c>
      <c r="S1689" s="6" t="str">
        <f>IFERROR(INDEX('Vendor Over-ride'!$C:$C, MATCH($R:$R,'Vendor Over-ride'!$A:$A,0)),"")</f>
        <v/>
      </c>
      <c r="U1689" s="38" t="str">
        <f t="shared" si="295"/>
        <v>GIA</v>
      </c>
      <c r="V1689" s="5" t="str">
        <f t="shared" si="296"/>
        <v>EMPLOYEE</v>
      </c>
      <c r="W1689" s="5" t="b">
        <f t="shared" si="292"/>
        <v>0</v>
      </c>
      <c r="X1689" s="40">
        <f t="shared" ca="1" si="293"/>
        <v>334393.72000000003</v>
      </c>
      <c r="Y1689" s="30" t="b">
        <f t="shared" ca="1" si="294"/>
        <v>1</v>
      </c>
    </row>
    <row r="1690" spans="1:25" hidden="1">
      <c r="A1690" s="28" t="s">
        <v>2837</v>
      </c>
      <c r="B1690" s="28" t="s">
        <v>2838</v>
      </c>
      <c r="C1690" s="28" t="s">
        <v>4422</v>
      </c>
      <c r="D1690" s="28" t="s">
        <v>2842</v>
      </c>
      <c r="E1690" s="29">
        <v>42283</v>
      </c>
      <c r="F1690" s="28" t="s">
        <v>10410</v>
      </c>
      <c r="G1690" s="30">
        <v>4870</v>
      </c>
      <c r="H1690" s="28" t="s">
        <v>10411</v>
      </c>
      <c r="I1690" s="31">
        <v>0</v>
      </c>
      <c r="J1690" s="31">
        <v>147.80000000000001</v>
      </c>
      <c r="K1690" s="28" t="s">
        <v>2978</v>
      </c>
      <c r="L1690" s="32">
        <f t="shared" si="286"/>
        <v>-147.80000000000001</v>
      </c>
      <c r="M1690" s="33">
        <f t="shared" si="287"/>
        <v>147.80000000000001</v>
      </c>
      <c r="N1690" s="34" t="b">
        <v>0</v>
      </c>
      <c r="O1690" s="35">
        <f t="shared" si="288"/>
        <v>0</v>
      </c>
      <c r="P1690" s="36" t="str">
        <f t="shared" si="289"/>
        <v>E</v>
      </c>
      <c r="Q1690" s="37" t="str">
        <f t="shared" si="290"/>
        <v>Leslie Finlay</v>
      </c>
      <c r="R1690" s="6" t="str">
        <f t="shared" si="291"/>
        <v>E - Leslie Finlay</v>
      </c>
      <c r="S1690" s="6" t="str">
        <f>IFERROR(INDEX('Vendor Over-ride'!$C:$C, MATCH($R:$R,'Vendor Over-ride'!$A:$A,0)),"")</f>
        <v/>
      </c>
      <c r="U1690" s="38" t="str">
        <f t="shared" si="295"/>
        <v>GIA</v>
      </c>
      <c r="V1690" s="5" t="str">
        <f t="shared" si="296"/>
        <v>EMPLOYEE</v>
      </c>
      <c r="W1690" s="5" t="b">
        <f t="shared" si="292"/>
        <v>0</v>
      </c>
      <c r="X1690" s="40">
        <f t="shared" ca="1" si="293"/>
        <v>334393.72000000003</v>
      </c>
      <c r="Y1690" s="30" t="b">
        <f t="shared" ca="1" si="294"/>
        <v>1</v>
      </c>
    </row>
    <row r="1691" spans="1:25" hidden="1">
      <c r="A1691" s="28" t="s">
        <v>2837</v>
      </c>
      <c r="B1691" s="28" t="s">
        <v>2838</v>
      </c>
      <c r="C1691" s="28" t="s">
        <v>4422</v>
      </c>
      <c r="D1691" s="28" t="s">
        <v>2842</v>
      </c>
      <c r="E1691" s="29">
        <v>42283</v>
      </c>
      <c r="F1691" s="28" t="s">
        <v>10412</v>
      </c>
      <c r="G1691" s="30">
        <v>4870</v>
      </c>
      <c r="H1691" s="28" t="s">
        <v>10413</v>
      </c>
      <c r="I1691" s="31">
        <v>0</v>
      </c>
      <c r="J1691" s="31">
        <v>19.25</v>
      </c>
      <c r="K1691" s="28" t="s">
        <v>2992</v>
      </c>
      <c r="L1691" s="32">
        <f t="shared" si="286"/>
        <v>-19.25</v>
      </c>
      <c r="M1691" s="33">
        <f t="shared" si="287"/>
        <v>19.25</v>
      </c>
      <c r="N1691" s="34" t="b">
        <v>0</v>
      </c>
      <c r="O1691" s="35">
        <f t="shared" si="288"/>
        <v>0</v>
      </c>
      <c r="P1691" s="36" t="str">
        <f t="shared" si="289"/>
        <v>E</v>
      </c>
      <c r="Q1691" s="37" t="str">
        <f t="shared" si="290"/>
        <v>Lynsey McLeod</v>
      </c>
      <c r="R1691" s="6" t="str">
        <f t="shared" si="291"/>
        <v>E - Lynsey McLeod</v>
      </c>
      <c r="S1691" s="6" t="str">
        <f>IFERROR(INDEX('Vendor Over-ride'!$C:$C, MATCH($R:$R,'Vendor Over-ride'!$A:$A,0)),"")</f>
        <v/>
      </c>
      <c r="U1691" s="38" t="str">
        <f t="shared" si="295"/>
        <v>GIA</v>
      </c>
      <c r="V1691" s="5" t="str">
        <f t="shared" si="296"/>
        <v>EMPLOYEE</v>
      </c>
      <c r="W1691" s="5" t="b">
        <f t="shared" si="292"/>
        <v>0</v>
      </c>
      <c r="X1691" s="40">
        <f t="shared" ca="1" si="293"/>
        <v>334393.72000000003</v>
      </c>
      <c r="Y1691" s="30" t="b">
        <f t="shared" ca="1" si="294"/>
        <v>1</v>
      </c>
    </row>
    <row r="1692" spans="1:25" hidden="1">
      <c r="A1692" s="28" t="s">
        <v>2837</v>
      </c>
      <c r="B1692" s="28" t="s">
        <v>2838</v>
      </c>
      <c r="C1692" s="28" t="s">
        <v>4422</v>
      </c>
      <c r="D1692" s="28" t="s">
        <v>2842</v>
      </c>
      <c r="E1692" s="29">
        <v>42283</v>
      </c>
      <c r="F1692" s="28" t="s">
        <v>10414</v>
      </c>
      <c r="G1692" s="30">
        <v>4870</v>
      </c>
      <c r="H1692" s="28" t="s">
        <v>10415</v>
      </c>
      <c r="I1692" s="31">
        <v>0</v>
      </c>
      <c r="J1692" s="31">
        <v>26.9</v>
      </c>
      <c r="K1692" s="28" t="s">
        <v>4593</v>
      </c>
      <c r="L1692" s="32">
        <f t="shared" si="286"/>
        <v>-26.9</v>
      </c>
      <c r="M1692" s="33">
        <f t="shared" si="287"/>
        <v>26.9</v>
      </c>
      <c r="N1692" s="34" t="b">
        <v>0</v>
      </c>
      <c r="O1692" s="35">
        <f t="shared" si="288"/>
        <v>0</v>
      </c>
      <c r="P1692" s="36" t="str">
        <f t="shared" si="289"/>
        <v>E</v>
      </c>
      <c r="Q1692" s="37" t="str">
        <f t="shared" si="290"/>
        <v>Colin Bradie</v>
      </c>
      <c r="R1692" s="6" t="str">
        <f t="shared" si="291"/>
        <v>E - Colin Bradie</v>
      </c>
      <c r="S1692" s="6" t="str">
        <f>IFERROR(INDEX('Vendor Over-ride'!$C:$C, MATCH($R:$R,'Vendor Over-ride'!$A:$A,0)),"")</f>
        <v/>
      </c>
      <c r="U1692" s="38" t="str">
        <f t="shared" si="295"/>
        <v>GIA</v>
      </c>
      <c r="V1692" s="5" t="str">
        <f t="shared" si="296"/>
        <v>EMPLOYEE</v>
      </c>
      <c r="W1692" s="5" t="b">
        <f t="shared" si="292"/>
        <v>0</v>
      </c>
      <c r="X1692" s="40">
        <f t="shared" ca="1" si="293"/>
        <v>334393.72000000003</v>
      </c>
      <c r="Y1692" s="30" t="b">
        <f t="shared" ca="1" si="294"/>
        <v>1</v>
      </c>
    </row>
    <row r="1693" spans="1:25">
      <c r="A1693" s="28" t="s">
        <v>2837</v>
      </c>
      <c r="B1693" s="28" t="s">
        <v>2838</v>
      </c>
      <c r="C1693" s="28" t="s">
        <v>4422</v>
      </c>
      <c r="D1693" s="28" t="s">
        <v>2842</v>
      </c>
      <c r="E1693" s="29">
        <v>42283</v>
      </c>
      <c r="F1693" s="28" t="s">
        <v>10416</v>
      </c>
      <c r="G1693" s="30">
        <v>4870</v>
      </c>
      <c r="H1693" s="28" t="s">
        <v>10417</v>
      </c>
      <c r="I1693" s="31">
        <v>0</v>
      </c>
      <c r="J1693" s="31">
        <v>1154.02</v>
      </c>
      <c r="K1693" s="28" t="s">
        <v>5193</v>
      </c>
      <c r="L1693" s="32">
        <f t="shared" si="286"/>
        <v>-1154.02</v>
      </c>
      <c r="M1693" s="33">
        <f t="shared" si="287"/>
        <v>1154.02</v>
      </c>
      <c r="N1693" s="34" t="b">
        <v>1</v>
      </c>
      <c r="O1693" s="35">
        <f t="shared" si="288"/>
        <v>1154.02</v>
      </c>
      <c r="P1693" s="36" t="str">
        <f t="shared" si="289"/>
        <v>G</v>
      </c>
      <c r="Q1693" s="37" t="str">
        <f t="shared" si="290"/>
        <v>Dundee Contemporary Arts Ltd</v>
      </c>
      <c r="R1693" s="6" t="str">
        <f t="shared" si="291"/>
        <v>G - Dundee Contemporary Arts Ltd</v>
      </c>
      <c r="S1693" s="6" t="str">
        <f>IFERROR(INDEX('Vendor Over-ride'!$C:$C, MATCH($R:$R,'Vendor Over-ride'!$A:$A,0)),"")</f>
        <v>G - Dundee Contemporary Arts Ltd</v>
      </c>
      <c r="U1693" s="38" t="str">
        <f t="shared" si="295"/>
        <v>GIA</v>
      </c>
      <c r="V1693" s="5" t="str">
        <f t="shared" si="296"/>
        <v>AWARD</v>
      </c>
      <c r="W1693" s="5" t="b">
        <f t="shared" si="292"/>
        <v>0</v>
      </c>
      <c r="X1693" s="40">
        <f t="shared" ca="1" si="293"/>
        <v>670904.02</v>
      </c>
      <c r="Y1693" s="30" t="b">
        <f t="shared" ca="1" si="294"/>
        <v>1</v>
      </c>
    </row>
    <row r="1694" spans="1:25" hidden="1">
      <c r="A1694" s="28" t="s">
        <v>2837</v>
      </c>
      <c r="B1694" s="28" t="s">
        <v>2838</v>
      </c>
      <c r="C1694" s="28" t="s">
        <v>4422</v>
      </c>
      <c r="D1694" s="28" t="s">
        <v>2842</v>
      </c>
      <c r="E1694" s="29">
        <v>42283</v>
      </c>
      <c r="F1694" s="28" t="s">
        <v>10418</v>
      </c>
      <c r="G1694" s="30">
        <v>4870</v>
      </c>
      <c r="H1694" s="28" t="s">
        <v>10419</v>
      </c>
      <c r="I1694" s="31">
        <v>0</v>
      </c>
      <c r="J1694" s="31">
        <v>1557</v>
      </c>
      <c r="K1694" s="28" t="s">
        <v>8516</v>
      </c>
      <c r="L1694" s="32">
        <f t="shared" si="286"/>
        <v>-1557</v>
      </c>
      <c r="M1694" s="33">
        <f t="shared" si="287"/>
        <v>1557</v>
      </c>
      <c r="N1694" s="34" t="b">
        <v>1</v>
      </c>
      <c r="O1694" s="35">
        <f t="shared" si="288"/>
        <v>1557</v>
      </c>
      <c r="P1694" s="36" t="str">
        <f t="shared" si="289"/>
        <v>G</v>
      </c>
      <c r="Q1694" s="37" t="str">
        <f t="shared" si="290"/>
        <v>Scottish Jazz Federation</v>
      </c>
      <c r="R1694" s="6" t="str">
        <f t="shared" si="291"/>
        <v>G - Scottish Jazz Federation</v>
      </c>
      <c r="S1694" s="6" t="str">
        <f>IFERROR(INDEX('Vendor Over-ride'!$C:$C, MATCH($R:$R,'Vendor Over-ride'!$A:$A,0)),"")</f>
        <v>G - Scottish Jazz Federation</v>
      </c>
      <c r="U1694" s="38" t="str">
        <f t="shared" si="295"/>
        <v>GIA</v>
      </c>
      <c r="V1694" s="5" t="str">
        <f t="shared" si="296"/>
        <v>AWARD</v>
      </c>
      <c r="W1694" s="5" t="b">
        <f t="shared" si="292"/>
        <v>0</v>
      </c>
      <c r="X1694" s="40">
        <f t="shared" ca="1" si="293"/>
        <v>6230</v>
      </c>
      <c r="Y1694" s="30" t="b">
        <f t="shared" ca="1" si="294"/>
        <v>0</v>
      </c>
    </row>
    <row r="1695" spans="1:25">
      <c r="A1695" s="28" t="s">
        <v>2837</v>
      </c>
      <c r="B1695" s="28" t="s">
        <v>2838</v>
      </c>
      <c r="C1695" s="28" t="s">
        <v>4422</v>
      </c>
      <c r="D1695" s="28" t="s">
        <v>2842</v>
      </c>
      <c r="E1695" s="29">
        <v>42283</v>
      </c>
      <c r="F1695" s="28" t="s">
        <v>10420</v>
      </c>
      <c r="G1695" s="30">
        <v>4870</v>
      </c>
      <c r="H1695" s="28" t="s">
        <v>10421</v>
      </c>
      <c r="I1695" s="31">
        <v>0</v>
      </c>
      <c r="J1695" s="31">
        <v>6893</v>
      </c>
      <c r="K1695" s="28" t="s">
        <v>4886</v>
      </c>
      <c r="L1695" s="32">
        <f t="shared" si="286"/>
        <v>-6893</v>
      </c>
      <c r="M1695" s="33">
        <f t="shared" si="287"/>
        <v>6893</v>
      </c>
      <c r="N1695" s="34" t="b">
        <v>1</v>
      </c>
      <c r="O1695" s="35">
        <f t="shared" si="288"/>
        <v>6893</v>
      </c>
      <c r="P1695" s="36" t="str">
        <f t="shared" si="289"/>
        <v>I</v>
      </c>
      <c r="Q1695" s="37" t="str">
        <f t="shared" si="290"/>
        <v>Artsplay Highland</v>
      </c>
      <c r="R1695" s="6" t="str">
        <f t="shared" si="291"/>
        <v>I - Artsplay Highland</v>
      </c>
      <c r="S1695" s="6" t="str">
        <f>IFERROR(INDEX('Vendor Over-ride'!$C:$C, MATCH($R:$R,'Vendor Over-ride'!$A:$A,0)),"")</f>
        <v>I - Artsplay Highland</v>
      </c>
      <c r="U1695" s="38" t="str">
        <f t="shared" si="295"/>
        <v>GIA</v>
      </c>
      <c r="V1695" s="5" t="str">
        <f t="shared" si="296"/>
        <v>AWARD</v>
      </c>
      <c r="W1695" s="5" t="b">
        <f t="shared" si="292"/>
        <v>0</v>
      </c>
      <c r="X1695" s="40">
        <f t="shared" ca="1" si="293"/>
        <v>36203</v>
      </c>
      <c r="Y1695" s="30" t="b">
        <f t="shared" ca="1" si="294"/>
        <v>1</v>
      </c>
    </row>
    <row r="1696" spans="1:25">
      <c r="A1696" s="28" t="s">
        <v>2837</v>
      </c>
      <c r="B1696" s="28" t="s">
        <v>2838</v>
      </c>
      <c r="C1696" s="28" t="s">
        <v>4422</v>
      </c>
      <c r="D1696" s="28" t="s">
        <v>2842</v>
      </c>
      <c r="E1696" s="29">
        <v>42283</v>
      </c>
      <c r="F1696" s="28" t="s">
        <v>10422</v>
      </c>
      <c r="G1696" s="30">
        <v>4870</v>
      </c>
      <c r="H1696" s="28" t="s">
        <v>10423</v>
      </c>
      <c r="I1696" s="31">
        <v>0</v>
      </c>
      <c r="J1696" s="31">
        <v>75000</v>
      </c>
      <c r="K1696" s="28" t="s">
        <v>3703</v>
      </c>
      <c r="L1696" s="32">
        <f t="shared" si="286"/>
        <v>-75000</v>
      </c>
      <c r="M1696" s="33">
        <f t="shared" si="287"/>
        <v>75000</v>
      </c>
      <c r="N1696" s="34" t="b">
        <v>1</v>
      </c>
      <c r="O1696" s="35">
        <f t="shared" si="288"/>
        <v>75000</v>
      </c>
      <c r="P1696" s="36" t="str">
        <f t="shared" si="289"/>
        <v>I</v>
      </c>
      <c r="Q1696" s="37" t="str">
        <f t="shared" si="290"/>
        <v>Edinburgh International Science Festival</v>
      </c>
      <c r="R1696" s="6" t="str">
        <f t="shared" si="291"/>
        <v>I - Edinburgh International Science Festival</v>
      </c>
      <c r="S1696" s="6" t="str">
        <f>IFERROR(INDEX('Vendor Over-ride'!$C:$C, MATCH($R:$R,'Vendor Over-ride'!$A:$A,0)),"")</f>
        <v>I - Edinburgh International Science Festival</v>
      </c>
      <c r="U1696" s="38" t="str">
        <f t="shared" si="295"/>
        <v>GIA</v>
      </c>
      <c r="V1696" s="5" t="str">
        <f t="shared" si="296"/>
        <v>AWARD</v>
      </c>
      <c r="W1696" s="5" t="b">
        <f t="shared" si="292"/>
        <v>1</v>
      </c>
      <c r="X1696" s="40">
        <f t="shared" ca="1" si="293"/>
        <v>125000</v>
      </c>
      <c r="Y1696" s="30" t="b">
        <f t="shared" ca="1" si="294"/>
        <v>1</v>
      </c>
    </row>
    <row r="1697" spans="1:25">
      <c r="A1697" s="28" t="s">
        <v>2837</v>
      </c>
      <c r="B1697" s="28" t="s">
        <v>2838</v>
      </c>
      <c r="C1697" s="28" t="s">
        <v>4422</v>
      </c>
      <c r="D1697" s="28" t="s">
        <v>2842</v>
      </c>
      <c r="E1697" s="29">
        <v>42283</v>
      </c>
      <c r="F1697" s="28" t="s">
        <v>10424</v>
      </c>
      <c r="G1697" s="30">
        <v>4870</v>
      </c>
      <c r="H1697" s="28" t="s">
        <v>10425</v>
      </c>
      <c r="I1697" s="31">
        <v>0</v>
      </c>
      <c r="J1697" s="31">
        <v>36000</v>
      </c>
      <c r="K1697" s="28" t="s">
        <v>3437</v>
      </c>
      <c r="L1697" s="32">
        <f t="shared" si="286"/>
        <v>-36000</v>
      </c>
      <c r="M1697" s="33">
        <f t="shared" si="287"/>
        <v>36000</v>
      </c>
      <c r="N1697" s="34" t="b">
        <v>1</v>
      </c>
      <c r="O1697" s="35">
        <f t="shared" si="288"/>
        <v>36000</v>
      </c>
      <c r="P1697" s="36" t="str">
        <f t="shared" si="289"/>
        <v>I</v>
      </c>
      <c r="Q1697" s="37" t="str">
        <f t="shared" si="290"/>
        <v>The Edinburgh Mela Ltd</v>
      </c>
      <c r="R1697" s="6" t="str">
        <f t="shared" si="291"/>
        <v>I - The Edinburgh Mela Ltd</v>
      </c>
      <c r="S1697" s="6" t="str">
        <f>IFERROR(INDEX('Vendor Over-ride'!$C:$C, MATCH($R:$R,'Vendor Over-ride'!$A:$A,0)),"")</f>
        <v>I - Edinburgh Mela</v>
      </c>
      <c r="U1697" s="38" t="str">
        <f t="shared" si="295"/>
        <v>GIA</v>
      </c>
      <c r="V1697" s="5" t="str">
        <f t="shared" si="296"/>
        <v>AWARD</v>
      </c>
      <c r="W1697" s="5" t="b">
        <f t="shared" si="292"/>
        <v>1</v>
      </c>
      <c r="X1697" s="40">
        <f t="shared" ca="1" si="293"/>
        <v>240000</v>
      </c>
      <c r="Y1697" s="30" t="b">
        <f t="shared" ca="1" si="294"/>
        <v>1</v>
      </c>
    </row>
    <row r="1698" spans="1:25" hidden="1">
      <c r="A1698" s="28" t="s">
        <v>2837</v>
      </c>
      <c r="B1698" s="28" t="s">
        <v>2838</v>
      </c>
      <c r="C1698" s="28" t="s">
        <v>4422</v>
      </c>
      <c r="D1698" s="28" t="s">
        <v>2842</v>
      </c>
      <c r="E1698" s="29">
        <v>42283</v>
      </c>
      <c r="F1698" s="28" t="s">
        <v>10426</v>
      </c>
      <c r="G1698" s="30">
        <v>4870</v>
      </c>
      <c r="H1698" s="28" t="s">
        <v>10427</v>
      </c>
      <c r="I1698" s="31">
        <v>0</v>
      </c>
      <c r="J1698" s="31">
        <v>172.32</v>
      </c>
      <c r="K1698" s="28" t="s">
        <v>7314</v>
      </c>
      <c r="L1698" s="32">
        <f t="shared" si="286"/>
        <v>-172.32</v>
      </c>
      <c r="M1698" s="33">
        <f t="shared" si="287"/>
        <v>172.32</v>
      </c>
      <c r="N1698" s="34" t="b">
        <v>1</v>
      </c>
      <c r="O1698" s="35">
        <f t="shared" si="288"/>
        <v>172.32</v>
      </c>
      <c r="P1698" s="36" t="str">
        <f t="shared" si="289"/>
        <v>I</v>
      </c>
      <c r="Q1698" s="37" t="str">
        <f t="shared" si="290"/>
        <v>Fiona Soe Paing</v>
      </c>
      <c r="R1698" s="6" t="str">
        <f t="shared" si="291"/>
        <v>I - Fiona Soe Paing</v>
      </c>
      <c r="S1698" s="6" t="str">
        <f>IFERROR(INDEX('Vendor Over-ride'!$C:$C, MATCH($R:$R,'Vendor Over-ride'!$A:$A,0)),"")</f>
        <v>I - Fiona Soe Paing</v>
      </c>
      <c r="U1698" s="38" t="str">
        <f t="shared" si="295"/>
        <v>GIA</v>
      </c>
      <c r="V1698" s="5" t="str">
        <f t="shared" si="296"/>
        <v>AWARD</v>
      </c>
      <c r="W1698" s="5" t="b">
        <f t="shared" si="292"/>
        <v>0</v>
      </c>
      <c r="X1698" s="40">
        <f t="shared" ca="1" si="293"/>
        <v>4181.32</v>
      </c>
      <c r="Y1698" s="30" t="b">
        <f t="shared" ca="1" si="294"/>
        <v>0</v>
      </c>
    </row>
    <row r="1699" spans="1:25" hidden="1">
      <c r="A1699" s="28" t="s">
        <v>2837</v>
      </c>
      <c r="B1699" s="28" t="s">
        <v>2838</v>
      </c>
      <c r="C1699" s="28" t="s">
        <v>4422</v>
      </c>
      <c r="D1699" s="28" t="s">
        <v>2842</v>
      </c>
      <c r="E1699" s="29">
        <v>42283</v>
      </c>
      <c r="F1699" s="28" t="s">
        <v>10428</v>
      </c>
      <c r="G1699" s="30">
        <v>4870</v>
      </c>
      <c r="H1699" s="28" t="s">
        <v>10429</v>
      </c>
      <c r="I1699" s="31">
        <v>0</v>
      </c>
      <c r="J1699" s="31">
        <v>1750</v>
      </c>
      <c r="K1699" s="28" t="s">
        <v>3318</v>
      </c>
      <c r="L1699" s="32">
        <f t="shared" si="286"/>
        <v>-1750</v>
      </c>
      <c r="M1699" s="33">
        <f t="shared" si="287"/>
        <v>1750</v>
      </c>
      <c r="N1699" s="34" t="b">
        <v>1</v>
      </c>
      <c r="O1699" s="35">
        <f t="shared" si="288"/>
        <v>1750</v>
      </c>
      <c r="P1699" s="36" t="str">
        <f t="shared" si="289"/>
        <v>I</v>
      </c>
      <c r="Q1699" s="37" t="str">
        <f t="shared" si="290"/>
        <v>Screen HI</v>
      </c>
      <c r="R1699" s="6" t="str">
        <f t="shared" si="291"/>
        <v>I - Screen HI</v>
      </c>
      <c r="S1699" s="6" t="str">
        <f>IFERROR(INDEX('Vendor Over-ride'!$C:$C, MATCH($R:$R,'Vendor Over-ride'!$A:$A,0)),"")</f>
        <v>I - Screen HI</v>
      </c>
      <c r="U1699" s="38" t="str">
        <f t="shared" si="295"/>
        <v>GIA</v>
      </c>
      <c r="V1699" s="5" t="str">
        <f t="shared" si="296"/>
        <v>AWARD</v>
      </c>
      <c r="W1699" s="5" t="b">
        <f t="shared" si="292"/>
        <v>0</v>
      </c>
      <c r="X1699" s="40">
        <f t="shared" ca="1" si="293"/>
        <v>11000</v>
      </c>
      <c r="Y1699" s="30" t="b">
        <f t="shared" ca="1" si="294"/>
        <v>0</v>
      </c>
    </row>
    <row r="1700" spans="1:25" hidden="1">
      <c r="A1700" s="28" t="s">
        <v>2837</v>
      </c>
      <c r="B1700" s="28" t="s">
        <v>2838</v>
      </c>
      <c r="C1700" s="28" t="s">
        <v>4422</v>
      </c>
      <c r="D1700" s="28" t="s">
        <v>2842</v>
      </c>
      <c r="E1700" s="29">
        <v>42283</v>
      </c>
      <c r="F1700" s="28" t="s">
        <v>10430</v>
      </c>
      <c r="G1700" s="30">
        <v>4870</v>
      </c>
      <c r="H1700" s="28" t="s">
        <v>10431</v>
      </c>
      <c r="I1700" s="31">
        <v>0</v>
      </c>
      <c r="J1700" s="31">
        <v>3000</v>
      </c>
      <c r="K1700" s="28" t="s">
        <v>4941</v>
      </c>
      <c r="L1700" s="32">
        <f t="shared" si="286"/>
        <v>-3000</v>
      </c>
      <c r="M1700" s="33">
        <f t="shared" si="287"/>
        <v>3000</v>
      </c>
      <c r="N1700" s="34" t="b">
        <v>1</v>
      </c>
      <c r="O1700" s="35">
        <f t="shared" si="288"/>
        <v>3000</v>
      </c>
      <c r="P1700" s="36" t="str">
        <f t="shared" si="289"/>
        <v>I</v>
      </c>
      <c r="Q1700" s="37" t="str">
        <f t="shared" si="290"/>
        <v>Wee Studio</v>
      </c>
      <c r="R1700" s="6" t="str">
        <f t="shared" si="291"/>
        <v>I - Wee Studio</v>
      </c>
      <c r="S1700" s="6" t="str">
        <f>IFERROR(INDEX('Vendor Over-ride'!$C:$C, MATCH($R:$R,'Vendor Over-ride'!$A:$A,0)),"")</f>
        <v>I - Wee Studio</v>
      </c>
      <c r="U1700" s="38" t="str">
        <f t="shared" si="295"/>
        <v>GIA</v>
      </c>
      <c r="V1700" s="5" t="str">
        <f t="shared" si="296"/>
        <v>AWARD</v>
      </c>
      <c r="W1700" s="5" t="b">
        <f t="shared" si="292"/>
        <v>0</v>
      </c>
      <c r="X1700" s="40">
        <f t="shared" ca="1" si="293"/>
        <v>10650</v>
      </c>
      <c r="Y1700" s="30" t="b">
        <f t="shared" ca="1" si="294"/>
        <v>0</v>
      </c>
    </row>
    <row r="1701" spans="1:25" hidden="1">
      <c r="A1701" s="28" t="s">
        <v>2837</v>
      </c>
      <c r="B1701" s="28" t="s">
        <v>2838</v>
      </c>
      <c r="C1701" s="28" t="s">
        <v>4422</v>
      </c>
      <c r="D1701" s="28" t="s">
        <v>2842</v>
      </c>
      <c r="E1701" s="29">
        <v>42283</v>
      </c>
      <c r="F1701" s="28" t="s">
        <v>10432</v>
      </c>
      <c r="G1701" s="30">
        <v>4870</v>
      </c>
      <c r="H1701" s="28" t="s">
        <v>10433</v>
      </c>
      <c r="I1701" s="31">
        <v>0</v>
      </c>
      <c r="J1701" s="31">
        <v>139.69999999999999</v>
      </c>
      <c r="K1701" s="28" t="s">
        <v>10434</v>
      </c>
      <c r="L1701" s="32">
        <f t="shared" si="286"/>
        <v>-139.69999999999999</v>
      </c>
      <c r="M1701" s="33">
        <f t="shared" si="287"/>
        <v>139.69999999999999</v>
      </c>
      <c r="N1701" s="34" t="b">
        <v>1</v>
      </c>
      <c r="O1701" s="35">
        <f t="shared" si="288"/>
        <v>139.69999999999999</v>
      </c>
      <c r="P1701" s="36" t="str">
        <f t="shared" si="289"/>
        <v>T</v>
      </c>
      <c r="Q1701" s="37" t="str">
        <f t="shared" si="290"/>
        <v>Aidan Moesby</v>
      </c>
      <c r="R1701" s="6" t="str">
        <f t="shared" si="291"/>
        <v>T - Aidan Moesby</v>
      </c>
      <c r="S1701" s="6" t="str">
        <f>IFERROR(INDEX('Vendor Over-ride'!$C:$C, MATCH($R:$R,'Vendor Over-ride'!$A:$A,0)),"")</f>
        <v>T - Aidan Moesby</v>
      </c>
      <c r="U1701" s="38" t="str">
        <f t="shared" si="295"/>
        <v>GIA</v>
      </c>
      <c r="V1701" s="5" t="str">
        <f t="shared" si="296"/>
        <v>TRADE</v>
      </c>
      <c r="W1701" s="5" t="b">
        <f t="shared" si="292"/>
        <v>0</v>
      </c>
      <c r="X1701" s="40">
        <f t="shared" ca="1" si="293"/>
        <v>139.69999999999999</v>
      </c>
      <c r="Y1701" s="30" t="b">
        <f t="shared" ca="1" si="294"/>
        <v>0</v>
      </c>
    </row>
    <row r="1702" spans="1:25" hidden="1">
      <c r="A1702" s="28" t="s">
        <v>2837</v>
      </c>
      <c r="B1702" s="28" t="s">
        <v>2838</v>
      </c>
      <c r="C1702" s="28" t="s">
        <v>4422</v>
      </c>
      <c r="D1702" s="28" t="s">
        <v>2842</v>
      </c>
      <c r="E1702" s="29">
        <v>42283</v>
      </c>
      <c r="F1702" s="28" t="s">
        <v>10435</v>
      </c>
      <c r="G1702" s="30">
        <v>4870</v>
      </c>
      <c r="H1702" s="28" t="s">
        <v>10436</v>
      </c>
      <c r="I1702" s="31">
        <v>0</v>
      </c>
      <c r="J1702" s="31">
        <v>80.75</v>
      </c>
      <c r="K1702" s="28" t="s">
        <v>2846</v>
      </c>
      <c r="L1702" s="32">
        <f t="shared" si="286"/>
        <v>-80.75</v>
      </c>
      <c r="M1702" s="33">
        <f t="shared" si="287"/>
        <v>80.75</v>
      </c>
      <c r="N1702" s="34" t="b">
        <v>1</v>
      </c>
      <c r="O1702" s="35">
        <f t="shared" si="288"/>
        <v>80.75</v>
      </c>
      <c r="P1702" s="36" t="str">
        <f t="shared" si="289"/>
        <v>T</v>
      </c>
      <c r="Q1702" s="37" t="str">
        <f t="shared" si="290"/>
        <v>Arnold Clark Finance Ltd</v>
      </c>
      <c r="R1702" s="6" t="str">
        <f t="shared" si="291"/>
        <v>T - Arnold Clark Finance Ltd</v>
      </c>
      <c r="S1702" s="6" t="str">
        <f>IFERROR(INDEX('Vendor Over-ride'!$C:$C, MATCH($R:$R,'Vendor Over-ride'!$A:$A,0)),"")</f>
        <v>T - Arnold Clark Finance Ltd</v>
      </c>
      <c r="U1702" s="38" t="str">
        <f t="shared" si="295"/>
        <v>GIA</v>
      </c>
      <c r="V1702" s="5" t="str">
        <f t="shared" si="296"/>
        <v>TRADE</v>
      </c>
      <c r="W1702" s="5" t="b">
        <f t="shared" si="292"/>
        <v>0</v>
      </c>
      <c r="X1702" s="40">
        <f t="shared" ca="1" si="293"/>
        <v>4424.46</v>
      </c>
      <c r="Y1702" s="30" t="b">
        <f t="shared" ca="1" si="294"/>
        <v>0</v>
      </c>
    </row>
    <row r="1703" spans="1:25">
      <c r="A1703" s="28" t="s">
        <v>2837</v>
      </c>
      <c r="B1703" s="28" t="s">
        <v>2838</v>
      </c>
      <c r="C1703" s="28" t="s">
        <v>4422</v>
      </c>
      <c r="D1703" s="28" t="s">
        <v>2842</v>
      </c>
      <c r="E1703" s="29">
        <v>42283</v>
      </c>
      <c r="F1703" s="28" t="s">
        <v>10437</v>
      </c>
      <c r="G1703" s="30">
        <v>4870</v>
      </c>
      <c r="H1703" s="28" t="s">
        <v>10438</v>
      </c>
      <c r="I1703" s="31">
        <v>0</v>
      </c>
      <c r="J1703" s="31">
        <v>2862.6</v>
      </c>
      <c r="K1703" s="28" t="s">
        <v>4924</v>
      </c>
      <c r="L1703" s="32">
        <f t="shared" si="286"/>
        <v>-2862.6</v>
      </c>
      <c r="M1703" s="33">
        <f t="shared" si="287"/>
        <v>2862.6</v>
      </c>
      <c r="N1703" s="34" t="b">
        <v>1</v>
      </c>
      <c r="O1703" s="35">
        <f t="shared" si="288"/>
        <v>2862.6</v>
      </c>
      <c r="P1703" s="36" t="str">
        <f t="shared" si="289"/>
        <v>T</v>
      </c>
      <c r="Q1703" s="37" t="str">
        <f t="shared" si="290"/>
        <v>Capita Travel and Events</v>
      </c>
      <c r="R1703" s="6" t="str">
        <f t="shared" si="291"/>
        <v>T - Capita Travel and Events</v>
      </c>
      <c r="S1703" s="6" t="str">
        <f>IFERROR(INDEX('Vendor Over-ride'!$C:$C, MATCH($R:$R,'Vendor Over-ride'!$A:$A,0)),"")</f>
        <v>T - Capita Travel and Events</v>
      </c>
      <c r="T1703" s="41" t="s">
        <v>7018</v>
      </c>
      <c r="U1703" s="38" t="str">
        <f t="shared" si="295"/>
        <v>GIA</v>
      </c>
      <c r="V1703" s="5" t="str">
        <f t="shared" si="296"/>
        <v>TRADE</v>
      </c>
      <c r="W1703" s="5" t="b">
        <f t="shared" si="292"/>
        <v>0</v>
      </c>
      <c r="X1703" s="40">
        <f t="shared" ca="1" si="293"/>
        <v>68437.789999999994</v>
      </c>
      <c r="Y1703" s="30" t="b">
        <f t="shared" ca="1" si="294"/>
        <v>1</v>
      </c>
    </row>
    <row r="1704" spans="1:25" hidden="1">
      <c r="A1704" s="28" t="s">
        <v>2837</v>
      </c>
      <c r="B1704" s="28" t="s">
        <v>2838</v>
      </c>
      <c r="C1704" s="28" t="s">
        <v>4422</v>
      </c>
      <c r="D1704" s="28" t="s">
        <v>2842</v>
      </c>
      <c r="E1704" s="29">
        <v>42283</v>
      </c>
      <c r="F1704" s="28" t="s">
        <v>10439</v>
      </c>
      <c r="G1704" s="30">
        <v>4870</v>
      </c>
      <c r="H1704" s="28" t="s">
        <v>10440</v>
      </c>
      <c r="I1704" s="31">
        <v>0</v>
      </c>
      <c r="J1704" s="31">
        <v>61.3</v>
      </c>
      <c r="K1704" s="28" t="s">
        <v>2879</v>
      </c>
      <c r="L1704" s="32">
        <f t="shared" si="286"/>
        <v>-61.3</v>
      </c>
      <c r="M1704" s="33">
        <f t="shared" si="287"/>
        <v>61.3</v>
      </c>
      <c r="N1704" s="34" t="b">
        <v>1</v>
      </c>
      <c r="O1704" s="35">
        <f t="shared" si="288"/>
        <v>61.3</v>
      </c>
      <c r="P1704" s="36" t="str">
        <f t="shared" si="289"/>
        <v>T</v>
      </c>
      <c r="Q1704" s="37" t="str">
        <f t="shared" si="290"/>
        <v>CITY MILK</v>
      </c>
      <c r="R1704" s="6" t="str">
        <f t="shared" si="291"/>
        <v>T - CITY MILK</v>
      </c>
      <c r="S1704" s="6" t="str">
        <f>IFERROR(INDEX('Vendor Over-ride'!$C:$C, MATCH($R:$R,'Vendor Over-ride'!$A:$A,0)),"")</f>
        <v>T - CITY MILK</v>
      </c>
      <c r="U1704" s="38" t="str">
        <f t="shared" si="295"/>
        <v>GIA</v>
      </c>
      <c r="V1704" s="5" t="str">
        <f t="shared" si="296"/>
        <v>TRADE</v>
      </c>
      <c r="W1704" s="5" t="b">
        <f t="shared" si="292"/>
        <v>0</v>
      </c>
      <c r="X1704" s="40">
        <f t="shared" ca="1" si="293"/>
        <v>604.2700000000001</v>
      </c>
      <c r="Y1704" s="30" t="b">
        <f t="shared" ca="1" si="294"/>
        <v>0</v>
      </c>
    </row>
    <row r="1705" spans="1:25" hidden="1">
      <c r="A1705" s="28" t="s">
        <v>2837</v>
      </c>
      <c r="B1705" s="28" t="s">
        <v>2838</v>
      </c>
      <c r="C1705" s="28" t="s">
        <v>4422</v>
      </c>
      <c r="D1705" s="28" t="s">
        <v>2842</v>
      </c>
      <c r="E1705" s="29">
        <v>42283</v>
      </c>
      <c r="F1705" s="28" t="s">
        <v>10441</v>
      </c>
      <c r="G1705" s="30">
        <v>4870</v>
      </c>
      <c r="H1705" s="28" t="s">
        <v>10442</v>
      </c>
      <c r="I1705" s="31">
        <v>0</v>
      </c>
      <c r="J1705" s="31">
        <v>406</v>
      </c>
      <c r="K1705" s="28" t="s">
        <v>3016</v>
      </c>
      <c r="L1705" s="32">
        <f t="shared" si="286"/>
        <v>-406</v>
      </c>
      <c r="M1705" s="33">
        <f t="shared" si="287"/>
        <v>406</v>
      </c>
      <c r="N1705" s="34" t="b">
        <v>1</v>
      </c>
      <c r="O1705" s="35">
        <f t="shared" si="288"/>
        <v>406</v>
      </c>
      <c r="P1705" s="36" t="str">
        <f t="shared" si="289"/>
        <v>T</v>
      </c>
      <c r="Q1705" s="37" t="str">
        <f t="shared" si="290"/>
        <v>City Cabs (Edinburgh) Ltd</v>
      </c>
      <c r="R1705" s="6" t="str">
        <f t="shared" si="291"/>
        <v>T - City Cabs (Edinburgh) Ltd</v>
      </c>
      <c r="S1705" s="6" t="str">
        <f>IFERROR(INDEX('Vendor Over-ride'!$C:$C, MATCH($R:$R,'Vendor Over-ride'!$A:$A,0)),"")</f>
        <v>T - City Cabs (Edinburgh) Ltd</v>
      </c>
      <c r="U1705" s="38" t="str">
        <f t="shared" si="295"/>
        <v>GIA</v>
      </c>
      <c r="V1705" s="5" t="str">
        <f t="shared" si="296"/>
        <v>TRADE</v>
      </c>
      <c r="W1705" s="5" t="b">
        <f t="shared" si="292"/>
        <v>0</v>
      </c>
      <c r="X1705" s="40">
        <f t="shared" ca="1" si="293"/>
        <v>4761.08</v>
      </c>
      <c r="Y1705" s="30" t="b">
        <f t="shared" ca="1" si="294"/>
        <v>0</v>
      </c>
    </row>
    <row r="1706" spans="1:25" hidden="1">
      <c r="A1706" s="28" t="s">
        <v>2837</v>
      </c>
      <c r="B1706" s="28" t="s">
        <v>2838</v>
      </c>
      <c r="C1706" s="28" t="s">
        <v>4422</v>
      </c>
      <c r="D1706" s="28" t="s">
        <v>2842</v>
      </c>
      <c r="E1706" s="29">
        <v>42283</v>
      </c>
      <c r="F1706" s="28" t="s">
        <v>10443</v>
      </c>
      <c r="G1706" s="30">
        <v>4870</v>
      </c>
      <c r="H1706" s="28" t="s">
        <v>10444</v>
      </c>
      <c r="I1706" s="31">
        <v>0</v>
      </c>
      <c r="J1706" s="31">
        <v>323.5</v>
      </c>
      <c r="K1706" s="28" t="s">
        <v>3035</v>
      </c>
      <c r="L1706" s="32">
        <f t="shared" si="286"/>
        <v>-323.5</v>
      </c>
      <c r="M1706" s="33">
        <f t="shared" si="287"/>
        <v>323.5</v>
      </c>
      <c r="N1706" s="34" t="b">
        <v>1</v>
      </c>
      <c r="O1706" s="35">
        <f t="shared" si="288"/>
        <v>323.5</v>
      </c>
      <c r="P1706" s="36" t="str">
        <f t="shared" si="289"/>
        <v>T</v>
      </c>
      <c r="Q1706" s="37" t="str">
        <f t="shared" si="290"/>
        <v>DotMailer Ltd</v>
      </c>
      <c r="R1706" s="6" t="str">
        <f t="shared" si="291"/>
        <v>T - DotMailer Ltd</v>
      </c>
      <c r="S1706" s="6" t="str">
        <f>IFERROR(INDEX('Vendor Over-ride'!$C:$C, MATCH($R:$R,'Vendor Over-ride'!$A:$A,0)),"")</f>
        <v>T - DotMailer Ltd</v>
      </c>
      <c r="U1706" s="38" t="str">
        <f t="shared" si="295"/>
        <v>GIA</v>
      </c>
      <c r="V1706" s="5" t="str">
        <f t="shared" si="296"/>
        <v>TRADE</v>
      </c>
      <c r="W1706" s="5" t="b">
        <f t="shared" si="292"/>
        <v>0</v>
      </c>
      <c r="X1706" s="40">
        <f t="shared" ca="1" si="293"/>
        <v>5943.5199999999995</v>
      </c>
      <c r="Y1706" s="30" t="b">
        <f t="shared" ca="1" si="294"/>
        <v>0</v>
      </c>
    </row>
    <row r="1707" spans="1:25" hidden="1">
      <c r="A1707" s="28" t="s">
        <v>2837</v>
      </c>
      <c r="B1707" s="28" t="s">
        <v>2838</v>
      </c>
      <c r="C1707" s="28" t="s">
        <v>4422</v>
      </c>
      <c r="D1707" s="28" t="s">
        <v>2842</v>
      </c>
      <c r="E1707" s="29">
        <v>42283</v>
      </c>
      <c r="F1707" s="28" t="s">
        <v>10445</v>
      </c>
      <c r="G1707" s="30">
        <v>4870</v>
      </c>
      <c r="H1707" s="28" t="s">
        <v>10446</v>
      </c>
      <c r="I1707" s="31">
        <v>0</v>
      </c>
      <c r="J1707" s="31">
        <v>394.1</v>
      </c>
      <c r="K1707" s="28" t="s">
        <v>2848</v>
      </c>
      <c r="L1707" s="32">
        <f t="shared" si="286"/>
        <v>-394.1</v>
      </c>
      <c r="M1707" s="33">
        <f t="shared" si="287"/>
        <v>394.1</v>
      </c>
      <c r="N1707" s="34" t="b">
        <v>1</v>
      </c>
      <c r="O1707" s="35">
        <f t="shared" si="288"/>
        <v>394.1</v>
      </c>
      <c r="P1707" s="36" t="str">
        <f t="shared" si="289"/>
        <v>T</v>
      </c>
      <c r="Q1707" s="37" t="str">
        <f t="shared" si="290"/>
        <v>Eagle Couriers (Scotland) Ltd</v>
      </c>
      <c r="R1707" s="6" t="str">
        <f t="shared" si="291"/>
        <v>T - Eagle Couriers (Scotland) Ltd</v>
      </c>
      <c r="S1707" s="6" t="str">
        <f>IFERROR(INDEX('Vendor Over-ride'!$C:$C, MATCH($R:$R,'Vendor Over-ride'!$A:$A,0)),"")</f>
        <v>T - Eagle Couriers (Scotland) Ltd</v>
      </c>
      <c r="U1707" s="38" t="str">
        <f t="shared" si="295"/>
        <v>GIA</v>
      </c>
      <c r="V1707" s="5" t="str">
        <f t="shared" si="296"/>
        <v>TRADE</v>
      </c>
      <c r="W1707" s="5" t="b">
        <f t="shared" si="292"/>
        <v>0</v>
      </c>
      <c r="X1707" s="40">
        <f t="shared" ca="1" si="293"/>
        <v>6324.47</v>
      </c>
      <c r="Y1707" s="30" t="b">
        <f t="shared" ca="1" si="294"/>
        <v>0</v>
      </c>
    </row>
    <row r="1708" spans="1:25" hidden="1">
      <c r="A1708" s="28" t="s">
        <v>2837</v>
      </c>
      <c r="B1708" s="28" t="s">
        <v>2838</v>
      </c>
      <c r="C1708" s="28" t="s">
        <v>4422</v>
      </c>
      <c r="D1708" s="28" t="s">
        <v>2842</v>
      </c>
      <c r="E1708" s="29">
        <v>42283</v>
      </c>
      <c r="F1708" s="28" t="s">
        <v>10447</v>
      </c>
      <c r="G1708" s="30">
        <v>4870</v>
      </c>
      <c r="H1708" s="28" t="s">
        <v>10448</v>
      </c>
      <c r="I1708" s="31">
        <v>0</v>
      </c>
      <c r="J1708" s="31">
        <v>90.48</v>
      </c>
      <c r="K1708" s="28" t="s">
        <v>2881</v>
      </c>
      <c r="L1708" s="32">
        <f t="shared" si="286"/>
        <v>-90.48</v>
      </c>
      <c r="M1708" s="33">
        <f t="shared" si="287"/>
        <v>90.48</v>
      </c>
      <c r="N1708" s="34" t="b">
        <v>1</v>
      </c>
      <c r="O1708" s="35">
        <f t="shared" si="288"/>
        <v>90.48</v>
      </c>
      <c r="P1708" s="36" t="str">
        <f t="shared" si="289"/>
        <v>T</v>
      </c>
      <c r="Q1708" s="37" t="str">
        <f t="shared" si="290"/>
        <v>Eden Springs UK Ltd</v>
      </c>
      <c r="R1708" s="6" t="str">
        <f t="shared" si="291"/>
        <v>T - Eden Springs UK Ltd</v>
      </c>
      <c r="S1708" s="6" t="str">
        <f>IFERROR(INDEX('Vendor Over-ride'!$C:$C, MATCH($R:$R,'Vendor Over-ride'!$A:$A,0)),"")</f>
        <v>T - Eden Springs UK Ltd</v>
      </c>
      <c r="U1708" s="38" t="str">
        <f t="shared" si="295"/>
        <v>GIA</v>
      </c>
      <c r="V1708" s="5" t="str">
        <f t="shared" si="296"/>
        <v>TRADE</v>
      </c>
      <c r="W1708" s="5" t="b">
        <f t="shared" si="292"/>
        <v>0</v>
      </c>
      <c r="X1708" s="40">
        <f t="shared" ca="1" si="293"/>
        <v>1320.8600000000001</v>
      </c>
      <c r="Y1708" s="30" t="b">
        <f t="shared" ca="1" si="294"/>
        <v>0</v>
      </c>
    </row>
    <row r="1709" spans="1:25" hidden="1">
      <c r="A1709" s="28" t="s">
        <v>2837</v>
      </c>
      <c r="B1709" s="28" t="s">
        <v>2838</v>
      </c>
      <c r="C1709" s="28" t="s">
        <v>4422</v>
      </c>
      <c r="D1709" s="28" t="s">
        <v>2842</v>
      </c>
      <c r="E1709" s="29">
        <v>42283</v>
      </c>
      <c r="F1709" s="28" t="s">
        <v>10449</v>
      </c>
      <c r="G1709" s="30">
        <v>4870</v>
      </c>
      <c r="H1709" s="28" t="s">
        <v>10450</v>
      </c>
      <c r="I1709" s="31">
        <v>0</v>
      </c>
      <c r="J1709" s="31">
        <v>6000</v>
      </c>
      <c r="K1709" s="28" t="s">
        <v>4266</v>
      </c>
      <c r="L1709" s="32">
        <f t="shared" si="286"/>
        <v>-6000</v>
      </c>
      <c r="M1709" s="33">
        <f t="shared" si="287"/>
        <v>6000</v>
      </c>
      <c r="N1709" s="34" t="b">
        <v>1</v>
      </c>
      <c r="O1709" s="35">
        <f t="shared" si="288"/>
        <v>6000</v>
      </c>
      <c r="P1709" s="36" t="str">
        <f t="shared" si="289"/>
        <v>T</v>
      </c>
      <c r="Q1709" s="37" t="str">
        <f t="shared" si="290"/>
        <v>Edinburgh International Television Festival L</v>
      </c>
      <c r="R1709" s="6" t="str">
        <f t="shared" si="291"/>
        <v>T - Edinburgh International Television Festival L</v>
      </c>
      <c r="S1709" s="6" t="str">
        <f>IFERROR(INDEX('Vendor Over-ride'!$C:$C, MATCH($R:$R,'Vendor Over-ride'!$A:$A,0)),"")</f>
        <v>T - Edinburgh International Television Festival L</v>
      </c>
      <c r="U1709" s="38" t="str">
        <f t="shared" si="295"/>
        <v>GIA</v>
      </c>
      <c r="V1709" s="5" t="str">
        <f t="shared" si="296"/>
        <v>TRADE</v>
      </c>
      <c r="W1709" s="5" t="b">
        <f t="shared" si="292"/>
        <v>0</v>
      </c>
      <c r="X1709" s="40">
        <f t="shared" ca="1" si="293"/>
        <v>24000</v>
      </c>
      <c r="Y1709" s="30" t="b">
        <f t="shared" ca="1" si="294"/>
        <v>0</v>
      </c>
    </row>
    <row r="1710" spans="1:25" hidden="1">
      <c r="A1710" s="28" t="s">
        <v>2837</v>
      </c>
      <c r="B1710" s="28" t="s">
        <v>2838</v>
      </c>
      <c r="C1710" s="28" t="s">
        <v>4422</v>
      </c>
      <c r="D1710" s="28" t="s">
        <v>2842</v>
      </c>
      <c r="E1710" s="29">
        <v>42283</v>
      </c>
      <c r="F1710" s="28" t="s">
        <v>10451</v>
      </c>
      <c r="G1710" s="30">
        <v>4870</v>
      </c>
      <c r="H1710" s="28" t="s">
        <v>10452</v>
      </c>
      <c r="I1710" s="31">
        <v>0</v>
      </c>
      <c r="J1710" s="31">
        <v>57</v>
      </c>
      <c r="K1710" s="28" t="s">
        <v>10453</v>
      </c>
      <c r="L1710" s="32">
        <f t="shared" si="286"/>
        <v>-57</v>
      </c>
      <c r="M1710" s="33">
        <f t="shared" si="287"/>
        <v>57</v>
      </c>
      <c r="N1710" s="34" t="b">
        <v>1</v>
      </c>
      <c r="O1710" s="35">
        <f t="shared" si="288"/>
        <v>57</v>
      </c>
      <c r="P1710" s="36" t="str">
        <f t="shared" si="289"/>
        <v>T</v>
      </c>
      <c r="Q1710" s="37" t="str">
        <f t="shared" si="290"/>
        <v>Fruits in The City Ltd</v>
      </c>
      <c r="R1710" s="6" t="str">
        <f t="shared" si="291"/>
        <v>T - Fruits in The City Ltd</v>
      </c>
      <c r="S1710" s="6" t="str">
        <f>IFERROR(INDEX('Vendor Over-ride'!$C:$C, MATCH($R:$R,'Vendor Over-ride'!$A:$A,0)),"")</f>
        <v>T - Fruits in The City Ltd</v>
      </c>
      <c r="U1710" s="38" t="str">
        <f t="shared" si="295"/>
        <v>GIA</v>
      </c>
      <c r="V1710" s="5" t="str">
        <f t="shared" si="296"/>
        <v>TRADE</v>
      </c>
      <c r="W1710" s="5" t="b">
        <f t="shared" si="292"/>
        <v>0</v>
      </c>
      <c r="X1710" s="40">
        <f t="shared" ca="1" si="293"/>
        <v>57</v>
      </c>
      <c r="Y1710" s="30" t="b">
        <f t="shared" ca="1" si="294"/>
        <v>0</v>
      </c>
    </row>
    <row r="1711" spans="1:25" hidden="1">
      <c r="A1711" s="28" t="s">
        <v>2837</v>
      </c>
      <c r="B1711" s="28" t="s">
        <v>2838</v>
      </c>
      <c r="C1711" s="28" t="s">
        <v>4422</v>
      </c>
      <c r="D1711" s="28" t="s">
        <v>2842</v>
      </c>
      <c r="E1711" s="29">
        <v>42283</v>
      </c>
      <c r="F1711" s="28" t="s">
        <v>10454</v>
      </c>
      <c r="G1711" s="30">
        <v>4870</v>
      </c>
      <c r="H1711" s="28" t="s">
        <v>10455</v>
      </c>
      <c r="I1711" s="31">
        <v>0</v>
      </c>
      <c r="J1711" s="31">
        <v>195.6</v>
      </c>
      <c r="K1711" s="28" t="s">
        <v>3092</v>
      </c>
      <c r="L1711" s="32">
        <f t="shared" si="286"/>
        <v>-195.6</v>
      </c>
      <c r="M1711" s="33">
        <f t="shared" si="287"/>
        <v>195.6</v>
      </c>
      <c r="N1711" s="34" t="b">
        <v>1</v>
      </c>
      <c r="O1711" s="35">
        <f t="shared" si="288"/>
        <v>195.6</v>
      </c>
      <c r="P1711" s="36" t="str">
        <f t="shared" si="289"/>
        <v>T</v>
      </c>
      <c r="Q1711" s="37" t="str">
        <f t="shared" si="290"/>
        <v>GTG Training Ltd</v>
      </c>
      <c r="R1711" s="6" t="str">
        <f t="shared" si="291"/>
        <v>T - GTG Training Ltd</v>
      </c>
      <c r="S1711" s="6" t="str">
        <f>IFERROR(INDEX('Vendor Over-ride'!$C:$C, MATCH($R:$R,'Vendor Over-ride'!$A:$A,0)),"")</f>
        <v>T - GTG Training Ltd</v>
      </c>
      <c r="U1711" s="38" t="str">
        <f t="shared" si="295"/>
        <v>GIA</v>
      </c>
      <c r="V1711" s="5" t="str">
        <f t="shared" si="296"/>
        <v>TRADE</v>
      </c>
      <c r="W1711" s="5" t="b">
        <f t="shared" si="292"/>
        <v>0</v>
      </c>
      <c r="X1711" s="40">
        <f t="shared" ca="1" si="293"/>
        <v>3908.4</v>
      </c>
      <c r="Y1711" s="30" t="b">
        <f t="shared" ca="1" si="294"/>
        <v>0</v>
      </c>
    </row>
    <row r="1712" spans="1:25" hidden="1">
      <c r="A1712" s="28" t="s">
        <v>2837</v>
      </c>
      <c r="B1712" s="28" t="s">
        <v>2838</v>
      </c>
      <c r="C1712" s="28" t="s">
        <v>4422</v>
      </c>
      <c r="D1712" s="28" t="s">
        <v>2842</v>
      </c>
      <c r="E1712" s="29">
        <v>42283</v>
      </c>
      <c r="F1712" s="28" t="s">
        <v>10456</v>
      </c>
      <c r="G1712" s="30">
        <v>4870</v>
      </c>
      <c r="H1712" s="28" t="s">
        <v>10457</v>
      </c>
      <c r="I1712" s="31">
        <v>0</v>
      </c>
      <c r="J1712" s="31">
        <v>340.2</v>
      </c>
      <c r="K1712" s="28" t="s">
        <v>2882</v>
      </c>
      <c r="L1712" s="32">
        <f t="shared" si="286"/>
        <v>-340.2</v>
      </c>
      <c r="M1712" s="33">
        <f t="shared" si="287"/>
        <v>340.2</v>
      </c>
      <c r="N1712" s="34" t="b">
        <v>1</v>
      </c>
      <c r="O1712" s="35">
        <f t="shared" si="288"/>
        <v>340.2</v>
      </c>
      <c r="P1712" s="36" t="str">
        <f t="shared" si="289"/>
        <v>T</v>
      </c>
      <c r="Q1712" s="37" t="str">
        <f t="shared" si="290"/>
        <v>GTW Storage Services Ltd</v>
      </c>
      <c r="R1712" s="6" t="str">
        <f t="shared" si="291"/>
        <v>T - GTW Storage Services Ltd</v>
      </c>
      <c r="S1712" s="6" t="str">
        <f>IFERROR(INDEX('Vendor Over-ride'!$C:$C, MATCH($R:$R,'Vendor Over-ride'!$A:$A,0)),"")</f>
        <v>T - GTW Storage Services Ltd</v>
      </c>
      <c r="U1712" s="38" t="str">
        <f t="shared" si="295"/>
        <v>GIA</v>
      </c>
      <c r="V1712" s="5" t="str">
        <f t="shared" si="296"/>
        <v>TRADE</v>
      </c>
      <c r="W1712" s="5" t="b">
        <f t="shared" si="292"/>
        <v>0</v>
      </c>
      <c r="X1712" s="40">
        <f t="shared" ca="1" si="293"/>
        <v>1360.8</v>
      </c>
      <c r="Y1712" s="30" t="b">
        <f t="shared" ca="1" si="294"/>
        <v>0</v>
      </c>
    </row>
    <row r="1713" spans="1:25" hidden="1">
      <c r="A1713" s="28" t="s">
        <v>2837</v>
      </c>
      <c r="B1713" s="28" t="s">
        <v>2838</v>
      </c>
      <c r="C1713" s="28" t="s">
        <v>4422</v>
      </c>
      <c r="D1713" s="28" t="s">
        <v>2842</v>
      </c>
      <c r="E1713" s="29">
        <v>42283</v>
      </c>
      <c r="F1713" s="28" t="s">
        <v>10458</v>
      </c>
      <c r="G1713" s="30">
        <v>4870</v>
      </c>
      <c r="H1713" s="28" t="s">
        <v>10459</v>
      </c>
      <c r="I1713" s="31">
        <v>0</v>
      </c>
      <c r="J1713" s="31">
        <v>1112.92</v>
      </c>
      <c r="K1713" s="28" t="s">
        <v>10460</v>
      </c>
      <c r="L1713" s="32">
        <f t="shared" si="286"/>
        <v>-1112.92</v>
      </c>
      <c r="M1713" s="33">
        <f t="shared" si="287"/>
        <v>1112.92</v>
      </c>
      <c r="N1713" s="34" t="b">
        <v>1</v>
      </c>
      <c r="O1713" s="35">
        <f t="shared" si="288"/>
        <v>1112.92</v>
      </c>
      <c r="P1713" s="36" t="str">
        <f t="shared" si="289"/>
        <v>T</v>
      </c>
      <c r="Q1713" s="37" t="str">
        <f t="shared" si="290"/>
        <v>Hays Accountancy &amp; Finance</v>
      </c>
      <c r="R1713" s="6" t="str">
        <f t="shared" si="291"/>
        <v>T - Hays Accountancy &amp; Finance</v>
      </c>
      <c r="S1713" s="6" t="str">
        <f>IFERROR(INDEX('Vendor Over-ride'!$C:$C, MATCH($R:$R,'Vendor Over-ride'!$A:$A,0)),"")</f>
        <v>T - Hays Accountancy &amp; Finance</v>
      </c>
      <c r="U1713" s="38" t="str">
        <f t="shared" si="295"/>
        <v>GIA</v>
      </c>
      <c r="V1713" s="5" t="str">
        <f t="shared" si="296"/>
        <v>TRADE</v>
      </c>
      <c r="W1713" s="5" t="b">
        <f t="shared" si="292"/>
        <v>0</v>
      </c>
      <c r="X1713" s="40">
        <f t="shared" ca="1" si="293"/>
        <v>23135.120000000003</v>
      </c>
      <c r="Y1713" s="30" t="b">
        <f t="shared" ca="1" si="294"/>
        <v>0</v>
      </c>
    </row>
    <row r="1714" spans="1:25" hidden="1">
      <c r="A1714" s="28" t="s">
        <v>2837</v>
      </c>
      <c r="B1714" s="28" t="s">
        <v>2838</v>
      </c>
      <c r="C1714" s="28" t="s">
        <v>4422</v>
      </c>
      <c r="D1714" s="28" t="s">
        <v>2842</v>
      </c>
      <c r="E1714" s="29">
        <v>42283</v>
      </c>
      <c r="F1714" s="28" t="s">
        <v>10461</v>
      </c>
      <c r="G1714" s="30">
        <v>4870</v>
      </c>
      <c r="H1714" s="28" t="s">
        <v>10462</v>
      </c>
      <c r="I1714" s="31">
        <v>0</v>
      </c>
      <c r="J1714" s="31">
        <v>732</v>
      </c>
      <c r="K1714" s="28" t="s">
        <v>2883</v>
      </c>
      <c r="L1714" s="32">
        <f t="shared" si="286"/>
        <v>-732</v>
      </c>
      <c r="M1714" s="33">
        <f t="shared" si="287"/>
        <v>732</v>
      </c>
      <c r="N1714" s="34" t="b">
        <v>1</v>
      </c>
      <c r="O1714" s="35">
        <f t="shared" si="288"/>
        <v>732</v>
      </c>
      <c r="P1714" s="36" t="str">
        <f t="shared" si="289"/>
        <v>T</v>
      </c>
      <c r="Q1714" s="37" t="str">
        <f t="shared" si="290"/>
        <v>Highland Network Ltd</v>
      </c>
      <c r="R1714" s="6" t="str">
        <f t="shared" si="291"/>
        <v>T - Highland Network Ltd</v>
      </c>
      <c r="S1714" s="6" t="str">
        <f>IFERROR(INDEX('Vendor Over-ride'!$C:$C, MATCH($R:$R,'Vendor Over-ride'!$A:$A,0)),"")</f>
        <v>T - Highland Network Ltd</v>
      </c>
      <c r="U1714" s="38" t="str">
        <f t="shared" si="295"/>
        <v>GIA</v>
      </c>
      <c r="V1714" s="5" t="str">
        <f t="shared" si="296"/>
        <v>TRADE</v>
      </c>
      <c r="W1714" s="5" t="b">
        <f t="shared" si="292"/>
        <v>0</v>
      </c>
      <c r="X1714" s="40">
        <f t="shared" ca="1" si="293"/>
        <v>5952.12</v>
      </c>
      <c r="Y1714" s="30" t="b">
        <f t="shared" ca="1" si="294"/>
        <v>0</v>
      </c>
    </row>
    <row r="1715" spans="1:25" hidden="1">
      <c r="A1715" s="28" t="s">
        <v>2837</v>
      </c>
      <c r="B1715" s="28" t="s">
        <v>2838</v>
      </c>
      <c r="C1715" s="28" t="s">
        <v>4422</v>
      </c>
      <c r="D1715" s="28" t="s">
        <v>2842</v>
      </c>
      <c r="E1715" s="29">
        <v>42283</v>
      </c>
      <c r="F1715" s="28" t="s">
        <v>10463</v>
      </c>
      <c r="G1715" s="30">
        <v>4870</v>
      </c>
      <c r="H1715" s="28" t="s">
        <v>10464</v>
      </c>
      <c r="I1715" s="31">
        <v>0</v>
      </c>
      <c r="J1715" s="31">
        <v>2559.71</v>
      </c>
      <c r="K1715" s="28" t="s">
        <v>2884</v>
      </c>
      <c r="L1715" s="32">
        <f t="shared" si="286"/>
        <v>-2559.71</v>
      </c>
      <c r="M1715" s="33">
        <f t="shared" si="287"/>
        <v>2559.71</v>
      </c>
      <c r="N1715" s="34" t="b">
        <v>1</v>
      </c>
      <c r="O1715" s="35">
        <f t="shared" si="288"/>
        <v>2559.71</v>
      </c>
      <c r="P1715" s="36" t="str">
        <f t="shared" si="289"/>
        <v>T</v>
      </c>
      <c r="Q1715" s="37" t="str">
        <f t="shared" si="290"/>
        <v>Hitachi Capital UK PLC</v>
      </c>
      <c r="R1715" s="6" t="str">
        <f t="shared" si="291"/>
        <v>T - Hitachi Capital UK PLC</v>
      </c>
      <c r="S1715" s="6" t="str">
        <f>IFERROR(INDEX('Vendor Over-ride'!$C:$C, MATCH($R:$R,'Vendor Over-ride'!$A:$A,0)),"")</f>
        <v>T - Hitachi Capital UK PLC</v>
      </c>
      <c r="U1715" s="38" t="str">
        <f t="shared" si="295"/>
        <v>GIA</v>
      </c>
      <c r="V1715" s="5" t="str">
        <f t="shared" si="296"/>
        <v>TRADE</v>
      </c>
      <c r="W1715" s="5" t="b">
        <f t="shared" si="292"/>
        <v>0</v>
      </c>
      <c r="X1715" s="40">
        <f t="shared" ca="1" si="293"/>
        <v>22908.730000000003</v>
      </c>
      <c r="Y1715" s="30" t="b">
        <f t="shared" ca="1" si="294"/>
        <v>0</v>
      </c>
    </row>
    <row r="1716" spans="1:25" hidden="1">
      <c r="A1716" s="28" t="s">
        <v>2837</v>
      </c>
      <c r="B1716" s="28" t="s">
        <v>2838</v>
      </c>
      <c r="C1716" s="28" t="s">
        <v>4422</v>
      </c>
      <c r="D1716" s="28" t="s">
        <v>2842</v>
      </c>
      <c r="E1716" s="29">
        <v>42283</v>
      </c>
      <c r="F1716" s="28" t="s">
        <v>10465</v>
      </c>
      <c r="G1716" s="30">
        <v>4870</v>
      </c>
      <c r="H1716" s="28" t="s">
        <v>10466</v>
      </c>
      <c r="I1716" s="31">
        <v>0</v>
      </c>
      <c r="J1716" s="31">
        <v>380</v>
      </c>
      <c r="K1716" s="28" t="s">
        <v>9454</v>
      </c>
      <c r="L1716" s="32">
        <f t="shared" si="286"/>
        <v>-380</v>
      </c>
      <c r="M1716" s="33">
        <f t="shared" si="287"/>
        <v>380</v>
      </c>
      <c r="N1716" s="34" t="b">
        <v>1</v>
      </c>
      <c r="O1716" s="35">
        <f t="shared" si="288"/>
        <v>380</v>
      </c>
      <c r="P1716" s="36" t="str">
        <f t="shared" si="289"/>
        <v>T</v>
      </c>
      <c r="Q1716" s="37" t="str">
        <f t="shared" si="290"/>
        <v>Made in Leith Digital</v>
      </c>
      <c r="R1716" s="6" t="str">
        <f t="shared" si="291"/>
        <v>T - Made in Leith Digital</v>
      </c>
      <c r="S1716" s="6" t="str">
        <f>IFERROR(INDEX('Vendor Over-ride'!$C:$C, MATCH($R:$R,'Vendor Over-ride'!$A:$A,0)),"")</f>
        <v>T - Made in Leith Digital</v>
      </c>
      <c r="U1716" s="38" t="str">
        <f t="shared" si="295"/>
        <v>GIA</v>
      </c>
      <c r="V1716" s="5" t="str">
        <f t="shared" si="296"/>
        <v>TRADE</v>
      </c>
      <c r="W1716" s="5" t="b">
        <f t="shared" si="292"/>
        <v>0</v>
      </c>
      <c r="X1716" s="40">
        <f t="shared" ca="1" si="293"/>
        <v>2480</v>
      </c>
      <c r="Y1716" s="30" t="b">
        <f t="shared" ca="1" si="294"/>
        <v>0</v>
      </c>
    </row>
    <row r="1717" spans="1:25" hidden="1">
      <c r="A1717" s="28" t="s">
        <v>2837</v>
      </c>
      <c r="B1717" s="28" t="s">
        <v>2838</v>
      </c>
      <c r="C1717" s="28" t="s">
        <v>4422</v>
      </c>
      <c r="D1717" s="28" t="s">
        <v>2842</v>
      </c>
      <c r="E1717" s="29">
        <v>42283</v>
      </c>
      <c r="F1717" s="28" t="s">
        <v>10467</v>
      </c>
      <c r="G1717" s="30">
        <v>4870</v>
      </c>
      <c r="H1717" s="28" t="s">
        <v>10468</v>
      </c>
      <c r="I1717" s="31">
        <v>0</v>
      </c>
      <c r="J1717" s="31">
        <v>19.66</v>
      </c>
      <c r="K1717" s="28" t="s">
        <v>8494</v>
      </c>
      <c r="L1717" s="32">
        <f t="shared" si="286"/>
        <v>-19.66</v>
      </c>
      <c r="M1717" s="33">
        <f t="shared" si="287"/>
        <v>19.66</v>
      </c>
      <c r="N1717" s="34" t="b">
        <v>1</v>
      </c>
      <c r="O1717" s="35">
        <f t="shared" si="288"/>
        <v>19.66</v>
      </c>
      <c r="P1717" s="36" t="str">
        <f t="shared" si="289"/>
        <v>T</v>
      </c>
      <c r="Q1717" s="37" t="str">
        <f t="shared" si="290"/>
        <v>Misco</v>
      </c>
      <c r="R1717" s="6" t="str">
        <f t="shared" si="291"/>
        <v>T - Misco</v>
      </c>
      <c r="S1717" s="6" t="str">
        <f>IFERROR(INDEX('Vendor Over-ride'!$C:$C, MATCH($R:$R,'Vendor Over-ride'!$A:$A,0)),"")</f>
        <v>T - Misco</v>
      </c>
      <c r="U1717" s="38" t="str">
        <f t="shared" si="295"/>
        <v>GIA</v>
      </c>
      <c r="V1717" s="5" t="str">
        <f t="shared" si="296"/>
        <v>TRADE</v>
      </c>
      <c r="W1717" s="5" t="b">
        <f t="shared" si="292"/>
        <v>0</v>
      </c>
      <c r="X1717" s="40">
        <f t="shared" ca="1" si="293"/>
        <v>4294.1999999999989</v>
      </c>
      <c r="Y1717" s="30" t="b">
        <f t="shared" ca="1" si="294"/>
        <v>0</v>
      </c>
    </row>
    <row r="1718" spans="1:25">
      <c r="A1718" s="28" t="s">
        <v>2837</v>
      </c>
      <c r="B1718" s="28" t="s">
        <v>2838</v>
      </c>
      <c r="C1718" s="28" t="s">
        <v>4422</v>
      </c>
      <c r="D1718" s="28" t="s">
        <v>2842</v>
      </c>
      <c r="E1718" s="29">
        <v>42283</v>
      </c>
      <c r="F1718" s="28" t="s">
        <v>10469</v>
      </c>
      <c r="G1718" s="30">
        <v>4870</v>
      </c>
      <c r="H1718" s="28" t="s">
        <v>10470</v>
      </c>
      <c r="I1718" s="31">
        <v>0</v>
      </c>
      <c r="J1718" s="31">
        <v>3500</v>
      </c>
      <c r="K1718" s="28" t="s">
        <v>7256</v>
      </c>
      <c r="L1718" s="32">
        <f t="shared" si="286"/>
        <v>-3500</v>
      </c>
      <c r="M1718" s="33">
        <f t="shared" si="287"/>
        <v>3500</v>
      </c>
      <c r="N1718" s="34" t="b">
        <v>1</v>
      </c>
      <c r="O1718" s="35">
        <f t="shared" si="288"/>
        <v>3500</v>
      </c>
      <c r="P1718" s="36" t="str">
        <f t="shared" si="289"/>
        <v>T</v>
      </c>
      <c r="Q1718" s="37" t="str">
        <f t="shared" si="290"/>
        <v>Norman Howie</v>
      </c>
      <c r="R1718" s="6" t="str">
        <f t="shared" si="291"/>
        <v>T - Norman Howie</v>
      </c>
      <c r="S1718" s="6" t="str">
        <f>IFERROR(INDEX('Vendor Over-ride'!$C:$C, MATCH($R:$R,'Vendor Over-ride'!$A:$A,0)),"")</f>
        <v>T - Norman Howie</v>
      </c>
      <c r="T1718" s="41" t="s">
        <v>17725</v>
      </c>
      <c r="U1718" s="38" t="str">
        <f t="shared" si="295"/>
        <v>GIA</v>
      </c>
      <c r="V1718" s="5" t="str">
        <f t="shared" si="296"/>
        <v>TRADE</v>
      </c>
      <c r="W1718" s="5" t="b">
        <f t="shared" si="292"/>
        <v>0</v>
      </c>
      <c r="X1718" s="40">
        <f t="shared" ca="1" si="293"/>
        <v>37610.199999999997</v>
      </c>
      <c r="Y1718" s="30" t="b">
        <f t="shared" ca="1" si="294"/>
        <v>1</v>
      </c>
    </row>
    <row r="1719" spans="1:25">
      <c r="A1719" s="28" t="s">
        <v>2837</v>
      </c>
      <c r="B1719" s="28" t="s">
        <v>2838</v>
      </c>
      <c r="C1719" s="28" t="s">
        <v>4422</v>
      </c>
      <c r="D1719" s="28" t="s">
        <v>2842</v>
      </c>
      <c r="E1719" s="29">
        <v>42283</v>
      </c>
      <c r="F1719" s="28" t="s">
        <v>10471</v>
      </c>
      <c r="G1719" s="30">
        <v>4870</v>
      </c>
      <c r="H1719" s="28" t="s">
        <v>10472</v>
      </c>
      <c r="I1719" s="31">
        <v>0</v>
      </c>
      <c r="J1719" s="31">
        <v>487.8</v>
      </c>
      <c r="K1719" s="28" t="s">
        <v>4445</v>
      </c>
      <c r="L1719" s="32">
        <f t="shared" si="286"/>
        <v>-487.8</v>
      </c>
      <c r="M1719" s="33">
        <f t="shared" si="287"/>
        <v>487.8</v>
      </c>
      <c r="N1719" s="34" t="b">
        <v>1</v>
      </c>
      <c r="O1719" s="35">
        <f t="shared" si="288"/>
        <v>487.8</v>
      </c>
      <c r="P1719" s="36" t="str">
        <f t="shared" si="289"/>
        <v>T</v>
      </c>
      <c r="Q1719" s="37" t="str">
        <f t="shared" si="290"/>
        <v>Pertemps Recruitment Partnership Limited</v>
      </c>
      <c r="R1719" s="6" t="str">
        <f t="shared" si="291"/>
        <v>T - Pertemps Recruitment Partnership Limited</v>
      </c>
      <c r="S1719" s="6" t="str">
        <f>IFERROR(INDEX('Vendor Over-ride'!$C:$C, MATCH($R:$R,'Vendor Over-ride'!$A:$A,0)),"")</f>
        <v>T - Pertemps Recruitment Partnership Limited</v>
      </c>
      <c r="T1719" s="41" t="s">
        <v>7019</v>
      </c>
      <c r="U1719" s="38" t="str">
        <f t="shared" si="295"/>
        <v>GIA</v>
      </c>
      <c r="V1719" s="5" t="str">
        <f t="shared" si="296"/>
        <v>TRADE</v>
      </c>
      <c r="W1719" s="5" t="b">
        <f t="shared" si="292"/>
        <v>0</v>
      </c>
      <c r="X1719" s="40">
        <f t="shared" ca="1" si="293"/>
        <v>36553.03</v>
      </c>
      <c r="Y1719" s="30" t="b">
        <f t="shared" ca="1" si="294"/>
        <v>1</v>
      </c>
    </row>
    <row r="1720" spans="1:25">
      <c r="A1720" s="28" t="s">
        <v>2837</v>
      </c>
      <c r="B1720" s="28" t="s">
        <v>2838</v>
      </c>
      <c r="C1720" s="28" t="s">
        <v>4422</v>
      </c>
      <c r="D1720" s="28" t="s">
        <v>2842</v>
      </c>
      <c r="E1720" s="29">
        <v>42283</v>
      </c>
      <c r="F1720" s="28" t="s">
        <v>10473</v>
      </c>
      <c r="G1720" s="30">
        <v>4870</v>
      </c>
      <c r="H1720" s="28" t="s">
        <v>10474</v>
      </c>
      <c r="I1720" s="31">
        <v>0</v>
      </c>
      <c r="J1720" s="31">
        <v>4873.32</v>
      </c>
      <c r="K1720" s="28" t="s">
        <v>3050</v>
      </c>
      <c r="L1720" s="32">
        <f t="shared" si="286"/>
        <v>-4873.32</v>
      </c>
      <c r="M1720" s="33">
        <f t="shared" si="287"/>
        <v>4873.32</v>
      </c>
      <c r="N1720" s="34" t="b">
        <v>1</v>
      </c>
      <c r="O1720" s="35">
        <f t="shared" si="288"/>
        <v>4873.32</v>
      </c>
      <c r="P1720" s="36" t="str">
        <f t="shared" si="289"/>
        <v>T</v>
      </c>
      <c r="Q1720" s="37" t="str">
        <f t="shared" si="290"/>
        <v>Pulsant (Scotland) Ltd</v>
      </c>
      <c r="R1720" s="6" t="str">
        <f t="shared" si="291"/>
        <v>T - Pulsant (Scotland) Ltd</v>
      </c>
      <c r="S1720" s="6" t="str">
        <f>IFERROR(INDEX('Vendor Over-ride'!$C:$C, MATCH($R:$R,'Vendor Over-ride'!$A:$A,0)),"")</f>
        <v>T - Pulsant</v>
      </c>
      <c r="T1720" s="41" t="s">
        <v>7021</v>
      </c>
      <c r="U1720" s="38" t="str">
        <f t="shared" si="295"/>
        <v>GIA</v>
      </c>
      <c r="V1720" s="5" t="str">
        <f t="shared" si="296"/>
        <v>TRADE</v>
      </c>
      <c r="W1720" s="5" t="b">
        <f t="shared" si="292"/>
        <v>0</v>
      </c>
      <c r="X1720" s="40">
        <f t="shared" ca="1" si="293"/>
        <v>50739.890000000007</v>
      </c>
      <c r="Y1720" s="30" t="b">
        <f t="shared" ca="1" si="294"/>
        <v>1</v>
      </c>
    </row>
    <row r="1721" spans="1:25" hidden="1">
      <c r="A1721" s="28" t="s">
        <v>2837</v>
      </c>
      <c r="B1721" s="28" t="s">
        <v>2838</v>
      </c>
      <c r="C1721" s="28" t="s">
        <v>4422</v>
      </c>
      <c r="D1721" s="28" t="s">
        <v>2842</v>
      </c>
      <c r="E1721" s="29">
        <v>42283</v>
      </c>
      <c r="F1721" s="28" t="s">
        <v>10475</v>
      </c>
      <c r="G1721" s="30">
        <v>4870</v>
      </c>
      <c r="H1721" s="28" t="s">
        <v>10476</v>
      </c>
      <c r="I1721" s="31">
        <v>0</v>
      </c>
      <c r="J1721" s="31">
        <v>423.62</v>
      </c>
      <c r="K1721" s="28" t="s">
        <v>10477</v>
      </c>
      <c r="L1721" s="32">
        <f t="shared" si="286"/>
        <v>-423.62</v>
      </c>
      <c r="M1721" s="33">
        <f t="shared" si="287"/>
        <v>423.62</v>
      </c>
      <c r="N1721" s="34" t="b">
        <v>1</v>
      </c>
      <c r="O1721" s="35">
        <f t="shared" si="288"/>
        <v>423.62</v>
      </c>
      <c r="P1721" s="36" t="str">
        <f t="shared" si="289"/>
        <v>T</v>
      </c>
      <c r="Q1721" s="37" t="str">
        <f t="shared" si="290"/>
        <v>Remix Summits Ltd</v>
      </c>
      <c r="R1721" s="6" t="str">
        <f t="shared" si="291"/>
        <v>T - Remix Summits Ltd</v>
      </c>
      <c r="S1721" s="6" t="str">
        <f>IFERROR(INDEX('Vendor Over-ride'!$C:$C, MATCH($R:$R,'Vendor Over-ride'!$A:$A,0)),"")</f>
        <v>T - Remix Summits Ltd</v>
      </c>
      <c r="U1721" s="38" t="str">
        <f t="shared" si="295"/>
        <v>GIA</v>
      </c>
      <c r="V1721" s="5" t="str">
        <f t="shared" si="296"/>
        <v>TRADE</v>
      </c>
      <c r="W1721" s="5" t="b">
        <f t="shared" si="292"/>
        <v>0</v>
      </c>
      <c r="X1721" s="40">
        <f t="shared" ca="1" si="293"/>
        <v>423.62</v>
      </c>
      <c r="Y1721" s="30" t="b">
        <f t="shared" ca="1" si="294"/>
        <v>0</v>
      </c>
    </row>
    <row r="1722" spans="1:25" hidden="1">
      <c r="A1722" s="28" t="s">
        <v>2837</v>
      </c>
      <c r="B1722" s="28" t="s">
        <v>2838</v>
      </c>
      <c r="C1722" s="28" t="s">
        <v>4422</v>
      </c>
      <c r="D1722" s="28" t="s">
        <v>2842</v>
      </c>
      <c r="E1722" s="29">
        <v>42283</v>
      </c>
      <c r="F1722" s="28" t="s">
        <v>10478</v>
      </c>
      <c r="G1722" s="30">
        <v>4870</v>
      </c>
      <c r="H1722" s="28" t="s">
        <v>10479</v>
      </c>
      <c r="I1722" s="31">
        <v>0</v>
      </c>
      <c r="J1722" s="31">
        <v>35.1</v>
      </c>
      <c r="K1722" s="28" t="s">
        <v>3817</v>
      </c>
      <c r="L1722" s="32">
        <f t="shared" si="286"/>
        <v>-35.1</v>
      </c>
      <c r="M1722" s="33">
        <f t="shared" si="287"/>
        <v>35.1</v>
      </c>
      <c r="N1722" s="34" t="b">
        <v>1</v>
      </c>
      <c r="O1722" s="35">
        <f t="shared" si="288"/>
        <v>35.1</v>
      </c>
      <c r="P1722" s="36" t="str">
        <f t="shared" si="289"/>
        <v>T</v>
      </c>
      <c r="Q1722" s="37" t="str">
        <f t="shared" si="290"/>
        <v>Saramago Ltd</v>
      </c>
      <c r="R1722" s="6" t="str">
        <f t="shared" si="291"/>
        <v>T - Saramago Ltd</v>
      </c>
      <c r="S1722" s="6" t="str">
        <f>IFERROR(INDEX('Vendor Over-ride'!$C:$C, MATCH($R:$R,'Vendor Over-ride'!$A:$A,0)),"")</f>
        <v>T - Saramago Ltd</v>
      </c>
      <c r="U1722" s="38" t="str">
        <f t="shared" si="295"/>
        <v>GIA</v>
      </c>
      <c r="V1722" s="5" t="str">
        <f t="shared" si="296"/>
        <v>TRADE</v>
      </c>
      <c r="W1722" s="5" t="b">
        <f t="shared" si="292"/>
        <v>0</v>
      </c>
      <c r="X1722" s="40">
        <f t="shared" ca="1" si="293"/>
        <v>3388.3900000000003</v>
      </c>
      <c r="Y1722" s="30" t="b">
        <f t="shared" ca="1" si="294"/>
        <v>0</v>
      </c>
    </row>
    <row r="1723" spans="1:25" hidden="1">
      <c r="A1723" s="28" t="s">
        <v>2837</v>
      </c>
      <c r="B1723" s="28" t="s">
        <v>2838</v>
      </c>
      <c r="C1723" s="28" t="s">
        <v>4422</v>
      </c>
      <c r="D1723" s="28" t="s">
        <v>2842</v>
      </c>
      <c r="E1723" s="29">
        <v>42283</v>
      </c>
      <c r="F1723" s="28" t="s">
        <v>10480</v>
      </c>
      <c r="G1723" s="30">
        <v>4870</v>
      </c>
      <c r="H1723" s="28" t="s">
        <v>10481</v>
      </c>
      <c r="I1723" s="31">
        <v>0</v>
      </c>
      <c r="J1723" s="31">
        <v>6423.9</v>
      </c>
      <c r="K1723" s="28" t="s">
        <v>2865</v>
      </c>
      <c r="L1723" s="32">
        <f t="shared" si="286"/>
        <v>-6423.9</v>
      </c>
      <c r="M1723" s="33">
        <f t="shared" si="287"/>
        <v>6423.9</v>
      </c>
      <c r="N1723" s="34" t="b">
        <v>1</v>
      </c>
      <c r="O1723" s="35">
        <f t="shared" si="288"/>
        <v>6423.9</v>
      </c>
      <c r="P1723" s="36" t="str">
        <f t="shared" si="289"/>
        <v>T</v>
      </c>
      <c r="Q1723" s="37" t="str">
        <f t="shared" si="290"/>
        <v>ScottMoncrieff</v>
      </c>
      <c r="R1723" s="6" t="str">
        <f t="shared" si="291"/>
        <v>T - ScottMoncrieff</v>
      </c>
      <c r="S1723" s="6" t="str">
        <f>IFERROR(INDEX('Vendor Over-ride'!$C:$C, MATCH($R:$R,'Vendor Over-ride'!$A:$A,0)),"")</f>
        <v>T - Scott-Moncrieff</v>
      </c>
      <c r="U1723" s="38" t="str">
        <f t="shared" si="295"/>
        <v>GIA</v>
      </c>
      <c r="V1723" s="5" t="str">
        <f t="shared" si="296"/>
        <v>TRADE</v>
      </c>
      <c r="W1723" s="5" t="b">
        <f t="shared" si="292"/>
        <v>0</v>
      </c>
      <c r="X1723" s="40">
        <f t="shared" ca="1" si="293"/>
        <v>23767.82</v>
      </c>
      <c r="Y1723" s="30" t="b">
        <f t="shared" ca="1" si="294"/>
        <v>0</v>
      </c>
    </row>
    <row r="1724" spans="1:25" hidden="1">
      <c r="A1724" s="28" t="s">
        <v>2837</v>
      </c>
      <c r="B1724" s="28" t="s">
        <v>2838</v>
      </c>
      <c r="C1724" s="28" t="s">
        <v>4422</v>
      </c>
      <c r="D1724" s="28" t="s">
        <v>2842</v>
      </c>
      <c r="E1724" s="29">
        <v>42283</v>
      </c>
      <c r="F1724" s="28" t="s">
        <v>10482</v>
      </c>
      <c r="G1724" s="30">
        <v>4870</v>
      </c>
      <c r="H1724" s="28" t="s">
        <v>10483</v>
      </c>
      <c r="I1724" s="31">
        <v>0</v>
      </c>
      <c r="J1724" s="31">
        <v>113.4</v>
      </c>
      <c r="K1724" s="28" t="s">
        <v>2886</v>
      </c>
      <c r="L1724" s="32">
        <f t="shared" si="286"/>
        <v>-113.4</v>
      </c>
      <c r="M1724" s="33">
        <f t="shared" si="287"/>
        <v>113.4</v>
      </c>
      <c r="N1724" s="34" t="b">
        <v>1</v>
      </c>
      <c r="O1724" s="35">
        <f t="shared" si="288"/>
        <v>113.4</v>
      </c>
      <c r="P1724" s="36" t="str">
        <f t="shared" si="289"/>
        <v>T</v>
      </c>
      <c r="Q1724" s="37" t="str">
        <f t="shared" si="290"/>
        <v>Shred-It Limited</v>
      </c>
      <c r="R1724" s="6" t="str">
        <f t="shared" si="291"/>
        <v>T - Shred-It Limited</v>
      </c>
      <c r="S1724" s="6" t="str">
        <f>IFERROR(INDEX('Vendor Over-ride'!$C:$C, MATCH($R:$R,'Vendor Over-ride'!$A:$A,0)),"")</f>
        <v>T - Shred-It Limited</v>
      </c>
      <c r="U1724" s="38" t="str">
        <f t="shared" si="295"/>
        <v>GIA</v>
      </c>
      <c r="V1724" s="5" t="str">
        <f t="shared" si="296"/>
        <v>TRADE</v>
      </c>
      <c r="W1724" s="5" t="b">
        <f t="shared" si="292"/>
        <v>0</v>
      </c>
      <c r="X1724" s="40">
        <f t="shared" ca="1" si="293"/>
        <v>3247.48</v>
      </c>
      <c r="Y1724" s="30" t="b">
        <f t="shared" ca="1" si="294"/>
        <v>0</v>
      </c>
    </row>
    <row r="1725" spans="1:25" hidden="1">
      <c r="A1725" s="28" t="s">
        <v>2837</v>
      </c>
      <c r="B1725" s="28" t="s">
        <v>2838</v>
      </c>
      <c r="C1725" s="28" t="s">
        <v>4422</v>
      </c>
      <c r="D1725" s="28" t="s">
        <v>2842</v>
      </c>
      <c r="E1725" s="29">
        <v>42283</v>
      </c>
      <c r="F1725" s="28" t="s">
        <v>10484</v>
      </c>
      <c r="G1725" s="30">
        <v>4870</v>
      </c>
      <c r="H1725" s="28" t="s">
        <v>10485</v>
      </c>
      <c r="I1725" s="31">
        <v>0</v>
      </c>
      <c r="J1725" s="31">
        <v>84.78</v>
      </c>
      <c r="K1725" s="28" t="s">
        <v>3347</v>
      </c>
      <c r="L1725" s="32">
        <f t="shared" si="286"/>
        <v>-84.78</v>
      </c>
      <c r="M1725" s="33">
        <f t="shared" si="287"/>
        <v>84.78</v>
      </c>
      <c r="N1725" s="34" t="b">
        <v>1</v>
      </c>
      <c r="O1725" s="35">
        <f t="shared" si="288"/>
        <v>84.78</v>
      </c>
      <c r="P1725" s="36" t="str">
        <f t="shared" si="289"/>
        <v>T</v>
      </c>
      <c r="Q1725" s="37" t="str">
        <f t="shared" si="290"/>
        <v>Sodexo Corporate Services</v>
      </c>
      <c r="R1725" s="6" t="str">
        <f t="shared" si="291"/>
        <v>T - Sodexo Corporate Services</v>
      </c>
      <c r="S1725" s="6" t="str">
        <f>IFERROR(INDEX('Vendor Over-ride'!$C:$C, MATCH($R:$R,'Vendor Over-ride'!$A:$A,0)),"")</f>
        <v>T - Sodexo Corporate Services</v>
      </c>
      <c r="U1725" s="38" t="str">
        <f t="shared" si="295"/>
        <v>GIA</v>
      </c>
      <c r="V1725" s="5" t="str">
        <f t="shared" si="296"/>
        <v>TRADE</v>
      </c>
      <c r="W1725" s="5" t="b">
        <f t="shared" si="292"/>
        <v>0</v>
      </c>
      <c r="X1725" s="40">
        <f t="shared" ca="1" si="293"/>
        <v>293.22000000000003</v>
      </c>
      <c r="Y1725" s="30" t="b">
        <f t="shared" ca="1" si="294"/>
        <v>0</v>
      </c>
    </row>
    <row r="1726" spans="1:25">
      <c r="A1726" s="28" t="s">
        <v>2837</v>
      </c>
      <c r="B1726" s="28" t="s">
        <v>2838</v>
      </c>
      <c r="C1726" s="28" t="s">
        <v>4422</v>
      </c>
      <c r="D1726" s="28" t="s">
        <v>2842</v>
      </c>
      <c r="E1726" s="29">
        <v>42283</v>
      </c>
      <c r="F1726" s="28" t="s">
        <v>10486</v>
      </c>
      <c r="G1726" s="30">
        <v>4870</v>
      </c>
      <c r="H1726" s="28" t="s">
        <v>10487</v>
      </c>
      <c r="I1726" s="31">
        <v>0</v>
      </c>
      <c r="J1726" s="31">
        <v>158.41</v>
      </c>
      <c r="K1726" s="28" t="s">
        <v>2887</v>
      </c>
      <c r="L1726" s="32">
        <f t="shared" si="286"/>
        <v>-158.41</v>
      </c>
      <c r="M1726" s="33">
        <f t="shared" si="287"/>
        <v>158.41</v>
      </c>
      <c r="N1726" s="34" t="b">
        <v>1</v>
      </c>
      <c r="O1726" s="35">
        <f t="shared" si="288"/>
        <v>158.41</v>
      </c>
      <c r="P1726" s="36" t="str">
        <f t="shared" si="289"/>
        <v>T</v>
      </c>
      <c r="Q1726" s="37" t="str">
        <f t="shared" si="290"/>
        <v>Spotless Commercial Cleaning Ltd</v>
      </c>
      <c r="R1726" s="6" t="str">
        <f t="shared" si="291"/>
        <v>T - Spotless Commercial Cleaning Ltd</v>
      </c>
      <c r="S1726" s="6" t="str">
        <f>IFERROR(INDEX('Vendor Over-ride'!$C:$C, MATCH($R:$R,'Vendor Over-ride'!$A:$A,0)),"")</f>
        <v>T - Spotless Commercial Cleaning Ltd</v>
      </c>
      <c r="T1726" s="41" t="s">
        <v>17730</v>
      </c>
      <c r="U1726" s="38" t="str">
        <f t="shared" si="295"/>
        <v>GIA</v>
      </c>
      <c r="V1726" s="5" t="str">
        <f t="shared" si="296"/>
        <v>TRADE</v>
      </c>
      <c r="W1726" s="5" t="b">
        <f t="shared" si="292"/>
        <v>0</v>
      </c>
      <c r="X1726" s="40">
        <f t="shared" ca="1" si="293"/>
        <v>25308.30000000001</v>
      </c>
      <c r="Y1726" s="30" t="b">
        <f t="shared" ca="1" si="294"/>
        <v>1</v>
      </c>
    </row>
    <row r="1727" spans="1:25" hidden="1">
      <c r="A1727" s="28" t="s">
        <v>2837</v>
      </c>
      <c r="B1727" s="28" t="s">
        <v>2838</v>
      </c>
      <c r="C1727" s="28" t="s">
        <v>4422</v>
      </c>
      <c r="D1727" s="28" t="s">
        <v>2842</v>
      </c>
      <c r="E1727" s="29">
        <v>42283</v>
      </c>
      <c r="F1727" s="28" t="s">
        <v>10488</v>
      </c>
      <c r="G1727" s="30">
        <v>4870</v>
      </c>
      <c r="H1727" s="28" t="s">
        <v>10489</v>
      </c>
      <c r="I1727" s="31">
        <v>0</v>
      </c>
      <c r="J1727" s="31">
        <v>252</v>
      </c>
      <c r="K1727" s="28" t="s">
        <v>2979</v>
      </c>
      <c r="L1727" s="32">
        <f t="shared" si="286"/>
        <v>-252</v>
      </c>
      <c r="M1727" s="33">
        <f t="shared" si="287"/>
        <v>252</v>
      </c>
      <c r="N1727" s="34" t="b">
        <v>1</v>
      </c>
      <c r="O1727" s="35">
        <f t="shared" si="288"/>
        <v>252</v>
      </c>
      <c r="P1727" s="36" t="str">
        <f t="shared" si="289"/>
        <v>T</v>
      </c>
      <c r="Q1727" s="37" t="str">
        <f t="shared" si="290"/>
        <v>WESTMINSTER MEDIA FORUM</v>
      </c>
      <c r="R1727" s="6" t="str">
        <f t="shared" si="291"/>
        <v>T - WESTMINSTER MEDIA FORUM</v>
      </c>
      <c r="S1727" s="6" t="str">
        <f>IFERROR(INDEX('Vendor Over-ride'!$C:$C, MATCH($R:$R,'Vendor Over-ride'!$A:$A,0)),"")</f>
        <v>T - WESTMINSTER MEDIA FORUM</v>
      </c>
      <c r="U1727" s="38" t="str">
        <f t="shared" si="295"/>
        <v>GIA</v>
      </c>
      <c r="V1727" s="5" t="str">
        <f t="shared" si="296"/>
        <v>TRADE</v>
      </c>
      <c r="W1727" s="5" t="b">
        <f t="shared" si="292"/>
        <v>0</v>
      </c>
      <c r="X1727" s="40">
        <f t="shared" ca="1" si="293"/>
        <v>1008</v>
      </c>
      <c r="Y1727" s="30" t="b">
        <f t="shared" ca="1" si="294"/>
        <v>0</v>
      </c>
    </row>
    <row r="1728" spans="1:25">
      <c r="A1728" s="28" t="s">
        <v>2837</v>
      </c>
      <c r="B1728" s="28" t="s">
        <v>2838</v>
      </c>
      <c r="C1728" s="28" t="s">
        <v>4422</v>
      </c>
      <c r="D1728" s="28" t="s">
        <v>2842</v>
      </c>
      <c r="E1728" s="29">
        <v>42285</v>
      </c>
      <c r="F1728" s="28" t="s">
        <v>10490</v>
      </c>
      <c r="G1728" s="30">
        <v>4877</v>
      </c>
      <c r="H1728" s="28" t="s">
        <v>10491</v>
      </c>
      <c r="I1728" s="31">
        <v>0</v>
      </c>
      <c r="J1728" s="31">
        <v>37500</v>
      </c>
      <c r="K1728" s="28" t="s">
        <v>5006</v>
      </c>
      <c r="L1728" s="32">
        <f t="shared" si="286"/>
        <v>-37500</v>
      </c>
      <c r="M1728" s="33">
        <f t="shared" si="287"/>
        <v>37500</v>
      </c>
      <c r="N1728" s="34" t="b">
        <v>1</v>
      </c>
      <c r="O1728" s="35">
        <f t="shared" si="288"/>
        <v>37500</v>
      </c>
      <c r="P1728" s="36" t="str">
        <f t="shared" si="289"/>
        <v>G</v>
      </c>
      <c r="Q1728" s="37" t="str">
        <f t="shared" si="290"/>
        <v>Paragon Ensemble</v>
      </c>
      <c r="R1728" s="6" t="str">
        <f t="shared" si="291"/>
        <v>G - Paragon Ensemble</v>
      </c>
      <c r="S1728" s="6" t="str">
        <f>IFERROR(INDEX('Vendor Over-ride'!$C:$C, MATCH($R:$R,'Vendor Over-ride'!$A:$A,0)),"")</f>
        <v>G - Paragon Ensemble</v>
      </c>
      <c r="U1728" s="38" t="str">
        <f t="shared" si="295"/>
        <v>GIA</v>
      </c>
      <c r="V1728" s="5" t="str">
        <f t="shared" si="296"/>
        <v>AWARD</v>
      </c>
      <c r="W1728" s="5" t="b">
        <f t="shared" si="292"/>
        <v>1</v>
      </c>
      <c r="X1728" s="40">
        <f t="shared" ca="1" si="293"/>
        <v>104960</v>
      </c>
      <c r="Y1728" s="30" t="b">
        <f t="shared" ca="1" si="294"/>
        <v>1</v>
      </c>
    </row>
    <row r="1729" spans="1:25">
      <c r="A1729" s="28" t="s">
        <v>2837</v>
      </c>
      <c r="B1729" s="28" t="s">
        <v>2838</v>
      </c>
      <c r="C1729" s="28" t="s">
        <v>4422</v>
      </c>
      <c r="D1729" s="28" t="s">
        <v>2842</v>
      </c>
      <c r="E1729" s="29">
        <v>42285</v>
      </c>
      <c r="F1729" s="28" t="s">
        <v>10492</v>
      </c>
      <c r="G1729" s="30">
        <v>4877</v>
      </c>
      <c r="H1729" s="28" t="s">
        <v>10493</v>
      </c>
      <c r="I1729" s="31">
        <v>0</v>
      </c>
      <c r="J1729" s="31">
        <v>41583</v>
      </c>
      <c r="K1729" s="28" t="s">
        <v>5171</v>
      </c>
      <c r="L1729" s="32">
        <f t="shared" si="286"/>
        <v>-41583</v>
      </c>
      <c r="M1729" s="33">
        <f t="shared" si="287"/>
        <v>41583</v>
      </c>
      <c r="N1729" s="34" t="b">
        <v>1</v>
      </c>
      <c r="O1729" s="35">
        <f t="shared" si="288"/>
        <v>41583</v>
      </c>
      <c r="P1729" s="36" t="str">
        <f t="shared" si="289"/>
        <v>G</v>
      </c>
      <c r="Q1729" s="37" t="str">
        <f t="shared" si="290"/>
        <v>Glasgow Sculpture Studios Limited</v>
      </c>
      <c r="R1729" s="6" t="str">
        <f t="shared" si="291"/>
        <v>G - Glasgow Sculpture Studios Limited</v>
      </c>
      <c r="S1729" s="6" t="str">
        <f>IFERROR(INDEX('Vendor Over-ride'!$C:$C, MATCH($R:$R,'Vendor Over-ride'!$A:$A,0)),"")</f>
        <v>G - Glasgow Sculpture Studios Limited</v>
      </c>
      <c r="U1729" s="38" t="str">
        <f t="shared" si="295"/>
        <v>GIA</v>
      </c>
      <c r="V1729" s="5" t="str">
        <f t="shared" si="296"/>
        <v>AWARD</v>
      </c>
      <c r="W1729" s="5" t="b">
        <f t="shared" si="292"/>
        <v>1</v>
      </c>
      <c r="X1729" s="40">
        <f t="shared" ca="1" si="293"/>
        <v>216332</v>
      </c>
      <c r="Y1729" s="30" t="b">
        <f t="shared" ca="1" si="294"/>
        <v>1</v>
      </c>
    </row>
    <row r="1730" spans="1:25">
      <c r="A1730" s="28" t="s">
        <v>2837</v>
      </c>
      <c r="B1730" s="28" t="s">
        <v>2838</v>
      </c>
      <c r="C1730" s="28" t="s">
        <v>4422</v>
      </c>
      <c r="D1730" s="28" t="s">
        <v>2842</v>
      </c>
      <c r="E1730" s="29">
        <v>42285</v>
      </c>
      <c r="F1730" s="28" t="s">
        <v>10494</v>
      </c>
      <c r="G1730" s="30">
        <v>4877</v>
      </c>
      <c r="H1730" s="28" t="s">
        <v>10495</v>
      </c>
      <c r="I1730" s="31">
        <v>0</v>
      </c>
      <c r="J1730" s="31">
        <v>271288</v>
      </c>
      <c r="K1730" s="28" t="s">
        <v>5083</v>
      </c>
      <c r="L1730" s="32">
        <f t="shared" ref="L1730:L1793" si="297">I:I-J:J</f>
        <v>-271288</v>
      </c>
      <c r="M1730" s="33">
        <f t="shared" ref="M1730:M1793" si="298">ABS($L:$L)</f>
        <v>271288</v>
      </c>
      <c r="N1730" s="34" t="b">
        <v>1</v>
      </c>
      <c r="O1730" s="35">
        <f t="shared" ref="O1730:O1793" si="299">$M:$M*$N:$N</f>
        <v>271288</v>
      </c>
      <c r="P1730" s="36" t="str">
        <f t="shared" ref="P1730:P1793" si="300">LEFT(TRIM($K:$K),1)</f>
        <v>G</v>
      </c>
      <c r="Q1730" s="37" t="str">
        <f t="shared" ref="Q1730:Q1793" si="301">RIGHT(TRIM($K:$K),LEN(TRIM($K:$K))-FIND("-",TRIM($K:$K)))</f>
        <v>Dundee Repertory Theatre Limited</v>
      </c>
      <c r="R1730" s="6" t="str">
        <f t="shared" ref="R1730:R1793" si="302">CONCATENATE($P:$P, " - ",$Q:$Q)</f>
        <v>G - Dundee Repertory Theatre Limited</v>
      </c>
      <c r="S1730" s="6" t="str">
        <f>IFERROR(INDEX('Vendor Over-ride'!$C:$C, MATCH($R:$R,'Vendor Over-ride'!$A:$A,0)),"")</f>
        <v>G - Dundee Repertory Theatre Limited</v>
      </c>
      <c r="U1730" s="38" t="str">
        <f t="shared" si="295"/>
        <v>GIA</v>
      </c>
      <c r="V1730" s="5" t="str">
        <f t="shared" si="296"/>
        <v>AWARD</v>
      </c>
      <c r="W1730" s="5" t="b">
        <f t="shared" ref="W1730:W1793" si="303">ROUND($O:$O,2)&gt;=25000</f>
        <v>1</v>
      </c>
      <c r="X1730" s="40">
        <f t="shared" ref="X1730:X1793" ca="1" si="304">SUMPRODUCT((Payee=$S1730) * (Payment_Value))</f>
        <v>1147151</v>
      </c>
      <c r="Y1730" s="30" t="b">
        <f t="shared" ref="Y1730:Y1793" ca="1" si="305">$X:$X&gt;=25000</f>
        <v>1</v>
      </c>
    </row>
    <row r="1731" spans="1:25">
      <c r="A1731" s="28" t="s">
        <v>2837</v>
      </c>
      <c r="B1731" s="28" t="s">
        <v>2838</v>
      </c>
      <c r="C1731" s="28" t="s">
        <v>4422</v>
      </c>
      <c r="D1731" s="28" t="s">
        <v>2842</v>
      </c>
      <c r="E1731" s="29">
        <v>42285</v>
      </c>
      <c r="F1731" s="28" t="s">
        <v>10496</v>
      </c>
      <c r="G1731" s="30">
        <v>4877</v>
      </c>
      <c r="H1731" s="28" t="s">
        <v>10497</v>
      </c>
      <c r="I1731" s="31">
        <v>0</v>
      </c>
      <c r="J1731" s="31">
        <v>83250</v>
      </c>
      <c r="K1731" s="28" t="s">
        <v>5172</v>
      </c>
      <c r="L1731" s="32">
        <f t="shared" si="297"/>
        <v>-83250</v>
      </c>
      <c r="M1731" s="33">
        <f t="shared" si="298"/>
        <v>83250</v>
      </c>
      <c r="N1731" s="34" t="b">
        <v>1</v>
      </c>
      <c r="O1731" s="35">
        <f t="shared" si="299"/>
        <v>83250</v>
      </c>
      <c r="P1731" s="36" t="str">
        <f t="shared" si="300"/>
        <v>G</v>
      </c>
      <c r="Q1731" s="37" t="str">
        <f t="shared" si="301"/>
        <v>Aberdeen Performing Arts</v>
      </c>
      <c r="R1731" s="6" t="str">
        <f t="shared" si="302"/>
        <v>G - Aberdeen Performing Arts</v>
      </c>
      <c r="S1731" s="6" t="str">
        <f>IFERROR(INDEX('Vendor Over-ride'!$C:$C, MATCH($R:$R,'Vendor Over-ride'!$A:$A,0)),"")</f>
        <v>G - Aberdeen Performing Arts</v>
      </c>
      <c r="U1731" s="38" t="str">
        <f t="shared" ref="U1731:U1794" si="306">"GIA"</f>
        <v>GIA</v>
      </c>
      <c r="V1731" s="5" t="str">
        <f t="shared" ref="V1731:V1794" si="307">UPPER(IF($P:$P="E","Employee",IF(OR($P:$P="I",$P:$P="G"),"Award",IF(OR($P:$P="D",$P:$P="T"),"Trade",""))))</f>
        <v>AWARD</v>
      </c>
      <c r="W1731" s="5" t="b">
        <f t="shared" si="303"/>
        <v>1</v>
      </c>
      <c r="X1731" s="40">
        <f t="shared" ca="1" si="304"/>
        <v>517170</v>
      </c>
      <c r="Y1731" s="30" t="b">
        <f t="shared" ca="1" si="305"/>
        <v>1</v>
      </c>
    </row>
    <row r="1732" spans="1:25">
      <c r="A1732" s="28" t="s">
        <v>2837</v>
      </c>
      <c r="B1732" s="28" t="s">
        <v>2838</v>
      </c>
      <c r="C1732" s="28" t="s">
        <v>4422</v>
      </c>
      <c r="D1732" s="28" t="s">
        <v>2842</v>
      </c>
      <c r="E1732" s="29">
        <v>42285</v>
      </c>
      <c r="F1732" s="28" t="s">
        <v>10498</v>
      </c>
      <c r="G1732" s="30">
        <v>4877</v>
      </c>
      <c r="H1732" s="28" t="s">
        <v>10499</v>
      </c>
      <c r="I1732" s="31">
        <v>0</v>
      </c>
      <c r="J1732" s="31">
        <v>100833</v>
      </c>
      <c r="K1732" s="28" t="s">
        <v>5173</v>
      </c>
      <c r="L1732" s="32">
        <f t="shared" si="297"/>
        <v>-100833</v>
      </c>
      <c r="M1732" s="33">
        <f t="shared" si="298"/>
        <v>100833</v>
      </c>
      <c r="N1732" s="34" t="b">
        <v>1</v>
      </c>
      <c r="O1732" s="35">
        <f t="shared" si="299"/>
        <v>100833</v>
      </c>
      <c r="P1732" s="36" t="str">
        <f t="shared" si="300"/>
        <v>G</v>
      </c>
      <c r="Q1732" s="37" t="str">
        <f t="shared" si="301"/>
        <v>An Lanntair Limited</v>
      </c>
      <c r="R1732" s="6" t="str">
        <f t="shared" si="302"/>
        <v>G - An Lanntair Limited</v>
      </c>
      <c r="S1732" s="6" t="str">
        <f>IFERROR(INDEX('Vendor Over-ride'!$C:$C, MATCH($R:$R,'Vendor Over-ride'!$A:$A,0)),"")</f>
        <v>G - An Lanntair Limited</v>
      </c>
      <c r="U1732" s="38" t="str">
        <f t="shared" si="306"/>
        <v>GIA</v>
      </c>
      <c r="V1732" s="5" t="str">
        <f t="shared" si="307"/>
        <v>AWARD</v>
      </c>
      <c r="W1732" s="5" t="b">
        <f t="shared" si="303"/>
        <v>1</v>
      </c>
      <c r="X1732" s="40">
        <f t="shared" ca="1" si="304"/>
        <v>437685</v>
      </c>
      <c r="Y1732" s="30" t="b">
        <f t="shared" ca="1" si="305"/>
        <v>1</v>
      </c>
    </row>
    <row r="1733" spans="1:25">
      <c r="A1733" s="28" t="s">
        <v>2837</v>
      </c>
      <c r="B1733" s="28" t="s">
        <v>2838</v>
      </c>
      <c r="C1733" s="28" t="s">
        <v>4422</v>
      </c>
      <c r="D1733" s="28" t="s">
        <v>2842</v>
      </c>
      <c r="E1733" s="29">
        <v>42285</v>
      </c>
      <c r="F1733" s="28" t="s">
        <v>10500</v>
      </c>
      <c r="G1733" s="30">
        <v>4877</v>
      </c>
      <c r="H1733" s="28" t="s">
        <v>10501</v>
      </c>
      <c r="I1733" s="31">
        <v>0</v>
      </c>
      <c r="J1733" s="31">
        <v>50000</v>
      </c>
      <c r="K1733" s="28" t="s">
        <v>5174</v>
      </c>
      <c r="L1733" s="32">
        <f t="shared" si="297"/>
        <v>-50000</v>
      </c>
      <c r="M1733" s="33">
        <f t="shared" si="298"/>
        <v>50000</v>
      </c>
      <c r="N1733" s="34" t="b">
        <v>1</v>
      </c>
      <c r="O1733" s="35">
        <f t="shared" si="299"/>
        <v>50000</v>
      </c>
      <c r="P1733" s="36" t="str">
        <f t="shared" si="300"/>
        <v>G</v>
      </c>
      <c r="Q1733" s="37" t="str">
        <f t="shared" si="301"/>
        <v>Arika Heavy Industries</v>
      </c>
      <c r="R1733" s="6" t="str">
        <f t="shared" si="302"/>
        <v>G - Arika Heavy Industries</v>
      </c>
      <c r="S1733" s="6" t="str">
        <f>IFERROR(INDEX('Vendor Over-ride'!$C:$C, MATCH($R:$R,'Vendor Over-ride'!$A:$A,0)),"")</f>
        <v>G - Arika Heavy Industries</v>
      </c>
      <c r="U1733" s="38" t="str">
        <f t="shared" si="306"/>
        <v>GIA</v>
      </c>
      <c r="V1733" s="5" t="str">
        <f t="shared" si="307"/>
        <v>AWARD</v>
      </c>
      <c r="W1733" s="5" t="b">
        <f t="shared" si="303"/>
        <v>1</v>
      </c>
      <c r="X1733" s="40">
        <f t="shared" ca="1" si="304"/>
        <v>200000</v>
      </c>
      <c r="Y1733" s="30" t="b">
        <f t="shared" ca="1" si="305"/>
        <v>1</v>
      </c>
    </row>
    <row r="1734" spans="1:25">
      <c r="A1734" s="28" t="s">
        <v>2837</v>
      </c>
      <c r="B1734" s="28" t="s">
        <v>2838</v>
      </c>
      <c r="C1734" s="28" t="s">
        <v>4422</v>
      </c>
      <c r="D1734" s="28" t="s">
        <v>2842</v>
      </c>
      <c r="E1734" s="29">
        <v>42285</v>
      </c>
      <c r="F1734" s="28" t="s">
        <v>10502</v>
      </c>
      <c r="G1734" s="30">
        <v>4877</v>
      </c>
      <c r="H1734" s="28" t="s">
        <v>10503</v>
      </c>
      <c r="I1734" s="31">
        <v>0</v>
      </c>
      <c r="J1734" s="31">
        <v>68000</v>
      </c>
      <c r="K1734" s="28" t="s">
        <v>5175</v>
      </c>
      <c r="L1734" s="32">
        <f t="shared" si="297"/>
        <v>-68000</v>
      </c>
      <c r="M1734" s="33">
        <f t="shared" si="298"/>
        <v>68000</v>
      </c>
      <c r="N1734" s="34" t="b">
        <v>1</v>
      </c>
      <c r="O1734" s="35">
        <f t="shared" si="299"/>
        <v>68000</v>
      </c>
      <c r="P1734" s="36" t="str">
        <f t="shared" si="300"/>
        <v>G</v>
      </c>
      <c r="Q1734" s="37" t="str">
        <f t="shared" si="301"/>
        <v>Artists Collective Gallery</v>
      </c>
      <c r="R1734" s="6" t="str">
        <f t="shared" si="302"/>
        <v>G - Artists Collective Gallery</v>
      </c>
      <c r="S1734" s="6" t="str">
        <f>IFERROR(INDEX('Vendor Over-ride'!$C:$C, MATCH($R:$R,'Vendor Over-ride'!$A:$A,0)),"")</f>
        <v>G - Artists Collective Gallery</v>
      </c>
      <c r="U1734" s="38" t="str">
        <f t="shared" si="306"/>
        <v>GIA</v>
      </c>
      <c r="V1734" s="5" t="str">
        <f t="shared" si="307"/>
        <v>AWARD</v>
      </c>
      <c r="W1734" s="5" t="b">
        <f t="shared" si="303"/>
        <v>1</v>
      </c>
      <c r="X1734" s="40">
        <f t="shared" ca="1" si="304"/>
        <v>280194.49</v>
      </c>
      <c r="Y1734" s="30" t="b">
        <f t="shared" ca="1" si="305"/>
        <v>1</v>
      </c>
    </row>
    <row r="1735" spans="1:25">
      <c r="A1735" s="28" t="s">
        <v>2837</v>
      </c>
      <c r="B1735" s="28" t="s">
        <v>2838</v>
      </c>
      <c r="C1735" s="28" t="s">
        <v>4422</v>
      </c>
      <c r="D1735" s="28" t="s">
        <v>2842</v>
      </c>
      <c r="E1735" s="29">
        <v>42285</v>
      </c>
      <c r="F1735" s="28" t="s">
        <v>10504</v>
      </c>
      <c r="G1735" s="30">
        <v>4877</v>
      </c>
      <c r="H1735" s="28" t="s">
        <v>10505</v>
      </c>
      <c r="I1735" s="31">
        <v>0</v>
      </c>
      <c r="J1735" s="31">
        <v>37500</v>
      </c>
      <c r="K1735" s="28" t="s">
        <v>5176</v>
      </c>
      <c r="L1735" s="32">
        <f t="shared" si="297"/>
        <v>-37500</v>
      </c>
      <c r="M1735" s="33">
        <f t="shared" si="298"/>
        <v>37500</v>
      </c>
      <c r="N1735" s="34" t="b">
        <v>1</v>
      </c>
      <c r="O1735" s="35">
        <f t="shared" si="299"/>
        <v>37500</v>
      </c>
      <c r="P1735" s="36" t="str">
        <f t="shared" si="300"/>
        <v>G</v>
      </c>
      <c r="Q1735" s="37" t="str">
        <f t="shared" si="301"/>
        <v>Atlas Arts</v>
      </c>
      <c r="R1735" s="6" t="str">
        <f t="shared" si="302"/>
        <v>G - Atlas Arts</v>
      </c>
      <c r="S1735" s="6" t="str">
        <f>IFERROR(INDEX('Vendor Over-ride'!$C:$C, MATCH($R:$R,'Vendor Over-ride'!$A:$A,0)),"")</f>
        <v>G - Atlas Arts</v>
      </c>
      <c r="U1735" s="38" t="str">
        <f t="shared" si="306"/>
        <v>GIA</v>
      </c>
      <c r="V1735" s="5" t="str">
        <f t="shared" si="307"/>
        <v>AWARD</v>
      </c>
      <c r="W1735" s="5" t="b">
        <f t="shared" si="303"/>
        <v>1</v>
      </c>
      <c r="X1735" s="40">
        <f t="shared" ca="1" si="304"/>
        <v>150000</v>
      </c>
      <c r="Y1735" s="30" t="b">
        <f t="shared" ca="1" si="305"/>
        <v>1</v>
      </c>
    </row>
    <row r="1736" spans="1:25">
      <c r="A1736" s="28" t="s">
        <v>2837</v>
      </c>
      <c r="B1736" s="28" t="s">
        <v>2838</v>
      </c>
      <c r="C1736" s="28" t="s">
        <v>4422</v>
      </c>
      <c r="D1736" s="28" t="s">
        <v>2842</v>
      </c>
      <c r="E1736" s="29">
        <v>42285</v>
      </c>
      <c r="F1736" s="28" t="s">
        <v>10506</v>
      </c>
      <c r="G1736" s="30">
        <v>4877</v>
      </c>
      <c r="H1736" s="28" t="s">
        <v>10507</v>
      </c>
      <c r="I1736" s="31">
        <v>0</v>
      </c>
      <c r="J1736" s="31">
        <v>45350</v>
      </c>
      <c r="K1736" s="28" t="s">
        <v>5177</v>
      </c>
      <c r="L1736" s="32">
        <f t="shared" si="297"/>
        <v>-45350</v>
      </c>
      <c r="M1736" s="33">
        <f t="shared" si="298"/>
        <v>45350</v>
      </c>
      <c r="N1736" s="34" t="b">
        <v>1</v>
      </c>
      <c r="O1736" s="35">
        <f t="shared" si="299"/>
        <v>45350</v>
      </c>
      <c r="P1736" s="36" t="str">
        <f t="shared" si="300"/>
        <v>G</v>
      </c>
      <c r="Q1736" s="37" t="str">
        <f t="shared" si="301"/>
        <v>Barrowland Ballet</v>
      </c>
      <c r="R1736" s="6" t="str">
        <f t="shared" si="302"/>
        <v>G - Barrowland Ballet</v>
      </c>
      <c r="S1736" s="6" t="str">
        <f>IFERROR(INDEX('Vendor Over-ride'!$C:$C, MATCH($R:$R,'Vendor Over-ride'!$A:$A,0)),"")</f>
        <v>G - Barrowland Ballet</v>
      </c>
      <c r="U1736" s="38" t="str">
        <f t="shared" si="306"/>
        <v>GIA</v>
      </c>
      <c r="V1736" s="5" t="str">
        <f t="shared" si="307"/>
        <v>AWARD</v>
      </c>
      <c r="W1736" s="5" t="b">
        <f t="shared" si="303"/>
        <v>1</v>
      </c>
      <c r="X1736" s="40">
        <f t="shared" ca="1" si="304"/>
        <v>144935</v>
      </c>
      <c r="Y1736" s="30" t="b">
        <f t="shared" ca="1" si="305"/>
        <v>1</v>
      </c>
    </row>
    <row r="1737" spans="1:25">
      <c r="A1737" s="28" t="s">
        <v>2837</v>
      </c>
      <c r="B1737" s="28" t="s">
        <v>2838</v>
      </c>
      <c r="C1737" s="28" t="s">
        <v>4422</v>
      </c>
      <c r="D1737" s="28" t="s">
        <v>2842</v>
      </c>
      <c r="E1737" s="29">
        <v>42285</v>
      </c>
      <c r="F1737" s="28" t="s">
        <v>10508</v>
      </c>
      <c r="G1737" s="30">
        <v>4877</v>
      </c>
      <c r="H1737" s="28" t="s">
        <v>10509</v>
      </c>
      <c r="I1737" s="31">
        <v>0</v>
      </c>
      <c r="J1737" s="31">
        <v>76334</v>
      </c>
      <c r="K1737" s="28" t="s">
        <v>5178</v>
      </c>
      <c r="L1737" s="32">
        <f t="shared" si="297"/>
        <v>-76334</v>
      </c>
      <c r="M1737" s="33">
        <f t="shared" si="298"/>
        <v>76334</v>
      </c>
      <c r="N1737" s="34" t="b">
        <v>1</v>
      </c>
      <c r="O1737" s="35">
        <f t="shared" si="299"/>
        <v>76334</v>
      </c>
      <c r="P1737" s="36" t="str">
        <f t="shared" si="300"/>
        <v>G</v>
      </c>
      <c r="Q1737" s="37" t="str">
        <f t="shared" si="301"/>
        <v>Celtic Connections</v>
      </c>
      <c r="R1737" s="6" t="str">
        <f t="shared" si="302"/>
        <v>G - Celtic Connections</v>
      </c>
      <c r="S1737" s="6" t="str">
        <f>IFERROR(INDEX('Vendor Over-ride'!$C:$C, MATCH($R:$R,'Vendor Over-ride'!$A:$A,0)),"")</f>
        <v>G - Celtic Connections</v>
      </c>
      <c r="U1737" s="38" t="str">
        <f t="shared" si="306"/>
        <v>GIA</v>
      </c>
      <c r="V1737" s="5" t="str">
        <f t="shared" si="307"/>
        <v>AWARD</v>
      </c>
      <c r="W1737" s="5" t="b">
        <f t="shared" si="303"/>
        <v>1</v>
      </c>
      <c r="X1737" s="40">
        <f t="shared" ca="1" si="304"/>
        <v>183334</v>
      </c>
      <c r="Y1737" s="30" t="b">
        <f t="shared" ca="1" si="305"/>
        <v>1</v>
      </c>
    </row>
    <row r="1738" spans="1:25">
      <c r="A1738" s="28" t="s">
        <v>2837</v>
      </c>
      <c r="B1738" s="28" t="s">
        <v>2838</v>
      </c>
      <c r="C1738" s="28" t="s">
        <v>4422</v>
      </c>
      <c r="D1738" s="28" t="s">
        <v>2842</v>
      </c>
      <c r="E1738" s="29">
        <v>42285</v>
      </c>
      <c r="F1738" s="28" t="s">
        <v>10510</v>
      </c>
      <c r="G1738" s="30">
        <v>4877</v>
      </c>
      <c r="H1738" s="28" t="s">
        <v>10511</v>
      </c>
      <c r="I1738" s="31">
        <v>0</v>
      </c>
      <c r="J1738" s="31">
        <v>152000</v>
      </c>
      <c r="K1738" s="28" t="s">
        <v>5179</v>
      </c>
      <c r="L1738" s="32">
        <f t="shared" si="297"/>
        <v>-152000</v>
      </c>
      <c r="M1738" s="33">
        <f t="shared" si="298"/>
        <v>152000</v>
      </c>
      <c r="N1738" s="34" t="b">
        <v>1</v>
      </c>
      <c r="O1738" s="35">
        <f t="shared" si="299"/>
        <v>152000</v>
      </c>
      <c r="P1738" s="36" t="str">
        <f t="shared" si="300"/>
        <v>G</v>
      </c>
      <c r="Q1738" s="37" t="str">
        <f t="shared" si="301"/>
        <v>Centre for Contemporary Arts</v>
      </c>
      <c r="R1738" s="6" t="str">
        <f t="shared" si="302"/>
        <v>G - Centre for Contemporary Arts</v>
      </c>
      <c r="S1738" s="6" t="str">
        <f>IFERROR(INDEX('Vendor Over-ride'!$C:$C, MATCH($R:$R,'Vendor Over-ride'!$A:$A,0)),"")</f>
        <v>G - Centre for Contemporary Arts</v>
      </c>
      <c r="U1738" s="38" t="str">
        <f t="shared" si="306"/>
        <v>GIA</v>
      </c>
      <c r="V1738" s="5" t="str">
        <f t="shared" si="307"/>
        <v>AWARD</v>
      </c>
      <c r="W1738" s="5" t="b">
        <f t="shared" si="303"/>
        <v>1</v>
      </c>
      <c r="X1738" s="40">
        <f t="shared" ca="1" si="304"/>
        <v>667017.23</v>
      </c>
      <c r="Y1738" s="30" t="b">
        <f t="shared" ca="1" si="305"/>
        <v>1</v>
      </c>
    </row>
    <row r="1739" spans="1:25">
      <c r="A1739" s="28" t="s">
        <v>2837</v>
      </c>
      <c r="B1739" s="28" t="s">
        <v>2838</v>
      </c>
      <c r="C1739" s="28" t="s">
        <v>4422</v>
      </c>
      <c r="D1739" s="28" t="s">
        <v>2842</v>
      </c>
      <c r="E1739" s="29">
        <v>42285</v>
      </c>
      <c r="F1739" s="28" t="s">
        <v>10512</v>
      </c>
      <c r="G1739" s="30">
        <v>4877</v>
      </c>
      <c r="H1739" s="28" t="s">
        <v>10513</v>
      </c>
      <c r="I1739" s="31">
        <v>0</v>
      </c>
      <c r="J1739" s="31">
        <v>144000</v>
      </c>
      <c r="K1739" s="28" t="s">
        <v>5180</v>
      </c>
      <c r="L1739" s="32">
        <f t="shared" si="297"/>
        <v>-144000</v>
      </c>
      <c r="M1739" s="33">
        <f t="shared" si="298"/>
        <v>144000</v>
      </c>
      <c r="N1739" s="34" t="b">
        <v>1</v>
      </c>
      <c r="O1739" s="35">
        <f t="shared" si="299"/>
        <v>144000</v>
      </c>
      <c r="P1739" s="36" t="str">
        <f t="shared" si="300"/>
        <v>G</v>
      </c>
      <c r="Q1739" s="37" t="str">
        <f t="shared" si="301"/>
        <v>Centre for the Moving Image</v>
      </c>
      <c r="R1739" s="6" t="str">
        <f t="shared" si="302"/>
        <v>G - Centre for the Moving Image</v>
      </c>
      <c r="S1739" s="6" t="str">
        <f>IFERROR(INDEX('Vendor Over-ride'!$C:$C, MATCH($R:$R,'Vendor Over-ride'!$A:$A,0)),"")</f>
        <v>G - Centre for the Moving Image</v>
      </c>
      <c r="U1739" s="38" t="str">
        <f t="shared" si="306"/>
        <v>GIA</v>
      </c>
      <c r="V1739" s="5" t="str">
        <f t="shared" si="307"/>
        <v>AWARD</v>
      </c>
      <c r="W1739" s="5" t="b">
        <f t="shared" si="303"/>
        <v>1</v>
      </c>
      <c r="X1739" s="40">
        <f t="shared" ca="1" si="304"/>
        <v>1115750</v>
      </c>
      <c r="Y1739" s="30" t="b">
        <f t="shared" ca="1" si="305"/>
        <v>1</v>
      </c>
    </row>
    <row r="1740" spans="1:25">
      <c r="A1740" s="28" t="s">
        <v>2837</v>
      </c>
      <c r="B1740" s="28" t="s">
        <v>2838</v>
      </c>
      <c r="C1740" s="28" t="s">
        <v>4422</v>
      </c>
      <c r="D1740" s="28" t="s">
        <v>2842</v>
      </c>
      <c r="E1740" s="29">
        <v>42285</v>
      </c>
      <c r="F1740" s="28" t="s">
        <v>10514</v>
      </c>
      <c r="G1740" s="30">
        <v>4877</v>
      </c>
      <c r="H1740" s="28" t="s">
        <v>10515</v>
      </c>
      <c r="I1740" s="31">
        <v>0</v>
      </c>
      <c r="J1740" s="31">
        <v>277750</v>
      </c>
      <c r="K1740" s="28" t="s">
        <v>5181</v>
      </c>
      <c r="L1740" s="32">
        <f t="shared" si="297"/>
        <v>-277750</v>
      </c>
      <c r="M1740" s="33">
        <f t="shared" si="298"/>
        <v>277750</v>
      </c>
      <c r="N1740" s="34" t="b">
        <v>1</v>
      </c>
      <c r="O1740" s="35">
        <f t="shared" si="299"/>
        <v>277750</v>
      </c>
      <c r="P1740" s="36" t="str">
        <f t="shared" si="300"/>
        <v>G</v>
      </c>
      <c r="Q1740" s="37" t="str">
        <f t="shared" si="301"/>
        <v>Citizens Theatre</v>
      </c>
      <c r="R1740" s="6" t="str">
        <f t="shared" si="302"/>
        <v>G - Citizens Theatre</v>
      </c>
      <c r="S1740" s="6" t="str">
        <f>IFERROR(INDEX('Vendor Over-ride'!$C:$C, MATCH($R:$R,'Vendor Over-ride'!$A:$A,0)),"")</f>
        <v>G - Citizens Theatre</v>
      </c>
      <c r="U1740" s="38" t="str">
        <f t="shared" si="306"/>
        <v>GIA</v>
      </c>
      <c r="V1740" s="5" t="str">
        <f t="shared" si="307"/>
        <v>AWARD</v>
      </c>
      <c r="W1740" s="5" t="b">
        <f t="shared" si="303"/>
        <v>1</v>
      </c>
      <c r="X1740" s="40">
        <f t="shared" ca="1" si="304"/>
        <v>1111000</v>
      </c>
      <c r="Y1740" s="30" t="b">
        <f t="shared" ca="1" si="305"/>
        <v>1</v>
      </c>
    </row>
    <row r="1741" spans="1:25">
      <c r="A1741" s="28" t="s">
        <v>2837</v>
      </c>
      <c r="B1741" s="28" t="s">
        <v>2838</v>
      </c>
      <c r="C1741" s="28" t="s">
        <v>4422</v>
      </c>
      <c r="D1741" s="28" t="s">
        <v>2842</v>
      </c>
      <c r="E1741" s="29">
        <v>42285</v>
      </c>
      <c r="F1741" s="28" t="s">
        <v>10516</v>
      </c>
      <c r="G1741" s="30">
        <v>4877</v>
      </c>
      <c r="H1741" s="28" t="s">
        <v>10517</v>
      </c>
      <c r="I1741" s="31">
        <v>0</v>
      </c>
      <c r="J1741" s="31">
        <v>41700</v>
      </c>
      <c r="K1741" s="28" t="s">
        <v>5183</v>
      </c>
      <c r="L1741" s="32">
        <f t="shared" si="297"/>
        <v>-41700</v>
      </c>
      <c r="M1741" s="33">
        <f t="shared" si="298"/>
        <v>41700</v>
      </c>
      <c r="N1741" s="34" t="b">
        <v>1</v>
      </c>
      <c r="O1741" s="35">
        <f t="shared" si="299"/>
        <v>41700</v>
      </c>
      <c r="P1741" s="36" t="str">
        <f t="shared" si="300"/>
        <v>G</v>
      </c>
      <c r="Q1741" s="37" t="str">
        <f t="shared" si="301"/>
        <v>Comar</v>
      </c>
      <c r="R1741" s="6" t="str">
        <f t="shared" si="302"/>
        <v>G - Comar</v>
      </c>
      <c r="S1741" s="6" t="str">
        <f>IFERROR(INDEX('Vendor Over-ride'!$C:$C, MATCH($R:$R,'Vendor Over-ride'!$A:$A,0)),"")</f>
        <v>G - Comar</v>
      </c>
      <c r="U1741" s="38" t="str">
        <f t="shared" si="306"/>
        <v>GIA</v>
      </c>
      <c r="V1741" s="5" t="str">
        <f t="shared" si="307"/>
        <v>AWARD</v>
      </c>
      <c r="W1741" s="5" t="b">
        <f t="shared" si="303"/>
        <v>1</v>
      </c>
      <c r="X1741" s="40">
        <f t="shared" ca="1" si="304"/>
        <v>496666</v>
      </c>
      <c r="Y1741" s="30" t="b">
        <f t="shared" ca="1" si="305"/>
        <v>1</v>
      </c>
    </row>
    <row r="1742" spans="1:25">
      <c r="A1742" s="28" t="s">
        <v>2837</v>
      </c>
      <c r="B1742" s="28" t="s">
        <v>2838</v>
      </c>
      <c r="C1742" s="28" t="s">
        <v>4422</v>
      </c>
      <c r="D1742" s="28" t="s">
        <v>2842</v>
      </c>
      <c r="E1742" s="29">
        <v>42285</v>
      </c>
      <c r="F1742" s="28" t="s">
        <v>10518</v>
      </c>
      <c r="G1742" s="30">
        <v>4877</v>
      </c>
      <c r="H1742" s="28" t="s">
        <v>10519</v>
      </c>
      <c r="I1742" s="31">
        <v>0</v>
      </c>
      <c r="J1742" s="31">
        <v>20000</v>
      </c>
      <c r="K1742" s="28" t="s">
        <v>5184</v>
      </c>
      <c r="L1742" s="32">
        <f t="shared" si="297"/>
        <v>-20000</v>
      </c>
      <c r="M1742" s="33">
        <f t="shared" si="298"/>
        <v>20000</v>
      </c>
      <c r="N1742" s="34" t="b">
        <v>1</v>
      </c>
      <c r="O1742" s="35">
        <f t="shared" si="299"/>
        <v>20000</v>
      </c>
      <c r="P1742" s="36" t="str">
        <f t="shared" si="300"/>
        <v>G</v>
      </c>
      <c r="Q1742" s="37" t="str">
        <f t="shared" si="301"/>
        <v>Conflux Scotland Ltd</v>
      </c>
      <c r="R1742" s="6" t="str">
        <f t="shared" si="302"/>
        <v>G - Conflux Scotland Ltd</v>
      </c>
      <c r="S1742" s="6" t="str">
        <f>IFERROR(INDEX('Vendor Over-ride'!$C:$C, MATCH($R:$R,'Vendor Over-ride'!$A:$A,0)),"")</f>
        <v>G - Conflux Scotland Ltd</v>
      </c>
      <c r="U1742" s="38" t="str">
        <f t="shared" si="306"/>
        <v>GIA</v>
      </c>
      <c r="V1742" s="5" t="str">
        <f t="shared" si="307"/>
        <v>AWARD</v>
      </c>
      <c r="W1742" s="5" t="b">
        <f t="shared" si="303"/>
        <v>0</v>
      </c>
      <c r="X1742" s="40">
        <f t="shared" ca="1" si="304"/>
        <v>168500</v>
      </c>
      <c r="Y1742" s="30" t="b">
        <f t="shared" ca="1" si="305"/>
        <v>1</v>
      </c>
    </row>
    <row r="1743" spans="1:25">
      <c r="A1743" s="28" t="s">
        <v>2837</v>
      </c>
      <c r="B1743" s="28" t="s">
        <v>2838</v>
      </c>
      <c r="C1743" s="28" t="s">
        <v>4422</v>
      </c>
      <c r="D1743" s="28" t="s">
        <v>2842</v>
      </c>
      <c r="E1743" s="29">
        <v>42285</v>
      </c>
      <c r="F1743" s="28" t="s">
        <v>10520</v>
      </c>
      <c r="G1743" s="30">
        <v>4877</v>
      </c>
      <c r="H1743" s="28" t="s">
        <v>10521</v>
      </c>
      <c r="I1743" s="31">
        <v>0</v>
      </c>
      <c r="J1743" s="31">
        <v>44444</v>
      </c>
      <c r="K1743" s="28" t="s">
        <v>5185</v>
      </c>
      <c r="L1743" s="32">
        <f t="shared" si="297"/>
        <v>-44444</v>
      </c>
      <c r="M1743" s="33">
        <f t="shared" si="298"/>
        <v>44444</v>
      </c>
      <c r="N1743" s="34" t="b">
        <v>1</v>
      </c>
      <c r="O1743" s="35">
        <f t="shared" si="299"/>
        <v>44444</v>
      </c>
      <c r="P1743" s="36" t="str">
        <f t="shared" si="300"/>
        <v>G</v>
      </c>
      <c r="Q1743" s="37" t="str">
        <f t="shared" si="301"/>
        <v>Cove Park Ltd</v>
      </c>
      <c r="R1743" s="6" t="str">
        <f t="shared" si="302"/>
        <v>G - Cove Park Ltd</v>
      </c>
      <c r="S1743" s="6" t="str">
        <f>IFERROR(INDEX('Vendor Over-ride'!$C:$C, MATCH($R:$R,'Vendor Over-ride'!$A:$A,0)),"")</f>
        <v>G - Cove Park Ltd</v>
      </c>
      <c r="U1743" s="38" t="str">
        <f t="shared" si="306"/>
        <v>GIA</v>
      </c>
      <c r="V1743" s="5" t="str">
        <f t="shared" si="307"/>
        <v>AWARD</v>
      </c>
      <c r="W1743" s="5" t="b">
        <f t="shared" si="303"/>
        <v>1</v>
      </c>
      <c r="X1743" s="40">
        <f t="shared" ca="1" si="304"/>
        <v>351009.41</v>
      </c>
      <c r="Y1743" s="30" t="b">
        <f t="shared" ca="1" si="305"/>
        <v>1</v>
      </c>
    </row>
    <row r="1744" spans="1:25">
      <c r="A1744" s="28" t="s">
        <v>2837</v>
      </c>
      <c r="B1744" s="28" t="s">
        <v>2838</v>
      </c>
      <c r="C1744" s="28" t="s">
        <v>4422</v>
      </c>
      <c r="D1744" s="28" t="s">
        <v>2842</v>
      </c>
      <c r="E1744" s="29">
        <v>42285</v>
      </c>
      <c r="F1744" s="28" t="s">
        <v>10522</v>
      </c>
      <c r="G1744" s="30">
        <v>4877</v>
      </c>
      <c r="H1744" s="28" t="s">
        <v>10523</v>
      </c>
      <c r="I1744" s="31">
        <v>0</v>
      </c>
      <c r="J1744" s="31">
        <v>65000</v>
      </c>
      <c r="K1744" s="28" t="s">
        <v>5186</v>
      </c>
      <c r="L1744" s="32">
        <f t="shared" si="297"/>
        <v>-65000</v>
      </c>
      <c r="M1744" s="33">
        <f t="shared" si="298"/>
        <v>65000</v>
      </c>
      <c r="N1744" s="34" t="b">
        <v>1</v>
      </c>
      <c r="O1744" s="35">
        <f t="shared" si="299"/>
        <v>65000</v>
      </c>
      <c r="P1744" s="36" t="str">
        <f t="shared" si="300"/>
        <v>G</v>
      </c>
      <c r="Q1744" s="37" t="str">
        <f t="shared" si="301"/>
        <v>Craft Scotland</v>
      </c>
      <c r="R1744" s="6" t="str">
        <f t="shared" si="302"/>
        <v>G - Craft Scotland</v>
      </c>
      <c r="S1744" s="6" t="str">
        <f>IFERROR(INDEX('Vendor Over-ride'!$C:$C, MATCH($R:$R,'Vendor Over-ride'!$A:$A,0)),"")</f>
        <v>G - Craft Scotland</v>
      </c>
      <c r="U1744" s="38" t="str">
        <f t="shared" si="306"/>
        <v>GIA</v>
      </c>
      <c r="V1744" s="5" t="str">
        <f t="shared" si="307"/>
        <v>AWARD</v>
      </c>
      <c r="W1744" s="5" t="b">
        <f t="shared" si="303"/>
        <v>1</v>
      </c>
      <c r="X1744" s="40">
        <f t="shared" ca="1" si="304"/>
        <v>334050</v>
      </c>
      <c r="Y1744" s="30" t="b">
        <f t="shared" ca="1" si="305"/>
        <v>1</v>
      </c>
    </row>
    <row r="1745" spans="1:25">
      <c r="A1745" s="28" t="s">
        <v>2837</v>
      </c>
      <c r="B1745" s="28" t="s">
        <v>2838</v>
      </c>
      <c r="C1745" s="28" t="s">
        <v>4422</v>
      </c>
      <c r="D1745" s="28" t="s">
        <v>2842</v>
      </c>
      <c r="E1745" s="29">
        <v>42285</v>
      </c>
      <c r="F1745" s="28" t="s">
        <v>10524</v>
      </c>
      <c r="G1745" s="30">
        <v>4877</v>
      </c>
      <c r="H1745" s="28" t="s">
        <v>10525</v>
      </c>
      <c r="I1745" s="31">
        <v>0</v>
      </c>
      <c r="J1745" s="31">
        <v>50000</v>
      </c>
      <c r="K1745" s="28" t="s">
        <v>5187</v>
      </c>
      <c r="L1745" s="32">
        <f t="shared" si="297"/>
        <v>-50000</v>
      </c>
      <c r="M1745" s="33">
        <f t="shared" si="298"/>
        <v>50000</v>
      </c>
      <c r="N1745" s="34" t="b">
        <v>1</v>
      </c>
      <c r="O1745" s="35">
        <f t="shared" si="299"/>
        <v>50000</v>
      </c>
      <c r="P1745" s="36" t="str">
        <f t="shared" si="300"/>
        <v>G</v>
      </c>
      <c r="Q1745" s="37" t="str">
        <f t="shared" si="301"/>
        <v>Theatre Cryptic</v>
      </c>
      <c r="R1745" s="6" t="str">
        <f t="shared" si="302"/>
        <v>G - Theatre Cryptic</v>
      </c>
      <c r="S1745" s="6" t="str">
        <f>IFERROR(INDEX('Vendor Over-ride'!$C:$C, MATCH($R:$R,'Vendor Over-ride'!$A:$A,0)),"")</f>
        <v>G - Theatre Cryptic</v>
      </c>
      <c r="U1745" s="38" t="str">
        <f t="shared" si="306"/>
        <v>GIA</v>
      </c>
      <c r="V1745" s="5" t="str">
        <f t="shared" si="307"/>
        <v>AWARD</v>
      </c>
      <c r="W1745" s="5" t="b">
        <f t="shared" si="303"/>
        <v>1</v>
      </c>
      <c r="X1745" s="40">
        <f t="shared" ca="1" si="304"/>
        <v>278000</v>
      </c>
      <c r="Y1745" s="30" t="b">
        <f t="shared" ca="1" si="305"/>
        <v>1</v>
      </c>
    </row>
    <row r="1746" spans="1:25">
      <c r="A1746" s="28" t="s">
        <v>2837</v>
      </c>
      <c r="B1746" s="28" t="s">
        <v>2838</v>
      </c>
      <c r="C1746" s="28" t="s">
        <v>4422</v>
      </c>
      <c r="D1746" s="28" t="s">
        <v>2842</v>
      </c>
      <c r="E1746" s="29">
        <v>42285</v>
      </c>
      <c r="F1746" s="28" t="s">
        <v>10526</v>
      </c>
      <c r="G1746" s="30">
        <v>4877</v>
      </c>
      <c r="H1746" s="28" t="s">
        <v>10527</v>
      </c>
      <c r="I1746" s="31">
        <v>0</v>
      </c>
      <c r="J1746" s="31">
        <v>81250</v>
      </c>
      <c r="K1746" s="28" t="s">
        <v>5188</v>
      </c>
      <c r="L1746" s="32">
        <f t="shared" si="297"/>
        <v>-81250</v>
      </c>
      <c r="M1746" s="33">
        <f t="shared" si="298"/>
        <v>81250</v>
      </c>
      <c r="N1746" s="34" t="b">
        <v>1</v>
      </c>
      <c r="O1746" s="35">
        <f t="shared" si="299"/>
        <v>81250</v>
      </c>
      <c r="P1746" s="36" t="str">
        <f t="shared" si="300"/>
        <v>G</v>
      </c>
      <c r="Q1746" s="37" t="str">
        <f t="shared" si="301"/>
        <v>Tramway [Culture And Sport Glasgow]</v>
      </c>
      <c r="R1746" s="6" t="str">
        <f t="shared" si="302"/>
        <v>G - Tramway [Culture And Sport Glasgow]</v>
      </c>
      <c r="S1746" s="6" t="str">
        <f>IFERROR(INDEX('Vendor Over-ride'!$C:$C, MATCH($R:$R,'Vendor Over-ride'!$A:$A,0)),"")</f>
        <v>G - Tramway [Culture And Sport Glasgow]</v>
      </c>
      <c r="U1746" s="38" t="str">
        <f t="shared" si="306"/>
        <v>GIA</v>
      </c>
      <c r="V1746" s="5" t="str">
        <f t="shared" si="307"/>
        <v>AWARD</v>
      </c>
      <c r="W1746" s="5" t="b">
        <f t="shared" si="303"/>
        <v>1</v>
      </c>
      <c r="X1746" s="40">
        <f t="shared" ca="1" si="304"/>
        <v>325000</v>
      </c>
      <c r="Y1746" s="30" t="b">
        <f t="shared" ca="1" si="305"/>
        <v>1</v>
      </c>
    </row>
    <row r="1747" spans="1:25">
      <c r="A1747" s="28" t="s">
        <v>2837</v>
      </c>
      <c r="B1747" s="28" t="s">
        <v>2838</v>
      </c>
      <c r="C1747" s="28" t="s">
        <v>4422</v>
      </c>
      <c r="D1747" s="28" t="s">
        <v>2842</v>
      </c>
      <c r="E1747" s="29">
        <v>42285</v>
      </c>
      <c r="F1747" s="28" t="s">
        <v>10528</v>
      </c>
      <c r="G1747" s="30">
        <v>4877</v>
      </c>
      <c r="H1747" s="28" t="s">
        <v>10529</v>
      </c>
      <c r="I1747" s="31">
        <v>0</v>
      </c>
      <c r="J1747" s="31">
        <v>61667</v>
      </c>
      <c r="K1747" s="28" t="s">
        <v>5189</v>
      </c>
      <c r="L1747" s="32">
        <f t="shared" si="297"/>
        <v>-61667</v>
      </c>
      <c r="M1747" s="33">
        <f t="shared" si="298"/>
        <v>61667</v>
      </c>
      <c r="N1747" s="34" t="b">
        <v>1</v>
      </c>
      <c r="O1747" s="35">
        <f t="shared" si="299"/>
        <v>61667</v>
      </c>
      <c r="P1747" s="36" t="str">
        <f t="shared" si="300"/>
        <v>G</v>
      </c>
      <c r="Q1747" s="37" t="str">
        <f t="shared" si="301"/>
        <v>Cumbernauld Theatre Trust</v>
      </c>
      <c r="R1747" s="6" t="str">
        <f t="shared" si="302"/>
        <v>G - Cumbernauld Theatre Trust</v>
      </c>
      <c r="S1747" s="6" t="str">
        <f>IFERROR(INDEX('Vendor Over-ride'!$C:$C, MATCH($R:$R,'Vendor Over-ride'!$A:$A,0)),"")</f>
        <v>G - Cumbernauld Theatre Trust</v>
      </c>
      <c r="U1747" s="38" t="str">
        <f t="shared" si="306"/>
        <v>GIA</v>
      </c>
      <c r="V1747" s="5" t="str">
        <f t="shared" si="307"/>
        <v>AWARD</v>
      </c>
      <c r="W1747" s="5" t="b">
        <f t="shared" si="303"/>
        <v>1</v>
      </c>
      <c r="X1747" s="40">
        <f t="shared" ca="1" si="304"/>
        <v>246668</v>
      </c>
      <c r="Y1747" s="30" t="b">
        <f t="shared" ca="1" si="305"/>
        <v>1</v>
      </c>
    </row>
    <row r="1748" spans="1:25">
      <c r="A1748" s="28" t="s">
        <v>2837</v>
      </c>
      <c r="B1748" s="28" t="s">
        <v>2838</v>
      </c>
      <c r="C1748" s="28" t="s">
        <v>4422</v>
      </c>
      <c r="D1748" s="28" t="s">
        <v>2842</v>
      </c>
      <c r="E1748" s="29">
        <v>42285</v>
      </c>
      <c r="F1748" s="28" t="s">
        <v>10530</v>
      </c>
      <c r="G1748" s="30">
        <v>4877</v>
      </c>
      <c r="H1748" s="28" t="s">
        <v>10531</v>
      </c>
      <c r="I1748" s="31">
        <v>0</v>
      </c>
      <c r="J1748" s="31">
        <v>28452</v>
      </c>
      <c r="K1748" s="28" t="s">
        <v>5190</v>
      </c>
      <c r="L1748" s="32">
        <f t="shared" si="297"/>
        <v>-28452</v>
      </c>
      <c r="M1748" s="33">
        <f t="shared" si="298"/>
        <v>28452</v>
      </c>
      <c r="N1748" s="34" t="b">
        <v>1</v>
      </c>
      <c r="O1748" s="35">
        <f t="shared" si="299"/>
        <v>28452</v>
      </c>
      <c r="P1748" s="36" t="str">
        <f t="shared" si="300"/>
        <v>G</v>
      </c>
      <c r="Q1748" s="37" t="str">
        <f t="shared" si="301"/>
        <v>Curious Seed</v>
      </c>
      <c r="R1748" s="6" t="str">
        <f t="shared" si="302"/>
        <v>G - Curious Seed</v>
      </c>
      <c r="S1748" s="6" t="str">
        <f>IFERROR(INDEX('Vendor Over-ride'!$C:$C, MATCH($R:$R,'Vendor Over-ride'!$A:$A,0)),"")</f>
        <v>G - Curious Seed</v>
      </c>
      <c r="U1748" s="38" t="str">
        <f t="shared" si="306"/>
        <v>GIA</v>
      </c>
      <c r="V1748" s="5" t="str">
        <f t="shared" si="307"/>
        <v>AWARD</v>
      </c>
      <c r="W1748" s="5" t="b">
        <f t="shared" si="303"/>
        <v>1</v>
      </c>
      <c r="X1748" s="40">
        <f t="shared" ca="1" si="304"/>
        <v>113808</v>
      </c>
      <c r="Y1748" s="30" t="b">
        <f t="shared" ca="1" si="305"/>
        <v>1</v>
      </c>
    </row>
    <row r="1749" spans="1:25">
      <c r="A1749" s="28" t="s">
        <v>2837</v>
      </c>
      <c r="B1749" s="28" t="s">
        <v>2838</v>
      </c>
      <c r="C1749" s="28" t="s">
        <v>4422</v>
      </c>
      <c r="D1749" s="28" t="s">
        <v>2842</v>
      </c>
      <c r="E1749" s="29">
        <v>42285</v>
      </c>
      <c r="F1749" s="28" t="s">
        <v>10532</v>
      </c>
      <c r="G1749" s="30">
        <v>4877</v>
      </c>
      <c r="H1749" s="28" t="s">
        <v>10533</v>
      </c>
      <c r="I1749" s="31">
        <v>0</v>
      </c>
      <c r="J1749" s="31">
        <v>102000</v>
      </c>
      <c r="K1749" s="28" t="s">
        <v>5191</v>
      </c>
      <c r="L1749" s="32">
        <f t="shared" si="297"/>
        <v>-102000</v>
      </c>
      <c r="M1749" s="33">
        <f t="shared" si="298"/>
        <v>102000</v>
      </c>
      <c r="N1749" s="34" t="b">
        <v>1</v>
      </c>
      <c r="O1749" s="35">
        <f t="shared" si="299"/>
        <v>102000</v>
      </c>
      <c r="P1749" s="36" t="str">
        <f t="shared" si="300"/>
        <v>G</v>
      </c>
      <c r="Q1749" s="37" t="str">
        <f t="shared" si="301"/>
        <v>Dance Base</v>
      </c>
      <c r="R1749" s="6" t="str">
        <f t="shared" si="302"/>
        <v>G - Dance Base</v>
      </c>
      <c r="S1749" s="6" t="str">
        <f>IFERROR(INDEX('Vendor Over-ride'!$C:$C, MATCH($R:$R,'Vendor Over-ride'!$A:$A,0)),"")</f>
        <v>G - Dance Base</v>
      </c>
      <c r="U1749" s="38" t="str">
        <f t="shared" si="306"/>
        <v>GIA</v>
      </c>
      <c r="V1749" s="5" t="str">
        <f t="shared" si="307"/>
        <v>AWARD</v>
      </c>
      <c r="W1749" s="5" t="b">
        <f t="shared" si="303"/>
        <v>1</v>
      </c>
      <c r="X1749" s="40">
        <f t="shared" ca="1" si="304"/>
        <v>438634</v>
      </c>
      <c r="Y1749" s="30" t="b">
        <f t="shared" ca="1" si="305"/>
        <v>1</v>
      </c>
    </row>
    <row r="1750" spans="1:25">
      <c r="A1750" s="28" t="s">
        <v>2837</v>
      </c>
      <c r="B1750" s="28" t="s">
        <v>2838</v>
      </c>
      <c r="C1750" s="28" t="s">
        <v>4422</v>
      </c>
      <c r="D1750" s="28" t="s">
        <v>2842</v>
      </c>
      <c r="E1750" s="29">
        <v>42285</v>
      </c>
      <c r="F1750" s="28" t="s">
        <v>10534</v>
      </c>
      <c r="G1750" s="30">
        <v>4877</v>
      </c>
      <c r="H1750" s="28" t="s">
        <v>10535</v>
      </c>
      <c r="I1750" s="31">
        <v>0</v>
      </c>
      <c r="J1750" s="31">
        <v>25000</v>
      </c>
      <c r="K1750" s="28" t="s">
        <v>5192</v>
      </c>
      <c r="L1750" s="32">
        <f t="shared" si="297"/>
        <v>-25000</v>
      </c>
      <c r="M1750" s="33">
        <f t="shared" si="298"/>
        <v>25000</v>
      </c>
      <c r="N1750" s="34" t="b">
        <v>1</v>
      </c>
      <c r="O1750" s="35">
        <f t="shared" si="299"/>
        <v>25000</v>
      </c>
      <c r="P1750" s="36" t="str">
        <f t="shared" si="300"/>
        <v>G</v>
      </c>
      <c r="Q1750" s="37" t="str">
        <f t="shared" si="301"/>
        <v>Dovecot Foundation</v>
      </c>
      <c r="R1750" s="6" t="str">
        <f t="shared" si="302"/>
        <v>G - Dovecot Foundation</v>
      </c>
      <c r="S1750" s="6" t="str">
        <f>IFERROR(INDEX('Vendor Over-ride'!$C:$C, MATCH($R:$R,'Vendor Over-ride'!$A:$A,0)),"")</f>
        <v>G - Dovecot Foundation</v>
      </c>
      <c r="U1750" s="38" t="str">
        <f t="shared" si="306"/>
        <v>GIA</v>
      </c>
      <c r="V1750" s="5" t="str">
        <f t="shared" si="307"/>
        <v>AWARD</v>
      </c>
      <c r="W1750" s="5" t="b">
        <f t="shared" si="303"/>
        <v>1</v>
      </c>
      <c r="X1750" s="40">
        <f t="shared" ca="1" si="304"/>
        <v>100000</v>
      </c>
      <c r="Y1750" s="30" t="b">
        <f t="shared" ca="1" si="305"/>
        <v>1</v>
      </c>
    </row>
    <row r="1751" spans="1:25">
      <c r="A1751" s="28" t="s">
        <v>2837</v>
      </c>
      <c r="B1751" s="28" t="s">
        <v>2838</v>
      </c>
      <c r="C1751" s="28" t="s">
        <v>4422</v>
      </c>
      <c r="D1751" s="28" t="s">
        <v>2842</v>
      </c>
      <c r="E1751" s="29">
        <v>42285</v>
      </c>
      <c r="F1751" s="28" t="s">
        <v>10536</v>
      </c>
      <c r="G1751" s="30">
        <v>4877</v>
      </c>
      <c r="H1751" s="28" t="s">
        <v>10537</v>
      </c>
      <c r="I1751" s="31">
        <v>0</v>
      </c>
      <c r="J1751" s="31">
        <v>166500</v>
      </c>
      <c r="K1751" s="28" t="s">
        <v>5193</v>
      </c>
      <c r="L1751" s="32">
        <f t="shared" si="297"/>
        <v>-166500</v>
      </c>
      <c r="M1751" s="33">
        <f t="shared" si="298"/>
        <v>166500</v>
      </c>
      <c r="N1751" s="34" t="b">
        <v>1</v>
      </c>
      <c r="O1751" s="35">
        <f t="shared" si="299"/>
        <v>166500</v>
      </c>
      <c r="P1751" s="36" t="str">
        <f t="shared" si="300"/>
        <v>G</v>
      </c>
      <c r="Q1751" s="37" t="str">
        <f t="shared" si="301"/>
        <v>Dundee Contemporary Arts Ltd</v>
      </c>
      <c r="R1751" s="6" t="str">
        <f t="shared" si="302"/>
        <v>G - Dundee Contemporary Arts Ltd</v>
      </c>
      <c r="S1751" s="6" t="str">
        <f>IFERROR(INDEX('Vendor Over-ride'!$C:$C, MATCH($R:$R,'Vendor Over-ride'!$A:$A,0)),"")</f>
        <v>G - Dundee Contemporary Arts Ltd</v>
      </c>
      <c r="U1751" s="38" t="str">
        <f t="shared" si="306"/>
        <v>GIA</v>
      </c>
      <c r="V1751" s="5" t="str">
        <f t="shared" si="307"/>
        <v>AWARD</v>
      </c>
      <c r="W1751" s="5" t="b">
        <f t="shared" si="303"/>
        <v>1</v>
      </c>
      <c r="X1751" s="40">
        <f t="shared" ca="1" si="304"/>
        <v>670904.02</v>
      </c>
      <c r="Y1751" s="30" t="b">
        <f t="shared" ca="1" si="305"/>
        <v>1</v>
      </c>
    </row>
    <row r="1752" spans="1:25">
      <c r="A1752" s="28" t="s">
        <v>2837</v>
      </c>
      <c r="B1752" s="28" t="s">
        <v>2838</v>
      </c>
      <c r="C1752" s="28" t="s">
        <v>4422</v>
      </c>
      <c r="D1752" s="28" t="s">
        <v>2842</v>
      </c>
      <c r="E1752" s="29">
        <v>42285</v>
      </c>
      <c r="F1752" s="28" t="s">
        <v>10538</v>
      </c>
      <c r="G1752" s="30">
        <v>4877</v>
      </c>
      <c r="H1752" s="28" t="s">
        <v>10539</v>
      </c>
      <c r="I1752" s="31">
        <v>0</v>
      </c>
      <c r="J1752" s="31">
        <v>25000</v>
      </c>
      <c r="K1752" s="28" t="s">
        <v>5194</v>
      </c>
      <c r="L1752" s="32">
        <f t="shared" si="297"/>
        <v>-25000</v>
      </c>
      <c r="M1752" s="33">
        <f t="shared" si="298"/>
        <v>25000</v>
      </c>
      <c r="N1752" s="34" t="b">
        <v>1</v>
      </c>
      <c r="O1752" s="35">
        <f t="shared" si="299"/>
        <v>25000</v>
      </c>
      <c r="P1752" s="36" t="str">
        <f t="shared" si="300"/>
        <v>G</v>
      </c>
      <c r="Q1752" s="37" t="str">
        <f t="shared" si="301"/>
        <v>Dunedin Consort</v>
      </c>
      <c r="R1752" s="6" t="str">
        <f t="shared" si="302"/>
        <v>G - Dunedin Consort</v>
      </c>
      <c r="S1752" s="6" t="str">
        <f>IFERROR(INDEX('Vendor Over-ride'!$C:$C, MATCH($R:$R,'Vendor Over-ride'!$A:$A,0)),"")</f>
        <v>G - Dunedin Consort</v>
      </c>
      <c r="U1752" s="38" t="str">
        <f t="shared" si="306"/>
        <v>GIA</v>
      </c>
      <c r="V1752" s="5" t="str">
        <f t="shared" si="307"/>
        <v>AWARD</v>
      </c>
      <c r="W1752" s="5" t="b">
        <f t="shared" si="303"/>
        <v>1</v>
      </c>
      <c r="X1752" s="40">
        <f t="shared" ca="1" si="304"/>
        <v>100000</v>
      </c>
      <c r="Y1752" s="30" t="b">
        <f t="shared" ca="1" si="305"/>
        <v>1</v>
      </c>
    </row>
    <row r="1753" spans="1:25">
      <c r="A1753" s="28" t="s">
        <v>2837</v>
      </c>
      <c r="B1753" s="28" t="s">
        <v>2838</v>
      </c>
      <c r="C1753" s="28" t="s">
        <v>4422</v>
      </c>
      <c r="D1753" s="28" t="s">
        <v>2842</v>
      </c>
      <c r="E1753" s="29">
        <v>42285</v>
      </c>
      <c r="F1753" s="28" t="s">
        <v>10540</v>
      </c>
      <c r="G1753" s="30">
        <v>4877</v>
      </c>
      <c r="H1753" s="28" t="s">
        <v>10541</v>
      </c>
      <c r="I1753" s="31">
        <v>0</v>
      </c>
      <c r="J1753" s="31">
        <v>175000</v>
      </c>
      <c r="K1753" s="28" t="s">
        <v>5195</v>
      </c>
      <c r="L1753" s="32">
        <f t="shared" si="297"/>
        <v>-175000</v>
      </c>
      <c r="M1753" s="33">
        <f t="shared" si="298"/>
        <v>175000</v>
      </c>
      <c r="N1753" s="34" t="b">
        <v>1</v>
      </c>
      <c r="O1753" s="35">
        <f t="shared" si="299"/>
        <v>175000</v>
      </c>
      <c r="P1753" s="36" t="str">
        <f t="shared" si="300"/>
        <v>G</v>
      </c>
      <c r="Q1753" s="37" t="str">
        <f t="shared" si="301"/>
        <v>Eden Court Highlands Ltd</v>
      </c>
      <c r="R1753" s="6" t="str">
        <f t="shared" si="302"/>
        <v>G - Eden Court Highlands Ltd</v>
      </c>
      <c r="S1753" s="6" t="str">
        <f>IFERROR(INDEX('Vendor Over-ride'!$C:$C, MATCH($R:$R,'Vendor Over-ride'!$A:$A,0)),"")</f>
        <v>G - Eden Court Highlands Ltd</v>
      </c>
      <c r="U1753" s="38" t="str">
        <f t="shared" si="306"/>
        <v>GIA</v>
      </c>
      <c r="V1753" s="5" t="str">
        <f t="shared" si="307"/>
        <v>AWARD</v>
      </c>
      <c r="W1753" s="5" t="b">
        <f t="shared" si="303"/>
        <v>1</v>
      </c>
      <c r="X1753" s="40">
        <f t="shared" ca="1" si="304"/>
        <v>725000</v>
      </c>
      <c r="Y1753" s="30" t="b">
        <f t="shared" ca="1" si="305"/>
        <v>1</v>
      </c>
    </row>
    <row r="1754" spans="1:25">
      <c r="A1754" s="28" t="s">
        <v>2837</v>
      </c>
      <c r="B1754" s="28" t="s">
        <v>2838</v>
      </c>
      <c r="C1754" s="28" t="s">
        <v>4422</v>
      </c>
      <c r="D1754" s="28" t="s">
        <v>2842</v>
      </c>
      <c r="E1754" s="29">
        <v>42285</v>
      </c>
      <c r="F1754" s="28" t="s">
        <v>10542</v>
      </c>
      <c r="G1754" s="30">
        <v>4877</v>
      </c>
      <c r="H1754" s="28" t="s">
        <v>10543</v>
      </c>
      <c r="I1754" s="31">
        <v>0</v>
      </c>
      <c r="J1754" s="31">
        <v>25000</v>
      </c>
      <c r="K1754" s="28" t="s">
        <v>5196</v>
      </c>
      <c r="L1754" s="32">
        <f t="shared" si="297"/>
        <v>-25000</v>
      </c>
      <c r="M1754" s="33">
        <f t="shared" si="298"/>
        <v>25000</v>
      </c>
      <c r="N1754" s="34" t="b">
        <v>1</v>
      </c>
      <c r="O1754" s="35">
        <f t="shared" si="299"/>
        <v>25000</v>
      </c>
      <c r="P1754" s="36" t="str">
        <f t="shared" si="300"/>
        <v>G</v>
      </c>
      <c r="Q1754" s="37" t="str">
        <f t="shared" si="301"/>
        <v>Edinburgh Art Festival</v>
      </c>
      <c r="R1754" s="6" t="str">
        <f t="shared" si="302"/>
        <v>G - Edinburgh Art Festival</v>
      </c>
      <c r="S1754" s="6" t="str">
        <f>IFERROR(INDEX('Vendor Over-ride'!$C:$C, MATCH($R:$R,'Vendor Over-ride'!$A:$A,0)),"")</f>
        <v>G - Edinburgh Art Festival</v>
      </c>
      <c r="U1754" s="38" t="str">
        <f t="shared" si="306"/>
        <v>GIA</v>
      </c>
      <c r="V1754" s="5" t="str">
        <f t="shared" si="307"/>
        <v>AWARD</v>
      </c>
      <c r="W1754" s="5" t="b">
        <f t="shared" si="303"/>
        <v>1</v>
      </c>
      <c r="X1754" s="40">
        <f t="shared" ca="1" si="304"/>
        <v>250000</v>
      </c>
      <c r="Y1754" s="30" t="b">
        <f t="shared" ca="1" si="305"/>
        <v>1</v>
      </c>
    </row>
    <row r="1755" spans="1:25">
      <c r="A1755" s="28" t="s">
        <v>2837</v>
      </c>
      <c r="B1755" s="28" t="s">
        <v>2838</v>
      </c>
      <c r="C1755" s="28" t="s">
        <v>4422</v>
      </c>
      <c r="D1755" s="28" t="s">
        <v>2842</v>
      </c>
      <c r="E1755" s="29">
        <v>42285</v>
      </c>
      <c r="F1755" s="28" t="s">
        <v>10544</v>
      </c>
      <c r="G1755" s="30">
        <v>4877</v>
      </c>
      <c r="H1755" s="28" t="s">
        <v>10545</v>
      </c>
      <c r="I1755" s="31">
        <v>0</v>
      </c>
      <c r="J1755" s="31">
        <v>17500</v>
      </c>
      <c r="K1755" s="28" t="s">
        <v>5197</v>
      </c>
      <c r="L1755" s="32">
        <f t="shared" si="297"/>
        <v>-17500</v>
      </c>
      <c r="M1755" s="33">
        <f t="shared" si="298"/>
        <v>17500</v>
      </c>
      <c r="N1755" s="34" t="b">
        <v>1</v>
      </c>
      <c r="O1755" s="35">
        <f t="shared" si="299"/>
        <v>17500</v>
      </c>
      <c r="P1755" s="36" t="str">
        <f t="shared" si="300"/>
        <v>G</v>
      </c>
      <c r="Q1755" s="37" t="str">
        <f t="shared" si="301"/>
        <v>Edinburgh Festival Fringe Society Ltd</v>
      </c>
      <c r="R1755" s="6" t="str">
        <f t="shared" si="302"/>
        <v>G - Edinburgh Festival Fringe Society Ltd</v>
      </c>
      <c r="S1755" s="6" t="str">
        <f>IFERROR(INDEX('Vendor Over-ride'!$C:$C, MATCH($R:$R,'Vendor Over-ride'!$A:$A,0)),"")</f>
        <v>G - Edinburgh Festival Fringe Society Ltd</v>
      </c>
      <c r="U1755" s="38" t="str">
        <f t="shared" si="306"/>
        <v>GIA</v>
      </c>
      <c r="V1755" s="5" t="str">
        <f t="shared" si="307"/>
        <v>AWARD</v>
      </c>
      <c r="W1755" s="5" t="b">
        <f t="shared" si="303"/>
        <v>0</v>
      </c>
      <c r="X1755" s="40">
        <f t="shared" ca="1" si="304"/>
        <v>245000</v>
      </c>
      <c r="Y1755" s="30" t="b">
        <f t="shared" ca="1" si="305"/>
        <v>1</v>
      </c>
    </row>
    <row r="1756" spans="1:25">
      <c r="A1756" s="28" t="s">
        <v>2837</v>
      </c>
      <c r="B1756" s="28" t="s">
        <v>2838</v>
      </c>
      <c r="C1756" s="28" t="s">
        <v>4422</v>
      </c>
      <c r="D1756" s="28" t="s">
        <v>2842</v>
      </c>
      <c r="E1756" s="29">
        <v>42285</v>
      </c>
      <c r="F1756" s="28" t="s">
        <v>10546</v>
      </c>
      <c r="G1756" s="30">
        <v>4877</v>
      </c>
      <c r="H1756" s="28" t="s">
        <v>10547</v>
      </c>
      <c r="I1756" s="31">
        <v>0</v>
      </c>
      <c r="J1756" s="31">
        <v>69667</v>
      </c>
      <c r="K1756" s="28" t="s">
        <v>5198</v>
      </c>
      <c r="L1756" s="32">
        <f t="shared" si="297"/>
        <v>-69667</v>
      </c>
      <c r="M1756" s="33">
        <f t="shared" si="298"/>
        <v>69667</v>
      </c>
      <c r="N1756" s="34" t="b">
        <v>1</v>
      </c>
      <c r="O1756" s="35">
        <f t="shared" si="299"/>
        <v>69667</v>
      </c>
      <c r="P1756" s="36" t="str">
        <f t="shared" si="300"/>
        <v>G</v>
      </c>
      <c r="Q1756" s="37" t="str">
        <f t="shared" si="301"/>
        <v>Edinburgh International Book Festival</v>
      </c>
      <c r="R1756" s="6" t="str">
        <f t="shared" si="302"/>
        <v>G - Edinburgh International Book Festival</v>
      </c>
      <c r="S1756" s="6" t="str">
        <f>IFERROR(INDEX('Vendor Over-ride'!$C:$C, MATCH($R:$R,'Vendor Over-ride'!$A:$A,0)),"")</f>
        <v>G - Edinburgh International Book Festival</v>
      </c>
      <c r="U1756" s="38" t="str">
        <f t="shared" si="306"/>
        <v>GIA</v>
      </c>
      <c r="V1756" s="5" t="str">
        <f t="shared" si="307"/>
        <v>AWARD</v>
      </c>
      <c r="W1756" s="5" t="b">
        <f t="shared" si="303"/>
        <v>1</v>
      </c>
      <c r="X1756" s="40">
        <f t="shared" ca="1" si="304"/>
        <v>388668</v>
      </c>
      <c r="Y1756" s="30" t="b">
        <f t="shared" ca="1" si="305"/>
        <v>1</v>
      </c>
    </row>
    <row r="1757" spans="1:25">
      <c r="A1757" s="28" t="s">
        <v>2837</v>
      </c>
      <c r="B1757" s="28" t="s">
        <v>2838</v>
      </c>
      <c r="C1757" s="28" t="s">
        <v>4422</v>
      </c>
      <c r="D1757" s="28" t="s">
        <v>2842</v>
      </c>
      <c r="E1757" s="29">
        <v>42285</v>
      </c>
      <c r="F1757" s="28" t="s">
        <v>10548</v>
      </c>
      <c r="G1757" s="30">
        <v>4877</v>
      </c>
      <c r="H1757" s="28" t="s">
        <v>10549</v>
      </c>
      <c r="I1757" s="31">
        <v>0</v>
      </c>
      <c r="J1757" s="31">
        <v>40000</v>
      </c>
      <c r="K1757" s="28" t="s">
        <v>5200</v>
      </c>
      <c r="L1757" s="32">
        <f t="shared" si="297"/>
        <v>-40000</v>
      </c>
      <c r="M1757" s="33">
        <f t="shared" si="298"/>
        <v>40000</v>
      </c>
      <c r="N1757" s="34" t="b">
        <v>1</v>
      </c>
      <c r="O1757" s="35">
        <f t="shared" si="299"/>
        <v>40000</v>
      </c>
      <c r="P1757" s="36" t="str">
        <f t="shared" si="300"/>
        <v>G</v>
      </c>
      <c r="Q1757" s="37" t="str">
        <f t="shared" si="301"/>
        <v>Edinburgh Printmakers Ltd</v>
      </c>
      <c r="R1757" s="6" t="str">
        <f t="shared" si="302"/>
        <v>G - Edinburgh Printmakers Ltd</v>
      </c>
      <c r="S1757" s="6" t="str">
        <f>IFERROR(INDEX('Vendor Over-ride'!$C:$C, MATCH($R:$R,'Vendor Over-ride'!$A:$A,0)),"")</f>
        <v>G - Edinburgh Printmakers Ltd</v>
      </c>
      <c r="U1757" s="38" t="str">
        <f t="shared" si="306"/>
        <v>GIA</v>
      </c>
      <c r="V1757" s="5" t="str">
        <f t="shared" si="307"/>
        <v>AWARD</v>
      </c>
      <c r="W1757" s="5" t="b">
        <f t="shared" si="303"/>
        <v>1</v>
      </c>
      <c r="X1757" s="40">
        <f t="shared" ca="1" si="304"/>
        <v>160000</v>
      </c>
      <c r="Y1757" s="30" t="b">
        <f t="shared" ca="1" si="305"/>
        <v>1</v>
      </c>
    </row>
    <row r="1758" spans="1:25">
      <c r="A1758" s="28" t="s">
        <v>2837</v>
      </c>
      <c r="B1758" s="28" t="s">
        <v>2838</v>
      </c>
      <c r="C1758" s="28" t="s">
        <v>4422</v>
      </c>
      <c r="D1758" s="28" t="s">
        <v>2842</v>
      </c>
      <c r="E1758" s="29">
        <v>42285</v>
      </c>
      <c r="F1758" s="28" t="s">
        <v>10550</v>
      </c>
      <c r="G1758" s="30">
        <v>4877</v>
      </c>
      <c r="H1758" s="28" t="s">
        <v>10551</v>
      </c>
      <c r="I1758" s="31">
        <v>0</v>
      </c>
      <c r="J1758" s="31">
        <v>58333</v>
      </c>
      <c r="K1758" s="28" t="s">
        <v>5201</v>
      </c>
      <c r="L1758" s="32">
        <f t="shared" si="297"/>
        <v>-58333</v>
      </c>
      <c r="M1758" s="33">
        <f t="shared" si="298"/>
        <v>58333</v>
      </c>
      <c r="N1758" s="34" t="b">
        <v>1</v>
      </c>
      <c r="O1758" s="35">
        <f t="shared" si="299"/>
        <v>58333</v>
      </c>
      <c r="P1758" s="36" t="str">
        <f t="shared" si="300"/>
        <v>G</v>
      </c>
      <c r="Q1758" s="37" t="str">
        <f t="shared" si="301"/>
        <v>Edinburgh Sculpture Workshop</v>
      </c>
      <c r="R1758" s="6" t="str">
        <f t="shared" si="302"/>
        <v>G - Edinburgh Sculpture Workshop</v>
      </c>
      <c r="S1758" s="6" t="str">
        <f>IFERROR(INDEX('Vendor Over-ride'!$C:$C, MATCH($R:$R,'Vendor Over-ride'!$A:$A,0)),"")</f>
        <v>G - Edinburgh Sculpture Workshop</v>
      </c>
      <c r="U1758" s="38" t="str">
        <f t="shared" si="306"/>
        <v>GIA</v>
      </c>
      <c r="V1758" s="5" t="str">
        <f t="shared" si="307"/>
        <v>AWARD</v>
      </c>
      <c r="W1758" s="5" t="b">
        <f t="shared" si="303"/>
        <v>1</v>
      </c>
      <c r="X1758" s="40">
        <f t="shared" ca="1" si="304"/>
        <v>248332</v>
      </c>
      <c r="Y1758" s="30" t="b">
        <f t="shared" ca="1" si="305"/>
        <v>1</v>
      </c>
    </row>
    <row r="1759" spans="1:25">
      <c r="A1759" s="28" t="s">
        <v>2837</v>
      </c>
      <c r="B1759" s="28" t="s">
        <v>2838</v>
      </c>
      <c r="C1759" s="28" t="s">
        <v>4422</v>
      </c>
      <c r="D1759" s="28" t="s">
        <v>2842</v>
      </c>
      <c r="E1759" s="29">
        <v>42285</v>
      </c>
      <c r="F1759" s="28" t="s">
        <v>10552</v>
      </c>
      <c r="G1759" s="30">
        <v>4877</v>
      </c>
      <c r="H1759" s="28" t="s">
        <v>10553</v>
      </c>
      <c r="I1759" s="31">
        <v>0</v>
      </c>
      <c r="J1759" s="31">
        <v>22785</v>
      </c>
      <c r="K1759" s="28" t="s">
        <v>5202</v>
      </c>
      <c r="L1759" s="32">
        <f t="shared" si="297"/>
        <v>-22785</v>
      </c>
      <c r="M1759" s="33">
        <f t="shared" si="298"/>
        <v>22785</v>
      </c>
      <c r="N1759" s="34" t="b">
        <v>1</v>
      </c>
      <c r="O1759" s="35">
        <f t="shared" si="299"/>
        <v>22785</v>
      </c>
      <c r="P1759" s="36" t="str">
        <f t="shared" si="300"/>
        <v>G</v>
      </c>
      <c r="Q1759" s="37" t="str">
        <f t="shared" si="301"/>
        <v>Fife Contemporary Art And Craft (St Andrews) Limited</v>
      </c>
      <c r="R1759" s="6" t="str">
        <f t="shared" si="302"/>
        <v>G - Fife Contemporary Art And Craft (St Andrews) Limited</v>
      </c>
      <c r="S1759" s="6" t="str">
        <f>IFERROR(INDEX('Vendor Over-ride'!$C:$C, MATCH($R:$R,'Vendor Over-ride'!$A:$A,0)),"")</f>
        <v>G - Fife Contemporary Art And Craft (St Andrews) Limited</v>
      </c>
      <c r="U1759" s="38" t="str">
        <f t="shared" si="306"/>
        <v>GIA</v>
      </c>
      <c r="V1759" s="5" t="str">
        <f t="shared" si="307"/>
        <v>AWARD</v>
      </c>
      <c r="W1759" s="5" t="b">
        <f t="shared" si="303"/>
        <v>0</v>
      </c>
      <c r="X1759" s="40">
        <f t="shared" ca="1" si="304"/>
        <v>91140</v>
      </c>
      <c r="Y1759" s="30" t="b">
        <f t="shared" ca="1" si="305"/>
        <v>1</v>
      </c>
    </row>
    <row r="1760" spans="1:25">
      <c r="A1760" s="28" t="s">
        <v>2837</v>
      </c>
      <c r="B1760" s="28" t="s">
        <v>2838</v>
      </c>
      <c r="C1760" s="28" t="s">
        <v>4422</v>
      </c>
      <c r="D1760" s="28" t="s">
        <v>2842</v>
      </c>
      <c r="E1760" s="29">
        <v>42285</v>
      </c>
      <c r="F1760" s="28" t="s">
        <v>10554</v>
      </c>
      <c r="G1760" s="30">
        <v>4877</v>
      </c>
      <c r="H1760" s="28" t="s">
        <v>10555</v>
      </c>
      <c r="I1760" s="31">
        <v>0</v>
      </c>
      <c r="J1760" s="31">
        <v>43750</v>
      </c>
      <c r="K1760" s="28" t="s">
        <v>5203</v>
      </c>
      <c r="L1760" s="32">
        <f t="shared" si="297"/>
        <v>-43750</v>
      </c>
      <c r="M1760" s="33">
        <f t="shared" si="298"/>
        <v>43750</v>
      </c>
      <c r="N1760" s="34" t="b">
        <v>1</v>
      </c>
      <c r="O1760" s="35">
        <f t="shared" si="299"/>
        <v>43750</v>
      </c>
      <c r="P1760" s="36" t="str">
        <f t="shared" si="300"/>
        <v>G</v>
      </c>
      <c r="Q1760" s="37" t="str">
        <f t="shared" si="301"/>
        <v>Fire Exit Ltd</v>
      </c>
      <c r="R1760" s="6" t="str">
        <f t="shared" si="302"/>
        <v>G - Fire Exit Ltd</v>
      </c>
      <c r="S1760" s="6" t="str">
        <f>IFERROR(INDEX('Vendor Over-ride'!$C:$C, MATCH($R:$R,'Vendor Over-ride'!$A:$A,0)),"")</f>
        <v>G - Fire Exit Ltd</v>
      </c>
      <c r="U1760" s="38" t="str">
        <f t="shared" si="306"/>
        <v>GIA</v>
      </c>
      <c r="V1760" s="5" t="str">
        <f t="shared" si="307"/>
        <v>AWARD</v>
      </c>
      <c r="W1760" s="5" t="b">
        <f t="shared" si="303"/>
        <v>1</v>
      </c>
      <c r="X1760" s="40">
        <f t="shared" ca="1" si="304"/>
        <v>176752</v>
      </c>
      <c r="Y1760" s="30" t="b">
        <f t="shared" ca="1" si="305"/>
        <v>1</v>
      </c>
    </row>
    <row r="1761" spans="1:25">
      <c r="A1761" s="28" t="s">
        <v>2837</v>
      </c>
      <c r="B1761" s="28" t="s">
        <v>2838</v>
      </c>
      <c r="C1761" s="28" t="s">
        <v>4422</v>
      </c>
      <c r="D1761" s="28" t="s">
        <v>2842</v>
      </c>
      <c r="E1761" s="29">
        <v>42285</v>
      </c>
      <c r="F1761" s="28" t="s">
        <v>10556</v>
      </c>
      <c r="G1761" s="30">
        <v>4877</v>
      </c>
      <c r="H1761" s="28" t="s">
        <v>10557</v>
      </c>
      <c r="I1761" s="31">
        <v>0</v>
      </c>
      <c r="J1761" s="31">
        <v>192500</v>
      </c>
      <c r="K1761" s="28" t="s">
        <v>5204</v>
      </c>
      <c r="L1761" s="32">
        <f t="shared" si="297"/>
        <v>-192500</v>
      </c>
      <c r="M1761" s="33">
        <f t="shared" si="298"/>
        <v>192500</v>
      </c>
      <c r="N1761" s="34" t="b">
        <v>1</v>
      </c>
      <c r="O1761" s="35">
        <f t="shared" si="299"/>
        <v>192500</v>
      </c>
      <c r="P1761" s="36" t="str">
        <f t="shared" si="300"/>
        <v>G</v>
      </c>
      <c r="Q1761" s="37" t="str">
        <f t="shared" si="301"/>
        <v>Fruitmarket Gallery Limited</v>
      </c>
      <c r="R1761" s="6" t="str">
        <f t="shared" si="302"/>
        <v>G - Fruitmarket Gallery Limited</v>
      </c>
      <c r="S1761" s="6" t="str">
        <f>IFERROR(INDEX('Vendor Over-ride'!$C:$C, MATCH($R:$R,'Vendor Over-ride'!$A:$A,0)),"")</f>
        <v>G - Fruitmarket Gallery Limited</v>
      </c>
      <c r="U1761" s="38" t="str">
        <f t="shared" si="306"/>
        <v>GIA</v>
      </c>
      <c r="V1761" s="5" t="str">
        <f t="shared" si="307"/>
        <v>AWARD</v>
      </c>
      <c r="W1761" s="5" t="b">
        <f t="shared" si="303"/>
        <v>1</v>
      </c>
      <c r="X1761" s="40">
        <f t="shared" ca="1" si="304"/>
        <v>770000</v>
      </c>
      <c r="Y1761" s="30" t="b">
        <f t="shared" ca="1" si="305"/>
        <v>1</v>
      </c>
    </row>
    <row r="1762" spans="1:25">
      <c r="A1762" s="28" t="s">
        <v>2837</v>
      </c>
      <c r="B1762" s="28" t="s">
        <v>2838</v>
      </c>
      <c r="C1762" s="28" t="s">
        <v>4422</v>
      </c>
      <c r="D1762" s="28" t="s">
        <v>2842</v>
      </c>
      <c r="E1762" s="29">
        <v>42285</v>
      </c>
      <c r="F1762" s="28" t="s">
        <v>10558</v>
      </c>
      <c r="G1762" s="30">
        <v>4877</v>
      </c>
      <c r="H1762" s="28" t="s">
        <v>10559</v>
      </c>
      <c r="I1762" s="31">
        <v>0</v>
      </c>
      <c r="J1762" s="31">
        <v>158000</v>
      </c>
      <c r="K1762" s="28" t="s">
        <v>5205</v>
      </c>
      <c r="L1762" s="32">
        <f t="shared" si="297"/>
        <v>-158000</v>
      </c>
      <c r="M1762" s="33">
        <f t="shared" si="298"/>
        <v>158000</v>
      </c>
      <c r="N1762" s="34" t="b">
        <v>1</v>
      </c>
      <c r="O1762" s="35">
        <f t="shared" si="299"/>
        <v>158000</v>
      </c>
      <c r="P1762" s="36" t="str">
        <f t="shared" si="300"/>
        <v>G</v>
      </c>
      <c r="Q1762" s="37" t="str">
        <f t="shared" si="301"/>
        <v>Glasgow Film Theatre Ltd</v>
      </c>
      <c r="R1762" s="6" t="str">
        <f t="shared" si="302"/>
        <v>G - Glasgow Film Theatre Ltd</v>
      </c>
      <c r="S1762" s="6" t="str">
        <f>IFERROR(INDEX('Vendor Over-ride'!$C:$C, MATCH($R:$R,'Vendor Over-ride'!$A:$A,0)),"")</f>
        <v>G - Glasgow Film Theatre Ltd</v>
      </c>
      <c r="U1762" s="38" t="str">
        <f t="shared" si="306"/>
        <v>GIA</v>
      </c>
      <c r="V1762" s="5" t="str">
        <f t="shared" si="307"/>
        <v>AWARD</v>
      </c>
      <c r="W1762" s="5" t="b">
        <f t="shared" si="303"/>
        <v>1</v>
      </c>
      <c r="X1762" s="40">
        <f t="shared" ca="1" si="304"/>
        <v>638204.17999999993</v>
      </c>
      <c r="Y1762" s="30" t="b">
        <f t="shared" ca="1" si="305"/>
        <v>1</v>
      </c>
    </row>
    <row r="1763" spans="1:25">
      <c r="A1763" s="28" t="s">
        <v>2837</v>
      </c>
      <c r="B1763" s="28" t="s">
        <v>2838</v>
      </c>
      <c r="C1763" s="28" t="s">
        <v>4422</v>
      </c>
      <c r="D1763" s="28" t="s">
        <v>2842</v>
      </c>
      <c r="E1763" s="29">
        <v>42285</v>
      </c>
      <c r="F1763" s="28" t="s">
        <v>10560</v>
      </c>
      <c r="G1763" s="30">
        <v>4877</v>
      </c>
      <c r="H1763" s="28" t="s">
        <v>10561</v>
      </c>
      <c r="I1763" s="31">
        <v>0</v>
      </c>
      <c r="J1763" s="31">
        <v>22500</v>
      </c>
      <c r="K1763" s="28" t="s">
        <v>5206</v>
      </c>
      <c r="L1763" s="32">
        <f t="shared" si="297"/>
        <v>-22500</v>
      </c>
      <c r="M1763" s="33">
        <f t="shared" si="298"/>
        <v>22500</v>
      </c>
      <c r="N1763" s="34" t="b">
        <v>1</v>
      </c>
      <c r="O1763" s="35">
        <f t="shared" si="299"/>
        <v>22500</v>
      </c>
      <c r="P1763" s="36" t="str">
        <f t="shared" si="300"/>
        <v>G</v>
      </c>
      <c r="Q1763" s="37" t="str">
        <f t="shared" si="301"/>
        <v>Glasgow International (Culture and Sport Glasgow)</v>
      </c>
      <c r="R1763" s="6" t="str">
        <f t="shared" si="302"/>
        <v>G - Glasgow International (Culture and Sport Glasgow)</v>
      </c>
      <c r="S1763" s="6" t="str">
        <f>IFERROR(INDEX('Vendor Over-ride'!$C:$C, MATCH($R:$R,'Vendor Over-ride'!$A:$A,0)),"")</f>
        <v>G - Glasgow International (Culture and Sport Glasgow)</v>
      </c>
      <c r="U1763" s="38" t="str">
        <f t="shared" si="306"/>
        <v>GIA</v>
      </c>
      <c r="V1763" s="5" t="str">
        <f t="shared" si="307"/>
        <v>AWARD</v>
      </c>
      <c r="W1763" s="5" t="b">
        <f t="shared" si="303"/>
        <v>0</v>
      </c>
      <c r="X1763" s="40">
        <f t="shared" ca="1" si="304"/>
        <v>91250</v>
      </c>
      <c r="Y1763" s="30" t="b">
        <f t="shared" ca="1" si="305"/>
        <v>1</v>
      </c>
    </row>
    <row r="1764" spans="1:25">
      <c r="A1764" s="28" t="s">
        <v>2837</v>
      </c>
      <c r="B1764" s="28" t="s">
        <v>2838</v>
      </c>
      <c r="C1764" s="28" t="s">
        <v>4422</v>
      </c>
      <c r="D1764" s="28" t="s">
        <v>2842</v>
      </c>
      <c r="E1764" s="29">
        <v>42285</v>
      </c>
      <c r="F1764" s="28" t="s">
        <v>10562</v>
      </c>
      <c r="G1764" s="30">
        <v>4877</v>
      </c>
      <c r="H1764" s="28" t="s">
        <v>10563</v>
      </c>
      <c r="I1764" s="31">
        <v>0</v>
      </c>
      <c r="J1764" s="31">
        <v>37500</v>
      </c>
      <c r="K1764" s="28" t="s">
        <v>5207</v>
      </c>
      <c r="L1764" s="32">
        <f t="shared" si="297"/>
        <v>-37500</v>
      </c>
      <c r="M1764" s="33">
        <f t="shared" si="298"/>
        <v>37500</v>
      </c>
      <c r="N1764" s="34" t="b">
        <v>1</v>
      </c>
      <c r="O1764" s="35">
        <f t="shared" si="299"/>
        <v>37500</v>
      </c>
      <c r="P1764" s="36" t="str">
        <f t="shared" si="300"/>
        <v>G</v>
      </c>
      <c r="Q1764" s="37" t="str">
        <f t="shared" si="301"/>
        <v>Glasgow Lunchtime Theatres</v>
      </c>
      <c r="R1764" s="6" t="str">
        <f t="shared" si="302"/>
        <v>G - Glasgow Lunchtime Theatres</v>
      </c>
      <c r="S1764" s="6" t="str">
        <f>IFERROR(INDEX('Vendor Over-ride'!$C:$C, MATCH($R:$R,'Vendor Over-ride'!$A:$A,0)),"")</f>
        <v>G - Glasgow Lunchtime Theatres</v>
      </c>
      <c r="U1764" s="38" t="str">
        <f t="shared" si="306"/>
        <v>GIA</v>
      </c>
      <c r="V1764" s="5" t="str">
        <f t="shared" si="307"/>
        <v>AWARD</v>
      </c>
      <c r="W1764" s="5" t="b">
        <f t="shared" si="303"/>
        <v>1</v>
      </c>
      <c r="X1764" s="40">
        <f t="shared" ca="1" si="304"/>
        <v>160000</v>
      </c>
      <c r="Y1764" s="30" t="b">
        <f t="shared" ca="1" si="305"/>
        <v>1</v>
      </c>
    </row>
    <row r="1765" spans="1:25">
      <c r="A1765" s="28" t="s">
        <v>2837</v>
      </c>
      <c r="B1765" s="28" t="s">
        <v>2838</v>
      </c>
      <c r="C1765" s="28" t="s">
        <v>4422</v>
      </c>
      <c r="D1765" s="28" t="s">
        <v>2842</v>
      </c>
      <c r="E1765" s="29">
        <v>42285</v>
      </c>
      <c r="F1765" s="28" t="s">
        <v>10564</v>
      </c>
      <c r="G1765" s="30">
        <v>4877</v>
      </c>
      <c r="H1765" s="28" t="s">
        <v>10565</v>
      </c>
      <c r="I1765" s="31">
        <v>0</v>
      </c>
      <c r="J1765" s="31">
        <v>36750</v>
      </c>
      <c r="K1765" s="28" t="s">
        <v>5208</v>
      </c>
      <c r="L1765" s="32">
        <f t="shared" si="297"/>
        <v>-36750</v>
      </c>
      <c r="M1765" s="33">
        <f t="shared" si="298"/>
        <v>36750</v>
      </c>
      <c r="N1765" s="34" t="b">
        <v>1</v>
      </c>
      <c r="O1765" s="35">
        <f t="shared" si="299"/>
        <v>36750</v>
      </c>
      <c r="P1765" s="36" t="str">
        <f t="shared" si="300"/>
        <v>G</v>
      </c>
      <c r="Q1765" s="37" t="str">
        <f t="shared" si="301"/>
        <v>Glasgow Photography Group Ltd - Street Level</v>
      </c>
      <c r="R1765" s="6" t="str">
        <f t="shared" si="302"/>
        <v>G - Glasgow Photography Group Ltd - Street Level</v>
      </c>
      <c r="S1765" s="6" t="str">
        <f>IFERROR(INDEX('Vendor Over-ride'!$C:$C, MATCH($R:$R,'Vendor Over-ride'!$A:$A,0)),"")</f>
        <v>G - Glasgow Photography Group Ltd - Street Level</v>
      </c>
      <c r="U1765" s="38" t="str">
        <f t="shared" si="306"/>
        <v>GIA</v>
      </c>
      <c r="V1765" s="5" t="str">
        <f t="shared" si="307"/>
        <v>AWARD</v>
      </c>
      <c r="W1765" s="5" t="b">
        <f t="shared" si="303"/>
        <v>1</v>
      </c>
      <c r="X1765" s="40">
        <f t="shared" ca="1" si="304"/>
        <v>147000</v>
      </c>
      <c r="Y1765" s="30" t="b">
        <f t="shared" ca="1" si="305"/>
        <v>1</v>
      </c>
    </row>
    <row r="1766" spans="1:25">
      <c r="A1766" s="28" t="s">
        <v>2837</v>
      </c>
      <c r="B1766" s="28" t="s">
        <v>2838</v>
      </c>
      <c r="C1766" s="28" t="s">
        <v>4422</v>
      </c>
      <c r="D1766" s="28" t="s">
        <v>2842</v>
      </c>
      <c r="E1766" s="29">
        <v>42285</v>
      </c>
      <c r="F1766" s="28" t="s">
        <v>10566</v>
      </c>
      <c r="G1766" s="30">
        <v>4877</v>
      </c>
      <c r="H1766" s="28" t="s">
        <v>10567</v>
      </c>
      <c r="I1766" s="31">
        <v>0</v>
      </c>
      <c r="J1766" s="31">
        <v>36000</v>
      </c>
      <c r="K1766" s="28" t="s">
        <v>5209</v>
      </c>
      <c r="L1766" s="32">
        <f t="shared" si="297"/>
        <v>-36000</v>
      </c>
      <c r="M1766" s="33">
        <f t="shared" si="298"/>
        <v>36000</v>
      </c>
      <c r="N1766" s="34" t="b">
        <v>1</v>
      </c>
      <c r="O1766" s="35">
        <f t="shared" si="299"/>
        <v>36000</v>
      </c>
      <c r="P1766" s="36" t="str">
        <f t="shared" si="300"/>
        <v>G</v>
      </c>
      <c r="Q1766" s="37" t="str">
        <f t="shared" si="301"/>
        <v>Glasgow Print Studios</v>
      </c>
      <c r="R1766" s="6" t="str">
        <f t="shared" si="302"/>
        <v>G - Glasgow Print Studios</v>
      </c>
      <c r="S1766" s="6" t="str">
        <f>IFERROR(INDEX('Vendor Over-ride'!$C:$C, MATCH($R:$R,'Vendor Over-ride'!$A:$A,0)),"")</f>
        <v>G - Glasgow Print Studios</v>
      </c>
      <c r="U1766" s="38" t="str">
        <f t="shared" si="306"/>
        <v>GIA</v>
      </c>
      <c r="V1766" s="5" t="str">
        <f t="shared" si="307"/>
        <v>AWARD</v>
      </c>
      <c r="W1766" s="5" t="b">
        <f t="shared" si="303"/>
        <v>1</v>
      </c>
      <c r="X1766" s="40">
        <f t="shared" ca="1" si="304"/>
        <v>160000</v>
      </c>
      <c r="Y1766" s="30" t="b">
        <f t="shared" ca="1" si="305"/>
        <v>1</v>
      </c>
    </row>
    <row r="1767" spans="1:25">
      <c r="A1767" s="28" t="s">
        <v>2837</v>
      </c>
      <c r="B1767" s="28" t="s">
        <v>2838</v>
      </c>
      <c r="C1767" s="28" t="s">
        <v>4422</v>
      </c>
      <c r="D1767" s="28" t="s">
        <v>2842</v>
      </c>
      <c r="E1767" s="29">
        <v>42285</v>
      </c>
      <c r="F1767" s="28" t="s">
        <v>10568</v>
      </c>
      <c r="G1767" s="30">
        <v>4877</v>
      </c>
      <c r="H1767" s="28" t="s">
        <v>10569</v>
      </c>
      <c r="I1767" s="31">
        <v>0</v>
      </c>
      <c r="J1767" s="31">
        <v>20000</v>
      </c>
      <c r="K1767" s="28" t="s">
        <v>5210</v>
      </c>
      <c r="L1767" s="32">
        <f t="shared" si="297"/>
        <v>-20000</v>
      </c>
      <c r="M1767" s="33">
        <f t="shared" si="298"/>
        <v>20000</v>
      </c>
      <c r="N1767" s="34" t="b">
        <v>1</v>
      </c>
      <c r="O1767" s="35">
        <f t="shared" si="299"/>
        <v>20000</v>
      </c>
      <c r="P1767" s="36" t="str">
        <f t="shared" si="300"/>
        <v>G</v>
      </c>
      <c r="Q1767" s="37" t="str">
        <f t="shared" si="301"/>
        <v>Grid Iron Theatre Company</v>
      </c>
      <c r="R1767" s="6" t="str">
        <f t="shared" si="302"/>
        <v>G - Grid Iron Theatre Company</v>
      </c>
      <c r="S1767" s="6" t="str">
        <f>IFERROR(INDEX('Vendor Over-ride'!$C:$C, MATCH($R:$R,'Vendor Over-ride'!$A:$A,0)),"")</f>
        <v>G - Grid Iron Theatre Company</v>
      </c>
      <c r="U1767" s="38" t="str">
        <f t="shared" si="306"/>
        <v>GIA</v>
      </c>
      <c r="V1767" s="5" t="str">
        <f t="shared" si="307"/>
        <v>AWARD</v>
      </c>
      <c r="W1767" s="5" t="b">
        <f t="shared" si="303"/>
        <v>0</v>
      </c>
      <c r="X1767" s="40">
        <f t="shared" ca="1" si="304"/>
        <v>220000</v>
      </c>
      <c r="Y1767" s="30" t="b">
        <f t="shared" ca="1" si="305"/>
        <v>1</v>
      </c>
    </row>
    <row r="1768" spans="1:25">
      <c r="A1768" s="28" t="s">
        <v>2837</v>
      </c>
      <c r="B1768" s="28" t="s">
        <v>2838</v>
      </c>
      <c r="C1768" s="28" t="s">
        <v>4422</v>
      </c>
      <c r="D1768" s="28" t="s">
        <v>2842</v>
      </c>
      <c r="E1768" s="29">
        <v>42285</v>
      </c>
      <c r="F1768" s="28" t="s">
        <v>10570</v>
      </c>
      <c r="G1768" s="30">
        <v>4877</v>
      </c>
      <c r="H1768" s="28" t="s">
        <v>10571</v>
      </c>
      <c r="I1768" s="31">
        <v>0</v>
      </c>
      <c r="J1768" s="31">
        <v>45833</v>
      </c>
      <c r="K1768" s="28" t="s">
        <v>5211</v>
      </c>
      <c r="L1768" s="32">
        <f t="shared" si="297"/>
        <v>-45833</v>
      </c>
      <c r="M1768" s="33">
        <f t="shared" si="298"/>
        <v>45833</v>
      </c>
      <c r="N1768" s="34" t="b">
        <v>1</v>
      </c>
      <c r="O1768" s="35">
        <f t="shared" si="299"/>
        <v>45833</v>
      </c>
      <c r="P1768" s="36" t="str">
        <f t="shared" si="300"/>
        <v>G</v>
      </c>
      <c r="Q1768" s="37" t="str">
        <f t="shared" si="301"/>
        <v>Hebrides Ensemble</v>
      </c>
      <c r="R1768" s="6" t="str">
        <f t="shared" si="302"/>
        <v>G - Hebrides Ensemble</v>
      </c>
      <c r="S1768" s="6" t="str">
        <f>IFERROR(INDEX('Vendor Over-ride'!$C:$C, MATCH($R:$R,'Vendor Over-ride'!$A:$A,0)),"")</f>
        <v>G - Hebrides Ensemble</v>
      </c>
      <c r="U1768" s="38" t="str">
        <f t="shared" si="306"/>
        <v>GIA</v>
      </c>
      <c r="V1768" s="5" t="str">
        <f t="shared" si="307"/>
        <v>AWARD</v>
      </c>
      <c r="W1768" s="5" t="b">
        <f t="shared" si="303"/>
        <v>1</v>
      </c>
      <c r="X1768" s="40">
        <f t="shared" ca="1" si="304"/>
        <v>183333</v>
      </c>
      <c r="Y1768" s="30" t="b">
        <f t="shared" ca="1" si="305"/>
        <v>1</v>
      </c>
    </row>
    <row r="1769" spans="1:25">
      <c r="A1769" s="28" t="s">
        <v>2837</v>
      </c>
      <c r="B1769" s="28" t="s">
        <v>2838</v>
      </c>
      <c r="C1769" s="28" t="s">
        <v>4422</v>
      </c>
      <c r="D1769" s="28" t="s">
        <v>2842</v>
      </c>
      <c r="E1769" s="29">
        <v>42285</v>
      </c>
      <c r="F1769" s="28" t="s">
        <v>10572</v>
      </c>
      <c r="G1769" s="30">
        <v>4877</v>
      </c>
      <c r="H1769" s="28" t="s">
        <v>10573</v>
      </c>
      <c r="I1769" s="31">
        <v>0</v>
      </c>
      <c r="J1769" s="31">
        <v>25000</v>
      </c>
      <c r="K1769" s="28" t="s">
        <v>5212</v>
      </c>
      <c r="L1769" s="32">
        <f t="shared" si="297"/>
        <v>-25000</v>
      </c>
      <c r="M1769" s="33">
        <f t="shared" si="298"/>
        <v>25000</v>
      </c>
      <c r="N1769" s="34" t="b">
        <v>1</v>
      </c>
      <c r="O1769" s="35">
        <f t="shared" si="299"/>
        <v>25000</v>
      </c>
      <c r="P1769" s="36" t="str">
        <f t="shared" si="300"/>
        <v>G</v>
      </c>
      <c r="Q1769" s="37" t="str">
        <f t="shared" si="301"/>
        <v>Highland Print Studio</v>
      </c>
      <c r="R1769" s="6" t="str">
        <f t="shared" si="302"/>
        <v>G - Highland Print Studio</v>
      </c>
      <c r="S1769" s="6" t="str">
        <f>IFERROR(INDEX('Vendor Over-ride'!$C:$C, MATCH($R:$R,'Vendor Over-ride'!$A:$A,0)),"")</f>
        <v>G - Highland Print Studio</v>
      </c>
      <c r="U1769" s="38" t="str">
        <f t="shared" si="306"/>
        <v>GIA</v>
      </c>
      <c r="V1769" s="5" t="str">
        <f t="shared" si="307"/>
        <v>AWARD</v>
      </c>
      <c r="W1769" s="5" t="b">
        <f t="shared" si="303"/>
        <v>1</v>
      </c>
      <c r="X1769" s="40">
        <f t="shared" ca="1" si="304"/>
        <v>100000</v>
      </c>
      <c r="Y1769" s="30" t="b">
        <f t="shared" ca="1" si="305"/>
        <v>1</v>
      </c>
    </row>
    <row r="1770" spans="1:25">
      <c r="A1770" s="28" t="s">
        <v>2837</v>
      </c>
      <c r="B1770" s="28" t="s">
        <v>2838</v>
      </c>
      <c r="C1770" s="28" t="s">
        <v>4422</v>
      </c>
      <c r="D1770" s="28" t="s">
        <v>2842</v>
      </c>
      <c r="E1770" s="29">
        <v>42285</v>
      </c>
      <c r="F1770" s="28" t="s">
        <v>10574</v>
      </c>
      <c r="G1770" s="30">
        <v>4877</v>
      </c>
      <c r="H1770" s="28" t="s">
        <v>10575</v>
      </c>
      <c r="I1770" s="31">
        <v>0</v>
      </c>
      <c r="J1770" s="31">
        <v>75000</v>
      </c>
      <c r="K1770" s="28" t="s">
        <v>5213</v>
      </c>
      <c r="L1770" s="32">
        <f t="shared" si="297"/>
        <v>-75000</v>
      </c>
      <c r="M1770" s="33">
        <f t="shared" si="298"/>
        <v>75000</v>
      </c>
      <c r="N1770" s="34" t="b">
        <v>1</v>
      </c>
      <c r="O1770" s="35">
        <f t="shared" si="299"/>
        <v>75000</v>
      </c>
      <c r="P1770" s="36" t="str">
        <f t="shared" si="300"/>
        <v>G</v>
      </c>
      <c r="Q1770" s="37" t="str">
        <f t="shared" si="301"/>
        <v>Horsecross Arts Ltd</v>
      </c>
      <c r="R1770" s="6" t="str">
        <f t="shared" si="302"/>
        <v>G - Horsecross Arts Ltd</v>
      </c>
      <c r="S1770" s="6" t="str">
        <f>IFERROR(INDEX('Vendor Over-ride'!$C:$C, MATCH($R:$R,'Vendor Over-ride'!$A:$A,0)),"")</f>
        <v>G - Horsecross Arts Ltd</v>
      </c>
      <c r="U1770" s="38" t="str">
        <f t="shared" si="306"/>
        <v>GIA</v>
      </c>
      <c r="V1770" s="5" t="str">
        <f t="shared" si="307"/>
        <v>AWARD</v>
      </c>
      <c r="W1770" s="5" t="b">
        <f t="shared" si="303"/>
        <v>1</v>
      </c>
      <c r="X1770" s="40">
        <f t="shared" ca="1" si="304"/>
        <v>333000</v>
      </c>
      <c r="Y1770" s="30" t="b">
        <f t="shared" ca="1" si="305"/>
        <v>1</v>
      </c>
    </row>
    <row r="1771" spans="1:25">
      <c r="A1771" s="28" t="s">
        <v>2837</v>
      </c>
      <c r="B1771" s="28" t="s">
        <v>2838</v>
      </c>
      <c r="C1771" s="28" t="s">
        <v>4422</v>
      </c>
      <c r="D1771" s="28" t="s">
        <v>2842</v>
      </c>
      <c r="E1771" s="29">
        <v>42285</v>
      </c>
      <c r="F1771" s="28" t="s">
        <v>10576</v>
      </c>
      <c r="G1771" s="30">
        <v>4877</v>
      </c>
      <c r="H1771" s="28" t="s">
        <v>10577</v>
      </c>
      <c r="I1771" s="31">
        <v>0</v>
      </c>
      <c r="J1771" s="31">
        <v>25000</v>
      </c>
      <c r="K1771" s="28" t="s">
        <v>5214</v>
      </c>
      <c r="L1771" s="32">
        <f t="shared" si="297"/>
        <v>-25000</v>
      </c>
      <c r="M1771" s="33">
        <f t="shared" si="298"/>
        <v>25000</v>
      </c>
      <c r="N1771" s="34" t="b">
        <v>1</v>
      </c>
      <c r="O1771" s="35">
        <f t="shared" si="299"/>
        <v>25000</v>
      </c>
      <c r="P1771" s="36" t="str">
        <f t="shared" si="300"/>
        <v>G</v>
      </c>
      <c r="Q1771" s="37" t="str">
        <f t="shared" si="301"/>
        <v>Hospitalfield Arts</v>
      </c>
      <c r="R1771" s="6" t="str">
        <f t="shared" si="302"/>
        <v>G - Hospitalfield Arts</v>
      </c>
      <c r="S1771" s="6" t="str">
        <f>IFERROR(INDEX('Vendor Over-ride'!$C:$C, MATCH($R:$R,'Vendor Over-ride'!$A:$A,0)),"")</f>
        <v>G - Hospitalfield Arts</v>
      </c>
      <c r="U1771" s="38" t="str">
        <f t="shared" si="306"/>
        <v>GIA</v>
      </c>
      <c r="V1771" s="5" t="str">
        <f t="shared" si="307"/>
        <v>AWARD</v>
      </c>
      <c r="W1771" s="5" t="b">
        <f t="shared" si="303"/>
        <v>1</v>
      </c>
      <c r="X1771" s="40">
        <f t="shared" ca="1" si="304"/>
        <v>186760</v>
      </c>
      <c r="Y1771" s="30" t="b">
        <f t="shared" ca="1" si="305"/>
        <v>1</v>
      </c>
    </row>
    <row r="1772" spans="1:25">
      <c r="A1772" s="28" t="s">
        <v>2837</v>
      </c>
      <c r="B1772" s="28" t="s">
        <v>2838</v>
      </c>
      <c r="C1772" s="28" t="s">
        <v>4422</v>
      </c>
      <c r="D1772" s="28" t="s">
        <v>2842</v>
      </c>
      <c r="E1772" s="29">
        <v>42285</v>
      </c>
      <c r="F1772" s="28" t="s">
        <v>10578</v>
      </c>
      <c r="G1772" s="30">
        <v>4877</v>
      </c>
      <c r="H1772" s="28" t="s">
        <v>10579</v>
      </c>
      <c r="I1772" s="31">
        <v>0</v>
      </c>
      <c r="J1772" s="31">
        <v>28664</v>
      </c>
      <c r="K1772" s="28" t="s">
        <v>8782</v>
      </c>
      <c r="L1772" s="32">
        <f t="shared" si="297"/>
        <v>-28664</v>
      </c>
      <c r="M1772" s="33">
        <f t="shared" si="298"/>
        <v>28664</v>
      </c>
      <c r="N1772" s="34" t="b">
        <v>1</v>
      </c>
      <c r="O1772" s="35">
        <f t="shared" si="299"/>
        <v>28664</v>
      </c>
      <c r="P1772" s="36" t="str">
        <f t="shared" si="300"/>
        <v>G</v>
      </c>
      <c r="Q1772" s="37" t="str">
        <f t="shared" si="301"/>
        <v>Janice Parker Projects</v>
      </c>
      <c r="R1772" s="6" t="str">
        <f t="shared" si="302"/>
        <v>G - Janice Parker Projects</v>
      </c>
      <c r="S1772" s="6" t="str">
        <f>IFERROR(INDEX('Vendor Over-ride'!$C:$C, MATCH($R:$R,'Vendor Over-ride'!$A:$A,0)),"")</f>
        <v>G - Janice Parker Projects</v>
      </c>
      <c r="U1772" s="38" t="str">
        <f t="shared" si="306"/>
        <v>GIA</v>
      </c>
      <c r="V1772" s="5" t="str">
        <f t="shared" si="307"/>
        <v>AWARD</v>
      </c>
      <c r="W1772" s="5" t="b">
        <f t="shared" si="303"/>
        <v>1</v>
      </c>
      <c r="X1772" s="40">
        <f t="shared" ca="1" si="304"/>
        <v>114656</v>
      </c>
      <c r="Y1772" s="30" t="b">
        <f t="shared" ca="1" si="305"/>
        <v>1</v>
      </c>
    </row>
    <row r="1773" spans="1:25">
      <c r="A1773" s="28" t="s">
        <v>2837</v>
      </c>
      <c r="B1773" s="28" t="s">
        <v>2838</v>
      </c>
      <c r="C1773" s="28" t="s">
        <v>4422</v>
      </c>
      <c r="D1773" s="28" t="s">
        <v>2842</v>
      </c>
      <c r="E1773" s="29">
        <v>42285</v>
      </c>
      <c r="F1773" s="28" t="s">
        <v>10580</v>
      </c>
      <c r="G1773" s="30">
        <v>4877</v>
      </c>
      <c r="H1773" s="28" t="s">
        <v>10581</v>
      </c>
      <c r="I1773" s="31">
        <v>0</v>
      </c>
      <c r="J1773" s="31">
        <v>102000</v>
      </c>
      <c r="K1773" s="28" t="s">
        <v>5215</v>
      </c>
      <c r="L1773" s="32">
        <f t="shared" si="297"/>
        <v>-102000</v>
      </c>
      <c r="M1773" s="33">
        <f t="shared" si="298"/>
        <v>102000</v>
      </c>
      <c r="N1773" s="34" t="b">
        <v>1</v>
      </c>
      <c r="O1773" s="35">
        <f t="shared" si="299"/>
        <v>102000</v>
      </c>
      <c r="P1773" s="36" t="str">
        <f t="shared" si="300"/>
        <v>G</v>
      </c>
      <c r="Q1773" s="37" t="str">
        <f t="shared" si="301"/>
        <v>MacRobert Arts Centre</v>
      </c>
      <c r="R1773" s="6" t="str">
        <f t="shared" si="302"/>
        <v>G - MacRobert Arts Centre</v>
      </c>
      <c r="S1773" s="6" t="str">
        <f>IFERROR(INDEX('Vendor Over-ride'!$C:$C, MATCH($R:$R,'Vendor Over-ride'!$A:$A,0)),"")</f>
        <v>G - MacRobert Arts Centre</v>
      </c>
      <c r="U1773" s="38" t="str">
        <f t="shared" si="306"/>
        <v>GIA</v>
      </c>
      <c r="V1773" s="5" t="str">
        <f t="shared" si="307"/>
        <v>AWARD</v>
      </c>
      <c r="W1773" s="5" t="b">
        <f t="shared" si="303"/>
        <v>1</v>
      </c>
      <c r="X1773" s="40">
        <f t="shared" ca="1" si="304"/>
        <v>409000</v>
      </c>
      <c r="Y1773" s="30" t="b">
        <f t="shared" ca="1" si="305"/>
        <v>1</v>
      </c>
    </row>
    <row r="1774" spans="1:25">
      <c r="A1774" s="28" t="s">
        <v>2837</v>
      </c>
      <c r="B1774" s="28" t="s">
        <v>2838</v>
      </c>
      <c r="C1774" s="28" t="s">
        <v>4422</v>
      </c>
      <c r="D1774" s="28" t="s">
        <v>2842</v>
      </c>
      <c r="E1774" s="29">
        <v>42285</v>
      </c>
      <c r="F1774" s="28" t="s">
        <v>10582</v>
      </c>
      <c r="G1774" s="30">
        <v>4877</v>
      </c>
      <c r="H1774" s="28" t="s">
        <v>10583</v>
      </c>
      <c r="I1774" s="31">
        <v>0</v>
      </c>
      <c r="J1774" s="31">
        <v>51250</v>
      </c>
      <c r="K1774" s="28" t="s">
        <v>5216</v>
      </c>
      <c r="L1774" s="32">
        <f t="shared" si="297"/>
        <v>-51250</v>
      </c>
      <c r="M1774" s="33">
        <f t="shared" si="298"/>
        <v>51250</v>
      </c>
      <c r="N1774" s="34" t="b">
        <v>1</v>
      </c>
      <c r="O1774" s="35">
        <f t="shared" si="299"/>
        <v>51250</v>
      </c>
      <c r="P1774" s="36" t="str">
        <f t="shared" si="300"/>
        <v>G</v>
      </c>
      <c r="Q1774" s="37" t="str">
        <f t="shared" si="301"/>
        <v>Mischief La-Bas</v>
      </c>
      <c r="R1774" s="6" t="str">
        <f t="shared" si="302"/>
        <v>G - Mischief La-Bas</v>
      </c>
      <c r="S1774" s="6" t="str">
        <f>IFERROR(INDEX('Vendor Over-ride'!$C:$C, MATCH($R:$R,'Vendor Over-ride'!$A:$A,0)),"")</f>
        <v>G - Mischief La-Bas</v>
      </c>
      <c r="U1774" s="38" t="str">
        <f t="shared" si="306"/>
        <v>GIA</v>
      </c>
      <c r="V1774" s="5" t="str">
        <f t="shared" si="307"/>
        <v>AWARD</v>
      </c>
      <c r="W1774" s="5" t="b">
        <f t="shared" si="303"/>
        <v>1</v>
      </c>
      <c r="X1774" s="40">
        <f t="shared" ca="1" si="304"/>
        <v>205000</v>
      </c>
      <c r="Y1774" s="30" t="b">
        <f t="shared" ca="1" si="305"/>
        <v>1</v>
      </c>
    </row>
    <row r="1775" spans="1:25">
      <c r="A1775" s="28" t="s">
        <v>2837</v>
      </c>
      <c r="B1775" s="28" t="s">
        <v>2838</v>
      </c>
      <c r="C1775" s="28" t="s">
        <v>4422</v>
      </c>
      <c r="D1775" s="28" t="s">
        <v>2842</v>
      </c>
      <c r="E1775" s="29">
        <v>42285</v>
      </c>
      <c r="F1775" s="28" t="s">
        <v>10584</v>
      </c>
      <c r="G1775" s="30">
        <v>4877</v>
      </c>
      <c r="H1775" s="28" t="s">
        <v>10585</v>
      </c>
      <c r="I1775" s="31">
        <v>0</v>
      </c>
      <c r="J1775" s="31">
        <v>29083</v>
      </c>
      <c r="K1775" s="28" t="s">
        <v>5217</v>
      </c>
      <c r="L1775" s="32">
        <f t="shared" si="297"/>
        <v>-29083</v>
      </c>
      <c r="M1775" s="33">
        <f t="shared" si="298"/>
        <v>29083</v>
      </c>
      <c r="N1775" s="34" t="b">
        <v>1</v>
      </c>
      <c r="O1775" s="35">
        <f t="shared" si="299"/>
        <v>29083</v>
      </c>
      <c r="P1775" s="36" t="str">
        <f t="shared" si="300"/>
        <v>G</v>
      </c>
      <c r="Q1775" s="37" t="str">
        <f t="shared" si="301"/>
        <v>Moniack Mhor Ltd</v>
      </c>
      <c r="R1775" s="6" t="str">
        <f t="shared" si="302"/>
        <v>G - Moniack Mhor Ltd</v>
      </c>
      <c r="S1775" s="6" t="str">
        <f>IFERROR(INDEX('Vendor Over-ride'!$C:$C, MATCH($R:$R,'Vendor Over-ride'!$A:$A,0)),"")</f>
        <v>G - Moniack Mhor Ltd</v>
      </c>
      <c r="U1775" s="38" t="str">
        <f t="shared" si="306"/>
        <v>GIA</v>
      </c>
      <c r="V1775" s="5" t="str">
        <f t="shared" si="307"/>
        <v>AWARD</v>
      </c>
      <c r="W1775" s="5" t="b">
        <f t="shared" si="303"/>
        <v>1</v>
      </c>
      <c r="X1775" s="40">
        <f t="shared" ca="1" si="304"/>
        <v>138708</v>
      </c>
      <c r="Y1775" s="30" t="b">
        <f t="shared" ca="1" si="305"/>
        <v>1</v>
      </c>
    </row>
    <row r="1776" spans="1:25">
      <c r="A1776" s="28" t="s">
        <v>2837</v>
      </c>
      <c r="B1776" s="28" t="s">
        <v>2838</v>
      </c>
      <c r="C1776" s="28" t="s">
        <v>4422</v>
      </c>
      <c r="D1776" s="28" t="s">
        <v>2842</v>
      </c>
      <c r="E1776" s="29">
        <v>42285</v>
      </c>
      <c r="F1776" s="28" t="s">
        <v>10586</v>
      </c>
      <c r="G1776" s="30">
        <v>4877</v>
      </c>
      <c r="H1776" s="28" t="s">
        <v>10587</v>
      </c>
      <c r="I1776" s="31">
        <v>0</v>
      </c>
      <c r="J1776" s="31">
        <v>45000</v>
      </c>
      <c r="K1776" s="28" t="s">
        <v>5218</v>
      </c>
      <c r="L1776" s="32">
        <f t="shared" si="297"/>
        <v>-45000</v>
      </c>
      <c r="M1776" s="33">
        <f t="shared" si="298"/>
        <v>45000</v>
      </c>
      <c r="N1776" s="34" t="b">
        <v>1</v>
      </c>
      <c r="O1776" s="35">
        <f t="shared" si="299"/>
        <v>45000</v>
      </c>
      <c r="P1776" s="36" t="str">
        <f t="shared" si="300"/>
        <v>G</v>
      </c>
      <c r="Q1776" s="37" t="str">
        <f t="shared" si="301"/>
        <v>North Lands Creative Glass</v>
      </c>
      <c r="R1776" s="6" t="str">
        <f t="shared" si="302"/>
        <v>G - North Lands Creative Glass</v>
      </c>
      <c r="S1776" s="6" t="str">
        <f>IFERROR(INDEX('Vendor Over-ride'!$C:$C, MATCH($R:$R,'Vendor Over-ride'!$A:$A,0)),"")</f>
        <v>G - North Lands Creative Glass</v>
      </c>
      <c r="U1776" s="38" t="str">
        <f t="shared" si="306"/>
        <v>GIA</v>
      </c>
      <c r="V1776" s="5" t="str">
        <f t="shared" si="307"/>
        <v>AWARD</v>
      </c>
      <c r="W1776" s="5" t="b">
        <f t="shared" si="303"/>
        <v>1</v>
      </c>
      <c r="X1776" s="40">
        <f t="shared" ca="1" si="304"/>
        <v>189000</v>
      </c>
      <c r="Y1776" s="30" t="b">
        <f t="shared" ca="1" si="305"/>
        <v>1</v>
      </c>
    </row>
    <row r="1777" spans="1:25">
      <c r="A1777" s="28" t="s">
        <v>2837</v>
      </c>
      <c r="B1777" s="28" t="s">
        <v>2838</v>
      </c>
      <c r="C1777" s="28" t="s">
        <v>4422</v>
      </c>
      <c r="D1777" s="28" t="s">
        <v>2842</v>
      </c>
      <c r="E1777" s="29">
        <v>42285</v>
      </c>
      <c r="F1777" s="28" t="s">
        <v>10588</v>
      </c>
      <c r="G1777" s="30">
        <v>4877</v>
      </c>
      <c r="H1777" s="28" t="s">
        <v>10589</v>
      </c>
      <c r="I1777" s="31">
        <v>0</v>
      </c>
      <c r="J1777" s="31">
        <v>45000</v>
      </c>
      <c r="K1777" s="28" t="s">
        <v>5219</v>
      </c>
      <c r="L1777" s="32">
        <f t="shared" si="297"/>
        <v>-45000</v>
      </c>
      <c r="M1777" s="33">
        <f t="shared" si="298"/>
        <v>45000</v>
      </c>
      <c r="N1777" s="34" t="b">
        <v>1</v>
      </c>
      <c r="O1777" s="35">
        <f t="shared" si="299"/>
        <v>45000</v>
      </c>
      <c r="P1777" s="36" t="str">
        <f t="shared" si="300"/>
        <v>G</v>
      </c>
      <c r="Q1777" s="37" t="str">
        <f t="shared" si="301"/>
        <v>NVA (Europe) Limited</v>
      </c>
      <c r="R1777" s="6" t="str">
        <f t="shared" si="302"/>
        <v>G - NVA (Europe) Limited</v>
      </c>
      <c r="S1777" s="6" t="str">
        <f>IFERROR(INDEX('Vendor Over-ride'!$C:$C, MATCH($R:$R,'Vendor Over-ride'!$A:$A,0)),"")</f>
        <v>G - NVA (Europe) Limited</v>
      </c>
      <c r="U1777" s="38" t="str">
        <f t="shared" si="306"/>
        <v>GIA</v>
      </c>
      <c r="V1777" s="5" t="str">
        <f t="shared" si="307"/>
        <v>AWARD</v>
      </c>
      <c r="W1777" s="5" t="b">
        <f t="shared" si="303"/>
        <v>1</v>
      </c>
      <c r="X1777" s="40">
        <f t="shared" ca="1" si="304"/>
        <v>150000</v>
      </c>
      <c r="Y1777" s="30" t="b">
        <f t="shared" ca="1" si="305"/>
        <v>1</v>
      </c>
    </row>
    <row r="1778" spans="1:25">
      <c r="A1778" s="28" t="s">
        <v>2837</v>
      </c>
      <c r="B1778" s="28" t="s">
        <v>2838</v>
      </c>
      <c r="C1778" s="28" t="s">
        <v>4422</v>
      </c>
      <c r="D1778" s="28" t="s">
        <v>2842</v>
      </c>
      <c r="E1778" s="29">
        <v>42285</v>
      </c>
      <c r="F1778" s="28" t="s">
        <v>10590</v>
      </c>
      <c r="G1778" s="30">
        <v>4877</v>
      </c>
      <c r="H1778" s="28" t="s">
        <v>10591</v>
      </c>
      <c r="I1778" s="31">
        <v>0</v>
      </c>
      <c r="J1778" s="31">
        <v>67000</v>
      </c>
      <c r="K1778" s="28" t="s">
        <v>5220</v>
      </c>
      <c r="L1778" s="32">
        <f t="shared" si="297"/>
        <v>-67000</v>
      </c>
      <c r="M1778" s="33">
        <f t="shared" si="298"/>
        <v>67000</v>
      </c>
      <c r="N1778" s="34" t="b">
        <v>1</v>
      </c>
      <c r="O1778" s="35">
        <f t="shared" si="299"/>
        <v>67000</v>
      </c>
      <c r="P1778" s="36" t="str">
        <f t="shared" si="300"/>
        <v>G</v>
      </c>
      <c r="Q1778" s="37" t="str">
        <f t="shared" si="301"/>
        <v>Peacock Visual Arts Limited</v>
      </c>
      <c r="R1778" s="6" t="str">
        <f t="shared" si="302"/>
        <v>G - Peacock Visual Arts Limited</v>
      </c>
      <c r="S1778" s="6" t="str">
        <f>IFERROR(INDEX('Vendor Over-ride'!$C:$C, MATCH($R:$R,'Vendor Over-ride'!$A:$A,0)),"")</f>
        <v>G - Peacock Visual Arts Limited</v>
      </c>
      <c r="U1778" s="38" t="str">
        <f t="shared" si="306"/>
        <v>GIA</v>
      </c>
      <c r="V1778" s="5" t="str">
        <f t="shared" si="307"/>
        <v>AWARD</v>
      </c>
      <c r="W1778" s="5" t="b">
        <f t="shared" si="303"/>
        <v>1</v>
      </c>
      <c r="X1778" s="40">
        <f t="shared" ca="1" si="304"/>
        <v>270500</v>
      </c>
      <c r="Y1778" s="30" t="b">
        <f t="shared" ca="1" si="305"/>
        <v>1</v>
      </c>
    </row>
    <row r="1779" spans="1:25">
      <c r="A1779" s="28" t="s">
        <v>2837</v>
      </c>
      <c r="B1779" s="28" t="s">
        <v>2838</v>
      </c>
      <c r="C1779" s="28" t="s">
        <v>4422</v>
      </c>
      <c r="D1779" s="28" t="s">
        <v>2842</v>
      </c>
      <c r="E1779" s="29">
        <v>42285</v>
      </c>
      <c r="F1779" s="28" t="s">
        <v>10592</v>
      </c>
      <c r="G1779" s="30">
        <v>4877</v>
      </c>
      <c r="H1779" s="28" t="s">
        <v>10593</v>
      </c>
      <c r="I1779" s="31">
        <v>0</v>
      </c>
      <c r="J1779" s="31">
        <v>58000</v>
      </c>
      <c r="K1779" s="28" t="s">
        <v>5221</v>
      </c>
      <c r="L1779" s="32">
        <f t="shared" si="297"/>
        <v>-58000</v>
      </c>
      <c r="M1779" s="33">
        <f t="shared" si="298"/>
        <v>58000</v>
      </c>
      <c r="N1779" s="34" t="b">
        <v>1</v>
      </c>
      <c r="O1779" s="35">
        <f t="shared" si="299"/>
        <v>58000</v>
      </c>
      <c r="P1779" s="36" t="str">
        <f t="shared" si="300"/>
        <v>G</v>
      </c>
      <c r="Q1779" s="37" t="str">
        <f t="shared" si="301"/>
        <v>Pier Arts Centre</v>
      </c>
      <c r="R1779" s="6" t="str">
        <f t="shared" si="302"/>
        <v>G - Pier Arts Centre</v>
      </c>
      <c r="S1779" s="6" t="str">
        <f>IFERROR(INDEX('Vendor Over-ride'!$C:$C, MATCH($R:$R,'Vendor Over-ride'!$A:$A,0)),"")</f>
        <v>G - Pier Arts Centre</v>
      </c>
      <c r="U1779" s="38" t="str">
        <f t="shared" si="306"/>
        <v>GIA</v>
      </c>
      <c r="V1779" s="5" t="str">
        <f t="shared" si="307"/>
        <v>AWARD</v>
      </c>
      <c r="W1779" s="5" t="b">
        <f t="shared" si="303"/>
        <v>1</v>
      </c>
      <c r="X1779" s="40">
        <f t="shared" ca="1" si="304"/>
        <v>266667</v>
      </c>
      <c r="Y1779" s="30" t="b">
        <f t="shared" ca="1" si="305"/>
        <v>1</v>
      </c>
    </row>
    <row r="1780" spans="1:25">
      <c r="A1780" s="28" t="s">
        <v>2837</v>
      </c>
      <c r="B1780" s="28" t="s">
        <v>2838</v>
      </c>
      <c r="C1780" s="28" t="s">
        <v>4422</v>
      </c>
      <c r="D1780" s="28" t="s">
        <v>2842</v>
      </c>
      <c r="E1780" s="29">
        <v>42285</v>
      </c>
      <c r="F1780" s="28" t="s">
        <v>10594</v>
      </c>
      <c r="G1780" s="30">
        <v>4877</v>
      </c>
      <c r="H1780" s="28" t="s">
        <v>10595</v>
      </c>
      <c r="I1780" s="31">
        <v>0</v>
      </c>
      <c r="J1780" s="31">
        <v>106250</v>
      </c>
      <c r="K1780" s="28" t="s">
        <v>5222</v>
      </c>
      <c r="L1780" s="32">
        <f t="shared" si="297"/>
        <v>-106250</v>
      </c>
      <c r="M1780" s="33">
        <f t="shared" si="298"/>
        <v>106250</v>
      </c>
      <c r="N1780" s="34" t="b">
        <v>1</v>
      </c>
      <c r="O1780" s="35">
        <f t="shared" si="299"/>
        <v>106250</v>
      </c>
      <c r="P1780" s="36" t="str">
        <f t="shared" si="300"/>
        <v>G</v>
      </c>
      <c r="Q1780" s="37" t="str">
        <f t="shared" si="301"/>
        <v>Pitlochry Festival Theatre</v>
      </c>
      <c r="R1780" s="6" t="str">
        <f t="shared" si="302"/>
        <v>G - Pitlochry Festival Theatre</v>
      </c>
      <c r="S1780" s="6" t="str">
        <f>IFERROR(INDEX('Vendor Over-ride'!$C:$C, MATCH($R:$R,'Vendor Over-ride'!$A:$A,0)),"")</f>
        <v>G - Pitlochry Festival Theatre</v>
      </c>
      <c r="U1780" s="38" t="str">
        <f t="shared" si="306"/>
        <v>GIA</v>
      </c>
      <c r="V1780" s="5" t="str">
        <f t="shared" si="307"/>
        <v>AWARD</v>
      </c>
      <c r="W1780" s="5" t="b">
        <f t="shared" si="303"/>
        <v>1</v>
      </c>
      <c r="X1780" s="40">
        <f t="shared" ca="1" si="304"/>
        <v>425000</v>
      </c>
      <c r="Y1780" s="30" t="b">
        <f t="shared" ca="1" si="305"/>
        <v>1</v>
      </c>
    </row>
    <row r="1781" spans="1:25">
      <c r="A1781" s="28" t="s">
        <v>2837</v>
      </c>
      <c r="B1781" s="28" t="s">
        <v>2838</v>
      </c>
      <c r="C1781" s="28" t="s">
        <v>4422</v>
      </c>
      <c r="D1781" s="28" t="s">
        <v>2842</v>
      </c>
      <c r="E1781" s="29">
        <v>42285</v>
      </c>
      <c r="F1781" s="28" t="s">
        <v>10596</v>
      </c>
      <c r="G1781" s="30">
        <v>4877</v>
      </c>
      <c r="H1781" s="28" t="s">
        <v>10597</v>
      </c>
      <c r="I1781" s="31">
        <v>0</v>
      </c>
      <c r="J1781" s="31">
        <v>94328</v>
      </c>
      <c r="K1781" s="28" t="s">
        <v>5254</v>
      </c>
      <c r="L1781" s="32">
        <f t="shared" si="297"/>
        <v>-94328</v>
      </c>
      <c r="M1781" s="33">
        <f t="shared" si="298"/>
        <v>94328</v>
      </c>
      <c r="N1781" s="34" t="b">
        <v>1</v>
      </c>
      <c r="O1781" s="35">
        <f t="shared" si="299"/>
        <v>94328</v>
      </c>
      <c r="P1781" s="36" t="str">
        <f t="shared" si="300"/>
        <v>G</v>
      </c>
      <c r="Q1781" s="37" t="str">
        <f t="shared" si="301"/>
        <v>Plan B Collaborative Theatre Ltd</v>
      </c>
      <c r="R1781" s="6" t="str">
        <f t="shared" si="302"/>
        <v>G - Plan B Collaborative Theatre Ltd</v>
      </c>
      <c r="S1781" s="6" t="str">
        <f>IFERROR(INDEX('Vendor Over-ride'!$C:$C, MATCH($R:$R,'Vendor Over-ride'!$A:$A,0)),"")</f>
        <v>G - Plan B Collaborative Theatre Ltd</v>
      </c>
      <c r="U1781" s="38" t="str">
        <f t="shared" si="306"/>
        <v>GIA</v>
      </c>
      <c r="V1781" s="5" t="str">
        <f t="shared" si="307"/>
        <v>AWARD</v>
      </c>
      <c r="W1781" s="5" t="b">
        <f t="shared" si="303"/>
        <v>1</v>
      </c>
      <c r="X1781" s="40">
        <f t="shared" ca="1" si="304"/>
        <v>246666</v>
      </c>
      <c r="Y1781" s="30" t="b">
        <f t="shared" ca="1" si="305"/>
        <v>1</v>
      </c>
    </row>
    <row r="1782" spans="1:25">
      <c r="A1782" s="28" t="s">
        <v>2837</v>
      </c>
      <c r="B1782" s="28" t="s">
        <v>2838</v>
      </c>
      <c r="C1782" s="28" t="s">
        <v>4422</v>
      </c>
      <c r="D1782" s="28" t="s">
        <v>2842</v>
      </c>
      <c r="E1782" s="29">
        <v>42285</v>
      </c>
      <c r="F1782" s="28" t="s">
        <v>10598</v>
      </c>
      <c r="G1782" s="30">
        <v>4877</v>
      </c>
      <c r="H1782" s="28" t="s">
        <v>10599</v>
      </c>
      <c r="I1782" s="31">
        <v>0</v>
      </c>
      <c r="J1782" s="31">
        <v>47642</v>
      </c>
      <c r="K1782" s="28" t="s">
        <v>5223</v>
      </c>
      <c r="L1782" s="32">
        <f t="shared" si="297"/>
        <v>-47642</v>
      </c>
      <c r="M1782" s="33">
        <f t="shared" si="298"/>
        <v>47642</v>
      </c>
      <c r="N1782" s="34" t="b">
        <v>1</v>
      </c>
      <c r="O1782" s="35">
        <f t="shared" si="299"/>
        <v>47642</v>
      </c>
      <c r="P1782" s="36" t="str">
        <f t="shared" si="300"/>
        <v>G</v>
      </c>
      <c r="Q1782" s="37" t="str">
        <f t="shared" si="301"/>
        <v>Playwrights Studio CCS</v>
      </c>
      <c r="R1782" s="6" t="str">
        <f t="shared" si="302"/>
        <v>G - Playwrights Studio CCS</v>
      </c>
      <c r="S1782" s="6" t="str">
        <f>IFERROR(INDEX('Vendor Over-ride'!$C:$C, MATCH($R:$R,'Vendor Over-ride'!$A:$A,0)),"")</f>
        <v>G - Playwrights Studio CCS</v>
      </c>
      <c r="U1782" s="38" t="str">
        <f t="shared" si="306"/>
        <v>GIA</v>
      </c>
      <c r="V1782" s="5" t="str">
        <f t="shared" si="307"/>
        <v>AWARD</v>
      </c>
      <c r="W1782" s="5" t="b">
        <f t="shared" si="303"/>
        <v>1</v>
      </c>
      <c r="X1782" s="40">
        <f t="shared" ca="1" si="304"/>
        <v>191192</v>
      </c>
      <c r="Y1782" s="30" t="b">
        <f t="shared" ca="1" si="305"/>
        <v>1</v>
      </c>
    </row>
    <row r="1783" spans="1:25">
      <c r="A1783" s="28" t="s">
        <v>2837</v>
      </c>
      <c r="B1783" s="28" t="s">
        <v>2838</v>
      </c>
      <c r="C1783" s="28" t="s">
        <v>4422</v>
      </c>
      <c r="D1783" s="28" t="s">
        <v>2842</v>
      </c>
      <c r="E1783" s="29">
        <v>42285</v>
      </c>
      <c r="F1783" s="28" t="s">
        <v>10600</v>
      </c>
      <c r="G1783" s="30">
        <v>4877</v>
      </c>
      <c r="H1783" s="28" t="s">
        <v>10601</v>
      </c>
      <c r="I1783" s="31">
        <v>0</v>
      </c>
      <c r="J1783" s="31">
        <v>65000</v>
      </c>
      <c r="K1783" s="28" t="s">
        <v>5224</v>
      </c>
      <c r="L1783" s="32">
        <f t="shared" si="297"/>
        <v>-65000</v>
      </c>
      <c r="M1783" s="33">
        <f t="shared" si="298"/>
        <v>65000</v>
      </c>
      <c r="N1783" s="34" t="b">
        <v>1</v>
      </c>
      <c r="O1783" s="35">
        <f t="shared" si="299"/>
        <v>65000</v>
      </c>
      <c r="P1783" s="36" t="str">
        <f t="shared" si="300"/>
        <v>G</v>
      </c>
      <c r="Q1783" s="37" t="str">
        <f t="shared" si="301"/>
        <v>Publishing Scotland</v>
      </c>
      <c r="R1783" s="6" t="str">
        <f t="shared" si="302"/>
        <v>G - Publishing Scotland</v>
      </c>
      <c r="S1783" s="6" t="str">
        <f>IFERROR(INDEX('Vendor Over-ride'!$C:$C, MATCH($R:$R,'Vendor Over-ride'!$A:$A,0)),"")</f>
        <v>G - Publishing Scotland</v>
      </c>
      <c r="U1783" s="38" t="str">
        <f t="shared" si="306"/>
        <v>GIA</v>
      </c>
      <c r="V1783" s="5" t="str">
        <f t="shared" si="307"/>
        <v>AWARD</v>
      </c>
      <c r="W1783" s="5" t="b">
        <f t="shared" si="303"/>
        <v>1</v>
      </c>
      <c r="X1783" s="40">
        <f t="shared" ca="1" si="304"/>
        <v>300000</v>
      </c>
      <c r="Y1783" s="30" t="b">
        <f t="shared" ca="1" si="305"/>
        <v>1</v>
      </c>
    </row>
    <row r="1784" spans="1:25">
      <c r="A1784" s="28" t="s">
        <v>2837</v>
      </c>
      <c r="B1784" s="28" t="s">
        <v>2838</v>
      </c>
      <c r="C1784" s="28" t="s">
        <v>4422</v>
      </c>
      <c r="D1784" s="28" t="s">
        <v>2842</v>
      </c>
      <c r="E1784" s="29">
        <v>42285</v>
      </c>
      <c r="F1784" s="28" t="s">
        <v>10602</v>
      </c>
      <c r="G1784" s="30">
        <v>4877</v>
      </c>
      <c r="H1784" s="28" t="s">
        <v>10603</v>
      </c>
      <c r="I1784" s="31">
        <v>0</v>
      </c>
      <c r="J1784" s="31">
        <v>40925</v>
      </c>
      <c r="K1784" s="28" t="s">
        <v>5225</v>
      </c>
      <c r="L1784" s="32">
        <f t="shared" si="297"/>
        <v>-40925</v>
      </c>
      <c r="M1784" s="33">
        <f t="shared" si="298"/>
        <v>40925</v>
      </c>
      <c r="N1784" s="34" t="b">
        <v>1</v>
      </c>
      <c r="O1784" s="35">
        <f t="shared" si="299"/>
        <v>40925</v>
      </c>
      <c r="P1784" s="36" t="str">
        <f t="shared" si="300"/>
        <v>G</v>
      </c>
      <c r="Q1784" s="37" t="str">
        <f t="shared" si="301"/>
        <v>Puppet Animation Scotland Limited</v>
      </c>
      <c r="R1784" s="6" t="str">
        <f t="shared" si="302"/>
        <v>G - Puppet Animation Scotland Limited</v>
      </c>
      <c r="S1784" s="6" t="str">
        <f>IFERROR(INDEX('Vendor Over-ride'!$C:$C, MATCH($R:$R,'Vendor Over-ride'!$A:$A,0)),"")</f>
        <v>G - Puppet Animation Scotland Limited</v>
      </c>
      <c r="U1784" s="38" t="str">
        <f t="shared" si="306"/>
        <v>GIA</v>
      </c>
      <c r="V1784" s="5" t="str">
        <f t="shared" si="307"/>
        <v>AWARD</v>
      </c>
      <c r="W1784" s="5" t="b">
        <f t="shared" si="303"/>
        <v>1</v>
      </c>
      <c r="X1784" s="40">
        <f t="shared" ca="1" si="304"/>
        <v>183665</v>
      </c>
      <c r="Y1784" s="30" t="b">
        <f t="shared" ca="1" si="305"/>
        <v>1</v>
      </c>
    </row>
    <row r="1785" spans="1:25">
      <c r="A1785" s="28" t="s">
        <v>2837</v>
      </c>
      <c r="B1785" s="28" t="s">
        <v>2838</v>
      </c>
      <c r="C1785" s="28" t="s">
        <v>4422</v>
      </c>
      <c r="D1785" s="28" t="s">
        <v>2842</v>
      </c>
      <c r="E1785" s="29">
        <v>42285</v>
      </c>
      <c r="F1785" s="28" t="s">
        <v>10604</v>
      </c>
      <c r="G1785" s="30">
        <v>4877</v>
      </c>
      <c r="H1785" s="28" t="s">
        <v>10605</v>
      </c>
      <c r="I1785" s="31">
        <v>0</v>
      </c>
      <c r="J1785" s="31">
        <v>65000</v>
      </c>
      <c r="K1785" s="28" t="s">
        <v>5226</v>
      </c>
      <c r="L1785" s="32">
        <f t="shared" si="297"/>
        <v>-65000</v>
      </c>
      <c r="M1785" s="33">
        <f t="shared" si="298"/>
        <v>65000</v>
      </c>
      <c r="N1785" s="34" t="b">
        <v>1</v>
      </c>
      <c r="O1785" s="35">
        <f t="shared" si="299"/>
        <v>65000</v>
      </c>
      <c r="P1785" s="36" t="str">
        <f t="shared" si="300"/>
        <v>G</v>
      </c>
      <c r="Q1785" s="37" t="str">
        <f t="shared" si="301"/>
        <v>Red Note Ensemble</v>
      </c>
      <c r="R1785" s="6" t="str">
        <f t="shared" si="302"/>
        <v>G - Red Note Ensemble</v>
      </c>
      <c r="S1785" s="6" t="str">
        <f>IFERROR(INDEX('Vendor Over-ride'!$C:$C, MATCH($R:$R,'Vendor Over-ride'!$A:$A,0)),"")</f>
        <v>G - Red Note Ensemble</v>
      </c>
      <c r="U1785" s="38" t="str">
        <f t="shared" si="306"/>
        <v>GIA</v>
      </c>
      <c r="V1785" s="5" t="str">
        <f t="shared" si="307"/>
        <v>AWARD</v>
      </c>
      <c r="W1785" s="5" t="b">
        <f t="shared" si="303"/>
        <v>1</v>
      </c>
      <c r="X1785" s="40">
        <f t="shared" ca="1" si="304"/>
        <v>218532</v>
      </c>
      <c r="Y1785" s="30" t="b">
        <f t="shared" ca="1" si="305"/>
        <v>1</v>
      </c>
    </row>
    <row r="1786" spans="1:25">
      <c r="A1786" s="28" t="s">
        <v>2837</v>
      </c>
      <c r="B1786" s="28" t="s">
        <v>2838</v>
      </c>
      <c r="C1786" s="28" t="s">
        <v>4422</v>
      </c>
      <c r="D1786" s="28" t="s">
        <v>2842</v>
      </c>
      <c r="E1786" s="29">
        <v>42285</v>
      </c>
      <c r="F1786" s="28" t="s">
        <v>10606</v>
      </c>
      <c r="G1786" s="30">
        <v>4877</v>
      </c>
      <c r="H1786" s="28" t="s">
        <v>10607</v>
      </c>
      <c r="I1786" s="31">
        <v>0</v>
      </c>
      <c r="J1786" s="31">
        <v>120000</v>
      </c>
      <c r="K1786" s="28" t="s">
        <v>5227</v>
      </c>
      <c r="L1786" s="32">
        <f t="shared" si="297"/>
        <v>-120000</v>
      </c>
      <c r="M1786" s="33">
        <f t="shared" si="298"/>
        <v>120000</v>
      </c>
      <c r="N1786" s="34" t="b">
        <v>1</v>
      </c>
      <c r="O1786" s="35">
        <f t="shared" si="299"/>
        <v>120000</v>
      </c>
      <c r="P1786" s="36" t="str">
        <f t="shared" si="300"/>
        <v>G</v>
      </c>
      <c r="Q1786" s="37" t="str">
        <f t="shared" si="301"/>
        <v>Royal Lyceum Theatre Company Limited</v>
      </c>
      <c r="R1786" s="6" t="str">
        <f t="shared" si="302"/>
        <v>G - Royal Lyceum Theatre Company Limited</v>
      </c>
      <c r="S1786" s="6" t="str">
        <f>IFERROR(INDEX('Vendor Over-ride'!$C:$C, MATCH($R:$R,'Vendor Over-ride'!$A:$A,0)),"")</f>
        <v>G - Royal Lyceum Theatre Company Limited</v>
      </c>
      <c r="U1786" s="38" t="str">
        <f t="shared" si="306"/>
        <v>GIA</v>
      </c>
      <c r="V1786" s="5" t="str">
        <f t="shared" si="307"/>
        <v>AWARD</v>
      </c>
      <c r="W1786" s="5" t="b">
        <f t="shared" si="303"/>
        <v>1</v>
      </c>
      <c r="X1786" s="40">
        <f t="shared" ca="1" si="304"/>
        <v>1200000</v>
      </c>
      <c r="Y1786" s="30" t="b">
        <f t="shared" ca="1" si="305"/>
        <v>1</v>
      </c>
    </row>
    <row r="1787" spans="1:25">
      <c r="A1787" s="28" t="s">
        <v>2837</v>
      </c>
      <c r="B1787" s="28" t="s">
        <v>2838</v>
      </c>
      <c r="C1787" s="28" t="s">
        <v>4422</v>
      </c>
      <c r="D1787" s="28" t="s">
        <v>2842</v>
      </c>
      <c r="E1787" s="29">
        <v>42285</v>
      </c>
      <c r="F1787" s="28" t="s">
        <v>10608</v>
      </c>
      <c r="G1787" s="30">
        <v>4877</v>
      </c>
      <c r="H1787" s="28" t="s">
        <v>10609</v>
      </c>
      <c r="I1787" s="31">
        <v>0</v>
      </c>
      <c r="J1787" s="31">
        <v>214983</v>
      </c>
      <c r="K1787" s="28" t="s">
        <v>5228</v>
      </c>
      <c r="L1787" s="32">
        <f t="shared" si="297"/>
        <v>-214983</v>
      </c>
      <c r="M1787" s="33">
        <f t="shared" si="298"/>
        <v>214983</v>
      </c>
      <c r="N1787" s="34" t="b">
        <v>1</v>
      </c>
      <c r="O1787" s="35">
        <f t="shared" si="299"/>
        <v>214983</v>
      </c>
      <c r="P1787" s="36" t="str">
        <f t="shared" si="300"/>
        <v>G</v>
      </c>
      <c r="Q1787" s="37" t="str">
        <f t="shared" si="301"/>
        <v>Scottish Book Trust</v>
      </c>
      <c r="R1787" s="6" t="str">
        <f t="shared" si="302"/>
        <v>G - Scottish Book Trust</v>
      </c>
      <c r="S1787" s="6" t="str">
        <f>IFERROR(INDEX('Vendor Over-ride'!$C:$C, MATCH($R:$R,'Vendor Over-ride'!$A:$A,0)),"")</f>
        <v>G - Scottish Book Trust</v>
      </c>
      <c r="U1787" s="38" t="str">
        <f t="shared" si="306"/>
        <v>GIA</v>
      </c>
      <c r="V1787" s="5" t="str">
        <f t="shared" si="307"/>
        <v>AWARD</v>
      </c>
      <c r="W1787" s="5" t="b">
        <f t="shared" si="303"/>
        <v>1</v>
      </c>
      <c r="X1787" s="40">
        <f t="shared" ca="1" si="304"/>
        <v>1241682</v>
      </c>
      <c r="Y1787" s="30" t="b">
        <f t="shared" ca="1" si="305"/>
        <v>1</v>
      </c>
    </row>
    <row r="1788" spans="1:25">
      <c r="A1788" s="28" t="s">
        <v>2837</v>
      </c>
      <c r="B1788" s="28" t="s">
        <v>2838</v>
      </c>
      <c r="C1788" s="28" t="s">
        <v>4422</v>
      </c>
      <c r="D1788" s="28" t="s">
        <v>2842</v>
      </c>
      <c r="E1788" s="29">
        <v>42285</v>
      </c>
      <c r="F1788" s="28" t="s">
        <v>10610</v>
      </c>
      <c r="G1788" s="30">
        <v>4877</v>
      </c>
      <c r="H1788" s="28" t="s">
        <v>10611</v>
      </c>
      <c r="I1788" s="31">
        <v>0</v>
      </c>
      <c r="J1788" s="31">
        <v>224130</v>
      </c>
      <c r="K1788" s="28" t="s">
        <v>5124</v>
      </c>
      <c r="L1788" s="32">
        <f t="shared" si="297"/>
        <v>-224130</v>
      </c>
      <c r="M1788" s="33">
        <f t="shared" si="298"/>
        <v>224130</v>
      </c>
      <c r="N1788" s="34" t="b">
        <v>1</v>
      </c>
      <c r="O1788" s="35">
        <f t="shared" si="299"/>
        <v>224130</v>
      </c>
      <c r="P1788" s="36" t="str">
        <f t="shared" si="300"/>
        <v>G</v>
      </c>
      <c r="Q1788" s="37" t="str">
        <f t="shared" si="301"/>
        <v>Scottish Dance Theatre</v>
      </c>
      <c r="R1788" s="6" t="str">
        <f t="shared" si="302"/>
        <v>G - Scottish Dance Theatre</v>
      </c>
      <c r="S1788" s="6" t="str">
        <f>IFERROR(INDEX('Vendor Over-ride'!$C:$C, MATCH($R:$R,'Vendor Over-ride'!$A:$A,0)),"")</f>
        <v>G - Scottish Dance Theatre</v>
      </c>
      <c r="U1788" s="38" t="str">
        <f t="shared" si="306"/>
        <v>GIA</v>
      </c>
      <c r="V1788" s="5" t="str">
        <f t="shared" si="307"/>
        <v>AWARD</v>
      </c>
      <c r="W1788" s="5" t="b">
        <f t="shared" si="303"/>
        <v>1</v>
      </c>
      <c r="X1788" s="40">
        <f t="shared" ca="1" si="304"/>
        <v>1018658</v>
      </c>
      <c r="Y1788" s="30" t="b">
        <f t="shared" ca="1" si="305"/>
        <v>1</v>
      </c>
    </row>
    <row r="1789" spans="1:25">
      <c r="A1789" s="28" t="s">
        <v>2837</v>
      </c>
      <c r="B1789" s="28" t="s">
        <v>2838</v>
      </c>
      <c r="C1789" s="28" t="s">
        <v>4422</v>
      </c>
      <c r="D1789" s="28" t="s">
        <v>2842</v>
      </c>
      <c r="E1789" s="29">
        <v>42285</v>
      </c>
      <c r="F1789" s="28" t="s">
        <v>10612</v>
      </c>
      <c r="G1789" s="30">
        <v>4877</v>
      </c>
      <c r="H1789" s="28" t="s">
        <v>10613</v>
      </c>
      <c r="I1789" s="31">
        <v>0</v>
      </c>
      <c r="J1789" s="31">
        <v>83333</v>
      </c>
      <c r="K1789" s="28" t="s">
        <v>5229</v>
      </c>
      <c r="L1789" s="32">
        <f t="shared" si="297"/>
        <v>-83333</v>
      </c>
      <c r="M1789" s="33">
        <f t="shared" si="298"/>
        <v>83333</v>
      </c>
      <c r="N1789" s="34" t="b">
        <v>1</v>
      </c>
      <c r="O1789" s="35">
        <f t="shared" si="299"/>
        <v>83333</v>
      </c>
      <c r="P1789" s="36" t="str">
        <f t="shared" si="300"/>
        <v>G</v>
      </c>
      <c r="Q1789" s="37" t="str">
        <f t="shared" si="301"/>
        <v>Scottish Ensemble</v>
      </c>
      <c r="R1789" s="6" t="str">
        <f t="shared" si="302"/>
        <v>G - Scottish Ensemble</v>
      </c>
      <c r="S1789" s="6" t="str">
        <f>IFERROR(INDEX('Vendor Over-ride'!$C:$C, MATCH($R:$R,'Vendor Over-ride'!$A:$A,0)),"")</f>
        <v>G - Scottish Ensemble</v>
      </c>
      <c r="U1789" s="38" t="str">
        <f t="shared" si="306"/>
        <v>GIA</v>
      </c>
      <c r="V1789" s="5" t="str">
        <f t="shared" si="307"/>
        <v>AWARD</v>
      </c>
      <c r="W1789" s="5" t="b">
        <f t="shared" si="303"/>
        <v>1</v>
      </c>
      <c r="X1789" s="40">
        <f t="shared" ca="1" si="304"/>
        <v>333333</v>
      </c>
      <c r="Y1789" s="30" t="b">
        <f t="shared" ca="1" si="305"/>
        <v>1</v>
      </c>
    </row>
    <row r="1790" spans="1:25">
      <c r="A1790" s="28" t="s">
        <v>2837</v>
      </c>
      <c r="B1790" s="28" t="s">
        <v>2838</v>
      </c>
      <c r="C1790" s="28" t="s">
        <v>4422</v>
      </c>
      <c r="D1790" s="28" t="s">
        <v>2842</v>
      </c>
      <c r="E1790" s="29">
        <v>42285</v>
      </c>
      <c r="F1790" s="28" t="s">
        <v>10614</v>
      </c>
      <c r="G1790" s="30">
        <v>4877</v>
      </c>
      <c r="H1790" s="28" t="s">
        <v>10615</v>
      </c>
      <c r="I1790" s="31">
        <v>0</v>
      </c>
      <c r="J1790" s="31">
        <v>47500</v>
      </c>
      <c r="K1790" s="28" t="s">
        <v>5230</v>
      </c>
      <c r="L1790" s="32">
        <f t="shared" si="297"/>
        <v>-47500</v>
      </c>
      <c r="M1790" s="33">
        <f t="shared" si="298"/>
        <v>47500</v>
      </c>
      <c r="N1790" s="34" t="b">
        <v>1</v>
      </c>
      <c r="O1790" s="35">
        <f t="shared" si="299"/>
        <v>47500</v>
      </c>
      <c r="P1790" s="36" t="str">
        <f t="shared" si="300"/>
        <v>G</v>
      </c>
      <c r="Q1790" s="37" t="str">
        <f t="shared" si="301"/>
        <v>Scottish Music Information Cen</v>
      </c>
      <c r="R1790" s="6" t="str">
        <f t="shared" si="302"/>
        <v>G - Scottish Music Information Cen</v>
      </c>
      <c r="S1790" s="6" t="str">
        <f>IFERROR(INDEX('Vendor Over-ride'!$C:$C, MATCH($R:$R,'Vendor Over-ride'!$A:$A,0)),"")</f>
        <v>G - Scottish Music Information Cen</v>
      </c>
      <c r="U1790" s="38" t="str">
        <f t="shared" si="306"/>
        <v>GIA</v>
      </c>
      <c r="V1790" s="5" t="str">
        <f t="shared" si="307"/>
        <v>AWARD</v>
      </c>
      <c r="W1790" s="5" t="b">
        <f t="shared" si="303"/>
        <v>1</v>
      </c>
      <c r="X1790" s="40">
        <f t="shared" ca="1" si="304"/>
        <v>314500</v>
      </c>
      <c r="Y1790" s="30" t="b">
        <f t="shared" ca="1" si="305"/>
        <v>1</v>
      </c>
    </row>
    <row r="1791" spans="1:25">
      <c r="A1791" s="28" t="s">
        <v>2837</v>
      </c>
      <c r="B1791" s="28" t="s">
        <v>2838</v>
      </c>
      <c r="C1791" s="28" t="s">
        <v>4422</v>
      </c>
      <c r="D1791" s="28" t="s">
        <v>2842</v>
      </c>
      <c r="E1791" s="29">
        <v>42285</v>
      </c>
      <c r="F1791" s="28" t="s">
        <v>10616</v>
      </c>
      <c r="G1791" s="30">
        <v>4877</v>
      </c>
      <c r="H1791" s="28" t="s">
        <v>10617</v>
      </c>
      <c r="I1791" s="31">
        <v>0</v>
      </c>
      <c r="J1791" s="31">
        <v>79166</v>
      </c>
      <c r="K1791" s="28" t="s">
        <v>5231</v>
      </c>
      <c r="L1791" s="32">
        <f t="shared" si="297"/>
        <v>-79166</v>
      </c>
      <c r="M1791" s="33">
        <f t="shared" si="298"/>
        <v>79166</v>
      </c>
      <c r="N1791" s="34" t="b">
        <v>1</v>
      </c>
      <c r="O1791" s="35">
        <f t="shared" si="299"/>
        <v>79166</v>
      </c>
      <c r="P1791" s="36" t="str">
        <f t="shared" si="300"/>
        <v>G</v>
      </c>
      <c r="Q1791" s="37" t="str">
        <f t="shared" si="301"/>
        <v>Scottish Poetry Library</v>
      </c>
      <c r="R1791" s="6" t="str">
        <f t="shared" si="302"/>
        <v>G - Scottish Poetry Library</v>
      </c>
      <c r="S1791" s="6" t="str">
        <f>IFERROR(INDEX('Vendor Over-ride'!$C:$C, MATCH($R:$R,'Vendor Over-ride'!$A:$A,0)),"")</f>
        <v>G - Scottish Poetry Library</v>
      </c>
      <c r="U1791" s="38" t="str">
        <f t="shared" si="306"/>
        <v>GIA</v>
      </c>
      <c r="V1791" s="5" t="str">
        <f t="shared" si="307"/>
        <v>AWARD</v>
      </c>
      <c r="W1791" s="5" t="b">
        <f t="shared" si="303"/>
        <v>1</v>
      </c>
      <c r="X1791" s="40">
        <f t="shared" ca="1" si="304"/>
        <v>316666</v>
      </c>
      <c r="Y1791" s="30" t="b">
        <f t="shared" ca="1" si="305"/>
        <v>1</v>
      </c>
    </row>
    <row r="1792" spans="1:25">
      <c r="A1792" s="28" t="s">
        <v>2837</v>
      </c>
      <c r="B1792" s="28" t="s">
        <v>2838</v>
      </c>
      <c r="C1792" s="28" t="s">
        <v>4422</v>
      </c>
      <c r="D1792" s="28" t="s">
        <v>2842</v>
      </c>
      <c r="E1792" s="29">
        <v>42285</v>
      </c>
      <c r="F1792" s="28" t="s">
        <v>10618</v>
      </c>
      <c r="G1792" s="30">
        <v>4877</v>
      </c>
      <c r="H1792" s="28" t="s">
        <v>10619</v>
      </c>
      <c r="I1792" s="31">
        <v>0</v>
      </c>
      <c r="J1792" s="31">
        <v>48750</v>
      </c>
      <c r="K1792" s="28" t="s">
        <v>8913</v>
      </c>
      <c r="L1792" s="32">
        <f t="shared" si="297"/>
        <v>-48750</v>
      </c>
      <c r="M1792" s="33">
        <f t="shared" si="298"/>
        <v>48750</v>
      </c>
      <c r="N1792" s="34" t="b">
        <v>1</v>
      </c>
      <c r="O1792" s="35">
        <f t="shared" si="299"/>
        <v>48750</v>
      </c>
      <c r="P1792" s="36" t="str">
        <f t="shared" si="300"/>
        <v>G</v>
      </c>
      <c r="Q1792" s="37" t="str">
        <f t="shared" si="301"/>
        <v>Scottish Sculpture Workshop</v>
      </c>
      <c r="R1792" s="6" t="str">
        <f t="shared" si="302"/>
        <v>G - Scottish Sculpture Workshop</v>
      </c>
      <c r="S1792" s="6" t="str">
        <f>IFERROR(INDEX('Vendor Over-ride'!$C:$C, MATCH($R:$R,'Vendor Over-ride'!$A:$A,0)),"")</f>
        <v>G - Scottish Sculpture Workshop</v>
      </c>
      <c r="U1792" s="38" t="str">
        <f t="shared" si="306"/>
        <v>GIA</v>
      </c>
      <c r="V1792" s="5" t="str">
        <f t="shared" si="307"/>
        <v>AWARD</v>
      </c>
      <c r="W1792" s="5" t="b">
        <f t="shared" si="303"/>
        <v>1</v>
      </c>
      <c r="X1792" s="40">
        <f t="shared" ca="1" si="304"/>
        <v>205000</v>
      </c>
      <c r="Y1792" s="30" t="b">
        <f t="shared" ca="1" si="305"/>
        <v>1</v>
      </c>
    </row>
    <row r="1793" spans="1:25">
      <c r="A1793" s="28" t="s">
        <v>2837</v>
      </c>
      <c r="B1793" s="28" t="s">
        <v>2838</v>
      </c>
      <c r="C1793" s="28" t="s">
        <v>4422</v>
      </c>
      <c r="D1793" s="28" t="s">
        <v>2842</v>
      </c>
      <c r="E1793" s="29">
        <v>42285</v>
      </c>
      <c r="F1793" s="28" t="s">
        <v>10620</v>
      </c>
      <c r="G1793" s="30">
        <v>4877</v>
      </c>
      <c r="H1793" s="28" t="s">
        <v>10621</v>
      </c>
      <c r="I1793" s="31">
        <v>0</v>
      </c>
      <c r="J1793" s="31">
        <v>62500</v>
      </c>
      <c r="K1793" s="28" t="s">
        <v>5233</v>
      </c>
      <c r="L1793" s="32">
        <f t="shared" si="297"/>
        <v>-62500</v>
      </c>
      <c r="M1793" s="33">
        <f t="shared" si="298"/>
        <v>62500</v>
      </c>
      <c r="N1793" s="34" t="b">
        <v>1</v>
      </c>
      <c r="O1793" s="35">
        <f t="shared" si="299"/>
        <v>62500</v>
      </c>
      <c r="P1793" s="36" t="str">
        <f t="shared" si="300"/>
        <v>G</v>
      </c>
      <c r="Q1793" s="37" t="str">
        <f t="shared" si="301"/>
        <v>Shetland Arts Development Agency</v>
      </c>
      <c r="R1793" s="6" t="str">
        <f t="shared" si="302"/>
        <v>G - Shetland Arts Development Agency</v>
      </c>
      <c r="S1793" s="6" t="str">
        <f>IFERROR(INDEX('Vendor Over-ride'!$C:$C, MATCH($R:$R,'Vendor Over-ride'!$A:$A,0)),"")</f>
        <v>G - Shetland Arts Development Agency</v>
      </c>
      <c r="U1793" s="38" t="str">
        <f t="shared" si="306"/>
        <v>GIA</v>
      </c>
      <c r="V1793" s="5" t="str">
        <f t="shared" si="307"/>
        <v>AWARD</v>
      </c>
      <c r="W1793" s="5" t="b">
        <f t="shared" si="303"/>
        <v>1</v>
      </c>
      <c r="X1793" s="40">
        <f t="shared" ca="1" si="304"/>
        <v>250000</v>
      </c>
      <c r="Y1793" s="30" t="b">
        <f t="shared" ca="1" si="305"/>
        <v>1</v>
      </c>
    </row>
    <row r="1794" spans="1:25">
      <c r="A1794" s="28" t="s">
        <v>2837</v>
      </c>
      <c r="B1794" s="28" t="s">
        <v>2838</v>
      </c>
      <c r="C1794" s="28" t="s">
        <v>4422</v>
      </c>
      <c r="D1794" s="28" t="s">
        <v>2842</v>
      </c>
      <c r="E1794" s="29">
        <v>42285</v>
      </c>
      <c r="F1794" s="28" t="s">
        <v>10622</v>
      </c>
      <c r="G1794" s="30">
        <v>4877</v>
      </c>
      <c r="H1794" s="28" t="s">
        <v>10623</v>
      </c>
      <c r="I1794" s="31">
        <v>0</v>
      </c>
      <c r="J1794" s="31">
        <v>20834</v>
      </c>
      <c r="K1794" s="28" t="s">
        <v>5234</v>
      </c>
      <c r="L1794" s="32">
        <f t="shared" ref="L1794:L1857" si="308">I:I-J:J</f>
        <v>-20834</v>
      </c>
      <c r="M1794" s="33">
        <f t="shared" ref="M1794:M1857" si="309">ABS($L:$L)</f>
        <v>20834</v>
      </c>
      <c r="N1794" s="34" t="b">
        <v>1</v>
      </c>
      <c r="O1794" s="35">
        <f t="shared" ref="O1794:O1857" si="310">$M:$M*$N:$N</f>
        <v>20834</v>
      </c>
      <c r="P1794" s="36" t="str">
        <f t="shared" ref="P1794:P1857" si="311">LEFT(TRIM($K:$K),1)</f>
        <v>G</v>
      </c>
      <c r="Q1794" s="37" t="str">
        <f t="shared" ref="Q1794:Q1857" si="312">RIGHT(TRIM($K:$K),LEN(TRIM($K:$K))-FIND("-",TRIM($K:$K)))</f>
        <v>St Magnus Festival Ltd</v>
      </c>
      <c r="R1794" s="6" t="str">
        <f t="shared" ref="R1794:R1857" si="313">CONCATENATE($P:$P, " - ",$Q:$Q)</f>
        <v>G - St Magnus Festival Ltd</v>
      </c>
      <c r="S1794" s="6" t="str">
        <f>IFERROR(INDEX('Vendor Over-ride'!$C:$C, MATCH($R:$R,'Vendor Over-ride'!$A:$A,0)),"")</f>
        <v>G - St Magnus Festival Ltd</v>
      </c>
      <c r="U1794" s="38" t="str">
        <f t="shared" si="306"/>
        <v>GIA</v>
      </c>
      <c r="V1794" s="5" t="str">
        <f t="shared" si="307"/>
        <v>AWARD</v>
      </c>
      <c r="W1794" s="5" t="b">
        <f t="shared" ref="W1794:W1857" si="314">ROUND($O:$O,2)&gt;=25000</f>
        <v>0</v>
      </c>
      <c r="X1794" s="40">
        <f t="shared" ref="X1794:X1857" ca="1" si="315">SUMPRODUCT((Payee=$S1794) * (Payment_Value))</f>
        <v>166667</v>
      </c>
      <c r="Y1794" s="30" t="b">
        <f t="shared" ref="Y1794:Y1857" ca="1" si="316">$X:$X&gt;=25000</f>
        <v>1</v>
      </c>
    </row>
    <row r="1795" spans="1:25">
      <c r="A1795" s="28" t="s">
        <v>2837</v>
      </c>
      <c r="B1795" s="28" t="s">
        <v>2838</v>
      </c>
      <c r="C1795" s="28" t="s">
        <v>4422</v>
      </c>
      <c r="D1795" s="28" t="s">
        <v>2842</v>
      </c>
      <c r="E1795" s="29">
        <v>42285</v>
      </c>
      <c r="F1795" s="28" t="s">
        <v>10624</v>
      </c>
      <c r="G1795" s="30">
        <v>4877</v>
      </c>
      <c r="H1795" s="28" t="s">
        <v>10625</v>
      </c>
      <c r="I1795" s="31">
        <v>0</v>
      </c>
      <c r="J1795" s="31">
        <v>25000</v>
      </c>
      <c r="K1795" s="28" t="s">
        <v>5235</v>
      </c>
      <c r="L1795" s="32">
        <f t="shared" si="308"/>
        <v>-25000</v>
      </c>
      <c r="M1795" s="33">
        <f t="shared" si="309"/>
        <v>25000</v>
      </c>
      <c r="N1795" s="34" t="b">
        <v>1</v>
      </c>
      <c r="O1795" s="35">
        <f t="shared" si="310"/>
        <v>25000</v>
      </c>
      <c r="P1795" s="36" t="str">
        <f t="shared" si="311"/>
        <v>G</v>
      </c>
      <c r="Q1795" s="37" t="str">
        <f t="shared" si="312"/>
        <v>Taigh Chearsabhagh Trust</v>
      </c>
      <c r="R1795" s="6" t="str">
        <f t="shared" si="313"/>
        <v>G - Taigh Chearsabhagh Trust</v>
      </c>
      <c r="S1795" s="6" t="str">
        <f>IFERROR(INDEX('Vendor Over-ride'!$C:$C, MATCH($R:$R,'Vendor Over-ride'!$A:$A,0)),"")</f>
        <v>G - Taigh Chearsabhagh Trust</v>
      </c>
      <c r="U1795" s="38" t="str">
        <f t="shared" ref="U1795:U1858" si="317">"GIA"</f>
        <v>GIA</v>
      </c>
      <c r="V1795" s="5" t="str">
        <f t="shared" ref="V1795:V1858" si="318">UPPER(IF($P:$P="E","Employee",IF(OR($P:$P="I",$P:$P="G"),"Award",IF(OR($P:$P="D",$P:$P="T"),"Trade",""))))</f>
        <v>AWARD</v>
      </c>
      <c r="W1795" s="5" t="b">
        <f t="shared" si="314"/>
        <v>1</v>
      </c>
      <c r="X1795" s="40">
        <f t="shared" ca="1" si="315"/>
        <v>102000</v>
      </c>
      <c r="Y1795" s="30" t="b">
        <f t="shared" ca="1" si="316"/>
        <v>1</v>
      </c>
    </row>
    <row r="1796" spans="1:25">
      <c r="A1796" s="28" t="s">
        <v>2837</v>
      </c>
      <c r="B1796" s="28" t="s">
        <v>2838</v>
      </c>
      <c r="C1796" s="28" t="s">
        <v>4422</v>
      </c>
      <c r="D1796" s="28" t="s">
        <v>2842</v>
      </c>
      <c r="E1796" s="29">
        <v>42285</v>
      </c>
      <c r="F1796" s="28" t="s">
        <v>10626</v>
      </c>
      <c r="G1796" s="30">
        <v>4877</v>
      </c>
      <c r="H1796" s="28" t="s">
        <v>10627</v>
      </c>
      <c r="I1796" s="31">
        <v>0</v>
      </c>
      <c r="J1796" s="31">
        <v>40000</v>
      </c>
      <c r="K1796" s="28" t="s">
        <v>5237</v>
      </c>
      <c r="L1796" s="32">
        <f t="shared" si="308"/>
        <v>-40000</v>
      </c>
      <c r="M1796" s="33">
        <f t="shared" si="309"/>
        <v>40000</v>
      </c>
      <c r="N1796" s="34" t="b">
        <v>1</v>
      </c>
      <c r="O1796" s="35">
        <f t="shared" si="310"/>
        <v>40000</v>
      </c>
      <c r="P1796" s="36" t="str">
        <f t="shared" si="311"/>
        <v>G</v>
      </c>
      <c r="Q1796" s="37" t="str">
        <f t="shared" si="312"/>
        <v>The Common Guild</v>
      </c>
      <c r="R1796" s="6" t="str">
        <f t="shared" si="313"/>
        <v>G - The Common Guild</v>
      </c>
      <c r="S1796" s="6" t="str">
        <f>IFERROR(INDEX('Vendor Over-ride'!$C:$C, MATCH($R:$R,'Vendor Over-ride'!$A:$A,0)),"")</f>
        <v>G - The Common Guild</v>
      </c>
      <c r="U1796" s="38" t="str">
        <f t="shared" si="317"/>
        <v>GIA</v>
      </c>
      <c r="V1796" s="5" t="str">
        <f t="shared" si="318"/>
        <v>AWARD</v>
      </c>
      <c r="W1796" s="5" t="b">
        <f t="shared" si="314"/>
        <v>1</v>
      </c>
      <c r="X1796" s="40">
        <f t="shared" ca="1" si="315"/>
        <v>170000</v>
      </c>
      <c r="Y1796" s="30" t="b">
        <f t="shared" ca="1" si="316"/>
        <v>1</v>
      </c>
    </row>
    <row r="1797" spans="1:25">
      <c r="A1797" s="28" t="s">
        <v>2837</v>
      </c>
      <c r="B1797" s="28" t="s">
        <v>2838</v>
      </c>
      <c r="C1797" s="28" t="s">
        <v>4422</v>
      </c>
      <c r="D1797" s="28" t="s">
        <v>2842</v>
      </c>
      <c r="E1797" s="29">
        <v>42285</v>
      </c>
      <c r="F1797" s="28" t="s">
        <v>10628</v>
      </c>
      <c r="G1797" s="30">
        <v>4877</v>
      </c>
      <c r="H1797" s="28" t="s">
        <v>10629</v>
      </c>
      <c r="I1797" s="31">
        <v>0</v>
      </c>
      <c r="J1797" s="31">
        <v>51500</v>
      </c>
      <c r="K1797" s="28" t="s">
        <v>5238</v>
      </c>
      <c r="L1797" s="32">
        <f t="shared" si="308"/>
        <v>-51500</v>
      </c>
      <c r="M1797" s="33">
        <f t="shared" si="309"/>
        <v>51500</v>
      </c>
      <c r="N1797" s="34" t="b">
        <v>1</v>
      </c>
      <c r="O1797" s="35">
        <f t="shared" si="310"/>
        <v>51500</v>
      </c>
      <c r="P1797" s="36" t="str">
        <f t="shared" si="311"/>
        <v>G</v>
      </c>
      <c r="Q1797" s="37" t="str">
        <f t="shared" si="312"/>
        <v>The Gaelic Books Council</v>
      </c>
      <c r="R1797" s="6" t="str">
        <f t="shared" si="313"/>
        <v>G - The Gaelic Books Council</v>
      </c>
      <c r="S1797" s="6" t="str">
        <f>IFERROR(INDEX('Vendor Over-ride'!$C:$C, MATCH($R:$R,'Vendor Over-ride'!$A:$A,0)),"")</f>
        <v>G - The Gaelic Books Council</v>
      </c>
      <c r="U1797" s="38" t="str">
        <f t="shared" si="317"/>
        <v>GIA</v>
      </c>
      <c r="V1797" s="5" t="str">
        <f t="shared" si="318"/>
        <v>AWARD</v>
      </c>
      <c r="W1797" s="5" t="b">
        <f t="shared" si="314"/>
        <v>1</v>
      </c>
      <c r="X1797" s="40">
        <f t="shared" ca="1" si="315"/>
        <v>206000</v>
      </c>
      <c r="Y1797" s="30" t="b">
        <f t="shared" ca="1" si="316"/>
        <v>1</v>
      </c>
    </row>
    <row r="1798" spans="1:25">
      <c r="A1798" s="28" t="s">
        <v>2837</v>
      </c>
      <c r="B1798" s="28" t="s">
        <v>2838</v>
      </c>
      <c r="C1798" s="28" t="s">
        <v>4422</v>
      </c>
      <c r="D1798" s="28" t="s">
        <v>2842</v>
      </c>
      <c r="E1798" s="29">
        <v>42285</v>
      </c>
      <c r="F1798" s="28" t="s">
        <v>10630</v>
      </c>
      <c r="G1798" s="30">
        <v>4877</v>
      </c>
      <c r="H1798" s="28" t="s">
        <v>10631</v>
      </c>
      <c r="I1798" s="31">
        <v>0</v>
      </c>
      <c r="J1798" s="31">
        <v>25000</v>
      </c>
      <c r="K1798" s="28" t="s">
        <v>5239</v>
      </c>
      <c r="L1798" s="32">
        <f t="shared" si="308"/>
        <v>-25000</v>
      </c>
      <c r="M1798" s="33">
        <f t="shared" si="309"/>
        <v>25000</v>
      </c>
      <c r="N1798" s="34" t="b">
        <v>1</v>
      </c>
      <c r="O1798" s="35">
        <f t="shared" si="310"/>
        <v>25000</v>
      </c>
      <c r="P1798" s="36" t="str">
        <f t="shared" si="311"/>
        <v>G</v>
      </c>
      <c r="Q1798" s="37" t="str">
        <f t="shared" si="312"/>
        <v>The Work Room</v>
      </c>
      <c r="R1798" s="6" t="str">
        <f t="shared" si="313"/>
        <v>G - The Work Room</v>
      </c>
      <c r="S1798" s="6" t="str">
        <f>IFERROR(INDEX('Vendor Over-ride'!$C:$C, MATCH($R:$R,'Vendor Over-ride'!$A:$A,0)),"")</f>
        <v>G - The Work Room</v>
      </c>
      <c r="U1798" s="38" t="str">
        <f t="shared" si="317"/>
        <v>GIA</v>
      </c>
      <c r="V1798" s="5" t="str">
        <f t="shared" si="318"/>
        <v>AWARD</v>
      </c>
      <c r="W1798" s="5" t="b">
        <f t="shared" si="314"/>
        <v>1</v>
      </c>
      <c r="X1798" s="40">
        <f t="shared" ca="1" si="315"/>
        <v>236000</v>
      </c>
      <c r="Y1798" s="30" t="b">
        <f t="shared" ca="1" si="316"/>
        <v>1</v>
      </c>
    </row>
    <row r="1799" spans="1:25">
      <c r="A1799" s="28" t="s">
        <v>2837</v>
      </c>
      <c r="B1799" s="28" t="s">
        <v>2838</v>
      </c>
      <c r="C1799" s="28" t="s">
        <v>4422</v>
      </c>
      <c r="D1799" s="28" t="s">
        <v>2842</v>
      </c>
      <c r="E1799" s="29">
        <v>42285</v>
      </c>
      <c r="F1799" s="28" t="s">
        <v>10632</v>
      </c>
      <c r="G1799" s="30">
        <v>4877</v>
      </c>
      <c r="H1799" s="28" t="s">
        <v>10633</v>
      </c>
      <c r="I1799" s="31">
        <v>0</v>
      </c>
      <c r="J1799" s="31">
        <v>20394</v>
      </c>
      <c r="K1799" s="28" t="s">
        <v>5240</v>
      </c>
      <c r="L1799" s="32">
        <f t="shared" si="308"/>
        <v>-20394</v>
      </c>
      <c r="M1799" s="33">
        <f t="shared" si="309"/>
        <v>20394</v>
      </c>
      <c r="N1799" s="34" t="b">
        <v>1</v>
      </c>
      <c r="O1799" s="35">
        <f t="shared" si="310"/>
        <v>20394</v>
      </c>
      <c r="P1799" s="36" t="str">
        <f t="shared" si="311"/>
        <v>G</v>
      </c>
      <c r="Q1799" s="37" t="str">
        <f t="shared" si="312"/>
        <v>Timespan ÔÇô Helmsdale Heritage and Arts Society</v>
      </c>
      <c r="R1799" s="6" t="str">
        <f t="shared" si="313"/>
        <v>G - Timespan ÔÇô Helmsdale Heritage and Arts Society</v>
      </c>
      <c r="S1799" s="6" t="str">
        <f>IFERROR(INDEX('Vendor Over-ride'!$C:$C, MATCH($R:$R,'Vendor Over-ride'!$A:$A,0)),"")</f>
        <v>G - Timespan ÔÇô Helmsdale Heritage and Arts Society</v>
      </c>
      <c r="U1799" s="38" t="str">
        <f t="shared" si="317"/>
        <v>GIA</v>
      </c>
      <c r="V1799" s="5" t="str">
        <f t="shared" si="318"/>
        <v>AWARD</v>
      </c>
      <c r="W1799" s="5" t="b">
        <f t="shared" si="314"/>
        <v>0</v>
      </c>
      <c r="X1799" s="40">
        <f t="shared" ca="1" si="315"/>
        <v>90577</v>
      </c>
      <c r="Y1799" s="30" t="b">
        <f t="shared" ca="1" si="316"/>
        <v>1</v>
      </c>
    </row>
    <row r="1800" spans="1:25">
      <c r="A1800" s="28" t="s">
        <v>2837</v>
      </c>
      <c r="B1800" s="28" t="s">
        <v>2838</v>
      </c>
      <c r="C1800" s="28" t="s">
        <v>4422</v>
      </c>
      <c r="D1800" s="28" t="s">
        <v>2842</v>
      </c>
      <c r="E1800" s="29">
        <v>42285</v>
      </c>
      <c r="F1800" s="28" t="s">
        <v>10634</v>
      </c>
      <c r="G1800" s="30">
        <v>4877</v>
      </c>
      <c r="H1800" s="28" t="s">
        <v>10635</v>
      </c>
      <c r="I1800" s="31">
        <v>0</v>
      </c>
      <c r="J1800" s="31">
        <v>110125</v>
      </c>
      <c r="K1800" s="28" t="s">
        <v>5241</v>
      </c>
      <c r="L1800" s="32">
        <f t="shared" si="308"/>
        <v>-110125</v>
      </c>
      <c r="M1800" s="33">
        <f t="shared" si="309"/>
        <v>110125</v>
      </c>
      <c r="N1800" s="34" t="b">
        <v>1</v>
      </c>
      <c r="O1800" s="35">
        <f t="shared" si="310"/>
        <v>110125</v>
      </c>
      <c r="P1800" s="36" t="str">
        <f t="shared" si="311"/>
        <v>G</v>
      </c>
      <c r="Q1800" s="37" t="str">
        <f t="shared" si="312"/>
        <v>TRACS</v>
      </c>
      <c r="R1800" s="6" t="str">
        <f t="shared" si="313"/>
        <v>G - TRACS</v>
      </c>
      <c r="S1800" s="6" t="str">
        <f>IFERROR(INDEX('Vendor Over-ride'!$C:$C, MATCH($R:$R,'Vendor Over-ride'!$A:$A,0)),"")</f>
        <v>G - TRACS</v>
      </c>
      <c r="U1800" s="38" t="str">
        <f t="shared" si="317"/>
        <v>GIA</v>
      </c>
      <c r="V1800" s="5" t="str">
        <f t="shared" si="318"/>
        <v>AWARD</v>
      </c>
      <c r="W1800" s="5" t="b">
        <f t="shared" si="314"/>
        <v>1</v>
      </c>
      <c r="X1800" s="40">
        <f t="shared" ca="1" si="315"/>
        <v>392500</v>
      </c>
      <c r="Y1800" s="30" t="b">
        <f t="shared" ca="1" si="316"/>
        <v>1</v>
      </c>
    </row>
    <row r="1801" spans="1:25">
      <c r="A1801" s="28" t="s">
        <v>2837</v>
      </c>
      <c r="B1801" s="28" t="s">
        <v>2838</v>
      </c>
      <c r="C1801" s="28" t="s">
        <v>4422</v>
      </c>
      <c r="D1801" s="28" t="s">
        <v>2842</v>
      </c>
      <c r="E1801" s="29">
        <v>42285</v>
      </c>
      <c r="F1801" s="28" t="s">
        <v>10636</v>
      </c>
      <c r="G1801" s="30">
        <v>4877</v>
      </c>
      <c r="H1801" s="28" t="s">
        <v>10637</v>
      </c>
      <c r="I1801" s="31">
        <v>0</v>
      </c>
      <c r="J1801" s="31">
        <v>17500</v>
      </c>
      <c r="K1801" s="28" t="s">
        <v>5242</v>
      </c>
      <c r="L1801" s="32">
        <f t="shared" si="308"/>
        <v>-17500</v>
      </c>
      <c r="M1801" s="33">
        <f t="shared" si="309"/>
        <v>17500</v>
      </c>
      <c r="N1801" s="34" t="b">
        <v>1</v>
      </c>
      <c r="O1801" s="35">
        <f t="shared" si="310"/>
        <v>17500</v>
      </c>
      <c r="P1801" s="36" t="str">
        <f t="shared" si="311"/>
        <v>G</v>
      </c>
      <c r="Q1801" s="37" t="str">
        <f t="shared" si="312"/>
        <v>Transmission Gallery</v>
      </c>
      <c r="R1801" s="6" t="str">
        <f t="shared" si="313"/>
        <v>G - Transmission Gallery</v>
      </c>
      <c r="S1801" s="6" t="str">
        <f>IFERROR(INDEX('Vendor Over-ride'!$C:$C, MATCH($R:$R,'Vendor Over-ride'!$A:$A,0)),"")</f>
        <v>G - Transmission Gallery</v>
      </c>
      <c r="U1801" s="38" t="str">
        <f t="shared" si="317"/>
        <v>GIA</v>
      </c>
      <c r="V1801" s="5" t="str">
        <f t="shared" si="318"/>
        <v>AWARD</v>
      </c>
      <c r="W1801" s="5" t="b">
        <f t="shared" si="314"/>
        <v>0</v>
      </c>
      <c r="X1801" s="40">
        <f t="shared" ca="1" si="315"/>
        <v>70000</v>
      </c>
      <c r="Y1801" s="30" t="b">
        <f t="shared" ca="1" si="316"/>
        <v>1</v>
      </c>
    </row>
    <row r="1802" spans="1:25">
      <c r="A1802" s="28" t="s">
        <v>2837</v>
      </c>
      <c r="B1802" s="28" t="s">
        <v>2838</v>
      </c>
      <c r="C1802" s="28" t="s">
        <v>4422</v>
      </c>
      <c r="D1802" s="28" t="s">
        <v>2842</v>
      </c>
      <c r="E1802" s="29">
        <v>42285</v>
      </c>
      <c r="F1802" s="28" t="s">
        <v>10638</v>
      </c>
      <c r="G1802" s="30">
        <v>4877</v>
      </c>
      <c r="H1802" s="28" t="s">
        <v>10639</v>
      </c>
      <c r="I1802" s="31">
        <v>0</v>
      </c>
      <c r="J1802" s="31">
        <v>275000</v>
      </c>
      <c r="K1802" s="28" t="s">
        <v>5243</v>
      </c>
      <c r="L1802" s="32">
        <f t="shared" si="308"/>
        <v>-275000</v>
      </c>
      <c r="M1802" s="33">
        <f t="shared" si="309"/>
        <v>275000</v>
      </c>
      <c r="N1802" s="34" t="b">
        <v>1</v>
      </c>
      <c r="O1802" s="35">
        <f t="shared" si="310"/>
        <v>275000</v>
      </c>
      <c r="P1802" s="36" t="str">
        <f t="shared" si="311"/>
        <v>G</v>
      </c>
      <c r="Q1802" s="37" t="str">
        <f t="shared" si="312"/>
        <v>Traverse Theatre (Scotland) Ltd</v>
      </c>
      <c r="R1802" s="6" t="str">
        <f t="shared" si="313"/>
        <v>G - Traverse Theatre (Scotland) Ltd</v>
      </c>
      <c r="S1802" s="6" t="str">
        <f>IFERROR(INDEX('Vendor Over-ride'!$C:$C, MATCH($R:$R,'Vendor Over-ride'!$A:$A,0)),"")</f>
        <v>G - Traverse Theatre (Scotland) Ltd</v>
      </c>
      <c r="U1802" s="38" t="str">
        <f t="shared" si="317"/>
        <v>GIA</v>
      </c>
      <c r="V1802" s="5" t="str">
        <f t="shared" si="318"/>
        <v>AWARD</v>
      </c>
      <c r="W1802" s="5" t="b">
        <f t="shared" si="314"/>
        <v>1</v>
      </c>
      <c r="X1802" s="40">
        <f t="shared" ca="1" si="315"/>
        <v>987250</v>
      </c>
      <c r="Y1802" s="30" t="b">
        <f t="shared" ca="1" si="316"/>
        <v>1</v>
      </c>
    </row>
    <row r="1803" spans="1:25">
      <c r="A1803" s="28" t="s">
        <v>2837</v>
      </c>
      <c r="B1803" s="28" t="s">
        <v>2838</v>
      </c>
      <c r="C1803" s="28" t="s">
        <v>4422</v>
      </c>
      <c r="D1803" s="28" t="s">
        <v>2842</v>
      </c>
      <c r="E1803" s="29">
        <v>42285</v>
      </c>
      <c r="F1803" s="28" t="s">
        <v>10640</v>
      </c>
      <c r="G1803" s="30">
        <v>4877</v>
      </c>
      <c r="H1803" s="28" t="s">
        <v>10641</v>
      </c>
      <c r="I1803" s="31">
        <v>0</v>
      </c>
      <c r="J1803" s="31">
        <v>200000</v>
      </c>
      <c r="K1803" s="28" t="s">
        <v>5244</v>
      </c>
      <c r="L1803" s="32">
        <f t="shared" si="308"/>
        <v>-200000</v>
      </c>
      <c r="M1803" s="33">
        <f t="shared" si="309"/>
        <v>200000</v>
      </c>
      <c r="N1803" s="34" t="b">
        <v>1</v>
      </c>
      <c r="O1803" s="35">
        <f t="shared" si="310"/>
        <v>200000</v>
      </c>
      <c r="P1803" s="36" t="str">
        <f t="shared" si="311"/>
        <v>G</v>
      </c>
      <c r="Q1803" s="37" t="str">
        <f t="shared" si="312"/>
        <v>Tron Theatre Limited</v>
      </c>
      <c r="R1803" s="6" t="str">
        <f t="shared" si="313"/>
        <v>G - Tron Theatre Limited</v>
      </c>
      <c r="S1803" s="6" t="str">
        <f>IFERROR(INDEX('Vendor Over-ride'!$C:$C, MATCH($R:$R,'Vendor Over-ride'!$A:$A,0)),"")</f>
        <v>G - Tron Theatre Limited</v>
      </c>
      <c r="U1803" s="38" t="str">
        <f t="shared" si="317"/>
        <v>GIA</v>
      </c>
      <c r="V1803" s="5" t="str">
        <f t="shared" si="318"/>
        <v>AWARD</v>
      </c>
      <c r="W1803" s="5" t="b">
        <f t="shared" si="314"/>
        <v>1</v>
      </c>
      <c r="X1803" s="40">
        <f t="shared" ca="1" si="315"/>
        <v>827068</v>
      </c>
      <c r="Y1803" s="30" t="b">
        <f t="shared" ca="1" si="316"/>
        <v>1</v>
      </c>
    </row>
    <row r="1804" spans="1:25">
      <c r="A1804" s="28" t="s">
        <v>2837</v>
      </c>
      <c r="B1804" s="28" t="s">
        <v>2838</v>
      </c>
      <c r="C1804" s="28" t="s">
        <v>4422</v>
      </c>
      <c r="D1804" s="28" t="s">
        <v>2842</v>
      </c>
      <c r="E1804" s="29">
        <v>42285</v>
      </c>
      <c r="F1804" s="28" t="s">
        <v>10642</v>
      </c>
      <c r="G1804" s="30">
        <v>4877</v>
      </c>
      <c r="H1804" s="28" t="s">
        <v>10643</v>
      </c>
      <c r="I1804" s="31">
        <v>0</v>
      </c>
      <c r="J1804" s="31">
        <v>50000</v>
      </c>
      <c r="K1804" s="28" t="s">
        <v>7623</v>
      </c>
      <c r="L1804" s="32">
        <f t="shared" si="308"/>
        <v>-50000</v>
      </c>
      <c r="M1804" s="33">
        <f t="shared" si="309"/>
        <v>50000</v>
      </c>
      <c r="N1804" s="34" t="b">
        <v>1</v>
      </c>
      <c r="O1804" s="35">
        <f t="shared" si="310"/>
        <v>50000</v>
      </c>
      <c r="P1804" s="36" t="str">
        <f t="shared" si="311"/>
        <v>G</v>
      </c>
      <c r="Q1804" s="37" t="str">
        <f t="shared" si="312"/>
        <v>Vanishing Point Theatre Company</v>
      </c>
      <c r="R1804" s="6" t="str">
        <f t="shared" si="313"/>
        <v>G - Vanishing Point Theatre Company</v>
      </c>
      <c r="S1804" s="6" t="str">
        <f>IFERROR(INDEX('Vendor Over-ride'!$C:$C, MATCH($R:$R,'Vendor Over-ride'!$A:$A,0)),"")</f>
        <v>G - Vanishing Point Theatre Company</v>
      </c>
      <c r="U1804" s="38" t="str">
        <f t="shared" si="317"/>
        <v>GIA</v>
      </c>
      <c r="V1804" s="5" t="str">
        <f t="shared" si="318"/>
        <v>AWARD</v>
      </c>
      <c r="W1804" s="5" t="b">
        <f t="shared" si="314"/>
        <v>1</v>
      </c>
      <c r="X1804" s="40">
        <f t="shared" ca="1" si="315"/>
        <v>338893</v>
      </c>
      <c r="Y1804" s="30" t="b">
        <f t="shared" ca="1" si="316"/>
        <v>1</v>
      </c>
    </row>
    <row r="1805" spans="1:25">
      <c r="A1805" s="28" t="s">
        <v>2837</v>
      </c>
      <c r="B1805" s="28" t="s">
        <v>2838</v>
      </c>
      <c r="C1805" s="28" t="s">
        <v>4422</v>
      </c>
      <c r="D1805" s="28" t="s">
        <v>2842</v>
      </c>
      <c r="E1805" s="29">
        <v>42285</v>
      </c>
      <c r="F1805" s="28" t="s">
        <v>10644</v>
      </c>
      <c r="G1805" s="30">
        <v>4877</v>
      </c>
      <c r="H1805" s="28" t="s">
        <v>10645</v>
      </c>
      <c r="I1805" s="31">
        <v>0</v>
      </c>
      <c r="J1805" s="31">
        <v>55000</v>
      </c>
      <c r="K1805" s="28" t="s">
        <v>5246</v>
      </c>
      <c r="L1805" s="32">
        <f t="shared" si="308"/>
        <v>-55000</v>
      </c>
      <c r="M1805" s="33">
        <f t="shared" si="309"/>
        <v>55000</v>
      </c>
      <c r="N1805" s="34" t="b">
        <v>1</v>
      </c>
      <c r="O1805" s="35">
        <f t="shared" si="310"/>
        <v>55000</v>
      </c>
      <c r="P1805" s="36" t="str">
        <f t="shared" si="311"/>
        <v>G</v>
      </c>
      <c r="Q1805" s="37" t="str">
        <f t="shared" si="312"/>
        <v>Visible Fictions Theatre Company</v>
      </c>
      <c r="R1805" s="6" t="str">
        <f t="shared" si="313"/>
        <v>G - Visible Fictions Theatre Company</v>
      </c>
      <c r="S1805" s="6" t="str">
        <f>IFERROR(INDEX('Vendor Over-ride'!$C:$C, MATCH($R:$R,'Vendor Over-ride'!$A:$A,0)),"")</f>
        <v>G - Visible Fictions Theatre Company</v>
      </c>
      <c r="U1805" s="38" t="str">
        <f t="shared" si="317"/>
        <v>GIA</v>
      </c>
      <c r="V1805" s="5" t="str">
        <f t="shared" si="318"/>
        <v>AWARD</v>
      </c>
      <c r="W1805" s="5" t="b">
        <f t="shared" si="314"/>
        <v>1</v>
      </c>
      <c r="X1805" s="40">
        <f t="shared" ca="1" si="315"/>
        <v>220000</v>
      </c>
      <c r="Y1805" s="30" t="b">
        <f t="shared" ca="1" si="316"/>
        <v>1</v>
      </c>
    </row>
    <row r="1806" spans="1:25" hidden="1">
      <c r="A1806" s="28" t="s">
        <v>2837</v>
      </c>
      <c r="B1806" s="28" t="s">
        <v>2838</v>
      </c>
      <c r="C1806" s="28" t="s">
        <v>4422</v>
      </c>
      <c r="D1806" s="28" t="s">
        <v>2842</v>
      </c>
      <c r="E1806" s="29">
        <v>42286</v>
      </c>
      <c r="F1806" s="28" t="s">
        <v>10646</v>
      </c>
      <c r="G1806" s="30">
        <v>4888</v>
      </c>
      <c r="H1806" s="28" t="s">
        <v>10647</v>
      </c>
      <c r="I1806" s="31">
        <v>0</v>
      </c>
      <c r="J1806" s="31">
        <v>114.77</v>
      </c>
      <c r="K1806" s="28" t="s">
        <v>3045</v>
      </c>
      <c r="L1806" s="32">
        <f t="shared" si="308"/>
        <v>-114.77</v>
      </c>
      <c r="M1806" s="33">
        <f t="shared" si="309"/>
        <v>114.77</v>
      </c>
      <c r="N1806" s="34" t="b">
        <v>0</v>
      </c>
      <c r="O1806" s="35">
        <f t="shared" si="310"/>
        <v>0</v>
      </c>
      <c r="P1806" s="36" t="str">
        <f t="shared" si="311"/>
        <v>E</v>
      </c>
      <c r="Q1806" s="37" t="str">
        <f t="shared" si="312"/>
        <v>Jaine Lumsden</v>
      </c>
      <c r="R1806" s="6" t="str">
        <f t="shared" si="313"/>
        <v>E - Jaine Lumsden</v>
      </c>
      <c r="S1806" s="6" t="str">
        <f>IFERROR(INDEX('Vendor Over-ride'!$C:$C, MATCH($R:$R,'Vendor Over-ride'!$A:$A,0)),"")</f>
        <v/>
      </c>
      <c r="U1806" s="38" t="str">
        <f t="shared" si="317"/>
        <v>GIA</v>
      </c>
      <c r="V1806" s="5" t="str">
        <f t="shared" si="318"/>
        <v>EMPLOYEE</v>
      </c>
      <c r="W1806" s="5" t="b">
        <f t="shared" si="314"/>
        <v>0</v>
      </c>
      <c r="X1806" s="40">
        <f t="shared" ca="1" si="315"/>
        <v>334393.72000000003</v>
      </c>
      <c r="Y1806" s="30" t="b">
        <f t="shared" ca="1" si="316"/>
        <v>1</v>
      </c>
    </row>
    <row r="1807" spans="1:25" hidden="1">
      <c r="A1807" s="28" t="s">
        <v>2837</v>
      </c>
      <c r="B1807" s="28" t="s">
        <v>2838</v>
      </c>
      <c r="C1807" s="28" t="s">
        <v>4422</v>
      </c>
      <c r="D1807" s="28" t="s">
        <v>2842</v>
      </c>
      <c r="E1807" s="29">
        <v>42286</v>
      </c>
      <c r="F1807" s="28" t="s">
        <v>10648</v>
      </c>
      <c r="G1807" s="30">
        <v>4888</v>
      </c>
      <c r="H1807" s="28" t="s">
        <v>10649</v>
      </c>
      <c r="I1807" s="31">
        <v>0</v>
      </c>
      <c r="J1807" s="31">
        <v>125.5</v>
      </c>
      <c r="K1807" s="28" t="s">
        <v>4077</v>
      </c>
      <c r="L1807" s="32">
        <f t="shared" si="308"/>
        <v>-125.5</v>
      </c>
      <c r="M1807" s="33">
        <f t="shared" si="309"/>
        <v>125.5</v>
      </c>
      <c r="N1807" s="34" t="b">
        <v>0</v>
      </c>
      <c r="O1807" s="35">
        <f t="shared" si="310"/>
        <v>0</v>
      </c>
      <c r="P1807" s="36" t="str">
        <f t="shared" si="311"/>
        <v>E</v>
      </c>
      <c r="Q1807" s="37" t="str">
        <f t="shared" si="312"/>
        <v>Joan Parr</v>
      </c>
      <c r="R1807" s="6" t="str">
        <f t="shared" si="313"/>
        <v>E - Joan Parr</v>
      </c>
      <c r="S1807" s="6" t="str">
        <f>IFERROR(INDEX('Vendor Over-ride'!$C:$C, MATCH($R:$R,'Vendor Over-ride'!$A:$A,0)),"")</f>
        <v/>
      </c>
      <c r="U1807" s="38" t="str">
        <f t="shared" si="317"/>
        <v>GIA</v>
      </c>
      <c r="V1807" s="5" t="str">
        <f t="shared" si="318"/>
        <v>EMPLOYEE</v>
      </c>
      <c r="W1807" s="5" t="b">
        <f t="shared" si="314"/>
        <v>0</v>
      </c>
      <c r="X1807" s="40">
        <f t="shared" ca="1" si="315"/>
        <v>334393.72000000003</v>
      </c>
      <c r="Y1807" s="30" t="b">
        <f t="shared" ca="1" si="316"/>
        <v>1</v>
      </c>
    </row>
    <row r="1808" spans="1:25" hidden="1">
      <c r="A1808" s="28" t="s">
        <v>2837</v>
      </c>
      <c r="B1808" s="28" t="s">
        <v>2838</v>
      </c>
      <c r="C1808" s="28" t="s">
        <v>4422</v>
      </c>
      <c r="D1808" s="28" t="s">
        <v>2842</v>
      </c>
      <c r="E1808" s="29">
        <v>42286</v>
      </c>
      <c r="F1808" s="28" t="s">
        <v>10650</v>
      </c>
      <c r="G1808" s="30">
        <v>4888</v>
      </c>
      <c r="H1808" s="28" t="s">
        <v>10651</v>
      </c>
      <c r="I1808" s="31">
        <v>0</v>
      </c>
      <c r="J1808" s="31">
        <v>98.25</v>
      </c>
      <c r="K1808" s="28" t="s">
        <v>2951</v>
      </c>
      <c r="L1808" s="32">
        <f t="shared" si="308"/>
        <v>-98.25</v>
      </c>
      <c r="M1808" s="33">
        <f t="shared" si="309"/>
        <v>98.25</v>
      </c>
      <c r="N1808" s="34" t="b">
        <v>0</v>
      </c>
      <c r="O1808" s="35">
        <f t="shared" si="310"/>
        <v>0</v>
      </c>
      <c r="P1808" s="36" t="str">
        <f t="shared" si="311"/>
        <v>E</v>
      </c>
      <c r="Q1808" s="37" t="str">
        <f t="shared" si="312"/>
        <v>Chrissie Ruckley</v>
      </c>
      <c r="R1808" s="6" t="str">
        <f t="shared" si="313"/>
        <v>E - Chrissie Ruckley</v>
      </c>
      <c r="S1808" s="6" t="str">
        <f>IFERROR(INDEX('Vendor Over-ride'!$C:$C, MATCH($R:$R,'Vendor Over-ride'!$A:$A,0)),"")</f>
        <v/>
      </c>
      <c r="U1808" s="38" t="str">
        <f t="shared" si="317"/>
        <v>GIA</v>
      </c>
      <c r="V1808" s="5" t="str">
        <f t="shared" si="318"/>
        <v>EMPLOYEE</v>
      </c>
      <c r="W1808" s="5" t="b">
        <f t="shared" si="314"/>
        <v>0</v>
      </c>
      <c r="X1808" s="40">
        <f t="shared" ca="1" si="315"/>
        <v>334393.72000000003</v>
      </c>
      <c r="Y1808" s="30" t="b">
        <f t="shared" ca="1" si="316"/>
        <v>1</v>
      </c>
    </row>
    <row r="1809" spans="1:25" hidden="1">
      <c r="A1809" s="28" t="s">
        <v>2837</v>
      </c>
      <c r="B1809" s="28" t="s">
        <v>2838</v>
      </c>
      <c r="C1809" s="28" t="s">
        <v>4422</v>
      </c>
      <c r="D1809" s="28" t="s">
        <v>2842</v>
      </c>
      <c r="E1809" s="29">
        <v>42286</v>
      </c>
      <c r="F1809" s="28" t="s">
        <v>10652</v>
      </c>
      <c r="G1809" s="30">
        <v>4888</v>
      </c>
      <c r="H1809" s="28" t="s">
        <v>10653</v>
      </c>
      <c r="I1809" s="31">
        <v>0</v>
      </c>
      <c r="J1809" s="31">
        <v>23.1</v>
      </c>
      <c r="K1809" s="28" t="s">
        <v>10291</v>
      </c>
      <c r="L1809" s="32">
        <f t="shared" si="308"/>
        <v>-23.1</v>
      </c>
      <c r="M1809" s="33">
        <f t="shared" si="309"/>
        <v>23.1</v>
      </c>
      <c r="N1809" s="34" t="b">
        <v>0</v>
      </c>
      <c r="O1809" s="35">
        <f t="shared" si="310"/>
        <v>0</v>
      </c>
      <c r="P1809" s="36" t="str">
        <f t="shared" si="311"/>
        <v>E</v>
      </c>
      <c r="Q1809" s="37" t="str">
        <f t="shared" si="312"/>
        <v>James Coltham</v>
      </c>
      <c r="R1809" s="6" t="str">
        <f t="shared" si="313"/>
        <v>E - James Coltham</v>
      </c>
      <c r="S1809" s="6" t="str">
        <f>IFERROR(INDEX('Vendor Over-ride'!$C:$C, MATCH($R:$R,'Vendor Over-ride'!$A:$A,0)),"")</f>
        <v/>
      </c>
      <c r="U1809" s="38" t="str">
        <f t="shared" si="317"/>
        <v>GIA</v>
      </c>
      <c r="V1809" s="5" t="str">
        <f t="shared" si="318"/>
        <v>EMPLOYEE</v>
      </c>
      <c r="W1809" s="5" t="b">
        <f t="shared" si="314"/>
        <v>0</v>
      </c>
      <c r="X1809" s="40">
        <f t="shared" ca="1" si="315"/>
        <v>334393.72000000003</v>
      </c>
      <c r="Y1809" s="30" t="b">
        <f t="shared" ca="1" si="316"/>
        <v>1</v>
      </c>
    </row>
    <row r="1810" spans="1:25" hidden="1">
      <c r="A1810" s="28" t="s">
        <v>2837</v>
      </c>
      <c r="B1810" s="28" t="s">
        <v>2838</v>
      </c>
      <c r="C1810" s="28" t="s">
        <v>4422</v>
      </c>
      <c r="D1810" s="28" t="s">
        <v>2842</v>
      </c>
      <c r="E1810" s="29">
        <v>42286</v>
      </c>
      <c r="F1810" s="28" t="s">
        <v>10654</v>
      </c>
      <c r="G1810" s="30">
        <v>4888</v>
      </c>
      <c r="H1810" s="28" t="s">
        <v>10655</v>
      </c>
      <c r="I1810" s="31">
        <v>0</v>
      </c>
      <c r="J1810" s="31">
        <v>2574</v>
      </c>
      <c r="K1810" s="28" t="s">
        <v>3031</v>
      </c>
      <c r="L1810" s="32">
        <f t="shared" si="308"/>
        <v>-2574</v>
      </c>
      <c r="M1810" s="33">
        <f t="shared" si="309"/>
        <v>2574</v>
      </c>
      <c r="N1810" s="34" t="b">
        <v>1</v>
      </c>
      <c r="O1810" s="35">
        <f t="shared" si="310"/>
        <v>2574</v>
      </c>
      <c r="P1810" s="36" t="str">
        <f t="shared" si="311"/>
        <v>T</v>
      </c>
      <c r="Q1810" s="37" t="str">
        <f t="shared" si="312"/>
        <v>Allander Print Limited</v>
      </c>
      <c r="R1810" s="6" t="str">
        <f t="shared" si="313"/>
        <v>T - Allander Print Limited</v>
      </c>
      <c r="S1810" s="6" t="str">
        <f>IFERROR(INDEX('Vendor Over-ride'!$C:$C, MATCH($R:$R,'Vendor Over-ride'!$A:$A,0)),"")</f>
        <v>T - Allander Print Limited</v>
      </c>
      <c r="U1810" s="38" t="str">
        <f t="shared" si="317"/>
        <v>GIA</v>
      </c>
      <c r="V1810" s="5" t="str">
        <f t="shared" si="318"/>
        <v>TRADE</v>
      </c>
      <c r="W1810" s="5" t="b">
        <f t="shared" si="314"/>
        <v>0</v>
      </c>
      <c r="X1810" s="40">
        <f t="shared" ca="1" si="315"/>
        <v>20985.399999999998</v>
      </c>
      <c r="Y1810" s="30" t="b">
        <f t="shared" ca="1" si="316"/>
        <v>0</v>
      </c>
    </row>
    <row r="1811" spans="1:25" hidden="1">
      <c r="A1811" s="28" t="s">
        <v>2837</v>
      </c>
      <c r="B1811" s="28" t="s">
        <v>2838</v>
      </c>
      <c r="C1811" s="28" t="s">
        <v>4422</v>
      </c>
      <c r="D1811" s="28" t="s">
        <v>2842</v>
      </c>
      <c r="E1811" s="29">
        <v>42286</v>
      </c>
      <c r="F1811" s="28" t="s">
        <v>10656</v>
      </c>
      <c r="G1811" s="30">
        <v>4888</v>
      </c>
      <c r="H1811" s="28" t="s">
        <v>10657</v>
      </c>
      <c r="I1811" s="31">
        <v>0</v>
      </c>
      <c r="J1811" s="31">
        <v>214.92</v>
      </c>
      <c r="K1811" s="28" t="s">
        <v>2846</v>
      </c>
      <c r="L1811" s="32">
        <f t="shared" si="308"/>
        <v>-214.92</v>
      </c>
      <c r="M1811" s="33">
        <f t="shared" si="309"/>
        <v>214.92</v>
      </c>
      <c r="N1811" s="34" t="b">
        <v>1</v>
      </c>
      <c r="O1811" s="35">
        <f t="shared" si="310"/>
        <v>214.92</v>
      </c>
      <c r="P1811" s="36" t="str">
        <f t="shared" si="311"/>
        <v>T</v>
      </c>
      <c r="Q1811" s="37" t="str">
        <f t="shared" si="312"/>
        <v>Arnold Clark Finance Ltd</v>
      </c>
      <c r="R1811" s="6" t="str">
        <f t="shared" si="313"/>
        <v>T - Arnold Clark Finance Ltd</v>
      </c>
      <c r="S1811" s="6" t="str">
        <f>IFERROR(INDEX('Vendor Over-ride'!$C:$C, MATCH($R:$R,'Vendor Over-ride'!$A:$A,0)),"")</f>
        <v>T - Arnold Clark Finance Ltd</v>
      </c>
      <c r="U1811" s="38" t="str">
        <f t="shared" si="317"/>
        <v>GIA</v>
      </c>
      <c r="V1811" s="5" t="str">
        <f t="shared" si="318"/>
        <v>TRADE</v>
      </c>
      <c r="W1811" s="5" t="b">
        <f t="shared" si="314"/>
        <v>0</v>
      </c>
      <c r="X1811" s="40">
        <f t="shared" ca="1" si="315"/>
        <v>4424.46</v>
      </c>
      <c r="Y1811" s="30" t="b">
        <f t="shared" ca="1" si="316"/>
        <v>0</v>
      </c>
    </row>
    <row r="1812" spans="1:25" hidden="1">
      <c r="A1812" s="28" t="s">
        <v>2837</v>
      </c>
      <c r="B1812" s="28" t="s">
        <v>2838</v>
      </c>
      <c r="C1812" s="28" t="s">
        <v>4422</v>
      </c>
      <c r="D1812" s="28" t="s">
        <v>2842</v>
      </c>
      <c r="E1812" s="29">
        <v>42286</v>
      </c>
      <c r="F1812" s="28" t="s">
        <v>10658</v>
      </c>
      <c r="G1812" s="30">
        <v>4888</v>
      </c>
      <c r="H1812" s="28" t="s">
        <v>10659</v>
      </c>
      <c r="I1812" s="31">
        <v>0</v>
      </c>
      <c r="J1812" s="31">
        <v>276</v>
      </c>
      <c r="K1812" s="28" t="s">
        <v>3914</v>
      </c>
      <c r="L1812" s="32">
        <f t="shared" si="308"/>
        <v>-276</v>
      </c>
      <c r="M1812" s="33">
        <f t="shared" si="309"/>
        <v>276</v>
      </c>
      <c r="N1812" s="34" t="b">
        <v>1</v>
      </c>
      <c r="O1812" s="35">
        <f t="shared" si="310"/>
        <v>276</v>
      </c>
      <c r="P1812" s="36" t="str">
        <f t="shared" si="311"/>
        <v>T</v>
      </c>
      <c r="Q1812" s="37" t="str">
        <f t="shared" si="312"/>
        <v>Artworkers Alliance Limited</v>
      </c>
      <c r="R1812" s="6" t="str">
        <f t="shared" si="313"/>
        <v>T - Artworkers Alliance Limited</v>
      </c>
      <c r="S1812" s="6" t="str">
        <f>IFERROR(INDEX('Vendor Over-ride'!$C:$C, MATCH($R:$R,'Vendor Over-ride'!$A:$A,0)),"")</f>
        <v>T - Artworkers Alliance Limited</v>
      </c>
      <c r="U1812" s="38" t="str">
        <f t="shared" si="317"/>
        <v>GIA</v>
      </c>
      <c r="V1812" s="5" t="str">
        <f t="shared" si="318"/>
        <v>TRADE</v>
      </c>
      <c r="W1812" s="5" t="b">
        <f t="shared" si="314"/>
        <v>0</v>
      </c>
      <c r="X1812" s="40">
        <f t="shared" ca="1" si="315"/>
        <v>3858</v>
      </c>
      <c r="Y1812" s="30" t="b">
        <f t="shared" ca="1" si="316"/>
        <v>0</v>
      </c>
    </row>
    <row r="1813" spans="1:25" hidden="1">
      <c r="A1813" s="28" t="s">
        <v>2837</v>
      </c>
      <c r="B1813" s="28" t="s">
        <v>2838</v>
      </c>
      <c r="C1813" s="28" t="s">
        <v>4422</v>
      </c>
      <c r="D1813" s="28" t="s">
        <v>2842</v>
      </c>
      <c r="E1813" s="29">
        <v>42286</v>
      </c>
      <c r="F1813" s="28" t="s">
        <v>10660</v>
      </c>
      <c r="G1813" s="30">
        <v>4888</v>
      </c>
      <c r="H1813" s="28" t="s">
        <v>10661</v>
      </c>
      <c r="I1813" s="31">
        <v>0</v>
      </c>
      <c r="J1813" s="31">
        <v>360</v>
      </c>
      <c r="K1813" s="28" t="s">
        <v>2961</v>
      </c>
      <c r="L1813" s="32">
        <f t="shared" si="308"/>
        <v>-360</v>
      </c>
      <c r="M1813" s="33">
        <f t="shared" si="309"/>
        <v>360</v>
      </c>
      <c r="N1813" s="34" t="b">
        <v>1</v>
      </c>
      <c r="O1813" s="35">
        <f t="shared" si="310"/>
        <v>360</v>
      </c>
      <c r="P1813" s="36" t="str">
        <f t="shared" si="311"/>
        <v>T</v>
      </c>
      <c r="Q1813" s="37" t="str">
        <f t="shared" si="312"/>
        <v>Blonde Digital Ltd</v>
      </c>
      <c r="R1813" s="6" t="str">
        <f t="shared" si="313"/>
        <v>T - Blonde Digital Ltd</v>
      </c>
      <c r="S1813" s="6" t="str">
        <f>IFERROR(INDEX('Vendor Over-ride'!$C:$C, MATCH($R:$R,'Vendor Over-ride'!$A:$A,0)),"")</f>
        <v>T - Blonde Digital Ltd</v>
      </c>
      <c r="U1813" s="38" t="str">
        <f t="shared" si="317"/>
        <v>GIA</v>
      </c>
      <c r="V1813" s="5" t="str">
        <f t="shared" si="318"/>
        <v>TRADE</v>
      </c>
      <c r="W1813" s="5" t="b">
        <f t="shared" si="314"/>
        <v>0</v>
      </c>
      <c r="X1813" s="40">
        <f t="shared" ca="1" si="315"/>
        <v>1080</v>
      </c>
      <c r="Y1813" s="30" t="b">
        <f t="shared" ca="1" si="316"/>
        <v>0</v>
      </c>
    </row>
    <row r="1814" spans="1:25" hidden="1">
      <c r="A1814" s="28" t="s">
        <v>2837</v>
      </c>
      <c r="B1814" s="28" t="s">
        <v>2838</v>
      </c>
      <c r="C1814" s="28" t="s">
        <v>4422</v>
      </c>
      <c r="D1814" s="28" t="s">
        <v>2842</v>
      </c>
      <c r="E1814" s="29">
        <v>42286</v>
      </c>
      <c r="F1814" s="28" t="s">
        <v>10662</v>
      </c>
      <c r="G1814" s="30">
        <v>4888</v>
      </c>
      <c r="H1814" s="28" t="s">
        <v>10663</v>
      </c>
      <c r="I1814" s="31">
        <v>0</v>
      </c>
      <c r="J1814" s="31">
        <v>777.59</v>
      </c>
      <c r="K1814" s="28" t="s">
        <v>4960</v>
      </c>
      <c r="L1814" s="32">
        <f t="shared" si="308"/>
        <v>-777.59</v>
      </c>
      <c r="M1814" s="33">
        <f t="shared" si="309"/>
        <v>777.59</v>
      </c>
      <c r="N1814" s="34" t="b">
        <v>1</v>
      </c>
      <c r="O1814" s="35">
        <f t="shared" si="310"/>
        <v>777.59</v>
      </c>
      <c r="P1814" s="36" t="str">
        <f t="shared" si="311"/>
        <v>T</v>
      </c>
      <c r="Q1814" s="37" t="str">
        <f t="shared" si="312"/>
        <v>Capital Document Solutions Limited</v>
      </c>
      <c r="R1814" s="6" t="str">
        <f t="shared" si="313"/>
        <v>T - Capital Document Solutions Limited</v>
      </c>
      <c r="S1814" s="6" t="str">
        <f>IFERROR(INDEX('Vendor Over-ride'!$C:$C, MATCH($R:$R,'Vendor Over-ride'!$A:$A,0)),"")</f>
        <v>T - Capital Document Solutions Limited</v>
      </c>
      <c r="U1814" s="38" t="str">
        <f t="shared" si="317"/>
        <v>GIA</v>
      </c>
      <c r="V1814" s="5" t="str">
        <f t="shared" si="318"/>
        <v>TRADE</v>
      </c>
      <c r="W1814" s="5" t="b">
        <f t="shared" si="314"/>
        <v>0</v>
      </c>
      <c r="X1814" s="40">
        <f t="shared" ca="1" si="315"/>
        <v>8914.119999999999</v>
      </c>
      <c r="Y1814" s="30" t="b">
        <f t="shared" ca="1" si="316"/>
        <v>0</v>
      </c>
    </row>
    <row r="1815" spans="1:25" hidden="1">
      <c r="A1815" s="28" t="s">
        <v>2837</v>
      </c>
      <c r="B1815" s="28" t="s">
        <v>2838</v>
      </c>
      <c r="C1815" s="28" t="s">
        <v>4422</v>
      </c>
      <c r="D1815" s="28" t="s">
        <v>2842</v>
      </c>
      <c r="E1815" s="29">
        <v>42286</v>
      </c>
      <c r="F1815" s="28" t="s">
        <v>10664</v>
      </c>
      <c r="G1815" s="30">
        <v>4888</v>
      </c>
      <c r="H1815" s="28" t="s">
        <v>10665</v>
      </c>
      <c r="I1815" s="31">
        <v>0</v>
      </c>
      <c r="J1815" s="31">
        <v>88.8</v>
      </c>
      <c r="K1815" s="28" t="s">
        <v>4975</v>
      </c>
      <c r="L1815" s="32">
        <f t="shared" si="308"/>
        <v>-88.8</v>
      </c>
      <c r="M1815" s="33">
        <f t="shared" si="309"/>
        <v>88.8</v>
      </c>
      <c r="N1815" s="34" t="b">
        <v>1</v>
      </c>
      <c r="O1815" s="35">
        <f t="shared" si="310"/>
        <v>88.8</v>
      </c>
      <c r="P1815" s="36" t="str">
        <f t="shared" si="311"/>
        <v>T</v>
      </c>
      <c r="Q1815" s="37" t="str">
        <f t="shared" si="312"/>
        <v>Fire Scotland Limited</v>
      </c>
      <c r="R1815" s="6" t="str">
        <f t="shared" si="313"/>
        <v>T - Fire Scotland Limited</v>
      </c>
      <c r="S1815" s="6" t="str">
        <f>IFERROR(INDEX('Vendor Over-ride'!$C:$C, MATCH($R:$R,'Vendor Over-ride'!$A:$A,0)),"")</f>
        <v>T - Fire Scotland Limited</v>
      </c>
      <c r="U1815" s="38" t="str">
        <f t="shared" si="317"/>
        <v>GIA</v>
      </c>
      <c r="V1815" s="5" t="str">
        <f t="shared" si="318"/>
        <v>TRADE</v>
      </c>
      <c r="W1815" s="5" t="b">
        <f t="shared" si="314"/>
        <v>0</v>
      </c>
      <c r="X1815" s="40">
        <f t="shared" ca="1" si="315"/>
        <v>88.8</v>
      </c>
      <c r="Y1815" s="30" t="b">
        <f t="shared" ca="1" si="316"/>
        <v>0</v>
      </c>
    </row>
    <row r="1816" spans="1:25" hidden="1">
      <c r="A1816" s="28" t="s">
        <v>2837</v>
      </c>
      <c r="B1816" s="28" t="s">
        <v>2838</v>
      </c>
      <c r="C1816" s="28" t="s">
        <v>4422</v>
      </c>
      <c r="D1816" s="28" t="s">
        <v>2842</v>
      </c>
      <c r="E1816" s="29">
        <v>42286</v>
      </c>
      <c r="F1816" s="28" t="s">
        <v>10666</v>
      </c>
      <c r="G1816" s="30">
        <v>4888</v>
      </c>
      <c r="H1816" s="28" t="s">
        <v>10667</v>
      </c>
      <c r="I1816" s="31">
        <v>0</v>
      </c>
      <c r="J1816" s="31">
        <v>5160</v>
      </c>
      <c r="K1816" s="28" t="s">
        <v>7974</v>
      </c>
      <c r="L1816" s="32">
        <f t="shared" si="308"/>
        <v>-5160</v>
      </c>
      <c r="M1816" s="33">
        <f t="shared" si="309"/>
        <v>5160</v>
      </c>
      <c r="N1816" s="34" t="b">
        <v>1</v>
      </c>
      <c r="O1816" s="35">
        <f t="shared" si="310"/>
        <v>5160</v>
      </c>
      <c r="P1816" s="36" t="str">
        <f t="shared" si="311"/>
        <v>T</v>
      </c>
      <c r="Q1816" s="37" t="str">
        <f t="shared" si="312"/>
        <v>Fleet Collective</v>
      </c>
      <c r="R1816" s="6" t="str">
        <f t="shared" si="313"/>
        <v>T - Fleet Collective</v>
      </c>
      <c r="S1816" s="6" t="str">
        <f>IFERROR(INDEX('Vendor Over-ride'!$C:$C, MATCH($R:$R,'Vendor Over-ride'!$A:$A,0)),"")</f>
        <v>T - Fleet Collective</v>
      </c>
      <c r="U1816" s="38" t="str">
        <f t="shared" si="317"/>
        <v>GIA</v>
      </c>
      <c r="V1816" s="5" t="str">
        <f t="shared" si="318"/>
        <v>TRADE</v>
      </c>
      <c r="W1816" s="5" t="b">
        <f t="shared" si="314"/>
        <v>0</v>
      </c>
      <c r="X1816" s="40">
        <f t="shared" ca="1" si="315"/>
        <v>19536</v>
      </c>
      <c r="Y1816" s="30" t="b">
        <f t="shared" ca="1" si="316"/>
        <v>0</v>
      </c>
    </row>
    <row r="1817" spans="1:25" hidden="1">
      <c r="A1817" s="28" t="s">
        <v>2837</v>
      </c>
      <c r="B1817" s="28" t="s">
        <v>2838</v>
      </c>
      <c r="C1817" s="28" t="s">
        <v>4422</v>
      </c>
      <c r="D1817" s="28" t="s">
        <v>2842</v>
      </c>
      <c r="E1817" s="29">
        <v>42286</v>
      </c>
      <c r="F1817" s="28" t="s">
        <v>10668</v>
      </c>
      <c r="G1817" s="30">
        <v>4888</v>
      </c>
      <c r="H1817" s="28" t="s">
        <v>10669</v>
      </c>
      <c r="I1817" s="31">
        <v>0</v>
      </c>
      <c r="J1817" s="31">
        <v>1863.01</v>
      </c>
      <c r="K1817" s="28" t="s">
        <v>2898</v>
      </c>
      <c r="L1817" s="32">
        <f t="shared" si="308"/>
        <v>-1863.01</v>
      </c>
      <c r="M1817" s="33">
        <f t="shared" si="309"/>
        <v>1863.01</v>
      </c>
      <c r="N1817" s="34" t="b">
        <v>1</v>
      </c>
      <c r="O1817" s="35">
        <f t="shared" si="310"/>
        <v>1863.01</v>
      </c>
      <c r="P1817" s="36" t="str">
        <f t="shared" si="311"/>
        <v>T</v>
      </c>
      <c r="Q1817" s="37" t="str">
        <f t="shared" si="312"/>
        <v>Iron Mountain</v>
      </c>
      <c r="R1817" s="6" t="str">
        <f t="shared" si="313"/>
        <v>T - Iron Mountain</v>
      </c>
      <c r="S1817" s="6" t="str">
        <f>IFERROR(INDEX('Vendor Over-ride'!$C:$C, MATCH($R:$R,'Vendor Over-ride'!$A:$A,0)),"")</f>
        <v>T - Iron Mountain</v>
      </c>
      <c r="U1817" s="38" t="str">
        <f t="shared" si="317"/>
        <v>GIA</v>
      </c>
      <c r="V1817" s="5" t="str">
        <f t="shared" si="318"/>
        <v>TRADE</v>
      </c>
      <c r="W1817" s="5" t="b">
        <f t="shared" si="314"/>
        <v>0</v>
      </c>
      <c r="X1817" s="40">
        <f t="shared" ca="1" si="315"/>
        <v>23628.210000000003</v>
      </c>
      <c r="Y1817" s="30" t="b">
        <f t="shared" ca="1" si="316"/>
        <v>0</v>
      </c>
    </row>
    <row r="1818" spans="1:25" hidden="1">
      <c r="A1818" s="28" t="s">
        <v>2837</v>
      </c>
      <c r="B1818" s="28" t="s">
        <v>2838</v>
      </c>
      <c r="C1818" s="28" t="s">
        <v>4422</v>
      </c>
      <c r="D1818" s="28" t="s">
        <v>2842</v>
      </c>
      <c r="E1818" s="29">
        <v>42286</v>
      </c>
      <c r="F1818" s="28" t="s">
        <v>10670</v>
      </c>
      <c r="G1818" s="30">
        <v>4888</v>
      </c>
      <c r="H1818" s="28" t="s">
        <v>10671</v>
      </c>
      <c r="I1818" s="31">
        <v>0</v>
      </c>
      <c r="J1818" s="31">
        <v>745</v>
      </c>
      <c r="K1818" s="28" t="s">
        <v>3182</v>
      </c>
      <c r="L1818" s="32">
        <f t="shared" si="308"/>
        <v>-745</v>
      </c>
      <c r="M1818" s="33">
        <f t="shared" si="309"/>
        <v>745</v>
      </c>
      <c r="N1818" s="34" t="b">
        <v>1</v>
      </c>
      <c r="O1818" s="35">
        <f t="shared" si="310"/>
        <v>745</v>
      </c>
      <c r="P1818" s="36" t="str">
        <f t="shared" si="311"/>
        <v>T</v>
      </c>
      <c r="Q1818" s="37" t="str">
        <f t="shared" si="312"/>
        <v>The Law Society of Scotland</v>
      </c>
      <c r="R1818" s="6" t="str">
        <f t="shared" si="313"/>
        <v>T - The Law Society of Scotland</v>
      </c>
      <c r="S1818" s="6" t="str">
        <f>IFERROR(INDEX('Vendor Over-ride'!$C:$C, MATCH($R:$R,'Vendor Over-ride'!$A:$A,0)),"")</f>
        <v>T - Law Society of Scotland, The</v>
      </c>
      <c r="U1818" s="38" t="str">
        <f t="shared" si="317"/>
        <v>GIA</v>
      </c>
      <c r="V1818" s="5" t="str">
        <f t="shared" si="318"/>
        <v>TRADE</v>
      </c>
      <c r="W1818" s="5" t="b">
        <f t="shared" si="314"/>
        <v>0</v>
      </c>
      <c r="X1818" s="40">
        <f t="shared" ca="1" si="315"/>
        <v>745</v>
      </c>
      <c r="Y1818" s="30" t="b">
        <f t="shared" ca="1" si="316"/>
        <v>0</v>
      </c>
    </row>
    <row r="1819" spans="1:25" hidden="1">
      <c r="A1819" s="28" t="s">
        <v>2837</v>
      </c>
      <c r="B1819" s="28" t="s">
        <v>2838</v>
      </c>
      <c r="C1819" s="28" t="s">
        <v>4422</v>
      </c>
      <c r="D1819" s="28" t="s">
        <v>2842</v>
      </c>
      <c r="E1819" s="29">
        <v>42286</v>
      </c>
      <c r="F1819" s="28" t="s">
        <v>10672</v>
      </c>
      <c r="G1819" s="30">
        <v>4888</v>
      </c>
      <c r="H1819" s="28" t="s">
        <v>10673</v>
      </c>
      <c r="I1819" s="31">
        <v>0</v>
      </c>
      <c r="J1819" s="31">
        <v>177.4</v>
      </c>
      <c r="K1819" s="28" t="s">
        <v>3516</v>
      </c>
      <c r="L1819" s="32">
        <f t="shared" si="308"/>
        <v>-177.4</v>
      </c>
      <c r="M1819" s="33">
        <f t="shared" si="309"/>
        <v>177.4</v>
      </c>
      <c r="N1819" s="34" t="b">
        <v>1</v>
      </c>
      <c r="O1819" s="35">
        <f t="shared" si="310"/>
        <v>177.4</v>
      </c>
      <c r="P1819" s="36" t="str">
        <f t="shared" si="311"/>
        <v>T</v>
      </c>
      <c r="Q1819" s="37" t="str">
        <f t="shared" si="312"/>
        <v>Caffia Coffee Group</v>
      </c>
      <c r="R1819" s="6" t="str">
        <f t="shared" si="313"/>
        <v>T - Caffia Coffee Group</v>
      </c>
      <c r="S1819" s="6" t="str">
        <f>IFERROR(INDEX('Vendor Over-ride'!$C:$C, MATCH($R:$R,'Vendor Over-ride'!$A:$A,0)),"")</f>
        <v>T - Caffia Coffee Group</v>
      </c>
      <c r="U1819" s="38" t="str">
        <f t="shared" si="317"/>
        <v>GIA</v>
      </c>
      <c r="V1819" s="5" t="str">
        <f t="shared" si="318"/>
        <v>TRADE</v>
      </c>
      <c r="W1819" s="5" t="b">
        <f t="shared" si="314"/>
        <v>0</v>
      </c>
      <c r="X1819" s="40">
        <f t="shared" ca="1" si="315"/>
        <v>1936.8000000000002</v>
      </c>
      <c r="Y1819" s="30" t="b">
        <f t="shared" ca="1" si="316"/>
        <v>0</v>
      </c>
    </row>
    <row r="1820" spans="1:25" hidden="1">
      <c r="A1820" s="28" t="s">
        <v>2837</v>
      </c>
      <c r="B1820" s="28" t="s">
        <v>2838</v>
      </c>
      <c r="C1820" s="28" t="s">
        <v>4422</v>
      </c>
      <c r="D1820" s="28" t="s">
        <v>2842</v>
      </c>
      <c r="E1820" s="29">
        <v>42286</v>
      </c>
      <c r="F1820" s="28" t="s">
        <v>10674</v>
      </c>
      <c r="G1820" s="30">
        <v>4888</v>
      </c>
      <c r="H1820" s="28" t="s">
        <v>10675</v>
      </c>
      <c r="I1820" s="31">
        <v>0</v>
      </c>
      <c r="J1820" s="31">
        <v>185</v>
      </c>
      <c r="K1820" s="28" t="s">
        <v>10332</v>
      </c>
      <c r="L1820" s="32">
        <f t="shared" si="308"/>
        <v>-185</v>
      </c>
      <c r="M1820" s="33">
        <f t="shared" si="309"/>
        <v>185</v>
      </c>
      <c r="N1820" s="34" t="b">
        <v>1</v>
      </c>
      <c r="O1820" s="35">
        <f t="shared" si="310"/>
        <v>185</v>
      </c>
      <c r="P1820" s="36" t="str">
        <f t="shared" si="311"/>
        <v>T</v>
      </c>
      <c r="Q1820" s="37" t="str">
        <f t="shared" si="312"/>
        <v>McAllister Litho Glasgow Ltd</v>
      </c>
      <c r="R1820" s="6" t="str">
        <f t="shared" si="313"/>
        <v>T - McAllister Litho Glasgow Ltd</v>
      </c>
      <c r="S1820" s="6" t="str">
        <f>IFERROR(INDEX('Vendor Over-ride'!$C:$C, MATCH($R:$R,'Vendor Over-ride'!$A:$A,0)),"")</f>
        <v>T - McAllister Litho Glasgow Ltd</v>
      </c>
      <c r="U1820" s="38" t="str">
        <f t="shared" si="317"/>
        <v>GIA</v>
      </c>
      <c r="V1820" s="5" t="str">
        <f t="shared" si="318"/>
        <v>TRADE</v>
      </c>
      <c r="W1820" s="5" t="b">
        <f t="shared" si="314"/>
        <v>0</v>
      </c>
      <c r="X1820" s="40">
        <f t="shared" ca="1" si="315"/>
        <v>2446</v>
      </c>
      <c r="Y1820" s="30" t="b">
        <f t="shared" ca="1" si="316"/>
        <v>0</v>
      </c>
    </row>
    <row r="1821" spans="1:25" hidden="1">
      <c r="A1821" s="28" t="s">
        <v>2837</v>
      </c>
      <c r="B1821" s="28" t="s">
        <v>2838</v>
      </c>
      <c r="C1821" s="28" t="s">
        <v>4422</v>
      </c>
      <c r="D1821" s="28" t="s">
        <v>2842</v>
      </c>
      <c r="E1821" s="29">
        <v>42286</v>
      </c>
      <c r="F1821" s="28" t="s">
        <v>10676</v>
      </c>
      <c r="G1821" s="30">
        <v>4888</v>
      </c>
      <c r="H1821" s="28" t="s">
        <v>10677</v>
      </c>
      <c r="I1821" s="31">
        <v>0</v>
      </c>
      <c r="J1821" s="31">
        <v>30.67</v>
      </c>
      <c r="K1821" s="28" t="s">
        <v>8494</v>
      </c>
      <c r="L1821" s="32">
        <f t="shared" si="308"/>
        <v>-30.67</v>
      </c>
      <c r="M1821" s="33">
        <f t="shared" si="309"/>
        <v>30.67</v>
      </c>
      <c r="N1821" s="34" t="b">
        <v>1</v>
      </c>
      <c r="O1821" s="35">
        <f t="shared" si="310"/>
        <v>30.67</v>
      </c>
      <c r="P1821" s="36" t="str">
        <f t="shared" si="311"/>
        <v>T</v>
      </c>
      <c r="Q1821" s="37" t="str">
        <f t="shared" si="312"/>
        <v>Misco</v>
      </c>
      <c r="R1821" s="6" t="str">
        <f t="shared" si="313"/>
        <v>T - Misco</v>
      </c>
      <c r="S1821" s="6" t="str">
        <f>IFERROR(INDEX('Vendor Over-ride'!$C:$C, MATCH($R:$R,'Vendor Over-ride'!$A:$A,0)),"")</f>
        <v>T - Misco</v>
      </c>
      <c r="U1821" s="38" t="str">
        <f t="shared" si="317"/>
        <v>GIA</v>
      </c>
      <c r="V1821" s="5" t="str">
        <f t="shared" si="318"/>
        <v>TRADE</v>
      </c>
      <c r="W1821" s="5" t="b">
        <f t="shared" si="314"/>
        <v>0</v>
      </c>
      <c r="X1821" s="40">
        <f t="shared" ca="1" si="315"/>
        <v>4294.1999999999989</v>
      </c>
      <c r="Y1821" s="30" t="b">
        <f t="shared" ca="1" si="316"/>
        <v>0</v>
      </c>
    </row>
    <row r="1822" spans="1:25" hidden="1">
      <c r="A1822" s="28" t="s">
        <v>2837</v>
      </c>
      <c r="B1822" s="28" t="s">
        <v>2838</v>
      </c>
      <c r="C1822" s="28" t="s">
        <v>4422</v>
      </c>
      <c r="D1822" s="28" t="s">
        <v>2842</v>
      </c>
      <c r="E1822" s="29">
        <v>42286</v>
      </c>
      <c r="F1822" s="28" t="s">
        <v>10678</v>
      </c>
      <c r="G1822" s="30">
        <v>4888</v>
      </c>
      <c r="H1822" s="28" t="s">
        <v>10679</v>
      </c>
      <c r="I1822" s="31">
        <v>0</v>
      </c>
      <c r="J1822" s="31">
        <v>240</v>
      </c>
      <c r="K1822" s="28" t="s">
        <v>3018</v>
      </c>
      <c r="L1822" s="32">
        <f t="shared" si="308"/>
        <v>-240</v>
      </c>
      <c r="M1822" s="33">
        <f t="shared" si="309"/>
        <v>240</v>
      </c>
      <c r="N1822" s="34" t="b">
        <v>1</v>
      </c>
      <c r="O1822" s="35">
        <f t="shared" si="310"/>
        <v>240</v>
      </c>
      <c r="P1822" s="36" t="str">
        <f t="shared" si="311"/>
        <v>T</v>
      </c>
      <c r="Q1822" s="37" t="str">
        <f t="shared" si="312"/>
        <v>My Web Application Limited</v>
      </c>
      <c r="R1822" s="6" t="str">
        <f t="shared" si="313"/>
        <v>T - My Web Application Limited</v>
      </c>
      <c r="S1822" s="6" t="str">
        <f>IFERROR(INDEX('Vendor Over-ride'!$C:$C, MATCH($R:$R,'Vendor Over-ride'!$A:$A,0)),"")</f>
        <v>T - My Web Application Limited</v>
      </c>
      <c r="U1822" s="38" t="str">
        <f t="shared" si="317"/>
        <v>GIA</v>
      </c>
      <c r="V1822" s="5" t="str">
        <f t="shared" si="318"/>
        <v>TRADE</v>
      </c>
      <c r="W1822" s="5" t="b">
        <f t="shared" si="314"/>
        <v>0</v>
      </c>
      <c r="X1822" s="40">
        <f t="shared" ca="1" si="315"/>
        <v>2880</v>
      </c>
      <c r="Y1822" s="30" t="b">
        <f t="shared" ca="1" si="316"/>
        <v>0</v>
      </c>
    </row>
    <row r="1823" spans="1:25" hidden="1">
      <c r="A1823" s="28" t="s">
        <v>2837</v>
      </c>
      <c r="B1823" s="28" t="s">
        <v>2838</v>
      </c>
      <c r="C1823" s="28" t="s">
        <v>4422</v>
      </c>
      <c r="D1823" s="28" t="s">
        <v>2842</v>
      </c>
      <c r="E1823" s="29">
        <v>42286</v>
      </c>
      <c r="F1823" s="28" t="s">
        <v>10680</v>
      </c>
      <c r="G1823" s="30">
        <v>4888</v>
      </c>
      <c r="H1823" s="28" t="s">
        <v>10681</v>
      </c>
      <c r="I1823" s="31">
        <v>0</v>
      </c>
      <c r="J1823" s="31">
        <v>488.05</v>
      </c>
      <c r="K1823" s="28" t="s">
        <v>2885</v>
      </c>
      <c r="L1823" s="32">
        <f t="shared" si="308"/>
        <v>-488.05</v>
      </c>
      <c r="M1823" s="33">
        <f t="shared" si="309"/>
        <v>488.05</v>
      </c>
      <c r="N1823" s="34" t="b">
        <v>1</v>
      </c>
      <c r="O1823" s="35">
        <f t="shared" si="310"/>
        <v>488.05</v>
      </c>
      <c r="P1823" s="36" t="str">
        <f t="shared" si="311"/>
        <v>T</v>
      </c>
      <c r="Q1823" s="37" t="str">
        <f t="shared" si="312"/>
        <v>Office Depot (UK) Ltd</v>
      </c>
      <c r="R1823" s="6" t="str">
        <f t="shared" si="313"/>
        <v>T - Office Depot (UK) Ltd</v>
      </c>
      <c r="S1823" s="6" t="str">
        <f>IFERROR(INDEX('Vendor Over-ride'!$C:$C, MATCH($R:$R,'Vendor Over-ride'!$A:$A,0)),"")</f>
        <v>T - Office Depot (UK) Ltd</v>
      </c>
      <c r="U1823" s="38" t="str">
        <f t="shared" si="317"/>
        <v>GIA</v>
      </c>
      <c r="V1823" s="5" t="str">
        <f t="shared" si="318"/>
        <v>TRADE</v>
      </c>
      <c r="W1823" s="5" t="b">
        <f t="shared" si="314"/>
        <v>0</v>
      </c>
      <c r="X1823" s="40">
        <f t="shared" ca="1" si="315"/>
        <v>3402.7900000000004</v>
      </c>
      <c r="Y1823" s="30" t="b">
        <f t="shared" ca="1" si="316"/>
        <v>0</v>
      </c>
    </row>
    <row r="1824" spans="1:25" hidden="1">
      <c r="A1824" s="28" t="s">
        <v>2837</v>
      </c>
      <c r="B1824" s="28" t="s">
        <v>2838</v>
      </c>
      <c r="C1824" s="28" t="s">
        <v>4422</v>
      </c>
      <c r="D1824" s="28" t="s">
        <v>2842</v>
      </c>
      <c r="E1824" s="29">
        <v>42286</v>
      </c>
      <c r="F1824" s="28" t="s">
        <v>10682</v>
      </c>
      <c r="G1824" s="30">
        <v>4888</v>
      </c>
      <c r="H1824" s="28" t="s">
        <v>10683</v>
      </c>
      <c r="I1824" s="31">
        <v>0</v>
      </c>
      <c r="J1824" s="31">
        <v>520</v>
      </c>
      <c r="K1824" s="28" t="s">
        <v>7606</v>
      </c>
      <c r="L1824" s="32">
        <f t="shared" si="308"/>
        <v>-520</v>
      </c>
      <c r="M1824" s="33">
        <f t="shared" si="309"/>
        <v>520</v>
      </c>
      <c r="N1824" s="34" t="b">
        <v>1</v>
      </c>
      <c r="O1824" s="35">
        <f t="shared" si="310"/>
        <v>520</v>
      </c>
      <c r="P1824" s="36" t="str">
        <f t="shared" si="311"/>
        <v>T</v>
      </c>
      <c r="Q1824" s="37" t="str">
        <f t="shared" si="312"/>
        <v>Office Care</v>
      </c>
      <c r="R1824" s="6" t="str">
        <f t="shared" si="313"/>
        <v>T - Office Care</v>
      </c>
      <c r="S1824" s="6" t="str">
        <f>IFERROR(INDEX('Vendor Over-ride'!$C:$C, MATCH($R:$R,'Vendor Over-ride'!$A:$A,0)),"")</f>
        <v>T - Office Care</v>
      </c>
      <c r="U1824" s="38" t="str">
        <f t="shared" si="317"/>
        <v>GIA</v>
      </c>
      <c r="V1824" s="5" t="str">
        <f t="shared" si="318"/>
        <v>TRADE</v>
      </c>
      <c r="W1824" s="5" t="b">
        <f t="shared" si="314"/>
        <v>0</v>
      </c>
      <c r="X1824" s="40">
        <f t="shared" ca="1" si="315"/>
        <v>8491.49</v>
      </c>
      <c r="Y1824" s="30" t="b">
        <f t="shared" ca="1" si="316"/>
        <v>0</v>
      </c>
    </row>
    <row r="1825" spans="1:25" hidden="1">
      <c r="A1825" s="28" t="s">
        <v>2837</v>
      </c>
      <c r="B1825" s="28" t="s">
        <v>2838</v>
      </c>
      <c r="C1825" s="28" t="s">
        <v>4422</v>
      </c>
      <c r="D1825" s="28" t="s">
        <v>2842</v>
      </c>
      <c r="E1825" s="29">
        <v>42286</v>
      </c>
      <c r="F1825" s="28" t="s">
        <v>10684</v>
      </c>
      <c r="G1825" s="30">
        <v>4888</v>
      </c>
      <c r="H1825" s="28" t="s">
        <v>10685</v>
      </c>
      <c r="I1825" s="31">
        <v>0</v>
      </c>
      <c r="J1825" s="31">
        <v>630</v>
      </c>
      <c r="K1825" s="28" t="s">
        <v>3212</v>
      </c>
      <c r="L1825" s="32">
        <f t="shared" si="308"/>
        <v>-630</v>
      </c>
      <c r="M1825" s="33">
        <f t="shared" si="309"/>
        <v>630</v>
      </c>
      <c r="N1825" s="34" t="b">
        <v>1</v>
      </c>
      <c r="O1825" s="35">
        <f t="shared" si="310"/>
        <v>630</v>
      </c>
      <c r="P1825" s="36" t="str">
        <f t="shared" si="311"/>
        <v>T</v>
      </c>
      <c r="Q1825" s="37" t="str">
        <f t="shared" si="312"/>
        <v>Palmaris Services Ltd.,</v>
      </c>
      <c r="R1825" s="6" t="str">
        <f t="shared" si="313"/>
        <v>T - Palmaris Services Ltd.,</v>
      </c>
      <c r="S1825" s="6" t="str">
        <f>IFERROR(INDEX('Vendor Over-ride'!$C:$C, MATCH($R:$R,'Vendor Over-ride'!$A:$A,0)),"")</f>
        <v>T - Palmaris Services Ltd.,</v>
      </c>
      <c r="U1825" s="38" t="str">
        <f t="shared" si="317"/>
        <v>GIA</v>
      </c>
      <c r="V1825" s="5" t="str">
        <f t="shared" si="318"/>
        <v>TRADE</v>
      </c>
      <c r="W1825" s="5" t="b">
        <f t="shared" si="314"/>
        <v>0</v>
      </c>
      <c r="X1825" s="40">
        <f t="shared" ca="1" si="315"/>
        <v>5692.1500000000005</v>
      </c>
      <c r="Y1825" s="30" t="b">
        <f t="shared" ca="1" si="316"/>
        <v>0</v>
      </c>
    </row>
    <row r="1826" spans="1:25">
      <c r="A1826" s="28" t="s">
        <v>2837</v>
      </c>
      <c r="B1826" s="28" t="s">
        <v>2838</v>
      </c>
      <c r="C1826" s="28" t="s">
        <v>4422</v>
      </c>
      <c r="D1826" s="28" t="s">
        <v>2842</v>
      </c>
      <c r="E1826" s="29">
        <v>42286</v>
      </c>
      <c r="F1826" s="28" t="s">
        <v>10686</v>
      </c>
      <c r="G1826" s="30">
        <v>4888</v>
      </c>
      <c r="H1826" s="28" t="s">
        <v>10687</v>
      </c>
      <c r="I1826" s="31">
        <v>0</v>
      </c>
      <c r="J1826" s="31">
        <v>1617.44</v>
      </c>
      <c r="K1826" s="28" t="s">
        <v>4445</v>
      </c>
      <c r="L1826" s="32">
        <f t="shared" si="308"/>
        <v>-1617.44</v>
      </c>
      <c r="M1826" s="33">
        <f t="shared" si="309"/>
        <v>1617.44</v>
      </c>
      <c r="N1826" s="34" t="b">
        <v>1</v>
      </c>
      <c r="O1826" s="35">
        <f t="shared" si="310"/>
        <v>1617.44</v>
      </c>
      <c r="P1826" s="36" t="str">
        <f t="shared" si="311"/>
        <v>T</v>
      </c>
      <c r="Q1826" s="37" t="str">
        <f t="shared" si="312"/>
        <v>Pertemps Recruitment Partnership Limited</v>
      </c>
      <c r="R1826" s="6" t="str">
        <f t="shared" si="313"/>
        <v>T - Pertemps Recruitment Partnership Limited</v>
      </c>
      <c r="S1826" s="6" t="str">
        <f>IFERROR(INDEX('Vendor Over-ride'!$C:$C, MATCH($R:$R,'Vendor Over-ride'!$A:$A,0)),"")</f>
        <v>T - Pertemps Recruitment Partnership Limited</v>
      </c>
      <c r="T1826" s="41" t="s">
        <v>7019</v>
      </c>
      <c r="U1826" s="38" t="str">
        <f t="shared" si="317"/>
        <v>GIA</v>
      </c>
      <c r="V1826" s="5" t="str">
        <f t="shared" si="318"/>
        <v>TRADE</v>
      </c>
      <c r="W1826" s="5" t="b">
        <f t="shared" si="314"/>
        <v>0</v>
      </c>
      <c r="X1826" s="40">
        <f t="shared" ca="1" si="315"/>
        <v>36553.03</v>
      </c>
      <c r="Y1826" s="30" t="b">
        <f t="shared" ca="1" si="316"/>
        <v>1</v>
      </c>
    </row>
    <row r="1827" spans="1:25" hidden="1">
      <c r="A1827" s="28" t="s">
        <v>2837</v>
      </c>
      <c r="B1827" s="28" t="s">
        <v>2838</v>
      </c>
      <c r="C1827" s="28" t="s">
        <v>4422</v>
      </c>
      <c r="D1827" s="28" t="s">
        <v>2842</v>
      </c>
      <c r="E1827" s="29">
        <v>42286</v>
      </c>
      <c r="F1827" s="28" t="s">
        <v>10688</v>
      </c>
      <c r="G1827" s="30">
        <v>4888</v>
      </c>
      <c r="H1827" s="28" t="s">
        <v>10689</v>
      </c>
      <c r="I1827" s="31">
        <v>0</v>
      </c>
      <c r="J1827" s="31">
        <v>30</v>
      </c>
      <c r="K1827" s="28" t="s">
        <v>2854</v>
      </c>
      <c r="L1827" s="32">
        <f t="shared" si="308"/>
        <v>-30</v>
      </c>
      <c r="M1827" s="33">
        <f t="shared" si="309"/>
        <v>30</v>
      </c>
      <c r="N1827" s="34" t="b">
        <v>1</v>
      </c>
      <c r="O1827" s="35">
        <f t="shared" si="310"/>
        <v>30</v>
      </c>
      <c r="P1827" s="36" t="str">
        <f t="shared" si="311"/>
        <v>T</v>
      </c>
      <c r="Q1827" s="37" t="str">
        <f t="shared" si="312"/>
        <v>Planet Numbers Ltd</v>
      </c>
      <c r="R1827" s="6" t="str">
        <f t="shared" si="313"/>
        <v>T - Planet Numbers Ltd</v>
      </c>
      <c r="S1827" s="6" t="str">
        <f>IFERROR(INDEX('Vendor Over-ride'!$C:$C, MATCH($R:$R,'Vendor Over-ride'!$A:$A,0)),"")</f>
        <v>T - Planet Numbers Ltd</v>
      </c>
      <c r="U1827" s="38" t="str">
        <f t="shared" si="317"/>
        <v>GIA</v>
      </c>
      <c r="V1827" s="5" t="str">
        <f t="shared" si="318"/>
        <v>TRADE</v>
      </c>
      <c r="W1827" s="5" t="b">
        <f t="shared" si="314"/>
        <v>0</v>
      </c>
      <c r="X1827" s="40">
        <f t="shared" ca="1" si="315"/>
        <v>360</v>
      </c>
      <c r="Y1827" s="30" t="b">
        <f t="shared" ca="1" si="316"/>
        <v>0</v>
      </c>
    </row>
    <row r="1828" spans="1:25" hidden="1">
      <c r="A1828" s="28" t="s">
        <v>2837</v>
      </c>
      <c r="B1828" s="28" t="s">
        <v>2838</v>
      </c>
      <c r="C1828" s="28" t="s">
        <v>4422</v>
      </c>
      <c r="D1828" s="28" t="s">
        <v>2842</v>
      </c>
      <c r="E1828" s="29">
        <v>42286</v>
      </c>
      <c r="F1828" s="28" t="s">
        <v>10690</v>
      </c>
      <c r="G1828" s="30">
        <v>4888</v>
      </c>
      <c r="H1828" s="28" t="s">
        <v>10691</v>
      </c>
      <c r="I1828" s="31">
        <v>0</v>
      </c>
      <c r="J1828" s="31">
        <v>144</v>
      </c>
      <c r="K1828" s="28" t="s">
        <v>10692</v>
      </c>
      <c r="L1828" s="32">
        <f t="shared" si="308"/>
        <v>-144</v>
      </c>
      <c r="M1828" s="33">
        <f t="shared" si="309"/>
        <v>144</v>
      </c>
      <c r="N1828" s="34" t="b">
        <v>1</v>
      </c>
      <c r="O1828" s="35">
        <f t="shared" si="310"/>
        <v>144</v>
      </c>
      <c r="P1828" s="36" t="str">
        <f t="shared" si="311"/>
        <v>T</v>
      </c>
      <c r="Q1828" s="37" t="str">
        <f t="shared" si="312"/>
        <v>Social Research Association</v>
      </c>
      <c r="R1828" s="6" t="str">
        <f t="shared" si="313"/>
        <v>T - Social Research Association</v>
      </c>
      <c r="S1828" s="6" t="str">
        <f>IFERROR(INDEX('Vendor Over-ride'!$C:$C, MATCH($R:$R,'Vendor Over-ride'!$A:$A,0)),"")</f>
        <v>T - Social Research Association Scotland</v>
      </c>
      <c r="U1828" s="38" t="str">
        <f t="shared" si="317"/>
        <v>GIA</v>
      </c>
      <c r="V1828" s="5" t="str">
        <f t="shared" si="318"/>
        <v>TRADE</v>
      </c>
      <c r="W1828" s="5" t="b">
        <f t="shared" si="314"/>
        <v>0</v>
      </c>
      <c r="X1828" s="40">
        <f t="shared" ca="1" si="315"/>
        <v>339</v>
      </c>
      <c r="Y1828" s="30" t="b">
        <f t="shared" ca="1" si="316"/>
        <v>0</v>
      </c>
    </row>
    <row r="1829" spans="1:25" hidden="1">
      <c r="A1829" s="28" t="s">
        <v>2837</v>
      </c>
      <c r="B1829" s="28" t="s">
        <v>2838</v>
      </c>
      <c r="C1829" s="28" t="s">
        <v>4422</v>
      </c>
      <c r="D1829" s="28" t="s">
        <v>2842</v>
      </c>
      <c r="E1829" s="29">
        <v>42286</v>
      </c>
      <c r="F1829" s="28" t="s">
        <v>10693</v>
      </c>
      <c r="G1829" s="30">
        <v>4888</v>
      </c>
      <c r="H1829" s="28" t="s">
        <v>10694</v>
      </c>
      <c r="I1829" s="31">
        <v>0</v>
      </c>
      <c r="J1829" s="31">
        <v>275.44</v>
      </c>
      <c r="K1829" s="28" t="s">
        <v>4119</v>
      </c>
      <c r="L1829" s="32">
        <f t="shared" si="308"/>
        <v>-275.44</v>
      </c>
      <c r="M1829" s="33">
        <f t="shared" si="309"/>
        <v>275.44</v>
      </c>
      <c r="N1829" s="34" t="b">
        <v>1</v>
      </c>
      <c r="O1829" s="35">
        <f t="shared" si="310"/>
        <v>275.44</v>
      </c>
      <c r="P1829" s="36" t="str">
        <f t="shared" si="311"/>
        <v>T</v>
      </c>
      <c r="Q1829" s="37" t="str">
        <f t="shared" si="312"/>
        <v>Team Air Express</v>
      </c>
      <c r="R1829" s="6" t="str">
        <f t="shared" si="313"/>
        <v>T - Team Air Express</v>
      </c>
      <c r="S1829" s="6" t="str">
        <f>IFERROR(INDEX('Vendor Over-ride'!$C:$C, MATCH($R:$R,'Vendor Over-ride'!$A:$A,0)),"")</f>
        <v>T - Team Air Express</v>
      </c>
      <c r="U1829" s="38" t="str">
        <f t="shared" si="317"/>
        <v>GIA</v>
      </c>
      <c r="V1829" s="5" t="str">
        <f t="shared" si="318"/>
        <v>TRADE</v>
      </c>
      <c r="W1829" s="5" t="b">
        <f t="shared" si="314"/>
        <v>0</v>
      </c>
      <c r="X1829" s="40">
        <f t="shared" ca="1" si="315"/>
        <v>1522.96</v>
      </c>
      <c r="Y1829" s="30" t="b">
        <f t="shared" ca="1" si="316"/>
        <v>0</v>
      </c>
    </row>
    <row r="1830" spans="1:25">
      <c r="A1830" s="28" t="s">
        <v>2837</v>
      </c>
      <c r="B1830" s="28" t="s">
        <v>2838</v>
      </c>
      <c r="C1830" s="28" t="s">
        <v>4422</v>
      </c>
      <c r="D1830" s="28" t="s">
        <v>2842</v>
      </c>
      <c r="E1830" s="29">
        <v>42286</v>
      </c>
      <c r="F1830" s="28" t="s">
        <v>10695</v>
      </c>
      <c r="G1830" s="30">
        <v>4890</v>
      </c>
      <c r="H1830" s="28" t="s">
        <v>10696</v>
      </c>
      <c r="I1830" s="31">
        <v>0</v>
      </c>
      <c r="J1830" s="31">
        <v>56665.55</v>
      </c>
      <c r="K1830" s="28" t="s">
        <v>2937</v>
      </c>
      <c r="L1830" s="32">
        <f t="shared" si="308"/>
        <v>-56665.55</v>
      </c>
      <c r="M1830" s="33">
        <f t="shared" si="309"/>
        <v>56665.55</v>
      </c>
      <c r="N1830" s="34" t="b">
        <v>1</v>
      </c>
      <c r="O1830" s="35">
        <f t="shared" si="310"/>
        <v>56665.55</v>
      </c>
      <c r="P1830" s="36" t="str">
        <f t="shared" si="311"/>
        <v>T</v>
      </c>
      <c r="Q1830" s="37" t="str">
        <f t="shared" si="312"/>
        <v>Arts Council Retirement Plan (1994)</v>
      </c>
      <c r="R1830" s="6" t="str">
        <f t="shared" si="313"/>
        <v>T - Arts Council Retirement Plan (1994)</v>
      </c>
      <c r="S1830" s="6" t="str">
        <f>IFERROR(INDEX('Vendor Over-ride'!$C:$C, MATCH($R:$R,'Vendor Over-ride'!$A:$A,0)),"")</f>
        <v>T - Arts Council Retirement Plan (1994)</v>
      </c>
      <c r="T1830" s="41" t="s">
        <v>2798</v>
      </c>
      <c r="U1830" s="38" t="str">
        <f t="shared" si="317"/>
        <v>GIA</v>
      </c>
      <c r="V1830" s="5" t="str">
        <f t="shared" si="318"/>
        <v>TRADE</v>
      </c>
      <c r="W1830" s="5" t="b">
        <f t="shared" si="314"/>
        <v>1</v>
      </c>
      <c r="X1830" s="40">
        <f t="shared" ca="1" si="315"/>
        <v>784441.02000000014</v>
      </c>
      <c r="Y1830" s="30" t="b">
        <f t="shared" ca="1" si="316"/>
        <v>1</v>
      </c>
    </row>
    <row r="1831" spans="1:25" hidden="1">
      <c r="A1831" s="28" t="s">
        <v>2837</v>
      </c>
      <c r="B1831" s="28" t="s">
        <v>2838</v>
      </c>
      <c r="C1831" s="28" t="s">
        <v>4422</v>
      </c>
      <c r="D1831" s="28" t="s">
        <v>2842</v>
      </c>
      <c r="E1831" s="29">
        <v>42286</v>
      </c>
      <c r="F1831" s="28" t="s">
        <v>10697</v>
      </c>
      <c r="G1831" s="30">
        <v>4890</v>
      </c>
      <c r="H1831" s="28" t="s">
        <v>10698</v>
      </c>
      <c r="I1831" s="31">
        <v>0</v>
      </c>
      <c r="J1831" s="31">
        <v>479.99</v>
      </c>
      <c r="K1831" s="28" t="s">
        <v>2893</v>
      </c>
      <c r="L1831" s="32">
        <f t="shared" si="308"/>
        <v>-479.99</v>
      </c>
      <c r="M1831" s="33">
        <f t="shared" si="309"/>
        <v>479.99</v>
      </c>
      <c r="N1831" s="34" t="b">
        <v>1</v>
      </c>
      <c r="O1831" s="35">
        <f t="shared" si="310"/>
        <v>479.99</v>
      </c>
      <c r="P1831" s="36" t="str">
        <f t="shared" si="311"/>
        <v>T</v>
      </c>
      <c r="Q1831" s="37" t="str">
        <f t="shared" si="312"/>
        <v>Child Support Agency</v>
      </c>
      <c r="R1831" s="6" t="str">
        <f t="shared" si="313"/>
        <v>T - Child Support Agency</v>
      </c>
      <c r="S1831" s="6" t="str">
        <f>IFERROR(INDEX('Vendor Over-ride'!$C:$C, MATCH($R:$R,'Vendor Over-ride'!$A:$A,0)),"")</f>
        <v>T - Child Support Agency</v>
      </c>
      <c r="U1831" s="38" t="str">
        <f t="shared" si="317"/>
        <v>GIA</v>
      </c>
      <c r="V1831" s="5" t="str">
        <f t="shared" si="318"/>
        <v>TRADE</v>
      </c>
      <c r="W1831" s="5" t="b">
        <f t="shared" si="314"/>
        <v>0</v>
      </c>
      <c r="X1831" s="40">
        <f t="shared" ca="1" si="315"/>
        <v>5719.9999999999991</v>
      </c>
      <c r="Y1831" s="30" t="b">
        <f t="shared" ca="1" si="316"/>
        <v>0</v>
      </c>
    </row>
    <row r="1832" spans="1:25" hidden="1">
      <c r="A1832" s="28" t="s">
        <v>2837</v>
      </c>
      <c r="B1832" s="28" t="s">
        <v>2838</v>
      </c>
      <c r="C1832" s="28" t="s">
        <v>4422</v>
      </c>
      <c r="D1832" s="28" t="s">
        <v>2842</v>
      </c>
      <c r="E1832" s="29">
        <v>42286</v>
      </c>
      <c r="F1832" s="28" t="s">
        <v>10699</v>
      </c>
      <c r="G1832" s="30">
        <v>4890</v>
      </c>
      <c r="H1832" s="28" t="s">
        <v>10700</v>
      </c>
      <c r="I1832" s="31">
        <v>0</v>
      </c>
      <c r="J1832" s="31">
        <v>14</v>
      </c>
      <c r="K1832" s="28" t="s">
        <v>2896</v>
      </c>
      <c r="L1832" s="32">
        <f t="shared" si="308"/>
        <v>-14</v>
      </c>
      <c r="M1832" s="33">
        <f t="shared" si="309"/>
        <v>14</v>
      </c>
      <c r="N1832" s="34" t="b">
        <v>1</v>
      </c>
      <c r="O1832" s="35">
        <f t="shared" si="310"/>
        <v>14</v>
      </c>
      <c r="P1832" s="36" t="str">
        <f t="shared" si="311"/>
        <v>T</v>
      </c>
      <c r="Q1832" s="37" t="str">
        <f t="shared" si="312"/>
        <v>GAYE</v>
      </c>
      <c r="R1832" s="6" t="str">
        <f t="shared" si="313"/>
        <v>T - GAYE</v>
      </c>
      <c r="S1832" s="6" t="str">
        <f>IFERROR(INDEX('Vendor Over-ride'!$C:$C, MATCH($R:$R,'Vendor Over-ride'!$A:$A,0)),"")</f>
        <v>T - GAYE</v>
      </c>
      <c r="U1832" s="38" t="str">
        <f t="shared" si="317"/>
        <v>GIA</v>
      </c>
      <c r="V1832" s="5" t="str">
        <f t="shared" si="318"/>
        <v>TRADE</v>
      </c>
      <c r="W1832" s="5" t="b">
        <f t="shared" si="314"/>
        <v>0</v>
      </c>
      <c r="X1832" s="40">
        <f t="shared" ca="1" si="315"/>
        <v>168</v>
      </c>
      <c r="Y1832" s="30" t="b">
        <f t="shared" ca="1" si="316"/>
        <v>0</v>
      </c>
    </row>
    <row r="1833" spans="1:25">
      <c r="A1833" s="28" t="s">
        <v>2837</v>
      </c>
      <c r="B1833" s="28" t="s">
        <v>2838</v>
      </c>
      <c r="C1833" s="28" t="s">
        <v>4422</v>
      </c>
      <c r="D1833" s="28" t="s">
        <v>2842</v>
      </c>
      <c r="E1833" s="29">
        <v>42286</v>
      </c>
      <c r="F1833" s="28" t="s">
        <v>10701</v>
      </c>
      <c r="G1833" s="30">
        <v>4890</v>
      </c>
      <c r="H1833" s="28" t="s">
        <v>10702</v>
      </c>
      <c r="I1833" s="31">
        <v>0</v>
      </c>
      <c r="J1833" s="31">
        <v>88732.9</v>
      </c>
      <c r="K1833" s="28" t="s">
        <v>2938</v>
      </c>
      <c r="L1833" s="32">
        <f t="shared" si="308"/>
        <v>-88732.9</v>
      </c>
      <c r="M1833" s="33">
        <f t="shared" si="309"/>
        <v>88732.9</v>
      </c>
      <c r="N1833" s="34" t="b">
        <v>1</v>
      </c>
      <c r="O1833" s="35">
        <f t="shared" si="310"/>
        <v>88732.9</v>
      </c>
      <c r="P1833" s="36" t="str">
        <f t="shared" si="311"/>
        <v>T</v>
      </c>
      <c r="Q1833" s="37" t="str">
        <f t="shared" si="312"/>
        <v>HM Revenue &amp; Customs Only - 961PP10305354</v>
      </c>
      <c r="R1833" s="6" t="str">
        <f t="shared" si="313"/>
        <v>T - HM Revenue &amp; Customs Only - 961PP10305354</v>
      </c>
      <c r="S1833" s="6" t="str">
        <f>IFERROR(INDEX('Vendor Over-ride'!$C:$C, MATCH($R:$R,'Vendor Over-ride'!$A:$A,0)),"")</f>
        <v>T - HM Revenue &amp; Customs Only - 961PP10305354</v>
      </c>
      <c r="T1833" s="41" t="s">
        <v>2799</v>
      </c>
      <c r="U1833" s="38" t="str">
        <f t="shared" si="317"/>
        <v>GIA</v>
      </c>
      <c r="V1833" s="5" t="str">
        <f t="shared" si="318"/>
        <v>TRADE</v>
      </c>
      <c r="W1833" s="5" t="b">
        <f t="shared" si="314"/>
        <v>1</v>
      </c>
      <c r="X1833" s="40">
        <f t="shared" ca="1" si="315"/>
        <v>1030935.7799999999</v>
      </c>
      <c r="Y1833" s="30" t="b">
        <f t="shared" ca="1" si="316"/>
        <v>1</v>
      </c>
    </row>
    <row r="1834" spans="1:25" hidden="1">
      <c r="A1834" s="28" t="s">
        <v>2837</v>
      </c>
      <c r="B1834" s="28" t="s">
        <v>2838</v>
      </c>
      <c r="C1834" s="28" t="s">
        <v>4422</v>
      </c>
      <c r="D1834" s="28" t="s">
        <v>2842</v>
      </c>
      <c r="E1834" s="29">
        <v>42286</v>
      </c>
      <c r="F1834" s="28" t="s">
        <v>10703</v>
      </c>
      <c r="G1834" s="30">
        <v>4890</v>
      </c>
      <c r="H1834" s="28" t="s">
        <v>10704</v>
      </c>
      <c r="I1834" s="31">
        <v>0</v>
      </c>
      <c r="J1834" s="31">
        <v>309.43</v>
      </c>
      <c r="K1834" s="28" t="s">
        <v>2899</v>
      </c>
      <c r="L1834" s="32">
        <f t="shared" si="308"/>
        <v>-309.43</v>
      </c>
      <c r="M1834" s="33">
        <f t="shared" si="309"/>
        <v>309.43</v>
      </c>
      <c r="N1834" s="34" t="b">
        <v>1</v>
      </c>
      <c r="O1834" s="35">
        <f t="shared" si="310"/>
        <v>309.43</v>
      </c>
      <c r="P1834" s="36" t="str">
        <f t="shared" si="311"/>
        <v>T</v>
      </c>
      <c r="Q1834" s="37" t="str">
        <f t="shared" si="312"/>
        <v>MSF Union Dues - Ref 38190751</v>
      </c>
      <c r="R1834" s="6" t="str">
        <f t="shared" si="313"/>
        <v>T - MSF Union Dues - Ref 38190751</v>
      </c>
      <c r="S1834" s="6" t="str">
        <f>IFERROR(INDEX('Vendor Over-ride'!$C:$C, MATCH($R:$R,'Vendor Over-ride'!$A:$A,0)),"")</f>
        <v>T - MSF Union Dues - Ref 38190751</v>
      </c>
      <c r="U1834" s="38" t="str">
        <f t="shared" si="317"/>
        <v>GIA</v>
      </c>
      <c r="V1834" s="5" t="str">
        <f t="shared" si="318"/>
        <v>TRADE</v>
      </c>
      <c r="W1834" s="5" t="b">
        <f t="shared" si="314"/>
        <v>0</v>
      </c>
      <c r="X1834" s="40">
        <f t="shared" ca="1" si="315"/>
        <v>3608.3899999999994</v>
      </c>
      <c r="Y1834" s="30" t="b">
        <f t="shared" ca="1" si="316"/>
        <v>0</v>
      </c>
    </row>
    <row r="1835" spans="1:25" hidden="1">
      <c r="A1835" s="28" t="s">
        <v>2837</v>
      </c>
      <c r="B1835" s="28" t="s">
        <v>2838</v>
      </c>
      <c r="C1835" s="28" t="s">
        <v>4422</v>
      </c>
      <c r="D1835" s="28" t="s">
        <v>2842</v>
      </c>
      <c r="E1835" s="29">
        <v>42286</v>
      </c>
      <c r="F1835" s="28" t="s">
        <v>10705</v>
      </c>
      <c r="G1835" s="30">
        <v>4890</v>
      </c>
      <c r="H1835" s="28" t="s">
        <v>10706</v>
      </c>
      <c r="I1835" s="31">
        <v>0</v>
      </c>
      <c r="J1835" s="31">
        <v>166.18</v>
      </c>
      <c r="K1835" s="28" t="s">
        <v>2900</v>
      </c>
      <c r="L1835" s="32">
        <f t="shared" si="308"/>
        <v>-166.18</v>
      </c>
      <c r="M1835" s="33">
        <f t="shared" si="309"/>
        <v>166.18</v>
      </c>
      <c r="N1835" s="34" t="b">
        <v>1</v>
      </c>
      <c r="O1835" s="35">
        <f t="shared" si="310"/>
        <v>166.18</v>
      </c>
      <c r="P1835" s="36" t="str">
        <f t="shared" si="311"/>
        <v>T</v>
      </c>
      <c r="Q1835" s="37" t="str">
        <f t="shared" si="312"/>
        <v>PCS</v>
      </c>
      <c r="R1835" s="6" t="str">
        <f t="shared" si="313"/>
        <v>T - PCS</v>
      </c>
      <c r="S1835" s="6" t="str">
        <f>IFERROR(INDEX('Vendor Over-ride'!$C:$C, MATCH($R:$R,'Vendor Over-ride'!$A:$A,0)),"")</f>
        <v>T - PCS</v>
      </c>
      <c r="U1835" s="38" t="str">
        <f t="shared" si="317"/>
        <v>GIA</v>
      </c>
      <c r="V1835" s="5" t="str">
        <f t="shared" si="318"/>
        <v>TRADE</v>
      </c>
      <c r="W1835" s="5" t="b">
        <f t="shared" si="314"/>
        <v>0</v>
      </c>
      <c r="X1835" s="40">
        <f t="shared" ca="1" si="315"/>
        <v>1903.1800000000003</v>
      </c>
      <c r="Y1835" s="30" t="b">
        <f t="shared" ca="1" si="316"/>
        <v>0</v>
      </c>
    </row>
    <row r="1836" spans="1:25">
      <c r="A1836" s="28" t="s">
        <v>2837</v>
      </c>
      <c r="B1836" s="28" t="s">
        <v>2838</v>
      </c>
      <c r="C1836" s="28" t="s">
        <v>4422</v>
      </c>
      <c r="D1836" s="28" t="s">
        <v>2842</v>
      </c>
      <c r="E1836" s="29">
        <v>42286</v>
      </c>
      <c r="F1836" s="28" t="s">
        <v>10707</v>
      </c>
      <c r="G1836" s="30">
        <v>4890</v>
      </c>
      <c r="H1836" s="28" t="s">
        <v>10708</v>
      </c>
      <c r="I1836" s="31">
        <v>0</v>
      </c>
      <c r="J1836" s="31">
        <v>115</v>
      </c>
      <c r="K1836" s="28" t="s">
        <v>2904</v>
      </c>
      <c r="L1836" s="32">
        <f t="shared" si="308"/>
        <v>-115</v>
      </c>
      <c r="M1836" s="33">
        <f t="shared" si="309"/>
        <v>115</v>
      </c>
      <c r="N1836" s="34" t="b">
        <v>1</v>
      </c>
      <c r="O1836" s="35">
        <f t="shared" si="310"/>
        <v>115</v>
      </c>
      <c r="P1836" s="36" t="str">
        <f t="shared" si="311"/>
        <v>T</v>
      </c>
      <c r="Q1836" s="37" t="str">
        <f t="shared" si="312"/>
        <v>Strathclyde Pension Fund - EMP129/PF4313</v>
      </c>
      <c r="R1836" s="6" t="str">
        <f t="shared" si="313"/>
        <v>T - Strathclyde Pension Fund - EMP129/PF4313</v>
      </c>
      <c r="S1836" s="6" t="str">
        <f>IFERROR(INDEX('Vendor Over-ride'!$C:$C, MATCH($R:$R,'Vendor Over-ride'!$A:$A,0)),"")</f>
        <v>T - Strathclyde Pension Fund</v>
      </c>
      <c r="T1836" s="41" t="s">
        <v>2798</v>
      </c>
      <c r="U1836" s="38" t="str">
        <f t="shared" si="317"/>
        <v>GIA</v>
      </c>
      <c r="V1836" s="5" t="str">
        <f t="shared" si="318"/>
        <v>TRADE</v>
      </c>
      <c r="W1836" s="5" t="b">
        <f t="shared" si="314"/>
        <v>0</v>
      </c>
      <c r="X1836" s="40">
        <f t="shared" ca="1" si="315"/>
        <v>155480.82</v>
      </c>
      <c r="Y1836" s="30" t="b">
        <f t="shared" ca="1" si="316"/>
        <v>1</v>
      </c>
    </row>
    <row r="1837" spans="1:25">
      <c r="A1837" s="28" t="s">
        <v>2837</v>
      </c>
      <c r="B1837" s="28" t="s">
        <v>2838</v>
      </c>
      <c r="C1837" s="28" t="s">
        <v>4422</v>
      </c>
      <c r="D1837" s="28" t="s">
        <v>2842</v>
      </c>
      <c r="E1837" s="29">
        <v>42286</v>
      </c>
      <c r="F1837" s="28" t="s">
        <v>10709</v>
      </c>
      <c r="G1837" s="30">
        <v>4890</v>
      </c>
      <c r="H1837" s="28" t="s">
        <v>10710</v>
      </c>
      <c r="I1837" s="31">
        <v>0</v>
      </c>
      <c r="J1837" s="31">
        <v>13024.19</v>
      </c>
      <c r="K1837" s="28" t="s">
        <v>2940</v>
      </c>
      <c r="L1837" s="32">
        <f t="shared" si="308"/>
        <v>-13024.19</v>
      </c>
      <c r="M1837" s="33">
        <f t="shared" si="309"/>
        <v>13024.19</v>
      </c>
      <c r="N1837" s="34" t="b">
        <v>1</v>
      </c>
      <c r="O1837" s="35">
        <f t="shared" si="310"/>
        <v>13024.19</v>
      </c>
      <c r="P1837" s="36" t="str">
        <f t="shared" si="311"/>
        <v>T</v>
      </c>
      <c r="Q1837" s="37" t="str">
        <f t="shared" si="312"/>
        <v>Strathclyde Pension Fund - EMP129/PF4313</v>
      </c>
      <c r="R1837" s="6" t="str">
        <f t="shared" si="313"/>
        <v>T - Strathclyde Pension Fund - EMP129/PF4313</v>
      </c>
      <c r="S1837" s="6" t="str">
        <f>IFERROR(INDEX('Vendor Over-ride'!$C:$C, MATCH($R:$R,'Vendor Over-ride'!$A:$A,0)),"")</f>
        <v>T - Strathclyde Pension Fund</v>
      </c>
      <c r="T1837" s="41" t="s">
        <v>2798</v>
      </c>
      <c r="U1837" s="38" t="str">
        <f t="shared" si="317"/>
        <v>GIA</v>
      </c>
      <c r="V1837" s="5" t="str">
        <f t="shared" si="318"/>
        <v>TRADE</v>
      </c>
      <c r="W1837" s="5" t="b">
        <f t="shared" si="314"/>
        <v>0</v>
      </c>
      <c r="X1837" s="40">
        <f t="shared" ca="1" si="315"/>
        <v>155480.82</v>
      </c>
      <c r="Y1837" s="30" t="b">
        <f t="shared" ca="1" si="316"/>
        <v>1</v>
      </c>
    </row>
    <row r="1838" spans="1:25">
      <c r="A1838" s="28" t="s">
        <v>2837</v>
      </c>
      <c r="B1838" s="28" t="s">
        <v>2838</v>
      </c>
      <c r="C1838" s="28" t="s">
        <v>4422</v>
      </c>
      <c r="D1838" s="28" t="s">
        <v>2842</v>
      </c>
      <c r="E1838" s="29">
        <v>42290</v>
      </c>
      <c r="F1838" s="28" t="s">
        <v>10711</v>
      </c>
      <c r="G1838" s="30">
        <v>4895</v>
      </c>
      <c r="H1838" s="28" t="s">
        <v>10712</v>
      </c>
      <c r="I1838" s="31">
        <v>0</v>
      </c>
      <c r="J1838" s="31">
        <v>2500</v>
      </c>
      <c r="K1838" s="28" t="s">
        <v>5175</v>
      </c>
      <c r="L1838" s="32">
        <f t="shared" si="308"/>
        <v>-2500</v>
      </c>
      <c r="M1838" s="33">
        <f t="shared" si="309"/>
        <v>2500</v>
      </c>
      <c r="N1838" s="34" t="b">
        <v>1</v>
      </c>
      <c r="O1838" s="35">
        <f t="shared" si="310"/>
        <v>2500</v>
      </c>
      <c r="P1838" s="36" t="str">
        <f t="shared" si="311"/>
        <v>G</v>
      </c>
      <c r="Q1838" s="37" t="str">
        <f t="shared" si="312"/>
        <v>Artists Collective Gallery</v>
      </c>
      <c r="R1838" s="6" t="str">
        <f t="shared" si="313"/>
        <v>G - Artists Collective Gallery</v>
      </c>
      <c r="S1838" s="6" t="str">
        <f>IFERROR(INDEX('Vendor Over-ride'!$C:$C, MATCH($R:$R,'Vendor Over-ride'!$A:$A,0)),"")</f>
        <v>G - Artists Collective Gallery</v>
      </c>
      <c r="U1838" s="38" t="str">
        <f t="shared" si="317"/>
        <v>GIA</v>
      </c>
      <c r="V1838" s="5" t="str">
        <f t="shared" si="318"/>
        <v>AWARD</v>
      </c>
      <c r="W1838" s="5" t="b">
        <f t="shared" si="314"/>
        <v>0</v>
      </c>
      <c r="X1838" s="40">
        <f t="shared" ca="1" si="315"/>
        <v>280194.49</v>
      </c>
      <c r="Y1838" s="30" t="b">
        <f t="shared" ca="1" si="316"/>
        <v>1</v>
      </c>
    </row>
    <row r="1839" spans="1:25">
      <c r="A1839" s="28" t="s">
        <v>2837</v>
      </c>
      <c r="B1839" s="28" t="s">
        <v>2838</v>
      </c>
      <c r="C1839" s="28" t="s">
        <v>4422</v>
      </c>
      <c r="D1839" s="28" t="s">
        <v>2842</v>
      </c>
      <c r="E1839" s="29">
        <v>42290</v>
      </c>
      <c r="F1839" s="28" t="s">
        <v>10713</v>
      </c>
      <c r="G1839" s="30">
        <v>4895</v>
      </c>
      <c r="H1839" s="28" t="s">
        <v>10714</v>
      </c>
      <c r="I1839" s="31">
        <v>0</v>
      </c>
      <c r="J1839" s="31">
        <v>82500</v>
      </c>
      <c r="K1839" s="28" t="s">
        <v>5198</v>
      </c>
      <c r="L1839" s="32">
        <f t="shared" si="308"/>
        <v>-82500</v>
      </c>
      <c r="M1839" s="33">
        <f t="shared" si="309"/>
        <v>82500</v>
      </c>
      <c r="N1839" s="34" t="b">
        <v>1</v>
      </c>
      <c r="O1839" s="35">
        <f t="shared" si="310"/>
        <v>82500</v>
      </c>
      <c r="P1839" s="36" t="str">
        <f t="shared" si="311"/>
        <v>G</v>
      </c>
      <c r="Q1839" s="37" t="str">
        <f t="shared" si="312"/>
        <v>Edinburgh International Book Festival</v>
      </c>
      <c r="R1839" s="6" t="str">
        <f t="shared" si="313"/>
        <v>G - Edinburgh International Book Festival</v>
      </c>
      <c r="S1839" s="6" t="str">
        <f>IFERROR(INDEX('Vendor Over-ride'!$C:$C, MATCH($R:$R,'Vendor Over-ride'!$A:$A,0)),"")</f>
        <v>G - Edinburgh International Book Festival</v>
      </c>
      <c r="U1839" s="38" t="str">
        <f t="shared" si="317"/>
        <v>GIA</v>
      </c>
      <c r="V1839" s="5" t="str">
        <f t="shared" si="318"/>
        <v>AWARD</v>
      </c>
      <c r="W1839" s="5" t="b">
        <f t="shared" si="314"/>
        <v>1</v>
      </c>
      <c r="X1839" s="40">
        <f t="shared" ca="1" si="315"/>
        <v>388668</v>
      </c>
      <c r="Y1839" s="30" t="b">
        <f t="shared" ca="1" si="316"/>
        <v>1</v>
      </c>
    </row>
    <row r="1840" spans="1:25">
      <c r="A1840" s="28" t="s">
        <v>2837</v>
      </c>
      <c r="B1840" s="28" t="s">
        <v>2838</v>
      </c>
      <c r="C1840" s="28" t="s">
        <v>4422</v>
      </c>
      <c r="D1840" s="28" t="s">
        <v>2842</v>
      </c>
      <c r="E1840" s="29">
        <v>42290</v>
      </c>
      <c r="F1840" s="28" t="s">
        <v>10715</v>
      </c>
      <c r="G1840" s="30">
        <v>4895</v>
      </c>
      <c r="H1840" s="28" t="s">
        <v>10716</v>
      </c>
      <c r="I1840" s="31">
        <v>0</v>
      </c>
      <c r="J1840" s="31">
        <v>50000</v>
      </c>
      <c r="K1840" s="28" t="s">
        <v>5199</v>
      </c>
      <c r="L1840" s="32">
        <f t="shared" si="308"/>
        <v>-50000</v>
      </c>
      <c r="M1840" s="33">
        <f t="shared" si="309"/>
        <v>50000</v>
      </c>
      <c r="N1840" s="34" t="b">
        <v>1</v>
      </c>
      <c r="O1840" s="35">
        <f t="shared" si="310"/>
        <v>50000</v>
      </c>
      <c r="P1840" s="36" t="str">
        <f t="shared" si="311"/>
        <v>G</v>
      </c>
      <c r="Q1840" s="37" t="str">
        <f t="shared" si="312"/>
        <v>Edinburgh International Festival</v>
      </c>
      <c r="R1840" s="6" t="str">
        <f t="shared" si="313"/>
        <v>G - Edinburgh International Festival</v>
      </c>
      <c r="S1840" s="6" t="str">
        <f>IFERROR(INDEX('Vendor Over-ride'!$C:$C, MATCH($R:$R,'Vendor Over-ride'!$A:$A,0)),"")</f>
        <v>G - Edinburgh International Festival</v>
      </c>
      <c r="U1840" s="38" t="str">
        <f t="shared" si="317"/>
        <v>GIA</v>
      </c>
      <c r="V1840" s="5" t="str">
        <f t="shared" si="318"/>
        <v>AWARD</v>
      </c>
      <c r="W1840" s="5" t="b">
        <f t="shared" si="314"/>
        <v>1</v>
      </c>
      <c r="X1840" s="40">
        <f t="shared" ca="1" si="315"/>
        <v>2517000</v>
      </c>
      <c r="Y1840" s="30" t="b">
        <f t="shared" ca="1" si="316"/>
        <v>1</v>
      </c>
    </row>
    <row r="1841" spans="1:25">
      <c r="A1841" s="28" t="s">
        <v>2837</v>
      </c>
      <c r="B1841" s="28" t="s">
        <v>2838</v>
      </c>
      <c r="C1841" s="28" t="s">
        <v>4422</v>
      </c>
      <c r="D1841" s="28" t="s">
        <v>2842</v>
      </c>
      <c r="E1841" s="29">
        <v>42290</v>
      </c>
      <c r="F1841" s="28" t="s">
        <v>10717</v>
      </c>
      <c r="G1841" s="30">
        <v>4895</v>
      </c>
      <c r="H1841" s="28" t="s">
        <v>10718</v>
      </c>
      <c r="I1841" s="31">
        <v>0</v>
      </c>
      <c r="J1841" s="31">
        <v>5252</v>
      </c>
      <c r="K1841" s="28" t="s">
        <v>5244</v>
      </c>
      <c r="L1841" s="32">
        <f t="shared" si="308"/>
        <v>-5252</v>
      </c>
      <c r="M1841" s="33">
        <f t="shared" si="309"/>
        <v>5252</v>
      </c>
      <c r="N1841" s="34" t="b">
        <v>1</v>
      </c>
      <c r="O1841" s="35">
        <f t="shared" si="310"/>
        <v>5252</v>
      </c>
      <c r="P1841" s="36" t="str">
        <f t="shared" si="311"/>
        <v>G</v>
      </c>
      <c r="Q1841" s="37" t="str">
        <f t="shared" si="312"/>
        <v>Tron Theatre Limited</v>
      </c>
      <c r="R1841" s="6" t="str">
        <f t="shared" si="313"/>
        <v>G - Tron Theatre Limited</v>
      </c>
      <c r="S1841" s="6" t="str">
        <f>IFERROR(INDEX('Vendor Over-ride'!$C:$C, MATCH($R:$R,'Vendor Over-ride'!$A:$A,0)),"")</f>
        <v>G - Tron Theatre Limited</v>
      </c>
      <c r="U1841" s="38" t="str">
        <f t="shared" si="317"/>
        <v>GIA</v>
      </c>
      <c r="V1841" s="5" t="str">
        <f t="shared" si="318"/>
        <v>AWARD</v>
      </c>
      <c r="W1841" s="5" t="b">
        <f t="shared" si="314"/>
        <v>0</v>
      </c>
      <c r="X1841" s="40">
        <f t="shared" ca="1" si="315"/>
        <v>827068</v>
      </c>
      <c r="Y1841" s="30" t="b">
        <f t="shared" ca="1" si="316"/>
        <v>1</v>
      </c>
    </row>
    <row r="1842" spans="1:25" hidden="1">
      <c r="A1842" s="28" t="s">
        <v>2837</v>
      </c>
      <c r="B1842" s="28" t="s">
        <v>2838</v>
      </c>
      <c r="C1842" s="28" t="s">
        <v>4422</v>
      </c>
      <c r="D1842" s="28" t="s">
        <v>2842</v>
      </c>
      <c r="E1842" s="29">
        <v>42290</v>
      </c>
      <c r="F1842" s="28" t="s">
        <v>10719</v>
      </c>
      <c r="G1842" s="30">
        <v>4895</v>
      </c>
      <c r="H1842" s="28" t="s">
        <v>10720</v>
      </c>
      <c r="I1842" s="31">
        <v>0</v>
      </c>
      <c r="J1842" s="31">
        <v>271</v>
      </c>
      <c r="K1842" s="28" t="s">
        <v>7995</v>
      </c>
      <c r="L1842" s="32">
        <f t="shared" si="308"/>
        <v>-271</v>
      </c>
      <c r="M1842" s="33">
        <f t="shared" si="309"/>
        <v>271</v>
      </c>
      <c r="N1842" s="34" t="b">
        <v>1</v>
      </c>
      <c r="O1842" s="35">
        <f t="shared" si="310"/>
        <v>271</v>
      </c>
      <c r="P1842" s="36" t="str">
        <f t="shared" si="311"/>
        <v>G</v>
      </c>
      <c r="Q1842" s="37" t="str">
        <f t="shared" si="312"/>
        <v>Stephanie Green</v>
      </c>
      <c r="R1842" s="6" t="str">
        <f t="shared" si="313"/>
        <v>G - Stephanie Green</v>
      </c>
      <c r="S1842" s="6" t="str">
        <f>IFERROR(INDEX('Vendor Over-ride'!$C:$C, MATCH($R:$R,'Vendor Over-ride'!$A:$A,0)),"")</f>
        <v>G - Stephanie Green</v>
      </c>
      <c r="U1842" s="38" t="str">
        <f t="shared" si="317"/>
        <v>GIA</v>
      </c>
      <c r="V1842" s="5" t="str">
        <f t="shared" si="318"/>
        <v>AWARD</v>
      </c>
      <c r="W1842" s="5" t="b">
        <f t="shared" si="314"/>
        <v>0</v>
      </c>
      <c r="X1842" s="40">
        <f t="shared" ca="1" si="315"/>
        <v>1084</v>
      </c>
      <c r="Y1842" s="30" t="b">
        <f t="shared" ca="1" si="316"/>
        <v>0</v>
      </c>
    </row>
    <row r="1843" spans="1:25" hidden="1">
      <c r="A1843" s="28" t="s">
        <v>2837</v>
      </c>
      <c r="B1843" s="28" t="s">
        <v>2838</v>
      </c>
      <c r="C1843" s="28" t="s">
        <v>4422</v>
      </c>
      <c r="D1843" s="28" t="s">
        <v>2842</v>
      </c>
      <c r="E1843" s="29">
        <v>42290</v>
      </c>
      <c r="F1843" s="28" t="s">
        <v>10721</v>
      </c>
      <c r="G1843" s="30">
        <v>4895</v>
      </c>
      <c r="H1843" s="28" t="s">
        <v>10722</v>
      </c>
      <c r="I1843" s="31">
        <v>0</v>
      </c>
      <c r="J1843" s="31">
        <v>5588</v>
      </c>
      <c r="K1843" s="28" t="s">
        <v>10723</v>
      </c>
      <c r="L1843" s="32">
        <f t="shared" si="308"/>
        <v>-5588</v>
      </c>
      <c r="M1843" s="33">
        <f t="shared" si="309"/>
        <v>5588</v>
      </c>
      <c r="N1843" s="34" t="b">
        <v>1</v>
      </c>
      <c r="O1843" s="35">
        <f t="shared" si="310"/>
        <v>5588</v>
      </c>
      <c r="P1843" s="36" t="str">
        <f t="shared" si="311"/>
        <v>I</v>
      </c>
      <c r="Q1843" s="37" t="str">
        <f t="shared" si="312"/>
        <v>Festival Park Day Nursery Glasgow City Council</v>
      </c>
      <c r="R1843" s="6" t="str">
        <f t="shared" si="313"/>
        <v>I - Festival Park Day Nursery Glasgow City Council</v>
      </c>
      <c r="S1843" s="6" t="str">
        <f>IFERROR(INDEX('Vendor Over-ride'!$C:$C, MATCH($R:$R,'Vendor Over-ride'!$A:$A,0)),"")</f>
        <v>I - Festival Park Day Nursery Glasgow City Council</v>
      </c>
      <c r="U1843" s="38" t="str">
        <f t="shared" si="317"/>
        <v>GIA</v>
      </c>
      <c r="V1843" s="5" t="str">
        <f t="shared" si="318"/>
        <v>AWARD</v>
      </c>
      <c r="W1843" s="5" t="b">
        <f t="shared" si="314"/>
        <v>0</v>
      </c>
      <c r="X1843" s="40">
        <f t="shared" ca="1" si="315"/>
        <v>5588</v>
      </c>
      <c r="Y1843" s="30" t="b">
        <f t="shared" ca="1" si="316"/>
        <v>0</v>
      </c>
    </row>
    <row r="1844" spans="1:25">
      <c r="A1844" s="28" t="s">
        <v>2837</v>
      </c>
      <c r="B1844" s="28" t="s">
        <v>2838</v>
      </c>
      <c r="C1844" s="28" t="s">
        <v>4422</v>
      </c>
      <c r="D1844" s="28" t="s">
        <v>2842</v>
      </c>
      <c r="E1844" s="29">
        <v>42290</v>
      </c>
      <c r="F1844" s="28" t="s">
        <v>10724</v>
      </c>
      <c r="G1844" s="30">
        <v>4895</v>
      </c>
      <c r="H1844" s="28" t="s">
        <v>10725</v>
      </c>
      <c r="I1844" s="31">
        <v>0</v>
      </c>
      <c r="J1844" s="31">
        <v>7500</v>
      </c>
      <c r="K1844" s="28" t="s">
        <v>3315</v>
      </c>
      <c r="L1844" s="32">
        <f t="shared" si="308"/>
        <v>-7500</v>
      </c>
      <c r="M1844" s="33">
        <f t="shared" si="309"/>
        <v>7500</v>
      </c>
      <c r="N1844" s="34" t="b">
        <v>1</v>
      </c>
      <c r="O1844" s="35">
        <f t="shared" si="310"/>
        <v>7500</v>
      </c>
      <c r="P1844" s="36" t="str">
        <f t="shared" si="311"/>
        <v>I</v>
      </c>
      <c r="Q1844" s="37" t="str">
        <f t="shared" si="312"/>
        <v>Scottish Borders Council</v>
      </c>
      <c r="R1844" s="6" t="str">
        <f t="shared" si="313"/>
        <v>I - Scottish Borders Council</v>
      </c>
      <c r="S1844" s="6" t="str">
        <f>IFERROR(INDEX('Vendor Over-ride'!$C:$C, MATCH($R:$R,'Vendor Over-ride'!$A:$A,0)),"")</f>
        <v>I - Scottish Borders Council</v>
      </c>
      <c r="U1844" s="38" t="str">
        <f t="shared" si="317"/>
        <v>GIA</v>
      </c>
      <c r="V1844" s="5" t="str">
        <f t="shared" si="318"/>
        <v>AWARD</v>
      </c>
      <c r="W1844" s="5" t="b">
        <f t="shared" si="314"/>
        <v>0</v>
      </c>
      <c r="X1844" s="40">
        <f t="shared" ca="1" si="315"/>
        <v>342359.46</v>
      </c>
      <c r="Y1844" s="30" t="b">
        <f t="shared" ca="1" si="316"/>
        <v>1</v>
      </c>
    </row>
    <row r="1845" spans="1:25">
      <c r="A1845" s="28" t="s">
        <v>2837</v>
      </c>
      <c r="B1845" s="28" t="s">
        <v>2838</v>
      </c>
      <c r="C1845" s="28" t="s">
        <v>4422</v>
      </c>
      <c r="D1845" s="28" t="s">
        <v>2842</v>
      </c>
      <c r="E1845" s="29">
        <v>42290</v>
      </c>
      <c r="F1845" s="28" t="s">
        <v>10726</v>
      </c>
      <c r="G1845" s="30">
        <v>4895</v>
      </c>
      <c r="H1845" s="28" t="s">
        <v>10727</v>
      </c>
      <c r="I1845" s="31">
        <v>0</v>
      </c>
      <c r="J1845" s="31">
        <v>80000</v>
      </c>
      <c r="K1845" s="28" t="s">
        <v>2919</v>
      </c>
      <c r="L1845" s="32">
        <f t="shared" si="308"/>
        <v>-80000</v>
      </c>
      <c r="M1845" s="33">
        <f t="shared" si="309"/>
        <v>80000</v>
      </c>
      <c r="N1845" s="34" t="b">
        <v>1</v>
      </c>
      <c r="O1845" s="35">
        <f t="shared" si="310"/>
        <v>80000</v>
      </c>
      <c r="P1845" s="36" t="str">
        <f t="shared" si="311"/>
        <v>I</v>
      </c>
      <c r="Q1845" s="37" t="str">
        <f t="shared" si="312"/>
        <v>Scottish Youth Theatre</v>
      </c>
      <c r="R1845" s="6" t="str">
        <f t="shared" si="313"/>
        <v>I - Scottish Youth Theatre</v>
      </c>
      <c r="S1845" s="6" t="str">
        <f>IFERROR(INDEX('Vendor Over-ride'!$C:$C, MATCH($R:$R,'Vendor Over-ride'!$A:$A,0)),"")</f>
        <v>I - Scottish Youth Theatre</v>
      </c>
      <c r="U1845" s="38" t="str">
        <f t="shared" si="317"/>
        <v>GIA</v>
      </c>
      <c r="V1845" s="5" t="str">
        <f t="shared" si="318"/>
        <v>AWARD</v>
      </c>
      <c r="W1845" s="5" t="b">
        <f t="shared" si="314"/>
        <v>1</v>
      </c>
      <c r="X1845" s="40">
        <f t="shared" ca="1" si="315"/>
        <v>210252</v>
      </c>
      <c r="Y1845" s="30" t="b">
        <f t="shared" ca="1" si="316"/>
        <v>1</v>
      </c>
    </row>
    <row r="1846" spans="1:25" hidden="1">
      <c r="A1846" s="28" t="s">
        <v>2837</v>
      </c>
      <c r="B1846" s="28" t="s">
        <v>2838</v>
      </c>
      <c r="C1846" s="28" t="s">
        <v>4422</v>
      </c>
      <c r="D1846" s="28" t="s">
        <v>2842</v>
      </c>
      <c r="E1846" s="29">
        <v>42290</v>
      </c>
      <c r="F1846" s="28" t="s">
        <v>10728</v>
      </c>
      <c r="G1846" s="30">
        <v>4895</v>
      </c>
      <c r="H1846" s="28" t="s">
        <v>10729</v>
      </c>
      <c r="I1846" s="31">
        <v>0</v>
      </c>
      <c r="J1846" s="31">
        <v>850</v>
      </c>
      <c r="K1846" s="28" t="s">
        <v>3060</v>
      </c>
      <c r="L1846" s="32">
        <f t="shared" si="308"/>
        <v>-850</v>
      </c>
      <c r="M1846" s="33">
        <f t="shared" si="309"/>
        <v>850</v>
      </c>
      <c r="N1846" s="34" t="b">
        <v>1</v>
      </c>
      <c r="O1846" s="35">
        <f t="shared" si="310"/>
        <v>850</v>
      </c>
      <c r="P1846" s="36" t="str">
        <f t="shared" si="311"/>
        <v>I</v>
      </c>
      <c r="Q1846" s="37" t="str">
        <f t="shared" si="312"/>
        <v>Sound Festival</v>
      </c>
      <c r="R1846" s="6" t="str">
        <f t="shared" si="313"/>
        <v>I - Sound Festival</v>
      </c>
      <c r="S1846" s="6" t="str">
        <f>IFERROR(INDEX('Vendor Over-ride'!$C:$C, MATCH($R:$R,'Vendor Over-ride'!$A:$A,0)),"")</f>
        <v>I - Sound Festival</v>
      </c>
      <c r="U1846" s="38" t="str">
        <f t="shared" si="317"/>
        <v>GIA</v>
      </c>
      <c r="V1846" s="5" t="str">
        <f t="shared" si="318"/>
        <v>AWARD</v>
      </c>
      <c r="W1846" s="5" t="b">
        <f t="shared" si="314"/>
        <v>0</v>
      </c>
      <c r="X1846" s="40">
        <f t="shared" ca="1" si="315"/>
        <v>17000</v>
      </c>
      <c r="Y1846" s="30" t="b">
        <f t="shared" ca="1" si="316"/>
        <v>0</v>
      </c>
    </row>
    <row r="1847" spans="1:25" hidden="1">
      <c r="A1847" s="28" t="s">
        <v>2837</v>
      </c>
      <c r="B1847" s="28" t="s">
        <v>2838</v>
      </c>
      <c r="C1847" s="28" t="s">
        <v>4422</v>
      </c>
      <c r="D1847" s="28" t="s">
        <v>2842</v>
      </c>
      <c r="E1847" s="29">
        <v>42290</v>
      </c>
      <c r="F1847" s="28" t="s">
        <v>10730</v>
      </c>
      <c r="G1847" s="30">
        <v>4895</v>
      </c>
      <c r="H1847" s="28" t="s">
        <v>10731</v>
      </c>
      <c r="I1847" s="31">
        <v>0</v>
      </c>
      <c r="J1847" s="31">
        <v>1000</v>
      </c>
      <c r="K1847" s="28" t="s">
        <v>7658</v>
      </c>
      <c r="L1847" s="32">
        <f t="shared" si="308"/>
        <v>-1000</v>
      </c>
      <c r="M1847" s="33">
        <f t="shared" si="309"/>
        <v>1000</v>
      </c>
      <c r="N1847" s="34" t="b">
        <v>1</v>
      </c>
      <c r="O1847" s="35">
        <f t="shared" si="310"/>
        <v>1000</v>
      </c>
      <c r="P1847" s="36" t="str">
        <f t="shared" si="311"/>
        <v>I</v>
      </c>
      <c r="Q1847" s="37" t="str">
        <f t="shared" si="312"/>
        <v>The Letter J</v>
      </c>
      <c r="R1847" s="6" t="str">
        <f t="shared" si="313"/>
        <v>I - The Letter J</v>
      </c>
      <c r="S1847" s="6" t="str">
        <f>IFERROR(INDEX('Vendor Over-ride'!$C:$C, MATCH($R:$R,'Vendor Over-ride'!$A:$A,0)),"")</f>
        <v>I - The Letter J</v>
      </c>
      <c r="U1847" s="38" t="str">
        <f t="shared" si="317"/>
        <v>GIA</v>
      </c>
      <c r="V1847" s="5" t="str">
        <f t="shared" si="318"/>
        <v>AWARD</v>
      </c>
      <c r="W1847" s="5" t="b">
        <f t="shared" si="314"/>
        <v>0</v>
      </c>
      <c r="X1847" s="40">
        <f t="shared" ca="1" si="315"/>
        <v>20000</v>
      </c>
      <c r="Y1847" s="30" t="b">
        <f t="shared" ca="1" si="316"/>
        <v>0</v>
      </c>
    </row>
    <row r="1848" spans="1:25" hidden="1">
      <c r="A1848" s="28" t="s">
        <v>2837</v>
      </c>
      <c r="B1848" s="28" t="s">
        <v>2838</v>
      </c>
      <c r="C1848" s="28" t="s">
        <v>4422</v>
      </c>
      <c r="D1848" s="28" t="s">
        <v>2842</v>
      </c>
      <c r="E1848" s="29">
        <v>42293</v>
      </c>
      <c r="F1848" s="28" t="s">
        <v>10732</v>
      </c>
      <c r="G1848" s="30">
        <v>4923</v>
      </c>
      <c r="H1848" s="28" t="s">
        <v>10733</v>
      </c>
      <c r="I1848" s="31">
        <v>0</v>
      </c>
      <c r="J1848" s="31">
        <v>201.54</v>
      </c>
      <c r="K1848" s="28" t="s">
        <v>2946</v>
      </c>
      <c r="L1848" s="32">
        <f t="shared" si="308"/>
        <v>-201.54</v>
      </c>
      <c r="M1848" s="33">
        <f t="shared" si="309"/>
        <v>201.54</v>
      </c>
      <c r="N1848" s="34" t="b">
        <v>0</v>
      </c>
      <c r="O1848" s="35">
        <f t="shared" si="310"/>
        <v>0</v>
      </c>
      <c r="P1848" s="36" t="str">
        <f t="shared" si="311"/>
        <v>E</v>
      </c>
      <c r="Q1848" s="37" t="str">
        <f t="shared" si="312"/>
        <v>Scott Donaldson</v>
      </c>
      <c r="R1848" s="6" t="str">
        <f t="shared" si="313"/>
        <v>E - Scott Donaldson</v>
      </c>
      <c r="S1848" s="6" t="str">
        <f>IFERROR(INDEX('Vendor Over-ride'!$C:$C, MATCH($R:$R,'Vendor Over-ride'!$A:$A,0)),"")</f>
        <v/>
      </c>
      <c r="U1848" s="38" t="str">
        <f t="shared" si="317"/>
        <v>GIA</v>
      </c>
      <c r="V1848" s="5" t="str">
        <f t="shared" si="318"/>
        <v>EMPLOYEE</v>
      </c>
      <c r="W1848" s="5" t="b">
        <f t="shared" si="314"/>
        <v>0</v>
      </c>
      <c r="X1848" s="40">
        <f t="shared" ca="1" si="315"/>
        <v>334393.72000000003</v>
      </c>
      <c r="Y1848" s="30" t="b">
        <f t="shared" ca="1" si="316"/>
        <v>1</v>
      </c>
    </row>
    <row r="1849" spans="1:25" hidden="1">
      <c r="A1849" s="28" t="s">
        <v>2837</v>
      </c>
      <c r="B1849" s="28" t="s">
        <v>2838</v>
      </c>
      <c r="C1849" s="28" t="s">
        <v>4422</v>
      </c>
      <c r="D1849" s="28" t="s">
        <v>2842</v>
      </c>
      <c r="E1849" s="29">
        <v>42293</v>
      </c>
      <c r="F1849" s="28" t="s">
        <v>10734</v>
      </c>
      <c r="G1849" s="30">
        <v>4923</v>
      </c>
      <c r="H1849" s="28" t="s">
        <v>10735</v>
      </c>
      <c r="I1849" s="31">
        <v>0</v>
      </c>
      <c r="J1849" s="31">
        <v>244.75</v>
      </c>
      <c r="K1849" s="28" t="s">
        <v>2921</v>
      </c>
      <c r="L1849" s="32">
        <f t="shared" si="308"/>
        <v>-244.75</v>
      </c>
      <c r="M1849" s="33">
        <f t="shared" si="309"/>
        <v>244.75</v>
      </c>
      <c r="N1849" s="34" t="b">
        <v>0</v>
      </c>
      <c r="O1849" s="35">
        <f t="shared" si="310"/>
        <v>0</v>
      </c>
      <c r="P1849" s="36" t="str">
        <f t="shared" si="311"/>
        <v>E</v>
      </c>
      <c r="Q1849" s="37" t="str">
        <f t="shared" si="312"/>
        <v>Louise Harris</v>
      </c>
      <c r="R1849" s="6" t="str">
        <f t="shared" si="313"/>
        <v>E - Louise Harris</v>
      </c>
      <c r="S1849" s="6" t="str">
        <f>IFERROR(INDEX('Vendor Over-ride'!$C:$C, MATCH($R:$R,'Vendor Over-ride'!$A:$A,0)),"")</f>
        <v/>
      </c>
      <c r="U1849" s="38" t="str">
        <f t="shared" si="317"/>
        <v>GIA</v>
      </c>
      <c r="V1849" s="5" t="str">
        <f t="shared" si="318"/>
        <v>EMPLOYEE</v>
      </c>
      <c r="W1849" s="5" t="b">
        <f t="shared" si="314"/>
        <v>0</v>
      </c>
      <c r="X1849" s="40">
        <f t="shared" ca="1" si="315"/>
        <v>334393.72000000003</v>
      </c>
      <c r="Y1849" s="30" t="b">
        <f t="shared" ca="1" si="316"/>
        <v>1</v>
      </c>
    </row>
    <row r="1850" spans="1:25" hidden="1">
      <c r="A1850" s="28" t="s">
        <v>2837</v>
      </c>
      <c r="B1850" s="28" t="s">
        <v>2838</v>
      </c>
      <c r="C1850" s="28" t="s">
        <v>4422</v>
      </c>
      <c r="D1850" s="28" t="s">
        <v>2842</v>
      </c>
      <c r="E1850" s="29">
        <v>42293</v>
      </c>
      <c r="F1850" s="28" t="s">
        <v>10736</v>
      </c>
      <c r="G1850" s="30">
        <v>4923</v>
      </c>
      <c r="H1850" s="28" t="s">
        <v>10737</v>
      </c>
      <c r="I1850" s="31">
        <v>0</v>
      </c>
      <c r="J1850" s="31">
        <v>120.39</v>
      </c>
      <c r="K1850" s="28" t="s">
        <v>3144</v>
      </c>
      <c r="L1850" s="32">
        <f t="shared" si="308"/>
        <v>-120.39</v>
      </c>
      <c r="M1850" s="33">
        <f t="shared" si="309"/>
        <v>120.39</v>
      </c>
      <c r="N1850" s="34" t="b">
        <v>0</v>
      </c>
      <c r="O1850" s="35">
        <f t="shared" si="310"/>
        <v>0</v>
      </c>
      <c r="P1850" s="36" t="str">
        <f t="shared" si="311"/>
        <v>E</v>
      </c>
      <c r="Q1850" s="37" t="str">
        <f t="shared" si="312"/>
        <v>Emma Valentine</v>
      </c>
      <c r="R1850" s="6" t="str">
        <f t="shared" si="313"/>
        <v>E - Emma Valentine</v>
      </c>
      <c r="S1850" s="6" t="str">
        <f>IFERROR(INDEX('Vendor Over-ride'!$C:$C, MATCH($R:$R,'Vendor Over-ride'!$A:$A,0)),"")</f>
        <v/>
      </c>
      <c r="U1850" s="38" t="str">
        <f t="shared" si="317"/>
        <v>GIA</v>
      </c>
      <c r="V1850" s="5" t="str">
        <f t="shared" si="318"/>
        <v>EMPLOYEE</v>
      </c>
      <c r="W1850" s="5" t="b">
        <f t="shared" si="314"/>
        <v>0</v>
      </c>
      <c r="X1850" s="40">
        <f t="shared" ca="1" si="315"/>
        <v>334393.72000000003</v>
      </c>
      <c r="Y1850" s="30" t="b">
        <f t="shared" ca="1" si="316"/>
        <v>1</v>
      </c>
    </row>
    <row r="1851" spans="1:25" hidden="1">
      <c r="A1851" s="28" t="s">
        <v>2837</v>
      </c>
      <c r="B1851" s="28" t="s">
        <v>2838</v>
      </c>
      <c r="C1851" s="28" t="s">
        <v>4422</v>
      </c>
      <c r="D1851" s="28" t="s">
        <v>2842</v>
      </c>
      <c r="E1851" s="29">
        <v>42293</v>
      </c>
      <c r="F1851" s="28" t="s">
        <v>10738</v>
      </c>
      <c r="G1851" s="30">
        <v>4923</v>
      </c>
      <c r="H1851" s="28" t="s">
        <v>10739</v>
      </c>
      <c r="I1851" s="31">
        <v>0</v>
      </c>
      <c r="J1851" s="31">
        <v>2249.9899999999998</v>
      </c>
      <c r="K1851" s="28" t="s">
        <v>4192</v>
      </c>
      <c r="L1851" s="32">
        <f t="shared" si="308"/>
        <v>-2249.9899999999998</v>
      </c>
      <c r="M1851" s="33">
        <f t="shared" si="309"/>
        <v>2249.9899999999998</v>
      </c>
      <c r="N1851" s="34" t="b">
        <v>0</v>
      </c>
      <c r="O1851" s="35">
        <f t="shared" si="310"/>
        <v>0</v>
      </c>
      <c r="P1851" s="36" t="str">
        <f t="shared" si="311"/>
        <v>E</v>
      </c>
      <c r="Q1851" s="37" t="str">
        <f t="shared" si="312"/>
        <v>Robbie Allen</v>
      </c>
      <c r="R1851" s="6" t="str">
        <f t="shared" si="313"/>
        <v>E - Robbie Allen</v>
      </c>
      <c r="S1851" s="6" t="str">
        <f>IFERROR(INDEX('Vendor Over-ride'!$C:$C, MATCH($R:$R,'Vendor Over-ride'!$A:$A,0)),"")</f>
        <v/>
      </c>
      <c r="U1851" s="38" t="str">
        <f t="shared" si="317"/>
        <v>GIA</v>
      </c>
      <c r="V1851" s="5" t="str">
        <f t="shared" si="318"/>
        <v>EMPLOYEE</v>
      </c>
      <c r="W1851" s="5" t="b">
        <f t="shared" si="314"/>
        <v>0</v>
      </c>
      <c r="X1851" s="40">
        <f t="shared" ca="1" si="315"/>
        <v>334393.72000000003</v>
      </c>
      <c r="Y1851" s="30" t="b">
        <f t="shared" ca="1" si="316"/>
        <v>1</v>
      </c>
    </row>
    <row r="1852" spans="1:25" hidden="1">
      <c r="A1852" s="28" t="s">
        <v>2837</v>
      </c>
      <c r="B1852" s="28" t="s">
        <v>2838</v>
      </c>
      <c r="C1852" s="28" t="s">
        <v>4422</v>
      </c>
      <c r="D1852" s="28" t="s">
        <v>2842</v>
      </c>
      <c r="E1852" s="29">
        <v>42293</v>
      </c>
      <c r="F1852" s="28" t="s">
        <v>10740</v>
      </c>
      <c r="G1852" s="30">
        <v>4923</v>
      </c>
      <c r="H1852" s="28" t="s">
        <v>10741</v>
      </c>
      <c r="I1852" s="31">
        <v>0</v>
      </c>
      <c r="J1852" s="31">
        <v>29.72</v>
      </c>
      <c r="K1852" s="28" t="s">
        <v>3690</v>
      </c>
      <c r="L1852" s="32">
        <f t="shared" si="308"/>
        <v>-29.72</v>
      </c>
      <c r="M1852" s="33">
        <f t="shared" si="309"/>
        <v>29.72</v>
      </c>
      <c r="N1852" s="34" t="b">
        <v>0</v>
      </c>
      <c r="O1852" s="35">
        <f t="shared" si="310"/>
        <v>0</v>
      </c>
      <c r="P1852" s="36" t="str">
        <f t="shared" si="311"/>
        <v>E</v>
      </c>
      <c r="Q1852" s="37" t="str">
        <f t="shared" si="312"/>
        <v>Helen Sim</v>
      </c>
      <c r="R1852" s="6" t="str">
        <f t="shared" si="313"/>
        <v>E - Helen Sim</v>
      </c>
      <c r="S1852" s="6" t="str">
        <f>IFERROR(INDEX('Vendor Over-ride'!$C:$C, MATCH($R:$R,'Vendor Over-ride'!$A:$A,0)),"")</f>
        <v/>
      </c>
      <c r="U1852" s="38" t="str">
        <f t="shared" si="317"/>
        <v>GIA</v>
      </c>
      <c r="V1852" s="5" t="str">
        <f t="shared" si="318"/>
        <v>EMPLOYEE</v>
      </c>
      <c r="W1852" s="5" t="b">
        <f t="shared" si="314"/>
        <v>0</v>
      </c>
      <c r="X1852" s="40">
        <f t="shared" ca="1" si="315"/>
        <v>334393.72000000003</v>
      </c>
      <c r="Y1852" s="30" t="b">
        <f t="shared" ca="1" si="316"/>
        <v>1</v>
      </c>
    </row>
    <row r="1853" spans="1:25" hidden="1">
      <c r="A1853" s="28" t="s">
        <v>2837</v>
      </c>
      <c r="B1853" s="28" t="s">
        <v>2838</v>
      </c>
      <c r="C1853" s="28" t="s">
        <v>4422</v>
      </c>
      <c r="D1853" s="28" t="s">
        <v>2842</v>
      </c>
      <c r="E1853" s="29">
        <v>42293</v>
      </c>
      <c r="F1853" s="28" t="s">
        <v>10742</v>
      </c>
      <c r="G1853" s="30">
        <v>4923</v>
      </c>
      <c r="H1853" s="28" t="s">
        <v>10743</v>
      </c>
      <c r="I1853" s="31">
        <v>0</v>
      </c>
      <c r="J1853" s="31">
        <v>42.2</v>
      </c>
      <c r="K1853" s="28" t="s">
        <v>2994</v>
      </c>
      <c r="L1853" s="32">
        <f t="shared" si="308"/>
        <v>-42.2</v>
      </c>
      <c r="M1853" s="33">
        <f t="shared" si="309"/>
        <v>42.2</v>
      </c>
      <c r="N1853" s="34" t="b">
        <v>0</v>
      </c>
      <c r="O1853" s="35">
        <f t="shared" si="310"/>
        <v>0</v>
      </c>
      <c r="P1853" s="36" t="str">
        <f t="shared" si="311"/>
        <v>E</v>
      </c>
      <c r="Q1853" s="37" t="str">
        <f t="shared" si="312"/>
        <v>Aly Barr</v>
      </c>
      <c r="R1853" s="6" t="str">
        <f t="shared" si="313"/>
        <v>E - Aly Barr</v>
      </c>
      <c r="S1853" s="6" t="str">
        <f>IFERROR(INDEX('Vendor Over-ride'!$C:$C, MATCH($R:$R,'Vendor Over-ride'!$A:$A,0)),"")</f>
        <v/>
      </c>
      <c r="U1853" s="38" t="str">
        <f t="shared" si="317"/>
        <v>GIA</v>
      </c>
      <c r="V1853" s="5" t="str">
        <f t="shared" si="318"/>
        <v>EMPLOYEE</v>
      </c>
      <c r="W1853" s="5" t="b">
        <f t="shared" si="314"/>
        <v>0</v>
      </c>
      <c r="X1853" s="40">
        <f t="shared" ca="1" si="315"/>
        <v>334393.72000000003</v>
      </c>
      <c r="Y1853" s="30" t="b">
        <f t="shared" ca="1" si="316"/>
        <v>1</v>
      </c>
    </row>
    <row r="1854" spans="1:25" hidden="1">
      <c r="A1854" s="28" t="s">
        <v>2837</v>
      </c>
      <c r="B1854" s="28" t="s">
        <v>2838</v>
      </c>
      <c r="C1854" s="28" t="s">
        <v>4422</v>
      </c>
      <c r="D1854" s="28" t="s">
        <v>2842</v>
      </c>
      <c r="E1854" s="29">
        <v>42293</v>
      </c>
      <c r="F1854" s="28" t="s">
        <v>10744</v>
      </c>
      <c r="G1854" s="30">
        <v>4923</v>
      </c>
      <c r="H1854" s="28" t="s">
        <v>10745</v>
      </c>
      <c r="I1854" s="31">
        <v>0</v>
      </c>
      <c r="J1854" s="31">
        <v>62.65</v>
      </c>
      <c r="K1854" s="28" t="s">
        <v>2954</v>
      </c>
      <c r="L1854" s="32">
        <f t="shared" si="308"/>
        <v>-62.65</v>
      </c>
      <c r="M1854" s="33">
        <f t="shared" si="309"/>
        <v>62.65</v>
      </c>
      <c r="N1854" s="34" t="b">
        <v>0</v>
      </c>
      <c r="O1854" s="35">
        <f t="shared" si="310"/>
        <v>0</v>
      </c>
      <c r="P1854" s="36" t="str">
        <f t="shared" si="311"/>
        <v>E</v>
      </c>
      <c r="Q1854" s="37" t="str">
        <f t="shared" si="312"/>
        <v>Clare Hewitt</v>
      </c>
      <c r="R1854" s="6" t="str">
        <f t="shared" si="313"/>
        <v>E - Clare Hewitt</v>
      </c>
      <c r="S1854" s="6" t="str">
        <f>IFERROR(INDEX('Vendor Over-ride'!$C:$C, MATCH($R:$R,'Vendor Over-ride'!$A:$A,0)),"")</f>
        <v/>
      </c>
      <c r="U1854" s="38" t="str">
        <f t="shared" si="317"/>
        <v>GIA</v>
      </c>
      <c r="V1854" s="5" t="str">
        <f t="shared" si="318"/>
        <v>EMPLOYEE</v>
      </c>
      <c r="W1854" s="5" t="b">
        <f t="shared" si="314"/>
        <v>0</v>
      </c>
      <c r="X1854" s="40">
        <f t="shared" ca="1" si="315"/>
        <v>334393.72000000003</v>
      </c>
      <c r="Y1854" s="30" t="b">
        <f t="shared" ca="1" si="316"/>
        <v>1</v>
      </c>
    </row>
    <row r="1855" spans="1:25" hidden="1">
      <c r="A1855" s="28" t="s">
        <v>2837</v>
      </c>
      <c r="B1855" s="28" t="s">
        <v>2838</v>
      </c>
      <c r="C1855" s="28" t="s">
        <v>4422</v>
      </c>
      <c r="D1855" s="28" t="s">
        <v>2842</v>
      </c>
      <c r="E1855" s="29">
        <v>42293</v>
      </c>
      <c r="F1855" s="28" t="s">
        <v>10746</v>
      </c>
      <c r="G1855" s="30">
        <v>4923</v>
      </c>
      <c r="H1855" s="28" t="s">
        <v>10747</v>
      </c>
      <c r="I1855" s="31">
        <v>0</v>
      </c>
      <c r="J1855" s="31">
        <v>183.45</v>
      </c>
      <c r="K1855" s="28" t="s">
        <v>3493</v>
      </c>
      <c r="L1855" s="32">
        <f t="shared" si="308"/>
        <v>-183.45</v>
      </c>
      <c r="M1855" s="33">
        <f t="shared" si="309"/>
        <v>183.45</v>
      </c>
      <c r="N1855" s="34" t="b">
        <v>0</v>
      </c>
      <c r="O1855" s="35">
        <f t="shared" si="310"/>
        <v>0</v>
      </c>
      <c r="P1855" s="36" t="str">
        <f t="shared" si="311"/>
        <v>E</v>
      </c>
      <c r="Q1855" s="37" t="str">
        <f t="shared" si="312"/>
        <v>Sophie Bambrough</v>
      </c>
      <c r="R1855" s="6" t="str">
        <f t="shared" si="313"/>
        <v>E - Sophie Bambrough</v>
      </c>
      <c r="S1855" s="6" t="str">
        <f>IFERROR(INDEX('Vendor Over-ride'!$C:$C, MATCH($R:$R,'Vendor Over-ride'!$A:$A,0)),"")</f>
        <v/>
      </c>
      <c r="U1855" s="38" t="str">
        <f t="shared" si="317"/>
        <v>GIA</v>
      </c>
      <c r="V1855" s="5" t="str">
        <f t="shared" si="318"/>
        <v>EMPLOYEE</v>
      </c>
      <c r="W1855" s="5" t="b">
        <f t="shared" si="314"/>
        <v>0</v>
      </c>
      <c r="X1855" s="40">
        <f t="shared" ca="1" si="315"/>
        <v>334393.72000000003</v>
      </c>
      <c r="Y1855" s="30" t="b">
        <f t="shared" ca="1" si="316"/>
        <v>1</v>
      </c>
    </row>
    <row r="1856" spans="1:25" hidden="1">
      <c r="A1856" s="28" t="s">
        <v>2837</v>
      </c>
      <c r="B1856" s="28" t="s">
        <v>2838</v>
      </c>
      <c r="C1856" s="28" t="s">
        <v>4422</v>
      </c>
      <c r="D1856" s="28" t="s">
        <v>2842</v>
      </c>
      <c r="E1856" s="29">
        <v>42293</v>
      </c>
      <c r="F1856" s="28" t="s">
        <v>10748</v>
      </c>
      <c r="G1856" s="30">
        <v>4923</v>
      </c>
      <c r="H1856" s="28" t="s">
        <v>10749</v>
      </c>
      <c r="I1856" s="31">
        <v>0</v>
      </c>
      <c r="J1856" s="31">
        <v>378.24</v>
      </c>
      <c r="K1856" s="28" t="s">
        <v>2956</v>
      </c>
      <c r="L1856" s="32">
        <f t="shared" si="308"/>
        <v>-378.24</v>
      </c>
      <c r="M1856" s="33">
        <f t="shared" si="309"/>
        <v>378.24</v>
      </c>
      <c r="N1856" s="34" t="b">
        <v>0</v>
      </c>
      <c r="O1856" s="35">
        <f t="shared" si="310"/>
        <v>0</v>
      </c>
      <c r="P1856" s="36" t="str">
        <f t="shared" si="311"/>
        <v>E</v>
      </c>
      <c r="Q1856" s="37" t="str">
        <f t="shared" si="312"/>
        <v>Brodie Pringle</v>
      </c>
      <c r="R1856" s="6" t="str">
        <f t="shared" si="313"/>
        <v>E - Brodie Pringle</v>
      </c>
      <c r="S1856" s="6" t="str">
        <f>IFERROR(INDEX('Vendor Over-ride'!$C:$C, MATCH($R:$R,'Vendor Over-ride'!$A:$A,0)),"")</f>
        <v/>
      </c>
      <c r="U1856" s="38" t="str">
        <f t="shared" si="317"/>
        <v>GIA</v>
      </c>
      <c r="V1856" s="5" t="str">
        <f t="shared" si="318"/>
        <v>EMPLOYEE</v>
      </c>
      <c r="W1856" s="5" t="b">
        <f t="shared" si="314"/>
        <v>0</v>
      </c>
      <c r="X1856" s="40">
        <f t="shared" ca="1" si="315"/>
        <v>334393.72000000003</v>
      </c>
      <c r="Y1856" s="30" t="b">
        <f t="shared" ca="1" si="316"/>
        <v>1</v>
      </c>
    </row>
    <row r="1857" spans="1:25" hidden="1">
      <c r="A1857" s="28" t="s">
        <v>2837</v>
      </c>
      <c r="B1857" s="28" t="s">
        <v>2838</v>
      </c>
      <c r="C1857" s="28" t="s">
        <v>4422</v>
      </c>
      <c r="D1857" s="28" t="s">
        <v>2842</v>
      </c>
      <c r="E1857" s="29">
        <v>42293</v>
      </c>
      <c r="F1857" s="28" t="s">
        <v>10750</v>
      </c>
      <c r="G1857" s="30">
        <v>4923</v>
      </c>
      <c r="H1857" s="28" t="s">
        <v>10751</v>
      </c>
      <c r="I1857" s="31">
        <v>0</v>
      </c>
      <c r="J1857" s="31">
        <v>100</v>
      </c>
      <c r="K1857" s="28" t="s">
        <v>3106</v>
      </c>
      <c r="L1857" s="32">
        <f t="shared" si="308"/>
        <v>-100</v>
      </c>
      <c r="M1857" s="33">
        <f t="shared" si="309"/>
        <v>100</v>
      </c>
      <c r="N1857" s="34" t="b">
        <v>1</v>
      </c>
      <c r="O1857" s="35">
        <f t="shared" si="310"/>
        <v>100</v>
      </c>
      <c r="P1857" s="36" t="str">
        <f t="shared" si="311"/>
        <v>T</v>
      </c>
      <c r="Q1857" s="37" t="str">
        <f t="shared" si="312"/>
        <v>Aberdeen City Council</v>
      </c>
      <c r="R1857" s="6" t="str">
        <f t="shared" si="313"/>
        <v>T - Aberdeen City Council</v>
      </c>
      <c r="S1857" s="6" t="str">
        <f>IFERROR(INDEX('Vendor Over-ride'!$C:$C, MATCH($R:$R,'Vendor Over-ride'!$A:$A,0)),"")</f>
        <v>T - Aberdeen City Council</v>
      </c>
      <c r="U1857" s="38" t="str">
        <f t="shared" si="317"/>
        <v>GIA</v>
      </c>
      <c r="V1857" s="5" t="str">
        <f t="shared" si="318"/>
        <v>TRADE</v>
      </c>
      <c r="W1857" s="5" t="b">
        <f t="shared" si="314"/>
        <v>0</v>
      </c>
      <c r="X1857" s="40">
        <f t="shared" ca="1" si="315"/>
        <v>286</v>
      </c>
      <c r="Y1857" s="30" t="b">
        <f t="shared" ca="1" si="316"/>
        <v>0</v>
      </c>
    </row>
    <row r="1858" spans="1:25" hidden="1">
      <c r="A1858" s="28" t="s">
        <v>2837</v>
      </c>
      <c r="B1858" s="28" t="s">
        <v>2838</v>
      </c>
      <c r="C1858" s="28" t="s">
        <v>4422</v>
      </c>
      <c r="D1858" s="28" t="s">
        <v>2842</v>
      </c>
      <c r="E1858" s="29">
        <v>42293</v>
      </c>
      <c r="F1858" s="28" t="s">
        <v>10752</v>
      </c>
      <c r="G1858" s="30">
        <v>4923</v>
      </c>
      <c r="H1858" s="28" t="s">
        <v>10753</v>
      </c>
      <c r="I1858" s="31">
        <v>0</v>
      </c>
      <c r="J1858" s="31">
        <v>777</v>
      </c>
      <c r="K1858" s="28" t="s">
        <v>3031</v>
      </c>
      <c r="L1858" s="32">
        <f t="shared" ref="L1858:L1921" si="319">I:I-J:J</f>
        <v>-777</v>
      </c>
      <c r="M1858" s="33">
        <f t="shared" ref="M1858:M1921" si="320">ABS($L:$L)</f>
        <v>777</v>
      </c>
      <c r="N1858" s="34" t="b">
        <v>1</v>
      </c>
      <c r="O1858" s="35">
        <f t="shared" ref="O1858:O1921" si="321">$M:$M*$N:$N</f>
        <v>777</v>
      </c>
      <c r="P1858" s="36" t="str">
        <f t="shared" ref="P1858:P1921" si="322">LEFT(TRIM($K:$K),1)</f>
        <v>T</v>
      </c>
      <c r="Q1858" s="37" t="str">
        <f t="shared" ref="Q1858:Q1921" si="323">RIGHT(TRIM($K:$K),LEN(TRIM($K:$K))-FIND("-",TRIM($K:$K)))</f>
        <v>Allander Print Limited</v>
      </c>
      <c r="R1858" s="6" t="str">
        <f t="shared" ref="R1858:R1921" si="324">CONCATENATE($P:$P, " - ",$Q:$Q)</f>
        <v>T - Allander Print Limited</v>
      </c>
      <c r="S1858" s="6" t="str">
        <f>IFERROR(INDEX('Vendor Over-ride'!$C:$C, MATCH($R:$R,'Vendor Over-ride'!$A:$A,0)),"")</f>
        <v>T - Allander Print Limited</v>
      </c>
      <c r="U1858" s="38" t="str">
        <f t="shared" si="317"/>
        <v>GIA</v>
      </c>
      <c r="V1858" s="5" t="str">
        <f t="shared" si="318"/>
        <v>TRADE</v>
      </c>
      <c r="W1858" s="5" t="b">
        <f t="shared" ref="W1858:W1921" si="325">ROUND($O:$O,2)&gt;=25000</f>
        <v>0</v>
      </c>
      <c r="X1858" s="40">
        <f t="shared" ref="X1858:X1921" ca="1" si="326">SUMPRODUCT((Payee=$S1858) * (Payment_Value))</f>
        <v>20985.399999999998</v>
      </c>
      <c r="Y1858" s="30" t="b">
        <f t="shared" ref="Y1858:Y1921" ca="1" si="327">$X:$X&gt;=25000</f>
        <v>0</v>
      </c>
    </row>
    <row r="1859" spans="1:25" hidden="1">
      <c r="A1859" s="28" t="s">
        <v>2837</v>
      </c>
      <c r="B1859" s="28" t="s">
        <v>2838</v>
      </c>
      <c r="C1859" s="28" t="s">
        <v>4422</v>
      </c>
      <c r="D1859" s="28" t="s">
        <v>2842</v>
      </c>
      <c r="E1859" s="29">
        <v>42293</v>
      </c>
      <c r="F1859" s="28" t="s">
        <v>10754</v>
      </c>
      <c r="G1859" s="30">
        <v>4923</v>
      </c>
      <c r="H1859" s="28" t="s">
        <v>10755</v>
      </c>
      <c r="I1859" s="31">
        <v>0</v>
      </c>
      <c r="J1859" s="31">
        <v>157.13999999999999</v>
      </c>
      <c r="K1859" s="28" t="s">
        <v>2846</v>
      </c>
      <c r="L1859" s="32">
        <f t="shared" si="319"/>
        <v>-157.13999999999999</v>
      </c>
      <c r="M1859" s="33">
        <f t="shared" si="320"/>
        <v>157.13999999999999</v>
      </c>
      <c r="N1859" s="34" t="b">
        <v>1</v>
      </c>
      <c r="O1859" s="35">
        <f t="shared" si="321"/>
        <v>157.13999999999999</v>
      </c>
      <c r="P1859" s="36" t="str">
        <f t="shared" si="322"/>
        <v>T</v>
      </c>
      <c r="Q1859" s="37" t="str">
        <f t="shared" si="323"/>
        <v>Arnold Clark Finance Ltd</v>
      </c>
      <c r="R1859" s="6" t="str">
        <f t="shared" si="324"/>
        <v>T - Arnold Clark Finance Ltd</v>
      </c>
      <c r="S1859" s="6" t="str">
        <f>IFERROR(INDEX('Vendor Over-ride'!$C:$C, MATCH($R:$R,'Vendor Over-ride'!$A:$A,0)),"")</f>
        <v>T - Arnold Clark Finance Ltd</v>
      </c>
      <c r="U1859" s="38" t="str">
        <f t="shared" ref="U1859:U1922" si="328">"GIA"</f>
        <v>GIA</v>
      </c>
      <c r="V1859" s="5" t="str">
        <f t="shared" ref="V1859:V1922" si="329">UPPER(IF($P:$P="E","Employee",IF(OR($P:$P="I",$P:$P="G"),"Award",IF(OR($P:$P="D",$P:$P="T"),"Trade",""))))</f>
        <v>TRADE</v>
      </c>
      <c r="W1859" s="5" t="b">
        <f t="shared" si="325"/>
        <v>0</v>
      </c>
      <c r="X1859" s="40">
        <f t="shared" ca="1" si="326"/>
        <v>4424.46</v>
      </c>
      <c r="Y1859" s="30" t="b">
        <f t="shared" ca="1" si="327"/>
        <v>0</v>
      </c>
    </row>
    <row r="1860" spans="1:25" hidden="1">
      <c r="A1860" s="28" t="s">
        <v>2837</v>
      </c>
      <c r="B1860" s="28" t="s">
        <v>2838</v>
      </c>
      <c r="C1860" s="28" t="s">
        <v>4422</v>
      </c>
      <c r="D1860" s="28" t="s">
        <v>2842</v>
      </c>
      <c r="E1860" s="29">
        <v>42293</v>
      </c>
      <c r="F1860" s="28" t="s">
        <v>10756</v>
      </c>
      <c r="G1860" s="30">
        <v>4923</v>
      </c>
      <c r="H1860" s="28" t="s">
        <v>10757</v>
      </c>
      <c r="I1860" s="31">
        <v>0</v>
      </c>
      <c r="J1860" s="31">
        <v>1238.08</v>
      </c>
      <c r="K1860" s="28" t="s">
        <v>10758</v>
      </c>
      <c r="L1860" s="32">
        <f t="shared" si="319"/>
        <v>-1238.08</v>
      </c>
      <c r="M1860" s="33">
        <f t="shared" si="320"/>
        <v>1238.08</v>
      </c>
      <c r="N1860" s="34" t="b">
        <v>1</v>
      </c>
      <c r="O1860" s="35">
        <f t="shared" si="321"/>
        <v>1238.08</v>
      </c>
      <c r="P1860" s="36" t="str">
        <f t="shared" si="322"/>
        <v>T</v>
      </c>
      <c r="Q1860" s="37" t="str">
        <f t="shared" si="323"/>
        <v>Barry Laird</v>
      </c>
      <c r="R1860" s="6" t="str">
        <f t="shared" si="324"/>
        <v>T - Barry Laird</v>
      </c>
      <c r="S1860" s="6" t="str">
        <f>IFERROR(INDEX('Vendor Over-ride'!$C:$C, MATCH($R:$R,'Vendor Over-ride'!$A:$A,0)),"")</f>
        <v>T - Barry Laird</v>
      </c>
      <c r="U1860" s="38" t="str">
        <f t="shared" si="328"/>
        <v>GIA</v>
      </c>
      <c r="V1860" s="5" t="str">
        <f t="shared" si="329"/>
        <v>TRADE</v>
      </c>
      <c r="W1860" s="5" t="b">
        <f t="shared" si="325"/>
        <v>0</v>
      </c>
      <c r="X1860" s="40">
        <f t="shared" ca="1" si="326"/>
        <v>1238.08</v>
      </c>
      <c r="Y1860" s="30" t="b">
        <f t="shared" ca="1" si="327"/>
        <v>0</v>
      </c>
    </row>
    <row r="1861" spans="1:25" hidden="1">
      <c r="A1861" s="28" t="s">
        <v>2837</v>
      </c>
      <c r="B1861" s="28" t="s">
        <v>2838</v>
      </c>
      <c r="C1861" s="28" t="s">
        <v>4422</v>
      </c>
      <c r="D1861" s="28" t="s">
        <v>2842</v>
      </c>
      <c r="E1861" s="29">
        <v>42293</v>
      </c>
      <c r="F1861" s="28" t="s">
        <v>10759</v>
      </c>
      <c r="G1861" s="30">
        <v>4923</v>
      </c>
      <c r="H1861" s="28" t="s">
        <v>10760</v>
      </c>
      <c r="I1861" s="31">
        <v>0</v>
      </c>
      <c r="J1861" s="31">
        <v>59.56</v>
      </c>
      <c r="K1861" s="28" t="s">
        <v>3803</v>
      </c>
      <c r="L1861" s="32">
        <f t="shared" si="319"/>
        <v>-59.56</v>
      </c>
      <c r="M1861" s="33">
        <f t="shared" si="320"/>
        <v>59.56</v>
      </c>
      <c r="N1861" s="34" t="b">
        <v>1</v>
      </c>
      <c r="O1861" s="35">
        <f t="shared" si="321"/>
        <v>59.56</v>
      </c>
      <c r="P1861" s="36" t="str">
        <f t="shared" si="322"/>
        <v>T</v>
      </c>
      <c r="Q1861" s="37" t="str">
        <f t="shared" si="323"/>
        <v>Bupa Travel Services</v>
      </c>
      <c r="R1861" s="6" t="str">
        <f t="shared" si="324"/>
        <v>T - Bupa Travel Services</v>
      </c>
      <c r="S1861" s="6" t="str">
        <f>IFERROR(INDEX('Vendor Over-ride'!$C:$C, MATCH($R:$R,'Vendor Over-ride'!$A:$A,0)),"")</f>
        <v>T - Bupa Travel Services</v>
      </c>
      <c r="U1861" s="38" t="str">
        <f t="shared" si="328"/>
        <v>GIA</v>
      </c>
      <c r="V1861" s="5" t="str">
        <f t="shared" si="329"/>
        <v>TRADE</v>
      </c>
      <c r="W1861" s="5" t="b">
        <f t="shared" si="325"/>
        <v>0</v>
      </c>
      <c r="X1861" s="40">
        <f t="shared" ca="1" si="326"/>
        <v>2249.3700000000003</v>
      </c>
      <c r="Y1861" s="30" t="b">
        <f t="shared" ca="1" si="327"/>
        <v>0</v>
      </c>
    </row>
    <row r="1862" spans="1:25">
      <c r="A1862" s="28" t="s">
        <v>2837</v>
      </c>
      <c r="B1862" s="28" t="s">
        <v>2838</v>
      </c>
      <c r="C1862" s="28" t="s">
        <v>4422</v>
      </c>
      <c r="D1862" s="28" t="s">
        <v>2842</v>
      </c>
      <c r="E1862" s="29">
        <v>42293</v>
      </c>
      <c r="F1862" s="28" t="s">
        <v>10761</v>
      </c>
      <c r="G1862" s="30">
        <v>4923</v>
      </c>
      <c r="H1862" s="28" t="s">
        <v>10762</v>
      </c>
      <c r="I1862" s="31">
        <v>0</v>
      </c>
      <c r="J1862" s="31">
        <v>285.23</v>
      </c>
      <c r="K1862" s="28" t="s">
        <v>4942</v>
      </c>
      <c r="L1862" s="32">
        <f t="shared" si="319"/>
        <v>-285.23</v>
      </c>
      <c r="M1862" s="33">
        <f t="shared" si="320"/>
        <v>285.23</v>
      </c>
      <c r="N1862" s="34" t="b">
        <v>1</v>
      </c>
      <c r="O1862" s="35">
        <f t="shared" si="321"/>
        <v>285.23</v>
      </c>
      <c r="P1862" s="36" t="str">
        <f t="shared" si="322"/>
        <v>T</v>
      </c>
      <c r="Q1862" s="37" t="str">
        <f t="shared" si="323"/>
        <v>Burns Owens Partnership Ltd (t/a BOP Consulting)</v>
      </c>
      <c r="R1862" s="6" t="str">
        <f t="shared" si="324"/>
        <v>T - Burns Owens Partnership Ltd (t/a BOP Consulting)</v>
      </c>
      <c r="S1862" s="6" t="str">
        <f>IFERROR(INDEX('Vendor Over-ride'!$C:$C, MATCH($R:$R,'Vendor Over-ride'!$A:$A,0)),"")</f>
        <v>T - Burns Owens Partnership Ltd (t/a BOP Consulting)</v>
      </c>
      <c r="T1862" s="41" t="s">
        <v>7025</v>
      </c>
      <c r="U1862" s="38" t="str">
        <f t="shared" si="328"/>
        <v>GIA</v>
      </c>
      <c r="V1862" s="5" t="str">
        <f t="shared" si="329"/>
        <v>TRADE</v>
      </c>
      <c r="W1862" s="5" t="b">
        <f t="shared" si="325"/>
        <v>0</v>
      </c>
      <c r="X1862" s="40">
        <f t="shared" ca="1" si="326"/>
        <v>63407.83</v>
      </c>
      <c r="Y1862" s="30" t="b">
        <f t="shared" ca="1" si="327"/>
        <v>1</v>
      </c>
    </row>
    <row r="1863" spans="1:25" hidden="1">
      <c r="A1863" s="28" t="s">
        <v>2837</v>
      </c>
      <c r="B1863" s="28" t="s">
        <v>2838</v>
      </c>
      <c r="C1863" s="28" t="s">
        <v>4422</v>
      </c>
      <c r="D1863" s="28" t="s">
        <v>2842</v>
      </c>
      <c r="E1863" s="29">
        <v>42293</v>
      </c>
      <c r="F1863" s="28" t="s">
        <v>10763</v>
      </c>
      <c r="G1863" s="30">
        <v>4923</v>
      </c>
      <c r="H1863" s="28" t="s">
        <v>10764</v>
      </c>
      <c r="I1863" s="31">
        <v>0</v>
      </c>
      <c r="J1863" s="31">
        <v>5421.6</v>
      </c>
      <c r="K1863" s="28" t="s">
        <v>2859</v>
      </c>
      <c r="L1863" s="32">
        <f t="shared" si="319"/>
        <v>-5421.6</v>
      </c>
      <c r="M1863" s="33">
        <f t="shared" si="320"/>
        <v>5421.6</v>
      </c>
      <c r="N1863" s="34" t="b">
        <v>1</v>
      </c>
      <c r="O1863" s="35">
        <f t="shared" si="321"/>
        <v>5421.6</v>
      </c>
      <c r="P1863" s="36" t="str">
        <f t="shared" si="322"/>
        <v>T</v>
      </c>
      <c r="Q1863" s="37" t="str">
        <f t="shared" si="323"/>
        <v>Cascade Human Resources Ltd</v>
      </c>
      <c r="R1863" s="6" t="str">
        <f t="shared" si="324"/>
        <v>T - Cascade Human Resources Ltd</v>
      </c>
      <c r="S1863" s="6" t="str">
        <f>IFERROR(INDEX('Vendor Over-ride'!$C:$C, MATCH($R:$R,'Vendor Over-ride'!$A:$A,0)),"")</f>
        <v>T - Cascade Human Resources Ltd</v>
      </c>
      <c r="U1863" s="38" t="str">
        <f t="shared" si="328"/>
        <v>GIA</v>
      </c>
      <c r="V1863" s="5" t="str">
        <f t="shared" si="329"/>
        <v>TRADE</v>
      </c>
      <c r="W1863" s="5" t="b">
        <f t="shared" si="325"/>
        <v>0</v>
      </c>
      <c r="X1863" s="40">
        <f t="shared" ca="1" si="326"/>
        <v>13706.61</v>
      </c>
      <c r="Y1863" s="30" t="b">
        <f t="shared" ca="1" si="327"/>
        <v>0</v>
      </c>
    </row>
    <row r="1864" spans="1:25" hidden="1">
      <c r="A1864" s="28" t="s">
        <v>2837</v>
      </c>
      <c r="B1864" s="28" t="s">
        <v>2838</v>
      </c>
      <c r="C1864" s="28" t="s">
        <v>4422</v>
      </c>
      <c r="D1864" s="28" t="s">
        <v>2842</v>
      </c>
      <c r="E1864" s="29">
        <v>42293</v>
      </c>
      <c r="F1864" s="28" t="s">
        <v>10765</v>
      </c>
      <c r="G1864" s="30">
        <v>4923</v>
      </c>
      <c r="H1864" s="28" t="s">
        <v>10766</v>
      </c>
      <c r="I1864" s="31">
        <v>0</v>
      </c>
      <c r="J1864" s="31">
        <v>217</v>
      </c>
      <c r="K1864" s="28" t="s">
        <v>3500</v>
      </c>
      <c r="L1864" s="32">
        <f t="shared" si="319"/>
        <v>-217</v>
      </c>
      <c r="M1864" s="33">
        <f t="shared" si="320"/>
        <v>217</v>
      </c>
      <c r="N1864" s="34" t="b">
        <v>1</v>
      </c>
      <c r="O1864" s="35">
        <f t="shared" si="321"/>
        <v>217</v>
      </c>
      <c r="P1864" s="36" t="str">
        <f t="shared" si="322"/>
        <v>T</v>
      </c>
      <c r="Q1864" s="37" t="str">
        <f t="shared" si="323"/>
        <v>CIPR Public Relations Centre</v>
      </c>
      <c r="R1864" s="6" t="str">
        <f t="shared" si="324"/>
        <v>T - CIPR Public Relations Centre</v>
      </c>
      <c r="S1864" s="6" t="str">
        <f>IFERROR(INDEX('Vendor Over-ride'!$C:$C, MATCH($R:$R,'Vendor Over-ride'!$A:$A,0)),"")</f>
        <v>T - CIPR Public Relations Centre</v>
      </c>
      <c r="U1864" s="38" t="str">
        <f t="shared" si="328"/>
        <v>GIA</v>
      </c>
      <c r="V1864" s="5" t="str">
        <f t="shared" si="329"/>
        <v>TRADE</v>
      </c>
      <c r="W1864" s="5" t="b">
        <f t="shared" si="325"/>
        <v>0</v>
      </c>
      <c r="X1864" s="40">
        <f t="shared" ca="1" si="326"/>
        <v>637</v>
      </c>
      <c r="Y1864" s="30" t="b">
        <f t="shared" ca="1" si="327"/>
        <v>0</v>
      </c>
    </row>
    <row r="1865" spans="1:25" hidden="1">
      <c r="A1865" s="28" t="s">
        <v>2837</v>
      </c>
      <c r="B1865" s="28" t="s">
        <v>2838</v>
      </c>
      <c r="C1865" s="28" t="s">
        <v>4422</v>
      </c>
      <c r="D1865" s="28" t="s">
        <v>2842</v>
      </c>
      <c r="E1865" s="29">
        <v>42293</v>
      </c>
      <c r="F1865" s="28" t="s">
        <v>10767</v>
      </c>
      <c r="G1865" s="30">
        <v>4923</v>
      </c>
      <c r="H1865" s="28" t="s">
        <v>10768</v>
      </c>
      <c r="I1865" s="31">
        <v>0</v>
      </c>
      <c r="J1865" s="31">
        <v>1207.56</v>
      </c>
      <c r="K1865" s="28" t="s">
        <v>2964</v>
      </c>
      <c r="L1865" s="32">
        <f t="shared" si="319"/>
        <v>-1207.56</v>
      </c>
      <c r="M1865" s="33">
        <f t="shared" si="320"/>
        <v>1207.56</v>
      </c>
      <c r="N1865" s="34" t="b">
        <v>1</v>
      </c>
      <c r="O1865" s="35">
        <f t="shared" si="321"/>
        <v>1207.56</v>
      </c>
      <c r="P1865" s="36" t="str">
        <f t="shared" si="322"/>
        <v>T</v>
      </c>
      <c r="Q1865" s="37" t="str">
        <f t="shared" si="323"/>
        <v>COMMSWORLD LTD</v>
      </c>
      <c r="R1865" s="6" t="str">
        <f t="shared" si="324"/>
        <v>T - COMMSWORLD LTD</v>
      </c>
      <c r="S1865" s="6" t="str">
        <f>IFERROR(INDEX('Vendor Over-ride'!$C:$C, MATCH($R:$R,'Vendor Over-ride'!$A:$A,0)),"")</f>
        <v>T - COMMSWORLD LTD</v>
      </c>
      <c r="U1865" s="38" t="str">
        <f t="shared" si="328"/>
        <v>GIA</v>
      </c>
      <c r="V1865" s="5" t="str">
        <f t="shared" si="329"/>
        <v>TRADE</v>
      </c>
      <c r="W1865" s="5" t="b">
        <f t="shared" si="325"/>
        <v>0</v>
      </c>
      <c r="X1865" s="40">
        <f t="shared" ca="1" si="326"/>
        <v>5918.3899999999994</v>
      </c>
      <c r="Y1865" s="30" t="b">
        <f t="shared" ca="1" si="327"/>
        <v>0</v>
      </c>
    </row>
    <row r="1866" spans="1:25" hidden="1">
      <c r="A1866" s="28" t="s">
        <v>2837</v>
      </c>
      <c r="B1866" s="28" t="s">
        <v>2838</v>
      </c>
      <c r="C1866" s="28" t="s">
        <v>4422</v>
      </c>
      <c r="D1866" s="28" t="s">
        <v>2842</v>
      </c>
      <c r="E1866" s="29">
        <v>42293</v>
      </c>
      <c r="F1866" s="28" t="s">
        <v>10769</v>
      </c>
      <c r="G1866" s="30">
        <v>4923</v>
      </c>
      <c r="H1866" s="28" t="s">
        <v>10770</v>
      </c>
      <c r="I1866" s="31">
        <v>0</v>
      </c>
      <c r="J1866" s="31">
        <v>1024.74</v>
      </c>
      <c r="K1866" s="28" t="s">
        <v>2894</v>
      </c>
      <c r="L1866" s="32">
        <f t="shared" si="319"/>
        <v>-1024.74</v>
      </c>
      <c r="M1866" s="33">
        <f t="shared" si="320"/>
        <v>1024.74</v>
      </c>
      <c r="N1866" s="34" t="b">
        <v>1</v>
      </c>
      <c r="O1866" s="35">
        <f t="shared" si="321"/>
        <v>1024.74</v>
      </c>
      <c r="P1866" s="36" t="str">
        <f t="shared" si="322"/>
        <v>T</v>
      </c>
      <c r="Q1866" s="37" t="str">
        <f t="shared" si="323"/>
        <v>Computershare Voucher Services</v>
      </c>
      <c r="R1866" s="6" t="str">
        <f t="shared" si="324"/>
        <v>T - Computershare Voucher Services</v>
      </c>
      <c r="S1866" s="6" t="str">
        <f>IFERROR(INDEX('Vendor Over-ride'!$C:$C, MATCH($R:$R,'Vendor Over-ride'!$A:$A,0)),"")</f>
        <v>T - Computershare Voucher Services</v>
      </c>
      <c r="U1866" s="38" t="str">
        <f t="shared" si="328"/>
        <v>GIA</v>
      </c>
      <c r="V1866" s="5" t="str">
        <f t="shared" si="329"/>
        <v>TRADE</v>
      </c>
      <c r="W1866" s="5" t="b">
        <f t="shared" si="325"/>
        <v>0</v>
      </c>
      <c r="X1866" s="40">
        <f t="shared" ca="1" si="326"/>
        <v>10852.720000000001</v>
      </c>
      <c r="Y1866" s="30" t="b">
        <f t="shared" ca="1" si="327"/>
        <v>0</v>
      </c>
    </row>
    <row r="1867" spans="1:25" hidden="1">
      <c r="A1867" s="28" t="s">
        <v>2837</v>
      </c>
      <c r="B1867" s="28" t="s">
        <v>2838</v>
      </c>
      <c r="C1867" s="28" t="s">
        <v>4422</v>
      </c>
      <c r="D1867" s="28" t="s">
        <v>2842</v>
      </c>
      <c r="E1867" s="29">
        <v>42293</v>
      </c>
      <c r="F1867" s="28" t="s">
        <v>10771</v>
      </c>
      <c r="G1867" s="30">
        <v>4923</v>
      </c>
      <c r="H1867" s="28" t="s">
        <v>10772</v>
      </c>
      <c r="I1867" s="31">
        <v>0</v>
      </c>
      <c r="J1867" s="31">
        <v>184</v>
      </c>
      <c r="K1867" s="28" t="s">
        <v>3113</v>
      </c>
      <c r="L1867" s="32">
        <f t="shared" si="319"/>
        <v>-184</v>
      </c>
      <c r="M1867" s="33">
        <f t="shared" si="320"/>
        <v>184</v>
      </c>
      <c r="N1867" s="34" t="b">
        <v>1</v>
      </c>
      <c r="O1867" s="35">
        <f t="shared" si="321"/>
        <v>184</v>
      </c>
      <c r="P1867" s="36" t="str">
        <f t="shared" si="322"/>
        <v>T</v>
      </c>
      <c r="Q1867" s="37" t="str">
        <f t="shared" si="323"/>
        <v>Digital Print Solutions</v>
      </c>
      <c r="R1867" s="6" t="str">
        <f t="shared" si="324"/>
        <v>T - Digital Print Solutions</v>
      </c>
      <c r="S1867" s="6" t="str">
        <f>IFERROR(INDEX('Vendor Over-ride'!$C:$C, MATCH($R:$R,'Vendor Over-ride'!$A:$A,0)),"")</f>
        <v>T - Digital Print Solutions</v>
      </c>
      <c r="U1867" s="38" t="str">
        <f t="shared" si="328"/>
        <v>GIA</v>
      </c>
      <c r="V1867" s="5" t="str">
        <f t="shared" si="329"/>
        <v>TRADE</v>
      </c>
      <c r="W1867" s="5" t="b">
        <f t="shared" si="325"/>
        <v>0</v>
      </c>
      <c r="X1867" s="40">
        <f t="shared" ca="1" si="326"/>
        <v>3681</v>
      </c>
      <c r="Y1867" s="30" t="b">
        <f t="shared" ca="1" si="327"/>
        <v>0</v>
      </c>
    </row>
    <row r="1868" spans="1:25" hidden="1">
      <c r="A1868" s="28" t="s">
        <v>2837</v>
      </c>
      <c r="B1868" s="28" t="s">
        <v>2838</v>
      </c>
      <c r="C1868" s="28" t="s">
        <v>4422</v>
      </c>
      <c r="D1868" s="28" t="s">
        <v>2842</v>
      </c>
      <c r="E1868" s="29">
        <v>42293</v>
      </c>
      <c r="F1868" s="28" t="s">
        <v>10773</v>
      </c>
      <c r="G1868" s="30">
        <v>4923</v>
      </c>
      <c r="H1868" s="28" t="s">
        <v>10774</v>
      </c>
      <c r="I1868" s="31">
        <v>0</v>
      </c>
      <c r="J1868" s="31">
        <v>198.6</v>
      </c>
      <c r="K1868" s="28" t="s">
        <v>2850</v>
      </c>
      <c r="L1868" s="32">
        <f t="shared" si="319"/>
        <v>-198.6</v>
      </c>
      <c r="M1868" s="33">
        <f t="shared" si="320"/>
        <v>198.6</v>
      </c>
      <c r="N1868" s="34" t="b">
        <v>1</v>
      </c>
      <c r="O1868" s="35">
        <f t="shared" si="321"/>
        <v>198.6</v>
      </c>
      <c r="P1868" s="36" t="str">
        <f t="shared" si="322"/>
        <v>T</v>
      </c>
      <c r="Q1868" s="37" t="str">
        <f t="shared" si="323"/>
        <v>Fergus Muir</v>
      </c>
      <c r="R1868" s="6" t="str">
        <f t="shared" si="324"/>
        <v>T - Fergus Muir</v>
      </c>
      <c r="S1868" s="6" t="str">
        <f>IFERROR(INDEX('Vendor Over-ride'!$C:$C, MATCH($R:$R,'Vendor Over-ride'!$A:$A,0)),"")</f>
        <v>T - Fergus Muir</v>
      </c>
      <c r="U1868" s="38" t="str">
        <f t="shared" si="328"/>
        <v>GIA</v>
      </c>
      <c r="V1868" s="5" t="str">
        <f t="shared" si="329"/>
        <v>TRADE</v>
      </c>
      <c r="W1868" s="5" t="b">
        <f t="shared" si="325"/>
        <v>0</v>
      </c>
      <c r="X1868" s="40">
        <f t="shared" ca="1" si="326"/>
        <v>1291.22</v>
      </c>
      <c r="Y1868" s="30" t="b">
        <f t="shared" ca="1" si="327"/>
        <v>0</v>
      </c>
    </row>
    <row r="1869" spans="1:25" hidden="1">
      <c r="A1869" s="28" t="s">
        <v>2837</v>
      </c>
      <c r="B1869" s="28" t="s">
        <v>2838</v>
      </c>
      <c r="C1869" s="28" t="s">
        <v>4422</v>
      </c>
      <c r="D1869" s="28" t="s">
        <v>2842</v>
      </c>
      <c r="E1869" s="29">
        <v>42293</v>
      </c>
      <c r="F1869" s="28" t="s">
        <v>10775</v>
      </c>
      <c r="G1869" s="30">
        <v>4923</v>
      </c>
      <c r="H1869" s="28" t="s">
        <v>10776</v>
      </c>
      <c r="I1869" s="31">
        <v>0</v>
      </c>
      <c r="J1869" s="31">
        <v>1794</v>
      </c>
      <c r="K1869" s="28" t="s">
        <v>3340</v>
      </c>
      <c r="L1869" s="32">
        <f t="shared" si="319"/>
        <v>-1794</v>
      </c>
      <c r="M1869" s="33">
        <f t="shared" si="320"/>
        <v>1794</v>
      </c>
      <c r="N1869" s="34" t="b">
        <v>1</v>
      </c>
      <c r="O1869" s="35">
        <f t="shared" si="321"/>
        <v>1794</v>
      </c>
      <c r="P1869" s="36" t="str">
        <f t="shared" si="322"/>
        <v>T</v>
      </c>
      <c r="Q1869" s="37" t="str">
        <f t="shared" si="323"/>
        <v>Global Design &amp; Source Ltd</v>
      </c>
      <c r="R1869" s="6" t="str">
        <f t="shared" si="324"/>
        <v>T - Global Design &amp; Source Ltd</v>
      </c>
      <c r="S1869" s="6" t="str">
        <f>IFERROR(INDEX('Vendor Over-ride'!$C:$C, MATCH($R:$R,'Vendor Over-ride'!$A:$A,0)),"")</f>
        <v>T - Global Design &amp; Source Ltd</v>
      </c>
      <c r="U1869" s="38" t="str">
        <f t="shared" si="328"/>
        <v>GIA</v>
      </c>
      <c r="V1869" s="5" t="str">
        <f t="shared" si="329"/>
        <v>TRADE</v>
      </c>
      <c r="W1869" s="5" t="b">
        <f t="shared" si="325"/>
        <v>0</v>
      </c>
      <c r="X1869" s="40">
        <f t="shared" ca="1" si="326"/>
        <v>7814.8200000000006</v>
      </c>
      <c r="Y1869" s="30" t="b">
        <f t="shared" ca="1" si="327"/>
        <v>0</v>
      </c>
    </row>
    <row r="1870" spans="1:25" hidden="1">
      <c r="A1870" s="28" t="s">
        <v>2837</v>
      </c>
      <c r="B1870" s="28" t="s">
        <v>2838</v>
      </c>
      <c r="C1870" s="28" t="s">
        <v>4422</v>
      </c>
      <c r="D1870" s="28" t="s">
        <v>2842</v>
      </c>
      <c r="E1870" s="29">
        <v>42293</v>
      </c>
      <c r="F1870" s="28" t="s">
        <v>10777</v>
      </c>
      <c r="G1870" s="30">
        <v>4923</v>
      </c>
      <c r="H1870" s="28" t="s">
        <v>10778</v>
      </c>
      <c r="I1870" s="31">
        <v>0</v>
      </c>
      <c r="J1870" s="31">
        <v>6690.78</v>
      </c>
      <c r="K1870" s="28" t="s">
        <v>10460</v>
      </c>
      <c r="L1870" s="32">
        <f t="shared" si="319"/>
        <v>-6690.78</v>
      </c>
      <c r="M1870" s="33">
        <f t="shared" si="320"/>
        <v>6690.78</v>
      </c>
      <c r="N1870" s="34" t="b">
        <v>1</v>
      </c>
      <c r="O1870" s="35">
        <f t="shared" si="321"/>
        <v>6690.78</v>
      </c>
      <c r="P1870" s="36" t="str">
        <f t="shared" si="322"/>
        <v>T</v>
      </c>
      <c r="Q1870" s="37" t="str">
        <f t="shared" si="323"/>
        <v>Hays Accountancy &amp; Finance</v>
      </c>
      <c r="R1870" s="6" t="str">
        <f t="shared" si="324"/>
        <v>T - Hays Accountancy &amp; Finance</v>
      </c>
      <c r="S1870" s="6" t="str">
        <f>IFERROR(INDEX('Vendor Over-ride'!$C:$C, MATCH($R:$R,'Vendor Over-ride'!$A:$A,0)),"")</f>
        <v>T - Hays Accountancy &amp; Finance</v>
      </c>
      <c r="U1870" s="38" t="str">
        <f t="shared" si="328"/>
        <v>GIA</v>
      </c>
      <c r="V1870" s="5" t="str">
        <f t="shared" si="329"/>
        <v>TRADE</v>
      </c>
      <c r="W1870" s="5" t="b">
        <f t="shared" si="325"/>
        <v>0</v>
      </c>
      <c r="X1870" s="40">
        <f t="shared" ca="1" si="326"/>
        <v>23135.120000000003</v>
      </c>
      <c r="Y1870" s="30" t="b">
        <f t="shared" ca="1" si="327"/>
        <v>0</v>
      </c>
    </row>
    <row r="1871" spans="1:25" hidden="1">
      <c r="A1871" s="28" t="s">
        <v>2837</v>
      </c>
      <c r="B1871" s="28" t="s">
        <v>2838</v>
      </c>
      <c r="C1871" s="28" t="s">
        <v>4422</v>
      </c>
      <c r="D1871" s="28" t="s">
        <v>2842</v>
      </c>
      <c r="E1871" s="29">
        <v>42293</v>
      </c>
      <c r="F1871" s="28" t="s">
        <v>10779</v>
      </c>
      <c r="G1871" s="30">
        <v>4923</v>
      </c>
      <c r="H1871" s="28" t="s">
        <v>10780</v>
      </c>
      <c r="I1871" s="31">
        <v>0</v>
      </c>
      <c r="J1871" s="31">
        <v>2283.11</v>
      </c>
      <c r="K1871" s="28" t="s">
        <v>2852</v>
      </c>
      <c r="L1871" s="32">
        <f t="shared" si="319"/>
        <v>-2283.11</v>
      </c>
      <c r="M1871" s="33">
        <f t="shared" si="320"/>
        <v>2283.11</v>
      </c>
      <c r="N1871" s="34" t="b">
        <v>1</v>
      </c>
      <c r="O1871" s="35">
        <f t="shared" si="321"/>
        <v>2283.11</v>
      </c>
      <c r="P1871" s="36" t="str">
        <f t="shared" si="322"/>
        <v>T</v>
      </c>
      <c r="Q1871" s="37" t="str">
        <f t="shared" si="323"/>
        <v>Hudson Global Resources Limited</v>
      </c>
      <c r="R1871" s="6" t="str">
        <f t="shared" si="324"/>
        <v>T - Hudson Global Resources Limited</v>
      </c>
      <c r="S1871" s="6" t="str">
        <f>IFERROR(INDEX('Vendor Over-ride'!$C:$C, MATCH($R:$R,'Vendor Over-ride'!$A:$A,0)),"")</f>
        <v>T - Hudson Global Resources</v>
      </c>
      <c r="U1871" s="38" t="str">
        <f t="shared" si="328"/>
        <v>GIA</v>
      </c>
      <c r="V1871" s="5" t="str">
        <f t="shared" si="329"/>
        <v>TRADE</v>
      </c>
      <c r="W1871" s="5" t="b">
        <f t="shared" si="325"/>
        <v>0</v>
      </c>
      <c r="X1871" s="40">
        <f t="shared" ca="1" si="326"/>
        <v>14673.420000000002</v>
      </c>
      <c r="Y1871" s="30" t="b">
        <f t="shared" ca="1" si="327"/>
        <v>0</v>
      </c>
    </row>
    <row r="1872" spans="1:25" hidden="1">
      <c r="A1872" s="28" t="s">
        <v>2837</v>
      </c>
      <c r="B1872" s="28" t="s">
        <v>2838</v>
      </c>
      <c r="C1872" s="28" t="s">
        <v>4422</v>
      </c>
      <c r="D1872" s="28" t="s">
        <v>2842</v>
      </c>
      <c r="E1872" s="29">
        <v>42293</v>
      </c>
      <c r="F1872" s="28" t="s">
        <v>10781</v>
      </c>
      <c r="G1872" s="30">
        <v>4923</v>
      </c>
      <c r="H1872" s="28" t="s">
        <v>10782</v>
      </c>
      <c r="I1872" s="31">
        <v>0</v>
      </c>
      <c r="J1872" s="31">
        <v>216</v>
      </c>
      <c r="K1872" s="28" t="s">
        <v>10783</v>
      </c>
      <c r="L1872" s="32">
        <f t="shared" si="319"/>
        <v>-216</v>
      </c>
      <c r="M1872" s="33">
        <f t="shared" si="320"/>
        <v>216</v>
      </c>
      <c r="N1872" s="34" t="b">
        <v>1</v>
      </c>
      <c r="O1872" s="35">
        <f t="shared" si="321"/>
        <v>216</v>
      </c>
      <c r="P1872" s="36" t="str">
        <f t="shared" si="322"/>
        <v>T</v>
      </c>
      <c r="Q1872" s="37" t="str">
        <f t="shared" si="323"/>
        <v>independent Street Arts Network</v>
      </c>
      <c r="R1872" s="6" t="str">
        <f t="shared" si="324"/>
        <v>T - independent Street Arts Network</v>
      </c>
      <c r="S1872" s="6" t="str">
        <f>IFERROR(INDEX('Vendor Over-ride'!$C:$C, MATCH($R:$R,'Vendor Over-ride'!$A:$A,0)),"")</f>
        <v>T - independent Street Arts Network</v>
      </c>
      <c r="U1872" s="38" t="str">
        <f t="shared" si="328"/>
        <v>GIA</v>
      </c>
      <c r="V1872" s="5" t="str">
        <f t="shared" si="329"/>
        <v>TRADE</v>
      </c>
      <c r="W1872" s="5" t="b">
        <f t="shared" si="325"/>
        <v>0</v>
      </c>
      <c r="X1872" s="40">
        <f t="shared" ca="1" si="326"/>
        <v>216</v>
      </c>
      <c r="Y1872" s="30" t="b">
        <f t="shared" ca="1" si="327"/>
        <v>0</v>
      </c>
    </row>
    <row r="1873" spans="1:25" hidden="1">
      <c r="A1873" s="28" t="s">
        <v>2837</v>
      </c>
      <c r="B1873" s="28" t="s">
        <v>2838</v>
      </c>
      <c r="C1873" s="28" t="s">
        <v>4422</v>
      </c>
      <c r="D1873" s="28" t="s">
        <v>2842</v>
      </c>
      <c r="E1873" s="29">
        <v>42293</v>
      </c>
      <c r="F1873" s="28" t="s">
        <v>10784</v>
      </c>
      <c r="G1873" s="30">
        <v>4923</v>
      </c>
      <c r="H1873" s="28" t="s">
        <v>10785</v>
      </c>
      <c r="I1873" s="31">
        <v>0</v>
      </c>
      <c r="J1873" s="31">
        <v>106.56</v>
      </c>
      <c r="K1873" s="28" t="s">
        <v>3328</v>
      </c>
      <c r="L1873" s="32">
        <f t="shared" si="319"/>
        <v>-106.56</v>
      </c>
      <c r="M1873" s="33">
        <f t="shared" si="320"/>
        <v>106.56</v>
      </c>
      <c r="N1873" s="34" t="b">
        <v>1</v>
      </c>
      <c r="O1873" s="35">
        <f t="shared" si="321"/>
        <v>106.56</v>
      </c>
      <c r="P1873" s="36" t="str">
        <f t="shared" si="322"/>
        <v>T</v>
      </c>
      <c r="Q1873" s="37" t="str">
        <f t="shared" si="323"/>
        <v>LAMH Reycycle Ltd</v>
      </c>
      <c r="R1873" s="6" t="str">
        <f t="shared" si="324"/>
        <v>T - LAMH Reycycle Ltd</v>
      </c>
      <c r="S1873" s="6" t="str">
        <f>IFERROR(INDEX('Vendor Over-ride'!$C:$C, MATCH($R:$R,'Vendor Over-ride'!$A:$A,0)),"")</f>
        <v>T - LAMH Reycycle Ltd</v>
      </c>
      <c r="U1873" s="38" t="str">
        <f t="shared" si="328"/>
        <v>GIA</v>
      </c>
      <c r="V1873" s="5" t="str">
        <f t="shared" si="329"/>
        <v>TRADE</v>
      </c>
      <c r="W1873" s="5" t="b">
        <f t="shared" si="325"/>
        <v>0</v>
      </c>
      <c r="X1873" s="40">
        <f t="shared" ca="1" si="326"/>
        <v>643.22</v>
      </c>
      <c r="Y1873" s="30" t="b">
        <f t="shared" ca="1" si="327"/>
        <v>0</v>
      </c>
    </row>
    <row r="1874" spans="1:25" hidden="1">
      <c r="A1874" s="28" t="s">
        <v>2837</v>
      </c>
      <c r="B1874" s="28" t="s">
        <v>2838</v>
      </c>
      <c r="C1874" s="28" t="s">
        <v>4422</v>
      </c>
      <c r="D1874" s="28" t="s">
        <v>2842</v>
      </c>
      <c r="E1874" s="29">
        <v>42293</v>
      </c>
      <c r="F1874" s="28" t="s">
        <v>10786</v>
      </c>
      <c r="G1874" s="30">
        <v>4923</v>
      </c>
      <c r="H1874" s="28" t="s">
        <v>10787</v>
      </c>
      <c r="I1874" s="31">
        <v>0</v>
      </c>
      <c r="J1874" s="31">
        <v>17</v>
      </c>
      <c r="K1874" s="28" t="s">
        <v>10788</v>
      </c>
      <c r="L1874" s="32">
        <f t="shared" si="319"/>
        <v>-17</v>
      </c>
      <c r="M1874" s="33">
        <f t="shared" si="320"/>
        <v>17</v>
      </c>
      <c r="N1874" s="34" t="b">
        <v>1</v>
      </c>
      <c r="O1874" s="35">
        <f t="shared" si="321"/>
        <v>17</v>
      </c>
      <c r="P1874" s="36" t="str">
        <f t="shared" si="322"/>
        <v>T</v>
      </c>
      <c r="Q1874" s="37" t="str">
        <f t="shared" si="323"/>
        <v>Matt's Gallery</v>
      </c>
      <c r="R1874" s="6" t="str">
        <f t="shared" si="324"/>
        <v>T - Matt's Gallery</v>
      </c>
      <c r="S1874" s="6" t="str">
        <f>IFERROR(INDEX('Vendor Over-ride'!$C:$C, MATCH($R:$R,'Vendor Over-ride'!$A:$A,0)),"")</f>
        <v>T - Matt's Gallery</v>
      </c>
      <c r="U1874" s="38" t="str">
        <f t="shared" si="328"/>
        <v>GIA</v>
      </c>
      <c r="V1874" s="5" t="str">
        <f t="shared" si="329"/>
        <v>TRADE</v>
      </c>
      <c r="W1874" s="5" t="b">
        <f t="shared" si="325"/>
        <v>0</v>
      </c>
      <c r="X1874" s="40">
        <f t="shared" ca="1" si="326"/>
        <v>17</v>
      </c>
      <c r="Y1874" s="30" t="b">
        <f t="shared" ca="1" si="327"/>
        <v>0</v>
      </c>
    </row>
    <row r="1875" spans="1:25" hidden="1">
      <c r="A1875" s="28" t="s">
        <v>2837</v>
      </c>
      <c r="B1875" s="28" t="s">
        <v>2838</v>
      </c>
      <c r="C1875" s="28" t="s">
        <v>4422</v>
      </c>
      <c r="D1875" s="28" t="s">
        <v>2842</v>
      </c>
      <c r="E1875" s="29">
        <v>42293</v>
      </c>
      <c r="F1875" s="28" t="s">
        <v>10789</v>
      </c>
      <c r="G1875" s="30">
        <v>4923</v>
      </c>
      <c r="H1875" s="28" t="s">
        <v>10790</v>
      </c>
      <c r="I1875" s="31">
        <v>0</v>
      </c>
      <c r="J1875" s="31">
        <v>440.39</v>
      </c>
      <c r="K1875" s="28" t="s">
        <v>8494</v>
      </c>
      <c r="L1875" s="32">
        <f t="shared" si="319"/>
        <v>-440.39</v>
      </c>
      <c r="M1875" s="33">
        <f t="shared" si="320"/>
        <v>440.39</v>
      </c>
      <c r="N1875" s="34" t="b">
        <v>1</v>
      </c>
      <c r="O1875" s="35">
        <f t="shared" si="321"/>
        <v>440.39</v>
      </c>
      <c r="P1875" s="36" t="str">
        <f t="shared" si="322"/>
        <v>T</v>
      </c>
      <c r="Q1875" s="37" t="str">
        <f t="shared" si="323"/>
        <v>Misco</v>
      </c>
      <c r="R1875" s="6" t="str">
        <f t="shared" si="324"/>
        <v>T - Misco</v>
      </c>
      <c r="S1875" s="6" t="str">
        <f>IFERROR(INDEX('Vendor Over-ride'!$C:$C, MATCH($R:$R,'Vendor Over-ride'!$A:$A,0)),"")</f>
        <v>T - Misco</v>
      </c>
      <c r="U1875" s="38" t="str">
        <f t="shared" si="328"/>
        <v>GIA</v>
      </c>
      <c r="V1875" s="5" t="str">
        <f t="shared" si="329"/>
        <v>TRADE</v>
      </c>
      <c r="W1875" s="5" t="b">
        <f t="shared" si="325"/>
        <v>0</v>
      </c>
      <c r="X1875" s="40">
        <f t="shared" ca="1" si="326"/>
        <v>4294.1999999999989</v>
      </c>
      <c r="Y1875" s="30" t="b">
        <f t="shared" ca="1" si="327"/>
        <v>0</v>
      </c>
    </row>
    <row r="1876" spans="1:25">
      <c r="A1876" s="28" t="s">
        <v>2837</v>
      </c>
      <c r="B1876" s="28" t="s">
        <v>2838</v>
      </c>
      <c r="C1876" s="28" t="s">
        <v>4422</v>
      </c>
      <c r="D1876" s="28" t="s">
        <v>2842</v>
      </c>
      <c r="E1876" s="29">
        <v>42293</v>
      </c>
      <c r="F1876" s="28" t="s">
        <v>10791</v>
      </c>
      <c r="G1876" s="30">
        <v>4923</v>
      </c>
      <c r="H1876" s="28" t="s">
        <v>10792</v>
      </c>
      <c r="I1876" s="31">
        <v>0</v>
      </c>
      <c r="J1876" s="31">
        <v>886.18</v>
      </c>
      <c r="K1876" s="28" t="s">
        <v>4445</v>
      </c>
      <c r="L1876" s="32">
        <f t="shared" si="319"/>
        <v>-886.18</v>
      </c>
      <c r="M1876" s="33">
        <f t="shared" si="320"/>
        <v>886.18</v>
      </c>
      <c r="N1876" s="34" t="b">
        <v>1</v>
      </c>
      <c r="O1876" s="35">
        <f t="shared" si="321"/>
        <v>886.18</v>
      </c>
      <c r="P1876" s="36" t="str">
        <f t="shared" si="322"/>
        <v>T</v>
      </c>
      <c r="Q1876" s="37" t="str">
        <f t="shared" si="323"/>
        <v>Pertemps Recruitment Partnership Limited</v>
      </c>
      <c r="R1876" s="6" t="str">
        <f t="shared" si="324"/>
        <v>T - Pertemps Recruitment Partnership Limited</v>
      </c>
      <c r="S1876" s="6" t="str">
        <f>IFERROR(INDEX('Vendor Over-ride'!$C:$C, MATCH($R:$R,'Vendor Over-ride'!$A:$A,0)),"")</f>
        <v>T - Pertemps Recruitment Partnership Limited</v>
      </c>
      <c r="T1876" s="41" t="s">
        <v>7019</v>
      </c>
      <c r="U1876" s="38" t="str">
        <f t="shared" si="328"/>
        <v>GIA</v>
      </c>
      <c r="V1876" s="5" t="str">
        <f t="shared" si="329"/>
        <v>TRADE</v>
      </c>
      <c r="W1876" s="5" t="b">
        <f t="shared" si="325"/>
        <v>0</v>
      </c>
      <c r="X1876" s="40">
        <f t="shared" ca="1" si="326"/>
        <v>36553.03</v>
      </c>
      <c r="Y1876" s="30" t="b">
        <f t="shared" ca="1" si="327"/>
        <v>1</v>
      </c>
    </row>
    <row r="1877" spans="1:25" hidden="1">
      <c r="A1877" s="28" t="s">
        <v>2837</v>
      </c>
      <c r="B1877" s="28" t="s">
        <v>2838</v>
      </c>
      <c r="C1877" s="28" t="s">
        <v>4422</v>
      </c>
      <c r="D1877" s="28" t="s">
        <v>2842</v>
      </c>
      <c r="E1877" s="29">
        <v>42293</v>
      </c>
      <c r="F1877" s="28" t="s">
        <v>10793</v>
      </c>
      <c r="G1877" s="30">
        <v>4923</v>
      </c>
      <c r="H1877" s="28" t="s">
        <v>10794</v>
      </c>
      <c r="I1877" s="31">
        <v>0</v>
      </c>
      <c r="J1877" s="31">
        <v>144.94999999999999</v>
      </c>
      <c r="K1877" s="28" t="s">
        <v>2864</v>
      </c>
      <c r="L1877" s="32">
        <f t="shared" si="319"/>
        <v>-144.94999999999999</v>
      </c>
      <c r="M1877" s="33">
        <f t="shared" si="320"/>
        <v>144.94999999999999</v>
      </c>
      <c r="N1877" s="34" t="b">
        <v>1</v>
      </c>
      <c r="O1877" s="35">
        <f t="shared" si="321"/>
        <v>144.94999999999999</v>
      </c>
      <c r="P1877" s="36" t="str">
        <f t="shared" si="322"/>
        <v>T</v>
      </c>
      <c r="Q1877" s="37" t="str">
        <f t="shared" si="323"/>
        <v>Robert Wiseman Dairies Ltd</v>
      </c>
      <c r="R1877" s="6" t="str">
        <f t="shared" si="324"/>
        <v>T - Robert Wiseman Dairies Ltd</v>
      </c>
      <c r="S1877" s="6" t="str">
        <f>IFERROR(INDEX('Vendor Over-ride'!$C:$C, MATCH($R:$R,'Vendor Over-ride'!$A:$A,0)),"")</f>
        <v>T - Robert Wiseman Dairies Ltd</v>
      </c>
      <c r="U1877" s="38" t="str">
        <f t="shared" si="328"/>
        <v>GIA</v>
      </c>
      <c r="V1877" s="5" t="str">
        <f t="shared" si="329"/>
        <v>TRADE</v>
      </c>
      <c r="W1877" s="5" t="b">
        <f t="shared" si="325"/>
        <v>0</v>
      </c>
      <c r="X1877" s="40">
        <f t="shared" ca="1" si="326"/>
        <v>1420.2500000000002</v>
      </c>
      <c r="Y1877" s="30" t="b">
        <f t="shared" ca="1" si="327"/>
        <v>0</v>
      </c>
    </row>
    <row r="1878" spans="1:25">
      <c r="A1878" s="28" t="s">
        <v>2837</v>
      </c>
      <c r="B1878" s="28" t="s">
        <v>2838</v>
      </c>
      <c r="C1878" s="28" t="s">
        <v>4422</v>
      </c>
      <c r="D1878" s="28" t="s">
        <v>2842</v>
      </c>
      <c r="E1878" s="29">
        <v>42293</v>
      </c>
      <c r="F1878" s="28" t="s">
        <v>10795</v>
      </c>
      <c r="G1878" s="30">
        <v>4923</v>
      </c>
      <c r="H1878" s="28" t="s">
        <v>10796</v>
      </c>
      <c r="I1878" s="31">
        <v>0</v>
      </c>
      <c r="J1878" s="31">
        <v>1733.57</v>
      </c>
      <c r="K1878" s="28" t="s">
        <v>2887</v>
      </c>
      <c r="L1878" s="32">
        <f t="shared" si="319"/>
        <v>-1733.57</v>
      </c>
      <c r="M1878" s="33">
        <f t="shared" si="320"/>
        <v>1733.57</v>
      </c>
      <c r="N1878" s="34" t="b">
        <v>1</v>
      </c>
      <c r="O1878" s="35">
        <f t="shared" si="321"/>
        <v>1733.57</v>
      </c>
      <c r="P1878" s="36" t="str">
        <f t="shared" si="322"/>
        <v>T</v>
      </c>
      <c r="Q1878" s="37" t="str">
        <f t="shared" si="323"/>
        <v>Spotless Commercial Cleaning Ltd</v>
      </c>
      <c r="R1878" s="6" t="str">
        <f t="shared" si="324"/>
        <v>T - Spotless Commercial Cleaning Ltd</v>
      </c>
      <c r="S1878" s="6" t="str">
        <f>IFERROR(INDEX('Vendor Over-ride'!$C:$C, MATCH($R:$R,'Vendor Over-ride'!$A:$A,0)),"")</f>
        <v>T - Spotless Commercial Cleaning Ltd</v>
      </c>
      <c r="T1878" s="41" t="s">
        <v>17730</v>
      </c>
      <c r="U1878" s="38" t="str">
        <f t="shared" si="328"/>
        <v>GIA</v>
      </c>
      <c r="V1878" s="5" t="str">
        <f t="shared" si="329"/>
        <v>TRADE</v>
      </c>
      <c r="W1878" s="5" t="b">
        <f t="shared" si="325"/>
        <v>0</v>
      </c>
      <c r="X1878" s="40">
        <f t="shared" ca="1" si="326"/>
        <v>25308.30000000001</v>
      </c>
      <c r="Y1878" s="30" t="b">
        <f t="shared" ca="1" si="327"/>
        <v>1</v>
      </c>
    </row>
    <row r="1879" spans="1:25" hidden="1">
      <c r="A1879" s="28" t="s">
        <v>2837</v>
      </c>
      <c r="B1879" s="28" t="s">
        <v>2838</v>
      </c>
      <c r="C1879" s="28" t="s">
        <v>4422</v>
      </c>
      <c r="D1879" s="28" t="s">
        <v>2842</v>
      </c>
      <c r="E1879" s="29">
        <v>42297</v>
      </c>
      <c r="F1879" s="28" t="s">
        <v>10797</v>
      </c>
      <c r="G1879" s="30">
        <v>4947</v>
      </c>
      <c r="H1879" s="28" t="s">
        <v>10798</v>
      </c>
      <c r="I1879" s="31">
        <v>0</v>
      </c>
      <c r="J1879" s="31">
        <v>332.84</v>
      </c>
      <c r="K1879" s="28" t="s">
        <v>4192</v>
      </c>
      <c r="L1879" s="32">
        <f t="shared" si="319"/>
        <v>-332.84</v>
      </c>
      <c r="M1879" s="33">
        <f t="shared" si="320"/>
        <v>332.84</v>
      </c>
      <c r="N1879" s="34" t="b">
        <v>0</v>
      </c>
      <c r="O1879" s="35">
        <f t="shared" si="321"/>
        <v>0</v>
      </c>
      <c r="P1879" s="36" t="str">
        <f t="shared" si="322"/>
        <v>E</v>
      </c>
      <c r="Q1879" s="37" t="str">
        <f t="shared" si="323"/>
        <v>Robbie Allen</v>
      </c>
      <c r="R1879" s="6" t="str">
        <f t="shared" si="324"/>
        <v>E - Robbie Allen</v>
      </c>
      <c r="S1879" s="6" t="str">
        <f>IFERROR(INDEX('Vendor Over-ride'!$C:$C, MATCH($R:$R,'Vendor Over-ride'!$A:$A,0)),"")</f>
        <v/>
      </c>
      <c r="U1879" s="38" t="str">
        <f t="shared" si="328"/>
        <v>GIA</v>
      </c>
      <c r="V1879" s="5" t="str">
        <f t="shared" si="329"/>
        <v>EMPLOYEE</v>
      </c>
      <c r="W1879" s="5" t="b">
        <f t="shared" si="325"/>
        <v>0</v>
      </c>
      <c r="X1879" s="40">
        <f t="shared" ca="1" si="326"/>
        <v>334393.72000000003</v>
      </c>
      <c r="Y1879" s="30" t="b">
        <f t="shared" ca="1" si="327"/>
        <v>1</v>
      </c>
    </row>
    <row r="1880" spans="1:25" hidden="1">
      <c r="A1880" s="28" t="s">
        <v>2837</v>
      </c>
      <c r="B1880" s="28" t="s">
        <v>2838</v>
      </c>
      <c r="C1880" s="28" t="s">
        <v>4422</v>
      </c>
      <c r="D1880" s="28" t="s">
        <v>2842</v>
      </c>
      <c r="E1880" s="29">
        <v>42297</v>
      </c>
      <c r="F1880" s="28" t="s">
        <v>10799</v>
      </c>
      <c r="G1880" s="30">
        <v>4947</v>
      </c>
      <c r="H1880" s="28" t="s">
        <v>10800</v>
      </c>
      <c r="I1880" s="31">
        <v>0</v>
      </c>
      <c r="J1880" s="31">
        <v>158.55000000000001</v>
      </c>
      <c r="K1880" s="28" t="s">
        <v>2922</v>
      </c>
      <c r="L1880" s="32">
        <f t="shared" si="319"/>
        <v>-158.55000000000001</v>
      </c>
      <c r="M1880" s="33">
        <f t="shared" si="320"/>
        <v>158.55000000000001</v>
      </c>
      <c r="N1880" s="34" t="b">
        <v>0</v>
      </c>
      <c r="O1880" s="35">
        <f t="shared" si="321"/>
        <v>0</v>
      </c>
      <c r="P1880" s="36" t="str">
        <f t="shared" si="322"/>
        <v>E</v>
      </c>
      <c r="Q1880" s="37" t="str">
        <f t="shared" si="323"/>
        <v>Alastair Evans</v>
      </c>
      <c r="R1880" s="6" t="str">
        <f t="shared" si="324"/>
        <v>E - Alastair Evans</v>
      </c>
      <c r="S1880" s="6" t="str">
        <f>IFERROR(INDEX('Vendor Over-ride'!$C:$C, MATCH($R:$R,'Vendor Over-ride'!$A:$A,0)),"")</f>
        <v/>
      </c>
      <c r="U1880" s="38" t="str">
        <f t="shared" si="328"/>
        <v>GIA</v>
      </c>
      <c r="V1880" s="5" t="str">
        <f t="shared" si="329"/>
        <v>EMPLOYEE</v>
      </c>
      <c r="W1880" s="5" t="b">
        <f t="shared" si="325"/>
        <v>0</v>
      </c>
      <c r="X1880" s="40">
        <f t="shared" ca="1" si="326"/>
        <v>334393.72000000003</v>
      </c>
      <c r="Y1880" s="30" t="b">
        <f t="shared" ca="1" si="327"/>
        <v>1</v>
      </c>
    </row>
    <row r="1881" spans="1:25" hidden="1">
      <c r="A1881" s="28" t="s">
        <v>2837</v>
      </c>
      <c r="B1881" s="28" t="s">
        <v>2838</v>
      </c>
      <c r="C1881" s="28" t="s">
        <v>4422</v>
      </c>
      <c r="D1881" s="28" t="s">
        <v>2842</v>
      </c>
      <c r="E1881" s="29">
        <v>42297</v>
      </c>
      <c r="F1881" s="28" t="s">
        <v>10801</v>
      </c>
      <c r="G1881" s="30">
        <v>4947</v>
      </c>
      <c r="H1881" s="28" t="s">
        <v>10802</v>
      </c>
      <c r="I1881" s="31">
        <v>0</v>
      </c>
      <c r="J1881" s="31">
        <v>442.56</v>
      </c>
      <c r="K1881" s="28" t="s">
        <v>2952</v>
      </c>
      <c r="L1881" s="32">
        <f t="shared" si="319"/>
        <v>-442.56</v>
      </c>
      <c r="M1881" s="33">
        <f t="shared" si="320"/>
        <v>442.56</v>
      </c>
      <c r="N1881" s="34" t="b">
        <v>0</v>
      </c>
      <c r="O1881" s="35">
        <f t="shared" si="321"/>
        <v>0</v>
      </c>
      <c r="P1881" s="36" t="str">
        <f t="shared" si="322"/>
        <v>E</v>
      </c>
      <c r="Q1881" s="37" t="str">
        <f t="shared" si="323"/>
        <v>Ian Smith</v>
      </c>
      <c r="R1881" s="6" t="str">
        <f t="shared" si="324"/>
        <v>E - Ian Smith</v>
      </c>
      <c r="S1881" s="6" t="str">
        <f>IFERROR(INDEX('Vendor Over-ride'!$C:$C, MATCH($R:$R,'Vendor Over-ride'!$A:$A,0)),"")</f>
        <v/>
      </c>
      <c r="U1881" s="38" t="str">
        <f t="shared" si="328"/>
        <v>GIA</v>
      </c>
      <c r="V1881" s="5" t="str">
        <f t="shared" si="329"/>
        <v>EMPLOYEE</v>
      </c>
      <c r="W1881" s="5" t="b">
        <f t="shared" si="325"/>
        <v>0</v>
      </c>
      <c r="X1881" s="40">
        <f t="shared" ca="1" si="326"/>
        <v>334393.72000000003</v>
      </c>
      <c r="Y1881" s="30" t="b">
        <f t="shared" ca="1" si="327"/>
        <v>1</v>
      </c>
    </row>
    <row r="1882" spans="1:25" hidden="1">
      <c r="A1882" s="28" t="s">
        <v>2837</v>
      </c>
      <c r="B1882" s="28" t="s">
        <v>2838</v>
      </c>
      <c r="C1882" s="28" t="s">
        <v>4422</v>
      </c>
      <c r="D1882" s="28" t="s">
        <v>2842</v>
      </c>
      <c r="E1882" s="29">
        <v>42297</v>
      </c>
      <c r="F1882" s="28" t="s">
        <v>10803</v>
      </c>
      <c r="G1882" s="30">
        <v>4947</v>
      </c>
      <c r="H1882" s="28" t="s">
        <v>10804</v>
      </c>
      <c r="I1882" s="31">
        <v>0</v>
      </c>
      <c r="J1882" s="31">
        <v>164.69</v>
      </c>
      <c r="K1882" s="28" t="s">
        <v>2891</v>
      </c>
      <c r="L1882" s="32">
        <f t="shared" si="319"/>
        <v>-164.69</v>
      </c>
      <c r="M1882" s="33">
        <f t="shared" si="320"/>
        <v>164.69</v>
      </c>
      <c r="N1882" s="34" t="b">
        <v>0</v>
      </c>
      <c r="O1882" s="35">
        <f t="shared" si="321"/>
        <v>0</v>
      </c>
      <c r="P1882" s="36" t="str">
        <f t="shared" si="322"/>
        <v>E</v>
      </c>
      <c r="Q1882" s="37" t="str">
        <f t="shared" si="323"/>
        <v>Graham Reid</v>
      </c>
      <c r="R1882" s="6" t="str">
        <f t="shared" si="324"/>
        <v>E - Graham Reid</v>
      </c>
      <c r="S1882" s="6" t="str">
        <f>IFERROR(INDEX('Vendor Over-ride'!$C:$C, MATCH($R:$R,'Vendor Over-ride'!$A:$A,0)),"")</f>
        <v/>
      </c>
      <c r="U1882" s="38" t="str">
        <f t="shared" si="328"/>
        <v>GIA</v>
      </c>
      <c r="V1882" s="5" t="str">
        <f t="shared" si="329"/>
        <v>EMPLOYEE</v>
      </c>
      <c r="W1882" s="5" t="b">
        <f t="shared" si="325"/>
        <v>0</v>
      </c>
      <c r="X1882" s="40">
        <f t="shared" ca="1" si="326"/>
        <v>334393.72000000003</v>
      </c>
      <c r="Y1882" s="30" t="b">
        <f t="shared" ca="1" si="327"/>
        <v>1</v>
      </c>
    </row>
    <row r="1883" spans="1:25">
      <c r="A1883" s="28" t="s">
        <v>2837</v>
      </c>
      <c r="B1883" s="28" t="s">
        <v>2838</v>
      </c>
      <c r="C1883" s="28" t="s">
        <v>4422</v>
      </c>
      <c r="D1883" s="28" t="s">
        <v>2842</v>
      </c>
      <c r="E1883" s="29">
        <v>42297</v>
      </c>
      <c r="F1883" s="28" t="s">
        <v>10805</v>
      </c>
      <c r="G1883" s="30">
        <v>4947</v>
      </c>
      <c r="H1883" s="28" t="s">
        <v>10806</v>
      </c>
      <c r="I1883" s="31">
        <v>0</v>
      </c>
      <c r="J1883" s="31">
        <v>10000</v>
      </c>
      <c r="K1883" s="28" t="s">
        <v>5172</v>
      </c>
      <c r="L1883" s="32">
        <f t="shared" si="319"/>
        <v>-10000</v>
      </c>
      <c r="M1883" s="33">
        <f t="shared" si="320"/>
        <v>10000</v>
      </c>
      <c r="N1883" s="34" t="b">
        <v>1</v>
      </c>
      <c r="O1883" s="35">
        <f t="shared" si="321"/>
        <v>10000</v>
      </c>
      <c r="P1883" s="36" t="str">
        <f t="shared" si="322"/>
        <v>G</v>
      </c>
      <c r="Q1883" s="37" t="str">
        <f t="shared" si="323"/>
        <v>Aberdeen Performing Arts</v>
      </c>
      <c r="R1883" s="6" t="str">
        <f t="shared" si="324"/>
        <v>G - Aberdeen Performing Arts</v>
      </c>
      <c r="S1883" s="6" t="str">
        <f>IFERROR(INDEX('Vendor Over-ride'!$C:$C, MATCH($R:$R,'Vendor Over-ride'!$A:$A,0)),"")</f>
        <v>G - Aberdeen Performing Arts</v>
      </c>
      <c r="U1883" s="38" t="str">
        <f t="shared" si="328"/>
        <v>GIA</v>
      </c>
      <c r="V1883" s="5" t="str">
        <f t="shared" si="329"/>
        <v>AWARD</v>
      </c>
      <c r="W1883" s="5" t="b">
        <f t="shared" si="325"/>
        <v>0</v>
      </c>
      <c r="X1883" s="40">
        <f t="shared" ca="1" si="326"/>
        <v>517170</v>
      </c>
      <c r="Y1883" s="30" t="b">
        <f t="shared" ca="1" si="327"/>
        <v>1</v>
      </c>
    </row>
    <row r="1884" spans="1:25">
      <c r="A1884" s="28" t="s">
        <v>2837</v>
      </c>
      <c r="B1884" s="28" t="s">
        <v>2838</v>
      </c>
      <c r="C1884" s="28" t="s">
        <v>4422</v>
      </c>
      <c r="D1884" s="28" t="s">
        <v>2842</v>
      </c>
      <c r="E1884" s="29">
        <v>42297</v>
      </c>
      <c r="F1884" s="28" t="s">
        <v>10807</v>
      </c>
      <c r="G1884" s="30">
        <v>4947</v>
      </c>
      <c r="H1884" s="28" t="s">
        <v>10808</v>
      </c>
      <c r="I1884" s="31">
        <v>0</v>
      </c>
      <c r="J1884" s="31">
        <v>1000</v>
      </c>
      <c r="K1884" s="28" t="s">
        <v>7623</v>
      </c>
      <c r="L1884" s="32">
        <f t="shared" si="319"/>
        <v>-1000</v>
      </c>
      <c r="M1884" s="33">
        <f t="shared" si="320"/>
        <v>1000</v>
      </c>
      <c r="N1884" s="34" t="b">
        <v>1</v>
      </c>
      <c r="O1884" s="35">
        <f t="shared" si="321"/>
        <v>1000</v>
      </c>
      <c r="P1884" s="36" t="str">
        <f t="shared" si="322"/>
        <v>G</v>
      </c>
      <c r="Q1884" s="37" t="str">
        <f t="shared" si="323"/>
        <v>Vanishing Point Theatre Company</v>
      </c>
      <c r="R1884" s="6" t="str">
        <f t="shared" si="324"/>
        <v>G - Vanishing Point Theatre Company</v>
      </c>
      <c r="S1884" s="6" t="str">
        <f>IFERROR(INDEX('Vendor Over-ride'!$C:$C, MATCH($R:$R,'Vendor Over-ride'!$A:$A,0)),"")</f>
        <v>G - Vanishing Point Theatre Company</v>
      </c>
      <c r="U1884" s="38" t="str">
        <f t="shared" si="328"/>
        <v>GIA</v>
      </c>
      <c r="V1884" s="5" t="str">
        <f t="shared" si="329"/>
        <v>AWARD</v>
      </c>
      <c r="W1884" s="5" t="b">
        <f t="shared" si="325"/>
        <v>0</v>
      </c>
      <c r="X1884" s="40">
        <f t="shared" ca="1" si="326"/>
        <v>338893</v>
      </c>
      <c r="Y1884" s="30" t="b">
        <f t="shared" ca="1" si="327"/>
        <v>1</v>
      </c>
    </row>
    <row r="1885" spans="1:25">
      <c r="A1885" s="28" t="s">
        <v>2837</v>
      </c>
      <c r="B1885" s="28" t="s">
        <v>2838</v>
      </c>
      <c r="C1885" s="28" t="s">
        <v>4422</v>
      </c>
      <c r="D1885" s="28" t="s">
        <v>2842</v>
      </c>
      <c r="E1885" s="29">
        <v>42297</v>
      </c>
      <c r="F1885" s="28" t="s">
        <v>10809</v>
      </c>
      <c r="G1885" s="30">
        <v>4947</v>
      </c>
      <c r="H1885" s="28" t="s">
        <v>10810</v>
      </c>
      <c r="I1885" s="31">
        <v>0</v>
      </c>
      <c r="J1885" s="31">
        <v>1000</v>
      </c>
      <c r="K1885" s="28" t="s">
        <v>7631</v>
      </c>
      <c r="L1885" s="32">
        <f t="shared" si="319"/>
        <v>-1000</v>
      </c>
      <c r="M1885" s="33">
        <f t="shared" si="320"/>
        <v>1000</v>
      </c>
      <c r="N1885" s="34" t="b">
        <v>1</v>
      </c>
      <c r="O1885" s="35">
        <f t="shared" si="321"/>
        <v>1000</v>
      </c>
      <c r="P1885" s="36" t="str">
        <f t="shared" si="322"/>
        <v>I</v>
      </c>
      <c r="Q1885" s="37" t="str">
        <f t="shared" si="323"/>
        <v>Birds of Paradise Theatre Company</v>
      </c>
      <c r="R1885" s="6" t="str">
        <f t="shared" si="324"/>
        <v>I - Birds of Paradise Theatre Company</v>
      </c>
      <c r="S1885" s="6" t="str">
        <f>IFERROR(INDEX('Vendor Over-ride'!$C:$C, MATCH($R:$R,'Vendor Over-ride'!$A:$A,0)),"")</f>
        <v>I - Birds of Paradise Theatre Company</v>
      </c>
      <c r="U1885" s="38" t="str">
        <f t="shared" si="328"/>
        <v>GIA</v>
      </c>
      <c r="V1885" s="5" t="str">
        <f t="shared" si="329"/>
        <v>AWARD</v>
      </c>
      <c r="W1885" s="5" t="b">
        <f t="shared" si="325"/>
        <v>0</v>
      </c>
      <c r="X1885" s="40">
        <f t="shared" ca="1" si="326"/>
        <v>25400</v>
      </c>
      <c r="Y1885" s="30" t="b">
        <f t="shared" ca="1" si="327"/>
        <v>1</v>
      </c>
    </row>
    <row r="1886" spans="1:25" hidden="1">
      <c r="A1886" s="28" t="s">
        <v>2837</v>
      </c>
      <c r="B1886" s="28" t="s">
        <v>2838</v>
      </c>
      <c r="C1886" s="28" t="s">
        <v>4422</v>
      </c>
      <c r="D1886" s="28" t="s">
        <v>2842</v>
      </c>
      <c r="E1886" s="29">
        <v>42297</v>
      </c>
      <c r="F1886" s="28" t="s">
        <v>10811</v>
      </c>
      <c r="G1886" s="30">
        <v>4947</v>
      </c>
      <c r="H1886" s="28" t="s">
        <v>10812</v>
      </c>
      <c r="I1886" s="31">
        <v>0</v>
      </c>
      <c r="J1886" s="31">
        <v>950</v>
      </c>
      <c r="K1886" s="28" t="s">
        <v>3021</v>
      </c>
      <c r="L1886" s="32">
        <f t="shared" si="319"/>
        <v>-950</v>
      </c>
      <c r="M1886" s="33">
        <f t="shared" si="320"/>
        <v>950</v>
      </c>
      <c r="N1886" s="34" t="b">
        <v>1</v>
      </c>
      <c r="O1886" s="35">
        <f t="shared" si="321"/>
        <v>950</v>
      </c>
      <c r="P1886" s="36" t="str">
        <f t="shared" si="322"/>
        <v>I</v>
      </c>
      <c r="Q1886" s="37" t="str">
        <f t="shared" si="323"/>
        <v>Claire Cunningham</v>
      </c>
      <c r="R1886" s="6" t="str">
        <f t="shared" si="324"/>
        <v>I - Claire Cunningham</v>
      </c>
      <c r="S1886" s="6" t="str">
        <f>IFERROR(INDEX('Vendor Over-ride'!$C:$C, MATCH($R:$R,'Vendor Over-ride'!$A:$A,0)),"")</f>
        <v>I - Claire Cunningham</v>
      </c>
      <c r="U1886" s="38" t="str">
        <f t="shared" si="328"/>
        <v>GIA</v>
      </c>
      <c r="V1886" s="5" t="str">
        <f t="shared" si="329"/>
        <v>AWARD</v>
      </c>
      <c r="W1886" s="5" t="b">
        <f t="shared" si="325"/>
        <v>0</v>
      </c>
      <c r="X1886" s="40">
        <f t="shared" ca="1" si="326"/>
        <v>19000</v>
      </c>
      <c r="Y1886" s="30" t="b">
        <f t="shared" ca="1" si="327"/>
        <v>0</v>
      </c>
    </row>
    <row r="1887" spans="1:25" hidden="1">
      <c r="A1887" s="28" t="s">
        <v>2837</v>
      </c>
      <c r="B1887" s="28" t="s">
        <v>2838</v>
      </c>
      <c r="C1887" s="28" t="s">
        <v>4422</v>
      </c>
      <c r="D1887" s="28" t="s">
        <v>2842</v>
      </c>
      <c r="E1887" s="29">
        <v>42297</v>
      </c>
      <c r="F1887" s="28" t="s">
        <v>10813</v>
      </c>
      <c r="G1887" s="30">
        <v>4947</v>
      </c>
      <c r="H1887" s="28" t="s">
        <v>10814</v>
      </c>
      <c r="I1887" s="31">
        <v>0</v>
      </c>
      <c r="J1887" s="31">
        <v>1250</v>
      </c>
      <c r="K1887" s="28" t="s">
        <v>4008</v>
      </c>
      <c r="L1887" s="32">
        <f t="shared" si="319"/>
        <v>-1250</v>
      </c>
      <c r="M1887" s="33">
        <f t="shared" si="320"/>
        <v>1250</v>
      </c>
      <c r="N1887" s="34" t="b">
        <v>1</v>
      </c>
      <c r="O1887" s="35">
        <f t="shared" si="321"/>
        <v>1250</v>
      </c>
      <c r="P1887" s="36" t="str">
        <f t="shared" si="322"/>
        <v>I</v>
      </c>
      <c r="Q1887" s="37" t="str">
        <f t="shared" si="323"/>
        <v>Composite Arts Association</v>
      </c>
      <c r="R1887" s="6" t="str">
        <f t="shared" si="324"/>
        <v>I - Composite Arts Association</v>
      </c>
      <c r="S1887" s="6" t="str">
        <f>IFERROR(INDEX('Vendor Over-ride'!$C:$C, MATCH($R:$R,'Vendor Over-ride'!$A:$A,0)),"")</f>
        <v>I - Composite Arts Association</v>
      </c>
      <c r="U1887" s="38" t="str">
        <f t="shared" si="328"/>
        <v>GIA</v>
      </c>
      <c r="V1887" s="5" t="str">
        <f t="shared" si="329"/>
        <v>AWARD</v>
      </c>
      <c r="W1887" s="5" t="b">
        <f t="shared" si="325"/>
        <v>0</v>
      </c>
      <c r="X1887" s="40">
        <f t="shared" ca="1" si="326"/>
        <v>1250</v>
      </c>
      <c r="Y1887" s="30" t="b">
        <f t="shared" ca="1" si="327"/>
        <v>0</v>
      </c>
    </row>
    <row r="1888" spans="1:25" hidden="1">
      <c r="A1888" s="28" t="s">
        <v>2837</v>
      </c>
      <c r="B1888" s="28" t="s">
        <v>2838</v>
      </c>
      <c r="C1888" s="28" t="s">
        <v>4422</v>
      </c>
      <c r="D1888" s="28" t="s">
        <v>2842</v>
      </c>
      <c r="E1888" s="29">
        <v>42297</v>
      </c>
      <c r="F1888" s="28" t="s">
        <v>10815</v>
      </c>
      <c r="G1888" s="30">
        <v>4947</v>
      </c>
      <c r="H1888" s="28" t="s">
        <v>10816</v>
      </c>
      <c r="I1888" s="31">
        <v>0</v>
      </c>
      <c r="J1888" s="31">
        <v>1116.98</v>
      </c>
      <c r="K1888" s="28" t="s">
        <v>5086</v>
      </c>
      <c r="L1888" s="32">
        <f t="shared" si="319"/>
        <v>-1116.98</v>
      </c>
      <c r="M1888" s="33">
        <f t="shared" si="320"/>
        <v>1116.98</v>
      </c>
      <c r="N1888" s="34" t="b">
        <v>1</v>
      </c>
      <c r="O1888" s="35">
        <f t="shared" si="321"/>
        <v>1116.98</v>
      </c>
      <c r="P1888" s="36" t="str">
        <f t="shared" si="322"/>
        <v>I</v>
      </c>
      <c r="Q1888" s="37" t="str">
        <f t="shared" si="323"/>
        <v>Common Wheel</v>
      </c>
      <c r="R1888" s="6" t="str">
        <f t="shared" si="324"/>
        <v>I - Common Wheel</v>
      </c>
      <c r="S1888" s="6" t="str">
        <f>IFERROR(INDEX('Vendor Over-ride'!$C:$C, MATCH($R:$R,'Vendor Over-ride'!$A:$A,0)),"")</f>
        <v>I - Common Wheel</v>
      </c>
      <c r="U1888" s="38" t="str">
        <f t="shared" si="328"/>
        <v>GIA</v>
      </c>
      <c r="V1888" s="5" t="str">
        <f t="shared" si="329"/>
        <v>AWARD</v>
      </c>
      <c r="W1888" s="5" t="b">
        <f t="shared" si="325"/>
        <v>0</v>
      </c>
      <c r="X1888" s="40">
        <f t="shared" ca="1" si="326"/>
        <v>1116.98</v>
      </c>
      <c r="Y1888" s="30" t="b">
        <f t="shared" ca="1" si="327"/>
        <v>0</v>
      </c>
    </row>
    <row r="1889" spans="1:25" hidden="1">
      <c r="A1889" s="28" t="s">
        <v>2837</v>
      </c>
      <c r="B1889" s="28" t="s">
        <v>2838</v>
      </c>
      <c r="C1889" s="28" t="s">
        <v>4422</v>
      </c>
      <c r="D1889" s="28" t="s">
        <v>2842</v>
      </c>
      <c r="E1889" s="29">
        <v>42297</v>
      </c>
      <c r="F1889" s="28" t="s">
        <v>10817</v>
      </c>
      <c r="G1889" s="30">
        <v>4947</v>
      </c>
      <c r="H1889" s="28" t="s">
        <v>10818</v>
      </c>
      <c r="I1889" s="31">
        <v>0</v>
      </c>
      <c r="J1889" s="31">
        <v>750</v>
      </c>
      <c r="K1889" s="28" t="s">
        <v>4154</v>
      </c>
      <c r="L1889" s="32">
        <f t="shared" si="319"/>
        <v>-750</v>
      </c>
      <c r="M1889" s="33">
        <f t="shared" si="320"/>
        <v>750</v>
      </c>
      <c r="N1889" s="34" t="b">
        <v>1</v>
      </c>
      <c r="O1889" s="35">
        <f t="shared" si="321"/>
        <v>750</v>
      </c>
      <c r="P1889" s="36" t="str">
        <f t="shared" si="322"/>
        <v>I</v>
      </c>
      <c r="Q1889" s="37" t="str">
        <f t="shared" si="323"/>
        <v>Emma Hamilton</v>
      </c>
      <c r="R1889" s="6" t="str">
        <f t="shared" si="324"/>
        <v>I - Emma Hamilton</v>
      </c>
      <c r="S1889" s="6" t="str">
        <f>IFERROR(INDEX('Vendor Over-ride'!$C:$C, MATCH($R:$R,'Vendor Over-ride'!$A:$A,0)),"")</f>
        <v>I - Emma Hamilton</v>
      </c>
      <c r="U1889" s="38" t="str">
        <f t="shared" si="328"/>
        <v>GIA</v>
      </c>
      <c r="V1889" s="5" t="str">
        <f t="shared" si="329"/>
        <v>AWARD</v>
      </c>
      <c r="W1889" s="5" t="b">
        <f t="shared" si="325"/>
        <v>0</v>
      </c>
      <c r="X1889" s="40">
        <f t="shared" ca="1" si="326"/>
        <v>750</v>
      </c>
      <c r="Y1889" s="30" t="b">
        <f t="shared" ca="1" si="327"/>
        <v>0</v>
      </c>
    </row>
    <row r="1890" spans="1:25">
      <c r="A1890" s="28" t="s">
        <v>2837</v>
      </c>
      <c r="B1890" s="28" t="s">
        <v>2838</v>
      </c>
      <c r="C1890" s="28" t="s">
        <v>4422</v>
      </c>
      <c r="D1890" s="28" t="s">
        <v>2842</v>
      </c>
      <c r="E1890" s="29">
        <v>42297</v>
      </c>
      <c r="F1890" s="28" t="s">
        <v>10819</v>
      </c>
      <c r="G1890" s="30">
        <v>4947</v>
      </c>
      <c r="H1890" s="28" t="s">
        <v>10820</v>
      </c>
      <c r="I1890" s="31">
        <v>0</v>
      </c>
      <c r="J1890" s="31">
        <v>74459</v>
      </c>
      <c r="K1890" s="28" t="s">
        <v>10821</v>
      </c>
      <c r="L1890" s="32">
        <f t="shared" si="319"/>
        <v>-74459</v>
      </c>
      <c r="M1890" s="33">
        <f t="shared" si="320"/>
        <v>74459</v>
      </c>
      <c r="N1890" s="34" t="b">
        <v>1</v>
      </c>
      <c r="O1890" s="35">
        <f t="shared" si="321"/>
        <v>74459</v>
      </c>
      <c r="P1890" s="36" t="str">
        <f t="shared" si="322"/>
        <v>I</v>
      </c>
      <c r="Q1890" s="37" t="str">
        <f t="shared" si="323"/>
        <v>Fix Visual Effects Ltd</v>
      </c>
      <c r="R1890" s="6" t="str">
        <f t="shared" si="324"/>
        <v>I - Fix Visual Effects Ltd</v>
      </c>
      <c r="S1890" s="6" t="str">
        <f>IFERROR(INDEX('Vendor Over-ride'!$C:$C, MATCH($R:$R,'Vendor Over-ride'!$A:$A,0)),"")</f>
        <v>I - Fix Visual Effects Ltd</v>
      </c>
      <c r="U1890" s="38" t="str">
        <f t="shared" si="328"/>
        <v>GIA</v>
      </c>
      <c r="V1890" s="5" t="str">
        <f t="shared" si="329"/>
        <v>AWARD</v>
      </c>
      <c r="W1890" s="5" t="b">
        <f t="shared" si="325"/>
        <v>1</v>
      </c>
      <c r="X1890" s="40">
        <f t="shared" ca="1" si="326"/>
        <v>74459</v>
      </c>
      <c r="Y1890" s="30" t="b">
        <f t="shared" ca="1" si="327"/>
        <v>1</v>
      </c>
    </row>
    <row r="1891" spans="1:25" hidden="1">
      <c r="A1891" s="28" t="s">
        <v>2837</v>
      </c>
      <c r="B1891" s="28" t="s">
        <v>2838</v>
      </c>
      <c r="C1891" s="28" t="s">
        <v>4422</v>
      </c>
      <c r="D1891" s="28" t="s">
        <v>2842</v>
      </c>
      <c r="E1891" s="29">
        <v>42297</v>
      </c>
      <c r="F1891" s="28" t="s">
        <v>10822</v>
      </c>
      <c r="G1891" s="30">
        <v>4947</v>
      </c>
      <c r="H1891" s="28" t="s">
        <v>10823</v>
      </c>
      <c r="I1891" s="31">
        <v>0</v>
      </c>
      <c r="J1891" s="31">
        <v>2567</v>
      </c>
      <c r="K1891" s="28" t="s">
        <v>10824</v>
      </c>
      <c r="L1891" s="32">
        <f t="shared" si="319"/>
        <v>-2567</v>
      </c>
      <c r="M1891" s="33">
        <f t="shared" si="320"/>
        <v>2567</v>
      </c>
      <c r="N1891" s="34" t="b">
        <v>1</v>
      </c>
      <c r="O1891" s="35">
        <f t="shared" si="321"/>
        <v>2567</v>
      </c>
      <c r="P1891" s="36" t="str">
        <f t="shared" si="322"/>
        <v>I</v>
      </c>
      <c r="Q1891" s="37" t="str">
        <f t="shared" si="323"/>
        <v>Galashiels Town Band</v>
      </c>
      <c r="R1891" s="6" t="str">
        <f t="shared" si="324"/>
        <v>I - Galashiels Town Band</v>
      </c>
      <c r="S1891" s="6" t="str">
        <f>IFERROR(INDEX('Vendor Over-ride'!$C:$C, MATCH($R:$R,'Vendor Over-ride'!$A:$A,0)),"")</f>
        <v>I - Galashiels Town Band</v>
      </c>
      <c r="U1891" s="38" t="str">
        <f t="shared" si="328"/>
        <v>GIA</v>
      </c>
      <c r="V1891" s="5" t="str">
        <f t="shared" si="329"/>
        <v>AWARD</v>
      </c>
      <c r="W1891" s="5" t="b">
        <f t="shared" si="325"/>
        <v>0</v>
      </c>
      <c r="X1891" s="40">
        <f t="shared" ca="1" si="326"/>
        <v>2567</v>
      </c>
      <c r="Y1891" s="30" t="b">
        <f t="shared" ca="1" si="327"/>
        <v>0</v>
      </c>
    </row>
    <row r="1892" spans="1:25" hidden="1">
      <c r="A1892" s="28" t="s">
        <v>2837</v>
      </c>
      <c r="B1892" s="28" t="s">
        <v>2838</v>
      </c>
      <c r="C1892" s="28" t="s">
        <v>4422</v>
      </c>
      <c r="D1892" s="28" t="s">
        <v>2842</v>
      </c>
      <c r="E1892" s="29">
        <v>42297</v>
      </c>
      <c r="F1892" s="28" t="s">
        <v>10825</v>
      </c>
      <c r="G1892" s="30">
        <v>4947</v>
      </c>
      <c r="H1892" s="28" t="s">
        <v>10826</v>
      </c>
      <c r="I1892" s="31">
        <v>0</v>
      </c>
      <c r="J1892" s="31">
        <v>625</v>
      </c>
      <c r="K1892" s="28" t="s">
        <v>3022</v>
      </c>
      <c r="L1892" s="32">
        <f t="shared" si="319"/>
        <v>-625</v>
      </c>
      <c r="M1892" s="33">
        <f t="shared" si="320"/>
        <v>625</v>
      </c>
      <c r="N1892" s="34" t="b">
        <v>1</v>
      </c>
      <c r="O1892" s="35">
        <f t="shared" si="321"/>
        <v>625</v>
      </c>
      <c r="P1892" s="36" t="str">
        <f t="shared" si="322"/>
        <v>I</v>
      </c>
      <c r="Q1892" s="37" t="str">
        <f t="shared" si="323"/>
        <v>Huntly Summer School</v>
      </c>
      <c r="R1892" s="6" t="str">
        <f t="shared" si="324"/>
        <v>I - Huntly Summer School</v>
      </c>
      <c r="S1892" s="6" t="str">
        <f>IFERROR(INDEX('Vendor Over-ride'!$C:$C, MATCH($R:$R,'Vendor Over-ride'!$A:$A,0)),"")</f>
        <v>I - Huntly Summer School</v>
      </c>
      <c r="U1892" s="38" t="str">
        <f t="shared" si="328"/>
        <v>GIA</v>
      </c>
      <c r="V1892" s="5" t="str">
        <f t="shared" si="329"/>
        <v>AWARD</v>
      </c>
      <c r="W1892" s="5" t="b">
        <f t="shared" si="325"/>
        <v>0</v>
      </c>
      <c r="X1892" s="40">
        <f t="shared" ca="1" si="326"/>
        <v>2500</v>
      </c>
      <c r="Y1892" s="30" t="b">
        <f t="shared" ca="1" si="327"/>
        <v>0</v>
      </c>
    </row>
    <row r="1893" spans="1:25" hidden="1">
      <c r="A1893" s="28" t="s">
        <v>2837</v>
      </c>
      <c r="B1893" s="28" t="s">
        <v>2838</v>
      </c>
      <c r="C1893" s="28" t="s">
        <v>4422</v>
      </c>
      <c r="D1893" s="28" t="s">
        <v>2842</v>
      </c>
      <c r="E1893" s="29">
        <v>42297</v>
      </c>
      <c r="F1893" s="28" t="s">
        <v>10827</v>
      </c>
      <c r="G1893" s="30">
        <v>4947</v>
      </c>
      <c r="H1893" s="28" t="s">
        <v>10828</v>
      </c>
      <c r="I1893" s="31">
        <v>0</v>
      </c>
      <c r="J1893" s="31">
        <v>2000</v>
      </c>
      <c r="K1893" s="28" t="s">
        <v>5064</v>
      </c>
      <c r="L1893" s="32">
        <f t="shared" si="319"/>
        <v>-2000</v>
      </c>
      <c r="M1893" s="33">
        <f t="shared" si="320"/>
        <v>2000</v>
      </c>
      <c r="N1893" s="34" t="b">
        <v>1</v>
      </c>
      <c r="O1893" s="35">
        <f t="shared" si="321"/>
        <v>2000</v>
      </c>
      <c r="P1893" s="36" t="str">
        <f t="shared" si="322"/>
        <v>I</v>
      </c>
      <c r="Q1893" s="37" t="str">
        <f t="shared" si="323"/>
        <v>Institute for Creative Industries</v>
      </c>
      <c r="R1893" s="6" t="str">
        <f t="shared" si="324"/>
        <v>I - Institute for Creative Industries</v>
      </c>
      <c r="S1893" s="6" t="str">
        <f>IFERROR(INDEX('Vendor Over-ride'!$C:$C, MATCH($R:$R,'Vendor Over-ride'!$A:$A,0)),"")</f>
        <v>I - Institute for Creative Industries</v>
      </c>
      <c r="U1893" s="38" t="str">
        <f t="shared" si="328"/>
        <v>GIA</v>
      </c>
      <c r="V1893" s="5" t="str">
        <f t="shared" si="329"/>
        <v>AWARD</v>
      </c>
      <c r="W1893" s="5" t="b">
        <f t="shared" si="325"/>
        <v>0</v>
      </c>
      <c r="X1893" s="40">
        <f t="shared" ca="1" si="326"/>
        <v>2000</v>
      </c>
      <c r="Y1893" s="30" t="b">
        <f t="shared" ca="1" si="327"/>
        <v>0</v>
      </c>
    </row>
    <row r="1894" spans="1:25">
      <c r="A1894" s="28" t="s">
        <v>2837</v>
      </c>
      <c r="B1894" s="28" t="s">
        <v>2838</v>
      </c>
      <c r="C1894" s="28" t="s">
        <v>4422</v>
      </c>
      <c r="D1894" s="28" t="s">
        <v>2842</v>
      </c>
      <c r="E1894" s="29">
        <v>42297</v>
      </c>
      <c r="F1894" s="28" t="s">
        <v>10829</v>
      </c>
      <c r="G1894" s="30">
        <v>4947</v>
      </c>
      <c r="H1894" s="28" t="s">
        <v>10830</v>
      </c>
      <c r="I1894" s="31">
        <v>0</v>
      </c>
      <c r="J1894" s="31">
        <v>827.86</v>
      </c>
      <c r="K1894" s="28" t="s">
        <v>5674</v>
      </c>
      <c r="L1894" s="32">
        <f t="shared" si="319"/>
        <v>-827.86</v>
      </c>
      <c r="M1894" s="33">
        <f t="shared" si="320"/>
        <v>827.86</v>
      </c>
      <c r="N1894" s="34" t="b">
        <v>1</v>
      </c>
      <c r="O1894" s="35">
        <f t="shared" si="321"/>
        <v>827.86</v>
      </c>
      <c r="P1894" s="36" t="str">
        <f t="shared" si="322"/>
        <v>I</v>
      </c>
      <c r="Q1894" s="37" t="str">
        <f t="shared" si="323"/>
        <v>Ramesh Meyyappan Productions</v>
      </c>
      <c r="R1894" s="6" t="str">
        <f t="shared" si="324"/>
        <v>I - Ramesh Meyyappan Productions</v>
      </c>
      <c r="S1894" s="6" t="str">
        <f>IFERROR(INDEX('Vendor Over-ride'!$C:$C, MATCH($R:$R,'Vendor Over-ride'!$A:$A,0)),"")</f>
        <v>I - Ramesh Meyyappan Productions</v>
      </c>
      <c r="U1894" s="38" t="str">
        <f t="shared" si="328"/>
        <v>GIA</v>
      </c>
      <c r="V1894" s="5" t="str">
        <f t="shared" si="329"/>
        <v>AWARD</v>
      </c>
      <c r="W1894" s="5" t="b">
        <f t="shared" si="325"/>
        <v>0</v>
      </c>
      <c r="X1894" s="40">
        <f t="shared" ca="1" si="326"/>
        <v>32442.99</v>
      </c>
      <c r="Y1894" s="30" t="b">
        <f t="shared" ca="1" si="327"/>
        <v>1</v>
      </c>
    </row>
    <row r="1895" spans="1:25" hidden="1">
      <c r="A1895" s="28" t="s">
        <v>2837</v>
      </c>
      <c r="B1895" s="28" t="s">
        <v>2838</v>
      </c>
      <c r="C1895" s="28" t="s">
        <v>4422</v>
      </c>
      <c r="D1895" s="28" t="s">
        <v>2842</v>
      </c>
      <c r="E1895" s="29">
        <v>42297</v>
      </c>
      <c r="F1895" s="28" t="s">
        <v>10831</v>
      </c>
      <c r="G1895" s="30">
        <v>4947</v>
      </c>
      <c r="H1895" s="28" t="s">
        <v>10832</v>
      </c>
      <c r="I1895" s="31">
        <v>0</v>
      </c>
      <c r="J1895" s="31">
        <v>3750</v>
      </c>
      <c r="K1895" s="28" t="s">
        <v>3075</v>
      </c>
      <c r="L1895" s="32">
        <f t="shared" si="319"/>
        <v>-3750</v>
      </c>
      <c r="M1895" s="33">
        <f t="shared" si="320"/>
        <v>3750</v>
      </c>
      <c r="N1895" s="34" t="b">
        <v>1</v>
      </c>
      <c r="O1895" s="35">
        <f t="shared" si="321"/>
        <v>3750</v>
      </c>
      <c r="P1895" s="36" t="str">
        <f t="shared" si="322"/>
        <v>I</v>
      </c>
      <c r="Q1895" s="37" t="str">
        <f t="shared" si="323"/>
        <v>Roxane Permar</v>
      </c>
      <c r="R1895" s="6" t="str">
        <f t="shared" si="324"/>
        <v>I - Roxane Permar</v>
      </c>
      <c r="S1895" s="6" t="str">
        <f>IFERROR(INDEX('Vendor Over-ride'!$C:$C, MATCH($R:$R,'Vendor Over-ride'!$A:$A,0)),"")</f>
        <v>I - Roxane Permar</v>
      </c>
      <c r="U1895" s="38" t="str">
        <f t="shared" si="328"/>
        <v>GIA</v>
      </c>
      <c r="V1895" s="5" t="str">
        <f t="shared" si="329"/>
        <v>AWARD</v>
      </c>
      <c r="W1895" s="5" t="b">
        <f t="shared" si="325"/>
        <v>0</v>
      </c>
      <c r="X1895" s="40">
        <f t="shared" ca="1" si="326"/>
        <v>3750</v>
      </c>
      <c r="Y1895" s="30" t="b">
        <f t="shared" ca="1" si="327"/>
        <v>0</v>
      </c>
    </row>
    <row r="1896" spans="1:25" hidden="1">
      <c r="A1896" s="28" t="s">
        <v>2837</v>
      </c>
      <c r="B1896" s="28" t="s">
        <v>2838</v>
      </c>
      <c r="C1896" s="28" t="s">
        <v>4422</v>
      </c>
      <c r="D1896" s="28" t="s">
        <v>2842</v>
      </c>
      <c r="E1896" s="29">
        <v>42297</v>
      </c>
      <c r="F1896" s="28" t="s">
        <v>10833</v>
      </c>
      <c r="G1896" s="30">
        <v>4947</v>
      </c>
      <c r="H1896" s="28" t="s">
        <v>10834</v>
      </c>
      <c r="I1896" s="31">
        <v>0</v>
      </c>
      <c r="J1896" s="31">
        <v>13500</v>
      </c>
      <c r="K1896" s="28" t="s">
        <v>3383</v>
      </c>
      <c r="L1896" s="32">
        <f t="shared" si="319"/>
        <v>-13500</v>
      </c>
      <c r="M1896" s="33">
        <f t="shared" si="320"/>
        <v>13500</v>
      </c>
      <c r="N1896" s="34" t="b">
        <v>1</v>
      </c>
      <c r="O1896" s="35">
        <f t="shared" si="321"/>
        <v>13500</v>
      </c>
      <c r="P1896" s="36" t="str">
        <f t="shared" si="322"/>
        <v>I</v>
      </c>
      <c r="Q1896" s="37" t="str">
        <f t="shared" si="323"/>
        <v>S9fifty</v>
      </c>
      <c r="R1896" s="6" t="str">
        <f t="shared" si="324"/>
        <v>I - S9fifty</v>
      </c>
      <c r="S1896" s="6" t="str">
        <f>IFERROR(INDEX('Vendor Over-ride'!$C:$C, MATCH($R:$R,'Vendor Over-ride'!$A:$A,0)),"")</f>
        <v>I - S9fifty</v>
      </c>
      <c r="U1896" s="38" t="str">
        <f t="shared" si="328"/>
        <v>GIA</v>
      </c>
      <c r="V1896" s="5" t="str">
        <f t="shared" si="329"/>
        <v>AWARD</v>
      </c>
      <c r="W1896" s="5" t="b">
        <f t="shared" si="325"/>
        <v>0</v>
      </c>
      <c r="X1896" s="40">
        <f t="shared" ca="1" si="326"/>
        <v>17928.38</v>
      </c>
      <c r="Y1896" s="30" t="b">
        <f t="shared" ca="1" si="327"/>
        <v>0</v>
      </c>
    </row>
    <row r="1897" spans="1:25">
      <c r="A1897" s="28" t="s">
        <v>2837</v>
      </c>
      <c r="B1897" s="28" t="s">
        <v>2838</v>
      </c>
      <c r="C1897" s="28" t="s">
        <v>4422</v>
      </c>
      <c r="D1897" s="28" t="s">
        <v>2842</v>
      </c>
      <c r="E1897" s="29">
        <v>42297</v>
      </c>
      <c r="F1897" s="28" t="s">
        <v>10835</v>
      </c>
      <c r="G1897" s="30">
        <v>4947</v>
      </c>
      <c r="H1897" s="28" t="s">
        <v>10836</v>
      </c>
      <c r="I1897" s="31">
        <v>0</v>
      </c>
      <c r="J1897" s="31">
        <v>9000</v>
      </c>
      <c r="K1897" s="28" t="s">
        <v>10837</v>
      </c>
      <c r="L1897" s="32">
        <f t="shared" si="319"/>
        <v>-9000</v>
      </c>
      <c r="M1897" s="33">
        <f t="shared" si="320"/>
        <v>9000</v>
      </c>
      <c r="N1897" s="34" t="b">
        <v>1</v>
      </c>
      <c r="O1897" s="35">
        <f t="shared" si="321"/>
        <v>9000</v>
      </c>
      <c r="P1897" s="36" t="str">
        <f t="shared" si="322"/>
        <v>I</v>
      </c>
      <c r="Q1897" s="37" t="str">
        <f t="shared" si="323"/>
        <v>Scottish Documentary Institute (SDI)</v>
      </c>
      <c r="R1897" s="6" t="str">
        <f t="shared" si="324"/>
        <v>I - Scottish Documentary Institute (SDI)</v>
      </c>
      <c r="S1897" s="6" t="str">
        <f>IFERROR(INDEX('Vendor Over-ride'!$C:$C, MATCH($R:$R,'Vendor Over-ride'!$A:$A,0)),"")</f>
        <v>I - Scottish Documentary Institute (SDI)</v>
      </c>
      <c r="U1897" s="38" t="str">
        <f t="shared" si="328"/>
        <v>GIA</v>
      </c>
      <c r="V1897" s="5" t="str">
        <f t="shared" si="329"/>
        <v>AWARD</v>
      </c>
      <c r="W1897" s="5" t="b">
        <f t="shared" si="325"/>
        <v>0</v>
      </c>
      <c r="X1897" s="40">
        <f t="shared" ca="1" si="326"/>
        <v>61194</v>
      </c>
      <c r="Y1897" s="30" t="b">
        <f t="shared" ca="1" si="327"/>
        <v>1</v>
      </c>
    </row>
    <row r="1898" spans="1:25" hidden="1">
      <c r="A1898" s="28" t="s">
        <v>2837</v>
      </c>
      <c r="B1898" s="28" t="s">
        <v>2838</v>
      </c>
      <c r="C1898" s="28" t="s">
        <v>4422</v>
      </c>
      <c r="D1898" s="28" t="s">
        <v>2842</v>
      </c>
      <c r="E1898" s="29">
        <v>42297</v>
      </c>
      <c r="F1898" s="28" t="s">
        <v>10838</v>
      </c>
      <c r="G1898" s="30">
        <v>4947</v>
      </c>
      <c r="H1898" s="28" t="s">
        <v>10839</v>
      </c>
      <c r="I1898" s="31">
        <v>0</v>
      </c>
      <c r="J1898" s="31">
        <v>3500</v>
      </c>
      <c r="K1898" s="28" t="s">
        <v>3590</v>
      </c>
      <c r="L1898" s="32">
        <f t="shared" si="319"/>
        <v>-3500</v>
      </c>
      <c r="M1898" s="33">
        <f t="shared" si="320"/>
        <v>3500</v>
      </c>
      <c r="N1898" s="34" t="b">
        <v>1</v>
      </c>
      <c r="O1898" s="35">
        <f t="shared" si="321"/>
        <v>3500</v>
      </c>
      <c r="P1898" s="36" t="str">
        <f t="shared" si="322"/>
        <v>I</v>
      </c>
      <c r="Q1898" s="37" t="str">
        <f t="shared" si="323"/>
        <v>Waterbaby Dance Limted</v>
      </c>
      <c r="R1898" s="6" t="str">
        <f t="shared" si="324"/>
        <v>I - Waterbaby Dance Limted</v>
      </c>
      <c r="S1898" s="6" t="str">
        <f>IFERROR(INDEX('Vendor Over-ride'!$C:$C, MATCH($R:$R,'Vendor Over-ride'!$A:$A,0)),"")</f>
        <v>I - Waterbaby Dance Limted</v>
      </c>
      <c r="U1898" s="38" t="str">
        <f t="shared" si="328"/>
        <v>GIA</v>
      </c>
      <c r="V1898" s="5" t="str">
        <f t="shared" si="329"/>
        <v>AWARD</v>
      </c>
      <c r="W1898" s="5" t="b">
        <f t="shared" si="325"/>
        <v>0</v>
      </c>
      <c r="X1898" s="40">
        <f t="shared" ca="1" si="326"/>
        <v>3500</v>
      </c>
      <c r="Y1898" s="30" t="b">
        <f t="shared" ca="1" si="327"/>
        <v>0</v>
      </c>
    </row>
    <row r="1899" spans="1:25" hidden="1">
      <c r="A1899" s="28" t="s">
        <v>2837</v>
      </c>
      <c r="B1899" s="28" t="s">
        <v>2838</v>
      </c>
      <c r="C1899" s="28" t="s">
        <v>4422</v>
      </c>
      <c r="D1899" s="28" t="s">
        <v>2842</v>
      </c>
      <c r="E1899" s="29">
        <v>42297</v>
      </c>
      <c r="F1899" s="28" t="s">
        <v>10840</v>
      </c>
      <c r="G1899" s="30">
        <v>4947</v>
      </c>
      <c r="H1899" s="28" t="s">
        <v>10841</v>
      </c>
      <c r="I1899" s="31">
        <v>0</v>
      </c>
      <c r="J1899" s="31">
        <v>35.46</v>
      </c>
      <c r="K1899" s="28" t="s">
        <v>2846</v>
      </c>
      <c r="L1899" s="32">
        <f t="shared" si="319"/>
        <v>-35.46</v>
      </c>
      <c r="M1899" s="33">
        <f t="shared" si="320"/>
        <v>35.46</v>
      </c>
      <c r="N1899" s="34" t="b">
        <v>1</v>
      </c>
      <c r="O1899" s="35">
        <f t="shared" si="321"/>
        <v>35.46</v>
      </c>
      <c r="P1899" s="36" t="str">
        <f t="shared" si="322"/>
        <v>T</v>
      </c>
      <c r="Q1899" s="37" t="str">
        <f t="shared" si="323"/>
        <v>Arnold Clark Finance Ltd</v>
      </c>
      <c r="R1899" s="6" t="str">
        <f t="shared" si="324"/>
        <v>T - Arnold Clark Finance Ltd</v>
      </c>
      <c r="S1899" s="6" t="str">
        <f>IFERROR(INDEX('Vendor Over-ride'!$C:$C, MATCH($R:$R,'Vendor Over-ride'!$A:$A,0)),"")</f>
        <v>T - Arnold Clark Finance Ltd</v>
      </c>
      <c r="U1899" s="38" t="str">
        <f t="shared" si="328"/>
        <v>GIA</v>
      </c>
      <c r="V1899" s="5" t="str">
        <f t="shared" si="329"/>
        <v>TRADE</v>
      </c>
      <c r="W1899" s="5" t="b">
        <f t="shared" si="325"/>
        <v>0</v>
      </c>
      <c r="X1899" s="40">
        <f t="shared" ca="1" si="326"/>
        <v>4424.46</v>
      </c>
      <c r="Y1899" s="30" t="b">
        <f t="shared" ca="1" si="327"/>
        <v>0</v>
      </c>
    </row>
    <row r="1900" spans="1:25" hidden="1">
      <c r="A1900" s="28" t="s">
        <v>2837</v>
      </c>
      <c r="B1900" s="28" t="s">
        <v>2838</v>
      </c>
      <c r="C1900" s="28" t="s">
        <v>4422</v>
      </c>
      <c r="D1900" s="28" t="s">
        <v>2842</v>
      </c>
      <c r="E1900" s="29">
        <v>42297</v>
      </c>
      <c r="F1900" s="28" t="s">
        <v>10842</v>
      </c>
      <c r="G1900" s="30">
        <v>4947</v>
      </c>
      <c r="H1900" s="28" t="s">
        <v>10843</v>
      </c>
      <c r="I1900" s="31">
        <v>0</v>
      </c>
      <c r="J1900" s="31">
        <v>1956</v>
      </c>
      <c r="K1900" s="28" t="s">
        <v>5041</v>
      </c>
      <c r="L1900" s="32">
        <f t="shared" si="319"/>
        <v>-1956</v>
      </c>
      <c r="M1900" s="33">
        <f t="shared" si="320"/>
        <v>1956</v>
      </c>
      <c r="N1900" s="34" t="b">
        <v>1</v>
      </c>
      <c r="O1900" s="35">
        <f t="shared" si="321"/>
        <v>1956</v>
      </c>
      <c r="P1900" s="36" t="str">
        <f t="shared" si="322"/>
        <v>T</v>
      </c>
      <c r="Q1900" s="37" t="str">
        <f t="shared" si="323"/>
        <v>422.tv Media Limited</v>
      </c>
      <c r="R1900" s="6" t="str">
        <f t="shared" si="324"/>
        <v>T - 422.tv Media Limited</v>
      </c>
      <c r="S1900" s="6" t="str">
        <f>IFERROR(INDEX('Vendor Over-ride'!$C:$C, MATCH($R:$R,'Vendor Over-ride'!$A:$A,0)),"")</f>
        <v>T - 422.tv Media Limited</v>
      </c>
      <c r="U1900" s="38" t="str">
        <f t="shared" si="328"/>
        <v>GIA</v>
      </c>
      <c r="V1900" s="5" t="str">
        <f t="shared" si="329"/>
        <v>TRADE</v>
      </c>
      <c r="W1900" s="5" t="b">
        <f t="shared" si="325"/>
        <v>0</v>
      </c>
      <c r="X1900" s="40">
        <f t="shared" ca="1" si="326"/>
        <v>3876</v>
      </c>
      <c r="Y1900" s="30" t="b">
        <f t="shared" ca="1" si="327"/>
        <v>0</v>
      </c>
    </row>
    <row r="1901" spans="1:25" hidden="1">
      <c r="A1901" s="28" t="s">
        <v>2837</v>
      </c>
      <c r="B1901" s="28" t="s">
        <v>2838</v>
      </c>
      <c r="C1901" s="28" t="s">
        <v>4422</v>
      </c>
      <c r="D1901" s="28" t="s">
        <v>2842</v>
      </c>
      <c r="E1901" s="29">
        <v>42297</v>
      </c>
      <c r="F1901" s="28" t="s">
        <v>10844</v>
      </c>
      <c r="G1901" s="30">
        <v>4947</v>
      </c>
      <c r="H1901" s="28" t="s">
        <v>10845</v>
      </c>
      <c r="I1901" s="31">
        <v>0</v>
      </c>
      <c r="J1901" s="31">
        <v>6079.46</v>
      </c>
      <c r="K1901" s="28" t="s">
        <v>10460</v>
      </c>
      <c r="L1901" s="32">
        <f t="shared" si="319"/>
        <v>-6079.46</v>
      </c>
      <c r="M1901" s="33">
        <f t="shared" si="320"/>
        <v>6079.46</v>
      </c>
      <c r="N1901" s="34" t="b">
        <v>1</v>
      </c>
      <c r="O1901" s="35">
        <f t="shared" si="321"/>
        <v>6079.46</v>
      </c>
      <c r="P1901" s="36" t="str">
        <f t="shared" si="322"/>
        <v>T</v>
      </c>
      <c r="Q1901" s="37" t="str">
        <f t="shared" si="323"/>
        <v>Hays Accountancy &amp; Finance</v>
      </c>
      <c r="R1901" s="6" t="str">
        <f t="shared" si="324"/>
        <v>T - Hays Accountancy &amp; Finance</v>
      </c>
      <c r="S1901" s="6" t="str">
        <f>IFERROR(INDEX('Vendor Over-ride'!$C:$C, MATCH($R:$R,'Vendor Over-ride'!$A:$A,0)),"")</f>
        <v>T - Hays Accountancy &amp; Finance</v>
      </c>
      <c r="U1901" s="38" t="str">
        <f t="shared" si="328"/>
        <v>GIA</v>
      </c>
      <c r="V1901" s="5" t="str">
        <f t="shared" si="329"/>
        <v>TRADE</v>
      </c>
      <c r="W1901" s="5" t="b">
        <f t="shared" si="325"/>
        <v>0</v>
      </c>
      <c r="X1901" s="40">
        <f t="shared" ca="1" si="326"/>
        <v>23135.120000000003</v>
      </c>
      <c r="Y1901" s="30" t="b">
        <f t="shared" ca="1" si="327"/>
        <v>0</v>
      </c>
    </row>
    <row r="1902" spans="1:25" hidden="1">
      <c r="A1902" s="28" t="s">
        <v>2837</v>
      </c>
      <c r="B1902" s="28" t="s">
        <v>2838</v>
      </c>
      <c r="C1902" s="28" t="s">
        <v>4422</v>
      </c>
      <c r="D1902" s="28" t="s">
        <v>2842</v>
      </c>
      <c r="E1902" s="29">
        <v>42297</v>
      </c>
      <c r="F1902" s="28" t="s">
        <v>10846</v>
      </c>
      <c r="G1902" s="30">
        <v>4947</v>
      </c>
      <c r="H1902" s="28" t="s">
        <v>10847</v>
      </c>
      <c r="I1902" s="31">
        <v>0</v>
      </c>
      <c r="J1902" s="31">
        <v>1125</v>
      </c>
      <c r="K1902" s="28" t="s">
        <v>10848</v>
      </c>
      <c r="L1902" s="32">
        <f t="shared" si="319"/>
        <v>-1125</v>
      </c>
      <c r="M1902" s="33">
        <f t="shared" si="320"/>
        <v>1125</v>
      </c>
      <c r="N1902" s="34" t="b">
        <v>1</v>
      </c>
      <c r="O1902" s="35">
        <f t="shared" si="321"/>
        <v>1125</v>
      </c>
      <c r="P1902" s="36" t="str">
        <f t="shared" si="322"/>
        <v>T</v>
      </c>
      <c r="Q1902" s="37" t="str">
        <f t="shared" si="323"/>
        <v>Ibis Edinburgh</v>
      </c>
      <c r="R1902" s="6" t="str">
        <f t="shared" si="324"/>
        <v>T - Ibis Edinburgh</v>
      </c>
      <c r="S1902" s="6" t="str">
        <f>IFERROR(INDEX('Vendor Over-ride'!$C:$C, MATCH($R:$R,'Vendor Over-ride'!$A:$A,0)),"")</f>
        <v>T - Ibis Edinburgh</v>
      </c>
      <c r="U1902" s="38" t="str">
        <f t="shared" si="328"/>
        <v>GIA</v>
      </c>
      <c r="V1902" s="5" t="str">
        <f t="shared" si="329"/>
        <v>TRADE</v>
      </c>
      <c r="W1902" s="5" t="b">
        <f t="shared" si="325"/>
        <v>0</v>
      </c>
      <c r="X1902" s="40">
        <f t="shared" ca="1" si="326"/>
        <v>1125</v>
      </c>
      <c r="Y1902" s="30" t="b">
        <f t="shared" ca="1" si="327"/>
        <v>0</v>
      </c>
    </row>
    <row r="1903" spans="1:25" hidden="1">
      <c r="A1903" s="28" t="s">
        <v>2837</v>
      </c>
      <c r="B1903" s="28" t="s">
        <v>2838</v>
      </c>
      <c r="C1903" s="28" t="s">
        <v>4422</v>
      </c>
      <c r="D1903" s="28" t="s">
        <v>2842</v>
      </c>
      <c r="E1903" s="29">
        <v>42297</v>
      </c>
      <c r="F1903" s="28" t="s">
        <v>10849</v>
      </c>
      <c r="G1903" s="30">
        <v>4947</v>
      </c>
      <c r="H1903" s="28" t="s">
        <v>10850</v>
      </c>
      <c r="I1903" s="31">
        <v>0</v>
      </c>
      <c r="J1903" s="31">
        <v>84.3</v>
      </c>
      <c r="K1903" s="28" t="s">
        <v>4970</v>
      </c>
      <c r="L1903" s="32">
        <f t="shared" si="319"/>
        <v>-84.3</v>
      </c>
      <c r="M1903" s="33">
        <f t="shared" si="320"/>
        <v>84.3</v>
      </c>
      <c r="N1903" s="34" t="b">
        <v>1</v>
      </c>
      <c r="O1903" s="35">
        <f t="shared" si="321"/>
        <v>84.3</v>
      </c>
      <c r="P1903" s="36" t="str">
        <f t="shared" si="322"/>
        <v>T</v>
      </c>
      <c r="Q1903" s="37" t="str">
        <f t="shared" si="323"/>
        <v>Jules Cafe Ltd</v>
      </c>
      <c r="R1903" s="6" t="str">
        <f t="shared" si="324"/>
        <v>T - Jules Cafe Ltd</v>
      </c>
      <c r="S1903" s="6" t="str">
        <f>IFERROR(INDEX('Vendor Over-ride'!$C:$C, MATCH($R:$R,'Vendor Over-ride'!$A:$A,0)),"")</f>
        <v>T - Jules Cafe Ltd</v>
      </c>
      <c r="U1903" s="38" t="str">
        <f t="shared" si="328"/>
        <v>GIA</v>
      </c>
      <c r="V1903" s="5" t="str">
        <f t="shared" si="329"/>
        <v>TRADE</v>
      </c>
      <c r="W1903" s="5" t="b">
        <f t="shared" si="325"/>
        <v>0</v>
      </c>
      <c r="X1903" s="40">
        <f t="shared" ca="1" si="326"/>
        <v>571.7399999999999</v>
      </c>
      <c r="Y1903" s="30" t="b">
        <f t="shared" ca="1" si="327"/>
        <v>0</v>
      </c>
    </row>
    <row r="1904" spans="1:25" hidden="1">
      <c r="A1904" s="28" t="s">
        <v>2837</v>
      </c>
      <c r="B1904" s="28" t="s">
        <v>2838</v>
      </c>
      <c r="C1904" s="28" t="s">
        <v>4422</v>
      </c>
      <c r="D1904" s="28" t="s">
        <v>2842</v>
      </c>
      <c r="E1904" s="29">
        <v>42297</v>
      </c>
      <c r="F1904" s="28" t="s">
        <v>10851</v>
      </c>
      <c r="G1904" s="30">
        <v>4947</v>
      </c>
      <c r="H1904" s="28" t="s">
        <v>10852</v>
      </c>
      <c r="I1904" s="31">
        <v>0</v>
      </c>
      <c r="J1904" s="31">
        <v>110</v>
      </c>
      <c r="K1904" s="28" t="s">
        <v>7606</v>
      </c>
      <c r="L1904" s="32">
        <f t="shared" si="319"/>
        <v>-110</v>
      </c>
      <c r="M1904" s="33">
        <f t="shared" si="320"/>
        <v>110</v>
      </c>
      <c r="N1904" s="34" t="b">
        <v>1</v>
      </c>
      <c r="O1904" s="35">
        <f t="shared" si="321"/>
        <v>110</v>
      </c>
      <c r="P1904" s="36" t="str">
        <f t="shared" si="322"/>
        <v>T</v>
      </c>
      <c r="Q1904" s="37" t="str">
        <f t="shared" si="323"/>
        <v>Office Care</v>
      </c>
      <c r="R1904" s="6" t="str">
        <f t="shared" si="324"/>
        <v>T - Office Care</v>
      </c>
      <c r="S1904" s="6" t="str">
        <f>IFERROR(INDEX('Vendor Over-ride'!$C:$C, MATCH($R:$R,'Vendor Over-ride'!$A:$A,0)),"")</f>
        <v>T - Office Care</v>
      </c>
      <c r="U1904" s="38" t="str">
        <f t="shared" si="328"/>
        <v>GIA</v>
      </c>
      <c r="V1904" s="5" t="str">
        <f t="shared" si="329"/>
        <v>TRADE</v>
      </c>
      <c r="W1904" s="5" t="b">
        <f t="shared" si="325"/>
        <v>0</v>
      </c>
      <c r="X1904" s="40">
        <f t="shared" ca="1" si="326"/>
        <v>8491.49</v>
      </c>
      <c r="Y1904" s="30" t="b">
        <f t="shared" ca="1" si="327"/>
        <v>0</v>
      </c>
    </row>
    <row r="1905" spans="1:25" hidden="1">
      <c r="A1905" s="28" t="s">
        <v>2837</v>
      </c>
      <c r="B1905" s="28" t="s">
        <v>2838</v>
      </c>
      <c r="C1905" s="28" t="s">
        <v>4422</v>
      </c>
      <c r="D1905" s="28" t="s">
        <v>2842</v>
      </c>
      <c r="E1905" s="29">
        <v>42297</v>
      </c>
      <c r="F1905" s="28" t="s">
        <v>10853</v>
      </c>
      <c r="G1905" s="30">
        <v>4947</v>
      </c>
      <c r="H1905" s="28" t="s">
        <v>10854</v>
      </c>
      <c r="I1905" s="31">
        <v>0</v>
      </c>
      <c r="J1905" s="31">
        <v>484.3</v>
      </c>
      <c r="K1905" s="28" t="s">
        <v>2903</v>
      </c>
      <c r="L1905" s="32">
        <f t="shared" si="319"/>
        <v>-484.3</v>
      </c>
      <c r="M1905" s="33">
        <f t="shared" si="320"/>
        <v>484.3</v>
      </c>
      <c r="N1905" s="34" t="b">
        <v>1</v>
      </c>
      <c r="O1905" s="35">
        <f t="shared" si="321"/>
        <v>484.3</v>
      </c>
      <c r="P1905" s="36" t="str">
        <f t="shared" si="322"/>
        <v>T</v>
      </c>
      <c r="Q1905" s="37" t="str">
        <f t="shared" si="323"/>
        <v>ShredIt (East of Scotland) Ltd</v>
      </c>
      <c r="R1905" s="6" t="str">
        <f t="shared" si="324"/>
        <v>T - ShredIt (East of Scotland) Ltd</v>
      </c>
      <c r="S1905" s="6" t="str">
        <f>IFERROR(INDEX('Vendor Over-ride'!$C:$C, MATCH($R:$R,'Vendor Over-ride'!$A:$A,0)),"")</f>
        <v>T - Shred-It Limited</v>
      </c>
      <c r="U1905" s="38" t="str">
        <f t="shared" si="328"/>
        <v>GIA</v>
      </c>
      <c r="V1905" s="5" t="str">
        <f t="shared" si="329"/>
        <v>TRADE</v>
      </c>
      <c r="W1905" s="5" t="b">
        <f t="shared" si="325"/>
        <v>0</v>
      </c>
      <c r="X1905" s="40">
        <f t="shared" ca="1" si="326"/>
        <v>3247.48</v>
      </c>
      <c r="Y1905" s="30" t="b">
        <f t="shared" ca="1" si="327"/>
        <v>0</v>
      </c>
    </row>
    <row r="1906" spans="1:25" hidden="1">
      <c r="A1906" s="28" t="s">
        <v>2837</v>
      </c>
      <c r="B1906" s="28" t="s">
        <v>2838</v>
      </c>
      <c r="C1906" s="28" t="s">
        <v>4422</v>
      </c>
      <c r="D1906" s="28" t="s">
        <v>2842</v>
      </c>
      <c r="E1906" s="29">
        <v>42297</v>
      </c>
      <c r="F1906" s="28" t="s">
        <v>10855</v>
      </c>
      <c r="G1906" s="30">
        <v>4947</v>
      </c>
      <c r="H1906" s="28" t="s">
        <v>10856</v>
      </c>
      <c r="I1906" s="31">
        <v>0</v>
      </c>
      <c r="J1906" s="31">
        <v>69.55</v>
      </c>
      <c r="K1906" s="28" t="s">
        <v>3036</v>
      </c>
      <c r="L1906" s="32">
        <f t="shared" si="319"/>
        <v>-69.55</v>
      </c>
      <c r="M1906" s="33">
        <f t="shared" si="320"/>
        <v>69.55</v>
      </c>
      <c r="N1906" s="34" t="b">
        <v>1</v>
      </c>
      <c r="O1906" s="35">
        <f t="shared" si="321"/>
        <v>69.55</v>
      </c>
      <c r="P1906" s="36" t="str">
        <f t="shared" si="322"/>
        <v>T</v>
      </c>
      <c r="Q1906" s="37" t="str">
        <f t="shared" si="323"/>
        <v>Spectrum Computer Supplies Ltd</v>
      </c>
      <c r="R1906" s="6" t="str">
        <f t="shared" si="324"/>
        <v>T - Spectrum Computer Supplies Ltd</v>
      </c>
      <c r="S1906" s="6" t="str">
        <f>IFERROR(INDEX('Vendor Over-ride'!$C:$C, MATCH($R:$R,'Vendor Over-ride'!$A:$A,0)),"")</f>
        <v>T - Spectrum Computer Supplies Ltd</v>
      </c>
      <c r="U1906" s="38" t="str">
        <f t="shared" si="328"/>
        <v>GIA</v>
      </c>
      <c r="V1906" s="5" t="str">
        <f t="shared" si="329"/>
        <v>TRADE</v>
      </c>
      <c r="W1906" s="5" t="b">
        <f t="shared" si="325"/>
        <v>0</v>
      </c>
      <c r="X1906" s="40">
        <f t="shared" ca="1" si="326"/>
        <v>1166.5300000000002</v>
      </c>
      <c r="Y1906" s="30" t="b">
        <f t="shared" ca="1" si="327"/>
        <v>0</v>
      </c>
    </row>
    <row r="1907" spans="1:25" hidden="1">
      <c r="A1907" s="28" t="s">
        <v>2837</v>
      </c>
      <c r="B1907" s="28" t="s">
        <v>2838</v>
      </c>
      <c r="C1907" s="28" t="s">
        <v>4422</v>
      </c>
      <c r="D1907" s="28" t="s">
        <v>2842</v>
      </c>
      <c r="E1907" s="29">
        <v>42304</v>
      </c>
      <c r="F1907" s="28" t="s">
        <v>10857</v>
      </c>
      <c r="G1907" s="30">
        <v>4973</v>
      </c>
      <c r="H1907" s="28" t="s">
        <v>10858</v>
      </c>
      <c r="I1907" s="31">
        <v>0</v>
      </c>
      <c r="J1907" s="31">
        <v>336.97</v>
      </c>
      <c r="K1907" s="28" t="s">
        <v>2888</v>
      </c>
      <c r="L1907" s="32">
        <f t="shared" si="319"/>
        <v>-336.97</v>
      </c>
      <c r="M1907" s="33">
        <f t="shared" si="320"/>
        <v>336.97</v>
      </c>
      <c r="N1907" s="34" t="b">
        <v>0</v>
      </c>
      <c r="O1907" s="35">
        <f t="shared" si="321"/>
        <v>0</v>
      </c>
      <c r="P1907" s="36" t="str">
        <f t="shared" si="322"/>
        <v>E</v>
      </c>
      <c r="Q1907" s="37" t="str">
        <f t="shared" si="323"/>
        <v>David Taylor</v>
      </c>
      <c r="R1907" s="6" t="str">
        <f t="shared" si="324"/>
        <v>E - David Taylor</v>
      </c>
      <c r="S1907" s="6" t="str">
        <f>IFERROR(INDEX('Vendor Over-ride'!$C:$C, MATCH($R:$R,'Vendor Over-ride'!$A:$A,0)),"")</f>
        <v/>
      </c>
      <c r="U1907" s="38" t="str">
        <f t="shared" si="328"/>
        <v>GIA</v>
      </c>
      <c r="V1907" s="5" t="str">
        <f t="shared" si="329"/>
        <v>EMPLOYEE</v>
      </c>
      <c r="W1907" s="5" t="b">
        <f t="shared" si="325"/>
        <v>0</v>
      </c>
      <c r="X1907" s="40">
        <f t="shared" ca="1" si="326"/>
        <v>334393.72000000003</v>
      </c>
      <c r="Y1907" s="30" t="b">
        <f t="shared" ca="1" si="327"/>
        <v>1</v>
      </c>
    </row>
    <row r="1908" spans="1:25" hidden="1">
      <c r="A1908" s="28" t="s">
        <v>2837</v>
      </c>
      <c r="B1908" s="28" t="s">
        <v>2838</v>
      </c>
      <c r="C1908" s="28" t="s">
        <v>4422</v>
      </c>
      <c r="D1908" s="28" t="s">
        <v>2842</v>
      </c>
      <c r="E1908" s="29">
        <v>42304</v>
      </c>
      <c r="F1908" s="28" t="s">
        <v>10859</v>
      </c>
      <c r="G1908" s="30">
        <v>4973</v>
      </c>
      <c r="H1908" s="28" t="s">
        <v>10860</v>
      </c>
      <c r="I1908" s="31">
        <v>0</v>
      </c>
      <c r="J1908" s="31">
        <v>111.92</v>
      </c>
      <c r="K1908" s="28" t="s">
        <v>2947</v>
      </c>
      <c r="L1908" s="32">
        <f t="shared" si="319"/>
        <v>-111.92</v>
      </c>
      <c r="M1908" s="33">
        <f t="shared" si="320"/>
        <v>111.92</v>
      </c>
      <c r="N1908" s="34" t="b">
        <v>0</v>
      </c>
      <c r="O1908" s="35">
        <f t="shared" si="321"/>
        <v>0</v>
      </c>
      <c r="P1908" s="36" t="str">
        <f t="shared" si="322"/>
        <v>E</v>
      </c>
      <c r="Q1908" s="37" t="str">
        <f t="shared" si="323"/>
        <v>Mark Thomas</v>
      </c>
      <c r="R1908" s="6" t="str">
        <f t="shared" si="324"/>
        <v>E - Mark Thomas</v>
      </c>
      <c r="S1908" s="6" t="str">
        <f>IFERROR(INDEX('Vendor Over-ride'!$C:$C, MATCH($R:$R,'Vendor Over-ride'!$A:$A,0)),"")</f>
        <v/>
      </c>
      <c r="U1908" s="38" t="str">
        <f t="shared" si="328"/>
        <v>GIA</v>
      </c>
      <c r="V1908" s="5" t="str">
        <f t="shared" si="329"/>
        <v>EMPLOYEE</v>
      </c>
      <c r="W1908" s="5" t="b">
        <f t="shared" si="325"/>
        <v>0</v>
      </c>
      <c r="X1908" s="40">
        <f t="shared" ca="1" si="326"/>
        <v>334393.72000000003</v>
      </c>
      <c r="Y1908" s="30" t="b">
        <f t="shared" ca="1" si="327"/>
        <v>1</v>
      </c>
    </row>
    <row r="1909" spans="1:25" hidden="1">
      <c r="A1909" s="28" t="s">
        <v>2837</v>
      </c>
      <c r="B1909" s="28" t="s">
        <v>2838</v>
      </c>
      <c r="C1909" s="28" t="s">
        <v>4422</v>
      </c>
      <c r="D1909" s="28" t="s">
        <v>2842</v>
      </c>
      <c r="E1909" s="29">
        <v>42304</v>
      </c>
      <c r="F1909" s="28" t="s">
        <v>10861</v>
      </c>
      <c r="G1909" s="30">
        <v>4973</v>
      </c>
      <c r="H1909" s="28" t="s">
        <v>10862</v>
      </c>
      <c r="I1909" s="31">
        <v>0</v>
      </c>
      <c r="J1909" s="31">
        <v>44.95</v>
      </c>
      <c r="K1909" s="28" t="s">
        <v>10863</v>
      </c>
      <c r="L1909" s="32">
        <f t="shared" si="319"/>
        <v>-44.95</v>
      </c>
      <c r="M1909" s="33">
        <f t="shared" si="320"/>
        <v>44.95</v>
      </c>
      <c r="N1909" s="34" t="b">
        <v>0</v>
      </c>
      <c r="O1909" s="35">
        <f t="shared" si="321"/>
        <v>0</v>
      </c>
      <c r="P1909" s="36" t="str">
        <f t="shared" si="322"/>
        <v>E</v>
      </c>
      <c r="Q1909" s="37" t="str">
        <f t="shared" si="323"/>
        <v>Linzi Nelson</v>
      </c>
      <c r="R1909" s="6" t="str">
        <f t="shared" si="324"/>
        <v>E - Linzi Nelson</v>
      </c>
      <c r="S1909" s="6" t="str">
        <f>IFERROR(INDEX('Vendor Over-ride'!$C:$C, MATCH($R:$R,'Vendor Over-ride'!$A:$A,0)),"")</f>
        <v/>
      </c>
      <c r="U1909" s="38" t="str">
        <f t="shared" si="328"/>
        <v>GIA</v>
      </c>
      <c r="V1909" s="5" t="str">
        <f t="shared" si="329"/>
        <v>EMPLOYEE</v>
      </c>
      <c r="W1909" s="5" t="b">
        <f t="shared" si="325"/>
        <v>0</v>
      </c>
      <c r="X1909" s="40">
        <f t="shared" ca="1" si="326"/>
        <v>334393.72000000003</v>
      </c>
      <c r="Y1909" s="30" t="b">
        <f t="shared" ca="1" si="327"/>
        <v>1</v>
      </c>
    </row>
    <row r="1910" spans="1:25" hidden="1">
      <c r="A1910" s="28" t="s">
        <v>2837</v>
      </c>
      <c r="B1910" s="28" t="s">
        <v>2838</v>
      </c>
      <c r="C1910" s="28" t="s">
        <v>4422</v>
      </c>
      <c r="D1910" s="28" t="s">
        <v>2842</v>
      </c>
      <c r="E1910" s="29">
        <v>42304</v>
      </c>
      <c r="F1910" s="28" t="s">
        <v>10864</v>
      </c>
      <c r="G1910" s="30">
        <v>4973</v>
      </c>
      <c r="H1910" s="28" t="s">
        <v>10865</v>
      </c>
      <c r="I1910" s="31">
        <v>0</v>
      </c>
      <c r="J1910" s="31">
        <v>197.45</v>
      </c>
      <c r="K1910" s="28" t="s">
        <v>2955</v>
      </c>
      <c r="L1910" s="32">
        <f t="shared" si="319"/>
        <v>-197.45</v>
      </c>
      <c r="M1910" s="33">
        <f t="shared" si="320"/>
        <v>197.45</v>
      </c>
      <c r="N1910" s="34" t="b">
        <v>0</v>
      </c>
      <c r="O1910" s="35">
        <f t="shared" si="321"/>
        <v>0</v>
      </c>
      <c r="P1910" s="36" t="str">
        <f t="shared" si="322"/>
        <v>E</v>
      </c>
      <c r="Q1910" s="37" t="str">
        <f t="shared" si="323"/>
        <v>Margaret Maxwell</v>
      </c>
      <c r="R1910" s="6" t="str">
        <f t="shared" si="324"/>
        <v>E - Margaret Maxwell</v>
      </c>
      <c r="S1910" s="6" t="str">
        <f>IFERROR(INDEX('Vendor Over-ride'!$C:$C, MATCH($R:$R,'Vendor Over-ride'!$A:$A,0)),"")</f>
        <v/>
      </c>
      <c r="U1910" s="38" t="str">
        <f t="shared" si="328"/>
        <v>GIA</v>
      </c>
      <c r="V1910" s="5" t="str">
        <f t="shared" si="329"/>
        <v>EMPLOYEE</v>
      </c>
      <c r="W1910" s="5" t="b">
        <f t="shared" si="325"/>
        <v>0</v>
      </c>
      <c r="X1910" s="40">
        <f t="shared" ca="1" si="326"/>
        <v>334393.72000000003</v>
      </c>
      <c r="Y1910" s="30" t="b">
        <f t="shared" ca="1" si="327"/>
        <v>1</v>
      </c>
    </row>
    <row r="1911" spans="1:25" hidden="1">
      <c r="A1911" s="28" t="s">
        <v>2837</v>
      </c>
      <c r="B1911" s="28" t="s">
        <v>2838</v>
      </c>
      <c r="C1911" s="28" t="s">
        <v>4422</v>
      </c>
      <c r="D1911" s="28" t="s">
        <v>2842</v>
      </c>
      <c r="E1911" s="29">
        <v>42304</v>
      </c>
      <c r="F1911" s="28" t="s">
        <v>10866</v>
      </c>
      <c r="G1911" s="30">
        <v>4973</v>
      </c>
      <c r="H1911" s="28" t="s">
        <v>10867</v>
      </c>
      <c r="I1911" s="31">
        <v>0</v>
      </c>
      <c r="J1911" s="31">
        <v>12</v>
      </c>
      <c r="K1911" s="28" t="s">
        <v>4197</v>
      </c>
      <c r="L1911" s="32">
        <f t="shared" si="319"/>
        <v>-12</v>
      </c>
      <c r="M1911" s="33">
        <f t="shared" si="320"/>
        <v>12</v>
      </c>
      <c r="N1911" s="34" t="b">
        <v>0</v>
      </c>
      <c r="O1911" s="35">
        <f t="shared" si="321"/>
        <v>0</v>
      </c>
      <c r="P1911" s="36" t="str">
        <f t="shared" si="322"/>
        <v>E</v>
      </c>
      <c r="Q1911" s="37" t="str">
        <f t="shared" si="323"/>
        <v>Catherine Rothwell</v>
      </c>
      <c r="R1911" s="6" t="str">
        <f t="shared" si="324"/>
        <v>E - Catherine Rothwell</v>
      </c>
      <c r="S1911" s="6" t="str">
        <f>IFERROR(INDEX('Vendor Over-ride'!$C:$C, MATCH($R:$R,'Vendor Over-ride'!$A:$A,0)),"")</f>
        <v/>
      </c>
      <c r="U1911" s="38" t="str">
        <f t="shared" si="328"/>
        <v>GIA</v>
      </c>
      <c r="V1911" s="5" t="str">
        <f t="shared" si="329"/>
        <v>EMPLOYEE</v>
      </c>
      <c r="W1911" s="5" t="b">
        <f t="shared" si="325"/>
        <v>0</v>
      </c>
      <c r="X1911" s="40">
        <f t="shared" ca="1" si="326"/>
        <v>334393.72000000003</v>
      </c>
      <c r="Y1911" s="30" t="b">
        <f t="shared" ca="1" si="327"/>
        <v>1</v>
      </c>
    </row>
    <row r="1912" spans="1:25" hidden="1">
      <c r="A1912" s="28" t="s">
        <v>2837</v>
      </c>
      <c r="B1912" s="28" t="s">
        <v>2838</v>
      </c>
      <c r="C1912" s="28" t="s">
        <v>4422</v>
      </c>
      <c r="D1912" s="28" t="s">
        <v>2842</v>
      </c>
      <c r="E1912" s="29">
        <v>42304</v>
      </c>
      <c r="F1912" s="28" t="s">
        <v>10868</v>
      </c>
      <c r="G1912" s="30">
        <v>4973</v>
      </c>
      <c r="H1912" s="28" t="s">
        <v>10869</v>
      </c>
      <c r="I1912" s="31">
        <v>0</v>
      </c>
      <c r="J1912" s="31">
        <v>89.62</v>
      </c>
      <c r="K1912" s="28" t="s">
        <v>5082</v>
      </c>
      <c r="L1912" s="32">
        <f t="shared" si="319"/>
        <v>-89.62</v>
      </c>
      <c r="M1912" s="33">
        <f t="shared" si="320"/>
        <v>89.62</v>
      </c>
      <c r="N1912" s="34" t="b">
        <v>0</v>
      </c>
      <c r="O1912" s="35">
        <f t="shared" si="321"/>
        <v>0</v>
      </c>
      <c r="P1912" s="36" t="str">
        <f t="shared" si="322"/>
        <v>E</v>
      </c>
      <c r="Q1912" s="37" t="str">
        <f t="shared" si="323"/>
        <v>Sarah McAdam</v>
      </c>
      <c r="R1912" s="6" t="str">
        <f t="shared" si="324"/>
        <v>E - Sarah McAdam</v>
      </c>
      <c r="S1912" s="6" t="str">
        <f>IFERROR(INDEX('Vendor Over-ride'!$C:$C, MATCH($R:$R,'Vendor Over-ride'!$A:$A,0)),"")</f>
        <v/>
      </c>
      <c r="U1912" s="38" t="str">
        <f t="shared" si="328"/>
        <v>GIA</v>
      </c>
      <c r="V1912" s="5" t="str">
        <f t="shared" si="329"/>
        <v>EMPLOYEE</v>
      </c>
      <c r="W1912" s="5" t="b">
        <f t="shared" si="325"/>
        <v>0</v>
      </c>
      <c r="X1912" s="40">
        <f t="shared" ca="1" si="326"/>
        <v>334393.72000000003</v>
      </c>
      <c r="Y1912" s="30" t="b">
        <f t="shared" ca="1" si="327"/>
        <v>1</v>
      </c>
    </row>
    <row r="1913" spans="1:25" hidden="1">
      <c r="A1913" s="28" t="s">
        <v>2837</v>
      </c>
      <c r="B1913" s="28" t="s">
        <v>2838</v>
      </c>
      <c r="C1913" s="28" t="s">
        <v>4422</v>
      </c>
      <c r="D1913" s="28" t="s">
        <v>2842</v>
      </c>
      <c r="E1913" s="29">
        <v>42304</v>
      </c>
      <c r="F1913" s="28" t="s">
        <v>10870</v>
      </c>
      <c r="G1913" s="30">
        <v>4973</v>
      </c>
      <c r="H1913" s="28" t="s">
        <v>10871</v>
      </c>
      <c r="I1913" s="31">
        <v>0</v>
      </c>
      <c r="J1913" s="31">
        <v>1400</v>
      </c>
      <c r="K1913" s="28" t="s">
        <v>5093</v>
      </c>
      <c r="L1913" s="32">
        <f t="shared" si="319"/>
        <v>-1400</v>
      </c>
      <c r="M1913" s="33">
        <f t="shared" si="320"/>
        <v>1400</v>
      </c>
      <c r="N1913" s="34" t="b">
        <v>1</v>
      </c>
      <c r="O1913" s="35">
        <f t="shared" si="321"/>
        <v>1400</v>
      </c>
      <c r="P1913" s="36" t="str">
        <f t="shared" si="322"/>
        <v>G</v>
      </c>
      <c r="Q1913" s="37" t="str">
        <f t="shared" si="323"/>
        <v>Ross Ainslie &amp; Jarlath Henderson</v>
      </c>
      <c r="R1913" s="6" t="str">
        <f t="shared" si="324"/>
        <v>G - Ross Ainslie &amp; Jarlath Henderson</v>
      </c>
      <c r="S1913" s="6" t="str">
        <f>IFERROR(INDEX('Vendor Over-ride'!$C:$C, MATCH($R:$R,'Vendor Over-ride'!$A:$A,0)),"")</f>
        <v>G - Ross Ainslie &amp; Jarlath Henderson</v>
      </c>
      <c r="U1913" s="38" t="str">
        <f t="shared" si="328"/>
        <v>GIA</v>
      </c>
      <c r="V1913" s="5" t="str">
        <f t="shared" si="329"/>
        <v>AWARD</v>
      </c>
      <c r="W1913" s="5" t="b">
        <f t="shared" si="325"/>
        <v>0</v>
      </c>
      <c r="X1913" s="40">
        <f t="shared" ca="1" si="326"/>
        <v>7587</v>
      </c>
      <c r="Y1913" s="30" t="b">
        <f t="shared" ca="1" si="327"/>
        <v>0</v>
      </c>
    </row>
    <row r="1914" spans="1:25">
      <c r="A1914" s="28" t="s">
        <v>2837</v>
      </c>
      <c r="B1914" s="28" t="s">
        <v>2838</v>
      </c>
      <c r="C1914" s="28" t="s">
        <v>4422</v>
      </c>
      <c r="D1914" s="28" t="s">
        <v>2842</v>
      </c>
      <c r="E1914" s="29">
        <v>42304</v>
      </c>
      <c r="F1914" s="28" t="s">
        <v>10872</v>
      </c>
      <c r="G1914" s="30">
        <v>4973</v>
      </c>
      <c r="H1914" s="28" t="s">
        <v>10873</v>
      </c>
      <c r="I1914" s="31">
        <v>0</v>
      </c>
      <c r="J1914" s="31">
        <v>10000</v>
      </c>
      <c r="K1914" s="28" t="s">
        <v>5207</v>
      </c>
      <c r="L1914" s="32">
        <f t="shared" si="319"/>
        <v>-10000</v>
      </c>
      <c r="M1914" s="33">
        <f t="shared" si="320"/>
        <v>10000</v>
      </c>
      <c r="N1914" s="34" t="b">
        <v>1</v>
      </c>
      <c r="O1914" s="35">
        <f t="shared" si="321"/>
        <v>10000</v>
      </c>
      <c r="P1914" s="36" t="str">
        <f t="shared" si="322"/>
        <v>G</v>
      </c>
      <c r="Q1914" s="37" t="str">
        <f t="shared" si="323"/>
        <v>Glasgow Lunchtime Theatres</v>
      </c>
      <c r="R1914" s="6" t="str">
        <f t="shared" si="324"/>
        <v>G - Glasgow Lunchtime Theatres</v>
      </c>
      <c r="S1914" s="6" t="str">
        <f>IFERROR(INDEX('Vendor Over-ride'!$C:$C, MATCH($R:$R,'Vendor Over-ride'!$A:$A,0)),"")</f>
        <v>G - Glasgow Lunchtime Theatres</v>
      </c>
      <c r="U1914" s="38" t="str">
        <f t="shared" si="328"/>
        <v>GIA</v>
      </c>
      <c r="V1914" s="5" t="str">
        <f t="shared" si="329"/>
        <v>AWARD</v>
      </c>
      <c r="W1914" s="5" t="b">
        <f t="shared" si="325"/>
        <v>0</v>
      </c>
      <c r="X1914" s="40">
        <f t="shared" ca="1" si="326"/>
        <v>160000</v>
      </c>
      <c r="Y1914" s="30" t="b">
        <f t="shared" ca="1" si="327"/>
        <v>1</v>
      </c>
    </row>
    <row r="1915" spans="1:25">
      <c r="A1915" s="28" t="s">
        <v>2837</v>
      </c>
      <c r="B1915" s="28" t="s">
        <v>2838</v>
      </c>
      <c r="C1915" s="28" t="s">
        <v>4422</v>
      </c>
      <c r="D1915" s="28" t="s">
        <v>2842</v>
      </c>
      <c r="E1915" s="29">
        <v>42304</v>
      </c>
      <c r="F1915" s="28" t="s">
        <v>10874</v>
      </c>
      <c r="G1915" s="30">
        <v>4973</v>
      </c>
      <c r="H1915" s="28" t="s">
        <v>10875</v>
      </c>
      <c r="I1915" s="31">
        <v>0</v>
      </c>
      <c r="J1915" s="31">
        <v>14760</v>
      </c>
      <c r="K1915" s="28" t="s">
        <v>5214</v>
      </c>
      <c r="L1915" s="32">
        <f t="shared" si="319"/>
        <v>-14760</v>
      </c>
      <c r="M1915" s="33">
        <f t="shared" si="320"/>
        <v>14760</v>
      </c>
      <c r="N1915" s="34" t="b">
        <v>1</v>
      </c>
      <c r="O1915" s="35">
        <f t="shared" si="321"/>
        <v>14760</v>
      </c>
      <c r="P1915" s="36" t="str">
        <f t="shared" si="322"/>
        <v>G</v>
      </c>
      <c r="Q1915" s="37" t="str">
        <f t="shared" si="323"/>
        <v>Hospitalfield Arts</v>
      </c>
      <c r="R1915" s="6" t="str">
        <f t="shared" si="324"/>
        <v>G - Hospitalfield Arts</v>
      </c>
      <c r="S1915" s="6" t="str">
        <f>IFERROR(INDEX('Vendor Over-ride'!$C:$C, MATCH($R:$R,'Vendor Over-ride'!$A:$A,0)),"")</f>
        <v>G - Hospitalfield Arts</v>
      </c>
      <c r="U1915" s="38" t="str">
        <f t="shared" si="328"/>
        <v>GIA</v>
      </c>
      <c r="V1915" s="5" t="str">
        <f t="shared" si="329"/>
        <v>AWARD</v>
      </c>
      <c r="W1915" s="5" t="b">
        <f t="shared" si="325"/>
        <v>0</v>
      </c>
      <c r="X1915" s="40">
        <f t="shared" ca="1" si="326"/>
        <v>186760</v>
      </c>
      <c r="Y1915" s="30" t="b">
        <f t="shared" ca="1" si="327"/>
        <v>1</v>
      </c>
    </row>
    <row r="1916" spans="1:25">
      <c r="A1916" s="28" t="s">
        <v>2837</v>
      </c>
      <c r="B1916" s="28" t="s">
        <v>2838</v>
      </c>
      <c r="C1916" s="28" t="s">
        <v>4422</v>
      </c>
      <c r="D1916" s="28" t="s">
        <v>2842</v>
      </c>
      <c r="E1916" s="29">
        <v>42304</v>
      </c>
      <c r="F1916" s="28" t="s">
        <v>10876</v>
      </c>
      <c r="G1916" s="30">
        <v>4973</v>
      </c>
      <c r="H1916" s="28" t="s">
        <v>10877</v>
      </c>
      <c r="I1916" s="31">
        <v>0</v>
      </c>
      <c r="J1916" s="31">
        <v>17900</v>
      </c>
      <c r="K1916" s="28" t="s">
        <v>5217</v>
      </c>
      <c r="L1916" s="32">
        <f t="shared" si="319"/>
        <v>-17900</v>
      </c>
      <c r="M1916" s="33">
        <f t="shared" si="320"/>
        <v>17900</v>
      </c>
      <c r="N1916" s="34" t="b">
        <v>1</v>
      </c>
      <c r="O1916" s="35">
        <f t="shared" si="321"/>
        <v>17900</v>
      </c>
      <c r="P1916" s="36" t="str">
        <f t="shared" si="322"/>
        <v>G</v>
      </c>
      <c r="Q1916" s="37" t="str">
        <f t="shared" si="323"/>
        <v>Moniack Mhor Ltd</v>
      </c>
      <c r="R1916" s="6" t="str">
        <f t="shared" si="324"/>
        <v>G - Moniack Mhor Ltd</v>
      </c>
      <c r="S1916" s="6" t="str">
        <f>IFERROR(INDEX('Vendor Over-ride'!$C:$C, MATCH($R:$R,'Vendor Over-ride'!$A:$A,0)),"")</f>
        <v>G - Moniack Mhor Ltd</v>
      </c>
      <c r="U1916" s="38" t="str">
        <f t="shared" si="328"/>
        <v>GIA</v>
      </c>
      <c r="V1916" s="5" t="str">
        <f t="shared" si="329"/>
        <v>AWARD</v>
      </c>
      <c r="W1916" s="5" t="b">
        <f t="shared" si="325"/>
        <v>0</v>
      </c>
      <c r="X1916" s="40">
        <f t="shared" ca="1" si="326"/>
        <v>138708</v>
      </c>
      <c r="Y1916" s="30" t="b">
        <f t="shared" ca="1" si="327"/>
        <v>1</v>
      </c>
    </row>
    <row r="1917" spans="1:25">
      <c r="A1917" s="28" t="s">
        <v>2837</v>
      </c>
      <c r="B1917" s="28" t="s">
        <v>2838</v>
      </c>
      <c r="C1917" s="28" t="s">
        <v>4422</v>
      </c>
      <c r="D1917" s="28" t="s">
        <v>2842</v>
      </c>
      <c r="E1917" s="29">
        <v>42304</v>
      </c>
      <c r="F1917" s="28" t="s">
        <v>10878</v>
      </c>
      <c r="G1917" s="30">
        <v>4973</v>
      </c>
      <c r="H1917" s="28" t="s">
        <v>10879</v>
      </c>
      <c r="I1917" s="31">
        <v>0</v>
      </c>
      <c r="J1917" s="31">
        <v>950</v>
      </c>
      <c r="K1917" s="28" t="s">
        <v>7626</v>
      </c>
      <c r="L1917" s="32">
        <f t="shared" si="319"/>
        <v>-950</v>
      </c>
      <c r="M1917" s="33">
        <f t="shared" si="320"/>
        <v>950</v>
      </c>
      <c r="N1917" s="34" t="b">
        <v>1</v>
      </c>
      <c r="O1917" s="35">
        <f t="shared" si="321"/>
        <v>950</v>
      </c>
      <c r="P1917" s="36" t="str">
        <f t="shared" si="322"/>
        <v>I</v>
      </c>
      <c r="Q1917" s="37" t="str">
        <f t="shared" si="323"/>
        <v>Ailie Cohen Puppet Maker</v>
      </c>
      <c r="R1917" s="6" t="str">
        <f t="shared" si="324"/>
        <v>I - Ailie Cohen Puppet Maker</v>
      </c>
      <c r="S1917" s="6" t="str">
        <f>IFERROR(INDEX('Vendor Over-ride'!$C:$C, MATCH($R:$R,'Vendor Over-ride'!$A:$A,0)),"")</f>
        <v>I - Ailie Cohen Puppet Maker</v>
      </c>
      <c r="U1917" s="38" t="str">
        <f t="shared" si="328"/>
        <v>GIA</v>
      </c>
      <c r="V1917" s="5" t="str">
        <f t="shared" si="329"/>
        <v>AWARD</v>
      </c>
      <c r="W1917" s="5" t="b">
        <f t="shared" si="325"/>
        <v>0</v>
      </c>
      <c r="X1917" s="40">
        <f t="shared" ca="1" si="326"/>
        <v>38118</v>
      </c>
      <c r="Y1917" s="30" t="b">
        <f t="shared" ca="1" si="327"/>
        <v>1</v>
      </c>
    </row>
    <row r="1918" spans="1:25" hidden="1">
      <c r="A1918" s="28" t="s">
        <v>2837</v>
      </c>
      <c r="B1918" s="28" t="s">
        <v>2838</v>
      </c>
      <c r="C1918" s="28" t="s">
        <v>4422</v>
      </c>
      <c r="D1918" s="28" t="s">
        <v>2842</v>
      </c>
      <c r="E1918" s="29">
        <v>42304</v>
      </c>
      <c r="F1918" s="28" t="s">
        <v>10880</v>
      </c>
      <c r="G1918" s="30">
        <v>4973</v>
      </c>
      <c r="H1918" s="28" t="s">
        <v>10881</v>
      </c>
      <c r="I1918" s="31">
        <v>0</v>
      </c>
      <c r="J1918" s="31">
        <v>250</v>
      </c>
      <c r="K1918" s="28" t="s">
        <v>5130</v>
      </c>
      <c r="L1918" s="32">
        <f t="shared" si="319"/>
        <v>-250</v>
      </c>
      <c r="M1918" s="33">
        <f t="shared" si="320"/>
        <v>250</v>
      </c>
      <c r="N1918" s="34" t="b">
        <v>1</v>
      </c>
      <c r="O1918" s="35">
        <f t="shared" si="321"/>
        <v>250</v>
      </c>
      <c r="P1918" s="36" t="str">
        <f t="shared" si="322"/>
        <v>I</v>
      </c>
      <c r="Q1918" s="37" t="str">
        <f t="shared" si="323"/>
        <v>Celtic Neighbours CIC Ltd.</v>
      </c>
      <c r="R1918" s="6" t="str">
        <f t="shared" si="324"/>
        <v>I - Celtic Neighbours CIC Ltd.</v>
      </c>
      <c r="S1918" s="6" t="str">
        <f>IFERROR(INDEX('Vendor Over-ride'!$C:$C, MATCH($R:$R,'Vendor Over-ride'!$A:$A,0)),"")</f>
        <v>I - Celtic Neighbours</v>
      </c>
      <c r="U1918" s="38" t="str">
        <f t="shared" si="328"/>
        <v>GIA</v>
      </c>
      <c r="V1918" s="5" t="str">
        <f t="shared" si="329"/>
        <v>AWARD</v>
      </c>
      <c r="W1918" s="5" t="b">
        <f t="shared" si="325"/>
        <v>0</v>
      </c>
      <c r="X1918" s="40">
        <f t="shared" ca="1" si="326"/>
        <v>1769</v>
      </c>
      <c r="Y1918" s="30" t="b">
        <f t="shared" ca="1" si="327"/>
        <v>0</v>
      </c>
    </row>
    <row r="1919" spans="1:25">
      <c r="A1919" s="28" t="s">
        <v>2837</v>
      </c>
      <c r="B1919" s="28" t="s">
        <v>2838</v>
      </c>
      <c r="C1919" s="28" t="s">
        <v>4422</v>
      </c>
      <c r="D1919" s="28" t="s">
        <v>2842</v>
      </c>
      <c r="E1919" s="29">
        <v>42304</v>
      </c>
      <c r="F1919" s="28" t="s">
        <v>10882</v>
      </c>
      <c r="G1919" s="30">
        <v>4973</v>
      </c>
      <c r="H1919" s="28" t="s">
        <v>10883</v>
      </c>
      <c r="I1919" s="31">
        <v>0</v>
      </c>
      <c r="J1919" s="31">
        <v>2000</v>
      </c>
      <c r="K1919" s="28" t="s">
        <v>2912</v>
      </c>
      <c r="L1919" s="32">
        <f t="shared" si="319"/>
        <v>-2000</v>
      </c>
      <c r="M1919" s="33">
        <f t="shared" si="320"/>
        <v>2000</v>
      </c>
      <c r="N1919" s="34" t="b">
        <v>1</v>
      </c>
      <c r="O1919" s="35">
        <f t="shared" si="321"/>
        <v>2000</v>
      </c>
      <c r="P1919" s="36" t="str">
        <f t="shared" si="322"/>
        <v>I</v>
      </c>
      <c r="Q1919" s="37" t="str">
        <f t="shared" si="323"/>
        <v>Feis Rois Ltd</v>
      </c>
      <c r="R1919" s="6" t="str">
        <f t="shared" si="324"/>
        <v>I - Feis Rois Ltd</v>
      </c>
      <c r="S1919" s="6" t="str">
        <f>IFERROR(INDEX('Vendor Over-ride'!$C:$C, MATCH($R:$R,'Vendor Over-ride'!$A:$A,0)),"")</f>
        <v>I - Feis Rois</v>
      </c>
      <c r="U1919" s="38" t="str">
        <f t="shared" si="328"/>
        <v>GIA</v>
      </c>
      <c r="V1919" s="5" t="str">
        <f t="shared" si="329"/>
        <v>AWARD</v>
      </c>
      <c r="W1919" s="5" t="b">
        <f t="shared" si="325"/>
        <v>0</v>
      </c>
      <c r="X1919" s="40">
        <f t="shared" ca="1" si="326"/>
        <v>174972</v>
      </c>
      <c r="Y1919" s="30" t="b">
        <f t="shared" ca="1" si="327"/>
        <v>1</v>
      </c>
    </row>
    <row r="1920" spans="1:25" hidden="1">
      <c r="A1920" s="28" t="s">
        <v>2837</v>
      </c>
      <c r="B1920" s="28" t="s">
        <v>2838</v>
      </c>
      <c r="C1920" s="28" t="s">
        <v>4422</v>
      </c>
      <c r="D1920" s="28" t="s">
        <v>2842</v>
      </c>
      <c r="E1920" s="29">
        <v>42304</v>
      </c>
      <c r="F1920" s="28" t="s">
        <v>10884</v>
      </c>
      <c r="G1920" s="30">
        <v>4973</v>
      </c>
      <c r="H1920" s="28" t="s">
        <v>10885</v>
      </c>
      <c r="I1920" s="31">
        <v>0</v>
      </c>
      <c r="J1920" s="31">
        <v>485</v>
      </c>
      <c r="K1920" s="28" t="s">
        <v>4968</v>
      </c>
      <c r="L1920" s="32">
        <f t="shared" si="319"/>
        <v>-485</v>
      </c>
      <c r="M1920" s="33">
        <f t="shared" si="320"/>
        <v>485</v>
      </c>
      <c r="N1920" s="34" t="b">
        <v>1</v>
      </c>
      <c r="O1920" s="35">
        <f t="shared" si="321"/>
        <v>485</v>
      </c>
      <c r="P1920" s="36" t="str">
        <f t="shared" si="322"/>
        <v>I</v>
      </c>
      <c r="Q1920" s="37" t="str">
        <f t="shared" si="323"/>
        <v>James Ross</v>
      </c>
      <c r="R1920" s="6" t="str">
        <f t="shared" si="324"/>
        <v>I - James Ross</v>
      </c>
      <c r="S1920" s="6" t="str">
        <f>IFERROR(INDEX('Vendor Over-ride'!$C:$C, MATCH($R:$R,'Vendor Over-ride'!$A:$A,0)),"")</f>
        <v>I - James Ross</v>
      </c>
      <c r="U1920" s="38" t="str">
        <f t="shared" si="328"/>
        <v>GIA</v>
      </c>
      <c r="V1920" s="5" t="str">
        <f t="shared" si="329"/>
        <v>AWARD</v>
      </c>
      <c r="W1920" s="5" t="b">
        <f t="shared" si="325"/>
        <v>0</v>
      </c>
      <c r="X1920" s="40">
        <f t="shared" ca="1" si="326"/>
        <v>9719</v>
      </c>
      <c r="Y1920" s="30" t="b">
        <f t="shared" ca="1" si="327"/>
        <v>0</v>
      </c>
    </row>
    <row r="1921" spans="1:25" hidden="1">
      <c r="A1921" s="28" t="s">
        <v>2837</v>
      </c>
      <c r="B1921" s="28" t="s">
        <v>2838</v>
      </c>
      <c r="C1921" s="28" t="s">
        <v>4422</v>
      </c>
      <c r="D1921" s="28" t="s">
        <v>2842</v>
      </c>
      <c r="E1921" s="29">
        <v>42304</v>
      </c>
      <c r="F1921" s="28" t="s">
        <v>10886</v>
      </c>
      <c r="G1921" s="30">
        <v>4973</v>
      </c>
      <c r="H1921" s="28" t="s">
        <v>10887</v>
      </c>
      <c r="I1921" s="31">
        <v>0</v>
      </c>
      <c r="J1921" s="31">
        <v>155.88999999999999</v>
      </c>
      <c r="K1921" s="28" t="s">
        <v>3713</v>
      </c>
      <c r="L1921" s="32">
        <f t="shared" si="319"/>
        <v>-155.88999999999999</v>
      </c>
      <c r="M1921" s="33">
        <f t="shared" si="320"/>
        <v>155.88999999999999</v>
      </c>
      <c r="N1921" s="34" t="b">
        <v>1</v>
      </c>
      <c r="O1921" s="35">
        <f t="shared" si="321"/>
        <v>155.88999999999999</v>
      </c>
      <c r="P1921" s="36" t="str">
        <f t="shared" si="322"/>
        <v>I</v>
      </c>
      <c r="Q1921" s="37" t="str">
        <f t="shared" si="323"/>
        <v>Matthew Collings</v>
      </c>
      <c r="R1921" s="6" t="str">
        <f t="shared" si="324"/>
        <v>I - Matthew Collings</v>
      </c>
      <c r="S1921" s="6" t="str">
        <f>IFERROR(INDEX('Vendor Over-ride'!$C:$C, MATCH($R:$R,'Vendor Over-ride'!$A:$A,0)),"")</f>
        <v>I - Matthew Collings</v>
      </c>
      <c r="U1921" s="38" t="str">
        <f t="shared" si="328"/>
        <v>GIA</v>
      </c>
      <c r="V1921" s="5" t="str">
        <f t="shared" si="329"/>
        <v>AWARD</v>
      </c>
      <c r="W1921" s="5" t="b">
        <f t="shared" si="325"/>
        <v>0</v>
      </c>
      <c r="X1921" s="40">
        <f t="shared" ca="1" si="326"/>
        <v>5844.89</v>
      </c>
      <c r="Y1921" s="30" t="b">
        <f t="shared" ca="1" si="327"/>
        <v>0</v>
      </c>
    </row>
    <row r="1922" spans="1:25" hidden="1">
      <c r="A1922" s="28" t="s">
        <v>2837</v>
      </c>
      <c r="B1922" s="28" t="s">
        <v>2838</v>
      </c>
      <c r="C1922" s="28" t="s">
        <v>4422</v>
      </c>
      <c r="D1922" s="28" t="s">
        <v>2842</v>
      </c>
      <c r="E1922" s="29">
        <v>42304</v>
      </c>
      <c r="F1922" s="28" t="s">
        <v>10888</v>
      </c>
      <c r="G1922" s="30">
        <v>4973</v>
      </c>
      <c r="H1922" s="28" t="s">
        <v>10889</v>
      </c>
      <c r="I1922" s="31">
        <v>0</v>
      </c>
      <c r="J1922" s="31">
        <v>514</v>
      </c>
      <c r="K1922" s="28" t="s">
        <v>3008</v>
      </c>
      <c r="L1922" s="32">
        <f t="shared" ref="L1922:L1985" si="330">I:I-J:J</f>
        <v>-514</v>
      </c>
      <c r="M1922" s="33">
        <f t="shared" ref="M1922:M1985" si="331">ABS($L:$L)</f>
        <v>514</v>
      </c>
      <c r="N1922" s="34" t="b">
        <v>1</v>
      </c>
      <c r="O1922" s="35">
        <f t="shared" ref="O1922:O1985" si="332">$M:$M*$N:$N</f>
        <v>514</v>
      </c>
      <c r="P1922" s="36" t="str">
        <f t="shared" ref="P1922:P1985" si="333">LEFT(TRIM($K:$K),1)</f>
        <v>I</v>
      </c>
      <c r="Q1922" s="37" t="str">
        <f t="shared" ref="Q1922:Q1985" si="334">RIGHT(TRIM($K:$K),LEN(TRIM($K:$K))-FIND("-",TRIM($K:$K)))</f>
        <v>Simon Thacker</v>
      </c>
      <c r="R1922" s="6" t="str">
        <f t="shared" ref="R1922:R1985" si="335">CONCATENATE($P:$P, " - ",$Q:$Q)</f>
        <v>I - Simon Thacker</v>
      </c>
      <c r="S1922" s="6" t="str">
        <f>IFERROR(INDEX('Vendor Over-ride'!$C:$C, MATCH($R:$R,'Vendor Over-ride'!$A:$A,0)),"")</f>
        <v>I - Simon Thacker</v>
      </c>
      <c r="U1922" s="38" t="str">
        <f t="shared" si="328"/>
        <v>GIA</v>
      </c>
      <c r="V1922" s="5" t="str">
        <f t="shared" si="329"/>
        <v>AWARD</v>
      </c>
      <c r="W1922" s="5" t="b">
        <f t="shared" ref="W1922:W1985" si="336">ROUND($O:$O,2)&gt;=25000</f>
        <v>0</v>
      </c>
      <c r="X1922" s="40">
        <f t="shared" ref="X1922:X1985" ca="1" si="337">SUMPRODUCT((Payee=$S1922) * (Payment_Value))</f>
        <v>15996</v>
      </c>
      <c r="Y1922" s="30" t="b">
        <f t="shared" ref="Y1922:Y1985" ca="1" si="338">$X:$X&gt;=25000</f>
        <v>0</v>
      </c>
    </row>
    <row r="1923" spans="1:25">
      <c r="A1923" s="28" t="s">
        <v>2837</v>
      </c>
      <c r="B1923" s="28" t="s">
        <v>2838</v>
      </c>
      <c r="C1923" s="28" t="s">
        <v>4422</v>
      </c>
      <c r="D1923" s="28" t="s">
        <v>2842</v>
      </c>
      <c r="E1923" s="29">
        <v>42304</v>
      </c>
      <c r="F1923" s="28" t="s">
        <v>10890</v>
      </c>
      <c r="G1923" s="30">
        <v>4973</v>
      </c>
      <c r="H1923" s="28" t="s">
        <v>10891</v>
      </c>
      <c r="I1923" s="31">
        <v>0</v>
      </c>
      <c r="J1923" s="31">
        <v>1250</v>
      </c>
      <c r="K1923" s="28" t="s">
        <v>7655</v>
      </c>
      <c r="L1923" s="32">
        <f t="shared" si="330"/>
        <v>-1250</v>
      </c>
      <c r="M1923" s="33">
        <f t="shared" si="331"/>
        <v>1250</v>
      </c>
      <c r="N1923" s="34" t="b">
        <v>1</v>
      </c>
      <c r="O1923" s="35">
        <f t="shared" si="332"/>
        <v>1250</v>
      </c>
      <c r="P1923" s="36" t="str">
        <f t="shared" si="333"/>
        <v>I</v>
      </c>
      <c r="Q1923" s="37" t="str">
        <f t="shared" si="334"/>
        <v>Stammer Productions Ltd</v>
      </c>
      <c r="R1923" s="6" t="str">
        <f t="shared" si="335"/>
        <v>I - Stammer Productions Ltd</v>
      </c>
      <c r="S1923" s="6" t="str">
        <f>IFERROR(INDEX('Vendor Over-ride'!$C:$C, MATCH($R:$R,'Vendor Over-ride'!$A:$A,0)),"")</f>
        <v>I - Stammer Productions Ltd</v>
      </c>
      <c r="U1923" s="38" t="str">
        <f t="shared" ref="U1923:U1986" si="339">"GIA"</f>
        <v>GIA</v>
      </c>
      <c r="V1923" s="5" t="str">
        <f t="shared" ref="V1923:V1986" si="340">UPPER(IF($P:$P="E","Employee",IF(OR($P:$P="I",$P:$P="G"),"Award",IF(OR($P:$P="D",$P:$P="T"),"Trade",""))))</f>
        <v>AWARD</v>
      </c>
      <c r="W1923" s="5" t="b">
        <f t="shared" si="336"/>
        <v>0</v>
      </c>
      <c r="X1923" s="40">
        <f t="shared" ca="1" si="337"/>
        <v>25000</v>
      </c>
      <c r="Y1923" s="30" t="b">
        <f t="shared" ca="1" si="338"/>
        <v>1</v>
      </c>
    </row>
    <row r="1924" spans="1:25" hidden="1">
      <c r="A1924" s="28" t="s">
        <v>2837</v>
      </c>
      <c r="B1924" s="28" t="s">
        <v>2838</v>
      </c>
      <c r="C1924" s="28" t="s">
        <v>4422</v>
      </c>
      <c r="D1924" s="28" t="s">
        <v>2842</v>
      </c>
      <c r="E1924" s="29">
        <v>42304</v>
      </c>
      <c r="F1924" s="28" t="s">
        <v>10892</v>
      </c>
      <c r="G1924" s="30">
        <v>4973</v>
      </c>
      <c r="H1924" s="28" t="s">
        <v>10893</v>
      </c>
      <c r="I1924" s="31">
        <v>0</v>
      </c>
      <c r="J1924" s="31">
        <v>4556.3900000000003</v>
      </c>
      <c r="K1924" s="28" t="s">
        <v>3728</v>
      </c>
      <c r="L1924" s="32">
        <f t="shared" si="330"/>
        <v>-4556.3900000000003</v>
      </c>
      <c r="M1924" s="33">
        <f t="shared" si="331"/>
        <v>4556.3900000000003</v>
      </c>
      <c r="N1924" s="34" t="b">
        <v>1</v>
      </c>
      <c r="O1924" s="35">
        <f t="shared" si="332"/>
        <v>4556.3900000000003</v>
      </c>
      <c r="P1924" s="36" t="str">
        <f t="shared" si="333"/>
        <v>I</v>
      </c>
      <c r="Q1924" s="37" t="str">
        <f t="shared" si="334"/>
        <v>University of Strathclyde</v>
      </c>
      <c r="R1924" s="6" t="str">
        <f t="shared" si="335"/>
        <v>I - University of Strathclyde</v>
      </c>
      <c r="S1924" s="6" t="str">
        <f>IFERROR(INDEX('Vendor Over-ride'!$C:$C, MATCH($R:$R,'Vendor Over-ride'!$A:$A,0)),"")</f>
        <v>I - University of Strathclyde</v>
      </c>
      <c r="U1924" s="38" t="str">
        <f t="shared" si="339"/>
        <v>GIA</v>
      </c>
      <c r="V1924" s="5" t="str">
        <f t="shared" si="340"/>
        <v>AWARD</v>
      </c>
      <c r="W1924" s="5" t="b">
        <f t="shared" si="336"/>
        <v>0</v>
      </c>
      <c r="X1924" s="40">
        <f t="shared" ca="1" si="337"/>
        <v>4556.3900000000003</v>
      </c>
      <c r="Y1924" s="30" t="b">
        <f t="shared" ca="1" si="338"/>
        <v>0</v>
      </c>
    </row>
    <row r="1925" spans="1:25">
      <c r="A1925" s="28" t="s">
        <v>2837</v>
      </c>
      <c r="B1925" s="28" t="s">
        <v>2838</v>
      </c>
      <c r="C1925" s="28" t="s">
        <v>4422</v>
      </c>
      <c r="D1925" s="28" t="s">
        <v>2842</v>
      </c>
      <c r="E1925" s="29">
        <v>42304</v>
      </c>
      <c r="F1925" s="28" t="s">
        <v>10894</v>
      </c>
      <c r="G1925" s="30">
        <v>4973</v>
      </c>
      <c r="H1925" s="28" t="s">
        <v>10895</v>
      </c>
      <c r="I1925" s="31">
        <v>0</v>
      </c>
      <c r="J1925" s="31">
        <v>5000</v>
      </c>
      <c r="K1925" s="28" t="s">
        <v>4700</v>
      </c>
      <c r="L1925" s="32">
        <f t="shared" si="330"/>
        <v>-5000</v>
      </c>
      <c r="M1925" s="33">
        <f t="shared" si="331"/>
        <v>5000</v>
      </c>
      <c r="N1925" s="34" t="b">
        <v>1</v>
      </c>
      <c r="O1925" s="35">
        <f t="shared" si="332"/>
        <v>5000</v>
      </c>
      <c r="P1925" s="36" t="str">
        <f t="shared" si="333"/>
        <v>I</v>
      </c>
      <c r="Q1925" s="37" t="str">
        <f t="shared" si="334"/>
        <v>YouthLink Scotland</v>
      </c>
      <c r="R1925" s="6" t="str">
        <f t="shared" si="335"/>
        <v>I - YouthLink Scotland</v>
      </c>
      <c r="S1925" s="6" t="str">
        <f>IFERROR(INDEX('Vendor Over-ride'!$C:$C, MATCH($R:$R,'Vendor Over-ride'!$A:$A,0)),"")</f>
        <v>I - YouthLink Scotland</v>
      </c>
      <c r="U1925" s="38" t="str">
        <f t="shared" si="339"/>
        <v>GIA</v>
      </c>
      <c r="V1925" s="5" t="str">
        <f t="shared" si="340"/>
        <v>AWARD</v>
      </c>
      <c r="W1925" s="5" t="b">
        <f t="shared" si="336"/>
        <v>0</v>
      </c>
      <c r="X1925" s="40">
        <f t="shared" ca="1" si="337"/>
        <v>438989</v>
      </c>
      <c r="Y1925" s="30" t="b">
        <f t="shared" ca="1" si="338"/>
        <v>1</v>
      </c>
    </row>
    <row r="1926" spans="1:25" hidden="1">
      <c r="A1926" s="28" t="s">
        <v>2837</v>
      </c>
      <c r="B1926" s="28" t="s">
        <v>2838</v>
      </c>
      <c r="C1926" s="28" t="s">
        <v>4422</v>
      </c>
      <c r="D1926" s="28" t="s">
        <v>2842</v>
      </c>
      <c r="E1926" s="29">
        <v>42304</v>
      </c>
      <c r="F1926" s="28" t="s">
        <v>10896</v>
      </c>
      <c r="G1926" s="30">
        <v>4973</v>
      </c>
      <c r="H1926" s="28" t="s">
        <v>10897</v>
      </c>
      <c r="I1926" s="31">
        <v>0</v>
      </c>
      <c r="J1926" s="31">
        <v>1814.6</v>
      </c>
      <c r="K1926" s="28" t="s">
        <v>3031</v>
      </c>
      <c r="L1926" s="32">
        <f t="shared" si="330"/>
        <v>-1814.6</v>
      </c>
      <c r="M1926" s="33">
        <f t="shared" si="331"/>
        <v>1814.6</v>
      </c>
      <c r="N1926" s="34" t="b">
        <v>1</v>
      </c>
      <c r="O1926" s="35">
        <f t="shared" si="332"/>
        <v>1814.6</v>
      </c>
      <c r="P1926" s="36" t="str">
        <f t="shared" si="333"/>
        <v>T</v>
      </c>
      <c r="Q1926" s="37" t="str">
        <f t="shared" si="334"/>
        <v>Allander Print Limited</v>
      </c>
      <c r="R1926" s="6" t="str">
        <f t="shared" si="335"/>
        <v>T - Allander Print Limited</v>
      </c>
      <c r="S1926" s="6" t="str">
        <f>IFERROR(INDEX('Vendor Over-ride'!$C:$C, MATCH($R:$R,'Vendor Over-ride'!$A:$A,0)),"")</f>
        <v>T - Allander Print Limited</v>
      </c>
      <c r="U1926" s="38" t="str">
        <f t="shared" si="339"/>
        <v>GIA</v>
      </c>
      <c r="V1926" s="5" t="str">
        <f t="shared" si="340"/>
        <v>TRADE</v>
      </c>
      <c r="W1926" s="5" t="b">
        <f t="shared" si="336"/>
        <v>0</v>
      </c>
      <c r="X1926" s="40">
        <f t="shared" ca="1" si="337"/>
        <v>20985.399999999998</v>
      </c>
      <c r="Y1926" s="30" t="b">
        <f t="shared" ca="1" si="338"/>
        <v>0</v>
      </c>
    </row>
    <row r="1927" spans="1:25" hidden="1">
      <c r="A1927" s="28" t="s">
        <v>2837</v>
      </c>
      <c r="B1927" s="28" t="s">
        <v>2838</v>
      </c>
      <c r="C1927" s="28" t="s">
        <v>4422</v>
      </c>
      <c r="D1927" s="28" t="s">
        <v>2842</v>
      </c>
      <c r="E1927" s="29">
        <v>42304</v>
      </c>
      <c r="F1927" s="28" t="s">
        <v>10898</v>
      </c>
      <c r="G1927" s="30">
        <v>4973</v>
      </c>
      <c r="H1927" s="28" t="s">
        <v>10899</v>
      </c>
      <c r="I1927" s="31">
        <v>0</v>
      </c>
      <c r="J1927" s="31">
        <v>108</v>
      </c>
      <c r="K1927" s="28" t="s">
        <v>3914</v>
      </c>
      <c r="L1927" s="32">
        <f t="shared" si="330"/>
        <v>-108</v>
      </c>
      <c r="M1927" s="33">
        <f t="shared" si="331"/>
        <v>108</v>
      </c>
      <c r="N1927" s="34" t="b">
        <v>1</v>
      </c>
      <c r="O1927" s="35">
        <f t="shared" si="332"/>
        <v>108</v>
      </c>
      <c r="P1927" s="36" t="str">
        <f t="shared" si="333"/>
        <v>T</v>
      </c>
      <c r="Q1927" s="37" t="str">
        <f t="shared" si="334"/>
        <v>Artworkers Alliance Limited</v>
      </c>
      <c r="R1927" s="6" t="str">
        <f t="shared" si="335"/>
        <v>T - Artworkers Alliance Limited</v>
      </c>
      <c r="S1927" s="6" t="str">
        <f>IFERROR(INDEX('Vendor Over-ride'!$C:$C, MATCH($R:$R,'Vendor Over-ride'!$A:$A,0)),"")</f>
        <v>T - Artworkers Alliance Limited</v>
      </c>
      <c r="U1927" s="38" t="str">
        <f t="shared" si="339"/>
        <v>GIA</v>
      </c>
      <c r="V1927" s="5" t="str">
        <f t="shared" si="340"/>
        <v>TRADE</v>
      </c>
      <c r="W1927" s="5" t="b">
        <f t="shared" si="336"/>
        <v>0</v>
      </c>
      <c r="X1927" s="40">
        <f t="shared" ca="1" si="337"/>
        <v>3858</v>
      </c>
      <c r="Y1927" s="30" t="b">
        <f t="shared" ca="1" si="338"/>
        <v>0</v>
      </c>
    </row>
    <row r="1928" spans="1:25">
      <c r="A1928" s="28" t="s">
        <v>2837</v>
      </c>
      <c r="B1928" s="28" t="s">
        <v>2838</v>
      </c>
      <c r="C1928" s="28" t="s">
        <v>4422</v>
      </c>
      <c r="D1928" s="28" t="s">
        <v>2842</v>
      </c>
      <c r="E1928" s="29">
        <v>42304</v>
      </c>
      <c r="F1928" s="28" t="s">
        <v>10900</v>
      </c>
      <c r="G1928" s="30">
        <v>4973</v>
      </c>
      <c r="H1928" s="28" t="s">
        <v>10901</v>
      </c>
      <c r="I1928" s="31">
        <v>0</v>
      </c>
      <c r="J1928" s="31">
        <v>3222.54</v>
      </c>
      <c r="K1928" s="28" t="s">
        <v>4924</v>
      </c>
      <c r="L1928" s="32">
        <f t="shared" si="330"/>
        <v>-3222.54</v>
      </c>
      <c r="M1928" s="33">
        <f t="shared" si="331"/>
        <v>3222.54</v>
      </c>
      <c r="N1928" s="34" t="b">
        <v>1</v>
      </c>
      <c r="O1928" s="35">
        <f t="shared" si="332"/>
        <v>3222.54</v>
      </c>
      <c r="P1928" s="36" t="str">
        <f t="shared" si="333"/>
        <v>T</v>
      </c>
      <c r="Q1928" s="37" t="str">
        <f t="shared" si="334"/>
        <v>Capita Travel and Events</v>
      </c>
      <c r="R1928" s="6" t="str">
        <f t="shared" si="335"/>
        <v>T - Capita Travel and Events</v>
      </c>
      <c r="S1928" s="6" t="str">
        <f>IFERROR(INDEX('Vendor Over-ride'!$C:$C, MATCH($R:$R,'Vendor Over-ride'!$A:$A,0)),"")</f>
        <v>T - Capita Travel and Events</v>
      </c>
      <c r="T1928" s="41" t="s">
        <v>7018</v>
      </c>
      <c r="U1928" s="38" t="str">
        <f t="shared" si="339"/>
        <v>GIA</v>
      </c>
      <c r="V1928" s="5" t="str">
        <f t="shared" si="340"/>
        <v>TRADE</v>
      </c>
      <c r="W1928" s="5" t="b">
        <f t="shared" si="336"/>
        <v>0</v>
      </c>
      <c r="X1928" s="40">
        <f t="shared" ca="1" si="337"/>
        <v>68437.789999999994</v>
      </c>
      <c r="Y1928" s="30" t="b">
        <f t="shared" ca="1" si="338"/>
        <v>1</v>
      </c>
    </row>
    <row r="1929" spans="1:25" hidden="1">
      <c r="A1929" s="28" t="s">
        <v>2837</v>
      </c>
      <c r="B1929" s="28" t="s">
        <v>2838</v>
      </c>
      <c r="C1929" s="28" t="s">
        <v>4422</v>
      </c>
      <c r="D1929" s="28" t="s">
        <v>2842</v>
      </c>
      <c r="E1929" s="29">
        <v>42304</v>
      </c>
      <c r="F1929" s="28" t="s">
        <v>10902</v>
      </c>
      <c r="G1929" s="30">
        <v>4973</v>
      </c>
      <c r="H1929" s="28" t="s">
        <v>10903</v>
      </c>
      <c r="I1929" s="31">
        <v>0</v>
      </c>
      <c r="J1929" s="31">
        <v>238.8</v>
      </c>
      <c r="K1929" s="28" t="s">
        <v>4757</v>
      </c>
      <c r="L1929" s="32">
        <f t="shared" si="330"/>
        <v>-238.8</v>
      </c>
      <c r="M1929" s="33">
        <f t="shared" si="331"/>
        <v>238.8</v>
      </c>
      <c r="N1929" s="34" t="b">
        <v>1</v>
      </c>
      <c r="O1929" s="35">
        <f t="shared" si="332"/>
        <v>238.8</v>
      </c>
      <c r="P1929" s="36" t="str">
        <f t="shared" si="333"/>
        <v>T</v>
      </c>
      <c r="Q1929" s="37" t="str">
        <f t="shared" si="334"/>
        <v>Chilli Services</v>
      </c>
      <c r="R1929" s="6" t="str">
        <f t="shared" si="335"/>
        <v>T - Chilli Services</v>
      </c>
      <c r="S1929" s="6" t="str">
        <f>IFERROR(INDEX('Vendor Over-ride'!$C:$C, MATCH($R:$R,'Vendor Over-ride'!$A:$A,0)),"")</f>
        <v>T - Chilli Services</v>
      </c>
      <c r="U1929" s="38" t="str">
        <f t="shared" si="339"/>
        <v>GIA</v>
      </c>
      <c r="V1929" s="5" t="str">
        <f t="shared" si="340"/>
        <v>TRADE</v>
      </c>
      <c r="W1929" s="5" t="b">
        <f t="shared" si="336"/>
        <v>0</v>
      </c>
      <c r="X1929" s="40">
        <f t="shared" ca="1" si="337"/>
        <v>532.34</v>
      </c>
      <c r="Y1929" s="30" t="b">
        <f t="shared" ca="1" si="338"/>
        <v>0</v>
      </c>
    </row>
    <row r="1930" spans="1:25" hidden="1">
      <c r="A1930" s="28" t="s">
        <v>2837</v>
      </c>
      <c r="B1930" s="28" t="s">
        <v>2838</v>
      </c>
      <c r="C1930" s="28" t="s">
        <v>4422</v>
      </c>
      <c r="D1930" s="28" t="s">
        <v>2842</v>
      </c>
      <c r="E1930" s="29">
        <v>42304</v>
      </c>
      <c r="F1930" s="28" t="s">
        <v>10904</v>
      </c>
      <c r="G1930" s="30">
        <v>4973</v>
      </c>
      <c r="H1930" s="28" t="s">
        <v>10905</v>
      </c>
      <c r="I1930" s="31">
        <v>0</v>
      </c>
      <c r="J1930" s="31">
        <v>890.88</v>
      </c>
      <c r="K1930" s="28" t="s">
        <v>3033</v>
      </c>
      <c r="L1930" s="32">
        <f t="shared" si="330"/>
        <v>-890.88</v>
      </c>
      <c r="M1930" s="33">
        <f t="shared" si="331"/>
        <v>890.88</v>
      </c>
      <c r="N1930" s="34" t="b">
        <v>1</v>
      </c>
      <c r="O1930" s="35">
        <f t="shared" si="332"/>
        <v>890.88</v>
      </c>
      <c r="P1930" s="36" t="str">
        <f t="shared" si="333"/>
        <v>T</v>
      </c>
      <c r="Q1930" s="37" t="str">
        <f t="shared" si="334"/>
        <v>City Building (Contracts) LLP</v>
      </c>
      <c r="R1930" s="6" t="str">
        <f t="shared" si="335"/>
        <v>T - City Building (Contracts) LLP</v>
      </c>
      <c r="S1930" s="6" t="str">
        <f>IFERROR(INDEX('Vendor Over-ride'!$C:$C, MATCH($R:$R,'Vendor Over-ride'!$A:$A,0)),"")</f>
        <v>T - City Building (Contracts) LLP</v>
      </c>
      <c r="U1930" s="38" t="str">
        <f t="shared" si="339"/>
        <v>GIA</v>
      </c>
      <c r="V1930" s="5" t="str">
        <f t="shared" si="340"/>
        <v>TRADE</v>
      </c>
      <c r="W1930" s="5" t="b">
        <f t="shared" si="336"/>
        <v>0</v>
      </c>
      <c r="X1930" s="40">
        <f t="shared" ca="1" si="337"/>
        <v>2304.29</v>
      </c>
      <c r="Y1930" s="30" t="b">
        <f t="shared" ca="1" si="338"/>
        <v>0</v>
      </c>
    </row>
    <row r="1931" spans="1:25" hidden="1">
      <c r="A1931" s="28" t="s">
        <v>2837</v>
      </c>
      <c r="B1931" s="28" t="s">
        <v>2838</v>
      </c>
      <c r="C1931" s="28" t="s">
        <v>4422</v>
      </c>
      <c r="D1931" s="28" t="s">
        <v>2842</v>
      </c>
      <c r="E1931" s="29">
        <v>42304</v>
      </c>
      <c r="F1931" s="28" t="s">
        <v>10906</v>
      </c>
      <c r="G1931" s="30">
        <v>4973</v>
      </c>
      <c r="H1931" s="28" t="s">
        <v>10907</v>
      </c>
      <c r="I1931" s="31">
        <v>0</v>
      </c>
      <c r="J1931" s="31">
        <v>468</v>
      </c>
      <c r="K1931" s="28" t="s">
        <v>10908</v>
      </c>
      <c r="L1931" s="32">
        <f t="shared" si="330"/>
        <v>-468</v>
      </c>
      <c r="M1931" s="33">
        <f t="shared" si="331"/>
        <v>468</v>
      </c>
      <c r="N1931" s="34" t="b">
        <v>1</v>
      </c>
      <c r="O1931" s="35">
        <f t="shared" si="332"/>
        <v>468</v>
      </c>
      <c r="P1931" s="36" t="str">
        <f t="shared" si="333"/>
        <v>T</v>
      </c>
      <c r="Q1931" s="37" t="str">
        <f t="shared" si="334"/>
        <v>Culture Republic</v>
      </c>
      <c r="R1931" s="6" t="str">
        <f t="shared" si="335"/>
        <v>T - Culture Republic</v>
      </c>
      <c r="S1931" s="6" t="str">
        <f>IFERROR(INDEX('Vendor Over-ride'!$C:$C, MATCH($R:$R,'Vendor Over-ride'!$A:$A,0)),"")</f>
        <v>T - Culture Republic</v>
      </c>
      <c r="U1931" s="38" t="str">
        <f t="shared" si="339"/>
        <v>GIA</v>
      </c>
      <c r="V1931" s="5" t="str">
        <f t="shared" si="340"/>
        <v>TRADE</v>
      </c>
      <c r="W1931" s="5" t="b">
        <f t="shared" si="336"/>
        <v>0</v>
      </c>
      <c r="X1931" s="40">
        <f t="shared" ca="1" si="337"/>
        <v>468</v>
      </c>
      <c r="Y1931" s="30" t="b">
        <f t="shared" ca="1" si="338"/>
        <v>0</v>
      </c>
    </row>
    <row r="1932" spans="1:25" hidden="1">
      <c r="A1932" s="28" t="s">
        <v>2837</v>
      </c>
      <c r="B1932" s="28" t="s">
        <v>2838</v>
      </c>
      <c r="C1932" s="28" t="s">
        <v>4422</v>
      </c>
      <c r="D1932" s="28" t="s">
        <v>2842</v>
      </c>
      <c r="E1932" s="29">
        <v>42304</v>
      </c>
      <c r="F1932" s="28" t="s">
        <v>10909</v>
      </c>
      <c r="G1932" s="30">
        <v>4973</v>
      </c>
      <c r="H1932" s="28" t="s">
        <v>10910</v>
      </c>
      <c r="I1932" s="31">
        <v>0</v>
      </c>
      <c r="J1932" s="31">
        <v>2100</v>
      </c>
      <c r="K1932" s="28" t="s">
        <v>3742</v>
      </c>
      <c r="L1932" s="32">
        <f t="shared" si="330"/>
        <v>-2100</v>
      </c>
      <c r="M1932" s="33">
        <f t="shared" si="331"/>
        <v>2100</v>
      </c>
      <c r="N1932" s="34" t="b">
        <v>1</v>
      </c>
      <c r="O1932" s="35">
        <f t="shared" si="332"/>
        <v>2100</v>
      </c>
      <c r="P1932" s="36" t="str">
        <f t="shared" si="333"/>
        <v>T</v>
      </c>
      <c r="Q1932" s="37" t="str">
        <f t="shared" si="334"/>
        <v>Film London Ltd</v>
      </c>
      <c r="R1932" s="6" t="str">
        <f t="shared" si="335"/>
        <v>T - Film London Ltd</v>
      </c>
      <c r="S1932" s="6" t="str">
        <f>IFERROR(INDEX('Vendor Over-ride'!$C:$C, MATCH($R:$R,'Vendor Over-ride'!$A:$A,0)),"")</f>
        <v>T - Film London Ltd</v>
      </c>
      <c r="U1932" s="38" t="str">
        <f t="shared" si="339"/>
        <v>GIA</v>
      </c>
      <c r="V1932" s="5" t="str">
        <f t="shared" si="340"/>
        <v>TRADE</v>
      </c>
      <c r="W1932" s="5" t="b">
        <f t="shared" si="336"/>
        <v>0</v>
      </c>
      <c r="X1932" s="40">
        <f t="shared" ca="1" si="337"/>
        <v>2100</v>
      </c>
      <c r="Y1932" s="30" t="b">
        <f t="shared" ca="1" si="338"/>
        <v>0</v>
      </c>
    </row>
    <row r="1933" spans="1:25" hidden="1">
      <c r="A1933" s="28" t="s">
        <v>2837</v>
      </c>
      <c r="B1933" s="28" t="s">
        <v>2838</v>
      </c>
      <c r="C1933" s="28" t="s">
        <v>4422</v>
      </c>
      <c r="D1933" s="28" t="s">
        <v>2842</v>
      </c>
      <c r="E1933" s="29">
        <v>42304</v>
      </c>
      <c r="F1933" s="28" t="s">
        <v>10911</v>
      </c>
      <c r="G1933" s="30">
        <v>4973</v>
      </c>
      <c r="H1933" s="28" t="s">
        <v>10912</v>
      </c>
      <c r="I1933" s="31">
        <v>0</v>
      </c>
      <c r="J1933" s="31">
        <v>713.24</v>
      </c>
      <c r="K1933" s="28" t="s">
        <v>10460</v>
      </c>
      <c r="L1933" s="32">
        <f t="shared" si="330"/>
        <v>-713.24</v>
      </c>
      <c r="M1933" s="33">
        <f t="shared" si="331"/>
        <v>713.24</v>
      </c>
      <c r="N1933" s="34" t="b">
        <v>1</v>
      </c>
      <c r="O1933" s="35">
        <f t="shared" si="332"/>
        <v>713.24</v>
      </c>
      <c r="P1933" s="36" t="str">
        <f t="shared" si="333"/>
        <v>T</v>
      </c>
      <c r="Q1933" s="37" t="str">
        <f t="shared" si="334"/>
        <v>Hays Accountancy &amp; Finance</v>
      </c>
      <c r="R1933" s="6" t="str">
        <f t="shared" si="335"/>
        <v>T - Hays Accountancy &amp; Finance</v>
      </c>
      <c r="S1933" s="6" t="str">
        <f>IFERROR(INDEX('Vendor Over-ride'!$C:$C, MATCH($R:$R,'Vendor Over-ride'!$A:$A,0)),"")</f>
        <v>T - Hays Accountancy &amp; Finance</v>
      </c>
      <c r="U1933" s="38" t="str">
        <f t="shared" si="339"/>
        <v>GIA</v>
      </c>
      <c r="V1933" s="5" t="str">
        <f t="shared" si="340"/>
        <v>TRADE</v>
      </c>
      <c r="W1933" s="5" t="b">
        <f t="shared" si="336"/>
        <v>0</v>
      </c>
      <c r="X1933" s="40">
        <f t="shared" ca="1" si="337"/>
        <v>23135.120000000003</v>
      </c>
      <c r="Y1933" s="30" t="b">
        <f t="shared" ca="1" si="338"/>
        <v>0</v>
      </c>
    </row>
    <row r="1934" spans="1:25" hidden="1">
      <c r="A1934" s="28" t="s">
        <v>2837</v>
      </c>
      <c r="B1934" s="28" t="s">
        <v>2838</v>
      </c>
      <c r="C1934" s="28" t="s">
        <v>4422</v>
      </c>
      <c r="D1934" s="28" t="s">
        <v>2842</v>
      </c>
      <c r="E1934" s="29">
        <v>42304</v>
      </c>
      <c r="F1934" s="28" t="s">
        <v>10913</v>
      </c>
      <c r="G1934" s="30">
        <v>4973</v>
      </c>
      <c r="H1934" s="28" t="s">
        <v>10914</v>
      </c>
      <c r="I1934" s="31">
        <v>0</v>
      </c>
      <c r="J1934" s="31">
        <v>1399.2</v>
      </c>
      <c r="K1934" s="28" t="s">
        <v>4219</v>
      </c>
      <c r="L1934" s="32">
        <f t="shared" si="330"/>
        <v>-1399.2</v>
      </c>
      <c r="M1934" s="33">
        <f t="shared" si="331"/>
        <v>1399.2</v>
      </c>
      <c r="N1934" s="34" t="b">
        <v>1</v>
      </c>
      <c r="O1934" s="35">
        <f t="shared" si="332"/>
        <v>1399.2</v>
      </c>
      <c r="P1934" s="36" t="str">
        <f t="shared" si="333"/>
        <v>T</v>
      </c>
      <c r="Q1934" s="37" t="str">
        <f t="shared" si="334"/>
        <v>Marketing Edinburgh Ltd</v>
      </c>
      <c r="R1934" s="6" t="str">
        <f t="shared" si="335"/>
        <v>T - Marketing Edinburgh Ltd</v>
      </c>
      <c r="S1934" s="6" t="str">
        <f>IFERROR(INDEX('Vendor Over-ride'!$C:$C, MATCH($R:$R,'Vendor Over-ride'!$A:$A,0)),"")</f>
        <v>T - Marketing Edinburgh Ltd</v>
      </c>
      <c r="U1934" s="38" t="str">
        <f t="shared" si="339"/>
        <v>GIA</v>
      </c>
      <c r="V1934" s="5" t="str">
        <f t="shared" si="340"/>
        <v>TRADE</v>
      </c>
      <c r="W1934" s="5" t="b">
        <f t="shared" si="336"/>
        <v>0</v>
      </c>
      <c r="X1934" s="40">
        <f t="shared" ca="1" si="337"/>
        <v>1399.2</v>
      </c>
      <c r="Y1934" s="30" t="b">
        <f t="shared" ca="1" si="338"/>
        <v>0</v>
      </c>
    </row>
    <row r="1935" spans="1:25">
      <c r="A1935" s="28" t="s">
        <v>2837</v>
      </c>
      <c r="B1935" s="28" t="s">
        <v>2838</v>
      </c>
      <c r="C1935" s="28" t="s">
        <v>4422</v>
      </c>
      <c r="D1935" s="28" t="s">
        <v>2842</v>
      </c>
      <c r="E1935" s="29">
        <v>42304</v>
      </c>
      <c r="F1935" s="28" t="s">
        <v>10915</v>
      </c>
      <c r="G1935" s="30">
        <v>4973</v>
      </c>
      <c r="H1935" s="28" t="s">
        <v>10916</v>
      </c>
      <c r="I1935" s="31">
        <v>0</v>
      </c>
      <c r="J1935" s="31">
        <v>886.18</v>
      </c>
      <c r="K1935" s="28" t="s">
        <v>4445</v>
      </c>
      <c r="L1935" s="32">
        <f t="shared" si="330"/>
        <v>-886.18</v>
      </c>
      <c r="M1935" s="33">
        <f t="shared" si="331"/>
        <v>886.18</v>
      </c>
      <c r="N1935" s="34" t="b">
        <v>1</v>
      </c>
      <c r="O1935" s="35">
        <f t="shared" si="332"/>
        <v>886.18</v>
      </c>
      <c r="P1935" s="36" t="str">
        <f t="shared" si="333"/>
        <v>T</v>
      </c>
      <c r="Q1935" s="37" t="str">
        <f t="shared" si="334"/>
        <v>Pertemps Recruitment Partnership Limited</v>
      </c>
      <c r="R1935" s="6" t="str">
        <f t="shared" si="335"/>
        <v>T - Pertemps Recruitment Partnership Limited</v>
      </c>
      <c r="S1935" s="6" t="str">
        <f>IFERROR(INDEX('Vendor Over-ride'!$C:$C, MATCH($R:$R,'Vendor Over-ride'!$A:$A,0)),"")</f>
        <v>T - Pertemps Recruitment Partnership Limited</v>
      </c>
      <c r="T1935" s="41" t="s">
        <v>7019</v>
      </c>
      <c r="U1935" s="38" t="str">
        <f t="shared" si="339"/>
        <v>GIA</v>
      </c>
      <c r="V1935" s="5" t="str">
        <f t="shared" si="340"/>
        <v>TRADE</v>
      </c>
      <c r="W1935" s="5" t="b">
        <f t="shared" si="336"/>
        <v>0</v>
      </c>
      <c r="X1935" s="40">
        <f t="shared" ca="1" si="337"/>
        <v>36553.03</v>
      </c>
      <c r="Y1935" s="30" t="b">
        <f t="shared" ca="1" si="338"/>
        <v>1</v>
      </c>
    </row>
    <row r="1936" spans="1:25" hidden="1">
      <c r="A1936" s="28" t="s">
        <v>2837</v>
      </c>
      <c r="B1936" s="28" t="s">
        <v>2838</v>
      </c>
      <c r="C1936" s="28" t="s">
        <v>4422</v>
      </c>
      <c r="D1936" s="28" t="s">
        <v>2842</v>
      </c>
      <c r="E1936" s="29">
        <v>42304</v>
      </c>
      <c r="F1936" s="28" t="s">
        <v>10917</v>
      </c>
      <c r="G1936" s="30">
        <v>4973</v>
      </c>
      <c r="H1936" s="28" t="s">
        <v>10918</v>
      </c>
      <c r="I1936" s="31">
        <v>0</v>
      </c>
      <c r="J1936" s="31">
        <v>1920</v>
      </c>
      <c r="K1936" s="28" t="s">
        <v>2905</v>
      </c>
      <c r="L1936" s="32">
        <f t="shared" si="330"/>
        <v>-1920</v>
      </c>
      <c r="M1936" s="33">
        <f t="shared" si="331"/>
        <v>1920</v>
      </c>
      <c r="N1936" s="34" t="b">
        <v>1</v>
      </c>
      <c r="O1936" s="35">
        <f t="shared" si="332"/>
        <v>1920</v>
      </c>
      <c r="P1936" s="36" t="str">
        <f t="shared" si="333"/>
        <v>T</v>
      </c>
      <c r="Q1936" s="37" t="str">
        <f t="shared" si="334"/>
        <v>The Press Data Bureau</v>
      </c>
      <c r="R1936" s="6" t="str">
        <f t="shared" si="335"/>
        <v>T - The Press Data Bureau</v>
      </c>
      <c r="S1936" s="6" t="str">
        <f>IFERROR(INDEX('Vendor Over-ride'!$C:$C, MATCH($R:$R,'Vendor Over-ride'!$A:$A,0)),"")</f>
        <v>T - Press Data Bureau, The</v>
      </c>
      <c r="U1936" s="38" t="str">
        <f t="shared" si="339"/>
        <v>GIA</v>
      </c>
      <c r="V1936" s="5" t="str">
        <f t="shared" si="340"/>
        <v>TRADE</v>
      </c>
      <c r="W1936" s="5" t="b">
        <f t="shared" si="336"/>
        <v>0</v>
      </c>
      <c r="X1936" s="40">
        <f t="shared" ca="1" si="337"/>
        <v>23040</v>
      </c>
      <c r="Y1936" s="30" t="b">
        <f t="shared" ca="1" si="338"/>
        <v>0</v>
      </c>
    </row>
    <row r="1937" spans="1:25" hidden="1">
      <c r="A1937" s="28" t="s">
        <v>2837</v>
      </c>
      <c r="B1937" s="28" t="s">
        <v>2838</v>
      </c>
      <c r="C1937" s="28" t="s">
        <v>4422</v>
      </c>
      <c r="D1937" s="28" t="s">
        <v>2842</v>
      </c>
      <c r="E1937" s="29">
        <v>42304</v>
      </c>
      <c r="F1937" s="28" t="s">
        <v>10919</v>
      </c>
      <c r="G1937" s="30">
        <v>4973</v>
      </c>
      <c r="H1937" s="28" t="s">
        <v>10920</v>
      </c>
      <c r="I1937" s="31">
        <v>0</v>
      </c>
      <c r="J1937" s="31">
        <v>135</v>
      </c>
      <c r="K1937" s="28" t="s">
        <v>10921</v>
      </c>
      <c r="L1937" s="32">
        <f t="shared" si="330"/>
        <v>-135</v>
      </c>
      <c r="M1937" s="33">
        <f t="shared" si="331"/>
        <v>135</v>
      </c>
      <c r="N1937" s="34" t="b">
        <v>1</v>
      </c>
      <c r="O1937" s="35">
        <f t="shared" si="332"/>
        <v>135</v>
      </c>
      <c r="P1937" s="36" t="str">
        <f t="shared" si="333"/>
        <v>T</v>
      </c>
      <c r="Q1937" s="37" t="str">
        <f t="shared" si="334"/>
        <v>University of Stratchlyde</v>
      </c>
      <c r="R1937" s="6" t="str">
        <f t="shared" si="335"/>
        <v>T - University of Stratchlyde</v>
      </c>
      <c r="S1937" s="6" t="str">
        <f>IFERROR(INDEX('Vendor Over-ride'!$C:$C, MATCH($R:$R,'Vendor Over-ride'!$A:$A,0)),"")</f>
        <v>T - University of Stratchlyde</v>
      </c>
      <c r="U1937" s="38" t="str">
        <f t="shared" si="339"/>
        <v>GIA</v>
      </c>
      <c r="V1937" s="5" t="str">
        <f t="shared" si="340"/>
        <v>TRADE</v>
      </c>
      <c r="W1937" s="5" t="b">
        <f t="shared" si="336"/>
        <v>0</v>
      </c>
      <c r="X1937" s="40">
        <f t="shared" ca="1" si="337"/>
        <v>135</v>
      </c>
      <c r="Y1937" s="30" t="b">
        <f t="shared" ca="1" si="338"/>
        <v>0</v>
      </c>
    </row>
    <row r="1938" spans="1:25" hidden="1">
      <c r="A1938" s="28" t="s">
        <v>2837</v>
      </c>
      <c r="B1938" s="28" t="s">
        <v>2838</v>
      </c>
      <c r="C1938" s="28" t="s">
        <v>4422</v>
      </c>
      <c r="D1938" s="28" t="s">
        <v>2842</v>
      </c>
      <c r="E1938" s="29">
        <v>42304</v>
      </c>
      <c r="F1938" s="28" t="s">
        <v>10922</v>
      </c>
      <c r="G1938" s="30">
        <v>4973</v>
      </c>
      <c r="H1938" s="28" t="s">
        <v>10923</v>
      </c>
      <c r="I1938" s="31">
        <v>0</v>
      </c>
      <c r="J1938" s="31">
        <v>240.72</v>
      </c>
      <c r="K1938" s="28" t="s">
        <v>3122</v>
      </c>
      <c r="L1938" s="32">
        <f t="shared" si="330"/>
        <v>-240.72</v>
      </c>
      <c r="M1938" s="33">
        <f t="shared" si="331"/>
        <v>240.72</v>
      </c>
      <c r="N1938" s="34" t="b">
        <v>1</v>
      </c>
      <c r="O1938" s="35">
        <f t="shared" si="332"/>
        <v>240.72</v>
      </c>
      <c r="P1938" s="36" t="str">
        <f t="shared" si="333"/>
        <v>T</v>
      </c>
      <c r="Q1938" s="37" t="str">
        <f t="shared" si="334"/>
        <v>Where The Monkey Sleeps</v>
      </c>
      <c r="R1938" s="6" t="str">
        <f t="shared" si="335"/>
        <v>T - Where The Monkey Sleeps</v>
      </c>
      <c r="S1938" s="6" t="str">
        <f>IFERROR(INDEX('Vendor Over-ride'!$C:$C, MATCH($R:$R,'Vendor Over-ride'!$A:$A,0)),"")</f>
        <v>T - Where The Monkey Sleeps</v>
      </c>
      <c r="U1938" s="38" t="str">
        <f t="shared" si="339"/>
        <v>GIA</v>
      </c>
      <c r="V1938" s="5" t="str">
        <f t="shared" si="340"/>
        <v>TRADE</v>
      </c>
      <c r="W1938" s="5" t="b">
        <f t="shared" si="336"/>
        <v>0</v>
      </c>
      <c r="X1938" s="40">
        <f t="shared" ca="1" si="337"/>
        <v>613.32000000000005</v>
      </c>
      <c r="Y1938" s="30" t="b">
        <f t="shared" ca="1" si="338"/>
        <v>0</v>
      </c>
    </row>
    <row r="1939" spans="1:25" hidden="1">
      <c r="A1939" s="28" t="s">
        <v>2837</v>
      </c>
      <c r="B1939" s="28" t="s">
        <v>2838</v>
      </c>
      <c r="C1939" s="28" t="s">
        <v>4422</v>
      </c>
      <c r="D1939" s="28" t="s">
        <v>2842</v>
      </c>
      <c r="E1939" s="29">
        <v>42304</v>
      </c>
      <c r="F1939" s="28" t="s">
        <v>10924</v>
      </c>
      <c r="G1939" s="30">
        <v>4974</v>
      </c>
      <c r="H1939" s="28" t="s">
        <v>10925</v>
      </c>
      <c r="I1939" s="31">
        <v>0</v>
      </c>
      <c r="J1939" s="31">
        <v>1429</v>
      </c>
      <c r="K1939" s="28" t="s">
        <v>3008</v>
      </c>
      <c r="L1939" s="32">
        <f t="shared" si="330"/>
        <v>-1429</v>
      </c>
      <c r="M1939" s="33">
        <f t="shared" si="331"/>
        <v>1429</v>
      </c>
      <c r="N1939" s="34" t="b">
        <v>1</v>
      </c>
      <c r="O1939" s="35">
        <f t="shared" si="332"/>
        <v>1429</v>
      </c>
      <c r="P1939" s="36" t="str">
        <f t="shared" si="333"/>
        <v>I</v>
      </c>
      <c r="Q1939" s="37" t="str">
        <f t="shared" si="334"/>
        <v>Simon Thacker</v>
      </c>
      <c r="R1939" s="6" t="str">
        <f t="shared" si="335"/>
        <v>I - Simon Thacker</v>
      </c>
      <c r="S1939" s="6" t="str">
        <f>IFERROR(INDEX('Vendor Over-ride'!$C:$C, MATCH($R:$R,'Vendor Over-ride'!$A:$A,0)),"")</f>
        <v>I - Simon Thacker</v>
      </c>
      <c r="U1939" s="38" t="str">
        <f t="shared" si="339"/>
        <v>GIA</v>
      </c>
      <c r="V1939" s="5" t="str">
        <f t="shared" si="340"/>
        <v>AWARD</v>
      </c>
      <c r="W1939" s="5" t="b">
        <f t="shared" si="336"/>
        <v>0</v>
      </c>
      <c r="X1939" s="40">
        <f t="shared" ca="1" si="337"/>
        <v>15996</v>
      </c>
      <c r="Y1939" s="30" t="b">
        <f t="shared" ca="1" si="338"/>
        <v>0</v>
      </c>
    </row>
    <row r="1940" spans="1:25" hidden="1">
      <c r="A1940" s="28" t="s">
        <v>2837</v>
      </c>
      <c r="B1940" s="28" t="s">
        <v>2838</v>
      </c>
      <c r="C1940" s="28" t="s">
        <v>4422</v>
      </c>
      <c r="D1940" s="28" t="s">
        <v>2842</v>
      </c>
      <c r="E1940" s="29">
        <v>42304</v>
      </c>
      <c r="F1940" s="28" t="s">
        <v>10926</v>
      </c>
      <c r="G1940" s="30">
        <v>4974</v>
      </c>
      <c r="H1940" s="28" t="s">
        <v>10927</v>
      </c>
      <c r="I1940" s="31">
        <v>0</v>
      </c>
      <c r="J1940" s="31">
        <v>628.41999999999996</v>
      </c>
      <c r="K1940" s="28" t="s">
        <v>10460</v>
      </c>
      <c r="L1940" s="32">
        <f t="shared" si="330"/>
        <v>-628.41999999999996</v>
      </c>
      <c r="M1940" s="33">
        <f t="shared" si="331"/>
        <v>628.41999999999996</v>
      </c>
      <c r="N1940" s="34" t="b">
        <v>1</v>
      </c>
      <c r="O1940" s="35">
        <f t="shared" si="332"/>
        <v>628.41999999999996</v>
      </c>
      <c r="P1940" s="36" t="str">
        <f t="shared" si="333"/>
        <v>T</v>
      </c>
      <c r="Q1940" s="37" t="str">
        <f t="shared" si="334"/>
        <v>Hays Accountancy &amp; Finance</v>
      </c>
      <c r="R1940" s="6" t="str">
        <f t="shared" si="335"/>
        <v>T - Hays Accountancy &amp; Finance</v>
      </c>
      <c r="S1940" s="6" t="str">
        <f>IFERROR(INDEX('Vendor Over-ride'!$C:$C, MATCH($R:$R,'Vendor Over-ride'!$A:$A,0)),"")</f>
        <v>T - Hays Accountancy &amp; Finance</v>
      </c>
      <c r="U1940" s="38" t="str">
        <f t="shared" si="339"/>
        <v>GIA</v>
      </c>
      <c r="V1940" s="5" t="str">
        <f t="shared" si="340"/>
        <v>TRADE</v>
      </c>
      <c r="W1940" s="5" t="b">
        <f t="shared" si="336"/>
        <v>0</v>
      </c>
      <c r="X1940" s="40">
        <f t="shared" ca="1" si="337"/>
        <v>23135.120000000003</v>
      </c>
      <c r="Y1940" s="30" t="b">
        <f t="shared" ca="1" si="338"/>
        <v>0</v>
      </c>
    </row>
    <row r="1941" spans="1:25" hidden="1">
      <c r="A1941" s="28" t="s">
        <v>2837</v>
      </c>
      <c r="B1941" s="28" t="s">
        <v>2838</v>
      </c>
      <c r="C1941" s="28" t="s">
        <v>4422</v>
      </c>
      <c r="D1941" s="28" t="s">
        <v>2842</v>
      </c>
      <c r="E1941" s="29">
        <v>42308</v>
      </c>
      <c r="F1941" s="28" t="s">
        <v>10928</v>
      </c>
      <c r="G1941" s="30">
        <v>4981</v>
      </c>
      <c r="H1941" s="28" t="s">
        <v>10929</v>
      </c>
      <c r="I1941" s="31">
        <v>0</v>
      </c>
      <c r="J1941" s="31">
        <v>3042.76</v>
      </c>
      <c r="K1941" s="28" t="s">
        <v>3132</v>
      </c>
      <c r="L1941" s="32">
        <f t="shared" si="330"/>
        <v>-3042.76</v>
      </c>
      <c r="M1941" s="33">
        <f t="shared" si="331"/>
        <v>3042.76</v>
      </c>
      <c r="N1941" s="34" t="b">
        <v>1</v>
      </c>
      <c r="O1941" s="35">
        <f t="shared" si="332"/>
        <v>3042.76</v>
      </c>
      <c r="P1941" s="36" t="str">
        <f t="shared" si="333"/>
        <v>D</v>
      </c>
      <c r="Q1941" s="37" t="str">
        <f t="shared" si="334"/>
        <v>BNP Paribas (Direct Debit)</v>
      </c>
      <c r="R1941" s="6" t="str">
        <f t="shared" si="335"/>
        <v>D - BNP Paribas (Direct Debit)</v>
      </c>
      <c r="S1941" s="6" t="str">
        <f>IFERROR(INDEX('Vendor Over-ride'!$C:$C, MATCH($R:$R,'Vendor Over-ride'!$A:$A,0)),"")</f>
        <v>D - BNP Paribas (Direct Debit)</v>
      </c>
      <c r="U1941" s="38" t="str">
        <f t="shared" si="339"/>
        <v>GIA</v>
      </c>
      <c r="V1941" s="5" t="str">
        <f t="shared" si="340"/>
        <v>TRADE</v>
      </c>
      <c r="W1941" s="5" t="b">
        <f t="shared" si="336"/>
        <v>0</v>
      </c>
      <c r="X1941" s="40">
        <f t="shared" ca="1" si="337"/>
        <v>12171.04</v>
      </c>
      <c r="Y1941" s="30" t="b">
        <f t="shared" ca="1" si="338"/>
        <v>0</v>
      </c>
    </row>
    <row r="1942" spans="1:25" hidden="1">
      <c r="A1942" s="28" t="s">
        <v>2837</v>
      </c>
      <c r="B1942" s="28" t="s">
        <v>2838</v>
      </c>
      <c r="C1942" s="28" t="s">
        <v>4422</v>
      </c>
      <c r="D1942" s="28" t="s">
        <v>2842</v>
      </c>
      <c r="E1942" s="29">
        <v>42308</v>
      </c>
      <c r="F1942" s="28" t="s">
        <v>10930</v>
      </c>
      <c r="G1942" s="30">
        <v>4981</v>
      </c>
      <c r="H1942" s="28" t="s">
        <v>10931</v>
      </c>
      <c r="I1942" s="31">
        <v>0</v>
      </c>
      <c r="J1942" s="31">
        <v>281.48</v>
      </c>
      <c r="K1942" s="28" t="s">
        <v>3861</v>
      </c>
      <c r="L1942" s="32">
        <f t="shared" si="330"/>
        <v>-281.48</v>
      </c>
      <c r="M1942" s="33">
        <f t="shared" si="331"/>
        <v>281.48</v>
      </c>
      <c r="N1942" s="34" t="b">
        <v>1</v>
      </c>
      <c r="O1942" s="35">
        <f t="shared" si="332"/>
        <v>281.48</v>
      </c>
      <c r="P1942" s="36" t="str">
        <f t="shared" si="333"/>
        <v>D</v>
      </c>
      <c r="Q1942" s="37" t="str">
        <f t="shared" si="334"/>
        <v>CF Corporate Finance Ltd (DD)</v>
      </c>
      <c r="R1942" s="6" t="str">
        <f t="shared" si="335"/>
        <v>D - CF Corporate Finance Ltd (DD)</v>
      </c>
      <c r="S1942" s="6" t="str">
        <f>IFERROR(INDEX('Vendor Over-ride'!$C:$C, MATCH($R:$R,'Vendor Over-ride'!$A:$A,0)),"")</f>
        <v>D - CF Corporate Finance Ltd (DD)</v>
      </c>
      <c r="U1942" s="38" t="str">
        <f t="shared" si="339"/>
        <v>GIA</v>
      </c>
      <c r="V1942" s="5" t="str">
        <f t="shared" si="340"/>
        <v>TRADE</v>
      </c>
      <c r="W1942" s="5" t="b">
        <f t="shared" si="336"/>
        <v>0</v>
      </c>
      <c r="X1942" s="40">
        <f t="shared" ca="1" si="337"/>
        <v>1125.92</v>
      </c>
      <c r="Y1942" s="30" t="b">
        <f t="shared" ca="1" si="338"/>
        <v>0</v>
      </c>
    </row>
    <row r="1943" spans="1:25" hidden="1">
      <c r="A1943" s="28" t="s">
        <v>2837</v>
      </c>
      <c r="B1943" s="28" t="s">
        <v>2838</v>
      </c>
      <c r="C1943" s="28" t="s">
        <v>4422</v>
      </c>
      <c r="D1943" s="28" t="s">
        <v>2842</v>
      </c>
      <c r="E1943" s="29">
        <v>42308</v>
      </c>
      <c r="F1943" s="28" t="s">
        <v>10932</v>
      </c>
      <c r="G1943" s="30">
        <v>4981</v>
      </c>
      <c r="H1943" s="28" t="s">
        <v>10933</v>
      </c>
      <c r="I1943" s="31">
        <v>0</v>
      </c>
      <c r="J1943" s="31">
        <v>317.18</v>
      </c>
      <c r="K1943" s="28" t="s">
        <v>2980</v>
      </c>
      <c r="L1943" s="32">
        <f t="shared" si="330"/>
        <v>-317.18</v>
      </c>
      <c r="M1943" s="33">
        <f t="shared" si="331"/>
        <v>317.18</v>
      </c>
      <c r="N1943" s="34" t="b">
        <v>1</v>
      </c>
      <c r="O1943" s="35">
        <f t="shared" si="332"/>
        <v>317.18</v>
      </c>
      <c r="P1943" s="36" t="str">
        <f t="shared" si="333"/>
        <v>D</v>
      </c>
      <c r="Q1943" s="37" t="str">
        <f t="shared" si="334"/>
        <v>Glasgow Taxis Ltd (Direct Debit)</v>
      </c>
      <c r="R1943" s="6" t="str">
        <f t="shared" si="335"/>
        <v>D - Glasgow Taxis Ltd (Direct Debit)</v>
      </c>
      <c r="S1943" s="6" t="str">
        <f>IFERROR(INDEX('Vendor Over-ride'!$C:$C, MATCH($R:$R,'Vendor Over-ride'!$A:$A,0)),"")</f>
        <v>D - Glasgow Taxis Ltd (Direct Debit)</v>
      </c>
      <c r="U1943" s="38" t="str">
        <f t="shared" si="339"/>
        <v>GIA</v>
      </c>
      <c r="V1943" s="5" t="str">
        <f t="shared" si="340"/>
        <v>TRADE</v>
      </c>
      <c r="W1943" s="5" t="b">
        <f t="shared" si="336"/>
        <v>0</v>
      </c>
      <c r="X1943" s="40">
        <f t="shared" ca="1" si="337"/>
        <v>3868.9700000000003</v>
      </c>
      <c r="Y1943" s="30" t="b">
        <f t="shared" ca="1" si="338"/>
        <v>0</v>
      </c>
    </row>
    <row r="1944" spans="1:25" hidden="1">
      <c r="A1944" s="28" t="s">
        <v>2837</v>
      </c>
      <c r="B1944" s="28" t="s">
        <v>2838</v>
      </c>
      <c r="C1944" s="28" t="s">
        <v>4422</v>
      </c>
      <c r="D1944" s="28" t="s">
        <v>2842</v>
      </c>
      <c r="E1944" s="29">
        <v>42308</v>
      </c>
      <c r="F1944" s="28" t="s">
        <v>10934</v>
      </c>
      <c r="G1944" s="30">
        <v>4981</v>
      </c>
      <c r="H1944" s="28" t="s">
        <v>10935</v>
      </c>
      <c r="I1944" s="31">
        <v>0</v>
      </c>
      <c r="J1944" s="31">
        <v>1662.09</v>
      </c>
      <c r="K1944" s="28" t="s">
        <v>2981</v>
      </c>
      <c r="L1944" s="32">
        <f t="shared" si="330"/>
        <v>-1662.09</v>
      </c>
      <c r="M1944" s="33">
        <f t="shared" si="331"/>
        <v>1662.09</v>
      </c>
      <c r="N1944" s="34" t="b">
        <v>1</v>
      </c>
      <c r="O1944" s="35">
        <f t="shared" si="332"/>
        <v>1662.09</v>
      </c>
      <c r="P1944" s="36" t="str">
        <f t="shared" si="333"/>
        <v>D</v>
      </c>
      <c r="Q1944" s="37" t="str">
        <f t="shared" si="334"/>
        <v>Law at Work (DD)</v>
      </c>
      <c r="R1944" s="6" t="str">
        <f t="shared" si="335"/>
        <v>D - Law at Work (DD)</v>
      </c>
      <c r="S1944" s="6" t="str">
        <f>IFERROR(INDEX('Vendor Over-ride'!$C:$C, MATCH($R:$R,'Vendor Over-ride'!$A:$A,0)),"")</f>
        <v>D - Law at Work (DD)</v>
      </c>
      <c r="U1944" s="38" t="str">
        <f t="shared" si="339"/>
        <v>GIA</v>
      </c>
      <c r="V1944" s="5" t="str">
        <f t="shared" si="340"/>
        <v>TRADE</v>
      </c>
      <c r="W1944" s="5" t="b">
        <f t="shared" si="336"/>
        <v>0</v>
      </c>
      <c r="X1944" s="40">
        <f t="shared" ca="1" si="337"/>
        <v>19885.079999999998</v>
      </c>
      <c r="Y1944" s="30" t="b">
        <f t="shared" ca="1" si="338"/>
        <v>0</v>
      </c>
    </row>
    <row r="1945" spans="1:25">
      <c r="A1945" s="28" t="s">
        <v>2837</v>
      </c>
      <c r="B1945" s="28" t="s">
        <v>2838</v>
      </c>
      <c r="C1945" s="28" t="s">
        <v>4422</v>
      </c>
      <c r="D1945" s="28" t="s">
        <v>2842</v>
      </c>
      <c r="E1945" s="29">
        <v>42308</v>
      </c>
      <c r="F1945" s="28" t="s">
        <v>10936</v>
      </c>
      <c r="G1945" s="30">
        <v>4981</v>
      </c>
      <c r="H1945" s="28" t="s">
        <v>10937</v>
      </c>
      <c r="I1945" s="31">
        <v>0</v>
      </c>
      <c r="J1945" s="31">
        <v>226463.63</v>
      </c>
      <c r="K1945" s="28" t="s">
        <v>2982</v>
      </c>
      <c r="L1945" s="32">
        <f t="shared" si="330"/>
        <v>-226463.63</v>
      </c>
      <c r="M1945" s="33">
        <f t="shared" si="331"/>
        <v>226463.63</v>
      </c>
      <c r="N1945" s="34" t="b">
        <v>1</v>
      </c>
      <c r="O1945" s="35">
        <f t="shared" si="332"/>
        <v>226463.63</v>
      </c>
      <c r="P1945" s="36" t="str">
        <f t="shared" si="333"/>
        <v>D</v>
      </c>
      <c r="Q1945" s="37" t="str">
        <f t="shared" si="334"/>
        <v>Moorepay (Direct Debit)</v>
      </c>
      <c r="R1945" s="6" t="str">
        <f t="shared" si="335"/>
        <v>D - Moorepay (Direct Debit)</v>
      </c>
      <c r="S1945" s="6" t="str">
        <f>IFERROR(INDEX('Vendor Over-ride'!$C:$C, MATCH($R:$R,'Vendor Over-ride'!$A:$A,0)),"")</f>
        <v>D - Moorepay (Direct Debit)</v>
      </c>
      <c r="T1945" s="41" t="s">
        <v>17718</v>
      </c>
      <c r="U1945" s="38" t="str">
        <f t="shared" si="339"/>
        <v>GIA</v>
      </c>
      <c r="V1945" s="5" t="str">
        <f t="shared" si="340"/>
        <v>TRADE</v>
      </c>
      <c r="W1945" s="5" t="b">
        <f t="shared" si="336"/>
        <v>1</v>
      </c>
      <c r="X1945" s="40">
        <f t="shared" ca="1" si="337"/>
        <v>2642409.16</v>
      </c>
      <c r="Y1945" s="30" t="b">
        <f t="shared" ca="1" si="338"/>
        <v>1</v>
      </c>
    </row>
    <row r="1946" spans="1:25" hidden="1">
      <c r="A1946" s="28" t="s">
        <v>2837</v>
      </c>
      <c r="B1946" s="28" t="s">
        <v>2838</v>
      </c>
      <c r="C1946" s="28" t="s">
        <v>4422</v>
      </c>
      <c r="D1946" s="28" t="s">
        <v>2842</v>
      </c>
      <c r="E1946" s="29">
        <v>42308</v>
      </c>
      <c r="F1946" s="28" t="s">
        <v>10938</v>
      </c>
      <c r="G1946" s="30">
        <v>4981</v>
      </c>
      <c r="H1946" s="28" t="s">
        <v>10939</v>
      </c>
      <c r="I1946" s="31">
        <v>0</v>
      </c>
      <c r="J1946" s="31">
        <v>10.55</v>
      </c>
      <c r="K1946" s="28" t="s">
        <v>2983</v>
      </c>
      <c r="L1946" s="32">
        <f t="shared" si="330"/>
        <v>-10.55</v>
      </c>
      <c r="M1946" s="33">
        <f t="shared" si="331"/>
        <v>10.55</v>
      </c>
      <c r="N1946" s="34" t="b">
        <v>1</v>
      </c>
      <c r="O1946" s="35">
        <f t="shared" si="332"/>
        <v>10.55</v>
      </c>
      <c r="P1946" s="36" t="str">
        <f t="shared" si="333"/>
        <v>D</v>
      </c>
      <c r="Q1946" s="37" t="str">
        <f t="shared" si="334"/>
        <v>Orange Mobile (Direct Debit)</v>
      </c>
      <c r="R1946" s="6" t="str">
        <f t="shared" si="335"/>
        <v>D - Orange Mobile (Direct Debit)</v>
      </c>
      <c r="S1946" s="6" t="str">
        <f>IFERROR(INDEX('Vendor Over-ride'!$C:$C, MATCH($R:$R,'Vendor Over-ride'!$A:$A,0)),"")</f>
        <v>D - Orange Mobile (Direct Debit)</v>
      </c>
      <c r="U1946" s="38" t="str">
        <f t="shared" si="339"/>
        <v>GIA</v>
      </c>
      <c r="V1946" s="5" t="str">
        <f t="shared" si="340"/>
        <v>TRADE</v>
      </c>
      <c r="W1946" s="5" t="b">
        <f t="shared" si="336"/>
        <v>0</v>
      </c>
      <c r="X1946" s="40">
        <f t="shared" ca="1" si="337"/>
        <v>126.59999999999998</v>
      </c>
      <c r="Y1946" s="30" t="b">
        <f t="shared" ca="1" si="338"/>
        <v>0</v>
      </c>
    </row>
    <row r="1947" spans="1:25" hidden="1">
      <c r="A1947" s="28" t="s">
        <v>2837</v>
      </c>
      <c r="B1947" s="28" t="s">
        <v>2838</v>
      </c>
      <c r="C1947" s="28" t="s">
        <v>4422</v>
      </c>
      <c r="D1947" s="28" t="s">
        <v>2842</v>
      </c>
      <c r="E1947" s="29">
        <v>42308</v>
      </c>
      <c r="F1947" s="28" t="s">
        <v>10940</v>
      </c>
      <c r="G1947" s="30">
        <v>4981</v>
      </c>
      <c r="H1947" s="28" t="s">
        <v>10941</v>
      </c>
      <c r="I1947" s="31">
        <v>0</v>
      </c>
      <c r="J1947" s="31">
        <v>206</v>
      </c>
      <c r="K1947" s="28" t="s">
        <v>3867</v>
      </c>
      <c r="L1947" s="32">
        <f t="shared" si="330"/>
        <v>-206</v>
      </c>
      <c r="M1947" s="33">
        <f t="shared" si="331"/>
        <v>206</v>
      </c>
      <c r="N1947" s="34" t="b">
        <v>1</v>
      </c>
      <c r="O1947" s="35">
        <f t="shared" si="332"/>
        <v>206</v>
      </c>
      <c r="P1947" s="36" t="str">
        <f t="shared" si="333"/>
        <v>D</v>
      </c>
      <c r="Q1947" s="37" t="str">
        <f t="shared" si="334"/>
        <v>Postage By Phone-Pitney Bowes Ltd (DD)</v>
      </c>
      <c r="R1947" s="6" t="str">
        <f t="shared" si="335"/>
        <v>D - Postage By Phone-Pitney Bowes Ltd (DD)</v>
      </c>
      <c r="S1947" s="6" t="str">
        <f>IFERROR(INDEX('Vendor Over-ride'!$C:$C, MATCH($R:$R,'Vendor Over-ride'!$A:$A,0)),"")</f>
        <v>D - Postage By Phone-Pitney Bowes Ltd (DD)</v>
      </c>
      <c r="U1947" s="38" t="str">
        <f t="shared" si="339"/>
        <v>GIA</v>
      </c>
      <c r="V1947" s="5" t="str">
        <f t="shared" si="340"/>
        <v>TRADE</v>
      </c>
      <c r="W1947" s="5" t="b">
        <f t="shared" si="336"/>
        <v>0</v>
      </c>
      <c r="X1947" s="40">
        <f t="shared" ca="1" si="337"/>
        <v>2678</v>
      </c>
      <c r="Y1947" s="30" t="b">
        <f t="shared" ca="1" si="338"/>
        <v>0</v>
      </c>
    </row>
    <row r="1948" spans="1:25">
      <c r="A1948" s="28" t="s">
        <v>2837</v>
      </c>
      <c r="B1948" s="28" t="s">
        <v>2838</v>
      </c>
      <c r="C1948" s="28" t="s">
        <v>4422</v>
      </c>
      <c r="D1948" s="28" t="s">
        <v>2842</v>
      </c>
      <c r="E1948" s="29">
        <v>42308</v>
      </c>
      <c r="F1948" s="28" t="s">
        <v>10942</v>
      </c>
      <c r="G1948" s="30">
        <v>4981</v>
      </c>
      <c r="H1948" s="28" t="s">
        <v>10943</v>
      </c>
      <c r="I1948" s="31">
        <v>0</v>
      </c>
      <c r="J1948" s="31">
        <v>3029.9</v>
      </c>
      <c r="K1948" s="28" t="s">
        <v>2984</v>
      </c>
      <c r="L1948" s="32">
        <f t="shared" si="330"/>
        <v>-3029.9</v>
      </c>
      <c r="M1948" s="33">
        <f t="shared" si="331"/>
        <v>3029.9</v>
      </c>
      <c r="N1948" s="34" t="b">
        <v>1</v>
      </c>
      <c r="O1948" s="35">
        <f t="shared" si="332"/>
        <v>3029.9</v>
      </c>
      <c r="P1948" s="36" t="str">
        <f t="shared" si="333"/>
        <v>D</v>
      </c>
      <c r="Q1948" s="37" t="str">
        <f t="shared" si="334"/>
        <v>Rail Settlement Plan</v>
      </c>
      <c r="R1948" s="6" t="str">
        <f t="shared" si="335"/>
        <v>D - Rail Settlement Plan</v>
      </c>
      <c r="S1948" s="6" t="str">
        <f>IFERROR(INDEX('Vendor Over-ride'!$C:$C, MATCH($R:$R,'Vendor Over-ride'!$A:$A,0)),"")</f>
        <v>D - Rail Settlement Plan</v>
      </c>
      <c r="T1948" s="41" t="s">
        <v>7022</v>
      </c>
      <c r="U1948" s="38" t="str">
        <f t="shared" si="339"/>
        <v>GIA</v>
      </c>
      <c r="V1948" s="5" t="str">
        <f t="shared" si="340"/>
        <v>TRADE</v>
      </c>
      <c r="W1948" s="5" t="b">
        <f t="shared" si="336"/>
        <v>0</v>
      </c>
      <c r="X1948" s="40">
        <f t="shared" ca="1" si="337"/>
        <v>29590.400000000005</v>
      </c>
      <c r="Y1948" s="30" t="b">
        <f t="shared" ca="1" si="338"/>
        <v>1</v>
      </c>
    </row>
    <row r="1949" spans="1:25" hidden="1">
      <c r="A1949" s="28" t="s">
        <v>2837</v>
      </c>
      <c r="B1949" s="28" t="s">
        <v>2838</v>
      </c>
      <c r="C1949" s="28" t="s">
        <v>4422</v>
      </c>
      <c r="D1949" s="28" t="s">
        <v>2842</v>
      </c>
      <c r="E1949" s="29">
        <v>42308</v>
      </c>
      <c r="F1949" s="28" t="s">
        <v>10944</v>
      </c>
      <c r="G1949" s="30">
        <v>4981</v>
      </c>
      <c r="H1949" s="28" t="s">
        <v>10945</v>
      </c>
      <c r="I1949" s="31">
        <v>0</v>
      </c>
      <c r="J1949" s="31">
        <v>450</v>
      </c>
      <c r="K1949" s="28" t="s">
        <v>3139</v>
      </c>
      <c r="L1949" s="32">
        <f t="shared" si="330"/>
        <v>-450</v>
      </c>
      <c r="M1949" s="33">
        <f t="shared" si="331"/>
        <v>450</v>
      </c>
      <c r="N1949" s="34" t="b">
        <v>1</v>
      </c>
      <c r="O1949" s="35">
        <f t="shared" si="332"/>
        <v>450</v>
      </c>
      <c r="P1949" s="36" t="str">
        <f t="shared" si="333"/>
        <v>D</v>
      </c>
      <c r="Q1949" s="37" t="str">
        <f t="shared" si="334"/>
        <v>Scottish Equitable (DD)</v>
      </c>
      <c r="R1949" s="6" t="str">
        <f t="shared" si="335"/>
        <v>D - Scottish Equitable (DD)</v>
      </c>
      <c r="S1949" s="6" t="str">
        <f>IFERROR(INDEX('Vendor Over-ride'!$C:$C, MATCH($R:$R,'Vendor Over-ride'!$A:$A,0)),"")</f>
        <v>D - Scottish Equitable (DD)</v>
      </c>
      <c r="U1949" s="38" t="str">
        <f t="shared" si="339"/>
        <v>GIA</v>
      </c>
      <c r="V1949" s="5" t="str">
        <f t="shared" si="340"/>
        <v>TRADE</v>
      </c>
      <c r="W1949" s="5" t="b">
        <f t="shared" si="336"/>
        <v>0</v>
      </c>
      <c r="X1949" s="40">
        <f t="shared" ca="1" si="337"/>
        <v>4950</v>
      </c>
      <c r="Y1949" s="30" t="b">
        <f t="shared" ca="1" si="338"/>
        <v>0</v>
      </c>
    </row>
    <row r="1950" spans="1:25">
      <c r="A1950" s="28" t="s">
        <v>2837</v>
      </c>
      <c r="B1950" s="28" t="s">
        <v>2838</v>
      </c>
      <c r="C1950" s="28" t="s">
        <v>4422</v>
      </c>
      <c r="D1950" s="28" t="s">
        <v>2842</v>
      </c>
      <c r="E1950" s="29">
        <v>42308</v>
      </c>
      <c r="F1950" s="28" t="s">
        <v>10946</v>
      </c>
      <c r="G1950" s="30">
        <v>4981</v>
      </c>
      <c r="H1950" s="28" t="s">
        <v>10947</v>
      </c>
      <c r="I1950" s="31">
        <v>0</v>
      </c>
      <c r="J1950" s="31">
        <v>3409.89</v>
      </c>
      <c r="K1950" s="28" t="s">
        <v>2985</v>
      </c>
      <c r="L1950" s="32">
        <f t="shared" si="330"/>
        <v>-3409.89</v>
      </c>
      <c r="M1950" s="33">
        <f t="shared" si="331"/>
        <v>3409.89</v>
      </c>
      <c r="N1950" s="34" t="b">
        <v>1</v>
      </c>
      <c r="O1950" s="35">
        <f t="shared" si="332"/>
        <v>3409.89</v>
      </c>
      <c r="P1950" s="36" t="str">
        <f t="shared" si="333"/>
        <v>D</v>
      </c>
      <c r="Q1950" s="37" t="str">
        <f t="shared" si="334"/>
        <v>Vodafone (Direct Debit)</v>
      </c>
      <c r="R1950" s="6" t="str">
        <f t="shared" si="335"/>
        <v>D - Vodafone (Direct Debit)</v>
      </c>
      <c r="S1950" s="6" t="str">
        <f>IFERROR(INDEX('Vendor Over-ride'!$C:$C, MATCH($R:$R,'Vendor Over-ride'!$A:$A,0)),"")</f>
        <v>D - Vodafone (Direct Debit)</v>
      </c>
      <c r="T1950" s="41" t="s">
        <v>17719</v>
      </c>
      <c r="U1950" s="38" t="str">
        <f t="shared" si="339"/>
        <v>GIA</v>
      </c>
      <c r="V1950" s="5" t="str">
        <f t="shared" si="340"/>
        <v>TRADE</v>
      </c>
      <c r="W1950" s="5" t="b">
        <f t="shared" si="336"/>
        <v>0</v>
      </c>
      <c r="X1950" s="40">
        <f t="shared" ca="1" si="337"/>
        <v>33971.480000000003</v>
      </c>
      <c r="Y1950" s="30" t="b">
        <f t="shared" ca="1" si="338"/>
        <v>1</v>
      </c>
    </row>
    <row r="1951" spans="1:25">
      <c r="A1951" s="28" t="s">
        <v>2837</v>
      </c>
      <c r="B1951" s="28" t="s">
        <v>2838</v>
      </c>
      <c r="C1951" s="28" t="s">
        <v>4422</v>
      </c>
      <c r="D1951" s="28" t="s">
        <v>2842</v>
      </c>
      <c r="E1951" s="29">
        <v>42289</v>
      </c>
      <c r="F1951" s="28" t="s">
        <v>10948</v>
      </c>
      <c r="G1951" s="30">
        <v>5036</v>
      </c>
      <c r="H1951" s="28" t="s">
        <v>10949</v>
      </c>
      <c r="I1951" s="31">
        <v>0</v>
      </c>
      <c r="J1951" s="31">
        <v>33.979999999999997</v>
      </c>
      <c r="K1951" s="28" t="s">
        <v>2942</v>
      </c>
      <c r="L1951" s="32">
        <f t="shared" si="330"/>
        <v>-33.979999999999997</v>
      </c>
      <c r="M1951" s="33">
        <f t="shared" si="331"/>
        <v>33.979999999999997</v>
      </c>
      <c r="N1951" s="34" t="b">
        <v>1</v>
      </c>
      <c r="O1951" s="35">
        <f t="shared" si="332"/>
        <v>33.979999999999997</v>
      </c>
      <c r="P1951" s="36" t="str">
        <f t="shared" si="333"/>
        <v>E</v>
      </c>
      <c r="Q1951" s="37" t="str">
        <f t="shared" si="334"/>
        <v>Anne McFadden (CC)</v>
      </c>
      <c r="R1951" s="6" t="str">
        <f t="shared" si="335"/>
        <v>E - Anne McFadden (CC)</v>
      </c>
      <c r="S1951" s="6" t="str">
        <f>IFERROR(INDEX('Vendor Over-ride'!$C:$C, MATCH($R:$R,'Vendor Over-ride'!$A:$A,0)),"")</f>
        <v/>
      </c>
      <c r="U1951" s="38" t="str">
        <f t="shared" si="339"/>
        <v>GIA</v>
      </c>
      <c r="V1951" s="5" t="str">
        <f t="shared" si="340"/>
        <v>EMPLOYEE</v>
      </c>
      <c r="W1951" s="5" t="b">
        <f t="shared" si="336"/>
        <v>0</v>
      </c>
      <c r="X1951" s="40">
        <f t="shared" ca="1" si="337"/>
        <v>334393.72000000003</v>
      </c>
      <c r="Y1951" s="30" t="b">
        <f t="shared" ca="1" si="338"/>
        <v>1</v>
      </c>
    </row>
    <row r="1952" spans="1:25">
      <c r="A1952" s="28" t="s">
        <v>2837</v>
      </c>
      <c r="B1952" s="28" t="s">
        <v>2838</v>
      </c>
      <c r="C1952" s="28" t="s">
        <v>4422</v>
      </c>
      <c r="D1952" s="28" t="s">
        <v>2842</v>
      </c>
      <c r="E1952" s="29">
        <v>42289</v>
      </c>
      <c r="F1952" s="28" t="s">
        <v>10950</v>
      </c>
      <c r="G1952" s="30">
        <v>5036</v>
      </c>
      <c r="H1952" s="28" t="s">
        <v>10951</v>
      </c>
      <c r="I1952" s="31">
        <v>0</v>
      </c>
      <c r="J1952" s="31">
        <v>33.799999999999997</v>
      </c>
      <c r="K1952" s="28" t="s">
        <v>10363</v>
      </c>
      <c r="L1952" s="32">
        <f t="shared" si="330"/>
        <v>-33.799999999999997</v>
      </c>
      <c r="M1952" s="33">
        <f t="shared" si="331"/>
        <v>33.799999999999997</v>
      </c>
      <c r="N1952" s="34" t="b">
        <v>1</v>
      </c>
      <c r="O1952" s="35">
        <f t="shared" si="332"/>
        <v>33.799999999999997</v>
      </c>
      <c r="P1952" s="36" t="str">
        <f t="shared" si="333"/>
        <v>E</v>
      </c>
      <c r="Q1952" s="37" t="str">
        <f t="shared" si="334"/>
        <v>Clive Gilman (CC)</v>
      </c>
      <c r="R1952" s="6" t="str">
        <f t="shared" si="335"/>
        <v>E - Clive Gilman (CC)</v>
      </c>
      <c r="S1952" s="6" t="str">
        <f>IFERROR(INDEX('Vendor Over-ride'!$C:$C, MATCH($R:$R,'Vendor Over-ride'!$A:$A,0)),"")</f>
        <v/>
      </c>
      <c r="U1952" s="38" t="str">
        <f t="shared" si="339"/>
        <v>GIA</v>
      </c>
      <c r="V1952" s="5" t="str">
        <f t="shared" si="340"/>
        <v>EMPLOYEE</v>
      </c>
      <c r="W1952" s="5" t="b">
        <f t="shared" si="336"/>
        <v>0</v>
      </c>
      <c r="X1952" s="40">
        <f t="shared" ca="1" si="337"/>
        <v>334393.72000000003</v>
      </c>
      <c r="Y1952" s="30" t="b">
        <f t="shared" ca="1" si="338"/>
        <v>1</v>
      </c>
    </row>
    <row r="1953" spans="1:25">
      <c r="A1953" s="28" t="s">
        <v>2837</v>
      </c>
      <c r="B1953" s="28" t="s">
        <v>2838</v>
      </c>
      <c r="C1953" s="28" t="s">
        <v>4422</v>
      </c>
      <c r="D1953" s="28" t="s">
        <v>2842</v>
      </c>
      <c r="E1953" s="29">
        <v>42289</v>
      </c>
      <c r="F1953" s="28" t="s">
        <v>10952</v>
      </c>
      <c r="G1953" s="30">
        <v>5036</v>
      </c>
      <c r="H1953" s="28" t="s">
        <v>10953</v>
      </c>
      <c r="I1953" s="31">
        <v>0</v>
      </c>
      <c r="J1953" s="31">
        <v>374.14</v>
      </c>
      <c r="K1953" s="28" t="s">
        <v>2943</v>
      </c>
      <c r="L1953" s="32">
        <f t="shared" si="330"/>
        <v>-374.14</v>
      </c>
      <c r="M1953" s="33">
        <f t="shared" si="331"/>
        <v>374.14</v>
      </c>
      <c r="N1953" s="34" t="b">
        <v>1</v>
      </c>
      <c r="O1953" s="35">
        <f t="shared" si="332"/>
        <v>374.14</v>
      </c>
      <c r="P1953" s="36" t="str">
        <f t="shared" si="333"/>
        <v>E</v>
      </c>
      <c r="Q1953" s="37" t="str">
        <f t="shared" si="334"/>
        <v>Gordon Barnes (CC)</v>
      </c>
      <c r="R1953" s="6" t="str">
        <f t="shared" si="335"/>
        <v>E - Gordon Barnes (CC)</v>
      </c>
      <c r="S1953" s="6" t="str">
        <f>IFERROR(INDEX('Vendor Over-ride'!$C:$C, MATCH($R:$R,'Vendor Over-ride'!$A:$A,0)),"")</f>
        <v/>
      </c>
      <c r="U1953" s="38" t="str">
        <f t="shared" si="339"/>
        <v>GIA</v>
      </c>
      <c r="V1953" s="5" t="str">
        <f t="shared" si="340"/>
        <v>EMPLOYEE</v>
      </c>
      <c r="W1953" s="5" t="b">
        <f t="shared" si="336"/>
        <v>0</v>
      </c>
      <c r="X1953" s="40">
        <f t="shared" ca="1" si="337"/>
        <v>334393.72000000003</v>
      </c>
      <c r="Y1953" s="30" t="b">
        <f t="shared" ca="1" si="338"/>
        <v>1</v>
      </c>
    </row>
    <row r="1954" spans="1:25">
      <c r="A1954" s="28" t="s">
        <v>2837</v>
      </c>
      <c r="B1954" s="28" t="s">
        <v>2838</v>
      </c>
      <c r="C1954" s="28" t="s">
        <v>4422</v>
      </c>
      <c r="D1954" s="28" t="s">
        <v>2842</v>
      </c>
      <c r="E1954" s="29">
        <v>42289</v>
      </c>
      <c r="F1954" s="28" t="s">
        <v>10954</v>
      </c>
      <c r="G1954" s="30">
        <v>5036</v>
      </c>
      <c r="H1954" s="28" t="s">
        <v>10955</v>
      </c>
      <c r="I1954" s="31">
        <v>0</v>
      </c>
      <c r="J1954" s="31">
        <v>105</v>
      </c>
      <c r="K1954" s="28" t="s">
        <v>4355</v>
      </c>
      <c r="L1954" s="32">
        <f t="shared" si="330"/>
        <v>-105</v>
      </c>
      <c r="M1954" s="33">
        <f t="shared" si="331"/>
        <v>105</v>
      </c>
      <c r="N1954" s="34" t="b">
        <v>1</v>
      </c>
      <c r="O1954" s="35">
        <f t="shared" si="332"/>
        <v>105</v>
      </c>
      <c r="P1954" s="36" t="str">
        <f t="shared" si="333"/>
        <v>E</v>
      </c>
      <c r="Q1954" s="37" t="str">
        <f t="shared" si="334"/>
        <v>Gerard Kelly (CC)</v>
      </c>
      <c r="R1954" s="6" t="str">
        <f t="shared" si="335"/>
        <v>E - Gerard Kelly (CC)</v>
      </c>
      <c r="S1954" s="6" t="str">
        <f>IFERROR(INDEX('Vendor Over-ride'!$C:$C, MATCH($R:$R,'Vendor Over-ride'!$A:$A,0)),"")</f>
        <v/>
      </c>
      <c r="U1954" s="38" t="str">
        <f t="shared" si="339"/>
        <v>GIA</v>
      </c>
      <c r="V1954" s="5" t="str">
        <f t="shared" si="340"/>
        <v>EMPLOYEE</v>
      </c>
      <c r="W1954" s="5" t="b">
        <f t="shared" si="336"/>
        <v>0</v>
      </c>
      <c r="X1954" s="40">
        <f t="shared" ca="1" si="337"/>
        <v>334393.72000000003</v>
      </c>
      <c r="Y1954" s="30" t="b">
        <f t="shared" ca="1" si="338"/>
        <v>1</v>
      </c>
    </row>
    <row r="1955" spans="1:25">
      <c r="A1955" s="28" t="s">
        <v>2837</v>
      </c>
      <c r="B1955" s="28" t="s">
        <v>2838</v>
      </c>
      <c r="C1955" s="28" t="s">
        <v>4422</v>
      </c>
      <c r="D1955" s="28" t="s">
        <v>2842</v>
      </c>
      <c r="E1955" s="29">
        <v>42289</v>
      </c>
      <c r="F1955" s="28" t="s">
        <v>10956</v>
      </c>
      <c r="G1955" s="30">
        <v>5036</v>
      </c>
      <c r="H1955" s="28" t="s">
        <v>10957</v>
      </c>
      <c r="I1955" s="31">
        <v>0</v>
      </c>
      <c r="J1955" s="31">
        <v>49.74</v>
      </c>
      <c r="K1955" s="28" t="s">
        <v>4360</v>
      </c>
      <c r="L1955" s="32">
        <f t="shared" si="330"/>
        <v>-49.74</v>
      </c>
      <c r="M1955" s="33">
        <f t="shared" si="331"/>
        <v>49.74</v>
      </c>
      <c r="N1955" s="34" t="b">
        <v>1</v>
      </c>
      <c r="O1955" s="35">
        <f t="shared" si="332"/>
        <v>49.74</v>
      </c>
      <c r="P1955" s="36" t="str">
        <f t="shared" si="333"/>
        <v>E</v>
      </c>
      <c r="Q1955" s="37" t="str">
        <f t="shared" si="334"/>
        <v>Ian Stevenson (CC)</v>
      </c>
      <c r="R1955" s="6" t="str">
        <f t="shared" si="335"/>
        <v>E - Ian Stevenson (CC)</v>
      </c>
      <c r="S1955" s="6" t="str">
        <f>IFERROR(INDEX('Vendor Over-ride'!$C:$C, MATCH($R:$R,'Vendor Over-ride'!$A:$A,0)),"")</f>
        <v/>
      </c>
      <c r="U1955" s="38" t="str">
        <f t="shared" si="339"/>
        <v>GIA</v>
      </c>
      <c r="V1955" s="5" t="str">
        <f t="shared" si="340"/>
        <v>EMPLOYEE</v>
      </c>
      <c r="W1955" s="5" t="b">
        <f t="shared" si="336"/>
        <v>0</v>
      </c>
      <c r="X1955" s="40">
        <f t="shared" ca="1" si="337"/>
        <v>334393.72000000003</v>
      </c>
      <c r="Y1955" s="30" t="b">
        <f t="shared" ca="1" si="338"/>
        <v>1</v>
      </c>
    </row>
    <row r="1956" spans="1:25">
      <c r="A1956" s="28" t="s">
        <v>2837</v>
      </c>
      <c r="B1956" s="28" t="s">
        <v>2838</v>
      </c>
      <c r="C1956" s="28" t="s">
        <v>4422</v>
      </c>
      <c r="D1956" s="28" t="s">
        <v>2842</v>
      </c>
      <c r="E1956" s="29">
        <v>42289</v>
      </c>
      <c r="F1956" s="28" t="s">
        <v>10958</v>
      </c>
      <c r="G1956" s="30">
        <v>5036</v>
      </c>
      <c r="H1956" s="28" t="s">
        <v>10959</v>
      </c>
      <c r="I1956" s="31">
        <v>0</v>
      </c>
      <c r="J1956" s="31">
        <v>246.57</v>
      </c>
      <c r="K1956" s="28" t="s">
        <v>2945</v>
      </c>
      <c r="L1956" s="32">
        <f t="shared" si="330"/>
        <v>-246.57</v>
      </c>
      <c r="M1956" s="33">
        <f t="shared" si="331"/>
        <v>246.57</v>
      </c>
      <c r="N1956" s="34" t="b">
        <v>1</v>
      </c>
      <c r="O1956" s="35">
        <f t="shared" si="332"/>
        <v>246.57</v>
      </c>
      <c r="P1956" s="36" t="str">
        <f t="shared" si="333"/>
        <v>E</v>
      </c>
      <c r="Q1956" s="37" t="str">
        <f t="shared" si="334"/>
        <v>Janet Archer (CC)</v>
      </c>
      <c r="R1956" s="6" t="str">
        <f t="shared" si="335"/>
        <v>E - Janet Archer (CC)</v>
      </c>
      <c r="S1956" s="6" t="str">
        <f>IFERROR(INDEX('Vendor Over-ride'!$C:$C, MATCH($R:$R,'Vendor Over-ride'!$A:$A,0)),"")</f>
        <v/>
      </c>
      <c r="U1956" s="38" t="str">
        <f t="shared" si="339"/>
        <v>GIA</v>
      </c>
      <c r="V1956" s="5" t="str">
        <f t="shared" si="340"/>
        <v>EMPLOYEE</v>
      </c>
      <c r="W1956" s="5" t="b">
        <f t="shared" si="336"/>
        <v>0</v>
      </c>
      <c r="X1956" s="40">
        <f t="shared" ca="1" si="337"/>
        <v>334393.72000000003</v>
      </c>
      <c r="Y1956" s="30" t="b">
        <f t="shared" ca="1" si="338"/>
        <v>1</v>
      </c>
    </row>
    <row r="1957" spans="1:25">
      <c r="A1957" s="28" t="s">
        <v>2837</v>
      </c>
      <c r="B1957" s="28" t="s">
        <v>2838</v>
      </c>
      <c r="C1957" s="28" t="s">
        <v>4422</v>
      </c>
      <c r="D1957" s="28" t="s">
        <v>2842</v>
      </c>
      <c r="E1957" s="29">
        <v>42289</v>
      </c>
      <c r="F1957" s="28" t="s">
        <v>10960</v>
      </c>
      <c r="G1957" s="30">
        <v>5036</v>
      </c>
      <c r="H1957" s="28" t="s">
        <v>10961</v>
      </c>
      <c r="I1957" s="31">
        <v>0</v>
      </c>
      <c r="J1957" s="31">
        <v>105.88</v>
      </c>
      <c r="K1957" s="28" t="s">
        <v>3128</v>
      </c>
      <c r="L1957" s="32">
        <f t="shared" si="330"/>
        <v>-105.88</v>
      </c>
      <c r="M1957" s="33">
        <f t="shared" si="331"/>
        <v>105.88</v>
      </c>
      <c r="N1957" s="34" t="b">
        <v>1</v>
      </c>
      <c r="O1957" s="35">
        <f t="shared" si="332"/>
        <v>105.88</v>
      </c>
      <c r="P1957" s="36" t="str">
        <f t="shared" si="333"/>
        <v>E</v>
      </c>
      <c r="Q1957" s="37" t="str">
        <f t="shared" si="334"/>
        <v>Leonie Bell (CC)</v>
      </c>
      <c r="R1957" s="6" t="str">
        <f t="shared" si="335"/>
        <v>E - Leonie Bell (CC)</v>
      </c>
      <c r="S1957" s="6" t="str">
        <f>IFERROR(INDEX('Vendor Over-ride'!$C:$C, MATCH($R:$R,'Vendor Over-ride'!$A:$A,0)),"")</f>
        <v/>
      </c>
      <c r="U1957" s="38" t="str">
        <f t="shared" si="339"/>
        <v>GIA</v>
      </c>
      <c r="V1957" s="5" t="str">
        <f t="shared" si="340"/>
        <v>EMPLOYEE</v>
      </c>
      <c r="W1957" s="5" t="b">
        <f t="shared" si="336"/>
        <v>0</v>
      </c>
      <c r="X1957" s="40">
        <f t="shared" ca="1" si="337"/>
        <v>334393.72000000003</v>
      </c>
      <c r="Y1957" s="30" t="b">
        <f t="shared" ca="1" si="338"/>
        <v>1</v>
      </c>
    </row>
    <row r="1958" spans="1:25">
      <c r="A1958" s="28" t="s">
        <v>2837</v>
      </c>
      <c r="B1958" s="28" t="s">
        <v>2838</v>
      </c>
      <c r="C1958" s="28" t="s">
        <v>4422</v>
      </c>
      <c r="D1958" s="28" t="s">
        <v>2842</v>
      </c>
      <c r="E1958" s="29">
        <v>42289</v>
      </c>
      <c r="F1958" s="28" t="s">
        <v>10962</v>
      </c>
      <c r="G1958" s="30">
        <v>5036</v>
      </c>
      <c r="H1958" s="28" t="s">
        <v>10963</v>
      </c>
      <c r="I1958" s="31">
        <v>0</v>
      </c>
      <c r="J1958" s="31">
        <v>1324.68</v>
      </c>
      <c r="K1958" s="28" t="s">
        <v>4801</v>
      </c>
      <c r="L1958" s="32">
        <f t="shared" si="330"/>
        <v>-1324.68</v>
      </c>
      <c r="M1958" s="33">
        <f t="shared" si="331"/>
        <v>1324.68</v>
      </c>
      <c r="N1958" s="34" t="b">
        <v>1</v>
      </c>
      <c r="O1958" s="35">
        <f t="shared" si="332"/>
        <v>1324.68</v>
      </c>
      <c r="P1958" s="36" t="str">
        <f t="shared" si="333"/>
        <v>E</v>
      </c>
      <c r="Q1958" s="37" t="str">
        <f t="shared" si="334"/>
        <v>Natalie Usher (CC)</v>
      </c>
      <c r="R1958" s="6" t="str">
        <f t="shared" si="335"/>
        <v>E - Natalie Usher (CC)</v>
      </c>
      <c r="S1958" s="6" t="str">
        <f>IFERROR(INDEX('Vendor Over-ride'!$C:$C, MATCH($R:$R,'Vendor Over-ride'!$A:$A,0)),"")</f>
        <v/>
      </c>
      <c r="U1958" s="38" t="str">
        <f t="shared" si="339"/>
        <v>GIA</v>
      </c>
      <c r="V1958" s="5" t="str">
        <f t="shared" si="340"/>
        <v>EMPLOYEE</v>
      </c>
      <c r="W1958" s="5" t="b">
        <f t="shared" si="336"/>
        <v>0</v>
      </c>
      <c r="X1958" s="40">
        <f t="shared" ca="1" si="337"/>
        <v>334393.72000000003</v>
      </c>
      <c r="Y1958" s="30" t="b">
        <f t="shared" ca="1" si="338"/>
        <v>1</v>
      </c>
    </row>
    <row r="1959" spans="1:25">
      <c r="A1959" s="28" t="s">
        <v>2837</v>
      </c>
      <c r="B1959" s="28" t="s">
        <v>2838</v>
      </c>
      <c r="C1959" s="28" t="s">
        <v>4422</v>
      </c>
      <c r="D1959" s="28" t="s">
        <v>2842</v>
      </c>
      <c r="E1959" s="29">
        <v>42289</v>
      </c>
      <c r="F1959" s="28" t="s">
        <v>10964</v>
      </c>
      <c r="G1959" s="30">
        <v>5036</v>
      </c>
      <c r="H1959" s="28" t="s">
        <v>10965</v>
      </c>
      <c r="I1959" s="31">
        <v>0</v>
      </c>
      <c r="J1959" s="31">
        <v>136.36000000000001</v>
      </c>
      <c r="K1959" s="28" t="s">
        <v>7373</v>
      </c>
      <c r="L1959" s="32">
        <f t="shared" si="330"/>
        <v>-136.36000000000001</v>
      </c>
      <c r="M1959" s="33">
        <f t="shared" si="331"/>
        <v>136.36000000000001</v>
      </c>
      <c r="N1959" s="34" t="b">
        <v>1</v>
      </c>
      <c r="O1959" s="35">
        <f t="shared" si="332"/>
        <v>136.36000000000001</v>
      </c>
      <c r="P1959" s="36" t="str">
        <f t="shared" si="333"/>
        <v>E</v>
      </c>
      <c r="Q1959" s="37" t="str">
        <f t="shared" si="334"/>
        <v>Phil Deverell (CC)</v>
      </c>
      <c r="R1959" s="6" t="str">
        <f t="shared" si="335"/>
        <v>E - Phil Deverell (CC)</v>
      </c>
      <c r="S1959" s="6" t="str">
        <f>IFERROR(INDEX('Vendor Over-ride'!$C:$C, MATCH($R:$R,'Vendor Over-ride'!$A:$A,0)),"")</f>
        <v/>
      </c>
      <c r="U1959" s="38" t="str">
        <f t="shared" si="339"/>
        <v>GIA</v>
      </c>
      <c r="V1959" s="5" t="str">
        <f t="shared" si="340"/>
        <v>EMPLOYEE</v>
      </c>
      <c r="W1959" s="5" t="b">
        <f t="shared" si="336"/>
        <v>0</v>
      </c>
      <c r="X1959" s="40">
        <f t="shared" ca="1" si="337"/>
        <v>334393.72000000003</v>
      </c>
      <c r="Y1959" s="30" t="b">
        <f t="shared" ca="1" si="338"/>
        <v>1</v>
      </c>
    </row>
    <row r="1960" spans="1:25">
      <c r="A1960" s="28" t="s">
        <v>2837</v>
      </c>
      <c r="B1960" s="28" t="s">
        <v>2838</v>
      </c>
      <c r="C1960" s="28" t="s">
        <v>4422</v>
      </c>
      <c r="D1960" s="28" t="s">
        <v>2842</v>
      </c>
      <c r="E1960" s="29">
        <v>42289</v>
      </c>
      <c r="F1960" s="28" t="s">
        <v>10966</v>
      </c>
      <c r="G1960" s="30">
        <v>5036</v>
      </c>
      <c r="H1960" s="28" t="s">
        <v>10967</v>
      </c>
      <c r="I1960" s="31">
        <v>0</v>
      </c>
      <c r="J1960" s="31">
        <v>311.63</v>
      </c>
      <c r="K1960" s="28" t="s">
        <v>3130</v>
      </c>
      <c r="L1960" s="32">
        <f t="shared" si="330"/>
        <v>-311.63</v>
      </c>
      <c r="M1960" s="33">
        <f t="shared" si="331"/>
        <v>311.63</v>
      </c>
      <c r="N1960" s="34" t="b">
        <v>1</v>
      </c>
      <c r="O1960" s="35">
        <f t="shared" si="332"/>
        <v>311.63</v>
      </c>
      <c r="P1960" s="36" t="str">
        <f t="shared" si="333"/>
        <v>E</v>
      </c>
      <c r="Q1960" s="37" t="str">
        <f t="shared" si="334"/>
        <v>Stephen Vallely (CC)</v>
      </c>
      <c r="R1960" s="6" t="str">
        <f t="shared" si="335"/>
        <v>E - Stephen Vallely (CC)</v>
      </c>
      <c r="S1960" s="6" t="str">
        <f>IFERROR(INDEX('Vendor Over-ride'!$C:$C, MATCH($R:$R,'Vendor Over-ride'!$A:$A,0)),"")</f>
        <v/>
      </c>
      <c r="U1960" s="38" t="str">
        <f t="shared" si="339"/>
        <v>GIA</v>
      </c>
      <c r="V1960" s="5" t="str">
        <f t="shared" si="340"/>
        <v>EMPLOYEE</v>
      </c>
      <c r="W1960" s="5" t="b">
        <f t="shared" si="336"/>
        <v>0</v>
      </c>
      <c r="X1960" s="40">
        <f t="shared" ca="1" si="337"/>
        <v>334393.72000000003</v>
      </c>
      <c r="Y1960" s="30" t="b">
        <f t="shared" ca="1" si="338"/>
        <v>1</v>
      </c>
    </row>
    <row r="1961" spans="1:25" hidden="1">
      <c r="A1961" s="28" t="s">
        <v>2837</v>
      </c>
      <c r="B1961" s="28" t="s">
        <v>2838</v>
      </c>
      <c r="C1961" s="28" t="s">
        <v>4422</v>
      </c>
      <c r="D1961" s="28" t="s">
        <v>2986</v>
      </c>
      <c r="E1961" s="29">
        <v>42279</v>
      </c>
      <c r="F1961" s="28" t="s">
        <v>10968</v>
      </c>
      <c r="G1961" s="30">
        <v>4925</v>
      </c>
      <c r="H1961" s="28" t="s">
        <v>10969</v>
      </c>
      <c r="I1961" s="31">
        <v>133.5</v>
      </c>
      <c r="J1961" s="31">
        <v>0</v>
      </c>
      <c r="K1961" s="28" t="s">
        <v>4958</v>
      </c>
      <c r="L1961" s="32">
        <f t="shared" si="330"/>
        <v>133.5</v>
      </c>
      <c r="M1961" s="33">
        <f t="shared" si="331"/>
        <v>133.5</v>
      </c>
      <c r="N1961" s="34" t="b">
        <v>0</v>
      </c>
      <c r="O1961" s="35">
        <f t="shared" si="332"/>
        <v>0</v>
      </c>
      <c r="P1961" s="36" t="str">
        <f t="shared" si="333"/>
        <v>T</v>
      </c>
      <c r="Q1961" s="37" t="str">
        <f t="shared" si="334"/>
        <v>The Stationery Office Limited</v>
      </c>
      <c r="R1961" s="6" t="str">
        <f t="shared" si="335"/>
        <v>T - The Stationery Office Limited</v>
      </c>
      <c r="S1961" s="6" t="str">
        <f>IFERROR(INDEX('Vendor Over-ride'!$C:$C, MATCH($R:$R,'Vendor Over-ride'!$A:$A,0)),"")</f>
        <v>T - Stationery Office Limited, The</v>
      </c>
      <c r="U1961" s="38" t="str">
        <f t="shared" si="339"/>
        <v>GIA</v>
      </c>
      <c r="V1961" s="5" t="str">
        <f t="shared" si="340"/>
        <v>TRADE</v>
      </c>
      <c r="W1961" s="5" t="b">
        <f t="shared" si="336"/>
        <v>0</v>
      </c>
      <c r="X1961" s="40">
        <f t="shared" ca="1" si="337"/>
        <v>0</v>
      </c>
      <c r="Y1961" s="30" t="b">
        <f t="shared" ca="1" si="338"/>
        <v>0</v>
      </c>
    </row>
    <row r="1962" spans="1:25" hidden="1">
      <c r="A1962" s="28" t="s">
        <v>2837</v>
      </c>
      <c r="B1962" s="28" t="s">
        <v>2838</v>
      </c>
      <c r="C1962" s="28" t="s">
        <v>4422</v>
      </c>
      <c r="D1962" s="28" t="s">
        <v>2986</v>
      </c>
      <c r="E1962" s="29">
        <v>42284</v>
      </c>
      <c r="F1962" s="28" t="s">
        <v>10970</v>
      </c>
      <c r="G1962" s="30">
        <v>4926</v>
      </c>
      <c r="H1962" s="28" t="s">
        <v>10971</v>
      </c>
      <c r="I1962" s="31">
        <v>197.62</v>
      </c>
      <c r="J1962" s="31">
        <v>0</v>
      </c>
      <c r="K1962" s="28" t="s">
        <v>10972</v>
      </c>
      <c r="L1962" s="32">
        <f t="shared" si="330"/>
        <v>197.62</v>
      </c>
      <c r="M1962" s="33">
        <f t="shared" si="331"/>
        <v>197.62</v>
      </c>
      <c r="N1962" s="34" t="b">
        <v>0</v>
      </c>
      <c r="O1962" s="35">
        <f t="shared" si="332"/>
        <v>0</v>
      </c>
      <c r="P1962" s="36" t="str">
        <f t="shared" si="333"/>
        <v>T</v>
      </c>
      <c r="Q1962" s="37" t="str">
        <f t="shared" si="334"/>
        <v>RBS (Transaction Services UK)</v>
      </c>
      <c r="R1962" s="6" t="str">
        <f t="shared" si="335"/>
        <v>T - RBS (Transaction Services UK)</v>
      </c>
      <c r="S1962" s="6" t="str">
        <f>IFERROR(INDEX('Vendor Over-ride'!$C:$C, MATCH($R:$R,'Vendor Over-ride'!$A:$A,0)),"")</f>
        <v>T - RBS (Transaction Services UK)</v>
      </c>
      <c r="U1962" s="38" t="str">
        <f t="shared" si="339"/>
        <v>GIA</v>
      </c>
      <c r="V1962" s="5" t="str">
        <f t="shared" si="340"/>
        <v>TRADE</v>
      </c>
      <c r="W1962" s="5" t="b">
        <f t="shared" si="336"/>
        <v>0</v>
      </c>
      <c r="X1962" s="40">
        <f t="shared" ca="1" si="337"/>
        <v>0</v>
      </c>
      <c r="Y1962" s="30" t="b">
        <f t="shared" ca="1" si="338"/>
        <v>0</v>
      </c>
    </row>
    <row r="1963" spans="1:25" hidden="1">
      <c r="A1963" s="28" t="s">
        <v>2837</v>
      </c>
      <c r="B1963" s="28" t="s">
        <v>2838</v>
      </c>
      <c r="C1963" s="28" t="s">
        <v>4422</v>
      </c>
      <c r="D1963" s="28" t="s">
        <v>2986</v>
      </c>
      <c r="E1963" s="29">
        <v>42289</v>
      </c>
      <c r="F1963" s="28" t="s">
        <v>10973</v>
      </c>
      <c r="G1963" s="30">
        <v>4933</v>
      </c>
      <c r="H1963" s="28" t="s">
        <v>10974</v>
      </c>
      <c r="I1963" s="31">
        <v>366.4</v>
      </c>
      <c r="J1963" s="31">
        <v>0</v>
      </c>
      <c r="K1963" s="28" t="s">
        <v>10975</v>
      </c>
      <c r="L1963" s="32">
        <f t="shared" si="330"/>
        <v>366.4</v>
      </c>
      <c r="M1963" s="33">
        <f t="shared" si="331"/>
        <v>366.4</v>
      </c>
      <c r="N1963" s="34" t="b">
        <v>0</v>
      </c>
      <c r="O1963" s="35">
        <f t="shared" si="332"/>
        <v>0</v>
      </c>
      <c r="P1963" s="36" t="str">
        <f t="shared" si="333"/>
        <v>T</v>
      </c>
      <c r="Q1963" s="37" t="str">
        <f t="shared" si="334"/>
        <v>Hannah Putsey</v>
      </c>
      <c r="R1963" s="6" t="str">
        <f t="shared" si="335"/>
        <v>T - Hannah Putsey</v>
      </c>
      <c r="S1963" s="6" t="str">
        <f>IFERROR(INDEX('Vendor Over-ride'!$C:$C, MATCH($R:$R,'Vendor Over-ride'!$A:$A,0)),"")</f>
        <v>T - Hannah Putsey</v>
      </c>
      <c r="U1963" s="38" t="str">
        <f t="shared" si="339"/>
        <v>GIA</v>
      </c>
      <c r="V1963" s="5" t="str">
        <f t="shared" si="340"/>
        <v>TRADE</v>
      </c>
      <c r="W1963" s="5" t="b">
        <f t="shared" si="336"/>
        <v>0</v>
      </c>
      <c r="X1963" s="40">
        <f t="shared" ca="1" si="337"/>
        <v>0</v>
      </c>
      <c r="Y1963" s="30" t="b">
        <f t="shared" ca="1" si="338"/>
        <v>0</v>
      </c>
    </row>
    <row r="1964" spans="1:25" hidden="1">
      <c r="A1964" s="28" t="s">
        <v>2837</v>
      </c>
      <c r="B1964" s="28" t="s">
        <v>2838</v>
      </c>
      <c r="C1964" s="28" t="s">
        <v>4422</v>
      </c>
      <c r="D1964" s="28" t="s">
        <v>2986</v>
      </c>
      <c r="E1964" s="29">
        <v>42286</v>
      </c>
      <c r="F1964" s="28" t="s">
        <v>2987</v>
      </c>
      <c r="G1964" s="30">
        <v>4940</v>
      </c>
      <c r="H1964" s="28" t="s">
        <v>10976</v>
      </c>
      <c r="I1964" s="31">
        <v>8192572</v>
      </c>
      <c r="J1964" s="31">
        <v>0</v>
      </c>
      <c r="K1964" s="28" t="s">
        <v>2988</v>
      </c>
      <c r="L1964" s="32">
        <f t="shared" si="330"/>
        <v>8192572</v>
      </c>
      <c r="M1964" s="33">
        <f t="shared" si="331"/>
        <v>8192572</v>
      </c>
      <c r="N1964" s="34" t="b">
        <v>0</v>
      </c>
      <c r="O1964" s="35">
        <f t="shared" si="332"/>
        <v>0</v>
      </c>
      <c r="P1964" s="36" t="str">
        <f t="shared" si="333"/>
        <v>T</v>
      </c>
      <c r="Q1964" s="37" t="str">
        <f t="shared" si="334"/>
        <v>Scottish Government (GIA)</v>
      </c>
      <c r="R1964" s="6" t="str">
        <f t="shared" si="335"/>
        <v>T - Scottish Government (GIA)</v>
      </c>
      <c r="S1964" s="6" t="str">
        <f>IFERROR(INDEX('Vendor Over-ride'!$C:$C, MATCH($R:$R,'Vendor Over-ride'!$A:$A,0)),"")</f>
        <v>T - Scottish Government</v>
      </c>
      <c r="U1964" s="38" t="str">
        <f t="shared" si="339"/>
        <v>GIA</v>
      </c>
      <c r="V1964" s="5" t="str">
        <f t="shared" si="340"/>
        <v>TRADE</v>
      </c>
      <c r="W1964" s="5" t="b">
        <f t="shared" si="336"/>
        <v>0</v>
      </c>
      <c r="X1964" s="40">
        <f t="shared" ca="1" si="337"/>
        <v>21570.06</v>
      </c>
      <c r="Y1964" s="30" t="b">
        <f t="shared" ca="1" si="338"/>
        <v>0</v>
      </c>
    </row>
    <row r="1965" spans="1:25" hidden="1">
      <c r="A1965" s="28" t="s">
        <v>2837</v>
      </c>
      <c r="B1965" s="28" t="s">
        <v>2838</v>
      </c>
      <c r="C1965" s="28" t="s">
        <v>4422</v>
      </c>
      <c r="D1965" s="28" t="s">
        <v>2986</v>
      </c>
      <c r="E1965" s="29">
        <v>42299</v>
      </c>
      <c r="F1965" s="28" t="s">
        <v>10977</v>
      </c>
      <c r="G1965" s="30">
        <v>4953</v>
      </c>
      <c r="H1965" s="28" t="s">
        <v>10978</v>
      </c>
      <c r="I1965" s="31">
        <v>91.36</v>
      </c>
      <c r="J1965" s="31">
        <v>0</v>
      </c>
      <c r="K1965" s="28" t="s">
        <v>10979</v>
      </c>
      <c r="L1965" s="32">
        <f t="shared" si="330"/>
        <v>91.36</v>
      </c>
      <c r="M1965" s="33">
        <f t="shared" si="331"/>
        <v>91.36</v>
      </c>
      <c r="N1965" s="34" t="b">
        <v>0</v>
      </c>
      <c r="O1965" s="35">
        <f t="shared" si="332"/>
        <v>0</v>
      </c>
      <c r="P1965" s="36" t="str">
        <f t="shared" si="333"/>
        <v>T</v>
      </c>
      <c r="Q1965" s="37" t="str">
        <f t="shared" si="334"/>
        <v>PianoPiano</v>
      </c>
      <c r="R1965" s="6" t="str">
        <f t="shared" si="335"/>
        <v>T - PianoPiano</v>
      </c>
      <c r="S1965" s="6" t="str">
        <f>IFERROR(INDEX('Vendor Over-ride'!$C:$C, MATCH($R:$R,'Vendor Over-ride'!$A:$A,0)),"")</f>
        <v>T - PianoPiano</v>
      </c>
      <c r="U1965" s="38" t="str">
        <f t="shared" si="339"/>
        <v>GIA</v>
      </c>
      <c r="V1965" s="5" t="str">
        <f t="shared" si="340"/>
        <v>TRADE</v>
      </c>
      <c r="W1965" s="5" t="b">
        <f t="shared" si="336"/>
        <v>0</v>
      </c>
      <c r="X1965" s="40">
        <f t="shared" ca="1" si="337"/>
        <v>0</v>
      </c>
      <c r="Y1965" s="30" t="b">
        <f t="shared" ca="1" si="338"/>
        <v>0</v>
      </c>
    </row>
    <row r="1966" spans="1:25">
      <c r="A1966" s="28" t="s">
        <v>2837</v>
      </c>
      <c r="B1966" s="28" t="s">
        <v>2838</v>
      </c>
      <c r="C1966" s="28" t="s">
        <v>4422</v>
      </c>
      <c r="D1966" s="28" t="s">
        <v>2990</v>
      </c>
      <c r="E1966" s="29">
        <v>42284</v>
      </c>
      <c r="F1966" s="28"/>
      <c r="G1966" s="30">
        <v>4872</v>
      </c>
      <c r="H1966" s="28" t="s">
        <v>10980</v>
      </c>
      <c r="I1966" s="31">
        <v>0</v>
      </c>
      <c r="J1966" s="31">
        <v>719.55</v>
      </c>
      <c r="K1966" s="28"/>
      <c r="L1966" s="32">
        <f t="shared" si="330"/>
        <v>-719.55</v>
      </c>
      <c r="M1966" s="33">
        <f t="shared" si="331"/>
        <v>719.55</v>
      </c>
      <c r="N1966" s="34" t="b">
        <v>1</v>
      </c>
      <c r="O1966" s="35">
        <f t="shared" si="332"/>
        <v>719.55</v>
      </c>
      <c r="P1966" s="36" t="str">
        <f t="shared" si="333"/>
        <v/>
      </c>
      <c r="Q1966" s="37" t="e">
        <f t="shared" si="334"/>
        <v>#VALUE!</v>
      </c>
      <c r="R1966" s="6" t="e">
        <f t="shared" si="335"/>
        <v>#VALUE!</v>
      </c>
      <c r="S1966" s="6" t="str">
        <f>IFERROR(INDEX('Vendor Over-ride'!$C:$C, MATCH($R:$R,'Vendor Over-ride'!$A:$A,0)),"")</f>
        <v/>
      </c>
      <c r="U1966" s="38" t="str">
        <f t="shared" si="339"/>
        <v>GIA</v>
      </c>
      <c r="V1966" s="5" t="str">
        <f t="shared" si="340"/>
        <v/>
      </c>
      <c r="W1966" s="5" t="b">
        <f t="shared" si="336"/>
        <v>0</v>
      </c>
      <c r="X1966" s="40">
        <f t="shared" ca="1" si="337"/>
        <v>334393.72000000003</v>
      </c>
      <c r="Y1966" s="30" t="b">
        <f t="shared" ca="1" si="338"/>
        <v>1</v>
      </c>
    </row>
    <row r="1967" spans="1:25" hidden="1">
      <c r="A1967" s="28" t="s">
        <v>2837</v>
      </c>
      <c r="B1967" s="28" t="s">
        <v>2838</v>
      </c>
      <c r="C1967" s="28" t="s">
        <v>4422</v>
      </c>
      <c r="D1967" s="28" t="s">
        <v>2990</v>
      </c>
      <c r="E1967" s="29">
        <v>42284</v>
      </c>
      <c r="F1967" s="28"/>
      <c r="G1967" s="30">
        <v>4873</v>
      </c>
      <c r="H1967" s="28" t="s">
        <v>10981</v>
      </c>
      <c r="I1967" s="31">
        <v>0</v>
      </c>
      <c r="J1967" s="31">
        <v>3.5</v>
      </c>
      <c r="K1967" s="28"/>
      <c r="L1967" s="32">
        <f t="shared" si="330"/>
        <v>-3.5</v>
      </c>
      <c r="M1967" s="33">
        <f t="shared" si="331"/>
        <v>3.5</v>
      </c>
      <c r="N1967" s="34" t="b">
        <v>0</v>
      </c>
      <c r="O1967" s="35">
        <f t="shared" si="332"/>
        <v>0</v>
      </c>
      <c r="P1967" s="36" t="str">
        <f t="shared" si="333"/>
        <v/>
      </c>
      <c r="Q1967" s="37" t="e">
        <f t="shared" si="334"/>
        <v>#VALUE!</v>
      </c>
      <c r="R1967" s="6" t="e">
        <f t="shared" si="335"/>
        <v>#VALUE!</v>
      </c>
      <c r="S1967" s="6" t="str">
        <f>IFERROR(INDEX('Vendor Over-ride'!$C:$C, MATCH($R:$R,'Vendor Over-ride'!$A:$A,0)),"")</f>
        <v/>
      </c>
      <c r="U1967" s="38" t="str">
        <f t="shared" si="339"/>
        <v>GIA</v>
      </c>
      <c r="V1967" s="5" t="str">
        <f t="shared" si="340"/>
        <v/>
      </c>
      <c r="W1967" s="5" t="b">
        <f t="shared" si="336"/>
        <v>0</v>
      </c>
      <c r="X1967" s="40">
        <f t="shared" ca="1" si="337"/>
        <v>334393.72000000003</v>
      </c>
      <c r="Y1967" s="30" t="b">
        <f t="shared" ca="1" si="338"/>
        <v>1</v>
      </c>
    </row>
    <row r="1968" spans="1:25" hidden="1">
      <c r="A1968" s="28" t="s">
        <v>2837</v>
      </c>
      <c r="B1968" s="28" t="s">
        <v>2838</v>
      </c>
      <c r="C1968" s="28" t="s">
        <v>4422</v>
      </c>
      <c r="D1968" s="28" t="s">
        <v>2990</v>
      </c>
      <c r="E1968" s="29">
        <v>42284</v>
      </c>
      <c r="F1968" s="28"/>
      <c r="G1968" s="30">
        <v>4874</v>
      </c>
      <c r="H1968" s="28" t="s">
        <v>10982</v>
      </c>
      <c r="I1968" s="31">
        <v>0</v>
      </c>
      <c r="J1968" s="31">
        <v>3.5</v>
      </c>
      <c r="K1968" s="28"/>
      <c r="L1968" s="32">
        <f t="shared" si="330"/>
        <v>-3.5</v>
      </c>
      <c r="M1968" s="33">
        <f t="shared" si="331"/>
        <v>3.5</v>
      </c>
      <c r="N1968" s="34" t="b">
        <v>0</v>
      </c>
      <c r="O1968" s="35">
        <f t="shared" si="332"/>
        <v>0</v>
      </c>
      <c r="P1968" s="36" t="str">
        <f t="shared" si="333"/>
        <v/>
      </c>
      <c r="Q1968" s="37" t="e">
        <f t="shared" si="334"/>
        <v>#VALUE!</v>
      </c>
      <c r="R1968" s="6" t="e">
        <f t="shared" si="335"/>
        <v>#VALUE!</v>
      </c>
      <c r="S1968" s="6" t="str">
        <f>IFERROR(INDEX('Vendor Over-ride'!$C:$C, MATCH($R:$R,'Vendor Over-ride'!$A:$A,0)),"")</f>
        <v/>
      </c>
      <c r="U1968" s="38" t="str">
        <f t="shared" si="339"/>
        <v>GIA</v>
      </c>
      <c r="V1968" s="5" t="str">
        <f t="shared" si="340"/>
        <v/>
      </c>
      <c r="W1968" s="5" t="b">
        <f t="shared" si="336"/>
        <v>0</v>
      </c>
      <c r="X1968" s="40">
        <f t="shared" ca="1" si="337"/>
        <v>334393.72000000003</v>
      </c>
      <c r="Y1968" s="30" t="b">
        <f t="shared" ca="1" si="338"/>
        <v>1</v>
      </c>
    </row>
    <row r="1969" spans="1:25" hidden="1">
      <c r="A1969" s="28" t="s">
        <v>2837</v>
      </c>
      <c r="B1969" s="28" t="s">
        <v>2838</v>
      </c>
      <c r="C1969" s="28" t="s">
        <v>4422</v>
      </c>
      <c r="D1969" s="28" t="s">
        <v>2990</v>
      </c>
      <c r="E1969" s="29">
        <v>42285</v>
      </c>
      <c r="F1969" s="28"/>
      <c r="G1969" s="30">
        <v>4875</v>
      </c>
      <c r="H1969" s="28" t="s">
        <v>10983</v>
      </c>
      <c r="I1969" s="31">
        <v>0</v>
      </c>
      <c r="J1969" s="31">
        <v>500000</v>
      </c>
      <c r="K1969" s="28"/>
      <c r="L1969" s="32">
        <f t="shared" si="330"/>
        <v>-500000</v>
      </c>
      <c r="M1969" s="33">
        <f t="shared" si="331"/>
        <v>500000</v>
      </c>
      <c r="N1969" s="34" t="b">
        <v>0</v>
      </c>
      <c r="O1969" s="35">
        <f t="shared" si="332"/>
        <v>0</v>
      </c>
      <c r="P1969" s="36" t="str">
        <f t="shared" si="333"/>
        <v/>
      </c>
      <c r="Q1969" s="37" t="e">
        <f t="shared" si="334"/>
        <v>#VALUE!</v>
      </c>
      <c r="R1969" s="6" t="e">
        <f t="shared" si="335"/>
        <v>#VALUE!</v>
      </c>
      <c r="S1969" s="6" t="str">
        <f>IFERROR(INDEX('Vendor Over-ride'!$C:$C, MATCH($R:$R,'Vendor Over-ride'!$A:$A,0)),"")</f>
        <v/>
      </c>
      <c r="U1969" s="38" t="str">
        <f t="shared" si="339"/>
        <v>GIA</v>
      </c>
      <c r="V1969" s="5" t="str">
        <f t="shared" si="340"/>
        <v/>
      </c>
      <c r="W1969" s="5" t="b">
        <f t="shared" si="336"/>
        <v>0</v>
      </c>
      <c r="X1969" s="40">
        <f t="shared" ca="1" si="337"/>
        <v>334393.72000000003</v>
      </c>
      <c r="Y1969" s="30" t="b">
        <f t="shared" ca="1" si="338"/>
        <v>1</v>
      </c>
    </row>
    <row r="1970" spans="1:25" hidden="1">
      <c r="A1970" s="28" t="s">
        <v>2837</v>
      </c>
      <c r="B1970" s="28" t="s">
        <v>2838</v>
      </c>
      <c r="C1970" s="28" t="s">
        <v>4422</v>
      </c>
      <c r="D1970" s="28" t="s">
        <v>2990</v>
      </c>
      <c r="E1970" s="29">
        <v>42290</v>
      </c>
      <c r="F1970" s="28"/>
      <c r="G1970" s="30">
        <v>4934</v>
      </c>
      <c r="H1970" s="28" t="s">
        <v>10984</v>
      </c>
      <c r="I1970" s="31">
        <v>0</v>
      </c>
      <c r="J1970" s="31">
        <v>100000</v>
      </c>
      <c r="K1970" s="28"/>
      <c r="L1970" s="32">
        <f t="shared" si="330"/>
        <v>-100000</v>
      </c>
      <c r="M1970" s="33">
        <f t="shared" si="331"/>
        <v>100000</v>
      </c>
      <c r="N1970" s="34" t="b">
        <v>0</v>
      </c>
      <c r="O1970" s="35">
        <f t="shared" si="332"/>
        <v>0</v>
      </c>
      <c r="P1970" s="36" t="str">
        <f t="shared" si="333"/>
        <v/>
      </c>
      <c r="Q1970" s="37" t="e">
        <f t="shared" si="334"/>
        <v>#VALUE!</v>
      </c>
      <c r="R1970" s="6" t="e">
        <f t="shared" si="335"/>
        <v>#VALUE!</v>
      </c>
      <c r="S1970" s="6" t="str">
        <f>IFERROR(INDEX('Vendor Over-ride'!$C:$C, MATCH($R:$R,'Vendor Over-ride'!$A:$A,0)),"")</f>
        <v/>
      </c>
      <c r="U1970" s="38" t="str">
        <f t="shared" si="339"/>
        <v>GIA</v>
      </c>
      <c r="V1970" s="5" t="str">
        <f t="shared" si="340"/>
        <v/>
      </c>
      <c r="W1970" s="5" t="b">
        <f t="shared" si="336"/>
        <v>0</v>
      </c>
      <c r="X1970" s="40">
        <f t="shared" ca="1" si="337"/>
        <v>334393.72000000003</v>
      </c>
      <c r="Y1970" s="30" t="b">
        <f t="shared" ca="1" si="338"/>
        <v>1</v>
      </c>
    </row>
    <row r="1971" spans="1:25" hidden="1">
      <c r="A1971" s="28" t="s">
        <v>2837</v>
      </c>
      <c r="B1971" s="28" t="s">
        <v>2838</v>
      </c>
      <c r="C1971" s="28" t="s">
        <v>4422</v>
      </c>
      <c r="D1971" s="28" t="s">
        <v>2990</v>
      </c>
      <c r="E1971" s="29">
        <v>42293</v>
      </c>
      <c r="F1971" s="28"/>
      <c r="G1971" s="30">
        <v>4935</v>
      </c>
      <c r="H1971" s="28" t="s">
        <v>10985</v>
      </c>
      <c r="I1971" s="31">
        <v>600000</v>
      </c>
      <c r="J1971" s="31">
        <v>0</v>
      </c>
      <c r="K1971" s="28"/>
      <c r="L1971" s="32">
        <f t="shared" si="330"/>
        <v>600000</v>
      </c>
      <c r="M1971" s="33">
        <f t="shared" si="331"/>
        <v>600000</v>
      </c>
      <c r="N1971" s="34" t="b">
        <v>0</v>
      </c>
      <c r="O1971" s="35">
        <f t="shared" si="332"/>
        <v>0</v>
      </c>
      <c r="P1971" s="36" t="str">
        <f t="shared" si="333"/>
        <v/>
      </c>
      <c r="Q1971" s="37" t="e">
        <f t="shared" si="334"/>
        <v>#VALUE!</v>
      </c>
      <c r="R1971" s="6" t="e">
        <f t="shared" si="335"/>
        <v>#VALUE!</v>
      </c>
      <c r="S1971" s="6" t="str">
        <f>IFERROR(INDEX('Vendor Over-ride'!$C:$C, MATCH($R:$R,'Vendor Over-ride'!$A:$A,0)),"")</f>
        <v/>
      </c>
      <c r="U1971" s="38" t="str">
        <f t="shared" si="339"/>
        <v>GIA</v>
      </c>
      <c r="V1971" s="5" t="str">
        <f t="shared" si="340"/>
        <v/>
      </c>
      <c r="W1971" s="5" t="b">
        <f t="shared" si="336"/>
        <v>0</v>
      </c>
      <c r="X1971" s="40">
        <f t="shared" ca="1" si="337"/>
        <v>334393.72000000003</v>
      </c>
      <c r="Y1971" s="30" t="b">
        <f t="shared" ca="1" si="338"/>
        <v>1</v>
      </c>
    </row>
    <row r="1972" spans="1:25" hidden="1">
      <c r="A1972" s="28" t="s">
        <v>2837</v>
      </c>
      <c r="B1972" s="28" t="s">
        <v>2838</v>
      </c>
      <c r="C1972" s="28" t="s">
        <v>4814</v>
      </c>
      <c r="D1972" s="28" t="s">
        <v>2842</v>
      </c>
      <c r="E1972" s="29">
        <v>42311</v>
      </c>
      <c r="F1972" s="28" t="s">
        <v>10986</v>
      </c>
      <c r="G1972" s="30">
        <v>4990</v>
      </c>
      <c r="H1972" s="28" t="s">
        <v>10987</v>
      </c>
      <c r="I1972" s="31">
        <v>0</v>
      </c>
      <c r="J1972" s="31">
        <v>45.64</v>
      </c>
      <c r="K1972" s="28" t="s">
        <v>2867</v>
      </c>
      <c r="L1972" s="32">
        <f t="shared" si="330"/>
        <v>-45.64</v>
      </c>
      <c r="M1972" s="33">
        <f t="shared" si="331"/>
        <v>45.64</v>
      </c>
      <c r="N1972" s="34" t="b">
        <v>0</v>
      </c>
      <c r="O1972" s="35">
        <f t="shared" si="332"/>
        <v>0</v>
      </c>
      <c r="P1972" s="36" t="str">
        <f t="shared" si="333"/>
        <v>E</v>
      </c>
      <c r="Q1972" s="37" t="str">
        <f t="shared" si="334"/>
        <v>Andrew Leitch</v>
      </c>
      <c r="R1972" s="6" t="str">
        <f t="shared" si="335"/>
        <v>E - Andrew Leitch</v>
      </c>
      <c r="S1972" s="6" t="str">
        <f>IFERROR(INDEX('Vendor Over-ride'!$C:$C, MATCH($R:$R,'Vendor Over-ride'!$A:$A,0)),"")</f>
        <v/>
      </c>
      <c r="U1972" s="38" t="str">
        <f t="shared" si="339"/>
        <v>GIA</v>
      </c>
      <c r="V1972" s="5" t="str">
        <f t="shared" si="340"/>
        <v>EMPLOYEE</v>
      </c>
      <c r="W1972" s="5" t="b">
        <f t="shared" si="336"/>
        <v>0</v>
      </c>
      <c r="X1972" s="40">
        <f t="shared" ca="1" si="337"/>
        <v>334393.72000000003</v>
      </c>
      <c r="Y1972" s="30" t="b">
        <f t="shared" ca="1" si="338"/>
        <v>1</v>
      </c>
    </row>
    <row r="1973" spans="1:25" hidden="1">
      <c r="A1973" s="28" t="s">
        <v>2837</v>
      </c>
      <c r="B1973" s="28" t="s">
        <v>2838</v>
      </c>
      <c r="C1973" s="28" t="s">
        <v>4814</v>
      </c>
      <c r="D1973" s="28" t="s">
        <v>2842</v>
      </c>
      <c r="E1973" s="29">
        <v>42311</v>
      </c>
      <c r="F1973" s="28" t="s">
        <v>10988</v>
      </c>
      <c r="G1973" s="30">
        <v>4990</v>
      </c>
      <c r="H1973" s="28" t="s">
        <v>10989</v>
      </c>
      <c r="I1973" s="31">
        <v>0</v>
      </c>
      <c r="J1973" s="31">
        <v>8.5</v>
      </c>
      <c r="K1973" s="28" t="s">
        <v>5092</v>
      </c>
      <c r="L1973" s="32">
        <f t="shared" si="330"/>
        <v>-8.5</v>
      </c>
      <c r="M1973" s="33">
        <f t="shared" si="331"/>
        <v>8.5</v>
      </c>
      <c r="N1973" s="34" t="b">
        <v>0</v>
      </c>
      <c r="O1973" s="35">
        <f t="shared" si="332"/>
        <v>0</v>
      </c>
      <c r="P1973" s="36" t="str">
        <f t="shared" si="333"/>
        <v>E</v>
      </c>
      <c r="Q1973" s="37" t="str">
        <f t="shared" si="334"/>
        <v>Alison White</v>
      </c>
      <c r="R1973" s="6" t="str">
        <f t="shared" si="335"/>
        <v>E - Alison White</v>
      </c>
      <c r="S1973" s="6" t="str">
        <f>IFERROR(INDEX('Vendor Over-ride'!$C:$C, MATCH($R:$R,'Vendor Over-ride'!$A:$A,0)),"")</f>
        <v/>
      </c>
      <c r="U1973" s="38" t="str">
        <f t="shared" si="339"/>
        <v>GIA</v>
      </c>
      <c r="V1973" s="5" t="str">
        <f t="shared" si="340"/>
        <v>EMPLOYEE</v>
      </c>
      <c r="W1973" s="5" t="b">
        <f t="shared" si="336"/>
        <v>0</v>
      </c>
      <c r="X1973" s="40">
        <f t="shared" ca="1" si="337"/>
        <v>334393.72000000003</v>
      </c>
      <c r="Y1973" s="30" t="b">
        <f t="shared" ca="1" si="338"/>
        <v>1</v>
      </c>
    </row>
    <row r="1974" spans="1:25">
      <c r="A1974" s="28" t="s">
        <v>2837</v>
      </c>
      <c r="B1974" s="28" t="s">
        <v>2838</v>
      </c>
      <c r="C1974" s="28" t="s">
        <v>4814</v>
      </c>
      <c r="D1974" s="28" t="s">
        <v>2842</v>
      </c>
      <c r="E1974" s="29">
        <v>42311</v>
      </c>
      <c r="F1974" s="28" t="s">
        <v>10990</v>
      </c>
      <c r="G1974" s="30">
        <v>4990</v>
      </c>
      <c r="H1974" s="28" t="s">
        <v>10991</v>
      </c>
      <c r="I1974" s="31">
        <v>0</v>
      </c>
      <c r="J1974" s="31">
        <v>58402.21</v>
      </c>
      <c r="K1974" s="28" t="s">
        <v>5185</v>
      </c>
      <c r="L1974" s="32">
        <f t="shared" si="330"/>
        <v>-58402.21</v>
      </c>
      <c r="M1974" s="33">
        <f t="shared" si="331"/>
        <v>58402.21</v>
      </c>
      <c r="N1974" s="34" t="b">
        <v>1</v>
      </c>
      <c r="O1974" s="35">
        <f t="shared" si="332"/>
        <v>58402.21</v>
      </c>
      <c r="P1974" s="36" t="str">
        <f t="shared" si="333"/>
        <v>G</v>
      </c>
      <c r="Q1974" s="37" t="str">
        <f t="shared" si="334"/>
        <v>Cove Park Ltd</v>
      </c>
      <c r="R1974" s="6" t="str">
        <f t="shared" si="335"/>
        <v>G - Cove Park Ltd</v>
      </c>
      <c r="S1974" s="6" t="str">
        <f>IFERROR(INDEX('Vendor Over-ride'!$C:$C, MATCH($R:$R,'Vendor Over-ride'!$A:$A,0)),"")</f>
        <v>G - Cove Park Ltd</v>
      </c>
      <c r="U1974" s="38" t="str">
        <f t="shared" si="339"/>
        <v>GIA</v>
      </c>
      <c r="V1974" s="5" t="str">
        <f t="shared" si="340"/>
        <v>AWARD</v>
      </c>
      <c r="W1974" s="5" t="b">
        <f t="shared" si="336"/>
        <v>1</v>
      </c>
      <c r="X1974" s="40">
        <f t="shared" ca="1" si="337"/>
        <v>351009.41</v>
      </c>
      <c r="Y1974" s="30" t="b">
        <f t="shared" ca="1" si="338"/>
        <v>1</v>
      </c>
    </row>
    <row r="1975" spans="1:25">
      <c r="A1975" s="28" t="s">
        <v>2837</v>
      </c>
      <c r="B1975" s="28" t="s">
        <v>2838</v>
      </c>
      <c r="C1975" s="28" t="s">
        <v>4814</v>
      </c>
      <c r="D1975" s="28" t="s">
        <v>2842</v>
      </c>
      <c r="E1975" s="29">
        <v>42311</v>
      </c>
      <c r="F1975" s="28" t="s">
        <v>10992</v>
      </c>
      <c r="G1975" s="30">
        <v>4990</v>
      </c>
      <c r="H1975" s="28" t="s">
        <v>10993</v>
      </c>
      <c r="I1975" s="31">
        <v>0</v>
      </c>
      <c r="J1975" s="31">
        <v>16500</v>
      </c>
      <c r="K1975" s="28" t="s">
        <v>5198</v>
      </c>
      <c r="L1975" s="32">
        <f t="shared" si="330"/>
        <v>-16500</v>
      </c>
      <c r="M1975" s="33">
        <f t="shared" si="331"/>
        <v>16500</v>
      </c>
      <c r="N1975" s="34" t="b">
        <v>1</v>
      </c>
      <c r="O1975" s="35">
        <f t="shared" si="332"/>
        <v>16500</v>
      </c>
      <c r="P1975" s="36" t="str">
        <f t="shared" si="333"/>
        <v>G</v>
      </c>
      <c r="Q1975" s="37" t="str">
        <f t="shared" si="334"/>
        <v>Edinburgh International Book Festival</v>
      </c>
      <c r="R1975" s="6" t="str">
        <f t="shared" si="335"/>
        <v>G - Edinburgh International Book Festival</v>
      </c>
      <c r="S1975" s="6" t="str">
        <f>IFERROR(INDEX('Vendor Over-ride'!$C:$C, MATCH($R:$R,'Vendor Over-ride'!$A:$A,0)),"")</f>
        <v>G - Edinburgh International Book Festival</v>
      </c>
      <c r="U1975" s="38" t="str">
        <f t="shared" si="339"/>
        <v>GIA</v>
      </c>
      <c r="V1975" s="5" t="str">
        <f t="shared" si="340"/>
        <v>AWARD</v>
      </c>
      <c r="W1975" s="5" t="b">
        <f t="shared" si="336"/>
        <v>0</v>
      </c>
      <c r="X1975" s="40">
        <f t="shared" ca="1" si="337"/>
        <v>388668</v>
      </c>
      <c r="Y1975" s="30" t="b">
        <f t="shared" ca="1" si="338"/>
        <v>1</v>
      </c>
    </row>
    <row r="1976" spans="1:25" hidden="1">
      <c r="A1976" s="28" t="s">
        <v>2837</v>
      </c>
      <c r="B1976" s="28" t="s">
        <v>2838</v>
      </c>
      <c r="C1976" s="28" t="s">
        <v>4814</v>
      </c>
      <c r="D1976" s="28" t="s">
        <v>2842</v>
      </c>
      <c r="E1976" s="29">
        <v>42311</v>
      </c>
      <c r="F1976" s="28" t="s">
        <v>10994</v>
      </c>
      <c r="G1976" s="30">
        <v>4990</v>
      </c>
      <c r="H1976" s="28" t="s">
        <v>10995</v>
      </c>
      <c r="I1976" s="31">
        <v>0</v>
      </c>
      <c r="J1976" s="31">
        <v>2000</v>
      </c>
      <c r="K1976" s="28" t="s">
        <v>8730</v>
      </c>
      <c r="L1976" s="32">
        <f t="shared" si="330"/>
        <v>-2000</v>
      </c>
      <c r="M1976" s="33">
        <f t="shared" si="331"/>
        <v>2000</v>
      </c>
      <c r="N1976" s="34" t="b">
        <v>1</v>
      </c>
      <c r="O1976" s="35">
        <f t="shared" si="332"/>
        <v>2000</v>
      </c>
      <c r="P1976" s="36" t="str">
        <f t="shared" si="333"/>
        <v>G</v>
      </c>
      <c r="Q1976" s="37" t="str">
        <f t="shared" si="334"/>
        <v>Lake of Stars Ltd</v>
      </c>
      <c r="R1976" s="6" t="str">
        <f t="shared" si="335"/>
        <v>G - Lake of Stars Ltd</v>
      </c>
      <c r="S1976" s="6" t="str">
        <f>IFERROR(INDEX('Vendor Over-ride'!$C:$C, MATCH($R:$R,'Vendor Over-ride'!$A:$A,0)),"")</f>
        <v>G - Lake of Stars Ltd</v>
      </c>
      <c r="U1976" s="38" t="str">
        <f t="shared" si="339"/>
        <v>GIA</v>
      </c>
      <c r="V1976" s="5" t="str">
        <f t="shared" si="340"/>
        <v>AWARD</v>
      </c>
      <c r="W1976" s="5" t="b">
        <f t="shared" si="336"/>
        <v>0</v>
      </c>
      <c r="X1976" s="40">
        <f t="shared" ca="1" si="337"/>
        <v>8000</v>
      </c>
      <c r="Y1976" s="30" t="b">
        <f t="shared" ca="1" si="338"/>
        <v>0</v>
      </c>
    </row>
    <row r="1977" spans="1:25" hidden="1">
      <c r="A1977" s="28" t="s">
        <v>2837</v>
      </c>
      <c r="B1977" s="28" t="s">
        <v>2838</v>
      </c>
      <c r="C1977" s="28" t="s">
        <v>4814</v>
      </c>
      <c r="D1977" s="28" t="s">
        <v>2842</v>
      </c>
      <c r="E1977" s="29">
        <v>42311</v>
      </c>
      <c r="F1977" s="28" t="s">
        <v>10996</v>
      </c>
      <c r="G1977" s="30">
        <v>4990</v>
      </c>
      <c r="H1977" s="28" t="s">
        <v>10997</v>
      </c>
      <c r="I1977" s="31">
        <v>0</v>
      </c>
      <c r="J1977" s="31">
        <v>750</v>
      </c>
      <c r="K1977" s="28" t="s">
        <v>10998</v>
      </c>
      <c r="L1977" s="32">
        <f t="shared" si="330"/>
        <v>-750</v>
      </c>
      <c r="M1977" s="33">
        <f t="shared" si="331"/>
        <v>750</v>
      </c>
      <c r="N1977" s="34" t="b">
        <v>1</v>
      </c>
      <c r="O1977" s="35">
        <f t="shared" si="332"/>
        <v>750</v>
      </c>
      <c r="P1977" s="36" t="str">
        <f t="shared" si="333"/>
        <v>G</v>
      </c>
      <c r="Q1977" s="37" t="str">
        <f t="shared" si="334"/>
        <v>Kieran Campbell Murray</v>
      </c>
      <c r="R1977" s="6" t="str">
        <f t="shared" si="335"/>
        <v>G - Kieran Campbell Murray</v>
      </c>
      <c r="S1977" s="6" t="str">
        <f>IFERROR(INDEX('Vendor Over-ride'!$C:$C, MATCH($R:$R,'Vendor Over-ride'!$A:$A,0)),"")</f>
        <v>G - Kieran Campbell Murray</v>
      </c>
      <c r="U1977" s="38" t="str">
        <f t="shared" si="339"/>
        <v>GIA</v>
      </c>
      <c r="V1977" s="5" t="str">
        <f t="shared" si="340"/>
        <v>AWARD</v>
      </c>
      <c r="W1977" s="5" t="b">
        <f t="shared" si="336"/>
        <v>0</v>
      </c>
      <c r="X1977" s="40">
        <f t="shared" ca="1" si="337"/>
        <v>1000</v>
      </c>
      <c r="Y1977" s="30" t="b">
        <f t="shared" ca="1" si="338"/>
        <v>0</v>
      </c>
    </row>
    <row r="1978" spans="1:25" hidden="1">
      <c r="A1978" s="28" t="s">
        <v>2837</v>
      </c>
      <c r="B1978" s="28" t="s">
        <v>2838</v>
      </c>
      <c r="C1978" s="28" t="s">
        <v>4814</v>
      </c>
      <c r="D1978" s="28" t="s">
        <v>2842</v>
      </c>
      <c r="E1978" s="29">
        <v>42311</v>
      </c>
      <c r="F1978" s="28" t="s">
        <v>10999</v>
      </c>
      <c r="G1978" s="30">
        <v>4990</v>
      </c>
      <c r="H1978" s="28" t="s">
        <v>11000</v>
      </c>
      <c r="I1978" s="31">
        <v>0</v>
      </c>
      <c r="J1978" s="31">
        <v>2333</v>
      </c>
      <c r="K1978" s="28" t="s">
        <v>11001</v>
      </c>
      <c r="L1978" s="32">
        <f t="shared" si="330"/>
        <v>-2333</v>
      </c>
      <c r="M1978" s="33">
        <f t="shared" si="331"/>
        <v>2333</v>
      </c>
      <c r="N1978" s="34" t="b">
        <v>1</v>
      </c>
      <c r="O1978" s="35">
        <f t="shared" si="332"/>
        <v>2333</v>
      </c>
      <c r="P1978" s="36" t="str">
        <f t="shared" si="333"/>
        <v>G</v>
      </c>
      <c r="Q1978" s="37" t="str">
        <f t="shared" si="334"/>
        <v>MungoÔÇÖs Hi Fi</v>
      </c>
      <c r="R1978" s="6" t="str">
        <f t="shared" si="335"/>
        <v>G - MungoÔÇÖs Hi Fi</v>
      </c>
      <c r="S1978" s="6" t="str">
        <f>IFERROR(INDEX('Vendor Over-ride'!$C:$C, MATCH($R:$R,'Vendor Over-ride'!$A:$A,0)),"")</f>
        <v>G - MungoÔÇÖs Hi Fi</v>
      </c>
      <c r="U1978" s="38" t="str">
        <f t="shared" si="339"/>
        <v>GIA</v>
      </c>
      <c r="V1978" s="5" t="str">
        <f t="shared" si="340"/>
        <v>AWARD</v>
      </c>
      <c r="W1978" s="5" t="b">
        <f t="shared" si="336"/>
        <v>0</v>
      </c>
      <c r="X1978" s="40">
        <f t="shared" ca="1" si="337"/>
        <v>3110</v>
      </c>
      <c r="Y1978" s="30" t="b">
        <f t="shared" ca="1" si="338"/>
        <v>0</v>
      </c>
    </row>
    <row r="1979" spans="1:25" hidden="1">
      <c r="A1979" s="28" t="s">
        <v>2837</v>
      </c>
      <c r="B1979" s="28" t="s">
        <v>2838</v>
      </c>
      <c r="C1979" s="28" t="s">
        <v>4814</v>
      </c>
      <c r="D1979" s="28" t="s">
        <v>2842</v>
      </c>
      <c r="E1979" s="29">
        <v>42311</v>
      </c>
      <c r="F1979" s="28" t="s">
        <v>11002</v>
      </c>
      <c r="G1979" s="30">
        <v>4990</v>
      </c>
      <c r="H1979" s="28" t="s">
        <v>11003</v>
      </c>
      <c r="I1979" s="31">
        <v>0</v>
      </c>
      <c r="J1979" s="31">
        <v>16175</v>
      </c>
      <c r="K1979" s="28" t="s">
        <v>4723</v>
      </c>
      <c r="L1979" s="32">
        <f t="shared" si="330"/>
        <v>-16175</v>
      </c>
      <c r="M1979" s="33">
        <f t="shared" si="331"/>
        <v>16175</v>
      </c>
      <c r="N1979" s="34" t="b">
        <v>1</v>
      </c>
      <c r="O1979" s="35">
        <f t="shared" si="332"/>
        <v>16175</v>
      </c>
      <c r="P1979" s="36" t="str">
        <f t="shared" si="333"/>
        <v>I</v>
      </c>
      <c r="Q1979" s="37" t="str">
        <f t="shared" si="334"/>
        <v>Gica Loening</v>
      </c>
      <c r="R1979" s="6" t="str">
        <f t="shared" si="335"/>
        <v>I - Gica Loening</v>
      </c>
      <c r="S1979" s="6" t="str">
        <f>IFERROR(INDEX('Vendor Over-ride'!$C:$C, MATCH($R:$R,'Vendor Over-ride'!$A:$A,0)),"")</f>
        <v>I - Gica Loening</v>
      </c>
      <c r="U1979" s="38" t="str">
        <f t="shared" si="339"/>
        <v>GIA</v>
      </c>
      <c r="V1979" s="5" t="str">
        <f t="shared" si="340"/>
        <v>AWARD</v>
      </c>
      <c r="W1979" s="5" t="b">
        <f t="shared" si="336"/>
        <v>0</v>
      </c>
      <c r="X1979" s="40">
        <f t="shared" ca="1" si="337"/>
        <v>20319</v>
      </c>
      <c r="Y1979" s="30" t="b">
        <f t="shared" ca="1" si="338"/>
        <v>0</v>
      </c>
    </row>
    <row r="1980" spans="1:25">
      <c r="A1980" s="28" t="s">
        <v>2837</v>
      </c>
      <c r="B1980" s="28" t="s">
        <v>2838</v>
      </c>
      <c r="C1980" s="28" t="s">
        <v>4814</v>
      </c>
      <c r="D1980" s="28" t="s">
        <v>2842</v>
      </c>
      <c r="E1980" s="29">
        <v>42311</v>
      </c>
      <c r="F1980" s="28" t="s">
        <v>11004</v>
      </c>
      <c r="G1980" s="30">
        <v>4990</v>
      </c>
      <c r="H1980" s="28" t="s">
        <v>11005</v>
      </c>
      <c r="I1980" s="31">
        <v>0</v>
      </c>
      <c r="J1980" s="31">
        <v>80000</v>
      </c>
      <c r="K1980" s="28" t="s">
        <v>11006</v>
      </c>
      <c r="L1980" s="32">
        <f t="shared" si="330"/>
        <v>-80000</v>
      </c>
      <c r="M1980" s="33">
        <f t="shared" si="331"/>
        <v>80000</v>
      </c>
      <c r="N1980" s="34" t="b">
        <v>1</v>
      </c>
      <c r="O1980" s="35">
        <f t="shared" si="332"/>
        <v>80000</v>
      </c>
      <c r="P1980" s="36" t="str">
        <f t="shared" si="333"/>
        <v>I</v>
      </c>
      <c r="Q1980" s="37" t="str">
        <f t="shared" si="334"/>
        <v>Edinburgh Napier University (Screen Academy Scotland</v>
      </c>
      <c r="R1980" s="6" t="str">
        <f t="shared" si="335"/>
        <v>I - Edinburgh Napier University (Screen Academy Scotland</v>
      </c>
      <c r="S1980" s="6" t="str">
        <f>IFERROR(INDEX('Vendor Over-ride'!$C:$C, MATCH($R:$R,'Vendor Over-ride'!$A:$A,0)),"")</f>
        <v>I - Edinburgh Napier University</v>
      </c>
      <c r="U1980" s="38" t="str">
        <f t="shared" si="339"/>
        <v>GIA</v>
      </c>
      <c r="V1980" s="5" t="str">
        <f t="shared" si="340"/>
        <v>AWARD</v>
      </c>
      <c r="W1980" s="5" t="b">
        <f t="shared" si="336"/>
        <v>1</v>
      </c>
      <c r="X1980" s="40">
        <f t="shared" ca="1" si="337"/>
        <v>80000</v>
      </c>
      <c r="Y1980" s="30" t="b">
        <f t="shared" ca="1" si="338"/>
        <v>1</v>
      </c>
    </row>
    <row r="1981" spans="1:25" hidden="1">
      <c r="A1981" s="28" t="s">
        <v>2837</v>
      </c>
      <c r="B1981" s="28" t="s">
        <v>2838</v>
      </c>
      <c r="C1981" s="28" t="s">
        <v>4814</v>
      </c>
      <c r="D1981" s="28" t="s">
        <v>2842</v>
      </c>
      <c r="E1981" s="29">
        <v>42311</v>
      </c>
      <c r="F1981" s="28" t="s">
        <v>11007</v>
      </c>
      <c r="G1981" s="30">
        <v>4990</v>
      </c>
      <c r="H1981" s="28" t="s">
        <v>11008</v>
      </c>
      <c r="I1981" s="31">
        <v>0</v>
      </c>
      <c r="J1981" s="31">
        <v>186</v>
      </c>
      <c r="K1981" s="28" t="s">
        <v>3106</v>
      </c>
      <c r="L1981" s="32">
        <f t="shared" si="330"/>
        <v>-186</v>
      </c>
      <c r="M1981" s="33">
        <f t="shared" si="331"/>
        <v>186</v>
      </c>
      <c r="N1981" s="34" t="b">
        <v>1</v>
      </c>
      <c r="O1981" s="35">
        <f t="shared" si="332"/>
        <v>186</v>
      </c>
      <c r="P1981" s="36" t="str">
        <f t="shared" si="333"/>
        <v>T</v>
      </c>
      <c r="Q1981" s="37" t="str">
        <f t="shared" si="334"/>
        <v>Aberdeen City Council</v>
      </c>
      <c r="R1981" s="6" t="str">
        <f t="shared" si="335"/>
        <v>T - Aberdeen City Council</v>
      </c>
      <c r="S1981" s="6" t="str">
        <f>IFERROR(INDEX('Vendor Over-ride'!$C:$C, MATCH($R:$R,'Vendor Over-ride'!$A:$A,0)),"")</f>
        <v>T - Aberdeen City Council</v>
      </c>
      <c r="U1981" s="38" t="str">
        <f t="shared" si="339"/>
        <v>GIA</v>
      </c>
      <c r="V1981" s="5" t="str">
        <f t="shared" si="340"/>
        <v>TRADE</v>
      </c>
      <c r="W1981" s="5" t="b">
        <f t="shared" si="336"/>
        <v>0</v>
      </c>
      <c r="X1981" s="40">
        <f t="shared" ca="1" si="337"/>
        <v>286</v>
      </c>
      <c r="Y1981" s="30" t="b">
        <f t="shared" ca="1" si="338"/>
        <v>0</v>
      </c>
    </row>
    <row r="1982" spans="1:25" hidden="1">
      <c r="A1982" s="28" t="s">
        <v>2837</v>
      </c>
      <c r="B1982" s="28" t="s">
        <v>2838</v>
      </c>
      <c r="C1982" s="28" t="s">
        <v>4814</v>
      </c>
      <c r="D1982" s="28" t="s">
        <v>2842</v>
      </c>
      <c r="E1982" s="29">
        <v>42311</v>
      </c>
      <c r="F1982" s="28" t="s">
        <v>11009</v>
      </c>
      <c r="G1982" s="30">
        <v>4990</v>
      </c>
      <c r="H1982" s="28" t="s">
        <v>11010</v>
      </c>
      <c r="I1982" s="31">
        <v>0</v>
      </c>
      <c r="J1982" s="31">
        <v>2645.4</v>
      </c>
      <c r="K1982" s="28" t="s">
        <v>3030</v>
      </c>
      <c r="L1982" s="32">
        <f t="shared" si="330"/>
        <v>-2645.4</v>
      </c>
      <c r="M1982" s="33">
        <f t="shared" si="331"/>
        <v>2645.4</v>
      </c>
      <c r="N1982" s="34" t="b">
        <v>1</v>
      </c>
      <c r="O1982" s="35">
        <f t="shared" si="332"/>
        <v>2645.4</v>
      </c>
      <c r="P1982" s="36" t="str">
        <f t="shared" si="333"/>
        <v>T</v>
      </c>
      <c r="Q1982" s="37" t="str">
        <f t="shared" si="334"/>
        <v>Alba Facilities Services Ltd</v>
      </c>
      <c r="R1982" s="6" t="str">
        <f t="shared" si="335"/>
        <v>T - Alba Facilities Services Ltd</v>
      </c>
      <c r="S1982" s="6" t="str">
        <f>IFERROR(INDEX('Vendor Over-ride'!$C:$C, MATCH($R:$R,'Vendor Over-ride'!$A:$A,0)),"")</f>
        <v>T - Alba Facilities Services Ltd</v>
      </c>
      <c r="U1982" s="38" t="str">
        <f t="shared" si="339"/>
        <v>GIA</v>
      </c>
      <c r="V1982" s="5" t="str">
        <f t="shared" si="340"/>
        <v>TRADE</v>
      </c>
      <c r="W1982" s="5" t="b">
        <f t="shared" si="336"/>
        <v>0</v>
      </c>
      <c r="X1982" s="40">
        <f t="shared" ca="1" si="337"/>
        <v>12768</v>
      </c>
      <c r="Y1982" s="30" t="b">
        <f t="shared" ca="1" si="338"/>
        <v>0</v>
      </c>
    </row>
    <row r="1983" spans="1:25" hidden="1">
      <c r="A1983" s="28" t="s">
        <v>2837</v>
      </c>
      <c r="B1983" s="28" t="s">
        <v>2838</v>
      </c>
      <c r="C1983" s="28" t="s">
        <v>4814</v>
      </c>
      <c r="D1983" s="28" t="s">
        <v>2842</v>
      </c>
      <c r="E1983" s="29">
        <v>42311</v>
      </c>
      <c r="F1983" s="28" t="s">
        <v>11011</v>
      </c>
      <c r="G1983" s="30">
        <v>4990</v>
      </c>
      <c r="H1983" s="28" t="s">
        <v>11012</v>
      </c>
      <c r="I1983" s="31">
        <v>0</v>
      </c>
      <c r="J1983" s="31">
        <v>2500</v>
      </c>
      <c r="K1983" s="28" t="s">
        <v>10026</v>
      </c>
      <c r="L1983" s="32">
        <f t="shared" si="330"/>
        <v>-2500</v>
      </c>
      <c r="M1983" s="33">
        <f t="shared" si="331"/>
        <v>2500</v>
      </c>
      <c r="N1983" s="34" t="b">
        <v>1</v>
      </c>
      <c r="O1983" s="35">
        <f t="shared" si="332"/>
        <v>2500</v>
      </c>
      <c r="P1983" s="36" t="str">
        <f t="shared" si="333"/>
        <v>T</v>
      </c>
      <c r="Q1983" s="37" t="str">
        <f t="shared" si="334"/>
        <v>Ashrafunneesa Hussain</v>
      </c>
      <c r="R1983" s="6" t="str">
        <f t="shared" si="335"/>
        <v>T - Ashrafunneesa Hussain</v>
      </c>
      <c r="S1983" s="6" t="str">
        <f>IFERROR(INDEX('Vendor Over-ride'!$C:$C, MATCH($R:$R,'Vendor Over-ride'!$A:$A,0)),"")</f>
        <v>T - Ashrafunneesa Hussain</v>
      </c>
      <c r="U1983" s="38" t="str">
        <f t="shared" si="339"/>
        <v>GIA</v>
      </c>
      <c r="V1983" s="5" t="str">
        <f t="shared" si="340"/>
        <v>TRADE</v>
      </c>
      <c r="W1983" s="5" t="b">
        <f t="shared" si="336"/>
        <v>0</v>
      </c>
      <c r="X1983" s="40">
        <f t="shared" ca="1" si="337"/>
        <v>6106.79</v>
      </c>
      <c r="Y1983" s="30" t="b">
        <f t="shared" ca="1" si="338"/>
        <v>0</v>
      </c>
    </row>
    <row r="1984" spans="1:25" hidden="1">
      <c r="A1984" s="28" t="s">
        <v>2837</v>
      </c>
      <c r="B1984" s="28" t="s">
        <v>2838</v>
      </c>
      <c r="C1984" s="28" t="s">
        <v>4814</v>
      </c>
      <c r="D1984" s="28" t="s">
        <v>2842</v>
      </c>
      <c r="E1984" s="29">
        <v>42311</v>
      </c>
      <c r="F1984" s="28" t="s">
        <v>11013</v>
      </c>
      <c r="G1984" s="30">
        <v>4990</v>
      </c>
      <c r="H1984" s="28" t="s">
        <v>11014</v>
      </c>
      <c r="I1984" s="31">
        <v>0</v>
      </c>
      <c r="J1984" s="31">
        <v>383.7</v>
      </c>
      <c r="K1984" s="28" t="s">
        <v>3014</v>
      </c>
      <c r="L1984" s="32">
        <f t="shared" si="330"/>
        <v>-383.7</v>
      </c>
      <c r="M1984" s="33">
        <f t="shared" si="331"/>
        <v>383.7</v>
      </c>
      <c r="N1984" s="34" t="b">
        <v>1</v>
      </c>
      <c r="O1984" s="35">
        <f t="shared" si="332"/>
        <v>383.7</v>
      </c>
      <c r="P1984" s="36" t="str">
        <f t="shared" si="333"/>
        <v>T</v>
      </c>
      <c r="Q1984" s="37" t="str">
        <f t="shared" si="334"/>
        <v>Beathag Mhoireasdan</v>
      </c>
      <c r="R1984" s="6" t="str">
        <f t="shared" si="335"/>
        <v>T - Beathag Mhoireasdan</v>
      </c>
      <c r="S1984" s="6" t="str">
        <f>IFERROR(INDEX('Vendor Over-ride'!$C:$C, MATCH($R:$R,'Vendor Over-ride'!$A:$A,0)),"")</f>
        <v>T - Beathag Mhoireasdan</v>
      </c>
      <c r="U1984" s="38" t="str">
        <f t="shared" si="339"/>
        <v>GIA</v>
      </c>
      <c r="V1984" s="5" t="str">
        <f t="shared" si="340"/>
        <v>TRADE</v>
      </c>
      <c r="W1984" s="5" t="b">
        <f t="shared" si="336"/>
        <v>0</v>
      </c>
      <c r="X1984" s="40">
        <f t="shared" ca="1" si="337"/>
        <v>4333.3</v>
      </c>
      <c r="Y1984" s="30" t="b">
        <f t="shared" ca="1" si="338"/>
        <v>0</v>
      </c>
    </row>
    <row r="1985" spans="1:25" hidden="1">
      <c r="A1985" s="28" t="s">
        <v>2837</v>
      </c>
      <c r="B1985" s="28" t="s">
        <v>2838</v>
      </c>
      <c r="C1985" s="28" t="s">
        <v>4814</v>
      </c>
      <c r="D1985" s="28" t="s">
        <v>2842</v>
      </c>
      <c r="E1985" s="29">
        <v>42311</v>
      </c>
      <c r="F1985" s="28" t="s">
        <v>11015</v>
      </c>
      <c r="G1985" s="30">
        <v>4990</v>
      </c>
      <c r="H1985" s="28" t="s">
        <v>11016</v>
      </c>
      <c r="I1985" s="31">
        <v>0</v>
      </c>
      <c r="J1985" s="31">
        <v>59.56</v>
      </c>
      <c r="K1985" s="28" t="s">
        <v>3803</v>
      </c>
      <c r="L1985" s="32">
        <f t="shared" si="330"/>
        <v>-59.56</v>
      </c>
      <c r="M1985" s="33">
        <f t="shared" si="331"/>
        <v>59.56</v>
      </c>
      <c r="N1985" s="34" t="b">
        <v>1</v>
      </c>
      <c r="O1985" s="35">
        <f t="shared" si="332"/>
        <v>59.56</v>
      </c>
      <c r="P1985" s="36" t="str">
        <f t="shared" si="333"/>
        <v>T</v>
      </c>
      <c r="Q1985" s="37" t="str">
        <f t="shared" si="334"/>
        <v>Bupa Travel Services</v>
      </c>
      <c r="R1985" s="6" t="str">
        <f t="shared" si="335"/>
        <v>T - Bupa Travel Services</v>
      </c>
      <c r="S1985" s="6" t="str">
        <f>IFERROR(INDEX('Vendor Over-ride'!$C:$C, MATCH($R:$R,'Vendor Over-ride'!$A:$A,0)),"")</f>
        <v>T - Bupa Travel Services</v>
      </c>
      <c r="U1985" s="38" t="str">
        <f t="shared" si="339"/>
        <v>GIA</v>
      </c>
      <c r="V1985" s="5" t="str">
        <f t="shared" si="340"/>
        <v>TRADE</v>
      </c>
      <c r="W1985" s="5" t="b">
        <f t="shared" si="336"/>
        <v>0</v>
      </c>
      <c r="X1985" s="40">
        <f t="shared" ca="1" si="337"/>
        <v>2249.3700000000003</v>
      </c>
      <c r="Y1985" s="30" t="b">
        <f t="shared" ca="1" si="338"/>
        <v>0</v>
      </c>
    </row>
    <row r="1986" spans="1:25" hidden="1">
      <c r="A1986" s="28" t="s">
        <v>2837</v>
      </c>
      <c r="B1986" s="28" t="s">
        <v>2838</v>
      </c>
      <c r="C1986" s="28" t="s">
        <v>4814</v>
      </c>
      <c r="D1986" s="28" t="s">
        <v>2842</v>
      </c>
      <c r="E1986" s="29">
        <v>42311</v>
      </c>
      <c r="F1986" s="28" t="s">
        <v>11017</v>
      </c>
      <c r="G1986" s="30">
        <v>4990</v>
      </c>
      <c r="H1986" s="28" t="s">
        <v>11018</v>
      </c>
      <c r="I1986" s="31">
        <v>0</v>
      </c>
      <c r="J1986" s="31">
        <v>282.06</v>
      </c>
      <c r="K1986" s="28" t="s">
        <v>4240</v>
      </c>
      <c r="L1986" s="32">
        <f t="shared" ref="L1986:L2049" si="341">I:I-J:J</f>
        <v>-282.06</v>
      </c>
      <c r="M1986" s="33">
        <f t="shared" ref="M1986:M2049" si="342">ABS($L:$L)</f>
        <v>282.06</v>
      </c>
      <c r="N1986" s="34" t="b">
        <v>1</v>
      </c>
      <c r="O1986" s="35">
        <f t="shared" ref="O1986:O2049" si="343">$M:$M*$N:$N</f>
        <v>282.06</v>
      </c>
      <c r="P1986" s="36" t="str">
        <f t="shared" ref="P1986:P2049" si="344">LEFT(TRIM($K:$K),1)</f>
        <v>T</v>
      </c>
      <c r="Q1986" s="37" t="str">
        <f t="shared" ref="Q1986:Q2049" si="345">RIGHT(TRIM($K:$K),LEN(TRIM($K:$K))-FIND("-",TRIM($K:$K)))</f>
        <v>Centre For Contemporary Arts</v>
      </c>
      <c r="R1986" s="6" t="str">
        <f t="shared" ref="R1986:R2049" si="346">CONCATENATE($P:$P, " - ",$Q:$Q)</f>
        <v>T - Centre For Contemporary Arts</v>
      </c>
      <c r="S1986" s="6" t="str">
        <f>IFERROR(INDEX('Vendor Over-ride'!$C:$C, MATCH($R:$R,'Vendor Over-ride'!$A:$A,0)),"")</f>
        <v>T - Centre For Contemporary Arts</v>
      </c>
      <c r="U1986" s="38" t="str">
        <f t="shared" si="339"/>
        <v>GIA</v>
      </c>
      <c r="V1986" s="5" t="str">
        <f t="shared" si="340"/>
        <v>TRADE</v>
      </c>
      <c r="W1986" s="5" t="b">
        <f t="shared" ref="W1986:W2049" si="347">ROUND($O:$O,2)&gt;=25000</f>
        <v>0</v>
      </c>
      <c r="X1986" s="40">
        <f t="shared" ref="X1986:X2049" ca="1" si="348">SUMPRODUCT((Payee=$S1986) * (Payment_Value))</f>
        <v>3468.26</v>
      </c>
      <c r="Y1986" s="30" t="b">
        <f t="shared" ref="Y1986:Y2049" ca="1" si="349">$X:$X&gt;=25000</f>
        <v>0</v>
      </c>
    </row>
    <row r="1987" spans="1:25" hidden="1">
      <c r="A1987" s="28" t="s">
        <v>2837</v>
      </c>
      <c r="B1987" s="28" t="s">
        <v>2838</v>
      </c>
      <c r="C1987" s="28" t="s">
        <v>4814</v>
      </c>
      <c r="D1987" s="28" t="s">
        <v>2842</v>
      </c>
      <c r="E1987" s="29">
        <v>42311</v>
      </c>
      <c r="F1987" s="28" t="s">
        <v>11019</v>
      </c>
      <c r="G1987" s="30">
        <v>4990</v>
      </c>
      <c r="H1987" s="28" t="s">
        <v>11020</v>
      </c>
      <c r="I1987" s="31">
        <v>0</v>
      </c>
      <c r="J1987" s="31">
        <v>293.54000000000002</v>
      </c>
      <c r="K1987" s="28" t="s">
        <v>4757</v>
      </c>
      <c r="L1987" s="32">
        <f t="shared" si="341"/>
        <v>-293.54000000000002</v>
      </c>
      <c r="M1987" s="33">
        <f t="shared" si="342"/>
        <v>293.54000000000002</v>
      </c>
      <c r="N1987" s="34" t="b">
        <v>1</v>
      </c>
      <c r="O1987" s="35">
        <f t="shared" si="343"/>
        <v>293.54000000000002</v>
      </c>
      <c r="P1987" s="36" t="str">
        <f t="shared" si="344"/>
        <v>T</v>
      </c>
      <c r="Q1987" s="37" t="str">
        <f t="shared" si="345"/>
        <v>Chilli Services</v>
      </c>
      <c r="R1987" s="6" t="str">
        <f t="shared" si="346"/>
        <v>T - Chilli Services</v>
      </c>
      <c r="S1987" s="6" t="str">
        <f>IFERROR(INDEX('Vendor Over-ride'!$C:$C, MATCH($R:$R,'Vendor Over-ride'!$A:$A,0)),"")</f>
        <v>T - Chilli Services</v>
      </c>
      <c r="U1987" s="38" t="str">
        <f t="shared" ref="U1987:U2050" si="350">"GIA"</f>
        <v>GIA</v>
      </c>
      <c r="V1987" s="5" t="str">
        <f t="shared" ref="V1987:V2050" si="351">UPPER(IF($P:$P="E","Employee",IF(OR($P:$P="I",$P:$P="G"),"Award",IF(OR($P:$P="D",$P:$P="T"),"Trade",""))))</f>
        <v>TRADE</v>
      </c>
      <c r="W1987" s="5" t="b">
        <f t="shared" si="347"/>
        <v>0</v>
      </c>
      <c r="X1987" s="40">
        <f t="shared" ca="1" si="348"/>
        <v>532.34</v>
      </c>
      <c r="Y1987" s="30" t="b">
        <f t="shared" ca="1" si="349"/>
        <v>0</v>
      </c>
    </row>
    <row r="1988" spans="1:25" hidden="1">
      <c r="A1988" s="28" t="s">
        <v>2837</v>
      </c>
      <c r="B1988" s="28" t="s">
        <v>2838</v>
      </c>
      <c r="C1988" s="28" t="s">
        <v>4814</v>
      </c>
      <c r="D1988" s="28" t="s">
        <v>2842</v>
      </c>
      <c r="E1988" s="29">
        <v>42311</v>
      </c>
      <c r="F1988" s="28" t="s">
        <v>11021</v>
      </c>
      <c r="G1988" s="30">
        <v>4990</v>
      </c>
      <c r="H1988" s="28" t="s">
        <v>11022</v>
      </c>
      <c r="I1988" s="31">
        <v>0</v>
      </c>
      <c r="J1988" s="31">
        <v>49.04</v>
      </c>
      <c r="K1988" s="28" t="s">
        <v>2879</v>
      </c>
      <c r="L1988" s="32">
        <f t="shared" si="341"/>
        <v>-49.04</v>
      </c>
      <c r="M1988" s="33">
        <f t="shared" si="342"/>
        <v>49.04</v>
      </c>
      <c r="N1988" s="34" t="b">
        <v>1</v>
      </c>
      <c r="O1988" s="35">
        <f t="shared" si="343"/>
        <v>49.04</v>
      </c>
      <c r="P1988" s="36" t="str">
        <f t="shared" si="344"/>
        <v>T</v>
      </c>
      <c r="Q1988" s="37" t="str">
        <f t="shared" si="345"/>
        <v>CITY MILK</v>
      </c>
      <c r="R1988" s="6" t="str">
        <f t="shared" si="346"/>
        <v>T - CITY MILK</v>
      </c>
      <c r="S1988" s="6" t="str">
        <f>IFERROR(INDEX('Vendor Over-ride'!$C:$C, MATCH($R:$R,'Vendor Over-ride'!$A:$A,0)),"")</f>
        <v>T - CITY MILK</v>
      </c>
      <c r="U1988" s="38" t="str">
        <f t="shared" si="350"/>
        <v>GIA</v>
      </c>
      <c r="V1988" s="5" t="str">
        <f t="shared" si="351"/>
        <v>TRADE</v>
      </c>
      <c r="W1988" s="5" t="b">
        <f t="shared" si="347"/>
        <v>0</v>
      </c>
      <c r="X1988" s="40">
        <f t="shared" ca="1" si="348"/>
        <v>604.2700000000001</v>
      </c>
      <c r="Y1988" s="30" t="b">
        <f t="shared" ca="1" si="349"/>
        <v>0</v>
      </c>
    </row>
    <row r="1989" spans="1:25" hidden="1">
      <c r="A1989" s="28" t="s">
        <v>2837</v>
      </c>
      <c r="B1989" s="28" t="s">
        <v>2838</v>
      </c>
      <c r="C1989" s="28" t="s">
        <v>4814</v>
      </c>
      <c r="D1989" s="28" t="s">
        <v>2842</v>
      </c>
      <c r="E1989" s="29">
        <v>42311</v>
      </c>
      <c r="F1989" s="28" t="s">
        <v>11023</v>
      </c>
      <c r="G1989" s="30">
        <v>4990</v>
      </c>
      <c r="H1989" s="28" t="s">
        <v>11024</v>
      </c>
      <c r="I1989" s="31">
        <v>0</v>
      </c>
      <c r="J1989" s="31">
        <v>450.08</v>
      </c>
      <c r="K1989" s="28" t="s">
        <v>3016</v>
      </c>
      <c r="L1989" s="32">
        <f t="shared" si="341"/>
        <v>-450.08</v>
      </c>
      <c r="M1989" s="33">
        <f t="shared" si="342"/>
        <v>450.08</v>
      </c>
      <c r="N1989" s="34" t="b">
        <v>1</v>
      </c>
      <c r="O1989" s="35">
        <f t="shared" si="343"/>
        <v>450.08</v>
      </c>
      <c r="P1989" s="36" t="str">
        <f t="shared" si="344"/>
        <v>T</v>
      </c>
      <c r="Q1989" s="37" t="str">
        <f t="shared" si="345"/>
        <v>City Cabs (Edinburgh) Ltd</v>
      </c>
      <c r="R1989" s="6" t="str">
        <f t="shared" si="346"/>
        <v>T - City Cabs (Edinburgh) Ltd</v>
      </c>
      <c r="S1989" s="6" t="str">
        <f>IFERROR(INDEX('Vendor Over-ride'!$C:$C, MATCH($R:$R,'Vendor Over-ride'!$A:$A,0)),"")</f>
        <v>T - City Cabs (Edinburgh) Ltd</v>
      </c>
      <c r="U1989" s="38" t="str">
        <f t="shared" si="350"/>
        <v>GIA</v>
      </c>
      <c r="V1989" s="5" t="str">
        <f t="shared" si="351"/>
        <v>TRADE</v>
      </c>
      <c r="W1989" s="5" t="b">
        <f t="shared" si="347"/>
        <v>0</v>
      </c>
      <c r="X1989" s="40">
        <f t="shared" ca="1" si="348"/>
        <v>4761.08</v>
      </c>
      <c r="Y1989" s="30" t="b">
        <f t="shared" ca="1" si="349"/>
        <v>0</v>
      </c>
    </row>
    <row r="1990" spans="1:25" hidden="1">
      <c r="A1990" s="28" t="s">
        <v>2837</v>
      </c>
      <c r="B1990" s="28" t="s">
        <v>2838</v>
      </c>
      <c r="C1990" s="28" t="s">
        <v>4814</v>
      </c>
      <c r="D1990" s="28" t="s">
        <v>2842</v>
      </c>
      <c r="E1990" s="29">
        <v>42311</v>
      </c>
      <c r="F1990" s="28" t="s">
        <v>11025</v>
      </c>
      <c r="G1990" s="30">
        <v>4990</v>
      </c>
      <c r="H1990" s="28" t="s">
        <v>11026</v>
      </c>
      <c r="I1990" s="31">
        <v>0</v>
      </c>
      <c r="J1990" s="31">
        <v>520.32000000000005</v>
      </c>
      <c r="K1990" s="28" t="s">
        <v>2880</v>
      </c>
      <c r="L1990" s="32">
        <f t="shared" si="341"/>
        <v>-520.32000000000005</v>
      </c>
      <c r="M1990" s="33">
        <f t="shared" si="342"/>
        <v>520.32000000000005</v>
      </c>
      <c r="N1990" s="34" t="b">
        <v>1</v>
      </c>
      <c r="O1990" s="35">
        <f t="shared" si="343"/>
        <v>520.32000000000005</v>
      </c>
      <c r="P1990" s="36" t="str">
        <f t="shared" si="344"/>
        <v>T</v>
      </c>
      <c r="Q1990" s="37" t="str">
        <f t="shared" si="345"/>
        <v>CMYK DIGITAL SOLUTIONS</v>
      </c>
      <c r="R1990" s="6" t="str">
        <f t="shared" si="346"/>
        <v>T - CMYK DIGITAL SOLUTIONS</v>
      </c>
      <c r="S1990" s="6" t="str">
        <f>IFERROR(INDEX('Vendor Over-ride'!$C:$C, MATCH($R:$R,'Vendor Over-ride'!$A:$A,0)),"")</f>
        <v>T - CMYK DIGITAL SOLUTIONS</v>
      </c>
      <c r="U1990" s="38" t="str">
        <f t="shared" si="350"/>
        <v>GIA</v>
      </c>
      <c r="V1990" s="5" t="str">
        <f t="shared" si="351"/>
        <v>TRADE</v>
      </c>
      <c r="W1990" s="5" t="b">
        <f t="shared" si="347"/>
        <v>0</v>
      </c>
      <c r="X1990" s="40">
        <f t="shared" ca="1" si="348"/>
        <v>520.32000000000005</v>
      </c>
      <c r="Y1990" s="30" t="b">
        <f t="shared" ca="1" si="349"/>
        <v>0</v>
      </c>
    </row>
    <row r="1991" spans="1:25" hidden="1">
      <c r="A1991" s="28" t="s">
        <v>2837</v>
      </c>
      <c r="B1991" s="28" t="s">
        <v>2838</v>
      </c>
      <c r="C1991" s="28" t="s">
        <v>4814</v>
      </c>
      <c r="D1991" s="28" t="s">
        <v>2842</v>
      </c>
      <c r="E1991" s="29">
        <v>42311</v>
      </c>
      <c r="F1991" s="28" t="s">
        <v>11027</v>
      </c>
      <c r="G1991" s="30">
        <v>4990</v>
      </c>
      <c r="H1991" s="28" t="s">
        <v>11028</v>
      </c>
      <c r="I1991" s="31">
        <v>0</v>
      </c>
      <c r="J1991" s="31">
        <v>439.2</v>
      </c>
      <c r="K1991" s="28" t="s">
        <v>11029</v>
      </c>
      <c r="L1991" s="32">
        <f t="shared" si="341"/>
        <v>-439.2</v>
      </c>
      <c r="M1991" s="33">
        <f t="shared" si="342"/>
        <v>439.2</v>
      </c>
      <c r="N1991" s="34" t="b">
        <v>1</v>
      </c>
      <c r="O1991" s="35">
        <f t="shared" si="343"/>
        <v>439.2</v>
      </c>
      <c r="P1991" s="36" t="str">
        <f t="shared" si="344"/>
        <v>T</v>
      </c>
      <c r="Q1991" s="37" t="str">
        <f t="shared" si="345"/>
        <v>Comar</v>
      </c>
      <c r="R1991" s="6" t="str">
        <f t="shared" si="346"/>
        <v>T - Comar</v>
      </c>
      <c r="S1991" s="6" t="str">
        <f>IFERROR(INDEX('Vendor Over-ride'!$C:$C, MATCH($R:$R,'Vendor Over-ride'!$A:$A,0)),"")</f>
        <v>T - Comar</v>
      </c>
      <c r="U1991" s="38" t="str">
        <f t="shared" si="350"/>
        <v>GIA</v>
      </c>
      <c r="V1991" s="5" t="str">
        <f t="shared" si="351"/>
        <v>TRADE</v>
      </c>
      <c r="W1991" s="5" t="b">
        <f t="shared" si="347"/>
        <v>0</v>
      </c>
      <c r="X1991" s="40">
        <f t="shared" ca="1" si="348"/>
        <v>439.2</v>
      </c>
      <c r="Y1991" s="30" t="b">
        <f t="shared" ca="1" si="349"/>
        <v>0</v>
      </c>
    </row>
    <row r="1992" spans="1:25" hidden="1">
      <c r="A1992" s="28" t="s">
        <v>2837</v>
      </c>
      <c r="B1992" s="28" t="s">
        <v>2838</v>
      </c>
      <c r="C1992" s="28" t="s">
        <v>4814</v>
      </c>
      <c r="D1992" s="28" t="s">
        <v>2842</v>
      </c>
      <c r="E1992" s="29">
        <v>42311</v>
      </c>
      <c r="F1992" s="28" t="s">
        <v>11030</v>
      </c>
      <c r="G1992" s="30">
        <v>4990</v>
      </c>
      <c r="H1992" s="28" t="s">
        <v>11031</v>
      </c>
      <c r="I1992" s="31">
        <v>0</v>
      </c>
      <c r="J1992" s="31">
        <v>960</v>
      </c>
      <c r="K1992" s="28" t="s">
        <v>3034</v>
      </c>
      <c r="L1992" s="32">
        <f t="shared" si="341"/>
        <v>-960</v>
      </c>
      <c r="M1992" s="33">
        <f t="shared" si="342"/>
        <v>960</v>
      </c>
      <c r="N1992" s="34" t="b">
        <v>1</v>
      </c>
      <c r="O1992" s="35">
        <f t="shared" si="343"/>
        <v>960</v>
      </c>
      <c r="P1992" s="36" t="str">
        <f t="shared" si="344"/>
        <v>T</v>
      </c>
      <c r="Q1992" s="37" t="str">
        <f t="shared" si="345"/>
        <v>Culture &amp; Sport Glasgow (Trading) CIC</v>
      </c>
      <c r="R1992" s="6" t="str">
        <f t="shared" si="346"/>
        <v>T - Culture &amp; Sport Glasgow (Trading) CIC</v>
      </c>
      <c r="S1992" s="6" t="str">
        <f>IFERROR(INDEX('Vendor Over-ride'!$C:$C, MATCH($R:$R,'Vendor Over-ride'!$A:$A,0)),"")</f>
        <v>T - Culture &amp; Sport Glasgow</v>
      </c>
      <c r="U1992" s="38" t="str">
        <f t="shared" si="350"/>
        <v>GIA</v>
      </c>
      <c r="V1992" s="5" t="str">
        <f t="shared" si="351"/>
        <v>TRADE</v>
      </c>
      <c r="W1992" s="5" t="b">
        <f t="shared" si="347"/>
        <v>0</v>
      </c>
      <c r="X1992" s="40">
        <f t="shared" ca="1" si="348"/>
        <v>12090.189999999999</v>
      </c>
      <c r="Y1992" s="30" t="b">
        <f t="shared" ca="1" si="349"/>
        <v>0</v>
      </c>
    </row>
    <row r="1993" spans="1:25" hidden="1">
      <c r="A1993" s="28" t="s">
        <v>2837</v>
      </c>
      <c r="B1993" s="28" t="s">
        <v>2838</v>
      </c>
      <c r="C1993" s="28" t="s">
        <v>4814</v>
      </c>
      <c r="D1993" s="28" t="s">
        <v>2842</v>
      </c>
      <c r="E1993" s="29">
        <v>42311</v>
      </c>
      <c r="F1993" s="28" t="s">
        <v>11032</v>
      </c>
      <c r="G1993" s="30">
        <v>4990</v>
      </c>
      <c r="H1993" s="28" t="s">
        <v>11033</v>
      </c>
      <c r="I1993" s="31">
        <v>0</v>
      </c>
      <c r="J1993" s="31">
        <v>158.58000000000001</v>
      </c>
      <c r="K1993" s="28" t="s">
        <v>4211</v>
      </c>
      <c r="L1993" s="32">
        <f t="shared" si="341"/>
        <v>-158.58000000000001</v>
      </c>
      <c r="M1993" s="33">
        <f t="shared" si="342"/>
        <v>158.58000000000001</v>
      </c>
      <c r="N1993" s="34" t="b">
        <v>1</v>
      </c>
      <c r="O1993" s="35">
        <f t="shared" si="343"/>
        <v>158.58000000000001</v>
      </c>
      <c r="P1993" s="36" t="str">
        <f t="shared" si="344"/>
        <v>T</v>
      </c>
      <c r="Q1993" s="37" t="str">
        <f t="shared" si="345"/>
        <v>Fire &amp; Security Technical Services Ltd</v>
      </c>
      <c r="R1993" s="6" t="str">
        <f t="shared" si="346"/>
        <v>T - Fire &amp; Security Technical Services Ltd</v>
      </c>
      <c r="S1993" s="6" t="str">
        <f>IFERROR(INDEX('Vendor Over-ride'!$C:$C, MATCH($R:$R,'Vendor Over-ride'!$A:$A,0)),"")</f>
        <v>T - Fire &amp; Security Technical Services Ltd</v>
      </c>
      <c r="U1993" s="38" t="str">
        <f t="shared" si="350"/>
        <v>GIA</v>
      </c>
      <c r="V1993" s="5" t="str">
        <f t="shared" si="351"/>
        <v>TRADE</v>
      </c>
      <c r="W1993" s="5" t="b">
        <f t="shared" si="347"/>
        <v>0</v>
      </c>
      <c r="X1993" s="40">
        <f t="shared" ca="1" si="348"/>
        <v>707.62</v>
      </c>
      <c r="Y1993" s="30" t="b">
        <f t="shared" ca="1" si="349"/>
        <v>0</v>
      </c>
    </row>
    <row r="1994" spans="1:25" hidden="1">
      <c r="A1994" s="28" t="s">
        <v>2837</v>
      </c>
      <c r="B1994" s="28" t="s">
        <v>2838</v>
      </c>
      <c r="C1994" s="28" t="s">
        <v>4814</v>
      </c>
      <c r="D1994" s="28" t="s">
        <v>2842</v>
      </c>
      <c r="E1994" s="29">
        <v>42311</v>
      </c>
      <c r="F1994" s="28" t="s">
        <v>11034</v>
      </c>
      <c r="G1994" s="30">
        <v>4990</v>
      </c>
      <c r="H1994" s="28" t="s">
        <v>11035</v>
      </c>
      <c r="I1994" s="31">
        <v>0</v>
      </c>
      <c r="J1994" s="31">
        <v>402</v>
      </c>
      <c r="K1994" s="28" t="s">
        <v>3092</v>
      </c>
      <c r="L1994" s="32">
        <f t="shared" si="341"/>
        <v>-402</v>
      </c>
      <c r="M1994" s="33">
        <f t="shared" si="342"/>
        <v>402</v>
      </c>
      <c r="N1994" s="34" t="b">
        <v>1</v>
      </c>
      <c r="O1994" s="35">
        <f t="shared" si="343"/>
        <v>402</v>
      </c>
      <c r="P1994" s="36" t="str">
        <f t="shared" si="344"/>
        <v>T</v>
      </c>
      <c r="Q1994" s="37" t="str">
        <f t="shared" si="345"/>
        <v>GTG Training Ltd</v>
      </c>
      <c r="R1994" s="6" t="str">
        <f t="shared" si="346"/>
        <v>T - GTG Training Ltd</v>
      </c>
      <c r="S1994" s="6" t="str">
        <f>IFERROR(INDEX('Vendor Over-ride'!$C:$C, MATCH($R:$R,'Vendor Over-ride'!$A:$A,0)),"")</f>
        <v>T - GTG Training Ltd</v>
      </c>
      <c r="U1994" s="38" t="str">
        <f t="shared" si="350"/>
        <v>GIA</v>
      </c>
      <c r="V1994" s="5" t="str">
        <f t="shared" si="351"/>
        <v>TRADE</v>
      </c>
      <c r="W1994" s="5" t="b">
        <f t="shared" si="347"/>
        <v>0</v>
      </c>
      <c r="X1994" s="40">
        <f t="shared" ca="1" si="348"/>
        <v>3908.4</v>
      </c>
      <c r="Y1994" s="30" t="b">
        <f t="shared" ca="1" si="349"/>
        <v>0</v>
      </c>
    </row>
    <row r="1995" spans="1:25" hidden="1">
      <c r="A1995" s="28" t="s">
        <v>2837</v>
      </c>
      <c r="B1995" s="28" t="s">
        <v>2838</v>
      </c>
      <c r="C1995" s="28" t="s">
        <v>4814</v>
      </c>
      <c r="D1995" s="28" t="s">
        <v>2842</v>
      </c>
      <c r="E1995" s="29">
        <v>42311</v>
      </c>
      <c r="F1995" s="28" t="s">
        <v>11036</v>
      </c>
      <c r="G1995" s="30">
        <v>4990</v>
      </c>
      <c r="H1995" s="28" t="s">
        <v>11037</v>
      </c>
      <c r="I1995" s="31">
        <v>0</v>
      </c>
      <c r="J1995" s="31">
        <v>1404.02</v>
      </c>
      <c r="K1995" s="28" t="s">
        <v>10460</v>
      </c>
      <c r="L1995" s="32">
        <f t="shared" si="341"/>
        <v>-1404.02</v>
      </c>
      <c r="M1995" s="33">
        <f t="shared" si="342"/>
        <v>1404.02</v>
      </c>
      <c r="N1995" s="34" t="b">
        <v>1</v>
      </c>
      <c r="O1995" s="35">
        <f t="shared" si="343"/>
        <v>1404.02</v>
      </c>
      <c r="P1995" s="36" t="str">
        <f t="shared" si="344"/>
        <v>T</v>
      </c>
      <c r="Q1995" s="37" t="str">
        <f t="shared" si="345"/>
        <v>Hays Accountancy &amp; Finance</v>
      </c>
      <c r="R1995" s="6" t="str">
        <f t="shared" si="346"/>
        <v>T - Hays Accountancy &amp; Finance</v>
      </c>
      <c r="S1995" s="6" t="str">
        <f>IFERROR(INDEX('Vendor Over-ride'!$C:$C, MATCH($R:$R,'Vendor Over-ride'!$A:$A,0)),"")</f>
        <v>T - Hays Accountancy &amp; Finance</v>
      </c>
      <c r="U1995" s="38" t="str">
        <f t="shared" si="350"/>
        <v>GIA</v>
      </c>
      <c r="V1995" s="5" t="str">
        <f t="shared" si="351"/>
        <v>TRADE</v>
      </c>
      <c r="W1995" s="5" t="b">
        <f t="shared" si="347"/>
        <v>0</v>
      </c>
      <c r="X1995" s="40">
        <f t="shared" ca="1" si="348"/>
        <v>23135.120000000003</v>
      </c>
      <c r="Y1995" s="30" t="b">
        <f t="shared" ca="1" si="349"/>
        <v>0</v>
      </c>
    </row>
    <row r="1996" spans="1:25" hidden="1">
      <c r="A1996" s="28" t="s">
        <v>2837</v>
      </c>
      <c r="B1996" s="28" t="s">
        <v>2838</v>
      </c>
      <c r="C1996" s="28" t="s">
        <v>4814</v>
      </c>
      <c r="D1996" s="28" t="s">
        <v>2842</v>
      </c>
      <c r="E1996" s="29">
        <v>42311</v>
      </c>
      <c r="F1996" s="28" t="s">
        <v>11038</v>
      </c>
      <c r="G1996" s="30">
        <v>4990</v>
      </c>
      <c r="H1996" s="28" t="s">
        <v>11039</v>
      </c>
      <c r="I1996" s="31">
        <v>0</v>
      </c>
      <c r="J1996" s="31">
        <v>462</v>
      </c>
      <c r="K1996" s="28" t="s">
        <v>4926</v>
      </c>
      <c r="L1996" s="32">
        <f t="shared" si="341"/>
        <v>-462</v>
      </c>
      <c r="M1996" s="33">
        <f t="shared" si="342"/>
        <v>462</v>
      </c>
      <c r="N1996" s="34" t="b">
        <v>1</v>
      </c>
      <c r="O1996" s="35">
        <f t="shared" si="343"/>
        <v>462</v>
      </c>
      <c r="P1996" s="36" t="str">
        <f t="shared" si="344"/>
        <v>T</v>
      </c>
      <c r="Q1996" s="37" t="str">
        <f t="shared" si="345"/>
        <v>Heedi Graphic Design</v>
      </c>
      <c r="R1996" s="6" t="str">
        <f t="shared" si="346"/>
        <v>T - Heedi Graphic Design</v>
      </c>
      <c r="S1996" s="6" t="str">
        <f>IFERROR(INDEX('Vendor Over-ride'!$C:$C, MATCH($R:$R,'Vendor Over-ride'!$A:$A,0)),"")</f>
        <v>T - Heedi Graphic Design</v>
      </c>
      <c r="U1996" s="38" t="str">
        <f t="shared" si="350"/>
        <v>GIA</v>
      </c>
      <c r="V1996" s="5" t="str">
        <f t="shared" si="351"/>
        <v>TRADE</v>
      </c>
      <c r="W1996" s="5" t="b">
        <f t="shared" si="347"/>
        <v>0</v>
      </c>
      <c r="X1996" s="40">
        <f t="shared" ca="1" si="348"/>
        <v>612</v>
      </c>
      <c r="Y1996" s="30" t="b">
        <f t="shared" ca="1" si="349"/>
        <v>0</v>
      </c>
    </row>
    <row r="1997" spans="1:25" hidden="1">
      <c r="A1997" s="28" t="s">
        <v>2837</v>
      </c>
      <c r="B1997" s="28" t="s">
        <v>2838</v>
      </c>
      <c r="C1997" s="28" t="s">
        <v>4814</v>
      </c>
      <c r="D1997" s="28" t="s">
        <v>2842</v>
      </c>
      <c r="E1997" s="29">
        <v>42311</v>
      </c>
      <c r="F1997" s="28" t="s">
        <v>11040</v>
      </c>
      <c r="G1997" s="30">
        <v>4990</v>
      </c>
      <c r="H1997" s="28" t="s">
        <v>11041</v>
      </c>
      <c r="I1997" s="31">
        <v>0</v>
      </c>
      <c r="J1997" s="31">
        <v>727.28</v>
      </c>
      <c r="K1997" s="28" t="s">
        <v>2883</v>
      </c>
      <c r="L1997" s="32">
        <f t="shared" si="341"/>
        <v>-727.28</v>
      </c>
      <c r="M1997" s="33">
        <f t="shared" si="342"/>
        <v>727.28</v>
      </c>
      <c r="N1997" s="34" t="b">
        <v>1</v>
      </c>
      <c r="O1997" s="35">
        <f t="shared" si="343"/>
        <v>727.28</v>
      </c>
      <c r="P1997" s="36" t="str">
        <f t="shared" si="344"/>
        <v>T</v>
      </c>
      <c r="Q1997" s="37" t="str">
        <f t="shared" si="345"/>
        <v>Highland Network Ltd</v>
      </c>
      <c r="R1997" s="6" t="str">
        <f t="shared" si="346"/>
        <v>T - Highland Network Ltd</v>
      </c>
      <c r="S1997" s="6" t="str">
        <f>IFERROR(INDEX('Vendor Over-ride'!$C:$C, MATCH($R:$R,'Vendor Over-ride'!$A:$A,0)),"")</f>
        <v>T - Highland Network Ltd</v>
      </c>
      <c r="U1997" s="38" t="str">
        <f t="shared" si="350"/>
        <v>GIA</v>
      </c>
      <c r="V1997" s="5" t="str">
        <f t="shared" si="351"/>
        <v>TRADE</v>
      </c>
      <c r="W1997" s="5" t="b">
        <f t="shared" si="347"/>
        <v>0</v>
      </c>
      <c r="X1997" s="40">
        <f t="shared" ca="1" si="348"/>
        <v>5952.12</v>
      </c>
      <c r="Y1997" s="30" t="b">
        <f t="shared" ca="1" si="349"/>
        <v>0</v>
      </c>
    </row>
    <row r="1998" spans="1:25" hidden="1">
      <c r="A1998" s="28" t="s">
        <v>2837</v>
      </c>
      <c r="B1998" s="28" t="s">
        <v>2838</v>
      </c>
      <c r="C1998" s="28" t="s">
        <v>4814</v>
      </c>
      <c r="D1998" s="28" t="s">
        <v>2842</v>
      </c>
      <c r="E1998" s="29">
        <v>42311</v>
      </c>
      <c r="F1998" s="28" t="s">
        <v>11042</v>
      </c>
      <c r="G1998" s="30">
        <v>4990</v>
      </c>
      <c r="H1998" s="28" t="s">
        <v>11043</v>
      </c>
      <c r="I1998" s="31">
        <v>0</v>
      </c>
      <c r="J1998" s="31">
        <v>180</v>
      </c>
      <c r="K1998" s="28" t="s">
        <v>3514</v>
      </c>
      <c r="L1998" s="32">
        <f t="shared" si="341"/>
        <v>-180</v>
      </c>
      <c r="M1998" s="33">
        <f t="shared" si="342"/>
        <v>180</v>
      </c>
      <c r="N1998" s="34" t="b">
        <v>1</v>
      </c>
      <c r="O1998" s="35">
        <f t="shared" si="343"/>
        <v>180</v>
      </c>
      <c r="P1998" s="36" t="str">
        <f t="shared" si="344"/>
        <v>T</v>
      </c>
      <c r="Q1998" s="37" t="str">
        <f t="shared" si="345"/>
        <v>Junk-It Ltd</v>
      </c>
      <c r="R1998" s="6" t="str">
        <f t="shared" si="346"/>
        <v>T - Junk-It Ltd</v>
      </c>
      <c r="S1998" s="6" t="str">
        <f>IFERROR(INDEX('Vendor Over-ride'!$C:$C, MATCH($R:$R,'Vendor Over-ride'!$A:$A,0)),"")</f>
        <v>T - Junk-It Ltd</v>
      </c>
      <c r="U1998" s="38" t="str">
        <f t="shared" si="350"/>
        <v>GIA</v>
      </c>
      <c r="V1998" s="5" t="str">
        <f t="shared" si="351"/>
        <v>TRADE</v>
      </c>
      <c r="W1998" s="5" t="b">
        <f t="shared" si="347"/>
        <v>0</v>
      </c>
      <c r="X1998" s="40">
        <f t="shared" ca="1" si="348"/>
        <v>636</v>
      </c>
      <c r="Y1998" s="30" t="b">
        <f t="shared" ca="1" si="349"/>
        <v>0</v>
      </c>
    </row>
    <row r="1999" spans="1:25" hidden="1">
      <c r="A1999" s="28" t="s">
        <v>2837</v>
      </c>
      <c r="B1999" s="28" t="s">
        <v>2838</v>
      </c>
      <c r="C1999" s="28" t="s">
        <v>4814</v>
      </c>
      <c r="D1999" s="28" t="s">
        <v>2842</v>
      </c>
      <c r="E1999" s="29">
        <v>42311</v>
      </c>
      <c r="F1999" s="28" t="s">
        <v>11044</v>
      </c>
      <c r="G1999" s="30">
        <v>4990</v>
      </c>
      <c r="H1999" s="28" t="s">
        <v>11045</v>
      </c>
      <c r="I1999" s="31">
        <v>0</v>
      </c>
      <c r="J1999" s="31">
        <v>106.56</v>
      </c>
      <c r="K1999" s="28" t="s">
        <v>3328</v>
      </c>
      <c r="L1999" s="32">
        <f t="shared" si="341"/>
        <v>-106.56</v>
      </c>
      <c r="M1999" s="33">
        <f t="shared" si="342"/>
        <v>106.56</v>
      </c>
      <c r="N1999" s="34" t="b">
        <v>1</v>
      </c>
      <c r="O1999" s="35">
        <f t="shared" si="343"/>
        <v>106.56</v>
      </c>
      <c r="P1999" s="36" t="str">
        <f t="shared" si="344"/>
        <v>T</v>
      </c>
      <c r="Q1999" s="37" t="str">
        <f t="shared" si="345"/>
        <v>LAMH Reycycle Ltd</v>
      </c>
      <c r="R1999" s="6" t="str">
        <f t="shared" si="346"/>
        <v>T - LAMH Reycycle Ltd</v>
      </c>
      <c r="S1999" s="6" t="str">
        <f>IFERROR(INDEX('Vendor Over-ride'!$C:$C, MATCH($R:$R,'Vendor Over-ride'!$A:$A,0)),"")</f>
        <v>T - LAMH Reycycle Ltd</v>
      </c>
      <c r="U1999" s="38" t="str">
        <f t="shared" si="350"/>
        <v>GIA</v>
      </c>
      <c r="V1999" s="5" t="str">
        <f t="shared" si="351"/>
        <v>TRADE</v>
      </c>
      <c r="W1999" s="5" t="b">
        <f t="shared" si="347"/>
        <v>0</v>
      </c>
      <c r="X1999" s="40">
        <f t="shared" ca="1" si="348"/>
        <v>643.22</v>
      </c>
      <c r="Y1999" s="30" t="b">
        <f t="shared" ca="1" si="349"/>
        <v>0</v>
      </c>
    </row>
    <row r="2000" spans="1:25" hidden="1">
      <c r="A2000" s="28" t="s">
        <v>2837</v>
      </c>
      <c r="B2000" s="28" t="s">
        <v>2838</v>
      </c>
      <c r="C2000" s="28" t="s">
        <v>4814</v>
      </c>
      <c r="D2000" s="28" t="s">
        <v>2842</v>
      </c>
      <c r="E2000" s="29">
        <v>42311</v>
      </c>
      <c r="F2000" s="28" t="s">
        <v>11046</v>
      </c>
      <c r="G2000" s="30">
        <v>4990</v>
      </c>
      <c r="H2000" s="28" t="s">
        <v>11047</v>
      </c>
      <c r="I2000" s="31">
        <v>0</v>
      </c>
      <c r="J2000" s="31">
        <v>2895.23</v>
      </c>
      <c r="K2000" s="28" t="s">
        <v>4442</v>
      </c>
      <c r="L2000" s="32">
        <f t="shared" si="341"/>
        <v>-2895.23</v>
      </c>
      <c r="M2000" s="33">
        <f t="shared" si="342"/>
        <v>2895.23</v>
      </c>
      <c r="N2000" s="34" t="b">
        <v>1</v>
      </c>
      <c r="O2000" s="35">
        <f t="shared" si="343"/>
        <v>2895.23</v>
      </c>
      <c r="P2000" s="36" t="str">
        <f t="shared" si="344"/>
        <v>T</v>
      </c>
      <c r="Q2000" s="37" t="str">
        <f t="shared" si="345"/>
        <v>Lloret Dunn</v>
      </c>
      <c r="R2000" s="6" t="str">
        <f t="shared" si="346"/>
        <v>T - Lloret Dunn</v>
      </c>
      <c r="S2000" s="6" t="str">
        <f>IFERROR(INDEX('Vendor Over-ride'!$C:$C, MATCH($R:$R,'Vendor Over-ride'!$A:$A,0)),"")</f>
        <v>T - Lloret Dunn</v>
      </c>
      <c r="U2000" s="38" t="str">
        <f t="shared" si="350"/>
        <v>GIA</v>
      </c>
      <c r="V2000" s="5" t="str">
        <f t="shared" si="351"/>
        <v>TRADE</v>
      </c>
      <c r="W2000" s="5" t="b">
        <f t="shared" si="347"/>
        <v>0</v>
      </c>
      <c r="X2000" s="40">
        <f t="shared" ca="1" si="348"/>
        <v>5895.23</v>
      </c>
      <c r="Y2000" s="30" t="b">
        <f t="shared" ca="1" si="349"/>
        <v>0</v>
      </c>
    </row>
    <row r="2001" spans="1:25" hidden="1">
      <c r="A2001" s="28" t="s">
        <v>2837</v>
      </c>
      <c r="B2001" s="28" t="s">
        <v>2838</v>
      </c>
      <c r="C2001" s="28" t="s">
        <v>4814</v>
      </c>
      <c r="D2001" s="28" t="s">
        <v>2842</v>
      </c>
      <c r="E2001" s="29">
        <v>42311</v>
      </c>
      <c r="F2001" s="28" t="s">
        <v>11048</v>
      </c>
      <c r="G2001" s="30">
        <v>4990</v>
      </c>
      <c r="H2001" s="28" t="s">
        <v>11049</v>
      </c>
      <c r="I2001" s="31">
        <v>0</v>
      </c>
      <c r="J2001" s="31">
        <v>118.5</v>
      </c>
      <c r="K2001" s="28" t="s">
        <v>3516</v>
      </c>
      <c r="L2001" s="32">
        <f t="shared" si="341"/>
        <v>-118.5</v>
      </c>
      <c r="M2001" s="33">
        <f t="shared" si="342"/>
        <v>118.5</v>
      </c>
      <c r="N2001" s="34" t="b">
        <v>1</v>
      </c>
      <c r="O2001" s="35">
        <f t="shared" si="343"/>
        <v>118.5</v>
      </c>
      <c r="P2001" s="36" t="str">
        <f t="shared" si="344"/>
        <v>T</v>
      </c>
      <c r="Q2001" s="37" t="str">
        <f t="shared" si="345"/>
        <v>Caffia Coffee Group</v>
      </c>
      <c r="R2001" s="6" t="str">
        <f t="shared" si="346"/>
        <v>T - Caffia Coffee Group</v>
      </c>
      <c r="S2001" s="6" t="str">
        <f>IFERROR(INDEX('Vendor Over-ride'!$C:$C, MATCH($R:$R,'Vendor Over-ride'!$A:$A,0)),"")</f>
        <v>T - Caffia Coffee Group</v>
      </c>
      <c r="U2001" s="38" t="str">
        <f t="shared" si="350"/>
        <v>GIA</v>
      </c>
      <c r="V2001" s="5" t="str">
        <f t="shared" si="351"/>
        <v>TRADE</v>
      </c>
      <c r="W2001" s="5" t="b">
        <f t="shared" si="347"/>
        <v>0</v>
      </c>
      <c r="X2001" s="40">
        <f t="shared" ca="1" si="348"/>
        <v>1936.8000000000002</v>
      </c>
      <c r="Y2001" s="30" t="b">
        <f t="shared" ca="1" si="349"/>
        <v>0</v>
      </c>
    </row>
    <row r="2002" spans="1:25">
      <c r="A2002" s="28" t="s">
        <v>2837</v>
      </c>
      <c r="B2002" s="28" t="s">
        <v>2838</v>
      </c>
      <c r="C2002" s="28" t="s">
        <v>4814</v>
      </c>
      <c r="D2002" s="28" t="s">
        <v>2842</v>
      </c>
      <c r="E2002" s="29">
        <v>42311</v>
      </c>
      <c r="F2002" s="28" t="s">
        <v>11050</v>
      </c>
      <c r="G2002" s="30">
        <v>4990</v>
      </c>
      <c r="H2002" s="28" t="s">
        <v>11051</v>
      </c>
      <c r="I2002" s="31">
        <v>0</v>
      </c>
      <c r="J2002" s="31">
        <v>11961.6</v>
      </c>
      <c r="K2002" s="28" t="s">
        <v>2853</v>
      </c>
      <c r="L2002" s="32">
        <f t="shared" si="341"/>
        <v>-11961.6</v>
      </c>
      <c r="M2002" s="33">
        <f t="shared" si="342"/>
        <v>11961.6</v>
      </c>
      <c r="N2002" s="34" t="b">
        <v>1</v>
      </c>
      <c r="O2002" s="35">
        <f t="shared" si="343"/>
        <v>11961.6</v>
      </c>
      <c r="P2002" s="36" t="str">
        <f t="shared" si="344"/>
        <v>T</v>
      </c>
      <c r="Q2002" s="37" t="str">
        <f t="shared" si="345"/>
        <v>Media Business Insight Ltd</v>
      </c>
      <c r="R2002" s="6" t="str">
        <f t="shared" si="346"/>
        <v>T - Media Business Insight Ltd</v>
      </c>
      <c r="S2002" s="6" t="str">
        <f>IFERROR(INDEX('Vendor Over-ride'!$C:$C, MATCH($R:$R,'Vendor Over-ride'!$A:$A,0)),"")</f>
        <v>T - Media Business Insight Ltd</v>
      </c>
      <c r="T2002" s="41" t="s">
        <v>7020</v>
      </c>
      <c r="U2002" s="38" t="str">
        <f t="shared" si="350"/>
        <v>GIA</v>
      </c>
      <c r="V2002" s="5" t="str">
        <f t="shared" si="351"/>
        <v>TRADE</v>
      </c>
      <c r="W2002" s="5" t="b">
        <f t="shared" si="347"/>
        <v>0</v>
      </c>
      <c r="X2002" s="40">
        <f t="shared" ca="1" si="348"/>
        <v>42611.1</v>
      </c>
      <c r="Y2002" s="30" t="b">
        <f t="shared" ca="1" si="349"/>
        <v>1</v>
      </c>
    </row>
    <row r="2003" spans="1:25" hidden="1">
      <c r="A2003" s="28" t="s">
        <v>2837</v>
      </c>
      <c r="B2003" s="28" t="s">
        <v>2838</v>
      </c>
      <c r="C2003" s="28" t="s">
        <v>4814</v>
      </c>
      <c r="D2003" s="28" t="s">
        <v>2842</v>
      </c>
      <c r="E2003" s="29">
        <v>42311</v>
      </c>
      <c r="F2003" s="28" t="s">
        <v>11052</v>
      </c>
      <c r="G2003" s="30">
        <v>4990</v>
      </c>
      <c r="H2003" s="28" t="s">
        <v>11053</v>
      </c>
      <c r="I2003" s="31">
        <v>0</v>
      </c>
      <c r="J2003" s="31">
        <v>91.01</v>
      </c>
      <c r="K2003" s="28" t="s">
        <v>8494</v>
      </c>
      <c r="L2003" s="32">
        <f t="shared" si="341"/>
        <v>-91.01</v>
      </c>
      <c r="M2003" s="33">
        <f t="shared" si="342"/>
        <v>91.01</v>
      </c>
      <c r="N2003" s="34" t="b">
        <v>1</v>
      </c>
      <c r="O2003" s="35">
        <f t="shared" si="343"/>
        <v>91.01</v>
      </c>
      <c r="P2003" s="36" t="str">
        <f t="shared" si="344"/>
        <v>T</v>
      </c>
      <c r="Q2003" s="37" t="str">
        <f t="shared" si="345"/>
        <v>Misco</v>
      </c>
      <c r="R2003" s="6" t="str">
        <f t="shared" si="346"/>
        <v>T - Misco</v>
      </c>
      <c r="S2003" s="6" t="str">
        <f>IFERROR(INDEX('Vendor Over-ride'!$C:$C, MATCH($R:$R,'Vendor Over-ride'!$A:$A,0)),"")</f>
        <v>T - Misco</v>
      </c>
      <c r="U2003" s="38" t="str">
        <f t="shared" si="350"/>
        <v>GIA</v>
      </c>
      <c r="V2003" s="5" t="str">
        <f t="shared" si="351"/>
        <v>TRADE</v>
      </c>
      <c r="W2003" s="5" t="b">
        <f t="shared" si="347"/>
        <v>0</v>
      </c>
      <c r="X2003" s="40">
        <f t="shared" ca="1" si="348"/>
        <v>4294.1999999999989</v>
      </c>
      <c r="Y2003" s="30" t="b">
        <f t="shared" ca="1" si="349"/>
        <v>0</v>
      </c>
    </row>
    <row r="2004" spans="1:25">
      <c r="A2004" s="28" t="s">
        <v>2837</v>
      </c>
      <c r="B2004" s="28" t="s">
        <v>2838</v>
      </c>
      <c r="C2004" s="28" t="s">
        <v>4814</v>
      </c>
      <c r="D2004" s="28" t="s">
        <v>2842</v>
      </c>
      <c r="E2004" s="29">
        <v>42311</v>
      </c>
      <c r="F2004" s="28" t="s">
        <v>11054</v>
      </c>
      <c r="G2004" s="30">
        <v>4990</v>
      </c>
      <c r="H2004" s="28" t="s">
        <v>11055</v>
      </c>
      <c r="I2004" s="31">
        <v>0</v>
      </c>
      <c r="J2004" s="31">
        <v>2875</v>
      </c>
      <c r="K2004" s="28" t="s">
        <v>7256</v>
      </c>
      <c r="L2004" s="32">
        <f t="shared" si="341"/>
        <v>-2875</v>
      </c>
      <c r="M2004" s="33">
        <f t="shared" si="342"/>
        <v>2875</v>
      </c>
      <c r="N2004" s="34" t="b">
        <v>1</v>
      </c>
      <c r="O2004" s="35">
        <f t="shared" si="343"/>
        <v>2875</v>
      </c>
      <c r="P2004" s="36" t="str">
        <f t="shared" si="344"/>
        <v>T</v>
      </c>
      <c r="Q2004" s="37" t="str">
        <f t="shared" si="345"/>
        <v>Norman Howie</v>
      </c>
      <c r="R2004" s="6" t="str">
        <f t="shared" si="346"/>
        <v>T - Norman Howie</v>
      </c>
      <c r="S2004" s="6" t="str">
        <f>IFERROR(INDEX('Vendor Over-ride'!$C:$C, MATCH($R:$R,'Vendor Over-ride'!$A:$A,0)),"")</f>
        <v>T - Norman Howie</v>
      </c>
      <c r="T2004" s="41" t="s">
        <v>17725</v>
      </c>
      <c r="U2004" s="38" t="str">
        <f t="shared" si="350"/>
        <v>GIA</v>
      </c>
      <c r="V2004" s="5" t="str">
        <f t="shared" si="351"/>
        <v>TRADE</v>
      </c>
      <c r="W2004" s="5" t="b">
        <f t="shared" si="347"/>
        <v>0</v>
      </c>
      <c r="X2004" s="40">
        <f t="shared" ca="1" si="348"/>
        <v>37610.199999999997</v>
      </c>
      <c r="Y2004" s="30" t="b">
        <f t="shared" ca="1" si="349"/>
        <v>1</v>
      </c>
    </row>
    <row r="2005" spans="1:25" hidden="1">
      <c r="A2005" s="28" t="s">
        <v>2837</v>
      </c>
      <c r="B2005" s="28" t="s">
        <v>2838</v>
      </c>
      <c r="C2005" s="28" t="s">
        <v>4814</v>
      </c>
      <c r="D2005" s="28" t="s">
        <v>2842</v>
      </c>
      <c r="E2005" s="29">
        <v>42311</v>
      </c>
      <c r="F2005" s="28" t="s">
        <v>11056</v>
      </c>
      <c r="G2005" s="30">
        <v>4990</v>
      </c>
      <c r="H2005" s="28" t="s">
        <v>11057</v>
      </c>
      <c r="I2005" s="31">
        <v>0</v>
      </c>
      <c r="J2005" s="31">
        <v>198.4</v>
      </c>
      <c r="K2005" s="28" t="s">
        <v>2885</v>
      </c>
      <c r="L2005" s="32">
        <f t="shared" si="341"/>
        <v>-198.4</v>
      </c>
      <c r="M2005" s="33">
        <f t="shared" si="342"/>
        <v>198.4</v>
      </c>
      <c r="N2005" s="34" t="b">
        <v>1</v>
      </c>
      <c r="O2005" s="35">
        <f t="shared" si="343"/>
        <v>198.4</v>
      </c>
      <c r="P2005" s="36" t="str">
        <f t="shared" si="344"/>
        <v>T</v>
      </c>
      <c r="Q2005" s="37" t="str">
        <f t="shared" si="345"/>
        <v>Office Depot (UK) Ltd</v>
      </c>
      <c r="R2005" s="6" t="str">
        <f t="shared" si="346"/>
        <v>T - Office Depot (UK) Ltd</v>
      </c>
      <c r="S2005" s="6" t="str">
        <f>IFERROR(INDEX('Vendor Over-ride'!$C:$C, MATCH($R:$R,'Vendor Over-ride'!$A:$A,0)),"")</f>
        <v>T - Office Depot (UK) Ltd</v>
      </c>
      <c r="U2005" s="38" t="str">
        <f t="shared" si="350"/>
        <v>GIA</v>
      </c>
      <c r="V2005" s="5" t="str">
        <f t="shared" si="351"/>
        <v>TRADE</v>
      </c>
      <c r="W2005" s="5" t="b">
        <f t="shared" si="347"/>
        <v>0</v>
      </c>
      <c r="X2005" s="40">
        <f t="shared" ca="1" si="348"/>
        <v>3402.7900000000004</v>
      </c>
      <c r="Y2005" s="30" t="b">
        <f t="shared" ca="1" si="349"/>
        <v>0</v>
      </c>
    </row>
    <row r="2006" spans="1:25" hidden="1">
      <c r="A2006" s="28" t="s">
        <v>2837</v>
      </c>
      <c r="B2006" s="28" t="s">
        <v>2838</v>
      </c>
      <c r="C2006" s="28" t="s">
        <v>4814</v>
      </c>
      <c r="D2006" s="28" t="s">
        <v>2842</v>
      </c>
      <c r="E2006" s="29">
        <v>42311</v>
      </c>
      <c r="F2006" s="28" t="s">
        <v>11058</v>
      </c>
      <c r="G2006" s="30">
        <v>4990</v>
      </c>
      <c r="H2006" s="28" t="s">
        <v>11059</v>
      </c>
      <c r="I2006" s="31">
        <v>0</v>
      </c>
      <c r="J2006" s="31">
        <v>263.95</v>
      </c>
      <c r="K2006" s="28" t="s">
        <v>7606</v>
      </c>
      <c r="L2006" s="32">
        <f t="shared" si="341"/>
        <v>-263.95</v>
      </c>
      <c r="M2006" s="33">
        <f t="shared" si="342"/>
        <v>263.95</v>
      </c>
      <c r="N2006" s="34" t="b">
        <v>1</v>
      </c>
      <c r="O2006" s="35">
        <f t="shared" si="343"/>
        <v>263.95</v>
      </c>
      <c r="P2006" s="36" t="str">
        <f t="shared" si="344"/>
        <v>T</v>
      </c>
      <c r="Q2006" s="37" t="str">
        <f t="shared" si="345"/>
        <v>Office Care</v>
      </c>
      <c r="R2006" s="6" t="str">
        <f t="shared" si="346"/>
        <v>T - Office Care</v>
      </c>
      <c r="S2006" s="6" t="str">
        <f>IFERROR(INDEX('Vendor Over-ride'!$C:$C, MATCH($R:$R,'Vendor Over-ride'!$A:$A,0)),"")</f>
        <v>T - Office Care</v>
      </c>
      <c r="U2006" s="38" t="str">
        <f t="shared" si="350"/>
        <v>GIA</v>
      </c>
      <c r="V2006" s="5" t="str">
        <f t="shared" si="351"/>
        <v>TRADE</v>
      </c>
      <c r="W2006" s="5" t="b">
        <f t="shared" si="347"/>
        <v>0</v>
      </c>
      <c r="X2006" s="40">
        <f t="shared" ca="1" si="348"/>
        <v>8491.49</v>
      </c>
      <c r="Y2006" s="30" t="b">
        <f t="shared" ca="1" si="349"/>
        <v>0</v>
      </c>
    </row>
    <row r="2007" spans="1:25" hidden="1">
      <c r="A2007" s="28" t="s">
        <v>2837</v>
      </c>
      <c r="B2007" s="28" t="s">
        <v>2838</v>
      </c>
      <c r="C2007" s="28" t="s">
        <v>4814</v>
      </c>
      <c r="D2007" s="28" t="s">
        <v>2842</v>
      </c>
      <c r="E2007" s="29">
        <v>42311</v>
      </c>
      <c r="F2007" s="28" t="s">
        <v>11060</v>
      </c>
      <c r="G2007" s="30">
        <v>4990</v>
      </c>
      <c r="H2007" s="28" t="s">
        <v>11061</v>
      </c>
      <c r="I2007" s="31">
        <v>0</v>
      </c>
      <c r="J2007" s="31">
        <v>354</v>
      </c>
      <c r="K2007" s="28" t="s">
        <v>3044</v>
      </c>
      <c r="L2007" s="32">
        <f t="shared" si="341"/>
        <v>-354</v>
      </c>
      <c r="M2007" s="33">
        <f t="shared" si="342"/>
        <v>354</v>
      </c>
      <c r="N2007" s="34" t="b">
        <v>1</v>
      </c>
      <c r="O2007" s="35">
        <f t="shared" si="343"/>
        <v>354</v>
      </c>
      <c r="P2007" s="36" t="str">
        <f t="shared" si="344"/>
        <v>T</v>
      </c>
      <c r="Q2007" s="37" t="str">
        <f t="shared" si="345"/>
        <v>Peebles Media Group Ltd</v>
      </c>
      <c r="R2007" s="6" t="str">
        <f t="shared" si="346"/>
        <v>T - Peebles Media Group Ltd</v>
      </c>
      <c r="S2007" s="6" t="str">
        <f>IFERROR(INDEX('Vendor Over-ride'!$C:$C, MATCH($R:$R,'Vendor Over-ride'!$A:$A,0)),"")</f>
        <v>T - Peebles Media Group Ltd</v>
      </c>
      <c r="U2007" s="38" t="str">
        <f t="shared" si="350"/>
        <v>GIA</v>
      </c>
      <c r="V2007" s="5" t="str">
        <f t="shared" si="351"/>
        <v>TRADE</v>
      </c>
      <c r="W2007" s="5" t="b">
        <f t="shared" si="347"/>
        <v>0</v>
      </c>
      <c r="X2007" s="40">
        <f t="shared" ca="1" si="348"/>
        <v>744</v>
      </c>
      <c r="Y2007" s="30" t="b">
        <f t="shared" ca="1" si="349"/>
        <v>0</v>
      </c>
    </row>
    <row r="2008" spans="1:25">
      <c r="A2008" s="28" t="s">
        <v>2837</v>
      </c>
      <c r="B2008" s="28" t="s">
        <v>2838</v>
      </c>
      <c r="C2008" s="28" t="s">
        <v>4814</v>
      </c>
      <c r="D2008" s="28" t="s">
        <v>2842</v>
      </c>
      <c r="E2008" s="29">
        <v>42311</v>
      </c>
      <c r="F2008" s="28" t="s">
        <v>11062</v>
      </c>
      <c r="G2008" s="30">
        <v>4990</v>
      </c>
      <c r="H2008" s="28" t="s">
        <v>11063</v>
      </c>
      <c r="I2008" s="31">
        <v>0</v>
      </c>
      <c r="J2008" s="31">
        <v>886.18</v>
      </c>
      <c r="K2008" s="28" t="s">
        <v>4445</v>
      </c>
      <c r="L2008" s="32">
        <f t="shared" si="341"/>
        <v>-886.18</v>
      </c>
      <c r="M2008" s="33">
        <f t="shared" si="342"/>
        <v>886.18</v>
      </c>
      <c r="N2008" s="34" t="b">
        <v>1</v>
      </c>
      <c r="O2008" s="35">
        <f t="shared" si="343"/>
        <v>886.18</v>
      </c>
      <c r="P2008" s="36" t="str">
        <f t="shared" si="344"/>
        <v>T</v>
      </c>
      <c r="Q2008" s="37" t="str">
        <f t="shared" si="345"/>
        <v>Pertemps Recruitment Partnership Limited</v>
      </c>
      <c r="R2008" s="6" t="str">
        <f t="shared" si="346"/>
        <v>T - Pertemps Recruitment Partnership Limited</v>
      </c>
      <c r="S2008" s="6" t="str">
        <f>IFERROR(INDEX('Vendor Over-ride'!$C:$C, MATCH($R:$R,'Vendor Over-ride'!$A:$A,0)),"")</f>
        <v>T - Pertemps Recruitment Partnership Limited</v>
      </c>
      <c r="T2008" s="41" t="s">
        <v>7019</v>
      </c>
      <c r="U2008" s="38" t="str">
        <f t="shared" si="350"/>
        <v>GIA</v>
      </c>
      <c r="V2008" s="5" t="str">
        <f t="shared" si="351"/>
        <v>TRADE</v>
      </c>
      <c r="W2008" s="5" t="b">
        <f t="shared" si="347"/>
        <v>0</v>
      </c>
      <c r="X2008" s="40">
        <f t="shared" ca="1" si="348"/>
        <v>36553.03</v>
      </c>
      <c r="Y2008" s="30" t="b">
        <f t="shared" ca="1" si="349"/>
        <v>1</v>
      </c>
    </row>
    <row r="2009" spans="1:25">
      <c r="A2009" s="28" t="s">
        <v>2837</v>
      </c>
      <c r="B2009" s="28" t="s">
        <v>2838</v>
      </c>
      <c r="C2009" s="28" t="s">
        <v>4814</v>
      </c>
      <c r="D2009" s="28" t="s">
        <v>2842</v>
      </c>
      <c r="E2009" s="29">
        <v>42311</v>
      </c>
      <c r="F2009" s="28" t="s">
        <v>11064</v>
      </c>
      <c r="G2009" s="30">
        <v>4990</v>
      </c>
      <c r="H2009" s="28" t="s">
        <v>11065</v>
      </c>
      <c r="I2009" s="31">
        <v>0</v>
      </c>
      <c r="J2009" s="31">
        <v>28881.86</v>
      </c>
      <c r="K2009" s="28" t="s">
        <v>4034</v>
      </c>
      <c r="L2009" s="32">
        <f t="shared" si="341"/>
        <v>-28881.86</v>
      </c>
      <c r="M2009" s="33">
        <f t="shared" si="342"/>
        <v>28881.86</v>
      </c>
      <c r="N2009" s="34" t="b">
        <v>1</v>
      </c>
      <c r="O2009" s="35">
        <f t="shared" si="343"/>
        <v>28881.86</v>
      </c>
      <c r="P2009" s="36" t="str">
        <f t="shared" si="344"/>
        <v>T</v>
      </c>
      <c r="Q2009" s="37" t="str">
        <f t="shared" si="345"/>
        <v>Ryden LLP</v>
      </c>
      <c r="R2009" s="6" t="str">
        <f t="shared" si="346"/>
        <v>T - Ryden LLP</v>
      </c>
      <c r="S2009" s="6" t="str">
        <f>IFERROR(INDEX('Vendor Over-ride'!$C:$C, MATCH($R:$R,'Vendor Over-ride'!$A:$A,0)),"")</f>
        <v>T - Ryden LLP</v>
      </c>
      <c r="T2009" s="41" t="s">
        <v>17729</v>
      </c>
      <c r="U2009" s="38" t="str">
        <f t="shared" si="350"/>
        <v>GIA</v>
      </c>
      <c r="V2009" s="5" t="str">
        <f t="shared" si="351"/>
        <v>TRADE</v>
      </c>
      <c r="W2009" s="5" t="b">
        <f t="shared" si="347"/>
        <v>1</v>
      </c>
      <c r="X2009" s="40">
        <f t="shared" ca="1" si="348"/>
        <v>119006.3</v>
      </c>
      <c r="Y2009" s="30" t="b">
        <f t="shared" ca="1" si="349"/>
        <v>1</v>
      </c>
    </row>
    <row r="2010" spans="1:25">
      <c r="A2010" s="28" t="s">
        <v>2837</v>
      </c>
      <c r="B2010" s="28" t="s">
        <v>2838</v>
      </c>
      <c r="C2010" s="28" t="s">
        <v>4814</v>
      </c>
      <c r="D2010" s="28" t="s">
        <v>2842</v>
      </c>
      <c r="E2010" s="29">
        <v>42311</v>
      </c>
      <c r="F2010" s="28" t="s">
        <v>11066</v>
      </c>
      <c r="G2010" s="30">
        <v>4990</v>
      </c>
      <c r="H2010" s="28" t="s">
        <v>11067</v>
      </c>
      <c r="I2010" s="31">
        <v>0</v>
      </c>
      <c r="J2010" s="31">
        <v>57.7</v>
      </c>
      <c r="K2010" s="28" t="s">
        <v>2887</v>
      </c>
      <c r="L2010" s="32">
        <f t="shared" si="341"/>
        <v>-57.7</v>
      </c>
      <c r="M2010" s="33">
        <f t="shared" si="342"/>
        <v>57.7</v>
      </c>
      <c r="N2010" s="34" t="b">
        <v>1</v>
      </c>
      <c r="O2010" s="35">
        <f t="shared" si="343"/>
        <v>57.7</v>
      </c>
      <c r="P2010" s="36" t="str">
        <f t="shared" si="344"/>
        <v>T</v>
      </c>
      <c r="Q2010" s="37" t="str">
        <f t="shared" si="345"/>
        <v>Spotless Commercial Cleaning Ltd</v>
      </c>
      <c r="R2010" s="6" t="str">
        <f t="shared" si="346"/>
        <v>T - Spotless Commercial Cleaning Ltd</v>
      </c>
      <c r="S2010" s="6" t="str">
        <f>IFERROR(INDEX('Vendor Over-ride'!$C:$C, MATCH($R:$R,'Vendor Over-ride'!$A:$A,0)),"")</f>
        <v>T - Spotless Commercial Cleaning Ltd</v>
      </c>
      <c r="T2010" s="41" t="s">
        <v>17730</v>
      </c>
      <c r="U2010" s="38" t="str">
        <f t="shared" si="350"/>
        <v>GIA</v>
      </c>
      <c r="V2010" s="5" t="str">
        <f t="shared" si="351"/>
        <v>TRADE</v>
      </c>
      <c r="W2010" s="5" t="b">
        <f t="shared" si="347"/>
        <v>0</v>
      </c>
      <c r="X2010" s="40">
        <f t="shared" ca="1" si="348"/>
        <v>25308.30000000001</v>
      </c>
      <c r="Y2010" s="30" t="b">
        <f t="shared" ca="1" si="349"/>
        <v>1</v>
      </c>
    </row>
    <row r="2011" spans="1:25" hidden="1">
      <c r="A2011" s="28" t="s">
        <v>2837</v>
      </c>
      <c r="B2011" s="28" t="s">
        <v>2838</v>
      </c>
      <c r="C2011" s="28" t="s">
        <v>4814</v>
      </c>
      <c r="D2011" s="28" t="s">
        <v>2842</v>
      </c>
      <c r="E2011" s="29">
        <v>42311</v>
      </c>
      <c r="F2011" s="28" t="s">
        <v>11068</v>
      </c>
      <c r="G2011" s="30">
        <v>4990</v>
      </c>
      <c r="H2011" s="28" t="s">
        <v>11069</v>
      </c>
      <c r="I2011" s="31">
        <v>0</v>
      </c>
      <c r="J2011" s="31">
        <v>680</v>
      </c>
      <c r="K2011" s="28" t="s">
        <v>5051</v>
      </c>
      <c r="L2011" s="32">
        <f t="shared" si="341"/>
        <v>-680</v>
      </c>
      <c r="M2011" s="33">
        <f t="shared" si="342"/>
        <v>680</v>
      </c>
      <c r="N2011" s="34" t="b">
        <v>1</v>
      </c>
      <c r="O2011" s="35">
        <f t="shared" si="343"/>
        <v>680</v>
      </c>
      <c r="P2011" s="36" t="str">
        <f t="shared" si="344"/>
        <v>T</v>
      </c>
      <c r="Q2011" s="37" t="str">
        <f t="shared" si="345"/>
        <v>Straight Cut Media</v>
      </c>
      <c r="R2011" s="6" t="str">
        <f t="shared" si="346"/>
        <v>T - Straight Cut Media</v>
      </c>
      <c r="S2011" s="6" t="str">
        <f>IFERROR(INDEX('Vendor Over-ride'!$C:$C, MATCH($R:$R,'Vendor Over-ride'!$A:$A,0)),"")</f>
        <v>T - Straight Cut Media</v>
      </c>
      <c r="U2011" s="38" t="str">
        <f t="shared" si="350"/>
        <v>GIA</v>
      </c>
      <c r="V2011" s="5" t="str">
        <f t="shared" si="351"/>
        <v>TRADE</v>
      </c>
      <c r="W2011" s="5" t="b">
        <f t="shared" si="347"/>
        <v>0</v>
      </c>
      <c r="X2011" s="40">
        <f t="shared" ca="1" si="348"/>
        <v>9025</v>
      </c>
      <c r="Y2011" s="30" t="b">
        <f t="shared" ca="1" si="349"/>
        <v>0</v>
      </c>
    </row>
    <row r="2012" spans="1:25" hidden="1">
      <c r="A2012" s="28" t="s">
        <v>2837</v>
      </c>
      <c r="B2012" s="28" t="s">
        <v>2838</v>
      </c>
      <c r="C2012" s="28" t="s">
        <v>4814</v>
      </c>
      <c r="D2012" s="28" t="s">
        <v>2842</v>
      </c>
      <c r="E2012" s="29">
        <v>42311</v>
      </c>
      <c r="F2012" s="28" t="s">
        <v>11070</v>
      </c>
      <c r="G2012" s="30">
        <v>4990</v>
      </c>
      <c r="H2012" s="28" t="s">
        <v>11071</v>
      </c>
      <c r="I2012" s="31">
        <v>0</v>
      </c>
      <c r="J2012" s="31">
        <v>504</v>
      </c>
      <c r="K2012" s="28" t="s">
        <v>2979</v>
      </c>
      <c r="L2012" s="32">
        <f t="shared" si="341"/>
        <v>-504</v>
      </c>
      <c r="M2012" s="33">
        <f t="shared" si="342"/>
        <v>504</v>
      </c>
      <c r="N2012" s="34" t="b">
        <v>1</v>
      </c>
      <c r="O2012" s="35">
        <f t="shared" si="343"/>
        <v>504</v>
      </c>
      <c r="P2012" s="36" t="str">
        <f t="shared" si="344"/>
        <v>T</v>
      </c>
      <c r="Q2012" s="37" t="str">
        <f t="shared" si="345"/>
        <v>WESTMINSTER MEDIA FORUM</v>
      </c>
      <c r="R2012" s="6" t="str">
        <f t="shared" si="346"/>
        <v>T - WESTMINSTER MEDIA FORUM</v>
      </c>
      <c r="S2012" s="6" t="str">
        <f>IFERROR(INDEX('Vendor Over-ride'!$C:$C, MATCH($R:$R,'Vendor Over-ride'!$A:$A,0)),"")</f>
        <v>T - WESTMINSTER MEDIA FORUM</v>
      </c>
      <c r="U2012" s="38" t="str">
        <f t="shared" si="350"/>
        <v>GIA</v>
      </c>
      <c r="V2012" s="5" t="str">
        <f t="shared" si="351"/>
        <v>TRADE</v>
      </c>
      <c r="W2012" s="5" t="b">
        <f t="shared" si="347"/>
        <v>0</v>
      </c>
      <c r="X2012" s="40">
        <f t="shared" ca="1" si="348"/>
        <v>1008</v>
      </c>
      <c r="Y2012" s="30" t="b">
        <f t="shared" ca="1" si="349"/>
        <v>0</v>
      </c>
    </row>
    <row r="2013" spans="1:25" hidden="1">
      <c r="A2013" s="28" t="s">
        <v>2837</v>
      </c>
      <c r="B2013" s="28" t="s">
        <v>2838</v>
      </c>
      <c r="C2013" s="28" t="s">
        <v>4814</v>
      </c>
      <c r="D2013" s="28" t="s">
        <v>2842</v>
      </c>
      <c r="E2013" s="29">
        <v>42313</v>
      </c>
      <c r="F2013" s="28" t="s">
        <v>11072</v>
      </c>
      <c r="G2013" s="30">
        <v>5007</v>
      </c>
      <c r="H2013" s="28" t="s">
        <v>11073</v>
      </c>
      <c r="I2013" s="31">
        <v>0</v>
      </c>
      <c r="J2013" s="31">
        <v>51.78</v>
      </c>
      <c r="K2013" s="28" t="s">
        <v>2992</v>
      </c>
      <c r="L2013" s="32">
        <f t="shared" si="341"/>
        <v>-51.78</v>
      </c>
      <c r="M2013" s="33">
        <f t="shared" si="342"/>
        <v>51.78</v>
      </c>
      <c r="N2013" s="34" t="b">
        <v>0</v>
      </c>
      <c r="O2013" s="35">
        <f t="shared" si="343"/>
        <v>0</v>
      </c>
      <c r="P2013" s="36" t="str">
        <f t="shared" si="344"/>
        <v>E</v>
      </c>
      <c r="Q2013" s="37" t="str">
        <f t="shared" si="345"/>
        <v>Lynsey McLeod</v>
      </c>
      <c r="R2013" s="6" t="str">
        <f t="shared" si="346"/>
        <v>E - Lynsey McLeod</v>
      </c>
      <c r="S2013" s="6" t="str">
        <f>IFERROR(INDEX('Vendor Over-ride'!$C:$C, MATCH($R:$R,'Vendor Over-ride'!$A:$A,0)),"")</f>
        <v/>
      </c>
      <c r="U2013" s="38" t="str">
        <f t="shared" si="350"/>
        <v>GIA</v>
      </c>
      <c r="V2013" s="5" t="str">
        <f t="shared" si="351"/>
        <v>EMPLOYEE</v>
      </c>
      <c r="W2013" s="5" t="b">
        <f t="shared" si="347"/>
        <v>0</v>
      </c>
      <c r="X2013" s="40">
        <f t="shared" ca="1" si="348"/>
        <v>334393.72000000003</v>
      </c>
      <c r="Y2013" s="30" t="b">
        <f t="shared" ca="1" si="349"/>
        <v>1</v>
      </c>
    </row>
    <row r="2014" spans="1:25" hidden="1">
      <c r="A2014" s="28" t="s">
        <v>2837</v>
      </c>
      <c r="B2014" s="28" t="s">
        <v>2838</v>
      </c>
      <c r="C2014" s="28" t="s">
        <v>4814</v>
      </c>
      <c r="D2014" s="28" t="s">
        <v>2842</v>
      </c>
      <c r="E2014" s="29">
        <v>42313</v>
      </c>
      <c r="F2014" s="28" t="s">
        <v>11074</v>
      </c>
      <c r="G2014" s="30">
        <v>5007</v>
      </c>
      <c r="H2014" s="28" t="s">
        <v>11075</v>
      </c>
      <c r="I2014" s="31">
        <v>0</v>
      </c>
      <c r="J2014" s="31">
        <v>55.2</v>
      </c>
      <c r="K2014" s="28" t="s">
        <v>3046</v>
      </c>
      <c r="L2014" s="32">
        <f t="shared" si="341"/>
        <v>-55.2</v>
      </c>
      <c r="M2014" s="33">
        <f t="shared" si="342"/>
        <v>55.2</v>
      </c>
      <c r="N2014" s="34" t="b">
        <v>0</v>
      </c>
      <c r="O2014" s="35">
        <f t="shared" si="343"/>
        <v>0</v>
      </c>
      <c r="P2014" s="36" t="str">
        <f t="shared" si="344"/>
        <v>E</v>
      </c>
      <c r="Q2014" s="37" t="str">
        <f t="shared" si="345"/>
        <v>Massimiliano Allen</v>
      </c>
      <c r="R2014" s="6" t="str">
        <f t="shared" si="346"/>
        <v>E - Massimiliano Allen</v>
      </c>
      <c r="S2014" s="6" t="str">
        <f>IFERROR(INDEX('Vendor Over-ride'!$C:$C, MATCH($R:$R,'Vendor Over-ride'!$A:$A,0)),"")</f>
        <v/>
      </c>
      <c r="U2014" s="38" t="str">
        <f t="shared" si="350"/>
        <v>GIA</v>
      </c>
      <c r="V2014" s="5" t="str">
        <f t="shared" si="351"/>
        <v>EMPLOYEE</v>
      </c>
      <c r="W2014" s="5" t="b">
        <f t="shared" si="347"/>
        <v>0</v>
      </c>
      <c r="X2014" s="40">
        <f t="shared" ca="1" si="348"/>
        <v>334393.72000000003</v>
      </c>
      <c r="Y2014" s="30" t="b">
        <f t="shared" ca="1" si="349"/>
        <v>1</v>
      </c>
    </row>
    <row r="2015" spans="1:25" hidden="1">
      <c r="A2015" s="28" t="s">
        <v>2837</v>
      </c>
      <c r="B2015" s="28" t="s">
        <v>2838</v>
      </c>
      <c r="C2015" s="28" t="s">
        <v>4814</v>
      </c>
      <c r="D2015" s="28" t="s">
        <v>2842</v>
      </c>
      <c r="E2015" s="29">
        <v>42313</v>
      </c>
      <c r="F2015" s="28" t="s">
        <v>11076</v>
      </c>
      <c r="G2015" s="30">
        <v>5007</v>
      </c>
      <c r="H2015" s="28" t="s">
        <v>11077</v>
      </c>
      <c r="I2015" s="31">
        <v>0</v>
      </c>
      <c r="J2015" s="31">
        <v>263.25</v>
      </c>
      <c r="K2015" s="28" t="s">
        <v>2995</v>
      </c>
      <c r="L2015" s="32">
        <f t="shared" si="341"/>
        <v>-263.25</v>
      </c>
      <c r="M2015" s="33">
        <f t="shared" si="342"/>
        <v>263.25</v>
      </c>
      <c r="N2015" s="34" t="b">
        <v>0</v>
      </c>
      <c r="O2015" s="35">
        <f t="shared" si="343"/>
        <v>0</v>
      </c>
      <c r="P2015" s="36" t="str">
        <f t="shared" si="344"/>
        <v>E</v>
      </c>
      <c r="Q2015" s="37" t="str">
        <f t="shared" si="345"/>
        <v>Lulu Johnston</v>
      </c>
      <c r="R2015" s="6" t="str">
        <f t="shared" si="346"/>
        <v>E - Lulu Johnston</v>
      </c>
      <c r="S2015" s="6" t="str">
        <f>IFERROR(INDEX('Vendor Over-ride'!$C:$C, MATCH($R:$R,'Vendor Over-ride'!$A:$A,0)),"")</f>
        <v/>
      </c>
      <c r="U2015" s="38" t="str">
        <f t="shared" si="350"/>
        <v>GIA</v>
      </c>
      <c r="V2015" s="5" t="str">
        <f t="shared" si="351"/>
        <v>EMPLOYEE</v>
      </c>
      <c r="W2015" s="5" t="b">
        <f t="shared" si="347"/>
        <v>0</v>
      </c>
      <c r="X2015" s="40">
        <f t="shared" ca="1" si="348"/>
        <v>334393.72000000003</v>
      </c>
      <c r="Y2015" s="30" t="b">
        <f t="shared" ca="1" si="349"/>
        <v>1</v>
      </c>
    </row>
    <row r="2016" spans="1:25" hidden="1">
      <c r="A2016" s="28" t="s">
        <v>2837</v>
      </c>
      <c r="B2016" s="28" t="s">
        <v>2838</v>
      </c>
      <c r="C2016" s="28" t="s">
        <v>4814</v>
      </c>
      <c r="D2016" s="28" t="s">
        <v>2842</v>
      </c>
      <c r="E2016" s="29">
        <v>42313</v>
      </c>
      <c r="F2016" s="28" t="s">
        <v>11078</v>
      </c>
      <c r="G2016" s="30">
        <v>5007</v>
      </c>
      <c r="H2016" s="28" t="s">
        <v>11079</v>
      </c>
      <c r="I2016" s="31">
        <v>0</v>
      </c>
      <c r="J2016" s="31">
        <v>30.9</v>
      </c>
      <c r="K2016" s="28" t="s">
        <v>11080</v>
      </c>
      <c r="L2016" s="32">
        <f t="shared" si="341"/>
        <v>-30.9</v>
      </c>
      <c r="M2016" s="33">
        <f t="shared" si="342"/>
        <v>30.9</v>
      </c>
      <c r="N2016" s="34" t="b">
        <v>0</v>
      </c>
      <c r="O2016" s="35">
        <f t="shared" si="343"/>
        <v>0</v>
      </c>
      <c r="P2016" s="36" t="str">
        <f t="shared" si="344"/>
        <v>E</v>
      </c>
      <c r="Q2016" s="37" t="str">
        <f t="shared" si="345"/>
        <v>Katherine Deans</v>
      </c>
      <c r="R2016" s="6" t="str">
        <f t="shared" si="346"/>
        <v>E - Katherine Deans</v>
      </c>
      <c r="S2016" s="6" t="str">
        <f>IFERROR(INDEX('Vendor Over-ride'!$C:$C, MATCH($R:$R,'Vendor Over-ride'!$A:$A,0)),"")</f>
        <v/>
      </c>
      <c r="U2016" s="38" t="str">
        <f t="shared" si="350"/>
        <v>GIA</v>
      </c>
      <c r="V2016" s="5" t="str">
        <f t="shared" si="351"/>
        <v>EMPLOYEE</v>
      </c>
      <c r="W2016" s="5" t="b">
        <f t="shared" si="347"/>
        <v>0</v>
      </c>
      <c r="X2016" s="40">
        <f t="shared" ca="1" si="348"/>
        <v>334393.72000000003</v>
      </c>
      <c r="Y2016" s="30" t="b">
        <f t="shared" ca="1" si="349"/>
        <v>1</v>
      </c>
    </row>
    <row r="2017" spans="1:25" hidden="1">
      <c r="A2017" s="28" t="s">
        <v>2837</v>
      </c>
      <c r="B2017" s="28" t="s">
        <v>2838</v>
      </c>
      <c r="C2017" s="28" t="s">
        <v>4814</v>
      </c>
      <c r="D2017" s="28" t="s">
        <v>2842</v>
      </c>
      <c r="E2017" s="29">
        <v>42313</v>
      </c>
      <c r="F2017" s="28" t="s">
        <v>11081</v>
      </c>
      <c r="G2017" s="30">
        <v>5007</v>
      </c>
      <c r="H2017" s="28" t="s">
        <v>11082</v>
      </c>
      <c r="I2017" s="31">
        <v>0</v>
      </c>
      <c r="J2017" s="31">
        <v>168</v>
      </c>
      <c r="K2017" s="28" t="s">
        <v>3030</v>
      </c>
      <c r="L2017" s="32">
        <f t="shared" si="341"/>
        <v>-168</v>
      </c>
      <c r="M2017" s="33">
        <f t="shared" si="342"/>
        <v>168</v>
      </c>
      <c r="N2017" s="34" t="b">
        <v>1</v>
      </c>
      <c r="O2017" s="35">
        <f t="shared" si="343"/>
        <v>168</v>
      </c>
      <c r="P2017" s="36" t="str">
        <f t="shared" si="344"/>
        <v>T</v>
      </c>
      <c r="Q2017" s="37" t="str">
        <f t="shared" si="345"/>
        <v>Alba Facilities Services Ltd</v>
      </c>
      <c r="R2017" s="6" t="str">
        <f t="shared" si="346"/>
        <v>T - Alba Facilities Services Ltd</v>
      </c>
      <c r="S2017" s="6" t="str">
        <f>IFERROR(INDEX('Vendor Over-ride'!$C:$C, MATCH($R:$R,'Vendor Over-ride'!$A:$A,0)),"")</f>
        <v>T - Alba Facilities Services Ltd</v>
      </c>
      <c r="U2017" s="38" t="str">
        <f t="shared" si="350"/>
        <v>GIA</v>
      </c>
      <c r="V2017" s="5" t="str">
        <f t="shared" si="351"/>
        <v>TRADE</v>
      </c>
      <c r="W2017" s="5" t="b">
        <f t="shared" si="347"/>
        <v>0</v>
      </c>
      <c r="X2017" s="40">
        <f t="shared" ca="1" si="348"/>
        <v>12768</v>
      </c>
      <c r="Y2017" s="30" t="b">
        <f t="shared" ca="1" si="349"/>
        <v>0</v>
      </c>
    </row>
    <row r="2018" spans="1:25">
      <c r="A2018" s="28" t="s">
        <v>2837</v>
      </c>
      <c r="B2018" s="28" t="s">
        <v>2838</v>
      </c>
      <c r="C2018" s="28" t="s">
        <v>4814</v>
      </c>
      <c r="D2018" s="28" t="s">
        <v>2842</v>
      </c>
      <c r="E2018" s="29">
        <v>42313</v>
      </c>
      <c r="F2018" s="28" t="s">
        <v>11083</v>
      </c>
      <c r="G2018" s="30">
        <v>5007</v>
      </c>
      <c r="H2018" s="28" t="s">
        <v>11084</v>
      </c>
      <c r="I2018" s="31">
        <v>0</v>
      </c>
      <c r="J2018" s="31">
        <v>2638.93</v>
      </c>
      <c r="K2018" s="28" t="s">
        <v>4924</v>
      </c>
      <c r="L2018" s="32">
        <f t="shared" si="341"/>
        <v>-2638.93</v>
      </c>
      <c r="M2018" s="33">
        <f t="shared" si="342"/>
        <v>2638.93</v>
      </c>
      <c r="N2018" s="34" t="b">
        <v>1</v>
      </c>
      <c r="O2018" s="35">
        <f t="shared" si="343"/>
        <v>2638.93</v>
      </c>
      <c r="P2018" s="36" t="str">
        <f t="shared" si="344"/>
        <v>T</v>
      </c>
      <c r="Q2018" s="37" t="str">
        <f t="shared" si="345"/>
        <v>Capita Travel and Events</v>
      </c>
      <c r="R2018" s="6" t="str">
        <f t="shared" si="346"/>
        <v>T - Capita Travel and Events</v>
      </c>
      <c r="S2018" s="6" t="str">
        <f>IFERROR(INDEX('Vendor Over-ride'!$C:$C, MATCH($R:$R,'Vendor Over-ride'!$A:$A,0)),"")</f>
        <v>T - Capita Travel and Events</v>
      </c>
      <c r="T2018" s="41" t="s">
        <v>7018</v>
      </c>
      <c r="U2018" s="38" t="str">
        <f t="shared" si="350"/>
        <v>GIA</v>
      </c>
      <c r="V2018" s="5" t="str">
        <f t="shared" si="351"/>
        <v>TRADE</v>
      </c>
      <c r="W2018" s="5" t="b">
        <f t="shared" si="347"/>
        <v>0</v>
      </c>
      <c r="X2018" s="40">
        <f t="shared" ca="1" si="348"/>
        <v>68437.789999999994</v>
      </c>
      <c r="Y2018" s="30" t="b">
        <f t="shared" ca="1" si="349"/>
        <v>1</v>
      </c>
    </row>
    <row r="2019" spans="1:25" hidden="1">
      <c r="A2019" s="28" t="s">
        <v>2837</v>
      </c>
      <c r="B2019" s="28" t="s">
        <v>2838</v>
      </c>
      <c r="C2019" s="28" t="s">
        <v>4814</v>
      </c>
      <c r="D2019" s="28" t="s">
        <v>2842</v>
      </c>
      <c r="E2019" s="29">
        <v>42313</v>
      </c>
      <c r="F2019" s="28" t="s">
        <v>11085</v>
      </c>
      <c r="G2019" s="30">
        <v>5007</v>
      </c>
      <c r="H2019" s="28" t="s">
        <v>11086</v>
      </c>
      <c r="I2019" s="31">
        <v>0</v>
      </c>
      <c r="J2019" s="31">
        <v>420</v>
      </c>
      <c r="K2019" s="28" t="s">
        <v>3500</v>
      </c>
      <c r="L2019" s="32">
        <f t="shared" si="341"/>
        <v>-420</v>
      </c>
      <c r="M2019" s="33">
        <f t="shared" si="342"/>
        <v>420</v>
      </c>
      <c r="N2019" s="34" t="b">
        <v>1</v>
      </c>
      <c r="O2019" s="35">
        <f t="shared" si="343"/>
        <v>420</v>
      </c>
      <c r="P2019" s="36" t="str">
        <f t="shared" si="344"/>
        <v>T</v>
      </c>
      <c r="Q2019" s="37" t="str">
        <f t="shared" si="345"/>
        <v>CIPR Public Relations Centre</v>
      </c>
      <c r="R2019" s="6" t="str">
        <f t="shared" si="346"/>
        <v>T - CIPR Public Relations Centre</v>
      </c>
      <c r="S2019" s="6" t="str">
        <f>IFERROR(INDEX('Vendor Over-ride'!$C:$C, MATCH($R:$R,'Vendor Over-ride'!$A:$A,0)),"")</f>
        <v>T - CIPR Public Relations Centre</v>
      </c>
      <c r="U2019" s="38" t="str">
        <f t="shared" si="350"/>
        <v>GIA</v>
      </c>
      <c r="V2019" s="5" t="str">
        <f t="shared" si="351"/>
        <v>TRADE</v>
      </c>
      <c r="W2019" s="5" t="b">
        <f t="shared" si="347"/>
        <v>0</v>
      </c>
      <c r="X2019" s="40">
        <f t="shared" ca="1" si="348"/>
        <v>637</v>
      </c>
      <c r="Y2019" s="30" t="b">
        <f t="shared" ca="1" si="349"/>
        <v>0</v>
      </c>
    </row>
    <row r="2020" spans="1:25" hidden="1">
      <c r="A2020" s="28" t="s">
        <v>2837</v>
      </c>
      <c r="B2020" s="28" t="s">
        <v>2838</v>
      </c>
      <c r="C2020" s="28" t="s">
        <v>4814</v>
      </c>
      <c r="D2020" s="28" t="s">
        <v>2842</v>
      </c>
      <c r="E2020" s="29">
        <v>42313</v>
      </c>
      <c r="F2020" s="28" t="s">
        <v>11087</v>
      </c>
      <c r="G2020" s="30">
        <v>5007</v>
      </c>
      <c r="H2020" s="28" t="s">
        <v>11088</v>
      </c>
      <c r="I2020" s="31">
        <v>0</v>
      </c>
      <c r="J2020" s="31">
        <v>264.45999999999998</v>
      </c>
      <c r="K2020" s="28" t="s">
        <v>3035</v>
      </c>
      <c r="L2020" s="32">
        <f t="shared" si="341"/>
        <v>-264.45999999999998</v>
      </c>
      <c r="M2020" s="33">
        <f t="shared" si="342"/>
        <v>264.45999999999998</v>
      </c>
      <c r="N2020" s="34" t="b">
        <v>1</v>
      </c>
      <c r="O2020" s="35">
        <f t="shared" si="343"/>
        <v>264.45999999999998</v>
      </c>
      <c r="P2020" s="36" t="str">
        <f t="shared" si="344"/>
        <v>T</v>
      </c>
      <c r="Q2020" s="37" t="str">
        <f t="shared" si="345"/>
        <v>DotMailer Ltd</v>
      </c>
      <c r="R2020" s="6" t="str">
        <f t="shared" si="346"/>
        <v>T - DotMailer Ltd</v>
      </c>
      <c r="S2020" s="6" t="str">
        <f>IFERROR(INDEX('Vendor Over-ride'!$C:$C, MATCH($R:$R,'Vendor Over-ride'!$A:$A,0)),"")</f>
        <v>T - DotMailer Ltd</v>
      </c>
      <c r="U2020" s="38" t="str">
        <f t="shared" si="350"/>
        <v>GIA</v>
      </c>
      <c r="V2020" s="5" t="str">
        <f t="shared" si="351"/>
        <v>TRADE</v>
      </c>
      <c r="W2020" s="5" t="b">
        <f t="shared" si="347"/>
        <v>0</v>
      </c>
      <c r="X2020" s="40">
        <f t="shared" ca="1" si="348"/>
        <v>5943.5199999999995</v>
      </c>
      <c r="Y2020" s="30" t="b">
        <f t="shared" ca="1" si="349"/>
        <v>0</v>
      </c>
    </row>
    <row r="2021" spans="1:25" hidden="1">
      <c r="A2021" s="28" t="s">
        <v>2837</v>
      </c>
      <c r="B2021" s="28" t="s">
        <v>2838</v>
      </c>
      <c r="C2021" s="28" t="s">
        <v>4814</v>
      </c>
      <c r="D2021" s="28" t="s">
        <v>2842</v>
      </c>
      <c r="E2021" s="29">
        <v>42313</v>
      </c>
      <c r="F2021" s="28" t="s">
        <v>11089</v>
      </c>
      <c r="G2021" s="30">
        <v>5007</v>
      </c>
      <c r="H2021" s="28" t="s">
        <v>11090</v>
      </c>
      <c r="I2021" s="31">
        <v>0</v>
      </c>
      <c r="J2021" s="31">
        <v>132</v>
      </c>
      <c r="K2021" s="28" t="s">
        <v>3092</v>
      </c>
      <c r="L2021" s="32">
        <f t="shared" si="341"/>
        <v>-132</v>
      </c>
      <c r="M2021" s="33">
        <f t="shared" si="342"/>
        <v>132</v>
      </c>
      <c r="N2021" s="34" t="b">
        <v>1</v>
      </c>
      <c r="O2021" s="35">
        <f t="shared" si="343"/>
        <v>132</v>
      </c>
      <c r="P2021" s="36" t="str">
        <f t="shared" si="344"/>
        <v>T</v>
      </c>
      <c r="Q2021" s="37" t="str">
        <f t="shared" si="345"/>
        <v>GTG Training Ltd</v>
      </c>
      <c r="R2021" s="6" t="str">
        <f t="shared" si="346"/>
        <v>T - GTG Training Ltd</v>
      </c>
      <c r="S2021" s="6" t="str">
        <f>IFERROR(INDEX('Vendor Over-ride'!$C:$C, MATCH($R:$R,'Vendor Over-ride'!$A:$A,0)),"")</f>
        <v>T - GTG Training Ltd</v>
      </c>
      <c r="U2021" s="38" t="str">
        <f t="shared" si="350"/>
        <v>GIA</v>
      </c>
      <c r="V2021" s="5" t="str">
        <f t="shared" si="351"/>
        <v>TRADE</v>
      </c>
      <c r="W2021" s="5" t="b">
        <f t="shared" si="347"/>
        <v>0</v>
      </c>
      <c r="X2021" s="40">
        <f t="shared" ca="1" si="348"/>
        <v>3908.4</v>
      </c>
      <c r="Y2021" s="30" t="b">
        <f t="shared" ca="1" si="349"/>
        <v>0</v>
      </c>
    </row>
    <row r="2022" spans="1:25" hidden="1">
      <c r="A2022" s="28" t="s">
        <v>2837</v>
      </c>
      <c r="B2022" s="28" t="s">
        <v>2838</v>
      </c>
      <c r="C2022" s="28" t="s">
        <v>4814</v>
      </c>
      <c r="D2022" s="28" t="s">
        <v>2842</v>
      </c>
      <c r="E2022" s="29">
        <v>42313</v>
      </c>
      <c r="F2022" s="28" t="s">
        <v>11091</v>
      </c>
      <c r="G2022" s="30">
        <v>5007</v>
      </c>
      <c r="H2022" s="28" t="s">
        <v>11092</v>
      </c>
      <c r="I2022" s="31">
        <v>0</v>
      </c>
      <c r="J2022" s="31">
        <v>2047.46</v>
      </c>
      <c r="K2022" s="28" t="s">
        <v>2884</v>
      </c>
      <c r="L2022" s="32">
        <f t="shared" si="341"/>
        <v>-2047.46</v>
      </c>
      <c r="M2022" s="33">
        <f t="shared" si="342"/>
        <v>2047.46</v>
      </c>
      <c r="N2022" s="34" t="b">
        <v>1</v>
      </c>
      <c r="O2022" s="35">
        <f t="shared" si="343"/>
        <v>2047.46</v>
      </c>
      <c r="P2022" s="36" t="str">
        <f t="shared" si="344"/>
        <v>T</v>
      </c>
      <c r="Q2022" s="37" t="str">
        <f t="shared" si="345"/>
        <v>Hitachi Capital UK PLC</v>
      </c>
      <c r="R2022" s="6" t="str">
        <f t="shared" si="346"/>
        <v>T - Hitachi Capital UK PLC</v>
      </c>
      <c r="S2022" s="6" t="str">
        <f>IFERROR(INDEX('Vendor Over-ride'!$C:$C, MATCH($R:$R,'Vendor Over-ride'!$A:$A,0)),"")</f>
        <v>T - Hitachi Capital UK PLC</v>
      </c>
      <c r="U2022" s="38" t="str">
        <f t="shared" si="350"/>
        <v>GIA</v>
      </c>
      <c r="V2022" s="5" t="str">
        <f t="shared" si="351"/>
        <v>TRADE</v>
      </c>
      <c r="W2022" s="5" t="b">
        <f t="shared" si="347"/>
        <v>0</v>
      </c>
      <c r="X2022" s="40">
        <f t="shared" ca="1" si="348"/>
        <v>22908.730000000003</v>
      </c>
      <c r="Y2022" s="30" t="b">
        <f t="shared" ca="1" si="349"/>
        <v>0</v>
      </c>
    </row>
    <row r="2023" spans="1:25" hidden="1">
      <c r="A2023" s="28" t="s">
        <v>2837</v>
      </c>
      <c r="B2023" s="28" t="s">
        <v>2838</v>
      </c>
      <c r="C2023" s="28" t="s">
        <v>4814</v>
      </c>
      <c r="D2023" s="28" t="s">
        <v>2842</v>
      </c>
      <c r="E2023" s="29">
        <v>42313</v>
      </c>
      <c r="F2023" s="28" t="s">
        <v>11093</v>
      </c>
      <c r="G2023" s="30">
        <v>5007</v>
      </c>
      <c r="H2023" s="28" t="s">
        <v>11094</v>
      </c>
      <c r="I2023" s="31">
        <v>0</v>
      </c>
      <c r="J2023" s="31">
        <v>857.26</v>
      </c>
      <c r="K2023" s="28" t="s">
        <v>2898</v>
      </c>
      <c r="L2023" s="32">
        <f t="shared" si="341"/>
        <v>-857.26</v>
      </c>
      <c r="M2023" s="33">
        <f t="shared" si="342"/>
        <v>857.26</v>
      </c>
      <c r="N2023" s="34" t="b">
        <v>1</v>
      </c>
      <c r="O2023" s="35">
        <f t="shared" si="343"/>
        <v>857.26</v>
      </c>
      <c r="P2023" s="36" t="str">
        <f t="shared" si="344"/>
        <v>T</v>
      </c>
      <c r="Q2023" s="37" t="str">
        <f t="shared" si="345"/>
        <v>Iron Mountain</v>
      </c>
      <c r="R2023" s="6" t="str">
        <f t="shared" si="346"/>
        <v>T - Iron Mountain</v>
      </c>
      <c r="S2023" s="6" t="str">
        <f>IFERROR(INDEX('Vendor Over-ride'!$C:$C, MATCH($R:$R,'Vendor Over-ride'!$A:$A,0)),"")</f>
        <v>T - Iron Mountain</v>
      </c>
      <c r="U2023" s="38" t="str">
        <f t="shared" si="350"/>
        <v>GIA</v>
      </c>
      <c r="V2023" s="5" t="str">
        <f t="shared" si="351"/>
        <v>TRADE</v>
      </c>
      <c r="W2023" s="5" t="b">
        <f t="shared" si="347"/>
        <v>0</v>
      </c>
      <c r="X2023" s="40">
        <f t="shared" ca="1" si="348"/>
        <v>23628.210000000003</v>
      </c>
      <c r="Y2023" s="30" t="b">
        <f t="shared" ca="1" si="349"/>
        <v>0</v>
      </c>
    </row>
    <row r="2024" spans="1:25">
      <c r="A2024" s="28" t="s">
        <v>2837</v>
      </c>
      <c r="B2024" s="28" t="s">
        <v>2838</v>
      </c>
      <c r="C2024" s="28" t="s">
        <v>4814</v>
      </c>
      <c r="D2024" s="28" t="s">
        <v>2842</v>
      </c>
      <c r="E2024" s="29">
        <v>42313</v>
      </c>
      <c r="F2024" s="28" t="s">
        <v>11095</v>
      </c>
      <c r="G2024" s="30">
        <v>5007</v>
      </c>
      <c r="H2024" s="28" t="s">
        <v>11096</v>
      </c>
      <c r="I2024" s="31">
        <v>0</v>
      </c>
      <c r="J2024" s="31">
        <v>15705.6</v>
      </c>
      <c r="K2024" s="28" t="s">
        <v>9418</v>
      </c>
      <c r="L2024" s="32">
        <f t="shared" si="341"/>
        <v>-15705.6</v>
      </c>
      <c r="M2024" s="33">
        <f t="shared" si="342"/>
        <v>15705.6</v>
      </c>
      <c r="N2024" s="34" t="b">
        <v>1</v>
      </c>
      <c r="O2024" s="35">
        <f t="shared" si="343"/>
        <v>15705.6</v>
      </c>
      <c r="P2024" s="36" t="str">
        <f t="shared" si="344"/>
        <v>T</v>
      </c>
      <c r="Q2024" s="37" t="str">
        <f t="shared" si="345"/>
        <v>Jamhot</v>
      </c>
      <c r="R2024" s="6" t="str">
        <f t="shared" si="346"/>
        <v>T - Jamhot</v>
      </c>
      <c r="S2024" s="6" t="str">
        <f>IFERROR(INDEX('Vendor Over-ride'!$C:$C, MATCH($R:$R,'Vendor Over-ride'!$A:$A,0)),"")</f>
        <v>T - Jamhot</v>
      </c>
      <c r="T2024" s="41" t="s">
        <v>17723</v>
      </c>
      <c r="U2024" s="38" t="str">
        <f t="shared" si="350"/>
        <v>GIA</v>
      </c>
      <c r="V2024" s="5" t="str">
        <f t="shared" si="351"/>
        <v>TRADE</v>
      </c>
      <c r="W2024" s="5" t="b">
        <f t="shared" si="347"/>
        <v>0</v>
      </c>
      <c r="X2024" s="40">
        <f t="shared" ca="1" si="348"/>
        <v>39263.599999999999</v>
      </c>
      <c r="Y2024" s="30" t="b">
        <f t="shared" ca="1" si="349"/>
        <v>1</v>
      </c>
    </row>
    <row r="2025" spans="1:25" hidden="1">
      <c r="A2025" s="28" t="s">
        <v>2837</v>
      </c>
      <c r="B2025" s="28" t="s">
        <v>2838</v>
      </c>
      <c r="C2025" s="28" t="s">
        <v>4814</v>
      </c>
      <c r="D2025" s="28" t="s">
        <v>2842</v>
      </c>
      <c r="E2025" s="29">
        <v>42313</v>
      </c>
      <c r="F2025" s="28" t="s">
        <v>11097</v>
      </c>
      <c r="G2025" s="30">
        <v>5007</v>
      </c>
      <c r="H2025" s="28" t="s">
        <v>11098</v>
      </c>
      <c r="I2025" s="31">
        <v>0</v>
      </c>
      <c r="J2025" s="31">
        <v>126.7</v>
      </c>
      <c r="K2025" s="28" t="s">
        <v>3516</v>
      </c>
      <c r="L2025" s="32">
        <f t="shared" si="341"/>
        <v>-126.7</v>
      </c>
      <c r="M2025" s="33">
        <f t="shared" si="342"/>
        <v>126.7</v>
      </c>
      <c r="N2025" s="34" t="b">
        <v>1</v>
      </c>
      <c r="O2025" s="35">
        <f t="shared" si="343"/>
        <v>126.7</v>
      </c>
      <c r="P2025" s="36" t="str">
        <f t="shared" si="344"/>
        <v>T</v>
      </c>
      <c r="Q2025" s="37" t="str">
        <f t="shared" si="345"/>
        <v>Caffia Coffee Group</v>
      </c>
      <c r="R2025" s="6" t="str">
        <f t="shared" si="346"/>
        <v>T - Caffia Coffee Group</v>
      </c>
      <c r="S2025" s="6" t="str">
        <f>IFERROR(INDEX('Vendor Over-ride'!$C:$C, MATCH($R:$R,'Vendor Over-ride'!$A:$A,0)),"")</f>
        <v>T - Caffia Coffee Group</v>
      </c>
      <c r="U2025" s="38" t="str">
        <f t="shared" si="350"/>
        <v>GIA</v>
      </c>
      <c r="V2025" s="5" t="str">
        <f t="shared" si="351"/>
        <v>TRADE</v>
      </c>
      <c r="W2025" s="5" t="b">
        <f t="shared" si="347"/>
        <v>0</v>
      </c>
      <c r="X2025" s="40">
        <f t="shared" ca="1" si="348"/>
        <v>1936.8000000000002</v>
      </c>
      <c r="Y2025" s="30" t="b">
        <f t="shared" ca="1" si="349"/>
        <v>0</v>
      </c>
    </row>
    <row r="2026" spans="1:25" hidden="1">
      <c r="A2026" s="28" t="s">
        <v>2837</v>
      </c>
      <c r="B2026" s="28" t="s">
        <v>2838</v>
      </c>
      <c r="C2026" s="28" t="s">
        <v>4814</v>
      </c>
      <c r="D2026" s="28" t="s">
        <v>2842</v>
      </c>
      <c r="E2026" s="29">
        <v>42313</v>
      </c>
      <c r="F2026" s="28" t="s">
        <v>11099</v>
      </c>
      <c r="G2026" s="30">
        <v>5007</v>
      </c>
      <c r="H2026" s="28" t="s">
        <v>11100</v>
      </c>
      <c r="I2026" s="31">
        <v>0</v>
      </c>
      <c r="J2026" s="31">
        <v>47.99</v>
      </c>
      <c r="K2026" s="28" t="s">
        <v>8494</v>
      </c>
      <c r="L2026" s="32">
        <f t="shared" si="341"/>
        <v>-47.99</v>
      </c>
      <c r="M2026" s="33">
        <f t="shared" si="342"/>
        <v>47.99</v>
      </c>
      <c r="N2026" s="34" t="b">
        <v>1</v>
      </c>
      <c r="O2026" s="35">
        <f t="shared" si="343"/>
        <v>47.99</v>
      </c>
      <c r="P2026" s="36" t="str">
        <f t="shared" si="344"/>
        <v>T</v>
      </c>
      <c r="Q2026" s="37" t="str">
        <f t="shared" si="345"/>
        <v>Misco</v>
      </c>
      <c r="R2026" s="6" t="str">
        <f t="shared" si="346"/>
        <v>T - Misco</v>
      </c>
      <c r="S2026" s="6" t="str">
        <f>IFERROR(INDEX('Vendor Over-ride'!$C:$C, MATCH($R:$R,'Vendor Over-ride'!$A:$A,0)),"")</f>
        <v>T - Misco</v>
      </c>
      <c r="U2026" s="38" t="str">
        <f t="shared" si="350"/>
        <v>GIA</v>
      </c>
      <c r="V2026" s="5" t="str">
        <f t="shared" si="351"/>
        <v>TRADE</v>
      </c>
      <c r="W2026" s="5" t="b">
        <f t="shared" si="347"/>
        <v>0</v>
      </c>
      <c r="X2026" s="40">
        <f t="shared" ca="1" si="348"/>
        <v>4294.1999999999989</v>
      </c>
      <c r="Y2026" s="30" t="b">
        <f t="shared" ca="1" si="349"/>
        <v>0</v>
      </c>
    </row>
    <row r="2027" spans="1:25" hidden="1">
      <c r="A2027" s="28" t="s">
        <v>2837</v>
      </c>
      <c r="B2027" s="28" t="s">
        <v>2838</v>
      </c>
      <c r="C2027" s="28" t="s">
        <v>4814</v>
      </c>
      <c r="D2027" s="28" t="s">
        <v>2842</v>
      </c>
      <c r="E2027" s="29">
        <v>42313</v>
      </c>
      <c r="F2027" s="28" t="s">
        <v>11101</v>
      </c>
      <c r="G2027" s="30">
        <v>5007</v>
      </c>
      <c r="H2027" s="28" t="s">
        <v>11102</v>
      </c>
      <c r="I2027" s="31">
        <v>0</v>
      </c>
      <c r="J2027" s="31">
        <v>243.73</v>
      </c>
      <c r="K2027" s="28" t="s">
        <v>11103</v>
      </c>
      <c r="L2027" s="32">
        <f t="shared" si="341"/>
        <v>-243.73</v>
      </c>
      <c r="M2027" s="33">
        <f t="shared" si="342"/>
        <v>243.73</v>
      </c>
      <c r="N2027" s="34" t="b">
        <v>1</v>
      </c>
      <c r="O2027" s="35">
        <f t="shared" si="343"/>
        <v>243.73</v>
      </c>
      <c r="P2027" s="36" t="str">
        <f t="shared" si="344"/>
        <v>T</v>
      </c>
      <c r="Q2027" s="37" t="str">
        <f t="shared" si="345"/>
        <v>Neil Henderson</v>
      </c>
      <c r="R2027" s="6" t="str">
        <f t="shared" si="346"/>
        <v>T - Neil Henderson</v>
      </c>
      <c r="S2027" s="6" t="str">
        <f>IFERROR(INDEX('Vendor Over-ride'!$C:$C, MATCH($R:$R,'Vendor Over-ride'!$A:$A,0)),"")</f>
        <v>T - Neil Henderson</v>
      </c>
      <c r="U2027" s="38" t="str">
        <f t="shared" si="350"/>
        <v>GIA</v>
      </c>
      <c r="V2027" s="5" t="str">
        <f t="shared" si="351"/>
        <v>TRADE</v>
      </c>
      <c r="W2027" s="5" t="b">
        <f t="shared" si="347"/>
        <v>0</v>
      </c>
      <c r="X2027" s="40">
        <f t="shared" ca="1" si="348"/>
        <v>243.73</v>
      </c>
      <c r="Y2027" s="30" t="b">
        <f t="shared" ca="1" si="349"/>
        <v>0</v>
      </c>
    </row>
    <row r="2028" spans="1:25" hidden="1">
      <c r="A2028" s="28" t="s">
        <v>2837</v>
      </c>
      <c r="B2028" s="28" t="s">
        <v>2838</v>
      </c>
      <c r="C2028" s="28" t="s">
        <v>4814</v>
      </c>
      <c r="D2028" s="28" t="s">
        <v>2842</v>
      </c>
      <c r="E2028" s="29">
        <v>42313</v>
      </c>
      <c r="F2028" s="28" t="s">
        <v>11104</v>
      </c>
      <c r="G2028" s="30">
        <v>5007</v>
      </c>
      <c r="H2028" s="28" t="s">
        <v>11105</v>
      </c>
      <c r="I2028" s="31">
        <v>0</v>
      </c>
      <c r="J2028" s="31">
        <v>452.02</v>
      </c>
      <c r="K2028" s="28" t="s">
        <v>3212</v>
      </c>
      <c r="L2028" s="32">
        <f t="shared" si="341"/>
        <v>-452.02</v>
      </c>
      <c r="M2028" s="33">
        <f t="shared" si="342"/>
        <v>452.02</v>
      </c>
      <c r="N2028" s="34" t="b">
        <v>1</v>
      </c>
      <c r="O2028" s="35">
        <f t="shared" si="343"/>
        <v>452.02</v>
      </c>
      <c r="P2028" s="36" t="str">
        <f t="shared" si="344"/>
        <v>T</v>
      </c>
      <c r="Q2028" s="37" t="str">
        <f t="shared" si="345"/>
        <v>Palmaris Services Ltd.,</v>
      </c>
      <c r="R2028" s="6" t="str">
        <f t="shared" si="346"/>
        <v>T - Palmaris Services Ltd.,</v>
      </c>
      <c r="S2028" s="6" t="str">
        <f>IFERROR(INDEX('Vendor Over-ride'!$C:$C, MATCH($R:$R,'Vendor Over-ride'!$A:$A,0)),"")</f>
        <v>T - Palmaris Services Ltd.,</v>
      </c>
      <c r="U2028" s="38" t="str">
        <f t="shared" si="350"/>
        <v>GIA</v>
      </c>
      <c r="V2028" s="5" t="str">
        <f t="shared" si="351"/>
        <v>TRADE</v>
      </c>
      <c r="W2028" s="5" t="b">
        <f t="shared" si="347"/>
        <v>0</v>
      </c>
      <c r="X2028" s="40">
        <f t="shared" ca="1" si="348"/>
        <v>5692.1500000000005</v>
      </c>
      <c r="Y2028" s="30" t="b">
        <f t="shared" ca="1" si="349"/>
        <v>0</v>
      </c>
    </row>
    <row r="2029" spans="1:25">
      <c r="A2029" s="28" t="s">
        <v>2837</v>
      </c>
      <c r="B2029" s="28" t="s">
        <v>2838</v>
      </c>
      <c r="C2029" s="28" t="s">
        <v>4814</v>
      </c>
      <c r="D2029" s="28" t="s">
        <v>2842</v>
      </c>
      <c r="E2029" s="29">
        <v>42313</v>
      </c>
      <c r="F2029" s="28" t="s">
        <v>11106</v>
      </c>
      <c r="G2029" s="30">
        <v>5007</v>
      </c>
      <c r="H2029" s="28" t="s">
        <v>11107</v>
      </c>
      <c r="I2029" s="31">
        <v>0</v>
      </c>
      <c r="J2029" s="31">
        <v>3900.82</v>
      </c>
      <c r="K2029" s="28" t="s">
        <v>4445</v>
      </c>
      <c r="L2029" s="32">
        <f t="shared" si="341"/>
        <v>-3900.82</v>
      </c>
      <c r="M2029" s="33">
        <f t="shared" si="342"/>
        <v>3900.82</v>
      </c>
      <c r="N2029" s="34" t="b">
        <v>1</v>
      </c>
      <c r="O2029" s="35">
        <f t="shared" si="343"/>
        <v>3900.82</v>
      </c>
      <c r="P2029" s="36" t="str">
        <f t="shared" si="344"/>
        <v>T</v>
      </c>
      <c r="Q2029" s="37" t="str">
        <f t="shared" si="345"/>
        <v>Pertemps Recruitment Partnership Limited</v>
      </c>
      <c r="R2029" s="6" t="str">
        <f t="shared" si="346"/>
        <v>T - Pertemps Recruitment Partnership Limited</v>
      </c>
      <c r="S2029" s="6" t="str">
        <f>IFERROR(INDEX('Vendor Over-ride'!$C:$C, MATCH($R:$R,'Vendor Over-ride'!$A:$A,0)),"")</f>
        <v>T - Pertemps Recruitment Partnership Limited</v>
      </c>
      <c r="T2029" s="41" t="s">
        <v>7019</v>
      </c>
      <c r="U2029" s="38" t="str">
        <f t="shared" si="350"/>
        <v>GIA</v>
      </c>
      <c r="V2029" s="5" t="str">
        <f t="shared" si="351"/>
        <v>TRADE</v>
      </c>
      <c r="W2029" s="5" t="b">
        <f t="shared" si="347"/>
        <v>0</v>
      </c>
      <c r="X2029" s="40">
        <f t="shared" ca="1" si="348"/>
        <v>36553.03</v>
      </c>
      <c r="Y2029" s="30" t="b">
        <f t="shared" ca="1" si="349"/>
        <v>1</v>
      </c>
    </row>
    <row r="2030" spans="1:25">
      <c r="A2030" s="28" t="s">
        <v>2837</v>
      </c>
      <c r="B2030" s="28" t="s">
        <v>2838</v>
      </c>
      <c r="C2030" s="28" t="s">
        <v>4814</v>
      </c>
      <c r="D2030" s="28" t="s">
        <v>2842</v>
      </c>
      <c r="E2030" s="29">
        <v>42313</v>
      </c>
      <c r="F2030" s="28" t="s">
        <v>11108</v>
      </c>
      <c r="G2030" s="30">
        <v>5007</v>
      </c>
      <c r="H2030" s="28" t="s">
        <v>11109</v>
      </c>
      <c r="I2030" s="31">
        <v>0</v>
      </c>
      <c r="J2030" s="31">
        <v>1635.72</v>
      </c>
      <c r="K2030" s="28" t="s">
        <v>3050</v>
      </c>
      <c r="L2030" s="32">
        <f t="shared" si="341"/>
        <v>-1635.72</v>
      </c>
      <c r="M2030" s="33">
        <f t="shared" si="342"/>
        <v>1635.72</v>
      </c>
      <c r="N2030" s="34" t="b">
        <v>1</v>
      </c>
      <c r="O2030" s="35">
        <f t="shared" si="343"/>
        <v>1635.72</v>
      </c>
      <c r="P2030" s="36" t="str">
        <f t="shared" si="344"/>
        <v>T</v>
      </c>
      <c r="Q2030" s="37" t="str">
        <f t="shared" si="345"/>
        <v>Pulsant (Scotland) Ltd</v>
      </c>
      <c r="R2030" s="6" t="str">
        <f t="shared" si="346"/>
        <v>T - Pulsant (Scotland) Ltd</v>
      </c>
      <c r="S2030" s="6" t="str">
        <f>IFERROR(INDEX('Vendor Over-ride'!$C:$C, MATCH($R:$R,'Vendor Over-ride'!$A:$A,0)),"")</f>
        <v>T - Pulsant</v>
      </c>
      <c r="T2030" s="41" t="s">
        <v>7021</v>
      </c>
      <c r="U2030" s="38" t="str">
        <f t="shared" si="350"/>
        <v>GIA</v>
      </c>
      <c r="V2030" s="5" t="str">
        <f t="shared" si="351"/>
        <v>TRADE</v>
      </c>
      <c r="W2030" s="5" t="b">
        <f t="shared" si="347"/>
        <v>0</v>
      </c>
      <c r="X2030" s="40">
        <f t="shared" ca="1" si="348"/>
        <v>50739.890000000007</v>
      </c>
      <c r="Y2030" s="30" t="b">
        <f t="shared" ca="1" si="349"/>
        <v>1</v>
      </c>
    </row>
    <row r="2031" spans="1:25" hidden="1">
      <c r="A2031" s="28" t="s">
        <v>2837</v>
      </c>
      <c r="B2031" s="28" t="s">
        <v>2838</v>
      </c>
      <c r="C2031" s="28" t="s">
        <v>4814</v>
      </c>
      <c r="D2031" s="28" t="s">
        <v>2842</v>
      </c>
      <c r="E2031" s="29">
        <v>42313</v>
      </c>
      <c r="F2031" s="28" t="s">
        <v>11110</v>
      </c>
      <c r="G2031" s="30">
        <v>5007</v>
      </c>
      <c r="H2031" s="28" t="s">
        <v>11111</v>
      </c>
      <c r="I2031" s="31">
        <v>0</v>
      </c>
      <c r="J2031" s="31">
        <v>1196.3900000000001</v>
      </c>
      <c r="K2031" s="28" t="s">
        <v>2865</v>
      </c>
      <c r="L2031" s="32">
        <f t="shared" si="341"/>
        <v>-1196.3900000000001</v>
      </c>
      <c r="M2031" s="33">
        <f t="shared" si="342"/>
        <v>1196.3900000000001</v>
      </c>
      <c r="N2031" s="34" t="b">
        <v>1</v>
      </c>
      <c r="O2031" s="35">
        <f t="shared" si="343"/>
        <v>1196.3900000000001</v>
      </c>
      <c r="P2031" s="36" t="str">
        <f t="shared" si="344"/>
        <v>T</v>
      </c>
      <c r="Q2031" s="37" t="str">
        <f t="shared" si="345"/>
        <v>ScottMoncrieff</v>
      </c>
      <c r="R2031" s="6" t="str">
        <f t="shared" si="346"/>
        <v>T - ScottMoncrieff</v>
      </c>
      <c r="S2031" s="6" t="str">
        <f>IFERROR(INDEX('Vendor Over-ride'!$C:$C, MATCH($R:$R,'Vendor Over-ride'!$A:$A,0)),"")</f>
        <v>T - Scott-Moncrieff</v>
      </c>
      <c r="U2031" s="38" t="str">
        <f t="shared" si="350"/>
        <v>GIA</v>
      </c>
      <c r="V2031" s="5" t="str">
        <f t="shared" si="351"/>
        <v>TRADE</v>
      </c>
      <c r="W2031" s="5" t="b">
        <f t="shared" si="347"/>
        <v>0</v>
      </c>
      <c r="X2031" s="40">
        <f t="shared" ca="1" si="348"/>
        <v>23767.82</v>
      </c>
      <c r="Y2031" s="30" t="b">
        <f t="shared" ca="1" si="349"/>
        <v>0</v>
      </c>
    </row>
    <row r="2032" spans="1:25" hidden="1">
      <c r="A2032" s="28" t="s">
        <v>2837</v>
      </c>
      <c r="B2032" s="28" t="s">
        <v>2838</v>
      </c>
      <c r="C2032" s="28" t="s">
        <v>4814</v>
      </c>
      <c r="D2032" s="28" t="s">
        <v>2842</v>
      </c>
      <c r="E2032" s="29">
        <v>42318</v>
      </c>
      <c r="F2032" s="28" t="s">
        <v>11112</v>
      </c>
      <c r="G2032" s="30">
        <v>5023</v>
      </c>
      <c r="H2032" s="28" t="s">
        <v>11113</v>
      </c>
      <c r="I2032" s="31">
        <v>0</v>
      </c>
      <c r="J2032" s="31">
        <v>512.44000000000005</v>
      </c>
      <c r="K2032" s="28" t="s">
        <v>5081</v>
      </c>
      <c r="L2032" s="32">
        <f t="shared" si="341"/>
        <v>-512.44000000000005</v>
      </c>
      <c r="M2032" s="33">
        <f t="shared" si="342"/>
        <v>512.44000000000005</v>
      </c>
      <c r="N2032" s="34" t="b">
        <v>0</v>
      </c>
      <c r="O2032" s="35">
        <f t="shared" si="343"/>
        <v>0</v>
      </c>
      <c r="P2032" s="36" t="str">
        <f t="shared" si="344"/>
        <v>E</v>
      </c>
      <c r="Q2032" s="37" t="str">
        <f t="shared" si="345"/>
        <v>Caroline Docherty</v>
      </c>
      <c r="R2032" s="6" t="str">
        <f t="shared" si="346"/>
        <v>E - Caroline Docherty</v>
      </c>
      <c r="S2032" s="6" t="str">
        <f>IFERROR(INDEX('Vendor Over-ride'!$C:$C, MATCH($R:$R,'Vendor Over-ride'!$A:$A,0)),"")</f>
        <v/>
      </c>
      <c r="U2032" s="38" t="str">
        <f t="shared" si="350"/>
        <v>GIA</v>
      </c>
      <c r="V2032" s="5" t="str">
        <f t="shared" si="351"/>
        <v>EMPLOYEE</v>
      </c>
      <c r="W2032" s="5" t="b">
        <f t="shared" si="347"/>
        <v>0</v>
      </c>
      <c r="X2032" s="40">
        <f t="shared" ca="1" si="348"/>
        <v>334393.72000000003</v>
      </c>
      <c r="Y2032" s="30" t="b">
        <f t="shared" ca="1" si="349"/>
        <v>1</v>
      </c>
    </row>
    <row r="2033" spans="1:25" hidden="1">
      <c r="A2033" s="28" t="s">
        <v>2837</v>
      </c>
      <c r="B2033" s="28" t="s">
        <v>2838</v>
      </c>
      <c r="C2033" s="28" t="s">
        <v>4814</v>
      </c>
      <c r="D2033" s="28" t="s">
        <v>2842</v>
      </c>
      <c r="E2033" s="29">
        <v>42318</v>
      </c>
      <c r="F2033" s="28" t="s">
        <v>11114</v>
      </c>
      <c r="G2033" s="30">
        <v>5023</v>
      </c>
      <c r="H2033" s="28" t="s">
        <v>11115</v>
      </c>
      <c r="I2033" s="31">
        <v>0</v>
      </c>
      <c r="J2033" s="31">
        <v>277.33999999999997</v>
      </c>
      <c r="K2033" s="28" t="s">
        <v>2890</v>
      </c>
      <c r="L2033" s="32">
        <f t="shared" si="341"/>
        <v>-277.33999999999997</v>
      </c>
      <c r="M2033" s="33">
        <f t="shared" si="342"/>
        <v>277.33999999999997</v>
      </c>
      <c r="N2033" s="34" t="b">
        <v>0</v>
      </c>
      <c r="O2033" s="35">
        <f t="shared" si="343"/>
        <v>0</v>
      </c>
      <c r="P2033" s="36" t="str">
        <f t="shared" si="344"/>
        <v>E</v>
      </c>
      <c r="Q2033" s="37" t="str">
        <f t="shared" si="345"/>
        <v>James McKenzie</v>
      </c>
      <c r="R2033" s="6" t="str">
        <f t="shared" si="346"/>
        <v>E - James McKenzie</v>
      </c>
      <c r="S2033" s="6" t="str">
        <f>IFERROR(INDEX('Vendor Over-ride'!$C:$C, MATCH($R:$R,'Vendor Over-ride'!$A:$A,0)),"")</f>
        <v/>
      </c>
      <c r="U2033" s="38" t="str">
        <f t="shared" si="350"/>
        <v>GIA</v>
      </c>
      <c r="V2033" s="5" t="str">
        <f t="shared" si="351"/>
        <v>EMPLOYEE</v>
      </c>
      <c r="W2033" s="5" t="b">
        <f t="shared" si="347"/>
        <v>0</v>
      </c>
      <c r="X2033" s="40">
        <f t="shared" ca="1" si="348"/>
        <v>334393.72000000003</v>
      </c>
      <c r="Y2033" s="30" t="b">
        <f t="shared" ca="1" si="349"/>
        <v>1</v>
      </c>
    </row>
    <row r="2034" spans="1:25" hidden="1">
      <c r="A2034" s="28" t="s">
        <v>2837</v>
      </c>
      <c r="B2034" s="28" t="s">
        <v>2838</v>
      </c>
      <c r="C2034" s="28" t="s">
        <v>4814</v>
      </c>
      <c r="D2034" s="28" t="s">
        <v>2842</v>
      </c>
      <c r="E2034" s="29">
        <v>42318</v>
      </c>
      <c r="F2034" s="28" t="s">
        <v>11116</v>
      </c>
      <c r="G2034" s="30">
        <v>5023</v>
      </c>
      <c r="H2034" s="28" t="s">
        <v>11117</v>
      </c>
      <c r="I2034" s="31">
        <v>0</v>
      </c>
      <c r="J2034" s="31">
        <v>9</v>
      </c>
      <c r="K2034" s="28" t="s">
        <v>2995</v>
      </c>
      <c r="L2034" s="32">
        <f t="shared" si="341"/>
        <v>-9</v>
      </c>
      <c r="M2034" s="33">
        <f t="shared" si="342"/>
        <v>9</v>
      </c>
      <c r="N2034" s="34" t="b">
        <v>0</v>
      </c>
      <c r="O2034" s="35">
        <f t="shared" si="343"/>
        <v>0</v>
      </c>
      <c r="P2034" s="36" t="str">
        <f t="shared" si="344"/>
        <v>E</v>
      </c>
      <c r="Q2034" s="37" t="str">
        <f t="shared" si="345"/>
        <v>Lulu Johnston</v>
      </c>
      <c r="R2034" s="6" t="str">
        <f t="shared" si="346"/>
        <v>E - Lulu Johnston</v>
      </c>
      <c r="S2034" s="6" t="str">
        <f>IFERROR(INDEX('Vendor Over-ride'!$C:$C, MATCH($R:$R,'Vendor Over-ride'!$A:$A,0)),"")</f>
        <v/>
      </c>
      <c r="U2034" s="38" t="str">
        <f t="shared" si="350"/>
        <v>GIA</v>
      </c>
      <c r="V2034" s="5" t="str">
        <f t="shared" si="351"/>
        <v>EMPLOYEE</v>
      </c>
      <c r="W2034" s="5" t="b">
        <f t="shared" si="347"/>
        <v>0</v>
      </c>
      <c r="X2034" s="40">
        <f t="shared" ca="1" si="348"/>
        <v>334393.72000000003</v>
      </c>
      <c r="Y2034" s="30" t="b">
        <f t="shared" ca="1" si="349"/>
        <v>1</v>
      </c>
    </row>
    <row r="2035" spans="1:25" hidden="1">
      <c r="A2035" s="28" t="s">
        <v>2837</v>
      </c>
      <c r="B2035" s="28" t="s">
        <v>2838</v>
      </c>
      <c r="C2035" s="28" t="s">
        <v>4814</v>
      </c>
      <c r="D2035" s="28" t="s">
        <v>2842</v>
      </c>
      <c r="E2035" s="29">
        <v>42318</v>
      </c>
      <c r="F2035" s="28" t="s">
        <v>11118</v>
      </c>
      <c r="G2035" s="30">
        <v>5023</v>
      </c>
      <c r="H2035" s="28" t="s">
        <v>11119</v>
      </c>
      <c r="I2035" s="31">
        <v>0</v>
      </c>
      <c r="J2035" s="31">
        <v>174.26</v>
      </c>
      <c r="K2035" s="28" t="s">
        <v>3880</v>
      </c>
      <c r="L2035" s="32">
        <f t="shared" si="341"/>
        <v>-174.26</v>
      </c>
      <c r="M2035" s="33">
        <f t="shared" si="342"/>
        <v>174.26</v>
      </c>
      <c r="N2035" s="34" t="b">
        <v>0</v>
      </c>
      <c r="O2035" s="35">
        <f t="shared" si="343"/>
        <v>0</v>
      </c>
      <c r="P2035" s="36" t="str">
        <f t="shared" si="344"/>
        <v>E</v>
      </c>
      <c r="Q2035" s="37" t="str">
        <f t="shared" si="345"/>
        <v>Emma Campbell</v>
      </c>
      <c r="R2035" s="6" t="str">
        <f t="shared" si="346"/>
        <v>E - Emma Campbell</v>
      </c>
      <c r="S2035" s="6" t="str">
        <f>IFERROR(INDEX('Vendor Over-ride'!$C:$C, MATCH($R:$R,'Vendor Over-ride'!$A:$A,0)),"")</f>
        <v/>
      </c>
      <c r="U2035" s="38" t="str">
        <f t="shared" si="350"/>
        <v>GIA</v>
      </c>
      <c r="V2035" s="5" t="str">
        <f t="shared" si="351"/>
        <v>EMPLOYEE</v>
      </c>
      <c r="W2035" s="5" t="b">
        <f t="shared" si="347"/>
        <v>0</v>
      </c>
      <c r="X2035" s="40">
        <f t="shared" ca="1" si="348"/>
        <v>334393.72000000003</v>
      </c>
      <c r="Y2035" s="30" t="b">
        <f t="shared" ca="1" si="349"/>
        <v>1</v>
      </c>
    </row>
    <row r="2036" spans="1:25" hidden="1">
      <c r="A2036" s="28" t="s">
        <v>2837</v>
      </c>
      <c r="B2036" s="28" t="s">
        <v>2838</v>
      </c>
      <c r="C2036" s="28" t="s">
        <v>4814</v>
      </c>
      <c r="D2036" s="28" t="s">
        <v>2842</v>
      </c>
      <c r="E2036" s="29">
        <v>42318</v>
      </c>
      <c r="F2036" s="28" t="s">
        <v>11120</v>
      </c>
      <c r="G2036" s="30">
        <v>5023</v>
      </c>
      <c r="H2036" s="28" t="s">
        <v>11121</v>
      </c>
      <c r="I2036" s="31">
        <v>0</v>
      </c>
      <c r="J2036" s="31">
        <v>2000</v>
      </c>
      <c r="K2036" s="28" t="s">
        <v>5005</v>
      </c>
      <c r="L2036" s="32">
        <f t="shared" si="341"/>
        <v>-2000</v>
      </c>
      <c r="M2036" s="33">
        <f t="shared" si="342"/>
        <v>2000</v>
      </c>
      <c r="N2036" s="34" t="b">
        <v>1</v>
      </c>
      <c r="O2036" s="35">
        <f t="shared" si="343"/>
        <v>2000</v>
      </c>
      <c r="P2036" s="36" t="str">
        <f t="shared" si="344"/>
        <v>G</v>
      </c>
      <c r="Q2036" s="37" t="str">
        <f t="shared" si="345"/>
        <v>The Fallen Angels Club Promotions</v>
      </c>
      <c r="R2036" s="6" t="str">
        <f t="shared" si="346"/>
        <v>G - The Fallen Angels Club Promotions</v>
      </c>
      <c r="S2036" s="6" t="str">
        <f>IFERROR(INDEX('Vendor Over-ride'!$C:$C, MATCH($R:$R,'Vendor Over-ride'!$A:$A,0)),"")</f>
        <v>G - The Fallen Angels Club Promotions</v>
      </c>
      <c r="U2036" s="38" t="str">
        <f t="shared" si="350"/>
        <v>GIA</v>
      </c>
      <c r="V2036" s="5" t="str">
        <f t="shared" si="351"/>
        <v>AWARD</v>
      </c>
      <c r="W2036" s="5" t="b">
        <f t="shared" si="347"/>
        <v>0</v>
      </c>
      <c r="X2036" s="40">
        <f t="shared" ca="1" si="348"/>
        <v>2000</v>
      </c>
      <c r="Y2036" s="30" t="b">
        <f t="shared" ca="1" si="349"/>
        <v>0</v>
      </c>
    </row>
    <row r="2037" spans="1:25">
      <c r="A2037" s="28" t="s">
        <v>2837</v>
      </c>
      <c r="B2037" s="28" t="s">
        <v>2838</v>
      </c>
      <c r="C2037" s="28" t="s">
        <v>4814</v>
      </c>
      <c r="D2037" s="28" t="s">
        <v>2842</v>
      </c>
      <c r="E2037" s="29">
        <v>42318</v>
      </c>
      <c r="F2037" s="28" t="s">
        <v>11122</v>
      </c>
      <c r="G2037" s="30">
        <v>5023</v>
      </c>
      <c r="H2037" s="28" t="s">
        <v>11123</v>
      </c>
      <c r="I2037" s="31">
        <v>0</v>
      </c>
      <c r="J2037" s="31">
        <v>732</v>
      </c>
      <c r="K2037" s="28" t="s">
        <v>9669</v>
      </c>
      <c r="L2037" s="32">
        <f t="shared" si="341"/>
        <v>-732</v>
      </c>
      <c r="M2037" s="33">
        <f t="shared" si="342"/>
        <v>732</v>
      </c>
      <c r="N2037" s="34" t="b">
        <v>1</v>
      </c>
      <c r="O2037" s="35">
        <f t="shared" si="343"/>
        <v>732</v>
      </c>
      <c r="P2037" s="36" t="str">
        <f t="shared" si="344"/>
        <v>G</v>
      </c>
      <c r="Q2037" s="37" t="str">
        <f t="shared" si="345"/>
        <v>Caroline Bowditch</v>
      </c>
      <c r="R2037" s="6" t="str">
        <f t="shared" si="346"/>
        <v>G - Caroline Bowditch</v>
      </c>
      <c r="S2037" s="6" t="str">
        <f>IFERROR(INDEX('Vendor Over-ride'!$C:$C, MATCH($R:$R,'Vendor Over-ride'!$A:$A,0)),"")</f>
        <v>G - Caroline Bowditch</v>
      </c>
      <c r="U2037" s="38" t="str">
        <f t="shared" si="350"/>
        <v>GIA</v>
      </c>
      <c r="V2037" s="5" t="str">
        <f t="shared" si="351"/>
        <v>AWARD</v>
      </c>
      <c r="W2037" s="5" t="b">
        <f t="shared" si="347"/>
        <v>0</v>
      </c>
      <c r="X2037" s="40">
        <f t="shared" ca="1" si="348"/>
        <v>81732</v>
      </c>
      <c r="Y2037" s="30" t="b">
        <f t="shared" ca="1" si="349"/>
        <v>1</v>
      </c>
    </row>
    <row r="2038" spans="1:25" hidden="1">
      <c r="A2038" s="28" t="s">
        <v>2837</v>
      </c>
      <c r="B2038" s="28" t="s">
        <v>2838</v>
      </c>
      <c r="C2038" s="28" t="s">
        <v>4814</v>
      </c>
      <c r="D2038" s="28" t="s">
        <v>2842</v>
      </c>
      <c r="E2038" s="29">
        <v>42318</v>
      </c>
      <c r="F2038" s="28" t="s">
        <v>11124</v>
      </c>
      <c r="G2038" s="30">
        <v>5023</v>
      </c>
      <c r="H2038" s="28" t="s">
        <v>11125</v>
      </c>
      <c r="I2038" s="31">
        <v>0</v>
      </c>
      <c r="J2038" s="31">
        <v>900</v>
      </c>
      <c r="K2038" s="28" t="s">
        <v>9675</v>
      </c>
      <c r="L2038" s="32">
        <f t="shared" si="341"/>
        <v>-900</v>
      </c>
      <c r="M2038" s="33">
        <f t="shared" si="342"/>
        <v>900</v>
      </c>
      <c r="N2038" s="34" t="b">
        <v>1</v>
      </c>
      <c r="O2038" s="35">
        <f t="shared" si="343"/>
        <v>900</v>
      </c>
      <c r="P2038" s="36" t="str">
        <f t="shared" si="344"/>
        <v>G</v>
      </c>
      <c r="Q2038" s="37" t="str">
        <f t="shared" si="345"/>
        <v>Tigerstyle Ltd</v>
      </c>
      <c r="R2038" s="6" t="str">
        <f t="shared" si="346"/>
        <v>G - Tigerstyle Ltd</v>
      </c>
      <c r="S2038" s="6" t="str">
        <f>IFERROR(INDEX('Vendor Over-ride'!$C:$C, MATCH($R:$R,'Vendor Over-ride'!$A:$A,0)),"")</f>
        <v>G - Tigerstyle Ltd</v>
      </c>
      <c r="U2038" s="38" t="str">
        <f t="shared" si="350"/>
        <v>GIA</v>
      </c>
      <c r="V2038" s="5" t="str">
        <f t="shared" si="351"/>
        <v>AWARD</v>
      </c>
      <c r="W2038" s="5" t="b">
        <f t="shared" si="347"/>
        <v>0</v>
      </c>
      <c r="X2038" s="40">
        <f t="shared" ca="1" si="348"/>
        <v>3600</v>
      </c>
      <c r="Y2038" s="30" t="b">
        <f t="shared" ca="1" si="349"/>
        <v>0</v>
      </c>
    </row>
    <row r="2039" spans="1:25" hidden="1">
      <c r="A2039" s="28" t="s">
        <v>2837</v>
      </c>
      <c r="B2039" s="28" t="s">
        <v>2838</v>
      </c>
      <c r="C2039" s="28" t="s">
        <v>4814</v>
      </c>
      <c r="D2039" s="28" t="s">
        <v>2842</v>
      </c>
      <c r="E2039" s="29">
        <v>42318</v>
      </c>
      <c r="F2039" s="28" t="s">
        <v>11126</v>
      </c>
      <c r="G2039" s="30">
        <v>5023</v>
      </c>
      <c r="H2039" s="28" t="s">
        <v>11127</v>
      </c>
      <c r="I2039" s="31">
        <v>0</v>
      </c>
      <c r="J2039" s="31">
        <v>1500</v>
      </c>
      <c r="K2039" s="28" t="s">
        <v>11128</v>
      </c>
      <c r="L2039" s="32">
        <f t="shared" si="341"/>
        <v>-1500</v>
      </c>
      <c r="M2039" s="33">
        <f t="shared" si="342"/>
        <v>1500</v>
      </c>
      <c r="N2039" s="34" t="b">
        <v>1</v>
      </c>
      <c r="O2039" s="35">
        <f t="shared" si="343"/>
        <v>1500</v>
      </c>
      <c r="P2039" s="36" t="str">
        <f t="shared" si="344"/>
        <v>G</v>
      </c>
      <c r="Q2039" s="37" t="str">
        <f t="shared" si="345"/>
        <v>Emily Kelly</v>
      </c>
      <c r="R2039" s="6" t="str">
        <f t="shared" si="346"/>
        <v>G - Emily Kelly</v>
      </c>
      <c r="S2039" s="6" t="str">
        <f>IFERROR(INDEX('Vendor Over-ride'!$C:$C, MATCH($R:$R,'Vendor Over-ride'!$A:$A,0)),"")</f>
        <v>G - Emily Kelly</v>
      </c>
      <c r="U2039" s="38" t="str">
        <f t="shared" si="350"/>
        <v>GIA</v>
      </c>
      <c r="V2039" s="5" t="str">
        <f t="shared" si="351"/>
        <v>AWARD</v>
      </c>
      <c r="W2039" s="5" t="b">
        <f t="shared" si="347"/>
        <v>0</v>
      </c>
      <c r="X2039" s="40">
        <f t="shared" ca="1" si="348"/>
        <v>1500</v>
      </c>
      <c r="Y2039" s="30" t="b">
        <f t="shared" ca="1" si="349"/>
        <v>0</v>
      </c>
    </row>
    <row r="2040" spans="1:25">
      <c r="A2040" s="28" t="s">
        <v>2837</v>
      </c>
      <c r="B2040" s="28" t="s">
        <v>2838</v>
      </c>
      <c r="C2040" s="28" t="s">
        <v>4814</v>
      </c>
      <c r="D2040" s="28" t="s">
        <v>2842</v>
      </c>
      <c r="E2040" s="29">
        <v>42318</v>
      </c>
      <c r="F2040" s="28" t="s">
        <v>11129</v>
      </c>
      <c r="G2040" s="30">
        <v>5023</v>
      </c>
      <c r="H2040" s="28" t="s">
        <v>11130</v>
      </c>
      <c r="I2040" s="31">
        <v>0</v>
      </c>
      <c r="J2040" s="31">
        <v>79800</v>
      </c>
      <c r="K2040" s="28" t="s">
        <v>3020</v>
      </c>
      <c r="L2040" s="32">
        <f t="shared" si="341"/>
        <v>-79800</v>
      </c>
      <c r="M2040" s="33">
        <f t="shared" si="342"/>
        <v>79800</v>
      </c>
      <c r="N2040" s="34" t="b">
        <v>1</v>
      </c>
      <c r="O2040" s="35">
        <f t="shared" si="343"/>
        <v>79800</v>
      </c>
      <c r="P2040" s="36" t="str">
        <f t="shared" si="344"/>
        <v>I</v>
      </c>
      <c r="Q2040" s="37" t="str">
        <f t="shared" si="345"/>
        <v>Ayr Gaiety Partnership Ltd</v>
      </c>
      <c r="R2040" s="6" t="str">
        <f t="shared" si="346"/>
        <v>I - Ayr Gaiety Partnership Ltd</v>
      </c>
      <c r="S2040" s="6" t="str">
        <f>IFERROR(INDEX('Vendor Over-ride'!$C:$C, MATCH($R:$R,'Vendor Over-ride'!$A:$A,0)),"")</f>
        <v>I - Ayr Gaiety Partnership Ltd</v>
      </c>
      <c r="U2040" s="38" t="str">
        <f t="shared" si="350"/>
        <v>GIA</v>
      </c>
      <c r="V2040" s="5" t="str">
        <f t="shared" si="351"/>
        <v>AWARD</v>
      </c>
      <c r="W2040" s="5" t="b">
        <f t="shared" si="347"/>
        <v>1</v>
      </c>
      <c r="X2040" s="40">
        <f t="shared" ca="1" si="348"/>
        <v>167100</v>
      </c>
      <c r="Y2040" s="30" t="b">
        <f t="shared" ca="1" si="349"/>
        <v>1</v>
      </c>
    </row>
    <row r="2041" spans="1:25">
      <c r="A2041" s="28" t="s">
        <v>2837</v>
      </c>
      <c r="B2041" s="28" t="s">
        <v>2838</v>
      </c>
      <c r="C2041" s="28" t="s">
        <v>4814</v>
      </c>
      <c r="D2041" s="28" t="s">
        <v>2842</v>
      </c>
      <c r="E2041" s="29">
        <v>42318</v>
      </c>
      <c r="F2041" s="28" t="s">
        <v>11131</v>
      </c>
      <c r="G2041" s="30">
        <v>5023</v>
      </c>
      <c r="H2041" s="28" t="s">
        <v>11132</v>
      </c>
      <c r="I2041" s="31">
        <v>0</v>
      </c>
      <c r="J2041" s="31">
        <v>9710</v>
      </c>
      <c r="K2041" s="28" t="s">
        <v>3542</v>
      </c>
      <c r="L2041" s="32">
        <f t="shared" si="341"/>
        <v>-9710</v>
      </c>
      <c r="M2041" s="33">
        <f t="shared" si="342"/>
        <v>9710</v>
      </c>
      <c r="N2041" s="34" t="b">
        <v>1</v>
      </c>
      <c r="O2041" s="35">
        <f t="shared" si="343"/>
        <v>9710</v>
      </c>
      <c r="P2041" s="36" t="str">
        <f t="shared" si="344"/>
        <v>I</v>
      </c>
      <c r="Q2041" s="37" t="str">
        <f t="shared" si="345"/>
        <v>Comhairle nan Eilean Siar</v>
      </c>
      <c r="R2041" s="6" t="str">
        <f t="shared" si="346"/>
        <v>I - Comhairle nan Eilean Siar</v>
      </c>
      <c r="S2041" s="6" t="str">
        <f>IFERROR(INDEX('Vendor Over-ride'!$C:$C, MATCH($R:$R,'Vendor Over-ride'!$A:$A,0)),"")</f>
        <v>I - Comhairle nan Eilean Siar</v>
      </c>
      <c r="U2041" s="38" t="str">
        <f t="shared" si="350"/>
        <v>GIA</v>
      </c>
      <c r="V2041" s="5" t="str">
        <f t="shared" si="351"/>
        <v>AWARD</v>
      </c>
      <c r="W2041" s="5" t="b">
        <f t="shared" si="347"/>
        <v>0</v>
      </c>
      <c r="X2041" s="40">
        <f t="shared" ca="1" si="348"/>
        <v>116060</v>
      </c>
      <c r="Y2041" s="30" t="b">
        <f t="shared" ca="1" si="349"/>
        <v>1</v>
      </c>
    </row>
    <row r="2042" spans="1:25">
      <c r="A2042" s="28" t="s">
        <v>2837</v>
      </c>
      <c r="B2042" s="28" t="s">
        <v>2838</v>
      </c>
      <c r="C2042" s="28" t="s">
        <v>4814</v>
      </c>
      <c r="D2042" s="28" t="s">
        <v>2842</v>
      </c>
      <c r="E2042" s="29">
        <v>42318</v>
      </c>
      <c r="F2042" s="28" t="s">
        <v>11133</v>
      </c>
      <c r="G2042" s="30">
        <v>5023</v>
      </c>
      <c r="H2042" s="28" t="s">
        <v>11134</v>
      </c>
      <c r="I2042" s="31">
        <v>0</v>
      </c>
      <c r="J2042" s="31">
        <v>40750</v>
      </c>
      <c r="K2042" s="28" t="s">
        <v>9053</v>
      </c>
      <c r="L2042" s="32">
        <f t="shared" si="341"/>
        <v>-40750</v>
      </c>
      <c r="M2042" s="33">
        <f t="shared" si="342"/>
        <v>40750</v>
      </c>
      <c r="N2042" s="34" t="b">
        <v>1</v>
      </c>
      <c r="O2042" s="35">
        <f t="shared" si="343"/>
        <v>40750</v>
      </c>
      <c r="P2042" s="36" t="str">
        <f t="shared" si="344"/>
        <v>I</v>
      </c>
      <c r="Q2042" s="37" t="str">
        <f t="shared" si="345"/>
        <v>Cultural Enterprise Office</v>
      </c>
      <c r="R2042" s="6" t="str">
        <f t="shared" si="346"/>
        <v>I - Cultural Enterprise Office</v>
      </c>
      <c r="S2042" s="6" t="str">
        <f>IFERROR(INDEX('Vendor Over-ride'!$C:$C, MATCH($R:$R,'Vendor Over-ride'!$A:$A,0)),"")</f>
        <v>I - Cultural Enterprise Office</v>
      </c>
      <c r="U2042" s="38" t="str">
        <f t="shared" si="350"/>
        <v>GIA</v>
      </c>
      <c r="V2042" s="5" t="str">
        <f t="shared" si="351"/>
        <v>AWARD</v>
      </c>
      <c r="W2042" s="5" t="b">
        <f t="shared" si="347"/>
        <v>1</v>
      </c>
      <c r="X2042" s="40">
        <f t="shared" ca="1" si="348"/>
        <v>147204</v>
      </c>
      <c r="Y2042" s="30" t="b">
        <f t="shared" ca="1" si="349"/>
        <v>1</v>
      </c>
    </row>
    <row r="2043" spans="1:25">
      <c r="A2043" s="28" t="s">
        <v>2837</v>
      </c>
      <c r="B2043" s="28" t="s">
        <v>2838</v>
      </c>
      <c r="C2043" s="28" t="s">
        <v>4814</v>
      </c>
      <c r="D2043" s="28" t="s">
        <v>2842</v>
      </c>
      <c r="E2043" s="29">
        <v>42318</v>
      </c>
      <c r="F2043" s="28" t="s">
        <v>11135</v>
      </c>
      <c r="G2043" s="30">
        <v>5023</v>
      </c>
      <c r="H2043" s="28" t="s">
        <v>11136</v>
      </c>
      <c r="I2043" s="31">
        <v>0</v>
      </c>
      <c r="J2043" s="31">
        <v>18989</v>
      </c>
      <c r="K2043" s="28" t="s">
        <v>3430</v>
      </c>
      <c r="L2043" s="32">
        <f t="shared" si="341"/>
        <v>-18989</v>
      </c>
      <c r="M2043" s="33">
        <f t="shared" si="342"/>
        <v>18989</v>
      </c>
      <c r="N2043" s="34" t="b">
        <v>1</v>
      </c>
      <c r="O2043" s="35">
        <f t="shared" si="343"/>
        <v>18989</v>
      </c>
      <c r="P2043" s="36" t="str">
        <f t="shared" si="344"/>
        <v>I</v>
      </c>
      <c r="Q2043" s="37" t="str">
        <f t="shared" si="345"/>
        <v>East Ayrshire Council</v>
      </c>
      <c r="R2043" s="6" t="str">
        <f t="shared" si="346"/>
        <v>I - East Ayrshire Council</v>
      </c>
      <c r="S2043" s="6" t="str">
        <f>IFERROR(INDEX('Vendor Over-ride'!$C:$C, MATCH($R:$R,'Vendor Over-ride'!$A:$A,0)),"")</f>
        <v>I - East Ayrshire Council</v>
      </c>
      <c r="U2043" s="38" t="str">
        <f t="shared" si="350"/>
        <v>GIA</v>
      </c>
      <c r="V2043" s="5" t="str">
        <f t="shared" si="351"/>
        <v>AWARD</v>
      </c>
      <c r="W2043" s="5" t="b">
        <f t="shared" si="347"/>
        <v>0</v>
      </c>
      <c r="X2043" s="40">
        <f t="shared" ca="1" si="348"/>
        <v>208877</v>
      </c>
      <c r="Y2043" s="30" t="b">
        <f t="shared" ca="1" si="349"/>
        <v>1</v>
      </c>
    </row>
    <row r="2044" spans="1:25" hidden="1">
      <c r="A2044" s="28" t="s">
        <v>2837</v>
      </c>
      <c r="B2044" s="28" t="s">
        <v>2838</v>
      </c>
      <c r="C2044" s="28" t="s">
        <v>4814</v>
      </c>
      <c r="D2044" s="28" t="s">
        <v>2842</v>
      </c>
      <c r="E2044" s="29">
        <v>42318</v>
      </c>
      <c r="F2044" s="28" t="s">
        <v>11137</v>
      </c>
      <c r="G2044" s="30">
        <v>5023</v>
      </c>
      <c r="H2044" s="28" t="s">
        <v>11138</v>
      </c>
      <c r="I2044" s="31">
        <v>0</v>
      </c>
      <c r="J2044" s="31">
        <v>2500</v>
      </c>
      <c r="K2044" s="28" t="s">
        <v>2930</v>
      </c>
      <c r="L2044" s="32">
        <f t="shared" si="341"/>
        <v>-2500</v>
      </c>
      <c r="M2044" s="33">
        <f t="shared" si="342"/>
        <v>2500</v>
      </c>
      <c r="N2044" s="34" t="b">
        <v>1</v>
      </c>
      <c r="O2044" s="35">
        <f t="shared" si="343"/>
        <v>2500</v>
      </c>
      <c r="P2044" s="36" t="str">
        <f t="shared" si="344"/>
        <v>I</v>
      </c>
      <c r="Q2044" s="37" t="str">
        <f t="shared" si="345"/>
        <v>Media Education Limited</v>
      </c>
      <c r="R2044" s="6" t="str">
        <f t="shared" si="346"/>
        <v>I - Media Education Limited</v>
      </c>
      <c r="S2044" s="6" t="str">
        <f>IFERROR(INDEX('Vendor Over-ride'!$C:$C, MATCH($R:$R,'Vendor Over-ride'!$A:$A,0)),"")</f>
        <v>I - Media Education Ltd</v>
      </c>
      <c r="U2044" s="38" t="str">
        <f t="shared" si="350"/>
        <v>GIA</v>
      </c>
      <c r="V2044" s="5" t="str">
        <f t="shared" si="351"/>
        <v>AWARD</v>
      </c>
      <c r="W2044" s="5" t="b">
        <f t="shared" si="347"/>
        <v>0</v>
      </c>
      <c r="X2044" s="40">
        <f t="shared" ca="1" si="348"/>
        <v>10000</v>
      </c>
      <c r="Y2044" s="30" t="b">
        <f t="shared" ca="1" si="349"/>
        <v>0</v>
      </c>
    </row>
    <row r="2045" spans="1:25">
      <c r="A2045" s="28" t="s">
        <v>2837</v>
      </c>
      <c r="B2045" s="28" t="s">
        <v>2838</v>
      </c>
      <c r="C2045" s="28" t="s">
        <v>4814</v>
      </c>
      <c r="D2045" s="28" t="s">
        <v>2842</v>
      </c>
      <c r="E2045" s="29">
        <v>42318</v>
      </c>
      <c r="F2045" s="28" t="s">
        <v>11139</v>
      </c>
      <c r="G2045" s="30">
        <v>5023</v>
      </c>
      <c r="H2045" s="28" t="s">
        <v>11140</v>
      </c>
      <c r="I2045" s="31">
        <v>0</v>
      </c>
      <c r="J2045" s="31">
        <v>190958</v>
      </c>
      <c r="K2045" s="28" t="s">
        <v>3572</v>
      </c>
      <c r="L2045" s="32">
        <f t="shared" si="341"/>
        <v>-190958</v>
      </c>
      <c r="M2045" s="33">
        <f t="shared" si="342"/>
        <v>190958</v>
      </c>
      <c r="N2045" s="34" t="b">
        <v>1</v>
      </c>
      <c r="O2045" s="35">
        <f t="shared" si="343"/>
        <v>190958</v>
      </c>
      <c r="P2045" s="36" t="str">
        <f t="shared" si="344"/>
        <v>I</v>
      </c>
      <c r="Q2045" s="37" t="str">
        <f t="shared" si="345"/>
        <v>North Ayrshire Council</v>
      </c>
      <c r="R2045" s="6" t="str">
        <f t="shared" si="346"/>
        <v>I - North Ayrshire Council</v>
      </c>
      <c r="S2045" s="6" t="str">
        <f>IFERROR(INDEX('Vendor Over-ride'!$C:$C, MATCH($R:$R,'Vendor Over-ride'!$A:$A,0)),"")</f>
        <v>I - North Ayrshire Council</v>
      </c>
      <c r="U2045" s="38" t="str">
        <f t="shared" si="350"/>
        <v>GIA</v>
      </c>
      <c r="V2045" s="5" t="str">
        <f t="shared" si="351"/>
        <v>AWARD</v>
      </c>
      <c r="W2045" s="5" t="b">
        <f t="shared" si="347"/>
        <v>1</v>
      </c>
      <c r="X2045" s="40">
        <f t="shared" ca="1" si="348"/>
        <v>233394</v>
      </c>
      <c r="Y2045" s="30" t="b">
        <f t="shared" ca="1" si="349"/>
        <v>1</v>
      </c>
    </row>
    <row r="2046" spans="1:25">
      <c r="A2046" s="28" t="s">
        <v>2837</v>
      </c>
      <c r="B2046" s="28" t="s">
        <v>2838</v>
      </c>
      <c r="C2046" s="28" t="s">
        <v>4814</v>
      </c>
      <c r="D2046" s="28" t="s">
        <v>2842</v>
      </c>
      <c r="E2046" s="29">
        <v>42318</v>
      </c>
      <c r="F2046" s="28" t="s">
        <v>11141</v>
      </c>
      <c r="G2046" s="30">
        <v>5023</v>
      </c>
      <c r="H2046" s="28" t="s">
        <v>11142</v>
      </c>
      <c r="I2046" s="31">
        <v>0</v>
      </c>
      <c r="J2046" s="31">
        <v>8363</v>
      </c>
      <c r="K2046" s="28" t="s">
        <v>5009</v>
      </c>
      <c r="L2046" s="32">
        <f t="shared" si="341"/>
        <v>-8363</v>
      </c>
      <c r="M2046" s="33">
        <f t="shared" si="342"/>
        <v>8363</v>
      </c>
      <c r="N2046" s="34" t="b">
        <v>1</v>
      </c>
      <c r="O2046" s="35">
        <f t="shared" si="343"/>
        <v>8363</v>
      </c>
      <c r="P2046" s="36" t="str">
        <f t="shared" si="344"/>
        <v>I</v>
      </c>
      <c r="Q2046" s="37" t="str">
        <f t="shared" si="345"/>
        <v>Shetland Islands Council</v>
      </c>
      <c r="R2046" s="6" t="str">
        <f t="shared" si="346"/>
        <v>I - Shetland Islands Council</v>
      </c>
      <c r="S2046" s="6" t="str">
        <f>IFERROR(INDEX('Vendor Over-ride'!$C:$C, MATCH($R:$R,'Vendor Over-ride'!$A:$A,0)),"")</f>
        <v>I - Shetland Islands Council</v>
      </c>
      <c r="U2046" s="38" t="str">
        <f t="shared" si="350"/>
        <v>GIA</v>
      </c>
      <c r="V2046" s="5" t="str">
        <f t="shared" si="351"/>
        <v>AWARD</v>
      </c>
      <c r="W2046" s="5" t="b">
        <f t="shared" si="347"/>
        <v>0</v>
      </c>
      <c r="X2046" s="40">
        <f t="shared" ca="1" si="348"/>
        <v>100354</v>
      </c>
      <c r="Y2046" s="30" t="b">
        <f t="shared" ca="1" si="349"/>
        <v>1</v>
      </c>
    </row>
    <row r="2047" spans="1:25">
      <c r="A2047" s="28" t="s">
        <v>2837</v>
      </c>
      <c r="B2047" s="28" t="s">
        <v>2838</v>
      </c>
      <c r="C2047" s="28" t="s">
        <v>4814</v>
      </c>
      <c r="D2047" s="28" t="s">
        <v>2842</v>
      </c>
      <c r="E2047" s="29">
        <v>42318</v>
      </c>
      <c r="F2047" s="28" t="s">
        <v>11143</v>
      </c>
      <c r="G2047" s="30">
        <v>5023</v>
      </c>
      <c r="H2047" s="28" t="s">
        <v>11144</v>
      </c>
      <c r="I2047" s="31">
        <v>0</v>
      </c>
      <c r="J2047" s="31">
        <v>150000</v>
      </c>
      <c r="K2047" s="28" t="s">
        <v>3164</v>
      </c>
      <c r="L2047" s="32">
        <f t="shared" si="341"/>
        <v>-150000</v>
      </c>
      <c r="M2047" s="33">
        <f t="shared" si="342"/>
        <v>150000</v>
      </c>
      <c r="N2047" s="34" t="b">
        <v>1</v>
      </c>
      <c r="O2047" s="35">
        <f t="shared" si="343"/>
        <v>150000</v>
      </c>
      <c r="P2047" s="36" t="str">
        <f t="shared" si="344"/>
        <v>I</v>
      </c>
      <c r="Q2047" s="37" t="str">
        <f t="shared" si="345"/>
        <v>Unique Events (EdinburghÔÇÖs Hogmanay)</v>
      </c>
      <c r="R2047" s="6" t="str">
        <f t="shared" si="346"/>
        <v>I - Unique Events (EdinburghÔÇÖs Hogmanay)</v>
      </c>
      <c r="S2047" s="6" t="str">
        <f>IFERROR(INDEX('Vendor Over-ride'!$C:$C, MATCH($R:$R,'Vendor Over-ride'!$A:$A,0)),"")</f>
        <v>I - Unique Events (EdinburghÔÇÖs Hogmanay)</v>
      </c>
      <c r="U2047" s="38" t="str">
        <f t="shared" si="350"/>
        <v>GIA</v>
      </c>
      <c r="V2047" s="5" t="str">
        <f t="shared" si="351"/>
        <v>AWARD</v>
      </c>
      <c r="W2047" s="5" t="b">
        <f t="shared" si="347"/>
        <v>1</v>
      </c>
      <c r="X2047" s="40">
        <f t="shared" ca="1" si="348"/>
        <v>249329.68</v>
      </c>
      <c r="Y2047" s="30" t="b">
        <f t="shared" ca="1" si="349"/>
        <v>1</v>
      </c>
    </row>
    <row r="2048" spans="1:25">
      <c r="A2048" s="28" t="s">
        <v>2837</v>
      </c>
      <c r="B2048" s="28" t="s">
        <v>2838</v>
      </c>
      <c r="C2048" s="28" t="s">
        <v>4814</v>
      </c>
      <c r="D2048" s="28" t="s">
        <v>2842</v>
      </c>
      <c r="E2048" s="29">
        <v>42318</v>
      </c>
      <c r="F2048" s="28" t="s">
        <v>11145</v>
      </c>
      <c r="G2048" s="30">
        <v>5023</v>
      </c>
      <c r="H2048" s="28" t="s">
        <v>11146</v>
      </c>
      <c r="I2048" s="31">
        <v>0</v>
      </c>
      <c r="J2048" s="31">
        <v>24623</v>
      </c>
      <c r="K2048" s="28" t="s">
        <v>4071</v>
      </c>
      <c r="L2048" s="32">
        <f t="shared" si="341"/>
        <v>-24623</v>
      </c>
      <c r="M2048" s="33">
        <f t="shared" si="342"/>
        <v>24623</v>
      </c>
      <c r="N2048" s="34" t="b">
        <v>1</v>
      </c>
      <c r="O2048" s="35">
        <f t="shared" si="343"/>
        <v>24623</v>
      </c>
      <c r="P2048" s="36" t="str">
        <f t="shared" si="344"/>
        <v>I</v>
      </c>
      <c r="Q2048" s="37" t="str">
        <f t="shared" si="345"/>
        <v>West Lothian Council</v>
      </c>
      <c r="R2048" s="6" t="str">
        <f t="shared" si="346"/>
        <v>I - West Lothian Council</v>
      </c>
      <c r="S2048" s="6" t="str">
        <f>IFERROR(INDEX('Vendor Over-ride'!$C:$C, MATCH($R:$R,'Vendor Over-ride'!$A:$A,0)),"")</f>
        <v>I - West Lothian Council</v>
      </c>
      <c r="U2048" s="38" t="str">
        <f t="shared" si="350"/>
        <v>GIA</v>
      </c>
      <c r="V2048" s="5" t="str">
        <f t="shared" si="351"/>
        <v>AWARD</v>
      </c>
      <c r="W2048" s="5" t="b">
        <f t="shared" si="347"/>
        <v>0</v>
      </c>
      <c r="X2048" s="40">
        <f t="shared" ca="1" si="348"/>
        <v>308165</v>
      </c>
      <c r="Y2048" s="30" t="b">
        <f t="shared" ca="1" si="349"/>
        <v>1</v>
      </c>
    </row>
    <row r="2049" spans="1:25">
      <c r="A2049" s="28" t="s">
        <v>2837</v>
      </c>
      <c r="B2049" s="28" t="s">
        <v>2838</v>
      </c>
      <c r="C2049" s="28" t="s">
        <v>4814</v>
      </c>
      <c r="D2049" s="28" t="s">
        <v>2842</v>
      </c>
      <c r="E2049" s="29">
        <v>42318</v>
      </c>
      <c r="F2049" s="28" t="s">
        <v>11147</v>
      </c>
      <c r="G2049" s="30">
        <v>5023</v>
      </c>
      <c r="H2049" s="28" t="s">
        <v>11148</v>
      </c>
      <c r="I2049" s="31">
        <v>0</v>
      </c>
      <c r="J2049" s="31">
        <v>67635</v>
      </c>
      <c r="K2049" s="28" t="s">
        <v>3029</v>
      </c>
      <c r="L2049" s="32">
        <f t="shared" si="341"/>
        <v>-67635</v>
      </c>
      <c r="M2049" s="33">
        <f t="shared" si="342"/>
        <v>67635</v>
      </c>
      <c r="N2049" s="34" t="b">
        <v>1</v>
      </c>
      <c r="O2049" s="35">
        <f t="shared" si="343"/>
        <v>67635</v>
      </c>
      <c r="P2049" s="36" t="str">
        <f t="shared" si="344"/>
        <v>I</v>
      </c>
      <c r="Q2049" s="37" t="str">
        <f t="shared" si="345"/>
        <v>Y Sort it</v>
      </c>
      <c r="R2049" s="6" t="str">
        <f t="shared" si="346"/>
        <v>I - Y Sort it</v>
      </c>
      <c r="S2049" s="6" t="str">
        <f>IFERROR(INDEX('Vendor Over-ride'!$C:$C, MATCH($R:$R,'Vendor Over-ride'!$A:$A,0)),"")</f>
        <v>I - Y Sort it</v>
      </c>
      <c r="U2049" s="38" t="str">
        <f t="shared" si="350"/>
        <v>GIA</v>
      </c>
      <c r="V2049" s="5" t="str">
        <f t="shared" si="351"/>
        <v>AWARD</v>
      </c>
      <c r="W2049" s="5" t="b">
        <f t="shared" si="347"/>
        <v>1</v>
      </c>
      <c r="X2049" s="40">
        <f t="shared" ca="1" si="348"/>
        <v>67635</v>
      </c>
      <c r="Y2049" s="30" t="b">
        <f t="shared" ca="1" si="349"/>
        <v>1</v>
      </c>
    </row>
    <row r="2050" spans="1:25">
      <c r="A2050" s="28" t="s">
        <v>2837</v>
      </c>
      <c r="B2050" s="28" t="s">
        <v>2838</v>
      </c>
      <c r="C2050" s="28" t="s">
        <v>4814</v>
      </c>
      <c r="D2050" s="28" t="s">
        <v>2842</v>
      </c>
      <c r="E2050" s="29">
        <v>42318</v>
      </c>
      <c r="F2050" s="28" t="s">
        <v>11149</v>
      </c>
      <c r="G2050" s="30">
        <v>5023</v>
      </c>
      <c r="H2050" s="28" t="s">
        <v>11150</v>
      </c>
      <c r="I2050" s="31">
        <v>0</v>
      </c>
      <c r="J2050" s="31">
        <v>57775.44</v>
      </c>
      <c r="K2050" s="28" t="s">
        <v>2937</v>
      </c>
      <c r="L2050" s="32">
        <f t="shared" ref="L2050:L2113" si="352">I:I-J:J</f>
        <v>-57775.44</v>
      </c>
      <c r="M2050" s="33">
        <f t="shared" ref="M2050:M2113" si="353">ABS($L:$L)</f>
        <v>57775.44</v>
      </c>
      <c r="N2050" s="34" t="b">
        <v>1</v>
      </c>
      <c r="O2050" s="35">
        <f t="shared" ref="O2050:O2113" si="354">$M:$M*$N:$N</f>
        <v>57775.44</v>
      </c>
      <c r="P2050" s="36" t="str">
        <f t="shared" ref="P2050:P2113" si="355">LEFT(TRIM($K:$K),1)</f>
        <v>T</v>
      </c>
      <c r="Q2050" s="37" t="str">
        <f t="shared" ref="Q2050:Q2113" si="356">RIGHT(TRIM($K:$K),LEN(TRIM($K:$K))-FIND("-",TRIM($K:$K)))</f>
        <v>Arts Council Retirement Plan (1994)</v>
      </c>
      <c r="R2050" s="6" t="str">
        <f t="shared" ref="R2050:R2113" si="357">CONCATENATE($P:$P, " - ",$Q:$Q)</f>
        <v>T - Arts Council Retirement Plan (1994)</v>
      </c>
      <c r="S2050" s="6" t="str">
        <f>IFERROR(INDEX('Vendor Over-ride'!$C:$C, MATCH($R:$R,'Vendor Over-ride'!$A:$A,0)),"")</f>
        <v>T - Arts Council Retirement Plan (1994)</v>
      </c>
      <c r="T2050" s="41" t="s">
        <v>2798</v>
      </c>
      <c r="U2050" s="38" t="str">
        <f t="shared" si="350"/>
        <v>GIA</v>
      </c>
      <c r="V2050" s="5" t="str">
        <f t="shared" si="351"/>
        <v>TRADE</v>
      </c>
      <c r="W2050" s="5" t="b">
        <f t="shared" ref="W2050:W2113" si="358">ROUND($O:$O,2)&gt;=25000</f>
        <v>1</v>
      </c>
      <c r="X2050" s="40">
        <f t="shared" ref="X2050:X2113" ca="1" si="359">SUMPRODUCT((Payee=$S2050) * (Payment_Value))</f>
        <v>784441.02000000014</v>
      </c>
      <c r="Y2050" s="30" t="b">
        <f t="shared" ref="Y2050:Y2113" ca="1" si="360">$X:$X&gt;=25000</f>
        <v>1</v>
      </c>
    </row>
    <row r="2051" spans="1:25" hidden="1">
      <c r="A2051" s="28" t="s">
        <v>2837</v>
      </c>
      <c r="B2051" s="28" t="s">
        <v>2838</v>
      </c>
      <c r="C2051" s="28" t="s">
        <v>4814</v>
      </c>
      <c r="D2051" s="28" t="s">
        <v>2842</v>
      </c>
      <c r="E2051" s="29">
        <v>42318</v>
      </c>
      <c r="F2051" s="28" t="s">
        <v>11151</v>
      </c>
      <c r="G2051" s="30">
        <v>5023</v>
      </c>
      <c r="H2051" s="28" t="s">
        <v>11152</v>
      </c>
      <c r="I2051" s="31">
        <v>0</v>
      </c>
      <c r="J2051" s="31">
        <v>175.7</v>
      </c>
      <c r="K2051" s="28" t="s">
        <v>3047</v>
      </c>
      <c r="L2051" s="32">
        <f t="shared" si="352"/>
        <v>-175.7</v>
      </c>
      <c r="M2051" s="33">
        <f t="shared" si="353"/>
        <v>175.7</v>
      </c>
      <c r="N2051" s="34" t="b">
        <v>1</v>
      </c>
      <c r="O2051" s="35">
        <f t="shared" si="354"/>
        <v>175.7</v>
      </c>
      <c r="P2051" s="36" t="str">
        <f t="shared" si="355"/>
        <v>T</v>
      </c>
      <c r="Q2051" s="37" t="str">
        <f t="shared" si="356"/>
        <v>Brian OhEadhra</v>
      </c>
      <c r="R2051" s="6" t="str">
        <f t="shared" si="357"/>
        <v>T - Brian OhEadhra</v>
      </c>
      <c r="S2051" s="6" t="str">
        <f>IFERROR(INDEX('Vendor Over-ride'!$C:$C, MATCH($R:$R,'Vendor Over-ride'!$A:$A,0)),"")</f>
        <v>T - Brian OhEadhra</v>
      </c>
      <c r="U2051" s="38" t="str">
        <f t="shared" ref="U2051:U2114" si="361">"GIA"</f>
        <v>GIA</v>
      </c>
      <c r="V2051" s="5" t="str">
        <f t="shared" ref="V2051:V2114" si="362">UPPER(IF($P:$P="E","Employee",IF(OR($P:$P="I",$P:$P="G"),"Award",IF(OR($P:$P="D",$P:$P="T"),"Trade",""))))</f>
        <v>TRADE</v>
      </c>
      <c r="W2051" s="5" t="b">
        <f t="shared" si="358"/>
        <v>0</v>
      </c>
      <c r="X2051" s="40">
        <f t="shared" ca="1" si="359"/>
        <v>947.16</v>
      </c>
      <c r="Y2051" s="30" t="b">
        <f t="shared" ca="1" si="360"/>
        <v>0</v>
      </c>
    </row>
    <row r="2052" spans="1:25" hidden="1">
      <c r="A2052" s="28" t="s">
        <v>2837</v>
      </c>
      <c r="B2052" s="28" t="s">
        <v>2838</v>
      </c>
      <c r="C2052" s="28" t="s">
        <v>4814</v>
      </c>
      <c r="D2052" s="28" t="s">
        <v>2842</v>
      </c>
      <c r="E2052" s="29">
        <v>42318</v>
      </c>
      <c r="F2052" s="28" t="s">
        <v>11153</v>
      </c>
      <c r="G2052" s="30">
        <v>5023</v>
      </c>
      <c r="H2052" s="28" t="s">
        <v>11154</v>
      </c>
      <c r="I2052" s="31">
        <v>0</v>
      </c>
      <c r="J2052" s="31">
        <v>633.30999999999995</v>
      </c>
      <c r="K2052" s="28" t="s">
        <v>4960</v>
      </c>
      <c r="L2052" s="32">
        <f t="shared" si="352"/>
        <v>-633.30999999999995</v>
      </c>
      <c r="M2052" s="33">
        <f t="shared" si="353"/>
        <v>633.30999999999995</v>
      </c>
      <c r="N2052" s="34" t="b">
        <v>1</v>
      </c>
      <c r="O2052" s="35">
        <f t="shared" si="354"/>
        <v>633.30999999999995</v>
      </c>
      <c r="P2052" s="36" t="str">
        <f t="shared" si="355"/>
        <v>T</v>
      </c>
      <c r="Q2052" s="37" t="str">
        <f t="shared" si="356"/>
        <v>Capital Document Solutions Limited</v>
      </c>
      <c r="R2052" s="6" t="str">
        <f t="shared" si="357"/>
        <v>T - Capital Document Solutions Limited</v>
      </c>
      <c r="S2052" s="6" t="str">
        <f>IFERROR(INDEX('Vendor Over-ride'!$C:$C, MATCH($R:$R,'Vendor Over-ride'!$A:$A,0)),"")</f>
        <v>T - Capital Document Solutions Limited</v>
      </c>
      <c r="U2052" s="38" t="str">
        <f t="shared" si="361"/>
        <v>GIA</v>
      </c>
      <c r="V2052" s="5" t="str">
        <f t="shared" si="362"/>
        <v>TRADE</v>
      </c>
      <c r="W2052" s="5" t="b">
        <f t="shared" si="358"/>
        <v>0</v>
      </c>
      <c r="X2052" s="40">
        <f t="shared" ca="1" si="359"/>
        <v>8914.119999999999</v>
      </c>
      <c r="Y2052" s="30" t="b">
        <f t="shared" ca="1" si="360"/>
        <v>0</v>
      </c>
    </row>
    <row r="2053" spans="1:25" hidden="1">
      <c r="A2053" s="28" t="s">
        <v>2837</v>
      </c>
      <c r="B2053" s="28" t="s">
        <v>2838</v>
      </c>
      <c r="C2053" s="28" t="s">
        <v>4814</v>
      </c>
      <c r="D2053" s="28" t="s">
        <v>2842</v>
      </c>
      <c r="E2053" s="29">
        <v>42318</v>
      </c>
      <c r="F2053" s="28" t="s">
        <v>11155</v>
      </c>
      <c r="G2053" s="30">
        <v>5023</v>
      </c>
      <c r="H2053" s="28" t="s">
        <v>11156</v>
      </c>
      <c r="I2053" s="31">
        <v>0</v>
      </c>
      <c r="J2053" s="31">
        <v>453.19</v>
      </c>
      <c r="K2053" s="28" t="s">
        <v>2893</v>
      </c>
      <c r="L2053" s="32">
        <f t="shared" si="352"/>
        <v>-453.19</v>
      </c>
      <c r="M2053" s="33">
        <f t="shared" si="353"/>
        <v>453.19</v>
      </c>
      <c r="N2053" s="34" t="b">
        <v>1</v>
      </c>
      <c r="O2053" s="35">
        <f t="shared" si="354"/>
        <v>453.19</v>
      </c>
      <c r="P2053" s="36" t="str">
        <f t="shared" si="355"/>
        <v>T</v>
      </c>
      <c r="Q2053" s="37" t="str">
        <f t="shared" si="356"/>
        <v>Child Support Agency</v>
      </c>
      <c r="R2053" s="6" t="str">
        <f t="shared" si="357"/>
        <v>T - Child Support Agency</v>
      </c>
      <c r="S2053" s="6" t="str">
        <f>IFERROR(INDEX('Vendor Over-ride'!$C:$C, MATCH($R:$R,'Vendor Over-ride'!$A:$A,0)),"")</f>
        <v>T - Child Support Agency</v>
      </c>
      <c r="U2053" s="38" t="str">
        <f t="shared" si="361"/>
        <v>GIA</v>
      </c>
      <c r="V2053" s="5" t="str">
        <f t="shared" si="362"/>
        <v>TRADE</v>
      </c>
      <c r="W2053" s="5" t="b">
        <f t="shared" si="358"/>
        <v>0</v>
      </c>
      <c r="X2053" s="40">
        <f t="shared" ca="1" si="359"/>
        <v>5719.9999999999991</v>
      </c>
      <c r="Y2053" s="30" t="b">
        <f t="shared" ca="1" si="360"/>
        <v>0</v>
      </c>
    </row>
    <row r="2054" spans="1:25" hidden="1">
      <c r="A2054" s="28" t="s">
        <v>2837</v>
      </c>
      <c r="B2054" s="28" t="s">
        <v>2838</v>
      </c>
      <c r="C2054" s="28" t="s">
        <v>4814</v>
      </c>
      <c r="D2054" s="28" t="s">
        <v>2842</v>
      </c>
      <c r="E2054" s="29">
        <v>42318</v>
      </c>
      <c r="F2054" s="28" t="s">
        <v>11157</v>
      </c>
      <c r="G2054" s="30">
        <v>5023</v>
      </c>
      <c r="H2054" s="28" t="s">
        <v>11158</v>
      </c>
      <c r="I2054" s="31">
        <v>0</v>
      </c>
      <c r="J2054" s="31">
        <v>882.62</v>
      </c>
      <c r="K2054" s="28" t="s">
        <v>2848</v>
      </c>
      <c r="L2054" s="32">
        <f t="shared" si="352"/>
        <v>-882.62</v>
      </c>
      <c r="M2054" s="33">
        <f t="shared" si="353"/>
        <v>882.62</v>
      </c>
      <c r="N2054" s="34" t="b">
        <v>1</v>
      </c>
      <c r="O2054" s="35">
        <f t="shared" si="354"/>
        <v>882.62</v>
      </c>
      <c r="P2054" s="36" t="str">
        <f t="shared" si="355"/>
        <v>T</v>
      </c>
      <c r="Q2054" s="37" t="str">
        <f t="shared" si="356"/>
        <v>Eagle Couriers (Scotland) Ltd</v>
      </c>
      <c r="R2054" s="6" t="str">
        <f t="shared" si="357"/>
        <v>T - Eagle Couriers (Scotland) Ltd</v>
      </c>
      <c r="S2054" s="6" t="str">
        <f>IFERROR(INDEX('Vendor Over-ride'!$C:$C, MATCH($R:$R,'Vendor Over-ride'!$A:$A,0)),"")</f>
        <v>T - Eagle Couriers (Scotland) Ltd</v>
      </c>
      <c r="U2054" s="38" t="str">
        <f t="shared" si="361"/>
        <v>GIA</v>
      </c>
      <c r="V2054" s="5" t="str">
        <f t="shared" si="362"/>
        <v>TRADE</v>
      </c>
      <c r="W2054" s="5" t="b">
        <f t="shared" si="358"/>
        <v>0</v>
      </c>
      <c r="X2054" s="40">
        <f t="shared" ca="1" si="359"/>
        <v>6324.47</v>
      </c>
      <c r="Y2054" s="30" t="b">
        <f t="shared" ca="1" si="360"/>
        <v>0</v>
      </c>
    </row>
    <row r="2055" spans="1:25" hidden="1">
      <c r="A2055" s="28" t="s">
        <v>2837</v>
      </c>
      <c r="B2055" s="28" t="s">
        <v>2838</v>
      </c>
      <c r="C2055" s="28" t="s">
        <v>4814</v>
      </c>
      <c r="D2055" s="28" t="s">
        <v>2842</v>
      </c>
      <c r="E2055" s="29">
        <v>42318</v>
      </c>
      <c r="F2055" s="28" t="s">
        <v>11159</v>
      </c>
      <c r="G2055" s="30">
        <v>5023</v>
      </c>
      <c r="H2055" s="28" t="s">
        <v>11160</v>
      </c>
      <c r="I2055" s="31">
        <v>0</v>
      </c>
      <c r="J2055" s="31">
        <v>90.48</v>
      </c>
      <c r="K2055" s="28" t="s">
        <v>2881</v>
      </c>
      <c r="L2055" s="32">
        <f t="shared" si="352"/>
        <v>-90.48</v>
      </c>
      <c r="M2055" s="33">
        <f t="shared" si="353"/>
        <v>90.48</v>
      </c>
      <c r="N2055" s="34" t="b">
        <v>1</v>
      </c>
      <c r="O2055" s="35">
        <f t="shared" si="354"/>
        <v>90.48</v>
      </c>
      <c r="P2055" s="36" t="str">
        <f t="shared" si="355"/>
        <v>T</v>
      </c>
      <c r="Q2055" s="37" t="str">
        <f t="shared" si="356"/>
        <v>Eden Springs UK Ltd</v>
      </c>
      <c r="R2055" s="6" t="str">
        <f t="shared" si="357"/>
        <v>T - Eden Springs UK Ltd</v>
      </c>
      <c r="S2055" s="6" t="str">
        <f>IFERROR(INDEX('Vendor Over-ride'!$C:$C, MATCH($R:$R,'Vendor Over-ride'!$A:$A,0)),"")</f>
        <v>T - Eden Springs UK Ltd</v>
      </c>
      <c r="U2055" s="38" t="str">
        <f t="shared" si="361"/>
        <v>GIA</v>
      </c>
      <c r="V2055" s="5" t="str">
        <f t="shared" si="362"/>
        <v>TRADE</v>
      </c>
      <c r="W2055" s="5" t="b">
        <f t="shared" si="358"/>
        <v>0</v>
      </c>
      <c r="X2055" s="40">
        <f t="shared" ca="1" si="359"/>
        <v>1320.8600000000001</v>
      </c>
      <c r="Y2055" s="30" t="b">
        <f t="shared" ca="1" si="360"/>
        <v>0</v>
      </c>
    </row>
    <row r="2056" spans="1:25" hidden="1">
      <c r="A2056" s="28" t="s">
        <v>2837</v>
      </c>
      <c r="B2056" s="28" t="s">
        <v>2838</v>
      </c>
      <c r="C2056" s="28" t="s">
        <v>4814</v>
      </c>
      <c r="D2056" s="28" t="s">
        <v>2842</v>
      </c>
      <c r="E2056" s="29">
        <v>42318</v>
      </c>
      <c r="F2056" s="28" t="s">
        <v>11161</v>
      </c>
      <c r="G2056" s="30">
        <v>5023</v>
      </c>
      <c r="H2056" s="28" t="s">
        <v>11162</v>
      </c>
      <c r="I2056" s="31">
        <v>0</v>
      </c>
      <c r="J2056" s="31">
        <v>14</v>
      </c>
      <c r="K2056" s="28" t="s">
        <v>2896</v>
      </c>
      <c r="L2056" s="32">
        <f t="shared" si="352"/>
        <v>-14</v>
      </c>
      <c r="M2056" s="33">
        <f t="shared" si="353"/>
        <v>14</v>
      </c>
      <c r="N2056" s="34" t="b">
        <v>1</v>
      </c>
      <c r="O2056" s="35">
        <f t="shared" si="354"/>
        <v>14</v>
      </c>
      <c r="P2056" s="36" t="str">
        <f t="shared" si="355"/>
        <v>T</v>
      </c>
      <c r="Q2056" s="37" t="str">
        <f t="shared" si="356"/>
        <v>GAYE</v>
      </c>
      <c r="R2056" s="6" t="str">
        <f t="shared" si="357"/>
        <v>T - GAYE</v>
      </c>
      <c r="S2056" s="6" t="str">
        <f>IFERROR(INDEX('Vendor Over-ride'!$C:$C, MATCH($R:$R,'Vendor Over-ride'!$A:$A,0)),"")</f>
        <v>T - GAYE</v>
      </c>
      <c r="U2056" s="38" t="str">
        <f t="shared" si="361"/>
        <v>GIA</v>
      </c>
      <c r="V2056" s="5" t="str">
        <f t="shared" si="362"/>
        <v>TRADE</v>
      </c>
      <c r="W2056" s="5" t="b">
        <f t="shared" si="358"/>
        <v>0</v>
      </c>
      <c r="X2056" s="40">
        <f t="shared" ca="1" si="359"/>
        <v>168</v>
      </c>
      <c r="Y2056" s="30" t="b">
        <f t="shared" ca="1" si="360"/>
        <v>0</v>
      </c>
    </row>
    <row r="2057" spans="1:25" hidden="1">
      <c r="A2057" s="28" t="s">
        <v>2837</v>
      </c>
      <c r="B2057" s="28" t="s">
        <v>2838</v>
      </c>
      <c r="C2057" s="28" t="s">
        <v>4814</v>
      </c>
      <c r="D2057" s="28" t="s">
        <v>2842</v>
      </c>
      <c r="E2057" s="29">
        <v>42318</v>
      </c>
      <c r="F2057" s="28" t="s">
        <v>11163</v>
      </c>
      <c r="G2057" s="30">
        <v>5023</v>
      </c>
      <c r="H2057" s="28" t="s">
        <v>11164</v>
      </c>
      <c r="I2057" s="31">
        <v>0</v>
      </c>
      <c r="J2057" s="31">
        <v>1269.7</v>
      </c>
      <c r="K2057" s="28" t="s">
        <v>10460</v>
      </c>
      <c r="L2057" s="32">
        <f t="shared" si="352"/>
        <v>-1269.7</v>
      </c>
      <c r="M2057" s="33">
        <f t="shared" si="353"/>
        <v>1269.7</v>
      </c>
      <c r="N2057" s="34" t="b">
        <v>1</v>
      </c>
      <c r="O2057" s="35">
        <f t="shared" si="354"/>
        <v>1269.7</v>
      </c>
      <c r="P2057" s="36" t="str">
        <f t="shared" si="355"/>
        <v>T</v>
      </c>
      <c r="Q2057" s="37" t="str">
        <f t="shared" si="356"/>
        <v>Hays Accountancy &amp; Finance</v>
      </c>
      <c r="R2057" s="6" t="str">
        <f t="shared" si="357"/>
        <v>T - Hays Accountancy &amp; Finance</v>
      </c>
      <c r="S2057" s="6" t="str">
        <f>IFERROR(INDEX('Vendor Over-ride'!$C:$C, MATCH($R:$R,'Vendor Over-ride'!$A:$A,0)),"")</f>
        <v>T - Hays Accountancy &amp; Finance</v>
      </c>
      <c r="U2057" s="38" t="str">
        <f t="shared" si="361"/>
        <v>GIA</v>
      </c>
      <c r="V2057" s="5" t="str">
        <f t="shared" si="362"/>
        <v>TRADE</v>
      </c>
      <c r="W2057" s="5" t="b">
        <f t="shared" si="358"/>
        <v>0</v>
      </c>
      <c r="X2057" s="40">
        <f t="shared" ca="1" si="359"/>
        <v>23135.120000000003</v>
      </c>
      <c r="Y2057" s="30" t="b">
        <f t="shared" ca="1" si="360"/>
        <v>0</v>
      </c>
    </row>
    <row r="2058" spans="1:25">
      <c r="A2058" s="28" t="s">
        <v>2837</v>
      </c>
      <c r="B2058" s="28" t="s">
        <v>2838</v>
      </c>
      <c r="C2058" s="28" t="s">
        <v>4814</v>
      </c>
      <c r="D2058" s="28" t="s">
        <v>2842</v>
      </c>
      <c r="E2058" s="29">
        <v>42318</v>
      </c>
      <c r="F2058" s="28" t="s">
        <v>11165</v>
      </c>
      <c r="G2058" s="30">
        <v>5023</v>
      </c>
      <c r="H2058" s="28" t="s">
        <v>11166</v>
      </c>
      <c r="I2058" s="31">
        <v>0</v>
      </c>
      <c r="J2058" s="31">
        <v>88988.2</v>
      </c>
      <c r="K2058" s="28" t="s">
        <v>2938</v>
      </c>
      <c r="L2058" s="32">
        <f t="shared" si="352"/>
        <v>-88988.2</v>
      </c>
      <c r="M2058" s="33">
        <f t="shared" si="353"/>
        <v>88988.2</v>
      </c>
      <c r="N2058" s="34" t="b">
        <v>1</v>
      </c>
      <c r="O2058" s="35">
        <f t="shared" si="354"/>
        <v>88988.2</v>
      </c>
      <c r="P2058" s="36" t="str">
        <f t="shared" si="355"/>
        <v>T</v>
      </c>
      <c r="Q2058" s="37" t="str">
        <f t="shared" si="356"/>
        <v>HM Revenue &amp; Customs Only - 961PP10305354</v>
      </c>
      <c r="R2058" s="6" t="str">
        <f t="shared" si="357"/>
        <v>T - HM Revenue &amp; Customs Only - 961PP10305354</v>
      </c>
      <c r="S2058" s="6" t="str">
        <f>IFERROR(INDEX('Vendor Over-ride'!$C:$C, MATCH($R:$R,'Vendor Over-ride'!$A:$A,0)),"")</f>
        <v>T - HM Revenue &amp; Customs Only - 961PP10305354</v>
      </c>
      <c r="T2058" s="41" t="s">
        <v>2799</v>
      </c>
      <c r="U2058" s="38" t="str">
        <f t="shared" si="361"/>
        <v>GIA</v>
      </c>
      <c r="V2058" s="5" t="str">
        <f t="shared" si="362"/>
        <v>TRADE</v>
      </c>
      <c r="W2058" s="5" t="b">
        <f t="shared" si="358"/>
        <v>1</v>
      </c>
      <c r="X2058" s="40">
        <f t="shared" ca="1" si="359"/>
        <v>1030935.7799999999</v>
      </c>
      <c r="Y2058" s="30" t="b">
        <f t="shared" ca="1" si="360"/>
        <v>1</v>
      </c>
    </row>
    <row r="2059" spans="1:25" hidden="1">
      <c r="A2059" s="28" t="s">
        <v>2837</v>
      </c>
      <c r="B2059" s="28" t="s">
        <v>2838</v>
      </c>
      <c r="C2059" s="28" t="s">
        <v>4814</v>
      </c>
      <c r="D2059" s="28" t="s">
        <v>2842</v>
      </c>
      <c r="E2059" s="29">
        <v>42318</v>
      </c>
      <c r="F2059" s="28" t="s">
        <v>11167</v>
      </c>
      <c r="G2059" s="30">
        <v>5023</v>
      </c>
      <c r="H2059" s="28" t="s">
        <v>11168</v>
      </c>
      <c r="I2059" s="31">
        <v>0</v>
      </c>
      <c r="J2059" s="31">
        <v>545.99</v>
      </c>
      <c r="K2059" s="28" t="s">
        <v>8494</v>
      </c>
      <c r="L2059" s="32">
        <f t="shared" si="352"/>
        <v>-545.99</v>
      </c>
      <c r="M2059" s="33">
        <f t="shared" si="353"/>
        <v>545.99</v>
      </c>
      <c r="N2059" s="34" t="b">
        <v>1</v>
      </c>
      <c r="O2059" s="35">
        <f t="shared" si="354"/>
        <v>545.99</v>
      </c>
      <c r="P2059" s="36" t="str">
        <f t="shared" si="355"/>
        <v>T</v>
      </c>
      <c r="Q2059" s="37" t="str">
        <f t="shared" si="356"/>
        <v>Misco</v>
      </c>
      <c r="R2059" s="6" t="str">
        <f t="shared" si="357"/>
        <v>T - Misco</v>
      </c>
      <c r="S2059" s="6" t="str">
        <f>IFERROR(INDEX('Vendor Over-ride'!$C:$C, MATCH($R:$R,'Vendor Over-ride'!$A:$A,0)),"")</f>
        <v>T - Misco</v>
      </c>
      <c r="U2059" s="38" t="str">
        <f t="shared" si="361"/>
        <v>GIA</v>
      </c>
      <c r="V2059" s="5" t="str">
        <f t="shared" si="362"/>
        <v>TRADE</v>
      </c>
      <c r="W2059" s="5" t="b">
        <f t="shared" si="358"/>
        <v>0</v>
      </c>
      <c r="X2059" s="40">
        <f t="shared" ca="1" si="359"/>
        <v>4294.1999999999989</v>
      </c>
      <c r="Y2059" s="30" t="b">
        <f t="shared" ca="1" si="360"/>
        <v>0</v>
      </c>
    </row>
    <row r="2060" spans="1:25" hidden="1">
      <c r="A2060" s="28" t="s">
        <v>2837</v>
      </c>
      <c r="B2060" s="28" t="s">
        <v>2838</v>
      </c>
      <c r="C2060" s="28" t="s">
        <v>4814</v>
      </c>
      <c r="D2060" s="28" t="s">
        <v>2842</v>
      </c>
      <c r="E2060" s="29">
        <v>42318</v>
      </c>
      <c r="F2060" s="28" t="s">
        <v>11169</v>
      </c>
      <c r="G2060" s="30">
        <v>5023</v>
      </c>
      <c r="H2060" s="28" t="s">
        <v>11170</v>
      </c>
      <c r="I2060" s="31">
        <v>0</v>
      </c>
      <c r="J2060" s="31">
        <v>309.43</v>
      </c>
      <c r="K2060" s="28" t="s">
        <v>2899</v>
      </c>
      <c r="L2060" s="32">
        <f t="shared" si="352"/>
        <v>-309.43</v>
      </c>
      <c r="M2060" s="33">
        <f t="shared" si="353"/>
        <v>309.43</v>
      </c>
      <c r="N2060" s="34" t="b">
        <v>1</v>
      </c>
      <c r="O2060" s="35">
        <f t="shared" si="354"/>
        <v>309.43</v>
      </c>
      <c r="P2060" s="36" t="str">
        <f t="shared" si="355"/>
        <v>T</v>
      </c>
      <c r="Q2060" s="37" t="str">
        <f t="shared" si="356"/>
        <v>MSF Union Dues - Ref 38190751</v>
      </c>
      <c r="R2060" s="6" t="str">
        <f t="shared" si="357"/>
        <v>T - MSF Union Dues - Ref 38190751</v>
      </c>
      <c r="S2060" s="6" t="str">
        <f>IFERROR(INDEX('Vendor Over-ride'!$C:$C, MATCH($R:$R,'Vendor Over-ride'!$A:$A,0)),"")</f>
        <v>T - MSF Union Dues - Ref 38190751</v>
      </c>
      <c r="U2060" s="38" t="str">
        <f t="shared" si="361"/>
        <v>GIA</v>
      </c>
      <c r="V2060" s="5" t="str">
        <f t="shared" si="362"/>
        <v>TRADE</v>
      </c>
      <c r="W2060" s="5" t="b">
        <f t="shared" si="358"/>
        <v>0</v>
      </c>
      <c r="X2060" s="40">
        <f t="shared" ca="1" si="359"/>
        <v>3608.3899999999994</v>
      </c>
      <c r="Y2060" s="30" t="b">
        <f t="shared" ca="1" si="360"/>
        <v>0</v>
      </c>
    </row>
    <row r="2061" spans="1:25" hidden="1">
      <c r="A2061" s="28" t="s">
        <v>2837</v>
      </c>
      <c r="B2061" s="28" t="s">
        <v>2838</v>
      </c>
      <c r="C2061" s="28" t="s">
        <v>4814</v>
      </c>
      <c r="D2061" s="28" t="s">
        <v>2842</v>
      </c>
      <c r="E2061" s="29">
        <v>42318</v>
      </c>
      <c r="F2061" s="28" t="s">
        <v>11171</v>
      </c>
      <c r="G2061" s="30">
        <v>5023</v>
      </c>
      <c r="H2061" s="28" t="s">
        <v>11172</v>
      </c>
      <c r="I2061" s="31">
        <v>0</v>
      </c>
      <c r="J2061" s="31">
        <v>520</v>
      </c>
      <c r="K2061" s="28" t="s">
        <v>7606</v>
      </c>
      <c r="L2061" s="32">
        <f t="shared" si="352"/>
        <v>-520</v>
      </c>
      <c r="M2061" s="33">
        <f t="shared" si="353"/>
        <v>520</v>
      </c>
      <c r="N2061" s="34" t="b">
        <v>1</v>
      </c>
      <c r="O2061" s="35">
        <f t="shared" si="354"/>
        <v>520</v>
      </c>
      <c r="P2061" s="36" t="str">
        <f t="shared" si="355"/>
        <v>T</v>
      </c>
      <c r="Q2061" s="37" t="str">
        <f t="shared" si="356"/>
        <v>Office Care</v>
      </c>
      <c r="R2061" s="6" t="str">
        <f t="shared" si="357"/>
        <v>T - Office Care</v>
      </c>
      <c r="S2061" s="6" t="str">
        <f>IFERROR(INDEX('Vendor Over-ride'!$C:$C, MATCH($R:$R,'Vendor Over-ride'!$A:$A,0)),"")</f>
        <v>T - Office Care</v>
      </c>
      <c r="U2061" s="38" t="str">
        <f t="shared" si="361"/>
        <v>GIA</v>
      </c>
      <c r="V2061" s="5" t="str">
        <f t="shared" si="362"/>
        <v>TRADE</v>
      </c>
      <c r="W2061" s="5" t="b">
        <f t="shared" si="358"/>
        <v>0</v>
      </c>
      <c r="X2061" s="40">
        <f t="shared" ca="1" si="359"/>
        <v>8491.49</v>
      </c>
      <c r="Y2061" s="30" t="b">
        <f t="shared" ca="1" si="360"/>
        <v>0</v>
      </c>
    </row>
    <row r="2062" spans="1:25" hidden="1">
      <c r="A2062" s="28" t="s">
        <v>2837</v>
      </c>
      <c r="B2062" s="28" t="s">
        <v>2838</v>
      </c>
      <c r="C2062" s="28" t="s">
        <v>4814</v>
      </c>
      <c r="D2062" s="28" t="s">
        <v>2842</v>
      </c>
      <c r="E2062" s="29">
        <v>42318</v>
      </c>
      <c r="F2062" s="28" t="s">
        <v>11173</v>
      </c>
      <c r="G2062" s="30">
        <v>5023</v>
      </c>
      <c r="H2062" s="28" t="s">
        <v>11174</v>
      </c>
      <c r="I2062" s="31">
        <v>0</v>
      </c>
      <c r="J2062" s="31">
        <v>780</v>
      </c>
      <c r="K2062" s="28" t="s">
        <v>11175</v>
      </c>
      <c r="L2062" s="32">
        <f t="shared" si="352"/>
        <v>-780</v>
      </c>
      <c r="M2062" s="33">
        <f t="shared" si="353"/>
        <v>780</v>
      </c>
      <c r="N2062" s="34" t="b">
        <v>1</v>
      </c>
      <c r="O2062" s="35">
        <f t="shared" si="354"/>
        <v>780</v>
      </c>
      <c r="P2062" s="36" t="str">
        <f t="shared" si="355"/>
        <v>T</v>
      </c>
      <c r="Q2062" s="37" t="str">
        <f t="shared" si="356"/>
        <v>Pam Roberts</v>
      </c>
      <c r="R2062" s="6" t="str">
        <f t="shared" si="357"/>
        <v>T - Pam Roberts</v>
      </c>
      <c r="S2062" s="6" t="str">
        <f>IFERROR(INDEX('Vendor Over-ride'!$C:$C, MATCH($R:$R,'Vendor Over-ride'!$A:$A,0)),"")</f>
        <v>T - Pam Roberts</v>
      </c>
      <c r="U2062" s="38" t="str">
        <f t="shared" si="361"/>
        <v>GIA</v>
      </c>
      <c r="V2062" s="5" t="str">
        <f t="shared" si="362"/>
        <v>TRADE</v>
      </c>
      <c r="W2062" s="5" t="b">
        <f t="shared" si="358"/>
        <v>0</v>
      </c>
      <c r="X2062" s="40">
        <f t="shared" ca="1" si="359"/>
        <v>780</v>
      </c>
      <c r="Y2062" s="30" t="b">
        <f t="shared" ca="1" si="360"/>
        <v>0</v>
      </c>
    </row>
    <row r="2063" spans="1:25" hidden="1">
      <c r="A2063" s="28" t="s">
        <v>2837</v>
      </c>
      <c r="B2063" s="28" t="s">
        <v>2838</v>
      </c>
      <c r="C2063" s="28" t="s">
        <v>4814</v>
      </c>
      <c r="D2063" s="28" t="s">
        <v>2842</v>
      </c>
      <c r="E2063" s="29">
        <v>42318</v>
      </c>
      <c r="F2063" s="28" t="s">
        <v>11176</v>
      </c>
      <c r="G2063" s="30">
        <v>5023</v>
      </c>
      <c r="H2063" s="28" t="s">
        <v>11177</v>
      </c>
      <c r="I2063" s="31">
        <v>0</v>
      </c>
      <c r="J2063" s="31">
        <v>166.18</v>
      </c>
      <c r="K2063" s="28" t="s">
        <v>2900</v>
      </c>
      <c r="L2063" s="32">
        <f t="shared" si="352"/>
        <v>-166.18</v>
      </c>
      <c r="M2063" s="33">
        <f t="shared" si="353"/>
        <v>166.18</v>
      </c>
      <c r="N2063" s="34" t="b">
        <v>1</v>
      </c>
      <c r="O2063" s="35">
        <f t="shared" si="354"/>
        <v>166.18</v>
      </c>
      <c r="P2063" s="36" t="str">
        <f t="shared" si="355"/>
        <v>T</v>
      </c>
      <c r="Q2063" s="37" t="str">
        <f t="shared" si="356"/>
        <v>PCS</v>
      </c>
      <c r="R2063" s="6" t="str">
        <f t="shared" si="357"/>
        <v>T - PCS</v>
      </c>
      <c r="S2063" s="6" t="str">
        <f>IFERROR(INDEX('Vendor Over-ride'!$C:$C, MATCH($R:$R,'Vendor Over-ride'!$A:$A,0)),"")</f>
        <v>T - PCS</v>
      </c>
      <c r="U2063" s="38" t="str">
        <f t="shared" si="361"/>
        <v>GIA</v>
      </c>
      <c r="V2063" s="5" t="str">
        <f t="shared" si="362"/>
        <v>TRADE</v>
      </c>
      <c r="W2063" s="5" t="b">
        <f t="shared" si="358"/>
        <v>0</v>
      </c>
      <c r="X2063" s="40">
        <f t="shared" ca="1" si="359"/>
        <v>1903.1800000000003</v>
      </c>
      <c r="Y2063" s="30" t="b">
        <f t="shared" ca="1" si="360"/>
        <v>0</v>
      </c>
    </row>
    <row r="2064" spans="1:25" hidden="1">
      <c r="A2064" s="28" t="s">
        <v>2837</v>
      </c>
      <c r="B2064" s="28" t="s">
        <v>2838</v>
      </c>
      <c r="C2064" s="28" t="s">
        <v>4814</v>
      </c>
      <c r="D2064" s="28" t="s">
        <v>2842</v>
      </c>
      <c r="E2064" s="29">
        <v>42318</v>
      </c>
      <c r="F2064" s="28" t="s">
        <v>11178</v>
      </c>
      <c r="G2064" s="30">
        <v>5023</v>
      </c>
      <c r="H2064" s="28" t="s">
        <v>11179</v>
      </c>
      <c r="I2064" s="31">
        <v>0</v>
      </c>
      <c r="J2064" s="31">
        <v>140.63999999999999</v>
      </c>
      <c r="K2064" s="28" t="s">
        <v>2939</v>
      </c>
      <c r="L2064" s="32">
        <f t="shared" si="352"/>
        <v>-140.63999999999999</v>
      </c>
      <c r="M2064" s="33">
        <f t="shared" si="353"/>
        <v>140.63999999999999</v>
      </c>
      <c r="N2064" s="34" t="b">
        <v>1</v>
      </c>
      <c r="O2064" s="35">
        <f t="shared" si="354"/>
        <v>140.63999999999999</v>
      </c>
      <c r="P2064" s="36" t="str">
        <f t="shared" si="355"/>
        <v>T</v>
      </c>
      <c r="Q2064" s="37" t="str">
        <f t="shared" si="356"/>
        <v>Pinpoint Scotland</v>
      </c>
      <c r="R2064" s="6" t="str">
        <f t="shared" si="357"/>
        <v>T - Pinpoint Scotland</v>
      </c>
      <c r="S2064" s="6" t="str">
        <f>IFERROR(INDEX('Vendor Over-ride'!$C:$C, MATCH($R:$R,'Vendor Over-ride'!$A:$A,0)),"")</f>
        <v>T - Pinpoint Scotland</v>
      </c>
      <c r="U2064" s="38" t="str">
        <f t="shared" si="361"/>
        <v>GIA</v>
      </c>
      <c r="V2064" s="5" t="str">
        <f t="shared" si="362"/>
        <v>TRADE</v>
      </c>
      <c r="W2064" s="5" t="b">
        <f t="shared" si="358"/>
        <v>0</v>
      </c>
      <c r="X2064" s="40">
        <f t="shared" ca="1" si="359"/>
        <v>1344.6499999999999</v>
      </c>
      <c r="Y2064" s="30" t="b">
        <f t="shared" ca="1" si="360"/>
        <v>0</v>
      </c>
    </row>
    <row r="2065" spans="1:25" hidden="1">
      <c r="A2065" s="28" t="s">
        <v>2837</v>
      </c>
      <c r="B2065" s="28" t="s">
        <v>2838</v>
      </c>
      <c r="C2065" s="28" t="s">
        <v>4814</v>
      </c>
      <c r="D2065" s="28" t="s">
        <v>2842</v>
      </c>
      <c r="E2065" s="29">
        <v>42318</v>
      </c>
      <c r="F2065" s="28" t="s">
        <v>11180</v>
      </c>
      <c r="G2065" s="30">
        <v>5023</v>
      </c>
      <c r="H2065" s="28" t="s">
        <v>11181</v>
      </c>
      <c r="I2065" s="31">
        <v>0</v>
      </c>
      <c r="J2065" s="31">
        <v>2212.08</v>
      </c>
      <c r="K2065" s="28" t="s">
        <v>11182</v>
      </c>
      <c r="L2065" s="32">
        <f t="shared" si="352"/>
        <v>-2212.08</v>
      </c>
      <c r="M2065" s="33">
        <f t="shared" si="353"/>
        <v>2212.08</v>
      </c>
      <c r="N2065" s="34" t="b">
        <v>1</v>
      </c>
      <c r="O2065" s="35">
        <f t="shared" si="354"/>
        <v>2212.08</v>
      </c>
      <c r="P2065" s="36" t="str">
        <f t="shared" si="355"/>
        <v>T</v>
      </c>
      <c r="Q2065" s="37" t="str">
        <f t="shared" si="356"/>
        <v>Reed Specialist Recruitment Ltd</v>
      </c>
      <c r="R2065" s="6" t="str">
        <f t="shared" si="357"/>
        <v>T - Reed Specialist Recruitment Ltd</v>
      </c>
      <c r="S2065" s="6" t="str">
        <f>IFERROR(INDEX('Vendor Over-ride'!$C:$C, MATCH($R:$R,'Vendor Over-ride'!$A:$A,0)),"")</f>
        <v>T - Reed Specialist Recruitment Ltd</v>
      </c>
      <c r="U2065" s="38" t="str">
        <f t="shared" si="361"/>
        <v>GIA</v>
      </c>
      <c r="V2065" s="5" t="str">
        <f t="shared" si="362"/>
        <v>TRADE</v>
      </c>
      <c r="W2065" s="5" t="b">
        <f t="shared" si="358"/>
        <v>0</v>
      </c>
      <c r="X2065" s="40">
        <f t="shared" ca="1" si="359"/>
        <v>11757.52</v>
      </c>
      <c r="Y2065" s="30" t="b">
        <f t="shared" ca="1" si="360"/>
        <v>0</v>
      </c>
    </row>
    <row r="2066" spans="1:25">
      <c r="A2066" s="28" t="s">
        <v>2837</v>
      </c>
      <c r="B2066" s="28" t="s">
        <v>2838</v>
      </c>
      <c r="C2066" s="28" t="s">
        <v>4814</v>
      </c>
      <c r="D2066" s="28" t="s">
        <v>2842</v>
      </c>
      <c r="E2066" s="29">
        <v>42318</v>
      </c>
      <c r="F2066" s="28" t="s">
        <v>11183</v>
      </c>
      <c r="G2066" s="30">
        <v>5023</v>
      </c>
      <c r="H2066" s="28" t="s">
        <v>11184</v>
      </c>
      <c r="I2066" s="31">
        <v>0</v>
      </c>
      <c r="J2066" s="31">
        <v>135</v>
      </c>
      <c r="K2066" s="28" t="s">
        <v>2904</v>
      </c>
      <c r="L2066" s="32">
        <f t="shared" si="352"/>
        <v>-135</v>
      </c>
      <c r="M2066" s="33">
        <f t="shared" si="353"/>
        <v>135</v>
      </c>
      <c r="N2066" s="34" t="b">
        <v>1</v>
      </c>
      <c r="O2066" s="35">
        <f t="shared" si="354"/>
        <v>135</v>
      </c>
      <c r="P2066" s="36" t="str">
        <f t="shared" si="355"/>
        <v>T</v>
      </c>
      <c r="Q2066" s="37" t="str">
        <f t="shared" si="356"/>
        <v>Strathclyde Pension Fund - EMP129/PF4313</v>
      </c>
      <c r="R2066" s="6" t="str">
        <f t="shared" si="357"/>
        <v>T - Strathclyde Pension Fund - EMP129/PF4313</v>
      </c>
      <c r="S2066" s="6" t="str">
        <f>IFERROR(INDEX('Vendor Over-ride'!$C:$C, MATCH($R:$R,'Vendor Over-ride'!$A:$A,0)),"")</f>
        <v>T - Strathclyde Pension Fund</v>
      </c>
      <c r="T2066" s="41" t="s">
        <v>2798</v>
      </c>
      <c r="U2066" s="38" t="str">
        <f t="shared" si="361"/>
        <v>GIA</v>
      </c>
      <c r="V2066" s="5" t="str">
        <f t="shared" si="362"/>
        <v>TRADE</v>
      </c>
      <c r="W2066" s="5" t="b">
        <f t="shared" si="358"/>
        <v>0</v>
      </c>
      <c r="X2066" s="40">
        <f t="shared" ca="1" si="359"/>
        <v>155480.82</v>
      </c>
      <c r="Y2066" s="30" t="b">
        <f t="shared" ca="1" si="360"/>
        <v>1</v>
      </c>
    </row>
    <row r="2067" spans="1:25">
      <c r="A2067" s="28" t="s">
        <v>2837</v>
      </c>
      <c r="B2067" s="28" t="s">
        <v>2838</v>
      </c>
      <c r="C2067" s="28" t="s">
        <v>4814</v>
      </c>
      <c r="D2067" s="28" t="s">
        <v>2842</v>
      </c>
      <c r="E2067" s="29">
        <v>42318</v>
      </c>
      <c r="F2067" s="28" t="s">
        <v>11185</v>
      </c>
      <c r="G2067" s="30">
        <v>5023</v>
      </c>
      <c r="H2067" s="28" t="s">
        <v>11186</v>
      </c>
      <c r="I2067" s="31">
        <v>0</v>
      </c>
      <c r="J2067" s="31">
        <v>13223.52</v>
      </c>
      <c r="K2067" s="28" t="s">
        <v>2940</v>
      </c>
      <c r="L2067" s="32">
        <f t="shared" si="352"/>
        <v>-13223.52</v>
      </c>
      <c r="M2067" s="33">
        <f t="shared" si="353"/>
        <v>13223.52</v>
      </c>
      <c r="N2067" s="34" t="b">
        <v>1</v>
      </c>
      <c r="O2067" s="35">
        <f t="shared" si="354"/>
        <v>13223.52</v>
      </c>
      <c r="P2067" s="36" t="str">
        <f t="shared" si="355"/>
        <v>T</v>
      </c>
      <c r="Q2067" s="37" t="str">
        <f t="shared" si="356"/>
        <v>Strathclyde Pension Fund - EMP129/PF4313</v>
      </c>
      <c r="R2067" s="6" t="str">
        <f t="shared" si="357"/>
        <v>T - Strathclyde Pension Fund - EMP129/PF4313</v>
      </c>
      <c r="S2067" s="6" t="str">
        <f>IFERROR(INDEX('Vendor Over-ride'!$C:$C, MATCH($R:$R,'Vendor Over-ride'!$A:$A,0)),"")</f>
        <v>T - Strathclyde Pension Fund</v>
      </c>
      <c r="T2067" s="41" t="s">
        <v>2798</v>
      </c>
      <c r="U2067" s="38" t="str">
        <f t="shared" si="361"/>
        <v>GIA</v>
      </c>
      <c r="V2067" s="5" t="str">
        <f t="shared" si="362"/>
        <v>TRADE</v>
      </c>
      <c r="W2067" s="5" t="b">
        <f t="shared" si="358"/>
        <v>0</v>
      </c>
      <c r="X2067" s="40">
        <f t="shared" ca="1" si="359"/>
        <v>155480.82</v>
      </c>
      <c r="Y2067" s="30" t="b">
        <f t="shared" ca="1" si="360"/>
        <v>1</v>
      </c>
    </row>
    <row r="2068" spans="1:25" hidden="1">
      <c r="A2068" s="28" t="s">
        <v>2837</v>
      </c>
      <c r="B2068" s="28" t="s">
        <v>2838</v>
      </c>
      <c r="C2068" s="28" t="s">
        <v>4814</v>
      </c>
      <c r="D2068" s="28" t="s">
        <v>2842</v>
      </c>
      <c r="E2068" s="29">
        <v>42318</v>
      </c>
      <c r="F2068" s="28" t="s">
        <v>11187</v>
      </c>
      <c r="G2068" s="30">
        <v>5023</v>
      </c>
      <c r="H2068" s="28" t="s">
        <v>11188</v>
      </c>
      <c r="I2068" s="31">
        <v>0</v>
      </c>
      <c r="J2068" s="31">
        <v>355</v>
      </c>
      <c r="K2068" s="28" t="s">
        <v>7220</v>
      </c>
      <c r="L2068" s="32">
        <f t="shared" si="352"/>
        <v>-355</v>
      </c>
      <c r="M2068" s="33">
        <f t="shared" si="353"/>
        <v>355</v>
      </c>
      <c r="N2068" s="34" t="b">
        <v>1</v>
      </c>
      <c r="O2068" s="35">
        <f t="shared" si="354"/>
        <v>355</v>
      </c>
      <c r="P2068" s="36" t="str">
        <f t="shared" si="355"/>
        <v>T</v>
      </c>
      <c r="Q2068" s="37" t="str">
        <f t="shared" si="356"/>
        <v>Synchroncity Films</v>
      </c>
      <c r="R2068" s="6" t="str">
        <f t="shared" si="357"/>
        <v>T - Synchroncity Films</v>
      </c>
      <c r="S2068" s="6" t="str">
        <f>IFERROR(INDEX('Vendor Over-ride'!$C:$C, MATCH($R:$R,'Vendor Over-ride'!$A:$A,0)),"")</f>
        <v>T - Synchroncity Films</v>
      </c>
      <c r="U2068" s="38" t="str">
        <f t="shared" si="361"/>
        <v>GIA</v>
      </c>
      <c r="V2068" s="5" t="str">
        <f t="shared" si="362"/>
        <v>TRADE</v>
      </c>
      <c r="W2068" s="5" t="b">
        <f t="shared" si="358"/>
        <v>0</v>
      </c>
      <c r="X2068" s="40">
        <f t="shared" ca="1" si="359"/>
        <v>1855</v>
      </c>
      <c r="Y2068" s="30" t="b">
        <f t="shared" ca="1" si="360"/>
        <v>0</v>
      </c>
    </row>
    <row r="2069" spans="1:25" hidden="1">
      <c r="A2069" s="28" t="s">
        <v>2837</v>
      </c>
      <c r="B2069" s="28" t="s">
        <v>2838</v>
      </c>
      <c r="C2069" s="28" t="s">
        <v>4814</v>
      </c>
      <c r="D2069" s="28" t="s">
        <v>2842</v>
      </c>
      <c r="E2069" s="29">
        <v>42318</v>
      </c>
      <c r="F2069" s="28" t="s">
        <v>11189</v>
      </c>
      <c r="G2069" s="30">
        <v>5023</v>
      </c>
      <c r="H2069" s="28" t="s">
        <v>11190</v>
      </c>
      <c r="I2069" s="31">
        <v>0</v>
      </c>
      <c r="J2069" s="31">
        <v>4000</v>
      </c>
      <c r="K2069" s="28" t="s">
        <v>4666</v>
      </c>
      <c r="L2069" s="32">
        <f t="shared" si="352"/>
        <v>-4000</v>
      </c>
      <c r="M2069" s="33">
        <f t="shared" si="353"/>
        <v>4000</v>
      </c>
      <c r="N2069" s="34" t="b">
        <v>1</v>
      </c>
      <c r="O2069" s="35">
        <f t="shared" si="354"/>
        <v>4000</v>
      </c>
      <c r="P2069" s="36" t="str">
        <f t="shared" si="355"/>
        <v>T</v>
      </c>
      <c r="Q2069" s="37" t="str">
        <f t="shared" si="356"/>
        <v>Tony Panayiotou</v>
      </c>
      <c r="R2069" s="6" t="str">
        <f t="shared" si="357"/>
        <v>T - Tony Panayiotou</v>
      </c>
      <c r="S2069" s="6" t="str">
        <f>IFERROR(INDEX('Vendor Over-ride'!$C:$C, MATCH($R:$R,'Vendor Over-ride'!$A:$A,0)),"")</f>
        <v>T - Tony Panayiotou</v>
      </c>
      <c r="U2069" s="38" t="str">
        <f t="shared" si="361"/>
        <v>GIA</v>
      </c>
      <c r="V2069" s="5" t="str">
        <f t="shared" si="362"/>
        <v>TRADE</v>
      </c>
      <c r="W2069" s="5" t="b">
        <f t="shared" si="358"/>
        <v>0</v>
      </c>
      <c r="X2069" s="40">
        <f t="shared" ca="1" si="359"/>
        <v>14000</v>
      </c>
      <c r="Y2069" s="30" t="b">
        <f t="shared" ca="1" si="360"/>
        <v>0</v>
      </c>
    </row>
    <row r="2070" spans="1:25" hidden="1">
      <c r="A2070" s="28" t="s">
        <v>2837</v>
      </c>
      <c r="B2070" s="28" t="s">
        <v>2838</v>
      </c>
      <c r="C2070" s="28" t="s">
        <v>4814</v>
      </c>
      <c r="D2070" s="28" t="s">
        <v>2842</v>
      </c>
      <c r="E2070" s="29">
        <v>42321</v>
      </c>
      <c r="F2070" s="28" t="s">
        <v>11191</v>
      </c>
      <c r="G2070" s="30">
        <v>5064</v>
      </c>
      <c r="H2070" s="28" t="s">
        <v>11192</v>
      </c>
      <c r="I2070" s="31">
        <v>0</v>
      </c>
      <c r="J2070" s="31">
        <v>420.36</v>
      </c>
      <c r="K2070" s="28" t="s">
        <v>2888</v>
      </c>
      <c r="L2070" s="32">
        <f t="shared" si="352"/>
        <v>-420.36</v>
      </c>
      <c r="M2070" s="33">
        <f t="shared" si="353"/>
        <v>420.36</v>
      </c>
      <c r="N2070" s="34" t="b">
        <v>0</v>
      </c>
      <c r="O2070" s="35">
        <f t="shared" si="354"/>
        <v>0</v>
      </c>
      <c r="P2070" s="36" t="str">
        <f t="shared" si="355"/>
        <v>E</v>
      </c>
      <c r="Q2070" s="37" t="str">
        <f t="shared" si="356"/>
        <v>David Taylor</v>
      </c>
      <c r="R2070" s="6" t="str">
        <f t="shared" si="357"/>
        <v>E - David Taylor</v>
      </c>
      <c r="S2070" s="6" t="str">
        <f>IFERROR(INDEX('Vendor Over-ride'!$C:$C, MATCH($R:$R,'Vendor Over-ride'!$A:$A,0)),"")</f>
        <v/>
      </c>
      <c r="U2070" s="38" t="str">
        <f t="shared" si="361"/>
        <v>GIA</v>
      </c>
      <c r="V2070" s="5" t="str">
        <f t="shared" si="362"/>
        <v>EMPLOYEE</v>
      </c>
      <c r="W2070" s="5" t="b">
        <f t="shared" si="358"/>
        <v>0</v>
      </c>
      <c r="X2070" s="40">
        <f t="shared" ca="1" si="359"/>
        <v>334393.72000000003</v>
      </c>
      <c r="Y2070" s="30" t="b">
        <f t="shared" ca="1" si="360"/>
        <v>1</v>
      </c>
    </row>
    <row r="2071" spans="1:25" hidden="1">
      <c r="A2071" s="28" t="s">
        <v>2837</v>
      </c>
      <c r="B2071" s="28" t="s">
        <v>2838</v>
      </c>
      <c r="C2071" s="28" t="s">
        <v>4814</v>
      </c>
      <c r="D2071" s="28" t="s">
        <v>2842</v>
      </c>
      <c r="E2071" s="29">
        <v>42321</v>
      </c>
      <c r="F2071" s="28" t="s">
        <v>11193</v>
      </c>
      <c r="G2071" s="30">
        <v>5064</v>
      </c>
      <c r="H2071" s="28" t="s">
        <v>11194</v>
      </c>
      <c r="I2071" s="31">
        <v>0</v>
      </c>
      <c r="J2071" s="31">
        <v>61.22</v>
      </c>
      <c r="K2071" s="28" t="s">
        <v>3484</v>
      </c>
      <c r="L2071" s="32">
        <f t="shared" si="352"/>
        <v>-61.22</v>
      </c>
      <c r="M2071" s="33">
        <f t="shared" si="353"/>
        <v>61.22</v>
      </c>
      <c r="N2071" s="34" t="b">
        <v>0</v>
      </c>
      <c r="O2071" s="35">
        <f t="shared" si="354"/>
        <v>0</v>
      </c>
      <c r="P2071" s="36" t="str">
        <f t="shared" si="355"/>
        <v>E</v>
      </c>
      <c r="Q2071" s="37" t="str">
        <f t="shared" si="356"/>
        <v>Jackie McNally</v>
      </c>
      <c r="R2071" s="6" t="str">
        <f t="shared" si="357"/>
        <v>E - Jackie McNally</v>
      </c>
      <c r="S2071" s="6" t="str">
        <f>IFERROR(INDEX('Vendor Over-ride'!$C:$C, MATCH($R:$R,'Vendor Over-ride'!$A:$A,0)),"")</f>
        <v/>
      </c>
      <c r="U2071" s="38" t="str">
        <f t="shared" si="361"/>
        <v>GIA</v>
      </c>
      <c r="V2071" s="5" t="str">
        <f t="shared" si="362"/>
        <v>EMPLOYEE</v>
      </c>
      <c r="W2071" s="5" t="b">
        <f t="shared" si="358"/>
        <v>0</v>
      </c>
      <c r="X2071" s="40">
        <f t="shared" ca="1" si="359"/>
        <v>334393.72000000003</v>
      </c>
      <c r="Y2071" s="30" t="b">
        <f t="shared" ca="1" si="360"/>
        <v>1</v>
      </c>
    </row>
    <row r="2072" spans="1:25" hidden="1">
      <c r="A2072" s="28" t="s">
        <v>2837</v>
      </c>
      <c r="B2072" s="28" t="s">
        <v>2838</v>
      </c>
      <c r="C2072" s="28" t="s">
        <v>4814</v>
      </c>
      <c r="D2072" s="28" t="s">
        <v>2842</v>
      </c>
      <c r="E2072" s="29">
        <v>42321</v>
      </c>
      <c r="F2072" s="28" t="s">
        <v>11195</v>
      </c>
      <c r="G2072" s="30">
        <v>5064</v>
      </c>
      <c r="H2072" s="28" t="s">
        <v>11196</v>
      </c>
      <c r="I2072" s="31">
        <v>0</v>
      </c>
      <c r="J2072" s="31">
        <v>57.5</v>
      </c>
      <c r="K2072" s="28" t="s">
        <v>3406</v>
      </c>
      <c r="L2072" s="32">
        <f t="shared" si="352"/>
        <v>-57.5</v>
      </c>
      <c r="M2072" s="33">
        <f t="shared" si="353"/>
        <v>57.5</v>
      </c>
      <c r="N2072" s="34" t="b">
        <v>0</v>
      </c>
      <c r="O2072" s="35">
        <f t="shared" si="354"/>
        <v>0</v>
      </c>
      <c r="P2072" s="36" t="str">
        <f t="shared" si="355"/>
        <v>E</v>
      </c>
      <c r="Q2072" s="37" t="str">
        <f t="shared" si="356"/>
        <v>Nicholas Wong</v>
      </c>
      <c r="R2072" s="6" t="str">
        <f t="shared" si="357"/>
        <v>E - Nicholas Wong</v>
      </c>
      <c r="S2072" s="6" t="str">
        <f>IFERROR(INDEX('Vendor Over-ride'!$C:$C, MATCH($R:$R,'Vendor Over-ride'!$A:$A,0)),"")</f>
        <v/>
      </c>
      <c r="U2072" s="38" t="str">
        <f t="shared" si="361"/>
        <v>GIA</v>
      </c>
      <c r="V2072" s="5" t="str">
        <f t="shared" si="362"/>
        <v>EMPLOYEE</v>
      </c>
      <c r="W2072" s="5" t="b">
        <f t="shared" si="358"/>
        <v>0</v>
      </c>
      <c r="X2072" s="40">
        <f t="shared" ca="1" si="359"/>
        <v>334393.72000000003</v>
      </c>
      <c r="Y2072" s="30" t="b">
        <f t="shared" ca="1" si="360"/>
        <v>1</v>
      </c>
    </row>
    <row r="2073" spans="1:25" hidden="1">
      <c r="A2073" s="28" t="s">
        <v>2837</v>
      </c>
      <c r="B2073" s="28" t="s">
        <v>2838</v>
      </c>
      <c r="C2073" s="28" t="s">
        <v>4814</v>
      </c>
      <c r="D2073" s="28" t="s">
        <v>2842</v>
      </c>
      <c r="E2073" s="29">
        <v>42321</v>
      </c>
      <c r="F2073" s="28" t="s">
        <v>11197</v>
      </c>
      <c r="G2073" s="30">
        <v>5064</v>
      </c>
      <c r="H2073" s="28" t="s">
        <v>11198</v>
      </c>
      <c r="I2073" s="31">
        <v>0</v>
      </c>
      <c r="J2073" s="31">
        <v>91.9</v>
      </c>
      <c r="K2073" s="28" t="s">
        <v>3875</v>
      </c>
      <c r="L2073" s="32">
        <f t="shared" si="352"/>
        <v>-91.9</v>
      </c>
      <c r="M2073" s="33">
        <f t="shared" si="353"/>
        <v>91.9</v>
      </c>
      <c r="N2073" s="34" t="b">
        <v>0</v>
      </c>
      <c r="O2073" s="35">
        <f t="shared" si="354"/>
        <v>0</v>
      </c>
      <c r="P2073" s="36" t="str">
        <f t="shared" si="355"/>
        <v>E</v>
      </c>
      <c r="Q2073" s="37" t="str">
        <f t="shared" si="356"/>
        <v>Clare Hanna</v>
      </c>
      <c r="R2073" s="6" t="str">
        <f t="shared" si="357"/>
        <v>E - Clare Hanna</v>
      </c>
      <c r="S2073" s="6" t="str">
        <f>IFERROR(INDEX('Vendor Over-ride'!$C:$C, MATCH($R:$R,'Vendor Over-ride'!$A:$A,0)),"")</f>
        <v/>
      </c>
      <c r="U2073" s="38" t="str">
        <f t="shared" si="361"/>
        <v>GIA</v>
      </c>
      <c r="V2073" s="5" t="str">
        <f t="shared" si="362"/>
        <v>EMPLOYEE</v>
      </c>
      <c r="W2073" s="5" t="b">
        <f t="shared" si="358"/>
        <v>0</v>
      </c>
      <c r="X2073" s="40">
        <f t="shared" ca="1" si="359"/>
        <v>334393.72000000003</v>
      </c>
      <c r="Y2073" s="30" t="b">
        <f t="shared" ca="1" si="360"/>
        <v>1</v>
      </c>
    </row>
    <row r="2074" spans="1:25" hidden="1">
      <c r="A2074" s="28" t="s">
        <v>2837</v>
      </c>
      <c r="B2074" s="28" t="s">
        <v>2838</v>
      </c>
      <c r="C2074" s="28" t="s">
        <v>4814</v>
      </c>
      <c r="D2074" s="28" t="s">
        <v>2842</v>
      </c>
      <c r="E2074" s="29">
        <v>42321</v>
      </c>
      <c r="F2074" s="28" t="s">
        <v>11199</v>
      </c>
      <c r="G2074" s="30">
        <v>5064</v>
      </c>
      <c r="H2074" s="28" t="s">
        <v>11200</v>
      </c>
      <c r="I2074" s="31">
        <v>0</v>
      </c>
      <c r="J2074" s="31">
        <v>48.3</v>
      </c>
      <c r="K2074" s="28" t="s">
        <v>3046</v>
      </c>
      <c r="L2074" s="32">
        <f t="shared" si="352"/>
        <v>-48.3</v>
      </c>
      <c r="M2074" s="33">
        <f t="shared" si="353"/>
        <v>48.3</v>
      </c>
      <c r="N2074" s="34" t="b">
        <v>0</v>
      </c>
      <c r="O2074" s="35">
        <f t="shared" si="354"/>
        <v>0</v>
      </c>
      <c r="P2074" s="36" t="str">
        <f t="shared" si="355"/>
        <v>E</v>
      </c>
      <c r="Q2074" s="37" t="str">
        <f t="shared" si="356"/>
        <v>Massimiliano Allen</v>
      </c>
      <c r="R2074" s="6" t="str">
        <f t="shared" si="357"/>
        <v>E - Massimiliano Allen</v>
      </c>
      <c r="S2074" s="6" t="str">
        <f>IFERROR(INDEX('Vendor Over-ride'!$C:$C, MATCH($R:$R,'Vendor Over-ride'!$A:$A,0)),"")</f>
        <v/>
      </c>
      <c r="U2074" s="38" t="str">
        <f t="shared" si="361"/>
        <v>GIA</v>
      </c>
      <c r="V2074" s="5" t="str">
        <f t="shared" si="362"/>
        <v>EMPLOYEE</v>
      </c>
      <c r="W2074" s="5" t="b">
        <f t="shared" si="358"/>
        <v>0</v>
      </c>
      <c r="X2074" s="40">
        <f t="shared" ca="1" si="359"/>
        <v>334393.72000000003</v>
      </c>
      <c r="Y2074" s="30" t="b">
        <f t="shared" ca="1" si="360"/>
        <v>1</v>
      </c>
    </row>
    <row r="2075" spans="1:25" hidden="1">
      <c r="A2075" s="28" t="s">
        <v>2837</v>
      </c>
      <c r="B2075" s="28" t="s">
        <v>2838</v>
      </c>
      <c r="C2075" s="28" t="s">
        <v>4814</v>
      </c>
      <c r="D2075" s="28" t="s">
        <v>2842</v>
      </c>
      <c r="E2075" s="29">
        <v>42321</v>
      </c>
      <c r="F2075" s="28" t="s">
        <v>11201</v>
      </c>
      <c r="G2075" s="30">
        <v>5064</v>
      </c>
      <c r="H2075" s="28" t="s">
        <v>11202</v>
      </c>
      <c r="I2075" s="31">
        <v>0</v>
      </c>
      <c r="J2075" s="31">
        <v>129.43</v>
      </c>
      <c r="K2075" s="28" t="s">
        <v>11203</v>
      </c>
      <c r="L2075" s="32">
        <f t="shared" si="352"/>
        <v>-129.43</v>
      </c>
      <c r="M2075" s="33">
        <f t="shared" si="353"/>
        <v>129.43</v>
      </c>
      <c r="N2075" s="34" t="b">
        <v>0</v>
      </c>
      <c r="O2075" s="35">
        <f t="shared" si="354"/>
        <v>0</v>
      </c>
      <c r="P2075" s="36" t="str">
        <f t="shared" si="355"/>
        <v>E</v>
      </c>
      <c r="Q2075" s="37" t="str">
        <f t="shared" si="356"/>
        <v>Harriet Baker</v>
      </c>
      <c r="R2075" s="6" t="str">
        <f t="shared" si="357"/>
        <v>E - Harriet Baker</v>
      </c>
      <c r="S2075" s="6" t="str">
        <f>IFERROR(INDEX('Vendor Over-ride'!$C:$C, MATCH($R:$R,'Vendor Over-ride'!$A:$A,0)),"")</f>
        <v/>
      </c>
      <c r="U2075" s="38" t="str">
        <f t="shared" si="361"/>
        <v>GIA</v>
      </c>
      <c r="V2075" s="5" t="str">
        <f t="shared" si="362"/>
        <v>EMPLOYEE</v>
      </c>
      <c r="W2075" s="5" t="b">
        <f t="shared" si="358"/>
        <v>0</v>
      </c>
      <c r="X2075" s="40">
        <f t="shared" ca="1" si="359"/>
        <v>334393.72000000003</v>
      </c>
      <c r="Y2075" s="30" t="b">
        <f t="shared" ca="1" si="360"/>
        <v>1</v>
      </c>
    </row>
    <row r="2076" spans="1:25" hidden="1">
      <c r="A2076" s="28" t="s">
        <v>2837</v>
      </c>
      <c r="B2076" s="28" t="s">
        <v>2838</v>
      </c>
      <c r="C2076" s="28" t="s">
        <v>4814</v>
      </c>
      <c r="D2076" s="28" t="s">
        <v>2842</v>
      </c>
      <c r="E2076" s="29">
        <v>42321</v>
      </c>
      <c r="F2076" s="28" t="s">
        <v>11204</v>
      </c>
      <c r="G2076" s="30">
        <v>5064</v>
      </c>
      <c r="H2076" s="28" t="s">
        <v>11205</v>
      </c>
      <c r="I2076" s="31">
        <v>0</v>
      </c>
      <c r="J2076" s="31">
        <v>74.540000000000006</v>
      </c>
      <c r="K2076" s="28" t="s">
        <v>11080</v>
      </c>
      <c r="L2076" s="32">
        <f t="shared" si="352"/>
        <v>-74.540000000000006</v>
      </c>
      <c r="M2076" s="33">
        <f t="shared" si="353"/>
        <v>74.540000000000006</v>
      </c>
      <c r="N2076" s="34" t="b">
        <v>0</v>
      </c>
      <c r="O2076" s="35">
        <f t="shared" si="354"/>
        <v>0</v>
      </c>
      <c r="P2076" s="36" t="str">
        <f t="shared" si="355"/>
        <v>E</v>
      </c>
      <c r="Q2076" s="37" t="str">
        <f t="shared" si="356"/>
        <v>Katherine Deans</v>
      </c>
      <c r="R2076" s="6" t="str">
        <f t="shared" si="357"/>
        <v>E - Katherine Deans</v>
      </c>
      <c r="S2076" s="6" t="str">
        <f>IFERROR(INDEX('Vendor Over-ride'!$C:$C, MATCH($R:$R,'Vendor Over-ride'!$A:$A,0)),"")</f>
        <v/>
      </c>
      <c r="U2076" s="38" t="str">
        <f t="shared" si="361"/>
        <v>GIA</v>
      </c>
      <c r="V2076" s="5" t="str">
        <f t="shared" si="362"/>
        <v>EMPLOYEE</v>
      </c>
      <c r="W2076" s="5" t="b">
        <f t="shared" si="358"/>
        <v>0</v>
      </c>
      <c r="X2076" s="40">
        <f t="shared" ca="1" si="359"/>
        <v>334393.72000000003</v>
      </c>
      <c r="Y2076" s="30" t="b">
        <f t="shared" ca="1" si="360"/>
        <v>1</v>
      </c>
    </row>
    <row r="2077" spans="1:25" hidden="1">
      <c r="A2077" s="28" t="s">
        <v>2837</v>
      </c>
      <c r="B2077" s="28" t="s">
        <v>2838</v>
      </c>
      <c r="C2077" s="28" t="s">
        <v>4814</v>
      </c>
      <c r="D2077" s="28" t="s">
        <v>2842</v>
      </c>
      <c r="E2077" s="29">
        <v>42321</v>
      </c>
      <c r="F2077" s="28" t="s">
        <v>11206</v>
      </c>
      <c r="G2077" s="30">
        <v>5064</v>
      </c>
      <c r="H2077" s="28" t="s">
        <v>11207</v>
      </c>
      <c r="I2077" s="31">
        <v>0</v>
      </c>
      <c r="J2077" s="31">
        <v>23.1</v>
      </c>
      <c r="K2077" s="28" t="s">
        <v>10291</v>
      </c>
      <c r="L2077" s="32">
        <f t="shared" si="352"/>
        <v>-23.1</v>
      </c>
      <c r="M2077" s="33">
        <f t="shared" si="353"/>
        <v>23.1</v>
      </c>
      <c r="N2077" s="34" t="b">
        <v>0</v>
      </c>
      <c r="O2077" s="35">
        <f t="shared" si="354"/>
        <v>0</v>
      </c>
      <c r="P2077" s="36" t="str">
        <f t="shared" si="355"/>
        <v>E</v>
      </c>
      <c r="Q2077" s="37" t="str">
        <f t="shared" si="356"/>
        <v>James Coltham</v>
      </c>
      <c r="R2077" s="6" t="str">
        <f t="shared" si="357"/>
        <v>E - James Coltham</v>
      </c>
      <c r="S2077" s="6" t="str">
        <f>IFERROR(INDEX('Vendor Over-ride'!$C:$C, MATCH($R:$R,'Vendor Over-ride'!$A:$A,0)),"")</f>
        <v/>
      </c>
      <c r="U2077" s="38" t="str">
        <f t="shared" si="361"/>
        <v>GIA</v>
      </c>
      <c r="V2077" s="5" t="str">
        <f t="shared" si="362"/>
        <v>EMPLOYEE</v>
      </c>
      <c r="W2077" s="5" t="b">
        <f t="shared" si="358"/>
        <v>0</v>
      </c>
      <c r="X2077" s="40">
        <f t="shared" ca="1" si="359"/>
        <v>334393.72000000003</v>
      </c>
      <c r="Y2077" s="30" t="b">
        <f t="shared" ca="1" si="360"/>
        <v>1</v>
      </c>
    </row>
    <row r="2078" spans="1:25" hidden="1">
      <c r="A2078" s="28" t="s">
        <v>2837</v>
      </c>
      <c r="B2078" s="28" t="s">
        <v>2838</v>
      </c>
      <c r="C2078" s="28" t="s">
        <v>4814</v>
      </c>
      <c r="D2078" s="28" t="s">
        <v>2842</v>
      </c>
      <c r="E2078" s="29">
        <v>42321</v>
      </c>
      <c r="F2078" s="28" t="s">
        <v>11208</v>
      </c>
      <c r="G2078" s="30">
        <v>5064</v>
      </c>
      <c r="H2078" s="28" t="s">
        <v>11209</v>
      </c>
      <c r="I2078" s="31">
        <v>0</v>
      </c>
      <c r="J2078" s="31">
        <v>795.62</v>
      </c>
      <c r="K2078" s="28" t="s">
        <v>7818</v>
      </c>
      <c r="L2078" s="32">
        <f t="shared" si="352"/>
        <v>-795.62</v>
      </c>
      <c r="M2078" s="33">
        <f t="shared" si="353"/>
        <v>795.62</v>
      </c>
      <c r="N2078" s="34" t="b">
        <v>1</v>
      </c>
      <c r="O2078" s="35">
        <f t="shared" si="354"/>
        <v>795.62</v>
      </c>
      <c r="P2078" s="36" t="str">
        <f t="shared" si="355"/>
        <v>T</v>
      </c>
      <c r="Q2078" s="37" t="str">
        <f t="shared" si="356"/>
        <v>Adrian Burns</v>
      </c>
      <c r="R2078" s="6" t="str">
        <f t="shared" si="357"/>
        <v>T - Adrian Burns</v>
      </c>
      <c r="S2078" s="6" t="str">
        <f>IFERROR(INDEX('Vendor Over-ride'!$C:$C, MATCH($R:$R,'Vendor Over-ride'!$A:$A,0)),"")</f>
        <v>T - Adrian Burns</v>
      </c>
      <c r="U2078" s="38" t="str">
        <f t="shared" si="361"/>
        <v>GIA</v>
      </c>
      <c r="V2078" s="5" t="str">
        <f t="shared" si="362"/>
        <v>TRADE</v>
      </c>
      <c r="W2078" s="5" t="b">
        <f t="shared" si="358"/>
        <v>0</v>
      </c>
      <c r="X2078" s="40">
        <f t="shared" ca="1" si="359"/>
        <v>2610.62</v>
      </c>
      <c r="Y2078" s="30" t="b">
        <f t="shared" ca="1" si="360"/>
        <v>0</v>
      </c>
    </row>
    <row r="2079" spans="1:25" hidden="1">
      <c r="A2079" s="28" t="s">
        <v>2837</v>
      </c>
      <c r="B2079" s="28" t="s">
        <v>2838</v>
      </c>
      <c r="C2079" s="28" t="s">
        <v>4814</v>
      </c>
      <c r="D2079" s="28" t="s">
        <v>2842</v>
      </c>
      <c r="E2079" s="29">
        <v>42321</v>
      </c>
      <c r="F2079" s="28" t="s">
        <v>11210</v>
      </c>
      <c r="G2079" s="30">
        <v>5064</v>
      </c>
      <c r="H2079" s="28" t="s">
        <v>11211</v>
      </c>
      <c r="I2079" s="31">
        <v>0</v>
      </c>
      <c r="J2079" s="31">
        <v>84</v>
      </c>
      <c r="K2079" s="28" t="s">
        <v>3030</v>
      </c>
      <c r="L2079" s="32">
        <f t="shared" si="352"/>
        <v>-84</v>
      </c>
      <c r="M2079" s="33">
        <f t="shared" si="353"/>
        <v>84</v>
      </c>
      <c r="N2079" s="34" t="b">
        <v>1</v>
      </c>
      <c r="O2079" s="35">
        <f t="shared" si="354"/>
        <v>84</v>
      </c>
      <c r="P2079" s="36" t="str">
        <f t="shared" si="355"/>
        <v>T</v>
      </c>
      <c r="Q2079" s="37" t="str">
        <f t="shared" si="356"/>
        <v>Alba Facilities Services Ltd</v>
      </c>
      <c r="R2079" s="6" t="str">
        <f t="shared" si="357"/>
        <v>T - Alba Facilities Services Ltd</v>
      </c>
      <c r="S2079" s="6" t="str">
        <f>IFERROR(INDEX('Vendor Over-ride'!$C:$C, MATCH($R:$R,'Vendor Over-ride'!$A:$A,0)),"")</f>
        <v>T - Alba Facilities Services Ltd</v>
      </c>
      <c r="U2079" s="38" t="str">
        <f t="shared" si="361"/>
        <v>GIA</v>
      </c>
      <c r="V2079" s="5" t="str">
        <f t="shared" si="362"/>
        <v>TRADE</v>
      </c>
      <c r="W2079" s="5" t="b">
        <f t="shared" si="358"/>
        <v>0</v>
      </c>
      <c r="X2079" s="40">
        <f t="shared" ca="1" si="359"/>
        <v>12768</v>
      </c>
      <c r="Y2079" s="30" t="b">
        <f t="shared" ca="1" si="360"/>
        <v>0</v>
      </c>
    </row>
    <row r="2080" spans="1:25" hidden="1">
      <c r="A2080" s="28" t="s">
        <v>2837</v>
      </c>
      <c r="B2080" s="28" t="s">
        <v>2838</v>
      </c>
      <c r="C2080" s="28" t="s">
        <v>4814</v>
      </c>
      <c r="D2080" s="28" t="s">
        <v>2842</v>
      </c>
      <c r="E2080" s="29">
        <v>42321</v>
      </c>
      <c r="F2080" s="28" t="s">
        <v>11212</v>
      </c>
      <c r="G2080" s="30">
        <v>5064</v>
      </c>
      <c r="H2080" s="28" t="s">
        <v>11213</v>
      </c>
      <c r="I2080" s="31">
        <v>0</v>
      </c>
      <c r="J2080" s="31">
        <v>2928</v>
      </c>
      <c r="K2080" s="28" t="s">
        <v>3031</v>
      </c>
      <c r="L2080" s="32">
        <f t="shared" si="352"/>
        <v>-2928</v>
      </c>
      <c r="M2080" s="33">
        <f t="shared" si="353"/>
        <v>2928</v>
      </c>
      <c r="N2080" s="34" t="b">
        <v>1</v>
      </c>
      <c r="O2080" s="35">
        <f t="shared" si="354"/>
        <v>2928</v>
      </c>
      <c r="P2080" s="36" t="str">
        <f t="shared" si="355"/>
        <v>T</v>
      </c>
      <c r="Q2080" s="37" t="str">
        <f t="shared" si="356"/>
        <v>Allander Print Limited</v>
      </c>
      <c r="R2080" s="6" t="str">
        <f t="shared" si="357"/>
        <v>T - Allander Print Limited</v>
      </c>
      <c r="S2080" s="6" t="str">
        <f>IFERROR(INDEX('Vendor Over-ride'!$C:$C, MATCH($R:$R,'Vendor Over-ride'!$A:$A,0)),"")</f>
        <v>T - Allander Print Limited</v>
      </c>
      <c r="U2080" s="38" t="str">
        <f t="shared" si="361"/>
        <v>GIA</v>
      </c>
      <c r="V2080" s="5" t="str">
        <f t="shared" si="362"/>
        <v>TRADE</v>
      </c>
      <c r="W2080" s="5" t="b">
        <f t="shared" si="358"/>
        <v>0</v>
      </c>
      <c r="X2080" s="40">
        <f t="shared" ca="1" si="359"/>
        <v>20985.399999999998</v>
      </c>
      <c r="Y2080" s="30" t="b">
        <f t="shared" ca="1" si="360"/>
        <v>0</v>
      </c>
    </row>
    <row r="2081" spans="1:25">
      <c r="A2081" s="28" t="s">
        <v>2837</v>
      </c>
      <c r="B2081" s="28" t="s">
        <v>2838</v>
      </c>
      <c r="C2081" s="28" t="s">
        <v>4814</v>
      </c>
      <c r="D2081" s="28" t="s">
        <v>2842</v>
      </c>
      <c r="E2081" s="29">
        <v>42321</v>
      </c>
      <c r="F2081" s="28" t="s">
        <v>11214</v>
      </c>
      <c r="G2081" s="30">
        <v>5064</v>
      </c>
      <c r="H2081" s="28" t="s">
        <v>11215</v>
      </c>
      <c r="I2081" s="31">
        <v>0</v>
      </c>
      <c r="J2081" s="31">
        <v>990.11</v>
      </c>
      <c r="K2081" s="28" t="s">
        <v>4924</v>
      </c>
      <c r="L2081" s="32">
        <f t="shared" si="352"/>
        <v>-990.11</v>
      </c>
      <c r="M2081" s="33">
        <f t="shared" si="353"/>
        <v>990.11</v>
      </c>
      <c r="N2081" s="34" t="b">
        <v>1</v>
      </c>
      <c r="O2081" s="35">
        <f t="shared" si="354"/>
        <v>990.11</v>
      </c>
      <c r="P2081" s="36" t="str">
        <f t="shared" si="355"/>
        <v>T</v>
      </c>
      <c r="Q2081" s="37" t="str">
        <f t="shared" si="356"/>
        <v>Capita Travel and Events</v>
      </c>
      <c r="R2081" s="6" t="str">
        <f t="shared" si="357"/>
        <v>T - Capita Travel and Events</v>
      </c>
      <c r="S2081" s="6" t="str">
        <f>IFERROR(INDEX('Vendor Over-ride'!$C:$C, MATCH($R:$R,'Vendor Over-ride'!$A:$A,0)),"")</f>
        <v>T - Capita Travel and Events</v>
      </c>
      <c r="T2081" s="41" t="s">
        <v>7018</v>
      </c>
      <c r="U2081" s="38" t="str">
        <f t="shared" si="361"/>
        <v>GIA</v>
      </c>
      <c r="V2081" s="5" t="str">
        <f t="shared" si="362"/>
        <v>TRADE</v>
      </c>
      <c r="W2081" s="5" t="b">
        <f t="shared" si="358"/>
        <v>0</v>
      </c>
      <c r="X2081" s="40">
        <f t="shared" ca="1" si="359"/>
        <v>68437.789999999994</v>
      </c>
      <c r="Y2081" s="30" t="b">
        <f t="shared" ca="1" si="360"/>
        <v>1</v>
      </c>
    </row>
    <row r="2082" spans="1:25" hidden="1">
      <c r="A2082" s="28" t="s">
        <v>2837</v>
      </c>
      <c r="B2082" s="28" t="s">
        <v>2838</v>
      </c>
      <c r="C2082" s="28" t="s">
        <v>4814</v>
      </c>
      <c r="D2082" s="28" t="s">
        <v>2842</v>
      </c>
      <c r="E2082" s="29">
        <v>42321</v>
      </c>
      <c r="F2082" s="28" t="s">
        <v>11216</v>
      </c>
      <c r="G2082" s="30">
        <v>5064</v>
      </c>
      <c r="H2082" s="28" t="s">
        <v>11217</v>
      </c>
      <c r="I2082" s="31">
        <v>0</v>
      </c>
      <c r="J2082" s="31">
        <v>1024.74</v>
      </c>
      <c r="K2082" s="28" t="s">
        <v>2894</v>
      </c>
      <c r="L2082" s="32">
        <f t="shared" si="352"/>
        <v>-1024.74</v>
      </c>
      <c r="M2082" s="33">
        <f t="shared" si="353"/>
        <v>1024.74</v>
      </c>
      <c r="N2082" s="34" t="b">
        <v>1</v>
      </c>
      <c r="O2082" s="35">
        <f t="shared" si="354"/>
        <v>1024.74</v>
      </c>
      <c r="P2082" s="36" t="str">
        <f t="shared" si="355"/>
        <v>T</v>
      </c>
      <c r="Q2082" s="37" t="str">
        <f t="shared" si="356"/>
        <v>Computershare Voucher Services</v>
      </c>
      <c r="R2082" s="6" t="str">
        <f t="shared" si="357"/>
        <v>T - Computershare Voucher Services</v>
      </c>
      <c r="S2082" s="6" t="str">
        <f>IFERROR(INDEX('Vendor Over-ride'!$C:$C, MATCH($R:$R,'Vendor Over-ride'!$A:$A,0)),"")</f>
        <v>T - Computershare Voucher Services</v>
      </c>
      <c r="U2082" s="38" t="str">
        <f t="shared" si="361"/>
        <v>GIA</v>
      </c>
      <c r="V2082" s="5" t="str">
        <f t="shared" si="362"/>
        <v>TRADE</v>
      </c>
      <c r="W2082" s="5" t="b">
        <f t="shared" si="358"/>
        <v>0</v>
      </c>
      <c r="X2082" s="40">
        <f t="shared" ca="1" si="359"/>
        <v>10852.720000000001</v>
      </c>
      <c r="Y2082" s="30" t="b">
        <f t="shared" ca="1" si="360"/>
        <v>0</v>
      </c>
    </row>
    <row r="2083" spans="1:25">
      <c r="A2083" s="28" t="s">
        <v>2837</v>
      </c>
      <c r="B2083" s="28" t="s">
        <v>2838</v>
      </c>
      <c r="C2083" s="28" t="s">
        <v>4814</v>
      </c>
      <c r="D2083" s="28" t="s">
        <v>2842</v>
      </c>
      <c r="E2083" s="29">
        <v>42321</v>
      </c>
      <c r="F2083" s="28" t="s">
        <v>11218</v>
      </c>
      <c r="G2083" s="30">
        <v>5064</v>
      </c>
      <c r="H2083" s="28" t="s">
        <v>11219</v>
      </c>
      <c r="I2083" s="31">
        <v>0</v>
      </c>
      <c r="J2083" s="31">
        <v>7362</v>
      </c>
      <c r="K2083" s="28" t="s">
        <v>9887</v>
      </c>
      <c r="L2083" s="32">
        <f t="shared" si="352"/>
        <v>-7362</v>
      </c>
      <c r="M2083" s="33">
        <f t="shared" si="353"/>
        <v>7362</v>
      </c>
      <c r="N2083" s="34" t="b">
        <v>1</v>
      </c>
      <c r="O2083" s="35">
        <f t="shared" si="354"/>
        <v>7362</v>
      </c>
      <c r="P2083" s="36" t="str">
        <f t="shared" si="355"/>
        <v>T</v>
      </c>
      <c r="Q2083" s="37" t="str">
        <f t="shared" si="356"/>
        <v>EKOS LTD</v>
      </c>
      <c r="R2083" s="6" t="str">
        <f t="shared" si="357"/>
        <v>T - EKOS LTD</v>
      </c>
      <c r="S2083" s="6" t="str">
        <f>IFERROR(INDEX('Vendor Over-ride'!$C:$C, MATCH($R:$R,'Vendor Over-ride'!$A:$A,0)),"")</f>
        <v>T - EKOS LTD</v>
      </c>
      <c r="T2083" s="41" t="s">
        <v>17721</v>
      </c>
      <c r="U2083" s="38" t="str">
        <f t="shared" si="361"/>
        <v>GIA</v>
      </c>
      <c r="V2083" s="5" t="str">
        <f t="shared" si="362"/>
        <v>TRADE</v>
      </c>
      <c r="W2083" s="5" t="b">
        <f t="shared" si="358"/>
        <v>0</v>
      </c>
      <c r="X2083" s="40">
        <f t="shared" ca="1" si="359"/>
        <v>29000.17</v>
      </c>
      <c r="Y2083" s="30" t="b">
        <f t="shared" ca="1" si="360"/>
        <v>1</v>
      </c>
    </row>
    <row r="2084" spans="1:25" hidden="1">
      <c r="A2084" s="28" t="s">
        <v>2837</v>
      </c>
      <c r="B2084" s="28" t="s">
        <v>2838</v>
      </c>
      <c r="C2084" s="28" t="s">
        <v>4814</v>
      </c>
      <c r="D2084" s="28" t="s">
        <v>2842</v>
      </c>
      <c r="E2084" s="29">
        <v>42321</v>
      </c>
      <c r="F2084" s="28" t="s">
        <v>11220</v>
      </c>
      <c r="G2084" s="30">
        <v>5064</v>
      </c>
      <c r="H2084" s="28" t="s">
        <v>11221</v>
      </c>
      <c r="I2084" s="31">
        <v>0</v>
      </c>
      <c r="J2084" s="31">
        <v>321.3</v>
      </c>
      <c r="K2084" s="28" t="s">
        <v>2863</v>
      </c>
      <c r="L2084" s="32">
        <f t="shared" si="352"/>
        <v>-321.3</v>
      </c>
      <c r="M2084" s="33">
        <f t="shared" si="353"/>
        <v>321.3</v>
      </c>
      <c r="N2084" s="34" t="b">
        <v>1</v>
      </c>
      <c r="O2084" s="35">
        <f t="shared" si="354"/>
        <v>321.3</v>
      </c>
      <c r="P2084" s="36" t="str">
        <f t="shared" si="355"/>
        <v>T</v>
      </c>
      <c r="Q2084" s="37" t="str">
        <f t="shared" si="356"/>
        <v>Galway Gourmet</v>
      </c>
      <c r="R2084" s="6" t="str">
        <f t="shared" si="357"/>
        <v>T - Galway Gourmet</v>
      </c>
      <c r="S2084" s="6" t="str">
        <f>IFERROR(INDEX('Vendor Over-ride'!$C:$C, MATCH($R:$R,'Vendor Over-ride'!$A:$A,0)),"")</f>
        <v>T - Galway Gourmet</v>
      </c>
      <c r="U2084" s="38" t="str">
        <f t="shared" si="361"/>
        <v>GIA</v>
      </c>
      <c r="V2084" s="5" t="str">
        <f t="shared" si="362"/>
        <v>TRADE</v>
      </c>
      <c r="W2084" s="5" t="b">
        <f t="shared" si="358"/>
        <v>0</v>
      </c>
      <c r="X2084" s="40">
        <f t="shared" ca="1" si="359"/>
        <v>1978.8000000000002</v>
      </c>
      <c r="Y2084" s="30" t="b">
        <f t="shared" ca="1" si="360"/>
        <v>0</v>
      </c>
    </row>
    <row r="2085" spans="1:25" hidden="1">
      <c r="A2085" s="28" t="s">
        <v>2837</v>
      </c>
      <c r="B2085" s="28" t="s">
        <v>2838</v>
      </c>
      <c r="C2085" s="28" t="s">
        <v>4814</v>
      </c>
      <c r="D2085" s="28" t="s">
        <v>2842</v>
      </c>
      <c r="E2085" s="29">
        <v>42321</v>
      </c>
      <c r="F2085" s="28" t="s">
        <v>11222</v>
      </c>
      <c r="G2085" s="30">
        <v>5064</v>
      </c>
      <c r="H2085" s="28" t="s">
        <v>11223</v>
      </c>
      <c r="I2085" s="31">
        <v>0</v>
      </c>
      <c r="J2085" s="31">
        <v>713.24</v>
      </c>
      <c r="K2085" s="28" t="s">
        <v>10460</v>
      </c>
      <c r="L2085" s="32">
        <f t="shared" si="352"/>
        <v>-713.24</v>
      </c>
      <c r="M2085" s="33">
        <f t="shared" si="353"/>
        <v>713.24</v>
      </c>
      <c r="N2085" s="34" t="b">
        <v>1</v>
      </c>
      <c r="O2085" s="35">
        <f t="shared" si="354"/>
        <v>713.24</v>
      </c>
      <c r="P2085" s="36" t="str">
        <f t="shared" si="355"/>
        <v>T</v>
      </c>
      <c r="Q2085" s="37" t="str">
        <f t="shared" si="356"/>
        <v>Hays Accountancy &amp; Finance</v>
      </c>
      <c r="R2085" s="6" t="str">
        <f t="shared" si="357"/>
        <v>T - Hays Accountancy &amp; Finance</v>
      </c>
      <c r="S2085" s="6" t="str">
        <f>IFERROR(INDEX('Vendor Over-ride'!$C:$C, MATCH($R:$R,'Vendor Over-ride'!$A:$A,0)),"")</f>
        <v>T - Hays Accountancy &amp; Finance</v>
      </c>
      <c r="U2085" s="38" t="str">
        <f t="shared" si="361"/>
        <v>GIA</v>
      </c>
      <c r="V2085" s="5" t="str">
        <f t="shared" si="362"/>
        <v>TRADE</v>
      </c>
      <c r="W2085" s="5" t="b">
        <f t="shared" si="358"/>
        <v>0</v>
      </c>
      <c r="X2085" s="40">
        <f t="shared" ca="1" si="359"/>
        <v>23135.120000000003</v>
      </c>
      <c r="Y2085" s="30" t="b">
        <f t="shared" ca="1" si="360"/>
        <v>0</v>
      </c>
    </row>
    <row r="2086" spans="1:25" hidden="1">
      <c r="A2086" s="28" t="s">
        <v>2837</v>
      </c>
      <c r="B2086" s="28" t="s">
        <v>2838</v>
      </c>
      <c r="C2086" s="28" t="s">
        <v>4814</v>
      </c>
      <c r="D2086" s="28" t="s">
        <v>2842</v>
      </c>
      <c r="E2086" s="29">
        <v>42321</v>
      </c>
      <c r="F2086" s="28" t="s">
        <v>11224</v>
      </c>
      <c r="G2086" s="30">
        <v>5064</v>
      </c>
      <c r="H2086" s="28" t="s">
        <v>11225</v>
      </c>
      <c r="I2086" s="31">
        <v>0</v>
      </c>
      <c r="J2086" s="31">
        <v>875.66</v>
      </c>
      <c r="K2086" s="28" t="s">
        <v>2898</v>
      </c>
      <c r="L2086" s="32">
        <f t="shared" si="352"/>
        <v>-875.66</v>
      </c>
      <c r="M2086" s="33">
        <f t="shared" si="353"/>
        <v>875.66</v>
      </c>
      <c r="N2086" s="34" t="b">
        <v>1</v>
      </c>
      <c r="O2086" s="35">
        <f t="shared" si="354"/>
        <v>875.66</v>
      </c>
      <c r="P2086" s="36" t="str">
        <f t="shared" si="355"/>
        <v>T</v>
      </c>
      <c r="Q2086" s="37" t="str">
        <f t="shared" si="356"/>
        <v>Iron Mountain</v>
      </c>
      <c r="R2086" s="6" t="str">
        <f t="shared" si="357"/>
        <v>T - Iron Mountain</v>
      </c>
      <c r="S2086" s="6" t="str">
        <f>IFERROR(INDEX('Vendor Over-ride'!$C:$C, MATCH($R:$R,'Vendor Over-ride'!$A:$A,0)),"")</f>
        <v>T - Iron Mountain</v>
      </c>
      <c r="U2086" s="38" t="str">
        <f t="shared" si="361"/>
        <v>GIA</v>
      </c>
      <c r="V2086" s="5" t="str">
        <f t="shared" si="362"/>
        <v>TRADE</v>
      </c>
      <c r="W2086" s="5" t="b">
        <f t="shared" si="358"/>
        <v>0</v>
      </c>
      <c r="X2086" s="40">
        <f t="shared" ca="1" si="359"/>
        <v>23628.210000000003</v>
      </c>
      <c r="Y2086" s="30" t="b">
        <f t="shared" ca="1" si="360"/>
        <v>0</v>
      </c>
    </row>
    <row r="2087" spans="1:25" hidden="1">
      <c r="A2087" s="28" t="s">
        <v>2837</v>
      </c>
      <c r="B2087" s="28" t="s">
        <v>2838</v>
      </c>
      <c r="C2087" s="28" t="s">
        <v>4814</v>
      </c>
      <c r="D2087" s="28" t="s">
        <v>2842</v>
      </c>
      <c r="E2087" s="29">
        <v>42321</v>
      </c>
      <c r="F2087" s="28" t="s">
        <v>11226</v>
      </c>
      <c r="G2087" s="30">
        <v>5064</v>
      </c>
      <c r="H2087" s="28" t="s">
        <v>11227</v>
      </c>
      <c r="I2087" s="31">
        <v>0</v>
      </c>
      <c r="J2087" s="31">
        <v>1680</v>
      </c>
      <c r="K2087" s="28" t="s">
        <v>3896</v>
      </c>
      <c r="L2087" s="32">
        <f t="shared" si="352"/>
        <v>-1680</v>
      </c>
      <c r="M2087" s="33">
        <f t="shared" si="353"/>
        <v>1680</v>
      </c>
      <c r="N2087" s="34" t="b">
        <v>1</v>
      </c>
      <c r="O2087" s="35">
        <f t="shared" si="354"/>
        <v>1680</v>
      </c>
      <c r="P2087" s="36" t="str">
        <f t="shared" si="355"/>
        <v>T</v>
      </c>
      <c r="Q2087" s="37" t="str">
        <f t="shared" si="356"/>
        <v>MacKinnon Slater</v>
      </c>
      <c r="R2087" s="6" t="str">
        <f t="shared" si="357"/>
        <v>T - MacKinnon Slater</v>
      </c>
      <c r="S2087" s="6" t="str">
        <f>IFERROR(INDEX('Vendor Over-ride'!$C:$C, MATCH($R:$R,'Vendor Over-ride'!$A:$A,0)),"")</f>
        <v>T - MacKinnon Slater</v>
      </c>
      <c r="U2087" s="38" t="str">
        <f t="shared" si="361"/>
        <v>GIA</v>
      </c>
      <c r="V2087" s="5" t="str">
        <f t="shared" si="362"/>
        <v>TRADE</v>
      </c>
      <c r="W2087" s="5" t="b">
        <f t="shared" si="358"/>
        <v>0</v>
      </c>
      <c r="X2087" s="40">
        <f t="shared" ca="1" si="359"/>
        <v>7194</v>
      </c>
      <c r="Y2087" s="30" t="b">
        <f t="shared" ca="1" si="360"/>
        <v>0</v>
      </c>
    </row>
    <row r="2088" spans="1:25" hidden="1">
      <c r="A2088" s="28" t="s">
        <v>2837</v>
      </c>
      <c r="B2088" s="28" t="s">
        <v>2838</v>
      </c>
      <c r="C2088" s="28" t="s">
        <v>4814</v>
      </c>
      <c r="D2088" s="28" t="s">
        <v>2842</v>
      </c>
      <c r="E2088" s="29">
        <v>42321</v>
      </c>
      <c r="F2088" s="28" t="s">
        <v>11228</v>
      </c>
      <c r="G2088" s="30">
        <v>5064</v>
      </c>
      <c r="H2088" s="28" t="s">
        <v>11229</v>
      </c>
      <c r="I2088" s="31">
        <v>0</v>
      </c>
      <c r="J2088" s="31">
        <v>240</v>
      </c>
      <c r="K2088" s="28" t="s">
        <v>3018</v>
      </c>
      <c r="L2088" s="32">
        <f t="shared" si="352"/>
        <v>-240</v>
      </c>
      <c r="M2088" s="33">
        <f t="shared" si="353"/>
        <v>240</v>
      </c>
      <c r="N2088" s="34" t="b">
        <v>1</v>
      </c>
      <c r="O2088" s="35">
        <f t="shared" si="354"/>
        <v>240</v>
      </c>
      <c r="P2088" s="36" t="str">
        <f t="shared" si="355"/>
        <v>T</v>
      </c>
      <c r="Q2088" s="37" t="str">
        <f t="shared" si="356"/>
        <v>My Web Application Limited</v>
      </c>
      <c r="R2088" s="6" t="str">
        <f t="shared" si="357"/>
        <v>T - My Web Application Limited</v>
      </c>
      <c r="S2088" s="6" t="str">
        <f>IFERROR(INDEX('Vendor Over-ride'!$C:$C, MATCH($R:$R,'Vendor Over-ride'!$A:$A,0)),"")</f>
        <v>T - My Web Application Limited</v>
      </c>
      <c r="U2088" s="38" t="str">
        <f t="shared" si="361"/>
        <v>GIA</v>
      </c>
      <c r="V2088" s="5" t="str">
        <f t="shared" si="362"/>
        <v>TRADE</v>
      </c>
      <c r="W2088" s="5" t="b">
        <f t="shared" si="358"/>
        <v>0</v>
      </c>
      <c r="X2088" s="40">
        <f t="shared" ca="1" si="359"/>
        <v>2880</v>
      </c>
      <c r="Y2088" s="30" t="b">
        <f t="shared" ca="1" si="360"/>
        <v>0</v>
      </c>
    </row>
    <row r="2089" spans="1:25">
      <c r="A2089" s="28" t="s">
        <v>2837</v>
      </c>
      <c r="B2089" s="28" t="s">
        <v>2838</v>
      </c>
      <c r="C2089" s="28" t="s">
        <v>4814</v>
      </c>
      <c r="D2089" s="28" t="s">
        <v>2842</v>
      </c>
      <c r="E2089" s="29">
        <v>42321</v>
      </c>
      <c r="F2089" s="28" t="s">
        <v>11230</v>
      </c>
      <c r="G2089" s="30">
        <v>5064</v>
      </c>
      <c r="H2089" s="28" t="s">
        <v>11231</v>
      </c>
      <c r="I2089" s="31">
        <v>0</v>
      </c>
      <c r="J2089" s="31">
        <v>879.29</v>
      </c>
      <c r="K2089" s="28" t="s">
        <v>4445</v>
      </c>
      <c r="L2089" s="32">
        <f t="shared" si="352"/>
        <v>-879.29</v>
      </c>
      <c r="M2089" s="33">
        <f t="shared" si="353"/>
        <v>879.29</v>
      </c>
      <c r="N2089" s="34" t="b">
        <v>1</v>
      </c>
      <c r="O2089" s="35">
        <f t="shared" si="354"/>
        <v>879.29</v>
      </c>
      <c r="P2089" s="36" t="str">
        <f t="shared" si="355"/>
        <v>T</v>
      </c>
      <c r="Q2089" s="37" t="str">
        <f t="shared" si="356"/>
        <v>Pertemps Recruitment Partnership Limited</v>
      </c>
      <c r="R2089" s="6" t="str">
        <f t="shared" si="357"/>
        <v>T - Pertemps Recruitment Partnership Limited</v>
      </c>
      <c r="S2089" s="6" t="str">
        <f>IFERROR(INDEX('Vendor Over-ride'!$C:$C, MATCH($R:$R,'Vendor Over-ride'!$A:$A,0)),"")</f>
        <v>T - Pertemps Recruitment Partnership Limited</v>
      </c>
      <c r="T2089" s="41" t="s">
        <v>7019</v>
      </c>
      <c r="U2089" s="38" t="str">
        <f t="shared" si="361"/>
        <v>GIA</v>
      </c>
      <c r="V2089" s="5" t="str">
        <f t="shared" si="362"/>
        <v>TRADE</v>
      </c>
      <c r="W2089" s="5" t="b">
        <f t="shared" si="358"/>
        <v>0</v>
      </c>
      <c r="X2089" s="40">
        <f t="shared" ca="1" si="359"/>
        <v>36553.03</v>
      </c>
      <c r="Y2089" s="30" t="b">
        <f t="shared" ca="1" si="360"/>
        <v>1</v>
      </c>
    </row>
    <row r="2090" spans="1:25" hidden="1">
      <c r="A2090" s="28" t="s">
        <v>2837</v>
      </c>
      <c r="B2090" s="28" t="s">
        <v>2838</v>
      </c>
      <c r="C2090" s="28" t="s">
        <v>4814</v>
      </c>
      <c r="D2090" s="28" t="s">
        <v>2842</v>
      </c>
      <c r="E2090" s="29">
        <v>42321</v>
      </c>
      <c r="F2090" s="28" t="s">
        <v>11232</v>
      </c>
      <c r="G2090" s="30">
        <v>5064</v>
      </c>
      <c r="H2090" s="28" t="s">
        <v>11233</v>
      </c>
      <c r="I2090" s="31">
        <v>0</v>
      </c>
      <c r="J2090" s="31">
        <v>30</v>
      </c>
      <c r="K2090" s="28" t="s">
        <v>2854</v>
      </c>
      <c r="L2090" s="32">
        <f t="shared" si="352"/>
        <v>-30</v>
      </c>
      <c r="M2090" s="33">
        <f t="shared" si="353"/>
        <v>30</v>
      </c>
      <c r="N2090" s="34" t="b">
        <v>1</v>
      </c>
      <c r="O2090" s="35">
        <f t="shared" si="354"/>
        <v>30</v>
      </c>
      <c r="P2090" s="36" t="str">
        <f t="shared" si="355"/>
        <v>T</v>
      </c>
      <c r="Q2090" s="37" t="str">
        <f t="shared" si="356"/>
        <v>Planet Numbers Ltd</v>
      </c>
      <c r="R2090" s="6" t="str">
        <f t="shared" si="357"/>
        <v>T - Planet Numbers Ltd</v>
      </c>
      <c r="S2090" s="6" t="str">
        <f>IFERROR(INDEX('Vendor Over-ride'!$C:$C, MATCH($R:$R,'Vendor Over-ride'!$A:$A,0)),"")</f>
        <v>T - Planet Numbers Ltd</v>
      </c>
      <c r="U2090" s="38" t="str">
        <f t="shared" si="361"/>
        <v>GIA</v>
      </c>
      <c r="V2090" s="5" t="str">
        <f t="shared" si="362"/>
        <v>TRADE</v>
      </c>
      <c r="W2090" s="5" t="b">
        <f t="shared" si="358"/>
        <v>0</v>
      </c>
      <c r="X2090" s="40">
        <f t="shared" ca="1" si="359"/>
        <v>360</v>
      </c>
      <c r="Y2090" s="30" t="b">
        <f t="shared" ca="1" si="360"/>
        <v>0</v>
      </c>
    </row>
    <row r="2091" spans="1:25" hidden="1">
      <c r="A2091" s="28" t="s">
        <v>2837</v>
      </c>
      <c r="B2091" s="28" t="s">
        <v>2838</v>
      </c>
      <c r="C2091" s="28" t="s">
        <v>4814</v>
      </c>
      <c r="D2091" s="28" t="s">
        <v>2842</v>
      </c>
      <c r="E2091" s="29">
        <v>42321</v>
      </c>
      <c r="F2091" s="28" t="s">
        <v>11234</v>
      </c>
      <c r="G2091" s="30">
        <v>5064</v>
      </c>
      <c r="H2091" s="28" t="s">
        <v>11235</v>
      </c>
      <c r="I2091" s="31">
        <v>0</v>
      </c>
      <c r="J2091" s="31">
        <v>30</v>
      </c>
      <c r="K2091" s="28" t="s">
        <v>11236</v>
      </c>
      <c r="L2091" s="32">
        <f t="shared" si="352"/>
        <v>-30</v>
      </c>
      <c r="M2091" s="33">
        <f t="shared" si="353"/>
        <v>30</v>
      </c>
      <c r="N2091" s="34" t="b">
        <v>1</v>
      </c>
      <c r="O2091" s="35">
        <f t="shared" si="354"/>
        <v>30</v>
      </c>
      <c r="P2091" s="36" t="str">
        <f t="shared" si="355"/>
        <v>T</v>
      </c>
      <c r="Q2091" s="37" t="str">
        <f t="shared" si="356"/>
        <v>Publishing Scotland</v>
      </c>
      <c r="R2091" s="6" t="str">
        <f t="shared" si="357"/>
        <v>T - Publishing Scotland</v>
      </c>
      <c r="S2091" s="6" t="str">
        <f>IFERROR(INDEX('Vendor Over-ride'!$C:$C, MATCH($R:$R,'Vendor Over-ride'!$A:$A,0)),"")</f>
        <v>T - Publishing Scotland</v>
      </c>
      <c r="U2091" s="38" t="str">
        <f t="shared" si="361"/>
        <v>GIA</v>
      </c>
      <c r="V2091" s="5" t="str">
        <f t="shared" si="362"/>
        <v>TRADE</v>
      </c>
      <c r="W2091" s="5" t="b">
        <f t="shared" si="358"/>
        <v>0</v>
      </c>
      <c r="X2091" s="40">
        <f t="shared" ca="1" si="359"/>
        <v>30</v>
      </c>
      <c r="Y2091" s="30" t="b">
        <f t="shared" ca="1" si="360"/>
        <v>0</v>
      </c>
    </row>
    <row r="2092" spans="1:25" hidden="1">
      <c r="A2092" s="28" t="s">
        <v>2837</v>
      </c>
      <c r="B2092" s="28" t="s">
        <v>2838</v>
      </c>
      <c r="C2092" s="28" t="s">
        <v>4814</v>
      </c>
      <c r="D2092" s="28" t="s">
        <v>2842</v>
      </c>
      <c r="E2092" s="29">
        <v>42321</v>
      </c>
      <c r="F2092" s="28" t="s">
        <v>11237</v>
      </c>
      <c r="G2092" s="30">
        <v>5064</v>
      </c>
      <c r="H2092" s="28" t="s">
        <v>11238</v>
      </c>
      <c r="I2092" s="31">
        <v>0</v>
      </c>
      <c r="J2092" s="31">
        <v>250</v>
      </c>
      <c r="K2092" s="28" t="s">
        <v>7112</v>
      </c>
      <c r="L2092" s="32">
        <f t="shared" si="352"/>
        <v>-250</v>
      </c>
      <c r="M2092" s="33">
        <f t="shared" si="353"/>
        <v>250</v>
      </c>
      <c r="N2092" s="34" t="b">
        <v>1</v>
      </c>
      <c r="O2092" s="35">
        <f t="shared" si="354"/>
        <v>250</v>
      </c>
      <c r="P2092" s="36" t="str">
        <f t="shared" si="355"/>
        <v>T</v>
      </c>
      <c r="Q2092" s="37" t="str">
        <f t="shared" si="356"/>
        <v>Sabhal Mor Ostaig</v>
      </c>
      <c r="R2092" s="6" t="str">
        <f t="shared" si="357"/>
        <v>T - Sabhal Mor Ostaig</v>
      </c>
      <c r="S2092" s="6" t="str">
        <f>IFERROR(INDEX('Vendor Over-ride'!$C:$C, MATCH($R:$R,'Vendor Over-ride'!$A:$A,0)),"")</f>
        <v>T - Sabhal Mor Ostaig</v>
      </c>
      <c r="U2092" s="38" t="str">
        <f t="shared" si="361"/>
        <v>GIA</v>
      </c>
      <c r="V2092" s="5" t="str">
        <f t="shared" si="362"/>
        <v>TRADE</v>
      </c>
      <c r="W2092" s="5" t="b">
        <f t="shared" si="358"/>
        <v>0</v>
      </c>
      <c r="X2092" s="40">
        <f t="shared" ca="1" si="359"/>
        <v>750</v>
      </c>
      <c r="Y2092" s="30" t="b">
        <f t="shared" ca="1" si="360"/>
        <v>0</v>
      </c>
    </row>
    <row r="2093" spans="1:25" hidden="1">
      <c r="A2093" s="28" t="s">
        <v>2837</v>
      </c>
      <c r="B2093" s="28" t="s">
        <v>2838</v>
      </c>
      <c r="C2093" s="28" t="s">
        <v>4814</v>
      </c>
      <c r="D2093" s="28" t="s">
        <v>2842</v>
      </c>
      <c r="E2093" s="29">
        <v>42321</v>
      </c>
      <c r="F2093" s="28" t="s">
        <v>11239</v>
      </c>
      <c r="G2093" s="30">
        <v>5064</v>
      </c>
      <c r="H2093" s="28" t="s">
        <v>11240</v>
      </c>
      <c r="I2093" s="31">
        <v>0</v>
      </c>
      <c r="J2093" s="31">
        <v>76.400000000000006</v>
      </c>
      <c r="K2093" s="28" t="s">
        <v>2903</v>
      </c>
      <c r="L2093" s="32">
        <f t="shared" si="352"/>
        <v>-76.400000000000006</v>
      </c>
      <c r="M2093" s="33">
        <f t="shared" si="353"/>
        <v>76.400000000000006</v>
      </c>
      <c r="N2093" s="34" t="b">
        <v>1</v>
      </c>
      <c r="O2093" s="35">
        <f t="shared" si="354"/>
        <v>76.400000000000006</v>
      </c>
      <c r="P2093" s="36" t="str">
        <f t="shared" si="355"/>
        <v>T</v>
      </c>
      <c r="Q2093" s="37" t="str">
        <f t="shared" si="356"/>
        <v>ShredIt (East of Scotland) Ltd</v>
      </c>
      <c r="R2093" s="6" t="str">
        <f t="shared" si="357"/>
        <v>T - ShredIt (East of Scotland) Ltd</v>
      </c>
      <c r="S2093" s="6" t="str">
        <f>IFERROR(INDEX('Vendor Over-ride'!$C:$C, MATCH($R:$R,'Vendor Over-ride'!$A:$A,0)),"")</f>
        <v>T - Shred-It Limited</v>
      </c>
      <c r="U2093" s="38" t="str">
        <f t="shared" si="361"/>
        <v>GIA</v>
      </c>
      <c r="V2093" s="5" t="str">
        <f t="shared" si="362"/>
        <v>TRADE</v>
      </c>
      <c r="W2093" s="5" t="b">
        <f t="shared" si="358"/>
        <v>0</v>
      </c>
      <c r="X2093" s="40">
        <f t="shared" ca="1" si="359"/>
        <v>3247.48</v>
      </c>
      <c r="Y2093" s="30" t="b">
        <f t="shared" ca="1" si="360"/>
        <v>0</v>
      </c>
    </row>
    <row r="2094" spans="1:25">
      <c r="A2094" s="28" t="s">
        <v>2837</v>
      </c>
      <c r="B2094" s="28" t="s">
        <v>2838</v>
      </c>
      <c r="C2094" s="28" t="s">
        <v>4814</v>
      </c>
      <c r="D2094" s="28" t="s">
        <v>2842</v>
      </c>
      <c r="E2094" s="29">
        <v>42321</v>
      </c>
      <c r="F2094" s="28" t="s">
        <v>11241</v>
      </c>
      <c r="G2094" s="30">
        <v>5064</v>
      </c>
      <c r="H2094" s="28" t="s">
        <v>11242</v>
      </c>
      <c r="I2094" s="31">
        <v>0</v>
      </c>
      <c r="J2094" s="31">
        <v>1773.31</v>
      </c>
      <c r="K2094" s="28" t="s">
        <v>2887</v>
      </c>
      <c r="L2094" s="32">
        <f t="shared" si="352"/>
        <v>-1773.31</v>
      </c>
      <c r="M2094" s="33">
        <f t="shared" si="353"/>
        <v>1773.31</v>
      </c>
      <c r="N2094" s="34" t="b">
        <v>1</v>
      </c>
      <c r="O2094" s="35">
        <f t="shared" si="354"/>
        <v>1773.31</v>
      </c>
      <c r="P2094" s="36" t="str">
        <f t="shared" si="355"/>
        <v>T</v>
      </c>
      <c r="Q2094" s="37" t="str">
        <f t="shared" si="356"/>
        <v>Spotless Commercial Cleaning Ltd</v>
      </c>
      <c r="R2094" s="6" t="str">
        <f t="shared" si="357"/>
        <v>T - Spotless Commercial Cleaning Ltd</v>
      </c>
      <c r="S2094" s="6" t="str">
        <f>IFERROR(INDEX('Vendor Over-ride'!$C:$C, MATCH($R:$R,'Vendor Over-ride'!$A:$A,0)),"")</f>
        <v>T - Spotless Commercial Cleaning Ltd</v>
      </c>
      <c r="T2094" s="41" t="s">
        <v>17730</v>
      </c>
      <c r="U2094" s="38" t="str">
        <f t="shared" si="361"/>
        <v>GIA</v>
      </c>
      <c r="V2094" s="5" t="str">
        <f t="shared" si="362"/>
        <v>TRADE</v>
      </c>
      <c r="W2094" s="5" t="b">
        <f t="shared" si="358"/>
        <v>0</v>
      </c>
      <c r="X2094" s="40">
        <f t="shared" ca="1" si="359"/>
        <v>25308.30000000001</v>
      </c>
      <c r="Y2094" s="30" t="b">
        <f t="shared" ca="1" si="360"/>
        <v>1</v>
      </c>
    </row>
    <row r="2095" spans="1:25" hidden="1">
      <c r="A2095" s="28" t="s">
        <v>2837</v>
      </c>
      <c r="B2095" s="28" t="s">
        <v>2838</v>
      </c>
      <c r="C2095" s="28" t="s">
        <v>4814</v>
      </c>
      <c r="D2095" s="28" t="s">
        <v>2842</v>
      </c>
      <c r="E2095" s="29">
        <v>42325</v>
      </c>
      <c r="F2095" s="28" t="s">
        <v>11243</v>
      </c>
      <c r="G2095" s="30">
        <v>5070</v>
      </c>
      <c r="H2095" s="28" t="s">
        <v>11244</v>
      </c>
      <c r="I2095" s="31">
        <v>0</v>
      </c>
      <c r="J2095" s="31">
        <v>68.78</v>
      </c>
      <c r="K2095" s="28" t="s">
        <v>2946</v>
      </c>
      <c r="L2095" s="32">
        <f t="shared" si="352"/>
        <v>-68.78</v>
      </c>
      <c r="M2095" s="33">
        <f t="shared" si="353"/>
        <v>68.78</v>
      </c>
      <c r="N2095" s="34" t="b">
        <v>0</v>
      </c>
      <c r="O2095" s="35">
        <f t="shared" si="354"/>
        <v>0</v>
      </c>
      <c r="P2095" s="36" t="str">
        <f t="shared" si="355"/>
        <v>E</v>
      </c>
      <c r="Q2095" s="37" t="str">
        <f t="shared" si="356"/>
        <v>Scott Donaldson</v>
      </c>
      <c r="R2095" s="6" t="str">
        <f t="shared" si="357"/>
        <v>E - Scott Donaldson</v>
      </c>
      <c r="S2095" s="6" t="str">
        <f>IFERROR(INDEX('Vendor Over-ride'!$C:$C, MATCH($R:$R,'Vendor Over-ride'!$A:$A,0)),"")</f>
        <v/>
      </c>
      <c r="U2095" s="38" t="str">
        <f t="shared" si="361"/>
        <v>GIA</v>
      </c>
      <c r="V2095" s="5" t="str">
        <f t="shared" si="362"/>
        <v>EMPLOYEE</v>
      </c>
      <c r="W2095" s="5" t="b">
        <f t="shared" si="358"/>
        <v>0</v>
      </c>
      <c r="X2095" s="40">
        <f t="shared" ca="1" si="359"/>
        <v>334393.72000000003</v>
      </c>
      <c r="Y2095" s="30" t="b">
        <f t="shared" ca="1" si="360"/>
        <v>1</v>
      </c>
    </row>
    <row r="2096" spans="1:25" hidden="1">
      <c r="A2096" s="28" t="s">
        <v>2837</v>
      </c>
      <c r="B2096" s="28" t="s">
        <v>2838</v>
      </c>
      <c r="C2096" s="28" t="s">
        <v>4814</v>
      </c>
      <c r="D2096" s="28" t="s">
        <v>2842</v>
      </c>
      <c r="E2096" s="29">
        <v>42325</v>
      </c>
      <c r="F2096" s="28" t="s">
        <v>11245</v>
      </c>
      <c r="G2096" s="30">
        <v>5070</v>
      </c>
      <c r="H2096" s="28" t="s">
        <v>11246</v>
      </c>
      <c r="I2096" s="31">
        <v>0</v>
      </c>
      <c r="J2096" s="31">
        <v>23.44</v>
      </c>
      <c r="K2096" s="28" t="s">
        <v>11203</v>
      </c>
      <c r="L2096" s="32">
        <f t="shared" si="352"/>
        <v>-23.44</v>
      </c>
      <c r="M2096" s="33">
        <f t="shared" si="353"/>
        <v>23.44</v>
      </c>
      <c r="N2096" s="34" t="b">
        <v>0</v>
      </c>
      <c r="O2096" s="35">
        <f t="shared" si="354"/>
        <v>0</v>
      </c>
      <c r="P2096" s="36" t="str">
        <f t="shared" si="355"/>
        <v>E</v>
      </c>
      <c r="Q2096" s="37" t="str">
        <f t="shared" si="356"/>
        <v>Harriet Baker</v>
      </c>
      <c r="R2096" s="6" t="str">
        <f t="shared" si="357"/>
        <v>E - Harriet Baker</v>
      </c>
      <c r="S2096" s="6" t="str">
        <f>IFERROR(INDEX('Vendor Over-ride'!$C:$C, MATCH($R:$R,'Vendor Over-ride'!$A:$A,0)),"")</f>
        <v/>
      </c>
      <c r="U2096" s="38" t="str">
        <f t="shared" si="361"/>
        <v>GIA</v>
      </c>
      <c r="V2096" s="5" t="str">
        <f t="shared" si="362"/>
        <v>EMPLOYEE</v>
      </c>
      <c r="W2096" s="5" t="b">
        <f t="shared" si="358"/>
        <v>0</v>
      </c>
      <c r="X2096" s="40">
        <f t="shared" ca="1" si="359"/>
        <v>334393.72000000003</v>
      </c>
      <c r="Y2096" s="30" t="b">
        <f t="shared" ca="1" si="360"/>
        <v>1</v>
      </c>
    </row>
    <row r="2097" spans="1:25">
      <c r="A2097" s="28" t="s">
        <v>2837</v>
      </c>
      <c r="B2097" s="28" t="s">
        <v>2838</v>
      </c>
      <c r="C2097" s="28" t="s">
        <v>4814</v>
      </c>
      <c r="D2097" s="28" t="s">
        <v>2842</v>
      </c>
      <c r="E2097" s="29">
        <v>42325</v>
      </c>
      <c r="F2097" s="28" t="s">
        <v>11247</v>
      </c>
      <c r="G2097" s="30">
        <v>5070</v>
      </c>
      <c r="H2097" s="28" t="s">
        <v>11248</v>
      </c>
      <c r="I2097" s="31">
        <v>0</v>
      </c>
      <c r="J2097" s="31">
        <v>38625</v>
      </c>
      <c r="K2097" s="28" t="s">
        <v>5016</v>
      </c>
      <c r="L2097" s="32">
        <f t="shared" si="352"/>
        <v>-38625</v>
      </c>
      <c r="M2097" s="33">
        <f t="shared" si="353"/>
        <v>38625</v>
      </c>
      <c r="N2097" s="34" t="b">
        <v>1</v>
      </c>
      <c r="O2097" s="35">
        <f t="shared" si="354"/>
        <v>38625</v>
      </c>
      <c r="P2097" s="36" t="str">
        <f t="shared" si="355"/>
        <v>G</v>
      </c>
      <c r="Q2097" s="37" t="str">
        <f t="shared" si="356"/>
        <v>UZ Arts Ltd</v>
      </c>
      <c r="R2097" s="6" t="str">
        <f t="shared" si="357"/>
        <v>G - UZ Arts Ltd</v>
      </c>
      <c r="S2097" s="6" t="str">
        <f>IFERROR(INDEX('Vendor Over-ride'!$C:$C, MATCH($R:$R,'Vendor Over-ride'!$A:$A,0)),"")</f>
        <v>G - UZ Arts Ltd</v>
      </c>
      <c r="U2097" s="38" t="str">
        <f t="shared" si="361"/>
        <v>GIA</v>
      </c>
      <c r="V2097" s="5" t="str">
        <f t="shared" si="362"/>
        <v>AWARD</v>
      </c>
      <c r="W2097" s="5" t="b">
        <f t="shared" si="358"/>
        <v>1</v>
      </c>
      <c r="X2097" s="40">
        <f t="shared" ca="1" si="359"/>
        <v>86725</v>
      </c>
      <c r="Y2097" s="30" t="b">
        <f t="shared" ca="1" si="360"/>
        <v>1</v>
      </c>
    </row>
    <row r="2098" spans="1:25">
      <c r="A2098" s="28" t="s">
        <v>2837</v>
      </c>
      <c r="B2098" s="28" t="s">
        <v>2838</v>
      </c>
      <c r="C2098" s="28" t="s">
        <v>4814</v>
      </c>
      <c r="D2098" s="28" t="s">
        <v>2842</v>
      </c>
      <c r="E2098" s="29">
        <v>42325</v>
      </c>
      <c r="F2098" s="28" t="s">
        <v>11249</v>
      </c>
      <c r="G2098" s="30">
        <v>5070</v>
      </c>
      <c r="H2098" s="28" t="s">
        <v>11250</v>
      </c>
      <c r="I2098" s="31">
        <v>0</v>
      </c>
      <c r="J2098" s="31">
        <v>9981</v>
      </c>
      <c r="K2098" s="28" t="s">
        <v>5017</v>
      </c>
      <c r="L2098" s="32">
        <f t="shared" si="352"/>
        <v>-9981</v>
      </c>
      <c r="M2098" s="33">
        <f t="shared" si="353"/>
        <v>9981</v>
      </c>
      <c r="N2098" s="34" t="b">
        <v>1</v>
      </c>
      <c r="O2098" s="35">
        <f t="shared" si="354"/>
        <v>9981</v>
      </c>
      <c r="P2098" s="36" t="str">
        <f t="shared" si="355"/>
        <v>G</v>
      </c>
      <c r="Q2098" s="37" t="str">
        <f t="shared" si="356"/>
        <v>Hands Up for Trad</v>
      </c>
      <c r="R2098" s="6" t="str">
        <f t="shared" si="357"/>
        <v>G - Hands Up for Trad</v>
      </c>
      <c r="S2098" s="6" t="str">
        <f>IFERROR(INDEX('Vendor Over-ride'!$C:$C, MATCH($R:$R,'Vendor Over-ride'!$A:$A,0)),"")</f>
        <v>G - Hands Up for Trad</v>
      </c>
      <c r="U2098" s="38" t="str">
        <f t="shared" si="361"/>
        <v>GIA</v>
      </c>
      <c r="V2098" s="5" t="str">
        <f t="shared" si="362"/>
        <v>AWARD</v>
      </c>
      <c r="W2098" s="5" t="b">
        <f t="shared" si="358"/>
        <v>0</v>
      </c>
      <c r="X2098" s="40">
        <f t="shared" ca="1" si="359"/>
        <v>215127</v>
      </c>
      <c r="Y2098" s="30" t="b">
        <f t="shared" ca="1" si="360"/>
        <v>1</v>
      </c>
    </row>
    <row r="2099" spans="1:25">
      <c r="A2099" s="28" t="s">
        <v>2837</v>
      </c>
      <c r="B2099" s="28" t="s">
        <v>2838</v>
      </c>
      <c r="C2099" s="28" t="s">
        <v>4814</v>
      </c>
      <c r="D2099" s="28" t="s">
        <v>2842</v>
      </c>
      <c r="E2099" s="29">
        <v>42325</v>
      </c>
      <c r="F2099" s="28" t="s">
        <v>11251</v>
      </c>
      <c r="G2099" s="30">
        <v>5070</v>
      </c>
      <c r="H2099" s="28" t="s">
        <v>11252</v>
      </c>
      <c r="I2099" s="31">
        <v>0</v>
      </c>
      <c r="J2099" s="31">
        <v>12500</v>
      </c>
      <c r="K2099" s="28" t="s">
        <v>5083</v>
      </c>
      <c r="L2099" s="32">
        <f t="shared" si="352"/>
        <v>-12500</v>
      </c>
      <c r="M2099" s="33">
        <f t="shared" si="353"/>
        <v>12500</v>
      </c>
      <c r="N2099" s="34" t="b">
        <v>1</v>
      </c>
      <c r="O2099" s="35">
        <f t="shared" si="354"/>
        <v>12500</v>
      </c>
      <c r="P2099" s="36" t="str">
        <f t="shared" si="355"/>
        <v>G</v>
      </c>
      <c r="Q2099" s="37" t="str">
        <f t="shared" si="356"/>
        <v>Dundee Repertory Theatre Limited</v>
      </c>
      <c r="R2099" s="6" t="str">
        <f t="shared" si="357"/>
        <v>G - Dundee Repertory Theatre Limited</v>
      </c>
      <c r="S2099" s="6" t="str">
        <f>IFERROR(INDEX('Vendor Over-ride'!$C:$C, MATCH($R:$R,'Vendor Over-ride'!$A:$A,0)),"")</f>
        <v>G - Dundee Repertory Theatre Limited</v>
      </c>
      <c r="U2099" s="38" t="str">
        <f t="shared" si="361"/>
        <v>GIA</v>
      </c>
      <c r="V2099" s="5" t="str">
        <f t="shared" si="362"/>
        <v>AWARD</v>
      </c>
      <c r="W2099" s="5" t="b">
        <f t="shared" si="358"/>
        <v>0</v>
      </c>
      <c r="X2099" s="40">
        <f t="shared" ca="1" si="359"/>
        <v>1147151</v>
      </c>
      <c r="Y2099" s="30" t="b">
        <f t="shared" ca="1" si="360"/>
        <v>1</v>
      </c>
    </row>
    <row r="2100" spans="1:25">
      <c r="A2100" s="28" t="s">
        <v>2837</v>
      </c>
      <c r="B2100" s="28" t="s">
        <v>2838</v>
      </c>
      <c r="C2100" s="28" t="s">
        <v>4814</v>
      </c>
      <c r="D2100" s="28" t="s">
        <v>2842</v>
      </c>
      <c r="E2100" s="29">
        <v>42325</v>
      </c>
      <c r="F2100" s="28" t="s">
        <v>11253</v>
      </c>
      <c r="G2100" s="30">
        <v>5070</v>
      </c>
      <c r="H2100" s="28" t="s">
        <v>11254</v>
      </c>
      <c r="I2100" s="31">
        <v>0</v>
      </c>
      <c r="J2100" s="31">
        <v>2500</v>
      </c>
      <c r="K2100" s="28" t="s">
        <v>11255</v>
      </c>
      <c r="L2100" s="32">
        <f t="shared" si="352"/>
        <v>-2500</v>
      </c>
      <c r="M2100" s="33">
        <f t="shared" si="353"/>
        <v>2500</v>
      </c>
      <c r="N2100" s="34" t="b">
        <v>1</v>
      </c>
      <c r="O2100" s="35">
        <f t="shared" si="354"/>
        <v>2500</v>
      </c>
      <c r="P2100" s="36" t="str">
        <f t="shared" si="355"/>
        <v>G</v>
      </c>
      <c r="Q2100" s="37" t="str">
        <f t="shared" si="356"/>
        <v>Citymoves [Aberdeen City Council)</v>
      </c>
      <c r="R2100" s="6" t="str">
        <f t="shared" si="357"/>
        <v>G - Citymoves [Aberdeen City Council)</v>
      </c>
      <c r="S2100" s="6" t="str">
        <f>IFERROR(INDEX('Vendor Over-ride'!$C:$C, MATCH($R:$R,'Vendor Over-ride'!$A:$A,0)),"")</f>
        <v>G - Citymoves [Aberdeen City Council)</v>
      </c>
      <c r="U2100" s="38" t="str">
        <f t="shared" si="361"/>
        <v>GIA</v>
      </c>
      <c r="V2100" s="5" t="str">
        <f t="shared" si="362"/>
        <v>AWARD</v>
      </c>
      <c r="W2100" s="5" t="b">
        <f t="shared" si="358"/>
        <v>0</v>
      </c>
      <c r="X2100" s="40">
        <f t="shared" ca="1" si="359"/>
        <v>118500</v>
      </c>
      <c r="Y2100" s="30" t="b">
        <f t="shared" ca="1" si="360"/>
        <v>1</v>
      </c>
    </row>
    <row r="2101" spans="1:25">
      <c r="A2101" s="28" t="s">
        <v>2837</v>
      </c>
      <c r="B2101" s="28" t="s">
        <v>2838</v>
      </c>
      <c r="C2101" s="28" t="s">
        <v>4814</v>
      </c>
      <c r="D2101" s="28" t="s">
        <v>2842</v>
      </c>
      <c r="E2101" s="29">
        <v>42325</v>
      </c>
      <c r="F2101" s="28" t="s">
        <v>11256</v>
      </c>
      <c r="G2101" s="30">
        <v>5070</v>
      </c>
      <c r="H2101" s="28" t="s">
        <v>11257</v>
      </c>
      <c r="I2101" s="31">
        <v>0</v>
      </c>
      <c r="J2101" s="31">
        <v>16500</v>
      </c>
      <c r="K2101" s="28" t="s">
        <v>5191</v>
      </c>
      <c r="L2101" s="32">
        <f t="shared" si="352"/>
        <v>-16500</v>
      </c>
      <c r="M2101" s="33">
        <f t="shared" si="353"/>
        <v>16500</v>
      </c>
      <c r="N2101" s="34" t="b">
        <v>1</v>
      </c>
      <c r="O2101" s="35">
        <f t="shared" si="354"/>
        <v>16500</v>
      </c>
      <c r="P2101" s="36" t="str">
        <f t="shared" si="355"/>
        <v>G</v>
      </c>
      <c r="Q2101" s="37" t="str">
        <f t="shared" si="356"/>
        <v>Dance Base</v>
      </c>
      <c r="R2101" s="6" t="str">
        <f t="shared" si="357"/>
        <v>G - Dance Base</v>
      </c>
      <c r="S2101" s="6" t="str">
        <f>IFERROR(INDEX('Vendor Over-ride'!$C:$C, MATCH($R:$R,'Vendor Over-ride'!$A:$A,0)),"")</f>
        <v>G - Dance Base</v>
      </c>
      <c r="U2101" s="38" t="str">
        <f t="shared" si="361"/>
        <v>GIA</v>
      </c>
      <c r="V2101" s="5" t="str">
        <f t="shared" si="362"/>
        <v>AWARD</v>
      </c>
      <c r="W2101" s="5" t="b">
        <f t="shared" si="358"/>
        <v>0</v>
      </c>
      <c r="X2101" s="40">
        <f t="shared" ca="1" si="359"/>
        <v>438634</v>
      </c>
      <c r="Y2101" s="30" t="b">
        <f t="shared" ca="1" si="360"/>
        <v>1</v>
      </c>
    </row>
    <row r="2102" spans="1:25">
      <c r="A2102" s="28" t="s">
        <v>2837</v>
      </c>
      <c r="B2102" s="28" t="s">
        <v>2838</v>
      </c>
      <c r="C2102" s="28" t="s">
        <v>4814</v>
      </c>
      <c r="D2102" s="28" t="s">
        <v>2842</v>
      </c>
      <c r="E2102" s="29">
        <v>42325</v>
      </c>
      <c r="F2102" s="28" t="s">
        <v>11258</v>
      </c>
      <c r="G2102" s="30">
        <v>5070</v>
      </c>
      <c r="H2102" s="28" t="s">
        <v>11259</v>
      </c>
      <c r="I2102" s="31">
        <v>0</v>
      </c>
      <c r="J2102" s="31">
        <v>43750</v>
      </c>
      <c r="K2102" s="28" t="s">
        <v>5197</v>
      </c>
      <c r="L2102" s="32">
        <f t="shared" si="352"/>
        <v>-43750</v>
      </c>
      <c r="M2102" s="33">
        <f t="shared" si="353"/>
        <v>43750</v>
      </c>
      <c r="N2102" s="34" t="b">
        <v>1</v>
      </c>
      <c r="O2102" s="35">
        <f t="shared" si="354"/>
        <v>43750</v>
      </c>
      <c r="P2102" s="36" t="str">
        <f t="shared" si="355"/>
        <v>G</v>
      </c>
      <c r="Q2102" s="37" t="str">
        <f t="shared" si="356"/>
        <v>Edinburgh Festival Fringe Society Ltd</v>
      </c>
      <c r="R2102" s="6" t="str">
        <f t="shared" si="357"/>
        <v>G - Edinburgh Festival Fringe Society Ltd</v>
      </c>
      <c r="S2102" s="6" t="str">
        <f>IFERROR(INDEX('Vendor Over-ride'!$C:$C, MATCH($R:$R,'Vendor Over-ride'!$A:$A,0)),"")</f>
        <v>G - Edinburgh Festival Fringe Society Ltd</v>
      </c>
      <c r="U2102" s="38" t="str">
        <f t="shared" si="361"/>
        <v>GIA</v>
      </c>
      <c r="V2102" s="5" t="str">
        <f t="shared" si="362"/>
        <v>AWARD</v>
      </c>
      <c r="W2102" s="5" t="b">
        <f t="shared" si="358"/>
        <v>1</v>
      </c>
      <c r="X2102" s="40">
        <f t="shared" ca="1" si="359"/>
        <v>245000</v>
      </c>
      <c r="Y2102" s="30" t="b">
        <f t="shared" ca="1" si="360"/>
        <v>1</v>
      </c>
    </row>
    <row r="2103" spans="1:25">
      <c r="A2103" s="28" t="s">
        <v>2837</v>
      </c>
      <c r="B2103" s="28" t="s">
        <v>2838</v>
      </c>
      <c r="C2103" s="28" t="s">
        <v>4814</v>
      </c>
      <c r="D2103" s="28" t="s">
        <v>2842</v>
      </c>
      <c r="E2103" s="29">
        <v>42325</v>
      </c>
      <c r="F2103" s="28" t="s">
        <v>11260</v>
      </c>
      <c r="G2103" s="30">
        <v>5070</v>
      </c>
      <c r="H2103" s="28" t="s">
        <v>11261</v>
      </c>
      <c r="I2103" s="31">
        <v>0</v>
      </c>
      <c r="J2103" s="31">
        <v>2500</v>
      </c>
      <c r="K2103" s="28" t="s">
        <v>5220</v>
      </c>
      <c r="L2103" s="32">
        <f t="shared" si="352"/>
        <v>-2500</v>
      </c>
      <c r="M2103" s="33">
        <f t="shared" si="353"/>
        <v>2500</v>
      </c>
      <c r="N2103" s="34" t="b">
        <v>1</v>
      </c>
      <c r="O2103" s="35">
        <f t="shared" si="354"/>
        <v>2500</v>
      </c>
      <c r="P2103" s="36" t="str">
        <f t="shared" si="355"/>
        <v>G</v>
      </c>
      <c r="Q2103" s="37" t="str">
        <f t="shared" si="356"/>
        <v>Peacock Visual Arts Limited</v>
      </c>
      <c r="R2103" s="6" t="str">
        <f t="shared" si="357"/>
        <v>G - Peacock Visual Arts Limited</v>
      </c>
      <c r="S2103" s="6" t="str">
        <f>IFERROR(INDEX('Vendor Over-ride'!$C:$C, MATCH($R:$R,'Vendor Over-ride'!$A:$A,0)),"")</f>
        <v>G - Peacock Visual Arts Limited</v>
      </c>
      <c r="U2103" s="38" t="str">
        <f t="shared" si="361"/>
        <v>GIA</v>
      </c>
      <c r="V2103" s="5" t="str">
        <f t="shared" si="362"/>
        <v>AWARD</v>
      </c>
      <c r="W2103" s="5" t="b">
        <f t="shared" si="358"/>
        <v>0</v>
      </c>
      <c r="X2103" s="40">
        <f t="shared" ca="1" si="359"/>
        <v>270500</v>
      </c>
      <c r="Y2103" s="30" t="b">
        <f t="shared" ca="1" si="360"/>
        <v>1</v>
      </c>
    </row>
    <row r="2104" spans="1:25">
      <c r="A2104" s="28" t="s">
        <v>2837</v>
      </c>
      <c r="B2104" s="28" t="s">
        <v>2838</v>
      </c>
      <c r="C2104" s="28" t="s">
        <v>4814</v>
      </c>
      <c r="D2104" s="28" t="s">
        <v>2842</v>
      </c>
      <c r="E2104" s="29">
        <v>42325</v>
      </c>
      <c r="F2104" s="28" t="s">
        <v>11262</v>
      </c>
      <c r="G2104" s="30">
        <v>5070</v>
      </c>
      <c r="H2104" s="28" t="s">
        <v>11263</v>
      </c>
      <c r="I2104" s="31">
        <v>0</v>
      </c>
      <c r="J2104" s="31">
        <v>20000</v>
      </c>
      <c r="K2104" s="28" t="s">
        <v>5224</v>
      </c>
      <c r="L2104" s="32">
        <f t="shared" si="352"/>
        <v>-20000</v>
      </c>
      <c r="M2104" s="33">
        <f t="shared" si="353"/>
        <v>20000</v>
      </c>
      <c r="N2104" s="34" t="b">
        <v>1</v>
      </c>
      <c r="O2104" s="35">
        <f t="shared" si="354"/>
        <v>20000</v>
      </c>
      <c r="P2104" s="36" t="str">
        <f t="shared" si="355"/>
        <v>G</v>
      </c>
      <c r="Q2104" s="37" t="str">
        <f t="shared" si="356"/>
        <v>Publishing Scotland</v>
      </c>
      <c r="R2104" s="6" t="str">
        <f t="shared" si="357"/>
        <v>G - Publishing Scotland</v>
      </c>
      <c r="S2104" s="6" t="str">
        <f>IFERROR(INDEX('Vendor Over-ride'!$C:$C, MATCH($R:$R,'Vendor Over-ride'!$A:$A,0)),"")</f>
        <v>G - Publishing Scotland</v>
      </c>
      <c r="U2104" s="38" t="str">
        <f t="shared" si="361"/>
        <v>GIA</v>
      </c>
      <c r="V2104" s="5" t="str">
        <f t="shared" si="362"/>
        <v>AWARD</v>
      </c>
      <c r="W2104" s="5" t="b">
        <f t="shared" si="358"/>
        <v>0</v>
      </c>
      <c r="X2104" s="40">
        <f t="shared" ca="1" si="359"/>
        <v>300000</v>
      </c>
      <c r="Y2104" s="30" t="b">
        <f t="shared" ca="1" si="360"/>
        <v>1</v>
      </c>
    </row>
    <row r="2105" spans="1:25">
      <c r="A2105" s="28" t="s">
        <v>2837</v>
      </c>
      <c r="B2105" s="28" t="s">
        <v>2838</v>
      </c>
      <c r="C2105" s="28" t="s">
        <v>4814</v>
      </c>
      <c r="D2105" s="28" t="s">
        <v>2842</v>
      </c>
      <c r="E2105" s="29">
        <v>42325</v>
      </c>
      <c r="F2105" s="28" t="s">
        <v>11264</v>
      </c>
      <c r="G2105" s="30">
        <v>5070</v>
      </c>
      <c r="H2105" s="28" t="s">
        <v>11265</v>
      </c>
      <c r="I2105" s="31">
        <v>0</v>
      </c>
      <c r="J2105" s="31">
        <v>4782</v>
      </c>
      <c r="K2105" s="28" t="s">
        <v>5020</v>
      </c>
      <c r="L2105" s="32">
        <f t="shared" si="352"/>
        <v>-4782</v>
      </c>
      <c r="M2105" s="33">
        <f t="shared" si="353"/>
        <v>4782</v>
      </c>
      <c r="N2105" s="34" t="b">
        <v>1</v>
      </c>
      <c r="O2105" s="35">
        <f t="shared" si="354"/>
        <v>4782</v>
      </c>
      <c r="P2105" s="36" t="str">
        <f t="shared" si="355"/>
        <v>I</v>
      </c>
      <c r="Q2105" s="37" t="str">
        <f t="shared" si="356"/>
        <v>Clackmannanshire Council</v>
      </c>
      <c r="R2105" s="6" t="str">
        <f t="shared" si="357"/>
        <v>I - Clackmannanshire Council</v>
      </c>
      <c r="S2105" s="6" t="str">
        <f>IFERROR(INDEX('Vendor Over-ride'!$C:$C, MATCH($R:$R,'Vendor Over-ride'!$A:$A,0)),"")</f>
        <v>I - Clackmananshire Council</v>
      </c>
      <c r="U2105" s="38" t="str">
        <f t="shared" si="361"/>
        <v>GIA</v>
      </c>
      <c r="V2105" s="5" t="str">
        <f t="shared" si="362"/>
        <v>AWARD</v>
      </c>
      <c r="W2105" s="5" t="b">
        <f t="shared" si="358"/>
        <v>0</v>
      </c>
      <c r="X2105" s="40">
        <f t="shared" ca="1" si="359"/>
        <v>121055</v>
      </c>
      <c r="Y2105" s="30" t="b">
        <f t="shared" ca="1" si="360"/>
        <v>1</v>
      </c>
    </row>
    <row r="2106" spans="1:25" hidden="1">
      <c r="A2106" s="28" t="s">
        <v>2837</v>
      </c>
      <c r="B2106" s="28" t="s">
        <v>2838</v>
      </c>
      <c r="C2106" s="28" t="s">
        <v>4814</v>
      </c>
      <c r="D2106" s="28" t="s">
        <v>2842</v>
      </c>
      <c r="E2106" s="29">
        <v>42325</v>
      </c>
      <c r="F2106" s="28" t="s">
        <v>11266</v>
      </c>
      <c r="G2106" s="30">
        <v>5070</v>
      </c>
      <c r="H2106" s="28" t="s">
        <v>11267</v>
      </c>
      <c r="I2106" s="31">
        <v>0</v>
      </c>
      <c r="J2106" s="31">
        <v>1000</v>
      </c>
      <c r="K2106" s="28" t="s">
        <v>3154</v>
      </c>
      <c r="L2106" s="32">
        <f t="shared" si="352"/>
        <v>-1000</v>
      </c>
      <c r="M2106" s="33">
        <f t="shared" si="353"/>
        <v>1000</v>
      </c>
      <c r="N2106" s="34" t="b">
        <v>1</v>
      </c>
      <c r="O2106" s="35">
        <f t="shared" si="354"/>
        <v>1000</v>
      </c>
      <c r="P2106" s="36" t="str">
        <f t="shared" si="355"/>
        <v>I</v>
      </c>
      <c r="Q2106" s="37" t="str">
        <f t="shared" si="356"/>
        <v>Edinburgh Contemporary Crafts</v>
      </c>
      <c r="R2106" s="6" t="str">
        <f t="shared" si="357"/>
        <v>I - Edinburgh Contemporary Crafts</v>
      </c>
      <c r="S2106" s="6" t="str">
        <f>IFERROR(INDEX('Vendor Over-ride'!$C:$C, MATCH($R:$R,'Vendor Over-ride'!$A:$A,0)),"")</f>
        <v>I - Edinburgh Contemporary Crafts</v>
      </c>
      <c r="U2106" s="38" t="str">
        <f t="shared" si="361"/>
        <v>GIA</v>
      </c>
      <c r="V2106" s="5" t="str">
        <f t="shared" si="362"/>
        <v>AWARD</v>
      </c>
      <c r="W2106" s="5" t="b">
        <f t="shared" si="358"/>
        <v>0</v>
      </c>
      <c r="X2106" s="40">
        <f t="shared" ca="1" si="359"/>
        <v>1000</v>
      </c>
      <c r="Y2106" s="30" t="b">
        <f t="shared" ca="1" si="360"/>
        <v>0</v>
      </c>
    </row>
    <row r="2107" spans="1:25" hidden="1">
      <c r="A2107" s="28" t="s">
        <v>2837</v>
      </c>
      <c r="B2107" s="28" t="s">
        <v>2838</v>
      </c>
      <c r="C2107" s="28" t="s">
        <v>4814</v>
      </c>
      <c r="D2107" s="28" t="s">
        <v>2842</v>
      </c>
      <c r="E2107" s="29">
        <v>42325</v>
      </c>
      <c r="F2107" s="28" t="s">
        <v>11268</v>
      </c>
      <c r="G2107" s="30">
        <v>5070</v>
      </c>
      <c r="H2107" s="28" t="s">
        <v>11269</v>
      </c>
      <c r="I2107" s="31">
        <v>0</v>
      </c>
      <c r="J2107" s="31">
        <v>1500</v>
      </c>
      <c r="K2107" s="28" t="s">
        <v>3071</v>
      </c>
      <c r="L2107" s="32">
        <f t="shared" si="352"/>
        <v>-1500</v>
      </c>
      <c r="M2107" s="33">
        <f t="shared" si="353"/>
        <v>1500</v>
      </c>
      <c r="N2107" s="34" t="b">
        <v>1</v>
      </c>
      <c r="O2107" s="35">
        <f t="shared" si="354"/>
        <v>1500</v>
      </c>
      <c r="P2107" s="36" t="str">
        <f t="shared" si="355"/>
        <v>I</v>
      </c>
      <c r="Q2107" s="37" t="str">
        <f t="shared" si="356"/>
        <v>Lanua Movement &amp; Improvisation (Merav Israel)</v>
      </c>
      <c r="R2107" s="6" t="str">
        <f t="shared" si="357"/>
        <v>I - Lanua Movement &amp; Improvisation (Merav Israel)</v>
      </c>
      <c r="S2107" s="6" t="str">
        <f>IFERROR(INDEX('Vendor Over-ride'!$C:$C, MATCH($R:$R,'Vendor Over-ride'!$A:$A,0)),"")</f>
        <v>I - Lanua Movement &amp; Improvisation (Merav Israel)</v>
      </c>
      <c r="U2107" s="38" t="str">
        <f t="shared" si="361"/>
        <v>GIA</v>
      </c>
      <c r="V2107" s="5" t="str">
        <f t="shared" si="362"/>
        <v>AWARD</v>
      </c>
      <c r="W2107" s="5" t="b">
        <f t="shared" si="358"/>
        <v>0</v>
      </c>
      <c r="X2107" s="40">
        <f t="shared" ca="1" si="359"/>
        <v>1500</v>
      </c>
      <c r="Y2107" s="30" t="b">
        <f t="shared" ca="1" si="360"/>
        <v>0</v>
      </c>
    </row>
    <row r="2108" spans="1:25" hidden="1">
      <c r="A2108" s="28" t="s">
        <v>2837</v>
      </c>
      <c r="B2108" s="28" t="s">
        <v>2838</v>
      </c>
      <c r="C2108" s="28" t="s">
        <v>4814</v>
      </c>
      <c r="D2108" s="28" t="s">
        <v>2842</v>
      </c>
      <c r="E2108" s="29">
        <v>42325</v>
      </c>
      <c r="F2108" s="28" t="s">
        <v>11270</v>
      </c>
      <c r="G2108" s="30">
        <v>5070</v>
      </c>
      <c r="H2108" s="28" t="s">
        <v>11271</v>
      </c>
      <c r="I2108" s="31">
        <v>0</v>
      </c>
      <c r="J2108" s="31">
        <v>3750</v>
      </c>
      <c r="K2108" s="28" t="s">
        <v>3023</v>
      </c>
      <c r="L2108" s="32">
        <f t="shared" si="352"/>
        <v>-3750</v>
      </c>
      <c r="M2108" s="33">
        <f t="shared" si="353"/>
        <v>3750</v>
      </c>
      <c r="N2108" s="34" t="b">
        <v>1</v>
      </c>
      <c r="O2108" s="35">
        <f t="shared" si="354"/>
        <v>3750</v>
      </c>
      <c r="P2108" s="36" t="str">
        <f t="shared" si="355"/>
        <v>I</v>
      </c>
      <c r="Q2108" s="37" t="str">
        <f t="shared" si="356"/>
        <v>Laura Spring</v>
      </c>
      <c r="R2108" s="6" t="str">
        <f t="shared" si="357"/>
        <v>I - Laura Spring</v>
      </c>
      <c r="S2108" s="6" t="str">
        <f>IFERROR(INDEX('Vendor Over-ride'!$C:$C, MATCH($R:$R,'Vendor Over-ride'!$A:$A,0)),"")</f>
        <v>I - Laura Spring</v>
      </c>
      <c r="U2108" s="38" t="str">
        <f t="shared" si="361"/>
        <v>GIA</v>
      </c>
      <c r="V2108" s="5" t="str">
        <f t="shared" si="362"/>
        <v>AWARD</v>
      </c>
      <c r="W2108" s="5" t="b">
        <f t="shared" si="358"/>
        <v>0</v>
      </c>
      <c r="X2108" s="40">
        <f t="shared" ca="1" si="359"/>
        <v>3750</v>
      </c>
      <c r="Y2108" s="30" t="b">
        <f t="shared" ca="1" si="360"/>
        <v>0</v>
      </c>
    </row>
    <row r="2109" spans="1:25" hidden="1">
      <c r="A2109" s="28" t="s">
        <v>2837</v>
      </c>
      <c r="B2109" s="28" t="s">
        <v>2838</v>
      </c>
      <c r="C2109" s="28" t="s">
        <v>4814</v>
      </c>
      <c r="D2109" s="28" t="s">
        <v>2842</v>
      </c>
      <c r="E2109" s="29">
        <v>42325</v>
      </c>
      <c r="F2109" s="28" t="s">
        <v>11272</v>
      </c>
      <c r="G2109" s="30">
        <v>5070</v>
      </c>
      <c r="H2109" s="28" t="s">
        <v>11273</v>
      </c>
      <c r="I2109" s="31">
        <v>0</v>
      </c>
      <c r="J2109" s="31">
        <v>780</v>
      </c>
      <c r="K2109" s="28" t="s">
        <v>11274</v>
      </c>
      <c r="L2109" s="32">
        <f t="shared" si="352"/>
        <v>-780</v>
      </c>
      <c r="M2109" s="33">
        <f t="shared" si="353"/>
        <v>780</v>
      </c>
      <c r="N2109" s="34" t="b">
        <v>1</v>
      </c>
      <c r="O2109" s="35">
        <f t="shared" si="354"/>
        <v>780</v>
      </c>
      <c r="P2109" s="36" t="str">
        <f t="shared" si="355"/>
        <v>I</v>
      </c>
      <c r="Q2109" s="37" t="str">
        <f t="shared" si="356"/>
        <v>Rural Nations Limited</v>
      </c>
      <c r="R2109" s="6" t="str">
        <f t="shared" si="357"/>
        <v>I - Rural Nations Limited</v>
      </c>
      <c r="S2109" s="6" t="str">
        <f>IFERROR(INDEX('Vendor Over-ride'!$C:$C, MATCH($R:$R,'Vendor Over-ride'!$A:$A,0)),"")</f>
        <v>I - Rural Nations</v>
      </c>
      <c r="U2109" s="38" t="str">
        <f t="shared" si="361"/>
        <v>GIA</v>
      </c>
      <c r="V2109" s="5" t="str">
        <f t="shared" si="362"/>
        <v>AWARD</v>
      </c>
      <c r="W2109" s="5" t="b">
        <f t="shared" si="358"/>
        <v>0</v>
      </c>
      <c r="X2109" s="40">
        <f t="shared" ca="1" si="359"/>
        <v>3280</v>
      </c>
      <c r="Y2109" s="30" t="b">
        <f t="shared" ca="1" si="360"/>
        <v>0</v>
      </c>
    </row>
    <row r="2110" spans="1:25" hidden="1">
      <c r="A2110" s="28" t="s">
        <v>2837</v>
      </c>
      <c r="B2110" s="28" t="s">
        <v>2838</v>
      </c>
      <c r="C2110" s="28" t="s">
        <v>4814</v>
      </c>
      <c r="D2110" s="28" t="s">
        <v>2842</v>
      </c>
      <c r="E2110" s="29">
        <v>42325</v>
      </c>
      <c r="F2110" s="28" t="s">
        <v>11275</v>
      </c>
      <c r="G2110" s="30">
        <v>5070</v>
      </c>
      <c r="H2110" s="28" t="s">
        <v>11276</v>
      </c>
      <c r="I2110" s="31">
        <v>0</v>
      </c>
      <c r="J2110" s="31">
        <v>450</v>
      </c>
      <c r="K2110" s="28" t="s">
        <v>2975</v>
      </c>
      <c r="L2110" s="32">
        <f t="shared" si="352"/>
        <v>-450</v>
      </c>
      <c r="M2110" s="33">
        <f t="shared" si="353"/>
        <v>450</v>
      </c>
      <c r="N2110" s="34" t="b">
        <v>1</v>
      </c>
      <c r="O2110" s="35">
        <f t="shared" si="354"/>
        <v>450</v>
      </c>
      <c r="P2110" s="36" t="str">
        <f t="shared" si="355"/>
        <v>I</v>
      </c>
      <c r="Q2110" s="37" t="str">
        <f t="shared" si="356"/>
        <v>Tortoise in a Nutshell</v>
      </c>
      <c r="R2110" s="6" t="str">
        <f t="shared" si="357"/>
        <v>I - Tortoise in a Nutshell</v>
      </c>
      <c r="S2110" s="6" t="str">
        <f>IFERROR(INDEX('Vendor Over-ride'!$C:$C, MATCH($R:$R,'Vendor Over-ride'!$A:$A,0)),"")</f>
        <v>I - Tortoise in a Nutshell</v>
      </c>
      <c r="U2110" s="38" t="str">
        <f t="shared" si="361"/>
        <v>GIA</v>
      </c>
      <c r="V2110" s="5" t="str">
        <f t="shared" si="362"/>
        <v>AWARD</v>
      </c>
      <c r="W2110" s="5" t="b">
        <f t="shared" si="358"/>
        <v>0</v>
      </c>
      <c r="X2110" s="40">
        <f t="shared" ca="1" si="359"/>
        <v>4250</v>
      </c>
      <c r="Y2110" s="30" t="b">
        <f t="shared" ca="1" si="360"/>
        <v>0</v>
      </c>
    </row>
    <row r="2111" spans="1:25">
      <c r="A2111" s="28" t="s">
        <v>2837</v>
      </c>
      <c r="B2111" s="28" t="s">
        <v>2838</v>
      </c>
      <c r="C2111" s="28" t="s">
        <v>4814</v>
      </c>
      <c r="D2111" s="28" t="s">
        <v>2842</v>
      </c>
      <c r="E2111" s="29">
        <v>42325</v>
      </c>
      <c r="F2111" s="28" t="s">
        <v>11277</v>
      </c>
      <c r="G2111" s="30">
        <v>5070</v>
      </c>
      <c r="H2111" s="28" t="s">
        <v>11278</v>
      </c>
      <c r="I2111" s="31">
        <v>0</v>
      </c>
      <c r="J2111" s="31">
        <v>20000</v>
      </c>
      <c r="K2111" s="28" t="s">
        <v>7063</v>
      </c>
      <c r="L2111" s="32">
        <f t="shared" si="352"/>
        <v>-20000</v>
      </c>
      <c r="M2111" s="33">
        <f t="shared" si="353"/>
        <v>20000</v>
      </c>
      <c r="N2111" s="34" t="b">
        <v>1</v>
      </c>
      <c r="O2111" s="35">
        <f t="shared" si="354"/>
        <v>20000</v>
      </c>
      <c r="P2111" s="36" t="str">
        <f t="shared" si="355"/>
        <v>I</v>
      </c>
      <c r="Q2111" s="37" t="str">
        <f t="shared" si="356"/>
        <v>The Touring Network</v>
      </c>
      <c r="R2111" s="6" t="str">
        <f t="shared" si="357"/>
        <v>I - The Touring Network</v>
      </c>
      <c r="S2111" s="6" t="str">
        <f>IFERROR(INDEX('Vendor Over-ride'!$C:$C, MATCH($R:$R,'Vendor Over-ride'!$A:$A,0)),"")</f>
        <v>I - The Touring Network</v>
      </c>
      <c r="U2111" s="38" t="str">
        <f t="shared" si="361"/>
        <v>GIA</v>
      </c>
      <c r="V2111" s="5" t="str">
        <f t="shared" si="362"/>
        <v>AWARD</v>
      </c>
      <c r="W2111" s="5" t="b">
        <f t="shared" si="358"/>
        <v>0</v>
      </c>
      <c r="X2111" s="40">
        <f t="shared" ca="1" si="359"/>
        <v>45000</v>
      </c>
      <c r="Y2111" s="30" t="b">
        <f t="shared" ca="1" si="360"/>
        <v>1</v>
      </c>
    </row>
    <row r="2112" spans="1:25" hidden="1">
      <c r="A2112" s="28" t="s">
        <v>2837</v>
      </c>
      <c r="B2112" s="28" t="s">
        <v>2838</v>
      </c>
      <c r="C2112" s="28" t="s">
        <v>4814</v>
      </c>
      <c r="D2112" s="28" t="s">
        <v>2842</v>
      </c>
      <c r="E2112" s="29">
        <v>42325</v>
      </c>
      <c r="F2112" s="28" t="s">
        <v>11279</v>
      </c>
      <c r="G2112" s="30">
        <v>5070</v>
      </c>
      <c r="H2112" s="28" t="s">
        <v>11280</v>
      </c>
      <c r="I2112" s="31">
        <v>0</v>
      </c>
      <c r="J2112" s="31">
        <v>100</v>
      </c>
      <c r="K2112" s="28" t="s">
        <v>4928</v>
      </c>
      <c r="L2112" s="32">
        <f t="shared" si="352"/>
        <v>-100</v>
      </c>
      <c r="M2112" s="33">
        <f t="shared" si="353"/>
        <v>100</v>
      </c>
      <c r="N2112" s="34" t="b">
        <v>1</v>
      </c>
      <c r="O2112" s="35">
        <f t="shared" si="354"/>
        <v>100</v>
      </c>
      <c r="P2112" s="36" t="str">
        <f t="shared" si="355"/>
        <v>T</v>
      </c>
      <c r="Q2112" s="37" t="str">
        <f t="shared" si="356"/>
        <v>Andy Wightman</v>
      </c>
      <c r="R2112" s="6" t="str">
        <f t="shared" si="357"/>
        <v>T - Andy Wightman</v>
      </c>
      <c r="S2112" s="6" t="str">
        <f>IFERROR(INDEX('Vendor Over-ride'!$C:$C, MATCH($R:$R,'Vendor Over-ride'!$A:$A,0)),"")</f>
        <v>T - Andy Wightman</v>
      </c>
      <c r="U2112" s="38" t="str">
        <f t="shared" si="361"/>
        <v>GIA</v>
      </c>
      <c r="V2112" s="5" t="str">
        <f t="shared" si="362"/>
        <v>TRADE</v>
      </c>
      <c r="W2112" s="5" t="b">
        <f t="shared" si="358"/>
        <v>0</v>
      </c>
      <c r="X2112" s="40">
        <f t="shared" ca="1" si="359"/>
        <v>100</v>
      </c>
      <c r="Y2112" s="30" t="b">
        <f t="shared" ca="1" si="360"/>
        <v>0</v>
      </c>
    </row>
    <row r="2113" spans="1:25">
      <c r="A2113" s="28" t="s">
        <v>2837</v>
      </c>
      <c r="B2113" s="28" t="s">
        <v>2838</v>
      </c>
      <c r="C2113" s="28" t="s">
        <v>4814</v>
      </c>
      <c r="D2113" s="28" t="s">
        <v>2842</v>
      </c>
      <c r="E2113" s="29">
        <v>42325</v>
      </c>
      <c r="F2113" s="28" t="s">
        <v>11281</v>
      </c>
      <c r="G2113" s="30">
        <v>5070</v>
      </c>
      <c r="H2113" s="28" t="s">
        <v>11282</v>
      </c>
      <c r="I2113" s="31">
        <v>0</v>
      </c>
      <c r="J2113" s="31">
        <v>15483.79</v>
      </c>
      <c r="K2113" s="28" t="s">
        <v>3247</v>
      </c>
      <c r="L2113" s="32">
        <f t="shared" si="352"/>
        <v>-15483.79</v>
      </c>
      <c r="M2113" s="33">
        <f t="shared" si="353"/>
        <v>15483.79</v>
      </c>
      <c r="N2113" s="34" t="b">
        <v>1</v>
      </c>
      <c r="O2113" s="35">
        <f t="shared" si="354"/>
        <v>15483.79</v>
      </c>
      <c r="P2113" s="36" t="str">
        <f t="shared" si="355"/>
        <v>T</v>
      </c>
      <c r="Q2113" s="37" t="str">
        <f t="shared" si="356"/>
        <v>Arrivo Consulting</v>
      </c>
      <c r="R2113" s="6" t="str">
        <f t="shared" si="357"/>
        <v>T - Arrivo Consulting</v>
      </c>
      <c r="S2113" s="6" t="str">
        <f>IFERROR(INDEX('Vendor Over-ride'!$C:$C, MATCH($R:$R,'Vendor Over-ride'!$A:$A,0)),"")</f>
        <v>T - Arrivo Consulting Limited</v>
      </c>
      <c r="T2113" s="41" t="s">
        <v>17720</v>
      </c>
      <c r="U2113" s="38" t="str">
        <f t="shared" si="361"/>
        <v>GIA</v>
      </c>
      <c r="V2113" s="5" t="str">
        <f t="shared" si="362"/>
        <v>TRADE</v>
      </c>
      <c r="W2113" s="5" t="b">
        <f t="shared" si="358"/>
        <v>0</v>
      </c>
      <c r="X2113" s="40">
        <f t="shared" ca="1" si="359"/>
        <v>32071.29</v>
      </c>
      <c r="Y2113" s="30" t="b">
        <f t="shared" ca="1" si="360"/>
        <v>1</v>
      </c>
    </row>
    <row r="2114" spans="1:25" hidden="1">
      <c r="A2114" s="28" t="s">
        <v>2837</v>
      </c>
      <c r="B2114" s="28" t="s">
        <v>2838</v>
      </c>
      <c r="C2114" s="28" t="s">
        <v>4814</v>
      </c>
      <c r="D2114" s="28" t="s">
        <v>2842</v>
      </c>
      <c r="E2114" s="29">
        <v>42325</v>
      </c>
      <c r="F2114" s="28" t="s">
        <v>11283</v>
      </c>
      <c r="G2114" s="30">
        <v>5070</v>
      </c>
      <c r="H2114" s="28" t="s">
        <v>11284</v>
      </c>
      <c r="I2114" s="31">
        <v>0</v>
      </c>
      <c r="J2114" s="31">
        <v>388.66</v>
      </c>
      <c r="K2114" s="28" t="s">
        <v>8494</v>
      </c>
      <c r="L2114" s="32">
        <f t="shared" ref="L2114:L2177" si="363">I:I-J:J</f>
        <v>-388.66</v>
      </c>
      <c r="M2114" s="33">
        <f t="shared" ref="M2114:M2177" si="364">ABS($L:$L)</f>
        <v>388.66</v>
      </c>
      <c r="N2114" s="34" t="b">
        <v>1</v>
      </c>
      <c r="O2114" s="35">
        <f t="shared" ref="O2114:O2177" si="365">$M:$M*$N:$N</f>
        <v>388.66</v>
      </c>
      <c r="P2114" s="36" t="str">
        <f t="shared" ref="P2114:P2177" si="366">LEFT(TRIM($K:$K),1)</f>
        <v>T</v>
      </c>
      <c r="Q2114" s="37" t="str">
        <f t="shared" ref="Q2114:Q2177" si="367">RIGHT(TRIM($K:$K),LEN(TRIM($K:$K))-FIND("-",TRIM($K:$K)))</f>
        <v>Misco</v>
      </c>
      <c r="R2114" s="6" t="str">
        <f t="shared" ref="R2114:R2177" si="368">CONCATENATE($P:$P, " - ",$Q:$Q)</f>
        <v>T - Misco</v>
      </c>
      <c r="S2114" s="6" t="str">
        <f>IFERROR(INDEX('Vendor Over-ride'!$C:$C, MATCH($R:$R,'Vendor Over-ride'!$A:$A,0)),"")</f>
        <v>T - Misco</v>
      </c>
      <c r="U2114" s="38" t="str">
        <f t="shared" si="361"/>
        <v>GIA</v>
      </c>
      <c r="V2114" s="5" t="str">
        <f t="shared" si="362"/>
        <v>TRADE</v>
      </c>
      <c r="W2114" s="5" t="b">
        <f t="shared" ref="W2114:W2177" si="369">ROUND($O:$O,2)&gt;=25000</f>
        <v>0</v>
      </c>
      <c r="X2114" s="40">
        <f t="shared" ref="X2114:X2177" ca="1" si="370">SUMPRODUCT((Payee=$S2114) * (Payment_Value))</f>
        <v>4294.1999999999989</v>
      </c>
      <c r="Y2114" s="30" t="b">
        <f t="shared" ref="Y2114:Y2177" ca="1" si="371">$X:$X&gt;=25000</f>
        <v>0</v>
      </c>
    </row>
    <row r="2115" spans="1:25" hidden="1">
      <c r="A2115" s="28" t="s">
        <v>2837</v>
      </c>
      <c r="B2115" s="28" t="s">
        <v>2838</v>
      </c>
      <c r="C2115" s="28" t="s">
        <v>4814</v>
      </c>
      <c r="D2115" s="28" t="s">
        <v>2842</v>
      </c>
      <c r="E2115" s="29">
        <v>42325</v>
      </c>
      <c r="F2115" s="28" t="s">
        <v>11285</v>
      </c>
      <c r="G2115" s="30">
        <v>5070</v>
      </c>
      <c r="H2115" s="28" t="s">
        <v>11286</v>
      </c>
      <c r="I2115" s="31">
        <v>0</v>
      </c>
      <c r="J2115" s="31">
        <v>109.2</v>
      </c>
      <c r="K2115" s="28" t="s">
        <v>2864</v>
      </c>
      <c r="L2115" s="32">
        <f t="shared" si="363"/>
        <v>-109.2</v>
      </c>
      <c r="M2115" s="33">
        <f t="shared" si="364"/>
        <v>109.2</v>
      </c>
      <c r="N2115" s="34" t="b">
        <v>1</v>
      </c>
      <c r="O2115" s="35">
        <f t="shared" si="365"/>
        <v>109.2</v>
      </c>
      <c r="P2115" s="36" t="str">
        <f t="shared" si="366"/>
        <v>T</v>
      </c>
      <c r="Q2115" s="37" t="str">
        <f t="shared" si="367"/>
        <v>Robert Wiseman Dairies Ltd</v>
      </c>
      <c r="R2115" s="6" t="str">
        <f t="shared" si="368"/>
        <v>T - Robert Wiseman Dairies Ltd</v>
      </c>
      <c r="S2115" s="6" t="str">
        <f>IFERROR(INDEX('Vendor Over-ride'!$C:$C, MATCH($R:$R,'Vendor Over-ride'!$A:$A,0)),"")</f>
        <v>T - Robert Wiseman Dairies Ltd</v>
      </c>
      <c r="U2115" s="38" t="str">
        <f t="shared" ref="U2115:U2178" si="372">"GIA"</f>
        <v>GIA</v>
      </c>
      <c r="V2115" s="5" t="str">
        <f t="shared" ref="V2115:V2178" si="373">UPPER(IF($P:$P="E","Employee",IF(OR($P:$P="I",$P:$P="G"),"Award",IF(OR($P:$P="D",$P:$P="T"),"Trade",""))))</f>
        <v>TRADE</v>
      </c>
      <c r="W2115" s="5" t="b">
        <f t="shared" si="369"/>
        <v>0</v>
      </c>
      <c r="X2115" s="40">
        <f t="shared" ca="1" si="370"/>
        <v>1420.2500000000002</v>
      </c>
      <c r="Y2115" s="30" t="b">
        <f t="shared" ca="1" si="371"/>
        <v>0</v>
      </c>
    </row>
    <row r="2116" spans="1:25" hidden="1">
      <c r="A2116" s="28" t="s">
        <v>2837</v>
      </c>
      <c r="B2116" s="28" t="s">
        <v>2838</v>
      </c>
      <c r="C2116" s="28" t="s">
        <v>4814</v>
      </c>
      <c r="D2116" s="28" t="s">
        <v>2842</v>
      </c>
      <c r="E2116" s="29">
        <v>42328</v>
      </c>
      <c r="F2116" s="28" t="s">
        <v>11287</v>
      </c>
      <c r="G2116" s="30">
        <v>5095</v>
      </c>
      <c r="H2116" s="28" t="s">
        <v>11288</v>
      </c>
      <c r="I2116" s="31">
        <v>0</v>
      </c>
      <c r="J2116" s="31">
        <v>198.61</v>
      </c>
      <c r="K2116" s="28" t="s">
        <v>2978</v>
      </c>
      <c r="L2116" s="32">
        <f t="shared" si="363"/>
        <v>-198.61</v>
      </c>
      <c r="M2116" s="33">
        <f t="shared" si="364"/>
        <v>198.61</v>
      </c>
      <c r="N2116" s="34" t="b">
        <v>0</v>
      </c>
      <c r="O2116" s="35">
        <f t="shared" si="365"/>
        <v>0</v>
      </c>
      <c r="P2116" s="36" t="str">
        <f t="shared" si="366"/>
        <v>E</v>
      </c>
      <c r="Q2116" s="37" t="str">
        <f t="shared" si="367"/>
        <v>Leslie Finlay</v>
      </c>
      <c r="R2116" s="6" t="str">
        <f t="shared" si="368"/>
        <v>E - Leslie Finlay</v>
      </c>
      <c r="S2116" s="6" t="str">
        <f>IFERROR(INDEX('Vendor Over-ride'!$C:$C, MATCH($R:$R,'Vendor Over-ride'!$A:$A,0)),"")</f>
        <v/>
      </c>
      <c r="U2116" s="38" t="str">
        <f t="shared" si="372"/>
        <v>GIA</v>
      </c>
      <c r="V2116" s="5" t="str">
        <f t="shared" si="373"/>
        <v>EMPLOYEE</v>
      </c>
      <c r="W2116" s="5" t="b">
        <f t="shared" si="369"/>
        <v>0</v>
      </c>
      <c r="X2116" s="40">
        <f t="shared" ca="1" si="370"/>
        <v>334393.72000000003</v>
      </c>
      <c r="Y2116" s="30" t="b">
        <f t="shared" ca="1" si="371"/>
        <v>1</v>
      </c>
    </row>
    <row r="2117" spans="1:25" hidden="1">
      <c r="A2117" s="28" t="s">
        <v>2837</v>
      </c>
      <c r="B2117" s="28" t="s">
        <v>2838</v>
      </c>
      <c r="C2117" s="28" t="s">
        <v>4814</v>
      </c>
      <c r="D2117" s="28" t="s">
        <v>2842</v>
      </c>
      <c r="E2117" s="29">
        <v>42328</v>
      </c>
      <c r="F2117" s="28" t="s">
        <v>11289</v>
      </c>
      <c r="G2117" s="30">
        <v>5095</v>
      </c>
      <c r="H2117" s="28" t="s">
        <v>11290</v>
      </c>
      <c r="I2117" s="31">
        <v>0</v>
      </c>
      <c r="J2117" s="31">
        <v>292.29000000000002</v>
      </c>
      <c r="K2117" s="28" t="s">
        <v>4966</v>
      </c>
      <c r="L2117" s="32">
        <f t="shared" si="363"/>
        <v>-292.29000000000002</v>
      </c>
      <c r="M2117" s="33">
        <f t="shared" si="364"/>
        <v>292.29000000000002</v>
      </c>
      <c r="N2117" s="34" t="b">
        <v>0</v>
      </c>
      <c r="O2117" s="35">
        <f t="shared" si="365"/>
        <v>0</v>
      </c>
      <c r="P2117" s="36" t="str">
        <f t="shared" si="366"/>
        <v>E</v>
      </c>
      <c r="Q2117" s="37" t="str">
        <f t="shared" si="367"/>
        <v>Anita Clark</v>
      </c>
      <c r="R2117" s="6" t="str">
        <f t="shared" si="368"/>
        <v>E - Anita Clark</v>
      </c>
      <c r="S2117" s="6" t="str">
        <f>IFERROR(INDEX('Vendor Over-ride'!$C:$C, MATCH($R:$R,'Vendor Over-ride'!$A:$A,0)),"")</f>
        <v/>
      </c>
      <c r="U2117" s="38" t="str">
        <f t="shared" si="372"/>
        <v>GIA</v>
      </c>
      <c r="V2117" s="5" t="str">
        <f t="shared" si="373"/>
        <v>EMPLOYEE</v>
      </c>
      <c r="W2117" s="5" t="b">
        <f t="shared" si="369"/>
        <v>0</v>
      </c>
      <c r="X2117" s="40">
        <f t="shared" ca="1" si="370"/>
        <v>334393.72000000003</v>
      </c>
      <c r="Y2117" s="30" t="b">
        <f t="shared" ca="1" si="371"/>
        <v>1</v>
      </c>
    </row>
    <row r="2118" spans="1:25" hidden="1">
      <c r="A2118" s="28" t="s">
        <v>2837</v>
      </c>
      <c r="B2118" s="28" t="s">
        <v>2838</v>
      </c>
      <c r="C2118" s="28" t="s">
        <v>4814</v>
      </c>
      <c r="D2118" s="28" t="s">
        <v>2842</v>
      </c>
      <c r="E2118" s="29">
        <v>42328</v>
      </c>
      <c r="F2118" s="28" t="s">
        <v>11291</v>
      </c>
      <c r="G2118" s="30">
        <v>5095</v>
      </c>
      <c r="H2118" s="28" t="s">
        <v>11292</v>
      </c>
      <c r="I2118" s="31">
        <v>0</v>
      </c>
      <c r="J2118" s="31">
        <v>78.53</v>
      </c>
      <c r="K2118" s="28" t="s">
        <v>2846</v>
      </c>
      <c r="L2118" s="32">
        <f t="shared" si="363"/>
        <v>-78.53</v>
      </c>
      <c r="M2118" s="33">
        <f t="shared" si="364"/>
        <v>78.53</v>
      </c>
      <c r="N2118" s="34" t="b">
        <v>1</v>
      </c>
      <c r="O2118" s="35">
        <f t="shared" si="365"/>
        <v>78.53</v>
      </c>
      <c r="P2118" s="36" t="str">
        <f t="shared" si="366"/>
        <v>T</v>
      </c>
      <c r="Q2118" s="37" t="str">
        <f t="shared" si="367"/>
        <v>Arnold Clark Finance Ltd</v>
      </c>
      <c r="R2118" s="6" t="str">
        <f t="shared" si="368"/>
        <v>T - Arnold Clark Finance Ltd</v>
      </c>
      <c r="S2118" s="6" t="str">
        <f>IFERROR(INDEX('Vendor Over-ride'!$C:$C, MATCH($R:$R,'Vendor Over-ride'!$A:$A,0)),"")</f>
        <v>T - Arnold Clark Finance Ltd</v>
      </c>
      <c r="U2118" s="38" t="str">
        <f t="shared" si="372"/>
        <v>GIA</v>
      </c>
      <c r="V2118" s="5" t="str">
        <f t="shared" si="373"/>
        <v>TRADE</v>
      </c>
      <c r="W2118" s="5" t="b">
        <f t="shared" si="369"/>
        <v>0</v>
      </c>
      <c r="X2118" s="40">
        <f t="shared" ca="1" si="370"/>
        <v>4424.46</v>
      </c>
      <c r="Y2118" s="30" t="b">
        <f t="shared" ca="1" si="371"/>
        <v>0</v>
      </c>
    </row>
    <row r="2119" spans="1:25" hidden="1">
      <c r="A2119" s="28" t="s">
        <v>2837</v>
      </c>
      <c r="B2119" s="28" t="s">
        <v>2838</v>
      </c>
      <c r="C2119" s="28" t="s">
        <v>4814</v>
      </c>
      <c r="D2119" s="28" t="s">
        <v>2842</v>
      </c>
      <c r="E2119" s="29">
        <v>42328</v>
      </c>
      <c r="F2119" s="28" t="s">
        <v>11293</v>
      </c>
      <c r="G2119" s="30">
        <v>5095</v>
      </c>
      <c r="H2119" s="28" t="s">
        <v>11294</v>
      </c>
      <c r="I2119" s="31">
        <v>0</v>
      </c>
      <c r="J2119" s="31">
        <v>106.79</v>
      </c>
      <c r="K2119" s="28" t="s">
        <v>10026</v>
      </c>
      <c r="L2119" s="32">
        <f t="shared" si="363"/>
        <v>-106.79</v>
      </c>
      <c r="M2119" s="33">
        <f t="shared" si="364"/>
        <v>106.79</v>
      </c>
      <c r="N2119" s="34" t="b">
        <v>1</v>
      </c>
      <c r="O2119" s="35">
        <f t="shared" si="365"/>
        <v>106.79</v>
      </c>
      <c r="P2119" s="36" t="str">
        <f t="shared" si="366"/>
        <v>T</v>
      </c>
      <c r="Q2119" s="37" t="str">
        <f t="shared" si="367"/>
        <v>Ashrafunneesa Hussain</v>
      </c>
      <c r="R2119" s="6" t="str">
        <f t="shared" si="368"/>
        <v>T - Ashrafunneesa Hussain</v>
      </c>
      <c r="S2119" s="6" t="str">
        <f>IFERROR(INDEX('Vendor Over-ride'!$C:$C, MATCH($R:$R,'Vendor Over-ride'!$A:$A,0)),"")</f>
        <v>T - Ashrafunneesa Hussain</v>
      </c>
      <c r="U2119" s="38" t="str">
        <f t="shared" si="372"/>
        <v>GIA</v>
      </c>
      <c r="V2119" s="5" t="str">
        <f t="shared" si="373"/>
        <v>TRADE</v>
      </c>
      <c r="W2119" s="5" t="b">
        <f t="shared" si="369"/>
        <v>0</v>
      </c>
      <c r="X2119" s="40">
        <f t="shared" ca="1" si="370"/>
        <v>6106.79</v>
      </c>
      <c r="Y2119" s="30" t="b">
        <f t="shared" ca="1" si="371"/>
        <v>0</v>
      </c>
    </row>
    <row r="2120" spans="1:25" hidden="1">
      <c r="A2120" s="28" t="s">
        <v>2837</v>
      </c>
      <c r="B2120" s="28" t="s">
        <v>2838</v>
      </c>
      <c r="C2120" s="28" t="s">
        <v>4814</v>
      </c>
      <c r="D2120" s="28" t="s">
        <v>2842</v>
      </c>
      <c r="E2120" s="29">
        <v>42328</v>
      </c>
      <c r="F2120" s="28" t="s">
        <v>11295</v>
      </c>
      <c r="G2120" s="30">
        <v>5095</v>
      </c>
      <c r="H2120" s="28" t="s">
        <v>11296</v>
      </c>
      <c r="I2120" s="31">
        <v>0</v>
      </c>
      <c r="J2120" s="31">
        <v>1300</v>
      </c>
      <c r="K2120" s="28" t="s">
        <v>9910</v>
      </c>
      <c r="L2120" s="32">
        <f t="shared" si="363"/>
        <v>-1300</v>
      </c>
      <c r="M2120" s="33">
        <f t="shared" si="364"/>
        <v>1300</v>
      </c>
      <c r="N2120" s="34" t="b">
        <v>1</v>
      </c>
      <c r="O2120" s="35">
        <f t="shared" si="365"/>
        <v>1300</v>
      </c>
      <c r="P2120" s="36" t="str">
        <f t="shared" si="366"/>
        <v>T</v>
      </c>
      <c r="Q2120" s="37" t="str">
        <f t="shared" si="367"/>
        <v>Astrid Flowers Limited</v>
      </c>
      <c r="R2120" s="6" t="str">
        <f t="shared" si="368"/>
        <v>T - Astrid Flowers Limited</v>
      </c>
      <c r="S2120" s="6" t="str">
        <f>IFERROR(INDEX('Vendor Over-ride'!$C:$C, MATCH($R:$R,'Vendor Over-ride'!$A:$A,0)),"")</f>
        <v>T - Astrid Flowers Limited</v>
      </c>
      <c r="U2120" s="38" t="str">
        <f t="shared" si="372"/>
        <v>GIA</v>
      </c>
      <c r="V2120" s="5" t="str">
        <f t="shared" si="373"/>
        <v>TRADE</v>
      </c>
      <c r="W2120" s="5" t="b">
        <f t="shared" si="369"/>
        <v>0</v>
      </c>
      <c r="X2120" s="40">
        <f t="shared" ca="1" si="370"/>
        <v>15820</v>
      </c>
      <c r="Y2120" s="30" t="b">
        <f t="shared" ca="1" si="371"/>
        <v>0</v>
      </c>
    </row>
    <row r="2121" spans="1:25" hidden="1">
      <c r="A2121" s="28" t="s">
        <v>2837</v>
      </c>
      <c r="B2121" s="28" t="s">
        <v>2838</v>
      </c>
      <c r="C2121" s="28" t="s">
        <v>4814</v>
      </c>
      <c r="D2121" s="28" t="s">
        <v>2842</v>
      </c>
      <c r="E2121" s="29">
        <v>42328</v>
      </c>
      <c r="F2121" s="28" t="s">
        <v>11297</v>
      </c>
      <c r="G2121" s="30">
        <v>5095</v>
      </c>
      <c r="H2121" s="28" t="s">
        <v>11298</v>
      </c>
      <c r="I2121" s="31">
        <v>0</v>
      </c>
      <c r="J2121" s="31">
        <v>44.67</v>
      </c>
      <c r="K2121" s="28" t="s">
        <v>3803</v>
      </c>
      <c r="L2121" s="32">
        <f t="shared" si="363"/>
        <v>-44.67</v>
      </c>
      <c r="M2121" s="33">
        <f t="shared" si="364"/>
        <v>44.67</v>
      </c>
      <c r="N2121" s="34" t="b">
        <v>1</v>
      </c>
      <c r="O2121" s="35">
        <f t="shared" si="365"/>
        <v>44.67</v>
      </c>
      <c r="P2121" s="36" t="str">
        <f t="shared" si="366"/>
        <v>T</v>
      </c>
      <c r="Q2121" s="37" t="str">
        <f t="shared" si="367"/>
        <v>Bupa Travel Services</v>
      </c>
      <c r="R2121" s="6" t="str">
        <f t="shared" si="368"/>
        <v>T - Bupa Travel Services</v>
      </c>
      <c r="S2121" s="6" t="str">
        <f>IFERROR(INDEX('Vendor Over-ride'!$C:$C, MATCH($R:$R,'Vendor Over-ride'!$A:$A,0)),"")</f>
        <v>T - Bupa Travel Services</v>
      </c>
      <c r="U2121" s="38" t="str">
        <f t="shared" si="372"/>
        <v>GIA</v>
      </c>
      <c r="V2121" s="5" t="str">
        <f t="shared" si="373"/>
        <v>TRADE</v>
      </c>
      <c r="W2121" s="5" t="b">
        <f t="shared" si="369"/>
        <v>0</v>
      </c>
      <c r="X2121" s="40">
        <f t="shared" ca="1" si="370"/>
        <v>2249.3700000000003</v>
      </c>
      <c r="Y2121" s="30" t="b">
        <f t="shared" ca="1" si="371"/>
        <v>0</v>
      </c>
    </row>
    <row r="2122" spans="1:25" hidden="1">
      <c r="A2122" s="28" t="s">
        <v>2837</v>
      </c>
      <c r="B2122" s="28" t="s">
        <v>2838</v>
      </c>
      <c r="C2122" s="28" t="s">
        <v>4814</v>
      </c>
      <c r="D2122" s="28" t="s">
        <v>2842</v>
      </c>
      <c r="E2122" s="29">
        <v>42328</v>
      </c>
      <c r="F2122" s="28" t="s">
        <v>11299</v>
      </c>
      <c r="G2122" s="30">
        <v>5095</v>
      </c>
      <c r="H2122" s="28" t="s">
        <v>11300</v>
      </c>
      <c r="I2122" s="31">
        <v>0</v>
      </c>
      <c r="J2122" s="31">
        <v>441.6</v>
      </c>
      <c r="K2122" s="28" t="s">
        <v>2963</v>
      </c>
      <c r="L2122" s="32">
        <f t="shared" si="363"/>
        <v>-441.6</v>
      </c>
      <c r="M2122" s="33">
        <f t="shared" si="364"/>
        <v>441.6</v>
      </c>
      <c r="N2122" s="34" t="b">
        <v>1</v>
      </c>
      <c r="O2122" s="35">
        <f t="shared" si="365"/>
        <v>441.6</v>
      </c>
      <c r="P2122" s="36" t="str">
        <f t="shared" si="366"/>
        <v>T</v>
      </c>
      <c r="Q2122" s="37" t="str">
        <f t="shared" si="367"/>
        <v>Caledonian Colour Printers</v>
      </c>
      <c r="R2122" s="6" t="str">
        <f t="shared" si="368"/>
        <v>T - Caledonian Colour Printers</v>
      </c>
      <c r="S2122" s="6" t="str">
        <f>IFERROR(INDEX('Vendor Over-ride'!$C:$C, MATCH($R:$R,'Vendor Over-ride'!$A:$A,0)),"")</f>
        <v>T - Caledonian Colour Printers</v>
      </c>
      <c r="U2122" s="38" t="str">
        <f t="shared" si="372"/>
        <v>GIA</v>
      </c>
      <c r="V2122" s="5" t="str">
        <f t="shared" si="373"/>
        <v>TRADE</v>
      </c>
      <c r="W2122" s="5" t="b">
        <f t="shared" si="369"/>
        <v>0</v>
      </c>
      <c r="X2122" s="40">
        <f t="shared" ca="1" si="370"/>
        <v>8160.0000000000009</v>
      </c>
      <c r="Y2122" s="30" t="b">
        <f t="shared" ca="1" si="371"/>
        <v>0</v>
      </c>
    </row>
    <row r="2123" spans="1:25">
      <c r="A2123" s="28" t="s">
        <v>2837</v>
      </c>
      <c r="B2123" s="28" t="s">
        <v>2838</v>
      </c>
      <c r="C2123" s="28" t="s">
        <v>4814</v>
      </c>
      <c r="D2123" s="28" t="s">
        <v>2842</v>
      </c>
      <c r="E2123" s="29">
        <v>42328</v>
      </c>
      <c r="F2123" s="28" t="s">
        <v>11301</v>
      </c>
      <c r="G2123" s="30">
        <v>5095</v>
      </c>
      <c r="H2123" s="28" t="s">
        <v>11302</v>
      </c>
      <c r="I2123" s="31">
        <v>0</v>
      </c>
      <c r="J2123" s="31">
        <v>534</v>
      </c>
      <c r="K2123" s="28" t="s">
        <v>4924</v>
      </c>
      <c r="L2123" s="32">
        <f t="shared" si="363"/>
        <v>-534</v>
      </c>
      <c r="M2123" s="33">
        <f t="shared" si="364"/>
        <v>534</v>
      </c>
      <c r="N2123" s="34" t="b">
        <v>1</v>
      </c>
      <c r="O2123" s="35">
        <f t="shared" si="365"/>
        <v>534</v>
      </c>
      <c r="P2123" s="36" t="str">
        <f t="shared" si="366"/>
        <v>T</v>
      </c>
      <c r="Q2123" s="37" t="str">
        <f t="shared" si="367"/>
        <v>Capita Travel and Events</v>
      </c>
      <c r="R2123" s="6" t="str">
        <f t="shared" si="368"/>
        <v>T - Capita Travel and Events</v>
      </c>
      <c r="S2123" s="6" t="str">
        <f>IFERROR(INDEX('Vendor Over-ride'!$C:$C, MATCH($R:$R,'Vendor Over-ride'!$A:$A,0)),"")</f>
        <v>T - Capita Travel and Events</v>
      </c>
      <c r="T2123" s="41" t="s">
        <v>7018</v>
      </c>
      <c r="U2123" s="38" t="str">
        <f t="shared" si="372"/>
        <v>GIA</v>
      </c>
      <c r="V2123" s="5" t="str">
        <f t="shared" si="373"/>
        <v>TRADE</v>
      </c>
      <c r="W2123" s="5" t="b">
        <f t="shared" si="369"/>
        <v>0</v>
      </c>
      <c r="X2123" s="40">
        <f t="shared" ca="1" si="370"/>
        <v>68437.789999999994</v>
      </c>
      <c r="Y2123" s="30" t="b">
        <f t="shared" ca="1" si="371"/>
        <v>1</v>
      </c>
    </row>
    <row r="2124" spans="1:25">
      <c r="A2124" s="28" t="s">
        <v>2837</v>
      </c>
      <c r="B2124" s="28" t="s">
        <v>2838</v>
      </c>
      <c r="C2124" s="28" t="s">
        <v>4814</v>
      </c>
      <c r="D2124" s="28" t="s">
        <v>2842</v>
      </c>
      <c r="E2124" s="29">
        <v>42328</v>
      </c>
      <c r="F2124" s="28" t="s">
        <v>11303</v>
      </c>
      <c r="G2124" s="30">
        <v>5095</v>
      </c>
      <c r="H2124" s="28" t="s">
        <v>11304</v>
      </c>
      <c r="I2124" s="31">
        <v>0</v>
      </c>
      <c r="J2124" s="31">
        <v>138471.6</v>
      </c>
      <c r="K2124" s="28" t="s">
        <v>2847</v>
      </c>
      <c r="L2124" s="32">
        <f t="shared" si="363"/>
        <v>-138471.6</v>
      </c>
      <c r="M2124" s="33">
        <f t="shared" si="364"/>
        <v>138471.6</v>
      </c>
      <c r="N2124" s="34" t="b">
        <v>1</v>
      </c>
      <c r="O2124" s="35">
        <f t="shared" si="365"/>
        <v>138471.6</v>
      </c>
      <c r="P2124" s="36" t="str">
        <f t="shared" si="366"/>
        <v>T</v>
      </c>
      <c r="Q2124" s="37" t="str">
        <f t="shared" si="367"/>
        <v>CBRE Ltd (Ref 185797034648)</v>
      </c>
      <c r="R2124" s="6" t="str">
        <f t="shared" si="368"/>
        <v>T - CBRE Ltd (Ref 185797034648)</v>
      </c>
      <c r="S2124" s="6" t="str">
        <f>IFERROR(INDEX('Vendor Over-ride'!$C:$C, MATCH($R:$R,'Vendor Over-ride'!$A:$A,0)),"")</f>
        <v>T - CBRE Ltd</v>
      </c>
      <c r="T2124" s="41" t="s">
        <v>2797</v>
      </c>
      <c r="U2124" s="38" t="str">
        <f t="shared" si="372"/>
        <v>GIA</v>
      </c>
      <c r="V2124" s="5" t="str">
        <f t="shared" si="373"/>
        <v>TRADE</v>
      </c>
      <c r="W2124" s="5" t="b">
        <f t="shared" si="369"/>
        <v>1</v>
      </c>
      <c r="X2124" s="40">
        <f t="shared" ca="1" si="370"/>
        <v>597366.90000000014</v>
      </c>
      <c r="Y2124" s="30" t="b">
        <f t="shared" ca="1" si="371"/>
        <v>1</v>
      </c>
    </row>
    <row r="2125" spans="1:25" hidden="1">
      <c r="A2125" s="28" t="s">
        <v>2837</v>
      </c>
      <c r="B2125" s="28" t="s">
        <v>2838</v>
      </c>
      <c r="C2125" s="28" t="s">
        <v>4814</v>
      </c>
      <c r="D2125" s="28" t="s">
        <v>2842</v>
      </c>
      <c r="E2125" s="29">
        <v>42328</v>
      </c>
      <c r="F2125" s="28" t="s">
        <v>11305</v>
      </c>
      <c r="G2125" s="30">
        <v>5095</v>
      </c>
      <c r="H2125" s="28" t="s">
        <v>11306</v>
      </c>
      <c r="I2125" s="31">
        <v>0</v>
      </c>
      <c r="J2125" s="31">
        <v>7041.6</v>
      </c>
      <c r="K2125" s="28" t="s">
        <v>11307</v>
      </c>
      <c r="L2125" s="32">
        <f t="shared" si="363"/>
        <v>-7041.6</v>
      </c>
      <c r="M2125" s="33">
        <f t="shared" si="364"/>
        <v>7041.6</v>
      </c>
      <c r="N2125" s="34" t="b">
        <v>1</v>
      </c>
      <c r="O2125" s="35">
        <f t="shared" si="365"/>
        <v>7041.6</v>
      </c>
      <c r="P2125" s="36" t="str">
        <f t="shared" si="366"/>
        <v>T</v>
      </c>
      <c r="Q2125" s="37" t="str">
        <f t="shared" si="367"/>
        <v>Complete IT Systems Ltd</v>
      </c>
      <c r="R2125" s="6" t="str">
        <f t="shared" si="368"/>
        <v>T - Complete IT Systems Ltd</v>
      </c>
      <c r="S2125" s="6" t="str">
        <f>IFERROR(INDEX('Vendor Over-ride'!$C:$C, MATCH($R:$R,'Vendor Over-ride'!$A:$A,0)),"")</f>
        <v>T - Complete IT Systems Ltd</v>
      </c>
      <c r="U2125" s="38" t="str">
        <f t="shared" si="372"/>
        <v>GIA</v>
      </c>
      <c r="V2125" s="5" t="str">
        <f t="shared" si="373"/>
        <v>TRADE</v>
      </c>
      <c r="W2125" s="5" t="b">
        <f t="shared" si="369"/>
        <v>0</v>
      </c>
      <c r="X2125" s="40">
        <f t="shared" ca="1" si="370"/>
        <v>7041.6</v>
      </c>
      <c r="Y2125" s="30" t="b">
        <f t="shared" ca="1" si="371"/>
        <v>0</v>
      </c>
    </row>
    <row r="2126" spans="1:25" hidden="1">
      <c r="A2126" s="28" t="s">
        <v>2837</v>
      </c>
      <c r="B2126" s="28" t="s">
        <v>2838</v>
      </c>
      <c r="C2126" s="28" t="s">
        <v>4814</v>
      </c>
      <c r="D2126" s="28" t="s">
        <v>2842</v>
      </c>
      <c r="E2126" s="29">
        <v>42328</v>
      </c>
      <c r="F2126" s="28" t="s">
        <v>11308</v>
      </c>
      <c r="G2126" s="30">
        <v>5095</v>
      </c>
      <c r="H2126" s="28" t="s">
        <v>11309</v>
      </c>
      <c r="I2126" s="31">
        <v>0</v>
      </c>
      <c r="J2126" s="31">
        <v>6522.6</v>
      </c>
      <c r="K2126" s="28" t="s">
        <v>11310</v>
      </c>
      <c r="L2126" s="32">
        <f t="shared" si="363"/>
        <v>-6522.6</v>
      </c>
      <c r="M2126" s="33">
        <f t="shared" si="364"/>
        <v>6522.6</v>
      </c>
      <c r="N2126" s="34" t="b">
        <v>1</v>
      </c>
      <c r="O2126" s="35">
        <f t="shared" si="365"/>
        <v>6522.6</v>
      </c>
      <c r="P2126" s="36" t="str">
        <f t="shared" si="366"/>
        <v>T</v>
      </c>
      <c r="Q2126" s="37" t="str">
        <f t="shared" si="367"/>
        <v>Figment Films Ltd</v>
      </c>
      <c r="R2126" s="6" t="str">
        <f t="shared" si="368"/>
        <v>T - Figment Films Ltd</v>
      </c>
      <c r="S2126" s="6" t="str">
        <f>IFERROR(INDEX('Vendor Over-ride'!$C:$C, MATCH($R:$R,'Vendor Over-ride'!$A:$A,0)),"")</f>
        <v>T - Figment Films Ltd</v>
      </c>
      <c r="U2126" s="38" t="str">
        <f t="shared" si="372"/>
        <v>GIA</v>
      </c>
      <c r="V2126" s="5" t="str">
        <f t="shared" si="373"/>
        <v>TRADE</v>
      </c>
      <c r="W2126" s="5" t="b">
        <f t="shared" si="369"/>
        <v>0</v>
      </c>
      <c r="X2126" s="40">
        <f t="shared" ca="1" si="370"/>
        <v>6522.6</v>
      </c>
      <c r="Y2126" s="30" t="b">
        <f t="shared" ca="1" si="371"/>
        <v>0</v>
      </c>
    </row>
    <row r="2127" spans="1:25" hidden="1">
      <c r="A2127" s="28" t="s">
        <v>2837</v>
      </c>
      <c r="B2127" s="28" t="s">
        <v>2838</v>
      </c>
      <c r="C2127" s="28" t="s">
        <v>4814</v>
      </c>
      <c r="D2127" s="28" t="s">
        <v>2842</v>
      </c>
      <c r="E2127" s="29">
        <v>42328</v>
      </c>
      <c r="F2127" s="28" t="s">
        <v>11311</v>
      </c>
      <c r="G2127" s="30">
        <v>5095</v>
      </c>
      <c r="H2127" s="28" t="s">
        <v>11312</v>
      </c>
      <c r="I2127" s="31">
        <v>0</v>
      </c>
      <c r="J2127" s="31">
        <v>2196</v>
      </c>
      <c r="K2127" s="28" t="s">
        <v>4628</v>
      </c>
      <c r="L2127" s="32">
        <f t="shared" si="363"/>
        <v>-2196</v>
      </c>
      <c r="M2127" s="33">
        <f t="shared" si="364"/>
        <v>2196</v>
      </c>
      <c r="N2127" s="34" t="b">
        <v>1</v>
      </c>
      <c r="O2127" s="35">
        <f t="shared" si="365"/>
        <v>2196</v>
      </c>
      <c r="P2127" s="36" t="str">
        <f t="shared" si="366"/>
        <v>T</v>
      </c>
      <c r="Q2127" s="37" t="str">
        <f t="shared" si="367"/>
        <v>Film Bang</v>
      </c>
      <c r="R2127" s="6" t="str">
        <f t="shared" si="368"/>
        <v>T - Film Bang</v>
      </c>
      <c r="S2127" s="6" t="str">
        <f>IFERROR(INDEX('Vendor Over-ride'!$C:$C, MATCH($R:$R,'Vendor Over-ride'!$A:$A,0)),"")</f>
        <v>T - Film Bang</v>
      </c>
      <c r="U2127" s="38" t="str">
        <f t="shared" si="372"/>
        <v>GIA</v>
      </c>
      <c r="V2127" s="5" t="str">
        <f t="shared" si="373"/>
        <v>TRADE</v>
      </c>
      <c r="W2127" s="5" t="b">
        <f t="shared" si="369"/>
        <v>0</v>
      </c>
      <c r="X2127" s="40">
        <f t="shared" ca="1" si="370"/>
        <v>4976</v>
      </c>
      <c r="Y2127" s="30" t="b">
        <f t="shared" ca="1" si="371"/>
        <v>0</v>
      </c>
    </row>
    <row r="2128" spans="1:25" hidden="1">
      <c r="A2128" s="28" t="s">
        <v>2837</v>
      </c>
      <c r="B2128" s="28" t="s">
        <v>2838</v>
      </c>
      <c r="C2128" s="28" t="s">
        <v>4814</v>
      </c>
      <c r="D2128" s="28" t="s">
        <v>2842</v>
      </c>
      <c r="E2128" s="29">
        <v>42328</v>
      </c>
      <c r="F2128" s="28" t="s">
        <v>11313</v>
      </c>
      <c r="G2128" s="30">
        <v>5095</v>
      </c>
      <c r="H2128" s="28" t="s">
        <v>11314</v>
      </c>
      <c r="I2128" s="31">
        <v>0</v>
      </c>
      <c r="J2128" s="31">
        <v>690.78</v>
      </c>
      <c r="K2128" s="28" t="s">
        <v>10460</v>
      </c>
      <c r="L2128" s="32">
        <f t="shared" si="363"/>
        <v>-690.78</v>
      </c>
      <c r="M2128" s="33">
        <f t="shared" si="364"/>
        <v>690.78</v>
      </c>
      <c r="N2128" s="34" t="b">
        <v>1</v>
      </c>
      <c r="O2128" s="35">
        <f t="shared" si="365"/>
        <v>690.78</v>
      </c>
      <c r="P2128" s="36" t="str">
        <f t="shared" si="366"/>
        <v>T</v>
      </c>
      <c r="Q2128" s="37" t="str">
        <f t="shared" si="367"/>
        <v>Hays Accountancy &amp; Finance</v>
      </c>
      <c r="R2128" s="6" t="str">
        <f t="shared" si="368"/>
        <v>T - Hays Accountancy &amp; Finance</v>
      </c>
      <c r="S2128" s="6" t="str">
        <f>IFERROR(INDEX('Vendor Over-ride'!$C:$C, MATCH($R:$R,'Vendor Over-ride'!$A:$A,0)),"")</f>
        <v>T - Hays Accountancy &amp; Finance</v>
      </c>
      <c r="U2128" s="38" t="str">
        <f t="shared" si="372"/>
        <v>GIA</v>
      </c>
      <c r="V2128" s="5" t="str">
        <f t="shared" si="373"/>
        <v>TRADE</v>
      </c>
      <c r="W2128" s="5" t="b">
        <f t="shared" si="369"/>
        <v>0</v>
      </c>
      <c r="X2128" s="40">
        <f t="shared" ca="1" si="370"/>
        <v>23135.120000000003</v>
      </c>
      <c r="Y2128" s="30" t="b">
        <f t="shared" ca="1" si="371"/>
        <v>0</v>
      </c>
    </row>
    <row r="2129" spans="1:25" hidden="1">
      <c r="A2129" s="28" t="s">
        <v>2837</v>
      </c>
      <c r="B2129" s="28" t="s">
        <v>2838</v>
      </c>
      <c r="C2129" s="28" t="s">
        <v>4814</v>
      </c>
      <c r="D2129" s="28" t="s">
        <v>2842</v>
      </c>
      <c r="E2129" s="29">
        <v>42328</v>
      </c>
      <c r="F2129" s="28" t="s">
        <v>11315</v>
      </c>
      <c r="G2129" s="30">
        <v>5095</v>
      </c>
      <c r="H2129" s="28" t="s">
        <v>11316</v>
      </c>
      <c r="I2129" s="31">
        <v>0</v>
      </c>
      <c r="J2129" s="31">
        <v>1940.4</v>
      </c>
      <c r="K2129" s="28" t="s">
        <v>4784</v>
      </c>
      <c r="L2129" s="32">
        <f t="shared" si="363"/>
        <v>-1940.4</v>
      </c>
      <c r="M2129" s="33">
        <f t="shared" si="364"/>
        <v>1940.4</v>
      </c>
      <c r="N2129" s="34" t="b">
        <v>1</v>
      </c>
      <c r="O2129" s="35">
        <f t="shared" si="365"/>
        <v>1940.4</v>
      </c>
      <c r="P2129" s="36" t="str">
        <f t="shared" si="366"/>
        <v>T</v>
      </c>
      <c r="Q2129" s="37" t="str">
        <f t="shared" si="367"/>
        <v>Ipsos MORI</v>
      </c>
      <c r="R2129" s="6" t="str">
        <f t="shared" si="368"/>
        <v>T - Ipsos MORI</v>
      </c>
      <c r="S2129" s="6" t="str">
        <f>IFERROR(INDEX('Vendor Over-ride'!$C:$C, MATCH($R:$R,'Vendor Over-ride'!$A:$A,0)),"")</f>
        <v>T - Ipsos MORI</v>
      </c>
      <c r="U2129" s="38" t="str">
        <f t="shared" si="372"/>
        <v>GIA</v>
      </c>
      <c r="V2129" s="5" t="str">
        <f t="shared" si="373"/>
        <v>TRADE</v>
      </c>
      <c r="W2129" s="5" t="b">
        <f t="shared" si="369"/>
        <v>0</v>
      </c>
      <c r="X2129" s="40">
        <f t="shared" ca="1" si="370"/>
        <v>5880</v>
      </c>
      <c r="Y2129" s="30" t="b">
        <f t="shared" ca="1" si="371"/>
        <v>0</v>
      </c>
    </row>
    <row r="2130" spans="1:25" hidden="1">
      <c r="A2130" s="28" t="s">
        <v>2837</v>
      </c>
      <c r="B2130" s="28" t="s">
        <v>2838</v>
      </c>
      <c r="C2130" s="28" t="s">
        <v>4814</v>
      </c>
      <c r="D2130" s="28" t="s">
        <v>2842</v>
      </c>
      <c r="E2130" s="29">
        <v>42328</v>
      </c>
      <c r="F2130" s="28" t="s">
        <v>11317</v>
      </c>
      <c r="G2130" s="30">
        <v>5095</v>
      </c>
      <c r="H2130" s="28" t="s">
        <v>11318</v>
      </c>
      <c r="I2130" s="31">
        <v>0</v>
      </c>
      <c r="J2130" s="31">
        <v>92.82</v>
      </c>
      <c r="K2130" s="28" t="s">
        <v>4970</v>
      </c>
      <c r="L2130" s="32">
        <f t="shared" si="363"/>
        <v>-92.82</v>
      </c>
      <c r="M2130" s="33">
        <f t="shared" si="364"/>
        <v>92.82</v>
      </c>
      <c r="N2130" s="34" t="b">
        <v>1</v>
      </c>
      <c r="O2130" s="35">
        <f t="shared" si="365"/>
        <v>92.82</v>
      </c>
      <c r="P2130" s="36" t="str">
        <f t="shared" si="366"/>
        <v>T</v>
      </c>
      <c r="Q2130" s="37" t="str">
        <f t="shared" si="367"/>
        <v>Jules Cafe Ltd</v>
      </c>
      <c r="R2130" s="6" t="str">
        <f t="shared" si="368"/>
        <v>T - Jules Cafe Ltd</v>
      </c>
      <c r="S2130" s="6" t="str">
        <f>IFERROR(INDEX('Vendor Over-ride'!$C:$C, MATCH($R:$R,'Vendor Over-ride'!$A:$A,0)),"")</f>
        <v>T - Jules Cafe Ltd</v>
      </c>
      <c r="U2130" s="38" t="str">
        <f t="shared" si="372"/>
        <v>GIA</v>
      </c>
      <c r="V2130" s="5" t="str">
        <f t="shared" si="373"/>
        <v>TRADE</v>
      </c>
      <c r="W2130" s="5" t="b">
        <f t="shared" si="369"/>
        <v>0</v>
      </c>
      <c r="X2130" s="40">
        <f t="shared" ca="1" si="370"/>
        <v>571.7399999999999</v>
      </c>
      <c r="Y2130" s="30" t="b">
        <f t="shared" ca="1" si="371"/>
        <v>0</v>
      </c>
    </row>
    <row r="2131" spans="1:25" hidden="1">
      <c r="A2131" s="28" t="s">
        <v>2837</v>
      </c>
      <c r="B2131" s="28" t="s">
        <v>2838</v>
      </c>
      <c r="C2131" s="28" t="s">
        <v>4814</v>
      </c>
      <c r="D2131" s="28" t="s">
        <v>2842</v>
      </c>
      <c r="E2131" s="29">
        <v>42328</v>
      </c>
      <c r="F2131" s="28" t="s">
        <v>11319</v>
      </c>
      <c r="G2131" s="30">
        <v>5095</v>
      </c>
      <c r="H2131" s="28" t="s">
        <v>11320</v>
      </c>
      <c r="I2131" s="31">
        <v>0</v>
      </c>
      <c r="J2131" s="31">
        <v>700</v>
      </c>
      <c r="K2131" s="28" t="s">
        <v>11321</v>
      </c>
      <c r="L2131" s="32">
        <f t="shared" si="363"/>
        <v>-700</v>
      </c>
      <c r="M2131" s="33">
        <f t="shared" si="364"/>
        <v>700</v>
      </c>
      <c r="N2131" s="34" t="b">
        <v>1</v>
      </c>
      <c r="O2131" s="35">
        <f t="shared" si="365"/>
        <v>700</v>
      </c>
      <c r="P2131" s="36" t="str">
        <f t="shared" si="366"/>
        <v>T</v>
      </c>
      <c r="Q2131" s="37" t="str">
        <f t="shared" si="367"/>
        <v>Liz Lochhead</v>
      </c>
      <c r="R2131" s="6" t="str">
        <f t="shared" si="368"/>
        <v>T - Liz Lochhead</v>
      </c>
      <c r="S2131" s="6" t="str">
        <f>IFERROR(INDEX('Vendor Over-ride'!$C:$C, MATCH($R:$R,'Vendor Over-ride'!$A:$A,0)),"")</f>
        <v>T - Liz Lochhead</v>
      </c>
      <c r="U2131" s="38" t="str">
        <f t="shared" si="372"/>
        <v>GIA</v>
      </c>
      <c r="V2131" s="5" t="str">
        <f t="shared" si="373"/>
        <v>TRADE</v>
      </c>
      <c r="W2131" s="5" t="b">
        <f t="shared" si="369"/>
        <v>0</v>
      </c>
      <c r="X2131" s="40">
        <f t="shared" ca="1" si="370"/>
        <v>700</v>
      </c>
      <c r="Y2131" s="30" t="b">
        <f t="shared" ca="1" si="371"/>
        <v>0</v>
      </c>
    </row>
    <row r="2132" spans="1:25" hidden="1">
      <c r="A2132" s="28" t="s">
        <v>2837</v>
      </c>
      <c r="B2132" s="28" t="s">
        <v>2838</v>
      </c>
      <c r="C2132" s="28" t="s">
        <v>4814</v>
      </c>
      <c r="D2132" s="28" t="s">
        <v>2842</v>
      </c>
      <c r="E2132" s="29">
        <v>42328</v>
      </c>
      <c r="F2132" s="28" t="s">
        <v>11322</v>
      </c>
      <c r="G2132" s="30">
        <v>5095</v>
      </c>
      <c r="H2132" s="28" t="s">
        <v>11323</v>
      </c>
      <c r="I2132" s="31">
        <v>0</v>
      </c>
      <c r="J2132" s="31">
        <v>684</v>
      </c>
      <c r="K2132" s="28" t="s">
        <v>3896</v>
      </c>
      <c r="L2132" s="32">
        <f t="shared" si="363"/>
        <v>-684</v>
      </c>
      <c r="M2132" s="33">
        <f t="shared" si="364"/>
        <v>684</v>
      </c>
      <c r="N2132" s="34" t="b">
        <v>1</v>
      </c>
      <c r="O2132" s="35">
        <f t="shared" si="365"/>
        <v>684</v>
      </c>
      <c r="P2132" s="36" t="str">
        <f t="shared" si="366"/>
        <v>T</v>
      </c>
      <c r="Q2132" s="37" t="str">
        <f t="shared" si="367"/>
        <v>MacKinnon Slater</v>
      </c>
      <c r="R2132" s="6" t="str">
        <f t="shared" si="368"/>
        <v>T - MacKinnon Slater</v>
      </c>
      <c r="S2132" s="6" t="str">
        <f>IFERROR(INDEX('Vendor Over-ride'!$C:$C, MATCH($R:$R,'Vendor Over-ride'!$A:$A,0)),"")</f>
        <v>T - MacKinnon Slater</v>
      </c>
      <c r="U2132" s="38" t="str">
        <f t="shared" si="372"/>
        <v>GIA</v>
      </c>
      <c r="V2132" s="5" t="str">
        <f t="shared" si="373"/>
        <v>TRADE</v>
      </c>
      <c r="W2132" s="5" t="b">
        <f t="shared" si="369"/>
        <v>0</v>
      </c>
      <c r="X2132" s="40">
        <f t="shared" ca="1" si="370"/>
        <v>7194</v>
      </c>
      <c r="Y2132" s="30" t="b">
        <f t="shared" ca="1" si="371"/>
        <v>0</v>
      </c>
    </row>
    <row r="2133" spans="1:25" hidden="1">
      <c r="A2133" s="28" t="s">
        <v>2837</v>
      </c>
      <c r="B2133" s="28" t="s">
        <v>2838</v>
      </c>
      <c r="C2133" s="28" t="s">
        <v>4814</v>
      </c>
      <c r="D2133" s="28" t="s">
        <v>2842</v>
      </c>
      <c r="E2133" s="29">
        <v>42328</v>
      </c>
      <c r="F2133" s="28" t="s">
        <v>11324</v>
      </c>
      <c r="G2133" s="30">
        <v>5095</v>
      </c>
      <c r="H2133" s="28" t="s">
        <v>11325</v>
      </c>
      <c r="I2133" s="31">
        <v>0</v>
      </c>
      <c r="J2133" s="31">
        <v>133.44999999999999</v>
      </c>
      <c r="K2133" s="28" t="s">
        <v>8494</v>
      </c>
      <c r="L2133" s="32">
        <f t="shared" si="363"/>
        <v>-133.44999999999999</v>
      </c>
      <c r="M2133" s="33">
        <f t="shared" si="364"/>
        <v>133.44999999999999</v>
      </c>
      <c r="N2133" s="34" t="b">
        <v>1</v>
      </c>
      <c r="O2133" s="35">
        <f t="shared" si="365"/>
        <v>133.44999999999999</v>
      </c>
      <c r="P2133" s="36" t="str">
        <f t="shared" si="366"/>
        <v>T</v>
      </c>
      <c r="Q2133" s="37" t="str">
        <f t="shared" si="367"/>
        <v>Misco</v>
      </c>
      <c r="R2133" s="6" t="str">
        <f t="shared" si="368"/>
        <v>T - Misco</v>
      </c>
      <c r="S2133" s="6" t="str">
        <f>IFERROR(INDEX('Vendor Over-ride'!$C:$C, MATCH($R:$R,'Vendor Over-ride'!$A:$A,0)),"")</f>
        <v>T - Misco</v>
      </c>
      <c r="U2133" s="38" t="str">
        <f t="shared" si="372"/>
        <v>GIA</v>
      </c>
      <c r="V2133" s="5" t="str">
        <f t="shared" si="373"/>
        <v>TRADE</v>
      </c>
      <c r="W2133" s="5" t="b">
        <f t="shared" si="369"/>
        <v>0</v>
      </c>
      <c r="X2133" s="40">
        <f t="shared" ca="1" si="370"/>
        <v>4294.1999999999989</v>
      </c>
      <c r="Y2133" s="30" t="b">
        <f t="shared" ca="1" si="371"/>
        <v>0</v>
      </c>
    </row>
    <row r="2134" spans="1:25">
      <c r="A2134" s="28" t="s">
        <v>2837</v>
      </c>
      <c r="B2134" s="28" t="s">
        <v>2838</v>
      </c>
      <c r="C2134" s="28" t="s">
        <v>4814</v>
      </c>
      <c r="D2134" s="28" t="s">
        <v>2842</v>
      </c>
      <c r="E2134" s="29">
        <v>42328</v>
      </c>
      <c r="F2134" s="28" t="s">
        <v>11326</v>
      </c>
      <c r="G2134" s="30">
        <v>5095</v>
      </c>
      <c r="H2134" s="28" t="s">
        <v>11327</v>
      </c>
      <c r="I2134" s="31">
        <v>0</v>
      </c>
      <c r="J2134" s="31">
        <v>1039.54</v>
      </c>
      <c r="K2134" s="28" t="s">
        <v>4445</v>
      </c>
      <c r="L2134" s="32">
        <f t="shared" si="363"/>
        <v>-1039.54</v>
      </c>
      <c r="M2134" s="33">
        <f t="shared" si="364"/>
        <v>1039.54</v>
      </c>
      <c r="N2134" s="34" t="b">
        <v>1</v>
      </c>
      <c r="O2134" s="35">
        <f t="shared" si="365"/>
        <v>1039.54</v>
      </c>
      <c r="P2134" s="36" t="str">
        <f t="shared" si="366"/>
        <v>T</v>
      </c>
      <c r="Q2134" s="37" t="str">
        <f t="shared" si="367"/>
        <v>Pertemps Recruitment Partnership Limited</v>
      </c>
      <c r="R2134" s="6" t="str">
        <f t="shared" si="368"/>
        <v>T - Pertemps Recruitment Partnership Limited</v>
      </c>
      <c r="S2134" s="6" t="str">
        <f>IFERROR(INDEX('Vendor Over-ride'!$C:$C, MATCH($R:$R,'Vendor Over-ride'!$A:$A,0)),"")</f>
        <v>T - Pertemps Recruitment Partnership Limited</v>
      </c>
      <c r="T2134" s="41" t="s">
        <v>7019</v>
      </c>
      <c r="U2134" s="38" t="str">
        <f t="shared" si="372"/>
        <v>GIA</v>
      </c>
      <c r="V2134" s="5" t="str">
        <f t="shared" si="373"/>
        <v>TRADE</v>
      </c>
      <c r="W2134" s="5" t="b">
        <f t="shared" si="369"/>
        <v>0</v>
      </c>
      <c r="X2134" s="40">
        <f t="shared" ca="1" si="370"/>
        <v>36553.03</v>
      </c>
      <c r="Y2134" s="30" t="b">
        <f t="shared" ca="1" si="371"/>
        <v>1</v>
      </c>
    </row>
    <row r="2135" spans="1:25" hidden="1">
      <c r="A2135" s="28" t="s">
        <v>2837</v>
      </c>
      <c r="B2135" s="28" t="s">
        <v>2838</v>
      </c>
      <c r="C2135" s="28" t="s">
        <v>4814</v>
      </c>
      <c r="D2135" s="28" t="s">
        <v>2842</v>
      </c>
      <c r="E2135" s="29">
        <v>42328</v>
      </c>
      <c r="F2135" s="28" t="s">
        <v>11328</v>
      </c>
      <c r="G2135" s="30">
        <v>5095</v>
      </c>
      <c r="H2135" s="28" t="s">
        <v>11329</v>
      </c>
      <c r="I2135" s="31">
        <v>0</v>
      </c>
      <c r="J2135" s="31">
        <v>2684.9</v>
      </c>
      <c r="K2135" s="28" t="s">
        <v>4930</v>
      </c>
      <c r="L2135" s="32">
        <f t="shared" si="363"/>
        <v>-2684.9</v>
      </c>
      <c r="M2135" s="33">
        <f t="shared" si="364"/>
        <v>2684.9</v>
      </c>
      <c r="N2135" s="34" t="b">
        <v>1</v>
      </c>
      <c r="O2135" s="35">
        <f t="shared" si="365"/>
        <v>2684.9</v>
      </c>
      <c r="P2135" s="36" t="str">
        <f t="shared" si="366"/>
        <v>T</v>
      </c>
      <c r="Q2135" s="37" t="str">
        <f t="shared" si="367"/>
        <v>Pete Murphy Locations Ltd</v>
      </c>
      <c r="R2135" s="6" t="str">
        <f t="shared" si="368"/>
        <v>T - Pete Murphy Locations Ltd</v>
      </c>
      <c r="S2135" s="6" t="str">
        <f>IFERROR(INDEX('Vendor Over-ride'!$C:$C, MATCH($R:$R,'Vendor Over-ride'!$A:$A,0)),"")</f>
        <v>T - Pete Murphy Locations Ltd</v>
      </c>
      <c r="U2135" s="38" t="str">
        <f t="shared" si="372"/>
        <v>GIA</v>
      </c>
      <c r="V2135" s="5" t="str">
        <f t="shared" si="373"/>
        <v>TRADE</v>
      </c>
      <c r="W2135" s="5" t="b">
        <f t="shared" si="369"/>
        <v>0</v>
      </c>
      <c r="X2135" s="40">
        <f t="shared" ca="1" si="370"/>
        <v>6141.35</v>
      </c>
      <c r="Y2135" s="30" t="b">
        <f t="shared" ca="1" si="371"/>
        <v>0</v>
      </c>
    </row>
    <row r="2136" spans="1:25" hidden="1">
      <c r="A2136" s="28" t="s">
        <v>2837</v>
      </c>
      <c r="B2136" s="28" t="s">
        <v>2838</v>
      </c>
      <c r="C2136" s="28" t="s">
        <v>4814</v>
      </c>
      <c r="D2136" s="28" t="s">
        <v>2842</v>
      </c>
      <c r="E2136" s="29">
        <v>42328</v>
      </c>
      <c r="F2136" s="28" t="s">
        <v>11330</v>
      </c>
      <c r="G2136" s="30">
        <v>5095</v>
      </c>
      <c r="H2136" s="28" t="s">
        <v>11331</v>
      </c>
      <c r="I2136" s="31">
        <v>0</v>
      </c>
      <c r="J2136" s="31">
        <v>5400</v>
      </c>
      <c r="K2136" s="28" t="s">
        <v>11332</v>
      </c>
      <c r="L2136" s="32">
        <f t="shared" si="363"/>
        <v>-5400</v>
      </c>
      <c r="M2136" s="33">
        <f t="shared" si="364"/>
        <v>5400</v>
      </c>
      <c r="N2136" s="34" t="b">
        <v>1</v>
      </c>
      <c r="O2136" s="35">
        <f t="shared" si="365"/>
        <v>5400</v>
      </c>
      <c r="P2136" s="36" t="str">
        <f t="shared" si="366"/>
        <v>T</v>
      </c>
      <c r="Q2136" s="37" t="str">
        <f t="shared" si="367"/>
        <v>Royal National Theatre</v>
      </c>
      <c r="R2136" s="6" t="str">
        <f t="shared" si="368"/>
        <v>T - Royal National Theatre</v>
      </c>
      <c r="S2136" s="6" t="str">
        <f>IFERROR(INDEX('Vendor Over-ride'!$C:$C, MATCH($R:$R,'Vendor Over-ride'!$A:$A,0)),"")</f>
        <v>T - Royal National Theatre</v>
      </c>
      <c r="U2136" s="38" t="str">
        <f t="shared" si="372"/>
        <v>GIA</v>
      </c>
      <c r="V2136" s="5" t="str">
        <f t="shared" si="373"/>
        <v>TRADE</v>
      </c>
      <c r="W2136" s="5" t="b">
        <f t="shared" si="369"/>
        <v>0</v>
      </c>
      <c r="X2136" s="40">
        <f t="shared" ca="1" si="370"/>
        <v>12670.439999999999</v>
      </c>
      <c r="Y2136" s="30" t="b">
        <f t="shared" ca="1" si="371"/>
        <v>0</v>
      </c>
    </row>
    <row r="2137" spans="1:25" hidden="1">
      <c r="A2137" s="28" t="s">
        <v>2837</v>
      </c>
      <c r="B2137" s="28" t="s">
        <v>2838</v>
      </c>
      <c r="C2137" s="28" t="s">
        <v>4814</v>
      </c>
      <c r="D2137" s="28" t="s">
        <v>2842</v>
      </c>
      <c r="E2137" s="29">
        <v>42328</v>
      </c>
      <c r="F2137" s="28" t="s">
        <v>11333</v>
      </c>
      <c r="G2137" s="30">
        <v>5095</v>
      </c>
      <c r="H2137" s="28" t="s">
        <v>11334</v>
      </c>
      <c r="I2137" s="31">
        <v>0</v>
      </c>
      <c r="J2137" s="31">
        <v>88.2</v>
      </c>
      <c r="K2137" s="28" t="s">
        <v>3769</v>
      </c>
      <c r="L2137" s="32">
        <f t="shared" si="363"/>
        <v>-88.2</v>
      </c>
      <c r="M2137" s="33">
        <f t="shared" si="364"/>
        <v>88.2</v>
      </c>
      <c r="N2137" s="34" t="b">
        <v>1</v>
      </c>
      <c r="O2137" s="35">
        <f t="shared" si="365"/>
        <v>88.2</v>
      </c>
      <c r="P2137" s="36" t="str">
        <f t="shared" si="366"/>
        <v>T</v>
      </c>
      <c r="Q2137" s="37" t="str">
        <f t="shared" si="367"/>
        <v>Sandra Gunn</v>
      </c>
      <c r="R2137" s="6" t="str">
        <f t="shared" si="368"/>
        <v>T - Sandra Gunn</v>
      </c>
      <c r="S2137" s="6" t="str">
        <f>IFERROR(INDEX('Vendor Over-ride'!$C:$C, MATCH($R:$R,'Vendor Over-ride'!$A:$A,0)),"")</f>
        <v>T - Sandra Gunn</v>
      </c>
      <c r="U2137" s="38" t="str">
        <f t="shared" si="372"/>
        <v>GIA</v>
      </c>
      <c r="V2137" s="5" t="str">
        <f t="shared" si="373"/>
        <v>TRADE</v>
      </c>
      <c r="W2137" s="5" t="b">
        <f t="shared" si="369"/>
        <v>0</v>
      </c>
      <c r="X2137" s="40">
        <f t="shared" ca="1" si="370"/>
        <v>240.8</v>
      </c>
      <c r="Y2137" s="30" t="b">
        <f t="shared" ca="1" si="371"/>
        <v>0</v>
      </c>
    </row>
    <row r="2138" spans="1:25" hidden="1">
      <c r="A2138" s="28" t="s">
        <v>2837</v>
      </c>
      <c r="B2138" s="28" t="s">
        <v>2838</v>
      </c>
      <c r="C2138" s="28" t="s">
        <v>4814</v>
      </c>
      <c r="D2138" s="28" t="s">
        <v>2842</v>
      </c>
      <c r="E2138" s="29">
        <v>42332</v>
      </c>
      <c r="F2138" s="28" t="s">
        <v>11335</v>
      </c>
      <c r="G2138" s="30">
        <v>5106</v>
      </c>
      <c r="H2138" s="28" t="s">
        <v>11336</v>
      </c>
      <c r="I2138" s="31">
        <v>0</v>
      </c>
      <c r="J2138" s="31">
        <v>82.05</v>
      </c>
      <c r="K2138" s="28" t="s">
        <v>2921</v>
      </c>
      <c r="L2138" s="32">
        <f t="shared" si="363"/>
        <v>-82.05</v>
      </c>
      <c r="M2138" s="33">
        <f t="shared" si="364"/>
        <v>82.05</v>
      </c>
      <c r="N2138" s="34" t="b">
        <v>0</v>
      </c>
      <c r="O2138" s="35">
        <f t="shared" si="365"/>
        <v>0</v>
      </c>
      <c r="P2138" s="36" t="str">
        <f t="shared" si="366"/>
        <v>E</v>
      </c>
      <c r="Q2138" s="37" t="str">
        <f t="shared" si="367"/>
        <v>Louise Harris</v>
      </c>
      <c r="R2138" s="6" t="str">
        <f t="shared" si="368"/>
        <v>E - Louise Harris</v>
      </c>
      <c r="S2138" s="6" t="str">
        <f>IFERROR(INDEX('Vendor Over-ride'!$C:$C, MATCH($R:$R,'Vendor Over-ride'!$A:$A,0)),"")</f>
        <v/>
      </c>
      <c r="U2138" s="38" t="str">
        <f t="shared" si="372"/>
        <v>GIA</v>
      </c>
      <c r="V2138" s="5" t="str">
        <f t="shared" si="373"/>
        <v>EMPLOYEE</v>
      </c>
      <c r="W2138" s="5" t="b">
        <f t="shared" si="369"/>
        <v>0</v>
      </c>
      <c r="X2138" s="40">
        <f t="shared" ca="1" si="370"/>
        <v>334393.72000000003</v>
      </c>
      <c r="Y2138" s="30" t="b">
        <f t="shared" ca="1" si="371"/>
        <v>1</v>
      </c>
    </row>
    <row r="2139" spans="1:25" hidden="1">
      <c r="A2139" s="28" t="s">
        <v>2837</v>
      </c>
      <c r="B2139" s="28" t="s">
        <v>2838</v>
      </c>
      <c r="C2139" s="28" t="s">
        <v>4814</v>
      </c>
      <c r="D2139" s="28" t="s">
        <v>2842</v>
      </c>
      <c r="E2139" s="29">
        <v>42332</v>
      </c>
      <c r="F2139" s="28" t="s">
        <v>11337</v>
      </c>
      <c r="G2139" s="30">
        <v>5106</v>
      </c>
      <c r="H2139" s="28" t="s">
        <v>11338</v>
      </c>
      <c r="I2139" s="31">
        <v>0</v>
      </c>
      <c r="J2139" s="31">
        <v>189</v>
      </c>
      <c r="K2139" s="28" t="s">
        <v>3357</v>
      </c>
      <c r="L2139" s="32">
        <f t="shared" si="363"/>
        <v>-189</v>
      </c>
      <c r="M2139" s="33">
        <f t="shared" si="364"/>
        <v>189</v>
      </c>
      <c r="N2139" s="34" t="b">
        <v>0</v>
      </c>
      <c r="O2139" s="35">
        <f t="shared" si="365"/>
        <v>0</v>
      </c>
      <c r="P2139" s="36" t="str">
        <f t="shared" si="366"/>
        <v>E</v>
      </c>
      <c r="Q2139" s="37" t="str">
        <f t="shared" si="367"/>
        <v>Kenneth Fowler</v>
      </c>
      <c r="R2139" s="6" t="str">
        <f t="shared" si="368"/>
        <v>E - Kenneth Fowler</v>
      </c>
      <c r="S2139" s="6" t="str">
        <f>IFERROR(INDEX('Vendor Over-ride'!$C:$C, MATCH($R:$R,'Vendor Over-ride'!$A:$A,0)),"")</f>
        <v/>
      </c>
      <c r="U2139" s="38" t="str">
        <f t="shared" si="372"/>
        <v>GIA</v>
      </c>
      <c r="V2139" s="5" t="str">
        <f t="shared" si="373"/>
        <v>EMPLOYEE</v>
      </c>
      <c r="W2139" s="5" t="b">
        <f t="shared" si="369"/>
        <v>0</v>
      </c>
      <c r="X2139" s="40">
        <f t="shared" ca="1" si="370"/>
        <v>334393.72000000003</v>
      </c>
      <c r="Y2139" s="30" t="b">
        <f t="shared" ca="1" si="371"/>
        <v>1</v>
      </c>
    </row>
    <row r="2140" spans="1:25" hidden="1">
      <c r="A2140" s="28" t="s">
        <v>2837</v>
      </c>
      <c r="B2140" s="28" t="s">
        <v>2838</v>
      </c>
      <c r="C2140" s="28" t="s">
        <v>4814</v>
      </c>
      <c r="D2140" s="28" t="s">
        <v>2842</v>
      </c>
      <c r="E2140" s="29">
        <v>42332</v>
      </c>
      <c r="F2140" s="28" t="s">
        <v>11339</v>
      </c>
      <c r="G2140" s="30">
        <v>5106</v>
      </c>
      <c r="H2140" s="28" t="s">
        <v>11340</v>
      </c>
      <c r="I2140" s="31">
        <v>0</v>
      </c>
      <c r="J2140" s="31">
        <v>310</v>
      </c>
      <c r="K2140" s="28" t="s">
        <v>3040</v>
      </c>
      <c r="L2140" s="32">
        <f t="shared" si="363"/>
        <v>-310</v>
      </c>
      <c r="M2140" s="33">
        <f t="shared" si="364"/>
        <v>310</v>
      </c>
      <c r="N2140" s="34" t="b">
        <v>0</v>
      </c>
      <c r="O2140" s="35">
        <f t="shared" si="365"/>
        <v>0</v>
      </c>
      <c r="P2140" s="36" t="str">
        <f t="shared" si="366"/>
        <v>E</v>
      </c>
      <c r="Q2140" s="37" t="str">
        <f t="shared" si="367"/>
        <v>Stephen Vallely</v>
      </c>
      <c r="R2140" s="6" t="str">
        <f t="shared" si="368"/>
        <v>E - Stephen Vallely</v>
      </c>
      <c r="S2140" s="6" t="str">
        <f>IFERROR(INDEX('Vendor Over-ride'!$C:$C, MATCH($R:$R,'Vendor Over-ride'!$A:$A,0)),"")</f>
        <v/>
      </c>
      <c r="U2140" s="38" t="str">
        <f t="shared" si="372"/>
        <v>GIA</v>
      </c>
      <c r="V2140" s="5" t="str">
        <f t="shared" si="373"/>
        <v>EMPLOYEE</v>
      </c>
      <c r="W2140" s="5" t="b">
        <f t="shared" si="369"/>
        <v>0</v>
      </c>
      <c r="X2140" s="40">
        <f t="shared" ca="1" si="370"/>
        <v>334393.72000000003</v>
      </c>
      <c r="Y2140" s="30" t="b">
        <f t="shared" ca="1" si="371"/>
        <v>1</v>
      </c>
    </row>
    <row r="2141" spans="1:25" hidden="1">
      <c r="A2141" s="28" t="s">
        <v>2837</v>
      </c>
      <c r="B2141" s="28" t="s">
        <v>2838</v>
      </c>
      <c r="C2141" s="28" t="s">
        <v>4814</v>
      </c>
      <c r="D2141" s="28" t="s">
        <v>2842</v>
      </c>
      <c r="E2141" s="29">
        <v>42332</v>
      </c>
      <c r="F2141" s="28" t="s">
        <v>11341</v>
      </c>
      <c r="G2141" s="30">
        <v>5106</v>
      </c>
      <c r="H2141" s="28" t="s">
        <v>11342</v>
      </c>
      <c r="I2141" s="31">
        <v>0</v>
      </c>
      <c r="J2141" s="31">
        <v>159.97</v>
      </c>
      <c r="K2141" s="28" t="s">
        <v>2994</v>
      </c>
      <c r="L2141" s="32">
        <f t="shared" si="363"/>
        <v>-159.97</v>
      </c>
      <c r="M2141" s="33">
        <f t="shared" si="364"/>
        <v>159.97</v>
      </c>
      <c r="N2141" s="34" t="b">
        <v>0</v>
      </c>
      <c r="O2141" s="35">
        <f t="shared" si="365"/>
        <v>0</v>
      </c>
      <c r="P2141" s="36" t="str">
        <f t="shared" si="366"/>
        <v>E</v>
      </c>
      <c r="Q2141" s="37" t="str">
        <f t="shared" si="367"/>
        <v>Aly Barr</v>
      </c>
      <c r="R2141" s="6" t="str">
        <f t="shared" si="368"/>
        <v>E - Aly Barr</v>
      </c>
      <c r="S2141" s="6" t="str">
        <f>IFERROR(INDEX('Vendor Over-ride'!$C:$C, MATCH($R:$R,'Vendor Over-ride'!$A:$A,0)),"")</f>
        <v/>
      </c>
      <c r="U2141" s="38" t="str">
        <f t="shared" si="372"/>
        <v>GIA</v>
      </c>
      <c r="V2141" s="5" t="str">
        <f t="shared" si="373"/>
        <v>EMPLOYEE</v>
      </c>
      <c r="W2141" s="5" t="b">
        <f t="shared" si="369"/>
        <v>0</v>
      </c>
      <c r="X2141" s="40">
        <f t="shared" ca="1" si="370"/>
        <v>334393.72000000003</v>
      </c>
      <c r="Y2141" s="30" t="b">
        <f t="shared" ca="1" si="371"/>
        <v>1</v>
      </c>
    </row>
    <row r="2142" spans="1:25" hidden="1">
      <c r="A2142" s="28" t="s">
        <v>2837</v>
      </c>
      <c r="B2142" s="28" t="s">
        <v>2838</v>
      </c>
      <c r="C2142" s="28" t="s">
        <v>4814</v>
      </c>
      <c r="D2142" s="28" t="s">
        <v>2842</v>
      </c>
      <c r="E2142" s="29">
        <v>42332</v>
      </c>
      <c r="F2142" s="28" t="s">
        <v>11343</v>
      </c>
      <c r="G2142" s="30">
        <v>5106</v>
      </c>
      <c r="H2142" s="28" t="s">
        <v>11344</v>
      </c>
      <c r="I2142" s="31">
        <v>0</v>
      </c>
      <c r="J2142" s="31">
        <v>44.5</v>
      </c>
      <c r="K2142" s="28" t="s">
        <v>2953</v>
      </c>
      <c r="L2142" s="32">
        <f t="shared" si="363"/>
        <v>-44.5</v>
      </c>
      <c r="M2142" s="33">
        <f t="shared" si="364"/>
        <v>44.5</v>
      </c>
      <c r="N2142" s="34" t="b">
        <v>0</v>
      </c>
      <c r="O2142" s="35">
        <f t="shared" si="365"/>
        <v>0</v>
      </c>
      <c r="P2142" s="36" t="str">
        <f t="shared" si="366"/>
        <v>E</v>
      </c>
      <c r="Q2142" s="37" t="str">
        <f t="shared" si="367"/>
        <v>Janice Kelly</v>
      </c>
      <c r="R2142" s="6" t="str">
        <f t="shared" si="368"/>
        <v>E - Janice Kelly</v>
      </c>
      <c r="S2142" s="6" t="str">
        <f>IFERROR(INDEX('Vendor Over-ride'!$C:$C, MATCH($R:$R,'Vendor Over-ride'!$A:$A,0)),"")</f>
        <v/>
      </c>
      <c r="U2142" s="38" t="str">
        <f t="shared" si="372"/>
        <v>GIA</v>
      </c>
      <c r="V2142" s="5" t="str">
        <f t="shared" si="373"/>
        <v>EMPLOYEE</v>
      </c>
      <c r="W2142" s="5" t="b">
        <f t="shared" si="369"/>
        <v>0</v>
      </c>
      <c r="X2142" s="40">
        <f t="shared" ca="1" si="370"/>
        <v>334393.72000000003</v>
      </c>
      <c r="Y2142" s="30" t="b">
        <f t="shared" ca="1" si="371"/>
        <v>1</v>
      </c>
    </row>
    <row r="2143" spans="1:25" hidden="1">
      <c r="A2143" s="28" t="s">
        <v>2837</v>
      </c>
      <c r="B2143" s="28" t="s">
        <v>2838</v>
      </c>
      <c r="C2143" s="28" t="s">
        <v>4814</v>
      </c>
      <c r="D2143" s="28" t="s">
        <v>2842</v>
      </c>
      <c r="E2143" s="29">
        <v>42332</v>
      </c>
      <c r="F2143" s="28" t="s">
        <v>11345</v>
      </c>
      <c r="G2143" s="30">
        <v>5106</v>
      </c>
      <c r="H2143" s="28" t="s">
        <v>11346</v>
      </c>
      <c r="I2143" s="31">
        <v>0</v>
      </c>
      <c r="J2143" s="31">
        <v>316.19</v>
      </c>
      <c r="K2143" s="28" t="s">
        <v>3493</v>
      </c>
      <c r="L2143" s="32">
        <f t="shared" si="363"/>
        <v>-316.19</v>
      </c>
      <c r="M2143" s="33">
        <f t="shared" si="364"/>
        <v>316.19</v>
      </c>
      <c r="N2143" s="34" t="b">
        <v>0</v>
      </c>
      <c r="O2143" s="35">
        <f t="shared" si="365"/>
        <v>0</v>
      </c>
      <c r="P2143" s="36" t="str">
        <f t="shared" si="366"/>
        <v>E</v>
      </c>
      <c r="Q2143" s="37" t="str">
        <f t="shared" si="367"/>
        <v>Sophie Bambrough</v>
      </c>
      <c r="R2143" s="6" t="str">
        <f t="shared" si="368"/>
        <v>E - Sophie Bambrough</v>
      </c>
      <c r="S2143" s="6" t="str">
        <f>IFERROR(INDEX('Vendor Over-ride'!$C:$C, MATCH($R:$R,'Vendor Over-ride'!$A:$A,0)),"")</f>
        <v/>
      </c>
      <c r="U2143" s="38" t="str">
        <f t="shared" si="372"/>
        <v>GIA</v>
      </c>
      <c r="V2143" s="5" t="str">
        <f t="shared" si="373"/>
        <v>EMPLOYEE</v>
      </c>
      <c r="W2143" s="5" t="b">
        <f t="shared" si="369"/>
        <v>0</v>
      </c>
      <c r="X2143" s="40">
        <f t="shared" ca="1" si="370"/>
        <v>334393.72000000003</v>
      </c>
      <c r="Y2143" s="30" t="b">
        <f t="shared" ca="1" si="371"/>
        <v>1</v>
      </c>
    </row>
    <row r="2144" spans="1:25" hidden="1">
      <c r="A2144" s="28" t="s">
        <v>2837</v>
      </c>
      <c r="B2144" s="28" t="s">
        <v>2838</v>
      </c>
      <c r="C2144" s="28" t="s">
        <v>4814</v>
      </c>
      <c r="D2144" s="28" t="s">
        <v>2842</v>
      </c>
      <c r="E2144" s="29">
        <v>42332</v>
      </c>
      <c r="F2144" s="28" t="s">
        <v>11347</v>
      </c>
      <c r="G2144" s="30">
        <v>5106</v>
      </c>
      <c r="H2144" s="28" t="s">
        <v>11348</v>
      </c>
      <c r="I2144" s="31">
        <v>0</v>
      </c>
      <c r="J2144" s="31">
        <v>33.479999999999997</v>
      </c>
      <c r="K2144" s="28" t="s">
        <v>11203</v>
      </c>
      <c r="L2144" s="32">
        <f t="shared" si="363"/>
        <v>-33.479999999999997</v>
      </c>
      <c r="M2144" s="33">
        <f t="shared" si="364"/>
        <v>33.479999999999997</v>
      </c>
      <c r="N2144" s="34" t="b">
        <v>0</v>
      </c>
      <c r="O2144" s="35">
        <f t="shared" si="365"/>
        <v>0</v>
      </c>
      <c r="P2144" s="36" t="str">
        <f t="shared" si="366"/>
        <v>E</v>
      </c>
      <c r="Q2144" s="37" t="str">
        <f t="shared" si="367"/>
        <v>Harriet Baker</v>
      </c>
      <c r="R2144" s="6" t="str">
        <f t="shared" si="368"/>
        <v>E - Harriet Baker</v>
      </c>
      <c r="S2144" s="6" t="str">
        <f>IFERROR(INDEX('Vendor Over-ride'!$C:$C, MATCH($R:$R,'Vendor Over-ride'!$A:$A,0)),"")</f>
        <v/>
      </c>
      <c r="U2144" s="38" t="str">
        <f t="shared" si="372"/>
        <v>GIA</v>
      </c>
      <c r="V2144" s="5" t="str">
        <f t="shared" si="373"/>
        <v>EMPLOYEE</v>
      </c>
      <c r="W2144" s="5" t="b">
        <f t="shared" si="369"/>
        <v>0</v>
      </c>
      <c r="X2144" s="40">
        <f t="shared" ca="1" si="370"/>
        <v>334393.72000000003</v>
      </c>
      <c r="Y2144" s="30" t="b">
        <f t="shared" ca="1" si="371"/>
        <v>1</v>
      </c>
    </row>
    <row r="2145" spans="1:25">
      <c r="A2145" s="28" t="s">
        <v>2837</v>
      </c>
      <c r="B2145" s="28" t="s">
        <v>2838</v>
      </c>
      <c r="C2145" s="28" t="s">
        <v>4814</v>
      </c>
      <c r="D2145" s="28" t="s">
        <v>2842</v>
      </c>
      <c r="E2145" s="29">
        <v>42332</v>
      </c>
      <c r="F2145" s="28" t="s">
        <v>11349</v>
      </c>
      <c r="G2145" s="30">
        <v>5106</v>
      </c>
      <c r="H2145" s="28" t="s">
        <v>11350</v>
      </c>
      <c r="I2145" s="31">
        <v>0</v>
      </c>
      <c r="J2145" s="31">
        <v>4935</v>
      </c>
      <c r="K2145" s="28" t="s">
        <v>5177</v>
      </c>
      <c r="L2145" s="32">
        <f t="shared" si="363"/>
        <v>-4935</v>
      </c>
      <c r="M2145" s="33">
        <f t="shared" si="364"/>
        <v>4935</v>
      </c>
      <c r="N2145" s="34" t="b">
        <v>1</v>
      </c>
      <c r="O2145" s="35">
        <f t="shared" si="365"/>
        <v>4935</v>
      </c>
      <c r="P2145" s="36" t="str">
        <f t="shared" si="366"/>
        <v>G</v>
      </c>
      <c r="Q2145" s="37" t="str">
        <f t="shared" si="367"/>
        <v>Barrowland Ballet</v>
      </c>
      <c r="R2145" s="6" t="str">
        <f t="shared" si="368"/>
        <v>G - Barrowland Ballet</v>
      </c>
      <c r="S2145" s="6" t="str">
        <f>IFERROR(INDEX('Vendor Over-ride'!$C:$C, MATCH($R:$R,'Vendor Over-ride'!$A:$A,0)),"")</f>
        <v>G - Barrowland Ballet</v>
      </c>
      <c r="U2145" s="38" t="str">
        <f t="shared" si="372"/>
        <v>GIA</v>
      </c>
      <c r="V2145" s="5" t="str">
        <f t="shared" si="373"/>
        <v>AWARD</v>
      </c>
      <c r="W2145" s="5" t="b">
        <f t="shared" si="369"/>
        <v>0</v>
      </c>
      <c r="X2145" s="40">
        <f t="shared" ca="1" si="370"/>
        <v>144935</v>
      </c>
      <c r="Y2145" s="30" t="b">
        <f t="shared" ca="1" si="371"/>
        <v>1</v>
      </c>
    </row>
    <row r="2146" spans="1:25" hidden="1">
      <c r="A2146" s="28" t="s">
        <v>2837</v>
      </c>
      <c r="B2146" s="28" t="s">
        <v>2838</v>
      </c>
      <c r="C2146" s="28" t="s">
        <v>4814</v>
      </c>
      <c r="D2146" s="28" t="s">
        <v>2842</v>
      </c>
      <c r="E2146" s="29">
        <v>42332</v>
      </c>
      <c r="F2146" s="28" t="s">
        <v>11351</v>
      </c>
      <c r="G2146" s="30">
        <v>5106</v>
      </c>
      <c r="H2146" s="28" t="s">
        <v>11352</v>
      </c>
      <c r="I2146" s="31">
        <v>0</v>
      </c>
      <c r="J2146" s="31">
        <v>278.08</v>
      </c>
      <c r="K2146" s="28" t="s">
        <v>9579</v>
      </c>
      <c r="L2146" s="32">
        <f t="shared" si="363"/>
        <v>-278.08</v>
      </c>
      <c r="M2146" s="33">
        <f t="shared" si="364"/>
        <v>278.08</v>
      </c>
      <c r="N2146" s="34" t="b">
        <v>1</v>
      </c>
      <c r="O2146" s="35">
        <f t="shared" si="365"/>
        <v>278.08</v>
      </c>
      <c r="P2146" s="36" t="str">
        <f t="shared" si="366"/>
        <v>G</v>
      </c>
      <c r="Q2146" s="37" t="str">
        <f t="shared" si="367"/>
        <v>Nick Fells</v>
      </c>
      <c r="R2146" s="6" t="str">
        <f t="shared" si="368"/>
        <v>G - Nick Fells</v>
      </c>
      <c r="S2146" s="6" t="str">
        <f>IFERROR(INDEX('Vendor Over-ride'!$C:$C, MATCH($R:$R,'Vendor Over-ride'!$A:$A,0)),"")</f>
        <v>G - Nick Fells</v>
      </c>
      <c r="U2146" s="38" t="str">
        <f t="shared" si="372"/>
        <v>GIA</v>
      </c>
      <c r="V2146" s="5" t="str">
        <f t="shared" si="373"/>
        <v>AWARD</v>
      </c>
      <c r="W2146" s="5" t="b">
        <f t="shared" si="369"/>
        <v>0</v>
      </c>
      <c r="X2146" s="40">
        <f t="shared" ca="1" si="370"/>
        <v>1403.08</v>
      </c>
      <c r="Y2146" s="30" t="b">
        <f t="shared" ca="1" si="371"/>
        <v>0</v>
      </c>
    </row>
    <row r="2147" spans="1:25" hidden="1">
      <c r="A2147" s="28" t="s">
        <v>2837</v>
      </c>
      <c r="B2147" s="28" t="s">
        <v>2838</v>
      </c>
      <c r="C2147" s="28" t="s">
        <v>4814</v>
      </c>
      <c r="D2147" s="28" t="s">
        <v>2842</v>
      </c>
      <c r="E2147" s="29">
        <v>42332</v>
      </c>
      <c r="F2147" s="28" t="s">
        <v>11353</v>
      </c>
      <c r="G2147" s="30">
        <v>5106</v>
      </c>
      <c r="H2147" s="28" t="s">
        <v>11354</v>
      </c>
      <c r="I2147" s="31">
        <v>0</v>
      </c>
      <c r="J2147" s="31">
        <v>3750</v>
      </c>
      <c r="K2147" s="28" t="s">
        <v>11355</v>
      </c>
      <c r="L2147" s="32">
        <f t="shared" si="363"/>
        <v>-3750</v>
      </c>
      <c r="M2147" s="33">
        <f t="shared" si="364"/>
        <v>3750</v>
      </c>
      <c r="N2147" s="34" t="b">
        <v>1</v>
      </c>
      <c r="O2147" s="35">
        <f t="shared" si="365"/>
        <v>3750</v>
      </c>
      <c r="P2147" s="36" t="str">
        <f t="shared" si="366"/>
        <v>G</v>
      </c>
      <c r="Q2147" s="37" t="str">
        <f t="shared" si="367"/>
        <v>Celtic Colours International Festival</v>
      </c>
      <c r="R2147" s="6" t="str">
        <f t="shared" si="368"/>
        <v>G - Celtic Colours International Festival</v>
      </c>
      <c r="S2147" s="6" t="str">
        <f>IFERROR(INDEX('Vendor Over-ride'!$C:$C, MATCH($R:$R,'Vendor Over-ride'!$A:$A,0)),"")</f>
        <v>G - Celtic Colours International Festival</v>
      </c>
      <c r="U2147" s="38" t="str">
        <f t="shared" si="372"/>
        <v>GIA</v>
      </c>
      <c r="V2147" s="5" t="str">
        <f t="shared" si="373"/>
        <v>AWARD</v>
      </c>
      <c r="W2147" s="5" t="b">
        <f t="shared" si="369"/>
        <v>0</v>
      </c>
      <c r="X2147" s="40">
        <f t="shared" ca="1" si="370"/>
        <v>3750</v>
      </c>
      <c r="Y2147" s="30" t="b">
        <f t="shared" ca="1" si="371"/>
        <v>0</v>
      </c>
    </row>
    <row r="2148" spans="1:25" hidden="1">
      <c r="A2148" s="28" t="s">
        <v>2837</v>
      </c>
      <c r="B2148" s="28" t="s">
        <v>2838</v>
      </c>
      <c r="C2148" s="28" t="s">
        <v>4814</v>
      </c>
      <c r="D2148" s="28" t="s">
        <v>2842</v>
      </c>
      <c r="E2148" s="29">
        <v>42332</v>
      </c>
      <c r="F2148" s="28" t="s">
        <v>11356</v>
      </c>
      <c r="G2148" s="30">
        <v>5106</v>
      </c>
      <c r="H2148" s="28" t="s">
        <v>11357</v>
      </c>
      <c r="I2148" s="31">
        <v>0</v>
      </c>
      <c r="J2148" s="31">
        <v>1350</v>
      </c>
      <c r="K2148" s="28" t="s">
        <v>11358</v>
      </c>
      <c r="L2148" s="32">
        <f t="shared" si="363"/>
        <v>-1350</v>
      </c>
      <c r="M2148" s="33">
        <f t="shared" si="364"/>
        <v>1350</v>
      </c>
      <c r="N2148" s="34" t="b">
        <v>1</v>
      </c>
      <c r="O2148" s="35">
        <f t="shared" si="365"/>
        <v>1350</v>
      </c>
      <c r="P2148" s="36" t="str">
        <f t="shared" si="366"/>
        <v>G</v>
      </c>
      <c r="Q2148" s="37" t="str">
        <f t="shared" si="367"/>
        <v>Mick Peter</v>
      </c>
      <c r="R2148" s="6" t="str">
        <f t="shared" si="368"/>
        <v>G - Mick Peter</v>
      </c>
      <c r="S2148" s="6" t="str">
        <f>IFERROR(INDEX('Vendor Over-ride'!$C:$C, MATCH($R:$R,'Vendor Over-ride'!$A:$A,0)),"")</f>
        <v>G - Mick Peter</v>
      </c>
      <c r="U2148" s="38" t="str">
        <f t="shared" si="372"/>
        <v>GIA</v>
      </c>
      <c r="V2148" s="5" t="str">
        <f t="shared" si="373"/>
        <v>AWARD</v>
      </c>
      <c r="W2148" s="5" t="b">
        <f t="shared" si="369"/>
        <v>0</v>
      </c>
      <c r="X2148" s="40">
        <f t="shared" ca="1" si="370"/>
        <v>1350</v>
      </c>
      <c r="Y2148" s="30" t="b">
        <f t="shared" ca="1" si="371"/>
        <v>0</v>
      </c>
    </row>
    <row r="2149" spans="1:25">
      <c r="A2149" s="28" t="s">
        <v>2837</v>
      </c>
      <c r="B2149" s="28" t="s">
        <v>2838</v>
      </c>
      <c r="C2149" s="28" t="s">
        <v>4814</v>
      </c>
      <c r="D2149" s="28" t="s">
        <v>2842</v>
      </c>
      <c r="E2149" s="29">
        <v>42332</v>
      </c>
      <c r="F2149" s="28" t="s">
        <v>11359</v>
      </c>
      <c r="G2149" s="30">
        <v>5106</v>
      </c>
      <c r="H2149" s="28" t="s">
        <v>11360</v>
      </c>
      <c r="I2149" s="31">
        <v>0</v>
      </c>
      <c r="J2149" s="31">
        <v>21820</v>
      </c>
      <c r="K2149" s="28" t="s">
        <v>4950</v>
      </c>
      <c r="L2149" s="32">
        <f t="shared" si="363"/>
        <v>-21820</v>
      </c>
      <c r="M2149" s="33">
        <f t="shared" si="364"/>
        <v>21820</v>
      </c>
      <c r="N2149" s="34" t="b">
        <v>1</v>
      </c>
      <c r="O2149" s="35">
        <f t="shared" si="365"/>
        <v>21820</v>
      </c>
      <c r="P2149" s="36" t="str">
        <f t="shared" si="366"/>
        <v>I</v>
      </c>
      <c r="Q2149" s="37" t="str">
        <f t="shared" si="367"/>
        <v>Argyll &amp; Bute Council</v>
      </c>
      <c r="R2149" s="6" t="str">
        <f t="shared" si="368"/>
        <v>I - Argyll &amp; Bute Council</v>
      </c>
      <c r="S2149" s="6" t="str">
        <f>IFERROR(INDEX('Vendor Over-ride'!$C:$C, MATCH($R:$R,'Vendor Over-ride'!$A:$A,0)),"")</f>
        <v>I - Argyll &amp; Bute Council</v>
      </c>
      <c r="U2149" s="38" t="str">
        <f t="shared" si="372"/>
        <v>GIA</v>
      </c>
      <c r="V2149" s="5" t="str">
        <f t="shared" si="373"/>
        <v>AWARD</v>
      </c>
      <c r="W2149" s="5" t="b">
        <f t="shared" si="369"/>
        <v>0</v>
      </c>
      <c r="X2149" s="40">
        <f t="shared" ca="1" si="370"/>
        <v>261836</v>
      </c>
      <c r="Y2149" s="30" t="b">
        <f t="shared" ca="1" si="371"/>
        <v>1</v>
      </c>
    </row>
    <row r="2150" spans="1:25" hidden="1">
      <c r="A2150" s="28" t="s">
        <v>2837</v>
      </c>
      <c r="B2150" s="28" t="s">
        <v>2838</v>
      </c>
      <c r="C2150" s="28" t="s">
        <v>4814</v>
      </c>
      <c r="D2150" s="28" t="s">
        <v>2842</v>
      </c>
      <c r="E2150" s="29">
        <v>42332</v>
      </c>
      <c r="F2150" s="28" t="s">
        <v>11361</v>
      </c>
      <c r="G2150" s="30">
        <v>5106</v>
      </c>
      <c r="H2150" s="28" t="s">
        <v>11362</v>
      </c>
      <c r="I2150" s="31">
        <v>0</v>
      </c>
      <c r="J2150" s="31">
        <v>932</v>
      </c>
      <c r="K2150" s="28" t="s">
        <v>2924</v>
      </c>
      <c r="L2150" s="32">
        <f t="shared" si="363"/>
        <v>-932</v>
      </c>
      <c r="M2150" s="33">
        <f t="shared" si="364"/>
        <v>932</v>
      </c>
      <c r="N2150" s="34" t="b">
        <v>1</v>
      </c>
      <c r="O2150" s="35">
        <f t="shared" si="365"/>
        <v>932</v>
      </c>
      <c r="P2150" s="36" t="str">
        <f t="shared" si="366"/>
        <v>I</v>
      </c>
      <c r="Q2150" s="37" t="str">
        <f t="shared" si="367"/>
        <v>Brian Molley</v>
      </c>
      <c r="R2150" s="6" t="str">
        <f t="shared" si="368"/>
        <v>I - Brian Molley</v>
      </c>
      <c r="S2150" s="6" t="str">
        <f>IFERROR(INDEX('Vendor Over-ride'!$C:$C, MATCH($R:$R,'Vendor Over-ride'!$A:$A,0)),"")</f>
        <v>I - Brian Molley</v>
      </c>
      <c r="U2150" s="38" t="str">
        <f t="shared" si="372"/>
        <v>GIA</v>
      </c>
      <c r="V2150" s="5" t="str">
        <f t="shared" si="373"/>
        <v>AWARD</v>
      </c>
      <c r="W2150" s="5" t="b">
        <f t="shared" si="369"/>
        <v>0</v>
      </c>
      <c r="X2150" s="40">
        <f t="shared" ca="1" si="370"/>
        <v>5962</v>
      </c>
      <c r="Y2150" s="30" t="b">
        <f t="shared" ca="1" si="371"/>
        <v>0</v>
      </c>
    </row>
    <row r="2151" spans="1:25">
      <c r="A2151" s="28" t="s">
        <v>2837</v>
      </c>
      <c r="B2151" s="28" t="s">
        <v>2838</v>
      </c>
      <c r="C2151" s="28" t="s">
        <v>4814</v>
      </c>
      <c r="D2151" s="28" t="s">
        <v>2842</v>
      </c>
      <c r="E2151" s="29">
        <v>42332</v>
      </c>
      <c r="F2151" s="28" t="s">
        <v>11363</v>
      </c>
      <c r="G2151" s="30">
        <v>5106</v>
      </c>
      <c r="H2151" s="28" t="s">
        <v>11364</v>
      </c>
      <c r="I2151" s="31">
        <v>0</v>
      </c>
      <c r="J2151" s="31">
        <v>42905</v>
      </c>
      <c r="K2151" s="28" t="s">
        <v>11365</v>
      </c>
      <c r="L2151" s="32">
        <f t="shared" si="363"/>
        <v>-42905</v>
      </c>
      <c r="M2151" s="33">
        <f t="shared" si="364"/>
        <v>42905</v>
      </c>
      <c r="N2151" s="34" t="b">
        <v>1</v>
      </c>
      <c r="O2151" s="35">
        <f t="shared" si="365"/>
        <v>42905</v>
      </c>
      <c r="P2151" s="36" t="str">
        <f t="shared" si="366"/>
        <v>I</v>
      </c>
      <c r="Q2151" s="37" t="str">
        <f t="shared" si="367"/>
        <v>British Federation of Film Societies</v>
      </c>
      <c r="R2151" s="6" t="str">
        <f t="shared" si="368"/>
        <v>I - British Federation of Film Societies</v>
      </c>
      <c r="S2151" s="6" t="str">
        <f>IFERROR(INDEX('Vendor Over-ride'!$C:$C, MATCH($R:$R,'Vendor Over-ride'!$A:$A,0)),"")</f>
        <v>I - British Federation of Film Societies</v>
      </c>
      <c r="U2151" s="38" t="str">
        <f t="shared" si="372"/>
        <v>GIA</v>
      </c>
      <c r="V2151" s="5" t="str">
        <f t="shared" si="373"/>
        <v>AWARD</v>
      </c>
      <c r="W2151" s="5" t="b">
        <f t="shared" si="369"/>
        <v>1</v>
      </c>
      <c r="X2151" s="40">
        <f t="shared" ca="1" si="370"/>
        <v>42905</v>
      </c>
      <c r="Y2151" s="30" t="b">
        <f t="shared" ca="1" si="371"/>
        <v>1</v>
      </c>
    </row>
    <row r="2152" spans="1:25" hidden="1">
      <c r="A2152" s="28" t="s">
        <v>2837</v>
      </c>
      <c r="B2152" s="28" t="s">
        <v>2838</v>
      </c>
      <c r="C2152" s="28" t="s">
        <v>4814</v>
      </c>
      <c r="D2152" s="28" t="s">
        <v>2842</v>
      </c>
      <c r="E2152" s="29">
        <v>42332</v>
      </c>
      <c r="F2152" s="28" t="s">
        <v>11366</v>
      </c>
      <c r="G2152" s="30">
        <v>5106</v>
      </c>
      <c r="H2152" s="28" t="s">
        <v>11367</v>
      </c>
      <c r="I2152" s="31">
        <v>0</v>
      </c>
      <c r="J2152" s="31">
        <v>3750</v>
      </c>
      <c r="K2152" s="28" t="s">
        <v>2997</v>
      </c>
      <c r="L2152" s="32">
        <f t="shared" si="363"/>
        <v>-3750</v>
      </c>
      <c r="M2152" s="33">
        <f t="shared" si="364"/>
        <v>3750</v>
      </c>
      <c r="N2152" s="34" t="b">
        <v>1</v>
      </c>
      <c r="O2152" s="35">
        <f t="shared" si="365"/>
        <v>3750</v>
      </c>
      <c r="P2152" s="36" t="str">
        <f t="shared" si="366"/>
        <v>I</v>
      </c>
      <c r="Q2152" s="37" t="str">
        <f t="shared" si="367"/>
        <v>Donna Rutherford</v>
      </c>
      <c r="R2152" s="6" t="str">
        <f t="shared" si="368"/>
        <v>I - Donna Rutherford</v>
      </c>
      <c r="S2152" s="6" t="str">
        <f>IFERROR(INDEX('Vendor Over-ride'!$C:$C, MATCH($R:$R,'Vendor Over-ride'!$A:$A,0)),"")</f>
        <v>I - Donna Rutherford</v>
      </c>
      <c r="U2152" s="38" t="str">
        <f t="shared" si="372"/>
        <v>GIA</v>
      </c>
      <c r="V2152" s="5" t="str">
        <f t="shared" si="373"/>
        <v>AWARD</v>
      </c>
      <c r="W2152" s="5" t="b">
        <f t="shared" si="369"/>
        <v>0</v>
      </c>
      <c r="X2152" s="40">
        <f t="shared" ca="1" si="370"/>
        <v>3750</v>
      </c>
      <c r="Y2152" s="30" t="b">
        <f t="shared" ca="1" si="371"/>
        <v>0</v>
      </c>
    </row>
    <row r="2153" spans="1:25">
      <c r="A2153" s="28" t="s">
        <v>2837</v>
      </c>
      <c r="B2153" s="28" t="s">
        <v>2838</v>
      </c>
      <c r="C2153" s="28" t="s">
        <v>4814</v>
      </c>
      <c r="D2153" s="28" t="s">
        <v>2842</v>
      </c>
      <c r="E2153" s="29">
        <v>42332</v>
      </c>
      <c r="F2153" s="28" t="s">
        <v>11368</v>
      </c>
      <c r="G2153" s="30">
        <v>5106</v>
      </c>
      <c r="H2153" s="28" t="s">
        <v>11369</v>
      </c>
      <c r="I2153" s="31">
        <v>0</v>
      </c>
      <c r="J2153" s="31">
        <v>37182</v>
      </c>
      <c r="K2153" s="28" t="s">
        <v>3296</v>
      </c>
      <c r="L2153" s="32">
        <f t="shared" si="363"/>
        <v>-37182</v>
      </c>
      <c r="M2153" s="33">
        <f t="shared" si="364"/>
        <v>37182</v>
      </c>
      <c r="N2153" s="34" t="b">
        <v>1</v>
      </c>
      <c r="O2153" s="35">
        <f t="shared" si="365"/>
        <v>37182</v>
      </c>
      <c r="P2153" s="36" t="str">
        <f t="shared" si="366"/>
        <v>I</v>
      </c>
      <c r="Q2153" s="37" t="str">
        <f t="shared" si="367"/>
        <v>Dumfries &amp; Galloway Council</v>
      </c>
      <c r="R2153" s="6" t="str">
        <f t="shared" si="368"/>
        <v>I - Dumfries &amp; Galloway Council</v>
      </c>
      <c r="S2153" s="6" t="str">
        <f>IFERROR(INDEX('Vendor Over-ride'!$C:$C, MATCH($R:$R,'Vendor Over-ride'!$A:$A,0)),"")</f>
        <v>I - Dumfries &amp; Galloway Council</v>
      </c>
      <c r="U2153" s="38" t="str">
        <f t="shared" si="372"/>
        <v>GIA</v>
      </c>
      <c r="V2153" s="5" t="str">
        <f t="shared" si="373"/>
        <v>AWARD</v>
      </c>
      <c r="W2153" s="5" t="b">
        <f t="shared" si="369"/>
        <v>1</v>
      </c>
      <c r="X2153" s="40">
        <f t="shared" ca="1" si="370"/>
        <v>411417.04</v>
      </c>
      <c r="Y2153" s="30" t="b">
        <f t="shared" ca="1" si="371"/>
        <v>1</v>
      </c>
    </row>
    <row r="2154" spans="1:25" hidden="1">
      <c r="A2154" s="28" t="s">
        <v>2837</v>
      </c>
      <c r="B2154" s="28" t="s">
        <v>2838</v>
      </c>
      <c r="C2154" s="28" t="s">
        <v>4814</v>
      </c>
      <c r="D2154" s="28" t="s">
        <v>2842</v>
      </c>
      <c r="E2154" s="29">
        <v>42332</v>
      </c>
      <c r="F2154" s="28" t="s">
        <v>11370</v>
      </c>
      <c r="G2154" s="30">
        <v>5106</v>
      </c>
      <c r="H2154" s="28" t="s">
        <v>11371</v>
      </c>
      <c r="I2154" s="31">
        <v>0</v>
      </c>
      <c r="J2154" s="31">
        <v>1362</v>
      </c>
      <c r="K2154" s="28" t="s">
        <v>3830</v>
      </c>
      <c r="L2154" s="32">
        <f t="shared" si="363"/>
        <v>-1362</v>
      </c>
      <c r="M2154" s="33">
        <f t="shared" si="364"/>
        <v>1362</v>
      </c>
      <c r="N2154" s="34" t="b">
        <v>1</v>
      </c>
      <c r="O2154" s="35">
        <f t="shared" si="365"/>
        <v>1362</v>
      </c>
      <c r="P2154" s="36" t="str">
        <f t="shared" si="366"/>
        <v>I</v>
      </c>
      <c r="Q2154" s="37" t="str">
        <f t="shared" si="367"/>
        <v>Eildon West Youth Hub</v>
      </c>
      <c r="R2154" s="6" t="str">
        <f t="shared" si="368"/>
        <v>I - Eildon West Youth Hub</v>
      </c>
      <c r="S2154" s="6" t="str">
        <f>IFERROR(INDEX('Vendor Over-ride'!$C:$C, MATCH($R:$R,'Vendor Over-ride'!$A:$A,0)),"")</f>
        <v>I - Eildon West Youth Hub</v>
      </c>
      <c r="U2154" s="38" t="str">
        <f t="shared" si="372"/>
        <v>GIA</v>
      </c>
      <c r="V2154" s="5" t="str">
        <f t="shared" si="373"/>
        <v>AWARD</v>
      </c>
      <c r="W2154" s="5" t="b">
        <f t="shared" si="369"/>
        <v>0</v>
      </c>
      <c r="X2154" s="40">
        <f t="shared" ca="1" si="370"/>
        <v>1362</v>
      </c>
      <c r="Y2154" s="30" t="b">
        <f t="shared" ca="1" si="371"/>
        <v>0</v>
      </c>
    </row>
    <row r="2155" spans="1:25">
      <c r="A2155" s="28" t="s">
        <v>2837</v>
      </c>
      <c r="B2155" s="28" t="s">
        <v>2838</v>
      </c>
      <c r="C2155" s="28" t="s">
        <v>4814</v>
      </c>
      <c r="D2155" s="28" t="s">
        <v>2842</v>
      </c>
      <c r="E2155" s="29">
        <v>42332</v>
      </c>
      <c r="F2155" s="28" t="s">
        <v>11372</v>
      </c>
      <c r="G2155" s="30">
        <v>5106</v>
      </c>
      <c r="H2155" s="28" t="s">
        <v>11373</v>
      </c>
      <c r="I2155" s="31">
        <v>0</v>
      </c>
      <c r="J2155" s="31">
        <v>51866</v>
      </c>
      <c r="K2155" s="28" t="s">
        <v>4052</v>
      </c>
      <c r="L2155" s="32">
        <f t="shared" si="363"/>
        <v>-51866</v>
      </c>
      <c r="M2155" s="33">
        <f t="shared" si="364"/>
        <v>51866</v>
      </c>
      <c r="N2155" s="34" t="b">
        <v>1</v>
      </c>
      <c r="O2155" s="35">
        <f t="shared" si="365"/>
        <v>51866</v>
      </c>
      <c r="P2155" s="36" t="str">
        <f t="shared" si="366"/>
        <v>I</v>
      </c>
      <c r="Q2155" s="37" t="str">
        <f t="shared" si="367"/>
        <v>Fife Council</v>
      </c>
      <c r="R2155" s="6" t="str">
        <f t="shared" si="368"/>
        <v>I - Fife Council</v>
      </c>
      <c r="S2155" s="6" t="str">
        <f>IFERROR(INDEX('Vendor Over-ride'!$C:$C, MATCH($R:$R,'Vendor Over-ride'!$A:$A,0)),"")</f>
        <v>I - Fife Council</v>
      </c>
      <c r="U2155" s="38" t="str">
        <f t="shared" si="372"/>
        <v>GIA</v>
      </c>
      <c r="V2155" s="5" t="str">
        <f t="shared" si="373"/>
        <v>AWARD</v>
      </c>
      <c r="W2155" s="5" t="b">
        <f t="shared" si="369"/>
        <v>1</v>
      </c>
      <c r="X2155" s="40">
        <f t="shared" ca="1" si="370"/>
        <v>570526</v>
      </c>
      <c r="Y2155" s="30" t="b">
        <f t="shared" ca="1" si="371"/>
        <v>1</v>
      </c>
    </row>
    <row r="2156" spans="1:25" hidden="1">
      <c r="A2156" s="28" t="s">
        <v>2837</v>
      </c>
      <c r="B2156" s="28" t="s">
        <v>2838</v>
      </c>
      <c r="C2156" s="28" t="s">
        <v>4814</v>
      </c>
      <c r="D2156" s="28" t="s">
        <v>2842</v>
      </c>
      <c r="E2156" s="29">
        <v>42332</v>
      </c>
      <c r="F2156" s="28" t="s">
        <v>11374</v>
      </c>
      <c r="G2156" s="30">
        <v>5106</v>
      </c>
      <c r="H2156" s="28" t="s">
        <v>11375</v>
      </c>
      <c r="I2156" s="31">
        <v>0</v>
      </c>
      <c r="J2156" s="31">
        <v>1250</v>
      </c>
      <c r="K2156" s="28" t="s">
        <v>2929</v>
      </c>
      <c r="L2156" s="32">
        <f t="shared" si="363"/>
        <v>-1250</v>
      </c>
      <c r="M2156" s="33">
        <f t="shared" si="364"/>
        <v>1250</v>
      </c>
      <c r="N2156" s="34" t="b">
        <v>1</v>
      </c>
      <c r="O2156" s="35">
        <f t="shared" si="365"/>
        <v>1250</v>
      </c>
      <c r="P2156" s="36" t="str">
        <f t="shared" si="366"/>
        <v>I</v>
      </c>
      <c r="Q2156" s="37" t="str">
        <f t="shared" si="367"/>
        <v>Jenna Watt</v>
      </c>
      <c r="R2156" s="6" t="str">
        <f t="shared" si="368"/>
        <v>I - Jenna Watt</v>
      </c>
      <c r="S2156" s="6" t="str">
        <f>IFERROR(INDEX('Vendor Over-ride'!$C:$C, MATCH($R:$R,'Vendor Over-ride'!$A:$A,0)),"")</f>
        <v>I - Jenna Watt</v>
      </c>
      <c r="U2156" s="38" t="str">
        <f t="shared" si="372"/>
        <v>GIA</v>
      </c>
      <c r="V2156" s="5" t="str">
        <f t="shared" si="373"/>
        <v>AWARD</v>
      </c>
      <c r="W2156" s="5" t="b">
        <f t="shared" si="369"/>
        <v>0</v>
      </c>
      <c r="X2156" s="40">
        <f t="shared" ca="1" si="370"/>
        <v>1250</v>
      </c>
      <c r="Y2156" s="30" t="b">
        <f t="shared" ca="1" si="371"/>
        <v>0</v>
      </c>
    </row>
    <row r="2157" spans="1:25">
      <c r="A2157" s="28" t="s">
        <v>2837</v>
      </c>
      <c r="B2157" s="28" t="s">
        <v>2838</v>
      </c>
      <c r="C2157" s="28" t="s">
        <v>4814</v>
      </c>
      <c r="D2157" s="28" t="s">
        <v>2842</v>
      </c>
      <c r="E2157" s="29">
        <v>42332</v>
      </c>
      <c r="F2157" s="28" t="s">
        <v>11376</v>
      </c>
      <c r="G2157" s="30">
        <v>5106</v>
      </c>
      <c r="H2157" s="28" t="s">
        <v>11377</v>
      </c>
      <c r="I2157" s="31">
        <v>0</v>
      </c>
      <c r="J2157" s="31">
        <v>23280</v>
      </c>
      <c r="K2157" s="28" t="s">
        <v>3579</v>
      </c>
      <c r="L2157" s="32">
        <f t="shared" si="363"/>
        <v>-23280</v>
      </c>
      <c r="M2157" s="33">
        <f t="shared" si="364"/>
        <v>23280</v>
      </c>
      <c r="N2157" s="34" t="b">
        <v>1</v>
      </c>
      <c r="O2157" s="35">
        <f t="shared" si="365"/>
        <v>23280</v>
      </c>
      <c r="P2157" s="36" t="str">
        <f t="shared" si="366"/>
        <v>I</v>
      </c>
      <c r="Q2157" s="37" t="str">
        <f t="shared" si="367"/>
        <v>Renfrewshire Council</v>
      </c>
      <c r="R2157" s="6" t="str">
        <f t="shared" si="368"/>
        <v>I - Renfrewshire Council</v>
      </c>
      <c r="S2157" s="6" t="str">
        <f>IFERROR(INDEX('Vendor Over-ride'!$C:$C, MATCH($R:$R,'Vendor Over-ride'!$A:$A,0)),"")</f>
        <v>I - Renfrewshire Council</v>
      </c>
      <c r="U2157" s="38" t="str">
        <f t="shared" si="372"/>
        <v>GIA</v>
      </c>
      <c r="V2157" s="5" t="str">
        <f t="shared" si="373"/>
        <v>AWARD</v>
      </c>
      <c r="W2157" s="5" t="b">
        <f t="shared" si="369"/>
        <v>0</v>
      </c>
      <c r="X2157" s="40">
        <f t="shared" ca="1" si="370"/>
        <v>256084</v>
      </c>
      <c r="Y2157" s="30" t="b">
        <f t="shared" ca="1" si="371"/>
        <v>1</v>
      </c>
    </row>
    <row r="2158" spans="1:25" hidden="1">
      <c r="A2158" s="28" t="s">
        <v>2837</v>
      </c>
      <c r="B2158" s="28" t="s">
        <v>2838</v>
      </c>
      <c r="C2158" s="28" t="s">
        <v>4814</v>
      </c>
      <c r="D2158" s="28" t="s">
        <v>2842</v>
      </c>
      <c r="E2158" s="29">
        <v>42332</v>
      </c>
      <c r="F2158" s="28" t="s">
        <v>11378</v>
      </c>
      <c r="G2158" s="30">
        <v>5106</v>
      </c>
      <c r="H2158" s="28" t="s">
        <v>11379</v>
      </c>
      <c r="I2158" s="31">
        <v>0</v>
      </c>
      <c r="J2158" s="31">
        <v>1250</v>
      </c>
      <c r="K2158" s="28" t="s">
        <v>3026</v>
      </c>
      <c r="L2158" s="32">
        <f t="shared" si="363"/>
        <v>-1250</v>
      </c>
      <c r="M2158" s="33">
        <f t="shared" si="364"/>
        <v>1250</v>
      </c>
      <c r="N2158" s="34" t="b">
        <v>1</v>
      </c>
      <c r="O2158" s="35">
        <f t="shared" si="365"/>
        <v>1250</v>
      </c>
      <c r="P2158" s="36" t="str">
        <f t="shared" si="366"/>
        <v>I</v>
      </c>
      <c r="Q2158" s="37" t="str">
        <f t="shared" si="367"/>
        <v>Sarah Wright</v>
      </c>
      <c r="R2158" s="6" t="str">
        <f t="shared" si="368"/>
        <v>I - Sarah Wright</v>
      </c>
      <c r="S2158" s="6" t="str">
        <f>IFERROR(INDEX('Vendor Over-ride'!$C:$C, MATCH($R:$R,'Vendor Over-ride'!$A:$A,0)),"")</f>
        <v>I - Sarah Wright</v>
      </c>
      <c r="U2158" s="38" t="str">
        <f t="shared" si="372"/>
        <v>GIA</v>
      </c>
      <c r="V2158" s="5" t="str">
        <f t="shared" si="373"/>
        <v>AWARD</v>
      </c>
      <c r="W2158" s="5" t="b">
        <f t="shared" si="369"/>
        <v>0</v>
      </c>
      <c r="X2158" s="40">
        <f t="shared" ca="1" si="370"/>
        <v>1250</v>
      </c>
      <c r="Y2158" s="30" t="b">
        <f t="shared" ca="1" si="371"/>
        <v>0</v>
      </c>
    </row>
    <row r="2159" spans="1:25">
      <c r="A2159" s="28" t="s">
        <v>2837</v>
      </c>
      <c r="B2159" s="28" t="s">
        <v>2838</v>
      </c>
      <c r="C2159" s="28" t="s">
        <v>4814</v>
      </c>
      <c r="D2159" s="28" t="s">
        <v>2842</v>
      </c>
      <c r="E2159" s="29">
        <v>42332</v>
      </c>
      <c r="F2159" s="28" t="s">
        <v>11380</v>
      </c>
      <c r="G2159" s="30">
        <v>5106</v>
      </c>
      <c r="H2159" s="28" t="s">
        <v>11381</v>
      </c>
      <c r="I2159" s="31">
        <v>0</v>
      </c>
      <c r="J2159" s="31">
        <v>26826</v>
      </c>
      <c r="K2159" s="28" t="s">
        <v>11382</v>
      </c>
      <c r="L2159" s="32">
        <f t="shared" si="363"/>
        <v>-26826</v>
      </c>
      <c r="M2159" s="33">
        <f t="shared" si="364"/>
        <v>26826</v>
      </c>
      <c r="N2159" s="34" t="b">
        <v>1</v>
      </c>
      <c r="O2159" s="35">
        <f t="shared" si="365"/>
        <v>26826</v>
      </c>
      <c r="P2159" s="36" t="str">
        <f t="shared" si="366"/>
        <v>I</v>
      </c>
      <c r="Q2159" s="37" t="str">
        <f t="shared" si="367"/>
        <v>Shaper Caper Limited</v>
      </c>
      <c r="R2159" s="6" t="str">
        <f t="shared" si="368"/>
        <v>I - Shaper Caper Limited</v>
      </c>
      <c r="S2159" s="6" t="str">
        <f>IFERROR(INDEX('Vendor Over-ride'!$C:$C, MATCH($R:$R,'Vendor Over-ride'!$A:$A,0)),"")</f>
        <v>I - Shaper Caper Limited</v>
      </c>
      <c r="U2159" s="38" t="str">
        <f t="shared" si="372"/>
        <v>GIA</v>
      </c>
      <c r="V2159" s="5" t="str">
        <f t="shared" si="373"/>
        <v>AWARD</v>
      </c>
      <c r="W2159" s="5" t="b">
        <f t="shared" si="369"/>
        <v>1</v>
      </c>
      <c r="X2159" s="40">
        <f t="shared" ca="1" si="370"/>
        <v>35767</v>
      </c>
      <c r="Y2159" s="30" t="b">
        <f t="shared" ca="1" si="371"/>
        <v>1</v>
      </c>
    </row>
    <row r="2160" spans="1:25">
      <c r="A2160" s="28" t="s">
        <v>2837</v>
      </c>
      <c r="B2160" s="28" t="s">
        <v>2838</v>
      </c>
      <c r="C2160" s="28" t="s">
        <v>4814</v>
      </c>
      <c r="D2160" s="28" t="s">
        <v>2842</v>
      </c>
      <c r="E2160" s="29">
        <v>42332</v>
      </c>
      <c r="F2160" s="28" t="s">
        <v>11383</v>
      </c>
      <c r="G2160" s="30">
        <v>5106</v>
      </c>
      <c r="H2160" s="28" t="s">
        <v>11384</v>
      </c>
      <c r="I2160" s="31">
        <v>0</v>
      </c>
      <c r="J2160" s="31">
        <v>75265</v>
      </c>
      <c r="K2160" s="28" t="s">
        <v>5009</v>
      </c>
      <c r="L2160" s="32">
        <f t="shared" si="363"/>
        <v>-75265</v>
      </c>
      <c r="M2160" s="33">
        <f t="shared" si="364"/>
        <v>75265</v>
      </c>
      <c r="N2160" s="34" t="b">
        <v>1</v>
      </c>
      <c r="O2160" s="35">
        <f t="shared" si="365"/>
        <v>75265</v>
      </c>
      <c r="P2160" s="36" t="str">
        <f t="shared" si="366"/>
        <v>I</v>
      </c>
      <c r="Q2160" s="37" t="str">
        <f t="shared" si="367"/>
        <v>Shetland Islands Council</v>
      </c>
      <c r="R2160" s="6" t="str">
        <f t="shared" si="368"/>
        <v>I - Shetland Islands Council</v>
      </c>
      <c r="S2160" s="6" t="str">
        <f>IFERROR(INDEX('Vendor Over-ride'!$C:$C, MATCH($R:$R,'Vendor Over-ride'!$A:$A,0)),"")</f>
        <v>I - Shetland Islands Council</v>
      </c>
      <c r="U2160" s="38" t="str">
        <f t="shared" si="372"/>
        <v>GIA</v>
      </c>
      <c r="V2160" s="5" t="str">
        <f t="shared" si="373"/>
        <v>AWARD</v>
      </c>
      <c r="W2160" s="5" t="b">
        <f t="shared" si="369"/>
        <v>1</v>
      </c>
      <c r="X2160" s="40">
        <f t="shared" ca="1" si="370"/>
        <v>100354</v>
      </c>
      <c r="Y2160" s="30" t="b">
        <f t="shared" ca="1" si="371"/>
        <v>1</v>
      </c>
    </row>
    <row r="2161" spans="1:25" hidden="1">
      <c r="A2161" s="28" t="s">
        <v>2837</v>
      </c>
      <c r="B2161" s="28" t="s">
        <v>2838</v>
      </c>
      <c r="C2161" s="28" t="s">
        <v>4814</v>
      </c>
      <c r="D2161" s="28" t="s">
        <v>2842</v>
      </c>
      <c r="E2161" s="29">
        <v>42332</v>
      </c>
      <c r="F2161" s="28" t="s">
        <v>11385</v>
      </c>
      <c r="G2161" s="30">
        <v>5106</v>
      </c>
      <c r="H2161" s="28" t="s">
        <v>11386</v>
      </c>
      <c r="I2161" s="31">
        <v>0</v>
      </c>
      <c r="J2161" s="31">
        <v>375</v>
      </c>
      <c r="K2161" s="28" t="s">
        <v>4609</v>
      </c>
      <c r="L2161" s="32">
        <f t="shared" si="363"/>
        <v>-375</v>
      </c>
      <c r="M2161" s="33">
        <f t="shared" si="364"/>
        <v>375</v>
      </c>
      <c r="N2161" s="34" t="b">
        <v>1</v>
      </c>
      <c r="O2161" s="35">
        <f t="shared" si="365"/>
        <v>375</v>
      </c>
      <c r="P2161" s="36" t="str">
        <f t="shared" si="366"/>
        <v>I</v>
      </c>
      <c r="Q2161" s="37" t="str">
        <f t="shared" si="367"/>
        <v>TalkSeePhotography</v>
      </c>
      <c r="R2161" s="6" t="str">
        <f t="shared" si="368"/>
        <v>I - TalkSeePhotography</v>
      </c>
      <c r="S2161" s="6" t="str">
        <f>IFERROR(INDEX('Vendor Over-ride'!$C:$C, MATCH($R:$R,'Vendor Over-ride'!$A:$A,0)),"")</f>
        <v>I - TalkSeePhotography</v>
      </c>
      <c r="U2161" s="38" t="str">
        <f t="shared" si="372"/>
        <v>GIA</v>
      </c>
      <c r="V2161" s="5" t="str">
        <f t="shared" si="373"/>
        <v>AWARD</v>
      </c>
      <c r="W2161" s="5" t="b">
        <f t="shared" si="369"/>
        <v>0</v>
      </c>
      <c r="X2161" s="40">
        <f t="shared" ca="1" si="370"/>
        <v>375</v>
      </c>
      <c r="Y2161" s="30" t="b">
        <f t="shared" ca="1" si="371"/>
        <v>0</v>
      </c>
    </row>
    <row r="2162" spans="1:25" hidden="1">
      <c r="A2162" s="28" t="s">
        <v>2837</v>
      </c>
      <c r="B2162" s="28" t="s">
        <v>2838</v>
      </c>
      <c r="C2162" s="28" t="s">
        <v>4814</v>
      </c>
      <c r="D2162" s="28" t="s">
        <v>2842</v>
      </c>
      <c r="E2162" s="29">
        <v>42332</v>
      </c>
      <c r="F2162" s="28" t="s">
        <v>11387</v>
      </c>
      <c r="G2162" s="30">
        <v>5106</v>
      </c>
      <c r="H2162" s="28" t="s">
        <v>11388</v>
      </c>
      <c r="I2162" s="31">
        <v>0</v>
      </c>
      <c r="J2162" s="31">
        <v>409.9</v>
      </c>
      <c r="K2162" s="28" t="s">
        <v>10460</v>
      </c>
      <c r="L2162" s="32">
        <f t="shared" si="363"/>
        <v>-409.9</v>
      </c>
      <c r="M2162" s="33">
        <f t="shared" si="364"/>
        <v>409.9</v>
      </c>
      <c r="N2162" s="34" t="b">
        <v>1</v>
      </c>
      <c r="O2162" s="35">
        <f t="shared" si="365"/>
        <v>409.9</v>
      </c>
      <c r="P2162" s="36" t="str">
        <f t="shared" si="366"/>
        <v>T</v>
      </c>
      <c r="Q2162" s="37" t="str">
        <f t="shared" si="367"/>
        <v>Hays Accountancy &amp; Finance</v>
      </c>
      <c r="R2162" s="6" t="str">
        <f t="shared" si="368"/>
        <v>T - Hays Accountancy &amp; Finance</v>
      </c>
      <c r="S2162" s="6" t="str">
        <f>IFERROR(INDEX('Vendor Over-ride'!$C:$C, MATCH($R:$R,'Vendor Over-ride'!$A:$A,0)),"")</f>
        <v>T - Hays Accountancy &amp; Finance</v>
      </c>
      <c r="U2162" s="38" t="str">
        <f t="shared" si="372"/>
        <v>GIA</v>
      </c>
      <c r="V2162" s="5" t="str">
        <f t="shared" si="373"/>
        <v>TRADE</v>
      </c>
      <c r="W2162" s="5" t="b">
        <f t="shared" si="369"/>
        <v>0</v>
      </c>
      <c r="X2162" s="40">
        <f t="shared" ca="1" si="370"/>
        <v>23135.120000000003</v>
      </c>
      <c r="Y2162" s="30" t="b">
        <f t="shared" ca="1" si="371"/>
        <v>0</v>
      </c>
    </row>
    <row r="2163" spans="1:25" hidden="1">
      <c r="A2163" s="28" t="s">
        <v>2837</v>
      </c>
      <c r="B2163" s="28" t="s">
        <v>2838</v>
      </c>
      <c r="C2163" s="28" t="s">
        <v>4814</v>
      </c>
      <c r="D2163" s="28" t="s">
        <v>2842</v>
      </c>
      <c r="E2163" s="29">
        <v>42332</v>
      </c>
      <c r="F2163" s="28" t="s">
        <v>11389</v>
      </c>
      <c r="G2163" s="30">
        <v>5106</v>
      </c>
      <c r="H2163" s="28" t="s">
        <v>11390</v>
      </c>
      <c r="I2163" s="31">
        <v>0</v>
      </c>
      <c r="J2163" s="31">
        <v>269.74</v>
      </c>
      <c r="K2163" s="28" t="s">
        <v>3036</v>
      </c>
      <c r="L2163" s="32">
        <f t="shared" si="363"/>
        <v>-269.74</v>
      </c>
      <c r="M2163" s="33">
        <f t="shared" si="364"/>
        <v>269.74</v>
      </c>
      <c r="N2163" s="34" t="b">
        <v>1</v>
      </c>
      <c r="O2163" s="35">
        <f t="shared" si="365"/>
        <v>269.74</v>
      </c>
      <c r="P2163" s="36" t="str">
        <f t="shared" si="366"/>
        <v>T</v>
      </c>
      <c r="Q2163" s="37" t="str">
        <f t="shared" si="367"/>
        <v>Spectrum Computer Supplies Ltd</v>
      </c>
      <c r="R2163" s="6" t="str">
        <f t="shared" si="368"/>
        <v>T - Spectrum Computer Supplies Ltd</v>
      </c>
      <c r="S2163" s="6" t="str">
        <f>IFERROR(INDEX('Vendor Over-ride'!$C:$C, MATCH($R:$R,'Vendor Over-ride'!$A:$A,0)),"")</f>
        <v>T - Spectrum Computer Supplies Ltd</v>
      </c>
      <c r="U2163" s="38" t="str">
        <f t="shared" si="372"/>
        <v>GIA</v>
      </c>
      <c r="V2163" s="5" t="str">
        <f t="shared" si="373"/>
        <v>TRADE</v>
      </c>
      <c r="W2163" s="5" t="b">
        <f t="shared" si="369"/>
        <v>0</v>
      </c>
      <c r="X2163" s="40">
        <f t="shared" ca="1" si="370"/>
        <v>1166.5300000000002</v>
      </c>
      <c r="Y2163" s="30" t="b">
        <f t="shared" ca="1" si="371"/>
        <v>0</v>
      </c>
    </row>
    <row r="2164" spans="1:25" hidden="1">
      <c r="A2164" s="28" t="s">
        <v>2837</v>
      </c>
      <c r="B2164" s="28" t="s">
        <v>2838</v>
      </c>
      <c r="C2164" s="28" t="s">
        <v>4814</v>
      </c>
      <c r="D2164" s="28" t="s">
        <v>2842</v>
      </c>
      <c r="E2164" s="29">
        <v>42332</v>
      </c>
      <c r="F2164" s="28" t="s">
        <v>11391</v>
      </c>
      <c r="G2164" s="30">
        <v>5106</v>
      </c>
      <c r="H2164" s="28" t="s">
        <v>11392</v>
      </c>
      <c r="I2164" s="31">
        <v>0</v>
      </c>
      <c r="J2164" s="31">
        <v>240</v>
      </c>
      <c r="K2164" s="28" t="s">
        <v>5065</v>
      </c>
      <c r="L2164" s="32">
        <f t="shared" si="363"/>
        <v>-240</v>
      </c>
      <c r="M2164" s="33">
        <f t="shared" si="364"/>
        <v>240</v>
      </c>
      <c r="N2164" s="34" t="b">
        <v>1</v>
      </c>
      <c r="O2164" s="35">
        <f t="shared" si="365"/>
        <v>240</v>
      </c>
      <c r="P2164" s="36" t="str">
        <f t="shared" si="366"/>
        <v>T</v>
      </c>
      <c r="Q2164" s="37" t="str">
        <f t="shared" si="367"/>
        <v>Stonewall Equality Ltd</v>
      </c>
      <c r="R2164" s="6" t="str">
        <f t="shared" si="368"/>
        <v>T - Stonewall Equality Ltd</v>
      </c>
      <c r="S2164" s="6" t="str">
        <f>IFERROR(INDEX('Vendor Over-ride'!$C:$C, MATCH($R:$R,'Vendor Over-ride'!$A:$A,0)),"")</f>
        <v>T - Stonewall Equality Ltd</v>
      </c>
      <c r="U2164" s="38" t="str">
        <f t="shared" si="372"/>
        <v>GIA</v>
      </c>
      <c r="V2164" s="5" t="str">
        <f t="shared" si="373"/>
        <v>TRADE</v>
      </c>
      <c r="W2164" s="5" t="b">
        <f t="shared" si="369"/>
        <v>0</v>
      </c>
      <c r="X2164" s="40">
        <f t="shared" ca="1" si="370"/>
        <v>6240</v>
      </c>
      <c r="Y2164" s="30" t="b">
        <f t="shared" ca="1" si="371"/>
        <v>0</v>
      </c>
    </row>
    <row r="2165" spans="1:25" hidden="1">
      <c r="A2165" s="28" t="s">
        <v>2837</v>
      </c>
      <c r="B2165" s="28" t="s">
        <v>2838</v>
      </c>
      <c r="C2165" s="28" t="s">
        <v>4814</v>
      </c>
      <c r="D2165" s="28" t="s">
        <v>2842</v>
      </c>
      <c r="E2165" s="29">
        <v>42332</v>
      </c>
      <c r="F2165" s="28" t="s">
        <v>11393</v>
      </c>
      <c r="G2165" s="30">
        <v>5106</v>
      </c>
      <c r="H2165" s="28" t="s">
        <v>11394</v>
      </c>
      <c r="I2165" s="31">
        <v>0</v>
      </c>
      <c r="J2165" s="31">
        <v>1320</v>
      </c>
      <c r="K2165" s="28" t="s">
        <v>3037</v>
      </c>
      <c r="L2165" s="32">
        <f t="shared" si="363"/>
        <v>-1320</v>
      </c>
      <c r="M2165" s="33">
        <f t="shared" si="364"/>
        <v>1320</v>
      </c>
      <c r="N2165" s="34" t="b">
        <v>1</v>
      </c>
      <c r="O2165" s="35">
        <f t="shared" si="365"/>
        <v>1320</v>
      </c>
      <c r="P2165" s="36" t="str">
        <f t="shared" si="366"/>
        <v>T</v>
      </c>
      <c r="Q2165" s="37" t="str">
        <f t="shared" si="367"/>
        <v>The Production Guild limited</v>
      </c>
      <c r="R2165" s="6" t="str">
        <f t="shared" si="368"/>
        <v>T - The Production Guild limited</v>
      </c>
      <c r="S2165" s="6" t="str">
        <f>IFERROR(INDEX('Vendor Over-ride'!$C:$C, MATCH($R:$R,'Vendor Over-ride'!$A:$A,0)),"")</f>
        <v>T - Production Guild limited, The</v>
      </c>
      <c r="U2165" s="38" t="str">
        <f t="shared" si="372"/>
        <v>GIA</v>
      </c>
      <c r="V2165" s="5" t="str">
        <f t="shared" si="373"/>
        <v>TRADE</v>
      </c>
      <c r="W2165" s="5" t="b">
        <f t="shared" si="369"/>
        <v>0</v>
      </c>
      <c r="X2165" s="40">
        <f t="shared" ca="1" si="370"/>
        <v>1320</v>
      </c>
      <c r="Y2165" s="30" t="b">
        <f t="shared" ca="1" si="371"/>
        <v>0</v>
      </c>
    </row>
    <row r="2166" spans="1:25">
      <c r="A2166" s="28" t="s">
        <v>2837</v>
      </c>
      <c r="B2166" s="28" t="s">
        <v>2838</v>
      </c>
      <c r="C2166" s="28" t="s">
        <v>4814</v>
      </c>
      <c r="D2166" s="28" t="s">
        <v>2842</v>
      </c>
      <c r="E2166" s="29">
        <v>42335</v>
      </c>
      <c r="F2166" s="28" t="s">
        <v>11395</v>
      </c>
      <c r="G2166" s="30">
        <v>5119</v>
      </c>
      <c r="H2166" s="28" t="s">
        <v>11396</v>
      </c>
      <c r="I2166" s="31">
        <v>0</v>
      </c>
      <c r="J2166" s="31">
        <v>14500</v>
      </c>
      <c r="K2166" s="28" t="s">
        <v>5083</v>
      </c>
      <c r="L2166" s="32">
        <f t="shared" si="363"/>
        <v>-14500</v>
      </c>
      <c r="M2166" s="33">
        <f t="shared" si="364"/>
        <v>14500</v>
      </c>
      <c r="N2166" s="34" t="b">
        <v>1</v>
      </c>
      <c r="O2166" s="35">
        <f t="shared" si="365"/>
        <v>14500</v>
      </c>
      <c r="P2166" s="36" t="str">
        <f t="shared" si="366"/>
        <v>G</v>
      </c>
      <c r="Q2166" s="37" t="str">
        <f t="shared" si="367"/>
        <v>Dundee Repertory Theatre Limited</v>
      </c>
      <c r="R2166" s="6" t="str">
        <f t="shared" si="368"/>
        <v>G - Dundee Repertory Theatre Limited</v>
      </c>
      <c r="S2166" s="6" t="str">
        <f>IFERROR(INDEX('Vendor Over-ride'!$C:$C, MATCH($R:$R,'Vendor Over-ride'!$A:$A,0)),"")</f>
        <v>G - Dundee Repertory Theatre Limited</v>
      </c>
      <c r="U2166" s="38" t="str">
        <f t="shared" si="372"/>
        <v>GIA</v>
      </c>
      <c r="V2166" s="5" t="str">
        <f t="shared" si="373"/>
        <v>AWARD</v>
      </c>
      <c r="W2166" s="5" t="b">
        <f t="shared" si="369"/>
        <v>0</v>
      </c>
      <c r="X2166" s="40">
        <f t="shared" ca="1" si="370"/>
        <v>1147151</v>
      </c>
      <c r="Y2166" s="30" t="b">
        <f t="shared" ca="1" si="371"/>
        <v>1</v>
      </c>
    </row>
    <row r="2167" spans="1:25">
      <c r="A2167" s="28" t="s">
        <v>2837</v>
      </c>
      <c r="B2167" s="28" t="s">
        <v>2838</v>
      </c>
      <c r="C2167" s="28" t="s">
        <v>4814</v>
      </c>
      <c r="D2167" s="28" t="s">
        <v>2842</v>
      </c>
      <c r="E2167" s="29">
        <v>42335</v>
      </c>
      <c r="F2167" s="28" t="s">
        <v>11397</v>
      </c>
      <c r="G2167" s="30">
        <v>5119</v>
      </c>
      <c r="H2167" s="28" t="s">
        <v>11398</v>
      </c>
      <c r="I2167" s="31">
        <v>0</v>
      </c>
      <c r="J2167" s="31">
        <v>31167</v>
      </c>
      <c r="K2167" s="28" t="s">
        <v>2871</v>
      </c>
      <c r="L2167" s="32">
        <f t="shared" si="363"/>
        <v>-31167</v>
      </c>
      <c r="M2167" s="33">
        <f t="shared" si="364"/>
        <v>31167</v>
      </c>
      <c r="N2167" s="34" t="b">
        <v>1</v>
      </c>
      <c r="O2167" s="35">
        <f t="shared" si="365"/>
        <v>31167</v>
      </c>
      <c r="P2167" s="36" t="str">
        <f t="shared" si="366"/>
        <v>I</v>
      </c>
      <c r="Q2167" s="37" t="str">
        <f t="shared" si="367"/>
        <v>Hot Chocolate Trust</v>
      </c>
      <c r="R2167" s="6" t="str">
        <f t="shared" si="368"/>
        <v>I - Hot Chocolate Trust</v>
      </c>
      <c r="S2167" s="6" t="str">
        <f>IFERROR(INDEX('Vendor Over-ride'!$C:$C, MATCH($R:$R,'Vendor Over-ride'!$A:$A,0)),"")</f>
        <v>I - Hot Chocolate Trust</v>
      </c>
      <c r="U2167" s="38" t="str">
        <f t="shared" si="372"/>
        <v>GIA</v>
      </c>
      <c r="V2167" s="5" t="str">
        <f t="shared" si="373"/>
        <v>AWARD</v>
      </c>
      <c r="W2167" s="5" t="b">
        <f t="shared" si="369"/>
        <v>1</v>
      </c>
      <c r="X2167" s="40">
        <f t="shared" ca="1" si="370"/>
        <v>61531</v>
      </c>
      <c r="Y2167" s="30" t="b">
        <f t="shared" ca="1" si="371"/>
        <v>1</v>
      </c>
    </row>
    <row r="2168" spans="1:25">
      <c r="A2168" s="28" t="s">
        <v>2837</v>
      </c>
      <c r="B2168" s="28" t="s">
        <v>2838</v>
      </c>
      <c r="C2168" s="28" t="s">
        <v>4814</v>
      </c>
      <c r="D2168" s="28" t="s">
        <v>2842</v>
      </c>
      <c r="E2168" s="29">
        <v>42335</v>
      </c>
      <c r="F2168" s="28" t="s">
        <v>11399</v>
      </c>
      <c r="G2168" s="30">
        <v>5119</v>
      </c>
      <c r="H2168" s="28" t="s">
        <v>11400</v>
      </c>
      <c r="I2168" s="31">
        <v>0</v>
      </c>
      <c r="J2168" s="31">
        <v>401440</v>
      </c>
      <c r="K2168" s="28" t="s">
        <v>3574</v>
      </c>
      <c r="L2168" s="32">
        <f t="shared" si="363"/>
        <v>-401440</v>
      </c>
      <c r="M2168" s="33">
        <f t="shared" si="364"/>
        <v>401440</v>
      </c>
      <c r="N2168" s="34" t="b">
        <v>1</v>
      </c>
      <c r="O2168" s="35">
        <f t="shared" si="365"/>
        <v>401440</v>
      </c>
      <c r="P2168" s="36" t="str">
        <f t="shared" si="366"/>
        <v>I</v>
      </c>
      <c r="Q2168" s="37" t="str">
        <f t="shared" si="367"/>
        <v>North Lanarkshire Council</v>
      </c>
      <c r="R2168" s="6" t="str">
        <f t="shared" si="368"/>
        <v>I - North Lanarkshire Council</v>
      </c>
      <c r="S2168" s="6" t="str">
        <f>IFERROR(INDEX('Vendor Over-ride'!$C:$C, MATCH($R:$R,'Vendor Over-ride'!$A:$A,0)),"")</f>
        <v>I - North Lanarkshire Council</v>
      </c>
      <c r="U2168" s="38" t="str">
        <f t="shared" si="372"/>
        <v>GIA</v>
      </c>
      <c r="V2168" s="5" t="str">
        <f t="shared" si="373"/>
        <v>AWARD</v>
      </c>
      <c r="W2168" s="5" t="b">
        <f t="shared" si="369"/>
        <v>1</v>
      </c>
      <c r="X2168" s="40">
        <f t="shared" ca="1" si="370"/>
        <v>498148</v>
      </c>
      <c r="Y2168" s="30" t="b">
        <f t="shared" ca="1" si="371"/>
        <v>1</v>
      </c>
    </row>
    <row r="2169" spans="1:25">
      <c r="A2169" s="28" t="s">
        <v>2837</v>
      </c>
      <c r="B2169" s="28" t="s">
        <v>2838</v>
      </c>
      <c r="C2169" s="28" t="s">
        <v>4814</v>
      </c>
      <c r="D2169" s="28" t="s">
        <v>2842</v>
      </c>
      <c r="E2169" s="29">
        <v>42335</v>
      </c>
      <c r="F2169" s="28" t="s">
        <v>11401</v>
      </c>
      <c r="G2169" s="30">
        <v>5119</v>
      </c>
      <c r="H2169" s="28" t="s">
        <v>11402</v>
      </c>
      <c r="I2169" s="31">
        <v>0</v>
      </c>
      <c r="J2169" s="31">
        <v>44816</v>
      </c>
      <c r="K2169" s="28" t="s">
        <v>2973</v>
      </c>
      <c r="L2169" s="32">
        <f t="shared" si="363"/>
        <v>-44816</v>
      </c>
      <c r="M2169" s="33">
        <f t="shared" si="364"/>
        <v>44816</v>
      </c>
      <c r="N2169" s="34" t="b">
        <v>1</v>
      </c>
      <c r="O2169" s="35">
        <f t="shared" si="365"/>
        <v>44816</v>
      </c>
      <c r="P2169" s="36" t="str">
        <f t="shared" si="366"/>
        <v>I</v>
      </c>
      <c r="Q2169" s="37" t="str">
        <f t="shared" si="367"/>
        <v>Sense Scotland</v>
      </c>
      <c r="R2169" s="6" t="str">
        <f t="shared" si="368"/>
        <v>I - Sense Scotland</v>
      </c>
      <c r="S2169" s="6" t="str">
        <f>IFERROR(INDEX('Vendor Over-ride'!$C:$C, MATCH($R:$R,'Vendor Over-ride'!$A:$A,0)),"")</f>
        <v>I - Sense Scotland</v>
      </c>
      <c r="U2169" s="38" t="str">
        <f t="shared" si="372"/>
        <v>GIA</v>
      </c>
      <c r="V2169" s="5" t="str">
        <f t="shared" si="373"/>
        <v>AWARD</v>
      </c>
      <c r="W2169" s="5" t="b">
        <f t="shared" si="369"/>
        <v>1</v>
      </c>
      <c r="X2169" s="40">
        <f t="shared" ca="1" si="370"/>
        <v>59754</v>
      </c>
      <c r="Y2169" s="30" t="b">
        <f t="shared" ca="1" si="371"/>
        <v>1</v>
      </c>
    </row>
    <row r="2170" spans="1:25">
      <c r="A2170" s="28" t="s">
        <v>2837</v>
      </c>
      <c r="B2170" s="28" t="s">
        <v>2838</v>
      </c>
      <c r="C2170" s="28" t="s">
        <v>4814</v>
      </c>
      <c r="D2170" s="28" t="s">
        <v>2842</v>
      </c>
      <c r="E2170" s="29">
        <v>42335</v>
      </c>
      <c r="F2170" s="28" t="s">
        <v>11403</v>
      </c>
      <c r="G2170" s="30">
        <v>5119</v>
      </c>
      <c r="H2170" s="28" t="s">
        <v>11404</v>
      </c>
      <c r="I2170" s="31">
        <v>0</v>
      </c>
      <c r="J2170" s="31">
        <v>161629</v>
      </c>
      <c r="K2170" s="28" t="s">
        <v>3584</v>
      </c>
      <c r="L2170" s="32">
        <f t="shared" si="363"/>
        <v>-161629</v>
      </c>
      <c r="M2170" s="33">
        <f t="shared" si="364"/>
        <v>161629</v>
      </c>
      <c r="N2170" s="34" t="b">
        <v>1</v>
      </c>
      <c r="O2170" s="35">
        <f t="shared" si="365"/>
        <v>161629</v>
      </c>
      <c r="P2170" s="36" t="str">
        <f t="shared" si="366"/>
        <v>I</v>
      </c>
      <c r="Q2170" s="37" t="str">
        <f t="shared" si="367"/>
        <v>South Ayrshire Council</v>
      </c>
      <c r="R2170" s="6" t="str">
        <f t="shared" si="368"/>
        <v>I - South Ayrshire Council</v>
      </c>
      <c r="S2170" s="6" t="str">
        <f>IFERROR(INDEX('Vendor Over-ride'!$C:$C, MATCH($R:$R,'Vendor Over-ride'!$A:$A,0)),"")</f>
        <v>I - South Ayrshire Council</v>
      </c>
      <c r="U2170" s="38" t="str">
        <f t="shared" si="372"/>
        <v>GIA</v>
      </c>
      <c r="V2170" s="5" t="str">
        <f t="shared" si="373"/>
        <v>AWARD</v>
      </c>
      <c r="W2170" s="5" t="b">
        <f t="shared" si="369"/>
        <v>1</v>
      </c>
      <c r="X2170" s="40">
        <f t="shared" ca="1" si="370"/>
        <v>215506</v>
      </c>
      <c r="Y2170" s="30" t="b">
        <f t="shared" ca="1" si="371"/>
        <v>1</v>
      </c>
    </row>
    <row r="2171" spans="1:25">
      <c r="A2171" s="28" t="s">
        <v>2837</v>
      </c>
      <c r="B2171" s="28" t="s">
        <v>2838</v>
      </c>
      <c r="C2171" s="28" t="s">
        <v>4814</v>
      </c>
      <c r="D2171" s="28" t="s">
        <v>2842</v>
      </c>
      <c r="E2171" s="29">
        <v>42335</v>
      </c>
      <c r="F2171" s="28" t="s">
        <v>11405</v>
      </c>
      <c r="G2171" s="30">
        <v>5119</v>
      </c>
      <c r="H2171" s="28" t="s">
        <v>11406</v>
      </c>
      <c r="I2171" s="31">
        <v>0</v>
      </c>
      <c r="J2171" s="31">
        <v>22500</v>
      </c>
      <c r="K2171" s="28" t="s">
        <v>7700</v>
      </c>
      <c r="L2171" s="32">
        <f t="shared" si="363"/>
        <v>-22500</v>
      </c>
      <c r="M2171" s="33">
        <f t="shared" si="364"/>
        <v>22500</v>
      </c>
      <c r="N2171" s="34" t="b">
        <v>1</v>
      </c>
      <c r="O2171" s="35">
        <f t="shared" si="365"/>
        <v>22500</v>
      </c>
      <c r="P2171" s="36" t="str">
        <f t="shared" si="366"/>
        <v>I</v>
      </c>
      <c r="Q2171" s="37" t="str">
        <f t="shared" si="367"/>
        <v>The Templar Arts and Leisure Centre Trust</v>
      </c>
      <c r="R2171" s="6" t="str">
        <f t="shared" si="368"/>
        <v>I - The Templar Arts and Leisure Centre Trust</v>
      </c>
      <c r="S2171" s="6" t="str">
        <f>IFERROR(INDEX('Vendor Over-ride'!$C:$C, MATCH($R:$R,'Vendor Over-ride'!$A:$A,0)),"")</f>
        <v>I - The Templar Arts and Leisure Centre Trust</v>
      </c>
      <c r="U2171" s="38" t="str">
        <f t="shared" si="372"/>
        <v>GIA</v>
      </c>
      <c r="V2171" s="5" t="str">
        <f t="shared" si="373"/>
        <v>AWARD</v>
      </c>
      <c r="W2171" s="5" t="b">
        <f t="shared" si="369"/>
        <v>0</v>
      </c>
      <c r="X2171" s="40">
        <f t="shared" ca="1" si="370"/>
        <v>34850</v>
      </c>
      <c r="Y2171" s="30" t="b">
        <f t="shared" ca="1" si="371"/>
        <v>1</v>
      </c>
    </row>
    <row r="2172" spans="1:25" hidden="1">
      <c r="A2172" s="28" t="s">
        <v>2837</v>
      </c>
      <c r="B2172" s="28" t="s">
        <v>2838</v>
      </c>
      <c r="C2172" s="28" t="s">
        <v>4814</v>
      </c>
      <c r="D2172" s="28" t="s">
        <v>2842</v>
      </c>
      <c r="E2172" s="29">
        <v>42335</v>
      </c>
      <c r="F2172" s="28" t="s">
        <v>11407</v>
      </c>
      <c r="G2172" s="30">
        <v>5119</v>
      </c>
      <c r="H2172" s="28" t="s">
        <v>11408</v>
      </c>
      <c r="I2172" s="31">
        <v>0</v>
      </c>
      <c r="J2172" s="31">
        <v>51.95</v>
      </c>
      <c r="K2172" s="28" t="s">
        <v>2846</v>
      </c>
      <c r="L2172" s="32">
        <f t="shared" si="363"/>
        <v>-51.95</v>
      </c>
      <c r="M2172" s="33">
        <f t="shared" si="364"/>
        <v>51.95</v>
      </c>
      <c r="N2172" s="34" t="b">
        <v>1</v>
      </c>
      <c r="O2172" s="35">
        <f t="shared" si="365"/>
        <v>51.95</v>
      </c>
      <c r="P2172" s="36" t="str">
        <f t="shared" si="366"/>
        <v>T</v>
      </c>
      <c r="Q2172" s="37" t="str">
        <f t="shared" si="367"/>
        <v>Arnold Clark Finance Ltd</v>
      </c>
      <c r="R2172" s="6" t="str">
        <f t="shared" si="368"/>
        <v>T - Arnold Clark Finance Ltd</v>
      </c>
      <c r="S2172" s="6" t="str">
        <f>IFERROR(INDEX('Vendor Over-ride'!$C:$C, MATCH($R:$R,'Vendor Over-ride'!$A:$A,0)),"")</f>
        <v>T - Arnold Clark Finance Ltd</v>
      </c>
      <c r="U2172" s="38" t="str">
        <f t="shared" si="372"/>
        <v>GIA</v>
      </c>
      <c r="V2172" s="5" t="str">
        <f t="shared" si="373"/>
        <v>TRADE</v>
      </c>
      <c r="W2172" s="5" t="b">
        <f t="shared" si="369"/>
        <v>0</v>
      </c>
      <c r="X2172" s="40">
        <f t="shared" ca="1" si="370"/>
        <v>4424.46</v>
      </c>
      <c r="Y2172" s="30" t="b">
        <f t="shared" ca="1" si="371"/>
        <v>0</v>
      </c>
    </row>
    <row r="2173" spans="1:25">
      <c r="A2173" s="28" t="s">
        <v>2837</v>
      </c>
      <c r="B2173" s="28" t="s">
        <v>2838</v>
      </c>
      <c r="C2173" s="28" t="s">
        <v>4814</v>
      </c>
      <c r="D2173" s="28" t="s">
        <v>2842</v>
      </c>
      <c r="E2173" s="29">
        <v>42335</v>
      </c>
      <c r="F2173" s="28" t="s">
        <v>11409</v>
      </c>
      <c r="G2173" s="30">
        <v>5119</v>
      </c>
      <c r="H2173" s="28" t="s">
        <v>11410</v>
      </c>
      <c r="I2173" s="31">
        <v>0</v>
      </c>
      <c r="J2173" s="31">
        <v>16587.5</v>
      </c>
      <c r="K2173" s="28" t="s">
        <v>3247</v>
      </c>
      <c r="L2173" s="32">
        <f t="shared" si="363"/>
        <v>-16587.5</v>
      </c>
      <c r="M2173" s="33">
        <f t="shared" si="364"/>
        <v>16587.5</v>
      </c>
      <c r="N2173" s="34" t="b">
        <v>1</v>
      </c>
      <c r="O2173" s="35">
        <f t="shared" si="365"/>
        <v>16587.5</v>
      </c>
      <c r="P2173" s="36" t="str">
        <f t="shared" si="366"/>
        <v>T</v>
      </c>
      <c r="Q2173" s="37" t="str">
        <f t="shared" si="367"/>
        <v>Arrivo Consulting</v>
      </c>
      <c r="R2173" s="6" t="str">
        <f t="shared" si="368"/>
        <v>T - Arrivo Consulting</v>
      </c>
      <c r="S2173" s="6" t="str">
        <f>IFERROR(INDEX('Vendor Over-ride'!$C:$C, MATCH($R:$R,'Vendor Over-ride'!$A:$A,0)),"")</f>
        <v>T - Arrivo Consulting Limited</v>
      </c>
      <c r="T2173" s="41" t="s">
        <v>17720</v>
      </c>
      <c r="U2173" s="38" t="str">
        <f t="shared" si="372"/>
        <v>GIA</v>
      </c>
      <c r="V2173" s="5" t="str">
        <f t="shared" si="373"/>
        <v>TRADE</v>
      </c>
      <c r="W2173" s="5" t="b">
        <f t="shared" si="369"/>
        <v>0</v>
      </c>
      <c r="X2173" s="40">
        <f t="shared" ca="1" si="370"/>
        <v>32071.29</v>
      </c>
      <c r="Y2173" s="30" t="b">
        <f t="shared" ca="1" si="371"/>
        <v>1</v>
      </c>
    </row>
    <row r="2174" spans="1:25" hidden="1">
      <c r="A2174" s="28" t="s">
        <v>2837</v>
      </c>
      <c r="B2174" s="28" t="s">
        <v>2838</v>
      </c>
      <c r="C2174" s="28" t="s">
        <v>4814</v>
      </c>
      <c r="D2174" s="28" t="s">
        <v>2842</v>
      </c>
      <c r="E2174" s="29">
        <v>42335</v>
      </c>
      <c r="F2174" s="28" t="s">
        <v>11411</v>
      </c>
      <c r="G2174" s="30">
        <v>5119</v>
      </c>
      <c r="H2174" s="28" t="s">
        <v>11412</v>
      </c>
      <c r="I2174" s="31">
        <v>0</v>
      </c>
      <c r="J2174" s="31">
        <v>418.8</v>
      </c>
      <c r="K2174" s="28" t="s">
        <v>2963</v>
      </c>
      <c r="L2174" s="32">
        <f t="shared" si="363"/>
        <v>-418.8</v>
      </c>
      <c r="M2174" s="33">
        <f t="shared" si="364"/>
        <v>418.8</v>
      </c>
      <c r="N2174" s="34" t="b">
        <v>1</v>
      </c>
      <c r="O2174" s="35">
        <f t="shared" si="365"/>
        <v>418.8</v>
      </c>
      <c r="P2174" s="36" t="str">
        <f t="shared" si="366"/>
        <v>T</v>
      </c>
      <c r="Q2174" s="37" t="str">
        <f t="shared" si="367"/>
        <v>Caledonian Colour Printers</v>
      </c>
      <c r="R2174" s="6" t="str">
        <f t="shared" si="368"/>
        <v>T - Caledonian Colour Printers</v>
      </c>
      <c r="S2174" s="6" t="str">
        <f>IFERROR(INDEX('Vendor Over-ride'!$C:$C, MATCH($R:$R,'Vendor Over-ride'!$A:$A,0)),"")</f>
        <v>T - Caledonian Colour Printers</v>
      </c>
      <c r="U2174" s="38" t="str">
        <f t="shared" si="372"/>
        <v>GIA</v>
      </c>
      <c r="V2174" s="5" t="str">
        <f t="shared" si="373"/>
        <v>TRADE</v>
      </c>
      <c r="W2174" s="5" t="b">
        <f t="shared" si="369"/>
        <v>0</v>
      </c>
      <c r="X2174" s="40">
        <f t="shared" ca="1" si="370"/>
        <v>8160.0000000000009</v>
      </c>
      <c r="Y2174" s="30" t="b">
        <f t="shared" ca="1" si="371"/>
        <v>0</v>
      </c>
    </row>
    <row r="2175" spans="1:25" hidden="1">
      <c r="A2175" s="28" t="s">
        <v>2837</v>
      </c>
      <c r="B2175" s="28" t="s">
        <v>2838</v>
      </c>
      <c r="C2175" s="28" t="s">
        <v>4814</v>
      </c>
      <c r="D2175" s="28" t="s">
        <v>2842</v>
      </c>
      <c r="E2175" s="29">
        <v>42335</v>
      </c>
      <c r="F2175" s="28" t="s">
        <v>11413</v>
      </c>
      <c r="G2175" s="30">
        <v>5119</v>
      </c>
      <c r="H2175" s="28" t="s">
        <v>11414</v>
      </c>
      <c r="I2175" s="31">
        <v>0</v>
      </c>
      <c r="J2175" s="31">
        <v>52.89</v>
      </c>
      <c r="K2175" s="28" t="s">
        <v>3035</v>
      </c>
      <c r="L2175" s="32">
        <f t="shared" si="363"/>
        <v>-52.89</v>
      </c>
      <c r="M2175" s="33">
        <f t="shared" si="364"/>
        <v>52.89</v>
      </c>
      <c r="N2175" s="34" t="b">
        <v>1</v>
      </c>
      <c r="O2175" s="35">
        <f t="shared" si="365"/>
        <v>52.89</v>
      </c>
      <c r="P2175" s="36" t="str">
        <f t="shared" si="366"/>
        <v>T</v>
      </c>
      <c r="Q2175" s="37" t="str">
        <f t="shared" si="367"/>
        <v>DotMailer Ltd</v>
      </c>
      <c r="R2175" s="6" t="str">
        <f t="shared" si="368"/>
        <v>T - DotMailer Ltd</v>
      </c>
      <c r="S2175" s="6" t="str">
        <f>IFERROR(INDEX('Vendor Over-ride'!$C:$C, MATCH($R:$R,'Vendor Over-ride'!$A:$A,0)),"")</f>
        <v>T - DotMailer Ltd</v>
      </c>
      <c r="U2175" s="38" t="str">
        <f t="shared" si="372"/>
        <v>GIA</v>
      </c>
      <c r="V2175" s="5" t="str">
        <f t="shared" si="373"/>
        <v>TRADE</v>
      </c>
      <c r="W2175" s="5" t="b">
        <f t="shared" si="369"/>
        <v>0</v>
      </c>
      <c r="X2175" s="40">
        <f t="shared" ca="1" si="370"/>
        <v>5943.5199999999995</v>
      </c>
      <c r="Y2175" s="30" t="b">
        <f t="shared" ca="1" si="371"/>
        <v>0</v>
      </c>
    </row>
    <row r="2176" spans="1:25" hidden="1">
      <c r="A2176" s="28" t="s">
        <v>2837</v>
      </c>
      <c r="B2176" s="28" t="s">
        <v>2838</v>
      </c>
      <c r="C2176" s="28" t="s">
        <v>4814</v>
      </c>
      <c r="D2176" s="28" t="s">
        <v>2842</v>
      </c>
      <c r="E2176" s="29">
        <v>42335</v>
      </c>
      <c r="F2176" s="28" t="s">
        <v>11415</v>
      </c>
      <c r="G2176" s="30">
        <v>5119</v>
      </c>
      <c r="H2176" s="28" t="s">
        <v>11416</v>
      </c>
      <c r="I2176" s="31">
        <v>0</v>
      </c>
      <c r="J2176" s="31">
        <v>27.1</v>
      </c>
      <c r="K2176" s="28" t="s">
        <v>11417</v>
      </c>
      <c r="L2176" s="32">
        <f t="shared" si="363"/>
        <v>-27.1</v>
      </c>
      <c r="M2176" s="33">
        <f t="shared" si="364"/>
        <v>27.1</v>
      </c>
      <c r="N2176" s="34" t="b">
        <v>1</v>
      </c>
      <c r="O2176" s="35">
        <f t="shared" si="365"/>
        <v>27.1</v>
      </c>
      <c r="P2176" s="36" t="str">
        <f t="shared" si="366"/>
        <v>T</v>
      </c>
      <c r="Q2176" s="37" t="str">
        <f t="shared" si="367"/>
        <v>Judy Moir Agency</v>
      </c>
      <c r="R2176" s="6" t="str">
        <f t="shared" si="368"/>
        <v>T - Judy Moir Agency</v>
      </c>
      <c r="S2176" s="6" t="str">
        <f>IFERROR(INDEX('Vendor Over-ride'!$C:$C, MATCH($R:$R,'Vendor Over-ride'!$A:$A,0)),"")</f>
        <v>T - Judy Moir Agency</v>
      </c>
      <c r="U2176" s="38" t="str">
        <f t="shared" si="372"/>
        <v>GIA</v>
      </c>
      <c r="V2176" s="5" t="str">
        <f t="shared" si="373"/>
        <v>TRADE</v>
      </c>
      <c r="W2176" s="5" t="b">
        <f t="shared" si="369"/>
        <v>0</v>
      </c>
      <c r="X2176" s="40">
        <f t="shared" ca="1" si="370"/>
        <v>27.1</v>
      </c>
      <c r="Y2176" s="30" t="b">
        <f t="shared" ca="1" si="371"/>
        <v>0</v>
      </c>
    </row>
    <row r="2177" spans="1:25" hidden="1">
      <c r="A2177" s="28" t="s">
        <v>2837</v>
      </c>
      <c r="B2177" s="28" t="s">
        <v>2838</v>
      </c>
      <c r="C2177" s="28" t="s">
        <v>4814</v>
      </c>
      <c r="D2177" s="28" t="s">
        <v>2842</v>
      </c>
      <c r="E2177" s="29">
        <v>42335</v>
      </c>
      <c r="F2177" s="28" t="s">
        <v>11418</v>
      </c>
      <c r="G2177" s="30">
        <v>5119</v>
      </c>
      <c r="H2177" s="28" t="s">
        <v>11419</v>
      </c>
      <c r="I2177" s="31">
        <v>0</v>
      </c>
      <c r="J2177" s="31">
        <v>1410.33</v>
      </c>
      <c r="K2177" s="28" t="s">
        <v>5090</v>
      </c>
      <c r="L2177" s="32">
        <f t="shared" si="363"/>
        <v>-1410.33</v>
      </c>
      <c r="M2177" s="33">
        <f t="shared" si="364"/>
        <v>1410.33</v>
      </c>
      <c r="N2177" s="34" t="b">
        <v>1</v>
      </c>
      <c r="O2177" s="35">
        <f t="shared" si="365"/>
        <v>1410.33</v>
      </c>
      <c r="P2177" s="36" t="str">
        <f t="shared" si="366"/>
        <v>T</v>
      </c>
      <c r="Q2177" s="37" t="str">
        <f t="shared" si="367"/>
        <v>Morven MacPherson</v>
      </c>
      <c r="R2177" s="6" t="str">
        <f t="shared" si="368"/>
        <v>T - Morven MacPherson</v>
      </c>
      <c r="S2177" s="6" t="str">
        <f>IFERROR(INDEX('Vendor Over-ride'!$C:$C, MATCH($R:$R,'Vendor Over-ride'!$A:$A,0)),"")</f>
        <v>T - Morven MacPherson</v>
      </c>
      <c r="U2177" s="38" t="str">
        <f t="shared" si="372"/>
        <v>GIA</v>
      </c>
      <c r="V2177" s="5" t="str">
        <f t="shared" si="373"/>
        <v>TRADE</v>
      </c>
      <c r="W2177" s="5" t="b">
        <f t="shared" si="369"/>
        <v>0</v>
      </c>
      <c r="X2177" s="40">
        <f t="shared" ca="1" si="370"/>
        <v>2843.17</v>
      </c>
      <c r="Y2177" s="30" t="b">
        <f t="shared" ca="1" si="371"/>
        <v>0</v>
      </c>
    </row>
    <row r="2178" spans="1:25" hidden="1">
      <c r="A2178" s="28" t="s">
        <v>2837</v>
      </c>
      <c r="B2178" s="28" t="s">
        <v>2838</v>
      </c>
      <c r="C2178" s="28" t="s">
        <v>4814</v>
      </c>
      <c r="D2178" s="28" t="s">
        <v>2842</v>
      </c>
      <c r="E2178" s="29">
        <v>42335</v>
      </c>
      <c r="F2178" s="28" t="s">
        <v>11420</v>
      </c>
      <c r="G2178" s="30">
        <v>5119</v>
      </c>
      <c r="H2178" s="28" t="s">
        <v>11421</v>
      </c>
      <c r="I2178" s="31">
        <v>0</v>
      </c>
      <c r="J2178" s="31">
        <v>101.5</v>
      </c>
      <c r="K2178" s="28" t="s">
        <v>7606</v>
      </c>
      <c r="L2178" s="32">
        <f t="shared" ref="L2178:L2241" si="374">I:I-J:J</f>
        <v>-101.5</v>
      </c>
      <c r="M2178" s="33">
        <f t="shared" ref="M2178:M2241" si="375">ABS($L:$L)</f>
        <v>101.5</v>
      </c>
      <c r="N2178" s="34" t="b">
        <v>1</v>
      </c>
      <c r="O2178" s="35">
        <f t="shared" ref="O2178:O2241" si="376">$M:$M*$N:$N</f>
        <v>101.5</v>
      </c>
      <c r="P2178" s="36" t="str">
        <f t="shared" ref="P2178:P2241" si="377">LEFT(TRIM($K:$K),1)</f>
        <v>T</v>
      </c>
      <c r="Q2178" s="37" t="str">
        <f t="shared" ref="Q2178:Q2241" si="378">RIGHT(TRIM($K:$K),LEN(TRIM($K:$K))-FIND("-",TRIM($K:$K)))</f>
        <v>Office Care</v>
      </c>
      <c r="R2178" s="6" t="str">
        <f t="shared" ref="R2178:R2241" si="379">CONCATENATE($P:$P, " - ",$Q:$Q)</f>
        <v>T - Office Care</v>
      </c>
      <c r="S2178" s="6" t="str">
        <f>IFERROR(INDEX('Vendor Over-ride'!$C:$C, MATCH($R:$R,'Vendor Over-ride'!$A:$A,0)),"")</f>
        <v>T - Office Care</v>
      </c>
      <c r="U2178" s="38" t="str">
        <f t="shared" si="372"/>
        <v>GIA</v>
      </c>
      <c r="V2178" s="5" t="str">
        <f t="shared" si="373"/>
        <v>TRADE</v>
      </c>
      <c r="W2178" s="5" t="b">
        <f t="shared" ref="W2178:W2241" si="380">ROUND($O:$O,2)&gt;=25000</f>
        <v>0</v>
      </c>
      <c r="X2178" s="40">
        <f t="shared" ref="X2178:X2241" ca="1" si="381">SUMPRODUCT((Payee=$S2178) * (Payment_Value))</f>
        <v>8491.49</v>
      </c>
      <c r="Y2178" s="30" t="b">
        <f t="shared" ref="Y2178:Y2241" ca="1" si="382">$X:$X&gt;=25000</f>
        <v>0</v>
      </c>
    </row>
    <row r="2179" spans="1:25">
      <c r="A2179" s="28" t="s">
        <v>2837</v>
      </c>
      <c r="B2179" s="28" t="s">
        <v>2838</v>
      </c>
      <c r="C2179" s="28" t="s">
        <v>4814</v>
      </c>
      <c r="D2179" s="28" t="s">
        <v>2842</v>
      </c>
      <c r="E2179" s="29">
        <v>42335</v>
      </c>
      <c r="F2179" s="28" t="s">
        <v>11422</v>
      </c>
      <c r="G2179" s="30">
        <v>5119</v>
      </c>
      <c r="H2179" s="28" t="s">
        <v>11423</v>
      </c>
      <c r="I2179" s="31">
        <v>0</v>
      </c>
      <c r="J2179" s="31">
        <v>822.1</v>
      </c>
      <c r="K2179" s="28" t="s">
        <v>4445</v>
      </c>
      <c r="L2179" s="32">
        <f t="shared" si="374"/>
        <v>-822.1</v>
      </c>
      <c r="M2179" s="33">
        <f t="shared" si="375"/>
        <v>822.1</v>
      </c>
      <c r="N2179" s="34" t="b">
        <v>1</v>
      </c>
      <c r="O2179" s="35">
        <f t="shared" si="376"/>
        <v>822.1</v>
      </c>
      <c r="P2179" s="36" t="str">
        <f t="shared" si="377"/>
        <v>T</v>
      </c>
      <c r="Q2179" s="37" t="str">
        <f t="shared" si="378"/>
        <v>Pertemps Recruitment Partnership Limited</v>
      </c>
      <c r="R2179" s="6" t="str">
        <f t="shared" si="379"/>
        <v>T - Pertemps Recruitment Partnership Limited</v>
      </c>
      <c r="S2179" s="6" t="str">
        <f>IFERROR(INDEX('Vendor Over-ride'!$C:$C, MATCH($R:$R,'Vendor Over-ride'!$A:$A,0)),"")</f>
        <v>T - Pertemps Recruitment Partnership Limited</v>
      </c>
      <c r="T2179" s="41" t="s">
        <v>7019</v>
      </c>
      <c r="U2179" s="38" t="str">
        <f t="shared" ref="U2179:U2242" si="383">"GIA"</f>
        <v>GIA</v>
      </c>
      <c r="V2179" s="5" t="str">
        <f t="shared" ref="V2179:V2242" si="384">UPPER(IF($P:$P="E","Employee",IF(OR($P:$P="I",$P:$P="G"),"Award",IF(OR($P:$P="D",$P:$P="T"),"Trade",""))))</f>
        <v>TRADE</v>
      </c>
      <c r="W2179" s="5" t="b">
        <f t="shared" si="380"/>
        <v>0</v>
      </c>
      <c r="X2179" s="40">
        <f t="shared" ca="1" si="381"/>
        <v>36553.03</v>
      </c>
      <c r="Y2179" s="30" t="b">
        <f t="shared" ca="1" si="382"/>
        <v>1</v>
      </c>
    </row>
    <row r="2180" spans="1:25" hidden="1">
      <c r="A2180" s="28" t="s">
        <v>2837</v>
      </c>
      <c r="B2180" s="28" t="s">
        <v>2838</v>
      </c>
      <c r="C2180" s="28" t="s">
        <v>4814</v>
      </c>
      <c r="D2180" s="28" t="s">
        <v>2842</v>
      </c>
      <c r="E2180" s="29">
        <v>42335</v>
      </c>
      <c r="F2180" s="28" t="s">
        <v>11424</v>
      </c>
      <c r="G2180" s="30">
        <v>5119</v>
      </c>
      <c r="H2180" s="28" t="s">
        <v>11425</v>
      </c>
      <c r="I2180" s="31">
        <v>0</v>
      </c>
      <c r="J2180" s="31">
        <v>3895.47</v>
      </c>
      <c r="K2180" s="28" t="s">
        <v>11426</v>
      </c>
      <c r="L2180" s="32">
        <f t="shared" si="374"/>
        <v>-3895.47</v>
      </c>
      <c r="M2180" s="33">
        <f t="shared" si="375"/>
        <v>3895.47</v>
      </c>
      <c r="N2180" s="34" t="b">
        <v>1</v>
      </c>
      <c r="O2180" s="35">
        <f t="shared" si="376"/>
        <v>3895.47</v>
      </c>
      <c r="P2180" s="36" t="str">
        <f t="shared" si="377"/>
        <v>T</v>
      </c>
      <c r="Q2180" s="37" t="str">
        <f t="shared" si="378"/>
        <v>Redfern Travel Ltd</v>
      </c>
      <c r="R2180" s="6" t="str">
        <f t="shared" si="379"/>
        <v>T - Redfern Travel Ltd</v>
      </c>
      <c r="S2180" s="6" t="str">
        <f>IFERROR(INDEX('Vendor Over-ride'!$C:$C, MATCH($R:$R,'Vendor Over-ride'!$A:$A,0)),"")</f>
        <v>T - Redfern Travel Ltd</v>
      </c>
      <c r="U2180" s="38" t="str">
        <f t="shared" si="383"/>
        <v>GIA</v>
      </c>
      <c r="V2180" s="5" t="str">
        <f t="shared" si="384"/>
        <v>TRADE</v>
      </c>
      <c r="W2180" s="5" t="b">
        <f t="shared" si="380"/>
        <v>0</v>
      </c>
      <c r="X2180" s="40">
        <f t="shared" ca="1" si="381"/>
        <v>16177.76</v>
      </c>
      <c r="Y2180" s="30" t="b">
        <f t="shared" ca="1" si="382"/>
        <v>0</v>
      </c>
    </row>
    <row r="2181" spans="1:25" hidden="1">
      <c r="A2181" s="28" t="s">
        <v>2837</v>
      </c>
      <c r="B2181" s="28" t="s">
        <v>2838</v>
      </c>
      <c r="C2181" s="28" t="s">
        <v>4814</v>
      </c>
      <c r="D2181" s="28" t="s">
        <v>2842</v>
      </c>
      <c r="E2181" s="29">
        <v>42335</v>
      </c>
      <c r="F2181" s="28" t="s">
        <v>11427</v>
      </c>
      <c r="G2181" s="30">
        <v>5119</v>
      </c>
      <c r="H2181" s="28" t="s">
        <v>11428</v>
      </c>
      <c r="I2181" s="31">
        <v>0</v>
      </c>
      <c r="J2181" s="31">
        <v>119.08</v>
      </c>
      <c r="K2181" s="28" t="s">
        <v>2886</v>
      </c>
      <c r="L2181" s="32">
        <f t="shared" si="374"/>
        <v>-119.08</v>
      </c>
      <c r="M2181" s="33">
        <f t="shared" si="375"/>
        <v>119.08</v>
      </c>
      <c r="N2181" s="34" t="b">
        <v>1</v>
      </c>
      <c r="O2181" s="35">
        <f t="shared" si="376"/>
        <v>119.08</v>
      </c>
      <c r="P2181" s="36" t="str">
        <f t="shared" si="377"/>
        <v>T</v>
      </c>
      <c r="Q2181" s="37" t="str">
        <f t="shared" si="378"/>
        <v>Shred-It Limited</v>
      </c>
      <c r="R2181" s="6" t="str">
        <f t="shared" si="379"/>
        <v>T - Shred-It Limited</v>
      </c>
      <c r="S2181" s="6" t="str">
        <f>IFERROR(INDEX('Vendor Over-ride'!$C:$C, MATCH($R:$R,'Vendor Over-ride'!$A:$A,0)),"")</f>
        <v>T - Shred-It Limited</v>
      </c>
      <c r="U2181" s="38" t="str">
        <f t="shared" si="383"/>
        <v>GIA</v>
      </c>
      <c r="V2181" s="5" t="str">
        <f t="shared" si="384"/>
        <v>TRADE</v>
      </c>
      <c r="W2181" s="5" t="b">
        <f t="shared" si="380"/>
        <v>0</v>
      </c>
      <c r="X2181" s="40">
        <f t="shared" ca="1" si="381"/>
        <v>3247.48</v>
      </c>
      <c r="Y2181" s="30" t="b">
        <f t="shared" ca="1" si="382"/>
        <v>0</v>
      </c>
    </row>
    <row r="2182" spans="1:25" hidden="1">
      <c r="A2182" s="28" t="s">
        <v>2837</v>
      </c>
      <c r="B2182" s="28" t="s">
        <v>2838</v>
      </c>
      <c r="C2182" s="28" t="s">
        <v>4814</v>
      </c>
      <c r="D2182" s="28" t="s">
        <v>2842</v>
      </c>
      <c r="E2182" s="29">
        <v>42335</v>
      </c>
      <c r="F2182" s="28" t="s">
        <v>11429</v>
      </c>
      <c r="G2182" s="30">
        <v>5119</v>
      </c>
      <c r="H2182" s="28" t="s">
        <v>11430</v>
      </c>
      <c r="I2182" s="31">
        <v>0</v>
      </c>
      <c r="J2182" s="31">
        <v>540</v>
      </c>
      <c r="K2182" s="28" t="s">
        <v>10273</v>
      </c>
      <c r="L2182" s="32">
        <f t="shared" si="374"/>
        <v>-540</v>
      </c>
      <c r="M2182" s="33">
        <f t="shared" si="375"/>
        <v>540</v>
      </c>
      <c r="N2182" s="34" t="b">
        <v>1</v>
      </c>
      <c r="O2182" s="35">
        <f t="shared" si="376"/>
        <v>540</v>
      </c>
      <c r="P2182" s="36" t="str">
        <f t="shared" si="377"/>
        <v>T</v>
      </c>
      <c r="Q2182" s="37" t="str">
        <f t="shared" si="378"/>
        <v>Space Strategies Ltd</v>
      </c>
      <c r="R2182" s="6" t="str">
        <f t="shared" si="379"/>
        <v>T - Space Strategies Ltd</v>
      </c>
      <c r="S2182" s="6" t="str">
        <f>IFERROR(INDEX('Vendor Over-ride'!$C:$C, MATCH($R:$R,'Vendor Over-ride'!$A:$A,0)),"")</f>
        <v>T - Space Strategies Ltd</v>
      </c>
      <c r="U2182" s="38" t="str">
        <f t="shared" si="383"/>
        <v>GIA</v>
      </c>
      <c r="V2182" s="5" t="str">
        <f t="shared" si="384"/>
        <v>TRADE</v>
      </c>
      <c r="W2182" s="5" t="b">
        <f t="shared" si="380"/>
        <v>0</v>
      </c>
      <c r="X2182" s="40">
        <f t="shared" ca="1" si="381"/>
        <v>1140</v>
      </c>
      <c r="Y2182" s="30" t="b">
        <f t="shared" ca="1" si="382"/>
        <v>0</v>
      </c>
    </row>
    <row r="2183" spans="1:25" hidden="1">
      <c r="A2183" s="28" t="s">
        <v>2837</v>
      </c>
      <c r="B2183" s="28" t="s">
        <v>2838</v>
      </c>
      <c r="C2183" s="28" t="s">
        <v>4814</v>
      </c>
      <c r="D2183" s="28" t="s">
        <v>2842</v>
      </c>
      <c r="E2183" s="29">
        <v>42335</v>
      </c>
      <c r="F2183" s="28" t="s">
        <v>11431</v>
      </c>
      <c r="G2183" s="30">
        <v>5119</v>
      </c>
      <c r="H2183" s="28" t="s">
        <v>11432</v>
      </c>
      <c r="I2183" s="31">
        <v>0</v>
      </c>
      <c r="J2183" s="31">
        <v>19.399999999999999</v>
      </c>
      <c r="K2183" s="28" t="s">
        <v>2855</v>
      </c>
      <c r="L2183" s="32">
        <f t="shared" si="374"/>
        <v>-19.399999999999999</v>
      </c>
      <c r="M2183" s="33">
        <f t="shared" si="375"/>
        <v>19.399999999999999</v>
      </c>
      <c r="N2183" s="34" t="b">
        <v>1</v>
      </c>
      <c r="O2183" s="35">
        <f t="shared" si="376"/>
        <v>19.399999999999999</v>
      </c>
      <c r="P2183" s="36" t="str">
        <f t="shared" si="377"/>
        <v>T</v>
      </c>
      <c r="Q2183" s="37" t="str">
        <f t="shared" si="378"/>
        <v>Steve Grimmond</v>
      </c>
      <c r="R2183" s="6" t="str">
        <f t="shared" si="379"/>
        <v>T - Steve Grimmond</v>
      </c>
      <c r="S2183" s="6" t="str">
        <f>IFERROR(INDEX('Vendor Over-ride'!$C:$C, MATCH($R:$R,'Vendor Over-ride'!$A:$A,0)),"")</f>
        <v>T - Steve Grimmond</v>
      </c>
      <c r="U2183" s="38" t="str">
        <f t="shared" si="383"/>
        <v>GIA</v>
      </c>
      <c r="V2183" s="5" t="str">
        <f t="shared" si="384"/>
        <v>TRADE</v>
      </c>
      <c r="W2183" s="5" t="b">
        <f t="shared" si="380"/>
        <v>0</v>
      </c>
      <c r="X2183" s="40">
        <f t="shared" ca="1" si="381"/>
        <v>188.3</v>
      </c>
      <c r="Y2183" s="30" t="b">
        <f t="shared" ca="1" si="382"/>
        <v>0</v>
      </c>
    </row>
    <row r="2184" spans="1:25">
      <c r="A2184" s="28" t="s">
        <v>2837</v>
      </c>
      <c r="B2184" s="28" t="s">
        <v>2838</v>
      </c>
      <c r="C2184" s="28" t="s">
        <v>4814</v>
      </c>
      <c r="D2184" s="28" t="s">
        <v>2842</v>
      </c>
      <c r="E2184" s="29">
        <v>42335</v>
      </c>
      <c r="F2184" s="28" t="s">
        <v>11433</v>
      </c>
      <c r="G2184" s="30">
        <v>5119</v>
      </c>
      <c r="H2184" s="28" t="s">
        <v>11434</v>
      </c>
      <c r="I2184" s="31">
        <v>0</v>
      </c>
      <c r="J2184" s="31">
        <v>150</v>
      </c>
      <c r="K2184" s="28" t="s">
        <v>5555</v>
      </c>
      <c r="L2184" s="32">
        <f t="shared" si="374"/>
        <v>-150</v>
      </c>
      <c r="M2184" s="33">
        <f t="shared" si="375"/>
        <v>150</v>
      </c>
      <c r="N2184" s="34" t="b">
        <v>1</v>
      </c>
      <c r="O2184" s="35">
        <f t="shared" si="376"/>
        <v>150</v>
      </c>
      <c r="P2184" s="36" t="str">
        <f t="shared" si="377"/>
        <v>T</v>
      </c>
      <c r="Q2184" s="37" t="str">
        <f t="shared" si="378"/>
        <v>VisitScotland</v>
      </c>
      <c r="R2184" s="6" t="str">
        <f t="shared" si="379"/>
        <v>T - VisitScotland</v>
      </c>
      <c r="S2184" s="6" t="str">
        <f>IFERROR(INDEX('Vendor Over-ride'!$C:$C, MATCH($R:$R,'Vendor Over-ride'!$A:$A,0)),"")</f>
        <v>T - Visit Scotland</v>
      </c>
      <c r="T2184" s="41" t="s">
        <v>7017</v>
      </c>
      <c r="U2184" s="38" t="str">
        <f t="shared" si="383"/>
        <v>GIA</v>
      </c>
      <c r="V2184" s="5" t="str">
        <f t="shared" si="384"/>
        <v>TRADE</v>
      </c>
      <c r="W2184" s="5" t="b">
        <f t="shared" si="380"/>
        <v>0</v>
      </c>
      <c r="X2184" s="40">
        <f t="shared" ca="1" si="381"/>
        <v>41910</v>
      </c>
      <c r="Y2184" s="30" t="b">
        <f t="shared" ca="1" si="382"/>
        <v>1</v>
      </c>
    </row>
    <row r="2185" spans="1:25" hidden="1">
      <c r="A2185" s="28" t="s">
        <v>2837</v>
      </c>
      <c r="B2185" s="28" t="s">
        <v>2838</v>
      </c>
      <c r="C2185" s="28" t="s">
        <v>4814</v>
      </c>
      <c r="D2185" s="28" t="s">
        <v>2842</v>
      </c>
      <c r="E2185" s="29">
        <v>42338</v>
      </c>
      <c r="F2185" s="28" t="s">
        <v>11435</v>
      </c>
      <c r="G2185" s="30">
        <v>5130</v>
      </c>
      <c r="H2185" s="28" t="s">
        <v>11436</v>
      </c>
      <c r="I2185" s="31">
        <v>0</v>
      </c>
      <c r="J2185" s="31">
        <v>329.82</v>
      </c>
      <c r="K2185" s="28" t="s">
        <v>2980</v>
      </c>
      <c r="L2185" s="32">
        <f t="shared" si="374"/>
        <v>-329.82</v>
      </c>
      <c r="M2185" s="33">
        <f t="shared" si="375"/>
        <v>329.82</v>
      </c>
      <c r="N2185" s="34" t="b">
        <v>1</v>
      </c>
      <c r="O2185" s="35">
        <f t="shared" si="376"/>
        <v>329.82</v>
      </c>
      <c r="P2185" s="36" t="str">
        <f t="shared" si="377"/>
        <v>D</v>
      </c>
      <c r="Q2185" s="37" t="str">
        <f t="shared" si="378"/>
        <v>Glasgow Taxis Ltd (Direct Debit)</v>
      </c>
      <c r="R2185" s="6" t="str">
        <f t="shared" si="379"/>
        <v>D - Glasgow Taxis Ltd (Direct Debit)</v>
      </c>
      <c r="S2185" s="6" t="str">
        <f>IFERROR(INDEX('Vendor Over-ride'!$C:$C, MATCH($R:$R,'Vendor Over-ride'!$A:$A,0)),"")</f>
        <v>D - Glasgow Taxis Ltd (Direct Debit)</v>
      </c>
      <c r="U2185" s="38" t="str">
        <f t="shared" si="383"/>
        <v>GIA</v>
      </c>
      <c r="V2185" s="5" t="str">
        <f t="shared" si="384"/>
        <v>TRADE</v>
      </c>
      <c r="W2185" s="5" t="b">
        <f t="shared" si="380"/>
        <v>0</v>
      </c>
      <c r="X2185" s="40">
        <f t="shared" ca="1" si="381"/>
        <v>3868.9700000000003</v>
      </c>
      <c r="Y2185" s="30" t="b">
        <f t="shared" ca="1" si="382"/>
        <v>0</v>
      </c>
    </row>
    <row r="2186" spans="1:25" hidden="1">
      <c r="A2186" s="28" t="s">
        <v>2837</v>
      </c>
      <c r="B2186" s="28" t="s">
        <v>2838</v>
      </c>
      <c r="C2186" s="28" t="s">
        <v>4814</v>
      </c>
      <c r="D2186" s="28" t="s">
        <v>2842</v>
      </c>
      <c r="E2186" s="29">
        <v>42338</v>
      </c>
      <c r="F2186" s="28" t="s">
        <v>11437</v>
      </c>
      <c r="G2186" s="30">
        <v>5130</v>
      </c>
      <c r="H2186" s="28" t="s">
        <v>11438</v>
      </c>
      <c r="I2186" s="31">
        <v>0</v>
      </c>
      <c r="J2186" s="31">
        <v>1662.09</v>
      </c>
      <c r="K2186" s="28" t="s">
        <v>2981</v>
      </c>
      <c r="L2186" s="32">
        <f t="shared" si="374"/>
        <v>-1662.09</v>
      </c>
      <c r="M2186" s="33">
        <f t="shared" si="375"/>
        <v>1662.09</v>
      </c>
      <c r="N2186" s="34" t="b">
        <v>1</v>
      </c>
      <c r="O2186" s="35">
        <f t="shared" si="376"/>
        <v>1662.09</v>
      </c>
      <c r="P2186" s="36" t="str">
        <f t="shared" si="377"/>
        <v>D</v>
      </c>
      <c r="Q2186" s="37" t="str">
        <f t="shared" si="378"/>
        <v>Law at Work (DD)</v>
      </c>
      <c r="R2186" s="6" t="str">
        <f t="shared" si="379"/>
        <v>D - Law at Work (DD)</v>
      </c>
      <c r="S2186" s="6" t="str">
        <f>IFERROR(INDEX('Vendor Over-ride'!$C:$C, MATCH($R:$R,'Vendor Over-ride'!$A:$A,0)),"")</f>
        <v>D - Law at Work (DD)</v>
      </c>
      <c r="U2186" s="38" t="str">
        <f t="shared" si="383"/>
        <v>GIA</v>
      </c>
      <c r="V2186" s="5" t="str">
        <f t="shared" si="384"/>
        <v>TRADE</v>
      </c>
      <c r="W2186" s="5" t="b">
        <f t="shared" si="380"/>
        <v>0</v>
      </c>
      <c r="X2186" s="40">
        <f t="shared" ca="1" si="381"/>
        <v>19885.079999999998</v>
      </c>
      <c r="Y2186" s="30" t="b">
        <f t="shared" ca="1" si="382"/>
        <v>0</v>
      </c>
    </row>
    <row r="2187" spans="1:25">
      <c r="A2187" s="28" t="s">
        <v>2837</v>
      </c>
      <c r="B2187" s="28" t="s">
        <v>2838</v>
      </c>
      <c r="C2187" s="28" t="s">
        <v>4814</v>
      </c>
      <c r="D2187" s="28" t="s">
        <v>2842</v>
      </c>
      <c r="E2187" s="29">
        <v>42338</v>
      </c>
      <c r="F2187" s="28" t="s">
        <v>11439</v>
      </c>
      <c r="G2187" s="30">
        <v>5130</v>
      </c>
      <c r="H2187" s="28" t="s">
        <v>11440</v>
      </c>
      <c r="I2187" s="31">
        <v>0</v>
      </c>
      <c r="J2187" s="31">
        <v>224235.33</v>
      </c>
      <c r="K2187" s="28" t="s">
        <v>2982</v>
      </c>
      <c r="L2187" s="32">
        <f t="shared" si="374"/>
        <v>-224235.33</v>
      </c>
      <c r="M2187" s="33">
        <f t="shared" si="375"/>
        <v>224235.33</v>
      </c>
      <c r="N2187" s="34" t="b">
        <v>1</v>
      </c>
      <c r="O2187" s="35">
        <f t="shared" si="376"/>
        <v>224235.33</v>
      </c>
      <c r="P2187" s="36" t="str">
        <f t="shared" si="377"/>
        <v>D</v>
      </c>
      <c r="Q2187" s="37" t="str">
        <f t="shared" si="378"/>
        <v>Moorepay (Direct Debit)</v>
      </c>
      <c r="R2187" s="6" t="str">
        <f t="shared" si="379"/>
        <v>D - Moorepay (Direct Debit)</v>
      </c>
      <c r="S2187" s="6" t="str">
        <f>IFERROR(INDEX('Vendor Over-ride'!$C:$C, MATCH($R:$R,'Vendor Over-ride'!$A:$A,0)),"")</f>
        <v>D - Moorepay (Direct Debit)</v>
      </c>
      <c r="T2187" s="41" t="s">
        <v>17718</v>
      </c>
      <c r="U2187" s="38" t="str">
        <f t="shared" si="383"/>
        <v>GIA</v>
      </c>
      <c r="V2187" s="5" t="str">
        <f t="shared" si="384"/>
        <v>TRADE</v>
      </c>
      <c r="W2187" s="5" t="b">
        <f t="shared" si="380"/>
        <v>1</v>
      </c>
      <c r="X2187" s="40">
        <f t="shared" ca="1" si="381"/>
        <v>2642409.16</v>
      </c>
      <c r="Y2187" s="30" t="b">
        <f t="shared" ca="1" si="382"/>
        <v>1</v>
      </c>
    </row>
    <row r="2188" spans="1:25" hidden="1">
      <c r="A2188" s="28" t="s">
        <v>2837</v>
      </c>
      <c r="B2188" s="28" t="s">
        <v>2838</v>
      </c>
      <c r="C2188" s="28" t="s">
        <v>4814</v>
      </c>
      <c r="D2188" s="28" t="s">
        <v>2842</v>
      </c>
      <c r="E2188" s="29">
        <v>42338</v>
      </c>
      <c r="F2188" s="28" t="s">
        <v>11441</v>
      </c>
      <c r="G2188" s="30">
        <v>5130</v>
      </c>
      <c r="H2188" s="28" t="s">
        <v>11442</v>
      </c>
      <c r="I2188" s="31">
        <v>0</v>
      </c>
      <c r="J2188" s="31">
        <v>10.55</v>
      </c>
      <c r="K2188" s="28" t="s">
        <v>2983</v>
      </c>
      <c r="L2188" s="32">
        <f t="shared" si="374"/>
        <v>-10.55</v>
      </c>
      <c r="M2188" s="33">
        <f t="shared" si="375"/>
        <v>10.55</v>
      </c>
      <c r="N2188" s="34" t="b">
        <v>1</v>
      </c>
      <c r="O2188" s="35">
        <f t="shared" si="376"/>
        <v>10.55</v>
      </c>
      <c r="P2188" s="36" t="str">
        <f t="shared" si="377"/>
        <v>D</v>
      </c>
      <c r="Q2188" s="37" t="str">
        <f t="shared" si="378"/>
        <v>Orange Mobile (Direct Debit)</v>
      </c>
      <c r="R2188" s="6" t="str">
        <f t="shared" si="379"/>
        <v>D - Orange Mobile (Direct Debit)</v>
      </c>
      <c r="S2188" s="6" t="str">
        <f>IFERROR(INDEX('Vendor Over-ride'!$C:$C, MATCH($R:$R,'Vendor Over-ride'!$A:$A,0)),"")</f>
        <v>D - Orange Mobile (Direct Debit)</v>
      </c>
      <c r="U2188" s="38" t="str">
        <f t="shared" si="383"/>
        <v>GIA</v>
      </c>
      <c r="V2188" s="5" t="str">
        <f t="shared" si="384"/>
        <v>TRADE</v>
      </c>
      <c r="W2188" s="5" t="b">
        <f t="shared" si="380"/>
        <v>0</v>
      </c>
      <c r="X2188" s="40">
        <f t="shared" ca="1" si="381"/>
        <v>126.59999999999998</v>
      </c>
      <c r="Y2188" s="30" t="b">
        <f t="shared" ca="1" si="382"/>
        <v>0</v>
      </c>
    </row>
    <row r="2189" spans="1:25" hidden="1">
      <c r="A2189" s="28" t="s">
        <v>2837</v>
      </c>
      <c r="B2189" s="28" t="s">
        <v>2838</v>
      </c>
      <c r="C2189" s="28" t="s">
        <v>4814</v>
      </c>
      <c r="D2189" s="28" t="s">
        <v>2842</v>
      </c>
      <c r="E2189" s="29">
        <v>42338</v>
      </c>
      <c r="F2189" s="28" t="s">
        <v>11443</v>
      </c>
      <c r="G2189" s="30">
        <v>5130</v>
      </c>
      <c r="H2189" s="28" t="s">
        <v>11444</v>
      </c>
      <c r="I2189" s="31">
        <v>0</v>
      </c>
      <c r="J2189" s="31">
        <v>206</v>
      </c>
      <c r="K2189" s="28" t="s">
        <v>3867</v>
      </c>
      <c r="L2189" s="32">
        <f t="shared" si="374"/>
        <v>-206</v>
      </c>
      <c r="M2189" s="33">
        <f t="shared" si="375"/>
        <v>206</v>
      </c>
      <c r="N2189" s="34" t="b">
        <v>1</v>
      </c>
      <c r="O2189" s="35">
        <f t="shared" si="376"/>
        <v>206</v>
      </c>
      <c r="P2189" s="36" t="str">
        <f t="shared" si="377"/>
        <v>D</v>
      </c>
      <c r="Q2189" s="37" t="str">
        <f t="shared" si="378"/>
        <v>Postage By Phone-Pitney Bowes Ltd (DD)</v>
      </c>
      <c r="R2189" s="6" t="str">
        <f t="shared" si="379"/>
        <v>D - Postage By Phone-Pitney Bowes Ltd (DD)</v>
      </c>
      <c r="S2189" s="6" t="str">
        <f>IFERROR(INDEX('Vendor Over-ride'!$C:$C, MATCH($R:$R,'Vendor Over-ride'!$A:$A,0)),"")</f>
        <v>D - Postage By Phone-Pitney Bowes Ltd (DD)</v>
      </c>
      <c r="U2189" s="38" t="str">
        <f t="shared" si="383"/>
        <v>GIA</v>
      </c>
      <c r="V2189" s="5" t="str">
        <f t="shared" si="384"/>
        <v>TRADE</v>
      </c>
      <c r="W2189" s="5" t="b">
        <f t="shared" si="380"/>
        <v>0</v>
      </c>
      <c r="X2189" s="40">
        <f t="shared" ca="1" si="381"/>
        <v>2678</v>
      </c>
      <c r="Y2189" s="30" t="b">
        <f t="shared" ca="1" si="382"/>
        <v>0</v>
      </c>
    </row>
    <row r="2190" spans="1:25">
      <c r="A2190" s="28" t="s">
        <v>2837</v>
      </c>
      <c r="B2190" s="28" t="s">
        <v>2838</v>
      </c>
      <c r="C2190" s="28" t="s">
        <v>4814</v>
      </c>
      <c r="D2190" s="28" t="s">
        <v>2842</v>
      </c>
      <c r="E2190" s="29">
        <v>42338</v>
      </c>
      <c r="F2190" s="28" t="s">
        <v>11445</v>
      </c>
      <c r="G2190" s="30">
        <v>5130</v>
      </c>
      <c r="H2190" s="28" t="s">
        <v>11446</v>
      </c>
      <c r="I2190" s="31">
        <v>0</v>
      </c>
      <c r="J2190" s="31">
        <v>3456</v>
      </c>
      <c r="K2190" s="28" t="s">
        <v>2984</v>
      </c>
      <c r="L2190" s="32">
        <f t="shared" si="374"/>
        <v>-3456</v>
      </c>
      <c r="M2190" s="33">
        <f t="shared" si="375"/>
        <v>3456</v>
      </c>
      <c r="N2190" s="34" t="b">
        <v>1</v>
      </c>
      <c r="O2190" s="35">
        <f t="shared" si="376"/>
        <v>3456</v>
      </c>
      <c r="P2190" s="36" t="str">
        <f t="shared" si="377"/>
        <v>D</v>
      </c>
      <c r="Q2190" s="37" t="str">
        <f t="shared" si="378"/>
        <v>Rail Settlement Plan</v>
      </c>
      <c r="R2190" s="6" t="str">
        <f t="shared" si="379"/>
        <v>D - Rail Settlement Plan</v>
      </c>
      <c r="S2190" s="6" t="str">
        <f>IFERROR(INDEX('Vendor Over-ride'!$C:$C, MATCH($R:$R,'Vendor Over-ride'!$A:$A,0)),"")</f>
        <v>D - Rail Settlement Plan</v>
      </c>
      <c r="T2190" s="41" t="s">
        <v>7022</v>
      </c>
      <c r="U2190" s="38" t="str">
        <f t="shared" si="383"/>
        <v>GIA</v>
      </c>
      <c r="V2190" s="5" t="str">
        <f t="shared" si="384"/>
        <v>TRADE</v>
      </c>
      <c r="W2190" s="5" t="b">
        <f t="shared" si="380"/>
        <v>0</v>
      </c>
      <c r="X2190" s="40">
        <f t="shared" ca="1" si="381"/>
        <v>29590.400000000005</v>
      </c>
      <c r="Y2190" s="30" t="b">
        <f t="shared" ca="1" si="382"/>
        <v>1</v>
      </c>
    </row>
    <row r="2191" spans="1:25" hidden="1">
      <c r="A2191" s="28" t="s">
        <v>2837</v>
      </c>
      <c r="B2191" s="28" t="s">
        <v>2838</v>
      </c>
      <c r="C2191" s="28" t="s">
        <v>4814</v>
      </c>
      <c r="D2191" s="28" t="s">
        <v>2842</v>
      </c>
      <c r="E2191" s="29">
        <v>42338</v>
      </c>
      <c r="F2191" s="28" t="s">
        <v>11447</v>
      </c>
      <c r="G2191" s="30">
        <v>5130</v>
      </c>
      <c r="H2191" s="28" t="s">
        <v>11448</v>
      </c>
      <c r="I2191" s="31">
        <v>0</v>
      </c>
      <c r="J2191" s="31">
        <v>450</v>
      </c>
      <c r="K2191" s="28" t="s">
        <v>3139</v>
      </c>
      <c r="L2191" s="32">
        <f t="shared" si="374"/>
        <v>-450</v>
      </c>
      <c r="M2191" s="33">
        <f t="shared" si="375"/>
        <v>450</v>
      </c>
      <c r="N2191" s="34" t="b">
        <v>1</v>
      </c>
      <c r="O2191" s="35">
        <f t="shared" si="376"/>
        <v>450</v>
      </c>
      <c r="P2191" s="36" t="str">
        <f t="shared" si="377"/>
        <v>D</v>
      </c>
      <c r="Q2191" s="37" t="str">
        <f t="shared" si="378"/>
        <v>Scottish Equitable (DD)</v>
      </c>
      <c r="R2191" s="6" t="str">
        <f t="shared" si="379"/>
        <v>D - Scottish Equitable (DD)</v>
      </c>
      <c r="S2191" s="6" t="str">
        <f>IFERROR(INDEX('Vendor Over-ride'!$C:$C, MATCH($R:$R,'Vendor Over-ride'!$A:$A,0)),"")</f>
        <v>D - Scottish Equitable (DD)</v>
      </c>
      <c r="U2191" s="38" t="str">
        <f t="shared" si="383"/>
        <v>GIA</v>
      </c>
      <c r="V2191" s="5" t="str">
        <f t="shared" si="384"/>
        <v>TRADE</v>
      </c>
      <c r="W2191" s="5" t="b">
        <f t="shared" si="380"/>
        <v>0</v>
      </c>
      <c r="X2191" s="40">
        <f t="shared" ca="1" si="381"/>
        <v>4950</v>
      </c>
      <c r="Y2191" s="30" t="b">
        <f t="shared" ca="1" si="382"/>
        <v>0</v>
      </c>
    </row>
    <row r="2192" spans="1:25">
      <c r="A2192" s="28" t="s">
        <v>2837</v>
      </c>
      <c r="B2192" s="28" t="s">
        <v>2838</v>
      </c>
      <c r="C2192" s="28" t="s">
        <v>4814</v>
      </c>
      <c r="D2192" s="28" t="s">
        <v>2842</v>
      </c>
      <c r="E2192" s="29">
        <v>42338</v>
      </c>
      <c r="F2192" s="28" t="s">
        <v>11449</v>
      </c>
      <c r="G2192" s="30">
        <v>5130</v>
      </c>
      <c r="H2192" s="28" t="s">
        <v>11450</v>
      </c>
      <c r="I2192" s="31">
        <v>0</v>
      </c>
      <c r="J2192" s="31">
        <v>2762.52</v>
      </c>
      <c r="K2192" s="28" t="s">
        <v>2985</v>
      </c>
      <c r="L2192" s="32">
        <f t="shared" si="374"/>
        <v>-2762.52</v>
      </c>
      <c r="M2192" s="33">
        <f t="shared" si="375"/>
        <v>2762.52</v>
      </c>
      <c r="N2192" s="34" t="b">
        <v>1</v>
      </c>
      <c r="O2192" s="35">
        <f t="shared" si="376"/>
        <v>2762.52</v>
      </c>
      <c r="P2192" s="36" t="str">
        <f t="shared" si="377"/>
        <v>D</v>
      </c>
      <c r="Q2192" s="37" t="str">
        <f t="shared" si="378"/>
        <v>Vodafone (Direct Debit)</v>
      </c>
      <c r="R2192" s="6" t="str">
        <f t="shared" si="379"/>
        <v>D - Vodafone (Direct Debit)</v>
      </c>
      <c r="S2192" s="6" t="str">
        <f>IFERROR(INDEX('Vendor Over-ride'!$C:$C, MATCH($R:$R,'Vendor Over-ride'!$A:$A,0)),"")</f>
        <v>D - Vodafone (Direct Debit)</v>
      </c>
      <c r="T2192" s="41" t="s">
        <v>17719</v>
      </c>
      <c r="U2192" s="38" t="str">
        <f t="shared" si="383"/>
        <v>GIA</v>
      </c>
      <c r="V2192" s="5" t="str">
        <f t="shared" si="384"/>
        <v>TRADE</v>
      </c>
      <c r="W2192" s="5" t="b">
        <f t="shared" si="380"/>
        <v>0</v>
      </c>
      <c r="X2192" s="40">
        <f t="shared" ca="1" si="381"/>
        <v>33971.480000000003</v>
      </c>
      <c r="Y2192" s="30" t="b">
        <f t="shared" ca="1" si="382"/>
        <v>1</v>
      </c>
    </row>
    <row r="2193" spans="1:25">
      <c r="A2193" s="28" t="s">
        <v>2837</v>
      </c>
      <c r="B2193" s="28" t="s">
        <v>2838</v>
      </c>
      <c r="C2193" s="28" t="s">
        <v>4814</v>
      </c>
      <c r="D2193" s="28" t="s">
        <v>2842</v>
      </c>
      <c r="E2193" s="29">
        <v>42319</v>
      </c>
      <c r="F2193" s="28" t="s">
        <v>11451</v>
      </c>
      <c r="G2193" s="30">
        <v>5140</v>
      </c>
      <c r="H2193" s="28" t="s">
        <v>11452</v>
      </c>
      <c r="I2193" s="31">
        <v>0</v>
      </c>
      <c r="J2193" s="31">
        <v>28.25</v>
      </c>
      <c r="K2193" s="28" t="s">
        <v>2942</v>
      </c>
      <c r="L2193" s="32">
        <f t="shared" si="374"/>
        <v>-28.25</v>
      </c>
      <c r="M2193" s="33">
        <f t="shared" si="375"/>
        <v>28.25</v>
      </c>
      <c r="N2193" s="34" t="b">
        <v>1</v>
      </c>
      <c r="O2193" s="35">
        <f t="shared" si="376"/>
        <v>28.25</v>
      </c>
      <c r="P2193" s="36" t="str">
        <f t="shared" si="377"/>
        <v>E</v>
      </c>
      <c r="Q2193" s="37" t="str">
        <f t="shared" si="378"/>
        <v>Anne McFadden (CC)</v>
      </c>
      <c r="R2193" s="6" t="str">
        <f t="shared" si="379"/>
        <v>E - Anne McFadden (CC)</v>
      </c>
      <c r="S2193" s="6" t="str">
        <f>IFERROR(INDEX('Vendor Over-ride'!$C:$C, MATCH($R:$R,'Vendor Over-ride'!$A:$A,0)),"")</f>
        <v/>
      </c>
      <c r="U2193" s="38" t="str">
        <f t="shared" si="383"/>
        <v>GIA</v>
      </c>
      <c r="V2193" s="5" t="str">
        <f t="shared" si="384"/>
        <v>EMPLOYEE</v>
      </c>
      <c r="W2193" s="5" t="b">
        <f t="shared" si="380"/>
        <v>0</v>
      </c>
      <c r="X2193" s="40">
        <f t="shared" ca="1" si="381"/>
        <v>334393.72000000003</v>
      </c>
      <c r="Y2193" s="30" t="b">
        <f t="shared" ca="1" si="382"/>
        <v>1</v>
      </c>
    </row>
    <row r="2194" spans="1:25">
      <c r="A2194" s="28" t="s">
        <v>2837</v>
      </c>
      <c r="B2194" s="28" t="s">
        <v>2838</v>
      </c>
      <c r="C2194" s="28" t="s">
        <v>4814</v>
      </c>
      <c r="D2194" s="28" t="s">
        <v>2842</v>
      </c>
      <c r="E2194" s="29">
        <v>42319</v>
      </c>
      <c r="F2194" s="28" t="s">
        <v>11453</v>
      </c>
      <c r="G2194" s="30">
        <v>5140</v>
      </c>
      <c r="H2194" s="28" t="s">
        <v>11454</v>
      </c>
      <c r="I2194" s="31">
        <v>0</v>
      </c>
      <c r="J2194" s="31">
        <v>45</v>
      </c>
      <c r="K2194" s="28" t="s">
        <v>10363</v>
      </c>
      <c r="L2194" s="32">
        <f t="shared" si="374"/>
        <v>-45</v>
      </c>
      <c r="M2194" s="33">
        <f t="shared" si="375"/>
        <v>45</v>
      </c>
      <c r="N2194" s="34" t="b">
        <v>1</v>
      </c>
      <c r="O2194" s="35">
        <f t="shared" si="376"/>
        <v>45</v>
      </c>
      <c r="P2194" s="36" t="str">
        <f t="shared" si="377"/>
        <v>E</v>
      </c>
      <c r="Q2194" s="37" t="str">
        <f t="shared" si="378"/>
        <v>Clive Gilman (CC)</v>
      </c>
      <c r="R2194" s="6" t="str">
        <f t="shared" si="379"/>
        <v>E - Clive Gilman (CC)</v>
      </c>
      <c r="S2194" s="6" t="str">
        <f>IFERROR(INDEX('Vendor Over-ride'!$C:$C, MATCH($R:$R,'Vendor Over-ride'!$A:$A,0)),"")</f>
        <v/>
      </c>
      <c r="U2194" s="38" t="str">
        <f t="shared" si="383"/>
        <v>GIA</v>
      </c>
      <c r="V2194" s="5" t="str">
        <f t="shared" si="384"/>
        <v>EMPLOYEE</v>
      </c>
      <c r="W2194" s="5" t="b">
        <f t="shared" si="380"/>
        <v>0</v>
      </c>
      <c r="X2194" s="40">
        <f t="shared" ca="1" si="381"/>
        <v>334393.72000000003</v>
      </c>
      <c r="Y2194" s="30" t="b">
        <f t="shared" ca="1" si="382"/>
        <v>1</v>
      </c>
    </row>
    <row r="2195" spans="1:25">
      <c r="A2195" s="28" t="s">
        <v>2837</v>
      </c>
      <c r="B2195" s="28" t="s">
        <v>2838</v>
      </c>
      <c r="C2195" s="28" t="s">
        <v>4814</v>
      </c>
      <c r="D2195" s="28" t="s">
        <v>2842</v>
      </c>
      <c r="E2195" s="29">
        <v>42319</v>
      </c>
      <c r="F2195" s="28" t="s">
        <v>11455</v>
      </c>
      <c r="G2195" s="30">
        <v>5140</v>
      </c>
      <c r="H2195" s="28" t="s">
        <v>11456</v>
      </c>
      <c r="I2195" s="31">
        <v>0</v>
      </c>
      <c r="J2195" s="31">
        <v>1365.58</v>
      </c>
      <c r="K2195" s="28" t="s">
        <v>2943</v>
      </c>
      <c r="L2195" s="32">
        <f t="shared" si="374"/>
        <v>-1365.58</v>
      </c>
      <c r="M2195" s="33">
        <f t="shared" si="375"/>
        <v>1365.58</v>
      </c>
      <c r="N2195" s="34" t="b">
        <v>1</v>
      </c>
      <c r="O2195" s="35">
        <f t="shared" si="376"/>
        <v>1365.58</v>
      </c>
      <c r="P2195" s="36" t="str">
        <f t="shared" si="377"/>
        <v>E</v>
      </c>
      <c r="Q2195" s="37" t="str">
        <f t="shared" si="378"/>
        <v>Gordon Barnes (CC)</v>
      </c>
      <c r="R2195" s="6" t="str">
        <f t="shared" si="379"/>
        <v>E - Gordon Barnes (CC)</v>
      </c>
      <c r="S2195" s="6" t="str">
        <f>IFERROR(INDEX('Vendor Over-ride'!$C:$C, MATCH($R:$R,'Vendor Over-ride'!$A:$A,0)),"")</f>
        <v/>
      </c>
      <c r="U2195" s="38" t="str">
        <f t="shared" si="383"/>
        <v>GIA</v>
      </c>
      <c r="V2195" s="5" t="str">
        <f t="shared" si="384"/>
        <v>EMPLOYEE</v>
      </c>
      <c r="W2195" s="5" t="b">
        <f t="shared" si="380"/>
        <v>0</v>
      </c>
      <c r="X2195" s="40">
        <f t="shared" ca="1" si="381"/>
        <v>334393.72000000003</v>
      </c>
      <c r="Y2195" s="30" t="b">
        <f t="shared" ca="1" si="382"/>
        <v>1</v>
      </c>
    </row>
    <row r="2196" spans="1:25">
      <c r="A2196" s="28" t="s">
        <v>2837</v>
      </c>
      <c r="B2196" s="28" t="s">
        <v>2838</v>
      </c>
      <c r="C2196" s="28" t="s">
        <v>4814</v>
      </c>
      <c r="D2196" s="28" t="s">
        <v>2842</v>
      </c>
      <c r="E2196" s="29">
        <v>42319</v>
      </c>
      <c r="F2196" s="28" t="s">
        <v>11457</v>
      </c>
      <c r="G2196" s="30">
        <v>5140</v>
      </c>
      <c r="H2196" s="28" t="s">
        <v>11458</v>
      </c>
      <c r="I2196" s="31">
        <v>0</v>
      </c>
      <c r="J2196" s="31">
        <v>23.1</v>
      </c>
      <c r="K2196" s="28" t="s">
        <v>4355</v>
      </c>
      <c r="L2196" s="32">
        <f t="shared" si="374"/>
        <v>-23.1</v>
      </c>
      <c r="M2196" s="33">
        <f t="shared" si="375"/>
        <v>23.1</v>
      </c>
      <c r="N2196" s="34" t="b">
        <v>1</v>
      </c>
      <c r="O2196" s="35">
        <f t="shared" si="376"/>
        <v>23.1</v>
      </c>
      <c r="P2196" s="36" t="str">
        <f t="shared" si="377"/>
        <v>E</v>
      </c>
      <c r="Q2196" s="37" t="str">
        <f t="shared" si="378"/>
        <v>Gerard Kelly (CC)</v>
      </c>
      <c r="R2196" s="6" t="str">
        <f t="shared" si="379"/>
        <v>E - Gerard Kelly (CC)</v>
      </c>
      <c r="S2196" s="6" t="str">
        <f>IFERROR(INDEX('Vendor Over-ride'!$C:$C, MATCH($R:$R,'Vendor Over-ride'!$A:$A,0)),"")</f>
        <v/>
      </c>
      <c r="U2196" s="38" t="str">
        <f t="shared" si="383"/>
        <v>GIA</v>
      </c>
      <c r="V2196" s="5" t="str">
        <f t="shared" si="384"/>
        <v>EMPLOYEE</v>
      </c>
      <c r="W2196" s="5" t="b">
        <f t="shared" si="380"/>
        <v>0</v>
      </c>
      <c r="X2196" s="40">
        <f t="shared" ca="1" si="381"/>
        <v>334393.72000000003</v>
      </c>
      <c r="Y2196" s="30" t="b">
        <f t="shared" ca="1" si="382"/>
        <v>1</v>
      </c>
    </row>
    <row r="2197" spans="1:25">
      <c r="A2197" s="28" t="s">
        <v>2837</v>
      </c>
      <c r="B2197" s="28" t="s">
        <v>2838</v>
      </c>
      <c r="C2197" s="28" t="s">
        <v>4814</v>
      </c>
      <c r="D2197" s="28" t="s">
        <v>2842</v>
      </c>
      <c r="E2197" s="29">
        <v>42319</v>
      </c>
      <c r="F2197" s="28" t="s">
        <v>11459</v>
      </c>
      <c r="G2197" s="30">
        <v>5140</v>
      </c>
      <c r="H2197" s="28" t="s">
        <v>11460</v>
      </c>
      <c r="I2197" s="31">
        <v>0</v>
      </c>
      <c r="J2197" s="31">
        <v>1315.23</v>
      </c>
      <c r="K2197" s="28" t="s">
        <v>4357</v>
      </c>
      <c r="L2197" s="32">
        <f t="shared" si="374"/>
        <v>-1315.23</v>
      </c>
      <c r="M2197" s="33">
        <f t="shared" si="375"/>
        <v>1315.23</v>
      </c>
      <c r="N2197" s="34" t="b">
        <v>1</v>
      </c>
      <c r="O2197" s="35">
        <f t="shared" si="376"/>
        <v>1315.23</v>
      </c>
      <c r="P2197" s="36" t="str">
        <f t="shared" si="377"/>
        <v>E</v>
      </c>
      <c r="Q2197" s="37" t="str">
        <f t="shared" si="378"/>
        <v>Hazel Paton (CC)</v>
      </c>
      <c r="R2197" s="6" t="str">
        <f t="shared" si="379"/>
        <v>E - Hazel Paton (CC)</v>
      </c>
      <c r="S2197" s="6" t="str">
        <f>IFERROR(INDEX('Vendor Over-ride'!$C:$C, MATCH($R:$R,'Vendor Over-ride'!$A:$A,0)),"")</f>
        <v/>
      </c>
      <c r="U2197" s="38" t="str">
        <f t="shared" si="383"/>
        <v>GIA</v>
      </c>
      <c r="V2197" s="5" t="str">
        <f t="shared" si="384"/>
        <v>EMPLOYEE</v>
      </c>
      <c r="W2197" s="5" t="b">
        <f t="shared" si="380"/>
        <v>0</v>
      </c>
      <c r="X2197" s="40">
        <f t="shared" ca="1" si="381"/>
        <v>334393.72000000003</v>
      </c>
      <c r="Y2197" s="30" t="b">
        <f t="shared" ca="1" si="382"/>
        <v>1</v>
      </c>
    </row>
    <row r="2198" spans="1:25">
      <c r="A2198" s="28" t="s">
        <v>2837</v>
      </c>
      <c r="B2198" s="28" t="s">
        <v>2838</v>
      </c>
      <c r="C2198" s="28" t="s">
        <v>4814</v>
      </c>
      <c r="D2198" s="28" t="s">
        <v>2842</v>
      </c>
      <c r="E2198" s="29">
        <v>42319</v>
      </c>
      <c r="F2198" s="28" t="s">
        <v>11461</v>
      </c>
      <c r="G2198" s="30">
        <v>5140</v>
      </c>
      <c r="H2198" s="28" t="s">
        <v>11462</v>
      </c>
      <c r="I2198" s="31">
        <v>0</v>
      </c>
      <c r="J2198" s="31">
        <v>115.95</v>
      </c>
      <c r="K2198" s="28" t="s">
        <v>2944</v>
      </c>
      <c r="L2198" s="32">
        <f t="shared" si="374"/>
        <v>-115.95</v>
      </c>
      <c r="M2198" s="33">
        <f t="shared" si="375"/>
        <v>115.95</v>
      </c>
      <c r="N2198" s="34" t="b">
        <v>1</v>
      </c>
      <c r="O2198" s="35">
        <f t="shared" si="376"/>
        <v>115.95</v>
      </c>
      <c r="P2198" s="36" t="str">
        <f t="shared" si="377"/>
        <v>E</v>
      </c>
      <c r="Q2198" s="37" t="str">
        <f t="shared" si="378"/>
        <v>Iain Munro (CC)</v>
      </c>
      <c r="R2198" s="6" t="str">
        <f t="shared" si="379"/>
        <v>E - Iain Munro (CC)</v>
      </c>
      <c r="S2198" s="6" t="str">
        <f>IFERROR(INDEX('Vendor Over-ride'!$C:$C, MATCH($R:$R,'Vendor Over-ride'!$A:$A,0)),"")</f>
        <v/>
      </c>
      <c r="U2198" s="38" t="str">
        <f t="shared" si="383"/>
        <v>GIA</v>
      </c>
      <c r="V2198" s="5" t="str">
        <f t="shared" si="384"/>
        <v>EMPLOYEE</v>
      </c>
      <c r="W2198" s="5" t="b">
        <f t="shared" si="380"/>
        <v>0</v>
      </c>
      <c r="X2198" s="40">
        <f t="shared" ca="1" si="381"/>
        <v>334393.72000000003</v>
      </c>
      <c r="Y2198" s="30" t="b">
        <f t="shared" ca="1" si="382"/>
        <v>1</v>
      </c>
    </row>
    <row r="2199" spans="1:25">
      <c r="A2199" s="28" t="s">
        <v>2837</v>
      </c>
      <c r="B2199" s="28" t="s">
        <v>2838</v>
      </c>
      <c r="C2199" s="28" t="s">
        <v>4814</v>
      </c>
      <c r="D2199" s="28" t="s">
        <v>2842</v>
      </c>
      <c r="E2199" s="29">
        <v>42319</v>
      </c>
      <c r="F2199" s="28" t="s">
        <v>11463</v>
      </c>
      <c r="G2199" s="30">
        <v>5140</v>
      </c>
      <c r="H2199" s="28" t="s">
        <v>11464</v>
      </c>
      <c r="I2199" s="31">
        <v>0</v>
      </c>
      <c r="J2199" s="31">
        <v>1</v>
      </c>
      <c r="K2199" s="28" t="s">
        <v>4360</v>
      </c>
      <c r="L2199" s="32">
        <f t="shared" si="374"/>
        <v>-1</v>
      </c>
      <c r="M2199" s="33">
        <f t="shared" si="375"/>
        <v>1</v>
      </c>
      <c r="N2199" s="34" t="b">
        <v>1</v>
      </c>
      <c r="O2199" s="35">
        <f t="shared" si="376"/>
        <v>1</v>
      </c>
      <c r="P2199" s="36" t="str">
        <f t="shared" si="377"/>
        <v>E</v>
      </c>
      <c r="Q2199" s="37" t="str">
        <f t="shared" si="378"/>
        <v>Ian Stevenson (CC)</v>
      </c>
      <c r="R2199" s="6" t="str">
        <f t="shared" si="379"/>
        <v>E - Ian Stevenson (CC)</v>
      </c>
      <c r="S2199" s="6" t="str">
        <f>IFERROR(INDEX('Vendor Over-ride'!$C:$C, MATCH($R:$R,'Vendor Over-ride'!$A:$A,0)),"")</f>
        <v/>
      </c>
      <c r="U2199" s="38" t="str">
        <f t="shared" si="383"/>
        <v>GIA</v>
      </c>
      <c r="V2199" s="5" t="str">
        <f t="shared" si="384"/>
        <v>EMPLOYEE</v>
      </c>
      <c r="W2199" s="5" t="b">
        <f t="shared" si="380"/>
        <v>0</v>
      </c>
      <c r="X2199" s="40">
        <f t="shared" ca="1" si="381"/>
        <v>334393.72000000003</v>
      </c>
      <c r="Y2199" s="30" t="b">
        <f t="shared" ca="1" si="382"/>
        <v>1</v>
      </c>
    </row>
    <row r="2200" spans="1:25">
      <c r="A2200" s="28" t="s">
        <v>2837</v>
      </c>
      <c r="B2200" s="28" t="s">
        <v>2838</v>
      </c>
      <c r="C2200" s="28" t="s">
        <v>4814</v>
      </c>
      <c r="D2200" s="28" t="s">
        <v>2842</v>
      </c>
      <c r="E2200" s="29">
        <v>42319</v>
      </c>
      <c r="F2200" s="28" t="s">
        <v>11465</v>
      </c>
      <c r="G2200" s="30">
        <v>5140</v>
      </c>
      <c r="H2200" s="28" t="s">
        <v>11466</v>
      </c>
      <c r="I2200" s="31">
        <v>0</v>
      </c>
      <c r="J2200" s="31">
        <v>739.91</v>
      </c>
      <c r="K2200" s="28" t="s">
        <v>2945</v>
      </c>
      <c r="L2200" s="32">
        <f t="shared" si="374"/>
        <v>-739.91</v>
      </c>
      <c r="M2200" s="33">
        <f t="shared" si="375"/>
        <v>739.91</v>
      </c>
      <c r="N2200" s="34" t="b">
        <v>1</v>
      </c>
      <c r="O2200" s="35">
        <f t="shared" si="376"/>
        <v>739.91</v>
      </c>
      <c r="P2200" s="36" t="str">
        <f t="shared" si="377"/>
        <v>E</v>
      </c>
      <c r="Q2200" s="37" t="str">
        <f t="shared" si="378"/>
        <v>Janet Archer (CC)</v>
      </c>
      <c r="R2200" s="6" t="str">
        <f t="shared" si="379"/>
        <v>E - Janet Archer (CC)</v>
      </c>
      <c r="S2200" s="6" t="str">
        <f>IFERROR(INDEX('Vendor Over-ride'!$C:$C, MATCH($R:$R,'Vendor Over-ride'!$A:$A,0)),"")</f>
        <v/>
      </c>
      <c r="U2200" s="38" t="str">
        <f t="shared" si="383"/>
        <v>GIA</v>
      </c>
      <c r="V2200" s="5" t="str">
        <f t="shared" si="384"/>
        <v>EMPLOYEE</v>
      </c>
      <c r="W2200" s="5" t="b">
        <f t="shared" si="380"/>
        <v>0</v>
      </c>
      <c r="X2200" s="40">
        <f t="shared" ca="1" si="381"/>
        <v>334393.72000000003</v>
      </c>
      <c r="Y2200" s="30" t="b">
        <f t="shared" ca="1" si="382"/>
        <v>1</v>
      </c>
    </row>
    <row r="2201" spans="1:25">
      <c r="A2201" s="28" t="s">
        <v>2837</v>
      </c>
      <c r="B2201" s="28" t="s">
        <v>2838</v>
      </c>
      <c r="C2201" s="28" t="s">
        <v>4814</v>
      </c>
      <c r="D2201" s="28" t="s">
        <v>2842</v>
      </c>
      <c r="E2201" s="29">
        <v>42319</v>
      </c>
      <c r="F2201" s="28" t="s">
        <v>11467</v>
      </c>
      <c r="G2201" s="30">
        <v>5140</v>
      </c>
      <c r="H2201" s="28" t="s">
        <v>11468</v>
      </c>
      <c r="I2201" s="31">
        <v>0</v>
      </c>
      <c r="J2201" s="31">
        <v>25.5</v>
      </c>
      <c r="K2201" s="28" t="s">
        <v>3128</v>
      </c>
      <c r="L2201" s="32">
        <f t="shared" si="374"/>
        <v>-25.5</v>
      </c>
      <c r="M2201" s="33">
        <f t="shared" si="375"/>
        <v>25.5</v>
      </c>
      <c r="N2201" s="34" t="b">
        <v>1</v>
      </c>
      <c r="O2201" s="35">
        <f t="shared" si="376"/>
        <v>25.5</v>
      </c>
      <c r="P2201" s="36" t="str">
        <f t="shared" si="377"/>
        <v>E</v>
      </c>
      <c r="Q2201" s="37" t="str">
        <f t="shared" si="378"/>
        <v>Leonie Bell (CC)</v>
      </c>
      <c r="R2201" s="6" t="str">
        <f t="shared" si="379"/>
        <v>E - Leonie Bell (CC)</v>
      </c>
      <c r="S2201" s="6" t="str">
        <f>IFERROR(INDEX('Vendor Over-ride'!$C:$C, MATCH($R:$R,'Vendor Over-ride'!$A:$A,0)),"")</f>
        <v/>
      </c>
      <c r="U2201" s="38" t="str">
        <f t="shared" si="383"/>
        <v>GIA</v>
      </c>
      <c r="V2201" s="5" t="str">
        <f t="shared" si="384"/>
        <v>EMPLOYEE</v>
      </c>
      <c r="W2201" s="5" t="b">
        <f t="shared" si="380"/>
        <v>0</v>
      </c>
      <c r="X2201" s="40">
        <f t="shared" ca="1" si="381"/>
        <v>334393.72000000003</v>
      </c>
      <c r="Y2201" s="30" t="b">
        <f t="shared" ca="1" si="382"/>
        <v>1</v>
      </c>
    </row>
    <row r="2202" spans="1:25">
      <c r="A2202" s="28" t="s">
        <v>2837</v>
      </c>
      <c r="B2202" s="28" t="s">
        <v>2838</v>
      </c>
      <c r="C2202" s="28" t="s">
        <v>4814</v>
      </c>
      <c r="D2202" s="28" t="s">
        <v>2842</v>
      </c>
      <c r="E2202" s="29">
        <v>42319</v>
      </c>
      <c r="F2202" s="28" t="s">
        <v>11469</v>
      </c>
      <c r="G2202" s="30">
        <v>5140</v>
      </c>
      <c r="H2202" s="28" t="s">
        <v>11470</v>
      </c>
      <c r="I2202" s="31">
        <v>0</v>
      </c>
      <c r="J2202" s="31">
        <v>41.77</v>
      </c>
      <c r="K2202" s="28" t="s">
        <v>4801</v>
      </c>
      <c r="L2202" s="32">
        <f t="shared" si="374"/>
        <v>-41.77</v>
      </c>
      <c r="M2202" s="33">
        <f t="shared" si="375"/>
        <v>41.77</v>
      </c>
      <c r="N2202" s="34" t="b">
        <v>1</v>
      </c>
      <c r="O2202" s="35">
        <f t="shared" si="376"/>
        <v>41.77</v>
      </c>
      <c r="P2202" s="36" t="str">
        <f t="shared" si="377"/>
        <v>E</v>
      </c>
      <c r="Q2202" s="37" t="str">
        <f t="shared" si="378"/>
        <v>Natalie Usher (CC)</v>
      </c>
      <c r="R2202" s="6" t="str">
        <f t="shared" si="379"/>
        <v>E - Natalie Usher (CC)</v>
      </c>
      <c r="S2202" s="6" t="str">
        <f>IFERROR(INDEX('Vendor Over-ride'!$C:$C, MATCH($R:$R,'Vendor Over-ride'!$A:$A,0)),"")</f>
        <v/>
      </c>
      <c r="U2202" s="38" t="str">
        <f t="shared" si="383"/>
        <v>GIA</v>
      </c>
      <c r="V2202" s="5" t="str">
        <f t="shared" si="384"/>
        <v>EMPLOYEE</v>
      </c>
      <c r="W2202" s="5" t="b">
        <f t="shared" si="380"/>
        <v>0</v>
      </c>
      <c r="X2202" s="40">
        <f t="shared" ca="1" si="381"/>
        <v>334393.72000000003</v>
      </c>
      <c r="Y2202" s="30" t="b">
        <f t="shared" ca="1" si="382"/>
        <v>1</v>
      </c>
    </row>
    <row r="2203" spans="1:25">
      <c r="A2203" s="28" t="s">
        <v>2837</v>
      </c>
      <c r="B2203" s="28" t="s">
        <v>2838</v>
      </c>
      <c r="C2203" s="28" t="s">
        <v>4814</v>
      </c>
      <c r="D2203" s="28" t="s">
        <v>2842</v>
      </c>
      <c r="E2203" s="29">
        <v>42319</v>
      </c>
      <c r="F2203" s="28" t="s">
        <v>11471</v>
      </c>
      <c r="G2203" s="30">
        <v>5140</v>
      </c>
      <c r="H2203" s="28" t="s">
        <v>11472</v>
      </c>
      <c r="I2203" s="31">
        <v>0</v>
      </c>
      <c r="J2203" s="31">
        <v>47.3</v>
      </c>
      <c r="K2203" s="28" t="s">
        <v>7373</v>
      </c>
      <c r="L2203" s="32">
        <f t="shared" si="374"/>
        <v>-47.3</v>
      </c>
      <c r="M2203" s="33">
        <f t="shared" si="375"/>
        <v>47.3</v>
      </c>
      <c r="N2203" s="34" t="b">
        <v>1</v>
      </c>
      <c r="O2203" s="35">
        <f t="shared" si="376"/>
        <v>47.3</v>
      </c>
      <c r="P2203" s="36" t="str">
        <f t="shared" si="377"/>
        <v>E</v>
      </c>
      <c r="Q2203" s="37" t="str">
        <f t="shared" si="378"/>
        <v>Phil Deverell (CC)</v>
      </c>
      <c r="R2203" s="6" t="str">
        <f t="shared" si="379"/>
        <v>E - Phil Deverell (CC)</v>
      </c>
      <c r="S2203" s="6" t="str">
        <f>IFERROR(INDEX('Vendor Over-ride'!$C:$C, MATCH($R:$R,'Vendor Over-ride'!$A:$A,0)),"")</f>
        <v/>
      </c>
      <c r="U2203" s="38" t="str">
        <f t="shared" si="383"/>
        <v>GIA</v>
      </c>
      <c r="V2203" s="5" t="str">
        <f t="shared" si="384"/>
        <v>EMPLOYEE</v>
      </c>
      <c r="W2203" s="5" t="b">
        <f t="shared" si="380"/>
        <v>0</v>
      </c>
      <c r="X2203" s="40">
        <f t="shared" ca="1" si="381"/>
        <v>334393.72000000003</v>
      </c>
      <c r="Y2203" s="30" t="b">
        <f t="shared" ca="1" si="382"/>
        <v>1</v>
      </c>
    </row>
    <row r="2204" spans="1:25">
      <c r="A2204" s="28" t="s">
        <v>2837</v>
      </c>
      <c r="B2204" s="28" t="s">
        <v>2838</v>
      </c>
      <c r="C2204" s="28" t="s">
        <v>4814</v>
      </c>
      <c r="D2204" s="28" t="s">
        <v>2842</v>
      </c>
      <c r="E2204" s="29">
        <v>42319</v>
      </c>
      <c r="F2204" s="28" t="s">
        <v>11473</v>
      </c>
      <c r="G2204" s="30">
        <v>5140</v>
      </c>
      <c r="H2204" s="28" t="s">
        <v>11474</v>
      </c>
      <c r="I2204" s="31">
        <v>0</v>
      </c>
      <c r="J2204" s="31">
        <v>2372.39</v>
      </c>
      <c r="K2204" s="28" t="s">
        <v>3130</v>
      </c>
      <c r="L2204" s="32">
        <f t="shared" si="374"/>
        <v>-2372.39</v>
      </c>
      <c r="M2204" s="33">
        <f t="shared" si="375"/>
        <v>2372.39</v>
      </c>
      <c r="N2204" s="34" t="b">
        <v>1</v>
      </c>
      <c r="O2204" s="35">
        <f t="shared" si="376"/>
        <v>2372.39</v>
      </c>
      <c r="P2204" s="36" t="str">
        <f t="shared" si="377"/>
        <v>E</v>
      </c>
      <c r="Q2204" s="37" t="str">
        <f t="shared" si="378"/>
        <v>Stephen Vallely (CC)</v>
      </c>
      <c r="R2204" s="6" t="str">
        <f t="shared" si="379"/>
        <v>E - Stephen Vallely (CC)</v>
      </c>
      <c r="S2204" s="6" t="str">
        <f>IFERROR(INDEX('Vendor Over-ride'!$C:$C, MATCH($R:$R,'Vendor Over-ride'!$A:$A,0)),"")</f>
        <v/>
      </c>
      <c r="U2204" s="38" t="str">
        <f t="shared" si="383"/>
        <v>GIA</v>
      </c>
      <c r="V2204" s="5" t="str">
        <f t="shared" si="384"/>
        <v>EMPLOYEE</v>
      </c>
      <c r="W2204" s="5" t="b">
        <f t="shared" si="380"/>
        <v>0</v>
      </c>
      <c r="X2204" s="40">
        <f t="shared" ca="1" si="381"/>
        <v>334393.72000000003</v>
      </c>
      <c r="Y2204" s="30" t="b">
        <f t="shared" ca="1" si="382"/>
        <v>1</v>
      </c>
    </row>
    <row r="2205" spans="1:25" hidden="1">
      <c r="A2205" s="28" t="s">
        <v>2837</v>
      </c>
      <c r="B2205" s="28" t="s">
        <v>2838</v>
      </c>
      <c r="C2205" s="28" t="s">
        <v>4814</v>
      </c>
      <c r="D2205" s="28" t="s">
        <v>2986</v>
      </c>
      <c r="E2205" s="29">
        <v>42324</v>
      </c>
      <c r="F2205" s="28" t="s">
        <v>11475</v>
      </c>
      <c r="G2205" s="30">
        <v>5058</v>
      </c>
      <c r="H2205" s="28" t="s">
        <v>11476</v>
      </c>
      <c r="I2205" s="31">
        <v>17944</v>
      </c>
      <c r="J2205" s="31">
        <v>0</v>
      </c>
      <c r="K2205" s="28" t="s">
        <v>11477</v>
      </c>
      <c r="L2205" s="32">
        <f t="shared" si="374"/>
        <v>17944</v>
      </c>
      <c r="M2205" s="33">
        <f t="shared" si="375"/>
        <v>17944</v>
      </c>
      <c r="N2205" s="34" t="b">
        <v>0</v>
      </c>
      <c r="O2205" s="35">
        <f t="shared" si="376"/>
        <v>0</v>
      </c>
      <c r="P2205" s="36" t="str">
        <f t="shared" si="377"/>
        <v>T</v>
      </c>
      <c r="Q2205" s="37" t="str">
        <f t="shared" si="378"/>
        <v>Scottish Funding Council</v>
      </c>
      <c r="R2205" s="6" t="str">
        <f t="shared" si="379"/>
        <v>T - Scottish Funding Council</v>
      </c>
      <c r="S2205" s="6" t="str">
        <f>IFERROR(INDEX('Vendor Over-ride'!$C:$C, MATCH($R:$R,'Vendor Over-ride'!$A:$A,0)),"")</f>
        <v>T - Scottish Funding Council</v>
      </c>
      <c r="U2205" s="38" t="str">
        <f t="shared" si="383"/>
        <v>GIA</v>
      </c>
      <c r="V2205" s="5" t="str">
        <f t="shared" si="384"/>
        <v>TRADE</v>
      </c>
      <c r="W2205" s="5" t="b">
        <f t="shared" si="380"/>
        <v>0</v>
      </c>
      <c r="X2205" s="40">
        <f t="shared" ca="1" si="381"/>
        <v>0</v>
      </c>
      <c r="Y2205" s="30" t="b">
        <f t="shared" ca="1" si="382"/>
        <v>0</v>
      </c>
    </row>
    <row r="2206" spans="1:25" hidden="1">
      <c r="A2206" s="28" t="s">
        <v>2837</v>
      </c>
      <c r="B2206" s="28" t="s">
        <v>2838</v>
      </c>
      <c r="C2206" s="28" t="s">
        <v>4814</v>
      </c>
      <c r="D2206" s="28" t="s">
        <v>2986</v>
      </c>
      <c r="E2206" s="29">
        <v>42327</v>
      </c>
      <c r="F2206" s="28" t="s">
        <v>11478</v>
      </c>
      <c r="G2206" s="30">
        <v>5141</v>
      </c>
      <c r="H2206" s="28" t="s">
        <v>11479</v>
      </c>
      <c r="I2206" s="31">
        <v>89875</v>
      </c>
      <c r="J2206" s="31">
        <v>0</v>
      </c>
      <c r="K2206" s="28" t="s">
        <v>11480</v>
      </c>
      <c r="L2206" s="32">
        <f t="shared" si="374"/>
        <v>89875</v>
      </c>
      <c r="M2206" s="33">
        <f t="shared" si="375"/>
        <v>89875</v>
      </c>
      <c r="N2206" s="34" t="b">
        <v>0</v>
      </c>
      <c r="O2206" s="35">
        <f t="shared" si="376"/>
        <v>0</v>
      </c>
      <c r="P2206" s="36" t="str">
        <f t="shared" si="377"/>
        <v>T</v>
      </c>
      <c r="Q2206" s="37" t="str">
        <f t="shared" si="378"/>
        <v>Clydebank Films</v>
      </c>
      <c r="R2206" s="6" t="str">
        <f t="shared" si="379"/>
        <v>T - Clydebank Films</v>
      </c>
      <c r="S2206" s="6" t="str">
        <f>IFERROR(INDEX('Vendor Over-ride'!$C:$C, MATCH($R:$R,'Vendor Over-ride'!$A:$A,0)),"")</f>
        <v>T - Clydebank Films</v>
      </c>
      <c r="U2206" s="38" t="str">
        <f t="shared" si="383"/>
        <v>GIA</v>
      </c>
      <c r="V2206" s="5" t="str">
        <f t="shared" si="384"/>
        <v>TRADE</v>
      </c>
      <c r="W2206" s="5" t="b">
        <f t="shared" si="380"/>
        <v>0</v>
      </c>
      <c r="X2206" s="40">
        <f t="shared" ca="1" si="381"/>
        <v>0</v>
      </c>
      <c r="Y2206" s="30" t="b">
        <f t="shared" ca="1" si="382"/>
        <v>0</v>
      </c>
    </row>
    <row r="2207" spans="1:25">
      <c r="A2207" s="28" t="s">
        <v>2837</v>
      </c>
      <c r="B2207" s="28" t="s">
        <v>2838</v>
      </c>
      <c r="C2207" s="28" t="s">
        <v>4814</v>
      </c>
      <c r="D2207" s="28" t="s">
        <v>2990</v>
      </c>
      <c r="E2207" s="29">
        <v>42311</v>
      </c>
      <c r="F2207" s="28"/>
      <c r="G2207" s="30">
        <v>4996</v>
      </c>
      <c r="H2207" s="28" t="s">
        <v>11481</v>
      </c>
      <c r="I2207" s="31">
        <v>0</v>
      </c>
      <c r="J2207" s="31">
        <v>170.01</v>
      </c>
      <c r="K2207" s="28"/>
      <c r="L2207" s="32">
        <f t="shared" si="374"/>
        <v>-170.01</v>
      </c>
      <c r="M2207" s="33">
        <f t="shared" si="375"/>
        <v>170.01</v>
      </c>
      <c r="N2207" s="34" t="b">
        <v>1</v>
      </c>
      <c r="O2207" s="35">
        <f t="shared" si="376"/>
        <v>170.01</v>
      </c>
      <c r="P2207" s="36" t="str">
        <f t="shared" si="377"/>
        <v/>
      </c>
      <c r="Q2207" s="37" t="e">
        <f t="shared" si="378"/>
        <v>#VALUE!</v>
      </c>
      <c r="R2207" s="6" t="e">
        <f t="shared" si="379"/>
        <v>#VALUE!</v>
      </c>
      <c r="S2207" s="6" t="str">
        <f>IFERROR(INDEX('Vendor Over-ride'!$C:$C, MATCH($R:$R,'Vendor Over-ride'!$A:$A,0)),"")</f>
        <v/>
      </c>
      <c r="U2207" s="38" t="str">
        <f t="shared" si="383"/>
        <v>GIA</v>
      </c>
      <c r="V2207" s="5" t="str">
        <f t="shared" si="384"/>
        <v/>
      </c>
      <c r="W2207" s="5" t="b">
        <f t="shared" si="380"/>
        <v>0</v>
      </c>
      <c r="X2207" s="40">
        <f t="shared" ca="1" si="381"/>
        <v>334393.72000000003</v>
      </c>
      <c r="Y2207" s="30" t="b">
        <f t="shared" ca="1" si="382"/>
        <v>1</v>
      </c>
    </row>
    <row r="2208" spans="1:25" hidden="1">
      <c r="A2208" s="28" t="s">
        <v>2837</v>
      </c>
      <c r="B2208" s="28" t="s">
        <v>2838</v>
      </c>
      <c r="C2208" s="28" t="s">
        <v>4814</v>
      </c>
      <c r="D2208" s="28" t="s">
        <v>2990</v>
      </c>
      <c r="E2208" s="29">
        <v>42332</v>
      </c>
      <c r="F2208" s="28"/>
      <c r="G2208" s="30">
        <v>5090</v>
      </c>
      <c r="H2208" s="28" t="s">
        <v>11482</v>
      </c>
      <c r="I2208" s="31">
        <v>0</v>
      </c>
      <c r="J2208" s="31">
        <v>3.5</v>
      </c>
      <c r="K2208" s="28"/>
      <c r="L2208" s="32">
        <f t="shared" si="374"/>
        <v>-3.5</v>
      </c>
      <c r="M2208" s="33">
        <f t="shared" si="375"/>
        <v>3.5</v>
      </c>
      <c r="N2208" s="34" t="b">
        <v>0</v>
      </c>
      <c r="O2208" s="35">
        <f t="shared" si="376"/>
        <v>0</v>
      </c>
      <c r="P2208" s="36" t="str">
        <f t="shared" si="377"/>
        <v/>
      </c>
      <c r="Q2208" s="37" t="e">
        <f t="shared" si="378"/>
        <v>#VALUE!</v>
      </c>
      <c r="R2208" s="6" t="e">
        <f t="shared" si="379"/>
        <v>#VALUE!</v>
      </c>
      <c r="S2208" s="6" t="str">
        <f>IFERROR(INDEX('Vendor Over-ride'!$C:$C, MATCH($R:$R,'Vendor Over-ride'!$A:$A,0)),"")</f>
        <v/>
      </c>
      <c r="U2208" s="38" t="str">
        <f t="shared" si="383"/>
        <v>GIA</v>
      </c>
      <c r="V2208" s="5" t="str">
        <f t="shared" si="384"/>
        <v/>
      </c>
      <c r="W2208" s="5" t="b">
        <f t="shared" si="380"/>
        <v>0</v>
      </c>
      <c r="X2208" s="40">
        <f t="shared" ca="1" si="381"/>
        <v>334393.72000000003</v>
      </c>
      <c r="Y2208" s="30" t="b">
        <f t="shared" ca="1" si="382"/>
        <v>1</v>
      </c>
    </row>
    <row r="2209" spans="1:25" hidden="1">
      <c r="A2209" s="28" t="s">
        <v>2837</v>
      </c>
      <c r="B2209" s="28" t="s">
        <v>2838</v>
      </c>
      <c r="C2209" s="28" t="s">
        <v>4814</v>
      </c>
      <c r="D2209" s="28" t="s">
        <v>5365</v>
      </c>
      <c r="E2209" s="29">
        <v>42310</v>
      </c>
      <c r="F2209" s="28" t="s">
        <v>11483</v>
      </c>
      <c r="G2209" s="30">
        <v>4983</v>
      </c>
      <c r="H2209" s="28" t="s">
        <v>11484</v>
      </c>
      <c r="I2209" s="31">
        <v>1981.07</v>
      </c>
      <c r="J2209" s="31">
        <v>0</v>
      </c>
      <c r="K2209" s="28" t="s">
        <v>10405</v>
      </c>
      <c r="L2209" s="32">
        <f t="shared" si="374"/>
        <v>1981.07</v>
      </c>
      <c r="M2209" s="33">
        <f t="shared" si="375"/>
        <v>1981.07</v>
      </c>
      <c r="N2209" s="34" t="b">
        <v>0</v>
      </c>
      <c r="O2209" s="35">
        <f t="shared" si="376"/>
        <v>0</v>
      </c>
      <c r="P2209" s="36" t="str">
        <f t="shared" si="377"/>
        <v>(</v>
      </c>
      <c r="Q2209" s="37" t="str">
        <f t="shared" si="378"/>
        <v>500-0695)</v>
      </c>
      <c r="R2209" s="6" t="str">
        <f t="shared" si="379"/>
        <v>( - 500-0695)</v>
      </c>
      <c r="S2209" s="6" t="str">
        <f>IFERROR(INDEX('Vendor Over-ride'!$C:$C, MATCH($R:$R,'Vendor Over-ride'!$A:$A,0)),"")</f>
        <v/>
      </c>
      <c r="U2209" s="38" t="str">
        <f t="shared" si="383"/>
        <v>GIA</v>
      </c>
      <c r="V2209" s="5" t="str">
        <f t="shared" si="384"/>
        <v/>
      </c>
      <c r="W2209" s="5" t="b">
        <f t="shared" si="380"/>
        <v>0</v>
      </c>
      <c r="X2209" s="40">
        <f t="shared" ca="1" si="381"/>
        <v>334393.72000000003</v>
      </c>
      <c r="Y2209" s="30" t="b">
        <f t="shared" ca="1" si="382"/>
        <v>1</v>
      </c>
    </row>
    <row r="2210" spans="1:25" hidden="1">
      <c r="A2210" s="28" t="s">
        <v>2837</v>
      </c>
      <c r="B2210" s="28" t="s">
        <v>2838</v>
      </c>
      <c r="C2210" s="28" t="s">
        <v>4814</v>
      </c>
      <c r="D2210" s="28" t="s">
        <v>5365</v>
      </c>
      <c r="E2210" s="29">
        <v>42310</v>
      </c>
      <c r="F2210" s="28" t="s">
        <v>11483</v>
      </c>
      <c r="G2210" s="30">
        <v>4983</v>
      </c>
      <c r="H2210" s="28" t="s">
        <v>11485</v>
      </c>
      <c r="I2210" s="31">
        <v>0</v>
      </c>
      <c r="J2210" s="31">
        <v>1981.07</v>
      </c>
      <c r="K2210" s="28" t="s">
        <v>10407</v>
      </c>
      <c r="L2210" s="32">
        <f t="shared" si="374"/>
        <v>-1981.07</v>
      </c>
      <c r="M2210" s="33">
        <f t="shared" si="375"/>
        <v>1981.07</v>
      </c>
      <c r="N2210" s="34" t="b">
        <v>0</v>
      </c>
      <c r="O2210" s="35">
        <f t="shared" si="376"/>
        <v>0</v>
      </c>
      <c r="P2210" s="36" t="str">
        <f t="shared" si="377"/>
        <v>(</v>
      </c>
      <c r="Q2210" s="37" t="str">
        <f t="shared" si="378"/>
        <v>500-0695)</v>
      </c>
      <c r="R2210" s="6" t="str">
        <f t="shared" si="379"/>
        <v>( - 500-0695)</v>
      </c>
      <c r="S2210" s="6" t="str">
        <f>IFERROR(INDEX('Vendor Over-ride'!$C:$C, MATCH($R:$R,'Vendor Over-ride'!$A:$A,0)),"")</f>
        <v/>
      </c>
      <c r="U2210" s="38" t="str">
        <f t="shared" si="383"/>
        <v>GIA</v>
      </c>
      <c r="V2210" s="5" t="str">
        <f t="shared" si="384"/>
        <v/>
      </c>
      <c r="W2210" s="5" t="b">
        <f t="shared" si="380"/>
        <v>0</v>
      </c>
      <c r="X2210" s="40">
        <f t="shared" ca="1" si="381"/>
        <v>334393.72000000003</v>
      </c>
      <c r="Y2210" s="30" t="b">
        <f t="shared" ca="1" si="382"/>
        <v>1</v>
      </c>
    </row>
    <row r="2211" spans="1:25" hidden="1">
      <c r="A2211" s="28" t="s">
        <v>2837</v>
      </c>
      <c r="B2211" s="28" t="s">
        <v>2838</v>
      </c>
      <c r="C2211" s="28" t="s">
        <v>4935</v>
      </c>
      <c r="D2211" s="28" t="s">
        <v>2842</v>
      </c>
      <c r="E2211" s="29">
        <v>42339</v>
      </c>
      <c r="F2211" s="28" t="s">
        <v>11486</v>
      </c>
      <c r="G2211" s="30">
        <v>5136</v>
      </c>
      <c r="H2211" s="28" t="s">
        <v>11487</v>
      </c>
      <c r="I2211" s="31">
        <v>0</v>
      </c>
      <c r="J2211" s="31">
        <v>131.74</v>
      </c>
      <c r="K2211" s="28" t="s">
        <v>2888</v>
      </c>
      <c r="L2211" s="32">
        <f t="shared" si="374"/>
        <v>-131.74</v>
      </c>
      <c r="M2211" s="33">
        <f t="shared" si="375"/>
        <v>131.74</v>
      </c>
      <c r="N2211" s="34" t="b">
        <v>0</v>
      </c>
      <c r="O2211" s="35">
        <f t="shared" si="376"/>
        <v>0</v>
      </c>
      <c r="P2211" s="36" t="str">
        <f t="shared" si="377"/>
        <v>E</v>
      </c>
      <c r="Q2211" s="37" t="str">
        <f t="shared" si="378"/>
        <v>David Taylor</v>
      </c>
      <c r="R2211" s="6" t="str">
        <f t="shared" si="379"/>
        <v>E - David Taylor</v>
      </c>
      <c r="S2211" s="6" t="str">
        <f>IFERROR(INDEX('Vendor Over-ride'!$C:$C, MATCH($R:$R,'Vendor Over-ride'!$A:$A,0)),"")</f>
        <v/>
      </c>
      <c r="U2211" s="38" t="str">
        <f t="shared" si="383"/>
        <v>GIA</v>
      </c>
      <c r="V2211" s="5" t="str">
        <f t="shared" si="384"/>
        <v>EMPLOYEE</v>
      </c>
      <c r="W2211" s="5" t="b">
        <f t="shared" si="380"/>
        <v>0</v>
      </c>
      <c r="X2211" s="40">
        <f t="shared" ca="1" si="381"/>
        <v>334393.72000000003</v>
      </c>
      <c r="Y2211" s="30" t="b">
        <f t="shared" ca="1" si="382"/>
        <v>1</v>
      </c>
    </row>
    <row r="2212" spans="1:25" hidden="1">
      <c r="A2212" s="28" t="s">
        <v>2837</v>
      </c>
      <c r="B2212" s="28" t="s">
        <v>2838</v>
      </c>
      <c r="C2212" s="28" t="s">
        <v>4935</v>
      </c>
      <c r="D2212" s="28" t="s">
        <v>2842</v>
      </c>
      <c r="E2212" s="29">
        <v>42339</v>
      </c>
      <c r="F2212" s="28" t="s">
        <v>11488</v>
      </c>
      <c r="G2212" s="30">
        <v>5136</v>
      </c>
      <c r="H2212" s="28" t="s">
        <v>11489</v>
      </c>
      <c r="I2212" s="31">
        <v>0</v>
      </c>
      <c r="J2212" s="31">
        <v>446</v>
      </c>
      <c r="K2212" s="28" t="s">
        <v>3147</v>
      </c>
      <c r="L2212" s="32">
        <f t="shared" si="374"/>
        <v>-446</v>
      </c>
      <c r="M2212" s="33">
        <f t="shared" si="375"/>
        <v>446</v>
      </c>
      <c r="N2212" s="34" t="b">
        <v>0</v>
      </c>
      <c r="O2212" s="35">
        <f t="shared" si="376"/>
        <v>0</v>
      </c>
      <c r="P2212" s="36" t="str">
        <f t="shared" si="377"/>
        <v>E</v>
      </c>
      <c r="Q2212" s="37" t="str">
        <f t="shared" si="378"/>
        <v>Robert Cosh</v>
      </c>
      <c r="R2212" s="6" t="str">
        <f t="shared" si="379"/>
        <v>E - Robert Cosh</v>
      </c>
      <c r="S2212" s="6" t="str">
        <f>IFERROR(INDEX('Vendor Over-ride'!$C:$C, MATCH($R:$R,'Vendor Over-ride'!$A:$A,0)),"")</f>
        <v/>
      </c>
      <c r="U2212" s="38" t="str">
        <f t="shared" si="383"/>
        <v>GIA</v>
      </c>
      <c r="V2212" s="5" t="str">
        <f t="shared" si="384"/>
        <v>EMPLOYEE</v>
      </c>
      <c r="W2212" s="5" t="b">
        <f t="shared" si="380"/>
        <v>0</v>
      </c>
      <c r="X2212" s="40">
        <f t="shared" ca="1" si="381"/>
        <v>334393.72000000003</v>
      </c>
      <c r="Y2212" s="30" t="b">
        <f t="shared" ca="1" si="382"/>
        <v>1</v>
      </c>
    </row>
    <row r="2213" spans="1:25" hidden="1">
      <c r="A2213" s="28" t="s">
        <v>2837</v>
      </c>
      <c r="B2213" s="28" t="s">
        <v>2838</v>
      </c>
      <c r="C2213" s="28" t="s">
        <v>4935</v>
      </c>
      <c r="D2213" s="28" t="s">
        <v>2842</v>
      </c>
      <c r="E2213" s="29">
        <v>42339</v>
      </c>
      <c r="F2213" s="28" t="s">
        <v>11490</v>
      </c>
      <c r="G2213" s="30">
        <v>5136</v>
      </c>
      <c r="H2213" s="28" t="s">
        <v>11491</v>
      </c>
      <c r="I2213" s="31">
        <v>0</v>
      </c>
      <c r="J2213" s="31">
        <v>128.94</v>
      </c>
      <c r="K2213" s="28" t="s">
        <v>3929</v>
      </c>
      <c r="L2213" s="32">
        <f t="shared" si="374"/>
        <v>-128.94</v>
      </c>
      <c r="M2213" s="33">
        <f t="shared" si="375"/>
        <v>128.94</v>
      </c>
      <c r="N2213" s="34" t="b">
        <v>0</v>
      </c>
      <c r="O2213" s="35">
        <f t="shared" si="376"/>
        <v>0</v>
      </c>
      <c r="P2213" s="36" t="str">
        <f t="shared" si="377"/>
        <v>E</v>
      </c>
      <c r="Q2213" s="37" t="str">
        <f t="shared" si="378"/>
        <v>Babafemi Folorunso</v>
      </c>
      <c r="R2213" s="6" t="str">
        <f t="shared" si="379"/>
        <v>E - Babafemi Folorunso</v>
      </c>
      <c r="S2213" s="6" t="str">
        <f>IFERROR(INDEX('Vendor Over-ride'!$C:$C, MATCH($R:$R,'Vendor Over-ride'!$A:$A,0)),"")</f>
        <v/>
      </c>
      <c r="U2213" s="38" t="str">
        <f t="shared" si="383"/>
        <v>GIA</v>
      </c>
      <c r="V2213" s="5" t="str">
        <f t="shared" si="384"/>
        <v>EMPLOYEE</v>
      </c>
      <c r="W2213" s="5" t="b">
        <f t="shared" si="380"/>
        <v>0</v>
      </c>
      <c r="X2213" s="40">
        <f t="shared" ca="1" si="381"/>
        <v>334393.72000000003</v>
      </c>
      <c r="Y2213" s="30" t="b">
        <f t="shared" ca="1" si="382"/>
        <v>1</v>
      </c>
    </row>
    <row r="2214" spans="1:25" hidden="1">
      <c r="A2214" s="28" t="s">
        <v>2837</v>
      </c>
      <c r="B2214" s="28" t="s">
        <v>2838</v>
      </c>
      <c r="C2214" s="28" t="s">
        <v>4935</v>
      </c>
      <c r="D2214" s="28" t="s">
        <v>2842</v>
      </c>
      <c r="E2214" s="29">
        <v>42339</v>
      </c>
      <c r="F2214" s="28" t="s">
        <v>11492</v>
      </c>
      <c r="G2214" s="30">
        <v>5136</v>
      </c>
      <c r="H2214" s="28" t="s">
        <v>11493</v>
      </c>
      <c r="I2214" s="31">
        <v>0</v>
      </c>
      <c r="J2214" s="31">
        <v>64.95</v>
      </c>
      <c r="K2214" s="28" t="s">
        <v>2953</v>
      </c>
      <c r="L2214" s="32">
        <f t="shared" si="374"/>
        <v>-64.95</v>
      </c>
      <c r="M2214" s="33">
        <f t="shared" si="375"/>
        <v>64.95</v>
      </c>
      <c r="N2214" s="34" t="b">
        <v>0</v>
      </c>
      <c r="O2214" s="35">
        <f t="shared" si="376"/>
        <v>0</v>
      </c>
      <c r="P2214" s="36" t="str">
        <f t="shared" si="377"/>
        <v>E</v>
      </c>
      <c r="Q2214" s="37" t="str">
        <f t="shared" si="378"/>
        <v>Janice Kelly</v>
      </c>
      <c r="R2214" s="6" t="str">
        <f t="shared" si="379"/>
        <v>E - Janice Kelly</v>
      </c>
      <c r="S2214" s="6" t="str">
        <f>IFERROR(INDEX('Vendor Over-ride'!$C:$C, MATCH($R:$R,'Vendor Over-ride'!$A:$A,0)),"")</f>
        <v/>
      </c>
      <c r="U2214" s="38" t="str">
        <f t="shared" si="383"/>
        <v>GIA</v>
      </c>
      <c r="V2214" s="5" t="str">
        <f t="shared" si="384"/>
        <v>EMPLOYEE</v>
      </c>
      <c r="W2214" s="5" t="b">
        <f t="shared" si="380"/>
        <v>0</v>
      </c>
      <c r="X2214" s="40">
        <f t="shared" ca="1" si="381"/>
        <v>334393.72000000003</v>
      </c>
      <c r="Y2214" s="30" t="b">
        <f t="shared" ca="1" si="382"/>
        <v>1</v>
      </c>
    </row>
    <row r="2215" spans="1:25" hidden="1">
      <c r="A2215" s="28" t="s">
        <v>2837</v>
      </c>
      <c r="B2215" s="28" t="s">
        <v>2838</v>
      </c>
      <c r="C2215" s="28" t="s">
        <v>4935</v>
      </c>
      <c r="D2215" s="28" t="s">
        <v>2842</v>
      </c>
      <c r="E2215" s="29">
        <v>42339</v>
      </c>
      <c r="F2215" s="28" t="s">
        <v>11494</v>
      </c>
      <c r="G2215" s="30">
        <v>5136</v>
      </c>
      <c r="H2215" s="28" t="s">
        <v>11495</v>
      </c>
      <c r="I2215" s="31">
        <v>0</v>
      </c>
      <c r="J2215" s="31">
        <v>55</v>
      </c>
      <c r="K2215" s="28" t="s">
        <v>3355</v>
      </c>
      <c r="L2215" s="32">
        <f t="shared" si="374"/>
        <v>-55</v>
      </c>
      <c r="M2215" s="33">
        <f t="shared" si="375"/>
        <v>55</v>
      </c>
      <c r="N2215" s="34" t="b">
        <v>0</v>
      </c>
      <c r="O2215" s="35">
        <f t="shared" si="376"/>
        <v>0</v>
      </c>
      <c r="P2215" s="36" t="str">
        <f t="shared" si="377"/>
        <v>E</v>
      </c>
      <c r="Q2215" s="37" t="str">
        <f t="shared" si="378"/>
        <v>Emma Stewart-Jones</v>
      </c>
      <c r="R2215" s="6" t="str">
        <f t="shared" si="379"/>
        <v>E - Emma Stewart-Jones</v>
      </c>
      <c r="S2215" s="6" t="str">
        <f>IFERROR(INDEX('Vendor Over-ride'!$C:$C, MATCH($R:$R,'Vendor Over-ride'!$A:$A,0)),"")</f>
        <v/>
      </c>
      <c r="U2215" s="38" t="str">
        <f t="shared" si="383"/>
        <v>GIA</v>
      </c>
      <c r="V2215" s="5" t="str">
        <f t="shared" si="384"/>
        <v>EMPLOYEE</v>
      </c>
      <c r="W2215" s="5" t="b">
        <f t="shared" si="380"/>
        <v>0</v>
      </c>
      <c r="X2215" s="40">
        <f t="shared" ca="1" si="381"/>
        <v>334393.72000000003</v>
      </c>
      <c r="Y2215" s="30" t="b">
        <f t="shared" ca="1" si="382"/>
        <v>1</v>
      </c>
    </row>
    <row r="2216" spans="1:25" hidden="1">
      <c r="A2216" s="28" t="s">
        <v>2837</v>
      </c>
      <c r="B2216" s="28" t="s">
        <v>2838</v>
      </c>
      <c r="C2216" s="28" t="s">
        <v>4935</v>
      </c>
      <c r="D2216" s="28" t="s">
        <v>2842</v>
      </c>
      <c r="E2216" s="29">
        <v>42339</v>
      </c>
      <c r="F2216" s="28" t="s">
        <v>11496</v>
      </c>
      <c r="G2216" s="30">
        <v>5136</v>
      </c>
      <c r="H2216" s="28" t="s">
        <v>11497</v>
      </c>
      <c r="I2216" s="31">
        <v>0</v>
      </c>
      <c r="J2216" s="31">
        <v>79.900000000000006</v>
      </c>
      <c r="K2216" s="28" t="s">
        <v>2995</v>
      </c>
      <c r="L2216" s="32">
        <f t="shared" si="374"/>
        <v>-79.900000000000006</v>
      </c>
      <c r="M2216" s="33">
        <f t="shared" si="375"/>
        <v>79.900000000000006</v>
      </c>
      <c r="N2216" s="34" t="b">
        <v>0</v>
      </c>
      <c r="O2216" s="35">
        <f t="shared" si="376"/>
        <v>0</v>
      </c>
      <c r="P2216" s="36" t="str">
        <f t="shared" si="377"/>
        <v>E</v>
      </c>
      <c r="Q2216" s="37" t="str">
        <f t="shared" si="378"/>
        <v>Lulu Johnston</v>
      </c>
      <c r="R2216" s="6" t="str">
        <f t="shared" si="379"/>
        <v>E - Lulu Johnston</v>
      </c>
      <c r="S2216" s="6" t="str">
        <f>IFERROR(INDEX('Vendor Over-ride'!$C:$C, MATCH($R:$R,'Vendor Over-ride'!$A:$A,0)),"")</f>
        <v/>
      </c>
      <c r="U2216" s="38" t="str">
        <f t="shared" si="383"/>
        <v>GIA</v>
      </c>
      <c r="V2216" s="5" t="str">
        <f t="shared" si="384"/>
        <v>EMPLOYEE</v>
      </c>
      <c r="W2216" s="5" t="b">
        <f t="shared" si="380"/>
        <v>0</v>
      </c>
      <c r="X2216" s="40">
        <f t="shared" ca="1" si="381"/>
        <v>334393.72000000003</v>
      </c>
      <c r="Y2216" s="30" t="b">
        <f t="shared" ca="1" si="382"/>
        <v>1</v>
      </c>
    </row>
    <row r="2217" spans="1:25">
      <c r="A2217" s="28" t="s">
        <v>2837</v>
      </c>
      <c r="B2217" s="28" t="s">
        <v>2838</v>
      </c>
      <c r="C2217" s="28" t="s">
        <v>4935</v>
      </c>
      <c r="D2217" s="28" t="s">
        <v>2842</v>
      </c>
      <c r="E2217" s="29">
        <v>42339</v>
      </c>
      <c r="F2217" s="28" t="s">
        <v>11498</v>
      </c>
      <c r="G2217" s="30">
        <v>5136</v>
      </c>
      <c r="H2217" s="28" t="s">
        <v>11499</v>
      </c>
      <c r="I2217" s="31">
        <v>0</v>
      </c>
      <c r="J2217" s="31">
        <v>96272.03</v>
      </c>
      <c r="K2217" s="28" t="s">
        <v>5185</v>
      </c>
      <c r="L2217" s="32">
        <f t="shared" si="374"/>
        <v>-96272.03</v>
      </c>
      <c r="M2217" s="33">
        <f t="shared" si="375"/>
        <v>96272.03</v>
      </c>
      <c r="N2217" s="34" t="b">
        <v>1</v>
      </c>
      <c r="O2217" s="35">
        <f t="shared" si="376"/>
        <v>96272.03</v>
      </c>
      <c r="P2217" s="36" t="str">
        <f t="shared" si="377"/>
        <v>G</v>
      </c>
      <c r="Q2217" s="37" t="str">
        <f t="shared" si="378"/>
        <v>Cove Park Ltd</v>
      </c>
      <c r="R2217" s="6" t="str">
        <f t="shared" si="379"/>
        <v>G - Cove Park Ltd</v>
      </c>
      <c r="S2217" s="6" t="str">
        <f>IFERROR(INDEX('Vendor Over-ride'!$C:$C, MATCH($R:$R,'Vendor Over-ride'!$A:$A,0)),"")</f>
        <v>G - Cove Park Ltd</v>
      </c>
      <c r="U2217" s="38" t="str">
        <f t="shared" si="383"/>
        <v>GIA</v>
      </c>
      <c r="V2217" s="5" t="str">
        <f t="shared" si="384"/>
        <v>AWARD</v>
      </c>
      <c r="W2217" s="5" t="b">
        <f t="shared" si="380"/>
        <v>1</v>
      </c>
      <c r="X2217" s="40">
        <f t="shared" ca="1" si="381"/>
        <v>351009.41</v>
      </c>
      <c r="Y2217" s="30" t="b">
        <f t="shared" ca="1" si="382"/>
        <v>1</v>
      </c>
    </row>
    <row r="2218" spans="1:25" hidden="1">
      <c r="A2218" s="28" t="s">
        <v>2837</v>
      </c>
      <c r="B2218" s="28" t="s">
        <v>2838</v>
      </c>
      <c r="C2218" s="28" t="s">
        <v>4935</v>
      </c>
      <c r="D2218" s="28" t="s">
        <v>2842</v>
      </c>
      <c r="E2218" s="29">
        <v>42339</v>
      </c>
      <c r="F2218" s="28" t="s">
        <v>11500</v>
      </c>
      <c r="G2218" s="30">
        <v>5136</v>
      </c>
      <c r="H2218" s="28" t="s">
        <v>11501</v>
      </c>
      <c r="I2218" s="31">
        <v>0</v>
      </c>
      <c r="J2218" s="31">
        <v>717.41</v>
      </c>
      <c r="K2218" s="28" t="s">
        <v>4240</v>
      </c>
      <c r="L2218" s="32">
        <f t="shared" si="374"/>
        <v>-717.41</v>
      </c>
      <c r="M2218" s="33">
        <f t="shared" si="375"/>
        <v>717.41</v>
      </c>
      <c r="N2218" s="34" t="b">
        <v>1</v>
      </c>
      <c r="O2218" s="35">
        <f t="shared" si="376"/>
        <v>717.41</v>
      </c>
      <c r="P2218" s="36" t="str">
        <f t="shared" si="377"/>
        <v>T</v>
      </c>
      <c r="Q2218" s="37" t="str">
        <f t="shared" si="378"/>
        <v>Centre For Contemporary Arts</v>
      </c>
      <c r="R2218" s="6" t="str">
        <f t="shared" si="379"/>
        <v>T - Centre For Contemporary Arts</v>
      </c>
      <c r="S2218" s="6" t="str">
        <f>IFERROR(INDEX('Vendor Over-ride'!$C:$C, MATCH($R:$R,'Vendor Over-ride'!$A:$A,0)),"")</f>
        <v>T - Centre For Contemporary Arts</v>
      </c>
      <c r="U2218" s="38" t="str">
        <f t="shared" si="383"/>
        <v>GIA</v>
      </c>
      <c r="V2218" s="5" t="str">
        <f t="shared" si="384"/>
        <v>TRADE</v>
      </c>
      <c r="W2218" s="5" t="b">
        <f t="shared" si="380"/>
        <v>0</v>
      </c>
      <c r="X2218" s="40">
        <f t="shared" ca="1" si="381"/>
        <v>3468.26</v>
      </c>
      <c r="Y2218" s="30" t="b">
        <f t="shared" ca="1" si="382"/>
        <v>0</v>
      </c>
    </row>
    <row r="2219" spans="1:25" hidden="1">
      <c r="A2219" s="28" t="s">
        <v>2837</v>
      </c>
      <c r="B2219" s="28" t="s">
        <v>2838</v>
      </c>
      <c r="C2219" s="28" t="s">
        <v>4935</v>
      </c>
      <c r="D2219" s="28" t="s">
        <v>2842</v>
      </c>
      <c r="E2219" s="29">
        <v>42339</v>
      </c>
      <c r="F2219" s="28" t="s">
        <v>11502</v>
      </c>
      <c r="G2219" s="30">
        <v>5136</v>
      </c>
      <c r="H2219" s="28" t="s">
        <v>11503</v>
      </c>
      <c r="I2219" s="31">
        <v>0</v>
      </c>
      <c r="J2219" s="31">
        <v>1680.6</v>
      </c>
      <c r="K2219" s="28" t="s">
        <v>3034</v>
      </c>
      <c r="L2219" s="32">
        <f t="shared" si="374"/>
        <v>-1680.6</v>
      </c>
      <c r="M2219" s="33">
        <f t="shared" si="375"/>
        <v>1680.6</v>
      </c>
      <c r="N2219" s="34" t="b">
        <v>1</v>
      </c>
      <c r="O2219" s="35">
        <f t="shared" si="376"/>
        <v>1680.6</v>
      </c>
      <c r="P2219" s="36" t="str">
        <f t="shared" si="377"/>
        <v>T</v>
      </c>
      <c r="Q2219" s="37" t="str">
        <f t="shared" si="378"/>
        <v>Culture &amp; Sport Glasgow (Trading) CIC</v>
      </c>
      <c r="R2219" s="6" t="str">
        <f t="shared" si="379"/>
        <v>T - Culture &amp; Sport Glasgow (Trading) CIC</v>
      </c>
      <c r="S2219" s="6" t="str">
        <f>IFERROR(INDEX('Vendor Over-ride'!$C:$C, MATCH($R:$R,'Vendor Over-ride'!$A:$A,0)),"")</f>
        <v>T - Culture &amp; Sport Glasgow</v>
      </c>
      <c r="U2219" s="38" t="str">
        <f t="shared" si="383"/>
        <v>GIA</v>
      </c>
      <c r="V2219" s="5" t="str">
        <f t="shared" si="384"/>
        <v>TRADE</v>
      </c>
      <c r="W2219" s="5" t="b">
        <f t="shared" si="380"/>
        <v>0</v>
      </c>
      <c r="X2219" s="40">
        <f t="shared" ca="1" si="381"/>
        <v>12090.189999999999</v>
      </c>
      <c r="Y2219" s="30" t="b">
        <f t="shared" ca="1" si="382"/>
        <v>0</v>
      </c>
    </row>
    <row r="2220" spans="1:25" hidden="1">
      <c r="A2220" s="28" t="s">
        <v>2837</v>
      </c>
      <c r="B2220" s="28" t="s">
        <v>2838</v>
      </c>
      <c r="C2220" s="28" t="s">
        <v>4935</v>
      </c>
      <c r="D2220" s="28" t="s">
        <v>2842</v>
      </c>
      <c r="E2220" s="29">
        <v>42339</v>
      </c>
      <c r="F2220" s="28" t="s">
        <v>11504</v>
      </c>
      <c r="G2220" s="30">
        <v>5136</v>
      </c>
      <c r="H2220" s="28" t="s">
        <v>11505</v>
      </c>
      <c r="I2220" s="31">
        <v>0</v>
      </c>
      <c r="J2220" s="31">
        <v>4910.8</v>
      </c>
      <c r="K2220" s="28" t="s">
        <v>5011</v>
      </c>
      <c r="L2220" s="32">
        <f t="shared" si="374"/>
        <v>-4910.8</v>
      </c>
      <c r="M2220" s="33">
        <f t="shared" si="375"/>
        <v>4910.8</v>
      </c>
      <c r="N2220" s="34" t="b">
        <v>1</v>
      </c>
      <c r="O2220" s="35">
        <f t="shared" si="376"/>
        <v>4910.8</v>
      </c>
      <c r="P2220" s="36" t="str">
        <f t="shared" si="377"/>
        <v>T</v>
      </c>
      <c r="Q2220" s="37" t="str">
        <f t="shared" si="378"/>
        <v>EDF Energy Customers</v>
      </c>
      <c r="R2220" s="6" t="str">
        <f t="shared" si="379"/>
        <v>T - EDF Energy Customers</v>
      </c>
      <c r="S2220" s="6" t="str">
        <f>IFERROR(INDEX('Vendor Over-ride'!$C:$C, MATCH($R:$R,'Vendor Over-ride'!$A:$A,0)),"")</f>
        <v>T - EDF Energy Customers</v>
      </c>
      <c r="U2220" s="38" t="str">
        <f t="shared" si="383"/>
        <v>GIA</v>
      </c>
      <c r="V2220" s="5" t="str">
        <f t="shared" si="384"/>
        <v>TRADE</v>
      </c>
      <c r="W2220" s="5" t="b">
        <f t="shared" si="380"/>
        <v>0</v>
      </c>
      <c r="X2220" s="40">
        <f t="shared" ca="1" si="381"/>
        <v>21418.13</v>
      </c>
      <c r="Y2220" s="30" t="b">
        <f t="shared" ca="1" si="382"/>
        <v>0</v>
      </c>
    </row>
    <row r="2221" spans="1:25" hidden="1">
      <c r="A2221" s="28" t="s">
        <v>2837</v>
      </c>
      <c r="B2221" s="28" t="s">
        <v>2838</v>
      </c>
      <c r="C2221" s="28" t="s">
        <v>4935</v>
      </c>
      <c r="D2221" s="28" t="s">
        <v>2842</v>
      </c>
      <c r="E2221" s="29">
        <v>42339</v>
      </c>
      <c r="F2221" s="28" t="s">
        <v>11506</v>
      </c>
      <c r="G2221" s="30">
        <v>5136</v>
      </c>
      <c r="H2221" s="28" t="s">
        <v>11507</v>
      </c>
      <c r="I2221" s="31">
        <v>0</v>
      </c>
      <c r="J2221" s="31">
        <v>600</v>
      </c>
      <c r="K2221" s="28" t="s">
        <v>4965</v>
      </c>
      <c r="L2221" s="32">
        <f t="shared" si="374"/>
        <v>-600</v>
      </c>
      <c r="M2221" s="33">
        <f t="shared" si="375"/>
        <v>600</v>
      </c>
      <c r="N2221" s="34" t="b">
        <v>1</v>
      </c>
      <c r="O2221" s="35">
        <f t="shared" si="376"/>
        <v>600</v>
      </c>
      <c r="P2221" s="36" t="str">
        <f t="shared" si="377"/>
        <v>T</v>
      </c>
      <c r="Q2221" s="37" t="str">
        <f t="shared" si="378"/>
        <v>Hands Up For Trad Ltd</v>
      </c>
      <c r="R2221" s="6" t="str">
        <f t="shared" si="379"/>
        <v>T - Hands Up For Trad Ltd</v>
      </c>
      <c r="S2221" s="6" t="str">
        <f>IFERROR(INDEX('Vendor Over-ride'!$C:$C, MATCH($R:$R,'Vendor Over-ride'!$A:$A,0)),"")</f>
        <v>T - Hands Up For Trad Ltd</v>
      </c>
      <c r="U2221" s="38" t="str">
        <f t="shared" si="383"/>
        <v>GIA</v>
      </c>
      <c r="V2221" s="5" t="str">
        <f t="shared" si="384"/>
        <v>TRADE</v>
      </c>
      <c r="W2221" s="5" t="b">
        <f t="shared" si="380"/>
        <v>0</v>
      </c>
      <c r="X2221" s="40">
        <f t="shared" ca="1" si="381"/>
        <v>1200</v>
      </c>
      <c r="Y2221" s="30" t="b">
        <f t="shared" ca="1" si="382"/>
        <v>0</v>
      </c>
    </row>
    <row r="2222" spans="1:25" hidden="1">
      <c r="A2222" s="28" t="s">
        <v>2837</v>
      </c>
      <c r="B2222" s="28" t="s">
        <v>2838</v>
      </c>
      <c r="C2222" s="28" t="s">
        <v>4935</v>
      </c>
      <c r="D2222" s="28" t="s">
        <v>2842</v>
      </c>
      <c r="E2222" s="29">
        <v>42339</v>
      </c>
      <c r="F2222" s="28" t="s">
        <v>11508</v>
      </c>
      <c r="G2222" s="30">
        <v>5136</v>
      </c>
      <c r="H2222" s="28" t="s">
        <v>11509</v>
      </c>
      <c r="I2222" s="31">
        <v>0</v>
      </c>
      <c r="J2222" s="31">
        <v>387</v>
      </c>
      <c r="K2222" s="28" t="s">
        <v>3817</v>
      </c>
      <c r="L2222" s="32">
        <f t="shared" si="374"/>
        <v>-387</v>
      </c>
      <c r="M2222" s="33">
        <f t="shared" si="375"/>
        <v>387</v>
      </c>
      <c r="N2222" s="34" t="b">
        <v>1</v>
      </c>
      <c r="O2222" s="35">
        <f t="shared" si="376"/>
        <v>387</v>
      </c>
      <c r="P2222" s="36" t="str">
        <f t="shared" si="377"/>
        <v>T</v>
      </c>
      <c r="Q2222" s="37" t="str">
        <f t="shared" si="378"/>
        <v>Saramago Ltd</v>
      </c>
      <c r="R2222" s="6" t="str">
        <f t="shared" si="379"/>
        <v>T - Saramago Ltd</v>
      </c>
      <c r="S2222" s="6" t="str">
        <f>IFERROR(INDEX('Vendor Over-ride'!$C:$C, MATCH($R:$R,'Vendor Over-ride'!$A:$A,0)),"")</f>
        <v>T - Saramago Ltd</v>
      </c>
      <c r="U2222" s="38" t="str">
        <f t="shared" si="383"/>
        <v>GIA</v>
      </c>
      <c r="V2222" s="5" t="str">
        <f t="shared" si="384"/>
        <v>TRADE</v>
      </c>
      <c r="W2222" s="5" t="b">
        <f t="shared" si="380"/>
        <v>0</v>
      </c>
      <c r="X2222" s="40">
        <f t="shared" ca="1" si="381"/>
        <v>3388.3900000000003</v>
      </c>
      <c r="Y2222" s="30" t="b">
        <f t="shared" ca="1" si="382"/>
        <v>0</v>
      </c>
    </row>
    <row r="2223" spans="1:25" hidden="1">
      <c r="A2223" s="28" t="s">
        <v>2837</v>
      </c>
      <c r="B2223" s="28" t="s">
        <v>2838</v>
      </c>
      <c r="C2223" s="28" t="s">
        <v>4935</v>
      </c>
      <c r="D2223" s="28" t="s">
        <v>2842</v>
      </c>
      <c r="E2223" s="29">
        <v>42339</v>
      </c>
      <c r="F2223" s="28" t="s">
        <v>11510</v>
      </c>
      <c r="G2223" s="30">
        <v>5136</v>
      </c>
      <c r="H2223" s="28" t="s">
        <v>11511</v>
      </c>
      <c r="I2223" s="31">
        <v>0</v>
      </c>
      <c r="J2223" s="31">
        <v>180</v>
      </c>
      <c r="K2223" s="28" t="s">
        <v>11512</v>
      </c>
      <c r="L2223" s="32">
        <f t="shared" si="374"/>
        <v>-180</v>
      </c>
      <c r="M2223" s="33">
        <f t="shared" si="375"/>
        <v>180</v>
      </c>
      <c r="N2223" s="34" t="b">
        <v>1</v>
      </c>
      <c r="O2223" s="35">
        <f t="shared" si="376"/>
        <v>180</v>
      </c>
      <c r="P2223" s="36" t="str">
        <f t="shared" si="377"/>
        <v>T</v>
      </c>
      <c r="Q2223" s="37" t="str">
        <f t="shared" si="378"/>
        <v>Showcase Scotland</v>
      </c>
      <c r="R2223" s="6" t="str">
        <f t="shared" si="379"/>
        <v>T - Showcase Scotland</v>
      </c>
      <c r="S2223" s="6" t="str">
        <f>IFERROR(INDEX('Vendor Over-ride'!$C:$C, MATCH($R:$R,'Vendor Over-ride'!$A:$A,0)),"")</f>
        <v>T - Showcase Scotland</v>
      </c>
      <c r="U2223" s="38" t="str">
        <f t="shared" si="383"/>
        <v>GIA</v>
      </c>
      <c r="V2223" s="5" t="str">
        <f t="shared" si="384"/>
        <v>TRADE</v>
      </c>
      <c r="W2223" s="5" t="b">
        <f t="shared" si="380"/>
        <v>0</v>
      </c>
      <c r="X2223" s="40">
        <f t="shared" ca="1" si="381"/>
        <v>1380</v>
      </c>
      <c r="Y2223" s="30" t="b">
        <f t="shared" ca="1" si="382"/>
        <v>0</v>
      </c>
    </row>
    <row r="2224" spans="1:25" hidden="1">
      <c r="A2224" s="28" t="s">
        <v>2837</v>
      </c>
      <c r="B2224" s="28" t="s">
        <v>2838</v>
      </c>
      <c r="C2224" s="28" t="s">
        <v>4935</v>
      </c>
      <c r="D2224" s="28" t="s">
        <v>2842</v>
      </c>
      <c r="E2224" s="29">
        <v>42339</v>
      </c>
      <c r="F2224" s="28" t="s">
        <v>11513</v>
      </c>
      <c r="G2224" s="30">
        <v>5136</v>
      </c>
      <c r="H2224" s="28" t="s">
        <v>11514</v>
      </c>
      <c r="I2224" s="31">
        <v>0</v>
      </c>
      <c r="J2224" s="31">
        <v>57.96</v>
      </c>
      <c r="K2224" s="28" t="s">
        <v>3122</v>
      </c>
      <c r="L2224" s="32">
        <f t="shared" si="374"/>
        <v>-57.96</v>
      </c>
      <c r="M2224" s="33">
        <f t="shared" si="375"/>
        <v>57.96</v>
      </c>
      <c r="N2224" s="34" t="b">
        <v>1</v>
      </c>
      <c r="O2224" s="35">
        <f t="shared" si="376"/>
        <v>57.96</v>
      </c>
      <c r="P2224" s="36" t="str">
        <f t="shared" si="377"/>
        <v>T</v>
      </c>
      <c r="Q2224" s="37" t="str">
        <f t="shared" si="378"/>
        <v>Where The Monkey Sleeps</v>
      </c>
      <c r="R2224" s="6" t="str">
        <f t="shared" si="379"/>
        <v>T - Where The Monkey Sleeps</v>
      </c>
      <c r="S2224" s="6" t="str">
        <f>IFERROR(INDEX('Vendor Over-ride'!$C:$C, MATCH($R:$R,'Vendor Over-ride'!$A:$A,0)),"")</f>
        <v>T - Where The Monkey Sleeps</v>
      </c>
      <c r="U2224" s="38" t="str">
        <f t="shared" si="383"/>
        <v>GIA</v>
      </c>
      <c r="V2224" s="5" t="str">
        <f t="shared" si="384"/>
        <v>TRADE</v>
      </c>
      <c r="W2224" s="5" t="b">
        <f t="shared" si="380"/>
        <v>0</v>
      </c>
      <c r="X2224" s="40">
        <f t="shared" ca="1" si="381"/>
        <v>613.32000000000005</v>
      </c>
      <c r="Y2224" s="30" t="b">
        <f t="shared" ca="1" si="382"/>
        <v>0</v>
      </c>
    </row>
    <row r="2225" spans="1:25" hidden="1">
      <c r="A2225" s="28" t="s">
        <v>2837</v>
      </c>
      <c r="B2225" s="28" t="s">
        <v>2838</v>
      </c>
      <c r="C2225" s="28" t="s">
        <v>4935</v>
      </c>
      <c r="D2225" s="28" t="s">
        <v>2842</v>
      </c>
      <c r="E2225" s="29">
        <v>42340</v>
      </c>
      <c r="F2225" s="28" t="s">
        <v>11515</v>
      </c>
      <c r="G2225" s="30">
        <v>5138</v>
      </c>
      <c r="H2225" s="28" t="s">
        <v>11516</v>
      </c>
      <c r="I2225" s="31">
        <v>0</v>
      </c>
      <c r="J2225" s="31">
        <v>4230</v>
      </c>
      <c r="K2225" s="28" t="s">
        <v>11517</v>
      </c>
      <c r="L2225" s="32">
        <f t="shared" si="374"/>
        <v>-4230</v>
      </c>
      <c r="M2225" s="33">
        <f t="shared" si="375"/>
        <v>4230</v>
      </c>
      <c r="N2225" s="34" t="b">
        <v>1</v>
      </c>
      <c r="O2225" s="35">
        <f t="shared" si="376"/>
        <v>4230</v>
      </c>
      <c r="P2225" s="36" t="str">
        <f t="shared" si="377"/>
        <v>T</v>
      </c>
      <c r="Q2225" s="37" t="str">
        <f t="shared" si="378"/>
        <v>Messagelabs Ltd</v>
      </c>
      <c r="R2225" s="6" t="str">
        <f t="shared" si="379"/>
        <v>T - Messagelabs Ltd</v>
      </c>
      <c r="S2225" s="6" t="str">
        <f>IFERROR(INDEX('Vendor Over-ride'!$C:$C, MATCH($R:$R,'Vendor Over-ride'!$A:$A,0)),"")</f>
        <v>T - Messagelabs Ltd</v>
      </c>
      <c r="U2225" s="38" t="str">
        <f t="shared" si="383"/>
        <v>GIA</v>
      </c>
      <c r="V2225" s="5" t="str">
        <f t="shared" si="384"/>
        <v>TRADE</v>
      </c>
      <c r="W2225" s="5" t="b">
        <f t="shared" si="380"/>
        <v>0</v>
      </c>
      <c r="X2225" s="40">
        <f t="shared" ca="1" si="381"/>
        <v>4230</v>
      </c>
      <c r="Y2225" s="30" t="b">
        <f t="shared" ca="1" si="382"/>
        <v>0</v>
      </c>
    </row>
    <row r="2226" spans="1:25" hidden="1">
      <c r="A2226" s="28" t="s">
        <v>2837</v>
      </c>
      <c r="B2226" s="28" t="s">
        <v>2838</v>
      </c>
      <c r="C2226" s="28" t="s">
        <v>4935</v>
      </c>
      <c r="D2226" s="28" t="s">
        <v>2842</v>
      </c>
      <c r="E2226" s="29">
        <v>42341</v>
      </c>
      <c r="F2226" s="28" t="s">
        <v>11518</v>
      </c>
      <c r="G2226" s="30">
        <v>5157</v>
      </c>
      <c r="H2226" s="28" t="s">
        <v>11519</v>
      </c>
      <c r="I2226" s="31">
        <v>0</v>
      </c>
      <c r="J2226" s="31">
        <v>461.67</v>
      </c>
      <c r="K2226" s="28" t="s">
        <v>2949</v>
      </c>
      <c r="L2226" s="32">
        <f t="shared" si="374"/>
        <v>-461.67</v>
      </c>
      <c r="M2226" s="33">
        <f t="shared" si="375"/>
        <v>461.67</v>
      </c>
      <c r="N2226" s="34" t="b">
        <v>0</v>
      </c>
      <c r="O2226" s="35">
        <f t="shared" si="376"/>
        <v>0</v>
      </c>
      <c r="P2226" s="36" t="str">
        <f t="shared" si="377"/>
        <v>E</v>
      </c>
      <c r="Q2226" s="37" t="str">
        <f t="shared" si="378"/>
        <v>Laura MacKenzie Stuart</v>
      </c>
      <c r="R2226" s="6" t="str">
        <f t="shared" si="379"/>
        <v>E - Laura MacKenzie Stuart</v>
      </c>
      <c r="S2226" s="6" t="str">
        <f>IFERROR(INDEX('Vendor Over-ride'!$C:$C, MATCH($R:$R,'Vendor Over-ride'!$A:$A,0)),"")</f>
        <v/>
      </c>
      <c r="U2226" s="38" t="str">
        <f t="shared" si="383"/>
        <v>GIA</v>
      </c>
      <c r="V2226" s="5" t="str">
        <f t="shared" si="384"/>
        <v>EMPLOYEE</v>
      </c>
      <c r="W2226" s="5" t="b">
        <f t="shared" si="380"/>
        <v>0</v>
      </c>
      <c r="X2226" s="40">
        <f t="shared" ca="1" si="381"/>
        <v>334393.72000000003</v>
      </c>
      <c r="Y2226" s="30" t="b">
        <f t="shared" ca="1" si="382"/>
        <v>1</v>
      </c>
    </row>
    <row r="2227" spans="1:25" hidden="1">
      <c r="A2227" s="28" t="s">
        <v>2837</v>
      </c>
      <c r="B2227" s="28" t="s">
        <v>2838</v>
      </c>
      <c r="C2227" s="28" t="s">
        <v>4935</v>
      </c>
      <c r="D2227" s="28" t="s">
        <v>2842</v>
      </c>
      <c r="E2227" s="29">
        <v>42341</v>
      </c>
      <c r="F2227" s="28" t="s">
        <v>11520</v>
      </c>
      <c r="G2227" s="30">
        <v>5157</v>
      </c>
      <c r="H2227" s="28" t="s">
        <v>11521</v>
      </c>
      <c r="I2227" s="31">
        <v>0</v>
      </c>
      <c r="J2227" s="31">
        <v>194.89</v>
      </c>
      <c r="K2227" s="28" t="s">
        <v>3045</v>
      </c>
      <c r="L2227" s="32">
        <f t="shared" si="374"/>
        <v>-194.89</v>
      </c>
      <c r="M2227" s="33">
        <f t="shared" si="375"/>
        <v>194.89</v>
      </c>
      <c r="N2227" s="34" t="b">
        <v>0</v>
      </c>
      <c r="O2227" s="35">
        <f t="shared" si="376"/>
        <v>0</v>
      </c>
      <c r="P2227" s="36" t="str">
        <f t="shared" si="377"/>
        <v>E</v>
      </c>
      <c r="Q2227" s="37" t="str">
        <f t="shared" si="378"/>
        <v>Jaine Lumsden</v>
      </c>
      <c r="R2227" s="6" t="str">
        <f t="shared" si="379"/>
        <v>E - Jaine Lumsden</v>
      </c>
      <c r="S2227" s="6" t="str">
        <f>IFERROR(INDEX('Vendor Over-ride'!$C:$C, MATCH($R:$R,'Vendor Over-ride'!$A:$A,0)),"")</f>
        <v/>
      </c>
      <c r="U2227" s="38" t="str">
        <f t="shared" si="383"/>
        <v>GIA</v>
      </c>
      <c r="V2227" s="5" t="str">
        <f t="shared" si="384"/>
        <v>EMPLOYEE</v>
      </c>
      <c r="W2227" s="5" t="b">
        <f t="shared" si="380"/>
        <v>0</v>
      </c>
      <c r="X2227" s="40">
        <f t="shared" ca="1" si="381"/>
        <v>334393.72000000003</v>
      </c>
      <c r="Y2227" s="30" t="b">
        <f t="shared" ca="1" si="382"/>
        <v>1</v>
      </c>
    </row>
    <row r="2228" spans="1:25" hidden="1">
      <c r="A2228" s="28" t="s">
        <v>2837</v>
      </c>
      <c r="B2228" s="28" t="s">
        <v>2838</v>
      </c>
      <c r="C2228" s="28" t="s">
        <v>4935</v>
      </c>
      <c r="D2228" s="28" t="s">
        <v>2842</v>
      </c>
      <c r="E2228" s="29">
        <v>42341</v>
      </c>
      <c r="F2228" s="28" t="s">
        <v>11522</v>
      </c>
      <c r="G2228" s="30">
        <v>5157</v>
      </c>
      <c r="H2228" s="28" t="s">
        <v>11523</v>
      </c>
      <c r="I2228" s="31">
        <v>0</v>
      </c>
      <c r="J2228" s="31">
        <v>181.35</v>
      </c>
      <c r="K2228" s="28" t="s">
        <v>2841</v>
      </c>
      <c r="L2228" s="32">
        <f t="shared" si="374"/>
        <v>-181.35</v>
      </c>
      <c r="M2228" s="33">
        <f t="shared" si="375"/>
        <v>181.35</v>
      </c>
      <c r="N2228" s="34" t="b">
        <v>0</v>
      </c>
      <c r="O2228" s="35">
        <f t="shared" si="376"/>
        <v>0</v>
      </c>
      <c r="P2228" s="36" t="str">
        <f t="shared" si="377"/>
        <v>E</v>
      </c>
      <c r="Q2228" s="37" t="str">
        <f t="shared" si="378"/>
        <v>Lorna Duguid</v>
      </c>
      <c r="R2228" s="6" t="str">
        <f t="shared" si="379"/>
        <v>E - Lorna Duguid</v>
      </c>
      <c r="S2228" s="6" t="str">
        <f>IFERROR(INDEX('Vendor Over-ride'!$C:$C, MATCH($R:$R,'Vendor Over-ride'!$A:$A,0)),"")</f>
        <v/>
      </c>
      <c r="U2228" s="38" t="str">
        <f t="shared" si="383"/>
        <v>GIA</v>
      </c>
      <c r="V2228" s="5" t="str">
        <f t="shared" si="384"/>
        <v>EMPLOYEE</v>
      </c>
      <c r="W2228" s="5" t="b">
        <f t="shared" si="380"/>
        <v>0</v>
      </c>
      <c r="X2228" s="40">
        <f t="shared" ca="1" si="381"/>
        <v>334393.72000000003</v>
      </c>
      <c r="Y2228" s="30" t="b">
        <f t="shared" ca="1" si="382"/>
        <v>1</v>
      </c>
    </row>
    <row r="2229" spans="1:25" hidden="1">
      <c r="A2229" s="28" t="s">
        <v>2837</v>
      </c>
      <c r="B2229" s="28" t="s">
        <v>2838</v>
      </c>
      <c r="C2229" s="28" t="s">
        <v>4935</v>
      </c>
      <c r="D2229" s="28" t="s">
        <v>2842</v>
      </c>
      <c r="E2229" s="29">
        <v>42341</v>
      </c>
      <c r="F2229" s="28" t="s">
        <v>11524</v>
      </c>
      <c r="G2229" s="30">
        <v>5157</v>
      </c>
      <c r="H2229" s="28" t="s">
        <v>11525</v>
      </c>
      <c r="I2229" s="31">
        <v>0</v>
      </c>
      <c r="J2229" s="31">
        <v>104.01</v>
      </c>
      <c r="K2229" s="28" t="s">
        <v>2846</v>
      </c>
      <c r="L2229" s="32">
        <f t="shared" si="374"/>
        <v>-104.01</v>
      </c>
      <c r="M2229" s="33">
        <f t="shared" si="375"/>
        <v>104.01</v>
      </c>
      <c r="N2229" s="34" t="b">
        <v>1</v>
      </c>
      <c r="O2229" s="35">
        <f t="shared" si="376"/>
        <v>104.01</v>
      </c>
      <c r="P2229" s="36" t="str">
        <f t="shared" si="377"/>
        <v>T</v>
      </c>
      <c r="Q2229" s="37" t="str">
        <f t="shared" si="378"/>
        <v>Arnold Clark Finance Ltd</v>
      </c>
      <c r="R2229" s="6" t="str">
        <f t="shared" si="379"/>
        <v>T - Arnold Clark Finance Ltd</v>
      </c>
      <c r="S2229" s="6" t="str">
        <f>IFERROR(INDEX('Vendor Over-ride'!$C:$C, MATCH($R:$R,'Vendor Over-ride'!$A:$A,0)),"")</f>
        <v>T - Arnold Clark Finance Ltd</v>
      </c>
      <c r="U2229" s="38" t="str">
        <f t="shared" si="383"/>
        <v>GIA</v>
      </c>
      <c r="V2229" s="5" t="str">
        <f t="shared" si="384"/>
        <v>TRADE</v>
      </c>
      <c r="W2229" s="5" t="b">
        <f t="shared" si="380"/>
        <v>0</v>
      </c>
      <c r="X2229" s="40">
        <f t="shared" ca="1" si="381"/>
        <v>4424.46</v>
      </c>
      <c r="Y2229" s="30" t="b">
        <f t="shared" ca="1" si="382"/>
        <v>0</v>
      </c>
    </row>
    <row r="2230" spans="1:25">
      <c r="A2230" s="28" t="s">
        <v>2837</v>
      </c>
      <c r="B2230" s="28" t="s">
        <v>2838</v>
      </c>
      <c r="C2230" s="28" t="s">
        <v>4935</v>
      </c>
      <c r="D2230" s="28" t="s">
        <v>2842</v>
      </c>
      <c r="E2230" s="29">
        <v>42341</v>
      </c>
      <c r="F2230" s="28" t="s">
        <v>11526</v>
      </c>
      <c r="G2230" s="30">
        <v>5157</v>
      </c>
      <c r="H2230" s="28" t="s">
        <v>11527</v>
      </c>
      <c r="I2230" s="31">
        <v>0</v>
      </c>
      <c r="J2230" s="31">
        <v>1249.0899999999999</v>
      </c>
      <c r="K2230" s="28" t="s">
        <v>4924</v>
      </c>
      <c r="L2230" s="32">
        <f t="shared" si="374"/>
        <v>-1249.0899999999999</v>
      </c>
      <c r="M2230" s="33">
        <f t="shared" si="375"/>
        <v>1249.0899999999999</v>
      </c>
      <c r="N2230" s="34" t="b">
        <v>1</v>
      </c>
      <c r="O2230" s="35">
        <f t="shared" si="376"/>
        <v>1249.0899999999999</v>
      </c>
      <c r="P2230" s="36" t="str">
        <f t="shared" si="377"/>
        <v>T</v>
      </c>
      <c r="Q2230" s="37" t="str">
        <f t="shared" si="378"/>
        <v>Capita Travel and Events</v>
      </c>
      <c r="R2230" s="6" t="str">
        <f t="shared" si="379"/>
        <v>T - Capita Travel and Events</v>
      </c>
      <c r="S2230" s="6" t="str">
        <f>IFERROR(INDEX('Vendor Over-ride'!$C:$C, MATCH($R:$R,'Vendor Over-ride'!$A:$A,0)),"")</f>
        <v>T - Capita Travel and Events</v>
      </c>
      <c r="T2230" s="41" t="s">
        <v>7018</v>
      </c>
      <c r="U2230" s="38" t="str">
        <f t="shared" si="383"/>
        <v>GIA</v>
      </c>
      <c r="V2230" s="5" t="str">
        <f t="shared" si="384"/>
        <v>TRADE</v>
      </c>
      <c r="W2230" s="5" t="b">
        <f t="shared" si="380"/>
        <v>0</v>
      </c>
      <c r="X2230" s="40">
        <f t="shared" ca="1" si="381"/>
        <v>68437.789999999994</v>
      </c>
      <c r="Y2230" s="30" t="b">
        <f t="shared" ca="1" si="382"/>
        <v>1</v>
      </c>
    </row>
    <row r="2231" spans="1:25" hidden="1">
      <c r="A2231" s="28" t="s">
        <v>2837</v>
      </c>
      <c r="B2231" s="28" t="s">
        <v>2838</v>
      </c>
      <c r="C2231" s="28" t="s">
        <v>4935</v>
      </c>
      <c r="D2231" s="28" t="s">
        <v>2842</v>
      </c>
      <c r="E2231" s="29">
        <v>42341</v>
      </c>
      <c r="F2231" s="28" t="s">
        <v>11528</v>
      </c>
      <c r="G2231" s="30">
        <v>5157</v>
      </c>
      <c r="H2231" s="28" t="s">
        <v>11529</v>
      </c>
      <c r="I2231" s="31">
        <v>0</v>
      </c>
      <c r="J2231" s="31">
        <v>275.8</v>
      </c>
      <c r="K2231" s="28" t="s">
        <v>2859</v>
      </c>
      <c r="L2231" s="32">
        <f t="shared" si="374"/>
        <v>-275.8</v>
      </c>
      <c r="M2231" s="33">
        <f t="shared" si="375"/>
        <v>275.8</v>
      </c>
      <c r="N2231" s="34" t="b">
        <v>1</v>
      </c>
      <c r="O2231" s="35">
        <f t="shared" si="376"/>
        <v>275.8</v>
      </c>
      <c r="P2231" s="36" t="str">
        <f t="shared" si="377"/>
        <v>T</v>
      </c>
      <c r="Q2231" s="37" t="str">
        <f t="shared" si="378"/>
        <v>Cascade Human Resources Ltd</v>
      </c>
      <c r="R2231" s="6" t="str">
        <f t="shared" si="379"/>
        <v>T - Cascade Human Resources Ltd</v>
      </c>
      <c r="S2231" s="6" t="str">
        <f>IFERROR(INDEX('Vendor Over-ride'!$C:$C, MATCH($R:$R,'Vendor Over-ride'!$A:$A,0)),"")</f>
        <v>T - Cascade Human Resources Ltd</v>
      </c>
      <c r="U2231" s="38" t="str">
        <f t="shared" si="383"/>
        <v>GIA</v>
      </c>
      <c r="V2231" s="5" t="str">
        <f t="shared" si="384"/>
        <v>TRADE</v>
      </c>
      <c r="W2231" s="5" t="b">
        <f t="shared" si="380"/>
        <v>0</v>
      </c>
      <c r="X2231" s="40">
        <f t="shared" ca="1" si="381"/>
        <v>13706.61</v>
      </c>
      <c r="Y2231" s="30" t="b">
        <f t="shared" ca="1" si="382"/>
        <v>0</v>
      </c>
    </row>
    <row r="2232" spans="1:25" hidden="1">
      <c r="A2232" s="28" t="s">
        <v>2837</v>
      </c>
      <c r="B2232" s="28" t="s">
        <v>2838</v>
      </c>
      <c r="C2232" s="28" t="s">
        <v>4935</v>
      </c>
      <c r="D2232" s="28" t="s">
        <v>2842</v>
      </c>
      <c r="E2232" s="29">
        <v>42341</v>
      </c>
      <c r="F2232" s="28" t="s">
        <v>11530</v>
      </c>
      <c r="G2232" s="30">
        <v>5157</v>
      </c>
      <c r="H2232" s="28" t="s">
        <v>11531</v>
      </c>
      <c r="I2232" s="31">
        <v>0</v>
      </c>
      <c r="J2232" s="31">
        <v>49.04</v>
      </c>
      <c r="K2232" s="28" t="s">
        <v>2879</v>
      </c>
      <c r="L2232" s="32">
        <f t="shared" si="374"/>
        <v>-49.04</v>
      </c>
      <c r="M2232" s="33">
        <f t="shared" si="375"/>
        <v>49.04</v>
      </c>
      <c r="N2232" s="34" t="b">
        <v>1</v>
      </c>
      <c r="O2232" s="35">
        <f t="shared" si="376"/>
        <v>49.04</v>
      </c>
      <c r="P2232" s="36" t="str">
        <f t="shared" si="377"/>
        <v>T</v>
      </c>
      <c r="Q2232" s="37" t="str">
        <f t="shared" si="378"/>
        <v>CITY MILK</v>
      </c>
      <c r="R2232" s="6" t="str">
        <f t="shared" si="379"/>
        <v>T - CITY MILK</v>
      </c>
      <c r="S2232" s="6" t="str">
        <f>IFERROR(INDEX('Vendor Over-ride'!$C:$C, MATCH($R:$R,'Vendor Over-ride'!$A:$A,0)),"")</f>
        <v>T - CITY MILK</v>
      </c>
      <c r="U2232" s="38" t="str">
        <f t="shared" si="383"/>
        <v>GIA</v>
      </c>
      <c r="V2232" s="5" t="str">
        <f t="shared" si="384"/>
        <v>TRADE</v>
      </c>
      <c r="W2232" s="5" t="b">
        <f t="shared" si="380"/>
        <v>0</v>
      </c>
      <c r="X2232" s="40">
        <f t="shared" ca="1" si="381"/>
        <v>604.2700000000001</v>
      </c>
      <c r="Y2232" s="30" t="b">
        <f t="shared" ca="1" si="382"/>
        <v>0</v>
      </c>
    </row>
    <row r="2233" spans="1:25" hidden="1">
      <c r="A2233" s="28" t="s">
        <v>2837</v>
      </c>
      <c r="B2233" s="28" t="s">
        <v>2838</v>
      </c>
      <c r="C2233" s="28" t="s">
        <v>4935</v>
      </c>
      <c r="D2233" s="28" t="s">
        <v>2842</v>
      </c>
      <c r="E2233" s="29">
        <v>42341</v>
      </c>
      <c r="F2233" s="28" t="s">
        <v>11532</v>
      </c>
      <c r="G2233" s="30">
        <v>5157</v>
      </c>
      <c r="H2233" s="28" t="s">
        <v>11533</v>
      </c>
      <c r="I2233" s="31">
        <v>0</v>
      </c>
      <c r="J2233" s="31">
        <v>387.86</v>
      </c>
      <c r="K2233" s="28" t="s">
        <v>3016</v>
      </c>
      <c r="L2233" s="32">
        <f t="shared" si="374"/>
        <v>-387.86</v>
      </c>
      <c r="M2233" s="33">
        <f t="shared" si="375"/>
        <v>387.86</v>
      </c>
      <c r="N2233" s="34" t="b">
        <v>1</v>
      </c>
      <c r="O2233" s="35">
        <f t="shared" si="376"/>
        <v>387.86</v>
      </c>
      <c r="P2233" s="36" t="str">
        <f t="shared" si="377"/>
        <v>T</v>
      </c>
      <c r="Q2233" s="37" t="str">
        <f t="shared" si="378"/>
        <v>City Cabs (Edinburgh) Ltd</v>
      </c>
      <c r="R2233" s="6" t="str">
        <f t="shared" si="379"/>
        <v>T - City Cabs (Edinburgh) Ltd</v>
      </c>
      <c r="S2233" s="6" t="str">
        <f>IFERROR(INDEX('Vendor Over-ride'!$C:$C, MATCH($R:$R,'Vendor Over-ride'!$A:$A,0)),"")</f>
        <v>T - City Cabs (Edinburgh) Ltd</v>
      </c>
      <c r="U2233" s="38" t="str">
        <f t="shared" si="383"/>
        <v>GIA</v>
      </c>
      <c r="V2233" s="5" t="str">
        <f t="shared" si="384"/>
        <v>TRADE</v>
      </c>
      <c r="W2233" s="5" t="b">
        <f t="shared" si="380"/>
        <v>0</v>
      </c>
      <c r="X2233" s="40">
        <f t="shared" ca="1" si="381"/>
        <v>4761.08</v>
      </c>
      <c r="Y2233" s="30" t="b">
        <f t="shared" ca="1" si="382"/>
        <v>0</v>
      </c>
    </row>
    <row r="2234" spans="1:25" hidden="1">
      <c r="A2234" s="28" t="s">
        <v>2837</v>
      </c>
      <c r="B2234" s="28" t="s">
        <v>2838</v>
      </c>
      <c r="C2234" s="28" t="s">
        <v>4935</v>
      </c>
      <c r="D2234" s="28" t="s">
        <v>2842</v>
      </c>
      <c r="E2234" s="29">
        <v>42341</v>
      </c>
      <c r="F2234" s="28" t="s">
        <v>11534</v>
      </c>
      <c r="G2234" s="30">
        <v>5157</v>
      </c>
      <c r="H2234" s="28" t="s">
        <v>11535</v>
      </c>
      <c r="I2234" s="31">
        <v>0</v>
      </c>
      <c r="J2234" s="31">
        <v>317.26</v>
      </c>
      <c r="K2234" s="28" t="s">
        <v>3035</v>
      </c>
      <c r="L2234" s="32">
        <f t="shared" si="374"/>
        <v>-317.26</v>
      </c>
      <c r="M2234" s="33">
        <f t="shared" si="375"/>
        <v>317.26</v>
      </c>
      <c r="N2234" s="34" t="b">
        <v>1</v>
      </c>
      <c r="O2234" s="35">
        <f t="shared" si="376"/>
        <v>317.26</v>
      </c>
      <c r="P2234" s="36" t="str">
        <f t="shared" si="377"/>
        <v>T</v>
      </c>
      <c r="Q2234" s="37" t="str">
        <f t="shared" si="378"/>
        <v>DotMailer Ltd</v>
      </c>
      <c r="R2234" s="6" t="str">
        <f t="shared" si="379"/>
        <v>T - DotMailer Ltd</v>
      </c>
      <c r="S2234" s="6" t="str">
        <f>IFERROR(INDEX('Vendor Over-ride'!$C:$C, MATCH($R:$R,'Vendor Over-ride'!$A:$A,0)),"")</f>
        <v>T - DotMailer Ltd</v>
      </c>
      <c r="U2234" s="38" t="str">
        <f t="shared" si="383"/>
        <v>GIA</v>
      </c>
      <c r="V2234" s="5" t="str">
        <f t="shared" si="384"/>
        <v>TRADE</v>
      </c>
      <c r="W2234" s="5" t="b">
        <f t="shared" si="380"/>
        <v>0</v>
      </c>
      <c r="X2234" s="40">
        <f t="shared" ca="1" si="381"/>
        <v>5943.5199999999995</v>
      </c>
      <c r="Y2234" s="30" t="b">
        <f t="shared" ca="1" si="382"/>
        <v>0</v>
      </c>
    </row>
    <row r="2235" spans="1:25" hidden="1">
      <c r="A2235" s="28" t="s">
        <v>2837</v>
      </c>
      <c r="B2235" s="28" t="s">
        <v>2838</v>
      </c>
      <c r="C2235" s="28" t="s">
        <v>4935</v>
      </c>
      <c r="D2235" s="28" t="s">
        <v>2842</v>
      </c>
      <c r="E2235" s="29">
        <v>42341</v>
      </c>
      <c r="F2235" s="28" t="s">
        <v>11536</v>
      </c>
      <c r="G2235" s="30">
        <v>5157</v>
      </c>
      <c r="H2235" s="28" t="s">
        <v>11537</v>
      </c>
      <c r="I2235" s="31">
        <v>0</v>
      </c>
      <c r="J2235" s="31">
        <v>752.7</v>
      </c>
      <c r="K2235" s="28" t="s">
        <v>5067</v>
      </c>
      <c r="L2235" s="32">
        <f t="shared" si="374"/>
        <v>-752.7</v>
      </c>
      <c r="M2235" s="33">
        <f t="shared" si="375"/>
        <v>752.7</v>
      </c>
      <c r="N2235" s="34" t="b">
        <v>1</v>
      </c>
      <c r="O2235" s="35">
        <f t="shared" si="376"/>
        <v>752.7</v>
      </c>
      <c r="P2235" s="36" t="str">
        <f t="shared" si="377"/>
        <v>T</v>
      </c>
      <c r="Q2235" s="37" t="str">
        <f t="shared" si="378"/>
        <v>Eden Court Trading Ltd</v>
      </c>
      <c r="R2235" s="6" t="str">
        <f t="shared" si="379"/>
        <v>T - Eden Court Trading Ltd</v>
      </c>
      <c r="S2235" s="6" t="str">
        <f>IFERROR(INDEX('Vendor Over-ride'!$C:$C, MATCH($R:$R,'Vendor Over-ride'!$A:$A,0)),"")</f>
        <v>T - Eden Court Trading Ltd</v>
      </c>
      <c r="U2235" s="38" t="str">
        <f t="shared" si="383"/>
        <v>GIA</v>
      </c>
      <c r="V2235" s="5" t="str">
        <f t="shared" si="384"/>
        <v>TRADE</v>
      </c>
      <c r="W2235" s="5" t="b">
        <f t="shared" si="380"/>
        <v>0</v>
      </c>
      <c r="X2235" s="40">
        <f t="shared" ca="1" si="381"/>
        <v>752.7</v>
      </c>
      <c r="Y2235" s="30" t="b">
        <f t="shared" ca="1" si="382"/>
        <v>0</v>
      </c>
    </row>
    <row r="2236" spans="1:25" hidden="1">
      <c r="A2236" s="28" t="s">
        <v>2837</v>
      </c>
      <c r="B2236" s="28" t="s">
        <v>2838</v>
      </c>
      <c r="C2236" s="28" t="s">
        <v>4935</v>
      </c>
      <c r="D2236" s="28" t="s">
        <v>2842</v>
      </c>
      <c r="E2236" s="29">
        <v>42341</v>
      </c>
      <c r="F2236" s="28" t="s">
        <v>11538</v>
      </c>
      <c r="G2236" s="30">
        <v>5157</v>
      </c>
      <c r="H2236" s="28" t="s">
        <v>11539</v>
      </c>
      <c r="I2236" s="31">
        <v>0</v>
      </c>
      <c r="J2236" s="31">
        <v>997.15</v>
      </c>
      <c r="K2236" s="28" t="s">
        <v>5011</v>
      </c>
      <c r="L2236" s="32">
        <f t="shared" si="374"/>
        <v>-997.15</v>
      </c>
      <c r="M2236" s="33">
        <f t="shared" si="375"/>
        <v>997.15</v>
      </c>
      <c r="N2236" s="34" t="b">
        <v>1</v>
      </c>
      <c r="O2236" s="35">
        <f t="shared" si="376"/>
        <v>997.15</v>
      </c>
      <c r="P2236" s="36" t="str">
        <f t="shared" si="377"/>
        <v>T</v>
      </c>
      <c r="Q2236" s="37" t="str">
        <f t="shared" si="378"/>
        <v>EDF Energy Customers</v>
      </c>
      <c r="R2236" s="6" t="str">
        <f t="shared" si="379"/>
        <v>T - EDF Energy Customers</v>
      </c>
      <c r="S2236" s="6" t="str">
        <f>IFERROR(INDEX('Vendor Over-ride'!$C:$C, MATCH($R:$R,'Vendor Over-ride'!$A:$A,0)),"")</f>
        <v>T - EDF Energy Customers</v>
      </c>
      <c r="U2236" s="38" t="str">
        <f t="shared" si="383"/>
        <v>GIA</v>
      </c>
      <c r="V2236" s="5" t="str">
        <f t="shared" si="384"/>
        <v>TRADE</v>
      </c>
      <c r="W2236" s="5" t="b">
        <f t="shared" si="380"/>
        <v>0</v>
      </c>
      <c r="X2236" s="40">
        <f t="shared" ca="1" si="381"/>
        <v>21418.13</v>
      </c>
      <c r="Y2236" s="30" t="b">
        <f t="shared" ca="1" si="382"/>
        <v>0</v>
      </c>
    </row>
    <row r="2237" spans="1:25" hidden="1">
      <c r="A2237" s="28" t="s">
        <v>2837</v>
      </c>
      <c r="B2237" s="28" t="s">
        <v>2838</v>
      </c>
      <c r="C2237" s="28" t="s">
        <v>4935</v>
      </c>
      <c r="D2237" s="28" t="s">
        <v>2842</v>
      </c>
      <c r="E2237" s="29">
        <v>42341</v>
      </c>
      <c r="F2237" s="28" t="s">
        <v>11540</v>
      </c>
      <c r="G2237" s="30">
        <v>5157</v>
      </c>
      <c r="H2237" s="28" t="s">
        <v>11541</v>
      </c>
      <c r="I2237" s="31">
        <v>0</v>
      </c>
      <c r="J2237" s="31">
        <v>1229.42</v>
      </c>
      <c r="K2237" s="28" t="s">
        <v>5601</v>
      </c>
      <c r="L2237" s="32">
        <f t="shared" si="374"/>
        <v>-1229.42</v>
      </c>
      <c r="M2237" s="33">
        <f t="shared" si="375"/>
        <v>1229.42</v>
      </c>
      <c r="N2237" s="34" t="b">
        <v>1</v>
      </c>
      <c r="O2237" s="35">
        <f t="shared" si="376"/>
        <v>1229.42</v>
      </c>
      <c r="P2237" s="36" t="str">
        <f t="shared" si="377"/>
        <v>T</v>
      </c>
      <c r="Q2237" s="37" t="str">
        <f t="shared" si="378"/>
        <v>Festival City Theatres Trust</v>
      </c>
      <c r="R2237" s="6" t="str">
        <f t="shared" si="379"/>
        <v>T - Festival City Theatres Trust</v>
      </c>
      <c r="S2237" s="6" t="str">
        <f>IFERROR(INDEX('Vendor Over-ride'!$C:$C, MATCH($R:$R,'Vendor Over-ride'!$A:$A,0)),"")</f>
        <v>T - Festival City Theatres Trust</v>
      </c>
      <c r="U2237" s="38" t="str">
        <f t="shared" si="383"/>
        <v>GIA</v>
      </c>
      <c r="V2237" s="5" t="str">
        <f t="shared" si="384"/>
        <v>TRADE</v>
      </c>
      <c r="W2237" s="5" t="b">
        <f t="shared" si="380"/>
        <v>0</v>
      </c>
      <c r="X2237" s="40">
        <f t="shared" ca="1" si="381"/>
        <v>1229.42</v>
      </c>
      <c r="Y2237" s="30" t="b">
        <f t="shared" ca="1" si="382"/>
        <v>0</v>
      </c>
    </row>
    <row r="2238" spans="1:25" hidden="1">
      <c r="A2238" s="28" t="s">
        <v>2837</v>
      </c>
      <c r="B2238" s="28" t="s">
        <v>2838</v>
      </c>
      <c r="C2238" s="28" t="s">
        <v>4935</v>
      </c>
      <c r="D2238" s="28" t="s">
        <v>2842</v>
      </c>
      <c r="E2238" s="29">
        <v>42341</v>
      </c>
      <c r="F2238" s="28" t="s">
        <v>11542</v>
      </c>
      <c r="G2238" s="30">
        <v>5157</v>
      </c>
      <c r="H2238" s="28" t="s">
        <v>11543</v>
      </c>
      <c r="I2238" s="31">
        <v>0</v>
      </c>
      <c r="J2238" s="31">
        <v>780</v>
      </c>
      <c r="K2238" s="28" t="s">
        <v>4628</v>
      </c>
      <c r="L2238" s="32">
        <f t="shared" si="374"/>
        <v>-780</v>
      </c>
      <c r="M2238" s="33">
        <f t="shared" si="375"/>
        <v>780</v>
      </c>
      <c r="N2238" s="34" t="b">
        <v>1</v>
      </c>
      <c r="O2238" s="35">
        <f t="shared" si="376"/>
        <v>780</v>
      </c>
      <c r="P2238" s="36" t="str">
        <f t="shared" si="377"/>
        <v>T</v>
      </c>
      <c r="Q2238" s="37" t="str">
        <f t="shared" si="378"/>
        <v>Film Bang</v>
      </c>
      <c r="R2238" s="6" t="str">
        <f t="shared" si="379"/>
        <v>T - Film Bang</v>
      </c>
      <c r="S2238" s="6" t="str">
        <f>IFERROR(INDEX('Vendor Over-ride'!$C:$C, MATCH($R:$R,'Vendor Over-ride'!$A:$A,0)),"")</f>
        <v>T - Film Bang</v>
      </c>
      <c r="U2238" s="38" t="str">
        <f t="shared" si="383"/>
        <v>GIA</v>
      </c>
      <c r="V2238" s="5" t="str">
        <f t="shared" si="384"/>
        <v>TRADE</v>
      </c>
      <c r="W2238" s="5" t="b">
        <f t="shared" si="380"/>
        <v>0</v>
      </c>
      <c r="X2238" s="40">
        <f t="shared" ca="1" si="381"/>
        <v>4976</v>
      </c>
      <c r="Y2238" s="30" t="b">
        <f t="shared" ca="1" si="382"/>
        <v>0</v>
      </c>
    </row>
    <row r="2239" spans="1:25" hidden="1">
      <c r="A2239" s="28" t="s">
        <v>2837</v>
      </c>
      <c r="B2239" s="28" t="s">
        <v>2838</v>
      </c>
      <c r="C2239" s="28" t="s">
        <v>4935</v>
      </c>
      <c r="D2239" s="28" t="s">
        <v>2842</v>
      </c>
      <c r="E2239" s="29">
        <v>42341</v>
      </c>
      <c r="F2239" s="28" t="s">
        <v>11544</v>
      </c>
      <c r="G2239" s="30">
        <v>5157</v>
      </c>
      <c r="H2239" s="28" t="s">
        <v>11545</v>
      </c>
      <c r="I2239" s="31">
        <v>0</v>
      </c>
      <c r="J2239" s="31">
        <v>288</v>
      </c>
      <c r="K2239" s="28" t="s">
        <v>11546</v>
      </c>
      <c r="L2239" s="32">
        <f t="shared" si="374"/>
        <v>-288</v>
      </c>
      <c r="M2239" s="33">
        <f t="shared" si="375"/>
        <v>288</v>
      </c>
      <c r="N2239" s="34" t="b">
        <v>1</v>
      </c>
      <c r="O2239" s="35">
        <f t="shared" si="376"/>
        <v>288</v>
      </c>
      <c r="P2239" s="36" t="str">
        <f t="shared" si="377"/>
        <v>T</v>
      </c>
      <c r="Q2239" s="37" t="str">
        <f t="shared" si="378"/>
        <v>Fusion Electrical &amp; Civils Ltd</v>
      </c>
      <c r="R2239" s="6" t="str">
        <f t="shared" si="379"/>
        <v>T - Fusion Electrical &amp; Civils Ltd</v>
      </c>
      <c r="S2239" s="6" t="str">
        <f>IFERROR(INDEX('Vendor Over-ride'!$C:$C, MATCH($R:$R,'Vendor Over-ride'!$A:$A,0)),"")</f>
        <v>T - Fusion Electrical &amp; Civils Ltd</v>
      </c>
      <c r="U2239" s="38" t="str">
        <f t="shared" si="383"/>
        <v>GIA</v>
      </c>
      <c r="V2239" s="5" t="str">
        <f t="shared" si="384"/>
        <v>TRADE</v>
      </c>
      <c r="W2239" s="5" t="b">
        <f t="shared" si="380"/>
        <v>0</v>
      </c>
      <c r="X2239" s="40">
        <f t="shared" ca="1" si="381"/>
        <v>288</v>
      </c>
      <c r="Y2239" s="30" t="b">
        <f t="shared" ca="1" si="382"/>
        <v>0</v>
      </c>
    </row>
    <row r="2240" spans="1:25" hidden="1">
      <c r="A2240" s="28" t="s">
        <v>2837</v>
      </c>
      <c r="B2240" s="28" t="s">
        <v>2838</v>
      </c>
      <c r="C2240" s="28" t="s">
        <v>4935</v>
      </c>
      <c r="D2240" s="28" t="s">
        <v>2842</v>
      </c>
      <c r="E2240" s="29">
        <v>42341</v>
      </c>
      <c r="F2240" s="28" t="s">
        <v>11547</v>
      </c>
      <c r="G2240" s="30">
        <v>5157</v>
      </c>
      <c r="H2240" s="28" t="s">
        <v>11548</v>
      </c>
      <c r="I2240" s="31">
        <v>0</v>
      </c>
      <c r="J2240" s="31">
        <v>876.98</v>
      </c>
      <c r="K2240" s="28" t="s">
        <v>10460</v>
      </c>
      <c r="L2240" s="32">
        <f t="shared" si="374"/>
        <v>-876.98</v>
      </c>
      <c r="M2240" s="33">
        <f t="shared" si="375"/>
        <v>876.98</v>
      </c>
      <c r="N2240" s="34" t="b">
        <v>1</v>
      </c>
      <c r="O2240" s="35">
        <f t="shared" si="376"/>
        <v>876.98</v>
      </c>
      <c r="P2240" s="36" t="str">
        <f t="shared" si="377"/>
        <v>T</v>
      </c>
      <c r="Q2240" s="37" t="str">
        <f t="shared" si="378"/>
        <v>Hays Accountancy &amp; Finance</v>
      </c>
      <c r="R2240" s="6" t="str">
        <f t="shared" si="379"/>
        <v>T - Hays Accountancy &amp; Finance</v>
      </c>
      <c r="S2240" s="6" t="str">
        <f>IFERROR(INDEX('Vendor Over-ride'!$C:$C, MATCH($R:$R,'Vendor Over-ride'!$A:$A,0)),"")</f>
        <v>T - Hays Accountancy &amp; Finance</v>
      </c>
      <c r="U2240" s="38" t="str">
        <f t="shared" si="383"/>
        <v>GIA</v>
      </c>
      <c r="V2240" s="5" t="str">
        <f t="shared" si="384"/>
        <v>TRADE</v>
      </c>
      <c r="W2240" s="5" t="b">
        <f t="shared" si="380"/>
        <v>0</v>
      </c>
      <c r="X2240" s="40">
        <f t="shared" ca="1" si="381"/>
        <v>23135.120000000003</v>
      </c>
      <c r="Y2240" s="30" t="b">
        <f t="shared" ca="1" si="382"/>
        <v>0</v>
      </c>
    </row>
    <row r="2241" spans="1:25" hidden="1">
      <c r="A2241" s="28" t="s">
        <v>2837</v>
      </c>
      <c r="B2241" s="28" t="s">
        <v>2838</v>
      </c>
      <c r="C2241" s="28" t="s">
        <v>4935</v>
      </c>
      <c r="D2241" s="28" t="s">
        <v>2842</v>
      </c>
      <c r="E2241" s="29">
        <v>42341</v>
      </c>
      <c r="F2241" s="28" t="s">
        <v>11549</v>
      </c>
      <c r="G2241" s="30">
        <v>5157</v>
      </c>
      <c r="H2241" s="28" t="s">
        <v>11550</v>
      </c>
      <c r="I2241" s="31">
        <v>0</v>
      </c>
      <c r="J2241" s="31">
        <v>1992.61</v>
      </c>
      <c r="K2241" s="28" t="s">
        <v>2884</v>
      </c>
      <c r="L2241" s="32">
        <f t="shared" si="374"/>
        <v>-1992.61</v>
      </c>
      <c r="M2241" s="33">
        <f t="shared" si="375"/>
        <v>1992.61</v>
      </c>
      <c r="N2241" s="34" t="b">
        <v>1</v>
      </c>
      <c r="O2241" s="35">
        <f t="shared" si="376"/>
        <v>1992.61</v>
      </c>
      <c r="P2241" s="36" t="str">
        <f t="shared" si="377"/>
        <v>T</v>
      </c>
      <c r="Q2241" s="37" t="str">
        <f t="shared" si="378"/>
        <v>Hitachi Capital UK PLC</v>
      </c>
      <c r="R2241" s="6" t="str">
        <f t="shared" si="379"/>
        <v>T - Hitachi Capital UK PLC</v>
      </c>
      <c r="S2241" s="6" t="str">
        <f>IFERROR(INDEX('Vendor Over-ride'!$C:$C, MATCH($R:$R,'Vendor Over-ride'!$A:$A,0)),"")</f>
        <v>T - Hitachi Capital UK PLC</v>
      </c>
      <c r="U2241" s="38" t="str">
        <f t="shared" si="383"/>
        <v>GIA</v>
      </c>
      <c r="V2241" s="5" t="str">
        <f t="shared" si="384"/>
        <v>TRADE</v>
      </c>
      <c r="W2241" s="5" t="b">
        <f t="shared" si="380"/>
        <v>0</v>
      </c>
      <c r="X2241" s="40">
        <f t="shared" ca="1" si="381"/>
        <v>22908.730000000003</v>
      </c>
      <c r="Y2241" s="30" t="b">
        <f t="shared" ca="1" si="382"/>
        <v>0</v>
      </c>
    </row>
    <row r="2242" spans="1:25" hidden="1">
      <c r="A2242" s="28" t="s">
        <v>2837</v>
      </c>
      <c r="B2242" s="28" t="s">
        <v>2838</v>
      </c>
      <c r="C2242" s="28" t="s">
        <v>4935</v>
      </c>
      <c r="D2242" s="28" t="s">
        <v>2842</v>
      </c>
      <c r="E2242" s="29">
        <v>42341</v>
      </c>
      <c r="F2242" s="28" t="s">
        <v>11551</v>
      </c>
      <c r="G2242" s="30">
        <v>5157</v>
      </c>
      <c r="H2242" s="28" t="s">
        <v>11552</v>
      </c>
      <c r="I2242" s="31">
        <v>0</v>
      </c>
      <c r="J2242" s="31">
        <v>816.97</v>
      </c>
      <c r="K2242" s="28" t="s">
        <v>2898</v>
      </c>
      <c r="L2242" s="32">
        <f t="shared" ref="L2242:L2305" si="385">I:I-J:J</f>
        <v>-816.97</v>
      </c>
      <c r="M2242" s="33">
        <f t="shared" ref="M2242:M2305" si="386">ABS($L:$L)</f>
        <v>816.97</v>
      </c>
      <c r="N2242" s="34" t="b">
        <v>1</v>
      </c>
      <c r="O2242" s="35">
        <f t="shared" ref="O2242:O2305" si="387">$M:$M*$N:$N</f>
        <v>816.97</v>
      </c>
      <c r="P2242" s="36" t="str">
        <f t="shared" ref="P2242:P2305" si="388">LEFT(TRIM($K:$K),1)</f>
        <v>T</v>
      </c>
      <c r="Q2242" s="37" t="str">
        <f t="shared" ref="Q2242:Q2305" si="389">RIGHT(TRIM($K:$K),LEN(TRIM($K:$K))-FIND("-",TRIM($K:$K)))</f>
        <v>Iron Mountain</v>
      </c>
      <c r="R2242" s="6" t="str">
        <f t="shared" ref="R2242:R2305" si="390">CONCATENATE($P:$P, " - ",$Q:$Q)</f>
        <v>T - Iron Mountain</v>
      </c>
      <c r="S2242" s="6" t="str">
        <f>IFERROR(INDEX('Vendor Over-ride'!$C:$C, MATCH($R:$R,'Vendor Over-ride'!$A:$A,0)),"")</f>
        <v>T - Iron Mountain</v>
      </c>
      <c r="U2242" s="38" t="str">
        <f t="shared" si="383"/>
        <v>GIA</v>
      </c>
      <c r="V2242" s="5" t="str">
        <f t="shared" si="384"/>
        <v>TRADE</v>
      </c>
      <c r="W2242" s="5" t="b">
        <f t="shared" ref="W2242:W2305" si="391">ROUND($O:$O,2)&gt;=25000</f>
        <v>0</v>
      </c>
      <c r="X2242" s="40">
        <f t="shared" ref="X2242:X2305" ca="1" si="392">SUMPRODUCT((Payee=$S2242) * (Payment_Value))</f>
        <v>23628.210000000003</v>
      </c>
      <c r="Y2242" s="30" t="b">
        <f t="shared" ref="Y2242:Y2305" ca="1" si="393">$X:$X&gt;=25000</f>
        <v>0</v>
      </c>
    </row>
    <row r="2243" spans="1:25" hidden="1">
      <c r="A2243" s="28" t="s">
        <v>2837</v>
      </c>
      <c r="B2243" s="28" t="s">
        <v>2838</v>
      </c>
      <c r="C2243" s="28" t="s">
        <v>4935</v>
      </c>
      <c r="D2243" s="28" t="s">
        <v>2842</v>
      </c>
      <c r="E2243" s="29">
        <v>42341</v>
      </c>
      <c r="F2243" s="28" t="s">
        <v>11553</v>
      </c>
      <c r="G2243" s="30">
        <v>5157</v>
      </c>
      <c r="H2243" s="28" t="s">
        <v>11554</v>
      </c>
      <c r="I2243" s="31">
        <v>0</v>
      </c>
      <c r="J2243" s="31">
        <v>131</v>
      </c>
      <c r="K2243" s="28" t="s">
        <v>4493</v>
      </c>
      <c r="L2243" s="32">
        <f t="shared" si="385"/>
        <v>-131</v>
      </c>
      <c r="M2243" s="33">
        <f t="shared" si="386"/>
        <v>131</v>
      </c>
      <c r="N2243" s="34" t="b">
        <v>1</v>
      </c>
      <c r="O2243" s="35">
        <f t="shared" si="387"/>
        <v>131</v>
      </c>
      <c r="P2243" s="36" t="str">
        <f t="shared" si="388"/>
        <v>T</v>
      </c>
      <c r="Q2243" s="37" t="str">
        <f t="shared" si="389"/>
        <v>Janie Nicoll</v>
      </c>
      <c r="R2243" s="6" t="str">
        <f t="shared" si="390"/>
        <v>T - Janie Nicoll</v>
      </c>
      <c r="S2243" s="6" t="str">
        <f>IFERROR(INDEX('Vendor Over-ride'!$C:$C, MATCH($R:$R,'Vendor Over-ride'!$A:$A,0)),"")</f>
        <v>T - Janie Nicoll</v>
      </c>
      <c r="U2243" s="38" t="str">
        <f t="shared" ref="U2243:U2306" si="394">"GIA"</f>
        <v>GIA</v>
      </c>
      <c r="V2243" s="5" t="str">
        <f t="shared" ref="V2243:V2306" si="395">UPPER(IF($P:$P="E","Employee",IF(OR($P:$P="I",$P:$P="G"),"Award",IF(OR($P:$P="D",$P:$P="T"),"Trade",""))))</f>
        <v>TRADE</v>
      </c>
      <c r="W2243" s="5" t="b">
        <f t="shared" si="391"/>
        <v>0</v>
      </c>
      <c r="X2243" s="40">
        <f t="shared" ca="1" si="392"/>
        <v>131</v>
      </c>
      <c r="Y2243" s="30" t="b">
        <f t="shared" ca="1" si="393"/>
        <v>0</v>
      </c>
    </row>
    <row r="2244" spans="1:25" hidden="1">
      <c r="A2244" s="28" t="s">
        <v>2837</v>
      </c>
      <c r="B2244" s="28" t="s">
        <v>2838</v>
      </c>
      <c r="C2244" s="28" t="s">
        <v>4935</v>
      </c>
      <c r="D2244" s="28" t="s">
        <v>2842</v>
      </c>
      <c r="E2244" s="29">
        <v>42341</v>
      </c>
      <c r="F2244" s="28" t="s">
        <v>11555</v>
      </c>
      <c r="G2244" s="30">
        <v>5157</v>
      </c>
      <c r="H2244" s="28" t="s">
        <v>11556</v>
      </c>
      <c r="I2244" s="31">
        <v>0</v>
      </c>
      <c r="J2244" s="31">
        <v>59.4</v>
      </c>
      <c r="K2244" s="28" t="s">
        <v>3516</v>
      </c>
      <c r="L2244" s="32">
        <f t="shared" si="385"/>
        <v>-59.4</v>
      </c>
      <c r="M2244" s="33">
        <f t="shared" si="386"/>
        <v>59.4</v>
      </c>
      <c r="N2244" s="34" t="b">
        <v>1</v>
      </c>
      <c r="O2244" s="35">
        <f t="shared" si="387"/>
        <v>59.4</v>
      </c>
      <c r="P2244" s="36" t="str">
        <f t="shared" si="388"/>
        <v>T</v>
      </c>
      <c r="Q2244" s="37" t="str">
        <f t="shared" si="389"/>
        <v>Caffia Coffee Group</v>
      </c>
      <c r="R2244" s="6" t="str">
        <f t="shared" si="390"/>
        <v>T - Caffia Coffee Group</v>
      </c>
      <c r="S2244" s="6" t="str">
        <f>IFERROR(INDEX('Vendor Over-ride'!$C:$C, MATCH($R:$R,'Vendor Over-ride'!$A:$A,0)),"")</f>
        <v>T - Caffia Coffee Group</v>
      </c>
      <c r="U2244" s="38" t="str">
        <f t="shared" si="394"/>
        <v>GIA</v>
      </c>
      <c r="V2244" s="5" t="str">
        <f t="shared" si="395"/>
        <v>TRADE</v>
      </c>
      <c r="W2244" s="5" t="b">
        <f t="shared" si="391"/>
        <v>0</v>
      </c>
      <c r="X2244" s="40">
        <f t="shared" ca="1" si="392"/>
        <v>1936.8000000000002</v>
      </c>
      <c r="Y2244" s="30" t="b">
        <f t="shared" ca="1" si="393"/>
        <v>0</v>
      </c>
    </row>
    <row r="2245" spans="1:25">
      <c r="A2245" s="28" t="s">
        <v>2837</v>
      </c>
      <c r="B2245" s="28" t="s">
        <v>2838</v>
      </c>
      <c r="C2245" s="28" t="s">
        <v>4935</v>
      </c>
      <c r="D2245" s="28" t="s">
        <v>2842</v>
      </c>
      <c r="E2245" s="29">
        <v>42341</v>
      </c>
      <c r="F2245" s="28" t="s">
        <v>11557</v>
      </c>
      <c r="G2245" s="30">
        <v>5157</v>
      </c>
      <c r="H2245" s="28" t="s">
        <v>11558</v>
      </c>
      <c r="I2245" s="31">
        <v>0</v>
      </c>
      <c r="J2245" s="31">
        <v>4375</v>
      </c>
      <c r="K2245" s="28" t="s">
        <v>7256</v>
      </c>
      <c r="L2245" s="32">
        <f t="shared" si="385"/>
        <v>-4375</v>
      </c>
      <c r="M2245" s="33">
        <f t="shared" si="386"/>
        <v>4375</v>
      </c>
      <c r="N2245" s="34" t="b">
        <v>1</v>
      </c>
      <c r="O2245" s="35">
        <f t="shared" si="387"/>
        <v>4375</v>
      </c>
      <c r="P2245" s="36" t="str">
        <f t="shared" si="388"/>
        <v>T</v>
      </c>
      <c r="Q2245" s="37" t="str">
        <f t="shared" si="389"/>
        <v>Norman Howie</v>
      </c>
      <c r="R2245" s="6" t="str">
        <f t="shared" si="390"/>
        <v>T - Norman Howie</v>
      </c>
      <c r="S2245" s="6" t="str">
        <f>IFERROR(INDEX('Vendor Over-ride'!$C:$C, MATCH($R:$R,'Vendor Over-ride'!$A:$A,0)),"")</f>
        <v>T - Norman Howie</v>
      </c>
      <c r="T2245" s="41" t="s">
        <v>17725</v>
      </c>
      <c r="U2245" s="38" t="str">
        <f t="shared" si="394"/>
        <v>GIA</v>
      </c>
      <c r="V2245" s="5" t="str">
        <f t="shared" si="395"/>
        <v>TRADE</v>
      </c>
      <c r="W2245" s="5" t="b">
        <f t="shared" si="391"/>
        <v>0</v>
      </c>
      <c r="X2245" s="40">
        <f t="shared" ca="1" si="392"/>
        <v>37610.199999999997</v>
      </c>
      <c r="Y2245" s="30" t="b">
        <f t="shared" ca="1" si="393"/>
        <v>1</v>
      </c>
    </row>
    <row r="2246" spans="1:25" hidden="1">
      <c r="A2246" s="28" t="s">
        <v>2837</v>
      </c>
      <c r="B2246" s="28" t="s">
        <v>2838</v>
      </c>
      <c r="C2246" s="28" t="s">
        <v>4935</v>
      </c>
      <c r="D2246" s="28" t="s">
        <v>2842</v>
      </c>
      <c r="E2246" s="29">
        <v>42341</v>
      </c>
      <c r="F2246" s="28" t="s">
        <v>11559</v>
      </c>
      <c r="G2246" s="30">
        <v>5157</v>
      </c>
      <c r="H2246" s="28" t="s">
        <v>11560</v>
      </c>
      <c r="I2246" s="31">
        <v>0</v>
      </c>
      <c r="J2246" s="31">
        <v>243.56</v>
      </c>
      <c r="K2246" s="28" t="s">
        <v>2885</v>
      </c>
      <c r="L2246" s="32">
        <f t="shared" si="385"/>
        <v>-243.56</v>
      </c>
      <c r="M2246" s="33">
        <f t="shared" si="386"/>
        <v>243.56</v>
      </c>
      <c r="N2246" s="34" t="b">
        <v>1</v>
      </c>
      <c r="O2246" s="35">
        <f t="shared" si="387"/>
        <v>243.56</v>
      </c>
      <c r="P2246" s="36" t="str">
        <f t="shared" si="388"/>
        <v>T</v>
      </c>
      <c r="Q2246" s="37" t="str">
        <f t="shared" si="389"/>
        <v>Office Depot (UK) Ltd</v>
      </c>
      <c r="R2246" s="6" t="str">
        <f t="shared" si="390"/>
        <v>T - Office Depot (UK) Ltd</v>
      </c>
      <c r="S2246" s="6" t="str">
        <f>IFERROR(INDEX('Vendor Over-ride'!$C:$C, MATCH($R:$R,'Vendor Over-ride'!$A:$A,0)),"")</f>
        <v>T - Office Depot (UK) Ltd</v>
      </c>
      <c r="U2246" s="38" t="str">
        <f t="shared" si="394"/>
        <v>GIA</v>
      </c>
      <c r="V2246" s="5" t="str">
        <f t="shared" si="395"/>
        <v>TRADE</v>
      </c>
      <c r="W2246" s="5" t="b">
        <f t="shared" si="391"/>
        <v>0</v>
      </c>
      <c r="X2246" s="40">
        <f t="shared" ca="1" si="392"/>
        <v>3402.7900000000004</v>
      </c>
      <c r="Y2246" s="30" t="b">
        <f t="shared" ca="1" si="393"/>
        <v>0</v>
      </c>
    </row>
    <row r="2247" spans="1:25">
      <c r="A2247" s="28" t="s">
        <v>2837</v>
      </c>
      <c r="B2247" s="28" t="s">
        <v>2838</v>
      </c>
      <c r="C2247" s="28" t="s">
        <v>4935</v>
      </c>
      <c r="D2247" s="28" t="s">
        <v>2842</v>
      </c>
      <c r="E2247" s="29">
        <v>42341</v>
      </c>
      <c r="F2247" s="28" t="s">
        <v>11561</v>
      </c>
      <c r="G2247" s="30">
        <v>5157</v>
      </c>
      <c r="H2247" s="28" t="s">
        <v>11562</v>
      </c>
      <c r="I2247" s="31">
        <v>0</v>
      </c>
      <c r="J2247" s="31">
        <v>930.82</v>
      </c>
      <c r="K2247" s="28" t="s">
        <v>4445</v>
      </c>
      <c r="L2247" s="32">
        <f t="shared" si="385"/>
        <v>-930.82</v>
      </c>
      <c r="M2247" s="33">
        <f t="shared" si="386"/>
        <v>930.82</v>
      </c>
      <c r="N2247" s="34" t="b">
        <v>1</v>
      </c>
      <c r="O2247" s="35">
        <f t="shared" si="387"/>
        <v>930.82</v>
      </c>
      <c r="P2247" s="36" t="str">
        <f t="shared" si="388"/>
        <v>T</v>
      </c>
      <c r="Q2247" s="37" t="str">
        <f t="shared" si="389"/>
        <v>Pertemps Recruitment Partnership Limited</v>
      </c>
      <c r="R2247" s="6" t="str">
        <f t="shared" si="390"/>
        <v>T - Pertemps Recruitment Partnership Limited</v>
      </c>
      <c r="S2247" s="6" t="str">
        <f>IFERROR(INDEX('Vendor Over-ride'!$C:$C, MATCH($R:$R,'Vendor Over-ride'!$A:$A,0)),"")</f>
        <v>T - Pertemps Recruitment Partnership Limited</v>
      </c>
      <c r="T2247" s="41" t="s">
        <v>7019</v>
      </c>
      <c r="U2247" s="38" t="str">
        <f t="shared" si="394"/>
        <v>GIA</v>
      </c>
      <c r="V2247" s="5" t="str">
        <f t="shared" si="395"/>
        <v>TRADE</v>
      </c>
      <c r="W2247" s="5" t="b">
        <f t="shared" si="391"/>
        <v>0</v>
      </c>
      <c r="X2247" s="40">
        <f t="shared" ca="1" si="392"/>
        <v>36553.03</v>
      </c>
      <c r="Y2247" s="30" t="b">
        <f t="shared" ca="1" si="393"/>
        <v>1</v>
      </c>
    </row>
    <row r="2248" spans="1:25">
      <c r="A2248" s="28" t="s">
        <v>2837</v>
      </c>
      <c r="B2248" s="28" t="s">
        <v>2838</v>
      </c>
      <c r="C2248" s="28" t="s">
        <v>4935</v>
      </c>
      <c r="D2248" s="28" t="s">
        <v>2842</v>
      </c>
      <c r="E2248" s="29">
        <v>42341</v>
      </c>
      <c r="F2248" s="28" t="s">
        <v>11563</v>
      </c>
      <c r="G2248" s="30">
        <v>5157</v>
      </c>
      <c r="H2248" s="28" t="s">
        <v>11564</v>
      </c>
      <c r="I2248" s="31">
        <v>0</v>
      </c>
      <c r="J2248" s="31">
        <v>2026.67</v>
      </c>
      <c r="K2248" s="28" t="s">
        <v>4034</v>
      </c>
      <c r="L2248" s="32">
        <f t="shared" si="385"/>
        <v>-2026.67</v>
      </c>
      <c r="M2248" s="33">
        <f t="shared" si="386"/>
        <v>2026.67</v>
      </c>
      <c r="N2248" s="34" t="b">
        <v>1</v>
      </c>
      <c r="O2248" s="35">
        <f t="shared" si="387"/>
        <v>2026.67</v>
      </c>
      <c r="P2248" s="36" t="str">
        <f t="shared" si="388"/>
        <v>T</v>
      </c>
      <c r="Q2248" s="37" t="str">
        <f t="shared" si="389"/>
        <v>Ryden LLP</v>
      </c>
      <c r="R2248" s="6" t="str">
        <f t="shared" si="390"/>
        <v>T - Ryden LLP</v>
      </c>
      <c r="S2248" s="6" t="str">
        <f>IFERROR(INDEX('Vendor Over-ride'!$C:$C, MATCH($R:$R,'Vendor Over-ride'!$A:$A,0)),"")</f>
        <v>T - Ryden LLP</v>
      </c>
      <c r="T2248" s="41" t="s">
        <v>17729</v>
      </c>
      <c r="U2248" s="38" t="str">
        <f t="shared" si="394"/>
        <v>GIA</v>
      </c>
      <c r="V2248" s="5" t="str">
        <f t="shared" si="395"/>
        <v>TRADE</v>
      </c>
      <c r="W2248" s="5" t="b">
        <f t="shared" si="391"/>
        <v>0</v>
      </c>
      <c r="X2248" s="40">
        <f t="shared" ca="1" si="392"/>
        <v>119006.3</v>
      </c>
      <c r="Y2248" s="30" t="b">
        <f t="shared" ca="1" si="393"/>
        <v>1</v>
      </c>
    </row>
    <row r="2249" spans="1:25" hidden="1">
      <c r="A2249" s="28" t="s">
        <v>2837</v>
      </c>
      <c r="B2249" s="28" t="s">
        <v>2838</v>
      </c>
      <c r="C2249" s="28" t="s">
        <v>4935</v>
      </c>
      <c r="D2249" s="28" t="s">
        <v>2842</v>
      </c>
      <c r="E2249" s="29">
        <v>42341</v>
      </c>
      <c r="F2249" s="28" t="s">
        <v>11565</v>
      </c>
      <c r="G2249" s="30">
        <v>5157</v>
      </c>
      <c r="H2249" s="28" t="s">
        <v>11566</v>
      </c>
      <c r="I2249" s="31">
        <v>0</v>
      </c>
      <c r="J2249" s="31">
        <v>4396.1400000000003</v>
      </c>
      <c r="K2249" s="28" t="s">
        <v>11567</v>
      </c>
      <c r="L2249" s="32">
        <f t="shared" si="385"/>
        <v>-4396.1400000000003</v>
      </c>
      <c r="M2249" s="33">
        <f t="shared" si="386"/>
        <v>4396.1400000000003</v>
      </c>
      <c r="N2249" s="34" t="b">
        <v>1</v>
      </c>
      <c r="O2249" s="35">
        <f t="shared" si="387"/>
        <v>4396.1400000000003</v>
      </c>
      <c r="P2249" s="36" t="str">
        <f t="shared" si="388"/>
        <v>T</v>
      </c>
      <c r="Q2249" s="37" t="str">
        <f t="shared" si="389"/>
        <v>SG Development Solutions Ltd</v>
      </c>
      <c r="R2249" s="6" t="str">
        <f t="shared" si="390"/>
        <v>T - SG Development Solutions Ltd</v>
      </c>
      <c r="S2249" s="6" t="str">
        <f>IFERROR(INDEX('Vendor Over-ride'!$C:$C, MATCH($R:$R,'Vendor Over-ride'!$A:$A,0)),"")</f>
        <v>T - SG Development Solutions Ltd</v>
      </c>
      <c r="U2249" s="38" t="str">
        <f t="shared" si="394"/>
        <v>GIA</v>
      </c>
      <c r="V2249" s="5" t="str">
        <f t="shared" si="395"/>
        <v>TRADE</v>
      </c>
      <c r="W2249" s="5" t="b">
        <f t="shared" si="391"/>
        <v>0</v>
      </c>
      <c r="X2249" s="40">
        <f t="shared" ca="1" si="392"/>
        <v>4396.1400000000003</v>
      </c>
      <c r="Y2249" s="30" t="b">
        <f t="shared" ca="1" si="393"/>
        <v>0</v>
      </c>
    </row>
    <row r="2250" spans="1:25" hidden="1">
      <c r="A2250" s="28" t="s">
        <v>2837</v>
      </c>
      <c r="B2250" s="28" t="s">
        <v>2838</v>
      </c>
      <c r="C2250" s="28" t="s">
        <v>4935</v>
      </c>
      <c r="D2250" s="28" t="s">
        <v>2842</v>
      </c>
      <c r="E2250" s="29">
        <v>42341</v>
      </c>
      <c r="F2250" s="28" t="s">
        <v>11568</v>
      </c>
      <c r="G2250" s="30">
        <v>5157</v>
      </c>
      <c r="H2250" s="28" t="s">
        <v>11569</v>
      </c>
      <c r="I2250" s="31">
        <v>0</v>
      </c>
      <c r="J2250" s="31">
        <v>1530.89</v>
      </c>
      <c r="K2250" s="28" t="s">
        <v>4945</v>
      </c>
      <c r="L2250" s="32">
        <f t="shared" si="385"/>
        <v>-1530.89</v>
      </c>
      <c r="M2250" s="33">
        <f t="shared" si="386"/>
        <v>1530.89</v>
      </c>
      <c r="N2250" s="34" t="b">
        <v>1</v>
      </c>
      <c r="O2250" s="35">
        <f t="shared" si="387"/>
        <v>1530.89</v>
      </c>
      <c r="P2250" s="36" t="str">
        <f t="shared" si="388"/>
        <v>T</v>
      </c>
      <c r="Q2250" s="37" t="str">
        <f t="shared" si="389"/>
        <v>Tecnica Ltd</v>
      </c>
      <c r="R2250" s="6" t="str">
        <f t="shared" si="390"/>
        <v>T - Tecnica Ltd</v>
      </c>
      <c r="S2250" s="6" t="str">
        <f>IFERROR(INDEX('Vendor Over-ride'!$C:$C, MATCH($R:$R,'Vendor Over-ride'!$A:$A,0)),"")</f>
        <v>T - Tecnica Ltd</v>
      </c>
      <c r="U2250" s="38" t="str">
        <f t="shared" si="394"/>
        <v>GIA</v>
      </c>
      <c r="V2250" s="5" t="str">
        <f t="shared" si="395"/>
        <v>TRADE</v>
      </c>
      <c r="W2250" s="5" t="b">
        <f t="shared" si="391"/>
        <v>0</v>
      </c>
      <c r="X2250" s="40">
        <f t="shared" ca="1" si="392"/>
        <v>1530.89</v>
      </c>
      <c r="Y2250" s="30" t="b">
        <f t="shared" ca="1" si="393"/>
        <v>0</v>
      </c>
    </row>
    <row r="2251" spans="1:25">
      <c r="A2251" s="28" t="s">
        <v>2837</v>
      </c>
      <c r="B2251" s="28" t="s">
        <v>2838</v>
      </c>
      <c r="C2251" s="28" t="s">
        <v>4935</v>
      </c>
      <c r="D2251" s="28" t="s">
        <v>2842</v>
      </c>
      <c r="E2251" s="29">
        <v>42341</v>
      </c>
      <c r="F2251" s="28" t="s">
        <v>11570</v>
      </c>
      <c r="G2251" s="30">
        <v>5157</v>
      </c>
      <c r="H2251" s="28" t="s">
        <v>11571</v>
      </c>
      <c r="I2251" s="31">
        <v>0</v>
      </c>
      <c r="J2251" s="31">
        <v>9960</v>
      </c>
      <c r="K2251" s="28" t="s">
        <v>3350</v>
      </c>
      <c r="L2251" s="32">
        <f t="shared" si="385"/>
        <v>-9960</v>
      </c>
      <c r="M2251" s="33">
        <f t="shared" si="386"/>
        <v>9960</v>
      </c>
      <c r="N2251" s="34" t="b">
        <v>1</v>
      </c>
      <c r="O2251" s="35">
        <f t="shared" si="387"/>
        <v>9960</v>
      </c>
      <c r="P2251" s="36" t="str">
        <f t="shared" si="388"/>
        <v>T</v>
      </c>
      <c r="Q2251" s="37" t="str">
        <f t="shared" si="389"/>
        <v>TNS UK Ltd</v>
      </c>
      <c r="R2251" s="6" t="str">
        <f t="shared" si="390"/>
        <v>T - TNS UK Ltd</v>
      </c>
      <c r="S2251" s="6" t="str">
        <f>IFERROR(INDEX('Vendor Over-ride'!$C:$C, MATCH($R:$R,'Vendor Over-ride'!$A:$A,0)),"")</f>
        <v>T - TNS UK Ltd</v>
      </c>
      <c r="T2251" s="41" t="s">
        <v>7024</v>
      </c>
      <c r="U2251" s="38" t="str">
        <f t="shared" si="394"/>
        <v>GIA</v>
      </c>
      <c r="V2251" s="5" t="str">
        <f t="shared" si="395"/>
        <v>TRADE</v>
      </c>
      <c r="W2251" s="5" t="b">
        <f t="shared" si="391"/>
        <v>0</v>
      </c>
      <c r="X2251" s="40">
        <f t="shared" ca="1" si="392"/>
        <v>29880</v>
      </c>
      <c r="Y2251" s="30" t="b">
        <f t="shared" ca="1" si="393"/>
        <v>1</v>
      </c>
    </row>
    <row r="2252" spans="1:25" hidden="1">
      <c r="A2252" s="28" t="s">
        <v>2837</v>
      </c>
      <c r="B2252" s="28" t="s">
        <v>2838</v>
      </c>
      <c r="C2252" s="28" t="s">
        <v>4935</v>
      </c>
      <c r="D2252" s="28" t="s">
        <v>2842</v>
      </c>
      <c r="E2252" s="29">
        <v>42341</v>
      </c>
      <c r="F2252" s="28" t="s">
        <v>11572</v>
      </c>
      <c r="G2252" s="30">
        <v>5157</v>
      </c>
      <c r="H2252" s="28" t="s">
        <v>11573</v>
      </c>
      <c r="I2252" s="31">
        <v>0</v>
      </c>
      <c r="J2252" s="31">
        <v>1344.94</v>
      </c>
      <c r="K2252" s="28" t="s">
        <v>11574</v>
      </c>
      <c r="L2252" s="32">
        <f t="shared" si="385"/>
        <v>-1344.94</v>
      </c>
      <c r="M2252" s="33">
        <f t="shared" si="386"/>
        <v>1344.94</v>
      </c>
      <c r="N2252" s="34" t="b">
        <v>1</v>
      </c>
      <c r="O2252" s="35">
        <f t="shared" si="387"/>
        <v>1344.94</v>
      </c>
      <c r="P2252" s="36" t="str">
        <f t="shared" si="388"/>
        <v>T</v>
      </c>
      <c r="Q2252" s="37" t="str">
        <f t="shared" si="389"/>
        <v>Vodafone Limited</v>
      </c>
      <c r="R2252" s="6" t="str">
        <f t="shared" si="390"/>
        <v>T - Vodafone Limited</v>
      </c>
      <c r="S2252" s="6" t="str">
        <f>IFERROR(INDEX('Vendor Over-ride'!$C:$C, MATCH($R:$R,'Vendor Over-ride'!$A:$A,0)),"")</f>
        <v>T - Vodafone Limited</v>
      </c>
      <c r="U2252" s="38" t="str">
        <f t="shared" si="394"/>
        <v>GIA</v>
      </c>
      <c r="V2252" s="5" t="str">
        <f t="shared" si="395"/>
        <v>TRADE</v>
      </c>
      <c r="W2252" s="5" t="b">
        <f t="shared" si="391"/>
        <v>0</v>
      </c>
      <c r="X2252" s="40">
        <f t="shared" ca="1" si="392"/>
        <v>3943.97</v>
      </c>
      <c r="Y2252" s="30" t="b">
        <f t="shared" ca="1" si="393"/>
        <v>0</v>
      </c>
    </row>
    <row r="2253" spans="1:25" hidden="1">
      <c r="A2253" s="28" t="s">
        <v>2837</v>
      </c>
      <c r="B2253" s="28" t="s">
        <v>2838</v>
      </c>
      <c r="C2253" s="28" t="s">
        <v>4935</v>
      </c>
      <c r="D2253" s="28" t="s">
        <v>2842</v>
      </c>
      <c r="E2253" s="29">
        <v>42341</v>
      </c>
      <c r="F2253" s="28" t="s">
        <v>11575</v>
      </c>
      <c r="G2253" s="30">
        <v>5157</v>
      </c>
      <c r="H2253" s="28" t="s">
        <v>11576</v>
      </c>
      <c r="I2253" s="31">
        <v>0</v>
      </c>
      <c r="J2253" s="31">
        <v>1221.74</v>
      </c>
      <c r="K2253" s="28" t="s">
        <v>5015</v>
      </c>
      <c r="L2253" s="32">
        <f t="shared" si="385"/>
        <v>-1221.74</v>
      </c>
      <c r="M2253" s="33">
        <f t="shared" si="386"/>
        <v>1221.74</v>
      </c>
      <c r="N2253" s="34" t="b">
        <v>1</v>
      </c>
      <c r="O2253" s="35">
        <f t="shared" si="387"/>
        <v>1221.74</v>
      </c>
      <c r="P2253" s="36" t="str">
        <f t="shared" si="388"/>
        <v>T</v>
      </c>
      <c r="Q2253" s="37" t="str">
        <f t="shared" si="389"/>
        <v>Williams Lea Ltd</v>
      </c>
      <c r="R2253" s="6" t="str">
        <f t="shared" si="390"/>
        <v>T - Williams Lea Ltd</v>
      </c>
      <c r="S2253" s="6" t="str">
        <f>IFERROR(INDEX('Vendor Over-ride'!$C:$C, MATCH($R:$R,'Vendor Over-ride'!$A:$A,0)),"")</f>
        <v>T - Williams Lea Ltd</v>
      </c>
      <c r="U2253" s="38" t="str">
        <f t="shared" si="394"/>
        <v>GIA</v>
      </c>
      <c r="V2253" s="5" t="str">
        <f t="shared" si="395"/>
        <v>TRADE</v>
      </c>
      <c r="W2253" s="5" t="b">
        <f t="shared" si="391"/>
        <v>0</v>
      </c>
      <c r="X2253" s="40">
        <f t="shared" ca="1" si="392"/>
        <v>1221.74</v>
      </c>
      <c r="Y2253" s="30" t="b">
        <f t="shared" ca="1" si="393"/>
        <v>0</v>
      </c>
    </row>
    <row r="2254" spans="1:25" hidden="1">
      <c r="A2254" s="28" t="s">
        <v>2837</v>
      </c>
      <c r="B2254" s="28" t="s">
        <v>2838</v>
      </c>
      <c r="C2254" s="28" t="s">
        <v>4935</v>
      </c>
      <c r="D2254" s="28" t="s">
        <v>2842</v>
      </c>
      <c r="E2254" s="29">
        <v>42346</v>
      </c>
      <c r="F2254" s="28" t="s">
        <v>11577</v>
      </c>
      <c r="G2254" s="30">
        <v>5160</v>
      </c>
      <c r="H2254" s="28" t="s">
        <v>11578</v>
      </c>
      <c r="I2254" s="31">
        <v>0</v>
      </c>
      <c r="J2254" s="31">
        <v>500</v>
      </c>
      <c r="K2254" s="28" t="s">
        <v>8004</v>
      </c>
      <c r="L2254" s="32">
        <f t="shared" si="385"/>
        <v>-500</v>
      </c>
      <c r="M2254" s="33">
        <f t="shared" si="386"/>
        <v>500</v>
      </c>
      <c r="N2254" s="34" t="b">
        <v>1</v>
      </c>
      <c r="O2254" s="35">
        <f t="shared" si="387"/>
        <v>500</v>
      </c>
      <c r="P2254" s="36" t="str">
        <f t="shared" si="388"/>
        <v>I</v>
      </c>
      <c r="Q2254" s="37" t="str">
        <f t="shared" si="389"/>
        <v>Christine Cooper</v>
      </c>
      <c r="R2254" s="6" t="str">
        <f t="shared" si="390"/>
        <v>I - Christine Cooper</v>
      </c>
      <c r="S2254" s="6" t="str">
        <f>IFERROR(INDEX('Vendor Over-ride'!$C:$C, MATCH($R:$R,'Vendor Over-ride'!$A:$A,0)),"")</f>
        <v>I - Christine Cooper</v>
      </c>
      <c r="U2254" s="38" t="str">
        <f t="shared" si="394"/>
        <v>GIA</v>
      </c>
      <c r="V2254" s="5" t="str">
        <f t="shared" si="395"/>
        <v>AWARD</v>
      </c>
      <c r="W2254" s="5" t="b">
        <f t="shared" si="391"/>
        <v>0</v>
      </c>
      <c r="X2254" s="40">
        <f t="shared" ca="1" si="392"/>
        <v>10000</v>
      </c>
      <c r="Y2254" s="30" t="b">
        <f t="shared" ca="1" si="393"/>
        <v>0</v>
      </c>
    </row>
    <row r="2255" spans="1:25">
      <c r="A2255" s="28" t="s">
        <v>2837</v>
      </c>
      <c r="B2255" s="28" t="s">
        <v>2838</v>
      </c>
      <c r="C2255" s="28" t="s">
        <v>4935</v>
      </c>
      <c r="D2255" s="28" t="s">
        <v>2842</v>
      </c>
      <c r="E2255" s="29">
        <v>42346</v>
      </c>
      <c r="F2255" s="28" t="s">
        <v>11579</v>
      </c>
      <c r="G2255" s="30">
        <v>5160</v>
      </c>
      <c r="H2255" s="28" t="s">
        <v>11580</v>
      </c>
      <c r="I2255" s="31">
        <v>0</v>
      </c>
      <c r="J2255" s="31">
        <v>61315</v>
      </c>
      <c r="K2255" s="28" t="s">
        <v>5020</v>
      </c>
      <c r="L2255" s="32">
        <f t="shared" si="385"/>
        <v>-61315</v>
      </c>
      <c r="M2255" s="33">
        <f t="shared" si="386"/>
        <v>61315</v>
      </c>
      <c r="N2255" s="34" t="b">
        <v>1</v>
      </c>
      <c r="O2255" s="35">
        <f t="shared" si="387"/>
        <v>61315</v>
      </c>
      <c r="P2255" s="36" t="str">
        <f t="shared" si="388"/>
        <v>I</v>
      </c>
      <c r="Q2255" s="37" t="str">
        <f t="shared" si="389"/>
        <v>Clackmannanshire Council</v>
      </c>
      <c r="R2255" s="6" t="str">
        <f t="shared" si="390"/>
        <v>I - Clackmannanshire Council</v>
      </c>
      <c r="S2255" s="6" t="str">
        <f>IFERROR(INDEX('Vendor Over-ride'!$C:$C, MATCH($R:$R,'Vendor Over-ride'!$A:$A,0)),"")</f>
        <v>I - Clackmananshire Council</v>
      </c>
      <c r="U2255" s="38" t="str">
        <f t="shared" si="394"/>
        <v>GIA</v>
      </c>
      <c r="V2255" s="5" t="str">
        <f t="shared" si="395"/>
        <v>AWARD</v>
      </c>
      <c r="W2255" s="5" t="b">
        <f t="shared" si="391"/>
        <v>1</v>
      </c>
      <c r="X2255" s="40">
        <f t="shared" ca="1" si="392"/>
        <v>121055</v>
      </c>
      <c r="Y2255" s="30" t="b">
        <f t="shared" ca="1" si="393"/>
        <v>1</v>
      </c>
    </row>
    <row r="2256" spans="1:25">
      <c r="A2256" s="28" t="s">
        <v>2837</v>
      </c>
      <c r="B2256" s="28" t="s">
        <v>2838</v>
      </c>
      <c r="C2256" s="28" t="s">
        <v>4935</v>
      </c>
      <c r="D2256" s="28" t="s">
        <v>2842</v>
      </c>
      <c r="E2256" s="29">
        <v>42346</v>
      </c>
      <c r="F2256" s="28" t="s">
        <v>11581</v>
      </c>
      <c r="G2256" s="30">
        <v>5160</v>
      </c>
      <c r="H2256" s="28" t="s">
        <v>11582</v>
      </c>
      <c r="I2256" s="31">
        <v>0</v>
      </c>
      <c r="J2256" s="31">
        <v>13000</v>
      </c>
      <c r="K2256" s="28" t="s">
        <v>11583</v>
      </c>
      <c r="L2256" s="32">
        <f t="shared" si="385"/>
        <v>-13000</v>
      </c>
      <c r="M2256" s="33">
        <f t="shared" si="386"/>
        <v>13000</v>
      </c>
      <c r="N2256" s="34" t="b">
        <v>1</v>
      </c>
      <c r="O2256" s="35">
        <f t="shared" si="387"/>
        <v>13000</v>
      </c>
      <c r="P2256" s="36" t="str">
        <f t="shared" si="388"/>
        <v>I</v>
      </c>
      <c r="Q2256" s="37" t="str">
        <f t="shared" si="389"/>
        <v>East Neuk festival</v>
      </c>
      <c r="R2256" s="6" t="str">
        <f t="shared" si="390"/>
        <v>I - East Neuk festival</v>
      </c>
      <c r="S2256" s="6" t="str">
        <f>IFERROR(INDEX('Vendor Over-ride'!$C:$C, MATCH($R:$R,'Vendor Over-ride'!$A:$A,0)),"")</f>
        <v>I - East Neuk Festival</v>
      </c>
      <c r="U2256" s="38" t="str">
        <f t="shared" si="394"/>
        <v>GIA</v>
      </c>
      <c r="V2256" s="5" t="str">
        <f t="shared" si="395"/>
        <v>AWARD</v>
      </c>
      <c r="W2256" s="5" t="b">
        <f t="shared" si="391"/>
        <v>0</v>
      </c>
      <c r="X2256" s="40">
        <f t="shared" ca="1" si="392"/>
        <v>52000</v>
      </c>
      <c r="Y2256" s="30" t="b">
        <f t="shared" ca="1" si="393"/>
        <v>1</v>
      </c>
    </row>
    <row r="2257" spans="1:25">
      <c r="A2257" s="28" t="s">
        <v>2837</v>
      </c>
      <c r="B2257" s="28" t="s">
        <v>2838</v>
      </c>
      <c r="C2257" s="28" t="s">
        <v>4935</v>
      </c>
      <c r="D2257" s="28" t="s">
        <v>2842</v>
      </c>
      <c r="E2257" s="29">
        <v>42346</v>
      </c>
      <c r="F2257" s="28" t="s">
        <v>11584</v>
      </c>
      <c r="G2257" s="30">
        <v>5160</v>
      </c>
      <c r="H2257" s="28" t="s">
        <v>11585</v>
      </c>
      <c r="I2257" s="31">
        <v>0</v>
      </c>
      <c r="J2257" s="31">
        <v>27500</v>
      </c>
      <c r="K2257" s="28" t="s">
        <v>3435</v>
      </c>
      <c r="L2257" s="32">
        <f t="shared" si="385"/>
        <v>-27500</v>
      </c>
      <c r="M2257" s="33">
        <f t="shared" si="386"/>
        <v>27500</v>
      </c>
      <c r="N2257" s="34" t="b">
        <v>1</v>
      </c>
      <c r="O2257" s="35">
        <f t="shared" si="387"/>
        <v>27500</v>
      </c>
      <c r="P2257" s="36" t="str">
        <f t="shared" si="388"/>
        <v>I</v>
      </c>
      <c r="Q2257" s="37" t="str">
        <f t="shared" si="389"/>
        <v>Edinburgh International Jazz &amp; Blues Festival</v>
      </c>
      <c r="R2257" s="6" t="str">
        <f t="shared" si="390"/>
        <v>I - Edinburgh International Jazz &amp; Blues Festival</v>
      </c>
      <c r="S2257" s="6" t="str">
        <f>IFERROR(INDEX('Vendor Over-ride'!$C:$C, MATCH($R:$R,'Vendor Over-ride'!$A:$A,0)),"")</f>
        <v>I - Edinburgh International Jazz &amp; Blues Festival</v>
      </c>
      <c r="U2257" s="38" t="str">
        <f t="shared" si="394"/>
        <v>GIA</v>
      </c>
      <c r="V2257" s="5" t="str">
        <f t="shared" si="395"/>
        <v>AWARD</v>
      </c>
      <c r="W2257" s="5" t="b">
        <f t="shared" si="391"/>
        <v>1</v>
      </c>
      <c r="X2257" s="40">
        <f t="shared" ca="1" si="392"/>
        <v>110000</v>
      </c>
      <c r="Y2257" s="30" t="b">
        <f t="shared" ca="1" si="393"/>
        <v>1</v>
      </c>
    </row>
    <row r="2258" spans="1:25">
      <c r="A2258" s="28" t="s">
        <v>2837</v>
      </c>
      <c r="B2258" s="28" t="s">
        <v>2838</v>
      </c>
      <c r="C2258" s="28" t="s">
        <v>4935</v>
      </c>
      <c r="D2258" s="28" t="s">
        <v>2842</v>
      </c>
      <c r="E2258" s="29">
        <v>42346</v>
      </c>
      <c r="F2258" s="28" t="s">
        <v>11586</v>
      </c>
      <c r="G2258" s="30">
        <v>5160</v>
      </c>
      <c r="H2258" s="28" t="s">
        <v>11587</v>
      </c>
      <c r="I2258" s="31">
        <v>0</v>
      </c>
      <c r="J2258" s="31">
        <v>542380</v>
      </c>
      <c r="K2258" s="28" t="s">
        <v>4287</v>
      </c>
      <c r="L2258" s="32">
        <f t="shared" si="385"/>
        <v>-542380</v>
      </c>
      <c r="M2258" s="33">
        <f t="shared" si="386"/>
        <v>542380</v>
      </c>
      <c r="N2258" s="34" t="b">
        <v>1</v>
      </c>
      <c r="O2258" s="35">
        <f t="shared" si="387"/>
        <v>542380</v>
      </c>
      <c r="P2258" s="36" t="str">
        <f t="shared" si="388"/>
        <v>I</v>
      </c>
      <c r="Q2258" s="37" t="str">
        <f t="shared" si="389"/>
        <v>Glasgow City Council</v>
      </c>
      <c r="R2258" s="6" t="str">
        <f t="shared" si="390"/>
        <v>I - Glasgow City Council</v>
      </c>
      <c r="S2258" s="6" t="str">
        <f>IFERROR(INDEX('Vendor Over-ride'!$C:$C, MATCH($R:$R,'Vendor Over-ride'!$A:$A,0)),"")</f>
        <v>I - Glasgow City Council</v>
      </c>
      <c r="U2258" s="38" t="str">
        <f t="shared" si="394"/>
        <v>GIA</v>
      </c>
      <c r="V2258" s="5" t="str">
        <f t="shared" si="395"/>
        <v>AWARD</v>
      </c>
      <c r="W2258" s="5" t="b">
        <f t="shared" si="391"/>
        <v>1</v>
      </c>
      <c r="X2258" s="40">
        <f t="shared" ca="1" si="392"/>
        <v>662908</v>
      </c>
      <c r="Y2258" s="30" t="b">
        <f t="shared" ca="1" si="393"/>
        <v>1</v>
      </c>
    </row>
    <row r="2259" spans="1:25" hidden="1">
      <c r="A2259" s="28" t="s">
        <v>2837</v>
      </c>
      <c r="B2259" s="28" t="s">
        <v>2838</v>
      </c>
      <c r="C2259" s="28" t="s">
        <v>4935</v>
      </c>
      <c r="D2259" s="28" t="s">
        <v>2842</v>
      </c>
      <c r="E2259" s="29">
        <v>42346</v>
      </c>
      <c r="F2259" s="28" t="s">
        <v>11588</v>
      </c>
      <c r="G2259" s="30">
        <v>5160</v>
      </c>
      <c r="H2259" s="28" t="s">
        <v>11589</v>
      </c>
      <c r="I2259" s="31">
        <v>0</v>
      </c>
      <c r="J2259" s="31">
        <v>18750</v>
      </c>
      <c r="K2259" s="28" t="s">
        <v>3707</v>
      </c>
      <c r="L2259" s="32">
        <f t="shared" si="385"/>
        <v>-18750</v>
      </c>
      <c r="M2259" s="33">
        <f t="shared" si="386"/>
        <v>18750</v>
      </c>
      <c r="N2259" s="34" t="b">
        <v>1</v>
      </c>
      <c r="O2259" s="35">
        <f t="shared" si="387"/>
        <v>18750</v>
      </c>
      <c r="P2259" s="36" t="str">
        <f t="shared" si="388"/>
        <v>I</v>
      </c>
      <c r="Q2259" s="37" t="str">
        <f t="shared" si="389"/>
        <v>The Gresham Publishing Company Limited</v>
      </c>
      <c r="R2259" s="6" t="str">
        <f t="shared" si="390"/>
        <v>I - The Gresham Publishing Company Limited</v>
      </c>
      <c r="S2259" s="6" t="str">
        <f>IFERROR(INDEX('Vendor Over-ride'!$C:$C, MATCH($R:$R,'Vendor Over-ride'!$A:$A,0)),"")</f>
        <v>I - The Gresham Publishing Company Limited</v>
      </c>
      <c r="U2259" s="38" t="str">
        <f t="shared" si="394"/>
        <v>GIA</v>
      </c>
      <c r="V2259" s="5" t="str">
        <f t="shared" si="395"/>
        <v>AWARD</v>
      </c>
      <c r="W2259" s="5" t="b">
        <f t="shared" si="391"/>
        <v>0</v>
      </c>
      <c r="X2259" s="40">
        <f t="shared" ca="1" si="392"/>
        <v>18750</v>
      </c>
      <c r="Y2259" s="30" t="b">
        <f t="shared" ca="1" si="393"/>
        <v>0</v>
      </c>
    </row>
    <row r="2260" spans="1:25">
      <c r="A2260" s="28" t="s">
        <v>2837</v>
      </c>
      <c r="B2260" s="28" t="s">
        <v>2838</v>
      </c>
      <c r="C2260" s="28" t="s">
        <v>4935</v>
      </c>
      <c r="D2260" s="28" t="s">
        <v>2842</v>
      </c>
      <c r="E2260" s="29">
        <v>42346</v>
      </c>
      <c r="F2260" s="28" t="s">
        <v>11590</v>
      </c>
      <c r="G2260" s="30">
        <v>5160</v>
      </c>
      <c r="H2260" s="28" t="s">
        <v>11591</v>
      </c>
      <c r="I2260" s="31">
        <v>0</v>
      </c>
      <c r="J2260" s="31">
        <v>29609</v>
      </c>
      <c r="K2260" s="28" t="s">
        <v>11592</v>
      </c>
      <c r="L2260" s="32">
        <f t="shared" si="385"/>
        <v>-29609</v>
      </c>
      <c r="M2260" s="33">
        <f t="shared" si="386"/>
        <v>29609</v>
      </c>
      <c r="N2260" s="34" t="b">
        <v>1</v>
      </c>
      <c r="O2260" s="35">
        <f t="shared" si="387"/>
        <v>29609</v>
      </c>
      <c r="P2260" s="36" t="str">
        <f t="shared" si="388"/>
        <v>I</v>
      </c>
      <c r="Q2260" s="37" t="str">
        <f t="shared" si="389"/>
        <v>Imaginate</v>
      </c>
      <c r="R2260" s="6" t="str">
        <f t="shared" si="390"/>
        <v>I - Imaginate</v>
      </c>
      <c r="S2260" s="6" t="str">
        <f>IFERROR(INDEX('Vendor Over-ride'!$C:$C, MATCH($R:$R,'Vendor Over-ride'!$A:$A,0)),"")</f>
        <v>I - Imaginate</v>
      </c>
      <c r="U2260" s="38" t="str">
        <f t="shared" si="394"/>
        <v>GIA</v>
      </c>
      <c r="V2260" s="5" t="str">
        <f t="shared" si="395"/>
        <v>AWARD</v>
      </c>
      <c r="W2260" s="5" t="b">
        <f t="shared" si="391"/>
        <v>1</v>
      </c>
      <c r="X2260" s="40">
        <f t="shared" ca="1" si="392"/>
        <v>144975.01</v>
      </c>
      <c r="Y2260" s="30" t="b">
        <f t="shared" ca="1" si="393"/>
        <v>1</v>
      </c>
    </row>
    <row r="2261" spans="1:25">
      <c r="A2261" s="28" t="s">
        <v>2837</v>
      </c>
      <c r="B2261" s="28" t="s">
        <v>2838</v>
      </c>
      <c r="C2261" s="28" t="s">
        <v>4935</v>
      </c>
      <c r="D2261" s="28" t="s">
        <v>2842</v>
      </c>
      <c r="E2261" s="29">
        <v>42346</v>
      </c>
      <c r="F2261" s="28" t="s">
        <v>11593</v>
      </c>
      <c r="G2261" s="30">
        <v>5160</v>
      </c>
      <c r="H2261" s="28" t="s">
        <v>11594</v>
      </c>
      <c r="I2261" s="31">
        <v>0</v>
      </c>
      <c r="J2261" s="31">
        <v>144947</v>
      </c>
      <c r="K2261" s="28" t="s">
        <v>2934</v>
      </c>
      <c r="L2261" s="32">
        <f t="shared" si="385"/>
        <v>-144947</v>
      </c>
      <c r="M2261" s="33">
        <f t="shared" si="386"/>
        <v>144947</v>
      </c>
      <c r="N2261" s="34" t="b">
        <v>1</v>
      </c>
      <c r="O2261" s="35">
        <f t="shared" si="387"/>
        <v>144947</v>
      </c>
      <c r="P2261" s="36" t="str">
        <f t="shared" si="388"/>
        <v>I</v>
      </c>
      <c r="Q2261" s="37" t="str">
        <f t="shared" si="389"/>
        <v>Stirling Council</v>
      </c>
      <c r="R2261" s="6" t="str">
        <f t="shared" si="390"/>
        <v>I - Stirling Council</v>
      </c>
      <c r="S2261" s="6" t="str">
        <f>IFERROR(INDEX('Vendor Over-ride'!$C:$C, MATCH($R:$R,'Vendor Over-ride'!$A:$A,0)),"")</f>
        <v>I - Stirling Council</v>
      </c>
      <c r="U2261" s="38" t="str">
        <f t="shared" si="394"/>
        <v>GIA</v>
      </c>
      <c r="V2261" s="5" t="str">
        <f t="shared" si="395"/>
        <v>AWARD</v>
      </c>
      <c r="W2261" s="5" t="b">
        <f t="shared" si="391"/>
        <v>1</v>
      </c>
      <c r="X2261" s="40">
        <f t="shared" ca="1" si="392"/>
        <v>214864</v>
      </c>
      <c r="Y2261" s="30" t="b">
        <f t="shared" ca="1" si="393"/>
        <v>1</v>
      </c>
    </row>
    <row r="2262" spans="1:25" hidden="1">
      <c r="A2262" s="28" t="s">
        <v>2837</v>
      </c>
      <c r="B2262" s="28" t="s">
        <v>2838</v>
      </c>
      <c r="C2262" s="28" t="s">
        <v>4935</v>
      </c>
      <c r="D2262" s="28" t="s">
        <v>2842</v>
      </c>
      <c r="E2262" s="29">
        <v>42346</v>
      </c>
      <c r="F2262" s="28" t="s">
        <v>11595</v>
      </c>
      <c r="G2262" s="30">
        <v>5160</v>
      </c>
      <c r="H2262" s="28" t="s">
        <v>11596</v>
      </c>
      <c r="I2262" s="31">
        <v>0</v>
      </c>
      <c r="J2262" s="31">
        <v>3291</v>
      </c>
      <c r="K2262" s="28" t="s">
        <v>3244</v>
      </c>
      <c r="L2262" s="32">
        <f t="shared" si="385"/>
        <v>-3291</v>
      </c>
      <c r="M2262" s="33">
        <f t="shared" si="386"/>
        <v>3291</v>
      </c>
      <c r="N2262" s="34" t="b">
        <v>1</v>
      </c>
      <c r="O2262" s="35">
        <f t="shared" si="387"/>
        <v>3291</v>
      </c>
      <c r="P2262" s="36" t="str">
        <f t="shared" si="388"/>
        <v>I</v>
      </c>
      <c r="Q2262" s="37" t="str">
        <f t="shared" si="389"/>
        <v>Verden Studios</v>
      </c>
      <c r="R2262" s="6" t="str">
        <f t="shared" si="390"/>
        <v>I - Verden Studios</v>
      </c>
      <c r="S2262" s="6" t="str">
        <f>IFERROR(INDEX('Vendor Over-ride'!$C:$C, MATCH($R:$R,'Vendor Over-ride'!$A:$A,0)),"")</f>
        <v>I - Verden Studios</v>
      </c>
      <c r="U2262" s="38" t="str">
        <f t="shared" si="394"/>
        <v>GIA</v>
      </c>
      <c r="V2262" s="5" t="str">
        <f t="shared" si="395"/>
        <v>AWARD</v>
      </c>
      <c r="W2262" s="5" t="b">
        <f t="shared" si="391"/>
        <v>0</v>
      </c>
      <c r="X2262" s="40">
        <f t="shared" ca="1" si="392"/>
        <v>3291</v>
      </c>
      <c r="Y2262" s="30" t="b">
        <f t="shared" ca="1" si="393"/>
        <v>0</v>
      </c>
    </row>
    <row r="2263" spans="1:25">
      <c r="A2263" s="28" t="s">
        <v>2837</v>
      </c>
      <c r="B2263" s="28" t="s">
        <v>2838</v>
      </c>
      <c r="C2263" s="28" t="s">
        <v>4935</v>
      </c>
      <c r="D2263" s="28" t="s">
        <v>2842</v>
      </c>
      <c r="E2263" s="29">
        <v>42346</v>
      </c>
      <c r="F2263" s="28" t="s">
        <v>11597</v>
      </c>
      <c r="G2263" s="30">
        <v>5160</v>
      </c>
      <c r="H2263" s="28" t="s">
        <v>11598</v>
      </c>
      <c r="I2263" s="31">
        <v>0</v>
      </c>
      <c r="J2263" s="31">
        <v>25736</v>
      </c>
      <c r="K2263" s="28" t="s">
        <v>4071</v>
      </c>
      <c r="L2263" s="32">
        <f t="shared" si="385"/>
        <v>-25736</v>
      </c>
      <c r="M2263" s="33">
        <f t="shared" si="386"/>
        <v>25736</v>
      </c>
      <c r="N2263" s="34" t="b">
        <v>1</v>
      </c>
      <c r="O2263" s="35">
        <f t="shared" si="387"/>
        <v>25736</v>
      </c>
      <c r="P2263" s="36" t="str">
        <f t="shared" si="388"/>
        <v>I</v>
      </c>
      <c r="Q2263" s="37" t="str">
        <f t="shared" si="389"/>
        <v>West Lothian Council</v>
      </c>
      <c r="R2263" s="6" t="str">
        <f t="shared" si="390"/>
        <v>I - West Lothian Council</v>
      </c>
      <c r="S2263" s="6" t="str">
        <f>IFERROR(INDEX('Vendor Over-ride'!$C:$C, MATCH($R:$R,'Vendor Over-ride'!$A:$A,0)),"")</f>
        <v>I - West Lothian Council</v>
      </c>
      <c r="U2263" s="38" t="str">
        <f t="shared" si="394"/>
        <v>GIA</v>
      </c>
      <c r="V2263" s="5" t="str">
        <f t="shared" si="395"/>
        <v>AWARD</v>
      </c>
      <c r="W2263" s="5" t="b">
        <f t="shared" si="391"/>
        <v>1</v>
      </c>
      <c r="X2263" s="40">
        <f t="shared" ca="1" si="392"/>
        <v>308165</v>
      </c>
      <c r="Y2263" s="30" t="b">
        <f t="shared" ca="1" si="393"/>
        <v>1</v>
      </c>
    </row>
    <row r="2264" spans="1:25" hidden="1">
      <c r="A2264" s="28" t="s">
        <v>2837</v>
      </c>
      <c r="B2264" s="28" t="s">
        <v>2838</v>
      </c>
      <c r="C2264" s="28" t="s">
        <v>4935</v>
      </c>
      <c r="D2264" s="28" t="s">
        <v>2842</v>
      </c>
      <c r="E2264" s="29">
        <v>42346</v>
      </c>
      <c r="F2264" s="28" t="s">
        <v>11599</v>
      </c>
      <c r="G2264" s="30">
        <v>5160</v>
      </c>
      <c r="H2264" s="28" t="s">
        <v>11600</v>
      </c>
      <c r="I2264" s="31">
        <v>0</v>
      </c>
      <c r="J2264" s="31">
        <v>51.65</v>
      </c>
      <c r="K2264" s="28" t="s">
        <v>2846</v>
      </c>
      <c r="L2264" s="32">
        <f t="shared" si="385"/>
        <v>-51.65</v>
      </c>
      <c r="M2264" s="33">
        <f t="shared" si="386"/>
        <v>51.65</v>
      </c>
      <c r="N2264" s="34" t="b">
        <v>1</v>
      </c>
      <c r="O2264" s="35">
        <f t="shared" si="387"/>
        <v>51.65</v>
      </c>
      <c r="P2264" s="36" t="str">
        <f t="shared" si="388"/>
        <v>T</v>
      </c>
      <c r="Q2264" s="37" t="str">
        <f t="shared" si="389"/>
        <v>Arnold Clark Finance Ltd</v>
      </c>
      <c r="R2264" s="6" t="str">
        <f t="shared" si="390"/>
        <v>T - Arnold Clark Finance Ltd</v>
      </c>
      <c r="S2264" s="6" t="str">
        <f>IFERROR(INDEX('Vendor Over-ride'!$C:$C, MATCH($R:$R,'Vendor Over-ride'!$A:$A,0)),"")</f>
        <v>T - Arnold Clark Finance Ltd</v>
      </c>
      <c r="U2264" s="38" t="str">
        <f t="shared" si="394"/>
        <v>GIA</v>
      </c>
      <c r="V2264" s="5" t="str">
        <f t="shared" si="395"/>
        <v>TRADE</v>
      </c>
      <c r="W2264" s="5" t="b">
        <f t="shared" si="391"/>
        <v>0</v>
      </c>
      <c r="X2264" s="40">
        <f t="shared" ca="1" si="392"/>
        <v>4424.46</v>
      </c>
      <c r="Y2264" s="30" t="b">
        <f t="shared" ca="1" si="393"/>
        <v>0</v>
      </c>
    </row>
    <row r="2265" spans="1:25" hidden="1">
      <c r="A2265" s="28" t="s">
        <v>2837</v>
      </c>
      <c r="B2265" s="28" t="s">
        <v>2838</v>
      </c>
      <c r="C2265" s="28" t="s">
        <v>4935</v>
      </c>
      <c r="D2265" s="28" t="s">
        <v>2842</v>
      </c>
      <c r="E2265" s="29">
        <v>42346</v>
      </c>
      <c r="F2265" s="28" t="s">
        <v>11601</v>
      </c>
      <c r="G2265" s="30">
        <v>5160</v>
      </c>
      <c r="H2265" s="28" t="s">
        <v>11602</v>
      </c>
      <c r="I2265" s="31">
        <v>0</v>
      </c>
      <c r="J2265" s="31">
        <v>332.68</v>
      </c>
      <c r="K2265" s="28" t="s">
        <v>3014</v>
      </c>
      <c r="L2265" s="32">
        <f t="shared" si="385"/>
        <v>-332.68</v>
      </c>
      <c r="M2265" s="33">
        <f t="shared" si="386"/>
        <v>332.68</v>
      </c>
      <c r="N2265" s="34" t="b">
        <v>1</v>
      </c>
      <c r="O2265" s="35">
        <f t="shared" si="387"/>
        <v>332.68</v>
      </c>
      <c r="P2265" s="36" t="str">
        <f t="shared" si="388"/>
        <v>T</v>
      </c>
      <c r="Q2265" s="37" t="str">
        <f t="shared" si="389"/>
        <v>Beathag Mhoireasdan</v>
      </c>
      <c r="R2265" s="6" t="str">
        <f t="shared" si="390"/>
        <v>T - Beathag Mhoireasdan</v>
      </c>
      <c r="S2265" s="6" t="str">
        <f>IFERROR(INDEX('Vendor Over-ride'!$C:$C, MATCH($R:$R,'Vendor Over-ride'!$A:$A,0)),"")</f>
        <v>T - Beathag Mhoireasdan</v>
      </c>
      <c r="U2265" s="38" t="str">
        <f t="shared" si="394"/>
        <v>GIA</v>
      </c>
      <c r="V2265" s="5" t="str">
        <f t="shared" si="395"/>
        <v>TRADE</v>
      </c>
      <c r="W2265" s="5" t="b">
        <f t="shared" si="391"/>
        <v>0</v>
      </c>
      <c r="X2265" s="40">
        <f t="shared" ca="1" si="392"/>
        <v>4333.3</v>
      </c>
      <c r="Y2265" s="30" t="b">
        <f t="shared" ca="1" si="393"/>
        <v>0</v>
      </c>
    </row>
    <row r="2266" spans="1:25" hidden="1">
      <c r="A2266" s="28" t="s">
        <v>2837</v>
      </c>
      <c r="B2266" s="28" t="s">
        <v>2838</v>
      </c>
      <c r="C2266" s="28" t="s">
        <v>4935</v>
      </c>
      <c r="D2266" s="28" t="s">
        <v>2842</v>
      </c>
      <c r="E2266" s="29">
        <v>42346</v>
      </c>
      <c r="F2266" s="28" t="s">
        <v>11603</v>
      </c>
      <c r="G2266" s="30">
        <v>5160</v>
      </c>
      <c r="H2266" s="28" t="s">
        <v>11604</v>
      </c>
      <c r="I2266" s="31">
        <v>0</v>
      </c>
      <c r="J2266" s="31">
        <v>876.78</v>
      </c>
      <c r="K2266" s="28" t="s">
        <v>3201</v>
      </c>
      <c r="L2266" s="32">
        <f t="shared" si="385"/>
        <v>-876.78</v>
      </c>
      <c r="M2266" s="33">
        <f t="shared" si="386"/>
        <v>876.78</v>
      </c>
      <c r="N2266" s="34" t="b">
        <v>1</v>
      </c>
      <c r="O2266" s="35">
        <f t="shared" si="387"/>
        <v>876.78</v>
      </c>
      <c r="P2266" s="36" t="str">
        <f t="shared" si="388"/>
        <v>T</v>
      </c>
      <c r="Q2266" s="37" t="str">
        <f t="shared" si="389"/>
        <v>British Telecommunications Plc</v>
      </c>
      <c r="R2266" s="6" t="str">
        <f t="shared" si="390"/>
        <v>T - British Telecommunications Plc</v>
      </c>
      <c r="S2266" s="6" t="str">
        <f>IFERROR(INDEX('Vendor Over-ride'!$C:$C, MATCH($R:$R,'Vendor Over-ride'!$A:$A,0)),"")</f>
        <v>T - British Telecommunications Plc</v>
      </c>
      <c r="U2266" s="38" t="str">
        <f t="shared" si="394"/>
        <v>GIA</v>
      </c>
      <c r="V2266" s="5" t="str">
        <f t="shared" si="395"/>
        <v>TRADE</v>
      </c>
      <c r="W2266" s="5" t="b">
        <f t="shared" si="391"/>
        <v>0</v>
      </c>
      <c r="X2266" s="40">
        <f t="shared" ca="1" si="392"/>
        <v>3718.79</v>
      </c>
      <c r="Y2266" s="30" t="b">
        <f t="shared" ca="1" si="393"/>
        <v>0</v>
      </c>
    </row>
    <row r="2267" spans="1:25" hidden="1">
      <c r="A2267" s="28" t="s">
        <v>2837</v>
      </c>
      <c r="B2267" s="28" t="s">
        <v>2838</v>
      </c>
      <c r="C2267" s="28" t="s">
        <v>4935</v>
      </c>
      <c r="D2267" s="28" t="s">
        <v>2842</v>
      </c>
      <c r="E2267" s="29">
        <v>42346</v>
      </c>
      <c r="F2267" s="28" t="s">
        <v>11605</v>
      </c>
      <c r="G2267" s="30">
        <v>5160</v>
      </c>
      <c r="H2267" s="28" t="s">
        <v>11606</v>
      </c>
      <c r="I2267" s="31">
        <v>0</v>
      </c>
      <c r="J2267" s="31">
        <v>126.72</v>
      </c>
      <c r="K2267" s="28" t="s">
        <v>3033</v>
      </c>
      <c r="L2267" s="32">
        <f t="shared" si="385"/>
        <v>-126.72</v>
      </c>
      <c r="M2267" s="33">
        <f t="shared" si="386"/>
        <v>126.72</v>
      </c>
      <c r="N2267" s="34" t="b">
        <v>1</v>
      </c>
      <c r="O2267" s="35">
        <f t="shared" si="387"/>
        <v>126.72</v>
      </c>
      <c r="P2267" s="36" t="str">
        <f t="shared" si="388"/>
        <v>T</v>
      </c>
      <c r="Q2267" s="37" t="str">
        <f t="shared" si="389"/>
        <v>City Building (Contracts) LLP</v>
      </c>
      <c r="R2267" s="6" t="str">
        <f t="shared" si="390"/>
        <v>T - City Building (Contracts) LLP</v>
      </c>
      <c r="S2267" s="6" t="str">
        <f>IFERROR(INDEX('Vendor Over-ride'!$C:$C, MATCH($R:$R,'Vendor Over-ride'!$A:$A,0)),"")</f>
        <v>T - City Building (Contracts) LLP</v>
      </c>
      <c r="U2267" s="38" t="str">
        <f t="shared" si="394"/>
        <v>GIA</v>
      </c>
      <c r="V2267" s="5" t="str">
        <f t="shared" si="395"/>
        <v>TRADE</v>
      </c>
      <c r="W2267" s="5" t="b">
        <f t="shared" si="391"/>
        <v>0</v>
      </c>
      <c r="X2267" s="40">
        <f t="shared" ca="1" si="392"/>
        <v>2304.29</v>
      </c>
      <c r="Y2267" s="30" t="b">
        <f t="shared" ca="1" si="393"/>
        <v>0</v>
      </c>
    </row>
    <row r="2268" spans="1:25" hidden="1">
      <c r="A2268" s="28" t="s">
        <v>2837</v>
      </c>
      <c r="B2268" s="28" t="s">
        <v>2838</v>
      </c>
      <c r="C2268" s="28" t="s">
        <v>4935</v>
      </c>
      <c r="D2268" s="28" t="s">
        <v>2842</v>
      </c>
      <c r="E2268" s="29">
        <v>42346</v>
      </c>
      <c r="F2268" s="28" t="s">
        <v>11607</v>
      </c>
      <c r="G2268" s="30">
        <v>5160</v>
      </c>
      <c r="H2268" s="28" t="s">
        <v>11608</v>
      </c>
      <c r="I2268" s="31">
        <v>0</v>
      </c>
      <c r="J2268" s="31">
        <v>5887.2</v>
      </c>
      <c r="K2268" s="28" t="s">
        <v>2965</v>
      </c>
      <c r="L2268" s="32">
        <f t="shared" si="385"/>
        <v>-5887.2</v>
      </c>
      <c r="M2268" s="33">
        <f t="shared" si="386"/>
        <v>5887.2</v>
      </c>
      <c r="N2268" s="34" t="b">
        <v>1</v>
      </c>
      <c r="O2268" s="35">
        <f t="shared" si="387"/>
        <v>5887.2</v>
      </c>
      <c r="P2268" s="36" t="str">
        <f t="shared" si="388"/>
        <v>T</v>
      </c>
      <c r="Q2268" s="37" t="str">
        <f t="shared" si="389"/>
        <v>Dell Products</v>
      </c>
      <c r="R2268" s="6" t="str">
        <f t="shared" si="390"/>
        <v>T - Dell Products</v>
      </c>
      <c r="S2268" s="6" t="str">
        <f>IFERROR(INDEX('Vendor Over-ride'!$C:$C, MATCH($R:$R,'Vendor Over-ride'!$A:$A,0)),"")</f>
        <v>T - Dell Products</v>
      </c>
      <c r="U2268" s="38" t="str">
        <f t="shared" si="394"/>
        <v>GIA</v>
      </c>
      <c r="V2268" s="5" t="str">
        <f t="shared" si="395"/>
        <v>TRADE</v>
      </c>
      <c r="W2268" s="5" t="b">
        <f t="shared" si="391"/>
        <v>0</v>
      </c>
      <c r="X2268" s="40">
        <f t="shared" ca="1" si="392"/>
        <v>5887.2</v>
      </c>
      <c r="Y2268" s="30" t="b">
        <f t="shared" ca="1" si="393"/>
        <v>0</v>
      </c>
    </row>
    <row r="2269" spans="1:25" hidden="1">
      <c r="A2269" s="28" t="s">
        <v>2837</v>
      </c>
      <c r="B2269" s="28" t="s">
        <v>2838</v>
      </c>
      <c r="C2269" s="28" t="s">
        <v>4935</v>
      </c>
      <c r="D2269" s="28" t="s">
        <v>2842</v>
      </c>
      <c r="E2269" s="29">
        <v>42346</v>
      </c>
      <c r="F2269" s="28" t="s">
        <v>11609</v>
      </c>
      <c r="G2269" s="30">
        <v>5160</v>
      </c>
      <c r="H2269" s="28" t="s">
        <v>11610</v>
      </c>
      <c r="I2269" s="31">
        <v>0</v>
      </c>
      <c r="J2269" s="31">
        <v>213.96</v>
      </c>
      <c r="K2269" s="28" t="s">
        <v>2848</v>
      </c>
      <c r="L2269" s="32">
        <f t="shared" si="385"/>
        <v>-213.96</v>
      </c>
      <c r="M2269" s="33">
        <f t="shared" si="386"/>
        <v>213.96</v>
      </c>
      <c r="N2269" s="34" t="b">
        <v>1</v>
      </c>
      <c r="O2269" s="35">
        <f t="shared" si="387"/>
        <v>213.96</v>
      </c>
      <c r="P2269" s="36" t="str">
        <f t="shared" si="388"/>
        <v>T</v>
      </c>
      <c r="Q2269" s="37" t="str">
        <f t="shared" si="389"/>
        <v>Eagle Couriers (Scotland) Ltd</v>
      </c>
      <c r="R2269" s="6" t="str">
        <f t="shared" si="390"/>
        <v>T - Eagle Couriers (Scotland) Ltd</v>
      </c>
      <c r="S2269" s="6" t="str">
        <f>IFERROR(INDEX('Vendor Over-ride'!$C:$C, MATCH($R:$R,'Vendor Over-ride'!$A:$A,0)),"")</f>
        <v>T - Eagle Couriers (Scotland) Ltd</v>
      </c>
      <c r="U2269" s="38" t="str">
        <f t="shared" si="394"/>
        <v>GIA</v>
      </c>
      <c r="V2269" s="5" t="str">
        <f t="shared" si="395"/>
        <v>TRADE</v>
      </c>
      <c r="W2269" s="5" t="b">
        <f t="shared" si="391"/>
        <v>0</v>
      </c>
      <c r="X2269" s="40">
        <f t="shared" ca="1" si="392"/>
        <v>6324.47</v>
      </c>
      <c r="Y2269" s="30" t="b">
        <f t="shared" ca="1" si="393"/>
        <v>0</v>
      </c>
    </row>
    <row r="2270" spans="1:25" hidden="1">
      <c r="A2270" s="28" t="s">
        <v>2837</v>
      </c>
      <c r="B2270" s="28" t="s">
        <v>2838</v>
      </c>
      <c r="C2270" s="28" t="s">
        <v>4935</v>
      </c>
      <c r="D2270" s="28" t="s">
        <v>2842</v>
      </c>
      <c r="E2270" s="29">
        <v>42346</v>
      </c>
      <c r="F2270" s="28" t="s">
        <v>11611</v>
      </c>
      <c r="G2270" s="30">
        <v>5160</v>
      </c>
      <c r="H2270" s="28" t="s">
        <v>11612</v>
      </c>
      <c r="I2270" s="31">
        <v>0</v>
      </c>
      <c r="J2270" s="31">
        <v>1200</v>
      </c>
      <c r="K2270" s="28" t="s">
        <v>11613</v>
      </c>
      <c r="L2270" s="32">
        <f t="shared" si="385"/>
        <v>-1200</v>
      </c>
      <c r="M2270" s="33">
        <f t="shared" si="386"/>
        <v>1200</v>
      </c>
      <c r="N2270" s="34" t="b">
        <v>1</v>
      </c>
      <c r="O2270" s="35">
        <f t="shared" si="387"/>
        <v>1200</v>
      </c>
      <c r="P2270" s="36" t="str">
        <f t="shared" si="388"/>
        <v>T</v>
      </c>
      <c r="Q2270" s="37" t="str">
        <f t="shared" si="389"/>
        <v>Govknow Events Ltd</v>
      </c>
      <c r="R2270" s="6" t="str">
        <f t="shared" si="390"/>
        <v>T - Govknow Events Ltd</v>
      </c>
      <c r="S2270" s="6" t="str">
        <f>IFERROR(INDEX('Vendor Over-ride'!$C:$C, MATCH($R:$R,'Vendor Over-ride'!$A:$A,0)),"")</f>
        <v>T - Govknow Events Ltd</v>
      </c>
      <c r="U2270" s="38" t="str">
        <f t="shared" si="394"/>
        <v>GIA</v>
      </c>
      <c r="V2270" s="5" t="str">
        <f t="shared" si="395"/>
        <v>TRADE</v>
      </c>
      <c r="W2270" s="5" t="b">
        <f t="shared" si="391"/>
        <v>0</v>
      </c>
      <c r="X2270" s="40">
        <f t="shared" ca="1" si="392"/>
        <v>1200</v>
      </c>
      <c r="Y2270" s="30" t="b">
        <f t="shared" ca="1" si="393"/>
        <v>0</v>
      </c>
    </row>
    <row r="2271" spans="1:25" hidden="1">
      <c r="A2271" s="28" t="s">
        <v>2837</v>
      </c>
      <c r="B2271" s="28" t="s">
        <v>2838</v>
      </c>
      <c r="C2271" s="28" t="s">
        <v>4935</v>
      </c>
      <c r="D2271" s="28" t="s">
        <v>2842</v>
      </c>
      <c r="E2271" s="29">
        <v>42346</v>
      </c>
      <c r="F2271" s="28" t="s">
        <v>11614</v>
      </c>
      <c r="G2271" s="30">
        <v>5160</v>
      </c>
      <c r="H2271" s="28" t="s">
        <v>11615</v>
      </c>
      <c r="I2271" s="31">
        <v>0</v>
      </c>
      <c r="J2271" s="31">
        <v>109.68</v>
      </c>
      <c r="K2271" s="28" t="s">
        <v>8494</v>
      </c>
      <c r="L2271" s="32">
        <f t="shared" si="385"/>
        <v>-109.68</v>
      </c>
      <c r="M2271" s="33">
        <f t="shared" si="386"/>
        <v>109.68</v>
      </c>
      <c r="N2271" s="34" t="b">
        <v>1</v>
      </c>
      <c r="O2271" s="35">
        <f t="shared" si="387"/>
        <v>109.68</v>
      </c>
      <c r="P2271" s="36" t="str">
        <f t="shared" si="388"/>
        <v>T</v>
      </c>
      <c r="Q2271" s="37" t="str">
        <f t="shared" si="389"/>
        <v>Misco</v>
      </c>
      <c r="R2271" s="6" t="str">
        <f t="shared" si="390"/>
        <v>T - Misco</v>
      </c>
      <c r="S2271" s="6" t="str">
        <f>IFERROR(INDEX('Vendor Over-ride'!$C:$C, MATCH($R:$R,'Vendor Over-ride'!$A:$A,0)),"")</f>
        <v>T - Misco</v>
      </c>
      <c r="U2271" s="38" t="str">
        <f t="shared" si="394"/>
        <v>GIA</v>
      </c>
      <c r="V2271" s="5" t="str">
        <f t="shared" si="395"/>
        <v>TRADE</v>
      </c>
      <c r="W2271" s="5" t="b">
        <f t="shared" si="391"/>
        <v>0</v>
      </c>
      <c r="X2271" s="40">
        <f t="shared" ca="1" si="392"/>
        <v>4294.1999999999989</v>
      </c>
      <c r="Y2271" s="30" t="b">
        <f t="shared" ca="1" si="393"/>
        <v>0</v>
      </c>
    </row>
    <row r="2272" spans="1:25" hidden="1">
      <c r="A2272" s="28" t="s">
        <v>2837</v>
      </c>
      <c r="B2272" s="28" t="s">
        <v>2838</v>
      </c>
      <c r="C2272" s="28" t="s">
        <v>4935</v>
      </c>
      <c r="D2272" s="28" t="s">
        <v>2842</v>
      </c>
      <c r="E2272" s="29">
        <v>42346</v>
      </c>
      <c r="F2272" s="28" t="s">
        <v>11616</v>
      </c>
      <c r="G2272" s="30">
        <v>5160</v>
      </c>
      <c r="H2272" s="28" t="s">
        <v>11617</v>
      </c>
      <c r="I2272" s="31">
        <v>0</v>
      </c>
      <c r="J2272" s="31">
        <v>240</v>
      </c>
      <c r="K2272" s="28" t="s">
        <v>3018</v>
      </c>
      <c r="L2272" s="32">
        <f t="shared" si="385"/>
        <v>-240</v>
      </c>
      <c r="M2272" s="33">
        <f t="shared" si="386"/>
        <v>240</v>
      </c>
      <c r="N2272" s="34" t="b">
        <v>1</v>
      </c>
      <c r="O2272" s="35">
        <f t="shared" si="387"/>
        <v>240</v>
      </c>
      <c r="P2272" s="36" t="str">
        <f t="shared" si="388"/>
        <v>T</v>
      </c>
      <c r="Q2272" s="37" t="str">
        <f t="shared" si="389"/>
        <v>My Web Application Limited</v>
      </c>
      <c r="R2272" s="6" t="str">
        <f t="shared" si="390"/>
        <v>T - My Web Application Limited</v>
      </c>
      <c r="S2272" s="6" t="str">
        <f>IFERROR(INDEX('Vendor Over-ride'!$C:$C, MATCH($R:$R,'Vendor Over-ride'!$A:$A,0)),"")</f>
        <v>T - My Web Application Limited</v>
      </c>
      <c r="U2272" s="38" t="str">
        <f t="shared" si="394"/>
        <v>GIA</v>
      </c>
      <c r="V2272" s="5" t="str">
        <f t="shared" si="395"/>
        <v>TRADE</v>
      </c>
      <c r="W2272" s="5" t="b">
        <f t="shared" si="391"/>
        <v>0</v>
      </c>
      <c r="X2272" s="40">
        <f t="shared" ca="1" si="392"/>
        <v>2880</v>
      </c>
      <c r="Y2272" s="30" t="b">
        <f t="shared" ca="1" si="393"/>
        <v>0</v>
      </c>
    </row>
    <row r="2273" spans="1:25" hidden="1">
      <c r="A2273" s="28" t="s">
        <v>2837</v>
      </c>
      <c r="B2273" s="28" t="s">
        <v>2838</v>
      </c>
      <c r="C2273" s="28" t="s">
        <v>4935</v>
      </c>
      <c r="D2273" s="28" t="s">
        <v>2842</v>
      </c>
      <c r="E2273" s="29">
        <v>42346</v>
      </c>
      <c r="F2273" s="28" t="s">
        <v>11618</v>
      </c>
      <c r="G2273" s="30">
        <v>5160</v>
      </c>
      <c r="H2273" s="28" t="s">
        <v>11619</v>
      </c>
      <c r="I2273" s="31">
        <v>0</v>
      </c>
      <c r="J2273" s="31">
        <v>148.1</v>
      </c>
      <c r="K2273" s="28" t="s">
        <v>11620</v>
      </c>
      <c r="L2273" s="32">
        <f t="shared" si="385"/>
        <v>-148.1</v>
      </c>
      <c r="M2273" s="33">
        <f t="shared" si="386"/>
        <v>148.1</v>
      </c>
      <c r="N2273" s="34" t="b">
        <v>1</v>
      </c>
      <c r="O2273" s="35">
        <f t="shared" si="387"/>
        <v>148.1</v>
      </c>
      <c r="P2273" s="36" t="str">
        <f t="shared" si="388"/>
        <v>T</v>
      </c>
      <c r="Q2273" s="37" t="str">
        <f t="shared" si="389"/>
        <v>Scott Graham</v>
      </c>
      <c r="R2273" s="6" t="str">
        <f t="shared" si="390"/>
        <v>T - Scott Graham</v>
      </c>
      <c r="S2273" s="6" t="str">
        <f>IFERROR(INDEX('Vendor Over-ride'!$C:$C, MATCH($R:$R,'Vendor Over-ride'!$A:$A,0)),"")</f>
        <v>T - Scott Graham</v>
      </c>
      <c r="U2273" s="38" t="str">
        <f t="shared" si="394"/>
        <v>GIA</v>
      </c>
      <c r="V2273" s="5" t="str">
        <f t="shared" si="395"/>
        <v>TRADE</v>
      </c>
      <c r="W2273" s="5" t="b">
        <f t="shared" si="391"/>
        <v>0</v>
      </c>
      <c r="X2273" s="40">
        <f t="shared" ca="1" si="392"/>
        <v>148.1</v>
      </c>
      <c r="Y2273" s="30" t="b">
        <f t="shared" ca="1" si="393"/>
        <v>0</v>
      </c>
    </row>
    <row r="2274" spans="1:25" hidden="1">
      <c r="A2274" s="28" t="s">
        <v>2837</v>
      </c>
      <c r="B2274" s="28" t="s">
        <v>2838</v>
      </c>
      <c r="C2274" s="28" t="s">
        <v>4935</v>
      </c>
      <c r="D2274" s="28" t="s">
        <v>2842</v>
      </c>
      <c r="E2274" s="29">
        <v>42349</v>
      </c>
      <c r="F2274" s="28" t="s">
        <v>11621</v>
      </c>
      <c r="G2274" s="30">
        <v>5169</v>
      </c>
      <c r="H2274" s="28" t="s">
        <v>11622</v>
      </c>
      <c r="I2274" s="31">
        <v>0</v>
      </c>
      <c r="J2274" s="31">
        <v>175.62</v>
      </c>
      <c r="K2274" s="28" t="s">
        <v>2888</v>
      </c>
      <c r="L2274" s="32">
        <f t="shared" si="385"/>
        <v>-175.62</v>
      </c>
      <c r="M2274" s="33">
        <f t="shared" si="386"/>
        <v>175.62</v>
      </c>
      <c r="N2274" s="34" t="b">
        <v>0</v>
      </c>
      <c r="O2274" s="35">
        <f t="shared" si="387"/>
        <v>0</v>
      </c>
      <c r="P2274" s="36" t="str">
        <f t="shared" si="388"/>
        <v>E</v>
      </c>
      <c r="Q2274" s="37" t="str">
        <f t="shared" si="389"/>
        <v>David Taylor</v>
      </c>
      <c r="R2274" s="6" t="str">
        <f t="shared" si="390"/>
        <v>E - David Taylor</v>
      </c>
      <c r="S2274" s="6" t="str">
        <f>IFERROR(INDEX('Vendor Over-ride'!$C:$C, MATCH($R:$R,'Vendor Over-ride'!$A:$A,0)),"")</f>
        <v/>
      </c>
      <c r="U2274" s="38" t="str">
        <f t="shared" si="394"/>
        <v>GIA</v>
      </c>
      <c r="V2274" s="5" t="str">
        <f t="shared" si="395"/>
        <v>EMPLOYEE</v>
      </c>
      <c r="W2274" s="5" t="b">
        <f t="shared" si="391"/>
        <v>0</v>
      </c>
      <c r="X2274" s="40">
        <f t="shared" ca="1" si="392"/>
        <v>334393.72000000003</v>
      </c>
      <c r="Y2274" s="30" t="b">
        <f t="shared" ca="1" si="393"/>
        <v>1</v>
      </c>
    </row>
    <row r="2275" spans="1:25" hidden="1">
      <c r="A2275" s="28" t="s">
        <v>2837</v>
      </c>
      <c r="B2275" s="28" t="s">
        <v>2838</v>
      </c>
      <c r="C2275" s="28" t="s">
        <v>4935</v>
      </c>
      <c r="D2275" s="28" t="s">
        <v>2842</v>
      </c>
      <c r="E2275" s="29">
        <v>42349</v>
      </c>
      <c r="F2275" s="28" t="s">
        <v>11623</v>
      </c>
      <c r="G2275" s="30">
        <v>5169</v>
      </c>
      <c r="H2275" s="28" t="s">
        <v>11624</v>
      </c>
      <c r="I2275" s="31">
        <v>0</v>
      </c>
      <c r="J2275" s="31">
        <v>101.5</v>
      </c>
      <c r="K2275" s="28" t="s">
        <v>3484</v>
      </c>
      <c r="L2275" s="32">
        <f t="shared" si="385"/>
        <v>-101.5</v>
      </c>
      <c r="M2275" s="33">
        <f t="shared" si="386"/>
        <v>101.5</v>
      </c>
      <c r="N2275" s="34" t="b">
        <v>0</v>
      </c>
      <c r="O2275" s="35">
        <f t="shared" si="387"/>
        <v>0</v>
      </c>
      <c r="P2275" s="36" t="str">
        <f t="shared" si="388"/>
        <v>E</v>
      </c>
      <c r="Q2275" s="37" t="str">
        <f t="shared" si="389"/>
        <v>Jackie McNally</v>
      </c>
      <c r="R2275" s="6" t="str">
        <f t="shared" si="390"/>
        <v>E - Jackie McNally</v>
      </c>
      <c r="S2275" s="6" t="str">
        <f>IFERROR(INDEX('Vendor Over-ride'!$C:$C, MATCH($R:$R,'Vendor Over-ride'!$A:$A,0)),"")</f>
        <v/>
      </c>
      <c r="U2275" s="38" t="str">
        <f t="shared" si="394"/>
        <v>GIA</v>
      </c>
      <c r="V2275" s="5" t="str">
        <f t="shared" si="395"/>
        <v>EMPLOYEE</v>
      </c>
      <c r="W2275" s="5" t="b">
        <f t="shared" si="391"/>
        <v>0</v>
      </c>
      <c r="X2275" s="40">
        <f t="shared" ca="1" si="392"/>
        <v>334393.72000000003</v>
      </c>
      <c r="Y2275" s="30" t="b">
        <f t="shared" ca="1" si="393"/>
        <v>1</v>
      </c>
    </row>
    <row r="2276" spans="1:25" hidden="1">
      <c r="A2276" s="28" t="s">
        <v>2837</v>
      </c>
      <c r="B2276" s="28" t="s">
        <v>2838</v>
      </c>
      <c r="C2276" s="28" t="s">
        <v>4935</v>
      </c>
      <c r="D2276" s="28" t="s">
        <v>2842</v>
      </c>
      <c r="E2276" s="29">
        <v>42349</v>
      </c>
      <c r="F2276" s="28" t="s">
        <v>11625</v>
      </c>
      <c r="G2276" s="30">
        <v>5169</v>
      </c>
      <c r="H2276" s="28" t="s">
        <v>11626</v>
      </c>
      <c r="I2276" s="31">
        <v>0</v>
      </c>
      <c r="J2276" s="31">
        <v>183.16</v>
      </c>
      <c r="K2276" s="28" t="s">
        <v>2978</v>
      </c>
      <c r="L2276" s="32">
        <f t="shared" si="385"/>
        <v>-183.16</v>
      </c>
      <c r="M2276" s="33">
        <f t="shared" si="386"/>
        <v>183.16</v>
      </c>
      <c r="N2276" s="34" t="b">
        <v>0</v>
      </c>
      <c r="O2276" s="35">
        <f t="shared" si="387"/>
        <v>0</v>
      </c>
      <c r="P2276" s="36" t="str">
        <f t="shared" si="388"/>
        <v>E</v>
      </c>
      <c r="Q2276" s="37" t="str">
        <f t="shared" si="389"/>
        <v>Leslie Finlay</v>
      </c>
      <c r="R2276" s="6" t="str">
        <f t="shared" si="390"/>
        <v>E - Leslie Finlay</v>
      </c>
      <c r="S2276" s="6" t="str">
        <f>IFERROR(INDEX('Vendor Over-ride'!$C:$C, MATCH($R:$R,'Vendor Over-ride'!$A:$A,0)),"")</f>
        <v/>
      </c>
      <c r="U2276" s="38" t="str">
        <f t="shared" si="394"/>
        <v>GIA</v>
      </c>
      <c r="V2276" s="5" t="str">
        <f t="shared" si="395"/>
        <v>EMPLOYEE</v>
      </c>
      <c r="W2276" s="5" t="b">
        <f t="shared" si="391"/>
        <v>0</v>
      </c>
      <c r="X2276" s="40">
        <f t="shared" ca="1" si="392"/>
        <v>334393.72000000003</v>
      </c>
      <c r="Y2276" s="30" t="b">
        <f t="shared" ca="1" si="393"/>
        <v>1</v>
      </c>
    </row>
    <row r="2277" spans="1:25" hidden="1">
      <c r="A2277" s="28" t="s">
        <v>2837</v>
      </c>
      <c r="B2277" s="28" t="s">
        <v>2838</v>
      </c>
      <c r="C2277" s="28" t="s">
        <v>4935</v>
      </c>
      <c r="D2277" s="28" t="s">
        <v>2842</v>
      </c>
      <c r="E2277" s="29">
        <v>42349</v>
      </c>
      <c r="F2277" s="28" t="s">
        <v>11627</v>
      </c>
      <c r="G2277" s="30">
        <v>5169</v>
      </c>
      <c r="H2277" s="28" t="s">
        <v>11628</v>
      </c>
      <c r="I2277" s="31">
        <v>0</v>
      </c>
      <c r="J2277" s="31">
        <v>329.35</v>
      </c>
      <c r="K2277" s="28" t="s">
        <v>2844</v>
      </c>
      <c r="L2277" s="32">
        <f t="shared" si="385"/>
        <v>-329.35</v>
      </c>
      <c r="M2277" s="33">
        <f t="shared" si="386"/>
        <v>329.35</v>
      </c>
      <c r="N2277" s="34" t="b">
        <v>0</v>
      </c>
      <c r="O2277" s="35">
        <f t="shared" si="387"/>
        <v>0</v>
      </c>
      <c r="P2277" s="36" t="str">
        <f t="shared" si="388"/>
        <v>E</v>
      </c>
      <c r="Q2277" s="37" t="str">
        <f t="shared" si="389"/>
        <v>Karen Dick</v>
      </c>
      <c r="R2277" s="6" t="str">
        <f t="shared" si="390"/>
        <v>E - Karen Dick</v>
      </c>
      <c r="S2277" s="6" t="str">
        <f>IFERROR(INDEX('Vendor Over-ride'!$C:$C, MATCH($R:$R,'Vendor Over-ride'!$A:$A,0)),"")</f>
        <v/>
      </c>
      <c r="U2277" s="38" t="str">
        <f t="shared" si="394"/>
        <v>GIA</v>
      </c>
      <c r="V2277" s="5" t="str">
        <f t="shared" si="395"/>
        <v>EMPLOYEE</v>
      </c>
      <c r="W2277" s="5" t="b">
        <f t="shared" si="391"/>
        <v>0</v>
      </c>
      <c r="X2277" s="40">
        <f t="shared" ca="1" si="392"/>
        <v>334393.72000000003</v>
      </c>
      <c r="Y2277" s="30" t="b">
        <f t="shared" ca="1" si="393"/>
        <v>1</v>
      </c>
    </row>
    <row r="2278" spans="1:25" hidden="1">
      <c r="A2278" s="28" t="s">
        <v>2837</v>
      </c>
      <c r="B2278" s="28" t="s">
        <v>2838</v>
      </c>
      <c r="C2278" s="28" t="s">
        <v>4935</v>
      </c>
      <c r="D2278" s="28" t="s">
        <v>2842</v>
      </c>
      <c r="E2278" s="29">
        <v>42349</v>
      </c>
      <c r="F2278" s="28" t="s">
        <v>11629</v>
      </c>
      <c r="G2278" s="30">
        <v>5169</v>
      </c>
      <c r="H2278" s="28" t="s">
        <v>11630</v>
      </c>
      <c r="I2278" s="31">
        <v>0</v>
      </c>
      <c r="J2278" s="31">
        <v>125.7</v>
      </c>
      <c r="K2278" s="28" t="s">
        <v>3493</v>
      </c>
      <c r="L2278" s="32">
        <f t="shared" si="385"/>
        <v>-125.7</v>
      </c>
      <c r="M2278" s="33">
        <f t="shared" si="386"/>
        <v>125.7</v>
      </c>
      <c r="N2278" s="34" t="b">
        <v>0</v>
      </c>
      <c r="O2278" s="35">
        <f t="shared" si="387"/>
        <v>0</v>
      </c>
      <c r="P2278" s="36" t="str">
        <f t="shared" si="388"/>
        <v>E</v>
      </c>
      <c r="Q2278" s="37" t="str">
        <f t="shared" si="389"/>
        <v>Sophie Bambrough</v>
      </c>
      <c r="R2278" s="6" t="str">
        <f t="shared" si="390"/>
        <v>E - Sophie Bambrough</v>
      </c>
      <c r="S2278" s="6" t="str">
        <f>IFERROR(INDEX('Vendor Over-ride'!$C:$C, MATCH($R:$R,'Vendor Over-ride'!$A:$A,0)),"")</f>
        <v/>
      </c>
      <c r="U2278" s="38" t="str">
        <f t="shared" si="394"/>
        <v>GIA</v>
      </c>
      <c r="V2278" s="5" t="str">
        <f t="shared" si="395"/>
        <v>EMPLOYEE</v>
      </c>
      <c r="W2278" s="5" t="b">
        <f t="shared" si="391"/>
        <v>0</v>
      </c>
      <c r="X2278" s="40">
        <f t="shared" ca="1" si="392"/>
        <v>334393.72000000003</v>
      </c>
      <c r="Y2278" s="30" t="b">
        <f t="shared" ca="1" si="393"/>
        <v>1</v>
      </c>
    </row>
    <row r="2279" spans="1:25" hidden="1">
      <c r="A2279" s="28" t="s">
        <v>2837</v>
      </c>
      <c r="B2279" s="28" t="s">
        <v>2838</v>
      </c>
      <c r="C2279" s="28" t="s">
        <v>4935</v>
      </c>
      <c r="D2279" s="28" t="s">
        <v>2842</v>
      </c>
      <c r="E2279" s="29">
        <v>42349</v>
      </c>
      <c r="F2279" s="28" t="s">
        <v>11631</v>
      </c>
      <c r="G2279" s="30">
        <v>5169</v>
      </c>
      <c r="H2279" s="28" t="s">
        <v>11632</v>
      </c>
      <c r="I2279" s="31">
        <v>0</v>
      </c>
      <c r="J2279" s="31">
        <v>23.1</v>
      </c>
      <c r="K2279" s="28" t="s">
        <v>4197</v>
      </c>
      <c r="L2279" s="32">
        <f t="shared" si="385"/>
        <v>-23.1</v>
      </c>
      <c r="M2279" s="33">
        <f t="shared" si="386"/>
        <v>23.1</v>
      </c>
      <c r="N2279" s="34" t="b">
        <v>0</v>
      </c>
      <c r="O2279" s="35">
        <f t="shared" si="387"/>
        <v>0</v>
      </c>
      <c r="P2279" s="36" t="str">
        <f t="shared" si="388"/>
        <v>E</v>
      </c>
      <c r="Q2279" s="37" t="str">
        <f t="shared" si="389"/>
        <v>Catherine Rothwell</v>
      </c>
      <c r="R2279" s="6" t="str">
        <f t="shared" si="390"/>
        <v>E - Catherine Rothwell</v>
      </c>
      <c r="S2279" s="6" t="str">
        <f>IFERROR(INDEX('Vendor Over-ride'!$C:$C, MATCH($R:$R,'Vendor Over-ride'!$A:$A,0)),"")</f>
        <v/>
      </c>
      <c r="U2279" s="38" t="str">
        <f t="shared" si="394"/>
        <v>GIA</v>
      </c>
      <c r="V2279" s="5" t="str">
        <f t="shared" si="395"/>
        <v>EMPLOYEE</v>
      </c>
      <c r="W2279" s="5" t="b">
        <f t="shared" si="391"/>
        <v>0</v>
      </c>
      <c r="X2279" s="40">
        <f t="shared" ca="1" si="392"/>
        <v>334393.72000000003</v>
      </c>
      <c r="Y2279" s="30" t="b">
        <f t="shared" ca="1" si="393"/>
        <v>1</v>
      </c>
    </row>
    <row r="2280" spans="1:25">
      <c r="A2280" s="28" t="s">
        <v>2837</v>
      </c>
      <c r="B2280" s="28" t="s">
        <v>2838</v>
      </c>
      <c r="C2280" s="28" t="s">
        <v>4935</v>
      </c>
      <c r="D2280" s="28" t="s">
        <v>2842</v>
      </c>
      <c r="E2280" s="29">
        <v>42349</v>
      </c>
      <c r="F2280" s="28" t="s">
        <v>11633</v>
      </c>
      <c r="G2280" s="30">
        <v>5169</v>
      </c>
      <c r="H2280" s="28" t="s">
        <v>11634</v>
      </c>
      <c r="I2280" s="31">
        <v>0</v>
      </c>
      <c r="J2280" s="31">
        <v>57132.03</v>
      </c>
      <c r="K2280" s="28" t="s">
        <v>2937</v>
      </c>
      <c r="L2280" s="32">
        <f t="shared" si="385"/>
        <v>-57132.03</v>
      </c>
      <c r="M2280" s="33">
        <f t="shared" si="386"/>
        <v>57132.03</v>
      </c>
      <c r="N2280" s="34" t="b">
        <v>1</v>
      </c>
      <c r="O2280" s="35">
        <f t="shared" si="387"/>
        <v>57132.03</v>
      </c>
      <c r="P2280" s="36" t="str">
        <f t="shared" si="388"/>
        <v>T</v>
      </c>
      <c r="Q2280" s="37" t="str">
        <f t="shared" si="389"/>
        <v>Arts Council Retirement Plan (1994)</v>
      </c>
      <c r="R2280" s="6" t="str">
        <f t="shared" si="390"/>
        <v>T - Arts Council Retirement Plan (1994)</v>
      </c>
      <c r="S2280" s="6" t="str">
        <f>IFERROR(INDEX('Vendor Over-ride'!$C:$C, MATCH($R:$R,'Vendor Over-ride'!$A:$A,0)),"")</f>
        <v>T - Arts Council Retirement Plan (1994)</v>
      </c>
      <c r="T2280" s="41" t="s">
        <v>2798</v>
      </c>
      <c r="U2280" s="38" t="str">
        <f t="shared" si="394"/>
        <v>GIA</v>
      </c>
      <c r="V2280" s="5" t="str">
        <f t="shared" si="395"/>
        <v>TRADE</v>
      </c>
      <c r="W2280" s="5" t="b">
        <f t="shared" si="391"/>
        <v>1</v>
      </c>
      <c r="X2280" s="40">
        <f t="shared" ca="1" si="392"/>
        <v>784441.02000000014</v>
      </c>
      <c r="Y2280" s="30" t="b">
        <f t="shared" ca="1" si="393"/>
        <v>1</v>
      </c>
    </row>
    <row r="2281" spans="1:25" hidden="1">
      <c r="A2281" s="28" t="s">
        <v>2837</v>
      </c>
      <c r="B2281" s="28" t="s">
        <v>2838</v>
      </c>
      <c r="C2281" s="28" t="s">
        <v>4935</v>
      </c>
      <c r="D2281" s="28" t="s">
        <v>2842</v>
      </c>
      <c r="E2281" s="29">
        <v>42349</v>
      </c>
      <c r="F2281" s="28" t="s">
        <v>11635</v>
      </c>
      <c r="G2281" s="30">
        <v>5169</v>
      </c>
      <c r="H2281" s="28" t="s">
        <v>11636</v>
      </c>
      <c r="I2281" s="31">
        <v>0</v>
      </c>
      <c r="J2281" s="31">
        <v>402</v>
      </c>
      <c r="K2281" s="28" t="s">
        <v>3943</v>
      </c>
      <c r="L2281" s="32">
        <f t="shared" si="385"/>
        <v>-402</v>
      </c>
      <c r="M2281" s="33">
        <f t="shared" si="386"/>
        <v>402</v>
      </c>
      <c r="N2281" s="34" t="b">
        <v>1</v>
      </c>
      <c r="O2281" s="35">
        <f t="shared" si="387"/>
        <v>402</v>
      </c>
      <c r="P2281" s="36" t="str">
        <f t="shared" si="388"/>
        <v>T</v>
      </c>
      <c r="Q2281" s="37" t="str">
        <f t="shared" si="389"/>
        <v>Cameron Presentations Ltd</v>
      </c>
      <c r="R2281" s="6" t="str">
        <f t="shared" si="390"/>
        <v>T - Cameron Presentations Ltd</v>
      </c>
      <c r="S2281" s="6" t="str">
        <f>IFERROR(INDEX('Vendor Over-ride'!$C:$C, MATCH($R:$R,'Vendor Over-ride'!$A:$A,0)),"")</f>
        <v>T - Cameron Presentations Ltd</v>
      </c>
      <c r="U2281" s="38" t="str">
        <f t="shared" si="394"/>
        <v>GIA</v>
      </c>
      <c r="V2281" s="5" t="str">
        <f t="shared" si="395"/>
        <v>TRADE</v>
      </c>
      <c r="W2281" s="5" t="b">
        <f t="shared" si="391"/>
        <v>0</v>
      </c>
      <c r="X2281" s="40">
        <f t="shared" ca="1" si="392"/>
        <v>2220</v>
      </c>
      <c r="Y2281" s="30" t="b">
        <f t="shared" ca="1" si="393"/>
        <v>0</v>
      </c>
    </row>
    <row r="2282" spans="1:25">
      <c r="A2282" s="28" t="s">
        <v>2837</v>
      </c>
      <c r="B2282" s="28" t="s">
        <v>2838</v>
      </c>
      <c r="C2282" s="28" t="s">
        <v>4935</v>
      </c>
      <c r="D2282" s="28" t="s">
        <v>2842</v>
      </c>
      <c r="E2282" s="29">
        <v>42349</v>
      </c>
      <c r="F2282" s="28" t="s">
        <v>11637</v>
      </c>
      <c r="G2282" s="30">
        <v>5169</v>
      </c>
      <c r="H2282" s="28" t="s">
        <v>11638</v>
      </c>
      <c r="I2282" s="31">
        <v>0</v>
      </c>
      <c r="J2282" s="31">
        <v>2013.36</v>
      </c>
      <c r="K2282" s="28" t="s">
        <v>4924</v>
      </c>
      <c r="L2282" s="32">
        <f t="shared" si="385"/>
        <v>-2013.36</v>
      </c>
      <c r="M2282" s="33">
        <f t="shared" si="386"/>
        <v>2013.36</v>
      </c>
      <c r="N2282" s="34" t="b">
        <v>1</v>
      </c>
      <c r="O2282" s="35">
        <f t="shared" si="387"/>
        <v>2013.36</v>
      </c>
      <c r="P2282" s="36" t="str">
        <f t="shared" si="388"/>
        <v>T</v>
      </c>
      <c r="Q2282" s="37" t="str">
        <f t="shared" si="389"/>
        <v>Capita Travel and Events</v>
      </c>
      <c r="R2282" s="6" t="str">
        <f t="shared" si="390"/>
        <v>T - Capita Travel and Events</v>
      </c>
      <c r="S2282" s="6" t="str">
        <f>IFERROR(INDEX('Vendor Over-ride'!$C:$C, MATCH($R:$R,'Vendor Over-ride'!$A:$A,0)),"")</f>
        <v>T - Capita Travel and Events</v>
      </c>
      <c r="T2282" s="41" t="s">
        <v>7018</v>
      </c>
      <c r="U2282" s="38" t="str">
        <f t="shared" si="394"/>
        <v>GIA</v>
      </c>
      <c r="V2282" s="5" t="str">
        <f t="shared" si="395"/>
        <v>TRADE</v>
      </c>
      <c r="W2282" s="5" t="b">
        <f t="shared" si="391"/>
        <v>0</v>
      </c>
      <c r="X2282" s="40">
        <f t="shared" ca="1" si="392"/>
        <v>68437.789999999994</v>
      </c>
      <c r="Y2282" s="30" t="b">
        <f t="shared" ca="1" si="393"/>
        <v>1</v>
      </c>
    </row>
    <row r="2283" spans="1:25" hidden="1">
      <c r="A2283" s="28" t="s">
        <v>2837</v>
      </c>
      <c r="B2283" s="28" t="s">
        <v>2838</v>
      </c>
      <c r="C2283" s="28" t="s">
        <v>4935</v>
      </c>
      <c r="D2283" s="28" t="s">
        <v>2842</v>
      </c>
      <c r="E2283" s="29">
        <v>42349</v>
      </c>
      <c r="F2283" s="28" t="s">
        <v>11639</v>
      </c>
      <c r="G2283" s="30">
        <v>5169</v>
      </c>
      <c r="H2283" s="28" t="s">
        <v>11640</v>
      </c>
      <c r="I2283" s="31">
        <v>0</v>
      </c>
      <c r="J2283" s="31">
        <v>479.99</v>
      </c>
      <c r="K2283" s="28" t="s">
        <v>2893</v>
      </c>
      <c r="L2283" s="32">
        <f t="shared" si="385"/>
        <v>-479.99</v>
      </c>
      <c r="M2283" s="33">
        <f t="shared" si="386"/>
        <v>479.99</v>
      </c>
      <c r="N2283" s="34" t="b">
        <v>1</v>
      </c>
      <c r="O2283" s="35">
        <f t="shared" si="387"/>
        <v>479.99</v>
      </c>
      <c r="P2283" s="36" t="str">
        <f t="shared" si="388"/>
        <v>T</v>
      </c>
      <c r="Q2283" s="37" t="str">
        <f t="shared" si="389"/>
        <v>Child Support Agency</v>
      </c>
      <c r="R2283" s="6" t="str">
        <f t="shared" si="390"/>
        <v>T - Child Support Agency</v>
      </c>
      <c r="S2283" s="6" t="str">
        <f>IFERROR(INDEX('Vendor Over-ride'!$C:$C, MATCH($R:$R,'Vendor Over-ride'!$A:$A,0)),"")</f>
        <v>T - Child Support Agency</v>
      </c>
      <c r="U2283" s="38" t="str">
        <f t="shared" si="394"/>
        <v>GIA</v>
      </c>
      <c r="V2283" s="5" t="str">
        <f t="shared" si="395"/>
        <v>TRADE</v>
      </c>
      <c r="W2283" s="5" t="b">
        <f t="shared" si="391"/>
        <v>0</v>
      </c>
      <c r="X2283" s="40">
        <f t="shared" ca="1" si="392"/>
        <v>5719.9999999999991</v>
      </c>
      <c r="Y2283" s="30" t="b">
        <f t="shared" ca="1" si="393"/>
        <v>0</v>
      </c>
    </row>
    <row r="2284" spans="1:25" hidden="1">
      <c r="A2284" s="28" t="s">
        <v>2837</v>
      </c>
      <c r="B2284" s="28" t="s">
        <v>2838</v>
      </c>
      <c r="C2284" s="28" t="s">
        <v>4935</v>
      </c>
      <c r="D2284" s="28" t="s">
        <v>2842</v>
      </c>
      <c r="E2284" s="29">
        <v>42349</v>
      </c>
      <c r="F2284" s="28" t="s">
        <v>11641</v>
      </c>
      <c r="G2284" s="30">
        <v>5169</v>
      </c>
      <c r="H2284" s="28" t="s">
        <v>11642</v>
      </c>
      <c r="I2284" s="31">
        <v>0</v>
      </c>
      <c r="J2284" s="31">
        <v>1024.74</v>
      </c>
      <c r="K2284" s="28" t="s">
        <v>2894</v>
      </c>
      <c r="L2284" s="32">
        <f t="shared" si="385"/>
        <v>-1024.74</v>
      </c>
      <c r="M2284" s="33">
        <f t="shared" si="386"/>
        <v>1024.74</v>
      </c>
      <c r="N2284" s="34" t="b">
        <v>1</v>
      </c>
      <c r="O2284" s="35">
        <f t="shared" si="387"/>
        <v>1024.74</v>
      </c>
      <c r="P2284" s="36" t="str">
        <f t="shared" si="388"/>
        <v>T</v>
      </c>
      <c r="Q2284" s="37" t="str">
        <f t="shared" si="389"/>
        <v>Computershare Voucher Services</v>
      </c>
      <c r="R2284" s="6" t="str">
        <f t="shared" si="390"/>
        <v>T - Computershare Voucher Services</v>
      </c>
      <c r="S2284" s="6" t="str">
        <f>IFERROR(INDEX('Vendor Over-ride'!$C:$C, MATCH($R:$R,'Vendor Over-ride'!$A:$A,0)),"")</f>
        <v>T - Computershare Voucher Services</v>
      </c>
      <c r="U2284" s="38" t="str">
        <f t="shared" si="394"/>
        <v>GIA</v>
      </c>
      <c r="V2284" s="5" t="str">
        <f t="shared" si="395"/>
        <v>TRADE</v>
      </c>
      <c r="W2284" s="5" t="b">
        <f t="shared" si="391"/>
        <v>0</v>
      </c>
      <c r="X2284" s="40">
        <f t="shared" ca="1" si="392"/>
        <v>10852.720000000001</v>
      </c>
      <c r="Y2284" s="30" t="b">
        <f t="shared" ca="1" si="393"/>
        <v>0</v>
      </c>
    </row>
    <row r="2285" spans="1:25" hidden="1">
      <c r="A2285" s="28" t="s">
        <v>2837</v>
      </c>
      <c r="B2285" s="28" t="s">
        <v>2838</v>
      </c>
      <c r="C2285" s="28" t="s">
        <v>4935</v>
      </c>
      <c r="D2285" s="28" t="s">
        <v>2842</v>
      </c>
      <c r="E2285" s="29">
        <v>42349</v>
      </c>
      <c r="F2285" s="28" t="s">
        <v>11643</v>
      </c>
      <c r="G2285" s="30">
        <v>5169</v>
      </c>
      <c r="H2285" s="28" t="s">
        <v>11644</v>
      </c>
      <c r="I2285" s="31">
        <v>0</v>
      </c>
      <c r="J2285" s="31">
        <v>156.16999999999999</v>
      </c>
      <c r="K2285" s="28" t="s">
        <v>2881</v>
      </c>
      <c r="L2285" s="32">
        <f t="shared" si="385"/>
        <v>-156.16999999999999</v>
      </c>
      <c r="M2285" s="33">
        <f t="shared" si="386"/>
        <v>156.16999999999999</v>
      </c>
      <c r="N2285" s="34" t="b">
        <v>1</v>
      </c>
      <c r="O2285" s="35">
        <f t="shared" si="387"/>
        <v>156.16999999999999</v>
      </c>
      <c r="P2285" s="36" t="str">
        <f t="shared" si="388"/>
        <v>T</v>
      </c>
      <c r="Q2285" s="37" t="str">
        <f t="shared" si="389"/>
        <v>Eden Springs UK Ltd</v>
      </c>
      <c r="R2285" s="6" t="str">
        <f t="shared" si="390"/>
        <v>T - Eden Springs UK Ltd</v>
      </c>
      <c r="S2285" s="6" t="str">
        <f>IFERROR(INDEX('Vendor Over-ride'!$C:$C, MATCH($R:$R,'Vendor Over-ride'!$A:$A,0)),"")</f>
        <v>T - Eden Springs UK Ltd</v>
      </c>
      <c r="U2285" s="38" t="str">
        <f t="shared" si="394"/>
        <v>GIA</v>
      </c>
      <c r="V2285" s="5" t="str">
        <f t="shared" si="395"/>
        <v>TRADE</v>
      </c>
      <c r="W2285" s="5" t="b">
        <f t="shared" si="391"/>
        <v>0</v>
      </c>
      <c r="X2285" s="40">
        <f t="shared" ca="1" si="392"/>
        <v>1320.8600000000001</v>
      </c>
      <c r="Y2285" s="30" t="b">
        <f t="shared" ca="1" si="393"/>
        <v>0</v>
      </c>
    </row>
    <row r="2286" spans="1:25" hidden="1">
      <c r="A2286" s="28" t="s">
        <v>2837</v>
      </c>
      <c r="B2286" s="28" t="s">
        <v>2838</v>
      </c>
      <c r="C2286" s="28" t="s">
        <v>4935</v>
      </c>
      <c r="D2286" s="28" t="s">
        <v>2842</v>
      </c>
      <c r="E2286" s="29">
        <v>42349</v>
      </c>
      <c r="F2286" s="28" t="s">
        <v>11645</v>
      </c>
      <c r="G2286" s="30">
        <v>5169</v>
      </c>
      <c r="H2286" s="28" t="s">
        <v>11646</v>
      </c>
      <c r="I2286" s="31">
        <v>0</v>
      </c>
      <c r="J2286" s="31">
        <v>14</v>
      </c>
      <c r="K2286" s="28" t="s">
        <v>2896</v>
      </c>
      <c r="L2286" s="32">
        <f t="shared" si="385"/>
        <v>-14</v>
      </c>
      <c r="M2286" s="33">
        <f t="shared" si="386"/>
        <v>14</v>
      </c>
      <c r="N2286" s="34" t="b">
        <v>1</v>
      </c>
      <c r="O2286" s="35">
        <f t="shared" si="387"/>
        <v>14</v>
      </c>
      <c r="P2286" s="36" t="str">
        <f t="shared" si="388"/>
        <v>T</v>
      </c>
      <c r="Q2286" s="37" t="str">
        <f t="shared" si="389"/>
        <v>GAYE</v>
      </c>
      <c r="R2286" s="6" t="str">
        <f t="shared" si="390"/>
        <v>T - GAYE</v>
      </c>
      <c r="S2286" s="6" t="str">
        <f>IFERROR(INDEX('Vendor Over-ride'!$C:$C, MATCH($R:$R,'Vendor Over-ride'!$A:$A,0)),"")</f>
        <v>T - GAYE</v>
      </c>
      <c r="U2286" s="38" t="str">
        <f t="shared" si="394"/>
        <v>GIA</v>
      </c>
      <c r="V2286" s="5" t="str">
        <f t="shared" si="395"/>
        <v>TRADE</v>
      </c>
      <c r="W2286" s="5" t="b">
        <f t="shared" si="391"/>
        <v>0</v>
      </c>
      <c r="X2286" s="40">
        <f t="shared" ca="1" si="392"/>
        <v>168</v>
      </c>
      <c r="Y2286" s="30" t="b">
        <f t="shared" ca="1" si="393"/>
        <v>0</v>
      </c>
    </row>
    <row r="2287" spans="1:25" hidden="1">
      <c r="A2287" s="28" t="s">
        <v>2837</v>
      </c>
      <c r="B2287" s="28" t="s">
        <v>2838</v>
      </c>
      <c r="C2287" s="28" t="s">
        <v>4935</v>
      </c>
      <c r="D2287" s="28" t="s">
        <v>2842</v>
      </c>
      <c r="E2287" s="29">
        <v>42349</v>
      </c>
      <c r="F2287" s="28" t="s">
        <v>11647</v>
      </c>
      <c r="G2287" s="30">
        <v>5169</v>
      </c>
      <c r="H2287" s="28" t="s">
        <v>11648</v>
      </c>
      <c r="I2287" s="31">
        <v>0</v>
      </c>
      <c r="J2287" s="31">
        <v>600</v>
      </c>
      <c r="K2287" s="28" t="s">
        <v>4965</v>
      </c>
      <c r="L2287" s="32">
        <f t="shared" si="385"/>
        <v>-600</v>
      </c>
      <c r="M2287" s="33">
        <f t="shared" si="386"/>
        <v>600</v>
      </c>
      <c r="N2287" s="34" t="b">
        <v>1</v>
      </c>
      <c r="O2287" s="35">
        <f t="shared" si="387"/>
        <v>600</v>
      </c>
      <c r="P2287" s="36" t="str">
        <f t="shared" si="388"/>
        <v>T</v>
      </c>
      <c r="Q2287" s="37" t="str">
        <f t="shared" si="389"/>
        <v>Hands Up For Trad Ltd</v>
      </c>
      <c r="R2287" s="6" t="str">
        <f t="shared" si="390"/>
        <v>T - Hands Up For Trad Ltd</v>
      </c>
      <c r="S2287" s="6" t="str">
        <f>IFERROR(INDEX('Vendor Over-ride'!$C:$C, MATCH($R:$R,'Vendor Over-ride'!$A:$A,0)),"")</f>
        <v>T - Hands Up For Trad Ltd</v>
      </c>
      <c r="U2287" s="38" t="str">
        <f t="shared" si="394"/>
        <v>GIA</v>
      </c>
      <c r="V2287" s="5" t="str">
        <f t="shared" si="395"/>
        <v>TRADE</v>
      </c>
      <c r="W2287" s="5" t="b">
        <f t="shared" si="391"/>
        <v>0</v>
      </c>
      <c r="X2287" s="40">
        <f t="shared" ca="1" si="392"/>
        <v>1200</v>
      </c>
      <c r="Y2287" s="30" t="b">
        <f t="shared" ca="1" si="393"/>
        <v>0</v>
      </c>
    </row>
    <row r="2288" spans="1:25" hidden="1">
      <c r="A2288" s="28" t="s">
        <v>2837</v>
      </c>
      <c r="B2288" s="28" t="s">
        <v>2838</v>
      </c>
      <c r="C2288" s="28" t="s">
        <v>4935</v>
      </c>
      <c r="D2288" s="28" t="s">
        <v>2842</v>
      </c>
      <c r="E2288" s="29">
        <v>42349</v>
      </c>
      <c r="F2288" s="28" t="s">
        <v>11649</v>
      </c>
      <c r="G2288" s="30">
        <v>5169</v>
      </c>
      <c r="H2288" s="28" t="s">
        <v>11650</v>
      </c>
      <c r="I2288" s="31">
        <v>0</v>
      </c>
      <c r="J2288" s="31">
        <v>876.98</v>
      </c>
      <c r="K2288" s="28" t="s">
        <v>10460</v>
      </c>
      <c r="L2288" s="32">
        <f t="shared" si="385"/>
        <v>-876.98</v>
      </c>
      <c r="M2288" s="33">
        <f t="shared" si="386"/>
        <v>876.98</v>
      </c>
      <c r="N2288" s="34" t="b">
        <v>1</v>
      </c>
      <c r="O2288" s="35">
        <f t="shared" si="387"/>
        <v>876.98</v>
      </c>
      <c r="P2288" s="36" t="str">
        <f t="shared" si="388"/>
        <v>T</v>
      </c>
      <c r="Q2288" s="37" t="str">
        <f t="shared" si="389"/>
        <v>Hays Accountancy &amp; Finance</v>
      </c>
      <c r="R2288" s="6" t="str">
        <f t="shared" si="390"/>
        <v>T - Hays Accountancy &amp; Finance</v>
      </c>
      <c r="S2288" s="6" t="str">
        <f>IFERROR(INDEX('Vendor Over-ride'!$C:$C, MATCH($R:$R,'Vendor Over-ride'!$A:$A,0)),"")</f>
        <v>T - Hays Accountancy &amp; Finance</v>
      </c>
      <c r="U2288" s="38" t="str">
        <f t="shared" si="394"/>
        <v>GIA</v>
      </c>
      <c r="V2288" s="5" t="str">
        <f t="shared" si="395"/>
        <v>TRADE</v>
      </c>
      <c r="W2288" s="5" t="b">
        <f t="shared" si="391"/>
        <v>0</v>
      </c>
      <c r="X2288" s="40">
        <f t="shared" ca="1" si="392"/>
        <v>23135.120000000003</v>
      </c>
      <c r="Y2288" s="30" t="b">
        <f t="shared" ca="1" si="393"/>
        <v>0</v>
      </c>
    </row>
    <row r="2289" spans="1:25">
      <c r="A2289" s="28" t="s">
        <v>2837</v>
      </c>
      <c r="B2289" s="28" t="s">
        <v>2838</v>
      </c>
      <c r="C2289" s="28" t="s">
        <v>4935</v>
      </c>
      <c r="D2289" s="28" t="s">
        <v>2842</v>
      </c>
      <c r="E2289" s="29">
        <v>42349</v>
      </c>
      <c r="F2289" s="28" t="s">
        <v>11651</v>
      </c>
      <c r="G2289" s="30">
        <v>5169</v>
      </c>
      <c r="H2289" s="28" t="s">
        <v>11652</v>
      </c>
      <c r="I2289" s="31">
        <v>0</v>
      </c>
      <c r="J2289" s="31">
        <v>88623.33</v>
      </c>
      <c r="K2289" s="28" t="s">
        <v>2938</v>
      </c>
      <c r="L2289" s="32">
        <f t="shared" si="385"/>
        <v>-88623.33</v>
      </c>
      <c r="M2289" s="33">
        <f t="shared" si="386"/>
        <v>88623.33</v>
      </c>
      <c r="N2289" s="34" t="b">
        <v>1</v>
      </c>
      <c r="O2289" s="35">
        <f t="shared" si="387"/>
        <v>88623.33</v>
      </c>
      <c r="P2289" s="36" t="str">
        <f t="shared" si="388"/>
        <v>T</v>
      </c>
      <c r="Q2289" s="37" t="str">
        <f t="shared" si="389"/>
        <v>HM Revenue &amp; Customs Only - 961PP10305354</v>
      </c>
      <c r="R2289" s="6" t="str">
        <f t="shared" si="390"/>
        <v>T - HM Revenue &amp; Customs Only - 961PP10305354</v>
      </c>
      <c r="S2289" s="6" t="str">
        <f>IFERROR(INDEX('Vendor Over-ride'!$C:$C, MATCH($R:$R,'Vendor Over-ride'!$A:$A,0)),"")</f>
        <v>T - HM Revenue &amp; Customs Only - 961PP10305354</v>
      </c>
      <c r="T2289" s="41" t="s">
        <v>2799</v>
      </c>
      <c r="U2289" s="38" t="str">
        <f t="shared" si="394"/>
        <v>GIA</v>
      </c>
      <c r="V2289" s="5" t="str">
        <f t="shared" si="395"/>
        <v>TRADE</v>
      </c>
      <c r="W2289" s="5" t="b">
        <f t="shared" si="391"/>
        <v>1</v>
      </c>
      <c r="X2289" s="40">
        <f t="shared" ca="1" si="392"/>
        <v>1030935.7799999999</v>
      </c>
      <c r="Y2289" s="30" t="b">
        <f t="shared" ca="1" si="393"/>
        <v>1</v>
      </c>
    </row>
    <row r="2290" spans="1:25" hidden="1">
      <c r="A2290" s="28" t="s">
        <v>2837</v>
      </c>
      <c r="B2290" s="28" t="s">
        <v>2838</v>
      </c>
      <c r="C2290" s="28" t="s">
        <v>4935</v>
      </c>
      <c r="D2290" s="28" t="s">
        <v>2842</v>
      </c>
      <c r="E2290" s="29">
        <v>42349</v>
      </c>
      <c r="F2290" s="28" t="s">
        <v>11653</v>
      </c>
      <c r="G2290" s="30">
        <v>5169</v>
      </c>
      <c r="H2290" s="28" t="s">
        <v>11654</v>
      </c>
      <c r="I2290" s="31">
        <v>0</v>
      </c>
      <c r="J2290" s="31">
        <v>1196.52</v>
      </c>
      <c r="K2290" s="28" t="s">
        <v>2898</v>
      </c>
      <c r="L2290" s="32">
        <f t="shared" si="385"/>
        <v>-1196.52</v>
      </c>
      <c r="M2290" s="33">
        <f t="shared" si="386"/>
        <v>1196.52</v>
      </c>
      <c r="N2290" s="34" t="b">
        <v>1</v>
      </c>
      <c r="O2290" s="35">
        <f t="shared" si="387"/>
        <v>1196.52</v>
      </c>
      <c r="P2290" s="36" t="str">
        <f t="shared" si="388"/>
        <v>T</v>
      </c>
      <c r="Q2290" s="37" t="str">
        <f t="shared" si="389"/>
        <v>Iron Mountain</v>
      </c>
      <c r="R2290" s="6" t="str">
        <f t="shared" si="390"/>
        <v>T - Iron Mountain</v>
      </c>
      <c r="S2290" s="6" t="str">
        <f>IFERROR(INDEX('Vendor Over-ride'!$C:$C, MATCH($R:$R,'Vendor Over-ride'!$A:$A,0)),"")</f>
        <v>T - Iron Mountain</v>
      </c>
      <c r="U2290" s="38" t="str">
        <f t="shared" si="394"/>
        <v>GIA</v>
      </c>
      <c r="V2290" s="5" t="str">
        <f t="shared" si="395"/>
        <v>TRADE</v>
      </c>
      <c r="W2290" s="5" t="b">
        <f t="shared" si="391"/>
        <v>0</v>
      </c>
      <c r="X2290" s="40">
        <f t="shared" ca="1" si="392"/>
        <v>23628.210000000003</v>
      </c>
      <c r="Y2290" s="30" t="b">
        <f t="shared" ca="1" si="393"/>
        <v>0</v>
      </c>
    </row>
    <row r="2291" spans="1:25" hidden="1">
      <c r="A2291" s="28" t="s">
        <v>2837</v>
      </c>
      <c r="B2291" s="28" t="s">
        <v>2838</v>
      </c>
      <c r="C2291" s="28" t="s">
        <v>4935</v>
      </c>
      <c r="D2291" s="28" t="s">
        <v>2842</v>
      </c>
      <c r="E2291" s="29">
        <v>42349</v>
      </c>
      <c r="F2291" s="28" t="s">
        <v>11655</v>
      </c>
      <c r="G2291" s="30">
        <v>5169</v>
      </c>
      <c r="H2291" s="28" t="s">
        <v>11656</v>
      </c>
      <c r="I2291" s="31">
        <v>0</v>
      </c>
      <c r="J2291" s="31">
        <v>302.39999999999998</v>
      </c>
      <c r="K2291" s="28" t="s">
        <v>2899</v>
      </c>
      <c r="L2291" s="32">
        <f t="shared" si="385"/>
        <v>-302.39999999999998</v>
      </c>
      <c r="M2291" s="33">
        <f t="shared" si="386"/>
        <v>302.39999999999998</v>
      </c>
      <c r="N2291" s="34" t="b">
        <v>1</v>
      </c>
      <c r="O2291" s="35">
        <f t="shared" si="387"/>
        <v>302.39999999999998</v>
      </c>
      <c r="P2291" s="36" t="str">
        <f t="shared" si="388"/>
        <v>T</v>
      </c>
      <c r="Q2291" s="37" t="str">
        <f t="shared" si="389"/>
        <v>MSF Union Dues - Ref 38190751</v>
      </c>
      <c r="R2291" s="6" t="str">
        <f t="shared" si="390"/>
        <v>T - MSF Union Dues - Ref 38190751</v>
      </c>
      <c r="S2291" s="6" t="str">
        <f>IFERROR(INDEX('Vendor Over-ride'!$C:$C, MATCH($R:$R,'Vendor Over-ride'!$A:$A,0)),"")</f>
        <v>T - MSF Union Dues - Ref 38190751</v>
      </c>
      <c r="U2291" s="38" t="str">
        <f t="shared" si="394"/>
        <v>GIA</v>
      </c>
      <c r="V2291" s="5" t="str">
        <f t="shared" si="395"/>
        <v>TRADE</v>
      </c>
      <c r="W2291" s="5" t="b">
        <f t="shared" si="391"/>
        <v>0</v>
      </c>
      <c r="X2291" s="40">
        <f t="shared" ca="1" si="392"/>
        <v>3608.3899999999994</v>
      </c>
      <c r="Y2291" s="30" t="b">
        <f t="shared" ca="1" si="393"/>
        <v>0</v>
      </c>
    </row>
    <row r="2292" spans="1:25" hidden="1">
      <c r="A2292" s="28" t="s">
        <v>2837</v>
      </c>
      <c r="B2292" s="28" t="s">
        <v>2838</v>
      </c>
      <c r="C2292" s="28" t="s">
        <v>4935</v>
      </c>
      <c r="D2292" s="28" t="s">
        <v>2842</v>
      </c>
      <c r="E2292" s="29">
        <v>42349</v>
      </c>
      <c r="F2292" s="28" t="s">
        <v>11657</v>
      </c>
      <c r="G2292" s="30">
        <v>5169</v>
      </c>
      <c r="H2292" s="28" t="s">
        <v>11658</v>
      </c>
      <c r="I2292" s="31">
        <v>0</v>
      </c>
      <c r="J2292" s="31">
        <v>622.5</v>
      </c>
      <c r="K2292" s="28" t="s">
        <v>7606</v>
      </c>
      <c r="L2292" s="32">
        <f t="shared" si="385"/>
        <v>-622.5</v>
      </c>
      <c r="M2292" s="33">
        <f t="shared" si="386"/>
        <v>622.5</v>
      </c>
      <c r="N2292" s="34" t="b">
        <v>1</v>
      </c>
      <c r="O2292" s="35">
        <f t="shared" si="387"/>
        <v>622.5</v>
      </c>
      <c r="P2292" s="36" t="str">
        <f t="shared" si="388"/>
        <v>T</v>
      </c>
      <c r="Q2292" s="37" t="str">
        <f t="shared" si="389"/>
        <v>Office Care</v>
      </c>
      <c r="R2292" s="6" t="str">
        <f t="shared" si="390"/>
        <v>T - Office Care</v>
      </c>
      <c r="S2292" s="6" t="str">
        <f>IFERROR(INDEX('Vendor Over-ride'!$C:$C, MATCH($R:$R,'Vendor Over-ride'!$A:$A,0)),"")</f>
        <v>T - Office Care</v>
      </c>
      <c r="U2292" s="38" t="str">
        <f t="shared" si="394"/>
        <v>GIA</v>
      </c>
      <c r="V2292" s="5" t="str">
        <f t="shared" si="395"/>
        <v>TRADE</v>
      </c>
      <c r="W2292" s="5" t="b">
        <f t="shared" si="391"/>
        <v>0</v>
      </c>
      <c r="X2292" s="40">
        <f t="shared" ca="1" si="392"/>
        <v>8491.49</v>
      </c>
      <c r="Y2292" s="30" t="b">
        <f t="shared" ca="1" si="393"/>
        <v>0</v>
      </c>
    </row>
    <row r="2293" spans="1:25" hidden="1">
      <c r="A2293" s="28" t="s">
        <v>2837</v>
      </c>
      <c r="B2293" s="28" t="s">
        <v>2838</v>
      </c>
      <c r="C2293" s="28" t="s">
        <v>4935</v>
      </c>
      <c r="D2293" s="28" t="s">
        <v>2842</v>
      </c>
      <c r="E2293" s="29">
        <v>42349</v>
      </c>
      <c r="F2293" s="28" t="s">
        <v>11659</v>
      </c>
      <c r="G2293" s="30">
        <v>5169</v>
      </c>
      <c r="H2293" s="28" t="s">
        <v>11660</v>
      </c>
      <c r="I2293" s="31">
        <v>0</v>
      </c>
      <c r="J2293" s="31">
        <v>541.20000000000005</v>
      </c>
      <c r="K2293" s="28" t="s">
        <v>3212</v>
      </c>
      <c r="L2293" s="32">
        <f t="shared" si="385"/>
        <v>-541.20000000000005</v>
      </c>
      <c r="M2293" s="33">
        <f t="shared" si="386"/>
        <v>541.20000000000005</v>
      </c>
      <c r="N2293" s="34" t="b">
        <v>1</v>
      </c>
      <c r="O2293" s="35">
        <f t="shared" si="387"/>
        <v>541.20000000000005</v>
      </c>
      <c r="P2293" s="36" t="str">
        <f t="shared" si="388"/>
        <v>T</v>
      </c>
      <c r="Q2293" s="37" t="str">
        <f t="shared" si="389"/>
        <v>Palmaris Services Ltd.,</v>
      </c>
      <c r="R2293" s="6" t="str">
        <f t="shared" si="390"/>
        <v>T - Palmaris Services Ltd.,</v>
      </c>
      <c r="S2293" s="6" t="str">
        <f>IFERROR(INDEX('Vendor Over-ride'!$C:$C, MATCH($R:$R,'Vendor Over-ride'!$A:$A,0)),"")</f>
        <v>T - Palmaris Services Ltd.,</v>
      </c>
      <c r="U2293" s="38" t="str">
        <f t="shared" si="394"/>
        <v>GIA</v>
      </c>
      <c r="V2293" s="5" t="str">
        <f t="shared" si="395"/>
        <v>TRADE</v>
      </c>
      <c r="W2293" s="5" t="b">
        <f t="shared" si="391"/>
        <v>0</v>
      </c>
      <c r="X2293" s="40">
        <f t="shared" ca="1" si="392"/>
        <v>5692.1500000000005</v>
      </c>
      <c r="Y2293" s="30" t="b">
        <f t="shared" ca="1" si="393"/>
        <v>0</v>
      </c>
    </row>
    <row r="2294" spans="1:25" hidden="1">
      <c r="A2294" s="28" t="s">
        <v>2837</v>
      </c>
      <c r="B2294" s="28" t="s">
        <v>2838</v>
      </c>
      <c r="C2294" s="28" t="s">
        <v>4935</v>
      </c>
      <c r="D2294" s="28" t="s">
        <v>2842</v>
      </c>
      <c r="E2294" s="29">
        <v>42349</v>
      </c>
      <c r="F2294" s="28" t="s">
        <v>11661</v>
      </c>
      <c r="G2294" s="30">
        <v>5169</v>
      </c>
      <c r="H2294" s="28" t="s">
        <v>11662</v>
      </c>
      <c r="I2294" s="31">
        <v>0</v>
      </c>
      <c r="J2294" s="31">
        <v>400</v>
      </c>
      <c r="K2294" s="28" t="s">
        <v>11663</v>
      </c>
      <c r="L2294" s="32">
        <f t="shared" si="385"/>
        <v>-400</v>
      </c>
      <c r="M2294" s="33">
        <f t="shared" si="386"/>
        <v>400</v>
      </c>
      <c r="N2294" s="34" t="b">
        <v>1</v>
      </c>
      <c r="O2294" s="35">
        <f t="shared" si="387"/>
        <v>400</v>
      </c>
      <c r="P2294" s="36" t="str">
        <f t="shared" si="388"/>
        <v>T</v>
      </c>
      <c r="Q2294" s="37" t="str">
        <f t="shared" si="389"/>
        <v>Park's of Hamilton (Coach Hirers) Ltd</v>
      </c>
      <c r="R2294" s="6" t="str">
        <f t="shared" si="390"/>
        <v>T - Park's of Hamilton (Coach Hirers) Ltd</v>
      </c>
      <c r="S2294" s="6" t="str">
        <f>IFERROR(INDEX('Vendor Over-ride'!$C:$C, MATCH($R:$R,'Vendor Over-ride'!$A:$A,0)),"")</f>
        <v>T - Park's of Hamilton (Coach Hirers) Ltd</v>
      </c>
      <c r="U2294" s="38" t="str">
        <f t="shared" si="394"/>
        <v>GIA</v>
      </c>
      <c r="V2294" s="5" t="str">
        <f t="shared" si="395"/>
        <v>TRADE</v>
      </c>
      <c r="W2294" s="5" t="b">
        <f t="shared" si="391"/>
        <v>0</v>
      </c>
      <c r="X2294" s="40">
        <f t="shared" ca="1" si="392"/>
        <v>400</v>
      </c>
      <c r="Y2294" s="30" t="b">
        <f t="shared" ca="1" si="393"/>
        <v>0</v>
      </c>
    </row>
    <row r="2295" spans="1:25" hidden="1">
      <c r="A2295" s="28" t="s">
        <v>2837</v>
      </c>
      <c r="B2295" s="28" t="s">
        <v>2838</v>
      </c>
      <c r="C2295" s="28" t="s">
        <v>4935</v>
      </c>
      <c r="D2295" s="28" t="s">
        <v>2842</v>
      </c>
      <c r="E2295" s="29">
        <v>42349</v>
      </c>
      <c r="F2295" s="28" t="s">
        <v>11664</v>
      </c>
      <c r="G2295" s="30">
        <v>5169</v>
      </c>
      <c r="H2295" s="28" t="s">
        <v>11665</v>
      </c>
      <c r="I2295" s="31">
        <v>0</v>
      </c>
      <c r="J2295" s="31">
        <v>166.18</v>
      </c>
      <c r="K2295" s="28" t="s">
        <v>2900</v>
      </c>
      <c r="L2295" s="32">
        <f t="shared" si="385"/>
        <v>-166.18</v>
      </c>
      <c r="M2295" s="33">
        <f t="shared" si="386"/>
        <v>166.18</v>
      </c>
      <c r="N2295" s="34" t="b">
        <v>1</v>
      </c>
      <c r="O2295" s="35">
        <f t="shared" si="387"/>
        <v>166.18</v>
      </c>
      <c r="P2295" s="36" t="str">
        <f t="shared" si="388"/>
        <v>T</v>
      </c>
      <c r="Q2295" s="37" t="str">
        <f t="shared" si="389"/>
        <v>PCS</v>
      </c>
      <c r="R2295" s="6" t="str">
        <f t="shared" si="390"/>
        <v>T - PCS</v>
      </c>
      <c r="S2295" s="6" t="str">
        <f>IFERROR(INDEX('Vendor Over-ride'!$C:$C, MATCH($R:$R,'Vendor Over-ride'!$A:$A,0)),"")</f>
        <v>T - PCS</v>
      </c>
      <c r="U2295" s="38" t="str">
        <f t="shared" si="394"/>
        <v>GIA</v>
      </c>
      <c r="V2295" s="5" t="str">
        <f t="shared" si="395"/>
        <v>TRADE</v>
      </c>
      <c r="W2295" s="5" t="b">
        <f t="shared" si="391"/>
        <v>0</v>
      </c>
      <c r="X2295" s="40">
        <f t="shared" ca="1" si="392"/>
        <v>1903.1800000000003</v>
      </c>
      <c r="Y2295" s="30" t="b">
        <f t="shared" ca="1" si="393"/>
        <v>0</v>
      </c>
    </row>
    <row r="2296" spans="1:25" hidden="1">
      <c r="A2296" s="28" t="s">
        <v>2837</v>
      </c>
      <c r="B2296" s="28" t="s">
        <v>2838</v>
      </c>
      <c r="C2296" s="28" t="s">
        <v>4935</v>
      </c>
      <c r="D2296" s="28" t="s">
        <v>2842</v>
      </c>
      <c r="E2296" s="29">
        <v>42349</v>
      </c>
      <c r="F2296" s="28" t="s">
        <v>11666</v>
      </c>
      <c r="G2296" s="30">
        <v>5169</v>
      </c>
      <c r="H2296" s="28" t="s">
        <v>11667</v>
      </c>
      <c r="I2296" s="31">
        <v>0</v>
      </c>
      <c r="J2296" s="31">
        <v>995.44</v>
      </c>
      <c r="K2296" s="28" t="s">
        <v>11182</v>
      </c>
      <c r="L2296" s="32">
        <f t="shared" si="385"/>
        <v>-995.44</v>
      </c>
      <c r="M2296" s="33">
        <f t="shared" si="386"/>
        <v>995.44</v>
      </c>
      <c r="N2296" s="34" t="b">
        <v>1</v>
      </c>
      <c r="O2296" s="35">
        <f t="shared" si="387"/>
        <v>995.44</v>
      </c>
      <c r="P2296" s="36" t="str">
        <f t="shared" si="388"/>
        <v>T</v>
      </c>
      <c r="Q2296" s="37" t="str">
        <f t="shared" si="389"/>
        <v>Reed Specialist Recruitment Ltd</v>
      </c>
      <c r="R2296" s="6" t="str">
        <f t="shared" si="390"/>
        <v>T - Reed Specialist Recruitment Ltd</v>
      </c>
      <c r="S2296" s="6" t="str">
        <f>IFERROR(INDEX('Vendor Over-ride'!$C:$C, MATCH($R:$R,'Vendor Over-ride'!$A:$A,0)),"")</f>
        <v>T - Reed Specialist Recruitment Ltd</v>
      </c>
      <c r="U2296" s="38" t="str">
        <f t="shared" si="394"/>
        <v>GIA</v>
      </c>
      <c r="V2296" s="5" t="str">
        <f t="shared" si="395"/>
        <v>TRADE</v>
      </c>
      <c r="W2296" s="5" t="b">
        <f t="shared" si="391"/>
        <v>0</v>
      </c>
      <c r="X2296" s="40">
        <f t="shared" ca="1" si="392"/>
        <v>11757.52</v>
      </c>
      <c r="Y2296" s="30" t="b">
        <f t="shared" ca="1" si="393"/>
        <v>0</v>
      </c>
    </row>
    <row r="2297" spans="1:25" hidden="1">
      <c r="A2297" s="28" t="s">
        <v>2837</v>
      </c>
      <c r="B2297" s="28" t="s">
        <v>2838</v>
      </c>
      <c r="C2297" s="28" t="s">
        <v>4935</v>
      </c>
      <c r="D2297" s="28" t="s">
        <v>2842</v>
      </c>
      <c r="E2297" s="29">
        <v>42349</v>
      </c>
      <c r="F2297" s="28" t="s">
        <v>11668</v>
      </c>
      <c r="G2297" s="30">
        <v>5169</v>
      </c>
      <c r="H2297" s="28" t="s">
        <v>11669</v>
      </c>
      <c r="I2297" s="31">
        <v>0</v>
      </c>
      <c r="J2297" s="31">
        <v>354</v>
      </c>
      <c r="K2297" s="28" t="s">
        <v>3817</v>
      </c>
      <c r="L2297" s="32">
        <f t="shared" si="385"/>
        <v>-354</v>
      </c>
      <c r="M2297" s="33">
        <f t="shared" si="386"/>
        <v>354</v>
      </c>
      <c r="N2297" s="34" t="b">
        <v>1</v>
      </c>
      <c r="O2297" s="35">
        <f t="shared" si="387"/>
        <v>354</v>
      </c>
      <c r="P2297" s="36" t="str">
        <f t="shared" si="388"/>
        <v>T</v>
      </c>
      <c r="Q2297" s="37" t="str">
        <f t="shared" si="389"/>
        <v>Saramago Ltd</v>
      </c>
      <c r="R2297" s="6" t="str">
        <f t="shared" si="390"/>
        <v>T - Saramago Ltd</v>
      </c>
      <c r="S2297" s="6" t="str">
        <f>IFERROR(INDEX('Vendor Over-ride'!$C:$C, MATCH($R:$R,'Vendor Over-ride'!$A:$A,0)),"")</f>
        <v>T - Saramago Ltd</v>
      </c>
      <c r="U2297" s="38" t="str">
        <f t="shared" si="394"/>
        <v>GIA</v>
      </c>
      <c r="V2297" s="5" t="str">
        <f t="shared" si="395"/>
        <v>TRADE</v>
      </c>
      <c r="W2297" s="5" t="b">
        <f t="shared" si="391"/>
        <v>0</v>
      </c>
      <c r="X2297" s="40">
        <f t="shared" ca="1" si="392"/>
        <v>3388.3900000000003</v>
      </c>
      <c r="Y2297" s="30" t="b">
        <f t="shared" ca="1" si="393"/>
        <v>0</v>
      </c>
    </row>
    <row r="2298" spans="1:25">
      <c r="A2298" s="28" t="s">
        <v>2837</v>
      </c>
      <c r="B2298" s="28" t="s">
        <v>2838</v>
      </c>
      <c r="C2298" s="28" t="s">
        <v>4935</v>
      </c>
      <c r="D2298" s="28" t="s">
        <v>2842</v>
      </c>
      <c r="E2298" s="29">
        <v>42349</v>
      </c>
      <c r="F2298" s="28" t="s">
        <v>11670</v>
      </c>
      <c r="G2298" s="30">
        <v>5169</v>
      </c>
      <c r="H2298" s="28" t="s">
        <v>11671</v>
      </c>
      <c r="I2298" s="31">
        <v>0</v>
      </c>
      <c r="J2298" s="31">
        <v>1773.31</v>
      </c>
      <c r="K2298" s="28" t="s">
        <v>2887</v>
      </c>
      <c r="L2298" s="32">
        <f t="shared" si="385"/>
        <v>-1773.31</v>
      </c>
      <c r="M2298" s="33">
        <f t="shared" si="386"/>
        <v>1773.31</v>
      </c>
      <c r="N2298" s="34" t="b">
        <v>1</v>
      </c>
      <c r="O2298" s="35">
        <f t="shared" si="387"/>
        <v>1773.31</v>
      </c>
      <c r="P2298" s="36" t="str">
        <f t="shared" si="388"/>
        <v>T</v>
      </c>
      <c r="Q2298" s="37" t="str">
        <f t="shared" si="389"/>
        <v>Spotless Commercial Cleaning Ltd</v>
      </c>
      <c r="R2298" s="6" t="str">
        <f t="shared" si="390"/>
        <v>T - Spotless Commercial Cleaning Ltd</v>
      </c>
      <c r="S2298" s="6" t="str">
        <f>IFERROR(INDEX('Vendor Over-ride'!$C:$C, MATCH($R:$R,'Vendor Over-ride'!$A:$A,0)),"")</f>
        <v>T - Spotless Commercial Cleaning Ltd</v>
      </c>
      <c r="T2298" s="41" t="s">
        <v>17730</v>
      </c>
      <c r="U2298" s="38" t="str">
        <f t="shared" si="394"/>
        <v>GIA</v>
      </c>
      <c r="V2298" s="5" t="str">
        <f t="shared" si="395"/>
        <v>TRADE</v>
      </c>
      <c r="W2298" s="5" t="b">
        <f t="shared" si="391"/>
        <v>0</v>
      </c>
      <c r="X2298" s="40">
        <f t="shared" ca="1" si="392"/>
        <v>25308.30000000001</v>
      </c>
      <c r="Y2298" s="30" t="b">
        <f t="shared" ca="1" si="393"/>
        <v>1</v>
      </c>
    </row>
    <row r="2299" spans="1:25">
      <c r="A2299" s="28" t="s">
        <v>2837</v>
      </c>
      <c r="B2299" s="28" t="s">
        <v>2838</v>
      </c>
      <c r="C2299" s="28" t="s">
        <v>4935</v>
      </c>
      <c r="D2299" s="28" t="s">
        <v>2842</v>
      </c>
      <c r="E2299" s="29">
        <v>42349</v>
      </c>
      <c r="F2299" s="28" t="s">
        <v>11672</v>
      </c>
      <c r="G2299" s="30">
        <v>5169</v>
      </c>
      <c r="H2299" s="28" t="s">
        <v>11673</v>
      </c>
      <c r="I2299" s="31">
        <v>0</v>
      </c>
      <c r="J2299" s="31">
        <v>135</v>
      </c>
      <c r="K2299" s="28" t="s">
        <v>2904</v>
      </c>
      <c r="L2299" s="32">
        <f t="shared" si="385"/>
        <v>-135</v>
      </c>
      <c r="M2299" s="33">
        <f t="shared" si="386"/>
        <v>135</v>
      </c>
      <c r="N2299" s="34" t="b">
        <v>1</v>
      </c>
      <c r="O2299" s="35">
        <f t="shared" si="387"/>
        <v>135</v>
      </c>
      <c r="P2299" s="36" t="str">
        <f t="shared" si="388"/>
        <v>T</v>
      </c>
      <c r="Q2299" s="37" t="str">
        <f t="shared" si="389"/>
        <v>Strathclyde Pension Fund - EMP129/PF4313</v>
      </c>
      <c r="R2299" s="6" t="str">
        <f t="shared" si="390"/>
        <v>T - Strathclyde Pension Fund - EMP129/PF4313</v>
      </c>
      <c r="S2299" s="6" t="str">
        <f>IFERROR(INDEX('Vendor Over-ride'!$C:$C, MATCH($R:$R,'Vendor Over-ride'!$A:$A,0)),"")</f>
        <v>T - Strathclyde Pension Fund</v>
      </c>
      <c r="T2299" s="41" t="s">
        <v>2798</v>
      </c>
      <c r="U2299" s="38" t="str">
        <f t="shared" si="394"/>
        <v>GIA</v>
      </c>
      <c r="V2299" s="5" t="str">
        <f t="shared" si="395"/>
        <v>TRADE</v>
      </c>
      <c r="W2299" s="5" t="b">
        <f t="shared" si="391"/>
        <v>0</v>
      </c>
      <c r="X2299" s="40">
        <f t="shared" ca="1" si="392"/>
        <v>155480.82</v>
      </c>
      <c r="Y2299" s="30" t="b">
        <f t="shared" ca="1" si="393"/>
        <v>1</v>
      </c>
    </row>
    <row r="2300" spans="1:25">
      <c r="A2300" s="28" t="s">
        <v>2837</v>
      </c>
      <c r="B2300" s="28" t="s">
        <v>2838</v>
      </c>
      <c r="C2300" s="28" t="s">
        <v>4935</v>
      </c>
      <c r="D2300" s="28" t="s">
        <v>2842</v>
      </c>
      <c r="E2300" s="29">
        <v>42349</v>
      </c>
      <c r="F2300" s="28" t="s">
        <v>11674</v>
      </c>
      <c r="G2300" s="30">
        <v>5169</v>
      </c>
      <c r="H2300" s="28" t="s">
        <v>11675</v>
      </c>
      <c r="I2300" s="31">
        <v>0</v>
      </c>
      <c r="J2300" s="31">
        <v>12539.49</v>
      </c>
      <c r="K2300" s="28" t="s">
        <v>2940</v>
      </c>
      <c r="L2300" s="32">
        <f t="shared" si="385"/>
        <v>-12539.49</v>
      </c>
      <c r="M2300" s="33">
        <f t="shared" si="386"/>
        <v>12539.49</v>
      </c>
      <c r="N2300" s="34" t="b">
        <v>1</v>
      </c>
      <c r="O2300" s="35">
        <f t="shared" si="387"/>
        <v>12539.49</v>
      </c>
      <c r="P2300" s="36" t="str">
        <f t="shared" si="388"/>
        <v>T</v>
      </c>
      <c r="Q2300" s="37" t="str">
        <f t="shared" si="389"/>
        <v>Strathclyde Pension Fund - EMP129/PF4313</v>
      </c>
      <c r="R2300" s="6" t="str">
        <f t="shared" si="390"/>
        <v>T - Strathclyde Pension Fund - EMP129/PF4313</v>
      </c>
      <c r="S2300" s="6" t="str">
        <f>IFERROR(INDEX('Vendor Over-ride'!$C:$C, MATCH($R:$R,'Vendor Over-ride'!$A:$A,0)),"")</f>
        <v>T - Strathclyde Pension Fund</v>
      </c>
      <c r="T2300" s="41" t="s">
        <v>2798</v>
      </c>
      <c r="U2300" s="38" t="str">
        <f t="shared" si="394"/>
        <v>GIA</v>
      </c>
      <c r="V2300" s="5" t="str">
        <f t="shared" si="395"/>
        <v>TRADE</v>
      </c>
      <c r="W2300" s="5" t="b">
        <f t="shared" si="391"/>
        <v>0</v>
      </c>
      <c r="X2300" s="40">
        <f t="shared" ca="1" si="392"/>
        <v>155480.82</v>
      </c>
      <c r="Y2300" s="30" t="b">
        <f t="shared" ca="1" si="393"/>
        <v>1</v>
      </c>
    </row>
    <row r="2301" spans="1:25" hidden="1">
      <c r="A2301" s="28" t="s">
        <v>2837</v>
      </c>
      <c r="B2301" s="28" t="s">
        <v>2838</v>
      </c>
      <c r="C2301" s="28" t="s">
        <v>4935</v>
      </c>
      <c r="D2301" s="28" t="s">
        <v>2842</v>
      </c>
      <c r="E2301" s="29">
        <v>42349</v>
      </c>
      <c r="F2301" s="28" t="s">
        <v>11676</v>
      </c>
      <c r="G2301" s="30">
        <v>5169</v>
      </c>
      <c r="H2301" s="28" t="s">
        <v>11677</v>
      </c>
      <c r="I2301" s="31">
        <v>0</v>
      </c>
      <c r="J2301" s="31">
        <v>4700</v>
      </c>
      <c r="K2301" s="28" t="s">
        <v>4943</v>
      </c>
      <c r="L2301" s="32">
        <f t="shared" si="385"/>
        <v>-4700</v>
      </c>
      <c r="M2301" s="33">
        <f t="shared" si="386"/>
        <v>4700</v>
      </c>
      <c r="N2301" s="34" t="b">
        <v>1</v>
      </c>
      <c r="O2301" s="35">
        <f t="shared" si="387"/>
        <v>4700</v>
      </c>
      <c r="P2301" s="36" t="str">
        <f t="shared" si="388"/>
        <v>T</v>
      </c>
      <c r="Q2301" s="37" t="str">
        <f t="shared" si="389"/>
        <v>The List Ltd</v>
      </c>
      <c r="R2301" s="6" t="str">
        <f t="shared" si="390"/>
        <v>T - The List Ltd</v>
      </c>
      <c r="S2301" s="6" t="str">
        <f>IFERROR(INDEX('Vendor Over-ride'!$C:$C, MATCH($R:$R,'Vendor Over-ride'!$A:$A,0)),"")</f>
        <v>T - List Ltd, The</v>
      </c>
      <c r="U2301" s="38" t="str">
        <f t="shared" si="394"/>
        <v>GIA</v>
      </c>
      <c r="V2301" s="5" t="str">
        <f t="shared" si="395"/>
        <v>TRADE</v>
      </c>
      <c r="W2301" s="5" t="b">
        <f t="shared" si="391"/>
        <v>0</v>
      </c>
      <c r="X2301" s="40">
        <f t="shared" ca="1" si="392"/>
        <v>4925</v>
      </c>
      <c r="Y2301" s="30" t="b">
        <f t="shared" ca="1" si="393"/>
        <v>0</v>
      </c>
    </row>
    <row r="2302" spans="1:25" hidden="1">
      <c r="A2302" s="28" t="s">
        <v>2837</v>
      </c>
      <c r="B2302" s="28" t="s">
        <v>2838</v>
      </c>
      <c r="C2302" s="28" t="s">
        <v>4935</v>
      </c>
      <c r="D2302" s="28" t="s">
        <v>2842</v>
      </c>
      <c r="E2302" s="29">
        <v>42349</v>
      </c>
      <c r="F2302" s="28" t="s">
        <v>11678</v>
      </c>
      <c r="G2302" s="30">
        <v>5169</v>
      </c>
      <c r="H2302" s="28" t="s">
        <v>11679</v>
      </c>
      <c r="I2302" s="31">
        <v>0</v>
      </c>
      <c r="J2302" s="31">
        <v>2500</v>
      </c>
      <c r="K2302" s="28" t="s">
        <v>11680</v>
      </c>
      <c r="L2302" s="32">
        <f t="shared" si="385"/>
        <v>-2500</v>
      </c>
      <c r="M2302" s="33">
        <f t="shared" si="386"/>
        <v>2500</v>
      </c>
      <c r="N2302" s="34" t="b">
        <v>1</v>
      </c>
      <c r="O2302" s="35">
        <f t="shared" si="387"/>
        <v>2500</v>
      </c>
      <c r="P2302" s="36" t="str">
        <f t="shared" si="388"/>
        <v>T</v>
      </c>
      <c r="Q2302" s="37" t="str">
        <f t="shared" si="389"/>
        <v>The British Council</v>
      </c>
      <c r="R2302" s="6" t="str">
        <f t="shared" si="390"/>
        <v>T - The British Council</v>
      </c>
      <c r="S2302" s="6" t="str">
        <f>IFERROR(INDEX('Vendor Over-ride'!$C:$C, MATCH($R:$R,'Vendor Over-ride'!$A:$A,0)),"")</f>
        <v>T - British Council, The</v>
      </c>
      <c r="U2302" s="38" t="str">
        <f t="shared" si="394"/>
        <v>GIA</v>
      </c>
      <c r="V2302" s="5" t="str">
        <f t="shared" si="395"/>
        <v>TRADE</v>
      </c>
      <c r="W2302" s="5" t="b">
        <f t="shared" si="391"/>
        <v>0</v>
      </c>
      <c r="X2302" s="40">
        <f t="shared" ca="1" si="392"/>
        <v>10500</v>
      </c>
      <c r="Y2302" s="30" t="b">
        <f t="shared" ca="1" si="393"/>
        <v>0</v>
      </c>
    </row>
    <row r="2303" spans="1:25" hidden="1">
      <c r="A2303" s="28" t="s">
        <v>2837</v>
      </c>
      <c r="B2303" s="28" t="s">
        <v>2838</v>
      </c>
      <c r="C2303" s="28" t="s">
        <v>4935</v>
      </c>
      <c r="D2303" s="28" t="s">
        <v>2842</v>
      </c>
      <c r="E2303" s="29">
        <v>42353</v>
      </c>
      <c r="F2303" s="28" t="s">
        <v>11681</v>
      </c>
      <c r="G2303" s="30">
        <v>5174</v>
      </c>
      <c r="H2303" s="28" t="s">
        <v>11682</v>
      </c>
      <c r="I2303" s="31">
        <v>0</v>
      </c>
      <c r="J2303" s="31">
        <v>625</v>
      </c>
      <c r="K2303" s="28" t="s">
        <v>9678</v>
      </c>
      <c r="L2303" s="32">
        <f t="shared" si="385"/>
        <v>-625</v>
      </c>
      <c r="M2303" s="33">
        <f t="shared" si="386"/>
        <v>625</v>
      </c>
      <c r="N2303" s="34" t="b">
        <v>1</v>
      </c>
      <c r="O2303" s="35">
        <f t="shared" si="387"/>
        <v>625</v>
      </c>
      <c r="P2303" s="36" t="str">
        <f t="shared" si="388"/>
        <v>G</v>
      </c>
      <c r="Q2303" s="37" t="str">
        <f t="shared" si="389"/>
        <v>Nick Holdstock</v>
      </c>
      <c r="R2303" s="6" t="str">
        <f t="shared" si="390"/>
        <v>G - Nick Holdstock</v>
      </c>
      <c r="S2303" s="6" t="str">
        <f>IFERROR(INDEX('Vendor Over-ride'!$C:$C, MATCH($R:$R,'Vendor Over-ride'!$A:$A,0)),"")</f>
        <v>G - Nick Holdstock</v>
      </c>
      <c r="U2303" s="38" t="str">
        <f t="shared" si="394"/>
        <v>GIA</v>
      </c>
      <c r="V2303" s="5" t="str">
        <f t="shared" si="395"/>
        <v>AWARD</v>
      </c>
      <c r="W2303" s="5" t="b">
        <f t="shared" si="391"/>
        <v>0</v>
      </c>
      <c r="X2303" s="40">
        <f t="shared" ca="1" si="392"/>
        <v>2500</v>
      </c>
      <c r="Y2303" s="30" t="b">
        <f t="shared" ca="1" si="393"/>
        <v>0</v>
      </c>
    </row>
    <row r="2304" spans="1:25" hidden="1">
      <c r="A2304" s="28" t="s">
        <v>2837</v>
      </c>
      <c r="B2304" s="28" t="s">
        <v>2838</v>
      </c>
      <c r="C2304" s="28" t="s">
        <v>4935</v>
      </c>
      <c r="D2304" s="28" t="s">
        <v>2842</v>
      </c>
      <c r="E2304" s="29">
        <v>42353</v>
      </c>
      <c r="F2304" s="28" t="s">
        <v>11683</v>
      </c>
      <c r="G2304" s="30">
        <v>5174</v>
      </c>
      <c r="H2304" s="28" t="s">
        <v>11684</v>
      </c>
      <c r="I2304" s="31">
        <v>0</v>
      </c>
      <c r="J2304" s="31">
        <v>777</v>
      </c>
      <c r="K2304" s="28" t="s">
        <v>11001</v>
      </c>
      <c r="L2304" s="32">
        <f t="shared" si="385"/>
        <v>-777</v>
      </c>
      <c r="M2304" s="33">
        <f t="shared" si="386"/>
        <v>777</v>
      </c>
      <c r="N2304" s="34" t="b">
        <v>1</v>
      </c>
      <c r="O2304" s="35">
        <f t="shared" si="387"/>
        <v>777</v>
      </c>
      <c r="P2304" s="36" t="str">
        <f t="shared" si="388"/>
        <v>G</v>
      </c>
      <c r="Q2304" s="37" t="str">
        <f t="shared" si="389"/>
        <v>MungoÔÇÖs Hi Fi</v>
      </c>
      <c r="R2304" s="6" t="str">
        <f t="shared" si="390"/>
        <v>G - MungoÔÇÖs Hi Fi</v>
      </c>
      <c r="S2304" s="6" t="str">
        <f>IFERROR(INDEX('Vendor Over-ride'!$C:$C, MATCH($R:$R,'Vendor Over-ride'!$A:$A,0)),"")</f>
        <v>G - MungoÔÇÖs Hi Fi</v>
      </c>
      <c r="U2304" s="38" t="str">
        <f t="shared" si="394"/>
        <v>GIA</v>
      </c>
      <c r="V2304" s="5" t="str">
        <f t="shared" si="395"/>
        <v>AWARD</v>
      </c>
      <c r="W2304" s="5" t="b">
        <f t="shared" si="391"/>
        <v>0</v>
      </c>
      <c r="X2304" s="40">
        <f t="shared" ca="1" si="392"/>
        <v>3110</v>
      </c>
      <c r="Y2304" s="30" t="b">
        <f t="shared" ca="1" si="393"/>
        <v>0</v>
      </c>
    </row>
    <row r="2305" spans="1:25" hidden="1">
      <c r="A2305" s="28" t="s">
        <v>2837</v>
      </c>
      <c r="B2305" s="28" t="s">
        <v>2838</v>
      </c>
      <c r="C2305" s="28" t="s">
        <v>4935</v>
      </c>
      <c r="D2305" s="28" t="s">
        <v>2842</v>
      </c>
      <c r="E2305" s="29">
        <v>42353</v>
      </c>
      <c r="F2305" s="28" t="s">
        <v>11685</v>
      </c>
      <c r="G2305" s="30">
        <v>5174</v>
      </c>
      <c r="H2305" s="28" t="s">
        <v>11686</v>
      </c>
      <c r="I2305" s="31">
        <v>0</v>
      </c>
      <c r="J2305" s="31">
        <v>1000</v>
      </c>
      <c r="K2305" s="28" t="s">
        <v>4043</v>
      </c>
      <c r="L2305" s="32">
        <f t="shared" si="385"/>
        <v>-1000</v>
      </c>
      <c r="M2305" s="33">
        <f t="shared" si="386"/>
        <v>1000</v>
      </c>
      <c r="N2305" s="34" t="b">
        <v>1</v>
      </c>
      <c r="O2305" s="35">
        <f t="shared" si="387"/>
        <v>1000</v>
      </c>
      <c r="P2305" s="36" t="str">
        <f t="shared" si="388"/>
        <v>I</v>
      </c>
      <c r="Q2305" s="37" t="str">
        <f t="shared" si="389"/>
        <v>Architecture + Design Scotland</v>
      </c>
      <c r="R2305" s="6" t="str">
        <f t="shared" si="390"/>
        <v>I - Architecture + Design Scotland</v>
      </c>
      <c r="S2305" s="6" t="str">
        <f>IFERROR(INDEX('Vendor Over-ride'!$C:$C, MATCH($R:$R,'Vendor Over-ride'!$A:$A,0)),"")</f>
        <v>I - Architecture + Design Scotland</v>
      </c>
      <c r="U2305" s="38" t="str">
        <f t="shared" si="394"/>
        <v>GIA</v>
      </c>
      <c r="V2305" s="5" t="str">
        <f t="shared" si="395"/>
        <v>AWARD</v>
      </c>
      <c r="W2305" s="5" t="b">
        <f t="shared" si="391"/>
        <v>0</v>
      </c>
      <c r="X2305" s="40">
        <f t="shared" ca="1" si="392"/>
        <v>1000</v>
      </c>
      <c r="Y2305" s="30" t="b">
        <f t="shared" ca="1" si="393"/>
        <v>0</v>
      </c>
    </row>
    <row r="2306" spans="1:25" hidden="1">
      <c r="A2306" s="28" t="s">
        <v>2837</v>
      </c>
      <c r="B2306" s="28" t="s">
        <v>2838</v>
      </c>
      <c r="C2306" s="28" t="s">
        <v>4935</v>
      </c>
      <c r="D2306" s="28" t="s">
        <v>2842</v>
      </c>
      <c r="E2306" s="29">
        <v>42353</v>
      </c>
      <c r="F2306" s="28" t="s">
        <v>11687</v>
      </c>
      <c r="G2306" s="30">
        <v>5174</v>
      </c>
      <c r="H2306" s="28" t="s">
        <v>11688</v>
      </c>
      <c r="I2306" s="31">
        <v>0</v>
      </c>
      <c r="J2306" s="31">
        <v>23740</v>
      </c>
      <c r="K2306" s="28" t="s">
        <v>11689</v>
      </c>
      <c r="L2306" s="32">
        <f t="shared" ref="L2306:L2369" si="396">I:I-J:J</f>
        <v>-23740</v>
      </c>
      <c r="M2306" s="33">
        <f t="shared" ref="M2306:M2369" si="397">ABS($L:$L)</f>
        <v>23740</v>
      </c>
      <c r="N2306" s="34" t="b">
        <v>1</v>
      </c>
      <c r="O2306" s="35">
        <f t="shared" ref="O2306:O2369" si="398">$M:$M*$N:$N</f>
        <v>23740</v>
      </c>
      <c r="P2306" s="36" t="str">
        <f t="shared" ref="P2306:P2369" si="399">LEFT(TRIM($K:$K),1)</f>
        <v>I</v>
      </c>
      <c r="Q2306" s="37" t="str">
        <f t="shared" ref="Q2306:Q2369" si="400">RIGHT(TRIM($K:$K),LEN(TRIM($K:$K))-FIND("-",TRIM($K:$K)))</f>
        <v>Assembly Theatre</v>
      </c>
      <c r="R2306" s="6" t="str">
        <f t="shared" ref="R2306:R2369" si="401">CONCATENATE($P:$P, " - ",$Q:$Q)</f>
        <v>I - Assembly Theatre</v>
      </c>
      <c r="S2306" s="6" t="str">
        <f>IFERROR(INDEX('Vendor Over-ride'!$C:$C, MATCH($R:$R,'Vendor Over-ride'!$A:$A,0)),"")</f>
        <v>I - Assembly Theatre</v>
      </c>
      <c r="U2306" s="38" t="str">
        <f t="shared" si="394"/>
        <v>GIA</v>
      </c>
      <c r="V2306" s="5" t="str">
        <f t="shared" si="395"/>
        <v>AWARD</v>
      </c>
      <c r="W2306" s="5" t="b">
        <f t="shared" ref="W2306:W2369" si="402">ROUND($O:$O,2)&gt;=25000</f>
        <v>0</v>
      </c>
      <c r="X2306" s="40">
        <f t="shared" ref="X2306:X2369" ca="1" si="403">SUMPRODUCT((Payee=$S2306) * (Payment_Value))</f>
        <v>23740</v>
      </c>
      <c r="Y2306" s="30" t="b">
        <f t="shared" ref="Y2306:Y2369" ca="1" si="404">$X:$X&gt;=25000</f>
        <v>0</v>
      </c>
    </row>
    <row r="2307" spans="1:25">
      <c r="A2307" s="28" t="s">
        <v>2837</v>
      </c>
      <c r="B2307" s="28" t="s">
        <v>2838</v>
      </c>
      <c r="C2307" s="28" t="s">
        <v>4935</v>
      </c>
      <c r="D2307" s="28" t="s">
        <v>2842</v>
      </c>
      <c r="E2307" s="29">
        <v>42353</v>
      </c>
      <c r="F2307" s="28" t="s">
        <v>11690</v>
      </c>
      <c r="G2307" s="30">
        <v>5174</v>
      </c>
      <c r="H2307" s="28" t="s">
        <v>11691</v>
      </c>
      <c r="I2307" s="31">
        <v>0</v>
      </c>
      <c r="J2307" s="31">
        <v>24300</v>
      </c>
      <c r="K2307" s="28" t="s">
        <v>5020</v>
      </c>
      <c r="L2307" s="32">
        <f t="shared" si="396"/>
        <v>-24300</v>
      </c>
      <c r="M2307" s="33">
        <f t="shared" si="397"/>
        <v>24300</v>
      </c>
      <c r="N2307" s="34" t="b">
        <v>1</v>
      </c>
      <c r="O2307" s="35">
        <f t="shared" si="398"/>
        <v>24300</v>
      </c>
      <c r="P2307" s="36" t="str">
        <f t="shared" si="399"/>
        <v>I</v>
      </c>
      <c r="Q2307" s="37" t="str">
        <f t="shared" si="400"/>
        <v>Clackmannanshire Council</v>
      </c>
      <c r="R2307" s="6" t="str">
        <f t="shared" si="401"/>
        <v>I - Clackmannanshire Council</v>
      </c>
      <c r="S2307" s="6" t="str">
        <f>IFERROR(INDEX('Vendor Over-ride'!$C:$C, MATCH($R:$R,'Vendor Over-ride'!$A:$A,0)),"")</f>
        <v>I - Clackmananshire Council</v>
      </c>
      <c r="U2307" s="38" t="str">
        <f t="shared" ref="U2307:U2370" si="405">"GIA"</f>
        <v>GIA</v>
      </c>
      <c r="V2307" s="5" t="str">
        <f t="shared" ref="V2307:V2370" si="406">UPPER(IF($P:$P="E","Employee",IF(OR($P:$P="I",$P:$P="G"),"Award",IF(OR($P:$P="D",$P:$P="T"),"Trade",""))))</f>
        <v>AWARD</v>
      </c>
      <c r="W2307" s="5" t="b">
        <f t="shared" si="402"/>
        <v>0</v>
      </c>
      <c r="X2307" s="40">
        <f t="shared" ca="1" si="403"/>
        <v>121055</v>
      </c>
      <c r="Y2307" s="30" t="b">
        <f t="shared" ca="1" si="404"/>
        <v>1</v>
      </c>
    </row>
    <row r="2308" spans="1:25" hidden="1">
      <c r="A2308" s="28" t="s">
        <v>2837</v>
      </c>
      <c r="B2308" s="28" t="s">
        <v>2838</v>
      </c>
      <c r="C2308" s="28" t="s">
        <v>4935</v>
      </c>
      <c r="D2308" s="28" t="s">
        <v>2842</v>
      </c>
      <c r="E2308" s="29">
        <v>42353</v>
      </c>
      <c r="F2308" s="28" t="s">
        <v>11692</v>
      </c>
      <c r="G2308" s="30">
        <v>5174</v>
      </c>
      <c r="H2308" s="28" t="s">
        <v>11693</v>
      </c>
      <c r="I2308" s="31">
        <v>0</v>
      </c>
      <c r="J2308" s="31">
        <v>12506</v>
      </c>
      <c r="K2308" s="28" t="s">
        <v>2998</v>
      </c>
      <c r="L2308" s="32">
        <f t="shared" si="396"/>
        <v>-12506</v>
      </c>
      <c r="M2308" s="33">
        <f t="shared" si="397"/>
        <v>12506</v>
      </c>
      <c r="N2308" s="34" t="b">
        <v>1</v>
      </c>
      <c r="O2308" s="35">
        <f t="shared" si="398"/>
        <v>12506</v>
      </c>
      <c r="P2308" s="36" t="str">
        <f t="shared" si="399"/>
        <v>I</v>
      </c>
      <c r="Q2308" s="37" t="str">
        <f t="shared" si="400"/>
        <v>Drake Music Scotland</v>
      </c>
      <c r="R2308" s="6" t="str">
        <f t="shared" si="401"/>
        <v>I - Drake Music Scotland</v>
      </c>
      <c r="S2308" s="6" t="str">
        <f>IFERROR(INDEX('Vendor Over-ride'!$C:$C, MATCH($R:$R,'Vendor Over-ride'!$A:$A,0)),"")</f>
        <v>I - Drake Music Scotland</v>
      </c>
      <c r="U2308" s="38" t="str">
        <f t="shared" si="405"/>
        <v>GIA</v>
      </c>
      <c r="V2308" s="5" t="str">
        <f t="shared" si="406"/>
        <v>AWARD</v>
      </c>
      <c r="W2308" s="5" t="b">
        <f t="shared" si="402"/>
        <v>0</v>
      </c>
      <c r="X2308" s="40">
        <f t="shared" ca="1" si="403"/>
        <v>19850</v>
      </c>
      <c r="Y2308" s="30" t="b">
        <f t="shared" ca="1" si="404"/>
        <v>0</v>
      </c>
    </row>
    <row r="2309" spans="1:25">
      <c r="A2309" s="28" t="s">
        <v>2837</v>
      </c>
      <c r="B2309" s="28" t="s">
        <v>2838</v>
      </c>
      <c r="C2309" s="28" t="s">
        <v>4935</v>
      </c>
      <c r="D2309" s="28" t="s">
        <v>2842</v>
      </c>
      <c r="E2309" s="29">
        <v>42353</v>
      </c>
      <c r="F2309" s="28" t="s">
        <v>11694</v>
      </c>
      <c r="G2309" s="30">
        <v>5174</v>
      </c>
      <c r="H2309" s="28" t="s">
        <v>11695</v>
      </c>
      <c r="I2309" s="31">
        <v>0</v>
      </c>
      <c r="J2309" s="31">
        <v>26000</v>
      </c>
      <c r="K2309" s="28" t="s">
        <v>11583</v>
      </c>
      <c r="L2309" s="32">
        <f t="shared" si="396"/>
        <v>-26000</v>
      </c>
      <c r="M2309" s="33">
        <f t="shared" si="397"/>
        <v>26000</v>
      </c>
      <c r="N2309" s="34" t="b">
        <v>1</v>
      </c>
      <c r="O2309" s="35">
        <f t="shared" si="398"/>
        <v>26000</v>
      </c>
      <c r="P2309" s="36" t="str">
        <f t="shared" si="399"/>
        <v>I</v>
      </c>
      <c r="Q2309" s="37" t="str">
        <f t="shared" si="400"/>
        <v>East Neuk festival</v>
      </c>
      <c r="R2309" s="6" t="str">
        <f t="shared" si="401"/>
        <v>I - East Neuk festival</v>
      </c>
      <c r="S2309" s="6" t="str">
        <f>IFERROR(INDEX('Vendor Over-ride'!$C:$C, MATCH($R:$R,'Vendor Over-ride'!$A:$A,0)),"")</f>
        <v>I - East Neuk Festival</v>
      </c>
      <c r="U2309" s="38" t="str">
        <f t="shared" si="405"/>
        <v>GIA</v>
      </c>
      <c r="V2309" s="5" t="str">
        <f t="shared" si="406"/>
        <v>AWARD</v>
      </c>
      <c r="W2309" s="5" t="b">
        <f t="shared" si="402"/>
        <v>1</v>
      </c>
      <c r="X2309" s="40">
        <f t="shared" ca="1" si="403"/>
        <v>52000</v>
      </c>
      <c r="Y2309" s="30" t="b">
        <f t="shared" ca="1" si="404"/>
        <v>1</v>
      </c>
    </row>
    <row r="2310" spans="1:25" hidden="1">
      <c r="A2310" s="28" t="s">
        <v>2837</v>
      </c>
      <c r="B2310" s="28" t="s">
        <v>2838</v>
      </c>
      <c r="C2310" s="28" t="s">
        <v>4935</v>
      </c>
      <c r="D2310" s="28" t="s">
        <v>2842</v>
      </c>
      <c r="E2310" s="29">
        <v>42353</v>
      </c>
      <c r="F2310" s="28" t="s">
        <v>11696</v>
      </c>
      <c r="G2310" s="30">
        <v>5174</v>
      </c>
      <c r="H2310" s="28" t="s">
        <v>11697</v>
      </c>
      <c r="I2310" s="31">
        <v>0</v>
      </c>
      <c r="J2310" s="31">
        <v>4500</v>
      </c>
      <c r="K2310" s="28" t="s">
        <v>3054</v>
      </c>
      <c r="L2310" s="32">
        <f t="shared" si="396"/>
        <v>-4500</v>
      </c>
      <c r="M2310" s="33">
        <f t="shared" si="397"/>
        <v>4500</v>
      </c>
      <c r="N2310" s="34" t="b">
        <v>1</v>
      </c>
      <c r="O2310" s="35">
        <f t="shared" si="398"/>
        <v>4500</v>
      </c>
      <c r="P2310" s="36" t="str">
        <f t="shared" si="399"/>
        <v>I</v>
      </c>
      <c r="Q2310" s="37" t="str">
        <f t="shared" si="400"/>
        <v>Frances Priest</v>
      </c>
      <c r="R2310" s="6" t="str">
        <f t="shared" si="401"/>
        <v>I - Frances Priest</v>
      </c>
      <c r="S2310" s="6" t="str">
        <f>IFERROR(INDEX('Vendor Over-ride'!$C:$C, MATCH($R:$R,'Vendor Over-ride'!$A:$A,0)),"")</f>
        <v>I - Frances Priest</v>
      </c>
      <c r="U2310" s="38" t="str">
        <f t="shared" si="405"/>
        <v>GIA</v>
      </c>
      <c r="V2310" s="5" t="str">
        <f t="shared" si="406"/>
        <v>AWARD</v>
      </c>
      <c r="W2310" s="5" t="b">
        <f t="shared" si="402"/>
        <v>0</v>
      </c>
      <c r="X2310" s="40">
        <f t="shared" ca="1" si="403"/>
        <v>4500</v>
      </c>
      <c r="Y2310" s="30" t="b">
        <f t="shared" ca="1" si="404"/>
        <v>0</v>
      </c>
    </row>
    <row r="2311" spans="1:25" hidden="1">
      <c r="A2311" s="28" t="s">
        <v>2837</v>
      </c>
      <c r="B2311" s="28" t="s">
        <v>2838</v>
      </c>
      <c r="C2311" s="28" t="s">
        <v>4935</v>
      </c>
      <c r="D2311" s="28" t="s">
        <v>2842</v>
      </c>
      <c r="E2311" s="29">
        <v>42353</v>
      </c>
      <c r="F2311" s="28" t="s">
        <v>11698</v>
      </c>
      <c r="G2311" s="30">
        <v>5174</v>
      </c>
      <c r="H2311" s="28" t="s">
        <v>11699</v>
      </c>
      <c r="I2311" s="31">
        <v>0</v>
      </c>
      <c r="J2311" s="31">
        <v>3750</v>
      </c>
      <c r="K2311" s="28" t="s">
        <v>2999</v>
      </c>
      <c r="L2311" s="32">
        <f t="shared" si="396"/>
        <v>-3750</v>
      </c>
      <c r="M2311" s="33">
        <f t="shared" si="397"/>
        <v>3750</v>
      </c>
      <c r="N2311" s="34" t="b">
        <v>1</v>
      </c>
      <c r="O2311" s="35">
        <f t="shared" si="398"/>
        <v>3750</v>
      </c>
      <c r="P2311" s="36" t="str">
        <f t="shared" si="399"/>
        <v>I</v>
      </c>
      <c r="Q2311" s="37" t="str">
        <f t="shared" si="400"/>
        <v>Hanna Tuulikki</v>
      </c>
      <c r="R2311" s="6" t="str">
        <f t="shared" si="401"/>
        <v>I - Hanna Tuulikki</v>
      </c>
      <c r="S2311" s="6" t="str">
        <f>IFERROR(INDEX('Vendor Over-ride'!$C:$C, MATCH($R:$R,'Vendor Over-ride'!$A:$A,0)),"")</f>
        <v>I - Hanna Tuulikki</v>
      </c>
      <c r="U2311" s="38" t="str">
        <f t="shared" si="405"/>
        <v>GIA</v>
      </c>
      <c r="V2311" s="5" t="str">
        <f t="shared" si="406"/>
        <v>AWARD</v>
      </c>
      <c r="W2311" s="5" t="b">
        <f t="shared" si="402"/>
        <v>0</v>
      </c>
      <c r="X2311" s="40">
        <f t="shared" ca="1" si="403"/>
        <v>3750</v>
      </c>
      <c r="Y2311" s="30" t="b">
        <f t="shared" ca="1" si="404"/>
        <v>0</v>
      </c>
    </row>
    <row r="2312" spans="1:25" hidden="1">
      <c r="A2312" s="28" t="s">
        <v>2837</v>
      </c>
      <c r="B2312" s="28" t="s">
        <v>2838</v>
      </c>
      <c r="C2312" s="28" t="s">
        <v>4935</v>
      </c>
      <c r="D2312" s="28" t="s">
        <v>2842</v>
      </c>
      <c r="E2312" s="29">
        <v>42353</v>
      </c>
      <c r="F2312" s="28" t="s">
        <v>11700</v>
      </c>
      <c r="G2312" s="30">
        <v>5174</v>
      </c>
      <c r="H2312" s="28" t="s">
        <v>11701</v>
      </c>
      <c r="I2312" s="31">
        <v>0</v>
      </c>
      <c r="J2312" s="31">
        <v>3371</v>
      </c>
      <c r="K2312" s="28" t="s">
        <v>11702</v>
      </c>
      <c r="L2312" s="32">
        <f t="shared" si="396"/>
        <v>-3371</v>
      </c>
      <c r="M2312" s="33">
        <f t="shared" si="397"/>
        <v>3371</v>
      </c>
      <c r="N2312" s="34" t="b">
        <v>1</v>
      </c>
      <c r="O2312" s="35">
        <f t="shared" si="398"/>
        <v>3371</v>
      </c>
      <c r="P2312" s="36" t="str">
        <f t="shared" si="399"/>
        <v>I</v>
      </c>
      <c r="Q2312" s="37" t="str">
        <f t="shared" si="400"/>
        <v>Hope United</v>
      </c>
      <c r="R2312" s="6" t="str">
        <f t="shared" si="401"/>
        <v>I - Hope United</v>
      </c>
      <c r="S2312" s="6" t="str">
        <f>IFERROR(INDEX('Vendor Over-ride'!$C:$C, MATCH($R:$R,'Vendor Over-ride'!$A:$A,0)),"")</f>
        <v>I - Hope United</v>
      </c>
      <c r="U2312" s="38" t="str">
        <f t="shared" si="405"/>
        <v>GIA</v>
      </c>
      <c r="V2312" s="5" t="str">
        <f t="shared" si="406"/>
        <v>AWARD</v>
      </c>
      <c r="W2312" s="5" t="b">
        <f t="shared" si="402"/>
        <v>0</v>
      </c>
      <c r="X2312" s="40">
        <f t="shared" ca="1" si="403"/>
        <v>3371</v>
      </c>
      <c r="Y2312" s="30" t="b">
        <f t="shared" ca="1" si="404"/>
        <v>0</v>
      </c>
    </row>
    <row r="2313" spans="1:25">
      <c r="A2313" s="28" t="s">
        <v>2837</v>
      </c>
      <c r="B2313" s="28" t="s">
        <v>2838</v>
      </c>
      <c r="C2313" s="28" t="s">
        <v>4935</v>
      </c>
      <c r="D2313" s="28" t="s">
        <v>2842</v>
      </c>
      <c r="E2313" s="29">
        <v>42353</v>
      </c>
      <c r="F2313" s="28" t="s">
        <v>11703</v>
      </c>
      <c r="G2313" s="30">
        <v>5174</v>
      </c>
      <c r="H2313" s="28" t="s">
        <v>11704</v>
      </c>
      <c r="I2313" s="31">
        <v>0</v>
      </c>
      <c r="J2313" s="31">
        <v>21218</v>
      </c>
      <c r="K2313" s="28" t="s">
        <v>3572</v>
      </c>
      <c r="L2313" s="32">
        <f t="shared" si="396"/>
        <v>-21218</v>
      </c>
      <c r="M2313" s="33">
        <f t="shared" si="397"/>
        <v>21218</v>
      </c>
      <c r="N2313" s="34" t="b">
        <v>1</v>
      </c>
      <c r="O2313" s="35">
        <f t="shared" si="398"/>
        <v>21218</v>
      </c>
      <c r="P2313" s="36" t="str">
        <f t="shared" si="399"/>
        <v>I</v>
      </c>
      <c r="Q2313" s="37" t="str">
        <f t="shared" si="400"/>
        <v>North Ayrshire Council</v>
      </c>
      <c r="R2313" s="6" t="str">
        <f t="shared" si="401"/>
        <v>I - North Ayrshire Council</v>
      </c>
      <c r="S2313" s="6" t="str">
        <f>IFERROR(INDEX('Vendor Over-ride'!$C:$C, MATCH($R:$R,'Vendor Over-ride'!$A:$A,0)),"")</f>
        <v>I - North Ayrshire Council</v>
      </c>
      <c r="U2313" s="38" t="str">
        <f t="shared" si="405"/>
        <v>GIA</v>
      </c>
      <c r="V2313" s="5" t="str">
        <f t="shared" si="406"/>
        <v>AWARD</v>
      </c>
      <c r="W2313" s="5" t="b">
        <f t="shared" si="402"/>
        <v>0</v>
      </c>
      <c r="X2313" s="40">
        <f t="shared" ca="1" si="403"/>
        <v>233394</v>
      </c>
      <c r="Y2313" s="30" t="b">
        <f t="shared" ca="1" si="404"/>
        <v>1</v>
      </c>
    </row>
    <row r="2314" spans="1:25" hidden="1">
      <c r="A2314" s="28" t="s">
        <v>2837</v>
      </c>
      <c r="B2314" s="28" t="s">
        <v>2838</v>
      </c>
      <c r="C2314" s="28" t="s">
        <v>4935</v>
      </c>
      <c r="D2314" s="28" t="s">
        <v>2842</v>
      </c>
      <c r="E2314" s="29">
        <v>42353</v>
      </c>
      <c r="F2314" s="28" t="s">
        <v>11705</v>
      </c>
      <c r="G2314" s="30">
        <v>5174</v>
      </c>
      <c r="H2314" s="28" t="s">
        <v>11706</v>
      </c>
      <c r="I2314" s="31">
        <v>0</v>
      </c>
      <c r="J2314" s="31">
        <v>18750</v>
      </c>
      <c r="K2314" s="28" t="s">
        <v>11707</v>
      </c>
      <c r="L2314" s="32">
        <f t="shared" si="396"/>
        <v>-18750</v>
      </c>
      <c r="M2314" s="33">
        <f t="shared" si="397"/>
        <v>18750</v>
      </c>
      <c r="N2314" s="34" t="b">
        <v>1</v>
      </c>
      <c r="O2314" s="35">
        <f t="shared" si="398"/>
        <v>18750</v>
      </c>
      <c r="P2314" s="36" t="str">
        <f t="shared" si="399"/>
        <v>I</v>
      </c>
      <c r="Q2314" s="37" t="str">
        <f t="shared" si="400"/>
        <v>SambaYaBamba</v>
      </c>
      <c r="R2314" s="6" t="str">
        <f t="shared" si="401"/>
        <v>I - SambaYaBamba</v>
      </c>
      <c r="S2314" s="6" t="str">
        <f>IFERROR(INDEX('Vendor Over-ride'!$C:$C, MATCH($R:$R,'Vendor Over-ride'!$A:$A,0)),"")</f>
        <v>I - SambaYaBamba</v>
      </c>
      <c r="U2314" s="38" t="str">
        <f t="shared" si="405"/>
        <v>GIA</v>
      </c>
      <c r="V2314" s="5" t="str">
        <f t="shared" si="406"/>
        <v>AWARD</v>
      </c>
      <c r="W2314" s="5" t="b">
        <f t="shared" si="402"/>
        <v>0</v>
      </c>
      <c r="X2314" s="40">
        <f t="shared" ca="1" si="403"/>
        <v>18750</v>
      </c>
      <c r="Y2314" s="30" t="b">
        <f t="shared" ca="1" si="404"/>
        <v>0</v>
      </c>
    </row>
    <row r="2315" spans="1:25">
      <c r="A2315" s="28" t="s">
        <v>2837</v>
      </c>
      <c r="B2315" s="28" t="s">
        <v>2838</v>
      </c>
      <c r="C2315" s="28" t="s">
        <v>4935</v>
      </c>
      <c r="D2315" s="28" t="s">
        <v>2842</v>
      </c>
      <c r="E2315" s="29">
        <v>42353</v>
      </c>
      <c r="F2315" s="28" t="s">
        <v>11708</v>
      </c>
      <c r="G2315" s="30">
        <v>5174</v>
      </c>
      <c r="H2315" s="28" t="s">
        <v>11709</v>
      </c>
      <c r="I2315" s="31">
        <v>0</v>
      </c>
      <c r="J2315" s="31">
        <v>40194</v>
      </c>
      <c r="K2315" s="28" t="s">
        <v>10837</v>
      </c>
      <c r="L2315" s="32">
        <f t="shared" si="396"/>
        <v>-40194</v>
      </c>
      <c r="M2315" s="33">
        <f t="shared" si="397"/>
        <v>40194</v>
      </c>
      <c r="N2315" s="34" t="b">
        <v>1</v>
      </c>
      <c r="O2315" s="35">
        <f t="shared" si="398"/>
        <v>40194</v>
      </c>
      <c r="P2315" s="36" t="str">
        <f t="shared" si="399"/>
        <v>I</v>
      </c>
      <c r="Q2315" s="37" t="str">
        <f t="shared" si="400"/>
        <v>Scottish Documentary Institute (SDI)</v>
      </c>
      <c r="R2315" s="6" t="str">
        <f t="shared" si="401"/>
        <v>I - Scottish Documentary Institute (SDI)</v>
      </c>
      <c r="S2315" s="6" t="str">
        <f>IFERROR(INDEX('Vendor Over-ride'!$C:$C, MATCH($R:$R,'Vendor Over-ride'!$A:$A,0)),"")</f>
        <v>I - Scottish Documentary Institute (SDI)</v>
      </c>
      <c r="U2315" s="38" t="str">
        <f t="shared" si="405"/>
        <v>GIA</v>
      </c>
      <c r="V2315" s="5" t="str">
        <f t="shared" si="406"/>
        <v>AWARD</v>
      </c>
      <c r="W2315" s="5" t="b">
        <f t="shared" si="402"/>
        <v>1</v>
      </c>
      <c r="X2315" s="40">
        <f t="shared" ca="1" si="403"/>
        <v>61194</v>
      </c>
      <c r="Y2315" s="30" t="b">
        <f t="shared" ca="1" si="404"/>
        <v>1</v>
      </c>
    </row>
    <row r="2316" spans="1:25">
      <c r="A2316" s="28" t="s">
        <v>2837</v>
      </c>
      <c r="B2316" s="28" t="s">
        <v>2838</v>
      </c>
      <c r="C2316" s="28" t="s">
        <v>4935</v>
      </c>
      <c r="D2316" s="28" t="s">
        <v>2842</v>
      </c>
      <c r="E2316" s="29">
        <v>42353</v>
      </c>
      <c r="F2316" s="28" t="s">
        <v>11710</v>
      </c>
      <c r="G2316" s="30">
        <v>5174</v>
      </c>
      <c r="H2316" s="28" t="s">
        <v>11711</v>
      </c>
      <c r="I2316" s="31">
        <v>0</v>
      </c>
      <c r="J2316" s="31">
        <v>23250</v>
      </c>
      <c r="K2316" s="28" t="s">
        <v>5010</v>
      </c>
      <c r="L2316" s="32">
        <f t="shared" si="396"/>
        <v>-23250</v>
      </c>
      <c r="M2316" s="33">
        <f t="shared" si="397"/>
        <v>23250</v>
      </c>
      <c r="N2316" s="34" t="b">
        <v>1</v>
      </c>
      <c r="O2316" s="35">
        <f t="shared" si="398"/>
        <v>23250</v>
      </c>
      <c r="P2316" s="36" t="str">
        <f t="shared" si="399"/>
        <v>I</v>
      </c>
      <c r="Q2316" s="37" t="str">
        <f t="shared" si="400"/>
        <v>The National Galleries of Scotland</v>
      </c>
      <c r="R2316" s="6" t="str">
        <f t="shared" si="401"/>
        <v>I - The National Galleries of Scotland</v>
      </c>
      <c r="S2316" s="6" t="str">
        <f>IFERROR(INDEX('Vendor Over-ride'!$C:$C, MATCH($R:$R,'Vendor Over-ride'!$A:$A,0)),"")</f>
        <v>I - National Galleries of Scotland</v>
      </c>
      <c r="U2316" s="38" t="str">
        <f t="shared" si="405"/>
        <v>GIA</v>
      </c>
      <c r="V2316" s="5" t="str">
        <f t="shared" si="406"/>
        <v>AWARD</v>
      </c>
      <c r="W2316" s="5" t="b">
        <f t="shared" si="402"/>
        <v>0</v>
      </c>
      <c r="X2316" s="40">
        <f t="shared" ca="1" si="403"/>
        <v>158472</v>
      </c>
      <c r="Y2316" s="30" t="b">
        <f t="shared" ca="1" si="404"/>
        <v>1</v>
      </c>
    </row>
    <row r="2317" spans="1:25">
      <c r="A2317" s="28" t="s">
        <v>2837</v>
      </c>
      <c r="B2317" s="28" t="s">
        <v>2838</v>
      </c>
      <c r="C2317" s="28" t="s">
        <v>4935</v>
      </c>
      <c r="D2317" s="28" t="s">
        <v>2842</v>
      </c>
      <c r="E2317" s="29">
        <v>42353</v>
      </c>
      <c r="F2317" s="28" t="s">
        <v>11712</v>
      </c>
      <c r="G2317" s="30">
        <v>5174</v>
      </c>
      <c r="H2317" s="28" t="s">
        <v>11713</v>
      </c>
      <c r="I2317" s="31">
        <v>0</v>
      </c>
      <c r="J2317" s="31">
        <v>199900</v>
      </c>
      <c r="K2317" s="28" t="s">
        <v>4700</v>
      </c>
      <c r="L2317" s="32">
        <f t="shared" si="396"/>
        <v>-199900</v>
      </c>
      <c r="M2317" s="33">
        <f t="shared" si="397"/>
        <v>199900</v>
      </c>
      <c r="N2317" s="34" t="b">
        <v>1</v>
      </c>
      <c r="O2317" s="35">
        <f t="shared" si="398"/>
        <v>199900</v>
      </c>
      <c r="P2317" s="36" t="str">
        <f t="shared" si="399"/>
        <v>I</v>
      </c>
      <c r="Q2317" s="37" t="str">
        <f t="shared" si="400"/>
        <v>YouthLink Scotland</v>
      </c>
      <c r="R2317" s="6" t="str">
        <f t="shared" si="401"/>
        <v>I - YouthLink Scotland</v>
      </c>
      <c r="S2317" s="6" t="str">
        <f>IFERROR(INDEX('Vendor Over-ride'!$C:$C, MATCH($R:$R,'Vendor Over-ride'!$A:$A,0)),"")</f>
        <v>I - YouthLink Scotland</v>
      </c>
      <c r="U2317" s="38" t="str">
        <f t="shared" si="405"/>
        <v>GIA</v>
      </c>
      <c r="V2317" s="5" t="str">
        <f t="shared" si="406"/>
        <v>AWARD</v>
      </c>
      <c r="W2317" s="5" t="b">
        <f t="shared" si="402"/>
        <v>1</v>
      </c>
      <c r="X2317" s="40">
        <f t="shared" ca="1" si="403"/>
        <v>438989</v>
      </c>
      <c r="Y2317" s="30" t="b">
        <f t="shared" ca="1" si="404"/>
        <v>1</v>
      </c>
    </row>
    <row r="2318" spans="1:25" hidden="1">
      <c r="A2318" s="28" t="s">
        <v>2837</v>
      </c>
      <c r="B2318" s="28" t="s">
        <v>2838</v>
      </c>
      <c r="C2318" s="28" t="s">
        <v>4935</v>
      </c>
      <c r="D2318" s="28" t="s">
        <v>2842</v>
      </c>
      <c r="E2318" s="29">
        <v>42353</v>
      </c>
      <c r="F2318" s="28" t="s">
        <v>11714</v>
      </c>
      <c r="G2318" s="30">
        <v>5174</v>
      </c>
      <c r="H2318" s="28" t="s">
        <v>11715</v>
      </c>
      <c r="I2318" s="31">
        <v>0</v>
      </c>
      <c r="J2318" s="31">
        <v>114.39</v>
      </c>
      <c r="K2318" s="28" t="s">
        <v>2846</v>
      </c>
      <c r="L2318" s="32">
        <f t="shared" si="396"/>
        <v>-114.39</v>
      </c>
      <c r="M2318" s="33">
        <f t="shared" si="397"/>
        <v>114.39</v>
      </c>
      <c r="N2318" s="34" t="b">
        <v>1</v>
      </c>
      <c r="O2318" s="35">
        <f t="shared" si="398"/>
        <v>114.39</v>
      </c>
      <c r="P2318" s="36" t="str">
        <f t="shared" si="399"/>
        <v>T</v>
      </c>
      <c r="Q2318" s="37" t="str">
        <f t="shared" si="400"/>
        <v>Arnold Clark Finance Ltd</v>
      </c>
      <c r="R2318" s="6" t="str">
        <f t="shared" si="401"/>
        <v>T - Arnold Clark Finance Ltd</v>
      </c>
      <c r="S2318" s="6" t="str">
        <f>IFERROR(INDEX('Vendor Over-ride'!$C:$C, MATCH($R:$R,'Vendor Over-ride'!$A:$A,0)),"")</f>
        <v>T - Arnold Clark Finance Ltd</v>
      </c>
      <c r="U2318" s="38" t="str">
        <f t="shared" si="405"/>
        <v>GIA</v>
      </c>
      <c r="V2318" s="5" t="str">
        <f t="shared" si="406"/>
        <v>TRADE</v>
      </c>
      <c r="W2318" s="5" t="b">
        <f t="shared" si="402"/>
        <v>0</v>
      </c>
      <c r="X2318" s="40">
        <f t="shared" ca="1" si="403"/>
        <v>4424.46</v>
      </c>
      <c r="Y2318" s="30" t="b">
        <f t="shared" ca="1" si="404"/>
        <v>0</v>
      </c>
    </row>
    <row r="2319" spans="1:25">
      <c r="A2319" s="28" t="s">
        <v>2837</v>
      </c>
      <c r="B2319" s="28" t="s">
        <v>2838</v>
      </c>
      <c r="C2319" s="28" t="s">
        <v>4935</v>
      </c>
      <c r="D2319" s="28" t="s">
        <v>2842</v>
      </c>
      <c r="E2319" s="29">
        <v>42353</v>
      </c>
      <c r="F2319" s="28" t="s">
        <v>11716</v>
      </c>
      <c r="G2319" s="30">
        <v>5174</v>
      </c>
      <c r="H2319" s="28" t="s">
        <v>11717</v>
      </c>
      <c r="I2319" s="31">
        <v>0</v>
      </c>
      <c r="J2319" s="31">
        <v>713.75</v>
      </c>
      <c r="K2319" s="28" t="s">
        <v>4924</v>
      </c>
      <c r="L2319" s="32">
        <f t="shared" si="396"/>
        <v>-713.75</v>
      </c>
      <c r="M2319" s="33">
        <f t="shared" si="397"/>
        <v>713.75</v>
      </c>
      <c r="N2319" s="34" t="b">
        <v>1</v>
      </c>
      <c r="O2319" s="35">
        <f t="shared" si="398"/>
        <v>713.75</v>
      </c>
      <c r="P2319" s="36" t="str">
        <f t="shared" si="399"/>
        <v>T</v>
      </c>
      <c r="Q2319" s="37" t="str">
        <f t="shared" si="400"/>
        <v>Capita Travel and Events</v>
      </c>
      <c r="R2319" s="6" t="str">
        <f t="shared" si="401"/>
        <v>T - Capita Travel and Events</v>
      </c>
      <c r="S2319" s="6" t="str">
        <f>IFERROR(INDEX('Vendor Over-ride'!$C:$C, MATCH($R:$R,'Vendor Over-ride'!$A:$A,0)),"")</f>
        <v>T - Capita Travel and Events</v>
      </c>
      <c r="T2319" s="41" t="s">
        <v>7018</v>
      </c>
      <c r="U2319" s="38" t="str">
        <f t="shared" si="405"/>
        <v>GIA</v>
      </c>
      <c r="V2319" s="5" t="str">
        <f t="shared" si="406"/>
        <v>TRADE</v>
      </c>
      <c r="W2319" s="5" t="b">
        <f t="shared" si="402"/>
        <v>0</v>
      </c>
      <c r="X2319" s="40">
        <f t="shared" ca="1" si="403"/>
        <v>68437.789999999994</v>
      </c>
      <c r="Y2319" s="30" t="b">
        <f t="shared" ca="1" si="404"/>
        <v>1</v>
      </c>
    </row>
    <row r="2320" spans="1:25" hidden="1">
      <c r="A2320" s="28" t="s">
        <v>2837</v>
      </c>
      <c r="B2320" s="28" t="s">
        <v>2838</v>
      </c>
      <c r="C2320" s="28" t="s">
        <v>4935</v>
      </c>
      <c r="D2320" s="28" t="s">
        <v>2842</v>
      </c>
      <c r="E2320" s="29">
        <v>42353</v>
      </c>
      <c r="F2320" s="28" t="s">
        <v>11718</v>
      </c>
      <c r="G2320" s="30">
        <v>5174</v>
      </c>
      <c r="H2320" s="28" t="s">
        <v>11719</v>
      </c>
      <c r="I2320" s="31">
        <v>0</v>
      </c>
      <c r="J2320" s="31">
        <v>455</v>
      </c>
      <c r="K2320" s="28" t="s">
        <v>5156</v>
      </c>
      <c r="L2320" s="32">
        <f t="shared" si="396"/>
        <v>-455</v>
      </c>
      <c r="M2320" s="33">
        <f t="shared" si="397"/>
        <v>455</v>
      </c>
      <c r="N2320" s="34" t="b">
        <v>1</v>
      </c>
      <c r="O2320" s="35">
        <f t="shared" si="398"/>
        <v>455</v>
      </c>
      <c r="P2320" s="36" t="str">
        <f t="shared" si="399"/>
        <v>T</v>
      </c>
      <c r="Q2320" s="37" t="str">
        <f t="shared" si="400"/>
        <v>City of Edinburgh Methodist Church</v>
      </c>
      <c r="R2320" s="6" t="str">
        <f t="shared" si="401"/>
        <v>T - City of Edinburgh Methodist Church</v>
      </c>
      <c r="S2320" s="6" t="str">
        <f>IFERROR(INDEX('Vendor Over-ride'!$C:$C, MATCH($R:$R,'Vendor Over-ride'!$A:$A,0)),"")</f>
        <v>T - City of Edinburgh Methodist Church</v>
      </c>
      <c r="U2320" s="38" t="str">
        <f t="shared" si="405"/>
        <v>GIA</v>
      </c>
      <c r="V2320" s="5" t="str">
        <f t="shared" si="406"/>
        <v>TRADE</v>
      </c>
      <c r="W2320" s="5" t="b">
        <f t="shared" si="402"/>
        <v>0</v>
      </c>
      <c r="X2320" s="40">
        <f t="shared" ca="1" si="403"/>
        <v>1394.8</v>
      </c>
      <c r="Y2320" s="30" t="b">
        <f t="shared" ca="1" si="404"/>
        <v>0</v>
      </c>
    </row>
    <row r="2321" spans="1:25" hidden="1">
      <c r="A2321" s="28" t="s">
        <v>2837</v>
      </c>
      <c r="B2321" s="28" t="s">
        <v>2838</v>
      </c>
      <c r="C2321" s="28" t="s">
        <v>4935</v>
      </c>
      <c r="D2321" s="28" t="s">
        <v>2842</v>
      </c>
      <c r="E2321" s="29">
        <v>42353</v>
      </c>
      <c r="F2321" s="28" t="s">
        <v>11720</v>
      </c>
      <c r="G2321" s="30">
        <v>5174</v>
      </c>
      <c r="H2321" s="28" t="s">
        <v>11721</v>
      </c>
      <c r="I2321" s="31">
        <v>0</v>
      </c>
      <c r="J2321" s="31">
        <v>109.2</v>
      </c>
      <c r="K2321" s="28" t="s">
        <v>2864</v>
      </c>
      <c r="L2321" s="32">
        <f t="shared" si="396"/>
        <v>-109.2</v>
      </c>
      <c r="M2321" s="33">
        <f t="shared" si="397"/>
        <v>109.2</v>
      </c>
      <c r="N2321" s="34" t="b">
        <v>1</v>
      </c>
      <c r="O2321" s="35">
        <f t="shared" si="398"/>
        <v>109.2</v>
      </c>
      <c r="P2321" s="36" t="str">
        <f t="shared" si="399"/>
        <v>T</v>
      </c>
      <c r="Q2321" s="37" t="str">
        <f t="shared" si="400"/>
        <v>Robert Wiseman Dairies Ltd</v>
      </c>
      <c r="R2321" s="6" t="str">
        <f t="shared" si="401"/>
        <v>T - Robert Wiseman Dairies Ltd</v>
      </c>
      <c r="S2321" s="6" t="str">
        <f>IFERROR(INDEX('Vendor Over-ride'!$C:$C, MATCH($R:$R,'Vendor Over-ride'!$A:$A,0)),"")</f>
        <v>T - Robert Wiseman Dairies Ltd</v>
      </c>
      <c r="U2321" s="38" t="str">
        <f t="shared" si="405"/>
        <v>GIA</v>
      </c>
      <c r="V2321" s="5" t="str">
        <f t="shared" si="406"/>
        <v>TRADE</v>
      </c>
      <c r="W2321" s="5" t="b">
        <f t="shared" si="402"/>
        <v>0</v>
      </c>
      <c r="X2321" s="40">
        <f t="shared" ca="1" si="403"/>
        <v>1420.2500000000002</v>
      </c>
      <c r="Y2321" s="30" t="b">
        <f t="shared" ca="1" si="404"/>
        <v>0</v>
      </c>
    </row>
    <row r="2322" spans="1:25" hidden="1">
      <c r="A2322" s="28" t="s">
        <v>2837</v>
      </c>
      <c r="B2322" s="28" t="s">
        <v>2838</v>
      </c>
      <c r="C2322" s="28" t="s">
        <v>4935</v>
      </c>
      <c r="D2322" s="28" t="s">
        <v>2842</v>
      </c>
      <c r="E2322" s="29">
        <v>42353</v>
      </c>
      <c r="F2322" s="28" t="s">
        <v>11722</v>
      </c>
      <c r="G2322" s="30">
        <v>5174</v>
      </c>
      <c r="H2322" s="28" t="s">
        <v>11723</v>
      </c>
      <c r="I2322" s="31">
        <v>0</v>
      </c>
      <c r="J2322" s="31">
        <v>1256.71</v>
      </c>
      <c r="K2322" s="28" t="s">
        <v>3817</v>
      </c>
      <c r="L2322" s="32">
        <f t="shared" si="396"/>
        <v>-1256.71</v>
      </c>
      <c r="M2322" s="33">
        <f t="shared" si="397"/>
        <v>1256.71</v>
      </c>
      <c r="N2322" s="34" t="b">
        <v>1</v>
      </c>
      <c r="O2322" s="35">
        <f t="shared" si="398"/>
        <v>1256.71</v>
      </c>
      <c r="P2322" s="36" t="str">
        <f t="shared" si="399"/>
        <v>T</v>
      </c>
      <c r="Q2322" s="37" t="str">
        <f t="shared" si="400"/>
        <v>Saramago Ltd</v>
      </c>
      <c r="R2322" s="6" t="str">
        <f t="shared" si="401"/>
        <v>T - Saramago Ltd</v>
      </c>
      <c r="S2322" s="6" t="str">
        <f>IFERROR(INDEX('Vendor Over-ride'!$C:$C, MATCH($R:$R,'Vendor Over-ride'!$A:$A,0)),"")</f>
        <v>T - Saramago Ltd</v>
      </c>
      <c r="U2322" s="38" t="str">
        <f t="shared" si="405"/>
        <v>GIA</v>
      </c>
      <c r="V2322" s="5" t="str">
        <f t="shared" si="406"/>
        <v>TRADE</v>
      </c>
      <c r="W2322" s="5" t="b">
        <f t="shared" si="402"/>
        <v>0</v>
      </c>
      <c r="X2322" s="40">
        <f t="shared" ca="1" si="403"/>
        <v>3388.3900000000003</v>
      </c>
      <c r="Y2322" s="30" t="b">
        <f t="shared" ca="1" si="404"/>
        <v>0</v>
      </c>
    </row>
    <row r="2323" spans="1:25" hidden="1">
      <c r="A2323" s="28" t="s">
        <v>2837</v>
      </c>
      <c r="B2323" s="28" t="s">
        <v>2838</v>
      </c>
      <c r="C2323" s="28" t="s">
        <v>4935</v>
      </c>
      <c r="D2323" s="28" t="s">
        <v>2842</v>
      </c>
      <c r="E2323" s="29">
        <v>42353</v>
      </c>
      <c r="F2323" s="28" t="s">
        <v>11724</v>
      </c>
      <c r="G2323" s="30">
        <v>5174</v>
      </c>
      <c r="H2323" s="28" t="s">
        <v>11725</v>
      </c>
      <c r="I2323" s="31">
        <v>0</v>
      </c>
      <c r="J2323" s="31">
        <v>76.400000000000006</v>
      </c>
      <c r="K2323" s="28" t="s">
        <v>2886</v>
      </c>
      <c r="L2323" s="32">
        <f t="shared" si="396"/>
        <v>-76.400000000000006</v>
      </c>
      <c r="M2323" s="33">
        <f t="shared" si="397"/>
        <v>76.400000000000006</v>
      </c>
      <c r="N2323" s="34" t="b">
        <v>1</v>
      </c>
      <c r="O2323" s="35">
        <f t="shared" si="398"/>
        <v>76.400000000000006</v>
      </c>
      <c r="P2323" s="36" t="str">
        <f t="shared" si="399"/>
        <v>T</v>
      </c>
      <c r="Q2323" s="37" t="str">
        <f t="shared" si="400"/>
        <v>Shred-It Limited</v>
      </c>
      <c r="R2323" s="6" t="str">
        <f t="shared" si="401"/>
        <v>T - Shred-It Limited</v>
      </c>
      <c r="S2323" s="6" t="str">
        <f>IFERROR(INDEX('Vendor Over-ride'!$C:$C, MATCH($R:$R,'Vendor Over-ride'!$A:$A,0)),"")</f>
        <v>T - Shred-It Limited</v>
      </c>
      <c r="U2323" s="38" t="str">
        <f t="shared" si="405"/>
        <v>GIA</v>
      </c>
      <c r="V2323" s="5" t="str">
        <f t="shared" si="406"/>
        <v>TRADE</v>
      </c>
      <c r="W2323" s="5" t="b">
        <f t="shared" si="402"/>
        <v>0</v>
      </c>
      <c r="X2323" s="40">
        <f t="shared" ca="1" si="403"/>
        <v>3247.48</v>
      </c>
      <c r="Y2323" s="30" t="b">
        <f t="shared" ca="1" si="404"/>
        <v>0</v>
      </c>
    </row>
    <row r="2324" spans="1:25" hidden="1">
      <c r="A2324" s="28" t="s">
        <v>2837</v>
      </c>
      <c r="B2324" s="28" t="s">
        <v>2838</v>
      </c>
      <c r="C2324" s="28" t="s">
        <v>4935</v>
      </c>
      <c r="D2324" s="28" t="s">
        <v>2842</v>
      </c>
      <c r="E2324" s="29">
        <v>42356</v>
      </c>
      <c r="F2324" s="28" t="s">
        <v>11726</v>
      </c>
      <c r="G2324" s="30">
        <v>5245</v>
      </c>
      <c r="H2324" s="28" t="s">
        <v>11727</v>
      </c>
      <c r="I2324" s="31">
        <v>0</v>
      </c>
      <c r="J2324" s="31">
        <v>41.45</v>
      </c>
      <c r="K2324" s="28" t="s">
        <v>2888</v>
      </c>
      <c r="L2324" s="32">
        <f t="shared" si="396"/>
        <v>-41.45</v>
      </c>
      <c r="M2324" s="33">
        <f t="shared" si="397"/>
        <v>41.45</v>
      </c>
      <c r="N2324" s="34" t="b">
        <v>0</v>
      </c>
      <c r="O2324" s="35">
        <f t="shared" si="398"/>
        <v>0</v>
      </c>
      <c r="P2324" s="36" t="str">
        <f t="shared" si="399"/>
        <v>E</v>
      </c>
      <c r="Q2324" s="37" t="str">
        <f t="shared" si="400"/>
        <v>David Taylor</v>
      </c>
      <c r="R2324" s="6" t="str">
        <f t="shared" si="401"/>
        <v>E - David Taylor</v>
      </c>
      <c r="S2324" s="6" t="str">
        <f>IFERROR(INDEX('Vendor Over-ride'!$C:$C, MATCH($R:$R,'Vendor Over-ride'!$A:$A,0)),"")</f>
        <v/>
      </c>
      <c r="U2324" s="38" t="str">
        <f t="shared" si="405"/>
        <v>GIA</v>
      </c>
      <c r="V2324" s="5" t="str">
        <f t="shared" si="406"/>
        <v>EMPLOYEE</v>
      </c>
      <c r="W2324" s="5" t="b">
        <f t="shared" si="402"/>
        <v>0</v>
      </c>
      <c r="X2324" s="40">
        <f t="shared" ca="1" si="403"/>
        <v>334393.72000000003</v>
      </c>
      <c r="Y2324" s="30" t="b">
        <f t="shared" ca="1" si="404"/>
        <v>1</v>
      </c>
    </row>
    <row r="2325" spans="1:25" hidden="1">
      <c r="A2325" s="28" t="s">
        <v>2837</v>
      </c>
      <c r="B2325" s="28" t="s">
        <v>2838</v>
      </c>
      <c r="C2325" s="28" t="s">
        <v>4935</v>
      </c>
      <c r="D2325" s="28" t="s">
        <v>2842</v>
      </c>
      <c r="E2325" s="29">
        <v>42356</v>
      </c>
      <c r="F2325" s="28" t="s">
        <v>11728</v>
      </c>
      <c r="G2325" s="30">
        <v>5245</v>
      </c>
      <c r="H2325" s="28" t="s">
        <v>11729</v>
      </c>
      <c r="I2325" s="31">
        <v>0</v>
      </c>
      <c r="J2325" s="31">
        <v>320.45999999999998</v>
      </c>
      <c r="K2325" s="28" t="s">
        <v>2856</v>
      </c>
      <c r="L2325" s="32">
        <f t="shared" si="396"/>
        <v>-320.45999999999998</v>
      </c>
      <c r="M2325" s="33">
        <f t="shared" si="397"/>
        <v>320.45999999999998</v>
      </c>
      <c r="N2325" s="34" t="b">
        <v>0</v>
      </c>
      <c r="O2325" s="35">
        <f t="shared" si="398"/>
        <v>0</v>
      </c>
      <c r="P2325" s="36" t="str">
        <f t="shared" si="399"/>
        <v>E</v>
      </c>
      <c r="Q2325" s="37" t="str">
        <f t="shared" si="400"/>
        <v>Jennifer Armitage</v>
      </c>
      <c r="R2325" s="6" t="str">
        <f t="shared" si="401"/>
        <v>E - Jennifer Armitage</v>
      </c>
      <c r="S2325" s="6" t="str">
        <f>IFERROR(INDEX('Vendor Over-ride'!$C:$C, MATCH($R:$R,'Vendor Over-ride'!$A:$A,0)),"")</f>
        <v/>
      </c>
      <c r="U2325" s="38" t="str">
        <f t="shared" si="405"/>
        <v>GIA</v>
      </c>
      <c r="V2325" s="5" t="str">
        <f t="shared" si="406"/>
        <v>EMPLOYEE</v>
      </c>
      <c r="W2325" s="5" t="b">
        <f t="shared" si="402"/>
        <v>0</v>
      </c>
      <c r="X2325" s="40">
        <f t="shared" ca="1" si="403"/>
        <v>334393.72000000003</v>
      </c>
      <c r="Y2325" s="30" t="b">
        <f t="shared" ca="1" si="404"/>
        <v>1</v>
      </c>
    </row>
    <row r="2326" spans="1:25" hidden="1">
      <c r="A2326" s="28" t="s">
        <v>2837</v>
      </c>
      <c r="B2326" s="28" t="s">
        <v>2838</v>
      </c>
      <c r="C2326" s="28" t="s">
        <v>4935</v>
      </c>
      <c r="D2326" s="28" t="s">
        <v>2842</v>
      </c>
      <c r="E2326" s="29">
        <v>42356</v>
      </c>
      <c r="F2326" s="28" t="s">
        <v>11730</v>
      </c>
      <c r="G2326" s="30">
        <v>5245</v>
      </c>
      <c r="H2326" s="28" t="s">
        <v>11731</v>
      </c>
      <c r="I2326" s="31">
        <v>0</v>
      </c>
      <c r="J2326" s="31">
        <v>128.36000000000001</v>
      </c>
      <c r="K2326" s="28" t="s">
        <v>2922</v>
      </c>
      <c r="L2326" s="32">
        <f t="shared" si="396"/>
        <v>-128.36000000000001</v>
      </c>
      <c r="M2326" s="33">
        <f t="shared" si="397"/>
        <v>128.36000000000001</v>
      </c>
      <c r="N2326" s="34" t="b">
        <v>0</v>
      </c>
      <c r="O2326" s="35">
        <f t="shared" si="398"/>
        <v>0</v>
      </c>
      <c r="P2326" s="36" t="str">
        <f t="shared" si="399"/>
        <v>E</v>
      </c>
      <c r="Q2326" s="37" t="str">
        <f t="shared" si="400"/>
        <v>Alastair Evans</v>
      </c>
      <c r="R2326" s="6" t="str">
        <f t="shared" si="401"/>
        <v>E - Alastair Evans</v>
      </c>
      <c r="S2326" s="6" t="str">
        <f>IFERROR(INDEX('Vendor Over-ride'!$C:$C, MATCH($R:$R,'Vendor Over-ride'!$A:$A,0)),"")</f>
        <v/>
      </c>
      <c r="U2326" s="38" t="str">
        <f t="shared" si="405"/>
        <v>GIA</v>
      </c>
      <c r="V2326" s="5" t="str">
        <f t="shared" si="406"/>
        <v>EMPLOYEE</v>
      </c>
      <c r="W2326" s="5" t="b">
        <f t="shared" si="402"/>
        <v>0</v>
      </c>
      <c r="X2326" s="40">
        <f t="shared" ca="1" si="403"/>
        <v>334393.72000000003</v>
      </c>
      <c r="Y2326" s="30" t="b">
        <f t="shared" ca="1" si="404"/>
        <v>1</v>
      </c>
    </row>
    <row r="2327" spans="1:25" hidden="1">
      <c r="A2327" s="28" t="s">
        <v>2837</v>
      </c>
      <c r="B2327" s="28" t="s">
        <v>2838</v>
      </c>
      <c r="C2327" s="28" t="s">
        <v>4935</v>
      </c>
      <c r="D2327" s="28" t="s">
        <v>2842</v>
      </c>
      <c r="E2327" s="29">
        <v>42356</v>
      </c>
      <c r="F2327" s="28" t="s">
        <v>11732</v>
      </c>
      <c r="G2327" s="30">
        <v>5245</v>
      </c>
      <c r="H2327" s="28" t="s">
        <v>11733</v>
      </c>
      <c r="I2327" s="31">
        <v>0</v>
      </c>
      <c r="J2327" s="31">
        <v>122.42</v>
      </c>
      <c r="K2327" s="28" t="s">
        <v>2949</v>
      </c>
      <c r="L2327" s="32">
        <f t="shared" si="396"/>
        <v>-122.42</v>
      </c>
      <c r="M2327" s="33">
        <f t="shared" si="397"/>
        <v>122.42</v>
      </c>
      <c r="N2327" s="34" t="b">
        <v>0</v>
      </c>
      <c r="O2327" s="35">
        <f t="shared" si="398"/>
        <v>0</v>
      </c>
      <c r="P2327" s="36" t="str">
        <f t="shared" si="399"/>
        <v>E</v>
      </c>
      <c r="Q2327" s="37" t="str">
        <f t="shared" si="400"/>
        <v>Laura MacKenzie Stuart</v>
      </c>
      <c r="R2327" s="6" t="str">
        <f t="shared" si="401"/>
        <v>E - Laura MacKenzie Stuart</v>
      </c>
      <c r="S2327" s="6" t="str">
        <f>IFERROR(INDEX('Vendor Over-ride'!$C:$C, MATCH($R:$R,'Vendor Over-ride'!$A:$A,0)),"")</f>
        <v/>
      </c>
      <c r="U2327" s="38" t="str">
        <f t="shared" si="405"/>
        <v>GIA</v>
      </c>
      <c r="V2327" s="5" t="str">
        <f t="shared" si="406"/>
        <v>EMPLOYEE</v>
      </c>
      <c r="W2327" s="5" t="b">
        <f t="shared" si="402"/>
        <v>0</v>
      </c>
      <c r="X2327" s="40">
        <f t="shared" ca="1" si="403"/>
        <v>334393.72000000003</v>
      </c>
      <c r="Y2327" s="30" t="b">
        <f t="shared" ca="1" si="404"/>
        <v>1</v>
      </c>
    </row>
    <row r="2328" spans="1:25" hidden="1">
      <c r="A2328" s="28" t="s">
        <v>2837</v>
      </c>
      <c r="B2328" s="28" t="s">
        <v>2838</v>
      </c>
      <c r="C2328" s="28" t="s">
        <v>4935</v>
      </c>
      <c r="D2328" s="28" t="s">
        <v>2842</v>
      </c>
      <c r="E2328" s="29">
        <v>42356</v>
      </c>
      <c r="F2328" s="28" t="s">
        <v>11734</v>
      </c>
      <c r="G2328" s="30">
        <v>5245</v>
      </c>
      <c r="H2328" s="28" t="s">
        <v>11735</v>
      </c>
      <c r="I2328" s="31">
        <v>0</v>
      </c>
      <c r="J2328" s="31">
        <v>19.149999999999999</v>
      </c>
      <c r="K2328" s="28" t="s">
        <v>2992</v>
      </c>
      <c r="L2328" s="32">
        <f t="shared" si="396"/>
        <v>-19.149999999999999</v>
      </c>
      <c r="M2328" s="33">
        <f t="shared" si="397"/>
        <v>19.149999999999999</v>
      </c>
      <c r="N2328" s="34" t="b">
        <v>0</v>
      </c>
      <c r="O2328" s="35">
        <f t="shared" si="398"/>
        <v>0</v>
      </c>
      <c r="P2328" s="36" t="str">
        <f t="shared" si="399"/>
        <v>E</v>
      </c>
      <c r="Q2328" s="37" t="str">
        <f t="shared" si="400"/>
        <v>Lynsey McLeod</v>
      </c>
      <c r="R2328" s="6" t="str">
        <f t="shared" si="401"/>
        <v>E - Lynsey McLeod</v>
      </c>
      <c r="S2328" s="6" t="str">
        <f>IFERROR(INDEX('Vendor Over-ride'!$C:$C, MATCH($R:$R,'Vendor Over-ride'!$A:$A,0)),"")</f>
        <v/>
      </c>
      <c r="U2328" s="38" t="str">
        <f t="shared" si="405"/>
        <v>GIA</v>
      </c>
      <c r="V2328" s="5" t="str">
        <f t="shared" si="406"/>
        <v>EMPLOYEE</v>
      </c>
      <c r="W2328" s="5" t="b">
        <f t="shared" si="402"/>
        <v>0</v>
      </c>
      <c r="X2328" s="40">
        <f t="shared" ca="1" si="403"/>
        <v>334393.72000000003</v>
      </c>
      <c r="Y2328" s="30" t="b">
        <f t="shared" ca="1" si="404"/>
        <v>1</v>
      </c>
    </row>
    <row r="2329" spans="1:25" hidden="1">
      <c r="A2329" s="28" t="s">
        <v>2837</v>
      </c>
      <c r="B2329" s="28" t="s">
        <v>2838</v>
      </c>
      <c r="C2329" s="28" t="s">
        <v>4935</v>
      </c>
      <c r="D2329" s="28" t="s">
        <v>2842</v>
      </c>
      <c r="E2329" s="29">
        <v>42356</v>
      </c>
      <c r="F2329" s="28" t="s">
        <v>11736</v>
      </c>
      <c r="G2329" s="30">
        <v>5245</v>
      </c>
      <c r="H2329" s="28" t="s">
        <v>11737</v>
      </c>
      <c r="I2329" s="31">
        <v>0</v>
      </c>
      <c r="J2329" s="31">
        <v>114.75</v>
      </c>
      <c r="K2329" s="28" t="s">
        <v>4077</v>
      </c>
      <c r="L2329" s="32">
        <f t="shared" si="396"/>
        <v>-114.75</v>
      </c>
      <c r="M2329" s="33">
        <f t="shared" si="397"/>
        <v>114.75</v>
      </c>
      <c r="N2329" s="34" t="b">
        <v>0</v>
      </c>
      <c r="O2329" s="35">
        <f t="shared" si="398"/>
        <v>0</v>
      </c>
      <c r="P2329" s="36" t="str">
        <f t="shared" si="399"/>
        <v>E</v>
      </c>
      <c r="Q2329" s="37" t="str">
        <f t="shared" si="400"/>
        <v>Joan Parr</v>
      </c>
      <c r="R2329" s="6" t="str">
        <f t="shared" si="401"/>
        <v>E - Joan Parr</v>
      </c>
      <c r="S2329" s="6" t="str">
        <f>IFERROR(INDEX('Vendor Over-ride'!$C:$C, MATCH($R:$R,'Vendor Over-ride'!$A:$A,0)),"")</f>
        <v/>
      </c>
      <c r="U2329" s="38" t="str">
        <f t="shared" si="405"/>
        <v>GIA</v>
      </c>
      <c r="V2329" s="5" t="str">
        <f t="shared" si="406"/>
        <v>EMPLOYEE</v>
      </c>
      <c r="W2329" s="5" t="b">
        <f t="shared" si="402"/>
        <v>0</v>
      </c>
      <c r="X2329" s="40">
        <f t="shared" ca="1" si="403"/>
        <v>334393.72000000003</v>
      </c>
      <c r="Y2329" s="30" t="b">
        <f t="shared" ca="1" si="404"/>
        <v>1</v>
      </c>
    </row>
    <row r="2330" spans="1:25" hidden="1">
      <c r="A2330" s="28" t="s">
        <v>2837</v>
      </c>
      <c r="B2330" s="28" t="s">
        <v>2838</v>
      </c>
      <c r="C2330" s="28" t="s">
        <v>4935</v>
      </c>
      <c r="D2330" s="28" t="s">
        <v>2842</v>
      </c>
      <c r="E2330" s="29">
        <v>42356</v>
      </c>
      <c r="F2330" s="28" t="s">
        <v>11738</v>
      </c>
      <c r="G2330" s="30">
        <v>5245</v>
      </c>
      <c r="H2330" s="28" t="s">
        <v>11739</v>
      </c>
      <c r="I2330" s="31">
        <v>0</v>
      </c>
      <c r="J2330" s="31">
        <v>136.63999999999999</v>
      </c>
      <c r="K2330" s="28" t="s">
        <v>2951</v>
      </c>
      <c r="L2330" s="32">
        <f t="shared" si="396"/>
        <v>-136.63999999999999</v>
      </c>
      <c r="M2330" s="33">
        <f t="shared" si="397"/>
        <v>136.63999999999999</v>
      </c>
      <c r="N2330" s="34" t="b">
        <v>0</v>
      </c>
      <c r="O2330" s="35">
        <f t="shared" si="398"/>
        <v>0</v>
      </c>
      <c r="P2330" s="36" t="str">
        <f t="shared" si="399"/>
        <v>E</v>
      </c>
      <c r="Q2330" s="37" t="str">
        <f t="shared" si="400"/>
        <v>Chrissie Ruckley</v>
      </c>
      <c r="R2330" s="6" t="str">
        <f t="shared" si="401"/>
        <v>E - Chrissie Ruckley</v>
      </c>
      <c r="S2330" s="6" t="str">
        <f>IFERROR(INDEX('Vendor Over-ride'!$C:$C, MATCH($R:$R,'Vendor Over-ride'!$A:$A,0)),"")</f>
        <v/>
      </c>
      <c r="U2330" s="38" t="str">
        <f t="shared" si="405"/>
        <v>GIA</v>
      </c>
      <c r="V2330" s="5" t="str">
        <f t="shared" si="406"/>
        <v>EMPLOYEE</v>
      </c>
      <c r="W2330" s="5" t="b">
        <f t="shared" si="402"/>
        <v>0</v>
      </c>
      <c r="X2330" s="40">
        <f t="shared" ca="1" si="403"/>
        <v>334393.72000000003</v>
      </c>
      <c r="Y2330" s="30" t="b">
        <f t="shared" ca="1" si="404"/>
        <v>1</v>
      </c>
    </row>
    <row r="2331" spans="1:25" hidden="1">
      <c r="A2331" s="28" t="s">
        <v>2837</v>
      </c>
      <c r="B2331" s="28" t="s">
        <v>2838</v>
      </c>
      <c r="C2331" s="28" t="s">
        <v>4935</v>
      </c>
      <c r="D2331" s="28" t="s">
        <v>2842</v>
      </c>
      <c r="E2331" s="29">
        <v>42356</v>
      </c>
      <c r="F2331" s="28" t="s">
        <v>11740</v>
      </c>
      <c r="G2331" s="30">
        <v>5245</v>
      </c>
      <c r="H2331" s="28" t="s">
        <v>11741</v>
      </c>
      <c r="I2331" s="31">
        <v>0</v>
      </c>
      <c r="J2331" s="31">
        <v>15.9</v>
      </c>
      <c r="K2331" s="28" t="s">
        <v>4712</v>
      </c>
      <c r="L2331" s="32">
        <f t="shared" si="396"/>
        <v>-15.9</v>
      </c>
      <c r="M2331" s="33">
        <f t="shared" si="397"/>
        <v>15.9</v>
      </c>
      <c r="N2331" s="34" t="b">
        <v>0</v>
      </c>
      <c r="O2331" s="35">
        <f t="shared" si="398"/>
        <v>0</v>
      </c>
      <c r="P2331" s="36" t="str">
        <f t="shared" si="399"/>
        <v>E</v>
      </c>
      <c r="Q2331" s="37" t="str">
        <f t="shared" si="400"/>
        <v>Leonie Bell</v>
      </c>
      <c r="R2331" s="6" t="str">
        <f t="shared" si="401"/>
        <v>E - Leonie Bell</v>
      </c>
      <c r="S2331" s="6" t="str">
        <f>IFERROR(INDEX('Vendor Over-ride'!$C:$C, MATCH($R:$R,'Vendor Over-ride'!$A:$A,0)),"")</f>
        <v/>
      </c>
      <c r="U2331" s="38" t="str">
        <f t="shared" si="405"/>
        <v>GIA</v>
      </c>
      <c r="V2331" s="5" t="str">
        <f t="shared" si="406"/>
        <v>EMPLOYEE</v>
      </c>
      <c r="W2331" s="5" t="b">
        <f t="shared" si="402"/>
        <v>0</v>
      </c>
      <c r="X2331" s="40">
        <f t="shared" ca="1" si="403"/>
        <v>334393.72000000003</v>
      </c>
      <c r="Y2331" s="30" t="b">
        <f t="shared" ca="1" si="404"/>
        <v>1</v>
      </c>
    </row>
    <row r="2332" spans="1:25" hidden="1">
      <c r="A2332" s="28" t="s">
        <v>2837</v>
      </c>
      <c r="B2332" s="28" t="s">
        <v>2838</v>
      </c>
      <c r="C2332" s="28" t="s">
        <v>4935</v>
      </c>
      <c r="D2332" s="28" t="s">
        <v>2842</v>
      </c>
      <c r="E2332" s="29">
        <v>42356</v>
      </c>
      <c r="F2332" s="28" t="s">
        <v>11742</v>
      </c>
      <c r="G2332" s="30">
        <v>5245</v>
      </c>
      <c r="H2332" s="28" t="s">
        <v>11743</v>
      </c>
      <c r="I2332" s="31">
        <v>0</v>
      </c>
      <c r="J2332" s="31">
        <v>116.27</v>
      </c>
      <c r="K2332" s="28" t="s">
        <v>2958</v>
      </c>
      <c r="L2332" s="32">
        <f t="shared" si="396"/>
        <v>-116.27</v>
      </c>
      <c r="M2332" s="33">
        <f t="shared" si="397"/>
        <v>116.27</v>
      </c>
      <c r="N2332" s="34" t="b">
        <v>0</v>
      </c>
      <c r="O2332" s="35">
        <f t="shared" si="398"/>
        <v>0</v>
      </c>
      <c r="P2332" s="36" t="str">
        <f t="shared" si="399"/>
        <v>E</v>
      </c>
      <c r="Q2332" s="37" t="str">
        <f t="shared" si="400"/>
        <v>Raymond Black</v>
      </c>
      <c r="R2332" s="6" t="str">
        <f t="shared" si="401"/>
        <v>E - Raymond Black</v>
      </c>
      <c r="S2332" s="6" t="str">
        <f>IFERROR(INDEX('Vendor Over-ride'!$C:$C, MATCH($R:$R,'Vendor Over-ride'!$A:$A,0)),"")</f>
        <v/>
      </c>
      <c r="U2332" s="38" t="str">
        <f t="shared" si="405"/>
        <v>GIA</v>
      </c>
      <c r="V2332" s="5" t="str">
        <f t="shared" si="406"/>
        <v>EMPLOYEE</v>
      </c>
      <c r="W2332" s="5" t="b">
        <f t="shared" si="402"/>
        <v>0</v>
      </c>
      <c r="X2332" s="40">
        <f t="shared" ca="1" si="403"/>
        <v>334393.72000000003</v>
      </c>
      <c r="Y2332" s="30" t="b">
        <f t="shared" ca="1" si="404"/>
        <v>1</v>
      </c>
    </row>
    <row r="2333" spans="1:25" hidden="1">
      <c r="A2333" s="28" t="s">
        <v>2837</v>
      </c>
      <c r="B2333" s="28" t="s">
        <v>2838</v>
      </c>
      <c r="C2333" s="28" t="s">
        <v>4935</v>
      </c>
      <c r="D2333" s="28" t="s">
        <v>2842</v>
      </c>
      <c r="E2333" s="29">
        <v>42356</v>
      </c>
      <c r="F2333" s="28" t="s">
        <v>11744</v>
      </c>
      <c r="G2333" s="30">
        <v>5245</v>
      </c>
      <c r="H2333" s="28" t="s">
        <v>11745</v>
      </c>
      <c r="I2333" s="31">
        <v>0</v>
      </c>
      <c r="J2333" s="31">
        <v>19</v>
      </c>
      <c r="K2333" s="28" t="s">
        <v>2957</v>
      </c>
      <c r="L2333" s="32">
        <f t="shared" si="396"/>
        <v>-19</v>
      </c>
      <c r="M2333" s="33">
        <f t="shared" si="397"/>
        <v>19</v>
      </c>
      <c r="N2333" s="34" t="b">
        <v>0</v>
      </c>
      <c r="O2333" s="35">
        <f t="shared" si="398"/>
        <v>0</v>
      </c>
      <c r="P2333" s="36" t="str">
        <f t="shared" si="399"/>
        <v>E</v>
      </c>
      <c r="Q2333" s="37" t="str">
        <f t="shared" si="400"/>
        <v>Kirstin MacLeod</v>
      </c>
      <c r="R2333" s="6" t="str">
        <f t="shared" si="401"/>
        <v>E - Kirstin MacLeod</v>
      </c>
      <c r="S2333" s="6" t="str">
        <f>IFERROR(INDEX('Vendor Over-ride'!$C:$C, MATCH($R:$R,'Vendor Over-ride'!$A:$A,0)),"")</f>
        <v/>
      </c>
      <c r="U2333" s="38" t="str">
        <f t="shared" si="405"/>
        <v>GIA</v>
      </c>
      <c r="V2333" s="5" t="str">
        <f t="shared" si="406"/>
        <v>EMPLOYEE</v>
      </c>
      <c r="W2333" s="5" t="b">
        <f t="shared" si="402"/>
        <v>0</v>
      </c>
      <c r="X2333" s="40">
        <f t="shared" ca="1" si="403"/>
        <v>334393.72000000003</v>
      </c>
      <c r="Y2333" s="30" t="b">
        <f t="shared" ca="1" si="404"/>
        <v>1</v>
      </c>
    </row>
    <row r="2334" spans="1:25" hidden="1">
      <c r="A2334" s="28" t="s">
        <v>2837</v>
      </c>
      <c r="B2334" s="28" t="s">
        <v>2838</v>
      </c>
      <c r="C2334" s="28" t="s">
        <v>4935</v>
      </c>
      <c r="D2334" s="28" t="s">
        <v>2842</v>
      </c>
      <c r="E2334" s="29">
        <v>42356</v>
      </c>
      <c r="F2334" s="28" t="s">
        <v>11746</v>
      </c>
      <c r="G2334" s="30">
        <v>5245</v>
      </c>
      <c r="H2334" s="28" t="s">
        <v>11747</v>
      </c>
      <c r="I2334" s="31">
        <v>0</v>
      </c>
      <c r="J2334" s="31">
        <v>89.56</v>
      </c>
      <c r="K2334" s="28" t="s">
        <v>2995</v>
      </c>
      <c r="L2334" s="32">
        <f t="shared" si="396"/>
        <v>-89.56</v>
      </c>
      <c r="M2334" s="33">
        <f t="shared" si="397"/>
        <v>89.56</v>
      </c>
      <c r="N2334" s="34" t="b">
        <v>0</v>
      </c>
      <c r="O2334" s="35">
        <f t="shared" si="398"/>
        <v>0</v>
      </c>
      <c r="P2334" s="36" t="str">
        <f t="shared" si="399"/>
        <v>E</v>
      </c>
      <c r="Q2334" s="37" t="str">
        <f t="shared" si="400"/>
        <v>Lulu Johnston</v>
      </c>
      <c r="R2334" s="6" t="str">
        <f t="shared" si="401"/>
        <v>E - Lulu Johnston</v>
      </c>
      <c r="S2334" s="6" t="str">
        <f>IFERROR(INDEX('Vendor Over-ride'!$C:$C, MATCH($R:$R,'Vendor Over-ride'!$A:$A,0)),"")</f>
        <v/>
      </c>
      <c r="U2334" s="38" t="str">
        <f t="shared" si="405"/>
        <v>GIA</v>
      </c>
      <c r="V2334" s="5" t="str">
        <f t="shared" si="406"/>
        <v>EMPLOYEE</v>
      </c>
      <c r="W2334" s="5" t="b">
        <f t="shared" si="402"/>
        <v>0</v>
      </c>
      <c r="X2334" s="40">
        <f t="shared" ca="1" si="403"/>
        <v>334393.72000000003</v>
      </c>
      <c r="Y2334" s="30" t="b">
        <f t="shared" ca="1" si="404"/>
        <v>1</v>
      </c>
    </row>
    <row r="2335" spans="1:25" hidden="1">
      <c r="A2335" s="28" t="s">
        <v>2837</v>
      </c>
      <c r="B2335" s="28" t="s">
        <v>2838</v>
      </c>
      <c r="C2335" s="28" t="s">
        <v>4935</v>
      </c>
      <c r="D2335" s="28" t="s">
        <v>2842</v>
      </c>
      <c r="E2335" s="29">
        <v>42356</v>
      </c>
      <c r="F2335" s="28" t="s">
        <v>11748</v>
      </c>
      <c r="G2335" s="30">
        <v>5245</v>
      </c>
      <c r="H2335" s="28" t="s">
        <v>11749</v>
      </c>
      <c r="I2335" s="31">
        <v>0</v>
      </c>
      <c r="J2335" s="31">
        <v>14.9</v>
      </c>
      <c r="K2335" s="28" t="s">
        <v>4593</v>
      </c>
      <c r="L2335" s="32">
        <f t="shared" si="396"/>
        <v>-14.9</v>
      </c>
      <c r="M2335" s="33">
        <f t="shared" si="397"/>
        <v>14.9</v>
      </c>
      <c r="N2335" s="34" t="b">
        <v>0</v>
      </c>
      <c r="O2335" s="35">
        <f t="shared" si="398"/>
        <v>0</v>
      </c>
      <c r="P2335" s="36" t="str">
        <f t="shared" si="399"/>
        <v>E</v>
      </c>
      <c r="Q2335" s="37" t="str">
        <f t="shared" si="400"/>
        <v>Colin Bradie</v>
      </c>
      <c r="R2335" s="6" t="str">
        <f t="shared" si="401"/>
        <v>E - Colin Bradie</v>
      </c>
      <c r="S2335" s="6" t="str">
        <f>IFERROR(INDEX('Vendor Over-ride'!$C:$C, MATCH($R:$R,'Vendor Over-ride'!$A:$A,0)),"")</f>
        <v/>
      </c>
      <c r="U2335" s="38" t="str">
        <f t="shared" si="405"/>
        <v>GIA</v>
      </c>
      <c r="V2335" s="5" t="str">
        <f t="shared" si="406"/>
        <v>EMPLOYEE</v>
      </c>
      <c r="W2335" s="5" t="b">
        <f t="shared" si="402"/>
        <v>0</v>
      </c>
      <c r="X2335" s="40">
        <f t="shared" ca="1" si="403"/>
        <v>334393.72000000003</v>
      </c>
      <c r="Y2335" s="30" t="b">
        <f t="shared" ca="1" si="404"/>
        <v>1</v>
      </c>
    </row>
    <row r="2336" spans="1:25" hidden="1">
      <c r="A2336" s="28" t="s">
        <v>2837</v>
      </c>
      <c r="B2336" s="28" t="s">
        <v>2838</v>
      </c>
      <c r="C2336" s="28" t="s">
        <v>4935</v>
      </c>
      <c r="D2336" s="28" t="s">
        <v>2842</v>
      </c>
      <c r="E2336" s="29">
        <v>42356</v>
      </c>
      <c r="F2336" s="28" t="s">
        <v>11750</v>
      </c>
      <c r="G2336" s="30">
        <v>5245</v>
      </c>
      <c r="H2336" s="28" t="s">
        <v>11751</v>
      </c>
      <c r="I2336" s="31">
        <v>0</v>
      </c>
      <c r="J2336" s="31">
        <v>66.2</v>
      </c>
      <c r="K2336" s="28" t="s">
        <v>3880</v>
      </c>
      <c r="L2336" s="32">
        <f t="shared" si="396"/>
        <v>-66.2</v>
      </c>
      <c r="M2336" s="33">
        <f t="shared" si="397"/>
        <v>66.2</v>
      </c>
      <c r="N2336" s="34" t="b">
        <v>0</v>
      </c>
      <c r="O2336" s="35">
        <f t="shared" si="398"/>
        <v>0</v>
      </c>
      <c r="P2336" s="36" t="str">
        <f t="shared" si="399"/>
        <v>E</v>
      </c>
      <c r="Q2336" s="37" t="str">
        <f t="shared" si="400"/>
        <v>Emma Campbell</v>
      </c>
      <c r="R2336" s="6" t="str">
        <f t="shared" si="401"/>
        <v>E - Emma Campbell</v>
      </c>
      <c r="S2336" s="6" t="str">
        <f>IFERROR(INDEX('Vendor Over-ride'!$C:$C, MATCH($R:$R,'Vendor Over-ride'!$A:$A,0)),"")</f>
        <v/>
      </c>
      <c r="U2336" s="38" t="str">
        <f t="shared" si="405"/>
        <v>GIA</v>
      </c>
      <c r="V2336" s="5" t="str">
        <f t="shared" si="406"/>
        <v>EMPLOYEE</v>
      </c>
      <c r="W2336" s="5" t="b">
        <f t="shared" si="402"/>
        <v>0</v>
      </c>
      <c r="X2336" s="40">
        <f t="shared" ca="1" si="403"/>
        <v>334393.72000000003</v>
      </c>
      <c r="Y2336" s="30" t="b">
        <f t="shared" ca="1" si="404"/>
        <v>1</v>
      </c>
    </row>
    <row r="2337" spans="1:25" hidden="1">
      <c r="A2337" s="28" t="s">
        <v>2837</v>
      </c>
      <c r="B2337" s="28" t="s">
        <v>2838</v>
      </c>
      <c r="C2337" s="28" t="s">
        <v>4935</v>
      </c>
      <c r="D2337" s="28" t="s">
        <v>2842</v>
      </c>
      <c r="E2337" s="29">
        <v>42356</v>
      </c>
      <c r="F2337" s="28" t="s">
        <v>11752</v>
      </c>
      <c r="G2337" s="30">
        <v>5245</v>
      </c>
      <c r="H2337" s="28" t="s">
        <v>11753</v>
      </c>
      <c r="I2337" s="31">
        <v>0</v>
      </c>
      <c r="J2337" s="31">
        <v>12.95</v>
      </c>
      <c r="K2337" s="28" t="s">
        <v>4454</v>
      </c>
      <c r="L2337" s="32">
        <f t="shared" si="396"/>
        <v>-12.95</v>
      </c>
      <c r="M2337" s="33">
        <f t="shared" si="397"/>
        <v>12.95</v>
      </c>
      <c r="N2337" s="34" t="b">
        <v>0</v>
      </c>
      <c r="O2337" s="35">
        <f t="shared" si="398"/>
        <v>0</v>
      </c>
      <c r="P2337" s="36" t="str">
        <f t="shared" si="399"/>
        <v>E</v>
      </c>
      <c r="Q2337" s="37" t="str">
        <f t="shared" si="400"/>
        <v>Christine Halsall</v>
      </c>
      <c r="R2337" s="6" t="str">
        <f t="shared" si="401"/>
        <v>E - Christine Halsall</v>
      </c>
      <c r="S2337" s="6" t="str">
        <f>IFERROR(INDEX('Vendor Over-ride'!$C:$C, MATCH($R:$R,'Vendor Over-ride'!$A:$A,0)),"")</f>
        <v/>
      </c>
      <c r="U2337" s="38" t="str">
        <f t="shared" si="405"/>
        <v>GIA</v>
      </c>
      <c r="V2337" s="5" t="str">
        <f t="shared" si="406"/>
        <v>EMPLOYEE</v>
      </c>
      <c r="W2337" s="5" t="b">
        <f t="shared" si="402"/>
        <v>0</v>
      </c>
      <c r="X2337" s="40">
        <f t="shared" ca="1" si="403"/>
        <v>334393.72000000003</v>
      </c>
      <c r="Y2337" s="30" t="b">
        <f t="shared" ca="1" si="404"/>
        <v>1</v>
      </c>
    </row>
    <row r="2338" spans="1:25" hidden="1">
      <c r="A2338" s="28" t="s">
        <v>2837</v>
      </c>
      <c r="B2338" s="28" t="s">
        <v>2838</v>
      </c>
      <c r="C2338" s="28" t="s">
        <v>4935</v>
      </c>
      <c r="D2338" s="28" t="s">
        <v>2842</v>
      </c>
      <c r="E2338" s="29">
        <v>42356</v>
      </c>
      <c r="F2338" s="28" t="s">
        <v>11754</v>
      </c>
      <c r="G2338" s="30">
        <v>5245</v>
      </c>
      <c r="H2338" s="28" t="s">
        <v>11755</v>
      </c>
      <c r="I2338" s="31">
        <v>0</v>
      </c>
      <c r="J2338" s="31">
        <v>449.41</v>
      </c>
      <c r="K2338" s="28" t="s">
        <v>3413</v>
      </c>
      <c r="L2338" s="32">
        <f t="shared" si="396"/>
        <v>-449.41</v>
      </c>
      <c r="M2338" s="33">
        <f t="shared" si="397"/>
        <v>449.41</v>
      </c>
      <c r="N2338" s="34" t="b">
        <v>0</v>
      </c>
      <c r="O2338" s="35">
        <f t="shared" si="398"/>
        <v>0</v>
      </c>
      <c r="P2338" s="36" t="str">
        <f t="shared" si="399"/>
        <v>E</v>
      </c>
      <c r="Q2338" s="37" t="str">
        <f t="shared" si="400"/>
        <v>Natalie Usher</v>
      </c>
      <c r="R2338" s="6" t="str">
        <f t="shared" si="401"/>
        <v>E - Natalie Usher</v>
      </c>
      <c r="S2338" s="6" t="str">
        <f>IFERROR(INDEX('Vendor Over-ride'!$C:$C, MATCH($R:$R,'Vendor Over-ride'!$A:$A,0)),"")</f>
        <v/>
      </c>
      <c r="U2338" s="38" t="str">
        <f t="shared" si="405"/>
        <v>GIA</v>
      </c>
      <c r="V2338" s="5" t="str">
        <f t="shared" si="406"/>
        <v>EMPLOYEE</v>
      </c>
      <c r="W2338" s="5" t="b">
        <f t="shared" si="402"/>
        <v>0</v>
      </c>
      <c r="X2338" s="40">
        <f t="shared" ca="1" si="403"/>
        <v>334393.72000000003</v>
      </c>
      <c r="Y2338" s="30" t="b">
        <f t="shared" ca="1" si="404"/>
        <v>1</v>
      </c>
    </row>
    <row r="2339" spans="1:25" hidden="1">
      <c r="A2339" s="28" t="s">
        <v>2837</v>
      </c>
      <c r="B2339" s="28" t="s">
        <v>2838</v>
      </c>
      <c r="C2339" s="28" t="s">
        <v>4935</v>
      </c>
      <c r="D2339" s="28" t="s">
        <v>2842</v>
      </c>
      <c r="E2339" s="29">
        <v>42356</v>
      </c>
      <c r="F2339" s="28" t="s">
        <v>11756</v>
      </c>
      <c r="G2339" s="30">
        <v>5245</v>
      </c>
      <c r="H2339" s="28" t="s">
        <v>11757</v>
      </c>
      <c r="I2339" s="31">
        <v>0</v>
      </c>
      <c r="J2339" s="31">
        <v>27.5</v>
      </c>
      <c r="K2339" s="28" t="s">
        <v>4197</v>
      </c>
      <c r="L2339" s="32">
        <f t="shared" si="396"/>
        <v>-27.5</v>
      </c>
      <c r="M2339" s="33">
        <f t="shared" si="397"/>
        <v>27.5</v>
      </c>
      <c r="N2339" s="34" t="b">
        <v>0</v>
      </c>
      <c r="O2339" s="35">
        <f t="shared" si="398"/>
        <v>0</v>
      </c>
      <c r="P2339" s="36" t="str">
        <f t="shared" si="399"/>
        <v>E</v>
      </c>
      <c r="Q2339" s="37" t="str">
        <f t="shared" si="400"/>
        <v>Catherine Rothwell</v>
      </c>
      <c r="R2339" s="6" t="str">
        <f t="shared" si="401"/>
        <v>E - Catherine Rothwell</v>
      </c>
      <c r="S2339" s="6" t="str">
        <f>IFERROR(INDEX('Vendor Over-ride'!$C:$C, MATCH($R:$R,'Vendor Over-ride'!$A:$A,0)),"")</f>
        <v/>
      </c>
      <c r="U2339" s="38" t="str">
        <f t="shared" si="405"/>
        <v>GIA</v>
      </c>
      <c r="V2339" s="5" t="str">
        <f t="shared" si="406"/>
        <v>EMPLOYEE</v>
      </c>
      <c r="W2339" s="5" t="b">
        <f t="shared" si="402"/>
        <v>0</v>
      </c>
      <c r="X2339" s="40">
        <f t="shared" ca="1" si="403"/>
        <v>334393.72000000003</v>
      </c>
      <c r="Y2339" s="30" t="b">
        <f t="shared" ca="1" si="404"/>
        <v>1</v>
      </c>
    </row>
    <row r="2340" spans="1:25" hidden="1">
      <c r="A2340" s="28" t="s">
        <v>2837</v>
      </c>
      <c r="B2340" s="28" t="s">
        <v>2838</v>
      </c>
      <c r="C2340" s="28" t="s">
        <v>4935</v>
      </c>
      <c r="D2340" s="28" t="s">
        <v>2842</v>
      </c>
      <c r="E2340" s="29">
        <v>42356</v>
      </c>
      <c r="F2340" s="28" t="s">
        <v>11758</v>
      </c>
      <c r="G2340" s="30">
        <v>5245</v>
      </c>
      <c r="H2340" s="28" t="s">
        <v>11759</v>
      </c>
      <c r="I2340" s="31">
        <v>0</v>
      </c>
      <c r="J2340" s="31">
        <v>98.38</v>
      </c>
      <c r="K2340" s="28" t="s">
        <v>11080</v>
      </c>
      <c r="L2340" s="32">
        <f t="shared" si="396"/>
        <v>-98.38</v>
      </c>
      <c r="M2340" s="33">
        <f t="shared" si="397"/>
        <v>98.38</v>
      </c>
      <c r="N2340" s="34" t="b">
        <v>0</v>
      </c>
      <c r="O2340" s="35">
        <f t="shared" si="398"/>
        <v>0</v>
      </c>
      <c r="P2340" s="36" t="str">
        <f t="shared" si="399"/>
        <v>E</v>
      </c>
      <c r="Q2340" s="37" t="str">
        <f t="shared" si="400"/>
        <v>Katherine Deans</v>
      </c>
      <c r="R2340" s="6" t="str">
        <f t="shared" si="401"/>
        <v>E - Katherine Deans</v>
      </c>
      <c r="S2340" s="6" t="str">
        <f>IFERROR(INDEX('Vendor Over-ride'!$C:$C, MATCH($R:$R,'Vendor Over-ride'!$A:$A,0)),"")</f>
        <v/>
      </c>
      <c r="U2340" s="38" t="str">
        <f t="shared" si="405"/>
        <v>GIA</v>
      </c>
      <c r="V2340" s="5" t="str">
        <f t="shared" si="406"/>
        <v>EMPLOYEE</v>
      </c>
      <c r="W2340" s="5" t="b">
        <f t="shared" si="402"/>
        <v>0</v>
      </c>
      <c r="X2340" s="40">
        <f t="shared" ca="1" si="403"/>
        <v>334393.72000000003</v>
      </c>
      <c r="Y2340" s="30" t="b">
        <f t="shared" ca="1" si="404"/>
        <v>1</v>
      </c>
    </row>
    <row r="2341" spans="1:25" hidden="1">
      <c r="A2341" s="28" t="s">
        <v>2837</v>
      </c>
      <c r="B2341" s="28" t="s">
        <v>2838</v>
      </c>
      <c r="C2341" s="28" t="s">
        <v>4935</v>
      </c>
      <c r="D2341" s="28" t="s">
        <v>2842</v>
      </c>
      <c r="E2341" s="29">
        <v>42356</v>
      </c>
      <c r="F2341" s="28" t="s">
        <v>11760</v>
      </c>
      <c r="G2341" s="30">
        <v>5245</v>
      </c>
      <c r="H2341" s="28" t="s">
        <v>11761</v>
      </c>
      <c r="I2341" s="31">
        <v>0</v>
      </c>
      <c r="J2341" s="31">
        <v>64</v>
      </c>
      <c r="K2341" s="28" t="s">
        <v>2846</v>
      </c>
      <c r="L2341" s="32">
        <f t="shared" si="396"/>
        <v>-64</v>
      </c>
      <c r="M2341" s="33">
        <f t="shared" si="397"/>
        <v>64</v>
      </c>
      <c r="N2341" s="34" t="b">
        <v>1</v>
      </c>
      <c r="O2341" s="35">
        <f t="shared" si="398"/>
        <v>64</v>
      </c>
      <c r="P2341" s="36" t="str">
        <f t="shared" si="399"/>
        <v>T</v>
      </c>
      <c r="Q2341" s="37" t="str">
        <f t="shared" si="400"/>
        <v>Arnold Clark Finance Ltd</v>
      </c>
      <c r="R2341" s="6" t="str">
        <f t="shared" si="401"/>
        <v>T - Arnold Clark Finance Ltd</v>
      </c>
      <c r="S2341" s="6" t="str">
        <f>IFERROR(INDEX('Vendor Over-ride'!$C:$C, MATCH($R:$R,'Vendor Over-ride'!$A:$A,0)),"")</f>
        <v>T - Arnold Clark Finance Ltd</v>
      </c>
      <c r="U2341" s="38" t="str">
        <f t="shared" si="405"/>
        <v>GIA</v>
      </c>
      <c r="V2341" s="5" t="str">
        <f t="shared" si="406"/>
        <v>TRADE</v>
      </c>
      <c r="W2341" s="5" t="b">
        <f t="shared" si="402"/>
        <v>0</v>
      </c>
      <c r="X2341" s="40">
        <f t="shared" ca="1" si="403"/>
        <v>4424.46</v>
      </c>
      <c r="Y2341" s="30" t="b">
        <f t="shared" ca="1" si="404"/>
        <v>0</v>
      </c>
    </row>
    <row r="2342" spans="1:25" hidden="1">
      <c r="A2342" s="28" t="s">
        <v>2837</v>
      </c>
      <c r="B2342" s="28" t="s">
        <v>2838</v>
      </c>
      <c r="C2342" s="28" t="s">
        <v>4935</v>
      </c>
      <c r="D2342" s="28" t="s">
        <v>2842</v>
      </c>
      <c r="E2342" s="29">
        <v>42356</v>
      </c>
      <c r="F2342" s="28" t="s">
        <v>11762</v>
      </c>
      <c r="G2342" s="30">
        <v>5245</v>
      </c>
      <c r="H2342" s="28" t="s">
        <v>11763</v>
      </c>
      <c r="I2342" s="31">
        <v>0</v>
      </c>
      <c r="J2342" s="31">
        <v>170</v>
      </c>
      <c r="K2342" s="28" t="s">
        <v>2849</v>
      </c>
      <c r="L2342" s="32">
        <f t="shared" si="396"/>
        <v>-170</v>
      </c>
      <c r="M2342" s="33">
        <f t="shared" si="397"/>
        <v>170</v>
      </c>
      <c r="N2342" s="34" t="b">
        <v>1</v>
      </c>
      <c r="O2342" s="35">
        <f t="shared" si="398"/>
        <v>170</v>
      </c>
      <c r="P2342" s="36" t="str">
        <f t="shared" si="399"/>
        <v>T</v>
      </c>
      <c r="Q2342" s="37" t="str">
        <f t="shared" si="400"/>
        <v>Edinburgh Larder</v>
      </c>
      <c r="R2342" s="6" t="str">
        <f t="shared" si="401"/>
        <v>T - Edinburgh Larder</v>
      </c>
      <c r="S2342" s="6" t="str">
        <f>IFERROR(INDEX('Vendor Over-ride'!$C:$C, MATCH($R:$R,'Vendor Over-ride'!$A:$A,0)),"")</f>
        <v>T - Edinburgh Larder, The</v>
      </c>
      <c r="U2342" s="38" t="str">
        <f t="shared" si="405"/>
        <v>GIA</v>
      </c>
      <c r="V2342" s="5" t="str">
        <f t="shared" si="406"/>
        <v>TRADE</v>
      </c>
      <c r="W2342" s="5" t="b">
        <f t="shared" si="402"/>
        <v>0</v>
      </c>
      <c r="X2342" s="40">
        <f t="shared" ca="1" si="403"/>
        <v>3320</v>
      </c>
      <c r="Y2342" s="30" t="b">
        <f t="shared" ca="1" si="404"/>
        <v>0</v>
      </c>
    </row>
    <row r="2343" spans="1:25" hidden="1">
      <c r="A2343" s="28" t="s">
        <v>2837</v>
      </c>
      <c r="B2343" s="28" t="s">
        <v>2838</v>
      </c>
      <c r="C2343" s="28" t="s">
        <v>4935</v>
      </c>
      <c r="D2343" s="28" t="s">
        <v>2842</v>
      </c>
      <c r="E2343" s="29">
        <v>42356</v>
      </c>
      <c r="F2343" s="28" t="s">
        <v>11764</v>
      </c>
      <c r="G2343" s="30">
        <v>5245</v>
      </c>
      <c r="H2343" s="28" t="s">
        <v>11765</v>
      </c>
      <c r="I2343" s="31">
        <v>0</v>
      </c>
      <c r="J2343" s="31">
        <v>864.8</v>
      </c>
      <c r="K2343" s="28" t="s">
        <v>10460</v>
      </c>
      <c r="L2343" s="32">
        <f t="shared" si="396"/>
        <v>-864.8</v>
      </c>
      <c r="M2343" s="33">
        <f t="shared" si="397"/>
        <v>864.8</v>
      </c>
      <c r="N2343" s="34" t="b">
        <v>1</v>
      </c>
      <c r="O2343" s="35">
        <f t="shared" si="398"/>
        <v>864.8</v>
      </c>
      <c r="P2343" s="36" t="str">
        <f t="shared" si="399"/>
        <v>T</v>
      </c>
      <c r="Q2343" s="37" t="str">
        <f t="shared" si="400"/>
        <v>Hays Accountancy &amp; Finance</v>
      </c>
      <c r="R2343" s="6" t="str">
        <f t="shared" si="401"/>
        <v>T - Hays Accountancy &amp; Finance</v>
      </c>
      <c r="S2343" s="6" t="str">
        <f>IFERROR(INDEX('Vendor Over-ride'!$C:$C, MATCH($R:$R,'Vendor Over-ride'!$A:$A,0)),"")</f>
        <v>T - Hays Accountancy &amp; Finance</v>
      </c>
      <c r="U2343" s="38" t="str">
        <f t="shared" si="405"/>
        <v>GIA</v>
      </c>
      <c r="V2343" s="5" t="str">
        <f t="shared" si="406"/>
        <v>TRADE</v>
      </c>
      <c r="W2343" s="5" t="b">
        <f t="shared" si="402"/>
        <v>0</v>
      </c>
      <c r="X2343" s="40">
        <f t="shared" ca="1" si="403"/>
        <v>23135.120000000003</v>
      </c>
      <c r="Y2343" s="30" t="b">
        <f t="shared" ca="1" si="404"/>
        <v>0</v>
      </c>
    </row>
    <row r="2344" spans="1:25" hidden="1">
      <c r="A2344" s="28" t="s">
        <v>2837</v>
      </c>
      <c r="B2344" s="28" t="s">
        <v>2838</v>
      </c>
      <c r="C2344" s="28" t="s">
        <v>4935</v>
      </c>
      <c r="D2344" s="28" t="s">
        <v>2842</v>
      </c>
      <c r="E2344" s="29">
        <v>42356</v>
      </c>
      <c r="F2344" s="28" t="s">
        <v>11766</v>
      </c>
      <c r="G2344" s="30">
        <v>5245</v>
      </c>
      <c r="H2344" s="28" t="s">
        <v>11767</v>
      </c>
      <c r="I2344" s="31">
        <v>0</v>
      </c>
      <c r="J2344" s="31">
        <v>32.299999999999997</v>
      </c>
      <c r="K2344" s="28" t="s">
        <v>11768</v>
      </c>
      <c r="L2344" s="32">
        <f t="shared" si="396"/>
        <v>-32.299999999999997</v>
      </c>
      <c r="M2344" s="33">
        <f t="shared" si="397"/>
        <v>32.299999999999997</v>
      </c>
      <c r="N2344" s="34" t="b">
        <v>1</v>
      </c>
      <c r="O2344" s="35">
        <f t="shared" si="398"/>
        <v>32.299999999999997</v>
      </c>
      <c r="P2344" s="36" t="str">
        <f t="shared" si="399"/>
        <v>T</v>
      </c>
      <c r="Q2344" s="37" t="str">
        <f t="shared" si="400"/>
        <v>Jenna Main</v>
      </c>
      <c r="R2344" s="6" t="str">
        <f t="shared" si="401"/>
        <v>T - Jenna Main</v>
      </c>
      <c r="S2344" s="6" t="str">
        <f>IFERROR(INDEX('Vendor Over-ride'!$C:$C, MATCH($R:$R,'Vendor Over-ride'!$A:$A,0)),"")</f>
        <v>T - Jenna Main</v>
      </c>
      <c r="U2344" s="38" t="str">
        <f t="shared" si="405"/>
        <v>GIA</v>
      </c>
      <c r="V2344" s="5" t="str">
        <f t="shared" si="406"/>
        <v>TRADE</v>
      </c>
      <c r="W2344" s="5" t="b">
        <f t="shared" si="402"/>
        <v>0</v>
      </c>
      <c r="X2344" s="40">
        <f t="shared" ca="1" si="403"/>
        <v>32.299999999999997</v>
      </c>
      <c r="Y2344" s="30" t="b">
        <f t="shared" ca="1" si="404"/>
        <v>0</v>
      </c>
    </row>
    <row r="2345" spans="1:25" hidden="1">
      <c r="A2345" s="28" t="s">
        <v>2837</v>
      </c>
      <c r="B2345" s="28" t="s">
        <v>2838</v>
      </c>
      <c r="C2345" s="28" t="s">
        <v>4935</v>
      </c>
      <c r="D2345" s="28" t="s">
        <v>2842</v>
      </c>
      <c r="E2345" s="29">
        <v>42356</v>
      </c>
      <c r="F2345" s="28" t="s">
        <v>11769</v>
      </c>
      <c r="G2345" s="30">
        <v>5245</v>
      </c>
      <c r="H2345" s="28" t="s">
        <v>11770</v>
      </c>
      <c r="I2345" s="31">
        <v>0</v>
      </c>
      <c r="J2345" s="31">
        <v>208.5</v>
      </c>
      <c r="K2345" s="28" t="s">
        <v>11771</v>
      </c>
      <c r="L2345" s="32">
        <f t="shared" si="396"/>
        <v>-208.5</v>
      </c>
      <c r="M2345" s="33">
        <f t="shared" si="397"/>
        <v>208.5</v>
      </c>
      <c r="N2345" s="34" t="b">
        <v>1</v>
      </c>
      <c r="O2345" s="35">
        <f t="shared" si="398"/>
        <v>208.5</v>
      </c>
      <c r="P2345" s="36" t="str">
        <f t="shared" si="399"/>
        <v>T</v>
      </c>
      <c r="Q2345" s="37" t="str">
        <f t="shared" si="400"/>
        <v>Linda Strachan</v>
      </c>
      <c r="R2345" s="6" t="str">
        <f t="shared" si="401"/>
        <v>T - Linda Strachan</v>
      </c>
      <c r="S2345" s="6" t="str">
        <f>IFERROR(INDEX('Vendor Over-ride'!$C:$C, MATCH($R:$R,'Vendor Over-ride'!$A:$A,0)),"")</f>
        <v>T - Linda Strachan</v>
      </c>
      <c r="U2345" s="38" t="str">
        <f t="shared" si="405"/>
        <v>GIA</v>
      </c>
      <c r="V2345" s="5" t="str">
        <f t="shared" si="406"/>
        <v>TRADE</v>
      </c>
      <c r="W2345" s="5" t="b">
        <f t="shared" si="402"/>
        <v>0</v>
      </c>
      <c r="X2345" s="40">
        <f t="shared" ca="1" si="403"/>
        <v>208.5</v>
      </c>
      <c r="Y2345" s="30" t="b">
        <f t="shared" ca="1" si="404"/>
        <v>0</v>
      </c>
    </row>
    <row r="2346" spans="1:25" hidden="1">
      <c r="A2346" s="28" t="s">
        <v>2837</v>
      </c>
      <c r="B2346" s="28" t="s">
        <v>2838</v>
      </c>
      <c r="C2346" s="28" t="s">
        <v>4935</v>
      </c>
      <c r="D2346" s="28" t="s">
        <v>2842</v>
      </c>
      <c r="E2346" s="29">
        <v>42356</v>
      </c>
      <c r="F2346" s="28" t="s">
        <v>11772</v>
      </c>
      <c r="G2346" s="30">
        <v>5245</v>
      </c>
      <c r="H2346" s="28" t="s">
        <v>11773</v>
      </c>
      <c r="I2346" s="31">
        <v>0</v>
      </c>
      <c r="J2346" s="31">
        <v>1757.5</v>
      </c>
      <c r="K2346" s="28" t="s">
        <v>11774</v>
      </c>
      <c r="L2346" s="32">
        <f t="shared" si="396"/>
        <v>-1757.5</v>
      </c>
      <c r="M2346" s="33">
        <f t="shared" si="397"/>
        <v>1757.5</v>
      </c>
      <c r="N2346" s="34" t="b">
        <v>1</v>
      </c>
      <c r="O2346" s="35">
        <f t="shared" si="398"/>
        <v>1757.5</v>
      </c>
      <c r="P2346" s="36" t="str">
        <f t="shared" si="399"/>
        <v>T</v>
      </c>
      <c r="Q2346" s="37" t="str">
        <f t="shared" si="400"/>
        <v>Michael Higson</v>
      </c>
      <c r="R2346" s="6" t="str">
        <f t="shared" si="401"/>
        <v>T - Michael Higson</v>
      </c>
      <c r="S2346" s="6" t="str">
        <f>IFERROR(INDEX('Vendor Over-ride'!$C:$C, MATCH($R:$R,'Vendor Over-ride'!$A:$A,0)),"")</f>
        <v>T - Michael Higson</v>
      </c>
      <c r="U2346" s="38" t="str">
        <f t="shared" si="405"/>
        <v>GIA</v>
      </c>
      <c r="V2346" s="5" t="str">
        <f t="shared" si="406"/>
        <v>TRADE</v>
      </c>
      <c r="W2346" s="5" t="b">
        <f t="shared" si="402"/>
        <v>0</v>
      </c>
      <c r="X2346" s="40">
        <f t="shared" ca="1" si="403"/>
        <v>1757.5</v>
      </c>
      <c r="Y2346" s="30" t="b">
        <f t="shared" ca="1" si="404"/>
        <v>0</v>
      </c>
    </row>
    <row r="2347" spans="1:25" hidden="1">
      <c r="A2347" s="28" t="s">
        <v>2837</v>
      </c>
      <c r="B2347" s="28" t="s">
        <v>2838</v>
      </c>
      <c r="C2347" s="28" t="s">
        <v>4935</v>
      </c>
      <c r="D2347" s="28" t="s">
        <v>2842</v>
      </c>
      <c r="E2347" s="29">
        <v>42356</v>
      </c>
      <c r="F2347" s="28" t="s">
        <v>11775</v>
      </c>
      <c r="G2347" s="30">
        <v>5245</v>
      </c>
      <c r="H2347" s="28" t="s">
        <v>11776</v>
      </c>
      <c r="I2347" s="31">
        <v>0</v>
      </c>
      <c r="J2347" s="31">
        <v>600</v>
      </c>
      <c r="K2347" s="28" t="s">
        <v>5051</v>
      </c>
      <c r="L2347" s="32">
        <f t="shared" si="396"/>
        <v>-600</v>
      </c>
      <c r="M2347" s="33">
        <f t="shared" si="397"/>
        <v>600</v>
      </c>
      <c r="N2347" s="34" t="b">
        <v>1</v>
      </c>
      <c r="O2347" s="35">
        <f t="shared" si="398"/>
        <v>600</v>
      </c>
      <c r="P2347" s="36" t="str">
        <f t="shared" si="399"/>
        <v>T</v>
      </c>
      <c r="Q2347" s="37" t="str">
        <f t="shared" si="400"/>
        <v>Straight Cut Media</v>
      </c>
      <c r="R2347" s="6" t="str">
        <f t="shared" si="401"/>
        <v>T - Straight Cut Media</v>
      </c>
      <c r="S2347" s="6" t="str">
        <f>IFERROR(INDEX('Vendor Over-ride'!$C:$C, MATCH($R:$R,'Vendor Over-ride'!$A:$A,0)),"")</f>
        <v>T - Straight Cut Media</v>
      </c>
      <c r="U2347" s="38" t="str">
        <f t="shared" si="405"/>
        <v>GIA</v>
      </c>
      <c r="V2347" s="5" t="str">
        <f t="shared" si="406"/>
        <v>TRADE</v>
      </c>
      <c r="W2347" s="5" t="b">
        <f t="shared" si="402"/>
        <v>0</v>
      </c>
      <c r="X2347" s="40">
        <f t="shared" ca="1" si="403"/>
        <v>9025</v>
      </c>
      <c r="Y2347" s="30" t="b">
        <f t="shared" ca="1" si="404"/>
        <v>0</v>
      </c>
    </row>
    <row r="2348" spans="1:25" hidden="1">
      <c r="A2348" s="28" t="s">
        <v>2837</v>
      </c>
      <c r="B2348" s="28" t="s">
        <v>2838</v>
      </c>
      <c r="C2348" s="28" t="s">
        <v>4935</v>
      </c>
      <c r="D2348" s="28" t="s">
        <v>2842</v>
      </c>
      <c r="E2348" s="29">
        <v>42360</v>
      </c>
      <c r="F2348" s="28" t="s">
        <v>11777</v>
      </c>
      <c r="G2348" s="30">
        <v>5261</v>
      </c>
      <c r="H2348" s="28" t="s">
        <v>11778</v>
      </c>
      <c r="I2348" s="31">
        <v>0</v>
      </c>
      <c r="J2348" s="31">
        <v>105</v>
      </c>
      <c r="K2348" s="28" t="s">
        <v>2889</v>
      </c>
      <c r="L2348" s="32">
        <f t="shared" si="396"/>
        <v>-105</v>
      </c>
      <c r="M2348" s="33">
        <f t="shared" si="397"/>
        <v>105</v>
      </c>
      <c r="N2348" s="34" t="b">
        <v>0</v>
      </c>
      <c r="O2348" s="35">
        <f t="shared" si="398"/>
        <v>0</v>
      </c>
      <c r="P2348" s="36" t="str">
        <f t="shared" si="399"/>
        <v>E</v>
      </c>
      <c r="Q2348" s="37" t="str">
        <f t="shared" si="400"/>
        <v>Hazel Paton</v>
      </c>
      <c r="R2348" s="6" t="str">
        <f t="shared" si="401"/>
        <v>E - Hazel Paton</v>
      </c>
      <c r="S2348" s="6" t="str">
        <f>IFERROR(INDEX('Vendor Over-ride'!$C:$C, MATCH($R:$R,'Vendor Over-ride'!$A:$A,0)),"")</f>
        <v/>
      </c>
      <c r="U2348" s="38" t="str">
        <f t="shared" si="405"/>
        <v>GIA</v>
      </c>
      <c r="V2348" s="5" t="str">
        <f t="shared" si="406"/>
        <v>EMPLOYEE</v>
      </c>
      <c r="W2348" s="5" t="b">
        <f t="shared" si="402"/>
        <v>0</v>
      </c>
      <c r="X2348" s="40">
        <f t="shared" ca="1" si="403"/>
        <v>334393.72000000003</v>
      </c>
      <c r="Y2348" s="30" t="b">
        <f t="shared" ca="1" si="404"/>
        <v>1</v>
      </c>
    </row>
    <row r="2349" spans="1:25" hidden="1">
      <c r="A2349" s="28" t="s">
        <v>2837</v>
      </c>
      <c r="B2349" s="28" t="s">
        <v>2838</v>
      </c>
      <c r="C2349" s="28" t="s">
        <v>4935</v>
      </c>
      <c r="D2349" s="28" t="s">
        <v>2842</v>
      </c>
      <c r="E2349" s="29">
        <v>42360</v>
      </c>
      <c r="F2349" s="28" t="s">
        <v>11779</v>
      </c>
      <c r="G2349" s="30">
        <v>5261</v>
      </c>
      <c r="H2349" s="28" t="s">
        <v>11780</v>
      </c>
      <c r="I2349" s="31">
        <v>0</v>
      </c>
      <c r="J2349" s="31">
        <v>217.46</v>
      </c>
      <c r="K2349" s="28" t="s">
        <v>2890</v>
      </c>
      <c r="L2349" s="32">
        <f t="shared" si="396"/>
        <v>-217.46</v>
      </c>
      <c r="M2349" s="33">
        <f t="shared" si="397"/>
        <v>217.46</v>
      </c>
      <c r="N2349" s="34" t="b">
        <v>0</v>
      </c>
      <c r="O2349" s="35">
        <f t="shared" si="398"/>
        <v>0</v>
      </c>
      <c r="P2349" s="36" t="str">
        <f t="shared" si="399"/>
        <v>E</v>
      </c>
      <c r="Q2349" s="37" t="str">
        <f t="shared" si="400"/>
        <v>James McKenzie</v>
      </c>
      <c r="R2349" s="6" t="str">
        <f t="shared" si="401"/>
        <v>E - James McKenzie</v>
      </c>
      <c r="S2349" s="6" t="str">
        <f>IFERROR(INDEX('Vendor Over-ride'!$C:$C, MATCH($R:$R,'Vendor Over-ride'!$A:$A,0)),"")</f>
        <v/>
      </c>
      <c r="U2349" s="38" t="str">
        <f t="shared" si="405"/>
        <v>GIA</v>
      </c>
      <c r="V2349" s="5" t="str">
        <f t="shared" si="406"/>
        <v>EMPLOYEE</v>
      </c>
      <c r="W2349" s="5" t="b">
        <f t="shared" si="402"/>
        <v>0</v>
      </c>
      <c r="X2349" s="40">
        <f t="shared" ca="1" si="403"/>
        <v>334393.72000000003</v>
      </c>
      <c r="Y2349" s="30" t="b">
        <f t="shared" ca="1" si="404"/>
        <v>1</v>
      </c>
    </row>
    <row r="2350" spans="1:25" hidden="1">
      <c r="A2350" s="28" t="s">
        <v>2837</v>
      </c>
      <c r="B2350" s="28" t="s">
        <v>2838</v>
      </c>
      <c r="C2350" s="28" t="s">
        <v>4935</v>
      </c>
      <c r="D2350" s="28" t="s">
        <v>2842</v>
      </c>
      <c r="E2350" s="29">
        <v>42360</v>
      </c>
      <c r="F2350" s="28" t="s">
        <v>11781</v>
      </c>
      <c r="G2350" s="30">
        <v>5261</v>
      </c>
      <c r="H2350" s="28" t="s">
        <v>11782</v>
      </c>
      <c r="I2350" s="31">
        <v>0</v>
      </c>
      <c r="J2350" s="31">
        <v>53.58</v>
      </c>
      <c r="K2350" s="28" t="s">
        <v>2867</v>
      </c>
      <c r="L2350" s="32">
        <f t="shared" si="396"/>
        <v>-53.58</v>
      </c>
      <c r="M2350" s="33">
        <f t="shared" si="397"/>
        <v>53.58</v>
      </c>
      <c r="N2350" s="34" t="b">
        <v>0</v>
      </c>
      <c r="O2350" s="35">
        <f t="shared" si="398"/>
        <v>0</v>
      </c>
      <c r="P2350" s="36" t="str">
        <f t="shared" si="399"/>
        <v>E</v>
      </c>
      <c r="Q2350" s="37" t="str">
        <f t="shared" si="400"/>
        <v>Andrew Leitch</v>
      </c>
      <c r="R2350" s="6" t="str">
        <f t="shared" si="401"/>
        <v>E - Andrew Leitch</v>
      </c>
      <c r="S2350" s="6" t="str">
        <f>IFERROR(INDEX('Vendor Over-ride'!$C:$C, MATCH($R:$R,'Vendor Over-ride'!$A:$A,0)),"")</f>
        <v/>
      </c>
      <c r="U2350" s="38" t="str">
        <f t="shared" si="405"/>
        <v>GIA</v>
      </c>
      <c r="V2350" s="5" t="str">
        <f t="shared" si="406"/>
        <v>EMPLOYEE</v>
      </c>
      <c r="W2350" s="5" t="b">
        <f t="shared" si="402"/>
        <v>0</v>
      </c>
      <c r="X2350" s="40">
        <f t="shared" ca="1" si="403"/>
        <v>334393.72000000003</v>
      </c>
      <c r="Y2350" s="30" t="b">
        <f t="shared" ca="1" si="404"/>
        <v>1</v>
      </c>
    </row>
    <row r="2351" spans="1:25" hidden="1">
      <c r="A2351" s="28" t="s">
        <v>2837</v>
      </c>
      <c r="B2351" s="28" t="s">
        <v>2838</v>
      </c>
      <c r="C2351" s="28" t="s">
        <v>4935</v>
      </c>
      <c r="D2351" s="28" t="s">
        <v>2842</v>
      </c>
      <c r="E2351" s="29">
        <v>42360</v>
      </c>
      <c r="F2351" s="28" t="s">
        <v>11783</v>
      </c>
      <c r="G2351" s="30">
        <v>5261</v>
      </c>
      <c r="H2351" s="28" t="s">
        <v>11784</v>
      </c>
      <c r="I2351" s="31">
        <v>0</v>
      </c>
      <c r="J2351" s="31">
        <v>211.4</v>
      </c>
      <c r="K2351" s="28" t="s">
        <v>4966</v>
      </c>
      <c r="L2351" s="32">
        <f t="shared" si="396"/>
        <v>-211.4</v>
      </c>
      <c r="M2351" s="33">
        <f t="shared" si="397"/>
        <v>211.4</v>
      </c>
      <c r="N2351" s="34" t="b">
        <v>0</v>
      </c>
      <c r="O2351" s="35">
        <f t="shared" si="398"/>
        <v>0</v>
      </c>
      <c r="P2351" s="36" t="str">
        <f t="shared" si="399"/>
        <v>E</v>
      </c>
      <c r="Q2351" s="37" t="str">
        <f t="shared" si="400"/>
        <v>Anita Clark</v>
      </c>
      <c r="R2351" s="6" t="str">
        <f t="shared" si="401"/>
        <v>E - Anita Clark</v>
      </c>
      <c r="S2351" s="6" t="str">
        <f>IFERROR(INDEX('Vendor Over-ride'!$C:$C, MATCH($R:$R,'Vendor Over-ride'!$A:$A,0)),"")</f>
        <v/>
      </c>
      <c r="U2351" s="38" t="str">
        <f t="shared" si="405"/>
        <v>GIA</v>
      </c>
      <c r="V2351" s="5" t="str">
        <f t="shared" si="406"/>
        <v>EMPLOYEE</v>
      </c>
      <c r="W2351" s="5" t="b">
        <f t="shared" si="402"/>
        <v>0</v>
      </c>
      <c r="X2351" s="40">
        <f t="shared" ca="1" si="403"/>
        <v>334393.72000000003</v>
      </c>
      <c r="Y2351" s="30" t="b">
        <f t="shared" ca="1" si="404"/>
        <v>1</v>
      </c>
    </row>
    <row r="2352" spans="1:25" hidden="1">
      <c r="A2352" s="28" t="s">
        <v>2837</v>
      </c>
      <c r="B2352" s="28" t="s">
        <v>2838</v>
      </c>
      <c r="C2352" s="28" t="s">
        <v>4935</v>
      </c>
      <c r="D2352" s="28" t="s">
        <v>2842</v>
      </c>
      <c r="E2352" s="29">
        <v>42360</v>
      </c>
      <c r="F2352" s="28" t="s">
        <v>11785</v>
      </c>
      <c r="G2352" s="30">
        <v>5261</v>
      </c>
      <c r="H2352" s="28" t="s">
        <v>11786</v>
      </c>
      <c r="I2352" s="31">
        <v>0</v>
      </c>
      <c r="J2352" s="31">
        <v>28</v>
      </c>
      <c r="K2352" s="28" t="s">
        <v>2953</v>
      </c>
      <c r="L2352" s="32">
        <f t="shared" si="396"/>
        <v>-28</v>
      </c>
      <c r="M2352" s="33">
        <f t="shared" si="397"/>
        <v>28</v>
      </c>
      <c r="N2352" s="34" t="b">
        <v>0</v>
      </c>
      <c r="O2352" s="35">
        <f t="shared" si="398"/>
        <v>0</v>
      </c>
      <c r="P2352" s="36" t="str">
        <f t="shared" si="399"/>
        <v>E</v>
      </c>
      <c r="Q2352" s="37" t="str">
        <f t="shared" si="400"/>
        <v>Janice Kelly</v>
      </c>
      <c r="R2352" s="6" t="str">
        <f t="shared" si="401"/>
        <v>E - Janice Kelly</v>
      </c>
      <c r="S2352" s="6" t="str">
        <f>IFERROR(INDEX('Vendor Over-ride'!$C:$C, MATCH($R:$R,'Vendor Over-ride'!$A:$A,0)),"")</f>
        <v/>
      </c>
      <c r="U2352" s="38" t="str">
        <f t="shared" si="405"/>
        <v>GIA</v>
      </c>
      <c r="V2352" s="5" t="str">
        <f t="shared" si="406"/>
        <v>EMPLOYEE</v>
      </c>
      <c r="W2352" s="5" t="b">
        <f t="shared" si="402"/>
        <v>0</v>
      </c>
      <c r="X2352" s="40">
        <f t="shared" ca="1" si="403"/>
        <v>334393.72000000003</v>
      </c>
      <c r="Y2352" s="30" t="b">
        <f t="shared" ca="1" si="404"/>
        <v>1</v>
      </c>
    </row>
    <row r="2353" spans="1:25" hidden="1">
      <c r="A2353" s="28" t="s">
        <v>2837</v>
      </c>
      <c r="B2353" s="28" t="s">
        <v>2838</v>
      </c>
      <c r="C2353" s="28" t="s">
        <v>4935</v>
      </c>
      <c r="D2353" s="28" t="s">
        <v>2842</v>
      </c>
      <c r="E2353" s="29">
        <v>42360</v>
      </c>
      <c r="F2353" s="28" t="s">
        <v>11787</v>
      </c>
      <c r="G2353" s="30">
        <v>5261</v>
      </c>
      <c r="H2353" s="28" t="s">
        <v>11788</v>
      </c>
      <c r="I2353" s="31">
        <v>0</v>
      </c>
      <c r="J2353" s="31">
        <v>117.15</v>
      </c>
      <c r="K2353" s="28" t="s">
        <v>2954</v>
      </c>
      <c r="L2353" s="32">
        <f t="shared" si="396"/>
        <v>-117.15</v>
      </c>
      <c r="M2353" s="33">
        <f t="shared" si="397"/>
        <v>117.15</v>
      </c>
      <c r="N2353" s="34" t="b">
        <v>0</v>
      </c>
      <c r="O2353" s="35">
        <f t="shared" si="398"/>
        <v>0</v>
      </c>
      <c r="P2353" s="36" t="str">
        <f t="shared" si="399"/>
        <v>E</v>
      </c>
      <c r="Q2353" s="37" t="str">
        <f t="shared" si="400"/>
        <v>Clare Hewitt</v>
      </c>
      <c r="R2353" s="6" t="str">
        <f t="shared" si="401"/>
        <v>E - Clare Hewitt</v>
      </c>
      <c r="S2353" s="6" t="str">
        <f>IFERROR(INDEX('Vendor Over-ride'!$C:$C, MATCH($R:$R,'Vendor Over-ride'!$A:$A,0)),"")</f>
        <v/>
      </c>
      <c r="U2353" s="38" t="str">
        <f t="shared" si="405"/>
        <v>GIA</v>
      </c>
      <c r="V2353" s="5" t="str">
        <f t="shared" si="406"/>
        <v>EMPLOYEE</v>
      </c>
      <c r="W2353" s="5" t="b">
        <f t="shared" si="402"/>
        <v>0</v>
      </c>
      <c r="X2353" s="40">
        <f t="shared" ca="1" si="403"/>
        <v>334393.72000000003</v>
      </c>
      <c r="Y2353" s="30" t="b">
        <f t="shared" ca="1" si="404"/>
        <v>1</v>
      </c>
    </row>
    <row r="2354" spans="1:25" hidden="1">
      <c r="A2354" s="28" t="s">
        <v>2837</v>
      </c>
      <c r="B2354" s="28" t="s">
        <v>2838</v>
      </c>
      <c r="C2354" s="28" t="s">
        <v>4935</v>
      </c>
      <c r="D2354" s="28" t="s">
        <v>2842</v>
      </c>
      <c r="E2354" s="29">
        <v>42360</v>
      </c>
      <c r="F2354" s="28" t="s">
        <v>11789</v>
      </c>
      <c r="G2354" s="30">
        <v>5261</v>
      </c>
      <c r="H2354" s="28" t="s">
        <v>11790</v>
      </c>
      <c r="I2354" s="31">
        <v>0</v>
      </c>
      <c r="J2354" s="31">
        <v>88</v>
      </c>
      <c r="K2354" s="28" t="s">
        <v>2958</v>
      </c>
      <c r="L2354" s="32">
        <f t="shared" si="396"/>
        <v>-88</v>
      </c>
      <c r="M2354" s="33">
        <f t="shared" si="397"/>
        <v>88</v>
      </c>
      <c r="N2354" s="34" t="b">
        <v>0</v>
      </c>
      <c r="O2354" s="35">
        <f t="shared" si="398"/>
        <v>0</v>
      </c>
      <c r="P2354" s="36" t="str">
        <f t="shared" si="399"/>
        <v>E</v>
      </c>
      <c r="Q2354" s="37" t="str">
        <f t="shared" si="400"/>
        <v>Raymond Black</v>
      </c>
      <c r="R2354" s="6" t="str">
        <f t="shared" si="401"/>
        <v>E - Raymond Black</v>
      </c>
      <c r="S2354" s="6" t="str">
        <f>IFERROR(INDEX('Vendor Over-ride'!$C:$C, MATCH($R:$R,'Vendor Over-ride'!$A:$A,0)),"")</f>
        <v/>
      </c>
      <c r="U2354" s="38" t="str">
        <f t="shared" si="405"/>
        <v>GIA</v>
      </c>
      <c r="V2354" s="5" t="str">
        <f t="shared" si="406"/>
        <v>EMPLOYEE</v>
      </c>
      <c r="W2354" s="5" t="b">
        <f t="shared" si="402"/>
        <v>0</v>
      </c>
      <c r="X2354" s="40">
        <f t="shared" ca="1" si="403"/>
        <v>334393.72000000003</v>
      </c>
      <c r="Y2354" s="30" t="b">
        <f t="shared" ca="1" si="404"/>
        <v>1</v>
      </c>
    </row>
    <row r="2355" spans="1:25" hidden="1">
      <c r="A2355" s="28" t="s">
        <v>2837</v>
      </c>
      <c r="B2355" s="28" t="s">
        <v>2838</v>
      </c>
      <c r="C2355" s="28" t="s">
        <v>4935</v>
      </c>
      <c r="D2355" s="28" t="s">
        <v>2842</v>
      </c>
      <c r="E2355" s="29">
        <v>42360</v>
      </c>
      <c r="F2355" s="28" t="s">
        <v>11791</v>
      </c>
      <c r="G2355" s="30">
        <v>5261</v>
      </c>
      <c r="H2355" s="28" t="s">
        <v>11792</v>
      </c>
      <c r="I2355" s="31">
        <v>0</v>
      </c>
      <c r="J2355" s="31">
        <v>688.4</v>
      </c>
      <c r="K2355" s="28" t="s">
        <v>4944</v>
      </c>
      <c r="L2355" s="32">
        <f t="shared" si="396"/>
        <v>-688.4</v>
      </c>
      <c r="M2355" s="33">
        <f t="shared" si="397"/>
        <v>688.4</v>
      </c>
      <c r="N2355" s="34" t="b">
        <v>0</v>
      </c>
      <c r="O2355" s="35">
        <f t="shared" si="398"/>
        <v>0</v>
      </c>
      <c r="P2355" s="36" t="str">
        <f t="shared" si="399"/>
        <v>E</v>
      </c>
      <c r="Q2355" s="37" t="str">
        <f t="shared" si="400"/>
        <v>Ian Stevenson</v>
      </c>
      <c r="R2355" s="6" t="str">
        <f t="shared" si="401"/>
        <v>E - Ian Stevenson</v>
      </c>
      <c r="S2355" s="6" t="str">
        <f>IFERROR(INDEX('Vendor Over-ride'!$C:$C, MATCH($R:$R,'Vendor Over-ride'!$A:$A,0)),"")</f>
        <v/>
      </c>
      <c r="U2355" s="38" t="str">
        <f t="shared" si="405"/>
        <v>GIA</v>
      </c>
      <c r="V2355" s="5" t="str">
        <f t="shared" si="406"/>
        <v>EMPLOYEE</v>
      </c>
      <c r="W2355" s="5" t="b">
        <f t="shared" si="402"/>
        <v>0</v>
      </c>
      <c r="X2355" s="40">
        <f t="shared" ca="1" si="403"/>
        <v>334393.72000000003</v>
      </c>
      <c r="Y2355" s="30" t="b">
        <f t="shared" ca="1" si="404"/>
        <v>1</v>
      </c>
    </row>
    <row r="2356" spans="1:25" hidden="1">
      <c r="A2356" s="28" t="s">
        <v>2837</v>
      </c>
      <c r="B2356" s="28" t="s">
        <v>2838</v>
      </c>
      <c r="C2356" s="28" t="s">
        <v>4935</v>
      </c>
      <c r="D2356" s="28" t="s">
        <v>2842</v>
      </c>
      <c r="E2356" s="29">
        <v>42360</v>
      </c>
      <c r="F2356" s="28" t="s">
        <v>11793</v>
      </c>
      <c r="G2356" s="30">
        <v>5261</v>
      </c>
      <c r="H2356" s="28" t="s">
        <v>11794</v>
      </c>
      <c r="I2356" s="31">
        <v>0</v>
      </c>
      <c r="J2356" s="31">
        <v>151.19999999999999</v>
      </c>
      <c r="K2356" s="28" t="s">
        <v>3413</v>
      </c>
      <c r="L2356" s="32">
        <f t="shared" si="396"/>
        <v>-151.19999999999999</v>
      </c>
      <c r="M2356" s="33">
        <f t="shared" si="397"/>
        <v>151.19999999999999</v>
      </c>
      <c r="N2356" s="34" t="b">
        <v>0</v>
      </c>
      <c r="O2356" s="35">
        <f t="shared" si="398"/>
        <v>0</v>
      </c>
      <c r="P2356" s="36" t="str">
        <f t="shared" si="399"/>
        <v>E</v>
      </c>
      <c r="Q2356" s="37" t="str">
        <f t="shared" si="400"/>
        <v>Natalie Usher</v>
      </c>
      <c r="R2356" s="6" t="str">
        <f t="shared" si="401"/>
        <v>E - Natalie Usher</v>
      </c>
      <c r="S2356" s="6" t="str">
        <f>IFERROR(INDEX('Vendor Over-ride'!$C:$C, MATCH($R:$R,'Vendor Over-ride'!$A:$A,0)),"")</f>
        <v/>
      </c>
      <c r="U2356" s="38" t="str">
        <f t="shared" si="405"/>
        <v>GIA</v>
      </c>
      <c r="V2356" s="5" t="str">
        <f t="shared" si="406"/>
        <v>EMPLOYEE</v>
      </c>
      <c r="W2356" s="5" t="b">
        <f t="shared" si="402"/>
        <v>0</v>
      </c>
      <c r="X2356" s="40">
        <f t="shared" ca="1" si="403"/>
        <v>334393.72000000003</v>
      </c>
      <c r="Y2356" s="30" t="b">
        <f t="shared" ca="1" si="404"/>
        <v>1</v>
      </c>
    </row>
    <row r="2357" spans="1:25" hidden="1">
      <c r="A2357" s="28" t="s">
        <v>2837</v>
      </c>
      <c r="B2357" s="28" t="s">
        <v>2838</v>
      </c>
      <c r="C2357" s="28" t="s">
        <v>4935</v>
      </c>
      <c r="D2357" s="28" t="s">
        <v>2842</v>
      </c>
      <c r="E2357" s="29">
        <v>42360</v>
      </c>
      <c r="F2357" s="28" t="s">
        <v>11795</v>
      </c>
      <c r="G2357" s="30">
        <v>5261</v>
      </c>
      <c r="H2357" s="28" t="s">
        <v>11796</v>
      </c>
      <c r="I2357" s="31">
        <v>0</v>
      </c>
      <c r="J2357" s="31">
        <v>72.94</v>
      </c>
      <c r="K2357" s="28" t="s">
        <v>5075</v>
      </c>
      <c r="L2357" s="32">
        <f t="shared" si="396"/>
        <v>-72.94</v>
      </c>
      <c r="M2357" s="33">
        <f t="shared" si="397"/>
        <v>72.94</v>
      </c>
      <c r="N2357" s="34" t="b">
        <v>0</v>
      </c>
      <c r="O2357" s="35">
        <f t="shared" si="398"/>
        <v>0</v>
      </c>
      <c r="P2357" s="36" t="str">
        <f t="shared" si="399"/>
        <v>E</v>
      </c>
      <c r="Q2357" s="37" t="str">
        <f t="shared" si="400"/>
        <v>Morag Macdonald</v>
      </c>
      <c r="R2357" s="6" t="str">
        <f t="shared" si="401"/>
        <v>E - Morag Macdonald</v>
      </c>
      <c r="S2357" s="6" t="str">
        <f>IFERROR(INDEX('Vendor Over-ride'!$C:$C, MATCH($R:$R,'Vendor Over-ride'!$A:$A,0)),"")</f>
        <v/>
      </c>
      <c r="U2357" s="38" t="str">
        <f t="shared" si="405"/>
        <v>GIA</v>
      </c>
      <c r="V2357" s="5" t="str">
        <f t="shared" si="406"/>
        <v>EMPLOYEE</v>
      </c>
      <c r="W2357" s="5" t="b">
        <f t="shared" si="402"/>
        <v>0</v>
      </c>
      <c r="X2357" s="40">
        <f t="shared" ca="1" si="403"/>
        <v>334393.72000000003</v>
      </c>
      <c r="Y2357" s="30" t="b">
        <f t="shared" ca="1" si="404"/>
        <v>1</v>
      </c>
    </row>
    <row r="2358" spans="1:25" hidden="1">
      <c r="A2358" s="28" t="s">
        <v>2837</v>
      </c>
      <c r="B2358" s="28" t="s">
        <v>2838</v>
      </c>
      <c r="C2358" s="28" t="s">
        <v>4935</v>
      </c>
      <c r="D2358" s="28" t="s">
        <v>2842</v>
      </c>
      <c r="E2358" s="29">
        <v>42360</v>
      </c>
      <c r="F2358" s="28" t="s">
        <v>11797</v>
      </c>
      <c r="G2358" s="30">
        <v>5261</v>
      </c>
      <c r="H2358" s="28" t="s">
        <v>11798</v>
      </c>
      <c r="I2358" s="31">
        <v>0</v>
      </c>
      <c r="J2358" s="31">
        <v>199.96</v>
      </c>
      <c r="K2358" s="28" t="s">
        <v>10144</v>
      </c>
      <c r="L2358" s="32">
        <f t="shared" si="396"/>
        <v>-199.96</v>
      </c>
      <c r="M2358" s="33">
        <f t="shared" si="397"/>
        <v>199.96</v>
      </c>
      <c r="N2358" s="34" t="b">
        <v>0</v>
      </c>
      <c r="O2358" s="35">
        <f t="shared" si="398"/>
        <v>0</v>
      </c>
      <c r="P2358" s="36" t="str">
        <f t="shared" si="399"/>
        <v>E</v>
      </c>
      <c r="Q2358" s="37" t="str">
        <f t="shared" si="400"/>
        <v>Laura Black</v>
      </c>
      <c r="R2358" s="6" t="str">
        <f t="shared" si="401"/>
        <v>E - Laura Black</v>
      </c>
      <c r="S2358" s="6" t="str">
        <f>IFERROR(INDEX('Vendor Over-ride'!$C:$C, MATCH($R:$R,'Vendor Over-ride'!$A:$A,0)),"")</f>
        <v/>
      </c>
      <c r="U2358" s="38" t="str">
        <f t="shared" si="405"/>
        <v>GIA</v>
      </c>
      <c r="V2358" s="5" t="str">
        <f t="shared" si="406"/>
        <v>EMPLOYEE</v>
      </c>
      <c r="W2358" s="5" t="b">
        <f t="shared" si="402"/>
        <v>0</v>
      </c>
      <c r="X2358" s="40">
        <f t="shared" ca="1" si="403"/>
        <v>334393.72000000003</v>
      </c>
      <c r="Y2358" s="30" t="b">
        <f t="shared" ca="1" si="404"/>
        <v>1</v>
      </c>
    </row>
    <row r="2359" spans="1:25" hidden="1">
      <c r="A2359" s="28" t="s">
        <v>2837</v>
      </c>
      <c r="B2359" s="28" t="s">
        <v>2838</v>
      </c>
      <c r="C2359" s="28" t="s">
        <v>4935</v>
      </c>
      <c r="D2359" s="28" t="s">
        <v>2842</v>
      </c>
      <c r="E2359" s="29">
        <v>42360</v>
      </c>
      <c r="F2359" s="28" t="s">
        <v>11799</v>
      </c>
      <c r="G2359" s="30">
        <v>5261</v>
      </c>
      <c r="H2359" s="28" t="s">
        <v>11800</v>
      </c>
      <c r="I2359" s="31">
        <v>0</v>
      </c>
      <c r="J2359" s="31">
        <v>59</v>
      </c>
      <c r="K2359" s="28" t="s">
        <v>10291</v>
      </c>
      <c r="L2359" s="32">
        <f t="shared" si="396"/>
        <v>-59</v>
      </c>
      <c r="M2359" s="33">
        <f t="shared" si="397"/>
        <v>59</v>
      </c>
      <c r="N2359" s="34" t="b">
        <v>0</v>
      </c>
      <c r="O2359" s="35">
        <f t="shared" si="398"/>
        <v>0</v>
      </c>
      <c r="P2359" s="36" t="str">
        <f t="shared" si="399"/>
        <v>E</v>
      </c>
      <c r="Q2359" s="37" t="str">
        <f t="shared" si="400"/>
        <v>James Coltham</v>
      </c>
      <c r="R2359" s="6" t="str">
        <f t="shared" si="401"/>
        <v>E - James Coltham</v>
      </c>
      <c r="S2359" s="6" t="str">
        <f>IFERROR(INDEX('Vendor Over-ride'!$C:$C, MATCH($R:$R,'Vendor Over-ride'!$A:$A,0)),"")</f>
        <v/>
      </c>
      <c r="U2359" s="38" t="str">
        <f t="shared" si="405"/>
        <v>GIA</v>
      </c>
      <c r="V2359" s="5" t="str">
        <f t="shared" si="406"/>
        <v>EMPLOYEE</v>
      </c>
      <c r="W2359" s="5" t="b">
        <f t="shared" si="402"/>
        <v>0</v>
      </c>
      <c r="X2359" s="40">
        <f t="shared" ca="1" si="403"/>
        <v>334393.72000000003</v>
      </c>
      <c r="Y2359" s="30" t="b">
        <f t="shared" ca="1" si="404"/>
        <v>1</v>
      </c>
    </row>
    <row r="2360" spans="1:25" hidden="1">
      <c r="A2360" s="28" t="s">
        <v>2837</v>
      </c>
      <c r="B2360" s="28" t="s">
        <v>2838</v>
      </c>
      <c r="C2360" s="28" t="s">
        <v>4935</v>
      </c>
      <c r="D2360" s="28" t="s">
        <v>2842</v>
      </c>
      <c r="E2360" s="29">
        <v>42360</v>
      </c>
      <c r="F2360" s="28" t="s">
        <v>11801</v>
      </c>
      <c r="G2360" s="30">
        <v>5261</v>
      </c>
      <c r="H2360" s="28" t="s">
        <v>11802</v>
      </c>
      <c r="I2360" s="31">
        <v>0</v>
      </c>
      <c r="J2360" s="31">
        <v>22</v>
      </c>
      <c r="K2360" s="28" t="s">
        <v>11803</v>
      </c>
      <c r="L2360" s="32">
        <f t="shared" si="396"/>
        <v>-22</v>
      </c>
      <c r="M2360" s="33">
        <f t="shared" si="397"/>
        <v>22</v>
      </c>
      <c r="N2360" s="34" t="b">
        <v>0</v>
      </c>
      <c r="O2360" s="35">
        <f t="shared" si="398"/>
        <v>0</v>
      </c>
      <c r="P2360" s="36" t="str">
        <f t="shared" si="399"/>
        <v>E</v>
      </c>
      <c r="Q2360" s="37" t="str">
        <f t="shared" si="400"/>
        <v>Claire Adams</v>
      </c>
      <c r="R2360" s="6" t="str">
        <f t="shared" si="401"/>
        <v>E - Claire Adams</v>
      </c>
      <c r="S2360" s="6" t="str">
        <f>IFERROR(INDEX('Vendor Over-ride'!$C:$C, MATCH($R:$R,'Vendor Over-ride'!$A:$A,0)),"")</f>
        <v/>
      </c>
      <c r="U2360" s="38" t="str">
        <f t="shared" si="405"/>
        <v>GIA</v>
      </c>
      <c r="V2360" s="5" t="str">
        <f t="shared" si="406"/>
        <v>EMPLOYEE</v>
      </c>
      <c r="W2360" s="5" t="b">
        <f t="shared" si="402"/>
        <v>0</v>
      </c>
      <c r="X2360" s="40">
        <f t="shared" ca="1" si="403"/>
        <v>334393.72000000003</v>
      </c>
      <c r="Y2360" s="30" t="b">
        <f t="shared" ca="1" si="404"/>
        <v>1</v>
      </c>
    </row>
    <row r="2361" spans="1:25">
      <c r="A2361" s="28" t="s">
        <v>2837</v>
      </c>
      <c r="B2361" s="28" t="s">
        <v>2838</v>
      </c>
      <c r="C2361" s="28" t="s">
        <v>4935</v>
      </c>
      <c r="D2361" s="28" t="s">
        <v>2842</v>
      </c>
      <c r="E2361" s="29">
        <v>42360</v>
      </c>
      <c r="F2361" s="28" t="s">
        <v>11804</v>
      </c>
      <c r="G2361" s="30">
        <v>5261</v>
      </c>
      <c r="H2361" s="28" t="s">
        <v>11805</v>
      </c>
      <c r="I2361" s="31">
        <v>0</v>
      </c>
      <c r="J2361" s="31">
        <v>35951.050000000003</v>
      </c>
      <c r="K2361" s="28" t="s">
        <v>5185</v>
      </c>
      <c r="L2361" s="32">
        <f t="shared" si="396"/>
        <v>-35951.050000000003</v>
      </c>
      <c r="M2361" s="33">
        <f t="shared" si="397"/>
        <v>35951.050000000003</v>
      </c>
      <c r="N2361" s="34" t="b">
        <v>1</v>
      </c>
      <c r="O2361" s="35">
        <f t="shared" si="398"/>
        <v>35951.050000000003</v>
      </c>
      <c r="P2361" s="36" t="str">
        <f t="shared" si="399"/>
        <v>G</v>
      </c>
      <c r="Q2361" s="37" t="str">
        <f t="shared" si="400"/>
        <v>Cove Park Ltd</v>
      </c>
      <c r="R2361" s="6" t="str">
        <f t="shared" si="401"/>
        <v>G - Cove Park Ltd</v>
      </c>
      <c r="S2361" s="6" t="str">
        <f>IFERROR(INDEX('Vendor Over-ride'!$C:$C, MATCH($R:$R,'Vendor Over-ride'!$A:$A,0)),"")</f>
        <v>G - Cove Park Ltd</v>
      </c>
      <c r="U2361" s="38" t="str">
        <f t="shared" si="405"/>
        <v>GIA</v>
      </c>
      <c r="V2361" s="5" t="str">
        <f t="shared" si="406"/>
        <v>AWARD</v>
      </c>
      <c r="W2361" s="5" t="b">
        <f t="shared" si="402"/>
        <v>1</v>
      </c>
      <c r="X2361" s="40">
        <f t="shared" ca="1" si="403"/>
        <v>351009.41</v>
      </c>
      <c r="Y2361" s="30" t="b">
        <f t="shared" ca="1" si="404"/>
        <v>1</v>
      </c>
    </row>
    <row r="2362" spans="1:25">
      <c r="A2362" s="28" t="s">
        <v>2837</v>
      </c>
      <c r="B2362" s="28" t="s">
        <v>2838</v>
      </c>
      <c r="C2362" s="28" t="s">
        <v>4935</v>
      </c>
      <c r="D2362" s="28" t="s">
        <v>2842</v>
      </c>
      <c r="E2362" s="29">
        <v>42360</v>
      </c>
      <c r="F2362" s="28" t="s">
        <v>11806</v>
      </c>
      <c r="G2362" s="30">
        <v>5261</v>
      </c>
      <c r="H2362" s="28" t="s">
        <v>11807</v>
      </c>
      <c r="I2362" s="31">
        <v>0</v>
      </c>
      <c r="J2362" s="31">
        <v>14816</v>
      </c>
      <c r="K2362" s="28" t="s">
        <v>5244</v>
      </c>
      <c r="L2362" s="32">
        <f t="shared" si="396"/>
        <v>-14816</v>
      </c>
      <c r="M2362" s="33">
        <f t="shared" si="397"/>
        <v>14816</v>
      </c>
      <c r="N2362" s="34" t="b">
        <v>1</v>
      </c>
      <c r="O2362" s="35">
        <f t="shared" si="398"/>
        <v>14816</v>
      </c>
      <c r="P2362" s="36" t="str">
        <f t="shared" si="399"/>
        <v>G</v>
      </c>
      <c r="Q2362" s="37" t="str">
        <f t="shared" si="400"/>
        <v>Tron Theatre Limited</v>
      </c>
      <c r="R2362" s="6" t="str">
        <f t="shared" si="401"/>
        <v>G - Tron Theatre Limited</v>
      </c>
      <c r="S2362" s="6" t="str">
        <f>IFERROR(INDEX('Vendor Over-ride'!$C:$C, MATCH($R:$R,'Vendor Over-ride'!$A:$A,0)),"")</f>
        <v>G - Tron Theatre Limited</v>
      </c>
      <c r="U2362" s="38" t="str">
        <f t="shared" si="405"/>
        <v>GIA</v>
      </c>
      <c r="V2362" s="5" t="str">
        <f t="shared" si="406"/>
        <v>AWARD</v>
      </c>
      <c r="W2362" s="5" t="b">
        <f t="shared" si="402"/>
        <v>0</v>
      </c>
      <c r="X2362" s="40">
        <f t="shared" ca="1" si="403"/>
        <v>827068</v>
      </c>
      <c r="Y2362" s="30" t="b">
        <f t="shared" ca="1" si="404"/>
        <v>1</v>
      </c>
    </row>
    <row r="2363" spans="1:25">
      <c r="A2363" s="28" t="s">
        <v>2837</v>
      </c>
      <c r="B2363" s="28" t="s">
        <v>2838</v>
      </c>
      <c r="C2363" s="28" t="s">
        <v>4935</v>
      </c>
      <c r="D2363" s="28" t="s">
        <v>2842</v>
      </c>
      <c r="E2363" s="29">
        <v>42360</v>
      </c>
      <c r="F2363" s="28" t="s">
        <v>11808</v>
      </c>
      <c r="G2363" s="30">
        <v>5261</v>
      </c>
      <c r="H2363" s="28" t="s">
        <v>11809</v>
      </c>
      <c r="I2363" s="31">
        <v>0</v>
      </c>
      <c r="J2363" s="31">
        <v>192114</v>
      </c>
      <c r="K2363" s="28" t="s">
        <v>3530</v>
      </c>
      <c r="L2363" s="32">
        <f t="shared" si="396"/>
        <v>-192114</v>
      </c>
      <c r="M2363" s="33">
        <f t="shared" si="397"/>
        <v>192114</v>
      </c>
      <c r="N2363" s="34" t="b">
        <v>1</v>
      </c>
      <c r="O2363" s="35">
        <f t="shared" si="398"/>
        <v>192114</v>
      </c>
      <c r="P2363" s="36" t="str">
        <f t="shared" si="399"/>
        <v>I</v>
      </c>
      <c r="Q2363" s="37" t="str">
        <f t="shared" si="400"/>
        <v>Aberdeen City Council</v>
      </c>
      <c r="R2363" s="6" t="str">
        <f t="shared" si="401"/>
        <v>I - Aberdeen City Council</v>
      </c>
      <c r="S2363" s="6" t="str">
        <f>IFERROR(INDEX('Vendor Over-ride'!$C:$C, MATCH($R:$R,'Vendor Over-ride'!$A:$A,0)),"")</f>
        <v>I - Aberdeen City Council</v>
      </c>
      <c r="U2363" s="38" t="str">
        <f t="shared" si="405"/>
        <v>GIA</v>
      </c>
      <c r="V2363" s="5" t="str">
        <f t="shared" si="406"/>
        <v>AWARD</v>
      </c>
      <c r="W2363" s="5" t="b">
        <f t="shared" si="402"/>
        <v>1</v>
      </c>
      <c r="X2363" s="40">
        <f t="shared" ca="1" si="403"/>
        <v>220414</v>
      </c>
      <c r="Y2363" s="30" t="b">
        <f t="shared" ca="1" si="404"/>
        <v>1</v>
      </c>
    </row>
    <row r="2364" spans="1:25">
      <c r="A2364" s="28" t="s">
        <v>2837</v>
      </c>
      <c r="B2364" s="28" t="s">
        <v>2838</v>
      </c>
      <c r="C2364" s="28" t="s">
        <v>4935</v>
      </c>
      <c r="D2364" s="28" t="s">
        <v>2842</v>
      </c>
      <c r="E2364" s="29">
        <v>42360</v>
      </c>
      <c r="F2364" s="28" t="s">
        <v>11810</v>
      </c>
      <c r="G2364" s="30">
        <v>5261</v>
      </c>
      <c r="H2364" s="28" t="s">
        <v>11811</v>
      </c>
      <c r="I2364" s="31">
        <v>0</v>
      </c>
      <c r="J2364" s="31">
        <v>2717</v>
      </c>
      <c r="K2364" s="28" t="s">
        <v>7626</v>
      </c>
      <c r="L2364" s="32">
        <f t="shared" si="396"/>
        <v>-2717</v>
      </c>
      <c r="M2364" s="33">
        <f t="shared" si="397"/>
        <v>2717</v>
      </c>
      <c r="N2364" s="34" t="b">
        <v>1</v>
      </c>
      <c r="O2364" s="35">
        <f t="shared" si="398"/>
        <v>2717</v>
      </c>
      <c r="P2364" s="36" t="str">
        <f t="shared" si="399"/>
        <v>I</v>
      </c>
      <c r="Q2364" s="37" t="str">
        <f t="shared" si="400"/>
        <v>Ailie Cohen Puppet Maker</v>
      </c>
      <c r="R2364" s="6" t="str">
        <f t="shared" si="401"/>
        <v>I - Ailie Cohen Puppet Maker</v>
      </c>
      <c r="S2364" s="6" t="str">
        <f>IFERROR(INDEX('Vendor Over-ride'!$C:$C, MATCH($R:$R,'Vendor Over-ride'!$A:$A,0)),"")</f>
        <v>I - Ailie Cohen Puppet Maker</v>
      </c>
      <c r="U2364" s="38" t="str">
        <f t="shared" si="405"/>
        <v>GIA</v>
      </c>
      <c r="V2364" s="5" t="str">
        <f t="shared" si="406"/>
        <v>AWARD</v>
      </c>
      <c r="W2364" s="5" t="b">
        <f t="shared" si="402"/>
        <v>0</v>
      </c>
      <c r="X2364" s="40">
        <f t="shared" ca="1" si="403"/>
        <v>38118</v>
      </c>
      <c r="Y2364" s="30" t="b">
        <f t="shared" ca="1" si="404"/>
        <v>1</v>
      </c>
    </row>
    <row r="2365" spans="1:25">
      <c r="A2365" s="28" t="s">
        <v>2837</v>
      </c>
      <c r="B2365" s="28" t="s">
        <v>2838</v>
      </c>
      <c r="C2365" s="28" t="s">
        <v>4935</v>
      </c>
      <c r="D2365" s="28" t="s">
        <v>2842</v>
      </c>
      <c r="E2365" s="29">
        <v>42360</v>
      </c>
      <c r="F2365" s="28" t="s">
        <v>11812</v>
      </c>
      <c r="G2365" s="30">
        <v>5261</v>
      </c>
      <c r="H2365" s="28" t="s">
        <v>11813</v>
      </c>
      <c r="I2365" s="31">
        <v>0</v>
      </c>
      <c r="J2365" s="31">
        <v>31516</v>
      </c>
      <c r="K2365" s="28" t="s">
        <v>11814</v>
      </c>
      <c r="L2365" s="32">
        <f t="shared" si="396"/>
        <v>-31516</v>
      </c>
      <c r="M2365" s="33">
        <f t="shared" si="397"/>
        <v>31516</v>
      </c>
      <c r="N2365" s="34" t="b">
        <v>1</v>
      </c>
      <c r="O2365" s="35">
        <f t="shared" si="398"/>
        <v>31516</v>
      </c>
      <c r="P2365" s="36" t="str">
        <f t="shared" si="399"/>
        <v>I</v>
      </c>
      <c r="Q2365" s="37" t="str">
        <f t="shared" si="400"/>
        <v>Radio Forth (Bauer Academy)</v>
      </c>
      <c r="R2365" s="6" t="str">
        <f t="shared" si="401"/>
        <v>I - Radio Forth (Bauer Academy)</v>
      </c>
      <c r="S2365" s="6" t="str">
        <f>IFERROR(INDEX('Vendor Over-ride'!$C:$C, MATCH($R:$R,'Vendor Over-ride'!$A:$A,0)),"")</f>
        <v>I - Radio Forth (Bauer Academy)</v>
      </c>
      <c r="U2365" s="38" t="str">
        <f t="shared" si="405"/>
        <v>GIA</v>
      </c>
      <c r="V2365" s="5" t="str">
        <f t="shared" si="406"/>
        <v>AWARD</v>
      </c>
      <c r="W2365" s="5" t="b">
        <f t="shared" si="402"/>
        <v>1</v>
      </c>
      <c r="X2365" s="40">
        <f t="shared" ca="1" si="403"/>
        <v>31516</v>
      </c>
      <c r="Y2365" s="30" t="b">
        <f t="shared" ca="1" si="404"/>
        <v>1</v>
      </c>
    </row>
    <row r="2366" spans="1:25" hidden="1">
      <c r="A2366" s="28" t="s">
        <v>2837</v>
      </c>
      <c r="B2366" s="28" t="s">
        <v>2838</v>
      </c>
      <c r="C2366" s="28" t="s">
        <v>4935</v>
      </c>
      <c r="D2366" s="28" t="s">
        <v>2842</v>
      </c>
      <c r="E2366" s="29">
        <v>42360</v>
      </c>
      <c r="F2366" s="28" t="s">
        <v>11815</v>
      </c>
      <c r="G2366" s="30">
        <v>5261</v>
      </c>
      <c r="H2366" s="28" t="s">
        <v>11816</v>
      </c>
      <c r="I2366" s="31">
        <v>0</v>
      </c>
      <c r="J2366" s="31">
        <v>16685</v>
      </c>
      <c r="K2366" s="28" t="s">
        <v>11817</v>
      </c>
      <c r="L2366" s="32">
        <f t="shared" si="396"/>
        <v>-16685</v>
      </c>
      <c r="M2366" s="33">
        <f t="shared" si="397"/>
        <v>16685</v>
      </c>
      <c r="N2366" s="34" t="b">
        <v>1</v>
      </c>
      <c r="O2366" s="35">
        <f t="shared" si="398"/>
        <v>16685</v>
      </c>
      <c r="P2366" s="36" t="str">
        <f t="shared" si="399"/>
        <v>I</v>
      </c>
      <c r="Q2366" s="37" t="str">
        <f t="shared" si="400"/>
        <v>Colston Milton Parish Church</v>
      </c>
      <c r="R2366" s="6" t="str">
        <f t="shared" si="401"/>
        <v>I - Colston Milton Parish Church</v>
      </c>
      <c r="S2366" s="6" t="str">
        <f>IFERROR(INDEX('Vendor Over-ride'!$C:$C, MATCH($R:$R,'Vendor Over-ride'!$A:$A,0)),"")</f>
        <v>I - Colston Milton Parish Church</v>
      </c>
      <c r="U2366" s="38" t="str">
        <f t="shared" si="405"/>
        <v>GIA</v>
      </c>
      <c r="V2366" s="5" t="str">
        <f t="shared" si="406"/>
        <v>AWARD</v>
      </c>
      <c r="W2366" s="5" t="b">
        <f t="shared" si="402"/>
        <v>0</v>
      </c>
      <c r="X2366" s="40">
        <f t="shared" ca="1" si="403"/>
        <v>16685</v>
      </c>
      <c r="Y2366" s="30" t="b">
        <f t="shared" ca="1" si="404"/>
        <v>0</v>
      </c>
    </row>
    <row r="2367" spans="1:25">
      <c r="A2367" s="28" t="s">
        <v>2837</v>
      </c>
      <c r="B2367" s="28" t="s">
        <v>2838</v>
      </c>
      <c r="C2367" s="28" t="s">
        <v>4935</v>
      </c>
      <c r="D2367" s="28" t="s">
        <v>2842</v>
      </c>
      <c r="E2367" s="29">
        <v>42360</v>
      </c>
      <c r="F2367" s="28" t="s">
        <v>11818</v>
      </c>
      <c r="G2367" s="30">
        <v>5261</v>
      </c>
      <c r="H2367" s="28" t="s">
        <v>11819</v>
      </c>
      <c r="I2367" s="31">
        <v>0</v>
      </c>
      <c r="J2367" s="31">
        <v>1250</v>
      </c>
      <c r="K2367" s="28" t="s">
        <v>11820</v>
      </c>
      <c r="L2367" s="32">
        <f t="shared" si="396"/>
        <v>-1250</v>
      </c>
      <c r="M2367" s="33">
        <f t="shared" si="397"/>
        <v>1250</v>
      </c>
      <c r="N2367" s="34" t="b">
        <v>1</v>
      </c>
      <c r="O2367" s="35">
        <f t="shared" si="398"/>
        <v>1250</v>
      </c>
      <c r="P2367" s="36" t="str">
        <f t="shared" si="399"/>
        <v>I</v>
      </c>
      <c r="Q2367" s="37" t="str">
        <f t="shared" si="400"/>
        <v>Comhairle nan Eilean Siar</v>
      </c>
      <c r="R2367" s="6" t="str">
        <f t="shared" si="401"/>
        <v>I - Comhairle nan Eilean Siar</v>
      </c>
      <c r="S2367" s="6" t="str">
        <f>IFERROR(INDEX('Vendor Over-ride'!$C:$C, MATCH($R:$R,'Vendor Over-ride'!$A:$A,0)),"")</f>
        <v>I - Comhairle nan Eilean Siar</v>
      </c>
      <c r="U2367" s="38" t="str">
        <f t="shared" si="405"/>
        <v>GIA</v>
      </c>
      <c r="V2367" s="5" t="str">
        <f t="shared" si="406"/>
        <v>AWARD</v>
      </c>
      <c r="W2367" s="5" t="b">
        <f t="shared" si="402"/>
        <v>0</v>
      </c>
      <c r="X2367" s="40">
        <f t="shared" ca="1" si="403"/>
        <v>116060</v>
      </c>
      <c r="Y2367" s="30" t="b">
        <f t="shared" ca="1" si="404"/>
        <v>1</v>
      </c>
    </row>
    <row r="2368" spans="1:25">
      <c r="A2368" s="28" t="s">
        <v>2837</v>
      </c>
      <c r="B2368" s="28" t="s">
        <v>2838</v>
      </c>
      <c r="C2368" s="28" t="s">
        <v>4935</v>
      </c>
      <c r="D2368" s="28" t="s">
        <v>2842</v>
      </c>
      <c r="E2368" s="29">
        <v>42360</v>
      </c>
      <c r="F2368" s="28" t="s">
        <v>11821</v>
      </c>
      <c r="G2368" s="30">
        <v>5261</v>
      </c>
      <c r="H2368" s="28" t="s">
        <v>11822</v>
      </c>
      <c r="I2368" s="31">
        <v>0</v>
      </c>
      <c r="J2368" s="31">
        <v>60000</v>
      </c>
      <c r="K2368" s="28" t="s">
        <v>7311</v>
      </c>
      <c r="L2368" s="32">
        <f t="shared" si="396"/>
        <v>-60000</v>
      </c>
      <c r="M2368" s="33">
        <f t="shared" si="397"/>
        <v>60000</v>
      </c>
      <c r="N2368" s="34" t="b">
        <v>1</v>
      </c>
      <c r="O2368" s="35">
        <f t="shared" si="398"/>
        <v>60000</v>
      </c>
      <c r="P2368" s="36" t="str">
        <f t="shared" si="399"/>
        <v>I</v>
      </c>
      <c r="Q2368" s="37" t="str">
        <f t="shared" si="400"/>
        <v>Creative Carbon Scotland</v>
      </c>
      <c r="R2368" s="6" t="str">
        <f t="shared" si="401"/>
        <v>I - Creative Carbon Scotland</v>
      </c>
      <c r="S2368" s="6" t="str">
        <f>IFERROR(INDEX('Vendor Over-ride'!$C:$C, MATCH($R:$R,'Vendor Over-ride'!$A:$A,0)),"")</f>
        <v>I - Creative Carbon Scotland</v>
      </c>
      <c r="U2368" s="38" t="str">
        <f t="shared" si="405"/>
        <v>GIA</v>
      </c>
      <c r="V2368" s="5" t="str">
        <f t="shared" si="406"/>
        <v>AWARD</v>
      </c>
      <c r="W2368" s="5" t="b">
        <f t="shared" si="402"/>
        <v>1</v>
      </c>
      <c r="X2368" s="40">
        <f t="shared" ca="1" si="403"/>
        <v>160000</v>
      </c>
      <c r="Y2368" s="30" t="b">
        <f t="shared" ca="1" si="404"/>
        <v>1</v>
      </c>
    </row>
    <row r="2369" spans="1:25">
      <c r="A2369" s="28" t="s">
        <v>2837</v>
      </c>
      <c r="B2369" s="28" t="s">
        <v>2838</v>
      </c>
      <c r="C2369" s="28" t="s">
        <v>4935</v>
      </c>
      <c r="D2369" s="28" t="s">
        <v>2842</v>
      </c>
      <c r="E2369" s="29">
        <v>42360</v>
      </c>
      <c r="F2369" s="28" t="s">
        <v>11823</v>
      </c>
      <c r="G2369" s="30">
        <v>5261</v>
      </c>
      <c r="H2369" s="28" t="s">
        <v>11824</v>
      </c>
      <c r="I2369" s="31">
        <v>0</v>
      </c>
      <c r="J2369" s="31">
        <v>16201</v>
      </c>
      <c r="K2369" s="28" t="s">
        <v>7154</v>
      </c>
      <c r="L2369" s="32">
        <f t="shared" si="396"/>
        <v>-16201</v>
      </c>
      <c r="M2369" s="33">
        <f t="shared" si="397"/>
        <v>16201</v>
      </c>
      <c r="N2369" s="34" t="b">
        <v>1</v>
      </c>
      <c r="O2369" s="35">
        <f t="shared" si="398"/>
        <v>16201</v>
      </c>
      <c r="P2369" s="36" t="str">
        <f t="shared" si="399"/>
        <v>I</v>
      </c>
      <c r="Q2369" s="37" t="str">
        <f t="shared" si="400"/>
        <v>East Dunbartonshire Council</v>
      </c>
      <c r="R2369" s="6" t="str">
        <f t="shared" si="401"/>
        <v>I - East Dunbartonshire Council</v>
      </c>
      <c r="S2369" s="6" t="str">
        <f>IFERROR(INDEX('Vendor Over-ride'!$C:$C, MATCH($R:$R,'Vendor Over-ride'!$A:$A,0)),"")</f>
        <v>I - East Dunbartonshire Council</v>
      </c>
      <c r="U2369" s="38" t="str">
        <f t="shared" si="405"/>
        <v>GIA</v>
      </c>
      <c r="V2369" s="5" t="str">
        <f t="shared" si="406"/>
        <v>AWARD</v>
      </c>
      <c r="W2369" s="5" t="b">
        <f t="shared" si="402"/>
        <v>0</v>
      </c>
      <c r="X2369" s="40">
        <f t="shared" ca="1" si="403"/>
        <v>342725</v>
      </c>
      <c r="Y2369" s="30" t="b">
        <f t="shared" ca="1" si="404"/>
        <v>1</v>
      </c>
    </row>
    <row r="2370" spans="1:25">
      <c r="A2370" s="28" t="s">
        <v>2837</v>
      </c>
      <c r="B2370" s="28" t="s">
        <v>2838</v>
      </c>
      <c r="C2370" s="28" t="s">
        <v>4935</v>
      </c>
      <c r="D2370" s="28" t="s">
        <v>2842</v>
      </c>
      <c r="E2370" s="29">
        <v>42360</v>
      </c>
      <c r="F2370" s="28" t="s">
        <v>11825</v>
      </c>
      <c r="G2370" s="30">
        <v>5261</v>
      </c>
      <c r="H2370" s="28" t="s">
        <v>11826</v>
      </c>
      <c r="I2370" s="31">
        <v>0</v>
      </c>
      <c r="J2370" s="31">
        <v>80000</v>
      </c>
      <c r="K2370" s="28" t="s">
        <v>9218</v>
      </c>
      <c r="L2370" s="32">
        <f t="shared" ref="L2370:L2433" si="407">I:I-J:J</f>
        <v>-80000</v>
      </c>
      <c r="M2370" s="33">
        <f t="shared" ref="M2370:M2433" si="408">ABS($L:$L)</f>
        <v>80000</v>
      </c>
      <c r="N2370" s="34" t="b">
        <v>1</v>
      </c>
      <c r="O2370" s="35">
        <f t="shared" ref="O2370:O2433" si="409">$M:$M*$N:$N</f>
        <v>80000</v>
      </c>
      <c r="P2370" s="36" t="str">
        <f t="shared" ref="P2370:P2433" si="410">LEFT(TRIM($K:$K),1)</f>
        <v>I</v>
      </c>
      <c r="Q2370" s="37" t="str">
        <f t="shared" ref="Q2370:Q2433" si="411">RIGHT(TRIM($K:$K),LEN(TRIM($K:$K))-FIND("-",TRIM($K:$K)))</f>
        <v>Fife Cultural Trust Ltd-ON at Fife</v>
      </c>
      <c r="R2370" s="6" t="str">
        <f t="shared" ref="R2370:R2433" si="412">CONCATENATE($P:$P, " - ",$Q:$Q)</f>
        <v>I - Fife Cultural Trust Ltd-ON at Fife</v>
      </c>
      <c r="S2370" s="6" t="str">
        <f>IFERROR(INDEX('Vendor Over-ride'!$C:$C, MATCH($R:$R,'Vendor Over-ride'!$A:$A,0)),"")</f>
        <v>I - Fife Cultural Trust Ltd-ON at Fife</v>
      </c>
      <c r="U2370" s="38" t="str">
        <f t="shared" si="405"/>
        <v>GIA</v>
      </c>
      <c r="V2370" s="5" t="str">
        <f t="shared" si="406"/>
        <v>AWARD</v>
      </c>
      <c r="W2370" s="5" t="b">
        <f t="shared" ref="W2370:W2433" si="413">ROUND($O:$O,2)&gt;=25000</f>
        <v>1</v>
      </c>
      <c r="X2370" s="40">
        <f t="shared" ref="X2370:X2433" ca="1" si="414">SUMPRODUCT((Payee=$S2370) * (Payment_Value))</f>
        <v>160000</v>
      </c>
      <c r="Y2370" s="30" t="b">
        <f t="shared" ref="Y2370:Y2433" ca="1" si="415">$X:$X&gt;=25000</f>
        <v>1</v>
      </c>
    </row>
    <row r="2371" spans="1:25">
      <c r="A2371" s="28" t="s">
        <v>2837</v>
      </c>
      <c r="B2371" s="28" t="s">
        <v>2838</v>
      </c>
      <c r="C2371" s="28" t="s">
        <v>4935</v>
      </c>
      <c r="D2371" s="28" t="s">
        <v>2842</v>
      </c>
      <c r="E2371" s="29">
        <v>42360</v>
      </c>
      <c r="F2371" s="28" t="s">
        <v>11827</v>
      </c>
      <c r="G2371" s="30">
        <v>5261</v>
      </c>
      <c r="H2371" s="28" t="s">
        <v>11828</v>
      </c>
      <c r="I2371" s="31">
        <v>0</v>
      </c>
      <c r="J2371" s="31">
        <v>6307</v>
      </c>
      <c r="K2371" s="28" t="s">
        <v>11829</v>
      </c>
      <c r="L2371" s="32">
        <f t="shared" si="407"/>
        <v>-6307</v>
      </c>
      <c r="M2371" s="33">
        <f t="shared" si="408"/>
        <v>6307</v>
      </c>
      <c r="N2371" s="34" t="b">
        <v>1</v>
      </c>
      <c r="O2371" s="35">
        <f t="shared" si="409"/>
        <v>6307</v>
      </c>
      <c r="P2371" s="36" t="str">
        <f t="shared" si="410"/>
        <v>I</v>
      </c>
      <c r="Q2371" s="37" t="str">
        <f t="shared" si="411"/>
        <v>The Green Door Studio Community Interest Company</v>
      </c>
      <c r="R2371" s="6" t="str">
        <f t="shared" si="412"/>
        <v>I - The Green Door Studio Community Interest Company</v>
      </c>
      <c r="S2371" s="6" t="str">
        <f>IFERROR(INDEX('Vendor Over-ride'!$C:$C, MATCH($R:$R,'Vendor Over-ride'!$A:$A,0)),"")</f>
        <v>I - The Green Door Studio Community Interest Company</v>
      </c>
      <c r="U2371" s="38" t="str">
        <f t="shared" ref="U2371:U2434" si="416">"GIA"</f>
        <v>GIA</v>
      </c>
      <c r="V2371" s="5" t="str">
        <f t="shared" ref="V2371:V2434" si="417">UPPER(IF($P:$P="E","Employee",IF(OR($P:$P="I",$P:$P="G"),"Award",IF(OR($P:$P="D",$P:$P="T"),"Trade",""))))</f>
        <v>AWARD</v>
      </c>
      <c r="W2371" s="5" t="b">
        <f t="shared" si="413"/>
        <v>0</v>
      </c>
      <c r="X2371" s="40">
        <f t="shared" ca="1" si="414"/>
        <v>31971</v>
      </c>
      <c r="Y2371" s="30" t="b">
        <f t="shared" ca="1" si="415"/>
        <v>1</v>
      </c>
    </row>
    <row r="2372" spans="1:25" hidden="1">
      <c r="A2372" s="28" t="s">
        <v>2837</v>
      </c>
      <c r="B2372" s="28" t="s">
        <v>2838</v>
      </c>
      <c r="C2372" s="28" t="s">
        <v>4935</v>
      </c>
      <c r="D2372" s="28" t="s">
        <v>2842</v>
      </c>
      <c r="E2372" s="29">
        <v>42360</v>
      </c>
      <c r="F2372" s="28" t="s">
        <v>11830</v>
      </c>
      <c r="G2372" s="30">
        <v>5261</v>
      </c>
      <c r="H2372" s="28" t="s">
        <v>11831</v>
      </c>
      <c r="I2372" s="31">
        <v>0</v>
      </c>
      <c r="J2372" s="31">
        <v>13182</v>
      </c>
      <c r="K2372" s="28" t="s">
        <v>3565</v>
      </c>
      <c r="L2372" s="32">
        <f t="shared" si="407"/>
        <v>-13182</v>
      </c>
      <c r="M2372" s="33">
        <f t="shared" si="408"/>
        <v>13182</v>
      </c>
      <c r="N2372" s="34" t="b">
        <v>1</v>
      </c>
      <c r="O2372" s="35">
        <f t="shared" si="409"/>
        <v>13182</v>
      </c>
      <c r="P2372" s="36" t="str">
        <f t="shared" si="410"/>
        <v>I</v>
      </c>
      <c r="Q2372" s="37" t="str">
        <f t="shared" si="411"/>
        <v>Kibble Education and Care Centre</v>
      </c>
      <c r="R2372" s="6" t="str">
        <f t="shared" si="412"/>
        <v>I - Kibble Education and Care Centre</v>
      </c>
      <c r="S2372" s="6" t="str">
        <f>IFERROR(INDEX('Vendor Over-ride'!$C:$C, MATCH($R:$R,'Vendor Over-ride'!$A:$A,0)),"")</f>
        <v>I - Kibble Education and Care Centre</v>
      </c>
      <c r="U2372" s="38" t="str">
        <f t="shared" si="416"/>
        <v>GIA</v>
      </c>
      <c r="V2372" s="5" t="str">
        <f t="shared" si="417"/>
        <v>AWARD</v>
      </c>
      <c r="W2372" s="5" t="b">
        <f t="shared" si="413"/>
        <v>0</v>
      </c>
      <c r="X2372" s="40">
        <f t="shared" ca="1" si="414"/>
        <v>13182</v>
      </c>
      <c r="Y2372" s="30" t="b">
        <f t="shared" ca="1" si="415"/>
        <v>0</v>
      </c>
    </row>
    <row r="2373" spans="1:25" hidden="1">
      <c r="A2373" s="28" t="s">
        <v>2837</v>
      </c>
      <c r="B2373" s="28" t="s">
        <v>2838</v>
      </c>
      <c r="C2373" s="28" t="s">
        <v>4935</v>
      </c>
      <c r="D2373" s="28" t="s">
        <v>2842</v>
      </c>
      <c r="E2373" s="29">
        <v>42360</v>
      </c>
      <c r="F2373" s="28" t="s">
        <v>11832</v>
      </c>
      <c r="G2373" s="30">
        <v>5261</v>
      </c>
      <c r="H2373" s="28" t="s">
        <v>11833</v>
      </c>
      <c r="I2373" s="31">
        <v>0</v>
      </c>
      <c r="J2373" s="31">
        <v>3071</v>
      </c>
      <c r="K2373" s="28" t="s">
        <v>3377</v>
      </c>
      <c r="L2373" s="32">
        <f t="shared" si="407"/>
        <v>-3071</v>
      </c>
      <c r="M2373" s="33">
        <f t="shared" si="408"/>
        <v>3071</v>
      </c>
      <c r="N2373" s="34" t="b">
        <v>1</v>
      </c>
      <c r="O2373" s="35">
        <f t="shared" si="409"/>
        <v>3071</v>
      </c>
      <c r="P2373" s="36" t="str">
        <f t="shared" si="410"/>
        <v>I</v>
      </c>
      <c r="Q2373" s="37" t="str">
        <f t="shared" si="411"/>
        <v>Laura Mandleberg</v>
      </c>
      <c r="R2373" s="6" t="str">
        <f t="shared" si="412"/>
        <v>I - Laura Mandleberg</v>
      </c>
      <c r="S2373" s="6" t="str">
        <f>IFERROR(INDEX('Vendor Over-ride'!$C:$C, MATCH($R:$R,'Vendor Over-ride'!$A:$A,0)),"")</f>
        <v>I - Laura Mandleberg</v>
      </c>
      <c r="U2373" s="38" t="str">
        <f t="shared" si="416"/>
        <v>GIA</v>
      </c>
      <c r="V2373" s="5" t="str">
        <f t="shared" si="417"/>
        <v>AWARD</v>
      </c>
      <c r="W2373" s="5" t="b">
        <f t="shared" si="413"/>
        <v>0</v>
      </c>
      <c r="X2373" s="40">
        <f t="shared" ca="1" si="414"/>
        <v>5421</v>
      </c>
      <c r="Y2373" s="30" t="b">
        <f t="shared" ca="1" si="415"/>
        <v>0</v>
      </c>
    </row>
    <row r="2374" spans="1:25">
      <c r="A2374" s="28" t="s">
        <v>2837</v>
      </c>
      <c r="B2374" s="28" t="s">
        <v>2838</v>
      </c>
      <c r="C2374" s="28" t="s">
        <v>4935</v>
      </c>
      <c r="D2374" s="28" t="s">
        <v>2842</v>
      </c>
      <c r="E2374" s="29">
        <v>42360</v>
      </c>
      <c r="F2374" s="28" t="s">
        <v>11834</v>
      </c>
      <c r="G2374" s="30">
        <v>5261</v>
      </c>
      <c r="H2374" s="28" t="s">
        <v>11835</v>
      </c>
      <c r="I2374" s="31">
        <v>0</v>
      </c>
      <c r="J2374" s="31">
        <v>2000</v>
      </c>
      <c r="K2374" s="28" t="s">
        <v>3843</v>
      </c>
      <c r="L2374" s="32">
        <f t="shared" si="407"/>
        <v>-2000</v>
      </c>
      <c r="M2374" s="33">
        <f t="shared" si="408"/>
        <v>2000</v>
      </c>
      <c r="N2374" s="34" t="b">
        <v>1</v>
      </c>
      <c r="O2374" s="35">
        <f t="shared" si="409"/>
        <v>2000</v>
      </c>
      <c r="P2374" s="36" t="str">
        <f t="shared" si="410"/>
        <v>I</v>
      </c>
      <c r="Q2374" s="37" t="str">
        <f t="shared" si="411"/>
        <v>Leisure and Culture Dundee</v>
      </c>
      <c r="R2374" s="6" t="str">
        <f t="shared" si="412"/>
        <v>I - Leisure and Culture Dundee</v>
      </c>
      <c r="S2374" s="6" t="str">
        <f>IFERROR(INDEX('Vendor Over-ride'!$C:$C, MATCH($R:$R,'Vendor Over-ride'!$A:$A,0)),"")</f>
        <v>I - Leisure and Culture Dundee</v>
      </c>
      <c r="U2374" s="38" t="str">
        <f t="shared" si="416"/>
        <v>GIA</v>
      </c>
      <c r="V2374" s="5" t="str">
        <f t="shared" si="417"/>
        <v>AWARD</v>
      </c>
      <c r="W2374" s="5" t="b">
        <f t="shared" si="413"/>
        <v>0</v>
      </c>
      <c r="X2374" s="40">
        <f t="shared" ca="1" si="414"/>
        <v>134500</v>
      </c>
      <c r="Y2374" s="30" t="b">
        <f t="shared" ca="1" si="415"/>
        <v>1</v>
      </c>
    </row>
    <row r="2375" spans="1:25">
      <c r="A2375" s="28" t="s">
        <v>2837</v>
      </c>
      <c r="B2375" s="28" t="s">
        <v>2838</v>
      </c>
      <c r="C2375" s="28" t="s">
        <v>4935</v>
      </c>
      <c r="D2375" s="28" t="s">
        <v>2842</v>
      </c>
      <c r="E2375" s="29">
        <v>42360</v>
      </c>
      <c r="F2375" s="28" t="s">
        <v>11836</v>
      </c>
      <c r="G2375" s="30">
        <v>5261</v>
      </c>
      <c r="H2375" s="28" t="s">
        <v>11837</v>
      </c>
      <c r="I2375" s="31">
        <v>0</v>
      </c>
      <c r="J2375" s="31">
        <v>51350</v>
      </c>
      <c r="K2375" s="28" t="s">
        <v>4475</v>
      </c>
      <c r="L2375" s="32">
        <f t="shared" si="407"/>
        <v>-51350</v>
      </c>
      <c r="M2375" s="33">
        <f t="shared" si="408"/>
        <v>51350</v>
      </c>
      <c r="N2375" s="34" t="b">
        <v>1</v>
      </c>
      <c r="O2375" s="35">
        <f t="shared" si="409"/>
        <v>51350</v>
      </c>
      <c r="P2375" s="36" t="str">
        <f t="shared" si="410"/>
        <v>I</v>
      </c>
      <c r="Q2375" s="37" t="str">
        <f t="shared" si="411"/>
        <v>Pilot Year - Jump Cut (Starfish)</v>
      </c>
      <c r="R2375" s="6" t="str">
        <f t="shared" si="412"/>
        <v>I - Pilot Year - Jump Cut (Starfish)</v>
      </c>
      <c r="S2375" s="6" t="str">
        <f>IFERROR(INDEX('Vendor Over-ride'!$C:$C, MATCH($R:$R,'Vendor Over-ride'!$A:$A,0)),"")</f>
        <v>I - Pilot Year - Jump Cut</v>
      </c>
      <c r="U2375" s="38" t="str">
        <f t="shared" si="416"/>
        <v>GIA</v>
      </c>
      <c r="V2375" s="5" t="str">
        <f t="shared" si="417"/>
        <v>AWARD</v>
      </c>
      <c r="W2375" s="5" t="b">
        <f t="shared" si="413"/>
        <v>1</v>
      </c>
      <c r="X2375" s="40">
        <f t="shared" ca="1" si="414"/>
        <v>51350</v>
      </c>
      <c r="Y2375" s="30" t="b">
        <f t="shared" ca="1" si="415"/>
        <v>1</v>
      </c>
    </row>
    <row r="2376" spans="1:25">
      <c r="A2376" s="28" t="s">
        <v>2837</v>
      </c>
      <c r="B2376" s="28" t="s">
        <v>2838</v>
      </c>
      <c r="C2376" s="28" t="s">
        <v>4935</v>
      </c>
      <c r="D2376" s="28" t="s">
        <v>2842</v>
      </c>
      <c r="E2376" s="29">
        <v>42360</v>
      </c>
      <c r="F2376" s="28" t="s">
        <v>11838</v>
      </c>
      <c r="G2376" s="30">
        <v>5261</v>
      </c>
      <c r="H2376" s="28" t="s">
        <v>11839</v>
      </c>
      <c r="I2376" s="31">
        <v>0</v>
      </c>
      <c r="J2376" s="31">
        <v>23939</v>
      </c>
      <c r="K2376" s="28" t="s">
        <v>3315</v>
      </c>
      <c r="L2376" s="32">
        <f t="shared" si="407"/>
        <v>-23939</v>
      </c>
      <c r="M2376" s="33">
        <f t="shared" si="408"/>
        <v>23939</v>
      </c>
      <c r="N2376" s="34" t="b">
        <v>1</v>
      </c>
      <c r="O2376" s="35">
        <f t="shared" si="409"/>
        <v>23939</v>
      </c>
      <c r="P2376" s="36" t="str">
        <f t="shared" si="410"/>
        <v>I</v>
      </c>
      <c r="Q2376" s="37" t="str">
        <f t="shared" si="411"/>
        <v>Scottish Borders Council</v>
      </c>
      <c r="R2376" s="6" t="str">
        <f t="shared" si="412"/>
        <v>I - Scottish Borders Council</v>
      </c>
      <c r="S2376" s="6" t="str">
        <f>IFERROR(INDEX('Vendor Over-ride'!$C:$C, MATCH($R:$R,'Vendor Over-ride'!$A:$A,0)),"")</f>
        <v>I - Scottish Borders Council</v>
      </c>
      <c r="U2376" s="38" t="str">
        <f t="shared" si="416"/>
        <v>GIA</v>
      </c>
      <c r="V2376" s="5" t="str">
        <f t="shared" si="417"/>
        <v>AWARD</v>
      </c>
      <c r="W2376" s="5" t="b">
        <f t="shared" si="413"/>
        <v>0</v>
      </c>
      <c r="X2376" s="40">
        <f t="shared" ca="1" si="414"/>
        <v>342359.46</v>
      </c>
      <c r="Y2376" s="30" t="b">
        <f t="shared" ca="1" si="415"/>
        <v>1</v>
      </c>
    </row>
    <row r="2377" spans="1:25">
      <c r="A2377" s="28" t="s">
        <v>2837</v>
      </c>
      <c r="B2377" s="28" t="s">
        <v>2838</v>
      </c>
      <c r="C2377" s="28" t="s">
        <v>4935</v>
      </c>
      <c r="D2377" s="28" t="s">
        <v>2842</v>
      </c>
      <c r="E2377" s="29">
        <v>42360</v>
      </c>
      <c r="F2377" s="28" t="s">
        <v>11840</v>
      </c>
      <c r="G2377" s="30">
        <v>5261</v>
      </c>
      <c r="H2377" s="28" t="s">
        <v>11841</v>
      </c>
      <c r="I2377" s="31">
        <v>0</v>
      </c>
      <c r="J2377" s="31">
        <v>10000</v>
      </c>
      <c r="K2377" s="28" t="s">
        <v>8632</v>
      </c>
      <c r="L2377" s="32">
        <f t="shared" si="407"/>
        <v>-10000</v>
      </c>
      <c r="M2377" s="33">
        <f t="shared" si="408"/>
        <v>10000</v>
      </c>
      <c r="N2377" s="34" t="b">
        <v>1</v>
      </c>
      <c r="O2377" s="35">
        <f t="shared" si="409"/>
        <v>10000</v>
      </c>
      <c r="P2377" s="36" t="str">
        <f t="shared" si="410"/>
        <v>I</v>
      </c>
      <c r="Q2377" s="37" t="str">
        <f t="shared" si="411"/>
        <v>Scottish Music Information Centre Ltd</v>
      </c>
      <c r="R2377" s="6" t="str">
        <f t="shared" si="412"/>
        <v>I - Scottish Music Information Centre Ltd</v>
      </c>
      <c r="S2377" s="6" t="str">
        <f>IFERROR(INDEX('Vendor Over-ride'!$C:$C, MATCH($R:$R,'Vendor Over-ride'!$A:$A,0)),"")</f>
        <v>I - Scottish Music Information Centre</v>
      </c>
      <c r="U2377" s="38" t="str">
        <f t="shared" si="416"/>
        <v>GIA</v>
      </c>
      <c r="V2377" s="5" t="str">
        <f t="shared" si="417"/>
        <v>AWARD</v>
      </c>
      <c r="W2377" s="5" t="b">
        <f t="shared" si="413"/>
        <v>0</v>
      </c>
      <c r="X2377" s="40">
        <f t="shared" ca="1" si="414"/>
        <v>85000</v>
      </c>
      <c r="Y2377" s="30" t="b">
        <f t="shared" ca="1" si="415"/>
        <v>1</v>
      </c>
    </row>
    <row r="2378" spans="1:25">
      <c r="A2378" s="28" t="s">
        <v>2837</v>
      </c>
      <c r="B2378" s="28" t="s">
        <v>2838</v>
      </c>
      <c r="C2378" s="28" t="s">
        <v>4935</v>
      </c>
      <c r="D2378" s="28" t="s">
        <v>2842</v>
      </c>
      <c r="E2378" s="29">
        <v>42360</v>
      </c>
      <c r="F2378" s="28" t="s">
        <v>11842</v>
      </c>
      <c r="G2378" s="30">
        <v>5261</v>
      </c>
      <c r="H2378" s="28" t="s">
        <v>11843</v>
      </c>
      <c r="I2378" s="31">
        <v>0</v>
      </c>
      <c r="J2378" s="31">
        <v>27500</v>
      </c>
      <c r="K2378" s="28" t="s">
        <v>2933</v>
      </c>
      <c r="L2378" s="32">
        <f t="shared" si="407"/>
        <v>-27500</v>
      </c>
      <c r="M2378" s="33">
        <f t="shared" si="408"/>
        <v>27500</v>
      </c>
      <c r="N2378" s="34" t="b">
        <v>1</v>
      </c>
      <c r="O2378" s="35">
        <f t="shared" si="409"/>
        <v>27500</v>
      </c>
      <c r="P2378" s="36" t="str">
        <f t="shared" si="410"/>
        <v>I</v>
      </c>
      <c r="Q2378" s="37" t="str">
        <f t="shared" si="411"/>
        <v>Screen Education Edinburgh</v>
      </c>
      <c r="R2378" s="6" t="str">
        <f t="shared" si="412"/>
        <v>I - Screen Education Edinburgh</v>
      </c>
      <c r="S2378" s="6" t="str">
        <f>IFERROR(INDEX('Vendor Over-ride'!$C:$C, MATCH($R:$R,'Vendor Over-ride'!$A:$A,0)),"")</f>
        <v>I - Screen Education Edinburgh</v>
      </c>
      <c r="U2378" s="38" t="str">
        <f t="shared" si="416"/>
        <v>GIA</v>
      </c>
      <c r="V2378" s="5" t="str">
        <f t="shared" si="417"/>
        <v>AWARD</v>
      </c>
      <c r="W2378" s="5" t="b">
        <f t="shared" si="413"/>
        <v>1</v>
      </c>
      <c r="X2378" s="40">
        <f t="shared" ca="1" si="414"/>
        <v>63000</v>
      </c>
      <c r="Y2378" s="30" t="b">
        <f t="shared" ca="1" si="415"/>
        <v>1</v>
      </c>
    </row>
    <row r="2379" spans="1:25">
      <c r="A2379" s="28" t="s">
        <v>2837</v>
      </c>
      <c r="B2379" s="28" t="s">
        <v>2838</v>
      </c>
      <c r="C2379" s="28" t="s">
        <v>4935</v>
      </c>
      <c r="D2379" s="28" t="s">
        <v>2842</v>
      </c>
      <c r="E2379" s="29">
        <v>42360</v>
      </c>
      <c r="F2379" s="28" t="s">
        <v>11844</v>
      </c>
      <c r="G2379" s="30">
        <v>5261</v>
      </c>
      <c r="H2379" s="28" t="s">
        <v>11845</v>
      </c>
      <c r="I2379" s="31">
        <v>0</v>
      </c>
      <c r="J2379" s="31">
        <v>50000</v>
      </c>
      <c r="K2379" s="28" t="s">
        <v>3010</v>
      </c>
      <c r="L2379" s="32">
        <f t="shared" si="407"/>
        <v>-50000</v>
      </c>
      <c r="M2379" s="33">
        <f t="shared" si="408"/>
        <v>50000</v>
      </c>
      <c r="N2379" s="34" t="b">
        <v>1</v>
      </c>
      <c r="O2379" s="35">
        <f t="shared" si="409"/>
        <v>50000</v>
      </c>
      <c r="P2379" s="36" t="str">
        <f t="shared" si="410"/>
        <v>I</v>
      </c>
      <c r="Q2379" s="37" t="str">
        <f t="shared" si="411"/>
        <v>The Princes Trust</v>
      </c>
      <c r="R2379" s="6" t="str">
        <f t="shared" si="412"/>
        <v>I - The Princes Trust</v>
      </c>
      <c r="S2379" s="6" t="str">
        <f>IFERROR(INDEX('Vendor Over-ride'!$C:$C, MATCH($R:$R,'Vendor Over-ride'!$A:$A,0)),"")</f>
        <v>I - Princes Trust, The</v>
      </c>
      <c r="U2379" s="38" t="str">
        <f t="shared" si="416"/>
        <v>GIA</v>
      </c>
      <c r="V2379" s="5" t="str">
        <f t="shared" si="417"/>
        <v>AWARD</v>
      </c>
      <c r="W2379" s="5" t="b">
        <f t="shared" si="413"/>
        <v>1</v>
      </c>
      <c r="X2379" s="40">
        <f t="shared" ca="1" si="414"/>
        <v>74395</v>
      </c>
      <c r="Y2379" s="30" t="b">
        <f t="shared" ca="1" si="415"/>
        <v>1</v>
      </c>
    </row>
    <row r="2380" spans="1:25">
      <c r="A2380" s="28" t="s">
        <v>2837</v>
      </c>
      <c r="B2380" s="28" t="s">
        <v>2838</v>
      </c>
      <c r="C2380" s="28" t="s">
        <v>4935</v>
      </c>
      <c r="D2380" s="28" t="s">
        <v>2842</v>
      </c>
      <c r="E2380" s="29">
        <v>42360</v>
      </c>
      <c r="F2380" s="28" t="s">
        <v>11846</v>
      </c>
      <c r="G2380" s="30">
        <v>5261</v>
      </c>
      <c r="H2380" s="28" t="s">
        <v>11847</v>
      </c>
      <c r="I2380" s="31">
        <v>0</v>
      </c>
      <c r="J2380" s="31">
        <v>11957</v>
      </c>
      <c r="K2380" s="28" t="s">
        <v>3062</v>
      </c>
      <c r="L2380" s="32">
        <f t="shared" si="407"/>
        <v>-11957</v>
      </c>
      <c r="M2380" s="33">
        <f t="shared" si="408"/>
        <v>11957</v>
      </c>
      <c r="N2380" s="34" t="b">
        <v>1</v>
      </c>
      <c r="O2380" s="35">
        <f t="shared" si="409"/>
        <v>11957</v>
      </c>
      <c r="P2380" s="36" t="str">
        <f t="shared" si="410"/>
        <v>T</v>
      </c>
      <c r="Q2380" s="37" t="str">
        <f t="shared" si="411"/>
        <v>Audit Scotland</v>
      </c>
      <c r="R2380" s="6" t="str">
        <f t="shared" si="412"/>
        <v>T - Audit Scotland</v>
      </c>
      <c r="S2380" s="6" t="str">
        <f>IFERROR(INDEX('Vendor Over-ride'!$C:$C, MATCH($R:$R,'Vendor Over-ride'!$A:$A,0)),"")</f>
        <v>T - Audit Scotland</v>
      </c>
      <c r="T2380" s="41" t="s">
        <v>7023</v>
      </c>
      <c r="U2380" s="38" t="str">
        <f t="shared" si="416"/>
        <v>GIA</v>
      </c>
      <c r="V2380" s="5" t="str">
        <f t="shared" si="417"/>
        <v>TRADE</v>
      </c>
      <c r="W2380" s="5" t="b">
        <f t="shared" si="413"/>
        <v>0</v>
      </c>
      <c r="X2380" s="40">
        <f t="shared" ca="1" si="414"/>
        <v>66068</v>
      </c>
      <c r="Y2380" s="30" t="b">
        <f t="shared" ca="1" si="415"/>
        <v>1</v>
      </c>
    </row>
    <row r="2381" spans="1:25" hidden="1">
      <c r="A2381" s="28" t="s">
        <v>2837</v>
      </c>
      <c r="B2381" s="28" t="s">
        <v>2838</v>
      </c>
      <c r="C2381" s="28" t="s">
        <v>4935</v>
      </c>
      <c r="D2381" s="28" t="s">
        <v>2842</v>
      </c>
      <c r="E2381" s="29">
        <v>42360</v>
      </c>
      <c r="F2381" s="28" t="s">
        <v>11848</v>
      </c>
      <c r="G2381" s="30">
        <v>5261</v>
      </c>
      <c r="H2381" s="28" t="s">
        <v>11849</v>
      </c>
      <c r="I2381" s="31">
        <v>0</v>
      </c>
      <c r="J2381" s="31">
        <v>5760</v>
      </c>
      <c r="K2381" s="28" t="s">
        <v>3940</v>
      </c>
      <c r="L2381" s="32">
        <f t="shared" si="407"/>
        <v>-5760</v>
      </c>
      <c r="M2381" s="33">
        <f t="shared" si="408"/>
        <v>5760</v>
      </c>
      <c r="N2381" s="34" t="b">
        <v>1</v>
      </c>
      <c r="O2381" s="35">
        <f t="shared" si="409"/>
        <v>5760</v>
      </c>
      <c r="P2381" s="36" t="str">
        <f t="shared" si="410"/>
        <v>T</v>
      </c>
      <c r="Q2381" s="37" t="str">
        <f t="shared" si="411"/>
        <v>Badenoch &amp; Clark Limited</v>
      </c>
      <c r="R2381" s="6" t="str">
        <f t="shared" si="412"/>
        <v>T - Badenoch &amp; Clark Limited</v>
      </c>
      <c r="S2381" s="6" t="str">
        <f>IFERROR(INDEX('Vendor Over-ride'!$C:$C, MATCH($R:$R,'Vendor Over-ride'!$A:$A,0)),"")</f>
        <v>T - Badenoch &amp; Clark Limited</v>
      </c>
      <c r="U2381" s="38" t="str">
        <f t="shared" si="416"/>
        <v>GIA</v>
      </c>
      <c r="V2381" s="5" t="str">
        <f t="shared" si="417"/>
        <v>TRADE</v>
      </c>
      <c r="W2381" s="5" t="b">
        <f t="shared" si="413"/>
        <v>0</v>
      </c>
      <c r="X2381" s="40">
        <f t="shared" ca="1" si="414"/>
        <v>24406.799999999999</v>
      </c>
      <c r="Y2381" s="30" t="b">
        <f t="shared" ca="1" si="415"/>
        <v>0</v>
      </c>
    </row>
    <row r="2382" spans="1:25" hidden="1">
      <c r="A2382" s="28" t="s">
        <v>2837</v>
      </c>
      <c r="B2382" s="28" t="s">
        <v>2838</v>
      </c>
      <c r="C2382" s="28" t="s">
        <v>4935</v>
      </c>
      <c r="D2382" s="28" t="s">
        <v>2842</v>
      </c>
      <c r="E2382" s="29">
        <v>42360</v>
      </c>
      <c r="F2382" s="28" t="s">
        <v>11850</v>
      </c>
      <c r="G2382" s="30">
        <v>5261</v>
      </c>
      <c r="H2382" s="28" t="s">
        <v>11851</v>
      </c>
      <c r="I2382" s="31">
        <v>0</v>
      </c>
      <c r="J2382" s="31">
        <v>3000</v>
      </c>
      <c r="K2382" s="28" t="s">
        <v>3035</v>
      </c>
      <c r="L2382" s="32">
        <f t="shared" si="407"/>
        <v>-3000</v>
      </c>
      <c r="M2382" s="33">
        <f t="shared" si="408"/>
        <v>3000</v>
      </c>
      <c r="N2382" s="34" t="b">
        <v>1</v>
      </c>
      <c r="O2382" s="35">
        <f t="shared" si="409"/>
        <v>3000</v>
      </c>
      <c r="P2382" s="36" t="str">
        <f t="shared" si="410"/>
        <v>T</v>
      </c>
      <c r="Q2382" s="37" t="str">
        <f t="shared" si="411"/>
        <v>DotMailer Ltd</v>
      </c>
      <c r="R2382" s="6" t="str">
        <f t="shared" si="412"/>
        <v>T - DotMailer Ltd</v>
      </c>
      <c r="S2382" s="6" t="str">
        <f>IFERROR(INDEX('Vendor Over-ride'!$C:$C, MATCH($R:$R,'Vendor Over-ride'!$A:$A,0)),"")</f>
        <v>T - DotMailer Ltd</v>
      </c>
      <c r="U2382" s="38" t="str">
        <f t="shared" si="416"/>
        <v>GIA</v>
      </c>
      <c r="V2382" s="5" t="str">
        <f t="shared" si="417"/>
        <v>TRADE</v>
      </c>
      <c r="W2382" s="5" t="b">
        <f t="shared" si="413"/>
        <v>0</v>
      </c>
      <c r="X2382" s="40">
        <f t="shared" ca="1" si="414"/>
        <v>5943.5199999999995</v>
      </c>
      <c r="Y2382" s="30" t="b">
        <f t="shared" ca="1" si="415"/>
        <v>0</v>
      </c>
    </row>
    <row r="2383" spans="1:25" hidden="1">
      <c r="A2383" s="28" t="s">
        <v>2837</v>
      </c>
      <c r="B2383" s="28" t="s">
        <v>2838</v>
      </c>
      <c r="C2383" s="28" t="s">
        <v>4935</v>
      </c>
      <c r="D2383" s="28" t="s">
        <v>2842</v>
      </c>
      <c r="E2383" s="29">
        <v>42360</v>
      </c>
      <c r="F2383" s="28" t="s">
        <v>11852</v>
      </c>
      <c r="G2383" s="30">
        <v>5261</v>
      </c>
      <c r="H2383" s="28" t="s">
        <v>11853</v>
      </c>
      <c r="I2383" s="31">
        <v>0</v>
      </c>
      <c r="J2383" s="31">
        <v>1200</v>
      </c>
      <c r="K2383" s="28" t="s">
        <v>4307</v>
      </c>
      <c r="L2383" s="32">
        <f t="shared" si="407"/>
        <v>-1200</v>
      </c>
      <c r="M2383" s="33">
        <f t="shared" si="408"/>
        <v>1200</v>
      </c>
      <c r="N2383" s="34" t="b">
        <v>1</v>
      </c>
      <c r="O2383" s="35">
        <f t="shared" si="409"/>
        <v>1200</v>
      </c>
      <c r="P2383" s="36" t="str">
        <f t="shared" si="410"/>
        <v>T</v>
      </c>
      <c r="Q2383" s="37" t="str">
        <f t="shared" si="411"/>
        <v>Law At Work Ltd</v>
      </c>
      <c r="R2383" s="6" t="str">
        <f t="shared" si="412"/>
        <v>T - Law At Work Ltd</v>
      </c>
      <c r="S2383" s="6" t="str">
        <f>IFERROR(INDEX('Vendor Over-ride'!$C:$C, MATCH($R:$R,'Vendor Over-ride'!$A:$A,0)),"")</f>
        <v>T - Law At Work Ltd</v>
      </c>
      <c r="U2383" s="38" t="str">
        <f t="shared" si="416"/>
        <v>GIA</v>
      </c>
      <c r="V2383" s="5" t="str">
        <f t="shared" si="417"/>
        <v>TRADE</v>
      </c>
      <c r="W2383" s="5" t="b">
        <f t="shared" si="413"/>
        <v>0</v>
      </c>
      <c r="X2383" s="40">
        <f t="shared" ca="1" si="414"/>
        <v>17280</v>
      </c>
      <c r="Y2383" s="30" t="b">
        <f t="shared" ca="1" si="415"/>
        <v>0</v>
      </c>
    </row>
    <row r="2384" spans="1:25" hidden="1">
      <c r="A2384" s="28" t="s">
        <v>2837</v>
      </c>
      <c r="B2384" s="28" t="s">
        <v>2838</v>
      </c>
      <c r="C2384" s="28" t="s">
        <v>4935</v>
      </c>
      <c r="D2384" s="28" t="s">
        <v>2842</v>
      </c>
      <c r="E2384" s="29">
        <v>42360</v>
      </c>
      <c r="F2384" s="28" t="s">
        <v>11854</v>
      </c>
      <c r="G2384" s="30">
        <v>5261</v>
      </c>
      <c r="H2384" s="28" t="s">
        <v>11855</v>
      </c>
      <c r="I2384" s="31">
        <v>0</v>
      </c>
      <c r="J2384" s="31">
        <v>51.5</v>
      </c>
      <c r="K2384" s="28" t="s">
        <v>3516</v>
      </c>
      <c r="L2384" s="32">
        <f t="shared" si="407"/>
        <v>-51.5</v>
      </c>
      <c r="M2384" s="33">
        <f t="shared" si="408"/>
        <v>51.5</v>
      </c>
      <c r="N2384" s="34" t="b">
        <v>1</v>
      </c>
      <c r="O2384" s="35">
        <f t="shared" si="409"/>
        <v>51.5</v>
      </c>
      <c r="P2384" s="36" t="str">
        <f t="shared" si="410"/>
        <v>T</v>
      </c>
      <c r="Q2384" s="37" t="str">
        <f t="shared" si="411"/>
        <v>Caffia Coffee Group</v>
      </c>
      <c r="R2384" s="6" t="str">
        <f t="shared" si="412"/>
        <v>T - Caffia Coffee Group</v>
      </c>
      <c r="S2384" s="6" t="str">
        <f>IFERROR(INDEX('Vendor Over-ride'!$C:$C, MATCH($R:$R,'Vendor Over-ride'!$A:$A,0)),"")</f>
        <v>T - Caffia Coffee Group</v>
      </c>
      <c r="U2384" s="38" t="str">
        <f t="shared" si="416"/>
        <v>GIA</v>
      </c>
      <c r="V2384" s="5" t="str">
        <f t="shared" si="417"/>
        <v>TRADE</v>
      </c>
      <c r="W2384" s="5" t="b">
        <f t="shared" si="413"/>
        <v>0</v>
      </c>
      <c r="X2384" s="40">
        <f t="shared" ca="1" si="414"/>
        <v>1936.8000000000002</v>
      </c>
      <c r="Y2384" s="30" t="b">
        <f t="shared" ca="1" si="415"/>
        <v>0</v>
      </c>
    </row>
    <row r="2385" spans="1:25" hidden="1">
      <c r="A2385" s="28" t="s">
        <v>2837</v>
      </c>
      <c r="B2385" s="28" t="s">
        <v>2838</v>
      </c>
      <c r="C2385" s="28" t="s">
        <v>4935</v>
      </c>
      <c r="D2385" s="28" t="s">
        <v>2842</v>
      </c>
      <c r="E2385" s="29">
        <v>42360</v>
      </c>
      <c r="F2385" s="28" t="s">
        <v>11856</v>
      </c>
      <c r="G2385" s="30">
        <v>5261</v>
      </c>
      <c r="H2385" s="28" t="s">
        <v>11857</v>
      </c>
      <c r="I2385" s="31">
        <v>0</v>
      </c>
      <c r="J2385" s="31">
        <v>137.76</v>
      </c>
      <c r="K2385" s="28" t="s">
        <v>8494</v>
      </c>
      <c r="L2385" s="32">
        <f t="shared" si="407"/>
        <v>-137.76</v>
      </c>
      <c r="M2385" s="33">
        <f t="shared" si="408"/>
        <v>137.76</v>
      </c>
      <c r="N2385" s="34" t="b">
        <v>1</v>
      </c>
      <c r="O2385" s="35">
        <f t="shared" si="409"/>
        <v>137.76</v>
      </c>
      <c r="P2385" s="36" t="str">
        <f t="shared" si="410"/>
        <v>T</v>
      </c>
      <c r="Q2385" s="37" t="str">
        <f t="shared" si="411"/>
        <v>Misco</v>
      </c>
      <c r="R2385" s="6" t="str">
        <f t="shared" si="412"/>
        <v>T - Misco</v>
      </c>
      <c r="S2385" s="6" t="str">
        <f>IFERROR(INDEX('Vendor Over-ride'!$C:$C, MATCH($R:$R,'Vendor Over-ride'!$A:$A,0)),"")</f>
        <v>T - Misco</v>
      </c>
      <c r="U2385" s="38" t="str">
        <f t="shared" si="416"/>
        <v>GIA</v>
      </c>
      <c r="V2385" s="5" t="str">
        <f t="shared" si="417"/>
        <v>TRADE</v>
      </c>
      <c r="W2385" s="5" t="b">
        <f t="shared" si="413"/>
        <v>0</v>
      </c>
      <c r="X2385" s="40">
        <f t="shared" ca="1" si="414"/>
        <v>4294.1999999999989</v>
      </c>
      <c r="Y2385" s="30" t="b">
        <f t="shared" ca="1" si="415"/>
        <v>0</v>
      </c>
    </row>
    <row r="2386" spans="1:25" hidden="1">
      <c r="A2386" s="28" t="s">
        <v>2837</v>
      </c>
      <c r="B2386" s="28" t="s">
        <v>2838</v>
      </c>
      <c r="C2386" s="28" t="s">
        <v>4935</v>
      </c>
      <c r="D2386" s="28" t="s">
        <v>2842</v>
      </c>
      <c r="E2386" s="29">
        <v>42360</v>
      </c>
      <c r="F2386" s="28" t="s">
        <v>11858</v>
      </c>
      <c r="G2386" s="30">
        <v>5261</v>
      </c>
      <c r="H2386" s="28" t="s">
        <v>11859</v>
      </c>
      <c r="I2386" s="31">
        <v>0</v>
      </c>
      <c r="J2386" s="31">
        <v>91.46</v>
      </c>
      <c r="K2386" s="28" t="s">
        <v>11860</v>
      </c>
      <c r="L2386" s="32">
        <f t="shared" si="407"/>
        <v>-91.46</v>
      </c>
      <c r="M2386" s="33">
        <f t="shared" si="408"/>
        <v>91.46</v>
      </c>
      <c r="N2386" s="34" t="b">
        <v>1</v>
      </c>
      <c r="O2386" s="35">
        <f t="shared" si="409"/>
        <v>91.46</v>
      </c>
      <c r="P2386" s="36" t="str">
        <f t="shared" si="410"/>
        <v>T</v>
      </c>
      <c r="Q2386" s="37" t="str">
        <f t="shared" si="411"/>
        <v>Museums Galleries Scotland (MGS)</v>
      </c>
      <c r="R2386" s="6" t="str">
        <f t="shared" si="412"/>
        <v>T - Museums Galleries Scotland (MGS)</v>
      </c>
      <c r="S2386" s="6" t="str">
        <f>IFERROR(INDEX('Vendor Over-ride'!$C:$C, MATCH($R:$R,'Vendor Over-ride'!$A:$A,0)),"")</f>
        <v>T - Museums Galleries Scotland (MGS)</v>
      </c>
      <c r="U2386" s="38" t="str">
        <f t="shared" si="416"/>
        <v>GIA</v>
      </c>
      <c r="V2386" s="5" t="str">
        <f t="shared" si="417"/>
        <v>TRADE</v>
      </c>
      <c r="W2386" s="5" t="b">
        <f t="shared" si="413"/>
        <v>0</v>
      </c>
      <c r="X2386" s="40">
        <f t="shared" ca="1" si="414"/>
        <v>91.46</v>
      </c>
      <c r="Y2386" s="30" t="b">
        <f t="shared" ca="1" si="415"/>
        <v>0</v>
      </c>
    </row>
    <row r="2387" spans="1:25" hidden="1">
      <c r="A2387" s="28" t="s">
        <v>2837</v>
      </c>
      <c r="B2387" s="28" t="s">
        <v>2838</v>
      </c>
      <c r="C2387" s="28" t="s">
        <v>4935</v>
      </c>
      <c r="D2387" s="28" t="s">
        <v>2842</v>
      </c>
      <c r="E2387" s="29">
        <v>42360</v>
      </c>
      <c r="F2387" s="28" t="s">
        <v>11861</v>
      </c>
      <c r="G2387" s="30">
        <v>5261</v>
      </c>
      <c r="H2387" s="28" t="s">
        <v>11862</v>
      </c>
      <c r="I2387" s="31">
        <v>0</v>
      </c>
      <c r="J2387" s="31">
        <v>84</v>
      </c>
      <c r="K2387" s="28" t="s">
        <v>4961</v>
      </c>
      <c r="L2387" s="32">
        <f t="shared" si="407"/>
        <v>-84</v>
      </c>
      <c r="M2387" s="33">
        <f t="shared" si="408"/>
        <v>84</v>
      </c>
      <c r="N2387" s="34" t="b">
        <v>1</v>
      </c>
      <c r="O2387" s="35">
        <f t="shared" si="409"/>
        <v>84</v>
      </c>
      <c r="P2387" s="36" t="str">
        <f t="shared" si="410"/>
        <v>T</v>
      </c>
      <c r="Q2387" s="37" t="str">
        <f t="shared" si="411"/>
        <v>Fannan &amp; Scott Ltd t/a Northern Services</v>
      </c>
      <c r="R2387" s="6" t="str">
        <f t="shared" si="412"/>
        <v>T - Fannan &amp; Scott Ltd t/a Northern Services</v>
      </c>
      <c r="S2387" s="6" t="str">
        <f>IFERROR(INDEX('Vendor Over-ride'!$C:$C, MATCH($R:$R,'Vendor Over-ride'!$A:$A,0)),"")</f>
        <v>T - Fannan &amp; Scott Ltd t/a Northern Services</v>
      </c>
      <c r="U2387" s="38" t="str">
        <f t="shared" si="416"/>
        <v>GIA</v>
      </c>
      <c r="V2387" s="5" t="str">
        <f t="shared" si="417"/>
        <v>TRADE</v>
      </c>
      <c r="W2387" s="5" t="b">
        <f t="shared" si="413"/>
        <v>0</v>
      </c>
      <c r="X2387" s="40">
        <f t="shared" ca="1" si="414"/>
        <v>500.4</v>
      </c>
      <c r="Y2387" s="30" t="b">
        <f t="shared" ca="1" si="415"/>
        <v>0</v>
      </c>
    </row>
    <row r="2388" spans="1:25" hidden="1">
      <c r="A2388" s="28" t="s">
        <v>2837</v>
      </c>
      <c r="B2388" s="28" t="s">
        <v>2838</v>
      </c>
      <c r="C2388" s="28" t="s">
        <v>4935</v>
      </c>
      <c r="D2388" s="28" t="s">
        <v>2842</v>
      </c>
      <c r="E2388" s="29">
        <v>42360</v>
      </c>
      <c r="F2388" s="28" t="s">
        <v>11863</v>
      </c>
      <c r="G2388" s="30">
        <v>5261</v>
      </c>
      <c r="H2388" s="28" t="s">
        <v>11864</v>
      </c>
      <c r="I2388" s="31">
        <v>0</v>
      </c>
      <c r="J2388" s="31">
        <v>165</v>
      </c>
      <c r="K2388" s="28" t="s">
        <v>4109</v>
      </c>
      <c r="L2388" s="32">
        <f t="shared" si="407"/>
        <v>-165</v>
      </c>
      <c r="M2388" s="33">
        <f t="shared" si="408"/>
        <v>165</v>
      </c>
      <c r="N2388" s="34" t="b">
        <v>1</v>
      </c>
      <c r="O2388" s="35">
        <f t="shared" si="409"/>
        <v>165</v>
      </c>
      <c r="P2388" s="36" t="str">
        <f t="shared" si="410"/>
        <v>T</v>
      </c>
      <c r="Q2388" s="37" t="str">
        <f t="shared" si="411"/>
        <v>Out of the Blue Arts &amp; Education Trust</v>
      </c>
      <c r="R2388" s="6" t="str">
        <f t="shared" si="412"/>
        <v>T - Out of the Blue Arts &amp; Education Trust</v>
      </c>
      <c r="S2388" s="6" t="str">
        <f>IFERROR(INDEX('Vendor Over-ride'!$C:$C, MATCH($R:$R,'Vendor Over-ride'!$A:$A,0)),"")</f>
        <v>T - Out Of The Blue</v>
      </c>
      <c r="U2388" s="38" t="str">
        <f t="shared" si="416"/>
        <v>GIA</v>
      </c>
      <c r="V2388" s="5" t="str">
        <f t="shared" si="417"/>
        <v>TRADE</v>
      </c>
      <c r="W2388" s="5" t="b">
        <f t="shared" si="413"/>
        <v>0</v>
      </c>
      <c r="X2388" s="40">
        <f t="shared" ca="1" si="414"/>
        <v>487.5</v>
      </c>
      <c r="Y2388" s="30" t="b">
        <f t="shared" ca="1" si="415"/>
        <v>0</v>
      </c>
    </row>
    <row r="2389" spans="1:25" hidden="1">
      <c r="A2389" s="28" t="s">
        <v>2837</v>
      </c>
      <c r="B2389" s="28" t="s">
        <v>2838</v>
      </c>
      <c r="C2389" s="28" t="s">
        <v>4935</v>
      </c>
      <c r="D2389" s="28" t="s">
        <v>2842</v>
      </c>
      <c r="E2389" s="29">
        <v>42360</v>
      </c>
      <c r="F2389" s="28" t="s">
        <v>11865</v>
      </c>
      <c r="G2389" s="30">
        <v>5261</v>
      </c>
      <c r="H2389" s="28" t="s">
        <v>11866</v>
      </c>
      <c r="I2389" s="31">
        <v>0</v>
      </c>
      <c r="J2389" s="31">
        <v>30</v>
      </c>
      <c r="K2389" s="28" t="s">
        <v>2854</v>
      </c>
      <c r="L2389" s="32">
        <f t="shared" si="407"/>
        <v>-30</v>
      </c>
      <c r="M2389" s="33">
        <f t="shared" si="408"/>
        <v>30</v>
      </c>
      <c r="N2389" s="34" t="b">
        <v>1</v>
      </c>
      <c r="O2389" s="35">
        <f t="shared" si="409"/>
        <v>30</v>
      </c>
      <c r="P2389" s="36" t="str">
        <f t="shared" si="410"/>
        <v>T</v>
      </c>
      <c r="Q2389" s="37" t="str">
        <f t="shared" si="411"/>
        <v>Planet Numbers Ltd</v>
      </c>
      <c r="R2389" s="6" t="str">
        <f t="shared" si="412"/>
        <v>T - Planet Numbers Ltd</v>
      </c>
      <c r="S2389" s="6" t="str">
        <f>IFERROR(INDEX('Vendor Over-ride'!$C:$C, MATCH($R:$R,'Vendor Over-ride'!$A:$A,0)),"")</f>
        <v>T - Planet Numbers Ltd</v>
      </c>
      <c r="U2389" s="38" t="str">
        <f t="shared" si="416"/>
        <v>GIA</v>
      </c>
      <c r="V2389" s="5" t="str">
        <f t="shared" si="417"/>
        <v>TRADE</v>
      </c>
      <c r="W2389" s="5" t="b">
        <f t="shared" si="413"/>
        <v>0</v>
      </c>
      <c r="X2389" s="40">
        <f t="shared" ca="1" si="414"/>
        <v>360</v>
      </c>
      <c r="Y2389" s="30" t="b">
        <f t="shared" ca="1" si="415"/>
        <v>0</v>
      </c>
    </row>
    <row r="2390" spans="1:25">
      <c r="A2390" s="28" t="s">
        <v>2837</v>
      </c>
      <c r="B2390" s="28" t="s">
        <v>2838</v>
      </c>
      <c r="C2390" s="28" t="s">
        <v>4935</v>
      </c>
      <c r="D2390" s="28" t="s">
        <v>2842</v>
      </c>
      <c r="E2390" s="29">
        <v>42360</v>
      </c>
      <c r="F2390" s="28" t="s">
        <v>11867</v>
      </c>
      <c r="G2390" s="30">
        <v>5261</v>
      </c>
      <c r="H2390" s="28" t="s">
        <v>11868</v>
      </c>
      <c r="I2390" s="31">
        <v>0</v>
      </c>
      <c r="J2390" s="31">
        <v>6249.01</v>
      </c>
      <c r="K2390" s="28" t="s">
        <v>3050</v>
      </c>
      <c r="L2390" s="32">
        <f t="shared" si="407"/>
        <v>-6249.01</v>
      </c>
      <c r="M2390" s="33">
        <f t="shared" si="408"/>
        <v>6249.01</v>
      </c>
      <c r="N2390" s="34" t="b">
        <v>1</v>
      </c>
      <c r="O2390" s="35">
        <f t="shared" si="409"/>
        <v>6249.01</v>
      </c>
      <c r="P2390" s="36" t="str">
        <f t="shared" si="410"/>
        <v>T</v>
      </c>
      <c r="Q2390" s="37" t="str">
        <f t="shared" si="411"/>
        <v>Pulsant (Scotland) Ltd</v>
      </c>
      <c r="R2390" s="6" t="str">
        <f t="shared" si="412"/>
        <v>T - Pulsant (Scotland) Ltd</v>
      </c>
      <c r="S2390" s="6" t="str">
        <f>IFERROR(INDEX('Vendor Over-ride'!$C:$C, MATCH($R:$R,'Vendor Over-ride'!$A:$A,0)),"")</f>
        <v>T - Pulsant</v>
      </c>
      <c r="T2390" s="41" t="s">
        <v>7021</v>
      </c>
      <c r="U2390" s="38" t="str">
        <f t="shared" si="416"/>
        <v>GIA</v>
      </c>
      <c r="V2390" s="5" t="str">
        <f t="shared" si="417"/>
        <v>TRADE</v>
      </c>
      <c r="W2390" s="5" t="b">
        <f t="shared" si="413"/>
        <v>0</v>
      </c>
      <c r="X2390" s="40">
        <f t="shared" ca="1" si="414"/>
        <v>50739.890000000007</v>
      </c>
      <c r="Y2390" s="30" t="b">
        <f t="shared" ca="1" si="415"/>
        <v>1</v>
      </c>
    </row>
    <row r="2391" spans="1:25" hidden="1">
      <c r="A2391" s="28" t="s">
        <v>2837</v>
      </c>
      <c r="B2391" s="28" t="s">
        <v>2838</v>
      </c>
      <c r="C2391" s="28" t="s">
        <v>4935</v>
      </c>
      <c r="D2391" s="28" t="s">
        <v>2842</v>
      </c>
      <c r="E2391" s="29">
        <v>42360</v>
      </c>
      <c r="F2391" s="28" t="s">
        <v>11869</v>
      </c>
      <c r="G2391" s="30">
        <v>5261</v>
      </c>
      <c r="H2391" s="28" t="s">
        <v>11870</v>
      </c>
      <c r="I2391" s="31">
        <v>0</v>
      </c>
      <c r="J2391" s="31">
        <v>315.83999999999997</v>
      </c>
      <c r="K2391" s="28" t="s">
        <v>5604</v>
      </c>
      <c r="L2391" s="32">
        <f t="shared" si="407"/>
        <v>-315.83999999999997</v>
      </c>
      <c r="M2391" s="33">
        <f t="shared" si="408"/>
        <v>315.83999999999997</v>
      </c>
      <c r="N2391" s="34" t="b">
        <v>1</v>
      </c>
      <c r="O2391" s="35">
        <f t="shared" si="409"/>
        <v>315.83999999999997</v>
      </c>
      <c r="P2391" s="36" t="str">
        <f t="shared" si="410"/>
        <v>T</v>
      </c>
      <c r="Q2391" s="37" t="str">
        <f t="shared" si="411"/>
        <v>Royal Conservatoire of Scotland</v>
      </c>
      <c r="R2391" s="6" t="str">
        <f t="shared" si="412"/>
        <v>T - Royal Conservatoire of Scotland</v>
      </c>
      <c r="S2391" s="6" t="str">
        <f>IFERROR(INDEX('Vendor Over-ride'!$C:$C, MATCH($R:$R,'Vendor Over-ride'!$A:$A,0)),"")</f>
        <v>T - Royal Conservatoire of Scotland</v>
      </c>
      <c r="U2391" s="38" t="str">
        <f t="shared" si="416"/>
        <v>GIA</v>
      </c>
      <c r="V2391" s="5" t="str">
        <f t="shared" si="417"/>
        <v>TRADE</v>
      </c>
      <c r="W2391" s="5" t="b">
        <f t="shared" si="413"/>
        <v>0</v>
      </c>
      <c r="X2391" s="40">
        <f t="shared" ca="1" si="414"/>
        <v>631.67999999999995</v>
      </c>
      <c r="Y2391" s="30" t="b">
        <f t="shared" ca="1" si="415"/>
        <v>0</v>
      </c>
    </row>
    <row r="2392" spans="1:25" hidden="1">
      <c r="A2392" s="28" t="s">
        <v>2837</v>
      </c>
      <c r="B2392" s="28" t="s">
        <v>2838</v>
      </c>
      <c r="C2392" s="28" t="s">
        <v>4935</v>
      </c>
      <c r="D2392" s="28" t="s">
        <v>2842</v>
      </c>
      <c r="E2392" s="29">
        <v>42360</v>
      </c>
      <c r="F2392" s="28" t="s">
        <v>11871</v>
      </c>
      <c r="G2392" s="30">
        <v>5261</v>
      </c>
      <c r="H2392" s="28" t="s">
        <v>11872</v>
      </c>
      <c r="I2392" s="31">
        <v>0</v>
      </c>
      <c r="J2392" s="31">
        <v>3942.12</v>
      </c>
      <c r="K2392" s="28" t="s">
        <v>2865</v>
      </c>
      <c r="L2392" s="32">
        <f t="shared" si="407"/>
        <v>-3942.12</v>
      </c>
      <c r="M2392" s="33">
        <f t="shared" si="408"/>
        <v>3942.12</v>
      </c>
      <c r="N2392" s="34" t="b">
        <v>1</v>
      </c>
      <c r="O2392" s="35">
        <f t="shared" si="409"/>
        <v>3942.12</v>
      </c>
      <c r="P2392" s="36" t="str">
        <f t="shared" si="410"/>
        <v>T</v>
      </c>
      <c r="Q2392" s="37" t="str">
        <f t="shared" si="411"/>
        <v>ScottMoncrieff</v>
      </c>
      <c r="R2392" s="6" t="str">
        <f t="shared" si="412"/>
        <v>T - ScottMoncrieff</v>
      </c>
      <c r="S2392" s="6" t="str">
        <f>IFERROR(INDEX('Vendor Over-ride'!$C:$C, MATCH($R:$R,'Vendor Over-ride'!$A:$A,0)),"")</f>
        <v>T - Scott-Moncrieff</v>
      </c>
      <c r="U2392" s="38" t="str">
        <f t="shared" si="416"/>
        <v>GIA</v>
      </c>
      <c r="V2392" s="5" t="str">
        <f t="shared" si="417"/>
        <v>TRADE</v>
      </c>
      <c r="W2392" s="5" t="b">
        <f t="shared" si="413"/>
        <v>0</v>
      </c>
      <c r="X2392" s="40">
        <f t="shared" ca="1" si="414"/>
        <v>23767.82</v>
      </c>
      <c r="Y2392" s="30" t="b">
        <f t="shared" ca="1" si="415"/>
        <v>0</v>
      </c>
    </row>
    <row r="2393" spans="1:25" hidden="1">
      <c r="A2393" s="28" t="s">
        <v>2837</v>
      </c>
      <c r="B2393" s="28" t="s">
        <v>2838</v>
      </c>
      <c r="C2393" s="28" t="s">
        <v>4935</v>
      </c>
      <c r="D2393" s="28" t="s">
        <v>2842</v>
      </c>
      <c r="E2393" s="29">
        <v>42360</v>
      </c>
      <c r="F2393" s="28" t="s">
        <v>11873</v>
      </c>
      <c r="G2393" s="30">
        <v>5261</v>
      </c>
      <c r="H2393" s="28" t="s">
        <v>11874</v>
      </c>
      <c r="I2393" s="31">
        <v>0</v>
      </c>
      <c r="J2393" s="31">
        <v>1920</v>
      </c>
      <c r="K2393" s="28" t="s">
        <v>2905</v>
      </c>
      <c r="L2393" s="32">
        <f t="shared" si="407"/>
        <v>-1920</v>
      </c>
      <c r="M2393" s="33">
        <f t="shared" si="408"/>
        <v>1920</v>
      </c>
      <c r="N2393" s="34" t="b">
        <v>1</v>
      </c>
      <c r="O2393" s="35">
        <f t="shared" si="409"/>
        <v>1920</v>
      </c>
      <c r="P2393" s="36" t="str">
        <f t="shared" si="410"/>
        <v>T</v>
      </c>
      <c r="Q2393" s="37" t="str">
        <f t="shared" si="411"/>
        <v>The Press Data Bureau</v>
      </c>
      <c r="R2393" s="6" t="str">
        <f t="shared" si="412"/>
        <v>T - The Press Data Bureau</v>
      </c>
      <c r="S2393" s="6" t="str">
        <f>IFERROR(INDEX('Vendor Over-ride'!$C:$C, MATCH($R:$R,'Vendor Over-ride'!$A:$A,0)),"")</f>
        <v>T - Press Data Bureau, The</v>
      </c>
      <c r="U2393" s="38" t="str">
        <f t="shared" si="416"/>
        <v>GIA</v>
      </c>
      <c r="V2393" s="5" t="str">
        <f t="shared" si="417"/>
        <v>TRADE</v>
      </c>
      <c r="W2393" s="5" t="b">
        <f t="shared" si="413"/>
        <v>0</v>
      </c>
      <c r="X2393" s="40">
        <f t="shared" ca="1" si="414"/>
        <v>23040</v>
      </c>
      <c r="Y2393" s="30" t="b">
        <f t="shared" ca="1" si="415"/>
        <v>0</v>
      </c>
    </row>
    <row r="2394" spans="1:25" hidden="1">
      <c r="A2394" s="28" t="s">
        <v>2837</v>
      </c>
      <c r="B2394" s="28" t="s">
        <v>2838</v>
      </c>
      <c r="C2394" s="28" t="s">
        <v>4935</v>
      </c>
      <c r="D2394" s="28" t="s">
        <v>2842</v>
      </c>
      <c r="E2394" s="29">
        <v>42360</v>
      </c>
      <c r="F2394" s="28" t="s">
        <v>11875</v>
      </c>
      <c r="G2394" s="30">
        <v>5263</v>
      </c>
      <c r="H2394" s="28" t="s">
        <v>11876</v>
      </c>
      <c r="I2394" s="31">
        <v>0</v>
      </c>
      <c r="J2394" s="31">
        <v>25</v>
      </c>
      <c r="K2394" s="28" t="s">
        <v>2958</v>
      </c>
      <c r="L2394" s="32">
        <f t="shared" si="407"/>
        <v>-25</v>
      </c>
      <c r="M2394" s="33">
        <f t="shared" si="408"/>
        <v>25</v>
      </c>
      <c r="N2394" s="34" t="b">
        <v>0</v>
      </c>
      <c r="O2394" s="35">
        <f t="shared" si="409"/>
        <v>0</v>
      </c>
      <c r="P2394" s="36" t="str">
        <f t="shared" si="410"/>
        <v>E</v>
      </c>
      <c r="Q2394" s="37" t="str">
        <f t="shared" si="411"/>
        <v>Raymond Black</v>
      </c>
      <c r="R2394" s="6" t="str">
        <f t="shared" si="412"/>
        <v>E - Raymond Black</v>
      </c>
      <c r="S2394" s="6" t="str">
        <f>IFERROR(INDEX('Vendor Over-ride'!$C:$C, MATCH($R:$R,'Vendor Over-ride'!$A:$A,0)),"")</f>
        <v/>
      </c>
      <c r="U2394" s="38" t="str">
        <f t="shared" si="416"/>
        <v>GIA</v>
      </c>
      <c r="V2394" s="5" t="str">
        <f t="shared" si="417"/>
        <v>EMPLOYEE</v>
      </c>
      <c r="W2394" s="5" t="b">
        <f t="shared" si="413"/>
        <v>0</v>
      </c>
      <c r="X2394" s="40">
        <f t="shared" ca="1" si="414"/>
        <v>334393.72000000003</v>
      </c>
      <c r="Y2394" s="30" t="b">
        <f t="shared" ca="1" si="415"/>
        <v>1</v>
      </c>
    </row>
    <row r="2395" spans="1:25" hidden="1">
      <c r="A2395" s="28" t="s">
        <v>2837</v>
      </c>
      <c r="B2395" s="28" t="s">
        <v>2838</v>
      </c>
      <c r="C2395" s="28" t="s">
        <v>4935</v>
      </c>
      <c r="D2395" s="28" t="s">
        <v>2842</v>
      </c>
      <c r="E2395" s="29">
        <v>42360</v>
      </c>
      <c r="F2395" s="28" t="s">
        <v>11877</v>
      </c>
      <c r="G2395" s="30">
        <v>5263</v>
      </c>
      <c r="H2395" s="28" t="s">
        <v>11878</v>
      </c>
      <c r="I2395" s="31">
        <v>0</v>
      </c>
      <c r="J2395" s="31">
        <v>44.76</v>
      </c>
      <c r="K2395" s="28" t="s">
        <v>4202</v>
      </c>
      <c r="L2395" s="32">
        <f t="shared" si="407"/>
        <v>-44.76</v>
      </c>
      <c r="M2395" s="33">
        <f t="shared" si="408"/>
        <v>44.76</v>
      </c>
      <c r="N2395" s="34" t="b">
        <v>1</v>
      </c>
      <c r="O2395" s="35">
        <f t="shared" si="409"/>
        <v>44.76</v>
      </c>
      <c r="P2395" s="36" t="str">
        <f t="shared" si="410"/>
        <v>T</v>
      </c>
      <c r="Q2395" s="37" t="str">
        <f t="shared" si="411"/>
        <v>Changeworks Recycling Ltd</v>
      </c>
      <c r="R2395" s="6" t="str">
        <f t="shared" si="412"/>
        <v>T - Changeworks Recycling Ltd</v>
      </c>
      <c r="S2395" s="6" t="str">
        <f>IFERROR(INDEX('Vendor Over-ride'!$C:$C, MATCH($R:$R,'Vendor Over-ride'!$A:$A,0)),"")</f>
        <v>T - Changeworks Recycling Ltd</v>
      </c>
      <c r="U2395" s="38" t="str">
        <f t="shared" si="416"/>
        <v>GIA</v>
      </c>
      <c r="V2395" s="5" t="str">
        <f t="shared" si="417"/>
        <v>TRADE</v>
      </c>
      <c r="W2395" s="5" t="b">
        <f t="shared" si="413"/>
        <v>0</v>
      </c>
      <c r="X2395" s="40">
        <f t="shared" ca="1" si="414"/>
        <v>287.58</v>
      </c>
      <c r="Y2395" s="30" t="b">
        <f t="shared" ca="1" si="415"/>
        <v>0</v>
      </c>
    </row>
    <row r="2396" spans="1:25" hidden="1">
      <c r="A2396" s="28" t="s">
        <v>2837</v>
      </c>
      <c r="B2396" s="28" t="s">
        <v>2838</v>
      </c>
      <c r="C2396" s="28" t="s">
        <v>4935</v>
      </c>
      <c r="D2396" s="28" t="s">
        <v>2842</v>
      </c>
      <c r="E2396" s="29">
        <v>42360</v>
      </c>
      <c r="F2396" s="28" t="s">
        <v>11879</v>
      </c>
      <c r="G2396" s="30">
        <v>5263</v>
      </c>
      <c r="H2396" s="28" t="s">
        <v>11880</v>
      </c>
      <c r="I2396" s="31">
        <v>0</v>
      </c>
      <c r="J2396" s="31">
        <v>199.99</v>
      </c>
      <c r="K2396" s="28" t="s">
        <v>2848</v>
      </c>
      <c r="L2396" s="32">
        <f t="shared" si="407"/>
        <v>-199.99</v>
      </c>
      <c r="M2396" s="33">
        <f t="shared" si="408"/>
        <v>199.99</v>
      </c>
      <c r="N2396" s="34" t="b">
        <v>1</v>
      </c>
      <c r="O2396" s="35">
        <f t="shared" si="409"/>
        <v>199.99</v>
      </c>
      <c r="P2396" s="36" t="str">
        <f t="shared" si="410"/>
        <v>T</v>
      </c>
      <c r="Q2396" s="37" t="str">
        <f t="shared" si="411"/>
        <v>Eagle Couriers (Scotland) Ltd</v>
      </c>
      <c r="R2396" s="6" t="str">
        <f t="shared" si="412"/>
        <v>T - Eagle Couriers (Scotland) Ltd</v>
      </c>
      <c r="S2396" s="6" t="str">
        <f>IFERROR(INDEX('Vendor Over-ride'!$C:$C, MATCH($R:$R,'Vendor Over-ride'!$A:$A,0)),"")</f>
        <v>T - Eagle Couriers (Scotland) Ltd</v>
      </c>
      <c r="U2396" s="38" t="str">
        <f t="shared" si="416"/>
        <v>GIA</v>
      </c>
      <c r="V2396" s="5" t="str">
        <f t="shared" si="417"/>
        <v>TRADE</v>
      </c>
      <c r="W2396" s="5" t="b">
        <f t="shared" si="413"/>
        <v>0</v>
      </c>
      <c r="X2396" s="40">
        <f t="shared" ca="1" si="414"/>
        <v>6324.47</v>
      </c>
      <c r="Y2396" s="30" t="b">
        <f t="shared" ca="1" si="415"/>
        <v>0</v>
      </c>
    </row>
    <row r="2397" spans="1:25" hidden="1">
      <c r="A2397" s="28" t="s">
        <v>2837</v>
      </c>
      <c r="B2397" s="28" t="s">
        <v>2838</v>
      </c>
      <c r="C2397" s="28" t="s">
        <v>4935</v>
      </c>
      <c r="D2397" s="28" t="s">
        <v>2842</v>
      </c>
      <c r="E2397" s="29">
        <v>42360</v>
      </c>
      <c r="F2397" s="28" t="s">
        <v>11881</v>
      </c>
      <c r="G2397" s="30">
        <v>5263</v>
      </c>
      <c r="H2397" s="28" t="s">
        <v>11882</v>
      </c>
      <c r="I2397" s="31">
        <v>0</v>
      </c>
      <c r="J2397" s="31">
        <v>34.72</v>
      </c>
      <c r="K2397" s="28" t="s">
        <v>3036</v>
      </c>
      <c r="L2397" s="32">
        <f t="shared" si="407"/>
        <v>-34.72</v>
      </c>
      <c r="M2397" s="33">
        <f t="shared" si="408"/>
        <v>34.72</v>
      </c>
      <c r="N2397" s="34" t="b">
        <v>1</v>
      </c>
      <c r="O2397" s="35">
        <f t="shared" si="409"/>
        <v>34.72</v>
      </c>
      <c r="P2397" s="36" t="str">
        <f t="shared" si="410"/>
        <v>T</v>
      </c>
      <c r="Q2397" s="37" t="str">
        <f t="shared" si="411"/>
        <v>Spectrum Computer Supplies Ltd</v>
      </c>
      <c r="R2397" s="6" t="str">
        <f t="shared" si="412"/>
        <v>T - Spectrum Computer Supplies Ltd</v>
      </c>
      <c r="S2397" s="6" t="str">
        <f>IFERROR(INDEX('Vendor Over-ride'!$C:$C, MATCH($R:$R,'Vendor Over-ride'!$A:$A,0)),"")</f>
        <v>T - Spectrum Computer Supplies Ltd</v>
      </c>
      <c r="U2397" s="38" t="str">
        <f t="shared" si="416"/>
        <v>GIA</v>
      </c>
      <c r="V2397" s="5" t="str">
        <f t="shared" si="417"/>
        <v>TRADE</v>
      </c>
      <c r="W2397" s="5" t="b">
        <f t="shared" si="413"/>
        <v>0</v>
      </c>
      <c r="X2397" s="40">
        <f t="shared" ca="1" si="414"/>
        <v>1166.5300000000002</v>
      </c>
      <c r="Y2397" s="30" t="b">
        <f t="shared" ca="1" si="415"/>
        <v>0</v>
      </c>
    </row>
    <row r="2398" spans="1:25">
      <c r="A2398" s="28" t="s">
        <v>2837</v>
      </c>
      <c r="B2398" s="28" t="s">
        <v>2838</v>
      </c>
      <c r="C2398" s="28" t="s">
        <v>4935</v>
      </c>
      <c r="D2398" s="28" t="s">
        <v>2842</v>
      </c>
      <c r="E2398" s="29">
        <v>42352</v>
      </c>
      <c r="F2398" s="28" t="s">
        <v>11883</v>
      </c>
      <c r="G2398" s="30">
        <v>5297</v>
      </c>
      <c r="H2398" s="28" t="s">
        <v>11884</v>
      </c>
      <c r="I2398" s="31">
        <v>0</v>
      </c>
      <c r="J2398" s="31">
        <v>181.48</v>
      </c>
      <c r="K2398" s="28" t="s">
        <v>2942</v>
      </c>
      <c r="L2398" s="32">
        <f t="shared" si="407"/>
        <v>-181.48</v>
      </c>
      <c r="M2398" s="33">
        <f t="shared" si="408"/>
        <v>181.48</v>
      </c>
      <c r="N2398" s="34" t="b">
        <v>1</v>
      </c>
      <c r="O2398" s="35">
        <f t="shared" si="409"/>
        <v>181.48</v>
      </c>
      <c r="P2398" s="36" t="str">
        <f t="shared" si="410"/>
        <v>E</v>
      </c>
      <c r="Q2398" s="37" t="str">
        <f t="shared" si="411"/>
        <v>Anne McFadden (CC)</v>
      </c>
      <c r="R2398" s="6" t="str">
        <f t="shared" si="412"/>
        <v>E - Anne McFadden (CC)</v>
      </c>
      <c r="S2398" s="6" t="str">
        <f>IFERROR(INDEX('Vendor Over-ride'!$C:$C, MATCH($R:$R,'Vendor Over-ride'!$A:$A,0)),"")</f>
        <v/>
      </c>
      <c r="U2398" s="38" t="str">
        <f t="shared" si="416"/>
        <v>GIA</v>
      </c>
      <c r="V2398" s="5" t="str">
        <f t="shared" si="417"/>
        <v>EMPLOYEE</v>
      </c>
      <c r="W2398" s="5" t="b">
        <f t="shared" si="413"/>
        <v>0</v>
      </c>
      <c r="X2398" s="40">
        <f t="shared" ca="1" si="414"/>
        <v>334393.72000000003</v>
      </c>
      <c r="Y2398" s="30" t="b">
        <f t="shared" ca="1" si="415"/>
        <v>1</v>
      </c>
    </row>
    <row r="2399" spans="1:25">
      <c r="A2399" s="28" t="s">
        <v>2837</v>
      </c>
      <c r="B2399" s="28" t="s">
        <v>2838</v>
      </c>
      <c r="C2399" s="28" t="s">
        <v>4935</v>
      </c>
      <c r="D2399" s="28" t="s">
        <v>2842</v>
      </c>
      <c r="E2399" s="29">
        <v>42352</v>
      </c>
      <c r="F2399" s="28" t="s">
        <v>11885</v>
      </c>
      <c r="G2399" s="30">
        <v>5297</v>
      </c>
      <c r="H2399" s="28" t="s">
        <v>11886</v>
      </c>
      <c r="I2399" s="31">
        <v>0</v>
      </c>
      <c r="J2399" s="31">
        <v>37</v>
      </c>
      <c r="K2399" s="28" t="s">
        <v>10363</v>
      </c>
      <c r="L2399" s="32">
        <f t="shared" si="407"/>
        <v>-37</v>
      </c>
      <c r="M2399" s="33">
        <f t="shared" si="408"/>
        <v>37</v>
      </c>
      <c r="N2399" s="34" t="b">
        <v>1</v>
      </c>
      <c r="O2399" s="35">
        <f t="shared" si="409"/>
        <v>37</v>
      </c>
      <c r="P2399" s="36" t="str">
        <f t="shared" si="410"/>
        <v>E</v>
      </c>
      <c r="Q2399" s="37" t="str">
        <f t="shared" si="411"/>
        <v>Clive Gilman (CC)</v>
      </c>
      <c r="R2399" s="6" t="str">
        <f t="shared" si="412"/>
        <v>E - Clive Gilman (CC)</v>
      </c>
      <c r="S2399" s="6" t="str">
        <f>IFERROR(INDEX('Vendor Over-ride'!$C:$C, MATCH($R:$R,'Vendor Over-ride'!$A:$A,0)),"")</f>
        <v/>
      </c>
      <c r="U2399" s="38" t="str">
        <f t="shared" si="416"/>
        <v>GIA</v>
      </c>
      <c r="V2399" s="5" t="str">
        <f t="shared" si="417"/>
        <v>EMPLOYEE</v>
      </c>
      <c r="W2399" s="5" t="b">
        <f t="shared" si="413"/>
        <v>0</v>
      </c>
      <c r="X2399" s="40">
        <f t="shared" ca="1" si="414"/>
        <v>334393.72000000003</v>
      </c>
      <c r="Y2399" s="30" t="b">
        <f t="shared" ca="1" si="415"/>
        <v>1</v>
      </c>
    </row>
    <row r="2400" spans="1:25">
      <c r="A2400" s="28" t="s">
        <v>2837</v>
      </c>
      <c r="B2400" s="28" t="s">
        <v>2838</v>
      </c>
      <c r="C2400" s="28" t="s">
        <v>4935</v>
      </c>
      <c r="D2400" s="28" t="s">
        <v>2842</v>
      </c>
      <c r="E2400" s="29">
        <v>42352</v>
      </c>
      <c r="F2400" s="28" t="s">
        <v>11887</v>
      </c>
      <c r="G2400" s="30">
        <v>5297</v>
      </c>
      <c r="H2400" s="28" t="s">
        <v>11888</v>
      </c>
      <c r="I2400" s="31">
        <v>0</v>
      </c>
      <c r="J2400" s="31">
        <v>605.82000000000005</v>
      </c>
      <c r="K2400" s="28" t="s">
        <v>2943</v>
      </c>
      <c r="L2400" s="32">
        <f t="shared" si="407"/>
        <v>-605.82000000000005</v>
      </c>
      <c r="M2400" s="33">
        <f t="shared" si="408"/>
        <v>605.82000000000005</v>
      </c>
      <c r="N2400" s="34" t="b">
        <v>1</v>
      </c>
      <c r="O2400" s="35">
        <f t="shared" si="409"/>
        <v>605.82000000000005</v>
      </c>
      <c r="P2400" s="36" t="str">
        <f t="shared" si="410"/>
        <v>E</v>
      </c>
      <c r="Q2400" s="37" t="str">
        <f t="shared" si="411"/>
        <v>Gordon Barnes (CC)</v>
      </c>
      <c r="R2400" s="6" t="str">
        <f t="shared" si="412"/>
        <v>E - Gordon Barnes (CC)</v>
      </c>
      <c r="S2400" s="6" t="str">
        <f>IFERROR(INDEX('Vendor Over-ride'!$C:$C, MATCH($R:$R,'Vendor Over-ride'!$A:$A,0)),"")</f>
        <v/>
      </c>
      <c r="U2400" s="38" t="str">
        <f t="shared" si="416"/>
        <v>GIA</v>
      </c>
      <c r="V2400" s="5" t="str">
        <f t="shared" si="417"/>
        <v>EMPLOYEE</v>
      </c>
      <c r="W2400" s="5" t="b">
        <f t="shared" si="413"/>
        <v>0</v>
      </c>
      <c r="X2400" s="40">
        <f t="shared" ca="1" si="414"/>
        <v>334393.72000000003</v>
      </c>
      <c r="Y2400" s="30" t="b">
        <f t="shared" ca="1" si="415"/>
        <v>1</v>
      </c>
    </row>
    <row r="2401" spans="1:25">
      <c r="A2401" s="28" t="s">
        <v>2837</v>
      </c>
      <c r="B2401" s="28" t="s">
        <v>2838</v>
      </c>
      <c r="C2401" s="28" t="s">
        <v>4935</v>
      </c>
      <c r="D2401" s="28" t="s">
        <v>2842</v>
      </c>
      <c r="E2401" s="29">
        <v>42352</v>
      </c>
      <c r="F2401" s="28" t="s">
        <v>11889</v>
      </c>
      <c r="G2401" s="30">
        <v>5297</v>
      </c>
      <c r="H2401" s="28" t="s">
        <v>11890</v>
      </c>
      <c r="I2401" s="31">
        <v>0</v>
      </c>
      <c r="J2401" s="31">
        <v>117.6</v>
      </c>
      <c r="K2401" s="28" t="s">
        <v>4355</v>
      </c>
      <c r="L2401" s="32">
        <f t="shared" si="407"/>
        <v>-117.6</v>
      </c>
      <c r="M2401" s="33">
        <f t="shared" si="408"/>
        <v>117.6</v>
      </c>
      <c r="N2401" s="34" t="b">
        <v>1</v>
      </c>
      <c r="O2401" s="35">
        <f t="shared" si="409"/>
        <v>117.6</v>
      </c>
      <c r="P2401" s="36" t="str">
        <f t="shared" si="410"/>
        <v>E</v>
      </c>
      <c r="Q2401" s="37" t="str">
        <f t="shared" si="411"/>
        <v>Gerard Kelly (CC)</v>
      </c>
      <c r="R2401" s="6" t="str">
        <f t="shared" si="412"/>
        <v>E - Gerard Kelly (CC)</v>
      </c>
      <c r="S2401" s="6" t="str">
        <f>IFERROR(INDEX('Vendor Over-ride'!$C:$C, MATCH($R:$R,'Vendor Over-ride'!$A:$A,0)),"")</f>
        <v/>
      </c>
      <c r="U2401" s="38" t="str">
        <f t="shared" si="416"/>
        <v>GIA</v>
      </c>
      <c r="V2401" s="5" t="str">
        <f t="shared" si="417"/>
        <v>EMPLOYEE</v>
      </c>
      <c r="W2401" s="5" t="b">
        <f t="shared" si="413"/>
        <v>0</v>
      </c>
      <c r="X2401" s="40">
        <f t="shared" ca="1" si="414"/>
        <v>334393.72000000003</v>
      </c>
      <c r="Y2401" s="30" t="b">
        <f t="shared" ca="1" si="415"/>
        <v>1</v>
      </c>
    </row>
    <row r="2402" spans="1:25">
      <c r="A2402" s="28" t="s">
        <v>2837</v>
      </c>
      <c r="B2402" s="28" t="s">
        <v>2838</v>
      </c>
      <c r="C2402" s="28" t="s">
        <v>4935</v>
      </c>
      <c r="D2402" s="28" t="s">
        <v>2842</v>
      </c>
      <c r="E2402" s="29">
        <v>42352</v>
      </c>
      <c r="F2402" s="28" t="s">
        <v>11891</v>
      </c>
      <c r="G2402" s="30">
        <v>5297</v>
      </c>
      <c r="H2402" s="28" t="s">
        <v>11892</v>
      </c>
      <c r="I2402" s="31">
        <v>0</v>
      </c>
      <c r="J2402" s="31">
        <v>445</v>
      </c>
      <c r="K2402" s="28" t="s">
        <v>4357</v>
      </c>
      <c r="L2402" s="32">
        <f t="shared" si="407"/>
        <v>-445</v>
      </c>
      <c r="M2402" s="33">
        <f t="shared" si="408"/>
        <v>445</v>
      </c>
      <c r="N2402" s="34" t="b">
        <v>1</v>
      </c>
      <c r="O2402" s="35">
        <f t="shared" si="409"/>
        <v>445</v>
      </c>
      <c r="P2402" s="36" t="str">
        <f t="shared" si="410"/>
        <v>E</v>
      </c>
      <c r="Q2402" s="37" t="str">
        <f t="shared" si="411"/>
        <v>Hazel Paton (CC)</v>
      </c>
      <c r="R2402" s="6" t="str">
        <f t="shared" si="412"/>
        <v>E - Hazel Paton (CC)</v>
      </c>
      <c r="S2402" s="6" t="str">
        <f>IFERROR(INDEX('Vendor Over-ride'!$C:$C, MATCH($R:$R,'Vendor Over-ride'!$A:$A,0)),"")</f>
        <v/>
      </c>
      <c r="U2402" s="38" t="str">
        <f t="shared" si="416"/>
        <v>GIA</v>
      </c>
      <c r="V2402" s="5" t="str">
        <f t="shared" si="417"/>
        <v>EMPLOYEE</v>
      </c>
      <c r="W2402" s="5" t="b">
        <f t="shared" si="413"/>
        <v>0</v>
      </c>
      <c r="X2402" s="40">
        <f t="shared" ca="1" si="414"/>
        <v>334393.72000000003</v>
      </c>
      <c r="Y2402" s="30" t="b">
        <f t="shared" ca="1" si="415"/>
        <v>1</v>
      </c>
    </row>
    <row r="2403" spans="1:25">
      <c r="A2403" s="28" t="s">
        <v>2837</v>
      </c>
      <c r="B2403" s="28" t="s">
        <v>2838</v>
      </c>
      <c r="C2403" s="28" t="s">
        <v>4935</v>
      </c>
      <c r="D2403" s="28" t="s">
        <v>2842</v>
      </c>
      <c r="E2403" s="29">
        <v>42352</v>
      </c>
      <c r="F2403" s="28" t="s">
        <v>11893</v>
      </c>
      <c r="G2403" s="30">
        <v>5297</v>
      </c>
      <c r="H2403" s="28" t="s">
        <v>11894</v>
      </c>
      <c r="I2403" s="31">
        <v>0</v>
      </c>
      <c r="J2403" s="31">
        <v>81.2</v>
      </c>
      <c r="K2403" s="28" t="s">
        <v>2944</v>
      </c>
      <c r="L2403" s="32">
        <f t="shared" si="407"/>
        <v>-81.2</v>
      </c>
      <c r="M2403" s="33">
        <f t="shared" si="408"/>
        <v>81.2</v>
      </c>
      <c r="N2403" s="34" t="b">
        <v>1</v>
      </c>
      <c r="O2403" s="35">
        <f t="shared" si="409"/>
        <v>81.2</v>
      </c>
      <c r="P2403" s="36" t="str">
        <f t="shared" si="410"/>
        <v>E</v>
      </c>
      <c r="Q2403" s="37" t="str">
        <f t="shared" si="411"/>
        <v>Iain Munro (CC)</v>
      </c>
      <c r="R2403" s="6" t="str">
        <f t="shared" si="412"/>
        <v>E - Iain Munro (CC)</v>
      </c>
      <c r="S2403" s="6" t="str">
        <f>IFERROR(INDEX('Vendor Over-ride'!$C:$C, MATCH($R:$R,'Vendor Over-ride'!$A:$A,0)),"")</f>
        <v/>
      </c>
      <c r="U2403" s="38" t="str">
        <f t="shared" si="416"/>
        <v>GIA</v>
      </c>
      <c r="V2403" s="5" t="str">
        <f t="shared" si="417"/>
        <v>EMPLOYEE</v>
      </c>
      <c r="W2403" s="5" t="b">
        <f t="shared" si="413"/>
        <v>0</v>
      </c>
      <c r="X2403" s="40">
        <f t="shared" ca="1" si="414"/>
        <v>334393.72000000003</v>
      </c>
      <c r="Y2403" s="30" t="b">
        <f t="shared" ca="1" si="415"/>
        <v>1</v>
      </c>
    </row>
    <row r="2404" spans="1:25">
      <c r="A2404" s="28" t="s">
        <v>2837</v>
      </c>
      <c r="B2404" s="28" t="s">
        <v>2838</v>
      </c>
      <c r="C2404" s="28" t="s">
        <v>4935</v>
      </c>
      <c r="D2404" s="28" t="s">
        <v>2842</v>
      </c>
      <c r="E2404" s="29">
        <v>42352</v>
      </c>
      <c r="F2404" s="28" t="s">
        <v>11895</v>
      </c>
      <c r="G2404" s="30">
        <v>5297</v>
      </c>
      <c r="H2404" s="28" t="s">
        <v>11896</v>
      </c>
      <c r="I2404" s="31">
        <v>0</v>
      </c>
      <c r="J2404" s="31">
        <v>9</v>
      </c>
      <c r="K2404" s="28" t="s">
        <v>4360</v>
      </c>
      <c r="L2404" s="32">
        <f t="shared" si="407"/>
        <v>-9</v>
      </c>
      <c r="M2404" s="33">
        <f t="shared" si="408"/>
        <v>9</v>
      </c>
      <c r="N2404" s="34" t="b">
        <v>1</v>
      </c>
      <c r="O2404" s="35">
        <f t="shared" si="409"/>
        <v>9</v>
      </c>
      <c r="P2404" s="36" t="str">
        <f t="shared" si="410"/>
        <v>E</v>
      </c>
      <c r="Q2404" s="37" t="str">
        <f t="shared" si="411"/>
        <v>Ian Stevenson (CC)</v>
      </c>
      <c r="R2404" s="6" t="str">
        <f t="shared" si="412"/>
        <v>E - Ian Stevenson (CC)</v>
      </c>
      <c r="S2404" s="6" t="str">
        <f>IFERROR(INDEX('Vendor Over-ride'!$C:$C, MATCH($R:$R,'Vendor Over-ride'!$A:$A,0)),"")</f>
        <v/>
      </c>
      <c r="U2404" s="38" t="str">
        <f t="shared" si="416"/>
        <v>GIA</v>
      </c>
      <c r="V2404" s="5" t="str">
        <f t="shared" si="417"/>
        <v>EMPLOYEE</v>
      </c>
      <c r="W2404" s="5" t="b">
        <f t="shared" si="413"/>
        <v>0</v>
      </c>
      <c r="X2404" s="40">
        <f t="shared" ca="1" si="414"/>
        <v>334393.72000000003</v>
      </c>
      <c r="Y2404" s="30" t="b">
        <f t="shared" ca="1" si="415"/>
        <v>1</v>
      </c>
    </row>
    <row r="2405" spans="1:25">
      <c r="A2405" s="28" t="s">
        <v>2837</v>
      </c>
      <c r="B2405" s="28" t="s">
        <v>2838</v>
      </c>
      <c r="C2405" s="28" t="s">
        <v>4935</v>
      </c>
      <c r="D2405" s="28" t="s">
        <v>2842</v>
      </c>
      <c r="E2405" s="29">
        <v>42352</v>
      </c>
      <c r="F2405" s="28" t="s">
        <v>11897</v>
      </c>
      <c r="G2405" s="30">
        <v>5297</v>
      </c>
      <c r="H2405" s="28" t="s">
        <v>11898</v>
      </c>
      <c r="I2405" s="31">
        <v>0</v>
      </c>
      <c r="J2405" s="31">
        <v>159.85</v>
      </c>
      <c r="K2405" s="28" t="s">
        <v>2945</v>
      </c>
      <c r="L2405" s="32">
        <f t="shared" si="407"/>
        <v>-159.85</v>
      </c>
      <c r="M2405" s="33">
        <f t="shared" si="408"/>
        <v>159.85</v>
      </c>
      <c r="N2405" s="34" t="b">
        <v>1</v>
      </c>
      <c r="O2405" s="35">
        <f t="shared" si="409"/>
        <v>159.85</v>
      </c>
      <c r="P2405" s="36" t="str">
        <f t="shared" si="410"/>
        <v>E</v>
      </c>
      <c r="Q2405" s="37" t="str">
        <f t="shared" si="411"/>
        <v>Janet Archer (CC)</v>
      </c>
      <c r="R2405" s="6" t="str">
        <f t="shared" si="412"/>
        <v>E - Janet Archer (CC)</v>
      </c>
      <c r="S2405" s="6" t="str">
        <f>IFERROR(INDEX('Vendor Over-ride'!$C:$C, MATCH($R:$R,'Vendor Over-ride'!$A:$A,0)),"")</f>
        <v/>
      </c>
      <c r="U2405" s="38" t="str">
        <f t="shared" si="416"/>
        <v>GIA</v>
      </c>
      <c r="V2405" s="5" t="str">
        <f t="shared" si="417"/>
        <v>EMPLOYEE</v>
      </c>
      <c r="W2405" s="5" t="b">
        <f t="shared" si="413"/>
        <v>0</v>
      </c>
      <c r="X2405" s="40">
        <f t="shared" ca="1" si="414"/>
        <v>334393.72000000003</v>
      </c>
      <c r="Y2405" s="30" t="b">
        <f t="shared" ca="1" si="415"/>
        <v>1</v>
      </c>
    </row>
    <row r="2406" spans="1:25">
      <c r="A2406" s="28" t="s">
        <v>2837</v>
      </c>
      <c r="B2406" s="28" t="s">
        <v>2838</v>
      </c>
      <c r="C2406" s="28" t="s">
        <v>4935</v>
      </c>
      <c r="D2406" s="28" t="s">
        <v>2842</v>
      </c>
      <c r="E2406" s="29">
        <v>42352</v>
      </c>
      <c r="F2406" s="28" t="s">
        <v>11899</v>
      </c>
      <c r="G2406" s="30">
        <v>5297</v>
      </c>
      <c r="H2406" s="28" t="s">
        <v>11900</v>
      </c>
      <c r="I2406" s="31">
        <v>0</v>
      </c>
      <c r="J2406" s="31">
        <v>10.4</v>
      </c>
      <c r="K2406" s="28" t="s">
        <v>3128</v>
      </c>
      <c r="L2406" s="32">
        <f t="shared" si="407"/>
        <v>-10.4</v>
      </c>
      <c r="M2406" s="33">
        <f t="shared" si="408"/>
        <v>10.4</v>
      </c>
      <c r="N2406" s="34" t="b">
        <v>1</v>
      </c>
      <c r="O2406" s="35">
        <f t="shared" si="409"/>
        <v>10.4</v>
      </c>
      <c r="P2406" s="36" t="str">
        <f t="shared" si="410"/>
        <v>E</v>
      </c>
      <c r="Q2406" s="37" t="str">
        <f t="shared" si="411"/>
        <v>Leonie Bell (CC)</v>
      </c>
      <c r="R2406" s="6" t="str">
        <f t="shared" si="412"/>
        <v>E - Leonie Bell (CC)</v>
      </c>
      <c r="S2406" s="6" t="str">
        <f>IFERROR(INDEX('Vendor Over-ride'!$C:$C, MATCH($R:$R,'Vendor Over-ride'!$A:$A,0)),"")</f>
        <v/>
      </c>
      <c r="U2406" s="38" t="str">
        <f t="shared" si="416"/>
        <v>GIA</v>
      </c>
      <c r="V2406" s="5" t="str">
        <f t="shared" si="417"/>
        <v>EMPLOYEE</v>
      </c>
      <c r="W2406" s="5" t="b">
        <f t="shared" si="413"/>
        <v>0</v>
      </c>
      <c r="X2406" s="40">
        <f t="shared" ca="1" si="414"/>
        <v>334393.72000000003</v>
      </c>
      <c r="Y2406" s="30" t="b">
        <f t="shared" ca="1" si="415"/>
        <v>1</v>
      </c>
    </row>
    <row r="2407" spans="1:25">
      <c r="A2407" s="28" t="s">
        <v>2837</v>
      </c>
      <c r="B2407" s="28" t="s">
        <v>2838</v>
      </c>
      <c r="C2407" s="28" t="s">
        <v>4935</v>
      </c>
      <c r="D2407" s="28" t="s">
        <v>2842</v>
      </c>
      <c r="E2407" s="29">
        <v>42352</v>
      </c>
      <c r="F2407" s="28" t="s">
        <v>11901</v>
      </c>
      <c r="G2407" s="30">
        <v>5297</v>
      </c>
      <c r="H2407" s="28" t="s">
        <v>11902</v>
      </c>
      <c r="I2407" s="31">
        <v>0</v>
      </c>
      <c r="J2407" s="31">
        <v>150.13</v>
      </c>
      <c r="K2407" s="28" t="s">
        <v>4801</v>
      </c>
      <c r="L2407" s="32">
        <f t="shared" si="407"/>
        <v>-150.13</v>
      </c>
      <c r="M2407" s="33">
        <f t="shared" si="408"/>
        <v>150.13</v>
      </c>
      <c r="N2407" s="34" t="b">
        <v>1</v>
      </c>
      <c r="O2407" s="35">
        <f t="shared" si="409"/>
        <v>150.13</v>
      </c>
      <c r="P2407" s="36" t="str">
        <f t="shared" si="410"/>
        <v>E</v>
      </c>
      <c r="Q2407" s="37" t="str">
        <f t="shared" si="411"/>
        <v>Natalie Usher (CC)</v>
      </c>
      <c r="R2407" s="6" t="str">
        <f t="shared" si="412"/>
        <v>E - Natalie Usher (CC)</v>
      </c>
      <c r="S2407" s="6" t="str">
        <f>IFERROR(INDEX('Vendor Over-ride'!$C:$C, MATCH($R:$R,'Vendor Over-ride'!$A:$A,0)),"")</f>
        <v/>
      </c>
      <c r="U2407" s="38" t="str">
        <f t="shared" si="416"/>
        <v>GIA</v>
      </c>
      <c r="V2407" s="5" t="str">
        <f t="shared" si="417"/>
        <v>EMPLOYEE</v>
      </c>
      <c r="W2407" s="5" t="b">
        <f t="shared" si="413"/>
        <v>0</v>
      </c>
      <c r="X2407" s="40">
        <f t="shared" ca="1" si="414"/>
        <v>334393.72000000003</v>
      </c>
      <c r="Y2407" s="30" t="b">
        <f t="shared" ca="1" si="415"/>
        <v>1</v>
      </c>
    </row>
    <row r="2408" spans="1:25">
      <c r="A2408" s="28" t="s">
        <v>2837</v>
      </c>
      <c r="B2408" s="28" t="s">
        <v>2838</v>
      </c>
      <c r="C2408" s="28" t="s">
        <v>4935</v>
      </c>
      <c r="D2408" s="28" t="s">
        <v>2842</v>
      </c>
      <c r="E2408" s="29">
        <v>42352</v>
      </c>
      <c r="F2408" s="28" t="s">
        <v>11903</v>
      </c>
      <c r="G2408" s="30">
        <v>5297</v>
      </c>
      <c r="H2408" s="28" t="s">
        <v>11904</v>
      </c>
      <c r="I2408" s="31">
        <v>0</v>
      </c>
      <c r="J2408" s="31">
        <v>693</v>
      </c>
      <c r="K2408" s="28" t="s">
        <v>3130</v>
      </c>
      <c r="L2408" s="32">
        <f t="shared" si="407"/>
        <v>-693</v>
      </c>
      <c r="M2408" s="33">
        <f t="shared" si="408"/>
        <v>693</v>
      </c>
      <c r="N2408" s="34" t="b">
        <v>1</v>
      </c>
      <c r="O2408" s="35">
        <f t="shared" si="409"/>
        <v>693</v>
      </c>
      <c r="P2408" s="36" t="str">
        <f t="shared" si="410"/>
        <v>E</v>
      </c>
      <c r="Q2408" s="37" t="str">
        <f t="shared" si="411"/>
        <v>Stephen Vallely (CC)</v>
      </c>
      <c r="R2408" s="6" t="str">
        <f t="shared" si="412"/>
        <v>E - Stephen Vallely (CC)</v>
      </c>
      <c r="S2408" s="6" t="str">
        <f>IFERROR(INDEX('Vendor Over-ride'!$C:$C, MATCH($R:$R,'Vendor Over-ride'!$A:$A,0)),"")</f>
        <v/>
      </c>
      <c r="U2408" s="38" t="str">
        <f t="shared" si="416"/>
        <v>GIA</v>
      </c>
      <c r="V2408" s="5" t="str">
        <f t="shared" si="417"/>
        <v>EMPLOYEE</v>
      </c>
      <c r="W2408" s="5" t="b">
        <f t="shared" si="413"/>
        <v>0</v>
      </c>
      <c r="X2408" s="40">
        <f t="shared" ca="1" si="414"/>
        <v>334393.72000000003</v>
      </c>
      <c r="Y2408" s="30" t="b">
        <f t="shared" ca="1" si="415"/>
        <v>1</v>
      </c>
    </row>
    <row r="2409" spans="1:25" hidden="1">
      <c r="A2409" s="28" t="s">
        <v>2837</v>
      </c>
      <c r="B2409" s="28" t="s">
        <v>2838</v>
      </c>
      <c r="C2409" s="28" t="s">
        <v>4935</v>
      </c>
      <c r="D2409" s="28" t="s">
        <v>2842</v>
      </c>
      <c r="E2409" s="29">
        <v>42369</v>
      </c>
      <c r="F2409" s="28" t="s">
        <v>11905</v>
      </c>
      <c r="G2409" s="30">
        <v>5299</v>
      </c>
      <c r="H2409" s="28" t="s">
        <v>11906</v>
      </c>
      <c r="I2409" s="31">
        <v>0</v>
      </c>
      <c r="J2409" s="31">
        <v>414</v>
      </c>
      <c r="K2409" s="28" t="s">
        <v>2980</v>
      </c>
      <c r="L2409" s="32">
        <f t="shared" si="407"/>
        <v>-414</v>
      </c>
      <c r="M2409" s="33">
        <f t="shared" si="408"/>
        <v>414</v>
      </c>
      <c r="N2409" s="34" t="b">
        <v>1</v>
      </c>
      <c r="O2409" s="35">
        <f t="shared" si="409"/>
        <v>414</v>
      </c>
      <c r="P2409" s="36" t="str">
        <f t="shared" si="410"/>
        <v>D</v>
      </c>
      <c r="Q2409" s="37" t="str">
        <f t="shared" si="411"/>
        <v>Glasgow Taxis Ltd (Direct Debit)</v>
      </c>
      <c r="R2409" s="6" t="str">
        <f t="shared" si="412"/>
        <v>D - Glasgow Taxis Ltd (Direct Debit)</v>
      </c>
      <c r="S2409" s="6" t="str">
        <f>IFERROR(INDEX('Vendor Over-ride'!$C:$C, MATCH($R:$R,'Vendor Over-ride'!$A:$A,0)),"")</f>
        <v>D - Glasgow Taxis Ltd (Direct Debit)</v>
      </c>
      <c r="U2409" s="38" t="str">
        <f t="shared" si="416"/>
        <v>GIA</v>
      </c>
      <c r="V2409" s="5" t="str">
        <f t="shared" si="417"/>
        <v>TRADE</v>
      </c>
      <c r="W2409" s="5" t="b">
        <f t="shared" si="413"/>
        <v>0</v>
      </c>
      <c r="X2409" s="40">
        <f t="shared" ca="1" si="414"/>
        <v>3868.9700000000003</v>
      </c>
      <c r="Y2409" s="30" t="b">
        <f t="shared" ca="1" si="415"/>
        <v>0</v>
      </c>
    </row>
    <row r="2410" spans="1:25" hidden="1">
      <c r="A2410" s="28" t="s">
        <v>2837</v>
      </c>
      <c r="B2410" s="28" t="s">
        <v>2838</v>
      </c>
      <c r="C2410" s="28" t="s">
        <v>4935</v>
      </c>
      <c r="D2410" s="28" t="s">
        <v>2842</v>
      </c>
      <c r="E2410" s="29">
        <v>42369</v>
      </c>
      <c r="F2410" s="28" t="s">
        <v>11907</v>
      </c>
      <c r="G2410" s="30">
        <v>5299</v>
      </c>
      <c r="H2410" s="28" t="s">
        <v>11908</v>
      </c>
      <c r="I2410" s="31">
        <v>0</v>
      </c>
      <c r="J2410" s="31">
        <v>1662.09</v>
      </c>
      <c r="K2410" s="28" t="s">
        <v>2981</v>
      </c>
      <c r="L2410" s="32">
        <f t="shared" si="407"/>
        <v>-1662.09</v>
      </c>
      <c r="M2410" s="33">
        <f t="shared" si="408"/>
        <v>1662.09</v>
      </c>
      <c r="N2410" s="34" t="b">
        <v>1</v>
      </c>
      <c r="O2410" s="35">
        <f t="shared" si="409"/>
        <v>1662.09</v>
      </c>
      <c r="P2410" s="36" t="str">
        <f t="shared" si="410"/>
        <v>D</v>
      </c>
      <c r="Q2410" s="37" t="str">
        <f t="shared" si="411"/>
        <v>Law at Work (DD)</v>
      </c>
      <c r="R2410" s="6" t="str">
        <f t="shared" si="412"/>
        <v>D - Law at Work (DD)</v>
      </c>
      <c r="S2410" s="6" t="str">
        <f>IFERROR(INDEX('Vendor Over-ride'!$C:$C, MATCH($R:$R,'Vendor Over-ride'!$A:$A,0)),"")</f>
        <v>D - Law at Work (DD)</v>
      </c>
      <c r="U2410" s="38" t="str">
        <f t="shared" si="416"/>
        <v>GIA</v>
      </c>
      <c r="V2410" s="5" t="str">
        <f t="shared" si="417"/>
        <v>TRADE</v>
      </c>
      <c r="W2410" s="5" t="b">
        <f t="shared" si="413"/>
        <v>0</v>
      </c>
      <c r="X2410" s="40">
        <f t="shared" ca="1" si="414"/>
        <v>19885.079999999998</v>
      </c>
      <c r="Y2410" s="30" t="b">
        <f t="shared" ca="1" si="415"/>
        <v>0</v>
      </c>
    </row>
    <row r="2411" spans="1:25">
      <c r="A2411" s="28" t="s">
        <v>2837</v>
      </c>
      <c r="B2411" s="28" t="s">
        <v>2838</v>
      </c>
      <c r="C2411" s="28" t="s">
        <v>4935</v>
      </c>
      <c r="D2411" s="28" t="s">
        <v>2842</v>
      </c>
      <c r="E2411" s="29">
        <v>42369</v>
      </c>
      <c r="F2411" s="28" t="s">
        <v>11909</v>
      </c>
      <c r="G2411" s="30">
        <v>5299</v>
      </c>
      <c r="H2411" s="28" t="s">
        <v>11910</v>
      </c>
      <c r="I2411" s="31">
        <v>0</v>
      </c>
      <c r="J2411" s="31">
        <v>223687.41</v>
      </c>
      <c r="K2411" s="28" t="s">
        <v>2982</v>
      </c>
      <c r="L2411" s="32">
        <f t="shared" si="407"/>
        <v>-223687.41</v>
      </c>
      <c r="M2411" s="33">
        <f t="shared" si="408"/>
        <v>223687.41</v>
      </c>
      <c r="N2411" s="34" t="b">
        <v>1</v>
      </c>
      <c r="O2411" s="35">
        <f t="shared" si="409"/>
        <v>223687.41</v>
      </c>
      <c r="P2411" s="36" t="str">
        <f t="shared" si="410"/>
        <v>D</v>
      </c>
      <c r="Q2411" s="37" t="str">
        <f t="shared" si="411"/>
        <v>Moorepay (Direct Debit)</v>
      </c>
      <c r="R2411" s="6" t="str">
        <f t="shared" si="412"/>
        <v>D - Moorepay (Direct Debit)</v>
      </c>
      <c r="S2411" s="6" t="str">
        <f>IFERROR(INDEX('Vendor Over-ride'!$C:$C, MATCH($R:$R,'Vendor Over-ride'!$A:$A,0)),"")</f>
        <v>D - Moorepay (Direct Debit)</v>
      </c>
      <c r="T2411" s="41" t="s">
        <v>17718</v>
      </c>
      <c r="U2411" s="38" t="str">
        <f t="shared" si="416"/>
        <v>GIA</v>
      </c>
      <c r="V2411" s="5" t="str">
        <f t="shared" si="417"/>
        <v>TRADE</v>
      </c>
      <c r="W2411" s="5" t="b">
        <f t="shared" si="413"/>
        <v>1</v>
      </c>
      <c r="X2411" s="40">
        <f t="shared" ca="1" si="414"/>
        <v>2642409.16</v>
      </c>
      <c r="Y2411" s="30" t="b">
        <f t="shared" ca="1" si="415"/>
        <v>1</v>
      </c>
    </row>
    <row r="2412" spans="1:25" hidden="1">
      <c r="A2412" s="28" t="s">
        <v>2837</v>
      </c>
      <c r="B2412" s="28" t="s">
        <v>2838</v>
      </c>
      <c r="C2412" s="28" t="s">
        <v>4935</v>
      </c>
      <c r="D2412" s="28" t="s">
        <v>2842</v>
      </c>
      <c r="E2412" s="29">
        <v>42369</v>
      </c>
      <c r="F2412" s="28" t="s">
        <v>11911</v>
      </c>
      <c r="G2412" s="30">
        <v>5299</v>
      </c>
      <c r="H2412" s="28" t="s">
        <v>11912</v>
      </c>
      <c r="I2412" s="31">
        <v>0</v>
      </c>
      <c r="J2412" s="31">
        <v>10.55</v>
      </c>
      <c r="K2412" s="28" t="s">
        <v>2983</v>
      </c>
      <c r="L2412" s="32">
        <f t="shared" si="407"/>
        <v>-10.55</v>
      </c>
      <c r="M2412" s="33">
        <f t="shared" si="408"/>
        <v>10.55</v>
      </c>
      <c r="N2412" s="34" t="b">
        <v>1</v>
      </c>
      <c r="O2412" s="35">
        <f t="shared" si="409"/>
        <v>10.55</v>
      </c>
      <c r="P2412" s="36" t="str">
        <f t="shared" si="410"/>
        <v>D</v>
      </c>
      <c r="Q2412" s="37" t="str">
        <f t="shared" si="411"/>
        <v>Orange Mobile (Direct Debit)</v>
      </c>
      <c r="R2412" s="6" t="str">
        <f t="shared" si="412"/>
        <v>D - Orange Mobile (Direct Debit)</v>
      </c>
      <c r="S2412" s="6" t="str">
        <f>IFERROR(INDEX('Vendor Over-ride'!$C:$C, MATCH($R:$R,'Vendor Over-ride'!$A:$A,0)),"")</f>
        <v>D - Orange Mobile (Direct Debit)</v>
      </c>
      <c r="U2412" s="38" t="str">
        <f t="shared" si="416"/>
        <v>GIA</v>
      </c>
      <c r="V2412" s="5" t="str">
        <f t="shared" si="417"/>
        <v>TRADE</v>
      </c>
      <c r="W2412" s="5" t="b">
        <f t="shared" si="413"/>
        <v>0</v>
      </c>
      <c r="X2412" s="40">
        <f t="shared" ca="1" si="414"/>
        <v>126.59999999999998</v>
      </c>
      <c r="Y2412" s="30" t="b">
        <f t="shared" ca="1" si="415"/>
        <v>0</v>
      </c>
    </row>
    <row r="2413" spans="1:25" hidden="1">
      <c r="A2413" s="28" t="s">
        <v>2837</v>
      </c>
      <c r="B2413" s="28" t="s">
        <v>2838</v>
      </c>
      <c r="C2413" s="28" t="s">
        <v>4935</v>
      </c>
      <c r="D2413" s="28" t="s">
        <v>2842</v>
      </c>
      <c r="E2413" s="29">
        <v>42369</v>
      </c>
      <c r="F2413" s="28" t="s">
        <v>11913</v>
      </c>
      <c r="G2413" s="30">
        <v>5299</v>
      </c>
      <c r="H2413" s="28" t="s">
        <v>11914</v>
      </c>
      <c r="I2413" s="31">
        <v>0</v>
      </c>
      <c r="J2413" s="31">
        <v>206</v>
      </c>
      <c r="K2413" s="28" t="s">
        <v>3867</v>
      </c>
      <c r="L2413" s="32">
        <f t="shared" si="407"/>
        <v>-206</v>
      </c>
      <c r="M2413" s="33">
        <f t="shared" si="408"/>
        <v>206</v>
      </c>
      <c r="N2413" s="34" t="b">
        <v>1</v>
      </c>
      <c r="O2413" s="35">
        <f t="shared" si="409"/>
        <v>206</v>
      </c>
      <c r="P2413" s="36" t="str">
        <f t="shared" si="410"/>
        <v>D</v>
      </c>
      <c r="Q2413" s="37" t="str">
        <f t="shared" si="411"/>
        <v>Postage By Phone-Pitney Bowes Ltd (DD)</v>
      </c>
      <c r="R2413" s="6" t="str">
        <f t="shared" si="412"/>
        <v>D - Postage By Phone-Pitney Bowes Ltd (DD)</v>
      </c>
      <c r="S2413" s="6" t="str">
        <f>IFERROR(INDEX('Vendor Over-ride'!$C:$C, MATCH($R:$R,'Vendor Over-ride'!$A:$A,0)),"")</f>
        <v>D - Postage By Phone-Pitney Bowes Ltd (DD)</v>
      </c>
      <c r="U2413" s="38" t="str">
        <f t="shared" si="416"/>
        <v>GIA</v>
      </c>
      <c r="V2413" s="5" t="str">
        <f t="shared" si="417"/>
        <v>TRADE</v>
      </c>
      <c r="W2413" s="5" t="b">
        <f t="shared" si="413"/>
        <v>0</v>
      </c>
      <c r="X2413" s="40">
        <f t="shared" ca="1" si="414"/>
        <v>2678</v>
      </c>
      <c r="Y2413" s="30" t="b">
        <f t="shared" ca="1" si="415"/>
        <v>0</v>
      </c>
    </row>
    <row r="2414" spans="1:25">
      <c r="A2414" s="28" t="s">
        <v>2837</v>
      </c>
      <c r="B2414" s="28" t="s">
        <v>2838</v>
      </c>
      <c r="C2414" s="28" t="s">
        <v>4935</v>
      </c>
      <c r="D2414" s="28" t="s">
        <v>2842</v>
      </c>
      <c r="E2414" s="29">
        <v>42369</v>
      </c>
      <c r="F2414" s="28" t="s">
        <v>11915</v>
      </c>
      <c r="G2414" s="30">
        <v>5299</v>
      </c>
      <c r="H2414" s="28" t="s">
        <v>11916</v>
      </c>
      <c r="I2414" s="31">
        <v>0</v>
      </c>
      <c r="J2414" s="31">
        <v>2340.5</v>
      </c>
      <c r="K2414" s="28" t="s">
        <v>2984</v>
      </c>
      <c r="L2414" s="32">
        <f t="shared" si="407"/>
        <v>-2340.5</v>
      </c>
      <c r="M2414" s="33">
        <f t="shared" si="408"/>
        <v>2340.5</v>
      </c>
      <c r="N2414" s="34" t="b">
        <v>1</v>
      </c>
      <c r="O2414" s="35">
        <f t="shared" si="409"/>
        <v>2340.5</v>
      </c>
      <c r="P2414" s="36" t="str">
        <f t="shared" si="410"/>
        <v>D</v>
      </c>
      <c r="Q2414" s="37" t="str">
        <f t="shared" si="411"/>
        <v>Rail Settlement Plan</v>
      </c>
      <c r="R2414" s="6" t="str">
        <f t="shared" si="412"/>
        <v>D - Rail Settlement Plan</v>
      </c>
      <c r="S2414" s="6" t="str">
        <f>IFERROR(INDEX('Vendor Over-ride'!$C:$C, MATCH($R:$R,'Vendor Over-ride'!$A:$A,0)),"")</f>
        <v>D - Rail Settlement Plan</v>
      </c>
      <c r="T2414" s="41" t="s">
        <v>7022</v>
      </c>
      <c r="U2414" s="38" t="str">
        <f t="shared" si="416"/>
        <v>GIA</v>
      </c>
      <c r="V2414" s="5" t="str">
        <f t="shared" si="417"/>
        <v>TRADE</v>
      </c>
      <c r="W2414" s="5" t="b">
        <f t="shared" si="413"/>
        <v>0</v>
      </c>
      <c r="X2414" s="40">
        <f t="shared" ca="1" si="414"/>
        <v>29590.400000000005</v>
      </c>
      <c r="Y2414" s="30" t="b">
        <f t="shared" ca="1" si="415"/>
        <v>1</v>
      </c>
    </row>
    <row r="2415" spans="1:25" hidden="1">
      <c r="A2415" s="28" t="s">
        <v>2837</v>
      </c>
      <c r="B2415" s="28" t="s">
        <v>2838</v>
      </c>
      <c r="C2415" s="28" t="s">
        <v>4935</v>
      </c>
      <c r="D2415" s="28" t="s">
        <v>2842</v>
      </c>
      <c r="E2415" s="29">
        <v>42369</v>
      </c>
      <c r="F2415" s="28" t="s">
        <v>11917</v>
      </c>
      <c r="G2415" s="30">
        <v>5299</v>
      </c>
      <c r="H2415" s="28" t="s">
        <v>11918</v>
      </c>
      <c r="I2415" s="31">
        <v>0</v>
      </c>
      <c r="J2415" s="31">
        <v>450</v>
      </c>
      <c r="K2415" s="28" t="s">
        <v>3139</v>
      </c>
      <c r="L2415" s="32">
        <f t="shared" si="407"/>
        <v>-450</v>
      </c>
      <c r="M2415" s="33">
        <f t="shared" si="408"/>
        <v>450</v>
      </c>
      <c r="N2415" s="34" t="b">
        <v>1</v>
      </c>
      <c r="O2415" s="35">
        <f t="shared" si="409"/>
        <v>450</v>
      </c>
      <c r="P2415" s="36" t="str">
        <f t="shared" si="410"/>
        <v>D</v>
      </c>
      <c r="Q2415" s="37" t="str">
        <f t="shared" si="411"/>
        <v>Scottish Equitable (DD)</v>
      </c>
      <c r="R2415" s="6" t="str">
        <f t="shared" si="412"/>
        <v>D - Scottish Equitable (DD)</v>
      </c>
      <c r="S2415" s="6" t="str">
        <f>IFERROR(INDEX('Vendor Over-ride'!$C:$C, MATCH($R:$R,'Vendor Over-ride'!$A:$A,0)),"")</f>
        <v>D - Scottish Equitable (DD)</v>
      </c>
      <c r="U2415" s="38" t="str">
        <f t="shared" si="416"/>
        <v>GIA</v>
      </c>
      <c r="V2415" s="5" t="str">
        <f t="shared" si="417"/>
        <v>TRADE</v>
      </c>
      <c r="W2415" s="5" t="b">
        <f t="shared" si="413"/>
        <v>0</v>
      </c>
      <c r="X2415" s="40">
        <f t="shared" ca="1" si="414"/>
        <v>4950</v>
      </c>
      <c r="Y2415" s="30" t="b">
        <f t="shared" ca="1" si="415"/>
        <v>0</v>
      </c>
    </row>
    <row r="2416" spans="1:25">
      <c r="A2416" s="28" t="s">
        <v>2837</v>
      </c>
      <c r="B2416" s="28" t="s">
        <v>2838</v>
      </c>
      <c r="C2416" s="28" t="s">
        <v>4935</v>
      </c>
      <c r="D2416" s="28" t="s">
        <v>2842</v>
      </c>
      <c r="E2416" s="29">
        <v>42369</v>
      </c>
      <c r="F2416" s="28" t="s">
        <v>11919</v>
      </c>
      <c r="G2416" s="30">
        <v>5299</v>
      </c>
      <c r="H2416" s="28" t="s">
        <v>11920</v>
      </c>
      <c r="I2416" s="31">
        <v>0</v>
      </c>
      <c r="J2416" s="31">
        <v>2880.31</v>
      </c>
      <c r="K2416" s="28" t="s">
        <v>2985</v>
      </c>
      <c r="L2416" s="32">
        <f t="shared" si="407"/>
        <v>-2880.31</v>
      </c>
      <c r="M2416" s="33">
        <f t="shared" si="408"/>
        <v>2880.31</v>
      </c>
      <c r="N2416" s="34" t="b">
        <v>1</v>
      </c>
      <c r="O2416" s="35">
        <f t="shared" si="409"/>
        <v>2880.31</v>
      </c>
      <c r="P2416" s="36" t="str">
        <f t="shared" si="410"/>
        <v>D</v>
      </c>
      <c r="Q2416" s="37" t="str">
        <f t="shared" si="411"/>
        <v>Vodafone (Direct Debit)</v>
      </c>
      <c r="R2416" s="6" t="str">
        <f t="shared" si="412"/>
        <v>D - Vodafone (Direct Debit)</v>
      </c>
      <c r="S2416" s="6" t="str">
        <f>IFERROR(INDEX('Vendor Over-ride'!$C:$C, MATCH($R:$R,'Vendor Over-ride'!$A:$A,0)),"")</f>
        <v>D - Vodafone (Direct Debit)</v>
      </c>
      <c r="T2416" s="41" t="s">
        <v>17719</v>
      </c>
      <c r="U2416" s="38" t="str">
        <f t="shared" si="416"/>
        <v>GIA</v>
      </c>
      <c r="V2416" s="5" t="str">
        <f t="shared" si="417"/>
        <v>TRADE</v>
      </c>
      <c r="W2416" s="5" t="b">
        <f t="shared" si="413"/>
        <v>0</v>
      </c>
      <c r="X2416" s="40">
        <f t="shared" ca="1" si="414"/>
        <v>33971.480000000003</v>
      </c>
      <c r="Y2416" s="30" t="b">
        <f t="shared" ca="1" si="415"/>
        <v>1</v>
      </c>
    </row>
    <row r="2417" spans="1:25" hidden="1">
      <c r="A2417" s="28" t="s">
        <v>2837</v>
      </c>
      <c r="B2417" s="28" t="s">
        <v>2838</v>
      </c>
      <c r="C2417" s="28" t="s">
        <v>4935</v>
      </c>
      <c r="D2417" s="28" t="s">
        <v>2986</v>
      </c>
      <c r="E2417" s="29">
        <v>42352</v>
      </c>
      <c r="F2417" s="28" t="s">
        <v>11475</v>
      </c>
      <c r="G2417" s="30">
        <v>5203</v>
      </c>
      <c r="H2417" s="28" t="s">
        <v>11921</v>
      </c>
      <c r="I2417" s="31">
        <v>3589</v>
      </c>
      <c r="J2417" s="31">
        <v>0</v>
      </c>
      <c r="K2417" s="28" t="s">
        <v>11477</v>
      </c>
      <c r="L2417" s="32">
        <f t="shared" si="407"/>
        <v>3589</v>
      </c>
      <c r="M2417" s="33">
        <f t="shared" si="408"/>
        <v>3589</v>
      </c>
      <c r="N2417" s="34" t="b">
        <v>0</v>
      </c>
      <c r="O2417" s="35">
        <f t="shared" si="409"/>
        <v>0</v>
      </c>
      <c r="P2417" s="36" t="str">
        <f t="shared" si="410"/>
        <v>T</v>
      </c>
      <c r="Q2417" s="37" t="str">
        <f t="shared" si="411"/>
        <v>Scottish Funding Council</v>
      </c>
      <c r="R2417" s="6" t="str">
        <f t="shared" si="412"/>
        <v>T - Scottish Funding Council</v>
      </c>
      <c r="S2417" s="6" t="str">
        <f>IFERROR(INDEX('Vendor Over-ride'!$C:$C, MATCH($R:$R,'Vendor Over-ride'!$A:$A,0)),"")</f>
        <v>T - Scottish Funding Council</v>
      </c>
      <c r="U2417" s="38" t="str">
        <f t="shared" si="416"/>
        <v>GIA</v>
      </c>
      <c r="V2417" s="5" t="str">
        <f t="shared" si="417"/>
        <v>TRADE</v>
      </c>
      <c r="W2417" s="5" t="b">
        <f t="shared" si="413"/>
        <v>0</v>
      </c>
      <c r="X2417" s="40">
        <f t="shared" ca="1" si="414"/>
        <v>0</v>
      </c>
      <c r="Y2417" s="30" t="b">
        <f t="shared" ca="1" si="415"/>
        <v>0</v>
      </c>
    </row>
    <row r="2418" spans="1:25" hidden="1">
      <c r="A2418" s="28" t="s">
        <v>2837</v>
      </c>
      <c r="B2418" s="28" t="s">
        <v>2838</v>
      </c>
      <c r="C2418" s="28" t="s">
        <v>4935</v>
      </c>
      <c r="D2418" s="28" t="s">
        <v>2986</v>
      </c>
      <c r="E2418" s="29">
        <v>42339</v>
      </c>
      <c r="F2418" s="28" t="s">
        <v>5700</v>
      </c>
      <c r="G2418" s="30">
        <v>5220</v>
      </c>
      <c r="H2418" s="28" t="s">
        <v>11922</v>
      </c>
      <c r="I2418" s="31">
        <v>500</v>
      </c>
      <c r="J2418" s="31">
        <v>0</v>
      </c>
      <c r="K2418" s="28" t="s">
        <v>11923</v>
      </c>
      <c r="L2418" s="32">
        <f t="shared" si="407"/>
        <v>500</v>
      </c>
      <c r="M2418" s="33">
        <f t="shared" si="408"/>
        <v>500</v>
      </c>
      <c r="N2418" s="34" t="b">
        <v>0</v>
      </c>
      <c r="O2418" s="35">
        <f t="shared" si="409"/>
        <v>0</v>
      </c>
      <c r="P2418" s="36" t="str">
        <f t="shared" si="410"/>
        <v>T</v>
      </c>
      <c r="Q2418" s="37" t="str">
        <f t="shared" si="411"/>
        <v>Tayscreen</v>
      </c>
      <c r="R2418" s="6" t="str">
        <f t="shared" si="412"/>
        <v>T - Tayscreen</v>
      </c>
      <c r="S2418" s="6" t="str">
        <f>IFERROR(INDEX('Vendor Over-ride'!$C:$C, MATCH($R:$R,'Vendor Over-ride'!$A:$A,0)),"")</f>
        <v>T - Tayscreen</v>
      </c>
      <c r="U2418" s="38" t="str">
        <f t="shared" si="416"/>
        <v>GIA</v>
      </c>
      <c r="V2418" s="5" t="str">
        <f t="shared" si="417"/>
        <v>TRADE</v>
      </c>
      <c r="W2418" s="5" t="b">
        <f t="shared" si="413"/>
        <v>0</v>
      </c>
      <c r="X2418" s="40">
        <f t="shared" ca="1" si="414"/>
        <v>0</v>
      </c>
      <c r="Y2418" s="30" t="b">
        <f t="shared" ca="1" si="415"/>
        <v>0</v>
      </c>
    </row>
    <row r="2419" spans="1:25" hidden="1">
      <c r="A2419" s="28" t="s">
        <v>2837</v>
      </c>
      <c r="B2419" s="28" t="s">
        <v>2838</v>
      </c>
      <c r="C2419" s="28" t="s">
        <v>4935</v>
      </c>
      <c r="D2419" s="28" t="s">
        <v>2986</v>
      </c>
      <c r="E2419" s="29">
        <v>42341</v>
      </c>
      <c r="F2419" s="28" t="s">
        <v>2987</v>
      </c>
      <c r="G2419" s="30">
        <v>5221</v>
      </c>
      <c r="H2419" s="28" t="s">
        <v>11924</v>
      </c>
      <c r="I2419" s="31">
        <v>978830</v>
      </c>
      <c r="J2419" s="31">
        <v>0</v>
      </c>
      <c r="K2419" s="28" t="s">
        <v>2988</v>
      </c>
      <c r="L2419" s="32">
        <f t="shared" si="407"/>
        <v>978830</v>
      </c>
      <c r="M2419" s="33">
        <f t="shared" si="408"/>
        <v>978830</v>
      </c>
      <c r="N2419" s="34" t="b">
        <v>0</v>
      </c>
      <c r="O2419" s="35">
        <f t="shared" si="409"/>
        <v>0</v>
      </c>
      <c r="P2419" s="36" t="str">
        <f t="shared" si="410"/>
        <v>T</v>
      </c>
      <c r="Q2419" s="37" t="str">
        <f t="shared" si="411"/>
        <v>Scottish Government (GIA)</v>
      </c>
      <c r="R2419" s="6" t="str">
        <f t="shared" si="412"/>
        <v>T - Scottish Government (GIA)</v>
      </c>
      <c r="S2419" s="6" t="str">
        <f>IFERROR(INDEX('Vendor Over-ride'!$C:$C, MATCH($R:$R,'Vendor Over-ride'!$A:$A,0)),"")</f>
        <v>T - Scottish Government</v>
      </c>
      <c r="U2419" s="38" t="str">
        <f t="shared" si="416"/>
        <v>GIA</v>
      </c>
      <c r="V2419" s="5" t="str">
        <f t="shared" si="417"/>
        <v>TRADE</v>
      </c>
      <c r="W2419" s="5" t="b">
        <f t="shared" si="413"/>
        <v>0</v>
      </c>
      <c r="X2419" s="40">
        <f t="shared" ca="1" si="414"/>
        <v>21570.06</v>
      </c>
      <c r="Y2419" s="30" t="b">
        <f t="shared" ca="1" si="415"/>
        <v>0</v>
      </c>
    </row>
    <row r="2420" spans="1:25" hidden="1">
      <c r="A2420" s="28" t="s">
        <v>2837</v>
      </c>
      <c r="B2420" s="28" t="s">
        <v>2838</v>
      </c>
      <c r="C2420" s="28" t="s">
        <v>4935</v>
      </c>
      <c r="D2420" s="28" t="s">
        <v>2986</v>
      </c>
      <c r="E2420" s="29">
        <v>42353</v>
      </c>
      <c r="F2420" s="28" t="s">
        <v>11925</v>
      </c>
      <c r="G2420" s="30">
        <v>5222</v>
      </c>
      <c r="H2420" s="28" t="s">
        <v>11926</v>
      </c>
      <c r="I2420" s="31">
        <v>2732.23</v>
      </c>
      <c r="J2420" s="31">
        <v>0</v>
      </c>
      <c r="K2420" s="28" t="s">
        <v>11927</v>
      </c>
      <c r="L2420" s="32">
        <f t="shared" si="407"/>
        <v>2732.23</v>
      </c>
      <c r="M2420" s="33">
        <f t="shared" si="408"/>
        <v>2732.23</v>
      </c>
      <c r="N2420" s="34" t="b">
        <v>0</v>
      </c>
      <c r="O2420" s="35">
        <f t="shared" si="409"/>
        <v>0</v>
      </c>
      <c r="P2420" s="36" t="str">
        <f t="shared" si="410"/>
        <v>T</v>
      </c>
      <c r="Q2420" s="37" t="str">
        <f t="shared" si="411"/>
        <v>Gary McNair</v>
      </c>
      <c r="R2420" s="6" t="str">
        <f t="shared" si="412"/>
        <v>T - Gary McNair</v>
      </c>
      <c r="S2420" s="6" t="str">
        <f>IFERROR(INDEX('Vendor Over-ride'!$C:$C, MATCH($R:$R,'Vendor Over-ride'!$A:$A,0)),"")</f>
        <v>T - Gary McNair</v>
      </c>
      <c r="U2420" s="38" t="str">
        <f t="shared" si="416"/>
        <v>GIA</v>
      </c>
      <c r="V2420" s="5" t="str">
        <f t="shared" si="417"/>
        <v>TRADE</v>
      </c>
      <c r="W2420" s="5" t="b">
        <f t="shared" si="413"/>
        <v>0</v>
      </c>
      <c r="X2420" s="40">
        <f t="shared" ca="1" si="414"/>
        <v>0</v>
      </c>
      <c r="Y2420" s="30" t="b">
        <f t="shared" ca="1" si="415"/>
        <v>0</v>
      </c>
    </row>
    <row r="2421" spans="1:25">
      <c r="A2421" s="28" t="s">
        <v>2837</v>
      </c>
      <c r="B2421" s="28" t="s">
        <v>2838</v>
      </c>
      <c r="C2421" s="28" t="s">
        <v>4935</v>
      </c>
      <c r="D2421" s="28" t="s">
        <v>2990</v>
      </c>
      <c r="E2421" s="29">
        <v>42356</v>
      </c>
      <c r="F2421" s="28"/>
      <c r="G2421" s="30">
        <v>5217</v>
      </c>
      <c r="H2421" s="28" t="s">
        <v>11928</v>
      </c>
      <c r="I2421" s="31">
        <v>0</v>
      </c>
      <c r="J2421" s="31">
        <v>1475.55</v>
      </c>
      <c r="K2421" s="28"/>
      <c r="L2421" s="32">
        <f t="shared" si="407"/>
        <v>-1475.55</v>
      </c>
      <c r="M2421" s="33">
        <f t="shared" si="408"/>
        <v>1475.55</v>
      </c>
      <c r="N2421" s="34" t="b">
        <v>1</v>
      </c>
      <c r="O2421" s="35">
        <f t="shared" si="409"/>
        <v>1475.55</v>
      </c>
      <c r="P2421" s="36" t="str">
        <f t="shared" si="410"/>
        <v/>
      </c>
      <c r="Q2421" s="37" t="e">
        <f t="shared" si="411"/>
        <v>#VALUE!</v>
      </c>
      <c r="R2421" s="6" t="e">
        <f t="shared" si="412"/>
        <v>#VALUE!</v>
      </c>
      <c r="S2421" s="6" t="str">
        <f>IFERROR(INDEX('Vendor Over-ride'!$C:$C, MATCH($R:$R,'Vendor Over-ride'!$A:$A,0)),"")</f>
        <v/>
      </c>
      <c r="U2421" s="38" t="str">
        <f t="shared" si="416"/>
        <v>GIA</v>
      </c>
      <c r="V2421" s="5" t="str">
        <f t="shared" si="417"/>
        <v/>
      </c>
      <c r="W2421" s="5" t="b">
        <f t="shared" si="413"/>
        <v>0</v>
      </c>
      <c r="X2421" s="40">
        <f t="shared" ca="1" si="414"/>
        <v>334393.72000000003</v>
      </c>
      <c r="Y2421" s="30" t="b">
        <f t="shared" ca="1" si="415"/>
        <v>1</v>
      </c>
    </row>
    <row r="2422" spans="1:25" hidden="1">
      <c r="A2422" s="28" t="s">
        <v>2837</v>
      </c>
      <c r="B2422" s="28" t="s">
        <v>2838</v>
      </c>
      <c r="C2422" s="28" t="s">
        <v>4935</v>
      </c>
      <c r="D2422" s="28" t="s">
        <v>2990</v>
      </c>
      <c r="E2422" s="29">
        <v>42356</v>
      </c>
      <c r="F2422" s="28"/>
      <c r="G2422" s="30">
        <v>5218</v>
      </c>
      <c r="H2422" s="28" t="s">
        <v>11929</v>
      </c>
      <c r="I2422" s="31">
        <v>0</v>
      </c>
      <c r="J2422" s="31">
        <v>3.5</v>
      </c>
      <c r="K2422" s="28"/>
      <c r="L2422" s="32">
        <f t="shared" si="407"/>
        <v>-3.5</v>
      </c>
      <c r="M2422" s="33">
        <f t="shared" si="408"/>
        <v>3.5</v>
      </c>
      <c r="N2422" s="34" t="b">
        <v>0</v>
      </c>
      <c r="O2422" s="35">
        <f t="shared" si="409"/>
        <v>0</v>
      </c>
      <c r="P2422" s="36" t="str">
        <f t="shared" si="410"/>
        <v/>
      </c>
      <c r="Q2422" s="37" t="e">
        <f t="shared" si="411"/>
        <v>#VALUE!</v>
      </c>
      <c r="R2422" s="6" t="e">
        <f t="shared" si="412"/>
        <v>#VALUE!</v>
      </c>
      <c r="S2422" s="6" t="str">
        <f>IFERROR(INDEX('Vendor Over-ride'!$C:$C, MATCH($R:$R,'Vendor Over-ride'!$A:$A,0)),"")</f>
        <v/>
      </c>
      <c r="U2422" s="38" t="str">
        <f t="shared" si="416"/>
        <v>GIA</v>
      </c>
      <c r="V2422" s="5" t="str">
        <f t="shared" si="417"/>
        <v/>
      </c>
      <c r="W2422" s="5" t="b">
        <f t="shared" si="413"/>
        <v>0</v>
      </c>
      <c r="X2422" s="40">
        <f t="shared" ca="1" si="414"/>
        <v>334393.72000000003</v>
      </c>
      <c r="Y2422" s="30" t="b">
        <f t="shared" ca="1" si="415"/>
        <v>1</v>
      </c>
    </row>
    <row r="2423" spans="1:25" hidden="1">
      <c r="A2423" s="28" t="s">
        <v>2837</v>
      </c>
      <c r="B2423" s="28" t="s">
        <v>2838</v>
      </c>
      <c r="C2423" s="28" t="s">
        <v>4935</v>
      </c>
      <c r="D2423" s="28" t="s">
        <v>2990</v>
      </c>
      <c r="E2423" s="29">
        <v>42352</v>
      </c>
      <c r="F2423" s="28"/>
      <c r="G2423" s="30">
        <v>5219</v>
      </c>
      <c r="H2423" s="28" t="s">
        <v>11930</v>
      </c>
      <c r="I2423" s="31">
        <v>0</v>
      </c>
      <c r="J2423" s="31">
        <v>8.84</v>
      </c>
      <c r="K2423" s="28"/>
      <c r="L2423" s="32">
        <f t="shared" si="407"/>
        <v>-8.84</v>
      </c>
      <c r="M2423" s="33">
        <f t="shared" si="408"/>
        <v>8.84</v>
      </c>
      <c r="N2423" s="34" t="b">
        <v>0</v>
      </c>
      <c r="O2423" s="35">
        <f t="shared" si="409"/>
        <v>0</v>
      </c>
      <c r="P2423" s="36" t="str">
        <f t="shared" si="410"/>
        <v/>
      </c>
      <c r="Q2423" s="37" t="e">
        <f t="shared" si="411"/>
        <v>#VALUE!</v>
      </c>
      <c r="R2423" s="6" t="e">
        <f t="shared" si="412"/>
        <v>#VALUE!</v>
      </c>
      <c r="S2423" s="6" t="str">
        <f>IFERROR(INDEX('Vendor Over-ride'!$C:$C, MATCH($R:$R,'Vendor Over-ride'!$A:$A,0)),"")</f>
        <v/>
      </c>
      <c r="U2423" s="38" t="str">
        <f t="shared" si="416"/>
        <v>GIA</v>
      </c>
      <c r="V2423" s="5" t="str">
        <f t="shared" si="417"/>
        <v/>
      </c>
      <c r="W2423" s="5" t="b">
        <f t="shared" si="413"/>
        <v>0</v>
      </c>
      <c r="X2423" s="40">
        <f t="shared" ca="1" si="414"/>
        <v>334393.72000000003</v>
      </c>
      <c r="Y2423" s="30" t="b">
        <f t="shared" ca="1" si="415"/>
        <v>1</v>
      </c>
    </row>
    <row r="2424" spans="1:25" hidden="1">
      <c r="A2424" s="28" t="s">
        <v>2837</v>
      </c>
      <c r="B2424" s="28" t="s">
        <v>2838</v>
      </c>
      <c r="C2424" s="28" t="s">
        <v>4935</v>
      </c>
      <c r="D2424" s="28" t="s">
        <v>2990</v>
      </c>
      <c r="E2424" s="29">
        <v>42368</v>
      </c>
      <c r="F2424" s="28"/>
      <c r="G2424" s="30">
        <v>5268</v>
      </c>
      <c r="H2424" s="28" t="s">
        <v>11931</v>
      </c>
      <c r="I2424" s="31">
        <v>20.170000000000002</v>
      </c>
      <c r="J2424" s="31">
        <v>0</v>
      </c>
      <c r="K2424" s="28"/>
      <c r="L2424" s="32">
        <f t="shared" si="407"/>
        <v>20.170000000000002</v>
      </c>
      <c r="M2424" s="33">
        <f t="shared" si="408"/>
        <v>20.170000000000002</v>
      </c>
      <c r="N2424" s="34" t="b">
        <v>0</v>
      </c>
      <c r="O2424" s="35">
        <f t="shared" si="409"/>
        <v>0</v>
      </c>
      <c r="P2424" s="36" t="str">
        <f t="shared" si="410"/>
        <v/>
      </c>
      <c r="Q2424" s="37" t="e">
        <f t="shared" si="411"/>
        <v>#VALUE!</v>
      </c>
      <c r="R2424" s="6" t="e">
        <f t="shared" si="412"/>
        <v>#VALUE!</v>
      </c>
      <c r="S2424" s="6" t="str">
        <f>IFERROR(INDEX('Vendor Over-ride'!$C:$C, MATCH($R:$R,'Vendor Over-ride'!$A:$A,0)),"")</f>
        <v/>
      </c>
      <c r="U2424" s="38" t="str">
        <f t="shared" si="416"/>
        <v>GIA</v>
      </c>
      <c r="V2424" s="5" t="str">
        <f t="shared" si="417"/>
        <v/>
      </c>
      <c r="W2424" s="5" t="b">
        <f t="shared" si="413"/>
        <v>0</v>
      </c>
      <c r="X2424" s="40">
        <f t="shared" ca="1" si="414"/>
        <v>334393.72000000003</v>
      </c>
      <c r="Y2424" s="30" t="b">
        <f t="shared" ca="1" si="415"/>
        <v>1</v>
      </c>
    </row>
    <row r="2425" spans="1:25">
      <c r="A2425" s="28" t="s">
        <v>2837</v>
      </c>
      <c r="B2425" s="28" t="s">
        <v>2838</v>
      </c>
      <c r="C2425" s="28" t="s">
        <v>4959</v>
      </c>
      <c r="D2425" s="28" t="s">
        <v>2842</v>
      </c>
      <c r="E2425" s="29">
        <v>42377</v>
      </c>
      <c r="F2425" s="28" t="s">
        <v>11932</v>
      </c>
      <c r="G2425" s="30">
        <v>5278</v>
      </c>
      <c r="H2425" s="28" t="s">
        <v>11933</v>
      </c>
      <c r="I2425" s="31">
        <v>0</v>
      </c>
      <c r="J2425" s="31">
        <v>7500</v>
      </c>
      <c r="K2425" s="28" t="s">
        <v>5006</v>
      </c>
      <c r="L2425" s="32">
        <f t="shared" si="407"/>
        <v>-7500</v>
      </c>
      <c r="M2425" s="33">
        <f t="shared" si="408"/>
        <v>7500</v>
      </c>
      <c r="N2425" s="34" t="b">
        <v>1</v>
      </c>
      <c r="O2425" s="35">
        <f t="shared" si="409"/>
        <v>7500</v>
      </c>
      <c r="P2425" s="36" t="str">
        <f t="shared" si="410"/>
        <v>G</v>
      </c>
      <c r="Q2425" s="37" t="str">
        <f t="shared" si="411"/>
        <v>Paragon Ensemble</v>
      </c>
      <c r="R2425" s="6" t="str">
        <f t="shared" si="412"/>
        <v>G - Paragon Ensemble</v>
      </c>
      <c r="S2425" s="6" t="str">
        <f>IFERROR(INDEX('Vendor Over-ride'!$C:$C, MATCH($R:$R,'Vendor Over-ride'!$A:$A,0)),"")</f>
        <v>G - Paragon Ensemble</v>
      </c>
      <c r="U2425" s="38" t="str">
        <f t="shared" si="416"/>
        <v>GIA</v>
      </c>
      <c r="V2425" s="5" t="str">
        <f t="shared" si="417"/>
        <v>AWARD</v>
      </c>
      <c r="W2425" s="5" t="b">
        <f t="shared" si="413"/>
        <v>0</v>
      </c>
      <c r="X2425" s="40">
        <f t="shared" ca="1" si="414"/>
        <v>104960</v>
      </c>
      <c r="Y2425" s="30" t="b">
        <f t="shared" ca="1" si="415"/>
        <v>1</v>
      </c>
    </row>
    <row r="2426" spans="1:25">
      <c r="A2426" s="28" t="s">
        <v>2837</v>
      </c>
      <c r="B2426" s="28" t="s">
        <v>2838</v>
      </c>
      <c r="C2426" s="28" t="s">
        <v>4959</v>
      </c>
      <c r="D2426" s="28" t="s">
        <v>2842</v>
      </c>
      <c r="E2426" s="29">
        <v>42377</v>
      </c>
      <c r="F2426" s="28" t="s">
        <v>11934</v>
      </c>
      <c r="G2426" s="30">
        <v>5278</v>
      </c>
      <c r="H2426" s="28" t="s">
        <v>11935</v>
      </c>
      <c r="I2426" s="31">
        <v>0</v>
      </c>
      <c r="J2426" s="31">
        <v>41583</v>
      </c>
      <c r="K2426" s="28" t="s">
        <v>5171</v>
      </c>
      <c r="L2426" s="32">
        <f t="shared" si="407"/>
        <v>-41583</v>
      </c>
      <c r="M2426" s="33">
        <f t="shared" si="408"/>
        <v>41583</v>
      </c>
      <c r="N2426" s="34" t="b">
        <v>1</v>
      </c>
      <c r="O2426" s="35">
        <f t="shared" si="409"/>
        <v>41583</v>
      </c>
      <c r="P2426" s="36" t="str">
        <f t="shared" si="410"/>
        <v>G</v>
      </c>
      <c r="Q2426" s="37" t="str">
        <f t="shared" si="411"/>
        <v>Glasgow Sculpture Studios Limited</v>
      </c>
      <c r="R2426" s="6" t="str">
        <f t="shared" si="412"/>
        <v>G - Glasgow Sculpture Studios Limited</v>
      </c>
      <c r="S2426" s="6" t="str">
        <f>IFERROR(INDEX('Vendor Over-ride'!$C:$C, MATCH($R:$R,'Vendor Over-ride'!$A:$A,0)),"")</f>
        <v>G - Glasgow Sculpture Studios Limited</v>
      </c>
      <c r="U2426" s="38" t="str">
        <f t="shared" si="416"/>
        <v>GIA</v>
      </c>
      <c r="V2426" s="5" t="str">
        <f t="shared" si="417"/>
        <v>AWARD</v>
      </c>
      <c r="W2426" s="5" t="b">
        <f t="shared" si="413"/>
        <v>1</v>
      </c>
      <c r="X2426" s="40">
        <f t="shared" ca="1" si="414"/>
        <v>216332</v>
      </c>
      <c r="Y2426" s="30" t="b">
        <f t="shared" ca="1" si="415"/>
        <v>1</v>
      </c>
    </row>
    <row r="2427" spans="1:25">
      <c r="A2427" s="28" t="s">
        <v>2837</v>
      </c>
      <c r="B2427" s="28" t="s">
        <v>2838</v>
      </c>
      <c r="C2427" s="28" t="s">
        <v>4959</v>
      </c>
      <c r="D2427" s="28" t="s">
        <v>2842</v>
      </c>
      <c r="E2427" s="29">
        <v>42377</v>
      </c>
      <c r="F2427" s="28" t="s">
        <v>11936</v>
      </c>
      <c r="G2427" s="30">
        <v>5278</v>
      </c>
      <c r="H2427" s="28" t="s">
        <v>11937</v>
      </c>
      <c r="I2427" s="31">
        <v>0</v>
      </c>
      <c r="J2427" s="31">
        <v>271287</v>
      </c>
      <c r="K2427" s="28" t="s">
        <v>5083</v>
      </c>
      <c r="L2427" s="32">
        <f t="shared" si="407"/>
        <v>-271287</v>
      </c>
      <c r="M2427" s="33">
        <f t="shared" si="408"/>
        <v>271287</v>
      </c>
      <c r="N2427" s="34" t="b">
        <v>1</v>
      </c>
      <c r="O2427" s="35">
        <f t="shared" si="409"/>
        <v>271287</v>
      </c>
      <c r="P2427" s="36" t="str">
        <f t="shared" si="410"/>
        <v>G</v>
      </c>
      <c r="Q2427" s="37" t="str">
        <f t="shared" si="411"/>
        <v>Dundee Repertory Theatre Limited</v>
      </c>
      <c r="R2427" s="6" t="str">
        <f t="shared" si="412"/>
        <v>G - Dundee Repertory Theatre Limited</v>
      </c>
      <c r="S2427" s="6" t="str">
        <f>IFERROR(INDEX('Vendor Over-ride'!$C:$C, MATCH($R:$R,'Vendor Over-ride'!$A:$A,0)),"")</f>
        <v>G - Dundee Repertory Theatre Limited</v>
      </c>
      <c r="U2427" s="38" t="str">
        <f t="shared" si="416"/>
        <v>GIA</v>
      </c>
      <c r="V2427" s="5" t="str">
        <f t="shared" si="417"/>
        <v>AWARD</v>
      </c>
      <c r="W2427" s="5" t="b">
        <f t="shared" si="413"/>
        <v>1</v>
      </c>
      <c r="X2427" s="40">
        <f t="shared" ca="1" si="414"/>
        <v>1147151</v>
      </c>
      <c r="Y2427" s="30" t="b">
        <f t="shared" ca="1" si="415"/>
        <v>1</v>
      </c>
    </row>
    <row r="2428" spans="1:25">
      <c r="A2428" s="28" t="s">
        <v>2837</v>
      </c>
      <c r="B2428" s="28" t="s">
        <v>2838</v>
      </c>
      <c r="C2428" s="28" t="s">
        <v>4959</v>
      </c>
      <c r="D2428" s="28" t="s">
        <v>2842</v>
      </c>
      <c r="E2428" s="29">
        <v>42377</v>
      </c>
      <c r="F2428" s="28" t="s">
        <v>11938</v>
      </c>
      <c r="G2428" s="30">
        <v>5278</v>
      </c>
      <c r="H2428" s="28" t="s">
        <v>11939</v>
      </c>
      <c r="I2428" s="31">
        <v>0</v>
      </c>
      <c r="J2428" s="31">
        <v>83250</v>
      </c>
      <c r="K2428" s="28" t="s">
        <v>5172</v>
      </c>
      <c r="L2428" s="32">
        <f t="shared" si="407"/>
        <v>-83250</v>
      </c>
      <c r="M2428" s="33">
        <f t="shared" si="408"/>
        <v>83250</v>
      </c>
      <c r="N2428" s="34" t="b">
        <v>1</v>
      </c>
      <c r="O2428" s="35">
        <f t="shared" si="409"/>
        <v>83250</v>
      </c>
      <c r="P2428" s="36" t="str">
        <f t="shared" si="410"/>
        <v>G</v>
      </c>
      <c r="Q2428" s="37" t="str">
        <f t="shared" si="411"/>
        <v>Aberdeen Performing Arts</v>
      </c>
      <c r="R2428" s="6" t="str">
        <f t="shared" si="412"/>
        <v>G - Aberdeen Performing Arts</v>
      </c>
      <c r="S2428" s="6" t="str">
        <f>IFERROR(INDEX('Vendor Over-ride'!$C:$C, MATCH($R:$R,'Vendor Over-ride'!$A:$A,0)),"")</f>
        <v>G - Aberdeen Performing Arts</v>
      </c>
      <c r="U2428" s="38" t="str">
        <f t="shared" si="416"/>
        <v>GIA</v>
      </c>
      <c r="V2428" s="5" t="str">
        <f t="shared" si="417"/>
        <v>AWARD</v>
      </c>
      <c r="W2428" s="5" t="b">
        <f t="shared" si="413"/>
        <v>1</v>
      </c>
      <c r="X2428" s="40">
        <f t="shared" ca="1" si="414"/>
        <v>517170</v>
      </c>
      <c r="Y2428" s="30" t="b">
        <f t="shared" ca="1" si="415"/>
        <v>1</v>
      </c>
    </row>
    <row r="2429" spans="1:25">
      <c r="A2429" s="28" t="s">
        <v>2837</v>
      </c>
      <c r="B2429" s="28" t="s">
        <v>2838</v>
      </c>
      <c r="C2429" s="28" t="s">
        <v>4959</v>
      </c>
      <c r="D2429" s="28" t="s">
        <v>2842</v>
      </c>
      <c r="E2429" s="29">
        <v>42377</v>
      </c>
      <c r="F2429" s="28" t="s">
        <v>11940</v>
      </c>
      <c r="G2429" s="30">
        <v>5278</v>
      </c>
      <c r="H2429" s="28" t="s">
        <v>11941</v>
      </c>
      <c r="I2429" s="31">
        <v>0</v>
      </c>
      <c r="J2429" s="31">
        <v>100833</v>
      </c>
      <c r="K2429" s="28" t="s">
        <v>5173</v>
      </c>
      <c r="L2429" s="32">
        <f t="shared" si="407"/>
        <v>-100833</v>
      </c>
      <c r="M2429" s="33">
        <f t="shared" si="408"/>
        <v>100833</v>
      </c>
      <c r="N2429" s="34" t="b">
        <v>1</v>
      </c>
      <c r="O2429" s="35">
        <f t="shared" si="409"/>
        <v>100833</v>
      </c>
      <c r="P2429" s="36" t="str">
        <f t="shared" si="410"/>
        <v>G</v>
      </c>
      <c r="Q2429" s="37" t="str">
        <f t="shared" si="411"/>
        <v>An Lanntair Limited</v>
      </c>
      <c r="R2429" s="6" t="str">
        <f t="shared" si="412"/>
        <v>G - An Lanntair Limited</v>
      </c>
      <c r="S2429" s="6" t="str">
        <f>IFERROR(INDEX('Vendor Over-ride'!$C:$C, MATCH($R:$R,'Vendor Over-ride'!$A:$A,0)),"")</f>
        <v>G - An Lanntair Limited</v>
      </c>
      <c r="U2429" s="38" t="str">
        <f t="shared" si="416"/>
        <v>GIA</v>
      </c>
      <c r="V2429" s="5" t="str">
        <f t="shared" si="417"/>
        <v>AWARD</v>
      </c>
      <c r="W2429" s="5" t="b">
        <f t="shared" si="413"/>
        <v>1</v>
      </c>
      <c r="X2429" s="40">
        <f t="shared" ca="1" si="414"/>
        <v>437685</v>
      </c>
      <c r="Y2429" s="30" t="b">
        <f t="shared" ca="1" si="415"/>
        <v>1</v>
      </c>
    </row>
    <row r="2430" spans="1:25">
      <c r="A2430" s="28" t="s">
        <v>2837</v>
      </c>
      <c r="B2430" s="28" t="s">
        <v>2838</v>
      </c>
      <c r="C2430" s="28" t="s">
        <v>4959</v>
      </c>
      <c r="D2430" s="28" t="s">
        <v>2842</v>
      </c>
      <c r="E2430" s="29">
        <v>42377</v>
      </c>
      <c r="F2430" s="28" t="s">
        <v>11942</v>
      </c>
      <c r="G2430" s="30">
        <v>5278</v>
      </c>
      <c r="H2430" s="28" t="s">
        <v>11943</v>
      </c>
      <c r="I2430" s="31">
        <v>0</v>
      </c>
      <c r="J2430" s="31">
        <v>68000</v>
      </c>
      <c r="K2430" s="28" t="s">
        <v>5175</v>
      </c>
      <c r="L2430" s="32">
        <f t="shared" si="407"/>
        <v>-68000</v>
      </c>
      <c r="M2430" s="33">
        <f t="shared" si="408"/>
        <v>68000</v>
      </c>
      <c r="N2430" s="34" t="b">
        <v>1</v>
      </c>
      <c r="O2430" s="35">
        <f t="shared" si="409"/>
        <v>68000</v>
      </c>
      <c r="P2430" s="36" t="str">
        <f t="shared" si="410"/>
        <v>G</v>
      </c>
      <c r="Q2430" s="37" t="str">
        <f t="shared" si="411"/>
        <v>Artists Collective Gallery</v>
      </c>
      <c r="R2430" s="6" t="str">
        <f t="shared" si="412"/>
        <v>G - Artists Collective Gallery</v>
      </c>
      <c r="S2430" s="6" t="str">
        <f>IFERROR(INDEX('Vendor Over-ride'!$C:$C, MATCH($R:$R,'Vendor Over-ride'!$A:$A,0)),"")</f>
        <v>G - Artists Collective Gallery</v>
      </c>
      <c r="U2430" s="38" t="str">
        <f t="shared" si="416"/>
        <v>GIA</v>
      </c>
      <c r="V2430" s="5" t="str">
        <f t="shared" si="417"/>
        <v>AWARD</v>
      </c>
      <c r="W2430" s="5" t="b">
        <f t="shared" si="413"/>
        <v>1</v>
      </c>
      <c r="X2430" s="40">
        <f t="shared" ca="1" si="414"/>
        <v>280194.49</v>
      </c>
      <c r="Y2430" s="30" t="b">
        <f t="shared" ca="1" si="415"/>
        <v>1</v>
      </c>
    </row>
    <row r="2431" spans="1:25">
      <c r="A2431" s="28" t="s">
        <v>2837</v>
      </c>
      <c r="B2431" s="28" t="s">
        <v>2838</v>
      </c>
      <c r="C2431" s="28" t="s">
        <v>4959</v>
      </c>
      <c r="D2431" s="28" t="s">
        <v>2842</v>
      </c>
      <c r="E2431" s="29">
        <v>42377</v>
      </c>
      <c r="F2431" s="28" t="s">
        <v>11944</v>
      </c>
      <c r="G2431" s="30">
        <v>5278</v>
      </c>
      <c r="H2431" s="28" t="s">
        <v>11945</v>
      </c>
      <c r="I2431" s="31">
        <v>0</v>
      </c>
      <c r="J2431" s="31">
        <v>37500</v>
      </c>
      <c r="K2431" s="28" t="s">
        <v>5176</v>
      </c>
      <c r="L2431" s="32">
        <f t="shared" si="407"/>
        <v>-37500</v>
      </c>
      <c r="M2431" s="33">
        <f t="shared" si="408"/>
        <v>37500</v>
      </c>
      <c r="N2431" s="34" t="b">
        <v>1</v>
      </c>
      <c r="O2431" s="35">
        <f t="shared" si="409"/>
        <v>37500</v>
      </c>
      <c r="P2431" s="36" t="str">
        <f t="shared" si="410"/>
        <v>G</v>
      </c>
      <c r="Q2431" s="37" t="str">
        <f t="shared" si="411"/>
        <v>Atlas Arts</v>
      </c>
      <c r="R2431" s="6" t="str">
        <f t="shared" si="412"/>
        <v>G - Atlas Arts</v>
      </c>
      <c r="S2431" s="6" t="str">
        <f>IFERROR(INDEX('Vendor Over-ride'!$C:$C, MATCH($R:$R,'Vendor Over-ride'!$A:$A,0)),"")</f>
        <v>G - Atlas Arts</v>
      </c>
      <c r="U2431" s="38" t="str">
        <f t="shared" si="416"/>
        <v>GIA</v>
      </c>
      <c r="V2431" s="5" t="str">
        <f t="shared" si="417"/>
        <v>AWARD</v>
      </c>
      <c r="W2431" s="5" t="b">
        <f t="shared" si="413"/>
        <v>1</v>
      </c>
      <c r="X2431" s="40">
        <f t="shared" ca="1" si="414"/>
        <v>150000</v>
      </c>
      <c r="Y2431" s="30" t="b">
        <f t="shared" ca="1" si="415"/>
        <v>1</v>
      </c>
    </row>
    <row r="2432" spans="1:25">
      <c r="A2432" s="28" t="s">
        <v>2837</v>
      </c>
      <c r="B2432" s="28" t="s">
        <v>2838</v>
      </c>
      <c r="C2432" s="28" t="s">
        <v>4959</v>
      </c>
      <c r="D2432" s="28" t="s">
        <v>2842</v>
      </c>
      <c r="E2432" s="29">
        <v>42377</v>
      </c>
      <c r="F2432" s="28" t="s">
        <v>11946</v>
      </c>
      <c r="G2432" s="30">
        <v>5278</v>
      </c>
      <c r="H2432" s="28" t="s">
        <v>11947</v>
      </c>
      <c r="I2432" s="31">
        <v>0</v>
      </c>
      <c r="J2432" s="31">
        <v>22000</v>
      </c>
      <c r="K2432" s="28" t="s">
        <v>5177</v>
      </c>
      <c r="L2432" s="32">
        <f t="shared" si="407"/>
        <v>-22000</v>
      </c>
      <c r="M2432" s="33">
        <f t="shared" si="408"/>
        <v>22000</v>
      </c>
      <c r="N2432" s="34" t="b">
        <v>1</v>
      </c>
      <c r="O2432" s="35">
        <f t="shared" si="409"/>
        <v>22000</v>
      </c>
      <c r="P2432" s="36" t="str">
        <f t="shared" si="410"/>
        <v>G</v>
      </c>
      <c r="Q2432" s="37" t="str">
        <f t="shared" si="411"/>
        <v>Barrowland Ballet</v>
      </c>
      <c r="R2432" s="6" t="str">
        <f t="shared" si="412"/>
        <v>G - Barrowland Ballet</v>
      </c>
      <c r="S2432" s="6" t="str">
        <f>IFERROR(INDEX('Vendor Over-ride'!$C:$C, MATCH($R:$R,'Vendor Over-ride'!$A:$A,0)),"")</f>
        <v>G - Barrowland Ballet</v>
      </c>
      <c r="U2432" s="38" t="str">
        <f t="shared" si="416"/>
        <v>GIA</v>
      </c>
      <c r="V2432" s="5" t="str">
        <f t="shared" si="417"/>
        <v>AWARD</v>
      </c>
      <c r="W2432" s="5" t="b">
        <f t="shared" si="413"/>
        <v>0</v>
      </c>
      <c r="X2432" s="40">
        <f t="shared" ca="1" si="414"/>
        <v>144935</v>
      </c>
      <c r="Y2432" s="30" t="b">
        <f t="shared" ca="1" si="415"/>
        <v>1</v>
      </c>
    </row>
    <row r="2433" spans="1:25">
      <c r="A2433" s="28" t="s">
        <v>2837</v>
      </c>
      <c r="B2433" s="28" t="s">
        <v>2838</v>
      </c>
      <c r="C2433" s="28" t="s">
        <v>4959</v>
      </c>
      <c r="D2433" s="28" t="s">
        <v>2842</v>
      </c>
      <c r="E2433" s="29">
        <v>42377</v>
      </c>
      <c r="F2433" s="28" t="s">
        <v>11948</v>
      </c>
      <c r="G2433" s="30">
        <v>5278</v>
      </c>
      <c r="H2433" s="28" t="s">
        <v>11949</v>
      </c>
      <c r="I2433" s="31">
        <v>0</v>
      </c>
      <c r="J2433" s="31">
        <v>17000</v>
      </c>
      <c r="K2433" s="28" t="s">
        <v>5178</v>
      </c>
      <c r="L2433" s="32">
        <f t="shared" si="407"/>
        <v>-17000</v>
      </c>
      <c r="M2433" s="33">
        <f t="shared" si="408"/>
        <v>17000</v>
      </c>
      <c r="N2433" s="34" t="b">
        <v>1</v>
      </c>
      <c r="O2433" s="35">
        <f t="shared" si="409"/>
        <v>17000</v>
      </c>
      <c r="P2433" s="36" t="str">
        <f t="shared" si="410"/>
        <v>G</v>
      </c>
      <c r="Q2433" s="37" t="str">
        <f t="shared" si="411"/>
        <v>Celtic Connections</v>
      </c>
      <c r="R2433" s="6" t="str">
        <f t="shared" si="412"/>
        <v>G - Celtic Connections</v>
      </c>
      <c r="S2433" s="6" t="str">
        <f>IFERROR(INDEX('Vendor Over-ride'!$C:$C, MATCH($R:$R,'Vendor Over-ride'!$A:$A,0)),"")</f>
        <v>G - Celtic Connections</v>
      </c>
      <c r="U2433" s="38" t="str">
        <f t="shared" si="416"/>
        <v>GIA</v>
      </c>
      <c r="V2433" s="5" t="str">
        <f t="shared" si="417"/>
        <v>AWARD</v>
      </c>
      <c r="W2433" s="5" t="b">
        <f t="shared" si="413"/>
        <v>0</v>
      </c>
      <c r="X2433" s="40">
        <f t="shared" ca="1" si="414"/>
        <v>183334</v>
      </c>
      <c r="Y2433" s="30" t="b">
        <f t="shared" ca="1" si="415"/>
        <v>1</v>
      </c>
    </row>
    <row r="2434" spans="1:25">
      <c r="A2434" s="28" t="s">
        <v>2837</v>
      </c>
      <c r="B2434" s="28" t="s">
        <v>2838</v>
      </c>
      <c r="C2434" s="28" t="s">
        <v>4959</v>
      </c>
      <c r="D2434" s="28" t="s">
        <v>2842</v>
      </c>
      <c r="E2434" s="29">
        <v>42377</v>
      </c>
      <c r="F2434" s="28" t="s">
        <v>11950</v>
      </c>
      <c r="G2434" s="30">
        <v>5278</v>
      </c>
      <c r="H2434" s="28" t="s">
        <v>11951</v>
      </c>
      <c r="I2434" s="31">
        <v>0</v>
      </c>
      <c r="J2434" s="31">
        <v>152000</v>
      </c>
      <c r="K2434" s="28" t="s">
        <v>5179</v>
      </c>
      <c r="L2434" s="32">
        <f t="shared" ref="L2434:L2497" si="418">I:I-J:J</f>
        <v>-152000</v>
      </c>
      <c r="M2434" s="33">
        <f t="shared" ref="M2434:M2497" si="419">ABS($L:$L)</f>
        <v>152000</v>
      </c>
      <c r="N2434" s="34" t="b">
        <v>1</v>
      </c>
      <c r="O2434" s="35">
        <f t="shared" ref="O2434:O2497" si="420">$M:$M*$N:$N</f>
        <v>152000</v>
      </c>
      <c r="P2434" s="36" t="str">
        <f t="shared" ref="P2434:P2497" si="421">LEFT(TRIM($K:$K),1)</f>
        <v>G</v>
      </c>
      <c r="Q2434" s="37" t="str">
        <f t="shared" ref="Q2434:Q2497" si="422">RIGHT(TRIM($K:$K),LEN(TRIM($K:$K))-FIND("-",TRIM($K:$K)))</f>
        <v>Centre for Contemporary Arts</v>
      </c>
      <c r="R2434" s="6" t="str">
        <f t="shared" ref="R2434:R2497" si="423">CONCATENATE($P:$P, " - ",$Q:$Q)</f>
        <v>G - Centre for Contemporary Arts</v>
      </c>
      <c r="S2434" s="6" t="str">
        <f>IFERROR(INDEX('Vendor Over-ride'!$C:$C, MATCH($R:$R,'Vendor Over-ride'!$A:$A,0)),"")</f>
        <v>G - Centre for Contemporary Arts</v>
      </c>
      <c r="U2434" s="38" t="str">
        <f t="shared" si="416"/>
        <v>GIA</v>
      </c>
      <c r="V2434" s="5" t="str">
        <f t="shared" si="417"/>
        <v>AWARD</v>
      </c>
      <c r="W2434" s="5" t="b">
        <f t="shared" ref="W2434:W2497" si="424">ROUND($O:$O,2)&gt;=25000</f>
        <v>1</v>
      </c>
      <c r="X2434" s="40">
        <f t="shared" ref="X2434:X2497" ca="1" si="425">SUMPRODUCT((Payee=$S2434) * (Payment_Value))</f>
        <v>667017.23</v>
      </c>
      <c r="Y2434" s="30" t="b">
        <f t="shared" ref="Y2434:Y2497" ca="1" si="426">$X:$X&gt;=25000</f>
        <v>1</v>
      </c>
    </row>
    <row r="2435" spans="1:25">
      <c r="A2435" s="28" t="s">
        <v>2837</v>
      </c>
      <c r="B2435" s="28" t="s">
        <v>2838</v>
      </c>
      <c r="C2435" s="28" t="s">
        <v>4959</v>
      </c>
      <c r="D2435" s="28" t="s">
        <v>2842</v>
      </c>
      <c r="E2435" s="29">
        <v>42377</v>
      </c>
      <c r="F2435" s="28" t="s">
        <v>11952</v>
      </c>
      <c r="G2435" s="30">
        <v>5278</v>
      </c>
      <c r="H2435" s="28" t="s">
        <v>11953</v>
      </c>
      <c r="I2435" s="31">
        <v>0</v>
      </c>
      <c r="J2435" s="31">
        <v>143000</v>
      </c>
      <c r="K2435" s="28" t="s">
        <v>5180</v>
      </c>
      <c r="L2435" s="32">
        <f t="shared" si="418"/>
        <v>-143000</v>
      </c>
      <c r="M2435" s="33">
        <f t="shared" si="419"/>
        <v>143000</v>
      </c>
      <c r="N2435" s="34" t="b">
        <v>1</v>
      </c>
      <c r="O2435" s="35">
        <f t="shared" si="420"/>
        <v>143000</v>
      </c>
      <c r="P2435" s="36" t="str">
        <f t="shared" si="421"/>
        <v>G</v>
      </c>
      <c r="Q2435" s="37" t="str">
        <f t="shared" si="422"/>
        <v>Centre for the Moving Image</v>
      </c>
      <c r="R2435" s="6" t="str">
        <f t="shared" si="423"/>
        <v>G - Centre for the Moving Image</v>
      </c>
      <c r="S2435" s="6" t="str">
        <f>IFERROR(INDEX('Vendor Over-ride'!$C:$C, MATCH($R:$R,'Vendor Over-ride'!$A:$A,0)),"")</f>
        <v>G - Centre for the Moving Image</v>
      </c>
      <c r="U2435" s="38" t="str">
        <f t="shared" ref="U2435:U2498" si="427">"GIA"</f>
        <v>GIA</v>
      </c>
      <c r="V2435" s="5" t="str">
        <f t="shared" ref="V2435:V2498" si="428">UPPER(IF($P:$P="E","Employee",IF(OR($P:$P="I",$P:$P="G"),"Award",IF(OR($P:$P="D",$P:$P="T"),"Trade",""))))</f>
        <v>AWARD</v>
      </c>
      <c r="W2435" s="5" t="b">
        <f t="shared" si="424"/>
        <v>1</v>
      </c>
      <c r="X2435" s="40">
        <f t="shared" ca="1" si="425"/>
        <v>1115750</v>
      </c>
      <c r="Y2435" s="30" t="b">
        <f t="shared" ca="1" si="426"/>
        <v>1</v>
      </c>
    </row>
    <row r="2436" spans="1:25">
      <c r="A2436" s="28" t="s">
        <v>2837</v>
      </c>
      <c r="B2436" s="28" t="s">
        <v>2838</v>
      </c>
      <c r="C2436" s="28" t="s">
        <v>4959</v>
      </c>
      <c r="D2436" s="28" t="s">
        <v>2842</v>
      </c>
      <c r="E2436" s="29">
        <v>42377</v>
      </c>
      <c r="F2436" s="28" t="s">
        <v>11954</v>
      </c>
      <c r="G2436" s="30">
        <v>5278</v>
      </c>
      <c r="H2436" s="28" t="s">
        <v>11955</v>
      </c>
      <c r="I2436" s="31">
        <v>0</v>
      </c>
      <c r="J2436" s="31">
        <v>277750</v>
      </c>
      <c r="K2436" s="28" t="s">
        <v>5181</v>
      </c>
      <c r="L2436" s="32">
        <f t="shared" si="418"/>
        <v>-277750</v>
      </c>
      <c r="M2436" s="33">
        <f t="shared" si="419"/>
        <v>277750</v>
      </c>
      <c r="N2436" s="34" t="b">
        <v>1</v>
      </c>
      <c r="O2436" s="35">
        <f t="shared" si="420"/>
        <v>277750</v>
      </c>
      <c r="P2436" s="36" t="str">
        <f t="shared" si="421"/>
        <v>G</v>
      </c>
      <c r="Q2436" s="37" t="str">
        <f t="shared" si="422"/>
        <v>Citizens Theatre</v>
      </c>
      <c r="R2436" s="6" t="str">
        <f t="shared" si="423"/>
        <v>G - Citizens Theatre</v>
      </c>
      <c r="S2436" s="6" t="str">
        <f>IFERROR(INDEX('Vendor Over-ride'!$C:$C, MATCH($R:$R,'Vendor Over-ride'!$A:$A,0)),"")</f>
        <v>G - Citizens Theatre</v>
      </c>
      <c r="U2436" s="38" t="str">
        <f t="shared" si="427"/>
        <v>GIA</v>
      </c>
      <c r="V2436" s="5" t="str">
        <f t="shared" si="428"/>
        <v>AWARD</v>
      </c>
      <c r="W2436" s="5" t="b">
        <f t="shared" si="424"/>
        <v>1</v>
      </c>
      <c r="X2436" s="40">
        <f t="shared" ca="1" si="425"/>
        <v>1111000</v>
      </c>
      <c r="Y2436" s="30" t="b">
        <f t="shared" ca="1" si="426"/>
        <v>1</v>
      </c>
    </row>
    <row r="2437" spans="1:25">
      <c r="A2437" s="28" t="s">
        <v>2837</v>
      </c>
      <c r="B2437" s="28" t="s">
        <v>2838</v>
      </c>
      <c r="C2437" s="28" t="s">
        <v>4959</v>
      </c>
      <c r="D2437" s="28" t="s">
        <v>2842</v>
      </c>
      <c r="E2437" s="29">
        <v>42377</v>
      </c>
      <c r="F2437" s="28" t="s">
        <v>11956</v>
      </c>
      <c r="G2437" s="30">
        <v>5278</v>
      </c>
      <c r="H2437" s="28" t="s">
        <v>11957</v>
      </c>
      <c r="I2437" s="31">
        <v>0</v>
      </c>
      <c r="J2437" s="31">
        <v>41366</v>
      </c>
      <c r="K2437" s="28" t="s">
        <v>5183</v>
      </c>
      <c r="L2437" s="32">
        <f t="shared" si="418"/>
        <v>-41366</v>
      </c>
      <c r="M2437" s="33">
        <f t="shared" si="419"/>
        <v>41366</v>
      </c>
      <c r="N2437" s="34" t="b">
        <v>1</v>
      </c>
      <c r="O2437" s="35">
        <f t="shared" si="420"/>
        <v>41366</v>
      </c>
      <c r="P2437" s="36" t="str">
        <f t="shared" si="421"/>
        <v>G</v>
      </c>
      <c r="Q2437" s="37" t="str">
        <f t="shared" si="422"/>
        <v>Comar</v>
      </c>
      <c r="R2437" s="6" t="str">
        <f t="shared" si="423"/>
        <v>G - Comar</v>
      </c>
      <c r="S2437" s="6" t="str">
        <f>IFERROR(INDEX('Vendor Over-ride'!$C:$C, MATCH($R:$R,'Vendor Over-ride'!$A:$A,0)),"")</f>
        <v>G - Comar</v>
      </c>
      <c r="U2437" s="38" t="str">
        <f t="shared" si="427"/>
        <v>GIA</v>
      </c>
      <c r="V2437" s="5" t="str">
        <f t="shared" si="428"/>
        <v>AWARD</v>
      </c>
      <c r="W2437" s="5" t="b">
        <f t="shared" si="424"/>
        <v>1</v>
      </c>
      <c r="X2437" s="40">
        <f t="shared" ca="1" si="425"/>
        <v>496666</v>
      </c>
      <c r="Y2437" s="30" t="b">
        <f t="shared" ca="1" si="426"/>
        <v>1</v>
      </c>
    </row>
    <row r="2438" spans="1:25">
      <c r="A2438" s="28" t="s">
        <v>2837</v>
      </c>
      <c r="B2438" s="28" t="s">
        <v>2838</v>
      </c>
      <c r="C2438" s="28" t="s">
        <v>4959</v>
      </c>
      <c r="D2438" s="28" t="s">
        <v>2842</v>
      </c>
      <c r="E2438" s="29">
        <v>42377</v>
      </c>
      <c r="F2438" s="28" t="s">
        <v>11958</v>
      </c>
      <c r="G2438" s="30">
        <v>5278</v>
      </c>
      <c r="H2438" s="28" t="s">
        <v>11959</v>
      </c>
      <c r="I2438" s="31">
        <v>0</v>
      </c>
      <c r="J2438" s="31">
        <v>5000</v>
      </c>
      <c r="K2438" s="28" t="s">
        <v>5184</v>
      </c>
      <c r="L2438" s="32">
        <f t="shared" si="418"/>
        <v>-5000</v>
      </c>
      <c r="M2438" s="33">
        <f t="shared" si="419"/>
        <v>5000</v>
      </c>
      <c r="N2438" s="34" t="b">
        <v>1</v>
      </c>
      <c r="O2438" s="35">
        <f t="shared" si="420"/>
        <v>5000</v>
      </c>
      <c r="P2438" s="36" t="str">
        <f t="shared" si="421"/>
        <v>G</v>
      </c>
      <c r="Q2438" s="37" t="str">
        <f t="shared" si="422"/>
        <v>Conflux Scotland Ltd</v>
      </c>
      <c r="R2438" s="6" t="str">
        <f t="shared" si="423"/>
        <v>G - Conflux Scotland Ltd</v>
      </c>
      <c r="S2438" s="6" t="str">
        <f>IFERROR(INDEX('Vendor Over-ride'!$C:$C, MATCH($R:$R,'Vendor Over-ride'!$A:$A,0)),"")</f>
        <v>G - Conflux Scotland Ltd</v>
      </c>
      <c r="U2438" s="38" t="str">
        <f t="shared" si="427"/>
        <v>GIA</v>
      </c>
      <c r="V2438" s="5" t="str">
        <f t="shared" si="428"/>
        <v>AWARD</v>
      </c>
      <c r="W2438" s="5" t="b">
        <f t="shared" si="424"/>
        <v>0</v>
      </c>
      <c r="X2438" s="40">
        <f t="shared" ca="1" si="425"/>
        <v>168500</v>
      </c>
      <c r="Y2438" s="30" t="b">
        <f t="shared" ca="1" si="426"/>
        <v>1</v>
      </c>
    </row>
    <row r="2439" spans="1:25">
      <c r="A2439" s="28" t="s">
        <v>2837</v>
      </c>
      <c r="B2439" s="28" t="s">
        <v>2838</v>
      </c>
      <c r="C2439" s="28" t="s">
        <v>4959</v>
      </c>
      <c r="D2439" s="28" t="s">
        <v>2842</v>
      </c>
      <c r="E2439" s="29">
        <v>42377</v>
      </c>
      <c r="F2439" s="28" t="s">
        <v>11960</v>
      </c>
      <c r="G2439" s="30">
        <v>5278</v>
      </c>
      <c r="H2439" s="28" t="s">
        <v>11961</v>
      </c>
      <c r="I2439" s="31">
        <v>0</v>
      </c>
      <c r="J2439" s="31">
        <v>49050</v>
      </c>
      <c r="K2439" s="28" t="s">
        <v>5186</v>
      </c>
      <c r="L2439" s="32">
        <f t="shared" si="418"/>
        <v>-49050</v>
      </c>
      <c r="M2439" s="33">
        <f t="shared" si="419"/>
        <v>49050</v>
      </c>
      <c r="N2439" s="34" t="b">
        <v>1</v>
      </c>
      <c r="O2439" s="35">
        <f t="shared" si="420"/>
        <v>49050</v>
      </c>
      <c r="P2439" s="36" t="str">
        <f t="shared" si="421"/>
        <v>G</v>
      </c>
      <c r="Q2439" s="37" t="str">
        <f t="shared" si="422"/>
        <v>Craft Scotland</v>
      </c>
      <c r="R2439" s="6" t="str">
        <f t="shared" si="423"/>
        <v>G - Craft Scotland</v>
      </c>
      <c r="S2439" s="6" t="str">
        <f>IFERROR(INDEX('Vendor Over-ride'!$C:$C, MATCH($R:$R,'Vendor Over-ride'!$A:$A,0)),"")</f>
        <v>G - Craft Scotland</v>
      </c>
      <c r="U2439" s="38" t="str">
        <f t="shared" si="427"/>
        <v>GIA</v>
      </c>
      <c r="V2439" s="5" t="str">
        <f t="shared" si="428"/>
        <v>AWARD</v>
      </c>
      <c r="W2439" s="5" t="b">
        <f t="shared" si="424"/>
        <v>1</v>
      </c>
      <c r="X2439" s="40">
        <f t="shared" ca="1" si="425"/>
        <v>334050</v>
      </c>
      <c r="Y2439" s="30" t="b">
        <f t="shared" ca="1" si="426"/>
        <v>1</v>
      </c>
    </row>
    <row r="2440" spans="1:25">
      <c r="A2440" s="28" t="s">
        <v>2837</v>
      </c>
      <c r="B2440" s="28" t="s">
        <v>2838</v>
      </c>
      <c r="C2440" s="28" t="s">
        <v>4959</v>
      </c>
      <c r="D2440" s="28" t="s">
        <v>2842</v>
      </c>
      <c r="E2440" s="29">
        <v>42377</v>
      </c>
      <c r="F2440" s="28" t="s">
        <v>11962</v>
      </c>
      <c r="G2440" s="30">
        <v>5278</v>
      </c>
      <c r="H2440" s="28" t="s">
        <v>11963</v>
      </c>
      <c r="I2440" s="31">
        <v>0</v>
      </c>
      <c r="J2440" s="31">
        <v>10000</v>
      </c>
      <c r="K2440" s="28" t="s">
        <v>5187</v>
      </c>
      <c r="L2440" s="32">
        <f t="shared" si="418"/>
        <v>-10000</v>
      </c>
      <c r="M2440" s="33">
        <f t="shared" si="419"/>
        <v>10000</v>
      </c>
      <c r="N2440" s="34" t="b">
        <v>1</v>
      </c>
      <c r="O2440" s="35">
        <f t="shared" si="420"/>
        <v>10000</v>
      </c>
      <c r="P2440" s="36" t="str">
        <f t="shared" si="421"/>
        <v>G</v>
      </c>
      <c r="Q2440" s="37" t="str">
        <f t="shared" si="422"/>
        <v>Theatre Cryptic</v>
      </c>
      <c r="R2440" s="6" t="str">
        <f t="shared" si="423"/>
        <v>G - Theatre Cryptic</v>
      </c>
      <c r="S2440" s="6" t="str">
        <f>IFERROR(INDEX('Vendor Over-ride'!$C:$C, MATCH($R:$R,'Vendor Over-ride'!$A:$A,0)),"")</f>
        <v>G - Theatre Cryptic</v>
      </c>
      <c r="U2440" s="38" t="str">
        <f t="shared" si="427"/>
        <v>GIA</v>
      </c>
      <c r="V2440" s="5" t="str">
        <f t="shared" si="428"/>
        <v>AWARD</v>
      </c>
      <c r="W2440" s="5" t="b">
        <f t="shared" si="424"/>
        <v>0</v>
      </c>
      <c r="X2440" s="40">
        <f t="shared" ca="1" si="425"/>
        <v>278000</v>
      </c>
      <c r="Y2440" s="30" t="b">
        <f t="shared" ca="1" si="426"/>
        <v>1</v>
      </c>
    </row>
    <row r="2441" spans="1:25">
      <c r="A2441" s="28" t="s">
        <v>2837</v>
      </c>
      <c r="B2441" s="28" t="s">
        <v>2838</v>
      </c>
      <c r="C2441" s="28" t="s">
        <v>4959</v>
      </c>
      <c r="D2441" s="28" t="s">
        <v>2842</v>
      </c>
      <c r="E2441" s="29">
        <v>42377</v>
      </c>
      <c r="F2441" s="28" t="s">
        <v>11964</v>
      </c>
      <c r="G2441" s="30">
        <v>5278</v>
      </c>
      <c r="H2441" s="28" t="s">
        <v>11965</v>
      </c>
      <c r="I2441" s="31">
        <v>0</v>
      </c>
      <c r="J2441" s="31">
        <v>81250</v>
      </c>
      <c r="K2441" s="28" t="s">
        <v>5188</v>
      </c>
      <c r="L2441" s="32">
        <f t="shared" si="418"/>
        <v>-81250</v>
      </c>
      <c r="M2441" s="33">
        <f t="shared" si="419"/>
        <v>81250</v>
      </c>
      <c r="N2441" s="34" t="b">
        <v>1</v>
      </c>
      <c r="O2441" s="35">
        <f t="shared" si="420"/>
        <v>81250</v>
      </c>
      <c r="P2441" s="36" t="str">
        <f t="shared" si="421"/>
        <v>G</v>
      </c>
      <c r="Q2441" s="37" t="str">
        <f t="shared" si="422"/>
        <v>Tramway [Culture And Sport Glasgow]</v>
      </c>
      <c r="R2441" s="6" t="str">
        <f t="shared" si="423"/>
        <v>G - Tramway [Culture And Sport Glasgow]</v>
      </c>
      <c r="S2441" s="6" t="str">
        <f>IFERROR(INDEX('Vendor Over-ride'!$C:$C, MATCH($R:$R,'Vendor Over-ride'!$A:$A,0)),"")</f>
        <v>G - Tramway [Culture And Sport Glasgow]</v>
      </c>
      <c r="U2441" s="38" t="str">
        <f t="shared" si="427"/>
        <v>GIA</v>
      </c>
      <c r="V2441" s="5" t="str">
        <f t="shared" si="428"/>
        <v>AWARD</v>
      </c>
      <c r="W2441" s="5" t="b">
        <f t="shared" si="424"/>
        <v>1</v>
      </c>
      <c r="X2441" s="40">
        <f t="shared" ca="1" si="425"/>
        <v>325000</v>
      </c>
      <c r="Y2441" s="30" t="b">
        <f t="shared" ca="1" si="426"/>
        <v>1</v>
      </c>
    </row>
    <row r="2442" spans="1:25">
      <c r="A2442" s="28" t="s">
        <v>2837</v>
      </c>
      <c r="B2442" s="28" t="s">
        <v>2838</v>
      </c>
      <c r="C2442" s="28" t="s">
        <v>4959</v>
      </c>
      <c r="D2442" s="28" t="s">
        <v>2842</v>
      </c>
      <c r="E2442" s="29">
        <v>42377</v>
      </c>
      <c r="F2442" s="28" t="s">
        <v>11966</v>
      </c>
      <c r="G2442" s="30">
        <v>5278</v>
      </c>
      <c r="H2442" s="28" t="s">
        <v>11967</v>
      </c>
      <c r="I2442" s="31">
        <v>0</v>
      </c>
      <c r="J2442" s="31">
        <v>61667</v>
      </c>
      <c r="K2442" s="28" t="s">
        <v>5189</v>
      </c>
      <c r="L2442" s="32">
        <f t="shared" si="418"/>
        <v>-61667</v>
      </c>
      <c r="M2442" s="33">
        <f t="shared" si="419"/>
        <v>61667</v>
      </c>
      <c r="N2442" s="34" t="b">
        <v>1</v>
      </c>
      <c r="O2442" s="35">
        <f t="shared" si="420"/>
        <v>61667</v>
      </c>
      <c r="P2442" s="36" t="str">
        <f t="shared" si="421"/>
        <v>G</v>
      </c>
      <c r="Q2442" s="37" t="str">
        <f t="shared" si="422"/>
        <v>Cumbernauld Theatre Trust</v>
      </c>
      <c r="R2442" s="6" t="str">
        <f t="shared" si="423"/>
        <v>G - Cumbernauld Theatre Trust</v>
      </c>
      <c r="S2442" s="6" t="str">
        <f>IFERROR(INDEX('Vendor Over-ride'!$C:$C, MATCH($R:$R,'Vendor Over-ride'!$A:$A,0)),"")</f>
        <v>G - Cumbernauld Theatre Trust</v>
      </c>
      <c r="U2442" s="38" t="str">
        <f t="shared" si="427"/>
        <v>GIA</v>
      </c>
      <c r="V2442" s="5" t="str">
        <f t="shared" si="428"/>
        <v>AWARD</v>
      </c>
      <c r="W2442" s="5" t="b">
        <f t="shared" si="424"/>
        <v>1</v>
      </c>
      <c r="X2442" s="40">
        <f t="shared" ca="1" si="425"/>
        <v>246668</v>
      </c>
      <c r="Y2442" s="30" t="b">
        <f t="shared" ca="1" si="426"/>
        <v>1</v>
      </c>
    </row>
    <row r="2443" spans="1:25">
      <c r="A2443" s="28" t="s">
        <v>2837</v>
      </c>
      <c r="B2443" s="28" t="s">
        <v>2838</v>
      </c>
      <c r="C2443" s="28" t="s">
        <v>4959</v>
      </c>
      <c r="D2443" s="28" t="s">
        <v>2842</v>
      </c>
      <c r="E2443" s="29">
        <v>42377</v>
      </c>
      <c r="F2443" s="28" t="s">
        <v>11968</v>
      </c>
      <c r="G2443" s="30">
        <v>5278</v>
      </c>
      <c r="H2443" s="28" t="s">
        <v>11969</v>
      </c>
      <c r="I2443" s="31">
        <v>0</v>
      </c>
      <c r="J2443" s="31">
        <v>28452</v>
      </c>
      <c r="K2443" s="28" t="s">
        <v>5190</v>
      </c>
      <c r="L2443" s="32">
        <f t="shared" si="418"/>
        <v>-28452</v>
      </c>
      <c r="M2443" s="33">
        <f t="shared" si="419"/>
        <v>28452</v>
      </c>
      <c r="N2443" s="34" t="b">
        <v>1</v>
      </c>
      <c r="O2443" s="35">
        <f t="shared" si="420"/>
        <v>28452</v>
      </c>
      <c r="P2443" s="36" t="str">
        <f t="shared" si="421"/>
        <v>G</v>
      </c>
      <c r="Q2443" s="37" t="str">
        <f t="shared" si="422"/>
        <v>Curious Seed</v>
      </c>
      <c r="R2443" s="6" t="str">
        <f t="shared" si="423"/>
        <v>G - Curious Seed</v>
      </c>
      <c r="S2443" s="6" t="str">
        <f>IFERROR(INDEX('Vendor Over-ride'!$C:$C, MATCH($R:$R,'Vendor Over-ride'!$A:$A,0)),"")</f>
        <v>G - Curious Seed</v>
      </c>
      <c r="U2443" s="38" t="str">
        <f t="shared" si="427"/>
        <v>GIA</v>
      </c>
      <c r="V2443" s="5" t="str">
        <f t="shared" si="428"/>
        <v>AWARD</v>
      </c>
      <c r="W2443" s="5" t="b">
        <f t="shared" si="424"/>
        <v>1</v>
      </c>
      <c r="X2443" s="40">
        <f t="shared" ca="1" si="425"/>
        <v>113808</v>
      </c>
      <c r="Y2443" s="30" t="b">
        <f t="shared" ca="1" si="426"/>
        <v>1</v>
      </c>
    </row>
    <row r="2444" spans="1:25">
      <c r="A2444" s="28" t="s">
        <v>2837</v>
      </c>
      <c r="B2444" s="28" t="s">
        <v>2838</v>
      </c>
      <c r="C2444" s="28" t="s">
        <v>4959</v>
      </c>
      <c r="D2444" s="28" t="s">
        <v>2842</v>
      </c>
      <c r="E2444" s="29">
        <v>42377</v>
      </c>
      <c r="F2444" s="28" t="s">
        <v>11970</v>
      </c>
      <c r="G2444" s="30">
        <v>5278</v>
      </c>
      <c r="H2444" s="28" t="s">
        <v>11971</v>
      </c>
      <c r="I2444" s="31">
        <v>0</v>
      </c>
      <c r="J2444" s="31">
        <v>102334</v>
      </c>
      <c r="K2444" s="28" t="s">
        <v>5191</v>
      </c>
      <c r="L2444" s="32">
        <f t="shared" si="418"/>
        <v>-102334</v>
      </c>
      <c r="M2444" s="33">
        <f t="shared" si="419"/>
        <v>102334</v>
      </c>
      <c r="N2444" s="34" t="b">
        <v>1</v>
      </c>
      <c r="O2444" s="35">
        <f t="shared" si="420"/>
        <v>102334</v>
      </c>
      <c r="P2444" s="36" t="str">
        <f t="shared" si="421"/>
        <v>G</v>
      </c>
      <c r="Q2444" s="37" t="str">
        <f t="shared" si="422"/>
        <v>Dance Base</v>
      </c>
      <c r="R2444" s="6" t="str">
        <f t="shared" si="423"/>
        <v>G - Dance Base</v>
      </c>
      <c r="S2444" s="6" t="str">
        <f>IFERROR(INDEX('Vendor Over-ride'!$C:$C, MATCH($R:$R,'Vendor Over-ride'!$A:$A,0)),"")</f>
        <v>G - Dance Base</v>
      </c>
      <c r="U2444" s="38" t="str">
        <f t="shared" si="427"/>
        <v>GIA</v>
      </c>
      <c r="V2444" s="5" t="str">
        <f t="shared" si="428"/>
        <v>AWARD</v>
      </c>
      <c r="W2444" s="5" t="b">
        <f t="shared" si="424"/>
        <v>1</v>
      </c>
      <c r="X2444" s="40">
        <f t="shared" ca="1" si="425"/>
        <v>438634</v>
      </c>
      <c r="Y2444" s="30" t="b">
        <f t="shared" ca="1" si="426"/>
        <v>1</v>
      </c>
    </row>
    <row r="2445" spans="1:25">
      <c r="A2445" s="28" t="s">
        <v>2837</v>
      </c>
      <c r="B2445" s="28" t="s">
        <v>2838</v>
      </c>
      <c r="C2445" s="28" t="s">
        <v>4959</v>
      </c>
      <c r="D2445" s="28" t="s">
        <v>2842</v>
      </c>
      <c r="E2445" s="29">
        <v>42377</v>
      </c>
      <c r="F2445" s="28" t="s">
        <v>11972</v>
      </c>
      <c r="G2445" s="30">
        <v>5278</v>
      </c>
      <c r="H2445" s="28" t="s">
        <v>11973</v>
      </c>
      <c r="I2445" s="31">
        <v>0</v>
      </c>
      <c r="J2445" s="31">
        <v>25000</v>
      </c>
      <c r="K2445" s="28" t="s">
        <v>5192</v>
      </c>
      <c r="L2445" s="32">
        <f t="shared" si="418"/>
        <v>-25000</v>
      </c>
      <c r="M2445" s="33">
        <f t="shared" si="419"/>
        <v>25000</v>
      </c>
      <c r="N2445" s="34" t="b">
        <v>1</v>
      </c>
      <c r="O2445" s="35">
        <f t="shared" si="420"/>
        <v>25000</v>
      </c>
      <c r="P2445" s="36" t="str">
        <f t="shared" si="421"/>
        <v>G</v>
      </c>
      <c r="Q2445" s="37" t="str">
        <f t="shared" si="422"/>
        <v>Dovecot Foundation</v>
      </c>
      <c r="R2445" s="6" t="str">
        <f t="shared" si="423"/>
        <v>G - Dovecot Foundation</v>
      </c>
      <c r="S2445" s="6" t="str">
        <f>IFERROR(INDEX('Vendor Over-ride'!$C:$C, MATCH($R:$R,'Vendor Over-ride'!$A:$A,0)),"")</f>
        <v>G - Dovecot Foundation</v>
      </c>
      <c r="U2445" s="38" t="str">
        <f t="shared" si="427"/>
        <v>GIA</v>
      </c>
      <c r="V2445" s="5" t="str">
        <f t="shared" si="428"/>
        <v>AWARD</v>
      </c>
      <c r="W2445" s="5" t="b">
        <f t="shared" si="424"/>
        <v>1</v>
      </c>
      <c r="X2445" s="40">
        <f t="shared" ca="1" si="425"/>
        <v>100000</v>
      </c>
      <c r="Y2445" s="30" t="b">
        <f t="shared" ca="1" si="426"/>
        <v>1</v>
      </c>
    </row>
    <row r="2446" spans="1:25">
      <c r="A2446" s="28" t="s">
        <v>2837</v>
      </c>
      <c r="B2446" s="28" t="s">
        <v>2838</v>
      </c>
      <c r="C2446" s="28" t="s">
        <v>4959</v>
      </c>
      <c r="D2446" s="28" t="s">
        <v>2842</v>
      </c>
      <c r="E2446" s="29">
        <v>42377</v>
      </c>
      <c r="F2446" s="28" t="s">
        <v>11974</v>
      </c>
      <c r="G2446" s="30">
        <v>5278</v>
      </c>
      <c r="H2446" s="28" t="s">
        <v>11975</v>
      </c>
      <c r="I2446" s="31">
        <v>0</v>
      </c>
      <c r="J2446" s="31">
        <v>166500</v>
      </c>
      <c r="K2446" s="28" t="s">
        <v>5193</v>
      </c>
      <c r="L2446" s="32">
        <f t="shared" si="418"/>
        <v>-166500</v>
      </c>
      <c r="M2446" s="33">
        <f t="shared" si="419"/>
        <v>166500</v>
      </c>
      <c r="N2446" s="34" t="b">
        <v>1</v>
      </c>
      <c r="O2446" s="35">
        <f t="shared" si="420"/>
        <v>166500</v>
      </c>
      <c r="P2446" s="36" t="str">
        <f t="shared" si="421"/>
        <v>G</v>
      </c>
      <c r="Q2446" s="37" t="str">
        <f t="shared" si="422"/>
        <v>Dundee Contemporary Arts Ltd</v>
      </c>
      <c r="R2446" s="6" t="str">
        <f t="shared" si="423"/>
        <v>G - Dundee Contemporary Arts Ltd</v>
      </c>
      <c r="S2446" s="6" t="str">
        <f>IFERROR(INDEX('Vendor Over-ride'!$C:$C, MATCH($R:$R,'Vendor Over-ride'!$A:$A,0)),"")</f>
        <v>G - Dundee Contemporary Arts Ltd</v>
      </c>
      <c r="U2446" s="38" t="str">
        <f t="shared" si="427"/>
        <v>GIA</v>
      </c>
      <c r="V2446" s="5" t="str">
        <f t="shared" si="428"/>
        <v>AWARD</v>
      </c>
      <c r="W2446" s="5" t="b">
        <f t="shared" si="424"/>
        <v>1</v>
      </c>
      <c r="X2446" s="40">
        <f t="shared" ca="1" si="425"/>
        <v>670904.02</v>
      </c>
      <c r="Y2446" s="30" t="b">
        <f t="shared" ca="1" si="426"/>
        <v>1</v>
      </c>
    </row>
    <row r="2447" spans="1:25">
      <c r="A2447" s="28" t="s">
        <v>2837</v>
      </c>
      <c r="B2447" s="28" t="s">
        <v>2838</v>
      </c>
      <c r="C2447" s="28" t="s">
        <v>4959</v>
      </c>
      <c r="D2447" s="28" t="s">
        <v>2842</v>
      </c>
      <c r="E2447" s="29">
        <v>42377</v>
      </c>
      <c r="F2447" s="28" t="s">
        <v>11976</v>
      </c>
      <c r="G2447" s="30">
        <v>5278</v>
      </c>
      <c r="H2447" s="28" t="s">
        <v>11977</v>
      </c>
      <c r="I2447" s="31">
        <v>0</v>
      </c>
      <c r="J2447" s="31">
        <v>25000</v>
      </c>
      <c r="K2447" s="28" t="s">
        <v>5194</v>
      </c>
      <c r="L2447" s="32">
        <f t="shared" si="418"/>
        <v>-25000</v>
      </c>
      <c r="M2447" s="33">
        <f t="shared" si="419"/>
        <v>25000</v>
      </c>
      <c r="N2447" s="34" t="b">
        <v>1</v>
      </c>
      <c r="O2447" s="35">
        <f t="shared" si="420"/>
        <v>25000</v>
      </c>
      <c r="P2447" s="36" t="str">
        <f t="shared" si="421"/>
        <v>G</v>
      </c>
      <c r="Q2447" s="37" t="str">
        <f t="shared" si="422"/>
        <v>Dunedin Consort</v>
      </c>
      <c r="R2447" s="6" t="str">
        <f t="shared" si="423"/>
        <v>G - Dunedin Consort</v>
      </c>
      <c r="S2447" s="6" t="str">
        <f>IFERROR(INDEX('Vendor Over-ride'!$C:$C, MATCH($R:$R,'Vendor Over-ride'!$A:$A,0)),"")</f>
        <v>G - Dunedin Consort</v>
      </c>
      <c r="U2447" s="38" t="str">
        <f t="shared" si="427"/>
        <v>GIA</v>
      </c>
      <c r="V2447" s="5" t="str">
        <f t="shared" si="428"/>
        <v>AWARD</v>
      </c>
      <c r="W2447" s="5" t="b">
        <f t="shared" si="424"/>
        <v>1</v>
      </c>
      <c r="X2447" s="40">
        <f t="shared" ca="1" si="425"/>
        <v>100000</v>
      </c>
      <c r="Y2447" s="30" t="b">
        <f t="shared" ca="1" si="426"/>
        <v>1</v>
      </c>
    </row>
    <row r="2448" spans="1:25">
      <c r="A2448" s="28" t="s">
        <v>2837</v>
      </c>
      <c r="B2448" s="28" t="s">
        <v>2838</v>
      </c>
      <c r="C2448" s="28" t="s">
        <v>4959</v>
      </c>
      <c r="D2448" s="28" t="s">
        <v>2842</v>
      </c>
      <c r="E2448" s="29">
        <v>42377</v>
      </c>
      <c r="F2448" s="28" t="s">
        <v>11978</v>
      </c>
      <c r="G2448" s="30">
        <v>5278</v>
      </c>
      <c r="H2448" s="28" t="s">
        <v>11979</v>
      </c>
      <c r="I2448" s="31">
        <v>0</v>
      </c>
      <c r="J2448" s="31">
        <v>175000</v>
      </c>
      <c r="K2448" s="28" t="s">
        <v>5195</v>
      </c>
      <c r="L2448" s="32">
        <f t="shared" si="418"/>
        <v>-175000</v>
      </c>
      <c r="M2448" s="33">
        <f t="shared" si="419"/>
        <v>175000</v>
      </c>
      <c r="N2448" s="34" t="b">
        <v>1</v>
      </c>
      <c r="O2448" s="35">
        <f t="shared" si="420"/>
        <v>175000</v>
      </c>
      <c r="P2448" s="36" t="str">
        <f t="shared" si="421"/>
        <v>G</v>
      </c>
      <c r="Q2448" s="37" t="str">
        <f t="shared" si="422"/>
        <v>Eden Court Highlands Ltd</v>
      </c>
      <c r="R2448" s="6" t="str">
        <f t="shared" si="423"/>
        <v>G - Eden Court Highlands Ltd</v>
      </c>
      <c r="S2448" s="6" t="str">
        <f>IFERROR(INDEX('Vendor Over-ride'!$C:$C, MATCH($R:$R,'Vendor Over-ride'!$A:$A,0)),"")</f>
        <v>G - Eden Court Highlands Ltd</v>
      </c>
      <c r="U2448" s="38" t="str">
        <f t="shared" si="427"/>
        <v>GIA</v>
      </c>
      <c r="V2448" s="5" t="str">
        <f t="shared" si="428"/>
        <v>AWARD</v>
      </c>
      <c r="W2448" s="5" t="b">
        <f t="shared" si="424"/>
        <v>1</v>
      </c>
      <c r="X2448" s="40">
        <f t="shared" ca="1" si="425"/>
        <v>725000</v>
      </c>
      <c r="Y2448" s="30" t="b">
        <f t="shared" ca="1" si="426"/>
        <v>1</v>
      </c>
    </row>
    <row r="2449" spans="1:25">
      <c r="A2449" s="28" t="s">
        <v>2837</v>
      </c>
      <c r="B2449" s="28" t="s">
        <v>2838</v>
      </c>
      <c r="C2449" s="28" t="s">
        <v>4959</v>
      </c>
      <c r="D2449" s="28" t="s">
        <v>2842</v>
      </c>
      <c r="E2449" s="29">
        <v>42377</v>
      </c>
      <c r="F2449" s="28" t="s">
        <v>11980</v>
      </c>
      <c r="G2449" s="30">
        <v>5278</v>
      </c>
      <c r="H2449" s="28" t="s">
        <v>11981</v>
      </c>
      <c r="I2449" s="31">
        <v>0</v>
      </c>
      <c r="J2449" s="31">
        <v>10000</v>
      </c>
      <c r="K2449" s="28" t="s">
        <v>5196</v>
      </c>
      <c r="L2449" s="32">
        <f t="shared" si="418"/>
        <v>-10000</v>
      </c>
      <c r="M2449" s="33">
        <f t="shared" si="419"/>
        <v>10000</v>
      </c>
      <c r="N2449" s="34" t="b">
        <v>1</v>
      </c>
      <c r="O2449" s="35">
        <f t="shared" si="420"/>
        <v>10000</v>
      </c>
      <c r="P2449" s="36" t="str">
        <f t="shared" si="421"/>
        <v>G</v>
      </c>
      <c r="Q2449" s="37" t="str">
        <f t="shared" si="422"/>
        <v>Edinburgh Art Festival</v>
      </c>
      <c r="R2449" s="6" t="str">
        <f t="shared" si="423"/>
        <v>G - Edinburgh Art Festival</v>
      </c>
      <c r="S2449" s="6" t="str">
        <f>IFERROR(INDEX('Vendor Over-ride'!$C:$C, MATCH($R:$R,'Vendor Over-ride'!$A:$A,0)),"")</f>
        <v>G - Edinburgh Art Festival</v>
      </c>
      <c r="U2449" s="38" t="str">
        <f t="shared" si="427"/>
        <v>GIA</v>
      </c>
      <c r="V2449" s="5" t="str">
        <f t="shared" si="428"/>
        <v>AWARD</v>
      </c>
      <c r="W2449" s="5" t="b">
        <f t="shared" si="424"/>
        <v>0</v>
      </c>
      <c r="X2449" s="40">
        <f t="shared" ca="1" si="425"/>
        <v>250000</v>
      </c>
      <c r="Y2449" s="30" t="b">
        <f t="shared" ca="1" si="426"/>
        <v>1</v>
      </c>
    </row>
    <row r="2450" spans="1:25">
      <c r="A2450" s="28" t="s">
        <v>2837</v>
      </c>
      <c r="B2450" s="28" t="s">
        <v>2838</v>
      </c>
      <c r="C2450" s="28" t="s">
        <v>4959</v>
      </c>
      <c r="D2450" s="28" t="s">
        <v>2842</v>
      </c>
      <c r="E2450" s="29">
        <v>42377</v>
      </c>
      <c r="F2450" s="28" t="s">
        <v>11982</v>
      </c>
      <c r="G2450" s="30">
        <v>5278</v>
      </c>
      <c r="H2450" s="28" t="s">
        <v>11983</v>
      </c>
      <c r="I2450" s="31">
        <v>0</v>
      </c>
      <c r="J2450" s="31">
        <v>17500</v>
      </c>
      <c r="K2450" s="28" t="s">
        <v>5197</v>
      </c>
      <c r="L2450" s="32">
        <f t="shared" si="418"/>
        <v>-17500</v>
      </c>
      <c r="M2450" s="33">
        <f t="shared" si="419"/>
        <v>17500</v>
      </c>
      <c r="N2450" s="34" t="b">
        <v>1</v>
      </c>
      <c r="O2450" s="35">
        <f t="shared" si="420"/>
        <v>17500</v>
      </c>
      <c r="P2450" s="36" t="str">
        <f t="shared" si="421"/>
        <v>G</v>
      </c>
      <c r="Q2450" s="37" t="str">
        <f t="shared" si="422"/>
        <v>Edinburgh Festival Fringe Society Ltd</v>
      </c>
      <c r="R2450" s="6" t="str">
        <f t="shared" si="423"/>
        <v>G - Edinburgh Festival Fringe Society Ltd</v>
      </c>
      <c r="S2450" s="6" t="str">
        <f>IFERROR(INDEX('Vendor Over-ride'!$C:$C, MATCH($R:$R,'Vendor Over-ride'!$A:$A,0)),"")</f>
        <v>G - Edinburgh Festival Fringe Society Ltd</v>
      </c>
      <c r="U2450" s="38" t="str">
        <f t="shared" si="427"/>
        <v>GIA</v>
      </c>
      <c r="V2450" s="5" t="str">
        <f t="shared" si="428"/>
        <v>AWARD</v>
      </c>
      <c r="W2450" s="5" t="b">
        <f t="shared" si="424"/>
        <v>0</v>
      </c>
      <c r="X2450" s="40">
        <f t="shared" ca="1" si="425"/>
        <v>245000</v>
      </c>
      <c r="Y2450" s="30" t="b">
        <f t="shared" ca="1" si="426"/>
        <v>1</v>
      </c>
    </row>
    <row r="2451" spans="1:25">
      <c r="A2451" s="28" t="s">
        <v>2837</v>
      </c>
      <c r="B2451" s="28" t="s">
        <v>2838</v>
      </c>
      <c r="C2451" s="28" t="s">
        <v>4959</v>
      </c>
      <c r="D2451" s="28" t="s">
        <v>2842</v>
      </c>
      <c r="E2451" s="29">
        <v>42377</v>
      </c>
      <c r="F2451" s="28" t="s">
        <v>11984</v>
      </c>
      <c r="G2451" s="30">
        <v>5278</v>
      </c>
      <c r="H2451" s="28" t="s">
        <v>11985</v>
      </c>
      <c r="I2451" s="31">
        <v>0</v>
      </c>
      <c r="J2451" s="31">
        <v>69667</v>
      </c>
      <c r="K2451" s="28" t="s">
        <v>5198</v>
      </c>
      <c r="L2451" s="32">
        <f t="shared" si="418"/>
        <v>-69667</v>
      </c>
      <c r="M2451" s="33">
        <f t="shared" si="419"/>
        <v>69667</v>
      </c>
      <c r="N2451" s="34" t="b">
        <v>1</v>
      </c>
      <c r="O2451" s="35">
        <f t="shared" si="420"/>
        <v>69667</v>
      </c>
      <c r="P2451" s="36" t="str">
        <f t="shared" si="421"/>
        <v>G</v>
      </c>
      <c r="Q2451" s="37" t="str">
        <f t="shared" si="422"/>
        <v>Edinburgh International Book Festival</v>
      </c>
      <c r="R2451" s="6" t="str">
        <f t="shared" si="423"/>
        <v>G - Edinburgh International Book Festival</v>
      </c>
      <c r="S2451" s="6" t="str">
        <f>IFERROR(INDEX('Vendor Over-ride'!$C:$C, MATCH($R:$R,'Vendor Over-ride'!$A:$A,0)),"")</f>
        <v>G - Edinburgh International Book Festival</v>
      </c>
      <c r="U2451" s="38" t="str">
        <f t="shared" si="427"/>
        <v>GIA</v>
      </c>
      <c r="V2451" s="5" t="str">
        <f t="shared" si="428"/>
        <v>AWARD</v>
      </c>
      <c r="W2451" s="5" t="b">
        <f t="shared" si="424"/>
        <v>1</v>
      </c>
      <c r="X2451" s="40">
        <f t="shared" ca="1" si="425"/>
        <v>388668</v>
      </c>
      <c r="Y2451" s="30" t="b">
        <f t="shared" ca="1" si="426"/>
        <v>1</v>
      </c>
    </row>
    <row r="2452" spans="1:25">
      <c r="A2452" s="28" t="s">
        <v>2837</v>
      </c>
      <c r="B2452" s="28" t="s">
        <v>2838</v>
      </c>
      <c r="C2452" s="28" t="s">
        <v>4959</v>
      </c>
      <c r="D2452" s="28" t="s">
        <v>2842</v>
      </c>
      <c r="E2452" s="29">
        <v>42377</v>
      </c>
      <c r="F2452" s="28" t="s">
        <v>11986</v>
      </c>
      <c r="G2452" s="30">
        <v>5278</v>
      </c>
      <c r="H2452" s="28" t="s">
        <v>11987</v>
      </c>
      <c r="I2452" s="31">
        <v>0</v>
      </c>
      <c r="J2452" s="31">
        <v>40000</v>
      </c>
      <c r="K2452" s="28" t="s">
        <v>5200</v>
      </c>
      <c r="L2452" s="32">
        <f t="shared" si="418"/>
        <v>-40000</v>
      </c>
      <c r="M2452" s="33">
        <f t="shared" si="419"/>
        <v>40000</v>
      </c>
      <c r="N2452" s="34" t="b">
        <v>1</v>
      </c>
      <c r="O2452" s="35">
        <f t="shared" si="420"/>
        <v>40000</v>
      </c>
      <c r="P2452" s="36" t="str">
        <f t="shared" si="421"/>
        <v>G</v>
      </c>
      <c r="Q2452" s="37" t="str">
        <f t="shared" si="422"/>
        <v>Edinburgh Printmakers Ltd</v>
      </c>
      <c r="R2452" s="6" t="str">
        <f t="shared" si="423"/>
        <v>G - Edinburgh Printmakers Ltd</v>
      </c>
      <c r="S2452" s="6" t="str">
        <f>IFERROR(INDEX('Vendor Over-ride'!$C:$C, MATCH($R:$R,'Vendor Over-ride'!$A:$A,0)),"")</f>
        <v>G - Edinburgh Printmakers Ltd</v>
      </c>
      <c r="U2452" s="38" t="str">
        <f t="shared" si="427"/>
        <v>GIA</v>
      </c>
      <c r="V2452" s="5" t="str">
        <f t="shared" si="428"/>
        <v>AWARD</v>
      </c>
      <c r="W2452" s="5" t="b">
        <f t="shared" si="424"/>
        <v>1</v>
      </c>
      <c r="X2452" s="40">
        <f t="shared" ca="1" si="425"/>
        <v>160000</v>
      </c>
      <c r="Y2452" s="30" t="b">
        <f t="shared" ca="1" si="426"/>
        <v>1</v>
      </c>
    </row>
    <row r="2453" spans="1:25">
      <c r="A2453" s="28" t="s">
        <v>2837</v>
      </c>
      <c r="B2453" s="28" t="s">
        <v>2838</v>
      </c>
      <c r="C2453" s="28" t="s">
        <v>4959</v>
      </c>
      <c r="D2453" s="28" t="s">
        <v>2842</v>
      </c>
      <c r="E2453" s="29">
        <v>42377</v>
      </c>
      <c r="F2453" s="28" t="s">
        <v>11988</v>
      </c>
      <c r="G2453" s="30">
        <v>5278</v>
      </c>
      <c r="H2453" s="28" t="s">
        <v>11989</v>
      </c>
      <c r="I2453" s="31">
        <v>0</v>
      </c>
      <c r="J2453" s="31">
        <v>58333</v>
      </c>
      <c r="K2453" s="28" t="s">
        <v>5201</v>
      </c>
      <c r="L2453" s="32">
        <f t="shared" si="418"/>
        <v>-58333</v>
      </c>
      <c r="M2453" s="33">
        <f t="shared" si="419"/>
        <v>58333</v>
      </c>
      <c r="N2453" s="34" t="b">
        <v>1</v>
      </c>
      <c r="O2453" s="35">
        <f t="shared" si="420"/>
        <v>58333</v>
      </c>
      <c r="P2453" s="36" t="str">
        <f t="shared" si="421"/>
        <v>G</v>
      </c>
      <c r="Q2453" s="37" t="str">
        <f t="shared" si="422"/>
        <v>Edinburgh Sculpture Workshop</v>
      </c>
      <c r="R2453" s="6" t="str">
        <f t="shared" si="423"/>
        <v>G - Edinburgh Sculpture Workshop</v>
      </c>
      <c r="S2453" s="6" t="str">
        <f>IFERROR(INDEX('Vendor Over-ride'!$C:$C, MATCH($R:$R,'Vendor Over-ride'!$A:$A,0)),"")</f>
        <v>G - Edinburgh Sculpture Workshop</v>
      </c>
      <c r="U2453" s="38" t="str">
        <f t="shared" si="427"/>
        <v>GIA</v>
      </c>
      <c r="V2453" s="5" t="str">
        <f t="shared" si="428"/>
        <v>AWARD</v>
      </c>
      <c r="W2453" s="5" t="b">
        <f t="shared" si="424"/>
        <v>1</v>
      </c>
      <c r="X2453" s="40">
        <f t="shared" ca="1" si="425"/>
        <v>248332</v>
      </c>
      <c r="Y2453" s="30" t="b">
        <f t="shared" ca="1" si="426"/>
        <v>1</v>
      </c>
    </row>
    <row r="2454" spans="1:25">
      <c r="A2454" s="28" t="s">
        <v>2837</v>
      </c>
      <c r="B2454" s="28" t="s">
        <v>2838</v>
      </c>
      <c r="C2454" s="28" t="s">
        <v>4959</v>
      </c>
      <c r="D2454" s="28" t="s">
        <v>2842</v>
      </c>
      <c r="E2454" s="29">
        <v>42377</v>
      </c>
      <c r="F2454" s="28" t="s">
        <v>11990</v>
      </c>
      <c r="G2454" s="30">
        <v>5278</v>
      </c>
      <c r="H2454" s="28" t="s">
        <v>11991</v>
      </c>
      <c r="I2454" s="31">
        <v>0</v>
      </c>
      <c r="J2454" s="31">
        <v>22785</v>
      </c>
      <c r="K2454" s="28" t="s">
        <v>5202</v>
      </c>
      <c r="L2454" s="32">
        <f t="shared" si="418"/>
        <v>-22785</v>
      </c>
      <c r="M2454" s="33">
        <f t="shared" si="419"/>
        <v>22785</v>
      </c>
      <c r="N2454" s="34" t="b">
        <v>1</v>
      </c>
      <c r="O2454" s="35">
        <f t="shared" si="420"/>
        <v>22785</v>
      </c>
      <c r="P2454" s="36" t="str">
        <f t="shared" si="421"/>
        <v>G</v>
      </c>
      <c r="Q2454" s="37" t="str">
        <f t="shared" si="422"/>
        <v>Fife Contemporary Art And Craft (St Andrews) Limited</v>
      </c>
      <c r="R2454" s="6" t="str">
        <f t="shared" si="423"/>
        <v>G - Fife Contemporary Art And Craft (St Andrews) Limited</v>
      </c>
      <c r="S2454" s="6" t="str">
        <f>IFERROR(INDEX('Vendor Over-ride'!$C:$C, MATCH($R:$R,'Vendor Over-ride'!$A:$A,0)),"")</f>
        <v>G - Fife Contemporary Art And Craft (St Andrews) Limited</v>
      </c>
      <c r="U2454" s="38" t="str">
        <f t="shared" si="427"/>
        <v>GIA</v>
      </c>
      <c r="V2454" s="5" t="str">
        <f t="shared" si="428"/>
        <v>AWARD</v>
      </c>
      <c r="W2454" s="5" t="b">
        <f t="shared" si="424"/>
        <v>0</v>
      </c>
      <c r="X2454" s="40">
        <f t="shared" ca="1" si="425"/>
        <v>91140</v>
      </c>
      <c r="Y2454" s="30" t="b">
        <f t="shared" ca="1" si="426"/>
        <v>1</v>
      </c>
    </row>
    <row r="2455" spans="1:25">
      <c r="A2455" s="28" t="s">
        <v>2837</v>
      </c>
      <c r="B2455" s="28" t="s">
        <v>2838</v>
      </c>
      <c r="C2455" s="28" t="s">
        <v>4959</v>
      </c>
      <c r="D2455" s="28" t="s">
        <v>2842</v>
      </c>
      <c r="E2455" s="29">
        <v>42377</v>
      </c>
      <c r="F2455" s="28" t="s">
        <v>11992</v>
      </c>
      <c r="G2455" s="30">
        <v>5278</v>
      </c>
      <c r="H2455" s="28" t="s">
        <v>11993</v>
      </c>
      <c r="I2455" s="31">
        <v>0</v>
      </c>
      <c r="J2455" s="31">
        <v>43750</v>
      </c>
      <c r="K2455" s="28" t="s">
        <v>5203</v>
      </c>
      <c r="L2455" s="32">
        <f t="shared" si="418"/>
        <v>-43750</v>
      </c>
      <c r="M2455" s="33">
        <f t="shared" si="419"/>
        <v>43750</v>
      </c>
      <c r="N2455" s="34" t="b">
        <v>1</v>
      </c>
      <c r="O2455" s="35">
        <f t="shared" si="420"/>
        <v>43750</v>
      </c>
      <c r="P2455" s="36" t="str">
        <f t="shared" si="421"/>
        <v>G</v>
      </c>
      <c r="Q2455" s="37" t="str">
        <f t="shared" si="422"/>
        <v>Fire Exit Ltd</v>
      </c>
      <c r="R2455" s="6" t="str">
        <f t="shared" si="423"/>
        <v>G - Fire Exit Ltd</v>
      </c>
      <c r="S2455" s="6" t="str">
        <f>IFERROR(INDEX('Vendor Over-ride'!$C:$C, MATCH($R:$R,'Vendor Over-ride'!$A:$A,0)),"")</f>
        <v>G - Fire Exit Ltd</v>
      </c>
      <c r="U2455" s="38" t="str">
        <f t="shared" si="427"/>
        <v>GIA</v>
      </c>
      <c r="V2455" s="5" t="str">
        <f t="shared" si="428"/>
        <v>AWARD</v>
      </c>
      <c r="W2455" s="5" t="b">
        <f t="shared" si="424"/>
        <v>1</v>
      </c>
      <c r="X2455" s="40">
        <f t="shared" ca="1" si="425"/>
        <v>176752</v>
      </c>
      <c r="Y2455" s="30" t="b">
        <f t="shared" ca="1" si="426"/>
        <v>1</v>
      </c>
    </row>
    <row r="2456" spans="1:25">
      <c r="A2456" s="28" t="s">
        <v>2837</v>
      </c>
      <c r="B2456" s="28" t="s">
        <v>2838</v>
      </c>
      <c r="C2456" s="28" t="s">
        <v>4959</v>
      </c>
      <c r="D2456" s="28" t="s">
        <v>2842</v>
      </c>
      <c r="E2456" s="29">
        <v>42377</v>
      </c>
      <c r="F2456" s="28" t="s">
        <v>11994</v>
      </c>
      <c r="G2456" s="30">
        <v>5278</v>
      </c>
      <c r="H2456" s="28" t="s">
        <v>11995</v>
      </c>
      <c r="I2456" s="31">
        <v>0</v>
      </c>
      <c r="J2456" s="31">
        <v>192500</v>
      </c>
      <c r="K2456" s="28" t="s">
        <v>5204</v>
      </c>
      <c r="L2456" s="32">
        <f t="shared" si="418"/>
        <v>-192500</v>
      </c>
      <c r="M2456" s="33">
        <f t="shared" si="419"/>
        <v>192500</v>
      </c>
      <c r="N2456" s="34" t="b">
        <v>1</v>
      </c>
      <c r="O2456" s="35">
        <f t="shared" si="420"/>
        <v>192500</v>
      </c>
      <c r="P2456" s="36" t="str">
        <f t="shared" si="421"/>
        <v>G</v>
      </c>
      <c r="Q2456" s="37" t="str">
        <f t="shared" si="422"/>
        <v>Fruitmarket Gallery Limited</v>
      </c>
      <c r="R2456" s="6" t="str">
        <f t="shared" si="423"/>
        <v>G - Fruitmarket Gallery Limited</v>
      </c>
      <c r="S2456" s="6" t="str">
        <f>IFERROR(INDEX('Vendor Over-ride'!$C:$C, MATCH($R:$R,'Vendor Over-ride'!$A:$A,0)),"")</f>
        <v>G - Fruitmarket Gallery Limited</v>
      </c>
      <c r="U2456" s="38" t="str">
        <f t="shared" si="427"/>
        <v>GIA</v>
      </c>
      <c r="V2456" s="5" t="str">
        <f t="shared" si="428"/>
        <v>AWARD</v>
      </c>
      <c r="W2456" s="5" t="b">
        <f t="shared" si="424"/>
        <v>1</v>
      </c>
      <c r="X2456" s="40">
        <f t="shared" ca="1" si="425"/>
        <v>770000</v>
      </c>
      <c r="Y2456" s="30" t="b">
        <f t="shared" ca="1" si="426"/>
        <v>1</v>
      </c>
    </row>
    <row r="2457" spans="1:25">
      <c r="A2457" s="28" t="s">
        <v>2837</v>
      </c>
      <c r="B2457" s="28" t="s">
        <v>2838</v>
      </c>
      <c r="C2457" s="28" t="s">
        <v>4959</v>
      </c>
      <c r="D2457" s="28" t="s">
        <v>2842</v>
      </c>
      <c r="E2457" s="29">
        <v>42377</v>
      </c>
      <c r="F2457" s="28" t="s">
        <v>11996</v>
      </c>
      <c r="G2457" s="30">
        <v>5278</v>
      </c>
      <c r="H2457" s="28" t="s">
        <v>11997</v>
      </c>
      <c r="I2457" s="31">
        <v>0</v>
      </c>
      <c r="J2457" s="31">
        <v>158000</v>
      </c>
      <c r="K2457" s="28" t="s">
        <v>5205</v>
      </c>
      <c r="L2457" s="32">
        <f t="shared" si="418"/>
        <v>-158000</v>
      </c>
      <c r="M2457" s="33">
        <f t="shared" si="419"/>
        <v>158000</v>
      </c>
      <c r="N2457" s="34" t="b">
        <v>1</v>
      </c>
      <c r="O2457" s="35">
        <f t="shared" si="420"/>
        <v>158000</v>
      </c>
      <c r="P2457" s="36" t="str">
        <f t="shared" si="421"/>
        <v>G</v>
      </c>
      <c r="Q2457" s="37" t="str">
        <f t="shared" si="422"/>
        <v>Glasgow Film Theatre Ltd</v>
      </c>
      <c r="R2457" s="6" t="str">
        <f t="shared" si="423"/>
        <v>G - Glasgow Film Theatre Ltd</v>
      </c>
      <c r="S2457" s="6" t="str">
        <f>IFERROR(INDEX('Vendor Over-ride'!$C:$C, MATCH($R:$R,'Vendor Over-ride'!$A:$A,0)),"")</f>
        <v>G - Glasgow Film Theatre Ltd</v>
      </c>
      <c r="U2457" s="38" t="str">
        <f t="shared" si="427"/>
        <v>GIA</v>
      </c>
      <c r="V2457" s="5" t="str">
        <f t="shared" si="428"/>
        <v>AWARD</v>
      </c>
      <c r="W2457" s="5" t="b">
        <f t="shared" si="424"/>
        <v>1</v>
      </c>
      <c r="X2457" s="40">
        <f t="shared" ca="1" si="425"/>
        <v>638204.17999999993</v>
      </c>
      <c r="Y2457" s="30" t="b">
        <f t="shared" ca="1" si="426"/>
        <v>1</v>
      </c>
    </row>
    <row r="2458" spans="1:25">
      <c r="A2458" s="28" t="s">
        <v>2837</v>
      </c>
      <c r="B2458" s="28" t="s">
        <v>2838</v>
      </c>
      <c r="C2458" s="28" t="s">
        <v>4959</v>
      </c>
      <c r="D2458" s="28" t="s">
        <v>2842</v>
      </c>
      <c r="E2458" s="29">
        <v>42377</v>
      </c>
      <c r="F2458" s="28" t="s">
        <v>11998</v>
      </c>
      <c r="G2458" s="30">
        <v>5278</v>
      </c>
      <c r="H2458" s="28" t="s">
        <v>11999</v>
      </c>
      <c r="I2458" s="31">
        <v>0</v>
      </c>
      <c r="J2458" s="31">
        <v>22500</v>
      </c>
      <c r="K2458" s="28" t="s">
        <v>5206</v>
      </c>
      <c r="L2458" s="32">
        <f t="shared" si="418"/>
        <v>-22500</v>
      </c>
      <c r="M2458" s="33">
        <f t="shared" si="419"/>
        <v>22500</v>
      </c>
      <c r="N2458" s="34" t="b">
        <v>1</v>
      </c>
      <c r="O2458" s="35">
        <f t="shared" si="420"/>
        <v>22500</v>
      </c>
      <c r="P2458" s="36" t="str">
        <f t="shared" si="421"/>
        <v>G</v>
      </c>
      <c r="Q2458" s="37" t="str">
        <f t="shared" si="422"/>
        <v>Glasgow International (Culture and Sport Glasgow)</v>
      </c>
      <c r="R2458" s="6" t="str">
        <f t="shared" si="423"/>
        <v>G - Glasgow International (Culture and Sport Glasgow)</v>
      </c>
      <c r="S2458" s="6" t="str">
        <f>IFERROR(INDEX('Vendor Over-ride'!$C:$C, MATCH($R:$R,'Vendor Over-ride'!$A:$A,0)),"")</f>
        <v>G - Glasgow International (Culture and Sport Glasgow)</v>
      </c>
      <c r="U2458" s="38" t="str">
        <f t="shared" si="427"/>
        <v>GIA</v>
      </c>
      <c r="V2458" s="5" t="str">
        <f t="shared" si="428"/>
        <v>AWARD</v>
      </c>
      <c r="W2458" s="5" t="b">
        <f t="shared" si="424"/>
        <v>0</v>
      </c>
      <c r="X2458" s="40">
        <f t="shared" ca="1" si="425"/>
        <v>91250</v>
      </c>
      <c r="Y2458" s="30" t="b">
        <f t="shared" ca="1" si="426"/>
        <v>1</v>
      </c>
    </row>
    <row r="2459" spans="1:25">
      <c r="A2459" s="28" t="s">
        <v>2837</v>
      </c>
      <c r="B2459" s="28" t="s">
        <v>2838</v>
      </c>
      <c r="C2459" s="28" t="s">
        <v>4959</v>
      </c>
      <c r="D2459" s="28" t="s">
        <v>2842</v>
      </c>
      <c r="E2459" s="29">
        <v>42377</v>
      </c>
      <c r="F2459" s="28" t="s">
        <v>12000</v>
      </c>
      <c r="G2459" s="30">
        <v>5278</v>
      </c>
      <c r="H2459" s="28" t="s">
        <v>12001</v>
      </c>
      <c r="I2459" s="31">
        <v>0</v>
      </c>
      <c r="J2459" s="31">
        <v>37500</v>
      </c>
      <c r="K2459" s="28" t="s">
        <v>5207</v>
      </c>
      <c r="L2459" s="32">
        <f t="shared" si="418"/>
        <v>-37500</v>
      </c>
      <c r="M2459" s="33">
        <f t="shared" si="419"/>
        <v>37500</v>
      </c>
      <c r="N2459" s="34" t="b">
        <v>1</v>
      </c>
      <c r="O2459" s="35">
        <f t="shared" si="420"/>
        <v>37500</v>
      </c>
      <c r="P2459" s="36" t="str">
        <f t="shared" si="421"/>
        <v>G</v>
      </c>
      <c r="Q2459" s="37" t="str">
        <f t="shared" si="422"/>
        <v>Glasgow Lunchtime Theatres</v>
      </c>
      <c r="R2459" s="6" t="str">
        <f t="shared" si="423"/>
        <v>G - Glasgow Lunchtime Theatres</v>
      </c>
      <c r="S2459" s="6" t="str">
        <f>IFERROR(INDEX('Vendor Over-ride'!$C:$C, MATCH($R:$R,'Vendor Over-ride'!$A:$A,0)),"")</f>
        <v>G - Glasgow Lunchtime Theatres</v>
      </c>
      <c r="U2459" s="38" t="str">
        <f t="shared" si="427"/>
        <v>GIA</v>
      </c>
      <c r="V2459" s="5" t="str">
        <f t="shared" si="428"/>
        <v>AWARD</v>
      </c>
      <c r="W2459" s="5" t="b">
        <f t="shared" si="424"/>
        <v>1</v>
      </c>
      <c r="X2459" s="40">
        <f t="shared" ca="1" si="425"/>
        <v>160000</v>
      </c>
      <c r="Y2459" s="30" t="b">
        <f t="shared" ca="1" si="426"/>
        <v>1</v>
      </c>
    </row>
    <row r="2460" spans="1:25">
      <c r="A2460" s="28" t="s">
        <v>2837</v>
      </c>
      <c r="B2460" s="28" t="s">
        <v>2838</v>
      </c>
      <c r="C2460" s="28" t="s">
        <v>4959</v>
      </c>
      <c r="D2460" s="28" t="s">
        <v>2842</v>
      </c>
      <c r="E2460" s="29">
        <v>42377</v>
      </c>
      <c r="F2460" s="28" t="s">
        <v>12002</v>
      </c>
      <c r="G2460" s="30">
        <v>5278</v>
      </c>
      <c r="H2460" s="28" t="s">
        <v>12003</v>
      </c>
      <c r="I2460" s="31">
        <v>0</v>
      </c>
      <c r="J2460" s="31">
        <v>36750</v>
      </c>
      <c r="K2460" s="28" t="s">
        <v>5208</v>
      </c>
      <c r="L2460" s="32">
        <f t="shared" si="418"/>
        <v>-36750</v>
      </c>
      <c r="M2460" s="33">
        <f t="shared" si="419"/>
        <v>36750</v>
      </c>
      <c r="N2460" s="34" t="b">
        <v>1</v>
      </c>
      <c r="O2460" s="35">
        <f t="shared" si="420"/>
        <v>36750</v>
      </c>
      <c r="P2460" s="36" t="str">
        <f t="shared" si="421"/>
        <v>G</v>
      </c>
      <c r="Q2460" s="37" t="str">
        <f t="shared" si="422"/>
        <v>Glasgow Photography Group Ltd - Street Level</v>
      </c>
      <c r="R2460" s="6" t="str">
        <f t="shared" si="423"/>
        <v>G - Glasgow Photography Group Ltd - Street Level</v>
      </c>
      <c r="S2460" s="6" t="str">
        <f>IFERROR(INDEX('Vendor Over-ride'!$C:$C, MATCH($R:$R,'Vendor Over-ride'!$A:$A,0)),"")</f>
        <v>G - Glasgow Photography Group Ltd - Street Level</v>
      </c>
      <c r="U2460" s="38" t="str">
        <f t="shared" si="427"/>
        <v>GIA</v>
      </c>
      <c r="V2460" s="5" t="str">
        <f t="shared" si="428"/>
        <v>AWARD</v>
      </c>
      <c r="W2460" s="5" t="b">
        <f t="shared" si="424"/>
        <v>1</v>
      </c>
      <c r="X2460" s="40">
        <f t="shared" ca="1" si="425"/>
        <v>147000</v>
      </c>
      <c r="Y2460" s="30" t="b">
        <f t="shared" ca="1" si="426"/>
        <v>1</v>
      </c>
    </row>
    <row r="2461" spans="1:25">
      <c r="A2461" s="28" t="s">
        <v>2837</v>
      </c>
      <c r="B2461" s="28" t="s">
        <v>2838</v>
      </c>
      <c r="C2461" s="28" t="s">
        <v>4959</v>
      </c>
      <c r="D2461" s="28" t="s">
        <v>2842</v>
      </c>
      <c r="E2461" s="29">
        <v>42377</v>
      </c>
      <c r="F2461" s="28" t="s">
        <v>12004</v>
      </c>
      <c r="G2461" s="30">
        <v>5278</v>
      </c>
      <c r="H2461" s="28" t="s">
        <v>12005</v>
      </c>
      <c r="I2461" s="31">
        <v>0</v>
      </c>
      <c r="J2461" s="31">
        <v>15000</v>
      </c>
      <c r="K2461" s="28" t="s">
        <v>5209</v>
      </c>
      <c r="L2461" s="32">
        <f t="shared" si="418"/>
        <v>-15000</v>
      </c>
      <c r="M2461" s="33">
        <f t="shared" si="419"/>
        <v>15000</v>
      </c>
      <c r="N2461" s="34" t="b">
        <v>1</v>
      </c>
      <c r="O2461" s="35">
        <f t="shared" si="420"/>
        <v>15000</v>
      </c>
      <c r="P2461" s="36" t="str">
        <f t="shared" si="421"/>
        <v>G</v>
      </c>
      <c r="Q2461" s="37" t="str">
        <f t="shared" si="422"/>
        <v>Glasgow Print Studios</v>
      </c>
      <c r="R2461" s="6" t="str">
        <f t="shared" si="423"/>
        <v>G - Glasgow Print Studios</v>
      </c>
      <c r="S2461" s="6" t="str">
        <f>IFERROR(INDEX('Vendor Over-ride'!$C:$C, MATCH($R:$R,'Vendor Over-ride'!$A:$A,0)),"")</f>
        <v>G - Glasgow Print Studios</v>
      </c>
      <c r="U2461" s="38" t="str">
        <f t="shared" si="427"/>
        <v>GIA</v>
      </c>
      <c r="V2461" s="5" t="str">
        <f t="shared" si="428"/>
        <v>AWARD</v>
      </c>
      <c r="W2461" s="5" t="b">
        <f t="shared" si="424"/>
        <v>0</v>
      </c>
      <c r="X2461" s="40">
        <f t="shared" ca="1" si="425"/>
        <v>160000</v>
      </c>
      <c r="Y2461" s="30" t="b">
        <f t="shared" ca="1" si="426"/>
        <v>1</v>
      </c>
    </row>
    <row r="2462" spans="1:25">
      <c r="A2462" s="28" t="s">
        <v>2837</v>
      </c>
      <c r="B2462" s="28" t="s">
        <v>2838</v>
      </c>
      <c r="C2462" s="28" t="s">
        <v>4959</v>
      </c>
      <c r="D2462" s="28" t="s">
        <v>2842</v>
      </c>
      <c r="E2462" s="29">
        <v>42377</v>
      </c>
      <c r="F2462" s="28" t="s">
        <v>12006</v>
      </c>
      <c r="G2462" s="30">
        <v>5278</v>
      </c>
      <c r="H2462" s="28" t="s">
        <v>12007</v>
      </c>
      <c r="I2462" s="31">
        <v>0</v>
      </c>
      <c r="J2462" s="31">
        <v>6000</v>
      </c>
      <c r="K2462" s="28" t="s">
        <v>5210</v>
      </c>
      <c r="L2462" s="32">
        <f t="shared" si="418"/>
        <v>-6000</v>
      </c>
      <c r="M2462" s="33">
        <f t="shared" si="419"/>
        <v>6000</v>
      </c>
      <c r="N2462" s="34" t="b">
        <v>1</v>
      </c>
      <c r="O2462" s="35">
        <f t="shared" si="420"/>
        <v>6000</v>
      </c>
      <c r="P2462" s="36" t="str">
        <f t="shared" si="421"/>
        <v>G</v>
      </c>
      <c r="Q2462" s="37" t="str">
        <f t="shared" si="422"/>
        <v>Grid Iron Theatre Company</v>
      </c>
      <c r="R2462" s="6" t="str">
        <f t="shared" si="423"/>
        <v>G - Grid Iron Theatre Company</v>
      </c>
      <c r="S2462" s="6" t="str">
        <f>IFERROR(INDEX('Vendor Over-ride'!$C:$C, MATCH($R:$R,'Vendor Over-ride'!$A:$A,0)),"")</f>
        <v>G - Grid Iron Theatre Company</v>
      </c>
      <c r="U2462" s="38" t="str">
        <f t="shared" si="427"/>
        <v>GIA</v>
      </c>
      <c r="V2462" s="5" t="str">
        <f t="shared" si="428"/>
        <v>AWARD</v>
      </c>
      <c r="W2462" s="5" t="b">
        <f t="shared" si="424"/>
        <v>0</v>
      </c>
      <c r="X2462" s="40">
        <f t="shared" ca="1" si="425"/>
        <v>220000</v>
      </c>
      <c r="Y2462" s="30" t="b">
        <f t="shared" ca="1" si="426"/>
        <v>1</v>
      </c>
    </row>
    <row r="2463" spans="1:25">
      <c r="A2463" s="28" t="s">
        <v>2837</v>
      </c>
      <c r="B2463" s="28" t="s">
        <v>2838</v>
      </c>
      <c r="C2463" s="28" t="s">
        <v>4959</v>
      </c>
      <c r="D2463" s="28" t="s">
        <v>2842</v>
      </c>
      <c r="E2463" s="29">
        <v>42377</v>
      </c>
      <c r="F2463" s="28" t="s">
        <v>12008</v>
      </c>
      <c r="G2463" s="30">
        <v>5278</v>
      </c>
      <c r="H2463" s="28" t="s">
        <v>12009</v>
      </c>
      <c r="I2463" s="31">
        <v>0</v>
      </c>
      <c r="J2463" s="31">
        <v>45834</v>
      </c>
      <c r="K2463" s="28" t="s">
        <v>5211</v>
      </c>
      <c r="L2463" s="32">
        <f t="shared" si="418"/>
        <v>-45834</v>
      </c>
      <c r="M2463" s="33">
        <f t="shared" si="419"/>
        <v>45834</v>
      </c>
      <c r="N2463" s="34" t="b">
        <v>1</v>
      </c>
      <c r="O2463" s="35">
        <f t="shared" si="420"/>
        <v>45834</v>
      </c>
      <c r="P2463" s="36" t="str">
        <f t="shared" si="421"/>
        <v>G</v>
      </c>
      <c r="Q2463" s="37" t="str">
        <f t="shared" si="422"/>
        <v>Hebrides Ensemble</v>
      </c>
      <c r="R2463" s="6" t="str">
        <f t="shared" si="423"/>
        <v>G - Hebrides Ensemble</v>
      </c>
      <c r="S2463" s="6" t="str">
        <f>IFERROR(INDEX('Vendor Over-ride'!$C:$C, MATCH($R:$R,'Vendor Over-ride'!$A:$A,0)),"")</f>
        <v>G - Hebrides Ensemble</v>
      </c>
      <c r="U2463" s="38" t="str">
        <f t="shared" si="427"/>
        <v>GIA</v>
      </c>
      <c r="V2463" s="5" t="str">
        <f t="shared" si="428"/>
        <v>AWARD</v>
      </c>
      <c r="W2463" s="5" t="b">
        <f t="shared" si="424"/>
        <v>1</v>
      </c>
      <c r="X2463" s="40">
        <f t="shared" ca="1" si="425"/>
        <v>183333</v>
      </c>
      <c r="Y2463" s="30" t="b">
        <f t="shared" ca="1" si="426"/>
        <v>1</v>
      </c>
    </row>
    <row r="2464" spans="1:25">
      <c r="A2464" s="28" t="s">
        <v>2837</v>
      </c>
      <c r="B2464" s="28" t="s">
        <v>2838</v>
      </c>
      <c r="C2464" s="28" t="s">
        <v>4959</v>
      </c>
      <c r="D2464" s="28" t="s">
        <v>2842</v>
      </c>
      <c r="E2464" s="29">
        <v>42377</v>
      </c>
      <c r="F2464" s="28" t="s">
        <v>12010</v>
      </c>
      <c r="G2464" s="30">
        <v>5278</v>
      </c>
      <c r="H2464" s="28" t="s">
        <v>12011</v>
      </c>
      <c r="I2464" s="31">
        <v>0</v>
      </c>
      <c r="J2464" s="31">
        <v>25000</v>
      </c>
      <c r="K2464" s="28" t="s">
        <v>5212</v>
      </c>
      <c r="L2464" s="32">
        <f t="shared" si="418"/>
        <v>-25000</v>
      </c>
      <c r="M2464" s="33">
        <f t="shared" si="419"/>
        <v>25000</v>
      </c>
      <c r="N2464" s="34" t="b">
        <v>1</v>
      </c>
      <c r="O2464" s="35">
        <f t="shared" si="420"/>
        <v>25000</v>
      </c>
      <c r="P2464" s="36" t="str">
        <f t="shared" si="421"/>
        <v>G</v>
      </c>
      <c r="Q2464" s="37" t="str">
        <f t="shared" si="422"/>
        <v>Highland Print Studio</v>
      </c>
      <c r="R2464" s="6" t="str">
        <f t="shared" si="423"/>
        <v>G - Highland Print Studio</v>
      </c>
      <c r="S2464" s="6" t="str">
        <f>IFERROR(INDEX('Vendor Over-ride'!$C:$C, MATCH($R:$R,'Vendor Over-ride'!$A:$A,0)),"")</f>
        <v>G - Highland Print Studio</v>
      </c>
      <c r="U2464" s="38" t="str">
        <f t="shared" si="427"/>
        <v>GIA</v>
      </c>
      <c r="V2464" s="5" t="str">
        <f t="shared" si="428"/>
        <v>AWARD</v>
      </c>
      <c r="W2464" s="5" t="b">
        <f t="shared" si="424"/>
        <v>1</v>
      </c>
      <c r="X2464" s="40">
        <f t="shared" ca="1" si="425"/>
        <v>100000</v>
      </c>
      <c r="Y2464" s="30" t="b">
        <f t="shared" ca="1" si="426"/>
        <v>1</v>
      </c>
    </row>
    <row r="2465" spans="1:25">
      <c r="A2465" s="28" t="s">
        <v>2837</v>
      </c>
      <c r="B2465" s="28" t="s">
        <v>2838</v>
      </c>
      <c r="C2465" s="28" t="s">
        <v>4959</v>
      </c>
      <c r="D2465" s="28" t="s">
        <v>2842</v>
      </c>
      <c r="E2465" s="29">
        <v>42377</v>
      </c>
      <c r="F2465" s="28" t="s">
        <v>12012</v>
      </c>
      <c r="G2465" s="30">
        <v>5278</v>
      </c>
      <c r="H2465" s="28" t="s">
        <v>12013</v>
      </c>
      <c r="I2465" s="31">
        <v>0</v>
      </c>
      <c r="J2465" s="31">
        <v>58000</v>
      </c>
      <c r="K2465" s="28" t="s">
        <v>5213</v>
      </c>
      <c r="L2465" s="32">
        <f t="shared" si="418"/>
        <v>-58000</v>
      </c>
      <c r="M2465" s="33">
        <f t="shared" si="419"/>
        <v>58000</v>
      </c>
      <c r="N2465" s="34" t="b">
        <v>1</v>
      </c>
      <c r="O2465" s="35">
        <f t="shared" si="420"/>
        <v>58000</v>
      </c>
      <c r="P2465" s="36" t="str">
        <f t="shared" si="421"/>
        <v>G</v>
      </c>
      <c r="Q2465" s="37" t="str">
        <f t="shared" si="422"/>
        <v>Horsecross Arts Ltd</v>
      </c>
      <c r="R2465" s="6" t="str">
        <f t="shared" si="423"/>
        <v>G - Horsecross Arts Ltd</v>
      </c>
      <c r="S2465" s="6" t="str">
        <f>IFERROR(INDEX('Vendor Over-ride'!$C:$C, MATCH($R:$R,'Vendor Over-ride'!$A:$A,0)),"")</f>
        <v>G - Horsecross Arts Ltd</v>
      </c>
      <c r="U2465" s="38" t="str">
        <f t="shared" si="427"/>
        <v>GIA</v>
      </c>
      <c r="V2465" s="5" t="str">
        <f t="shared" si="428"/>
        <v>AWARD</v>
      </c>
      <c r="W2465" s="5" t="b">
        <f t="shared" si="424"/>
        <v>1</v>
      </c>
      <c r="X2465" s="40">
        <f t="shared" ca="1" si="425"/>
        <v>333000</v>
      </c>
      <c r="Y2465" s="30" t="b">
        <f t="shared" ca="1" si="426"/>
        <v>1</v>
      </c>
    </row>
    <row r="2466" spans="1:25">
      <c r="A2466" s="28" t="s">
        <v>2837</v>
      </c>
      <c r="B2466" s="28" t="s">
        <v>2838</v>
      </c>
      <c r="C2466" s="28" t="s">
        <v>4959</v>
      </c>
      <c r="D2466" s="28" t="s">
        <v>2842</v>
      </c>
      <c r="E2466" s="29">
        <v>42377</v>
      </c>
      <c r="F2466" s="28" t="s">
        <v>12014</v>
      </c>
      <c r="G2466" s="30">
        <v>5278</v>
      </c>
      <c r="H2466" s="28" t="s">
        <v>12015</v>
      </c>
      <c r="I2466" s="31">
        <v>0</v>
      </c>
      <c r="J2466" s="31">
        <v>25000</v>
      </c>
      <c r="K2466" s="28" t="s">
        <v>5214</v>
      </c>
      <c r="L2466" s="32">
        <f t="shared" si="418"/>
        <v>-25000</v>
      </c>
      <c r="M2466" s="33">
        <f t="shared" si="419"/>
        <v>25000</v>
      </c>
      <c r="N2466" s="34" t="b">
        <v>1</v>
      </c>
      <c r="O2466" s="35">
        <f t="shared" si="420"/>
        <v>25000</v>
      </c>
      <c r="P2466" s="36" t="str">
        <f t="shared" si="421"/>
        <v>G</v>
      </c>
      <c r="Q2466" s="37" t="str">
        <f t="shared" si="422"/>
        <v>Hospitalfield Arts</v>
      </c>
      <c r="R2466" s="6" t="str">
        <f t="shared" si="423"/>
        <v>G - Hospitalfield Arts</v>
      </c>
      <c r="S2466" s="6" t="str">
        <f>IFERROR(INDEX('Vendor Over-ride'!$C:$C, MATCH($R:$R,'Vendor Over-ride'!$A:$A,0)),"")</f>
        <v>G - Hospitalfield Arts</v>
      </c>
      <c r="U2466" s="38" t="str">
        <f t="shared" si="427"/>
        <v>GIA</v>
      </c>
      <c r="V2466" s="5" t="str">
        <f t="shared" si="428"/>
        <v>AWARD</v>
      </c>
      <c r="W2466" s="5" t="b">
        <f t="shared" si="424"/>
        <v>1</v>
      </c>
      <c r="X2466" s="40">
        <f t="shared" ca="1" si="425"/>
        <v>186760</v>
      </c>
      <c r="Y2466" s="30" t="b">
        <f t="shared" ca="1" si="426"/>
        <v>1</v>
      </c>
    </row>
    <row r="2467" spans="1:25">
      <c r="A2467" s="28" t="s">
        <v>2837</v>
      </c>
      <c r="B2467" s="28" t="s">
        <v>2838</v>
      </c>
      <c r="C2467" s="28" t="s">
        <v>4959</v>
      </c>
      <c r="D2467" s="28" t="s">
        <v>2842</v>
      </c>
      <c r="E2467" s="29">
        <v>42377</v>
      </c>
      <c r="F2467" s="28" t="s">
        <v>12016</v>
      </c>
      <c r="G2467" s="30">
        <v>5278</v>
      </c>
      <c r="H2467" s="28" t="s">
        <v>12017</v>
      </c>
      <c r="I2467" s="31">
        <v>0</v>
      </c>
      <c r="J2467" s="31">
        <v>28664</v>
      </c>
      <c r="K2467" s="28" t="s">
        <v>8782</v>
      </c>
      <c r="L2467" s="32">
        <f t="shared" si="418"/>
        <v>-28664</v>
      </c>
      <c r="M2467" s="33">
        <f t="shared" si="419"/>
        <v>28664</v>
      </c>
      <c r="N2467" s="34" t="b">
        <v>1</v>
      </c>
      <c r="O2467" s="35">
        <f t="shared" si="420"/>
        <v>28664</v>
      </c>
      <c r="P2467" s="36" t="str">
        <f t="shared" si="421"/>
        <v>G</v>
      </c>
      <c r="Q2467" s="37" t="str">
        <f t="shared" si="422"/>
        <v>Janice Parker Projects</v>
      </c>
      <c r="R2467" s="6" t="str">
        <f t="shared" si="423"/>
        <v>G - Janice Parker Projects</v>
      </c>
      <c r="S2467" s="6" t="str">
        <f>IFERROR(INDEX('Vendor Over-ride'!$C:$C, MATCH($R:$R,'Vendor Over-ride'!$A:$A,0)),"")</f>
        <v>G - Janice Parker Projects</v>
      </c>
      <c r="U2467" s="38" t="str">
        <f t="shared" si="427"/>
        <v>GIA</v>
      </c>
      <c r="V2467" s="5" t="str">
        <f t="shared" si="428"/>
        <v>AWARD</v>
      </c>
      <c r="W2467" s="5" t="b">
        <f t="shared" si="424"/>
        <v>1</v>
      </c>
      <c r="X2467" s="40">
        <f t="shared" ca="1" si="425"/>
        <v>114656</v>
      </c>
      <c r="Y2467" s="30" t="b">
        <f t="shared" ca="1" si="426"/>
        <v>1</v>
      </c>
    </row>
    <row r="2468" spans="1:25">
      <c r="A2468" s="28" t="s">
        <v>2837</v>
      </c>
      <c r="B2468" s="28" t="s">
        <v>2838</v>
      </c>
      <c r="C2468" s="28" t="s">
        <v>4959</v>
      </c>
      <c r="D2468" s="28" t="s">
        <v>2842</v>
      </c>
      <c r="E2468" s="29">
        <v>42377</v>
      </c>
      <c r="F2468" s="28" t="s">
        <v>12018</v>
      </c>
      <c r="G2468" s="30">
        <v>5278</v>
      </c>
      <c r="H2468" s="28" t="s">
        <v>12019</v>
      </c>
      <c r="I2468" s="31">
        <v>0</v>
      </c>
      <c r="J2468" s="31">
        <v>102000</v>
      </c>
      <c r="K2468" s="28" t="s">
        <v>5215</v>
      </c>
      <c r="L2468" s="32">
        <f t="shared" si="418"/>
        <v>-102000</v>
      </c>
      <c r="M2468" s="33">
        <f t="shared" si="419"/>
        <v>102000</v>
      </c>
      <c r="N2468" s="34" t="b">
        <v>1</v>
      </c>
      <c r="O2468" s="35">
        <f t="shared" si="420"/>
        <v>102000</v>
      </c>
      <c r="P2468" s="36" t="str">
        <f t="shared" si="421"/>
        <v>G</v>
      </c>
      <c r="Q2468" s="37" t="str">
        <f t="shared" si="422"/>
        <v>MacRobert Arts Centre</v>
      </c>
      <c r="R2468" s="6" t="str">
        <f t="shared" si="423"/>
        <v>G - MacRobert Arts Centre</v>
      </c>
      <c r="S2468" s="6" t="str">
        <f>IFERROR(INDEX('Vendor Over-ride'!$C:$C, MATCH($R:$R,'Vendor Over-ride'!$A:$A,0)),"")</f>
        <v>G - MacRobert Arts Centre</v>
      </c>
      <c r="U2468" s="38" t="str">
        <f t="shared" si="427"/>
        <v>GIA</v>
      </c>
      <c r="V2468" s="5" t="str">
        <f t="shared" si="428"/>
        <v>AWARD</v>
      </c>
      <c r="W2468" s="5" t="b">
        <f t="shared" si="424"/>
        <v>1</v>
      </c>
      <c r="X2468" s="40">
        <f t="shared" ca="1" si="425"/>
        <v>409000</v>
      </c>
      <c r="Y2468" s="30" t="b">
        <f t="shared" ca="1" si="426"/>
        <v>1</v>
      </c>
    </row>
    <row r="2469" spans="1:25">
      <c r="A2469" s="28" t="s">
        <v>2837</v>
      </c>
      <c r="B2469" s="28" t="s">
        <v>2838</v>
      </c>
      <c r="C2469" s="28" t="s">
        <v>4959</v>
      </c>
      <c r="D2469" s="28" t="s">
        <v>2842</v>
      </c>
      <c r="E2469" s="29">
        <v>42377</v>
      </c>
      <c r="F2469" s="28" t="s">
        <v>12020</v>
      </c>
      <c r="G2469" s="30">
        <v>5278</v>
      </c>
      <c r="H2469" s="28" t="s">
        <v>12021</v>
      </c>
      <c r="I2469" s="31">
        <v>0</v>
      </c>
      <c r="J2469" s="31">
        <v>51250</v>
      </c>
      <c r="K2469" s="28" t="s">
        <v>5216</v>
      </c>
      <c r="L2469" s="32">
        <f t="shared" si="418"/>
        <v>-51250</v>
      </c>
      <c r="M2469" s="33">
        <f t="shared" si="419"/>
        <v>51250</v>
      </c>
      <c r="N2469" s="34" t="b">
        <v>1</v>
      </c>
      <c r="O2469" s="35">
        <f t="shared" si="420"/>
        <v>51250</v>
      </c>
      <c r="P2469" s="36" t="str">
        <f t="shared" si="421"/>
        <v>G</v>
      </c>
      <c r="Q2469" s="37" t="str">
        <f t="shared" si="422"/>
        <v>Mischief La-Bas</v>
      </c>
      <c r="R2469" s="6" t="str">
        <f t="shared" si="423"/>
        <v>G - Mischief La-Bas</v>
      </c>
      <c r="S2469" s="6" t="str">
        <f>IFERROR(INDEX('Vendor Over-ride'!$C:$C, MATCH($R:$R,'Vendor Over-ride'!$A:$A,0)),"")</f>
        <v>G - Mischief La-Bas</v>
      </c>
      <c r="U2469" s="38" t="str">
        <f t="shared" si="427"/>
        <v>GIA</v>
      </c>
      <c r="V2469" s="5" t="str">
        <f t="shared" si="428"/>
        <v>AWARD</v>
      </c>
      <c r="W2469" s="5" t="b">
        <f t="shared" si="424"/>
        <v>1</v>
      </c>
      <c r="X2469" s="40">
        <f t="shared" ca="1" si="425"/>
        <v>205000</v>
      </c>
      <c r="Y2469" s="30" t="b">
        <f t="shared" ca="1" si="426"/>
        <v>1</v>
      </c>
    </row>
    <row r="2470" spans="1:25">
      <c r="A2470" s="28" t="s">
        <v>2837</v>
      </c>
      <c r="B2470" s="28" t="s">
        <v>2838</v>
      </c>
      <c r="C2470" s="28" t="s">
        <v>4959</v>
      </c>
      <c r="D2470" s="28" t="s">
        <v>2842</v>
      </c>
      <c r="E2470" s="29">
        <v>42377</v>
      </c>
      <c r="F2470" s="28" t="s">
        <v>12022</v>
      </c>
      <c r="G2470" s="30">
        <v>5278</v>
      </c>
      <c r="H2470" s="28" t="s">
        <v>12023</v>
      </c>
      <c r="I2470" s="31">
        <v>0</v>
      </c>
      <c r="J2470" s="31">
        <v>29084</v>
      </c>
      <c r="K2470" s="28" t="s">
        <v>5217</v>
      </c>
      <c r="L2470" s="32">
        <f t="shared" si="418"/>
        <v>-29084</v>
      </c>
      <c r="M2470" s="33">
        <f t="shared" si="419"/>
        <v>29084</v>
      </c>
      <c r="N2470" s="34" t="b">
        <v>1</v>
      </c>
      <c r="O2470" s="35">
        <f t="shared" si="420"/>
        <v>29084</v>
      </c>
      <c r="P2470" s="36" t="str">
        <f t="shared" si="421"/>
        <v>G</v>
      </c>
      <c r="Q2470" s="37" t="str">
        <f t="shared" si="422"/>
        <v>Moniack Mhor Ltd</v>
      </c>
      <c r="R2470" s="6" t="str">
        <f t="shared" si="423"/>
        <v>G - Moniack Mhor Ltd</v>
      </c>
      <c r="S2470" s="6" t="str">
        <f>IFERROR(INDEX('Vendor Over-ride'!$C:$C, MATCH($R:$R,'Vendor Over-ride'!$A:$A,0)),"")</f>
        <v>G - Moniack Mhor Ltd</v>
      </c>
      <c r="U2470" s="38" t="str">
        <f t="shared" si="427"/>
        <v>GIA</v>
      </c>
      <c r="V2470" s="5" t="str">
        <f t="shared" si="428"/>
        <v>AWARD</v>
      </c>
      <c r="W2470" s="5" t="b">
        <f t="shared" si="424"/>
        <v>1</v>
      </c>
      <c r="X2470" s="40">
        <f t="shared" ca="1" si="425"/>
        <v>138708</v>
      </c>
      <c r="Y2470" s="30" t="b">
        <f t="shared" ca="1" si="426"/>
        <v>1</v>
      </c>
    </row>
    <row r="2471" spans="1:25">
      <c r="A2471" s="28" t="s">
        <v>2837</v>
      </c>
      <c r="B2471" s="28" t="s">
        <v>2838</v>
      </c>
      <c r="C2471" s="28" t="s">
        <v>4959</v>
      </c>
      <c r="D2471" s="28" t="s">
        <v>2842</v>
      </c>
      <c r="E2471" s="29">
        <v>42377</v>
      </c>
      <c r="F2471" s="28" t="s">
        <v>12024</v>
      </c>
      <c r="G2471" s="30">
        <v>5278</v>
      </c>
      <c r="H2471" s="28" t="s">
        <v>12025</v>
      </c>
      <c r="I2471" s="31">
        <v>0</v>
      </c>
      <c r="J2471" s="31">
        <v>35000</v>
      </c>
      <c r="K2471" s="28" t="s">
        <v>5218</v>
      </c>
      <c r="L2471" s="32">
        <f t="shared" si="418"/>
        <v>-35000</v>
      </c>
      <c r="M2471" s="33">
        <f t="shared" si="419"/>
        <v>35000</v>
      </c>
      <c r="N2471" s="34" t="b">
        <v>1</v>
      </c>
      <c r="O2471" s="35">
        <f t="shared" si="420"/>
        <v>35000</v>
      </c>
      <c r="P2471" s="36" t="str">
        <f t="shared" si="421"/>
        <v>G</v>
      </c>
      <c r="Q2471" s="37" t="str">
        <f t="shared" si="422"/>
        <v>North Lands Creative Glass</v>
      </c>
      <c r="R2471" s="6" t="str">
        <f t="shared" si="423"/>
        <v>G - North Lands Creative Glass</v>
      </c>
      <c r="S2471" s="6" t="str">
        <f>IFERROR(INDEX('Vendor Over-ride'!$C:$C, MATCH($R:$R,'Vendor Over-ride'!$A:$A,0)),"")</f>
        <v>G - North Lands Creative Glass</v>
      </c>
      <c r="U2471" s="38" t="str">
        <f t="shared" si="427"/>
        <v>GIA</v>
      </c>
      <c r="V2471" s="5" t="str">
        <f t="shared" si="428"/>
        <v>AWARD</v>
      </c>
      <c r="W2471" s="5" t="b">
        <f t="shared" si="424"/>
        <v>1</v>
      </c>
      <c r="X2471" s="40">
        <f t="shared" ca="1" si="425"/>
        <v>189000</v>
      </c>
      <c r="Y2471" s="30" t="b">
        <f t="shared" ca="1" si="426"/>
        <v>1</v>
      </c>
    </row>
    <row r="2472" spans="1:25">
      <c r="A2472" s="28" t="s">
        <v>2837</v>
      </c>
      <c r="B2472" s="28" t="s">
        <v>2838</v>
      </c>
      <c r="C2472" s="28" t="s">
        <v>4959</v>
      </c>
      <c r="D2472" s="28" t="s">
        <v>2842</v>
      </c>
      <c r="E2472" s="29">
        <v>42377</v>
      </c>
      <c r="F2472" s="28" t="s">
        <v>12026</v>
      </c>
      <c r="G2472" s="30">
        <v>5278</v>
      </c>
      <c r="H2472" s="28" t="s">
        <v>12027</v>
      </c>
      <c r="I2472" s="31">
        <v>0</v>
      </c>
      <c r="J2472" s="31">
        <v>30000</v>
      </c>
      <c r="K2472" s="28" t="s">
        <v>5219</v>
      </c>
      <c r="L2472" s="32">
        <f t="shared" si="418"/>
        <v>-30000</v>
      </c>
      <c r="M2472" s="33">
        <f t="shared" si="419"/>
        <v>30000</v>
      </c>
      <c r="N2472" s="34" t="b">
        <v>1</v>
      </c>
      <c r="O2472" s="35">
        <f t="shared" si="420"/>
        <v>30000</v>
      </c>
      <c r="P2472" s="36" t="str">
        <f t="shared" si="421"/>
        <v>G</v>
      </c>
      <c r="Q2472" s="37" t="str">
        <f t="shared" si="422"/>
        <v>NVA (Europe) Limited</v>
      </c>
      <c r="R2472" s="6" t="str">
        <f t="shared" si="423"/>
        <v>G - NVA (Europe) Limited</v>
      </c>
      <c r="S2472" s="6" t="str">
        <f>IFERROR(INDEX('Vendor Over-ride'!$C:$C, MATCH($R:$R,'Vendor Over-ride'!$A:$A,0)),"")</f>
        <v>G - NVA (Europe) Limited</v>
      </c>
      <c r="U2472" s="38" t="str">
        <f t="shared" si="427"/>
        <v>GIA</v>
      </c>
      <c r="V2472" s="5" t="str">
        <f t="shared" si="428"/>
        <v>AWARD</v>
      </c>
      <c r="W2472" s="5" t="b">
        <f t="shared" si="424"/>
        <v>1</v>
      </c>
      <c r="X2472" s="40">
        <f t="shared" ca="1" si="425"/>
        <v>150000</v>
      </c>
      <c r="Y2472" s="30" t="b">
        <f t="shared" ca="1" si="426"/>
        <v>1</v>
      </c>
    </row>
    <row r="2473" spans="1:25">
      <c r="A2473" s="28" t="s">
        <v>2837</v>
      </c>
      <c r="B2473" s="28" t="s">
        <v>2838</v>
      </c>
      <c r="C2473" s="28" t="s">
        <v>4959</v>
      </c>
      <c r="D2473" s="28" t="s">
        <v>2842</v>
      </c>
      <c r="E2473" s="29">
        <v>42377</v>
      </c>
      <c r="F2473" s="28" t="s">
        <v>12028</v>
      </c>
      <c r="G2473" s="30">
        <v>5278</v>
      </c>
      <c r="H2473" s="28" t="s">
        <v>12029</v>
      </c>
      <c r="I2473" s="31">
        <v>0</v>
      </c>
      <c r="J2473" s="31">
        <v>67000</v>
      </c>
      <c r="K2473" s="28" t="s">
        <v>5220</v>
      </c>
      <c r="L2473" s="32">
        <f t="shared" si="418"/>
        <v>-67000</v>
      </c>
      <c r="M2473" s="33">
        <f t="shared" si="419"/>
        <v>67000</v>
      </c>
      <c r="N2473" s="34" t="b">
        <v>1</v>
      </c>
      <c r="O2473" s="35">
        <f t="shared" si="420"/>
        <v>67000</v>
      </c>
      <c r="P2473" s="36" t="str">
        <f t="shared" si="421"/>
        <v>G</v>
      </c>
      <c r="Q2473" s="37" t="str">
        <f t="shared" si="422"/>
        <v>Peacock Visual Arts Limited</v>
      </c>
      <c r="R2473" s="6" t="str">
        <f t="shared" si="423"/>
        <v>G - Peacock Visual Arts Limited</v>
      </c>
      <c r="S2473" s="6" t="str">
        <f>IFERROR(INDEX('Vendor Over-ride'!$C:$C, MATCH($R:$R,'Vendor Over-ride'!$A:$A,0)),"")</f>
        <v>G - Peacock Visual Arts Limited</v>
      </c>
      <c r="U2473" s="38" t="str">
        <f t="shared" si="427"/>
        <v>GIA</v>
      </c>
      <c r="V2473" s="5" t="str">
        <f t="shared" si="428"/>
        <v>AWARD</v>
      </c>
      <c r="W2473" s="5" t="b">
        <f t="shared" si="424"/>
        <v>1</v>
      </c>
      <c r="X2473" s="40">
        <f t="shared" ca="1" si="425"/>
        <v>270500</v>
      </c>
      <c r="Y2473" s="30" t="b">
        <f t="shared" ca="1" si="426"/>
        <v>1</v>
      </c>
    </row>
    <row r="2474" spans="1:25">
      <c r="A2474" s="28" t="s">
        <v>2837</v>
      </c>
      <c r="B2474" s="28" t="s">
        <v>2838</v>
      </c>
      <c r="C2474" s="28" t="s">
        <v>4959</v>
      </c>
      <c r="D2474" s="28" t="s">
        <v>2842</v>
      </c>
      <c r="E2474" s="29">
        <v>42377</v>
      </c>
      <c r="F2474" s="28" t="s">
        <v>12030</v>
      </c>
      <c r="G2474" s="30">
        <v>5278</v>
      </c>
      <c r="H2474" s="28" t="s">
        <v>12031</v>
      </c>
      <c r="I2474" s="31">
        <v>0</v>
      </c>
      <c r="J2474" s="31">
        <v>65000</v>
      </c>
      <c r="K2474" s="28" t="s">
        <v>5221</v>
      </c>
      <c r="L2474" s="32">
        <f t="shared" si="418"/>
        <v>-65000</v>
      </c>
      <c r="M2474" s="33">
        <f t="shared" si="419"/>
        <v>65000</v>
      </c>
      <c r="N2474" s="34" t="b">
        <v>1</v>
      </c>
      <c r="O2474" s="35">
        <f t="shared" si="420"/>
        <v>65000</v>
      </c>
      <c r="P2474" s="36" t="str">
        <f t="shared" si="421"/>
        <v>G</v>
      </c>
      <c r="Q2474" s="37" t="str">
        <f t="shared" si="422"/>
        <v>Pier Arts Centre</v>
      </c>
      <c r="R2474" s="6" t="str">
        <f t="shared" si="423"/>
        <v>G - Pier Arts Centre</v>
      </c>
      <c r="S2474" s="6" t="str">
        <f>IFERROR(INDEX('Vendor Over-ride'!$C:$C, MATCH($R:$R,'Vendor Over-ride'!$A:$A,0)),"")</f>
        <v>G - Pier Arts Centre</v>
      </c>
      <c r="U2474" s="38" t="str">
        <f t="shared" si="427"/>
        <v>GIA</v>
      </c>
      <c r="V2474" s="5" t="str">
        <f t="shared" si="428"/>
        <v>AWARD</v>
      </c>
      <c r="W2474" s="5" t="b">
        <f t="shared" si="424"/>
        <v>1</v>
      </c>
      <c r="X2474" s="40">
        <f t="shared" ca="1" si="425"/>
        <v>266667</v>
      </c>
      <c r="Y2474" s="30" t="b">
        <f t="shared" ca="1" si="426"/>
        <v>1</v>
      </c>
    </row>
    <row r="2475" spans="1:25">
      <c r="A2475" s="28" t="s">
        <v>2837</v>
      </c>
      <c r="B2475" s="28" t="s">
        <v>2838</v>
      </c>
      <c r="C2475" s="28" t="s">
        <v>4959</v>
      </c>
      <c r="D2475" s="28" t="s">
        <v>2842</v>
      </c>
      <c r="E2475" s="29">
        <v>42377</v>
      </c>
      <c r="F2475" s="28" t="s">
        <v>12032</v>
      </c>
      <c r="G2475" s="30">
        <v>5278</v>
      </c>
      <c r="H2475" s="28" t="s">
        <v>12033</v>
      </c>
      <c r="I2475" s="31">
        <v>0</v>
      </c>
      <c r="J2475" s="31">
        <v>106250</v>
      </c>
      <c r="K2475" s="28" t="s">
        <v>5222</v>
      </c>
      <c r="L2475" s="32">
        <f t="shared" si="418"/>
        <v>-106250</v>
      </c>
      <c r="M2475" s="33">
        <f t="shared" si="419"/>
        <v>106250</v>
      </c>
      <c r="N2475" s="34" t="b">
        <v>1</v>
      </c>
      <c r="O2475" s="35">
        <f t="shared" si="420"/>
        <v>106250</v>
      </c>
      <c r="P2475" s="36" t="str">
        <f t="shared" si="421"/>
        <v>G</v>
      </c>
      <c r="Q2475" s="37" t="str">
        <f t="shared" si="422"/>
        <v>Pitlochry Festival Theatre</v>
      </c>
      <c r="R2475" s="6" t="str">
        <f t="shared" si="423"/>
        <v>G - Pitlochry Festival Theatre</v>
      </c>
      <c r="S2475" s="6" t="str">
        <f>IFERROR(INDEX('Vendor Over-ride'!$C:$C, MATCH($R:$R,'Vendor Over-ride'!$A:$A,0)),"")</f>
        <v>G - Pitlochry Festival Theatre</v>
      </c>
      <c r="U2475" s="38" t="str">
        <f t="shared" si="427"/>
        <v>GIA</v>
      </c>
      <c r="V2475" s="5" t="str">
        <f t="shared" si="428"/>
        <v>AWARD</v>
      </c>
      <c r="W2475" s="5" t="b">
        <f t="shared" si="424"/>
        <v>1</v>
      </c>
      <c r="X2475" s="40">
        <f t="shared" ca="1" si="425"/>
        <v>425000</v>
      </c>
      <c r="Y2475" s="30" t="b">
        <f t="shared" ca="1" si="426"/>
        <v>1</v>
      </c>
    </row>
    <row r="2476" spans="1:25">
      <c r="A2476" s="28" t="s">
        <v>2837</v>
      </c>
      <c r="B2476" s="28" t="s">
        <v>2838</v>
      </c>
      <c r="C2476" s="28" t="s">
        <v>4959</v>
      </c>
      <c r="D2476" s="28" t="s">
        <v>2842</v>
      </c>
      <c r="E2476" s="29">
        <v>42377</v>
      </c>
      <c r="F2476" s="28" t="s">
        <v>12034</v>
      </c>
      <c r="G2476" s="30">
        <v>5278</v>
      </c>
      <c r="H2476" s="28" t="s">
        <v>12035</v>
      </c>
      <c r="I2476" s="31">
        <v>0</v>
      </c>
      <c r="J2476" s="31">
        <v>58009</v>
      </c>
      <c r="K2476" s="28" t="s">
        <v>5254</v>
      </c>
      <c r="L2476" s="32">
        <f t="shared" si="418"/>
        <v>-58009</v>
      </c>
      <c r="M2476" s="33">
        <f t="shared" si="419"/>
        <v>58009</v>
      </c>
      <c r="N2476" s="34" t="b">
        <v>1</v>
      </c>
      <c r="O2476" s="35">
        <f t="shared" si="420"/>
        <v>58009</v>
      </c>
      <c r="P2476" s="36" t="str">
        <f t="shared" si="421"/>
        <v>G</v>
      </c>
      <c r="Q2476" s="37" t="str">
        <f t="shared" si="422"/>
        <v>Plan B Collaborative Theatre Ltd</v>
      </c>
      <c r="R2476" s="6" t="str">
        <f t="shared" si="423"/>
        <v>G - Plan B Collaborative Theatre Ltd</v>
      </c>
      <c r="S2476" s="6" t="str">
        <f>IFERROR(INDEX('Vendor Over-ride'!$C:$C, MATCH($R:$R,'Vendor Over-ride'!$A:$A,0)),"")</f>
        <v>G - Plan B Collaborative Theatre Ltd</v>
      </c>
      <c r="U2476" s="38" t="str">
        <f t="shared" si="427"/>
        <v>GIA</v>
      </c>
      <c r="V2476" s="5" t="str">
        <f t="shared" si="428"/>
        <v>AWARD</v>
      </c>
      <c r="W2476" s="5" t="b">
        <f t="shared" si="424"/>
        <v>1</v>
      </c>
      <c r="X2476" s="40">
        <f t="shared" ca="1" si="425"/>
        <v>246666</v>
      </c>
      <c r="Y2476" s="30" t="b">
        <f t="shared" ca="1" si="426"/>
        <v>1</v>
      </c>
    </row>
    <row r="2477" spans="1:25">
      <c r="A2477" s="28" t="s">
        <v>2837</v>
      </c>
      <c r="B2477" s="28" t="s">
        <v>2838</v>
      </c>
      <c r="C2477" s="28" t="s">
        <v>4959</v>
      </c>
      <c r="D2477" s="28" t="s">
        <v>2842</v>
      </c>
      <c r="E2477" s="29">
        <v>42377</v>
      </c>
      <c r="F2477" s="28" t="s">
        <v>12036</v>
      </c>
      <c r="G2477" s="30">
        <v>5278</v>
      </c>
      <c r="H2477" s="28" t="s">
        <v>12037</v>
      </c>
      <c r="I2477" s="31">
        <v>0</v>
      </c>
      <c r="J2477" s="31">
        <v>47641</v>
      </c>
      <c r="K2477" s="28" t="s">
        <v>5223</v>
      </c>
      <c r="L2477" s="32">
        <f t="shared" si="418"/>
        <v>-47641</v>
      </c>
      <c r="M2477" s="33">
        <f t="shared" si="419"/>
        <v>47641</v>
      </c>
      <c r="N2477" s="34" t="b">
        <v>1</v>
      </c>
      <c r="O2477" s="35">
        <f t="shared" si="420"/>
        <v>47641</v>
      </c>
      <c r="P2477" s="36" t="str">
        <f t="shared" si="421"/>
        <v>G</v>
      </c>
      <c r="Q2477" s="37" t="str">
        <f t="shared" si="422"/>
        <v>Playwrights Studio CCS</v>
      </c>
      <c r="R2477" s="6" t="str">
        <f t="shared" si="423"/>
        <v>G - Playwrights Studio CCS</v>
      </c>
      <c r="S2477" s="6" t="str">
        <f>IFERROR(INDEX('Vendor Over-ride'!$C:$C, MATCH($R:$R,'Vendor Over-ride'!$A:$A,0)),"")</f>
        <v>G - Playwrights Studio CCS</v>
      </c>
      <c r="U2477" s="38" t="str">
        <f t="shared" si="427"/>
        <v>GIA</v>
      </c>
      <c r="V2477" s="5" t="str">
        <f t="shared" si="428"/>
        <v>AWARD</v>
      </c>
      <c r="W2477" s="5" t="b">
        <f t="shared" si="424"/>
        <v>1</v>
      </c>
      <c r="X2477" s="40">
        <f t="shared" ca="1" si="425"/>
        <v>191192</v>
      </c>
      <c r="Y2477" s="30" t="b">
        <f t="shared" ca="1" si="426"/>
        <v>1</v>
      </c>
    </row>
    <row r="2478" spans="1:25">
      <c r="A2478" s="28" t="s">
        <v>2837</v>
      </c>
      <c r="B2478" s="28" t="s">
        <v>2838</v>
      </c>
      <c r="C2478" s="28" t="s">
        <v>4959</v>
      </c>
      <c r="D2478" s="28" t="s">
        <v>2842</v>
      </c>
      <c r="E2478" s="29">
        <v>42377</v>
      </c>
      <c r="F2478" s="28" t="s">
        <v>12038</v>
      </c>
      <c r="G2478" s="30">
        <v>5278</v>
      </c>
      <c r="H2478" s="28" t="s">
        <v>12039</v>
      </c>
      <c r="I2478" s="31">
        <v>0</v>
      </c>
      <c r="J2478" s="31">
        <v>60000</v>
      </c>
      <c r="K2478" s="28" t="s">
        <v>5224</v>
      </c>
      <c r="L2478" s="32">
        <f t="shared" si="418"/>
        <v>-60000</v>
      </c>
      <c r="M2478" s="33">
        <f t="shared" si="419"/>
        <v>60000</v>
      </c>
      <c r="N2478" s="34" t="b">
        <v>1</v>
      </c>
      <c r="O2478" s="35">
        <f t="shared" si="420"/>
        <v>60000</v>
      </c>
      <c r="P2478" s="36" t="str">
        <f t="shared" si="421"/>
        <v>G</v>
      </c>
      <c r="Q2478" s="37" t="str">
        <f t="shared" si="422"/>
        <v>Publishing Scotland</v>
      </c>
      <c r="R2478" s="6" t="str">
        <f t="shared" si="423"/>
        <v>G - Publishing Scotland</v>
      </c>
      <c r="S2478" s="6" t="str">
        <f>IFERROR(INDEX('Vendor Over-ride'!$C:$C, MATCH($R:$R,'Vendor Over-ride'!$A:$A,0)),"")</f>
        <v>G - Publishing Scotland</v>
      </c>
      <c r="U2478" s="38" t="str">
        <f t="shared" si="427"/>
        <v>GIA</v>
      </c>
      <c r="V2478" s="5" t="str">
        <f t="shared" si="428"/>
        <v>AWARD</v>
      </c>
      <c r="W2478" s="5" t="b">
        <f t="shared" si="424"/>
        <v>1</v>
      </c>
      <c r="X2478" s="40">
        <f t="shared" ca="1" si="425"/>
        <v>300000</v>
      </c>
      <c r="Y2478" s="30" t="b">
        <f t="shared" ca="1" si="426"/>
        <v>1</v>
      </c>
    </row>
    <row r="2479" spans="1:25">
      <c r="A2479" s="28" t="s">
        <v>2837</v>
      </c>
      <c r="B2479" s="28" t="s">
        <v>2838</v>
      </c>
      <c r="C2479" s="28" t="s">
        <v>4959</v>
      </c>
      <c r="D2479" s="28" t="s">
        <v>2842</v>
      </c>
      <c r="E2479" s="29">
        <v>42377</v>
      </c>
      <c r="F2479" s="28" t="s">
        <v>12040</v>
      </c>
      <c r="G2479" s="30">
        <v>5278</v>
      </c>
      <c r="H2479" s="28" t="s">
        <v>12041</v>
      </c>
      <c r="I2479" s="31">
        <v>0</v>
      </c>
      <c r="J2479" s="31">
        <v>44625</v>
      </c>
      <c r="K2479" s="28" t="s">
        <v>5225</v>
      </c>
      <c r="L2479" s="32">
        <f t="shared" si="418"/>
        <v>-44625</v>
      </c>
      <c r="M2479" s="33">
        <f t="shared" si="419"/>
        <v>44625</v>
      </c>
      <c r="N2479" s="34" t="b">
        <v>1</v>
      </c>
      <c r="O2479" s="35">
        <f t="shared" si="420"/>
        <v>44625</v>
      </c>
      <c r="P2479" s="36" t="str">
        <f t="shared" si="421"/>
        <v>G</v>
      </c>
      <c r="Q2479" s="37" t="str">
        <f t="shared" si="422"/>
        <v>Puppet Animation Scotland Limited</v>
      </c>
      <c r="R2479" s="6" t="str">
        <f t="shared" si="423"/>
        <v>G - Puppet Animation Scotland Limited</v>
      </c>
      <c r="S2479" s="6" t="str">
        <f>IFERROR(INDEX('Vendor Over-ride'!$C:$C, MATCH($R:$R,'Vendor Over-ride'!$A:$A,0)),"")</f>
        <v>G - Puppet Animation Scotland Limited</v>
      </c>
      <c r="U2479" s="38" t="str">
        <f t="shared" si="427"/>
        <v>GIA</v>
      </c>
      <c r="V2479" s="5" t="str">
        <f t="shared" si="428"/>
        <v>AWARD</v>
      </c>
      <c r="W2479" s="5" t="b">
        <f t="shared" si="424"/>
        <v>1</v>
      </c>
      <c r="X2479" s="40">
        <f t="shared" ca="1" si="425"/>
        <v>183665</v>
      </c>
      <c r="Y2479" s="30" t="b">
        <f t="shared" ca="1" si="426"/>
        <v>1</v>
      </c>
    </row>
    <row r="2480" spans="1:25">
      <c r="A2480" s="28" t="s">
        <v>2837</v>
      </c>
      <c r="B2480" s="28" t="s">
        <v>2838</v>
      </c>
      <c r="C2480" s="28" t="s">
        <v>4959</v>
      </c>
      <c r="D2480" s="28" t="s">
        <v>2842</v>
      </c>
      <c r="E2480" s="29">
        <v>42377</v>
      </c>
      <c r="F2480" s="28" t="s">
        <v>12042</v>
      </c>
      <c r="G2480" s="30">
        <v>5278</v>
      </c>
      <c r="H2480" s="28" t="s">
        <v>12043</v>
      </c>
      <c r="I2480" s="31">
        <v>0</v>
      </c>
      <c r="J2480" s="31">
        <v>225000</v>
      </c>
      <c r="K2480" s="28" t="s">
        <v>5227</v>
      </c>
      <c r="L2480" s="32">
        <f t="shared" si="418"/>
        <v>-225000</v>
      </c>
      <c r="M2480" s="33">
        <f t="shared" si="419"/>
        <v>225000</v>
      </c>
      <c r="N2480" s="34" t="b">
        <v>1</v>
      </c>
      <c r="O2480" s="35">
        <f t="shared" si="420"/>
        <v>225000</v>
      </c>
      <c r="P2480" s="36" t="str">
        <f t="shared" si="421"/>
        <v>G</v>
      </c>
      <c r="Q2480" s="37" t="str">
        <f t="shared" si="422"/>
        <v>Royal Lyceum Theatre Company Limited</v>
      </c>
      <c r="R2480" s="6" t="str">
        <f t="shared" si="423"/>
        <v>G - Royal Lyceum Theatre Company Limited</v>
      </c>
      <c r="S2480" s="6" t="str">
        <f>IFERROR(INDEX('Vendor Over-ride'!$C:$C, MATCH($R:$R,'Vendor Over-ride'!$A:$A,0)),"")</f>
        <v>G - Royal Lyceum Theatre Company Limited</v>
      </c>
      <c r="U2480" s="38" t="str">
        <f t="shared" si="427"/>
        <v>GIA</v>
      </c>
      <c r="V2480" s="5" t="str">
        <f t="shared" si="428"/>
        <v>AWARD</v>
      </c>
      <c r="W2480" s="5" t="b">
        <f t="shared" si="424"/>
        <v>1</v>
      </c>
      <c r="X2480" s="40">
        <f t="shared" ca="1" si="425"/>
        <v>1200000</v>
      </c>
      <c r="Y2480" s="30" t="b">
        <f t="shared" ca="1" si="426"/>
        <v>1</v>
      </c>
    </row>
    <row r="2481" spans="1:25">
      <c r="A2481" s="28" t="s">
        <v>2837</v>
      </c>
      <c r="B2481" s="28" t="s">
        <v>2838</v>
      </c>
      <c r="C2481" s="28" t="s">
        <v>4959</v>
      </c>
      <c r="D2481" s="28" t="s">
        <v>2842</v>
      </c>
      <c r="E2481" s="29">
        <v>42377</v>
      </c>
      <c r="F2481" s="28" t="s">
        <v>12044</v>
      </c>
      <c r="G2481" s="30">
        <v>5278</v>
      </c>
      <c r="H2481" s="28" t="s">
        <v>12045</v>
      </c>
      <c r="I2481" s="31">
        <v>0</v>
      </c>
      <c r="J2481" s="31">
        <v>214983</v>
      </c>
      <c r="K2481" s="28" t="s">
        <v>5228</v>
      </c>
      <c r="L2481" s="32">
        <f t="shared" si="418"/>
        <v>-214983</v>
      </c>
      <c r="M2481" s="33">
        <f t="shared" si="419"/>
        <v>214983</v>
      </c>
      <c r="N2481" s="34" t="b">
        <v>1</v>
      </c>
      <c r="O2481" s="35">
        <f t="shared" si="420"/>
        <v>214983</v>
      </c>
      <c r="P2481" s="36" t="str">
        <f t="shared" si="421"/>
        <v>G</v>
      </c>
      <c r="Q2481" s="37" t="str">
        <f t="shared" si="422"/>
        <v>Scottish Book Trust</v>
      </c>
      <c r="R2481" s="6" t="str">
        <f t="shared" si="423"/>
        <v>G - Scottish Book Trust</v>
      </c>
      <c r="S2481" s="6" t="str">
        <f>IFERROR(INDEX('Vendor Over-ride'!$C:$C, MATCH($R:$R,'Vendor Over-ride'!$A:$A,0)),"")</f>
        <v>G - Scottish Book Trust</v>
      </c>
      <c r="U2481" s="38" t="str">
        <f t="shared" si="427"/>
        <v>GIA</v>
      </c>
      <c r="V2481" s="5" t="str">
        <f t="shared" si="428"/>
        <v>AWARD</v>
      </c>
      <c r="W2481" s="5" t="b">
        <f t="shared" si="424"/>
        <v>1</v>
      </c>
      <c r="X2481" s="40">
        <f t="shared" ca="1" si="425"/>
        <v>1241682</v>
      </c>
      <c r="Y2481" s="30" t="b">
        <f t="shared" ca="1" si="426"/>
        <v>1</v>
      </c>
    </row>
    <row r="2482" spans="1:25">
      <c r="A2482" s="28" t="s">
        <v>2837</v>
      </c>
      <c r="B2482" s="28" t="s">
        <v>2838</v>
      </c>
      <c r="C2482" s="28" t="s">
        <v>4959</v>
      </c>
      <c r="D2482" s="28" t="s">
        <v>2842</v>
      </c>
      <c r="E2482" s="29">
        <v>42377</v>
      </c>
      <c r="F2482" s="28" t="s">
        <v>12046</v>
      </c>
      <c r="G2482" s="30">
        <v>5278</v>
      </c>
      <c r="H2482" s="28" t="s">
        <v>12047</v>
      </c>
      <c r="I2482" s="31">
        <v>0</v>
      </c>
      <c r="J2482" s="31">
        <v>224130</v>
      </c>
      <c r="K2482" s="28" t="s">
        <v>5124</v>
      </c>
      <c r="L2482" s="32">
        <f t="shared" si="418"/>
        <v>-224130</v>
      </c>
      <c r="M2482" s="33">
        <f t="shared" si="419"/>
        <v>224130</v>
      </c>
      <c r="N2482" s="34" t="b">
        <v>1</v>
      </c>
      <c r="O2482" s="35">
        <f t="shared" si="420"/>
        <v>224130</v>
      </c>
      <c r="P2482" s="36" t="str">
        <f t="shared" si="421"/>
        <v>G</v>
      </c>
      <c r="Q2482" s="37" t="str">
        <f t="shared" si="422"/>
        <v>Scottish Dance Theatre</v>
      </c>
      <c r="R2482" s="6" t="str">
        <f t="shared" si="423"/>
        <v>G - Scottish Dance Theatre</v>
      </c>
      <c r="S2482" s="6" t="str">
        <f>IFERROR(INDEX('Vendor Over-ride'!$C:$C, MATCH($R:$R,'Vendor Over-ride'!$A:$A,0)),"")</f>
        <v>G - Scottish Dance Theatre</v>
      </c>
      <c r="U2482" s="38" t="str">
        <f t="shared" si="427"/>
        <v>GIA</v>
      </c>
      <c r="V2482" s="5" t="str">
        <f t="shared" si="428"/>
        <v>AWARD</v>
      </c>
      <c r="W2482" s="5" t="b">
        <f t="shared" si="424"/>
        <v>1</v>
      </c>
      <c r="X2482" s="40">
        <f t="shared" ca="1" si="425"/>
        <v>1018658</v>
      </c>
      <c r="Y2482" s="30" t="b">
        <f t="shared" ca="1" si="426"/>
        <v>1</v>
      </c>
    </row>
    <row r="2483" spans="1:25">
      <c r="A2483" s="28" t="s">
        <v>2837</v>
      </c>
      <c r="B2483" s="28" t="s">
        <v>2838</v>
      </c>
      <c r="C2483" s="28" t="s">
        <v>4959</v>
      </c>
      <c r="D2483" s="28" t="s">
        <v>2842</v>
      </c>
      <c r="E2483" s="29">
        <v>42377</v>
      </c>
      <c r="F2483" s="28" t="s">
        <v>12048</v>
      </c>
      <c r="G2483" s="30">
        <v>5278</v>
      </c>
      <c r="H2483" s="28" t="s">
        <v>12049</v>
      </c>
      <c r="I2483" s="31">
        <v>0</v>
      </c>
      <c r="J2483" s="31">
        <v>83334</v>
      </c>
      <c r="K2483" s="28" t="s">
        <v>5229</v>
      </c>
      <c r="L2483" s="32">
        <f t="shared" si="418"/>
        <v>-83334</v>
      </c>
      <c r="M2483" s="33">
        <f t="shared" si="419"/>
        <v>83334</v>
      </c>
      <c r="N2483" s="34" t="b">
        <v>1</v>
      </c>
      <c r="O2483" s="35">
        <f t="shared" si="420"/>
        <v>83334</v>
      </c>
      <c r="P2483" s="36" t="str">
        <f t="shared" si="421"/>
        <v>G</v>
      </c>
      <c r="Q2483" s="37" t="str">
        <f t="shared" si="422"/>
        <v>Scottish Ensemble</v>
      </c>
      <c r="R2483" s="6" t="str">
        <f t="shared" si="423"/>
        <v>G - Scottish Ensemble</v>
      </c>
      <c r="S2483" s="6" t="str">
        <f>IFERROR(INDEX('Vendor Over-ride'!$C:$C, MATCH($R:$R,'Vendor Over-ride'!$A:$A,0)),"")</f>
        <v>G - Scottish Ensemble</v>
      </c>
      <c r="U2483" s="38" t="str">
        <f t="shared" si="427"/>
        <v>GIA</v>
      </c>
      <c r="V2483" s="5" t="str">
        <f t="shared" si="428"/>
        <v>AWARD</v>
      </c>
      <c r="W2483" s="5" t="b">
        <f t="shared" si="424"/>
        <v>1</v>
      </c>
      <c r="X2483" s="40">
        <f t="shared" ca="1" si="425"/>
        <v>333333</v>
      </c>
      <c r="Y2483" s="30" t="b">
        <f t="shared" ca="1" si="426"/>
        <v>1</v>
      </c>
    </row>
    <row r="2484" spans="1:25">
      <c r="A2484" s="28" t="s">
        <v>2837</v>
      </c>
      <c r="B2484" s="28" t="s">
        <v>2838</v>
      </c>
      <c r="C2484" s="28" t="s">
        <v>4959</v>
      </c>
      <c r="D2484" s="28" t="s">
        <v>2842</v>
      </c>
      <c r="E2484" s="29">
        <v>42377</v>
      </c>
      <c r="F2484" s="28" t="s">
        <v>12050</v>
      </c>
      <c r="G2484" s="30">
        <v>5278</v>
      </c>
      <c r="H2484" s="28" t="s">
        <v>12051</v>
      </c>
      <c r="I2484" s="31">
        <v>0</v>
      </c>
      <c r="J2484" s="31">
        <v>47500</v>
      </c>
      <c r="K2484" s="28" t="s">
        <v>5230</v>
      </c>
      <c r="L2484" s="32">
        <f t="shared" si="418"/>
        <v>-47500</v>
      </c>
      <c r="M2484" s="33">
        <f t="shared" si="419"/>
        <v>47500</v>
      </c>
      <c r="N2484" s="34" t="b">
        <v>1</v>
      </c>
      <c r="O2484" s="35">
        <f t="shared" si="420"/>
        <v>47500</v>
      </c>
      <c r="P2484" s="36" t="str">
        <f t="shared" si="421"/>
        <v>G</v>
      </c>
      <c r="Q2484" s="37" t="str">
        <f t="shared" si="422"/>
        <v>Scottish Music Information Cen</v>
      </c>
      <c r="R2484" s="6" t="str">
        <f t="shared" si="423"/>
        <v>G - Scottish Music Information Cen</v>
      </c>
      <c r="S2484" s="6" t="str">
        <f>IFERROR(INDEX('Vendor Over-ride'!$C:$C, MATCH($R:$R,'Vendor Over-ride'!$A:$A,0)),"")</f>
        <v>G - Scottish Music Information Cen</v>
      </c>
      <c r="U2484" s="38" t="str">
        <f t="shared" si="427"/>
        <v>GIA</v>
      </c>
      <c r="V2484" s="5" t="str">
        <f t="shared" si="428"/>
        <v>AWARD</v>
      </c>
      <c r="W2484" s="5" t="b">
        <f t="shared" si="424"/>
        <v>1</v>
      </c>
      <c r="X2484" s="40">
        <f t="shared" ca="1" si="425"/>
        <v>314500</v>
      </c>
      <c r="Y2484" s="30" t="b">
        <f t="shared" ca="1" si="426"/>
        <v>1</v>
      </c>
    </row>
    <row r="2485" spans="1:25">
      <c r="A2485" s="28" t="s">
        <v>2837</v>
      </c>
      <c r="B2485" s="28" t="s">
        <v>2838</v>
      </c>
      <c r="C2485" s="28" t="s">
        <v>4959</v>
      </c>
      <c r="D2485" s="28" t="s">
        <v>2842</v>
      </c>
      <c r="E2485" s="29">
        <v>42377</v>
      </c>
      <c r="F2485" s="28" t="s">
        <v>12052</v>
      </c>
      <c r="G2485" s="30">
        <v>5278</v>
      </c>
      <c r="H2485" s="28" t="s">
        <v>12053</v>
      </c>
      <c r="I2485" s="31">
        <v>0</v>
      </c>
      <c r="J2485" s="31">
        <v>79167</v>
      </c>
      <c r="K2485" s="28" t="s">
        <v>5231</v>
      </c>
      <c r="L2485" s="32">
        <f t="shared" si="418"/>
        <v>-79167</v>
      </c>
      <c r="M2485" s="33">
        <f t="shared" si="419"/>
        <v>79167</v>
      </c>
      <c r="N2485" s="34" t="b">
        <v>1</v>
      </c>
      <c r="O2485" s="35">
        <f t="shared" si="420"/>
        <v>79167</v>
      </c>
      <c r="P2485" s="36" t="str">
        <f t="shared" si="421"/>
        <v>G</v>
      </c>
      <c r="Q2485" s="37" t="str">
        <f t="shared" si="422"/>
        <v>Scottish Poetry Library</v>
      </c>
      <c r="R2485" s="6" t="str">
        <f t="shared" si="423"/>
        <v>G - Scottish Poetry Library</v>
      </c>
      <c r="S2485" s="6" t="str">
        <f>IFERROR(INDEX('Vendor Over-ride'!$C:$C, MATCH($R:$R,'Vendor Over-ride'!$A:$A,0)),"")</f>
        <v>G - Scottish Poetry Library</v>
      </c>
      <c r="U2485" s="38" t="str">
        <f t="shared" si="427"/>
        <v>GIA</v>
      </c>
      <c r="V2485" s="5" t="str">
        <f t="shared" si="428"/>
        <v>AWARD</v>
      </c>
      <c r="W2485" s="5" t="b">
        <f t="shared" si="424"/>
        <v>1</v>
      </c>
      <c r="X2485" s="40">
        <f t="shared" ca="1" si="425"/>
        <v>316666</v>
      </c>
      <c r="Y2485" s="30" t="b">
        <f t="shared" ca="1" si="426"/>
        <v>1</v>
      </c>
    </row>
    <row r="2486" spans="1:25">
      <c r="A2486" s="28" t="s">
        <v>2837</v>
      </c>
      <c r="B2486" s="28" t="s">
        <v>2838</v>
      </c>
      <c r="C2486" s="28" t="s">
        <v>4959</v>
      </c>
      <c r="D2486" s="28" t="s">
        <v>2842</v>
      </c>
      <c r="E2486" s="29">
        <v>42377</v>
      </c>
      <c r="F2486" s="28" t="s">
        <v>12054</v>
      </c>
      <c r="G2486" s="30">
        <v>5278</v>
      </c>
      <c r="H2486" s="28" t="s">
        <v>12055</v>
      </c>
      <c r="I2486" s="31">
        <v>0</v>
      </c>
      <c r="J2486" s="31">
        <v>48750</v>
      </c>
      <c r="K2486" s="28" t="s">
        <v>8913</v>
      </c>
      <c r="L2486" s="32">
        <f t="shared" si="418"/>
        <v>-48750</v>
      </c>
      <c r="M2486" s="33">
        <f t="shared" si="419"/>
        <v>48750</v>
      </c>
      <c r="N2486" s="34" t="b">
        <v>1</v>
      </c>
      <c r="O2486" s="35">
        <f t="shared" si="420"/>
        <v>48750</v>
      </c>
      <c r="P2486" s="36" t="str">
        <f t="shared" si="421"/>
        <v>G</v>
      </c>
      <c r="Q2486" s="37" t="str">
        <f t="shared" si="422"/>
        <v>Scottish Sculpture Workshop</v>
      </c>
      <c r="R2486" s="6" t="str">
        <f t="shared" si="423"/>
        <v>G - Scottish Sculpture Workshop</v>
      </c>
      <c r="S2486" s="6" t="str">
        <f>IFERROR(INDEX('Vendor Over-ride'!$C:$C, MATCH($R:$R,'Vendor Over-ride'!$A:$A,0)),"")</f>
        <v>G - Scottish Sculpture Workshop</v>
      </c>
      <c r="U2486" s="38" t="str">
        <f t="shared" si="427"/>
        <v>GIA</v>
      </c>
      <c r="V2486" s="5" t="str">
        <f t="shared" si="428"/>
        <v>AWARD</v>
      </c>
      <c r="W2486" s="5" t="b">
        <f t="shared" si="424"/>
        <v>1</v>
      </c>
      <c r="X2486" s="40">
        <f t="shared" ca="1" si="425"/>
        <v>205000</v>
      </c>
      <c r="Y2486" s="30" t="b">
        <f t="shared" ca="1" si="426"/>
        <v>1</v>
      </c>
    </row>
    <row r="2487" spans="1:25">
      <c r="A2487" s="28" t="s">
        <v>2837</v>
      </c>
      <c r="B2487" s="28" t="s">
        <v>2838</v>
      </c>
      <c r="C2487" s="28" t="s">
        <v>4959</v>
      </c>
      <c r="D2487" s="28" t="s">
        <v>2842</v>
      </c>
      <c r="E2487" s="29">
        <v>42377</v>
      </c>
      <c r="F2487" s="28" t="s">
        <v>12056</v>
      </c>
      <c r="G2487" s="30">
        <v>5278</v>
      </c>
      <c r="H2487" s="28" t="s">
        <v>12057</v>
      </c>
      <c r="I2487" s="31">
        <v>0</v>
      </c>
      <c r="J2487" s="31">
        <v>62500</v>
      </c>
      <c r="K2487" s="28" t="s">
        <v>5233</v>
      </c>
      <c r="L2487" s="32">
        <f t="shared" si="418"/>
        <v>-62500</v>
      </c>
      <c r="M2487" s="33">
        <f t="shared" si="419"/>
        <v>62500</v>
      </c>
      <c r="N2487" s="34" t="b">
        <v>1</v>
      </c>
      <c r="O2487" s="35">
        <f t="shared" si="420"/>
        <v>62500</v>
      </c>
      <c r="P2487" s="36" t="str">
        <f t="shared" si="421"/>
        <v>G</v>
      </c>
      <c r="Q2487" s="37" t="str">
        <f t="shared" si="422"/>
        <v>Shetland Arts Development Agency</v>
      </c>
      <c r="R2487" s="6" t="str">
        <f t="shared" si="423"/>
        <v>G - Shetland Arts Development Agency</v>
      </c>
      <c r="S2487" s="6" t="str">
        <f>IFERROR(INDEX('Vendor Over-ride'!$C:$C, MATCH($R:$R,'Vendor Over-ride'!$A:$A,0)),"")</f>
        <v>G - Shetland Arts Development Agency</v>
      </c>
      <c r="U2487" s="38" t="str">
        <f t="shared" si="427"/>
        <v>GIA</v>
      </c>
      <c r="V2487" s="5" t="str">
        <f t="shared" si="428"/>
        <v>AWARD</v>
      </c>
      <c r="W2487" s="5" t="b">
        <f t="shared" si="424"/>
        <v>1</v>
      </c>
      <c r="X2487" s="40">
        <f t="shared" ca="1" si="425"/>
        <v>250000</v>
      </c>
      <c r="Y2487" s="30" t="b">
        <f t="shared" ca="1" si="426"/>
        <v>1</v>
      </c>
    </row>
    <row r="2488" spans="1:25">
      <c r="A2488" s="28" t="s">
        <v>2837</v>
      </c>
      <c r="B2488" s="28" t="s">
        <v>2838</v>
      </c>
      <c r="C2488" s="28" t="s">
        <v>4959</v>
      </c>
      <c r="D2488" s="28" t="s">
        <v>2842</v>
      </c>
      <c r="E2488" s="29">
        <v>42377</v>
      </c>
      <c r="F2488" s="28" t="s">
        <v>12058</v>
      </c>
      <c r="G2488" s="30">
        <v>5278</v>
      </c>
      <c r="H2488" s="28" t="s">
        <v>12059</v>
      </c>
      <c r="I2488" s="31">
        <v>0</v>
      </c>
      <c r="J2488" s="31">
        <v>20833</v>
      </c>
      <c r="K2488" s="28" t="s">
        <v>5234</v>
      </c>
      <c r="L2488" s="32">
        <f t="shared" si="418"/>
        <v>-20833</v>
      </c>
      <c r="M2488" s="33">
        <f t="shared" si="419"/>
        <v>20833</v>
      </c>
      <c r="N2488" s="34" t="b">
        <v>1</v>
      </c>
      <c r="O2488" s="35">
        <f t="shared" si="420"/>
        <v>20833</v>
      </c>
      <c r="P2488" s="36" t="str">
        <f t="shared" si="421"/>
        <v>G</v>
      </c>
      <c r="Q2488" s="37" t="str">
        <f t="shared" si="422"/>
        <v>St Magnus Festival Ltd</v>
      </c>
      <c r="R2488" s="6" t="str">
        <f t="shared" si="423"/>
        <v>G - St Magnus Festival Ltd</v>
      </c>
      <c r="S2488" s="6" t="str">
        <f>IFERROR(INDEX('Vendor Over-ride'!$C:$C, MATCH($R:$R,'Vendor Over-ride'!$A:$A,0)),"")</f>
        <v>G - St Magnus Festival Ltd</v>
      </c>
      <c r="U2488" s="38" t="str">
        <f t="shared" si="427"/>
        <v>GIA</v>
      </c>
      <c r="V2488" s="5" t="str">
        <f t="shared" si="428"/>
        <v>AWARD</v>
      </c>
      <c r="W2488" s="5" t="b">
        <f t="shared" si="424"/>
        <v>0</v>
      </c>
      <c r="X2488" s="40">
        <f t="shared" ca="1" si="425"/>
        <v>166667</v>
      </c>
      <c r="Y2488" s="30" t="b">
        <f t="shared" ca="1" si="426"/>
        <v>1</v>
      </c>
    </row>
    <row r="2489" spans="1:25">
      <c r="A2489" s="28" t="s">
        <v>2837</v>
      </c>
      <c r="B2489" s="28" t="s">
        <v>2838</v>
      </c>
      <c r="C2489" s="28" t="s">
        <v>4959</v>
      </c>
      <c r="D2489" s="28" t="s">
        <v>2842</v>
      </c>
      <c r="E2489" s="29">
        <v>42377</v>
      </c>
      <c r="F2489" s="28" t="s">
        <v>12060</v>
      </c>
      <c r="G2489" s="30">
        <v>5278</v>
      </c>
      <c r="H2489" s="28" t="s">
        <v>12061</v>
      </c>
      <c r="I2489" s="31">
        <v>0</v>
      </c>
      <c r="J2489" s="31">
        <v>26000</v>
      </c>
      <c r="K2489" s="28" t="s">
        <v>5235</v>
      </c>
      <c r="L2489" s="32">
        <f t="shared" si="418"/>
        <v>-26000</v>
      </c>
      <c r="M2489" s="33">
        <f t="shared" si="419"/>
        <v>26000</v>
      </c>
      <c r="N2489" s="34" t="b">
        <v>1</v>
      </c>
      <c r="O2489" s="35">
        <f t="shared" si="420"/>
        <v>26000</v>
      </c>
      <c r="P2489" s="36" t="str">
        <f t="shared" si="421"/>
        <v>G</v>
      </c>
      <c r="Q2489" s="37" t="str">
        <f t="shared" si="422"/>
        <v>Taigh Chearsabhagh Trust</v>
      </c>
      <c r="R2489" s="6" t="str">
        <f t="shared" si="423"/>
        <v>G - Taigh Chearsabhagh Trust</v>
      </c>
      <c r="S2489" s="6" t="str">
        <f>IFERROR(INDEX('Vendor Over-ride'!$C:$C, MATCH($R:$R,'Vendor Over-ride'!$A:$A,0)),"")</f>
        <v>G - Taigh Chearsabhagh Trust</v>
      </c>
      <c r="U2489" s="38" t="str">
        <f t="shared" si="427"/>
        <v>GIA</v>
      </c>
      <c r="V2489" s="5" t="str">
        <f t="shared" si="428"/>
        <v>AWARD</v>
      </c>
      <c r="W2489" s="5" t="b">
        <f t="shared" si="424"/>
        <v>1</v>
      </c>
      <c r="X2489" s="40">
        <f t="shared" ca="1" si="425"/>
        <v>102000</v>
      </c>
      <c r="Y2489" s="30" t="b">
        <f t="shared" ca="1" si="426"/>
        <v>1</v>
      </c>
    </row>
    <row r="2490" spans="1:25">
      <c r="A2490" s="28" t="s">
        <v>2837</v>
      </c>
      <c r="B2490" s="28" t="s">
        <v>2838</v>
      </c>
      <c r="C2490" s="28" t="s">
        <v>4959</v>
      </c>
      <c r="D2490" s="28" t="s">
        <v>2842</v>
      </c>
      <c r="E2490" s="29">
        <v>42377</v>
      </c>
      <c r="F2490" s="28" t="s">
        <v>12062</v>
      </c>
      <c r="G2490" s="30">
        <v>5278</v>
      </c>
      <c r="H2490" s="28" t="s">
        <v>12063</v>
      </c>
      <c r="I2490" s="31">
        <v>0</v>
      </c>
      <c r="J2490" s="31">
        <v>40000</v>
      </c>
      <c r="K2490" s="28" t="s">
        <v>5237</v>
      </c>
      <c r="L2490" s="32">
        <f t="shared" si="418"/>
        <v>-40000</v>
      </c>
      <c r="M2490" s="33">
        <f t="shared" si="419"/>
        <v>40000</v>
      </c>
      <c r="N2490" s="34" t="b">
        <v>1</v>
      </c>
      <c r="O2490" s="35">
        <f t="shared" si="420"/>
        <v>40000</v>
      </c>
      <c r="P2490" s="36" t="str">
        <f t="shared" si="421"/>
        <v>G</v>
      </c>
      <c r="Q2490" s="37" t="str">
        <f t="shared" si="422"/>
        <v>The Common Guild</v>
      </c>
      <c r="R2490" s="6" t="str">
        <f t="shared" si="423"/>
        <v>G - The Common Guild</v>
      </c>
      <c r="S2490" s="6" t="str">
        <f>IFERROR(INDEX('Vendor Over-ride'!$C:$C, MATCH($R:$R,'Vendor Over-ride'!$A:$A,0)),"")</f>
        <v>G - The Common Guild</v>
      </c>
      <c r="U2490" s="38" t="str">
        <f t="shared" si="427"/>
        <v>GIA</v>
      </c>
      <c r="V2490" s="5" t="str">
        <f t="shared" si="428"/>
        <v>AWARD</v>
      </c>
      <c r="W2490" s="5" t="b">
        <f t="shared" si="424"/>
        <v>1</v>
      </c>
      <c r="X2490" s="40">
        <f t="shared" ca="1" si="425"/>
        <v>170000</v>
      </c>
      <c r="Y2490" s="30" t="b">
        <f t="shared" ca="1" si="426"/>
        <v>1</v>
      </c>
    </row>
    <row r="2491" spans="1:25">
      <c r="A2491" s="28" t="s">
        <v>2837</v>
      </c>
      <c r="B2491" s="28" t="s">
        <v>2838</v>
      </c>
      <c r="C2491" s="28" t="s">
        <v>4959</v>
      </c>
      <c r="D2491" s="28" t="s">
        <v>2842</v>
      </c>
      <c r="E2491" s="29">
        <v>42377</v>
      </c>
      <c r="F2491" s="28" t="s">
        <v>12064</v>
      </c>
      <c r="G2491" s="30">
        <v>5278</v>
      </c>
      <c r="H2491" s="28" t="s">
        <v>12065</v>
      </c>
      <c r="I2491" s="31">
        <v>0</v>
      </c>
      <c r="J2491" s="31">
        <v>51500</v>
      </c>
      <c r="K2491" s="28" t="s">
        <v>5238</v>
      </c>
      <c r="L2491" s="32">
        <f t="shared" si="418"/>
        <v>-51500</v>
      </c>
      <c r="M2491" s="33">
        <f t="shared" si="419"/>
        <v>51500</v>
      </c>
      <c r="N2491" s="34" t="b">
        <v>1</v>
      </c>
      <c r="O2491" s="35">
        <f t="shared" si="420"/>
        <v>51500</v>
      </c>
      <c r="P2491" s="36" t="str">
        <f t="shared" si="421"/>
        <v>G</v>
      </c>
      <c r="Q2491" s="37" t="str">
        <f t="shared" si="422"/>
        <v>The Gaelic Books Council</v>
      </c>
      <c r="R2491" s="6" t="str">
        <f t="shared" si="423"/>
        <v>G - The Gaelic Books Council</v>
      </c>
      <c r="S2491" s="6" t="str">
        <f>IFERROR(INDEX('Vendor Over-ride'!$C:$C, MATCH($R:$R,'Vendor Over-ride'!$A:$A,0)),"")</f>
        <v>G - The Gaelic Books Council</v>
      </c>
      <c r="U2491" s="38" t="str">
        <f t="shared" si="427"/>
        <v>GIA</v>
      </c>
      <c r="V2491" s="5" t="str">
        <f t="shared" si="428"/>
        <v>AWARD</v>
      </c>
      <c r="W2491" s="5" t="b">
        <f t="shared" si="424"/>
        <v>1</v>
      </c>
      <c r="X2491" s="40">
        <f t="shared" ca="1" si="425"/>
        <v>206000</v>
      </c>
      <c r="Y2491" s="30" t="b">
        <f t="shared" ca="1" si="426"/>
        <v>1</v>
      </c>
    </row>
    <row r="2492" spans="1:25">
      <c r="A2492" s="28" t="s">
        <v>2837</v>
      </c>
      <c r="B2492" s="28" t="s">
        <v>2838</v>
      </c>
      <c r="C2492" s="28" t="s">
        <v>4959</v>
      </c>
      <c r="D2492" s="28" t="s">
        <v>2842</v>
      </c>
      <c r="E2492" s="29">
        <v>42377</v>
      </c>
      <c r="F2492" s="28" t="s">
        <v>12066</v>
      </c>
      <c r="G2492" s="30">
        <v>5278</v>
      </c>
      <c r="H2492" s="28" t="s">
        <v>12067</v>
      </c>
      <c r="I2492" s="31">
        <v>0</v>
      </c>
      <c r="J2492" s="31">
        <v>25000</v>
      </c>
      <c r="K2492" s="28" t="s">
        <v>5239</v>
      </c>
      <c r="L2492" s="32">
        <f t="shared" si="418"/>
        <v>-25000</v>
      </c>
      <c r="M2492" s="33">
        <f t="shared" si="419"/>
        <v>25000</v>
      </c>
      <c r="N2492" s="34" t="b">
        <v>1</v>
      </c>
      <c r="O2492" s="35">
        <f t="shared" si="420"/>
        <v>25000</v>
      </c>
      <c r="P2492" s="36" t="str">
        <f t="shared" si="421"/>
        <v>G</v>
      </c>
      <c r="Q2492" s="37" t="str">
        <f t="shared" si="422"/>
        <v>The Work Room</v>
      </c>
      <c r="R2492" s="6" t="str">
        <f t="shared" si="423"/>
        <v>G - The Work Room</v>
      </c>
      <c r="S2492" s="6" t="str">
        <f>IFERROR(INDEX('Vendor Over-ride'!$C:$C, MATCH($R:$R,'Vendor Over-ride'!$A:$A,0)),"")</f>
        <v>G - The Work Room</v>
      </c>
      <c r="U2492" s="38" t="str">
        <f t="shared" si="427"/>
        <v>GIA</v>
      </c>
      <c r="V2492" s="5" t="str">
        <f t="shared" si="428"/>
        <v>AWARD</v>
      </c>
      <c r="W2492" s="5" t="b">
        <f t="shared" si="424"/>
        <v>1</v>
      </c>
      <c r="X2492" s="40">
        <f t="shared" ca="1" si="425"/>
        <v>236000</v>
      </c>
      <c r="Y2492" s="30" t="b">
        <f t="shared" ca="1" si="426"/>
        <v>1</v>
      </c>
    </row>
    <row r="2493" spans="1:25">
      <c r="A2493" s="28" t="s">
        <v>2837</v>
      </c>
      <c r="B2493" s="28" t="s">
        <v>2838</v>
      </c>
      <c r="C2493" s="28" t="s">
        <v>4959</v>
      </c>
      <c r="D2493" s="28" t="s">
        <v>2842</v>
      </c>
      <c r="E2493" s="29">
        <v>42377</v>
      </c>
      <c r="F2493" s="28" t="s">
        <v>12068</v>
      </c>
      <c r="G2493" s="30">
        <v>5278</v>
      </c>
      <c r="H2493" s="28" t="s">
        <v>12069</v>
      </c>
      <c r="I2493" s="31">
        <v>0</v>
      </c>
      <c r="J2493" s="31">
        <v>20395</v>
      </c>
      <c r="K2493" s="28" t="s">
        <v>5240</v>
      </c>
      <c r="L2493" s="32">
        <f t="shared" si="418"/>
        <v>-20395</v>
      </c>
      <c r="M2493" s="33">
        <f t="shared" si="419"/>
        <v>20395</v>
      </c>
      <c r="N2493" s="34" t="b">
        <v>1</v>
      </c>
      <c r="O2493" s="35">
        <f t="shared" si="420"/>
        <v>20395</v>
      </c>
      <c r="P2493" s="36" t="str">
        <f t="shared" si="421"/>
        <v>G</v>
      </c>
      <c r="Q2493" s="37" t="str">
        <f t="shared" si="422"/>
        <v>Timespan ÔÇô Helmsdale Heritage and Arts Society</v>
      </c>
      <c r="R2493" s="6" t="str">
        <f t="shared" si="423"/>
        <v>G - Timespan ÔÇô Helmsdale Heritage and Arts Society</v>
      </c>
      <c r="S2493" s="6" t="str">
        <f>IFERROR(INDEX('Vendor Over-ride'!$C:$C, MATCH($R:$R,'Vendor Over-ride'!$A:$A,0)),"")</f>
        <v>G - Timespan ÔÇô Helmsdale Heritage and Arts Society</v>
      </c>
      <c r="U2493" s="38" t="str">
        <f t="shared" si="427"/>
        <v>GIA</v>
      </c>
      <c r="V2493" s="5" t="str">
        <f t="shared" si="428"/>
        <v>AWARD</v>
      </c>
      <c r="W2493" s="5" t="b">
        <f t="shared" si="424"/>
        <v>0</v>
      </c>
      <c r="X2493" s="40">
        <f t="shared" ca="1" si="425"/>
        <v>90577</v>
      </c>
      <c r="Y2493" s="30" t="b">
        <f t="shared" ca="1" si="426"/>
        <v>1</v>
      </c>
    </row>
    <row r="2494" spans="1:25">
      <c r="A2494" s="28" t="s">
        <v>2837</v>
      </c>
      <c r="B2494" s="28" t="s">
        <v>2838</v>
      </c>
      <c r="C2494" s="28" t="s">
        <v>4959</v>
      </c>
      <c r="D2494" s="28" t="s">
        <v>2842</v>
      </c>
      <c r="E2494" s="29">
        <v>42377</v>
      </c>
      <c r="F2494" s="28" t="s">
        <v>12070</v>
      </c>
      <c r="G2494" s="30">
        <v>5278</v>
      </c>
      <c r="H2494" s="28" t="s">
        <v>12071</v>
      </c>
      <c r="I2494" s="31">
        <v>0</v>
      </c>
      <c r="J2494" s="31">
        <v>86125</v>
      </c>
      <c r="K2494" s="28" t="s">
        <v>5241</v>
      </c>
      <c r="L2494" s="32">
        <f t="shared" si="418"/>
        <v>-86125</v>
      </c>
      <c r="M2494" s="33">
        <f t="shared" si="419"/>
        <v>86125</v>
      </c>
      <c r="N2494" s="34" t="b">
        <v>1</v>
      </c>
      <c r="O2494" s="35">
        <f t="shared" si="420"/>
        <v>86125</v>
      </c>
      <c r="P2494" s="36" t="str">
        <f t="shared" si="421"/>
        <v>G</v>
      </c>
      <c r="Q2494" s="37" t="str">
        <f t="shared" si="422"/>
        <v>TRACS</v>
      </c>
      <c r="R2494" s="6" t="str">
        <f t="shared" si="423"/>
        <v>G - TRACS</v>
      </c>
      <c r="S2494" s="6" t="str">
        <f>IFERROR(INDEX('Vendor Over-ride'!$C:$C, MATCH($R:$R,'Vendor Over-ride'!$A:$A,0)),"")</f>
        <v>G - TRACS</v>
      </c>
      <c r="U2494" s="38" t="str">
        <f t="shared" si="427"/>
        <v>GIA</v>
      </c>
      <c r="V2494" s="5" t="str">
        <f t="shared" si="428"/>
        <v>AWARD</v>
      </c>
      <c r="W2494" s="5" t="b">
        <f t="shared" si="424"/>
        <v>1</v>
      </c>
      <c r="X2494" s="40">
        <f t="shared" ca="1" si="425"/>
        <v>392500</v>
      </c>
      <c r="Y2494" s="30" t="b">
        <f t="shared" ca="1" si="426"/>
        <v>1</v>
      </c>
    </row>
    <row r="2495" spans="1:25">
      <c r="A2495" s="28" t="s">
        <v>2837</v>
      </c>
      <c r="B2495" s="28" t="s">
        <v>2838</v>
      </c>
      <c r="C2495" s="28" t="s">
        <v>4959</v>
      </c>
      <c r="D2495" s="28" t="s">
        <v>2842</v>
      </c>
      <c r="E2495" s="29">
        <v>42377</v>
      </c>
      <c r="F2495" s="28" t="s">
        <v>12072</v>
      </c>
      <c r="G2495" s="30">
        <v>5278</v>
      </c>
      <c r="H2495" s="28" t="s">
        <v>12073</v>
      </c>
      <c r="I2495" s="31">
        <v>0</v>
      </c>
      <c r="J2495" s="31">
        <v>17500</v>
      </c>
      <c r="K2495" s="28" t="s">
        <v>5242</v>
      </c>
      <c r="L2495" s="32">
        <f t="shared" si="418"/>
        <v>-17500</v>
      </c>
      <c r="M2495" s="33">
        <f t="shared" si="419"/>
        <v>17500</v>
      </c>
      <c r="N2495" s="34" t="b">
        <v>1</v>
      </c>
      <c r="O2495" s="35">
        <f t="shared" si="420"/>
        <v>17500</v>
      </c>
      <c r="P2495" s="36" t="str">
        <f t="shared" si="421"/>
        <v>G</v>
      </c>
      <c r="Q2495" s="37" t="str">
        <f t="shared" si="422"/>
        <v>Transmission Gallery</v>
      </c>
      <c r="R2495" s="6" t="str">
        <f t="shared" si="423"/>
        <v>G - Transmission Gallery</v>
      </c>
      <c r="S2495" s="6" t="str">
        <f>IFERROR(INDEX('Vendor Over-ride'!$C:$C, MATCH($R:$R,'Vendor Over-ride'!$A:$A,0)),"")</f>
        <v>G - Transmission Gallery</v>
      </c>
      <c r="U2495" s="38" t="str">
        <f t="shared" si="427"/>
        <v>GIA</v>
      </c>
      <c r="V2495" s="5" t="str">
        <f t="shared" si="428"/>
        <v>AWARD</v>
      </c>
      <c r="W2495" s="5" t="b">
        <f t="shared" si="424"/>
        <v>0</v>
      </c>
      <c r="X2495" s="40">
        <f t="shared" ca="1" si="425"/>
        <v>70000</v>
      </c>
      <c r="Y2495" s="30" t="b">
        <f t="shared" ca="1" si="426"/>
        <v>1</v>
      </c>
    </row>
    <row r="2496" spans="1:25">
      <c r="A2496" s="28" t="s">
        <v>2837</v>
      </c>
      <c r="B2496" s="28" t="s">
        <v>2838</v>
      </c>
      <c r="C2496" s="28" t="s">
        <v>4959</v>
      </c>
      <c r="D2496" s="28" t="s">
        <v>2842</v>
      </c>
      <c r="E2496" s="29">
        <v>42377</v>
      </c>
      <c r="F2496" s="28" t="s">
        <v>12074</v>
      </c>
      <c r="G2496" s="30">
        <v>5278</v>
      </c>
      <c r="H2496" s="28" t="s">
        <v>12075</v>
      </c>
      <c r="I2496" s="31">
        <v>0</v>
      </c>
      <c r="J2496" s="31">
        <v>114650</v>
      </c>
      <c r="K2496" s="28" t="s">
        <v>5243</v>
      </c>
      <c r="L2496" s="32">
        <f t="shared" si="418"/>
        <v>-114650</v>
      </c>
      <c r="M2496" s="33">
        <f t="shared" si="419"/>
        <v>114650</v>
      </c>
      <c r="N2496" s="34" t="b">
        <v>1</v>
      </c>
      <c r="O2496" s="35">
        <f t="shared" si="420"/>
        <v>114650</v>
      </c>
      <c r="P2496" s="36" t="str">
        <f t="shared" si="421"/>
        <v>G</v>
      </c>
      <c r="Q2496" s="37" t="str">
        <f t="shared" si="422"/>
        <v>Traverse Theatre (Scotland) Ltd</v>
      </c>
      <c r="R2496" s="6" t="str">
        <f t="shared" si="423"/>
        <v>G - Traverse Theatre (Scotland) Ltd</v>
      </c>
      <c r="S2496" s="6" t="str">
        <f>IFERROR(INDEX('Vendor Over-ride'!$C:$C, MATCH($R:$R,'Vendor Over-ride'!$A:$A,0)),"")</f>
        <v>G - Traverse Theatre (Scotland) Ltd</v>
      </c>
      <c r="U2496" s="38" t="str">
        <f t="shared" si="427"/>
        <v>GIA</v>
      </c>
      <c r="V2496" s="5" t="str">
        <f t="shared" si="428"/>
        <v>AWARD</v>
      </c>
      <c r="W2496" s="5" t="b">
        <f t="shared" si="424"/>
        <v>1</v>
      </c>
      <c r="X2496" s="40">
        <f t="shared" ca="1" si="425"/>
        <v>987250</v>
      </c>
      <c r="Y2496" s="30" t="b">
        <f t="shared" ca="1" si="426"/>
        <v>1</v>
      </c>
    </row>
    <row r="2497" spans="1:25">
      <c r="A2497" s="28" t="s">
        <v>2837</v>
      </c>
      <c r="B2497" s="28" t="s">
        <v>2838</v>
      </c>
      <c r="C2497" s="28" t="s">
        <v>4959</v>
      </c>
      <c r="D2497" s="28" t="s">
        <v>2842</v>
      </c>
      <c r="E2497" s="29">
        <v>42377</v>
      </c>
      <c r="F2497" s="28" t="s">
        <v>12076</v>
      </c>
      <c r="G2497" s="30">
        <v>5278</v>
      </c>
      <c r="H2497" s="28" t="s">
        <v>12077</v>
      </c>
      <c r="I2497" s="31">
        <v>0</v>
      </c>
      <c r="J2497" s="31">
        <v>200000</v>
      </c>
      <c r="K2497" s="28" t="s">
        <v>5244</v>
      </c>
      <c r="L2497" s="32">
        <f t="shared" si="418"/>
        <v>-200000</v>
      </c>
      <c r="M2497" s="33">
        <f t="shared" si="419"/>
        <v>200000</v>
      </c>
      <c r="N2497" s="34" t="b">
        <v>1</v>
      </c>
      <c r="O2497" s="35">
        <f t="shared" si="420"/>
        <v>200000</v>
      </c>
      <c r="P2497" s="36" t="str">
        <f t="shared" si="421"/>
        <v>G</v>
      </c>
      <c r="Q2497" s="37" t="str">
        <f t="shared" si="422"/>
        <v>Tron Theatre Limited</v>
      </c>
      <c r="R2497" s="6" t="str">
        <f t="shared" si="423"/>
        <v>G - Tron Theatre Limited</v>
      </c>
      <c r="S2497" s="6" t="str">
        <f>IFERROR(INDEX('Vendor Over-ride'!$C:$C, MATCH($R:$R,'Vendor Over-ride'!$A:$A,0)),"")</f>
        <v>G - Tron Theatre Limited</v>
      </c>
      <c r="U2497" s="38" t="str">
        <f t="shared" si="427"/>
        <v>GIA</v>
      </c>
      <c r="V2497" s="5" t="str">
        <f t="shared" si="428"/>
        <v>AWARD</v>
      </c>
      <c r="W2497" s="5" t="b">
        <f t="shared" si="424"/>
        <v>1</v>
      </c>
      <c r="X2497" s="40">
        <f t="shared" ca="1" si="425"/>
        <v>827068</v>
      </c>
      <c r="Y2497" s="30" t="b">
        <f t="shared" ca="1" si="426"/>
        <v>1</v>
      </c>
    </row>
    <row r="2498" spans="1:25">
      <c r="A2498" s="28" t="s">
        <v>2837</v>
      </c>
      <c r="B2498" s="28" t="s">
        <v>2838</v>
      </c>
      <c r="C2498" s="28" t="s">
        <v>4959</v>
      </c>
      <c r="D2498" s="28" t="s">
        <v>2842</v>
      </c>
      <c r="E2498" s="29">
        <v>42377</v>
      </c>
      <c r="F2498" s="28" t="s">
        <v>12078</v>
      </c>
      <c r="G2498" s="30">
        <v>5278</v>
      </c>
      <c r="H2498" s="28" t="s">
        <v>12079</v>
      </c>
      <c r="I2498" s="31">
        <v>0</v>
      </c>
      <c r="J2498" s="31">
        <v>50000</v>
      </c>
      <c r="K2498" s="28" t="s">
        <v>7623</v>
      </c>
      <c r="L2498" s="32">
        <f t="shared" ref="L2498:L2561" si="429">I:I-J:J</f>
        <v>-50000</v>
      </c>
      <c r="M2498" s="33">
        <f t="shared" ref="M2498:M2561" si="430">ABS($L:$L)</f>
        <v>50000</v>
      </c>
      <c r="N2498" s="34" t="b">
        <v>1</v>
      </c>
      <c r="O2498" s="35">
        <f t="shared" ref="O2498:O2561" si="431">$M:$M*$N:$N</f>
        <v>50000</v>
      </c>
      <c r="P2498" s="36" t="str">
        <f t="shared" ref="P2498:P2561" si="432">LEFT(TRIM($K:$K),1)</f>
        <v>G</v>
      </c>
      <c r="Q2498" s="37" t="str">
        <f t="shared" ref="Q2498:Q2561" si="433">RIGHT(TRIM($K:$K),LEN(TRIM($K:$K))-FIND("-",TRIM($K:$K)))</f>
        <v>Vanishing Point Theatre Company</v>
      </c>
      <c r="R2498" s="6" t="str">
        <f t="shared" ref="R2498:R2561" si="434">CONCATENATE($P:$P, " - ",$Q:$Q)</f>
        <v>G - Vanishing Point Theatre Company</v>
      </c>
      <c r="S2498" s="6" t="str">
        <f>IFERROR(INDEX('Vendor Over-ride'!$C:$C, MATCH($R:$R,'Vendor Over-ride'!$A:$A,0)),"")</f>
        <v>G - Vanishing Point Theatre Company</v>
      </c>
      <c r="U2498" s="38" t="str">
        <f t="shared" si="427"/>
        <v>GIA</v>
      </c>
      <c r="V2498" s="5" t="str">
        <f t="shared" si="428"/>
        <v>AWARD</v>
      </c>
      <c r="W2498" s="5" t="b">
        <f t="shared" ref="W2498:W2561" si="435">ROUND($O:$O,2)&gt;=25000</f>
        <v>1</v>
      </c>
      <c r="X2498" s="40">
        <f t="shared" ref="X2498:X2561" ca="1" si="436">SUMPRODUCT((Payee=$S2498) * (Payment_Value))</f>
        <v>338893</v>
      </c>
      <c r="Y2498" s="30" t="b">
        <f t="shared" ref="Y2498:Y2561" ca="1" si="437">$X:$X&gt;=25000</f>
        <v>1</v>
      </c>
    </row>
    <row r="2499" spans="1:25">
      <c r="A2499" s="28" t="s">
        <v>2837</v>
      </c>
      <c r="B2499" s="28" t="s">
        <v>2838</v>
      </c>
      <c r="C2499" s="28" t="s">
        <v>4959</v>
      </c>
      <c r="D2499" s="28" t="s">
        <v>2842</v>
      </c>
      <c r="E2499" s="29">
        <v>42377</v>
      </c>
      <c r="F2499" s="28" t="s">
        <v>12080</v>
      </c>
      <c r="G2499" s="30">
        <v>5278</v>
      </c>
      <c r="H2499" s="28" t="s">
        <v>12081</v>
      </c>
      <c r="I2499" s="31">
        <v>0</v>
      </c>
      <c r="J2499" s="31">
        <v>55000</v>
      </c>
      <c r="K2499" s="28" t="s">
        <v>5246</v>
      </c>
      <c r="L2499" s="32">
        <f t="shared" si="429"/>
        <v>-55000</v>
      </c>
      <c r="M2499" s="33">
        <f t="shared" si="430"/>
        <v>55000</v>
      </c>
      <c r="N2499" s="34" t="b">
        <v>1</v>
      </c>
      <c r="O2499" s="35">
        <f t="shared" si="431"/>
        <v>55000</v>
      </c>
      <c r="P2499" s="36" t="str">
        <f t="shared" si="432"/>
        <v>G</v>
      </c>
      <c r="Q2499" s="37" t="str">
        <f t="shared" si="433"/>
        <v>Visible Fictions Theatre Company</v>
      </c>
      <c r="R2499" s="6" t="str">
        <f t="shared" si="434"/>
        <v>G - Visible Fictions Theatre Company</v>
      </c>
      <c r="S2499" s="6" t="str">
        <f>IFERROR(INDEX('Vendor Over-ride'!$C:$C, MATCH($R:$R,'Vendor Over-ride'!$A:$A,0)),"")</f>
        <v>G - Visible Fictions Theatre Company</v>
      </c>
      <c r="U2499" s="38" t="str">
        <f t="shared" ref="U2499:U2562" si="438">"GIA"</f>
        <v>GIA</v>
      </c>
      <c r="V2499" s="5" t="str">
        <f t="shared" ref="V2499:V2562" si="439">UPPER(IF($P:$P="E","Employee",IF(OR($P:$P="I",$P:$P="G"),"Award",IF(OR($P:$P="D",$P:$P="T"),"Trade",""))))</f>
        <v>AWARD</v>
      </c>
      <c r="W2499" s="5" t="b">
        <f t="shared" si="435"/>
        <v>1</v>
      </c>
      <c r="X2499" s="40">
        <f t="shared" ca="1" si="436"/>
        <v>220000</v>
      </c>
      <c r="Y2499" s="30" t="b">
        <f t="shared" ca="1" si="437"/>
        <v>1</v>
      </c>
    </row>
    <row r="2500" spans="1:25" hidden="1">
      <c r="A2500" s="28" t="s">
        <v>2837</v>
      </c>
      <c r="B2500" s="28" t="s">
        <v>2838</v>
      </c>
      <c r="C2500" s="28" t="s">
        <v>4959</v>
      </c>
      <c r="D2500" s="28" t="s">
        <v>2842</v>
      </c>
      <c r="E2500" s="29">
        <v>42377</v>
      </c>
      <c r="F2500" s="28" t="s">
        <v>12082</v>
      </c>
      <c r="G2500" s="30">
        <v>5288</v>
      </c>
      <c r="H2500" s="28" t="s">
        <v>12083</v>
      </c>
      <c r="I2500" s="31">
        <v>0</v>
      </c>
      <c r="J2500" s="31">
        <v>61.91</v>
      </c>
      <c r="K2500" s="28" t="s">
        <v>2888</v>
      </c>
      <c r="L2500" s="32">
        <f t="shared" si="429"/>
        <v>-61.91</v>
      </c>
      <c r="M2500" s="33">
        <f t="shared" si="430"/>
        <v>61.91</v>
      </c>
      <c r="N2500" s="34" t="b">
        <v>0</v>
      </c>
      <c r="O2500" s="35">
        <f t="shared" si="431"/>
        <v>0</v>
      </c>
      <c r="P2500" s="36" t="str">
        <f t="shared" si="432"/>
        <v>E</v>
      </c>
      <c r="Q2500" s="37" t="str">
        <f t="shared" si="433"/>
        <v>David Taylor</v>
      </c>
      <c r="R2500" s="6" t="str">
        <f t="shared" si="434"/>
        <v>E - David Taylor</v>
      </c>
      <c r="S2500" s="6" t="str">
        <f>IFERROR(INDEX('Vendor Over-ride'!$C:$C, MATCH($R:$R,'Vendor Over-ride'!$A:$A,0)),"")</f>
        <v/>
      </c>
      <c r="U2500" s="38" t="str">
        <f t="shared" si="438"/>
        <v>GIA</v>
      </c>
      <c r="V2500" s="5" t="str">
        <f t="shared" si="439"/>
        <v>EMPLOYEE</v>
      </c>
      <c r="W2500" s="5" t="b">
        <f t="shared" si="435"/>
        <v>0</v>
      </c>
      <c r="X2500" s="40">
        <f t="shared" ca="1" si="436"/>
        <v>334393.72000000003</v>
      </c>
      <c r="Y2500" s="30" t="b">
        <f t="shared" ca="1" si="437"/>
        <v>1</v>
      </c>
    </row>
    <row r="2501" spans="1:25" hidden="1">
      <c r="A2501" s="28" t="s">
        <v>2837</v>
      </c>
      <c r="B2501" s="28" t="s">
        <v>2838</v>
      </c>
      <c r="C2501" s="28" t="s">
        <v>4959</v>
      </c>
      <c r="D2501" s="28" t="s">
        <v>2842</v>
      </c>
      <c r="E2501" s="29">
        <v>42377</v>
      </c>
      <c r="F2501" s="28" t="s">
        <v>12084</v>
      </c>
      <c r="G2501" s="30">
        <v>5288</v>
      </c>
      <c r="H2501" s="28" t="s">
        <v>12085</v>
      </c>
      <c r="I2501" s="31">
        <v>0</v>
      </c>
      <c r="J2501" s="31">
        <v>117.16</v>
      </c>
      <c r="K2501" s="28" t="s">
        <v>2921</v>
      </c>
      <c r="L2501" s="32">
        <f t="shared" si="429"/>
        <v>-117.16</v>
      </c>
      <c r="M2501" s="33">
        <f t="shared" si="430"/>
        <v>117.16</v>
      </c>
      <c r="N2501" s="34" t="b">
        <v>0</v>
      </c>
      <c r="O2501" s="35">
        <f t="shared" si="431"/>
        <v>0</v>
      </c>
      <c r="P2501" s="36" t="str">
        <f t="shared" si="432"/>
        <v>E</v>
      </c>
      <c r="Q2501" s="37" t="str">
        <f t="shared" si="433"/>
        <v>Louise Harris</v>
      </c>
      <c r="R2501" s="6" t="str">
        <f t="shared" si="434"/>
        <v>E - Louise Harris</v>
      </c>
      <c r="S2501" s="6" t="str">
        <f>IFERROR(INDEX('Vendor Over-ride'!$C:$C, MATCH($R:$R,'Vendor Over-ride'!$A:$A,0)),"")</f>
        <v/>
      </c>
      <c r="U2501" s="38" t="str">
        <f t="shared" si="438"/>
        <v>GIA</v>
      </c>
      <c r="V2501" s="5" t="str">
        <f t="shared" si="439"/>
        <v>EMPLOYEE</v>
      </c>
      <c r="W2501" s="5" t="b">
        <f t="shared" si="435"/>
        <v>0</v>
      </c>
      <c r="X2501" s="40">
        <f t="shared" ca="1" si="436"/>
        <v>334393.72000000003</v>
      </c>
      <c r="Y2501" s="30" t="b">
        <f t="shared" ca="1" si="437"/>
        <v>1</v>
      </c>
    </row>
    <row r="2502" spans="1:25" hidden="1">
      <c r="A2502" s="28" t="s">
        <v>2837</v>
      </c>
      <c r="B2502" s="28" t="s">
        <v>2838</v>
      </c>
      <c r="C2502" s="28" t="s">
        <v>4959</v>
      </c>
      <c r="D2502" s="28" t="s">
        <v>2842</v>
      </c>
      <c r="E2502" s="29">
        <v>42377</v>
      </c>
      <c r="F2502" s="28" t="s">
        <v>12086</v>
      </c>
      <c r="G2502" s="30">
        <v>5288</v>
      </c>
      <c r="H2502" s="28" t="s">
        <v>12087</v>
      </c>
      <c r="I2502" s="31">
        <v>0</v>
      </c>
      <c r="J2502" s="31">
        <v>45.36</v>
      </c>
      <c r="K2502" s="28" t="s">
        <v>2992</v>
      </c>
      <c r="L2502" s="32">
        <f t="shared" si="429"/>
        <v>-45.36</v>
      </c>
      <c r="M2502" s="33">
        <f t="shared" si="430"/>
        <v>45.36</v>
      </c>
      <c r="N2502" s="34" t="b">
        <v>0</v>
      </c>
      <c r="O2502" s="35">
        <f t="shared" si="431"/>
        <v>0</v>
      </c>
      <c r="P2502" s="36" t="str">
        <f t="shared" si="432"/>
        <v>E</v>
      </c>
      <c r="Q2502" s="37" t="str">
        <f t="shared" si="433"/>
        <v>Lynsey McLeod</v>
      </c>
      <c r="R2502" s="6" t="str">
        <f t="shared" si="434"/>
        <v>E - Lynsey McLeod</v>
      </c>
      <c r="S2502" s="6" t="str">
        <f>IFERROR(INDEX('Vendor Over-ride'!$C:$C, MATCH($R:$R,'Vendor Over-ride'!$A:$A,0)),"")</f>
        <v/>
      </c>
      <c r="U2502" s="38" t="str">
        <f t="shared" si="438"/>
        <v>GIA</v>
      </c>
      <c r="V2502" s="5" t="str">
        <f t="shared" si="439"/>
        <v>EMPLOYEE</v>
      </c>
      <c r="W2502" s="5" t="b">
        <f t="shared" si="435"/>
        <v>0</v>
      </c>
      <c r="X2502" s="40">
        <f t="shared" ca="1" si="436"/>
        <v>334393.72000000003</v>
      </c>
      <c r="Y2502" s="30" t="b">
        <f t="shared" ca="1" si="437"/>
        <v>1</v>
      </c>
    </row>
    <row r="2503" spans="1:25" hidden="1">
      <c r="A2503" s="28" t="s">
        <v>2837</v>
      </c>
      <c r="B2503" s="28" t="s">
        <v>2838</v>
      </c>
      <c r="C2503" s="28" t="s">
        <v>4959</v>
      </c>
      <c r="D2503" s="28" t="s">
        <v>2842</v>
      </c>
      <c r="E2503" s="29">
        <v>42377</v>
      </c>
      <c r="F2503" s="28" t="s">
        <v>12088</v>
      </c>
      <c r="G2503" s="30">
        <v>5288</v>
      </c>
      <c r="H2503" s="28" t="s">
        <v>12089</v>
      </c>
      <c r="I2503" s="31">
        <v>0</v>
      </c>
      <c r="J2503" s="31">
        <v>153.38999999999999</v>
      </c>
      <c r="K2503" s="28" t="s">
        <v>4712</v>
      </c>
      <c r="L2503" s="32">
        <f t="shared" si="429"/>
        <v>-153.38999999999999</v>
      </c>
      <c r="M2503" s="33">
        <f t="shared" si="430"/>
        <v>153.38999999999999</v>
      </c>
      <c r="N2503" s="34" t="b">
        <v>0</v>
      </c>
      <c r="O2503" s="35">
        <f t="shared" si="431"/>
        <v>0</v>
      </c>
      <c r="P2503" s="36" t="str">
        <f t="shared" si="432"/>
        <v>E</v>
      </c>
      <c r="Q2503" s="37" t="str">
        <f t="shared" si="433"/>
        <v>Leonie Bell</v>
      </c>
      <c r="R2503" s="6" t="str">
        <f t="shared" si="434"/>
        <v>E - Leonie Bell</v>
      </c>
      <c r="S2503" s="6" t="str">
        <f>IFERROR(INDEX('Vendor Over-ride'!$C:$C, MATCH($R:$R,'Vendor Over-ride'!$A:$A,0)),"")</f>
        <v/>
      </c>
      <c r="U2503" s="38" t="str">
        <f t="shared" si="438"/>
        <v>GIA</v>
      </c>
      <c r="V2503" s="5" t="str">
        <f t="shared" si="439"/>
        <v>EMPLOYEE</v>
      </c>
      <c r="W2503" s="5" t="b">
        <f t="shared" si="435"/>
        <v>0</v>
      </c>
      <c r="X2503" s="40">
        <f t="shared" ca="1" si="436"/>
        <v>334393.72000000003</v>
      </c>
      <c r="Y2503" s="30" t="b">
        <f t="shared" ca="1" si="437"/>
        <v>1</v>
      </c>
    </row>
    <row r="2504" spans="1:25" hidden="1">
      <c r="A2504" s="28" t="s">
        <v>2837</v>
      </c>
      <c r="B2504" s="28" t="s">
        <v>2838</v>
      </c>
      <c r="C2504" s="28" t="s">
        <v>4959</v>
      </c>
      <c r="D2504" s="28" t="s">
        <v>2842</v>
      </c>
      <c r="E2504" s="29">
        <v>42377</v>
      </c>
      <c r="F2504" s="28" t="s">
        <v>12090</v>
      </c>
      <c r="G2504" s="30">
        <v>5288</v>
      </c>
      <c r="H2504" s="28" t="s">
        <v>12091</v>
      </c>
      <c r="I2504" s="31">
        <v>0</v>
      </c>
      <c r="J2504" s="31">
        <v>63.44</v>
      </c>
      <c r="K2504" s="28" t="s">
        <v>3041</v>
      </c>
      <c r="L2504" s="32">
        <f t="shared" si="429"/>
        <v>-63.44</v>
      </c>
      <c r="M2504" s="33">
        <f t="shared" si="430"/>
        <v>63.44</v>
      </c>
      <c r="N2504" s="34" t="b">
        <v>0</v>
      </c>
      <c r="O2504" s="35">
        <f t="shared" si="431"/>
        <v>0</v>
      </c>
      <c r="P2504" s="36" t="str">
        <f t="shared" si="432"/>
        <v>E</v>
      </c>
      <c r="Q2504" s="37" t="str">
        <f t="shared" si="433"/>
        <v>Philip Deverell</v>
      </c>
      <c r="R2504" s="6" t="str">
        <f t="shared" si="434"/>
        <v>E - Philip Deverell</v>
      </c>
      <c r="S2504" s="6" t="str">
        <f>IFERROR(INDEX('Vendor Over-ride'!$C:$C, MATCH($R:$R,'Vendor Over-ride'!$A:$A,0)),"")</f>
        <v/>
      </c>
      <c r="U2504" s="38" t="str">
        <f t="shared" si="438"/>
        <v>GIA</v>
      </c>
      <c r="V2504" s="5" t="str">
        <f t="shared" si="439"/>
        <v>EMPLOYEE</v>
      </c>
      <c r="W2504" s="5" t="b">
        <f t="shared" si="435"/>
        <v>0</v>
      </c>
      <c r="X2504" s="40">
        <f t="shared" ca="1" si="436"/>
        <v>334393.72000000003</v>
      </c>
      <c r="Y2504" s="30" t="b">
        <f t="shared" ca="1" si="437"/>
        <v>1</v>
      </c>
    </row>
    <row r="2505" spans="1:25" hidden="1">
      <c r="A2505" s="28" t="s">
        <v>2837</v>
      </c>
      <c r="B2505" s="28" t="s">
        <v>2838</v>
      </c>
      <c r="C2505" s="28" t="s">
        <v>4959</v>
      </c>
      <c r="D2505" s="28" t="s">
        <v>2842</v>
      </c>
      <c r="E2505" s="29">
        <v>42377</v>
      </c>
      <c r="F2505" s="28" t="s">
        <v>12092</v>
      </c>
      <c r="G2505" s="30">
        <v>5288</v>
      </c>
      <c r="H2505" s="28" t="s">
        <v>12093</v>
      </c>
      <c r="I2505" s="31">
        <v>0</v>
      </c>
      <c r="J2505" s="31">
        <v>117.33</v>
      </c>
      <c r="K2505" s="28" t="s">
        <v>12094</v>
      </c>
      <c r="L2505" s="32">
        <f t="shared" si="429"/>
        <v>-117.33</v>
      </c>
      <c r="M2505" s="33">
        <f t="shared" si="430"/>
        <v>117.33</v>
      </c>
      <c r="N2505" s="34" t="b">
        <v>0</v>
      </c>
      <c r="O2505" s="35">
        <f t="shared" si="431"/>
        <v>0</v>
      </c>
      <c r="P2505" s="36" t="str">
        <f t="shared" si="432"/>
        <v>E</v>
      </c>
      <c r="Q2505" s="37" t="str">
        <f t="shared" si="433"/>
        <v>Clive Gilman</v>
      </c>
      <c r="R2505" s="6" t="str">
        <f t="shared" si="434"/>
        <v>E - Clive Gilman</v>
      </c>
      <c r="S2505" s="6" t="str">
        <f>IFERROR(INDEX('Vendor Over-ride'!$C:$C, MATCH($R:$R,'Vendor Over-ride'!$A:$A,0)),"")</f>
        <v/>
      </c>
      <c r="U2505" s="38" t="str">
        <f t="shared" si="438"/>
        <v>GIA</v>
      </c>
      <c r="V2505" s="5" t="str">
        <f t="shared" si="439"/>
        <v>EMPLOYEE</v>
      </c>
      <c r="W2505" s="5" t="b">
        <f t="shared" si="435"/>
        <v>0</v>
      </c>
      <c r="X2505" s="40">
        <f t="shared" ca="1" si="436"/>
        <v>334393.72000000003</v>
      </c>
      <c r="Y2505" s="30" t="b">
        <f t="shared" ca="1" si="437"/>
        <v>1</v>
      </c>
    </row>
    <row r="2506" spans="1:25" hidden="1">
      <c r="A2506" s="28" t="s">
        <v>2837</v>
      </c>
      <c r="B2506" s="28" t="s">
        <v>2838</v>
      </c>
      <c r="C2506" s="28" t="s">
        <v>4959</v>
      </c>
      <c r="D2506" s="28" t="s">
        <v>2842</v>
      </c>
      <c r="E2506" s="29">
        <v>42377</v>
      </c>
      <c r="F2506" s="28" t="s">
        <v>12095</v>
      </c>
      <c r="G2506" s="30">
        <v>5288</v>
      </c>
      <c r="H2506" s="28" t="s">
        <v>12096</v>
      </c>
      <c r="I2506" s="31">
        <v>0</v>
      </c>
      <c r="J2506" s="31">
        <v>490.66</v>
      </c>
      <c r="K2506" s="28" t="s">
        <v>12097</v>
      </c>
      <c r="L2506" s="32">
        <f t="shared" si="429"/>
        <v>-490.66</v>
      </c>
      <c r="M2506" s="33">
        <f t="shared" si="430"/>
        <v>490.66</v>
      </c>
      <c r="N2506" s="34" t="b">
        <v>0</v>
      </c>
      <c r="O2506" s="35">
        <f t="shared" si="431"/>
        <v>0</v>
      </c>
      <c r="P2506" s="36" t="str">
        <f t="shared" si="432"/>
        <v>E</v>
      </c>
      <c r="Q2506" s="37" t="str">
        <f t="shared" si="433"/>
        <v>Madeleine McNaught</v>
      </c>
      <c r="R2506" s="6" t="str">
        <f t="shared" si="434"/>
        <v>E - Madeleine McNaught</v>
      </c>
      <c r="S2506" s="6" t="str">
        <f>IFERROR(INDEX('Vendor Over-ride'!$C:$C, MATCH($R:$R,'Vendor Over-ride'!$A:$A,0)),"")</f>
        <v/>
      </c>
      <c r="U2506" s="38" t="str">
        <f t="shared" si="438"/>
        <v>GIA</v>
      </c>
      <c r="V2506" s="5" t="str">
        <f t="shared" si="439"/>
        <v>EMPLOYEE</v>
      </c>
      <c r="W2506" s="5" t="b">
        <f t="shared" si="435"/>
        <v>0</v>
      </c>
      <c r="X2506" s="40">
        <f t="shared" ca="1" si="436"/>
        <v>334393.72000000003</v>
      </c>
      <c r="Y2506" s="30" t="b">
        <f t="shared" ca="1" si="437"/>
        <v>1</v>
      </c>
    </row>
    <row r="2507" spans="1:25" hidden="1">
      <c r="A2507" s="28" t="s">
        <v>2837</v>
      </c>
      <c r="B2507" s="28" t="s">
        <v>2838</v>
      </c>
      <c r="C2507" s="28" t="s">
        <v>4959</v>
      </c>
      <c r="D2507" s="28" t="s">
        <v>2842</v>
      </c>
      <c r="E2507" s="29">
        <v>42377</v>
      </c>
      <c r="F2507" s="28" t="s">
        <v>12098</v>
      </c>
      <c r="G2507" s="30">
        <v>5288</v>
      </c>
      <c r="H2507" s="28" t="s">
        <v>12099</v>
      </c>
      <c r="I2507" s="31">
        <v>0</v>
      </c>
      <c r="J2507" s="31">
        <v>104.02</v>
      </c>
      <c r="K2507" s="28" t="s">
        <v>2846</v>
      </c>
      <c r="L2507" s="32">
        <f t="shared" si="429"/>
        <v>-104.02</v>
      </c>
      <c r="M2507" s="33">
        <f t="shared" si="430"/>
        <v>104.02</v>
      </c>
      <c r="N2507" s="34" t="b">
        <v>1</v>
      </c>
      <c r="O2507" s="35">
        <f t="shared" si="431"/>
        <v>104.02</v>
      </c>
      <c r="P2507" s="36" t="str">
        <f t="shared" si="432"/>
        <v>T</v>
      </c>
      <c r="Q2507" s="37" t="str">
        <f t="shared" si="433"/>
        <v>Arnold Clark Finance Ltd</v>
      </c>
      <c r="R2507" s="6" t="str">
        <f t="shared" si="434"/>
        <v>T - Arnold Clark Finance Ltd</v>
      </c>
      <c r="S2507" s="6" t="str">
        <f>IFERROR(INDEX('Vendor Over-ride'!$C:$C, MATCH($R:$R,'Vendor Over-ride'!$A:$A,0)),"")</f>
        <v>T - Arnold Clark Finance Ltd</v>
      </c>
      <c r="U2507" s="38" t="str">
        <f t="shared" si="438"/>
        <v>GIA</v>
      </c>
      <c r="V2507" s="5" t="str">
        <f t="shared" si="439"/>
        <v>TRADE</v>
      </c>
      <c r="W2507" s="5" t="b">
        <f t="shared" si="435"/>
        <v>0</v>
      </c>
      <c r="X2507" s="40">
        <f t="shared" ca="1" si="436"/>
        <v>4424.46</v>
      </c>
      <c r="Y2507" s="30" t="b">
        <f t="shared" ca="1" si="437"/>
        <v>0</v>
      </c>
    </row>
    <row r="2508" spans="1:25">
      <c r="A2508" s="28" t="s">
        <v>2837</v>
      </c>
      <c r="B2508" s="28" t="s">
        <v>2838</v>
      </c>
      <c r="C2508" s="28" t="s">
        <v>4959</v>
      </c>
      <c r="D2508" s="28" t="s">
        <v>2842</v>
      </c>
      <c r="E2508" s="29">
        <v>42377</v>
      </c>
      <c r="F2508" s="28" t="s">
        <v>12100</v>
      </c>
      <c r="G2508" s="30">
        <v>5288</v>
      </c>
      <c r="H2508" s="28" t="s">
        <v>12101</v>
      </c>
      <c r="I2508" s="31">
        <v>0</v>
      </c>
      <c r="J2508" s="31">
        <v>56625.69</v>
      </c>
      <c r="K2508" s="28" t="s">
        <v>2937</v>
      </c>
      <c r="L2508" s="32">
        <f t="shared" si="429"/>
        <v>-56625.69</v>
      </c>
      <c r="M2508" s="33">
        <f t="shared" si="430"/>
        <v>56625.69</v>
      </c>
      <c r="N2508" s="34" t="b">
        <v>1</v>
      </c>
      <c r="O2508" s="35">
        <f t="shared" si="431"/>
        <v>56625.69</v>
      </c>
      <c r="P2508" s="36" t="str">
        <f t="shared" si="432"/>
        <v>T</v>
      </c>
      <c r="Q2508" s="37" t="str">
        <f t="shared" si="433"/>
        <v>Arts Council Retirement Plan (1994)</v>
      </c>
      <c r="R2508" s="6" t="str">
        <f t="shared" si="434"/>
        <v>T - Arts Council Retirement Plan (1994)</v>
      </c>
      <c r="S2508" s="6" t="str">
        <f>IFERROR(INDEX('Vendor Over-ride'!$C:$C, MATCH($R:$R,'Vendor Over-ride'!$A:$A,0)),"")</f>
        <v>T - Arts Council Retirement Plan (1994)</v>
      </c>
      <c r="T2508" s="41" t="s">
        <v>2798</v>
      </c>
      <c r="U2508" s="38" t="str">
        <f t="shared" si="438"/>
        <v>GIA</v>
      </c>
      <c r="V2508" s="5" t="str">
        <f t="shared" si="439"/>
        <v>TRADE</v>
      </c>
      <c r="W2508" s="5" t="b">
        <f t="shared" si="435"/>
        <v>1</v>
      </c>
      <c r="X2508" s="40">
        <f t="shared" ca="1" si="436"/>
        <v>784441.02000000014</v>
      </c>
      <c r="Y2508" s="30" t="b">
        <f t="shared" ca="1" si="437"/>
        <v>1</v>
      </c>
    </row>
    <row r="2509" spans="1:25" hidden="1">
      <c r="A2509" s="28" t="s">
        <v>2837</v>
      </c>
      <c r="B2509" s="28" t="s">
        <v>2838</v>
      </c>
      <c r="C2509" s="28" t="s">
        <v>4959</v>
      </c>
      <c r="D2509" s="28" t="s">
        <v>2842</v>
      </c>
      <c r="E2509" s="29">
        <v>42377</v>
      </c>
      <c r="F2509" s="28" t="s">
        <v>12102</v>
      </c>
      <c r="G2509" s="30">
        <v>5288</v>
      </c>
      <c r="H2509" s="28" t="s">
        <v>12103</v>
      </c>
      <c r="I2509" s="31">
        <v>0</v>
      </c>
      <c r="J2509" s="31">
        <v>2980</v>
      </c>
      <c r="K2509" s="28" t="s">
        <v>4947</v>
      </c>
      <c r="L2509" s="32">
        <f t="shared" si="429"/>
        <v>-2980</v>
      </c>
      <c r="M2509" s="33">
        <f t="shared" si="430"/>
        <v>2980</v>
      </c>
      <c r="N2509" s="34" t="b">
        <v>1</v>
      </c>
      <c r="O2509" s="35">
        <f t="shared" si="431"/>
        <v>2980</v>
      </c>
      <c r="P2509" s="36" t="str">
        <f t="shared" si="432"/>
        <v>T</v>
      </c>
      <c r="Q2509" s="37" t="str">
        <f t="shared" si="433"/>
        <v>BRITISH SCREEN ADVISORY COUNCIL</v>
      </c>
      <c r="R2509" s="6" t="str">
        <f t="shared" si="434"/>
        <v>T - BRITISH SCREEN ADVISORY COUNCIL</v>
      </c>
      <c r="S2509" s="6" t="str">
        <f>IFERROR(INDEX('Vendor Over-ride'!$C:$C, MATCH($R:$R,'Vendor Over-ride'!$A:$A,0)),"")</f>
        <v>T - BRITISH SCREEN ADVISORY COUNCIL</v>
      </c>
      <c r="U2509" s="38" t="str">
        <f t="shared" si="438"/>
        <v>GIA</v>
      </c>
      <c r="V2509" s="5" t="str">
        <f t="shared" si="439"/>
        <v>TRADE</v>
      </c>
      <c r="W2509" s="5" t="b">
        <f t="shared" si="435"/>
        <v>0</v>
      </c>
      <c r="X2509" s="40">
        <f t="shared" ca="1" si="436"/>
        <v>2980</v>
      </c>
      <c r="Y2509" s="30" t="b">
        <f t="shared" ca="1" si="437"/>
        <v>0</v>
      </c>
    </row>
    <row r="2510" spans="1:25" hidden="1">
      <c r="A2510" s="28" t="s">
        <v>2837</v>
      </c>
      <c r="B2510" s="28" t="s">
        <v>2838</v>
      </c>
      <c r="C2510" s="28" t="s">
        <v>4959</v>
      </c>
      <c r="D2510" s="28" t="s">
        <v>2842</v>
      </c>
      <c r="E2510" s="29">
        <v>42377</v>
      </c>
      <c r="F2510" s="28" t="s">
        <v>12104</v>
      </c>
      <c r="G2510" s="30">
        <v>5288</v>
      </c>
      <c r="H2510" s="28" t="s">
        <v>12105</v>
      </c>
      <c r="I2510" s="31">
        <v>0</v>
      </c>
      <c r="J2510" s="31">
        <v>1656.78</v>
      </c>
      <c r="K2510" s="28" t="s">
        <v>4960</v>
      </c>
      <c r="L2510" s="32">
        <f t="shared" si="429"/>
        <v>-1656.78</v>
      </c>
      <c r="M2510" s="33">
        <f t="shared" si="430"/>
        <v>1656.78</v>
      </c>
      <c r="N2510" s="34" t="b">
        <v>1</v>
      </c>
      <c r="O2510" s="35">
        <f t="shared" si="431"/>
        <v>1656.78</v>
      </c>
      <c r="P2510" s="36" t="str">
        <f t="shared" si="432"/>
        <v>T</v>
      </c>
      <c r="Q2510" s="37" t="str">
        <f t="shared" si="433"/>
        <v>Capital Document Solutions Limited</v>
      </c>
      <c r="R2510" s="6" t="str">
        <f t="shared" si="434"/>
        <v>T - Capital Document Solutions Limited</v>
      </c>
      <c r="S2510" s="6" t="str">
        <f>IFERROR(INDEX('Vendor Over-ride'!$C:$C, MATCH($R:$R,'Vendor Over-ride'!$A:$A,0)),"")</f>
        <v>T - Capital Document Solutions Limited</v>
      </c>
      <c r="U2510" s="38" t="str">
        <f t="shared" si="438"/>
        <v>GIA</v>
      </c>
      <c r="V2510" s="5" t="str">
        <f t="shared" si="439"/>
        <v>TRADE</v>
      </c>
      <c r="W2510" s="5" t="b">
        <f t="shared" si="435"/>
        <v>0</v>
      </c>
      <c r="X2510" s="40">
        <f t="shared" ca="1" si="436"/>
        <v>8914.119999999999</v>
      </c>
      <c r="Y2510" s="30" t="b">
        <f t="shared" ca="1" si="437"/>
        <v>0</v>
      </c>
    </row>
    <row r="2511" spans="1:25">
      <c r="A2511" s="28" t="s">
        <v>2837</v>
      </c>
      <c r="B2511" s="28" t="s">
        <v>2838</v>
      </c>
      <c r="C2511" s="28" t="s">
        <v>4959</v>
      </c>
      <c r="D2511" s="28" t="s">
        <v>2842</v>
      </c>
      <c r="E2511" s="29">
        <v>42377</v>
      </c>
      <c r="F2511" s="28" t="s">
        <v>12106</v>
      </c>
      <c r="G2511" s="30">
        <v>5288</v>
      </c>
      <c r="H2511" s="28" t="s">
        <v>12107</v>
      </c>
      <c r="I2511" s="31">
        <v>0</v>
      </c>
      <c r="J2511" s="31">
        <v>323.60000000000002</v>
      </c>
      <c r="K2511" s="28" t="s">
        <v>4924</v>
      </c>
      <c r="L2511" s="32">
        <f t="shared" si="429"/>
        <v>-323.60000000000002</v>
      </c>
      <c r="M2511" s="33">
        <f t="shared" si="430"/>
        <v>323.60000000000002</v>
      </c>
      <c r="N2511" s="34" t="b">
        <v>1</v>
      </c>
      <c r="O2511" s="35">
        <f t="shared" si="431"/>
        <v>323.60000000000002</v>
      </c>
      <c r="P2511" s="36" t="str">
        <f t="shared" si="432"/>
        <v>T</v>
      </c>
      <c r="Q2511" s="37" t="str">
        <f t="shared" si="433"/>
        <v>Capita Travel and Events</v>
      </c>
      <c r="R2511" s="6" t="str">
        <f t="shared" si="434"/>
        <v>T - Capita Travel and Events</v>
      </c>
      <c r="S2511" s="6" t="str">
        <f>IFERROR(INDEX('Vendor Over-ride'!$C:$C, MATCH($R:$R,'Vendor Over-ride'!$A:$A,0)),"")</f>
        <v>T - Capita Travel and Events</v>
      </c>
      <c r="T2511" s="41" t="s">
        <v>7018</v>
      </c>
      <c r="U2511" s="38" t="str">
        <f t="shared" si="438"/>
        <v>GIA</v>
      </c>
      <c r="V2511" s="5" t="str">
        <f t="shared" si="439"/>
        <v>TRADE</v>
      </c>
      <c r="W2511" s="5" t="b">
        <f t="shared" si="435"/>
        <v>0</v>
      </c>
      <c r="X2511" s="40">
        <f t="shared" ca="1" si="436"/>
        <v>68437.789999999994</v>
      </c>
      <c r="Y2511" s="30" t="b">
        <f t="shared" ca="1" si="437"/>
        <v>1</v>
      </c>
    </row>
    <row r="2512" spans="1:25" hidden="1">
      <c r="A2512" s="28" t="s">
        <v>2837</v>
      </c>
      <c r="B2512" s="28" t="s">
        <v>2838</v>
      </c>
      <c r="C2512" s="28" t="s">
        <v>4959</v>
      </c>
      <c r="D2512" s="28" t="s">
        <v>2842</v>
      </c>
      <c r="E2512" s="29">
        <v>42377</v>
      </c>
      <c r="F2512" s="28" t="s">
        <v>12108</v>
      </c>
      <c r="G2512" s="30">
        <v>5288</v>
      </c>
      <c r="H2512" s="28" t="s">
        <v>12109</v>
      </c>
      <c r="I2512" s="31">
        <v>0</v>
      </c>
      <c r="J2512" s="31">
        <v>479.99</v>
      </c>
      <c r="K2512" s="28" t="s">
        <v>2893</v>
      </c>
      <c r="L2512" s="32">
        <f t="shared" si="429"/>
        <v>-479.99</v>
      </c>
      <c r="M2512" s="33">
        <f t="shared" si="430"/>
        <v>479.99</v>
      </c>
      <c r="N2512" s="34" t="b">
        <v>1</v>
      </c>
      <c r="O2512" s="35">
        <f t="shared" si="431"/>
        <v>479.99</v>
      </c>
      <c r="P2512" s="36" t="str">
        <f t="shared" si="432"/>
        <v>T</v>
      </c>
      <c r="Q2512" s="37" t="str">
        <f t="shared" si="433"/>
        <v>Child Support Agency</v>
      </c>
      <c r="R2512" s="6" t="str">
        <f t="shared" si="434"/>
        <v>T - Child Support Agency</v>
      </c>
      <c r="S2512" s="6" t="str">
        <f>IFERROR(INDEX('Vendor Over-ride'!$C:$C, MATCH($R:$R,'Vendor Over-ride'!$A:$A,0)),"")</f>
        <v>T - Child Support Agency</v>
      </c>
      <c r="U2512" s="38" t="str">
        <f t="shared" si="438"/>
        <v>GIA</v>
      </c>
      <c r="V2512" s="5" t="str">
        <f t="shared" si="439"/>
        <v>TRADE</v>
      </c>
      <c r="W2512" s="5" t="b">
        <f t="shared" si="435"/>
        <v>0</v>
      </c>
      <c r="X2512" s="40">
        <f t="shared" ca="1" si="436"/>
        <v>5719.9999999999991</v>
      </c>
      <c r="Y2512" s="30" t="b">
        <f t="shared" ca="1" si="437"/>
        <v>0</v>
      </c>
    </row>
    <row r="2513" spans="1:25" hidden="1">
      <c r="A2513" s="28" t="s">
        <v>2837</v>
      </c>
      <c r="B2513" s="28" t="s">
        <v>2838</v>
      </c>
      <c r="C2513" s="28" t="s">
        <v>4959</v>
      </c>
      <c r="D2513" s="28" t="s">
        <v>2842</v>
      </c>
      <c r="E2513" s="29">
        <v>42377</v>
      </c>
      <c r="F2513" s="28" t="s">
        <v>12110</v>
      </c>
      <c r="G2513" s="30">
        <v>5288</v>
      </c>
      <c r="H2513" s="28" t="s">
        <v>12111</v>
      </c>
      <c r="I2513" s="31">
        <v>0</v>
      </c>
      <c r="J2513" s="31">
        <v>39.380000000000003</v>
      </c>
      <c r="K2513" s="28" t="s">
        <v>2879</v>
      </c>
      <c r="L2513" s="32">
        <f t="shared" si="429"/>
        <v>-39.380000000000003</v>
      </c>
      <c r="M2513" s="33">
        <f t="shared" si="430"/>
        <v>39.380000000000003</v>
      </c>
      <c r="N2513" s="34" t="b">
        <v>1</v>
      </c>
      <c r="O2513" s="35">
        <f t="shared" si="431"/>
        <v>39.380000000000003</v>
      </c>
      <c r="P2513" s="36" t="str">
        <f t="shared" si="432"/>
        <v>T</v>
      </c>
      <c r="Q2513" s="37" t="str">
        <f t="shared" si="433"/>
        <v>CITY MILK</v>
      </c>
      <c r="R2513" s="6" t="str">
        <f t="shared" si="434"/>
        <v>T - CITY MILK</v>
      </c>
      <c r="S2513" s="6" t="str">
        <f>IFERROR(INDEX('Vendor Over-ride'!$C:$C, MATCH($R:$R,'Vendor Over-ride'!$A:$A,0)),"")</f>
        <v>T - CITY MILK</v>
      </c>
      <c r="U2513" s="38" t="str">
        <f t="shared" si="438"/>
        <v>GIA</v>
      </c>
      <c r="V2513" s="5" t="str">
        <f t="shared" si="439"/>
        <v>TRADE</v>
      </c>
      <c r="W2513" s="5" t="b">
        <f t="shared" si="435"/>
        <v>0</v>
      </c>
      <c r="X2513" s="40">
        <f t="shared" ca="1" si="436"/>
        <v>604.2700000000001</v>
      </c>
      <c r="Y2513" s="30" t="b">
        <f t="shared" ca="1" si="437"/>
        <v>0</v>
      </c>
    </row>
    <row r="2514" spans="1:25" hidden="1">
      <c r="A2514" s="28" t="s">
        <v>2837</v>
      </c>
      <c r="B2514" s="28" t="s">
        <v>2838</v>
      </c>
      <c r="C2514" s="28" t="s">
        <v>4959</v>
      </c>
      <c r="D2514" s="28" t="s">
        <v>2842</v>
      </c>
      <c r="E2514" s="29">
        <v>42377</v>
      </c>
      <c r="F2514" s="28" t="s">
        <v>12112</v>
      </c>
      <c r="G2514" s="30">
        <v>5288</v>
      </c>
      <c r="H2514" s="28" t="s">
        <v>12113</v>
      </c>
      <c r="I2514" s="31">
        <v>0</v>
      </c>
      <c r="J2514" s="31">
        <v>230</v>
      </c>
      <c r="K2514" s="28" t="s">
        <v>3016</v>
      </c>
      <c r="L2514" s="32">
        <f t="shared" si="429"/>
        <v>-230</v>
      </c>
      <c r="M2514" s="33">
        <f t="shared" si="430"/>
        <v>230</v>
      </c>
      <c r="N2514" s="34" t="b">
        <v>1</v>
      </c>
      <c r="O2514" s="35">
        <f t="shared" si="431"/>
        <v>230</v>
      </c>
      <c r="P2514" s="36" t="str">
        <f t="shared" si="432"/>
        <v>T</v>
      </c>
      <c r="Q2514" s="37" t="str">
        <f t="shared" si="433"/>
        <v>City Cabs (Edinburgh) Ltd</v>
      </c>
      <c r="R2514" s="6" t="str">
        <f t="shared" si="434"/>
        <v>T - City Cabs (Edinburgh) Ltd</v>
      </c>
      <c r="S2514" s="6" t="str">
        <f>IFERROR(INDEX('Vendor Over-ride'!$C:$C, MATCH($R:$R,'Vendor Over-ride'!$A:$A,0)),"")</f>
        <v>T - City Cabs (Edinburgh) Ltd</v>
      </c>
      <c r="U2514" s="38" t="str">
        <f t="shared" si="438"/>
        <v>GIA</v>
      </c>
      <c r="V2514" s="5" t="str">
        <f t="shared" si="439"/>
        <v>TRADE</v>
      </c>
      <c r="W2514" s="5" t="b">
        <f t="shared" si="435"/>
        <v>0</v>
      </c>
      <c r="X2514" s="40">
        <f t="shared" ca="1" si="436"/>
        <v>4761.08</v>
      </c>
      <c r="Y2514" s="30" t="b">
        <f t="shared" ca="1" si="437"/>
        <v>0</v>
      </c>
    </row>
    <row r="2515" spans="1:25" hidden="1">
      <c r="A2515" s="28" t="s">
        <v>2837</v>
      </c>
      <c r="B2515" s="28" t="s">
        <v>2838</v>
      </c>
      <c r="C2515" s="28" t="s">
        <v>4959</v>
      </c>
      <c r="D2515" s="28" t="s">
        <v>2842</v>
      </c>
      <c r="E2515" s="29">
        <v>42377</v>
      </c>
      <c r="F2515" s="28" t="s">
        <v>12114</v>
      </c>
      <c r="G2515" s="30">
        <v>5288</v>
      </c>
      <c r="H2515" s="28" t="s">
        <v>12115</v>
      </c>
      <c r="I2515" s="31">
        <v>0</v>
      </c>
      <c r="J2515" s="31">
        <v>542.21</v>
      </c>
      <c r="K2515" s="28" t="s">
        <v>2848</v>
      </c>
      <c r="L2515" s="32">
        <f t="shared" si="429"/>
        <v>-542.21</v>
      </c>
      <c r="M2515" s="33">
        <f t="shared" si="430"/>
        <v>542.21</v>
      </c>
      <c r="N2515" s="34" t="b">
        <v>1</v>
      </c>
      <c r="O2515" s="35">
        <f t="shared" si="431"/>
        <v>542.21</v>
      </c>
      <c r="P2515" s="36" t="str">
        <f t="shared" si="432"/>
        <v>T</v>
      </c>
      <c r="Q2515" s="37" t="str">
        <f t="shared" si="433"/>
        <v>Eagle Couriers (Scotland) Ltd</v>
      </c>
      <c r="R2515" s="6" t="str">
        <f t="shared" si="434"/>
        <v>T - Eagle Couriers (Scotland) Ltd</v>
      </c>
      <c r="S2515" s="6" t="str">
        <f>IFERROR(INDEX('Vendor Over-ride'!$C:$C, MATCH($R:$R,'Vendor Over-ride'!$A:$A,0)),"")</f>
        <v>T - Eagle Couriers (Scotland) Ltd</v>
      </c>
      <c r="U2515" s="38" t="str">
        <f t="shared" si="438"/>
        <v>GIA</v>
      </c>
      <c r="V2515" s="5" t="str">
        <f t="shared" si="439"/>
        <v>TRADE</v>
      </c>
      <c r="W2515" s="5" t="b">
        <f t="shared" si="435"/>
        <v>0</v>
      </c>
      <c r="X2515" s="40">
        <f t="shared" ca="1" si="436"/>
        <v>6324.47</v>
      </c>
      <c r="Y2515" s="30" t="b">
        <f t="shared" ca="1" si="437"/>
        <v>0</v>
      </c>
    </row>
    <row r="2516" spans="1:25">
      <c r="A2516" s="28" t="s">
        <v>2837</v>
      </c>
      <c r="B2516" s="28" t="s">
        <v>2838</v>
      </c>
      <c r="C2516" s="28" t="s">
        <v>4959</v>
      </c>
      <c r="D2516" s="28" t="s">
        <v>2842</v>
      </c>
      <c r="E2516" s="29">
        <v>42377</v>
      </c>
      <c r="F2516" s="28" t="s">
        <v>12116</v>
      </c>
      <c r="G2516" s="30">
        <v>5288</v>
      </c>
      <c r="H2516" s="28" t="s">
        <v>12117</v>
      </c>
      <c r="I2516" s="31">
        <v>0</v>
      </c>
      <c r="J2516" s="31">
        <v>9816</v>
      </c>
      <c r="K2516" s="28" t="s">
        <v>9887</v>
      </c>
      <c r="L2516" s="32">
        <f t="shared" si="429"/>
        <v>-9816</v>
      </c>
      <c r="M2516" s="33">
        <f t="shared" si="430"/>
        <v>9816</v>
      </c>
      <c r="N2516" s="34" t="b">
        <v>1</v>
      </c>
      <c r="O2516" s="35">
        <f t="shared" si="431"/>
        <v>9816</v>
      </c>
      <c r="P2516" s="36" t="str">
        <f t="shared" si="432"/>
        <v>T</v>
      </c>
      <c r="Q2516" s="37" t="str">
        <f t="shared" si="433"/>
        <v>EKOS LTD</v>
      </c>
      <c r="R2516" s="6" t="str">
        <f t="shared" si="434"/>
        <v>T - EKOS LTD</v>
      </c>
      <c r="S2516" s="6" t="str">
        <f>IFERROR(INDEX('Vendor Over-ride'!$C:$C, MATCH($R:$R,'Vendor Over-ride'!$A:$A,0)),"")</f>
        <v>T - EKOS LTD</v>
      </c>
      <c r="T2516" s="41" t="s">
        <v>17721</v>
      </c>
      <c r="U2516" s="38" t="str">
        <f t="shared" si="438"/>
        <v>GIA</v>
      </c>
      <c r="V2516" s="5" t="str">
        <f t="shared" si="439"/>
        <v>TRADE</v>
      </c>
      <c r="W2516" s="5" t="b">
        <f t="shared" si="435"/>
        <v>0</v>
      </c>
      <c r="X2516" s="40">
        <f t="shared" ca="1" si="436"/>
        <v>29000.17</v>
      </c>
      <c r="Y2516" s="30" t="b">
        <f t="shared" ca="1" si="437"/>
        <v>1</v>
      </c>
    </row>
    <row r="2517" spans="1:25" hidden="1">
      <c r="A2517" s="28" t="s">
        <v>2837</v>
      </c>
      <c r="B2517" s="28" t="s">
        <v>2838</v>
      </c>
      <c r="C2517" s="28" t="s">
        <v>4959</v>
      </c>
      <c r="D2517" s="28" t="s">
        <v>2842</v>
      </c>
      <c r="E2517" s="29">
        <v>42377</v>
      </c>
      <c r="F2517" s="28" t="s">
        <v>12118</v>
      </c>
      <c r="G2517" s="30">
        <v>5288</v>
      </c>
      <c r="H2517" s="28" t="s">
        <v>12119</v>
      </c>
      <c r="I2517" s="31">
        <v>0</v>
      </c>
      <c r="J2517" s="31">
        <v>157.08000000000001</v>
      </c>
      <c r="K2517" s="28" t="s">
        <v>2863</v>
      </c>
      <c r="L2517" s="32">
        <f t="shared" si="429"/>
        <v>-157.08000000000001</v>
      </c>
      <c r="M2517" s="33">
        <f t="shared" si="430"/>
        <v>157.08000000000001</v>
      </c>
      <c r="N2517" s="34" t="b">
        <v>1</v>
      </c>
      <c r="O2517" s="35">
        <f t="shared" si="431"/>
        <v>157.08000000000001</v>
      </c>
      <c r="P2517" s="36" t="str">
        <f t="shared" si="432"/>
        <v>T</v>
      </c>
      <c r="Q2517" s="37" t="str">
        <f t="shared" si="433"/>
        <v>Galway Gourmet</v>
      </c>
      <c r="R2517" s="6" t="str">
        <f t="shared" si="434"/>
        <v>T - Galway Gourmet</v>
      </c>
      <c r="S2517" s="6" t="str">
        <f>IFERROR(INDEX('Vendor Over-ride'!$C:$C, MATCH($R:$R,'Vendor Over-ride'!$A:$A,0)),"")</f>
        <v>T - Galway Gourmet</v>
      </c>
      <c r="U2517" s="38" t="str">
        <f t="shared" si="438"/>
        <v>GIA</v>
      </c>
      <c r="V2517" s="5" t="str">
        <f t="shared" si="439"/>
        <v>TRADE</v>
      </c>
      <c r="W2517" s="5" t="b">
        <f t="shared" si="435"/>
        <v>0</v>
      </c>
      <c r="X2517" s="40">
        <f t="shared" ca="1" si="436"/>
        <v>1978.8000000000002</v>
      </c>
      <c r="Y2517" s="30" t="b">
        <f t="shared" ca="1" si="437"/>
        <v>0</v>
      </c>
    </row>
    <row r="2518" spans="1:25" hidden="1">
      <c r="A2518" s="28" t="s">
        <v>2837</v>
      </c>
      <c r="B2518" s="28" t="s">
        <v>2838</v>
      </c>
      <c r="C2518" s="28" t="s">
        <v>4959</v>
      </c>
      <c r="D2518" s="28" t="s">
        <v>2842</v>
      </c>
      <c r="E2518" s="29">
        <v>42377</v>
      </c>
      <c r="F2518" s="28" t="s">
        <v>12120</v>
      </c>
      <c r="G2518" s="30">
        <v>5288</v>
      </c>
      <c r="H2518" s="28" t="s">
        <v>12121</v>
      </c>
      <c r="I2518" s="31">
        <v>0</v>
      </c>
      <c r="J2518" s="31">
        <v>14</v>
      </c>
      <c r="K2518" s="28" t="s">
        <v>2896</v>
      </c>
      <c r="L2518" s="32">
        <f t="shared" si="429"/>
        <v>-14</v>
      </c>
      <c r="M2518" s="33">
        <f t="shared" si="430"/>
        <v>14</v>
      </c>
      <c r="N2518" s="34" t="b">
        <v>1</v>
      </c>
      <c r="O2518" s="35">
        <f t="shared" si="431"/>
        <v>14</v>
      </c>
      <c r="P2518" s="36" t="str">
        <f t="shared" si="432"/>
        <v>T</v>
      </c>
      <c r="Q2518" s="37" t="str">
        <f t="shared" si="433"/>
        <v>GAYE</v>
      </c>
      <c r="R2518" s="6" t="str">
        <f t="shared" si="434"/>
        <v>T - GAYE</v>
      </c>
      <c r="S2518" s="6" t="str">
        <f>IFERROR(INDEX('Vendor Over-ride'!$C:$C, MATCH($R:$R,'Vendor Over-ride'!$A:$A,0)),"")</f>
        <v>T - GAYE</v>
      </c>
      <c r="U2518" s="38" t="str">
        <f t="shared" si="438"/>
        <v>GIA</v>
      </c>
      <c r="V2518" s="5" t="str">
        <f t="shared" si="439"/>
        <v>TRADE</v>
      </c>
      <c r="W2518" s="5" t="b">
        <f t="shared" si="435"/>
        <v>0</v>
      </c>
      <c r="X2518" s="40">
        <f t="shared" ca="1" si="436"/>
        <v>168</v>
      </c>
      <c r="Y2518" s="30" t="b">
        <f t="shared" ca="1" si="437"/>
        <v>0</v>
      </c>
    </row>
    <row r="2519" spans="1:25" hidden="1">
      <c r="A2519" s="28" t="s">
        <v>2837</v>
      </c>
      <c r="B2519" s="28" t="s">
        <v>2838</v>
      </c>
      <c r="C2519" s="28" t="s">
        <v>4959</v>
      </c>
      <c r="D2519" s="28" t="s">
        <v>2842</v>
      </c>
      <c r="E2519" s="29">
        <v>42377</v>
      </c>
      <c r="F2519" s="28" t="s">
        <v>12122</v>
      </c>
      <c r="G2519" s="30">
        <v>5288</v>
      </c>
      <c r="H2519" s="28" t="s">
        <v>12123</v>
      </c>
      <c r="I2519" s="31">
        <v>0</v>
      </c>
      <c r="J2519" s="31">
        <v>215.26</v>
      </c>
      <c r="K2519" s="28" t="s">
        <v>3042</v>
      </c>
      <c r="L2519" s="32">
        <f t="shared" si="429"/>
        <v>-215.26</v>
      </c>
      <c r="M2519" s="33">
        <f t="shared" si="430"/>
        <v>215.26</v>
      </c>
      <c r="N2519" s="34" t="b">
        <v>1</v>
      </c>
      <c r="O2519" s="35">
        <f t="shared" si="431"/>
        <v>215.26</v>
      </c>
      <c r="P2519" s="36" t="str">
        <f t="shared" si="432"/>
        <v>T</v>
      </c>
      <c r="Q2519" s="37" t="str">
        <f t="shared" si="433"/>
        <v>GP PLANTSCAPE</v>
      </c>
      <c r="R2519" s="6" t="str">
        <f t="shared" si="434"/>
        <v>T - GP PLANTSCAPE</v>
      </c>
      <c r="S2519" s="6" t="str">
        <f>IFERROR(INDEX('Vendor Over-ride'!$C:$C, MATCH($R:$R,'Vendor Over-ride'!$A:$A,0)),"")</f>
        <v>T - GP PLANTSCAPE</v>
      </c>
      <c r="U2519" s="38" t="str">
        <f t="shared" si="438"/>
        <v>GIA</v>
      </c>
      <c r="V2519" s="5" t="str">
        <f t="shared" si="439"/>
        <v>TRADE</v>
      </c>
      <c r="W2519" s="5" t="b">
        <f t="shared" si="435"/>
        <v>0</v>
      </c>
      <c r="X2519" s="40">
        <f t="shared" ca="1" si="436"/>
        <v>861.04</v>
      </c>
      <c r="Y2519" s="30" t="b">
        <f t="shared" ca="1" si="437"/>
        <v>0</v>
      </c>
    </row>
    <row r="2520" spans="1:25">
      <c r="A2520" s="28" t="s">
        <v>2837</v>
      </c>
      <c r="B2520" s="28" t="s">
        <v>2838</v>
      </c>
      <c r="C2520" s="28" t="s">
        <v>4959</v>
      </c>
      <c r="D2520" s="28" t="s">
        <v>2842</v>
      </c>
      <c r="E2520" s="29">
        <v>42377</v>
      </c>
      <c r="F2520" s="28" t="s">
        <v>12124</v>
      </c>
      <c r="G2520" s="30">
        <v>5288</v>
      </c>
      <c r="H2520" s="28" t="s">
        <v>12125</v>
      </c>
      <c r="I2520" s="31">
        <v>0</v>
      </c>
      <c r="J2520" s="31">
        <v>87675.91</v>
      </c>
      <c r="K2520" s="28" t="s">
        <v>2938</v>
      </c>
      <c r="L2520" s="32">
        <f t="shared" si="429"/>
        <v>-87675.91</v>
      </c>
      <c r="M2520" s="33">
        <f t="shared" si="430"/>
        <v>87675.91</v>
      </c>
      <c r="N2520" s="34" t="b">
        <v>1</v>
      </c>
      <c r="O2520" s="35">
        <f t="shared" si="431"/>
        <v>87675.91</v>
      </c>
      <c r="P2520" s="36" t="str">
        <f t="shared" si="432"/>
        <v>T</v>
      </c>
      <c r="Q2520" s="37" t="str">
        <f t="shared" si="433"/>
        <v>HM Revenue &amp; Customs Only - 961PP10305354</v>
      </c>
      <c r="R2520" s="6" t="str">
        <f t="shared" si="434"/>
        <v>T - HM Revenue &amp; Customs Only - 961PP10305354</v>
      </c>
      <c r="S2520" s="6" t="str">
        <f>IFERROR(INDEX('Vendor Over-ride'!$C:$C, MATCH($R:$R,'Vendor Over-ride'!$A:$A,0)),"")</f>
        <v>T - HM Revenue &amp; Customs Only - 961PP10305354</v>
      </c>
      <c r="T2520" s="41" t="s">
        <v>2799</v>
      </c>
      <c r="U2520" s="38" t="str">
        <f t="shared" si="438"/>
        <v>GIA</v>
      </c>
      <c r="V2520" s="5" t="str">
        <f t="shared" si="439"/>
        <v>TRADE</v>
      </c>
      <c r="W2520" s="5" t="b">
        <f t="shared" si="435"/>
        <v>1</v>
      </c>
      <c r="X2520" s="40">
        <f t="shared" ca="1" si="436"/>
        <v>1030935.7799999999</v>
      </c>
      <c r="Y2520" s="30" t="b">
        <f t="shared" ca="1" si="437"/>
        <v>1</v>
      </c>
    </row>
    <row r="2521" spans="1:25" hidden="1">
      <c r="A2521" s="28" t="s">
        <v>2837</v>
      </c>
      <c r="B2521" s="28" t="s">
        <v>2838</v>
      </c>
      <c r="C2521" s="28" t="s">
        <v>4959</v>
      </c>
      <c r="D2521" s="28" t="s">
        <v>2842</v>
      </c>
      <c r="E2521" s="29">
        <v>42377</v>
      </c>
      <c r="F2521" s="28" t="s">
        <v>12126</v>
      </c>
      <c r="G2521" s="30">
        <v>5288</v>
      </c>
      <c r="H2521" s="28" t="s">
        <v>12127</v>
      </c>
      <c r="I2521" s="31">
        <v>0</v>
      </c>
      <c r="J2521" s="31">
        <v>799.69</v>
      </c>
      <c r="K2521" s="28" t="s">
        <v>2898</v>
      </c>
      <c r="L2521" s="32">
        <f t="shared" si="429"/>
        <v>-799.69</v>
      </c>
      <c r="M2521" s="33">
        <f t="shared" si="430"/>
        <v>799.69</v>
      </c>
      <c r="N2521" s="34" t="b">
        <v>1</v>
      </c>
      <c r="O2521" s="35">
        <f t="shared" si="431"/>
        <v>799.69</v>
      </c>
      <c r="P2521" s="36" t="str">
        <f t="shared" si="432"/>
        <v>T</v>
      </c>
      <c r="Q2521" s="37" t="str">
        <f t="shared" si="433"/>
        <v>Iron Mountain</v>
      </c>
      <c r="R2521" s="6" t="str">
        <f t="shared" si="434"/>
        <v>T - Iron Mountain</v>
      </c>
      <c r="S2521" s="6" t="str">
        <f>IFERROR(INDEX('Vendor Over-ride'!$C:$C, MATCH($R:$R,'Vendor Over-ride'!$A:$A,0)),"")</f>
        <v>T - Iron Mountain</v>
      </c>
      <c r="U2521" s="38" t="str">
        <f t="shared" si="438"/>
        <v>GIA</v>
      </c>
      <c r="V2521" s="5" t="str">
        <f t="shared" si="439"/>
        <v>TRADE</v>
      </c>
      <c r="W2521" s="5" t="b">
        <f t="shared" si="435"/>
        <v>0</v>
      </c>
      <c r="X2521" s="40">
        <f t="shared" ca="1" si="436"/>
        <v>23628.210000000003</v>
      </c>
      <c r="Y2521" s="30" t="b">
        <f t="shared" ca="1" si="437"/>
        <v>0</v>
      </c>
    </row>
    <row r="2522" spans="1:25" hidden="1">
      <c r="A2522" s="28" t="s">
        <v>2837</v>
      </c>
      <c r="B2522" s="28" t="s">
        <v>2838</v>
      </c>
      <c r="C2522" s="28" t="s">
        <v>4959</v>
      </c>
      <c r="D2522" s="28" t="s">
        <v>2842</v>
      </c>
      <c r="E2522" s="29">
        <v>42377</v>
      </c>
      <c r="F2522" s="28" t="s">
        <v>12128</v>
      </c>
      <c r="G2522" s="30">
        <v>5288</v>
      </c>
      <c r="H2522" s="28" t="s">
        <v>12129</v>
      </c>
      <c r="I2522" s="31">
        <v>0</v>
      </c>
      <c r="J2522" s="31">
        <v>3000</v>
      </c>
      <c r="K2522" s="28" t="s">
        <v>12130</v>
      </c>
      <c r="L2522" s="32">
        <f t="shared" si="429"/>
        <v>-3000</v>
      </c>
      <c r="M2522" s="33">
        <f t="shared" si="430"/>
        <v>3000</v>
      </c>
      <c r="N2522" s="34" t="b">
        <v>1</v>
      </c>
      <c r="O2522" s="35">
        <f t="shared" si="431"/>
        <v>3000</v>
      </c>
      <c r="P2522" s="36" t="str">
        <f t="shared" si="432"/>
        <v>T</v>
      </c>
      <c r="Q2522" s="37" t="str">
        <f t="shared" si="433"/>
        <v>Keo North Ltd</v>
      </c>
      <c r="R2522" s="6" t="str">
        <f t="shared" si="434"/>
        <v>T - Keo North Ltd</v>
      </c>
      <c r="S2522" s="6" t="str">
        <f>IFERROR(INDEX('Vendor Over-ride'!$C:$C, MATCH($R:$R,'Vendor Over-ride'!$A:$A,0)),"")</f>
        <v>T - Keo North Ltd</v>
      </c>
      <c r="U2522" s="38" t="str">
        <f t="shared" si="438"/>
        <v>GIA</v>
      </c>
      <c r="V2522" s="5" t="str">
        <f t="shared" si="439"/>
        <v>TRADE</v>
      </c>
      <c r="W2522" s="5" t="b">
        <f t="shared" si="435"/>
        <v>0</v>
      </c>
      <c r="X2522" s="40">
        <f t="shared" ca="1" si="436"/>
        <v>3000</v>
      </c>
      <c r="Y2522" s="30" t="b">
        <f t="shared" ca="1" si="437"/>
        <v>0</v>
      </c>
    </row>
    <row r="2523" spans="1:25" hidden="1">
      <c r="A2523" s="28" t="s">
        <v>2837</v>
      </c>
      <c r="B2523" s="28" t="s">
        <v>2838</v>
      </c>
      <c r="C2523" s="28" t="s">
        <v>4959</v>
      </c>
      <c r="D2523" s="28" t="s">
        <v>2842</v>
      </c>
      <c r="E2523" s="29">
        <v>42377</v>
      </c>
      <c r="F2523" s="28" t="s">
        <v>12131</v>
      </c>
      <c r="G2523" s="30">
        <v>5288</v>
      </c>
      <c r="H2523" s="28" t="s">
        <v>12132</v>
      </c>
      <c r="I2523" s="31">
        <v>0</v>
      </c>
      <c r="J2523" s="31">
        <v>2631.72</v>
      </c>
      <c r="K2523" s="28" t="s">
        <v>12133</v>
      </c>
      <c r="L2523" s="32">
        <f t="shared" si="429"/>
        <v>-2631.72</v>
      </c>
      <c r="M2523" s="33">
        <f t="shared" si="430"/>
        <v>2631.72</v>
      </c>
      <c r="N2523" s="34" t="b">
        <v>1</v>
      </c>
      <c r="O2523" s="35">
        <f t="shared" si="431"/>
        <v>2631.72</v>
      </c>
      <c r="P2523" s="36" t="str">
        <f t="shared" si="432"/>
        <v>T</v>
      </c>
      <c r="Q2523" s="37" t="str">
        <f t="shared" si="433"/>
        <v>M&amp;F Location Services (Matt Jones)</v>
      </c>
      <c r="R2523" s="6" t="str">
        <f t="shared" si="434"/>
        <v>T - M&amp;F Location Services (Matt Jones)</v>
      </c>
      <c r="S2523" s="6" t="str">
        <f>IFERROR(INDEX('Vendor Over-ride'!$C:$C, MATCH($R:$R,'Vendor Over-ride'!$A:$A,0)),"")</f>
        <v>T - M&amp;F Location Services (Matt Jones)</v>
      </c>
      <c r="U2523" s="38" t="str">
        <f t="shared" si="438"/>
        <v>GIA</v>
      </c>
      <c r="V2523" s="5" t="str">
        <f t="shared" si="439"/>
        <v>TRADE</v>
      </c>
      <c r="W2523" s="5" t="b">
        <f t="shared" si="435"/>
        <v>0</v>
      </c>
      <c r="X2523" s="40">
        <f t="shared" ca="1" si="436"/>
        <v>4568.3999999999996</v>
      </c>
      <c r="Y2523" s="30" t="b">
        <f t="shared" ca="1" si="437"/>
        <v>0</v>
      </c>
    </row>
    <row r="2524" spans="1:25" hidden="1">
      <c r="A2524" s="28" t="s">
        <v>2837</v>
      </c>
      <c r="B2524" s="28" t="s">
        <v>2838</v>
      </c>
      <c r="C2524" s="28" t="s">
        <v>4959</v>
      </c>
      <c r="D2524" s="28" t="s">
        <v>2842</v>
      </c>
      <c r="E2524" s="29">
        <v>42377</v>
      </c>
      <c r="F2524" s="28" t="s">
        <v>12134</v>
      </c>
      <c r="G2524" s="30">
        <v>5288</v>
      </c>
      <c r="H2524" s="28" t="s">
        <v>12135</v>
      </c>
      <c r="I2524" s="31">
        <v>0</v>
      </c>
      <c r="J2524" s="31">
        <v>302.39999999999998</v>
      </c>
      <c r="K2524" s="28" t="s">
        <v>2899</v>
      </c>
      <c r="L2524" s="32">
        <f t="shared" si="429"/>
        <v>-302.39999999999998</v>
      </c>
      <c r="M2524" s="33">
        <f t="shared" si="430"/>
        <v>302.39999999999998</v>
      </c>
      <c r="N2524" s="34" t="b">
        <v>1</v>
      </c>
      <c r="O2524" s="35">
        <f t="shared" si="431"/>
        <v>302.39999999999998</v>
      </c>
      <c r="P2524" s="36" t="str">
        <f t="shared" si="432"/>
        <v>T</v>
      </c>
      <c r="Q2524" s="37" t="str">
        <f t="shared" si="433"/>
        <v>MSF Union Dues - Ref 38190751</v>
      </c>
      <c r="R2524" s="6" t="str">
        <f t="shared" si="434"/>
        <v>T - MSF Union Dues - Ref 38190751</v>
      </c>
      <c r="S2524" s="6" t="str">
        <f>IFERROR(INDEX('Vendor Over-ride'!$C:$C, MATCH($R:$R,'Vendor Over-ride'!$A:$A,0)),"")</f>
        <v>T - MSF Union Dues - Ref 38190751</v>
      </c>
      <c r="U2524" s="38" t="str">
        <f t="shared" si="438"/>
        <v>GIA</v>
      </c>
      <c r="V2524" s="5" t="str">
        <f t="shared" si="439"/>
        <v>TRADE</v>
      </c>
      <c r="W2524" s="5" t="b">
        <f t="shared" si="435"/>
        <v>0</v>
      </c>
      <c r="X2524" s="40">
        <f t="shared" ca="1" si="436"/>
        <v>3608.3899999999994</v>
      </c>
      <c r="Y2524" s="30" t="b">
        <f t="shared" ca="1" si="437"/>
        <v>0</v>
      </c>
    </row>
    <row r="2525" spans="1:25">
      <c r="A2525" s="28" t="s">
        <v>2837</v>
      </c>
      <c r="B2525" s="28" t="s">
        <v>2838</v>
      </c>
      <c r="C2525" s="28" t="s">
        <v>4959</v>
      </c>
      <c r="D2525" s="28" t="s">
        <v>2842</v>
      </c>
      <c r="E2525" s="29">
        <v>42377</v>
      </c>
      <c r="F2525" s="28" t="s">
        <v>12136</v>
      </c>
      <c r="G2525" s="30">
        <v>5288</v>
      </c>
      <c r="H2525" s="28" t="s">
        <v>12137</v>
      </c>
      <c r="I2525" s="31">
        <v>0</v>
      </c>
      <c r="J2525" s="31">
        <v>3125</v>
      </c>
      <c r="K2525" s="28" t="s">
        <v>7256</v>
      </c>
      <c r="L2525" s="32">
        <f t="shared" si="429"/>
        <v>-3125</v>
      </c>
      <c r="M2525" s="33">
        <f t="shared" si="430"/>
        <v>3125</v>
      </c>
      <c r="N2525" s="34" t="b">
        <v>1</v>
      </c>
      <c r="O2525" s="35">
        <f t="shared" si="431"/>
        <v>3125</v>
      </c>
      <c r="P2525" s="36" t="str">
        <f t="shared" si="432"/>
        <v>T</v>
      </c>
      <c r="Q2525" s="37" t="str">
        <f t="shared" si="433"/>
        <v>Norman Howie</v>
      </c>
      <c r="R2525" s="6" t="str">
        <f t="shared" si="434"/>
        <v>T - Norman Howie</v>
      </c>
      <c r="S2525" s="6" t="str">
        <f>IFERROR(INDEX('Vendor Over-ride'!$C:$C, MATCH($R:$R,'Vendor Over-ride'!$A:$A,0)),"")</f>
        <v>T - Norman Howie</v>
      </c>
      <c r="T2525" s="41" t="s">
        <v>17725</v>
      </c>
      <c r="U2525" s="38" t="str">
        <f t="shared" si="438"/>
        <v>GIA</v>
      </c>
      <c r="V2525" s="5" t="str">
        <f t="shared" si="439"/>
        <v>TRADE</v>
      </c>
      <c r="W2525" s="5" t="b">
        <f t="shared" si="435"/>
        <v>0</v>
      </c>
      <c r="X2525" s="40">
        <f t="shared" ca="1" si="436"/>
        <v>37610.199999999997</v>
      </c>
      <c r="Y2525" s="30" t="b">
        <f t="shared" ca="1" si="437"/>
        <v>1</v>
      </c>
    </row>
    <row r="2526" spans="1:25" hidden="1">
      <c r="A2526" s="28" t="s">
        <v>2837</v>
      </c>
      <c r="B2526" s="28" t="s">
        <v>2838</v>
      </c>
      <c r="C2526" s="28" t="s">
        <v>4959</v>
      </c>
      <c r="D2526" s="28" t="s">
        <v>2842</v>
      </c>
      <c r="E2526" s="29">
        <v>42377</v>
      </c>
      <c r="F2526" s="28" t="s">
        <v>12138</v>
      </c>
      <c r="G2526" s="30">
        <v>5288</v>
      </c>
      <c r="H2526" s="28" t="s">
        <v>12139</v>
      </c>
      <c r="I2526" s="31">
        <v>0</v>
      </c>
      <c r="J2526" s="31">
        <v>348.03</v>
      </c>
      <c r="K2526" s="28" t="s">
        <v>2885</v>
      </c>
      <c r="L2526" s="32">
        <f t="shared" si="429"/>
        <v>-348.03</v>
      </c>
      <c r="M2526" s="33">
        <f t="shared" si="430"/>
        <v>348.03</v>
      </c>
      <c r="N2526" s="34" t="b">
        <v>1</v>
      </c>
      <c r="O2526" s="35">
        <f t="shared" si="431"/>
        <v>348.03</v>
      </c>
      <c r="P2526" s="36" t="str">
        <f t="shared" si="432"/>
        <v>T</v>
      </c>
      <c r="Q2526" s="37" t="str">
        <f t="shared" si="433"/>
        <v>Office Depot (UK) Ltd</v>
      </c>
      <c r="R2526" s="6" t="str">
        <f t="shared" si="434"/>
        <v>T - Office Depot (UK) Ltd</v>
      </c>
      <c r="S2526" s="6" t="str">
        <f>IFERROR(INDEX('Vendor Over-ride'!$C:$C, MATCH($R:$R,'Vendor Over-ride'!$A:$A,0)),"")</f>
        <v>T - Office Depot (UK) Ltd</v>
      </c>
      <c r="U2526" s="38" t="str">
        <f t="shared" si="438"/>
        <v>GIA</v>
      </c>
      <c r="V2526" s="5" t="str">
        <f t="shared" si="439"/>
        <v>TRADE</v>
      </c>
      <c r="W2526" s="5" t="b">
        <f t="shared" si="435"/>
        <v>0</v>
      </c>
      <c r="X2526" s="40">
        <f t="shared" ca="1" si="436"/>
        <v>3402.7900000000004</v>
      </c>
      <c r="Y2526" s="30" t="b">
        <f t="shared" ca="1" si="437"/>
        <v>0</v>
      </c>
    </row>
    <row r="2527" spans="1:25" hidden="1">
      <c r="A2527" s="28" t="s">
        <v>2837</v>
      </c>
      <c r="B2527" s="28" t="s">
        <v>2838</v>
      </c>
      <c r="C2527" s="28" t="s">
        <v>4959</v>
      </c>
      <c r="D2527" s="28" t="s">
        <v>2842</v>
      </c>
      <c r="E2527" s="29">
        <v>42377</v>
      </c>
      <c r="F2527" s="28" t="s">
        <v>12140</v>
      </c>
      <c r="G2527" s="30">
        <v>5288</v>
      </c>
      <c r="H2527" s="28" t="s">
        <v>12141</v>
      </c>
      <c r="I2527" s="31">
        <v>0</v>
      </c>
      <c r="J2527" s="31">
        <v>520</v>
      </c>
      <c r="K2527" s="28" t="s">
        <v>7606</v>
      </c>
      <c r="L2527" s="32">
        <f t="shared" si="429"/>
        <v>-520</v>
      </c>
      <c r="M2527" s="33">
        <f t="shared" si="430"/>
        <v>520</v>
      </c>
      <c r="N2527" s="34" t="b">
        <v>1</v>
      </c>
      <c r="O2527" s="35">
        <f t="shared" si="431"/>
        <v>520</v>
      </c>
      <c r="P2527" s="36" t="str">
        <f t="shared" si="432"/>
        <v>T</v>
      </c>
      <c r="Q2527" s="37" t="str">
        <f t="shared" si="433"/>
        <v>Office Care</v>
      </c>
      <c r="R2527" s="6" t="str">
        <f t="shared" si="434"/>
        <v>T - Office Care</v>
      </c>
      <c r="S2527" s="6" t="str">
        <f>IFERROR(INDEX('Vendor Over-ride'!$C:$C, MATCH($R:$R,'Vendor Over-ride'!$A:$A,0)),"")</f>
        <v>T - Office Care</v>
      </c>
      <c r="U2527" s="38" t="str">
        <f t="shared" si="438"/>
        <v>GIA</v>
      </c>
      <c r="V2527" s="5" t="str">
        <f t="shared" si="439"/>
        <v>TRADE</v>
      </c>
      <c r="W2527" s="5" t="b">
        <f t="shared" si="435"/>
        <v>0</v>
      </c>
      <c r="X2527" s="40">
        <f t="shared" ca="1" si="436"/>
        <v>8491.49</v>
      </c>
      <c r="Y2527" s="30" t="b">
        <f t="shared" ca="1" si="437"/>
        <v>0</v>
      </c>
    </row>
    <row r="2528" spans="1:25" hidden="1">
      <c r="A2528" s="28" t="s">
        <v>2837</v>
      </c>
      <c r="B2528" s="28" t="s">
        <v>2838</v>
      </c>
      <c r="C2528" s="28" t="s">
        <v>4959</v>
      </c>
      <c r="D2528" s="28" t="s">
        <v>2842</v>
      </c>
      <c r="E2528" s="29">
        <v>42377</v>
      </c>
      <c r="F2528" s="28" t="s">
        <v>12142</v>
      </c>
      <c r="G2528" s="30">
        <v>5288</v>
      </c>
      <c r="H2528" s="28" t="s">
        <v>12143</v>
      </c>
      <c r="I2528" s="31">
        <v>0</v>
      </c>
      <c r="J2528" s="31">
        <v>166.18</v>
      </c>
      <c r="K2528" s="28" t="s">
        <v>2900</v>
      </c>
      <c r="L2528" s="32">
        <f t="shared" si="429"/>
        <v>-166.18</v>
      </c>
      <c r="M2528" s="33">
        <f t="shared" si="430"/>
        <v>166.18</v>
      </c>
      <c r="N2528" s="34" t="b">
        <v>1</v>
      </c>
      <c r="O2528" s="35">
        <f t="shared" si="431"/>
        <v>166.18</v>
      </c>
      <c r="P2528" s="36" t="str">
        <f t="shared" si="432"/>
        <v>T</v>
      </c>
      <c r="Q2528" s="37" t="str">
        <f t="shared" si="433"/>
        <v>PCS</v>
      </c>
      <c r="R2528" s="6" t="str">
        <f t="shared" si="434"/>
        <v>T - PCS</v>
      </c>
      <c r="S2528" s="6" t="str">
        <f>IFERROR(INDEX('Vendor Over-ride'!$C:$C, MATCH($R:$R,'Vendor Over-ride'!$A:$A,0)),"")</f>
        <v>T - PCS</v>
      </c>
      <c r="U2528" s="38" t="str">
        <f t="shared" si="438"/>
        <v>GIA</v>
      </c>
      <c r="V2528" s="5" t="str">
        <f t="shared" si="439"/>
        <v>TRADE</v>
      </c>
      <c r="W2528" s="5" t="b">
        <f t="shared" si="435"/>
        <v>0</v>
      </c>
      <c r="X2528" s="40">
        <f t="shared" ca="1" si="436"/>
        <v>1903.1800000000003</v>
      </c>
      <c r="Y2528" s="30" t="b">
        <f t="shared" ca="1" si="437"/>
        <v>0</v>
      </c>
    </row>
    <row r="2529" spans="1:25" hidden="1">
      <c r="A2529" s="28" t="s">
        <v>2837</v>
      </c>
      <c r="B2529" s="28" t="s">
        <v>2838</v>
      </c>
      <c r="C2529" s="28" t="s">
        <v>4959</v>
      </c>
      <c r="D2529" s="28" t="s">
        <v>2842</v>
      </c>
      <c r="E2529" s="29">
        <v>42377</v>
      </c>
      <c r="F2529" s="28" t="s">
        <v>12144</v>
      </c>
      <c r="G2529" s="30">
        <v>5288</v>
      </c>
      <c r="H2529" s="28" t="s">
        <v>12145</v>
      </c>
      <c r="I2529" s="31">
        <v>0</v>
      </c>
      <c r="J2529" s="31">
        <v>8550</v>
      </c>
      <c r="K2529" s="28" t="s">
        <v>11182</v>
      </c>
      <c r="L2529" s="32">
        <f t="shared" si="429"/>
        <v>-8550</v>
      </c>
      <c r="M2529" s="33">
        <f t="shared" si="430"/>
        <v>8550</v>
      </c>
      <c r="N2529" s="34" t="b">
        <v>1</v>
      </c>
      <c r="O2529" s="35">
        <f t="shared" si="431"/>
        <v>8550</v>
      </c>
      <c r="P2529" s="36" t="str">
        <f t="shared" si="432"/>
        <v>T</v>
      </c>
      <c r="Q2529" s="37" t="str">
        <f t="shared" si="433"/>
        <v>Reed Specialist Recruitment Ltd</v>
      </c>
      <c r="R2529" s="6" t="str">
        <f t="shared" si="434"/>
        <v>T - Reed Specialist Recruitment Ltd</v>
      </c>
      <c r="S2529" s="6" t="str">
        <f>IFERROR(INDEX('Vendor Over-ride'!$C:$C, MATCH($R:$R,'Vendor Over-ride'!$A:$A,0)),"")</f>
        <v>T - Reed Specialist Recruitment Ltd</v>
      </c>
      <c r="U2529" s="38" t="str">
        <f t="shared" si="438"/>
        <v>GIA</v>
      </c>
      <c r="V2529" s="5" t="str">
        <f t="shared" si="439"/>
        <v>TRADE</v>
      </c>
      <c r="W2529" s="5" t="b">
        <f t="shared" si="435"/>
        <v>0</v>
      </c>
      <c r="X2529" s="40">
        <f t="shared" ca="1" si="436"/>
        <v>11757.52</v>
      </c>
      <c r="Y2529" s="30" t="b">
        <f t="shared" ca="1" si="437"/>
        <v>0</v>
      </c>
    </row>
    <row r="2530" spans="1:25" hidden="1">
      <c r="A2530" s="28" t="s">
        <v>2837</v>
      </c>
      <c r="B2530" s="28" t="s">
        <v>2838</v>
      </c>
      <c r="C2530" s="28" t="s">
        <v>4959</v>
      </c>
      <c r="D2530" s="28" t="s">
        <v>2842</v>
      </c>
      <c r="E2530" s="29">
        <v>42377</v>
      </c>
      <c r="F2530" s="28" t="s">
        <v>12146</v>
      </c>
      <c r="G2530" s="30">
        <v>5288</v>
      </c>
      <c r="H2530" s="28" t="s">
        <v>12147</v>
      </c>
      <c r="I2530" s="31">
        <v>0</v>
      </c>
      <c r="J2530" s="31">
        <v>1164</v>
      </c>
      <c r="K2530" s="28" t="s">
        <v>12148</v>
      </c>
      <c r="L2530" s="32">
        <f t="shared" si="429"/>
        <v>-1164</v>
      </c>
      <c r="M2530" s="33">
        <f t="shared" si="430"/>
        <v>1164</v>
      </c>
      <c r="N2530" s="34" t="b">
        <v>1</v>
      </c>
      <c r="O2530" s="35">
        <f t="shared" si="431"/>
        <v>1164</v>
      </c>
      <c r="P2530" s="36" t="str">
        <f t="shared" si="432"/>
        <v>T</v>
      </c>
      <c r="Q2530" s="37" t="str">
        <f t="shared" si="433"/>
        <v>Reigart Contracts Ltd</v>
      </c>
      <c r="R2530" s="6" t="str">
        <f t="shared" si="434"/>
        <v>T - Reigart Contracts Ltd</v>
      </c>
      <c r="S2530" s="6" t="str">
        <f>IFERROR(INDEX('Vendor Over-ride'!$C:$C, MATCH($R:$R,'Vendor Over-ride'!$A:$A,0)),"")</f>
        <v>T - Reigart Contracts Ltd</v>
      </c>
      <c r="U2530" s="38" t="str">
        <f t="shared" si="438"/>
        <v>GIA</v>
      </c>
      <c r="V2530" s="5" t="str">
        <f t="shared" si="439"/>
        <v>TRADE</v>
      </c>
      <c r="W2530" s="5" t="b">
        <f t="shared" si="435"/>
        <v>0</v>
      </c>
      <c r="X2530" s="40">
        <f t="shared" ca="1" si="436"/>
        <v>1164</v>
      </c>
      <c r="Y2530" s="30" t="b">
        <f t="shared" ca="1" si="437"/>
        <v>0</v>
      </c>
    </row>
    <row r="2531" spans="1:25" hidden="1">
      <c r="A2531" s="28" t="s">
        <v>2837</v>
      </c>
      <c r="B2531" s="28" t="s">
        <v>2838</v>
      </c>
      <c r="C2531" s="28" t="s">
        <v>4959</v>
      </c>
      <c r="D2531" s="28" t="s">
        <v>2842</v>
      </c>
      <c r="E2531" s="29">
        <v>42377</v>
      </c>
      <c r="F2531" s="28" t="s">
        <v>12149</v>
      </c>
      <c r="G2531" s="30">
        <v>5288</v>
      </c>
      <c r="H2531" s="28" t="s">
        <v>12150</v>
      </c>
      <c r="I2531" s="31">
        <v>0</v>
      </c>
      <c r="J2531" s="31">
        <v>843.9</v>
      </c>
      <c r="K2531" s="28" t="s">
        <v>3817</v>
      </c>
      <c r="L2531" s="32">
        <f t="shared" si="429"/>
        <v>-843.9</v>
      </c>
      <c r="M2531" s="33">
        <f t="shared" si="430"/>
        <v>843.9</v>
      </c>
      <c r="N2531" s="34" t="b">
        <v>1</v>
      </c>
      <c r="O2531" s="35">
        <f t="shared" si="431"/>
        <v>843.9</v>
      </c>
      <c r="P2531" s="36" t="str">
        <f t="shared" si="432"/>
        <v>T</v>
      </c>
      <c r="Q2531" s="37" t="str">
        <f t="shared" si="433"/>
        <v>Saramago Ltd</v>
      </c>
      <c r="R2531" s="6" t="str">
        <f t="shared" si="434"/>
        <v>T - Saramago Ltd</v>
      </c>
      <c r="S2531" s="6" t="str">
        <f>IFERROR(INDEX('Vendor Over-ride'!$C:$C, MATCH($R:$R,'Vendor Over-ride'!$A:$A,0)),"")</f>
        <v>T - Saramago Ltd</v>
      </c>
      <c r="U2531" s="38" t="str">
        <f t="shared" si="438"/>
        <v>GIA</v>
      </c>
      <c r="V2531" s="5" t="str">
        <f t="shared" si="439"/>
        <v>TRADE</v>
      </c>
      <c r="W2531" s="5" t="b">
        <f t="shared" si="435"/>
        <v>0</v>
      </c>
      <c r="X2531" s="40">
        <f t="shared" ca="1" si="436"/>
        <v>3388.3900000000003</v>
      </c>
      <c r="Y2531" s="30" t="b">
        <f t="shared" ca="1" si="437"/>
        <v>0</v>
      </c>
    </row>
    <row r="2532" spans="1:25" hidden="1">
      <c r="A2532" s="28" t="s">
        <v>2837</v>
      </c>
      <c r="B2532" s="28" t="s">
        <v>2838</v>
      </c>
      <c r="C2532" s="28" t="s">
        <v>4959</v>
      </c>
      <c r="D2532" s="28" t="s">
        <v>2842</v>
      </c>
      <c r="E2532" s="29">
        <v>42377</v>
      </c>
      <c r="F2532" s="28" t="s">
        <v>12151</v>
      </c>
      <c r="G2532" s="30">
        <v>5288</v>
      </c>
      <c r="H2532" s="28" t="s">
        <v>12152</v>
      </c>
      <c r="I2532" s="31">
        <v>0</v>
      </c>
      <c r="J2532" s="31">
        <v>216</v>
      </c>
      <c r="K2532" s="28" t="s">
        <v>2886</v>
      </c>
      <c r="L2532" s="32">
        <f t="shared" si="429"/>
        <v>-216</v>
      </c>
      <c r="M2532" s="33">
        <f t="shared" si="430"/>
        <v>216</v>
      </c>
      <c r="N2532" s="34" t="b">
        <v>1</v>
      </c>
      <c r="O2532" s="35">
        <f t="shared" si="431"/>
        <v>216</v>
      </c>
      <c r="P2532" s="36" t="str">
        <f t="shared" si="432"/>
        <v>T</v>
      </c>
      <c r="Q2532" s="37" t="str">
        <f t="shared" si="433"/>
        <v>Shred-It Limited</v>
      </c>
      <c r="R2532" s="6" t="str">
        <f t="shared" si="434"/>
        <v>T - Shred-It Limited</v>
      </c>
      <c r="S2532" s="6" t="str">
        <f>IFERROR(INDEX('Vendor Over-ride'!$C:$C, MATCH($R:$R,'Vendor Over-ride'!$A:$A,0)),"")</f>
        <v>T - Shred-It Limited</v>
      </c>
      <c r="U2532" s="38" t="str">
        <f t="shared" si="438"/>
        <v>GIA</v>
      </c>
      <c r="V2532" s="5" t="str">
        <f t="shared" si="439"/>
        <v>TRADE</v>
      </c>
      <c r="W2532" s="5" t="b">
        <f t="shared" si="435"/>
        <v>0</v>
      </c>
      <c r="X2532" s="40">
        <f t="shared" ca="1" si="436"/>
        <v>3247.48</v>
      </c>
      <c r="Y2532" s="30" t="b">
        <f t="shared" ca="1" si="437"/>
        <v>0</v>
      </c>
    </row>
    <row r="2533" spans="1:25" hidden="1">
      <c r="A2533" s="28" t="s">
        <v>2837</v>
      </c>
      <c r="B2533" s="28" t="s">
        <v>2838</v>
      </c>
      <c r="C2533" s="28" t="s">
        <v>4959</v>
      </c>
      <c r="D2533" s="28" t="s">
        <v>2842</v>
      </c>
      <c r="E2533" s="29">
        <v>42377</v>
      </c>
      <c r="F2533" s="28" t="s">
        <v>12153</v>
      </c>
      <c r="G2533" s="30">
        <v>5288</v>
      </c>
      <c r="H2533" s="28" t="s">
        <v>12154</v>
      </c>
      <c r="I2533" s="31">
        <v>0</v>
      </c>
      <c r="J2533" s="31">
        <v>4818.24</v>
      </c>
      <c r="K2533" s="28" t="s">
        <v>2866</v>
      </c>
      <c r="L2533" s="32">
        <f t="shared" si="429"/>
        <v>-4818.24</v>
      </c>
      <c r="M2533" s="33">
        <f t="shared" si="430"/>
        <v>4818.24</v>
      </c>
      <c r="N2533" s="34" t="b">
        <v>1</v>
      </c>
      <c r="O2533" s="35">
        <f t="shared" si="431"/>
        <v>4818.24</v>
      </c>
      <c r="P2533" s="36" t="str">
        <f t="shared" si="432"/>
        <v>T</v>
      </c>
      <c r="Q2533" s="37" t="str">
        <f t="shared" si="433"/>
        <v>Softcat Ltd</v>
      </c>
      <c r="R2533" s="6" t="str">
        <f t="shared" si="434"/>
        <v>T - Softcat Ltd</v>
      </c>
      <c r="S2533" s="6" t="str">
        <f>IFERROR(INDEX('Vendor Over-ride'!$C:$C, MATCH($R:$R,'Vendor Over-ride'!$A:$A,0)),"")</f>
        <v>T - Softcat Ltd</v>
      </c>
      <c r="U2533" s="38" t="str">
        <f t="shared" si="438"/>
        <v>GIA</v>
      </c>
      <c r="V2533" s="5" t="str">
        <f t="shared" si="439"/>
        <v>TRADE</v>
      </c>
      <c r="W2533" s="5" t="b">
        <f t="shared" si="435"/>
        <v>0</v>
      </c>
      <c r="X2533" s="40">
        <f t="shared" ca="1" si="436"/>
        <v>4972.9799999999996</v>
      </c>
      <c r="Y2533" s="30" t="b">
        <f t="shared" ca="1" si="437"/>
        <v>0</v>
      </c>
    </row>
    <row r="2534" spans="1:25">
      <c r="A2534" s="28" t="s">
        <v>2837</v>
      </c>
      <c r="B2534" s="28" t="s">
        <v>2838</v>
      </c>
      <c r="C2534" s="28" t="s">
        <v>4959</v>
      </c>
      <c r="D2534" s="28" t="s">
        <v>2842</v>
      </c>
      <c r="E2534" s="29">
        <v>42377</v>
      </c>
      <c r="F2534" s="28" t="s">
        <v>12155</v>
      </c>
      <c r="G2534" s="30">
        <v>5288</v>
      </c>
      <c r="H2534" s="28" t="s">
        <v>12156</v>
      </c>
      <c r="I2534" s="31">
        <v>0</v>
      </c>
      <c r="J2534" s="31">
        <v>1773.31</v>
      </c>
      <c r="K2534" s="28" t="s">
        <v>2887</v>
      </c>
      <c r="L2534" s="32">
        <f t="shared" si="429"/>
        <v>-1773.31</v>
      </c>
      <c r="M2534" s="33">
        <f t="shared" si="430"/>
        <v>1773.31</v>
      </c>
      <c r="N2534" s="34" t="b">
        <v>1</v>
      </c>
      <c r="O2534" s="35">
        <f t="shared" si="431"/>
        <v>1773.31</v>
      </c>
      <c r="P2534" s="36" t="str">
        <f t="shared" si="432"/>
        <v>T</v>
      </c>
      <c r="Q2534" s="37" t="str">
        <f t="shared" si="433"/>
        <v>Spotless Commercial Cleaning Ltd</v>
      </c>
      <c r="R2534" s="6" t="str">
        <f t="shared" si="434"/>
        <v>T - Spotless Commercial Cleaning Ltd</v>
      </c>
      <c r="S2534" s="6" t="str">
        <f>IFERROR(INDEX('Vendor Over-ride'!$C:$C, MATCH($R:$R,'Vendor Over-ride'!$A:$A,0)),"")</f>
        <v>T - Spotless Commercial Cleaning Ltd</v>
      </c>
      <c r="T2534" s="41" t="s">
        <v>17730</v>
      </c>
      <c r="U2534" s="38" t="str">
        <f t="shared" si="438"/>
        <v>GIA</v>
      </c>
      <c r="V2534" s="5" t="str">
        <f t="shared" si="439"/>
        <v>TRADE</v>
      </c>
      <c r="W2534" s="5" t="b">
        <f t="shared" si="435"/>
        <v>0</v>
      </c>
      <c r="X2534" s="40">
        <f t="shared" ca="1" si="436"/>
        <v>25308.30000000001</v>
      </c>
      <c r="Y2534" s="30" t="b">
        <f t="shared" ca="1" si="437"/>
        <v>1</v>
      </c>
    </row>
    <row r="2535" spans="1:25">
      <c r="A2535" s="28" t="s">
        <v>2837</v>
      </c>
      <c r="B2535" s="28" t="s">
        <v>2838</v>
      </c>
      <c r="C2535" s="28" t="s">
        <v>4959</v>
      </c>
      <c r="D2535" s="28" t="s">
        <v>2842</v>
      </c>
      <c r="E2535" s="29">
        <v>42377</v>
      </c>
      <c r="F2535" s="28" t="s">
        <v>12157</v>
      </c>
      <c r="G2535" s="30">
        <v>5288</v>
      </c>
      <c r="H2535" s="28" t="s">
        <v>12158</v>
      </c>
      <c r="I2535" s="31">
        <v>0</v>
      </c>
      <c r="J2535" s="31">
        <v>135</v>
      </c>
      <c r="K2535" s="28" t="s">
        <v>2904</v>
      </c>
      <c r="L2535" s="32">
        <f t="shared" si="429"/>
        <v>-135</v>
      </c>
      <c r="M2535" s="33">
        <f t="shared" si="430"/>
        <v>135</v>
      </c>
      <c r="N2535" s="34" t="b">
        <v>1</v>
      </c>
      <c r="O2535" s="35">
        <f t="shared" si="431"/>
        <v>135</v>
      </c>
      <c r="P2535" s="36" t="str">
        <f t="shared" si="432"/>
        <v>T</v>
      </c>
      <c r="Q2535" s="37" t="str">
        <f t="shared" si="433"/>
        <v>Strathclyde Pension Fund - EMP129/PF4313</v>
      </c>
      <c r="R2535" s="6" t="str">
        <f t="shared" si="434"/>
        <v>T - Strathclyde Pension Fund - EMP129/PF4313</v>
      </c>
      <c r="S2535" s="6" t="str">
        <f>IFERROR(INDEX('Vendor Over-ride'!$C:$C, MATCH($R:$R,'Vendor Over-ride'!$A:$A,0)),"")</f>
        <v>T - Strathclyde Pension Fund</v>
      </c>
      <c r="T2535" s="41" t="s">
        <v>2798</v>
      </c>
      <c r="U2535" s="38" t="str">
        <f t="shared" si="438"/>
        <v>GIA</v>
      </c>
      <c r="V2535" s="5" t="str">
        <f t="shared" si="439"/>
        <v>TRADE</v>
      </c>
      <c r="W2535" s="5" t="b">
        <f t="shared" si="435"/>
        <v>0</v>
      </c>
      <c r="X2535" s="40">
        <f t="shared" ca="1" si="436"/>
        <v>155480.82</v>
      </c>
      <c r="Y2535" s="30" t="b">
        <f t="shared" ca="1" si="437"/>
        <v>1</v>
      </c>
    </row>
    <row r="2536" spans="1:25">
      <c r="A2536" s="28" t="s">
        <v>2837</v>
      </c>
      <c r="B2536" s="28" t="s">
        <v>2838</v>
      </c>
      <c r="C2536" s="28" t="s">
        <v>4959</v>
      </c>
      <c r="D2536" s="28" t="s">
        <v>2842</v>
      </c>
      <c r="E2536" s="29">
        <v>42377</v>
      </c>
      <c r="F2536" s="28" t="s">
        <v>12159</v>
      </c>
      <c r="G2536" s="30">
        <v>5288</v>
      </c>
      <c r="H2536" s="28" t="s">
        <v>12160</v>
      </c>
      <c r="I2536" s="31">
        <v>0</v>
      </c>
      <c r="J2536" s="31">
        <v>12539.49</v>
      </c>
      <c r="K2536" s="28" t="s">
        <v>2940</v>
      </c>
      <c r="L2536" s="32">
        <f t="shared" si="429"/>
        <v>-12539.49</v>
      </c>
      <c r="M2536" s="33">
        <f t="shared" si="430"/>
        <v>12539.49</v>
      </c>
      <c r="N2536" s="34" t="b">
        <v>1</v>
      </c>
      <c r="O2536" s="35">
        <f t="shared" si="431"/>
        <v>12539.49</v>
      </c>
      <c r="P2536" s="36" t="str">
        <f t="shared" si="432"/>
        <v>T</v>
      </c>
      <c r="Q2536" s="37" t="str">
        <f t="shared" si="433"/>
        <v>Strathclyde Pension Fund - EMP129/PF4313</v>
      </c>
      <c r="R2536" s="6" t="str">
        <f t="shared" si="434"/>
        <v>T - Strathclyde Pension Fund - EMP129/PF4313</v>
      </c>
      <c r="S2536" s="6" t="str">
        <f>IFERROR(INDEX('Vendor Over-ride'!$C:$C, MATCH($R:$R,'Vendor Over-ride'!$A:$A,0)),"")</f>
        <v>T - Strathclyde Pension Fund</v>
      </c>
      <c r="T2536" s="41" t="s">
        <v>2798</v>
      </c>
      <c r="U2536" s="38" t="str">
        <f t="shared" si="438"/>
        <v>GIA</v>
      </c>
      <c r="V2536" s="5" t="str">
        <f t="shared" si="439"/>
        <v>TRADE</v>
      </c>
      <c r="W2536" s="5" t="b">
        <f t="shared" si="435"/>
        <v>0</v>
      </c>
      <c r="X2536" s="40">
        <f t="shared" ca="1" si="436"/>
        <v>155480.82</v>
      </c>
      <c r="Y2536" s="30" t="b">
        <f t="shared" ca="1" si="437"/>
        <v>1</v>
      </c>
    </row>
    <row r="2537" spans="1:25" hidden="1">
      <c r="A2537" s="28" t="s">
        <v>2837</v>
      </c>
      <c r="B2537" s="28" t="s">
        <v>2838</v>
      </c>
      <c r="C2537" s="28" t="s">
        <v>4959</v>
      </c>
      <c r="D2537" s="28" t="s">
        <v>2842</v>
      </c>
      <c r="E2537" s="29">
        <v>42377</v>
      </c>
      <c r="F2537" s="28" t="s">
        <v>12161</v>
      </c>
      <c r="G2537" s="30">
        <v>5288</v>
      </c>
      <c r="H2537" s="28" t="s">
        <v>12162</v>
      </c>
      <c r="I2537" s="31">
        <v>0</v>
      </c>
      <c r="J2537" s="31">
        <v>258</v>
      </c>
      <c r="K2537" s="28" t="s">
        <v>12163</v>
      </c>
      <c r="L2537" s="32">
        <f t="shared" si="429"/>
        <v>-258</v>
      </c>
      <c r="M2537" s="33">
        <f t="shared" si="430"/>
        <v>258</v>
      </c>
      <c r="N2537" s="34" t="b">
        <v>1</v>
      </c>
      <c r="O2537" s="35">
        <f t="shared" si="431"/>
        <v>258</v>
      </c>
      <c r="P2537" s="36" t="str">
        <f t="shared" si="432"/>
        <v>T</v>
      </c>
      <c r="Q2537" s="37" t="str">
        <f t="shared" si="433"/>
        <v>West Lothian Council</v>
      </c>
      <c r="R2537" s="6" t="str">
        <f t="shared" si="434"/>
        <v>T - West Lothian Council</v>
      </c>
      <c r="S2537" s="6" t="str">
        <f>IFERROR(INDEX('Vendor Over-ride'!$C:$C, MATCH($R:$R,'Vendor Over-ride'!$A:$A,0)),"")</f>
        <v>T - West Lothian Council</v>
      </c>
      <c r="U2537" s="38" t="str">
        <f t="shared" si="438"/>
        <v>GIA</v>
      </c>
      <c r="V2537" s="5" t="str">
        <f t="shared" si="439"/>
        <v>TRADE</v>
      </c>
      <c r="W2537" s="5" t="b">
        <f t="shared" si="435"/>
        <v>0</v>
      </c>
      <c r="X2537" s="40">
        <f t="shared" ca="1" si="436"/>
        <v>258</v>
      </c>
      <c r="Y2537" s="30" t="b">
        <f t="shared" ca="1" si="437"/>
        <v>0</v>
      </c>
    </row>
    <row r="2538" spans="1:25" hidden="1">
      <c r="A2538" s="28" t="s">
        <v>2837</v>
      </c>
      <c r="B2538" s="28" t="s">
        <v>2838</v>
      </c>
      <c r="C2538" s="28" t="s">
        <v>4959</v>
      </c>
      <c r="D2538" s="28" t="s">
        <v>2842</v>
      </c>
      <c r="E2538" s="29">
        <v>42381</v>
      </c>
      <c r="F2538" s="28" t="s">
        <v>12164</v>
      </c>
      <c r="G2538" s="30">
        <v>5295</v>
      </c>
      <c r="H2538" s="28" t="s">
        <v>12165</v>
      </c>
      <c r="I2538" s="31">
        <v>0</v>
      </c>
      <c r="J2538" s="31">
        <v>250</v>
      </c>
      <c r="K2538" s="28" t="s">
        <v>5018</v>
      </c>
      <c r="L2538" s="32">
        <f t="shared" si="429"/>
        <v>-250</v>
      </c>
      <c r="M2538" s="33">
        <f t="shared" si="430"/>
        <v>250</v>
      </c>
      <c r="N2538" s="34" t="b">
        <v>1</v>
      </c>
      <c r="O2538" s="35">
        <f t="shared" si="431"/>
        <v>250</v>
      </c>
      <c r="P2538" s="36" t="str">
        <f t="shared" si="432"/>
        <v>G</v>
      </c>
      <c r="Q2538" s="37" t="str">
        <f t="shared" si="433"/>
        <v>Eszter Marsalko</v>
      </c>
      <c r="R2538" s="6" t="str">
        <f t="shared" si="434"/>
        <v>G - Eszter Marsalko</v>
      </c>
      <c r="S2538" s="6" t="str">
        <f>IFERROR(INDEX('Vendor Over-ride'!$C:$C, MATCH($R:$R,'Vendor Over-ride'!$A:$A,0)),"")</f>
        <v>G - Eszter Marsalko</v>
      </c>
      <c r="U2538" s="38" t="str">
        <f t="shared" si="438"/>
        <v>GIA</v>
      </c>
      <c r="V2538" s="5" t="str">
        <f t="shared" si="439"/>
        <v>AWARD</v>
      </c>
      <c r="W2538" s="5" t="b">
        <f t="shared" si="435"/>
        <v>0</v>
      </c>
      <c r="X2538" s="40">
        <f t="shared" ca="1" si="436"/>
        <v>250</v>
      </c>
      <c r="Y2538" s="30" t="b">
        <f t="shared" ca="1" si="437"/>
        <v>0</v>
      </c>
    </row>
    <row r="2539" spans="1:25" hidden="1">
      <c r="A2539" s="28" t="s">
        <v>2837</v>
      </c>
      <c r="B2539" s="28" t="s">
        <v>2838</v>
      </c>
      <c r="C2539" s="28" t="s">
        <v>4959</v>
      </c>
      <c r="D2539" s="28" t="s">
        <v>2842</v>
      </c>
      <c r="E2539" s="29">
        <v>42381</v>
      </c>
      <c r="F2539" s="28" t="s">
        <v>12166</v>
      </c>
      <c r="G2539" s="30">
        <v>5295</v>
      </c>
      <c r="H2539" s="28" t="s">
        <v>12167</v>
      </c>
      <c r="I2539" s="31">
        <v>0</v>
      </c>
      <c r="J2539" s="31">
        <v>1125</v>
      </c>
      <c r="K2539" s="28" t="s">
        <v>12168</v>
      </c>
      <c r="L2539" s="32">
        <f t="shared" si="429"/>
        <v>-1125</v>
      </c>
      <c r="M2539" s="33">
        <f t="shared" si="430"/>
        <v>1125</v>
      </c>
      <c r="N2539" s="34" t="b">
        <v>1</v>
      </c>
      <c r="O2539" s="35">
        <f t="shared" si="431"/>
        <v>1125</v>
      </c>
      <c r="P2539" s="36" t="str">
        <f t="shared" si="432"/>
        <v>G</v>
      </c>
      <c r="Q2539" s="37" t="str">
        <f t="shared" si="433"/>
        <v>Gerrie Fellows</v>
      </c>
      <c r="R2539" s="6" t="str">
        <f t="shared" si="434"/>
        <v>G - Gerrie Fellows</v>
      </c>
      <c r="S2539" s="6" t="str">
        <f>IFERROR(INDEX('Vendor Over-ride'!$C:$C, MATCH($R:$R,'Vendor Over-ride'!$A:$A,0)),"")</f>
        <v>G - Gerrie Fellows</v>
      </c>
      <c r="U2539" s="38" t="str">
        <f t="shared" si="438"/>
        <v>GIA</v>
      </c>
      <c r="V2539" s="5" t="str">
        <f t="shared" si="439"/>
        <v>AWARD</v>
      </c>
      <c r="W2539" s="5" t="b">
        <f t="shared" si="435"/>
        <v>0</v>
      </c>
      <c r="X2539" s="40">
        <f t="shared" ca="1" si="436"/>
        <v>1125</v>
      </c>
      <c r="Y2539" s="30" t="b">
        <f t="shared" ca="1" si="437"/>
        <v>0</v>
      </c>
    </row>
    <row r="2540" spans="1:25" hidden="1">
      <c r="A2540" s="28" t="s">
        <v>2837</v>
      </c>
      <c r="B2540" s="28" t="s">
        <v>2838</v>
      </c>
      <c r="C2540" s="28" t="s">
        <v>4959</v>
      </c>
      <c r="D2540" s="28" t="s">
        <v>2842</v>
      </c>
      <c r="E2540" s="29">
        <v>42381</v>
      </c>
      <c r="F2540" s="28" t="s">
        <v>12169</v>
      </c>
      <c r="G2540" s="30">
        <v>5295</v>
      </c>
      <c r="H2540" s="28" t="s">
        <v>12170</v>
      </c>
      <c r="I2540" s="31">
        <v>0</v>
      </c>
      <c r="J2540" s="31">
        <v>6750</v>
      </c>
      <c r="K2540" s="28" t="s">
        <v>12171</v>
      </c>
      <c r="L2540" s="32">
        <f t="shared" si="429"/>
        <v>-6750</v>
      </c>
      <c r="M2540" s="33">
        <f t="shared" si="430"/>
        <v>6750</v>
      </c>
      <c r="N2540" s="34" t="b">
        <v>1</v>
      </c>
      <c r="O2540" s="35">
        <f t="shared" si="431"/>
        <v>6750</v>
      </c>
      <c r="P2540" s="36" t="str">
        <f t="shared" si="432"/>
        <v>G</v>
      </c>
      <c r="Q2540" s="37" t="str">
        <f t="shared" si="433"/>
        <v>Stillmotion Productions Ltd</v>
      </c>
      <c r="R2540" s="6" t="str">
        <f t="shared" si="434"/>
        <v>G - Stillmotion Productions Ltd</v>
      </c>
      <c r="S2540" s="6" t="str">
        <f>IFERROR(INDEX('Vendor Over-ride'!$C:$C, MATCH($R:$R,'Vendor Over-ride'!$A:$A,0)),"")</f>
        <v>G - Stillmotion Productions Ltd</v>
      </c>
      <c r="U2540" s="38" t="str">
        <f t="shared" si="438"/>
        <v>GIA</v>
      </c>
      <c r="V2540" s="5" t="str">
        <f t="shared" si="439"/>
        <v>AWARD</v>
      </c>
      <c r="W2540" s="5" t="b">
        <f t="shared" si="435"/>
        <v>0</v>
      </c>
      <c r="X2540" s="40">
        <f t="shared" ca="1" si="436"/>
        <v>6750</v>
      </c>
      <c r="Y2540" s="30" t="b">
        <f t="shared" ca="1" si="437"/>
        <v>0</v>
      </c>
    </row>
    <row r="2541" spans="1:25" hidden="1">
      <c r="A2541" s="28" t="s">
        <v>2837</v>
      </c>
      <c r="B2541" s="28" t="s">
        <v>2838</v>
      </c>
      <c r="C2541" s="28" t="s">
        <v>4959</v>
      </c>
      <c r="D2541" s="28" t="s">
        <v>2842</v>
      </c>
      <c r="E2541" s="29">
        <v>42381</v>
      </c>
      <c r="F2541" s="28" t="s">
        <v>12172</v>
      </c>
      <c r="G2541" s="30">
        <v>5295</v>
      </c>
      <c r="H2541" s="28" t="s">
        <v>12173</v>
      </c>
      <c r="I2541" s="31">
        <v>0</v>
      </c>
      <c r="J2541" s="31">
        <v>12709</v>
      </c>
      <c r="K2541" s="28" t="s">
        <v>12174</v>
      </c>
      <c r="L2541" s="32">
        <f t="shared" si="429"/>
        <v>-12709</v>
      </c>
      <c r="M2541" s="33">
        <f t="shared" si="430"/>
        <v>12709</v>
      </c>
      <c r="N2541" s="34" t="b">
        <v>1</v>
      </c>
      <c r="O2541" s="35">
        <f t="shared" si="431"/>
        <v>12709</v>
      </c>
      <c r="P2541" s="36" t="str">
        <f t="shared" si="432"/>
        <v>I</v>
      </c>
      <c r="Q2541" s="37" t="str">
        <f t="shared" si="433"/>
        <v>Beatroute Arts</v>
      </c>
      <c r="R2541" s="6" t="str">
        <f t="shared" si="434"/>
        <v>I - Beatroute Arts</v>
      </c>
      <c r="S2541" s="6" t="str">
        <f>IFERROR(INDEX('Vendor Over-ride'!$C:$C, MATCH($R:$R,'Vendor Over-ride'!$A:$A,0)),"")</f>
        <v>I - Beatroute Arts</v>
      </c>
      <c r="U2541" s="38" t="str">
        <f t="shared" si="438"/>
        <v>GIA</v>
      </c>
      <c r="V2541" s="5" t="str">
        <f t="shared" si="439"/>
        <v>AWARD</v>
      </c>
      <c r="W2541" s="5" t="b">
        <f t="shared" si="435"/>
        <v>0</v>
      </c>
      <c r="X2541" s="40">
        <f t="shared" ca="1" si="436"/>
        <v>12709</v>
      </c>
      <c r="Y2541" s="30" t="b">
        <f t="shared" ca="1" si="437"/>
        <v>0</v>
      </c>
    </row>
    <row r="2542" spans="1:25">
      <c r="A2542" s="28" t="s">
        <v>2837</v>
      </c>
      <c r="B2542" s="28" t="s">
        <v>2838</v>
      </c>
      <c r="C2542" s="28" t="s">
        <v>4959</v>
      </c>
      <c r="D2542" s="28" t="s">
        <v>2842</v>
      </c>
      <c r="E2542" s="29">
        <v>42381</v>
      </c>
      <c r="F2542" s="28" t="s">
        <v>12175</v>
      </c>
      <c r="G2542" s="30">
        <v>5295</v>
      </c>
      <c r="H2542" s="28" t="s">
        <v>12176</v>
      </c>
      <c r="I2542" s="31">
        <v>0</v>
      </c>
      <c r="J2542" s="31">
        <v>30000</v>
      </c>
      <c r="K2542" s="28" t="s">
        <v>12177</v>
      </c>
      <c r="L2542" s="32">
        <f t="shared" si="429"/>
        <v>-30000</v>
      </c>
      <c r="M2542" s="33">
        <f t="shared" si="430"/>
        <v>30000</v>
      </c>
      <c r="N2542" s="34" t="b">
        <v>1</v>
      </c>
      <c r="O2542" s="35">
        <f t="shared" si="431"/>
        <v>30000</v>
      </c>
      <c r="P2542" s="36" t="str">
        <f t="shared" si="432"/>
        <v>I</v>
      </c>
      <c r="Q2542" s="37" t="str">
        <f t="shared" si="433"/>
        <v>Clore Leadership Programme</v>
      </c>
      <c r="R2542" s="6" t="str">
        <f t="shared" si="434"/>
        <v>I - Clore Leadership Programme</v>
      </c>
      <c r="S2542" s="6" t="str">
        <f>IFERROR(INDEX('Vendor Over-ride'!$C:$C, MATCH($R:$R,'Vendor Over-ride'!$A:$A,0)),"")</f>
        <v>I - Clore Leadership Programme</v>
      </c>
      <c r="U2542" s="38" t="str">
        <f t="shared" si="438"/>
        <v>GIA</v>
      </c>
      <c r="V2542" s="5" t="str">
        <f t="shared" si="439"/>
        <v>AWARD</v>
      </c>
      <c r="W2542" s="5" t="b">
        <f t="shared" si="435"/>
        <v>1</v>
      </c>
      <c r="X2542" s="40">
        <f t="shared" ca="1" si="436"/>
        <v>35554</v>
      </c>
      <c r="Y2542" s="30" t="b">
        <f t="shared" ca="1" si="437"/>
        <v>1</v>
      </c>
    </row>
    <row r="2543" spans="1:25" hidden="1">
      <c r="A2543" s="28" t="s">
        <v>2837</v>
      </c>
      <c r="B2543" s="28" t="s">
        <v>2838</v>
      </c>
      <c r="C2543" s="28" t="s">
        <v>4959</v>
      </c>
      <c r="D2543" s="28" t="s">
        <v>2842</v>
      </c>
      <c r="E2543" s="29">
        <v>42381</v>
      </c>
      <c r="F2543" s="28" t="s">
        <v>12178</v>
      </c>
      <c r="G2543" s="30">
        <v>5295</v>
      </c>
      <c r="H2543" s="28" t="s">
        <v>12179</v>
      </c>
      <c r="I2543" s="31">
        <v>0</v>
      </c>
      <c r="J2543" s="31">
        <v>4750</v>
      </c>
      <c r="K2543" s="28" t="s">
        <v>4987</v>
      </c>
      <c r="L2543" s="32">
        <f t="shared" si="429"/>
        <v>-4750</v>
      </c>
      <c r="M2543" s="33">
        <f t="shared" si="430"/>
        <v>4750</v>
      </c>
      <c r="N2543" s="34" t="b">
        <v>1</v>
      </c>
      <c r="O2543" s="35">
        <f t="shared" si="431"/>
        <v>4750</v>
      </c>
      <c r="P2543" s="36" t="str">
        <f t="shared" si="432"/>
        <v>I</v>
      </c>
      <c r="Q2543" s="37" t="str">
        <f t="shared" si="433"/>
        <v>Gael Music</v>
      </c>
      <c r="R2543" s="6" t="str">
        <f t="shared" si="434"/>
        <v>I - Gael Music</v>
      </c>
      <c r="S2543" s="6" t="str">
        <f>IFERROR(INDEX('Vendor Over-ride'!$C:$C, MATCH($R:$R,'Vendor Over-ride'!$A:$A,0)),"")</f>
        <v>I - Gael Music</v>
      </c>
      <c r="U2543" s="38" t="str">
        <f t="shared" si="438"/>
        <v>GIA</v>
      </c>
      <c r="V2543" s="5" t="str">
        <f t="shared" si="439"/>
        <v>AWARD</v>
      </c>
      <c r="W2543" s="5" t="b">
        <f t="shared" si="435"/>
        <v>0</v>
      </c>
      <c r="X2543" s="40">
        <f t="shared" ca="1" si="436"/>
        <v>4750</v>
      </c>
      <c r="Y2543" s="30" t="b">
        <f t="shared" ca="1" si="437"/>
        <v>0</v>
      </c>
    </row>
    <row r="2544" spans="1:25" hidden="1">
      <c r="A2544" s="28" t="s">
        <v>2837</v>
      </c>
      <c r="B2544" s="28" t="s">
        <v>2838</v>
      </c>
      <c r="C2544" s="28" t="s">
        <v>4959</v>
      </c>
      <c r="D2544" s="28" t="s">
        <v>2842</v>
      </c>
      <c r="E2544" s="29">
        <v>42381</v>
      </c>
      <c r="F2544" s="28" t="s">
        <v>12180</v>
      </c>
      <c r="G2544" s="30">
        <v>5295</v>
      </c>
      <c r="H2544" s="28" t="s">
        <v>12181</v>
      </c>
      <c r="I2544" s="31">
        <v>0</v>
      </c>
      <c r="J2544" s="31">
        <v>1804</v>
      </c>
      <c r="K2544" s="28" t="s">
        <v>5145</v>
      </c>
      <c r="L2544" s="32">
        <f t="shared" si="429"/>
        <v>-1804</v>
      </c>
      <c r="M2544" s="33">
        <f t="shared" si="430"/>
        <v>1804</v>
      </c>
      <c r="N2544" s="34" t="b">
        <v>1</v>
      </c>
      <c r="O2544" s="35">
        <f t="shared" si="431"/>
        <v>1804</v>
      </c>
      <c r="P2544" s="36" t="str">
        <f t="shared" si="432"/>
        <v>I</v>
      </c>
      <c r="Q2544" s="37" t="str">
        <f t="shared" si="433"/>
        <v>Puppet State Theatre Company</v>
      </c>
      <c r="R2544" s="6" t="str">
        <f t="shared" si="434"/>
        <v>I - Puppet State Theatre Company</v>
      </c>
      <c r="S2544" s="6" t="str">
        <f>IFERROR(INDEX('Vendor Over-ride'!$C:$C, MATCH($R:$R,'Vendor Over-ride'!$A:$A,0)),"")</f>
        <v>I - Puppet State Theatre Company</v>
      </c>
      <c r="U2544" s="38" t="str">
        <f t="shared" si="438"/>
        <v>GIA</v>
      </c>
      <c r="V2544" s="5" t="str">
        <f t="shared" si="439"/>
        <v>AWARD</v>
      </c>
      <c r="W2544" s="5" t="b">
        <f t="shared" si="435"/>
        <v>0</v>
      </c>
      <c r="X2544" s="40">
        <f t="shared" ca="1" si="436"/>
        <v>12212</v>
      </c>
      <c r="Y2544" s="30" t="b">
        <f t="shared" ca="1" si="437"/>
        <v>0</v>
      </c>
    </row>
    <row r="2545" spans="1:25" hidden="1">
      <c r="A2545" s="28" t="s">
        <v>2837</v>
      </c>
      <c r="B2545" s="28" t="s">
        <v>2838</v>
      </c>
      <c r="C2545" s="28" t="s">
        <v>4959</v>
      </c>
      <c r="D2545" s="28" t="s">
        <v>2842</v>
      </c>
      <c r="E2545" s="29">
        <v>42381</v>
      </c>
      <c r="F2545" s="28" t="s">
        <v>12182</v>
      </c>
      <c r="G2545" s="30">
        <v>5295</v>
      </c>
      <c r="H2545" s="28" t="s">
        <v>12183</v>
      </c>
      <c r="I2545" s="31">
        <v>0</v>
      </c>
      <c r="J2545" s="31">
        <v>1426.86</v>
      </c>
      <c r="K2545" s="28" t="s">
        <v>12184</v>
      </c>
      <c r="L2545" s="32">
        <f t="shared" si="429"/>
        <v>-1426.86</v>
      </c>
      <c r="M2545" s="33">
        <f t="shared" si="430"/>
        <v>1426.86</v>
      </c>
      <c r="N2545" s="34" t="b">
        <v>1</v>
      </c>
      <c r="O2545" s="35">
        <f t="shared" si="431"/>
        <v>1426.86</v>
      </c>
      <c r="P2545" s="36" t="str">
        <f t="shared" si="432"/>
        <v>T</v>
      </c>
      <c r="Q2545" s="37" t="str">
        <f t="shared" si="433"/>
        <v>Glenfinlas</v>
      </c>
      <c r="R2545" s="6" t="str">
        <f t="shared" si="434"/>
        <v>T - Glenfinlas</v>
      </c>
      <c r="S2545" s="6" t="str">
        <f>IFERROR(INDEX('Vendor Over-ride'!$C:$C, MATCH($R:$R,'Vendor Over-ride'!$A:$A,0)),"")</f>
        <v>T - Glenfinlas</v>
      </c>
      <c r="U2545" s="38" t="str">
        <f t="shared" si="438"/>
        <v>GIA</v>
      </c>
      <c r="V2545" s="5" t="str">
        <f t="shared" si="439"/>
        <v>TRADE</v>
      </c>
      <c r="W2545" s="5" t="b">
        <f t="shared" si="435"/>
        <v>0</v>
      </c>
      <c r="X2545" s="40">
        <f t="shared" ca="1" si="436"/>
        <v>1426.86</v>
      </c>
      <c r="Y2545" s="30" t="b">
        <f t="shared" ca="1" si="437"/>
        <v>0</v>
      </c>
    </row>
    <row r="2546" spans="1:25" hidden="1">
      <c r="A2546" s="28" t="s">
        <v>2837</v>
      </c>
      <c r="B2546" s="28" t="s">
        <v>2838</v>
      </c>
      <c r="C2546" s="28" t="s">
        <v>4959</v>
      </c>
      <c r="D2546" s="28" t="s">
        <v>2842</v>
      </c>
      <c r="E2546" s="29">
        <v>42381</v>
      </c>
      <c r="F2546" s="28" t="s">
        <v>12185</v>
      </c>
      <c r="G2546" s="30">
        <v>5295</v>
      </c>
      <c r="H2546" s="28" t="s">
        <v>12186</v>
      </c>
      <c r="I2546" s="31">
        <v>0</v>
      </c>
      <c r="J2546" s="31">
        <v>340.2</v>
      </c>
      <c r="K2546" s="28" t="s">
        <v>2882</v>
      </c>
      <c r="L2546" s="32">
        <f t="shared" si="429"/>
        <v>-340.2</v>
      </c>
      <c r="M2546" s="33">
        <f t="shared" si="430"/>
        <v>340.2</v>
      </c>
      <c r="N2546" s="34" t="b">
        <v>1</v>
      </c>
      <c r="O2546" s="35">
        <f t="shared" si="431"/>
        <v>340.2</v>
      </c>
      <c r="P2546" s="36" t="str">
        <f t="shared" si="432"/>
        <v>T</v>
      </c>
      <c r="Q2546" s="37" t="str">
        <f t="shared" si="433"/>
        <v>GTW Storage Services Ltd</v>
      </c>
      <c r="R2546" s="6" t="str">
        <f t="shared" si="434"/>
        <v>T - GTW Storage Services Ltd</v>
      </c>
      <c r="S2546" s="6" t="str">
        <f>IFERROR(INDEX('Vendor Over-ride'!$C:$C, MATCH($R:$R,'Vendor Over-ride'!$A:$A,0)),"")</f>
        <v>T - GTW Storage Services Ltd</v>
      </c>
      <c r="U2546" s="38" t="str">
        <f t="shared" si="438"/>
        <v>GIA</v>
      </c>
      <c r="V2546" s="5" t="str">
        <f t="shared" si="439"/>
        <v>TRADE</v>
      </c>
      <c r="W2546" s="5" t="b">
        <f t="shared" si="435"/>
        <v>0</v>
      </c>
      <c r="X2546" s="40">
        <f t="shared" ca="1" si="436"/>
        <v>1360.8</v>
      </c>
      <c r="Y2546" s="30" t="b">
        <f t="shared" ca="1" si="437"/>
        <v>0</v>
      </c>
    </row>
    <row r="2547" spans="1:25" hidden="1">
      <c r="A2547" s="28" t="s">
        <v>2837</v>
      </c>
      <c r="B2547" s="28" t="s">
        <v>2838</v>
      </c>
      <c r="C2547" s="28" t="s">
        <v>4959</v>
      </c>
      <c r="D2547" s="28" t="s">
        <v>2842</v>
      </c>
      <c r="E2547" s="29">
        <v>42381</v>
      </c>
      <c r="F2547" s="28" t="s">
        <v>12187</v>
      </c>
      <c r="G2547" s="30">
        <v>5295</v>
      </c>
      <c r="H2547" s="28" t="s">
        <v>12188</v>
      </c>
      <c r="I2547" s="31">
        <v>0</v>
      </c>
      <c r="J2547" s="31">
        <v>2663.83</v>
      </c>
      <c r="K2547" s="28" t="s">
        <v>2884</v>
      </c>
      <c r="L2547" s="32">
        <f t="shared" si="429"/>
        <v>-2663.83</v>
      </c>
      <c r="M2547" s="33">
        <f t="shared" si="430"/>
        <v>2663.83</v>
      </c>
      <c r="N2547" s="34" t="b">
        <v>1</v>
      </c>
      <c r="O2547" s="35">
        <f t="shared" si="431"/>
        <v>2663.83</v>
      </c>
      <c r="P2547" s="36" t="str">
        <f t="shared" si="432"/>
        <v>T</v>
      </c>
      <c r="Q2547" s="37" t="str">
        <f t="shared" si="433"/>
        <v>Hitachi Capital UK PLC</v>
      </c>
      <c r="R2547" s="6" t="str">
        <f t="shared" si="434"/>
        <v>T - Hitachi Capital UK PLC</v>
      </c>
      <c r="S2547" s="6" t="str">
        <f>IFERROR(INDEX('Vendor Over-ride'!$C:$C, MATCH($R:$R,'Vendor Over-ride'!$A:$A,0)),"")</f>
        <v>T - Hitachi Capital UK PLC</v>
      </c>
      <c r="U2547" s="38" t="str">
        <f t="shared" si="438"/>
        <v>GIA</v>
      </c>
      <c r="V2547" s="5" t="str">
        <f t="shared" si="439"/>
        <v>TRADE</v>
      </c>
      <c r="W2547" s="5" t="b">
        <f t="shared" si="435"/>
        <v>0</v>
      </c>
      <c r="X2547" s="40">
        <f t="shared" ca="1" si="436"/>
        <v>22908.730000000003</v>
      </c>
      <c r="Y2547" s="30" t="b">
        <f t="shared" ca="1" si="437"/>
        <v>0</v>
      </c>
    </row>
    <row r="2548" spans="1:25" hidden="1">
      <c r="A2548" s="28" t="s">
        <v>2837</v>
      </c>
      <c r="B2548" s="28" t="s">
        <v>2838</v>
      </c>
      <c r="C2548" s="28" t="s">
        <v>4959</v>
      </c>
      <c r="D2548" s="28" t="s">
        <v>2842</v>
      </c>
      <c r="E2548" s="29">
        <v>42381</v>
      </c>
      <c r="F2548" s="28" t="s">
        <v>12189</v>
      </c>
      <c r="G2548" s="30">
        <v>5295</v>
      </c>
      <c r="H2548" s="28" t="s">
        <v>12190</v>
      </c>
      <c r="I2548" s="31">
        <v>0</v>
      </c>
      <c r="J2548" s="31">
        <v>55.21</v>
      </c>
      <c r="K2548" s="28" t="s">
        <v>3328</v>
      </c>
      <c r="L2548" s="32">
        <f t="shared" si="429"/>
        <v>-55.21</v>
      </c>
      <c r="M2548" s="33">
        <f t="shared" si="430"/>
        <v>55.21</v>
      </c>
      <c r="N2548" s="34" t="b">
        <v>1</v>
      </c>
      <c r="O2548" s="35">
        <f t="shared" si="431"/>
        <v>55.21</v>
      </c>
      <c r="P2548" s="36" t="str">
        <f t="shared" si="432"/>
        <v>T</v>
      </c>
      <c r="Q2548" s="37" t="str">
        <f t="shared" si="433"/>
        <v>LAMH Reycycle Ltd</v>
      </c>
      <c r="R2548" s="6" t="str">
        <f t="shared" si="434"/>
        <v>T - LAMH Reycycle Ltd</v>
      </c>
      <c r="S2548" s="6" t="str">
        <f>IFERROR(INDEX('Vendor Over-ride'!$C:$C, MATCH($R:$R,'Vendor Over-ride'!$A:$A,0)),"")</f>
        <v>T - LAMH Reycycle Ltd</v>
      </c>
      <c r="U2548" s="38" t="str">
        <f t="shared" si="438"/>
        <v>GIA</v>
      </c>
      <c r="V2548" s="5" t="str">
        <f t="shared" si="439"/>
        <v>TRADE</v>
      </c>
      <c r="W2548" s="5" t="b">
        <f t="shared" si="435"/>
        <v>0</v>
      </c>
      <c r="X2548" s="40">
        <f t="shared" ca="1" si="436"/>
        <v>643.22</v>
      </c>
      <c r="Y2548" s="30" t="b">
        <f t="shared" ca="1" si="437"/>
        <v>0</v>
      </c>
    </row>
    <row r="2549" spans="1:25" hidden="1">
      <c r="A2549" s="28" t="s">
        <v>2837</v>
      </c>
      <c r="B2549" s="28" t="s">
        <v>2838</v>
      </c>
      <c r="C2549" s="28" t="s">
        <v>4959</v>
      </c>
      <c r="D2549" s="28" t="s">
        <v>2842</v>
      </c>
      <c r="E2549" s="29">
        <v>42381</v>
      </c>
      <c r="F2549" s="28" t="s">
        <v>12191</v>
      </c>
      <c r="G2549" s="30">
        <v>5295</v>
      </c>
      <c r="H2549" s="28" t="s">
        <v>12192</v>
      </c>
      <c r="I2549" s="31">
        <v>0</v>
      </c>
      <c r="J2549" s="31">
        <v>67.95</v>
      </c>
      <c r="K2549" s="28" t="s">
        <v>3516</v>
      </c>
      <c r="L2549" s="32">
        <f t="shared" si="429"/>
        <v>-67.95</v>
      </c>
      <c r="M2549" s="33">
        <f t="shared" si="430"/>
        <v>67.95</v>
      </c>
      <c r="N2549" s="34" t="b">
        <v>1</v>
      </c>
      <c r="O2549" s="35">
        <f t="shared" si="431"/>
        <v>67.95</v>
      </c>
      <c r="P2549" s="36" t="str">
        <f t="shared" si="432"/>
        <v>T</v>
      </c>
      <c r="Q2549" s="37" t="str">
        <f t="shared" si="433"/>
        <v>Caffia Coffee Group</v>
      </c>
      <c r="R2549" s="6" t="str">
        <f t="shared" si="434"/>
        <v>T - Caffia Coffee Group</v>
      </c>
      <c r="S2549" s="6" t="str">
        <f>IFERROR(INDEX('Vendor Over-ride'!$C:$C, MATCH($R:$R,'Vendor Over-ride'!$A:$A,0)),"")</f>
        <v>T - Caffia Coffee Group</v>
      </c>
      <c r="U2549" s="38" t="str">
        <f t="shared" si="438"/>
        <v>GIA</v>
      </c>
      <c r="V2549" s="5" t="str">
        <f t="shared" si="439"/>
        <v>TRADE</v>
      </c>
      <c r="W2549" s="5" t="b">
        <f t="shared" si="435"/>
        <v>0</v>
      </c>
      <c r="X2549" s="40">
        <f t="shared" ca="1" si="436"/>
        <v>1936.8000000000002</v>
      </c>
      <c r="Y2549" s="30" t="b">
        <f t="shared" ca="1" si="437"/>
        <v>0</v>
      </c>
    </row>
    <row r="2550" spans="1:25" hidden="1">
      <c r="A2550" s="28" t="s">
        <v>2837</v>
      </c>
      <c r="B2550" s="28" t="s">
        <v>2838</v>
      </c>
      <c r="C2550" s="28" t="s">
        <v>4959</v>
      </c>
      <c r="D2550" s="28" t="s">
        <v>2842</v>
      </c>
      <c r="E2550" s="29">
        <v>42381</v>
      </c>
      <c r="F2550" s="28" t="s">
        <v>12193</v>
      </c>
      <c r="G2550" s="30">
        <v>5295</v>
      </c>
      <c r="H2550" s="28" t="s">
        <v>12194</v>
      </c>
      <c r="I2550" s="31">
        <v>0</v>
      </c>
      <c r="J2550" s="31">
        <v>891.1</v>
      </c>
      <c r="K2550" s="28" t="s">
        <v>11574</v>
      </c>
      <c r="L2550" s="32">
        <f t="shared" si="429"/>
        <v>-891.1</v>
      </c>
      <c r="M2550" s="33">
        <f t="shared" si="430"/>
        <v>891.1</v>
      </c>
      <c r="N2550" s="34" t="b">
        <v>1</v>
      </c>
      <c r="O2550" s="35">
        <f t="shared" si="431"/>
        <v>891.1</v>
      </c>
      <c r="P2550" s="36" t="str">
        <f t="shared" si="432"/>
        <v>T</v>
      </c>
      <c r="Q2550" s="37" t="str">
        <f t="shared" si="433"/>
        <v>Vodafone Limited</v>
      </c>
      <c r="R2550" s="6" t="str">
        <f t="shared" si="434"/>
        <v>T - Vodafone Limited</v>
      </c>
      <c r="S2550" s="6" t="str">
        <f>IFERROR(INDEX('Vendor Over-ride'!$C:$C, MATCH($R:$R,'Vendor Over-ride'!$A:$A,0)),"")</f>
        <v>T - Vodafone Limited</v>
      </c>
      <c r="U2550" s="38" t="str">
        <f t="shared" si="438"/>
        <v>GIA</v>
      </c>
      <c r="V2550" s="5" t="str">
        <f t="shared" si="439"/>
        <v>TRADE</v>
      </c>
      <c r="W2550" s="5" t="b">
        <f t="shared" si="435"/>
        <v>0</v>
      </c>
      <c r="X2550" s="40">
        <f t="shared" ca="1" si="436"/>
        <v>3943.97</v>
      </c>
      <c r="Y2550" s="30" t="b">
        <f t="shared" ca="1" si="437"/>
        <v>0</v>
      </c>
    </row>
    <row r="2551" spans="1:25" hidden="1">
      <c r="A2551" s="28" t="s">
        <v>2837</v>
      </c>
      <c r="B2551" s="28" t="s">
        <v>2838</v>
      </c>
      <c r="C2551" s="28" t="s">
        <v>4959</v>
      </c>
      <c r="D2551" s="28" t="s">
        <v>2842</v>
      </c>
      <c r="E2551" s="29">
        <v>42384</v>
      </c>
      <c r="F2551" s="28" t="s">
        <v>12195</v>
      </c>
      <c r="G2551" s="30">
        <v>5322</v>
      </c>
      <c r="H2551" s="28" t="s">
        <v>12196</v>
      </c>
      <c r="I2551" s="31">
        <v>0</v>
      </c>
      <c r="J2551" s="31">
        <v>20.39</v>
      </c>
      <c r="K2551" s="28" t="s">
        <v>2888</v>
      </c>
      <c r="L2551" s="32">
        <f t="shared" si="429"/>
        <v>-20.39</v>
      </c>
      <c r="M2551" s="33">
        <f t="shared" si="430"/>
        <v>20.39</v>
      </c>
      <c r="N2551" s="34" t="b">
        <v>0</v>
      </c>
      <c r="O2551" s="35">
        <f t="shared" si="431"/>
        <v>0</v>
      </c>
      <c r="P2551" s="36" t="str">
        <f t="shared" si="432"/>
        <v>E</v>
      </c>
      <c r="Q2551" s="37" t="str">
        <f t="shared" si="433"/>
        <v>David Taylor</v>
      </c>
      <c r="R2551" s="6" t="str">
        <f t="shared" si="434"/>
        <v>E - David Taylor</v>
      </c>
      <c r="S2551" s="6" t="str">
        <f>IFERROR(INDEX('Vendor Over-ride'!$C:$C, MATCH($R:$R,'Vendor Over-ride'!$A:$A,0)),"")</f>
        <v/>
      </c>
      <c r="U2551" s="38" t="str">
        <f t="shared" si="438"/>
        <v>GIA</v>
      </c>
      <c r="V2551" s="5" t="str">
        <f t="shared" si="439"/>
        <v>EMPLOYEE</v>
      </c>
      <c r="W2551" s="5" t="b">
        <f t="shared" si="435"/>
        <v>0</v>
      </c>
      <c r="X2551" s="40">
        <f t="shared" ca="1" si="436"/>
        <v>334393.72000000003</v>
      </c>
      <c r="Y2551" s="30" t="b">
        <f t="shared" ca="1" si="437"/>
        <v>1</v>
      </c>
    </row>
    <row r="2552" spans="1:25" hidden="1">
      <c r="A2552" s="28" t="s">
        <v>2837</v>
      </c>
      <c r="B2552" s="28" t="s">
        <v>2838</v>
      </c>
      <c r="C2552" s="28" t="s">
        <v>4959</v>
      </c>
      <c r="D2552" s="28" t="s">
        <v>2842</v>
      </c>
      <c r="E2552" s="29">
        <v>42384</v>
      </c>
      <c r="F2552" s="28" t="s">
        <v>12197</v>
      </c>
      <c r="G2552" s="30">
        <v>5322</v>
      </c>
      <c r="H2552" s="28" t="s">
        <v>12198</v>
      </c>
      <c r="I2552" s="31">
        <v>0</v>
      </c>
      <c r="J2552" s="31">
        <v>134.21</v>
      </c>
      <c r="K2552" s="28" t="s">
        <v>2946</v>
      </c>
      <c r="L2552" s="32">
        <f t="shared" si="429"/>
        <v>-134.21</v>
      </c>
      <c r="M2552" s="33">
        <f t="shared" si="430"/>
        <v>134.21</v>
      </c>
      <c r="N2552" s="34" t="b">
        <v>0</v>
      </c>
      <c r="O2552" s="35">
        <f t="shared" si="431"/>
        <v>0</v>
      </c>
      <c r="P2552" s="36" t="str">
        <f t="shared" si="432"/>
        <v>E</v>
      </c>
      <c r="Q2552" s="37" t="str">
        <f t="shared" si="433"/>
        <v>Scott Donaldson</v>
      </c>
      <c r="R2552" s="6" t="str">
        <f t="shared" si="434"/>
        <v>E - Scott Donaldson</v>
      </c>
      <c r="S2552" s="6" t="str">
        <f>IFERROR(INDEX('Vendor Over-ride'!$C:$C, MATCH($R:$R,'Vendor Over-ride'!$A:$A,0)),"")</f>
        <v/>
      </c>
      <c r="U2552" s="38" t="str">
        <f t="shared" si="438"/>
        <v>GIA</v>
      </c>
      <c r="V2552" s="5" t="str">
        <f t="shared" si="439"/>
        <v>EMPLOYEE</v>
      </c>
      <c r="W2552" s="5" t="b">
        <f t="shared" si="435"/>
        <v>0</v>
      </c>
      <c r="X2552" s="40">
        <f t="shared" ca="1" si="436"/>
        <v>334393.72000000003</v>
      </c>
      <c r="Y2552" s="30" t="b">
        <f t="shared" ca="1" si="437"/>
        <v>1</v>
      </c>
    </row>
    <row r="2553" spans="1:25" hidden="1">
      <c r="A2553" s="28" t="s">
        <v>2837</v>
      </c>
      <c r="B2553" s="28" t="s">
        <v>2838</v>
      </c>
      <c r="C2553" s="28" t="s">
        <v>4959</v>
      </c>
      <c r="D2553" s="28" t="s">
        <v>2842</v>
      </c>
      <c r="E2553" s="29">
        <v>42384</v>
      </c>
      <c r="F2553" s="28" t="s">
        <v>12199</v>
      </c>
      <c r="G2553" s="30">
        <v>5322</v>
      </c>
      <c r="H2553" s="28" t="s">
        <v>12200</v>
      </c>
      <c r="I2553" s="31">
        <v>0</v>
      </c>
      <c r="J2553" s="31">
        <v>178.59</v>
      </c>
      <c r="K2553" s="28" t="s">
        <v>3045</v>
      </c>
      <c r="L2553" s="32">
        <f t="shared" si="429"/>
        <v>-178.59</v>
      </c>
      <c r="M2553" s="33">
        <f t="shared" si="430"/>
        <v>178.59</v>
      </c>
      <c r="N2553" s="34" t="b">
        <v>0</v>
      </c>
      <c r="O2553" s="35">
        <f t="shared" si="431"/>
        <v>0</v>
      </c>
      <c r="P2553" s="36" t="str">
        <f t="shared" si="432"/>
        <v>E</v>
      </c>
      <c r="Q2553" s="37" t="str">
        <f t="shared" si="433"/>
        <v>Jaine Lumsden</v>
      </c>
      <c r="R2553" s="6" t="str">
        <f t="shared" si="434"/>
        <v>E - Jaine Lumsden</v>
      </c>
      <c r="S2553" s="6" t="str">
        <f>IFERROR(INDEX('Vendor Over-ride'!$C:$C, MATCH($R:$R,'Vendor Over-ride'!$A:$A,0)),"")</f>
        <v/>
      </c>
      <c r="U2553" s="38" t="str">
        <f t="shared" si="438"/>
        <v>GIA</v>
      </c>
      <c r="V2553" s="5" t="str">
        <f t="shared" si="439"/>
        <v>EMPLOYEE</v>
      </c>
      <c r="W2553" s="5" t="b">
        <f t="shared" si="435"/>
        <v>0</v>
      </c>
      <c r="X2553" s="40">
        <f t="shared" ca="1" si="436"/>
        <v>334393.72000000003</v>
      </c>
      <c r="Y2553" s="30" t="b">
        <f t="shared" ca="1" si="437"/>
        <v>1</v>
      </c>
    </row>
    <row r="2554" spans="1:25" hidden="1">
      <c r="A2554" s="28" t="s">
        <v>2837</v>
      </c>
      <c r="B2554" s="28" t="s">
        <v>2838</v>
      </c>
      <c r="C2554" s="28" t="s">
        <v>4959</v>
      </c>
      <c r="D2554" s="28" t="s">
        <v>2842</v>
      </c>
      <c r="E2554" s="29">
        <v>42384</v>
      </c>
      <c r="F2554" s="28" t="s">
        <v>12201</v>
      </c>
      <c r="G2554" s="30">
        <v>5322</v>
      </c>
      <c r="H2554" s="28" t="s">
        <v>12202</v>
      </c>
      <c r="I2554" s="31">
        <v>0</v>
      </c>
      <c r="J2554" s="31">
        <v>23.3</v>
      </c>
      <c r="K2554" s="28" t="s">
        <v>5066</v>
      </c>
      <c r="L2554" s="32">
        <f t="shared" si="429"/>
        <v>-23.3</v>
      </c>
      <c r="M2554" s="33">
        <f t="shared" si="430"/>
        <v>23.3</v>
      </c>
      <c r="N2554" s="34" t="b">
        <v>0</v>
      </c>
      <c r="O2554" s="35">
        <f t="shared" si="431"/>
        <v>0</v>
      </c>
      <c r="P2554" s="36" t="str">
        <f t="shared" si="432"/>
        <v>E</v>
      </c>
      <c r="Q2554" s="37" t="str">
        <f t="shared" si="433"/>
        <v>Kristina Johansen-Seznec</v>
      </c>
      <c r="R2554" s="6" t="str">
        <f t="shared" si="434"/>
        <v>E - Kristina Johansen-Seznec</v>
      </c>
      <c r="S2554" s="6" t="str">
        <f>IFERROR(INDEX('Vendor Over-ride'!$C:$C, MATCH($R:$R,'Vendor Over-ride'!$A:$A,0)),"")</f>
        <v/>
      </c>
      <c r="U2554" s="38" t="str">
        <f t="shared" si="438"/>
        <v>GIA</v>
      </c>
      <c r="V2554" s="5" t="str">
        <f t="shared" si="439"/>
        <v>EMPLOYEE</v>
      </c>
      <c r="W2554" s="5" t="b">
        <f t="shared" si="435"/>
        <v>0</v>
      </c>
      <c r="X2554" s="40">
        <f t="shared" ca="1" si="436"/>
        <v>334393.72000000003</v>
      </c>
      <c r="Y2554" s="30" t="b">
        <f t="shared" ca="1" si="437"/>
        <v>1</v>
      </c>
    </row>
    <row r="2555" spans="1:25" hidden="1">
      <c r="A2555" s="28" t="s">
        <v>2837</v>
      </c>
      <c r="B2555" s="28" t="s">
        <v>2838</v>
      </c>
      <c r="C2555" s="28" t="s">
        <v>4959</v>
      </c>
      <c r="D2555" s="28" t="s">
        <v>2842</v>
      </c>
      <c r="E2555" s="29">
        <v>42384</v>
      </c>
      <c r="F2555" s="28" t="s">
        <v>12203</v>
      </c>
      <c r="G2555" s="30">
        <v>5322</v>
      </c>
      <c r="H2555" s="28" t="s">
        <v>12204</v>
      </c>
      <c r="I2555" s="31">
        <v>0</v>
      </c>
      <c r="J2555" s="31">
        <v>472.47</v>
      </c>
      <c r="K2555" s="28" t="s">
        <v>4613</v>
      </c>
      <c r="L2555" s="32">
        <f t="shared" si="429"/>
        <v>-472.47</v>
      </c>
      <c r="M2555" s="33">
        <f t="shared" si="430"/>
        <v>472.47</v>
      </c>
      <c r="N2555" s="34" t="b">
        <v>1</v>
      </c>
      <c r="O2555" s="35">
        <f t="shared" si="431"/>
        <v>472.47</v>
      </c>
      <c r="P2555" s="36" t="str">
        <f t="shared" si="432"/>
        <v>T</v>
      </c>
      <c r="Q2555" s="37" t="str">
        <f t="shared" si="433"/>
        <v>Andrew Bendel</v>
      </c>
      <c r="R2555" s="6" t="str">
        <f t="shared" si="434"/>
        <v>T - Andrew Bendel</v>
      </c>
      <c r="S2555" s="6" t="str">
        <f>IFERROR(INDEX('Vendor Over-ride'!$C:$C, MATCH($R:$R,'Vendor Over-ride'!$A:$A,0)),"")</f>
        <v>T - Andrew Bendel</v>
      </c>
      <c r="U2555" s="38" t="str">
        <f t="shared" si="438"/>
        <v>GIA</v>
      </c>
      <c r="V2555" s="5" t="str">
        <f t="shared" si="439"/>
        <v>TRADE</v>
      </c>
      <c r="W2555" s="5" t="b">
        <f t="shared" si="435"/>
        <v>0</v>
      </c>
      <c r="X2555" s="40">
        <f t="shared" ca="1" si="436"/>
        <v>472.47</v>
      </c>
      <c r="Y2555" s="30" t="b">
        <f t="shared" ca="1" si="437"/>
        <v>0</v>
      </c>
    </row>
    <row r="2556" spans="1:25" hidden="1">
      <c r="A2556" s="28" t="s">
        <v>2837</v>
      </c>
      <c r="B2556" s="28" t="s">
        <v>2838</v>
      </c>
      <c r="C2556" s="28" t="s">
        <v>4959</v>
      </c>
      <c r="D2556" s="28" t="s">
        <v>2842</v>
      </c>
      <c r="E2556" s="29">
        <v>42384</v>
      </c>
      <c r="F2556" s="28" t="s">
        <v>12205</v>
      </c>
      <c r="G2556" s="30">
        <v>5322</v>
      </c>
      <c r="H2556" s="28" t="s">
        <v>12206</v>
      </c>
      <c r="I2556" s="31">
        <v>0</v>
      </c>
      <c r="J2556" s="31">
        <v>1024.74</v>
      </c>
      <c r="K2556" s="28" t="s">
        <v>2894</v>
      </c>
      <c r="L2556" s="32">
        <f t="shared" si="429"/>
        <v>-1024.74</v>
      </c>
      <c r="M2556" s="33">
        <f t="shared" si="430"/>
        <v>1024.74</v>
      </c>
      <c r="N2556" s="34" t="b">
        <v>1</v>
      </c>
      <c r="O2556" s="35">
        <f t="shared" si="431"/>
        <v>1024.74</v>
      </c>
      <c r="P2556" s="36" t="str">
        <f t="shared" si="432"/>
        <v>T</v>
      </c>
      <c r="Q2556" s="37" t="str">
        <f t="shared" si="433"/>
        <v>Computershare Voucher Services</v>
      </c>
      <c r="R2556" s="6" t="str">
        <f t="shared" si="434"/>
        <v>T - Computershare Voucher Services</v>
      </c>
      <c r="S2556" s="6" t="str">
        <f>IFERROR(INDEX('Vendor Over-ride'!$C:$C, MATCH($R:$R,'Vendor Over-ride'!$A:$A,0)),"")</f>
        <v>T - Computershare Voucher Services</v>
      </c>
      <c r="U2556" s="38" t="str">
        <f t="shared" si="438"/>
        <v>GIA</v>
      </c>
      <c r="V2556" s="5" t="str">
        <f t="shared" si="439"/>
        <v>TRADE</v>
      </c>
      <c r="W2556" s="5" t="b">
        <f t="shared" si="435"/>
        <v>0</v>
      </c>
      <c r="X2556" s="40">
        <f t="shared" ca="1" si="436"/>
        <v>10852.720000000001</v>
      </c>
      <c r="Y2556" s="30" t="b">
        <f t="shared" ca="1" si="437"/>
        <v>0</v>
      </c>
    </row>
    <row r="2557" spans="1:25" hidden="1">
      <c r="A2557" s="28" t="s">
        <v>2837</v>
      </c>
      <c r="B2557" s="28" t="s">
        <v>2838</v>
      </c>
      <c r="C2557" s="28" t="s">
        <v>4959</v>
      </c>
      <c r="D2557" s="28" t="s">
        <v>2842</v>
      </c>
      <c r="E2557" s="29">
        <v>42384</v>
      </c>
      <c r="F2557" s="28" t="s">
        <v>12207</v>
      </c>
      <c r="G2557" s="30">
        <v>5322</v>
      </c>
      <c r="H2557" s="28" t="s">
        <v>12208</v>
      </c>
      <c r="I2557" s="31">
        <v>0</v>
      </c>
      <c r="J2557" s="31">
        <v>128.12</v>
      </c>
      <c r="K2557" s="28" t="s">
        <v>2881</v>
      </c>
      <c r="L2557" s="32">
        <f t="shared" si="429"/>
        <v>-128.12</v>
      </c>
      <c r="M2557" s="33">
        <f t="shared" si="430"/>
        <v>128.12</v>
      </c>
      <c r="N2557" s="34" t="b">
        <v>1</v>
      </c>
      <c r="O2557" s="35">
        <f t="shared" si="431"/>
        <v>128.12</v>
      </c>
      <c r="P2557" s="36" t="str">
        <f t="shared" si="432"/>
        <v>T</v>
      </c>
      <c r="Q2557" s="37" t="str">
        <f t="shared" si="433"/>
        <v>Eden Springs UK Ltd</v>
      </c>
      <c r="R2557" s="6" t="str">
        <f t="shared" si="434"/>
        <v>T - Eden Springs UK Ltd</v>
      </c>
      <c r="S2557" s="6" t="str">
        <f>IFERROR(INDEX('Vendor Over-ride'!$C:$C, MATCH($R:$R,'Vendor Over-ride'!$A:$A,0)),"")</f>
        <v>T - Eden Springs UK Ltd</v>
      </c>
      <c r="U2557" s="38" t="str">
        <f t="shared" si="438"/>
        <v>GIA</v>
      </c>
      <c r="V2557" s="5" t="str">
        <f t="shared" si="439"/>
        <v>TRADE</v>
      </c>
      <c r="W2557" s="5" t="b">
        <f t="shared" si="435"/>
        <v>0</v>
      </c>
      <c r="X2557" s="40">
        <f t="shared" ca="1" si="436"/>
        <v>1320.8600000000001</v>
      </c>
      <c r="Y2557" s="30" t="b">
        <f t="shared" ca="1" si="437"/>
        <v>0</v>
      </c>
    </row>
    <row r="2558" spans="1:25" hidden="1">
      <c r="A2558" s="28" t="s">
        <v>2837</v>
      </c>
      <c r="B2558" s="28" t="s">
        <v>2838</v>
      </c>
      <c r="C2558" s="28" t="s">
        <v>4959</v>
      </c>
      <c r="D2558" s="28" t="s">
        <v>2842</v>
      </c>
      <c r="E2558" s="29">
        <v>42384</v>
      </c>
      <c r="F2558" s="28" t="s">
        <v>12209</v>
      </c>
      <c r="G2558" s="30">
        <v>5322</v>
      </c>
      <c r="H2558" s="28" t="s">
        <v>12210</v>
      </c>
      <c r="I2558" s="31">
        <v>0</v>
      </c>
      <c r="J2558" s="31">
        <v>495</v>
      </c>
      <c r="K2558" s="28" t="s">
        <v>3337</v>
      </c>
      <c r="L2558" s="32">
        <f t="shared" si="429"/>
        <v>-495</v>
      </c>
      <c r="M2558" s="33">
        <f t="shared" si="430"/>
        <v>495</v>
      </c>
      <c r="N2558" s="34" t="b">
        <v>1</v>
      </c>
      <c r="O2558" s="35">
        <f t="shared" si="431"/>
        <v>495</v>
      </c>
      <c r="P2558" s="36" t="str">
        <f t="shared" si="432"/>
        <v>T</v>
      </c>
      <c r="Q2558" s="37" t="str">
        <f t="shared" si="433"/>
        <v>Engage</v>
      </c>
      <c r="R2558" s="6" t="str">
        <f t="shared" si="434"/>
        <v>T - Engage</v>
      </c>
      <c r="S2558" s="6" t="str">
        <f>IFERROR(INDEX('Vendor Over-ride'!$C:$C, MATCH($R:$R,'Vendor Over-ride'!$A:$A,0)),"")</f>
        <v>T - Engage</v>
      </c>
      <c r="U2558" s="38" t="str">
        <f t="shared" si="438"/>
        <v>GIA</v>
      </c>
      <c r="V2558" s="5" t="str">
        <f t="shared" si="439"/>
        <v>TRADE</v>
      </c>
      <c r="W2558" s="5" t="b">
        <f t="shared" si="435"/>
        <v>0</v>
      </c>
      <c r="X2558" s="40">
        <f t="shared" ca="1" si="436"/>
        <v>842.5</v>
      </c>
      <c r="Y2558" s="30" t="b">
        <f t="shared" ca="1" si="437"/>
        <v>0</v>
      </c>
    </row>
    <row r="2559" spans="1:25" hidden="1">
      <c r="A2559" s="28" t="s">
        <v>2837</v>
      </c>
      <c r="B2559" s="28" t="s">
        <v>2838</v>
      </c>
      <c r="C2559" s="28" t="s">
        <v>4959</v>
      </c>
      <c r="D2559" s="28" t="s">
        <v>2842</v>
      </c>
      <c r="E2559" s="29">
        <v>42384</v>
      </c>
      <c r="F2559" s="28" t="s">
        <v>12211</v>
      </c>
      <c r="G2559" s="30">
        <v>5322</v>
      </c>
      <c r="H2559" s="28" t="s">
        <v>12212</v>
      </c>
      <c r="I2559" s="31">
        <v>0</v>
      </c>
      <c r="J2559" s="31">
        <v>2000</v>
      </c>
      <c r="K2559" s="28" t="s">
        <v>4628</v>
      </c>
      <c r="L2559" s="32">
        <f t="shared" si="429"/>
        <v>-2000</v>
      </c>
      <c r="M2559" s="33">
        <f t="shared" si="430"/>
        <v>2000</v>
      </c>
      <c r="N2559" s="34" t="b">
        <v>1</v>
      </c>
      <c r="O2559" s="35">
        <f t="shared" si="431"/>
        <v>2000</v>
      </c>
      <c r="P2559" s="36" t="str">
        <f t="shared" si="432"/>
        <v>T</v>
      </c>
      <c r="Q2559" s="37" t="str">
        <f t="shared" si="433"/>
        <v>Film Bang</v>
      </c>
      <c r="R2559" s="6" t="str">
        <f t="shared" si="434"/>
        <v>T - Film Bang</v>
      </c>
      <c r="S2559" s="6" t="str">
        <f>IFERROR(INDEX('Vendor Over-ride'!$C:$C, MATCH($R:$R,'Vendor Over-ride'!$A:$A,0)),"")</f>
        <v>T - Film Bang</v>
      </c>
      <c r="U2559" s="38" t="str">
        <f t="shared" si="438"/>
        <v>GIA</v>
      </c>
      <c r="V2559" s="5" t="str">
        <f t="shared" si="439"/>
        <v>TRADE</v>
      </c>
      <c r="W2559" s="5" t="b">
        <f t="shared" si="435"/>
        <v>0</v>
      </c>
      <c r="X2559" s="40">
        <f t="shared" ca="1" si="436"/>
        <v>4976</v>
      </c>
      <c r="Y2559" s="30" t="b">
        <f t="shared" ca="1" si="437"/>
        <v>0</v>
      </c>
    </row>
    <row r="2560" spans="1:25" hidden="1">
      <c r="A2560" s="28" t="s">
        <v>2837</v>
      </c>
      <c r="B2560" s="28" t="s">
        <v>2838</v>
      </c>
      <c r="C2560" s="28" t="s">
        <v>4959</v>
      </c>
      <c r="D2560" s="28" t="s">
        <v>2842</v>
      </c>
      <c r="E2560" s="29">
        <v>42384</v>
      </c>
      <c r="F2560" s="28" t="s">
        <v>12213</v>
      </c>
      <c r="G2560" s="30">
        <v>5322</v>
      </c>
      <c r="H2560" s="28" t="s">
        <v>12214</v>
      </c>
      <c r="I2560" s="31">
        <v>0</v>
      </c>
      <c r="J2560" s="31">
        <v>170</v>
      </c>
      <c r="K2560" s="28" t="s">
        <v>12215</v>
      </c>
      <c r="L2560" s="32">
        <f t="shared" si="429"/>
        <v>-170</v>
      </c>
      <c r="M2560" s="33">
        <f t="shared" si="430"/>
        <v>170</v>
      </c>
      <c r="N2560" s="34" t="b">
        <v>1</v>
      </c>
      <c r="O2560" s="35">
        <f t="shared" si="431"/>
        <v>170</v>
      </c>
      <c r="P2560" s="36" t="str">
        <f t="shared" si="432"/>
        <v>T</v>
      </c>
      <c r="Q2560" s="37" t="str">
        <f t="shared" si="433"/>
        <v>Heads of Instrumental Teaching Scotland (HITS)</v>
      </c>
      <c r="R2560" s="6" t="str">
        <f t="shared" si="434"/>
        <v>T - Heads of Instrumental Teaching Scotland (HITS)</v>
      </c>
      <c r="S2560" s="6" t="str">
        <f>IFERROR(INDEX('Vendor Over-ride'!$C:$C, MATCH($R:$R,'Vendor Over-ride'!$A:$A,0)),"")</f>
        <v>T - Heads of Instrumental Teaching Scotland (HITS)</v>
      </c>
      <c r="U2560" s="38" t="str">
        <f t="shared" si="438"/>
        <v>GIA</v>
      </c>
      <c r="V2560" s="5" t="str">
        <f t="shared" si="439"/>
        <v>TRADE</v>
      </c>
      <c r="W2560" s="5" t="b">
        <f t="shared" si="435"/>
        <v>0</v>
      </c>
      <c r="X2560" s="40">
        <f t="shared" ca="1" si="436"/>
        <v>170</v>
      </c>
      <c r="Y2560" s="30" t="b">
        <f t="shared" ca="1" si="437"/>
        <v>0</v>
      </c>
    </row>
    <row r="2561" spans="1:25" hidden="1">
      <c r="A2561" s="28" t="s">
        <v>2837</v>
      </c>
      <c r="B2561" s="28" t="s">
        <v>2838</v>
      </c>
      <c r="C2561" s="28" t="s">
        <v>4959</v>
      </c>
      <c r="D2561" s="28" t="s">
        <v>2842</v>
      </c>
      <c r="E2561" s="29">
        <v>42384</v>
      </c>
      <c r="F2561" s="28" t="s">
        <v>12216</v>
      </c>
      <c r="G2561" s="30">
        <v>5322</v>
      </c>
      <c r="H2561" s="28" t="s">
        <v>12217</v>
      </c>
      <c r="I2561" s="31">
        <v>0</v>
      </c>
      <c r="J2561" s="31">
        <v>35.700000000000003</v>
      </c>
      <c r="K2561" s="28" t="s">
        <v>4970</v>
      </c>
      <c r="L2561" s="32">
        <f t="shared" si="429"/>
        <v>-35.700000000000003</v>
      </c>
      <c r="M2561" s="33">
        <f t="shared" si="430"/>
        <v>35.700000000000003</v>
      </c>
      <c r="N2561" s="34" t="b">
        <v>1</v>
      </c>
      <c r="O2561" s="35">
        <f t="shared" si="431"/>
        <v>35.700000000000003</v>
      </c>
      <c r="P2561" s="36" t="str">
        <f t="shared" si="432"/>
        <v>T</v>
      </c>
      <c r="Q2561" s="37" t="str">
        <f t="shared" si="433"/>
        <v>Jules Cafe Ltd</v>
      </c>
      <c r="R2561" s="6" t="str">
        <f t="shared" si="434"/>
        <v>T - Jules Cafe Ltd</v>
      </c>
      <c r="S2561" s="6" t="str">
        <f>IFERROR(INDEX('Vendor Over-ride'!$C:$C, MATCH($R:$R,'Vendor Over-ride'!$A:$A,0)),"")</f>
        <v>T - Jules Cafe Ltd</v>
      </c>
      <c r="U2561" s="38" t="str">
        <f t="shared" si="438"/>
        <v>GIA</v>
      </c>
      <c r="V2561" s="5" t="str">
        <f t="shared" si="439"/>
        <v>TRADE</v>
      </c>
      <c r="W2561" s="5" t="b">
        <f t="shared" si="435"/>
        <v>0</v>
      </c>
      <c r="X2561" s="40">
        <f t="shared" ca="1" si="436"/>
        <v>571.7399999999999</v>
      </c>
      <c r="Y2561" s="30" t="b">
        <f t="shared" ca="1" si="437"/>
        <v>0</v>
      </c>
    </row>
    <row r="2562" spans="1:25" hidden="1">
      <c r="A2562" s="28" t="s">
        <v>2837</v>
      </c>
      <c r="B2562" s="28" t="s">
        <v>2838</v>
      </c>
      <c r="C2562" s="28" t="s">
        <v>4959</v>
      </c>
      <c r="D2562" s="28" t="s">
        <v>2842</v>
      </c>
      <c r="E2562" s="29">
        <v>42384</v>
      </c>
      <c r="F2562" s="28" t="s">
        <v>12218</v>
      </c>
      <c r="G2562" s="30">
        <v>5322</v>
      </c>
      <c r="H2562" s="28" t="s">
        <v>12219</v>
      </c>
      <c r="I2562" s="31">
        <v>0</v>
      </c>
      <c r="J2562" s="31">
        <v>104.1</v>
      </c>
      <c r="K2562" s="28" t="s">
        <v>12220</v>
      </c>
      <c r="L2562" s="32">
        <f t="shared" ref="L2562:L2625" si="440">I:I-J:J</f>
        <v>-104.1</v>
      </c>
      <c r="M2562" s="33">
        <f t="shared" ref="M2562:M2625" si="441">ABS($L:$L)</f>
        <v>104.1</v>
      </c>
      <c r="N2562" s="34" t="b">
        <v>1</v>
      </c>
      <c r="O2562" s="35">
        <f t="shared" ref="O2562:O2625" si="442">$M:$M*$N:$N</f>
        <v>104.1</v>
      </c>
      <c r="P2562" s="36" t="str">
        <f t="shared" ref="P2562:P2625" si="443">LEFT(TRIM($K:$K),1)</f>
        <v>T</v>
      </c>
      <c r="Q2562" s="37" t="str">
        <f t="shared" ref="Q2562:Q2625" si="444">RIGHT(TRIM($K:$K),LEN(TRIM($K:$K))-FIND("-",TRIM($K:$K)))</f>
        <v>Lynda Graham</v>
      </c>
      <c r="R2562" s="6" t="str">
        <f t="shared" ref="R2562:R2625" si="445">CONCATENATE($P:$P, " - ",$Q:$Q)</f>
        <v>T - Lynda Graham</v>
      </c>
      <c r="S2562" s="6" t="str">
        <f>IFERROR(INDEX('Vendor Over-ride'!$C:$C, MATCH($R:$R,'Vendor Over-ride'!$A:$A,0)),"")</f>
        <v>T - Lynda Graham</v>
      </c>
      <c r="U2562" s="38" t="str">
        <f t="shared" si="438"/>
        <v>GIA</v>
      </c>
      <c r="V2562" s="5" t="str">
        <f t="shared" si="439"/>
        <v>TRADE</v>
      </c>
      <c r="W2562" s="5" t="b">
        <f t="shared" ref="W2562:W2625" si="446">ROUND($O:$O,2)&gt;=25000</f>
        <v>0</v>
      </c>
      <c r="X2562" s="40">
        <f t="shared" ref="X2562:X2625" ca="1" si="447">SUMPRODUCT((Payee=$S2562) * (Payment_Value))</f>
        <v>104.1</v>
      </c>
      <c r="Y2562" s="30" t="b">
        <f t="shared" ref="Y2562:Y2625" ca="1" si="448">$X:$X&gt;=25000</f>
        <v>0</v>
      </c>
    </row>
    <row r="2563" spans="1:25" hidden="1">
      <c r="A2563" s="28" t="s">
        <v>2837</v>
      </c>
      <c r="B2563" s="28" t="s">
        <v>2838</v>
      </c>
      <c r="C2563" s="28" t="s">
        <v>4959</v>
      </c>
      <c r="D2563" s="28" t="s">
        <v>2842</v>
      </c>
      <c r="E2563" s="29">
        <v>42384</v>
      </c>
      <c r="F2563" s="28" t="s">
        <v>12221</v>
      </c>
      <c r="G2563" s="30">
        <v>5322</v>
      </c>
      <c r="H2563" s="28" t="s">
        <v>12222</v>
      </c>
      <c r="I2563" s="31">
        <v>0</v>
      </c>
      <c r="J2563" s="31">
        <v>1936.68</v>
      </c>
      <c r="K2563" s="28" t="s">
        <v>12133</v>
      </c>
      <c r="L2563" s="32">
        <f t="shared" si="440"/>
        <v>-1936.68</v>
      </c>
      <c r="M2563" s="33">
        <f t="shared" si="441"/>
        <v>1936.68</v>
      </c>
      <c r="N2563" s="34" t="b">
        <v>1</v>
      </c>
      <c r="O2563" s="35">
        <f t="shared" si="442"/>
        <v>1936.68</v>
      </c>
      <c r="P2563" s="36" t="str">
        <f t="shared" si="443"/>
        <v>T</v>
      </c>
      <c r="Q2563" s="37" t="str">
        <f t="shared" si="444"/>
        <v>M&amp;F Location Services (Matt Jones)</v>
      </c>
      <c r="R2563" s="6" t="str">
        <f t="shared" si="445"/>
        <v>T - M&amp;F Location Services (Matt Jones)</v>
      </c>
      <c r="S2563" s="6" t="str">
        <f>IFERROR(INDEX('Vendor Over-ride'!$C:$C, MATCH($R:$R,'Vendor Over-ride'!$A:$A,0)),"")</f>
        <v>T - M&amp;F Location Services (Matt Jones)</v>
      </c>
      <c r="U2563" s="38" t="str">
        <f t="shared" ref="U2563:U2626" si="449">"GIA"</f>
        <v>GIA</v>
      </c>
      <c r="V2563" s="5" t="str">
        <f t="shared" ref="V2563:V2626" si="450">UPPER(IF($P:$P="E","Employee",IF(OR($P:$P="I",$P:$P="G"),"Award",IF(OR($P:$P="D",$P:$P="T"),"Trade",""))))</f>
        <v>TRADE</v>
      </c>
      <c r="W2563" s="5" t="b">
        <f t="shared" si="446"/>
        <v>0</v>
      </c>
      <c r="X2563" s="40">
        <f t="shared" ca="1" si="447"/>
        <v>4568.3999999999996</v>
      </c>
      <c r="Y2563" s="30" t="b">
        <f t="shared" ca="1" si="448"/>
        <v>0</v>
      </c>
    </row>
    <row r="2564" spans="1:25">
      <c r="A2564" s="28" t="s">
        <v>2837</v>
      </c>
      <c r="B2564" s="28" t="s">
        <v>2838</v>
      </c>
      <c r="C2564" s="28" t="s">
        <v>4959</v>
      </c>
      <c r="D2564" s="28" t="s">
        <v>2842</v>
      </c>
      <c r="E2564" s="29">
        <v>42384</v>
      </c>
      <c r="F2564" s="28" t="s">
        <v>12223</v>
      </c>
      <c r="G2564" s="30">
        <v>5322</v>
      </c>
      <c r="H2564" s="28" t="s">
        <v>12224</v>
      </c>
      <c r="I2564" s="31">
        <v>0</v>
      </c>
      <c r="J2564" s="31">
        <v>5092.8999999999996</v>
      </c>
      <c r="K2564" s="28" t="s">
        <v>3050</v>
      </c>
      <c r="L2564" s="32">
        <f t="shared" si="440"/>
        <v>-5092.8999999999996</v>
      </c>
      <c r="M2564" s="33">
        <f t="shared" si="441"/>
        <v>5092.8999999999996</v>
      </c>
      <c r="N2564" s="34" t="b">
        <v>1</v>
      </c>
      <c r="O2564" s="35">
        <f t="shared" si="442"/>
        <v>5092.8999999999996</v>
      </c>
      <c r="P2564" s="36" t="str">
        <f t="shared" si="443"/>
        <v>T</v>
      </c>
      <c r="Q2564" s="37" t="str">
        <f t="shared" si="444"/>
        <v>Pulsant (Scotland) Ltd</v>
      </c>
      <c r="R2564" s="6" t="str">
        <f t="shared" si="445"/>
        <v>T - Pulsant (Scotland) Ltd</v>
      </c>
      <c r="S2564" s="6" t="str">
        <f>IFERROR(INDEX('Vendor Over-ride'!$C:$C, MATCH($R:$R,'Vendor Over-ride'!$A:$A,0)),"")</f>
        <v>T - Pulsant</v>
      </c>
      <c r="T2564" s="41" t="s">
        <v>7021</v>
      </c>
      <c r="U2564" s="38" t="str">
        <f t="shared" si="449"/>
        <v>GIA</v>
      </c>
      <c r="V2564" s="5" t="str">
        <f t="shared" si="450"/>
        <v>TRADE</v>
      </c>
      <c r="W2564" s="5" t="b">
        <f t="shared" si="446"/>
        <v>0</v>
      </c>
      <c r="X2564" s="40">
        <f t="shared" ca="1" si="447"/>
        <v>50739.890000000007</v>
      </c>
      <c r="Y2564" s="30" t="b">
        <f t="shared" ca="1" si="448"/>
        <v>1</v>
      </c>
    </row>
    <row r="2565" spans="1:25" hidden="1">
      <c r="A2565" s="28" t="s">
        <v>2837</v>
      </c>
      <c r="B2565" s="28" t="s">
        <v>2838</v>
      </c>
      <c r="C2565" s="28" t="s">
        <v>4959</v>
      </c>
      <c r="D2565" s="28" t="s">
        <v>2842</v>
      </c>
      <c r="E2565" s="29">
        <v>42384</v>
      </c>
      <c r="F2565" s="28" t="s">
        <v>12225</v>
      </c>
      <c r="G2565" s="30">
        <v>5322</v>
      </c>
      <c r="H2565" s="28" t="s">
        <v>12226</v>
      </c>
      <c r="I2565" s="31">
        <v>0</v>
      </c>
      <c r="J2565" s="31">
        <v>375</v>
      </c>
      <c r="K2565" s="28" t="s">
        <v>12227</v>
      </c>
      <c r="L2565" s="32">
        <f t="shared" si="440"/>
        <v>-375</v>
      </c>
      <c r="M2565" s="33">
        <f t="shared" si="441"/>
        <v>375</v>
      </c>
      <c r="N2565" s="34" t="b">
        <v>1</v>
      </c>
      <c r="O2565" s="35">
        <f t="shared" si="442"/>
        <v>375</v>
      </c>
      <c r="P2565" s="36" t="str">
        <f t="shared" si="443"/>
        <v>T</v>
      </c>
      <c r="Q2565" s="37" t="str">
        <f t="shared" si="444"/>
        <v>Really Interesting Objects (RIO)</v>
      </c>
      <c r="R2565" s="6" t="str">
        <f t="shared" si="445"/>
        <v>T - Really Interesting Objects (RIO)</v>
      </c>
      <c r="S2565" s="6" t="str">
        <f>IFERROR(INDEX('Vendor Over-ride'!$C:$C, MATCH($R:$R,'Vendor Over-ride'!$A:$A,0)),"")</f>
        <v>T - Really Interesting Objects (RIO)</v>
      </c>
      <c r="U2565" s="38" t="str">
        <f t="shared" si="449"/>
        <v>GIA</v>
      </c>
      <c r="V2565" s="5" t="str">
        <f t="shared" si="450"/>
        <v>TRADE</v>
      </c>
      <c r="W2565" s="5" t="b">
        <f t="shared" si="446"/>
        <v>0</v>
      </c>
      <c r="X2565" s="40">
        <f t="shared" ca="1" si="447"/>
        <v>375</v>
      </c>
      <c r="Y2565" s="30" t="b">
        <f t="shared" ca="1" si="448"/>
        <v>0</v>
      </c>
    </row>
    <row r="2566" spans="1:25" hidden="1">
      <c r="A2566" s="28" t="s">
        <v>2837</v>
      </c>
      <c r="B2566" s="28" t="s">
        <v>2838</v>
      </c>
      <c r="C2566" s="28" t="s">
        <v>4959</v>
      </c>
      <c r="D2566" s="28" t="s">
        <v>2842</v>
      </c>
      <c r="E2566" s="29">
        <v>42384</v>
      </c>
      <c r="F2566" s="28" t="s">
        <v>12228</v>
      </c>
      <c r="G2566" s="30">
        <v>5322</v>
      </c>
      <c r="H2566" s="28" t="s">
        <v>12229</v>
      </c>
      <c r="I2566" s="31">
        <v>0</v>
      </c>
      <c r="J2566" s="31">
        <v>97.5</v>
      </c>
      <c r="K2566" s="28" t="s">
        <v>2864</v>
      </c>
      <c r="L2566" s="32">
        <f t="shared" si="440"/>
        <v>-97.5</v>
      </c>
      <c r="M2566" s="33">
        <f t="shared" si="441"/>
        <v>97.5</v>
      </c>
      <c r="N2566" s="34" t="b">
        <v>1</v>
      </c>
      <c r="O2566" s="35">
        <f t="shared" si="442"/>
        <v>97.5</v>
      </c>
      <c r="P2566" s="36" t="str">
        <f t="shared" si="443"/>
        <v>T</v>
      </c>
      <c r="Q2566" s="37" t="str">
        <f t="shared" si="444"/>
        <v>Robert Wiseman Dairies Ltd</v>
      </c>
      <c r="R2566" s="6" t="str">
        <f t="shared" si="445"/>
        <v>T - Robert Wiseman Dairies Ltd</v>
      </c>
      <c r="S2566" s="6" t="str">
        <f>IFERROR(INDEX('Vendor Over-ride'!$C:$C, MATCH($R:$R,'Vendor Over-ride'!$A:$A,0)),"")</f>
        <v>T - Robert Wiseman Dairies Ltd</v>
      </c>
      <c r="U2566" s="38" t="str">
        <f t="shared" si="449"/>
        <v>GIA</v>
      </c>
      <c r="V2566" s="5" t="str">
        <f t="shared" si="450"/>
        <v>TRADE</v>
      </c>
      <c r="W2566" s="5" t="b">
        <f t="shared" si="446"/>
        <v>0</v>
      </c>
      <c r="X2566" s="40">
        <f t="shared" ca="1" si="447"/>
        <v>1420.2500000000002</v>
      </c>
      <c r="Y2566" s="30" t="b">
        <f t="shared" ca="1" si="448"/>
        <v>0</v>
      </c>
    </row>
    <row r="2567" spans="1:25" hidden="1">
      <c r="A2567" s="28" t="s">
        <v>2837</v>
      </c>
      <c r="B2567" s="28" t="s">
        <v>2838</v>
      </c>
      <c r="C2567" s="28" t="s">
        <v>4959</v>
      </c>
      <c r="D2567" s="28" t="s">
        <v>2842</v>
      </c>
      <c r="E2567" s="29">
        <v>42384</v>
      </c>
      <c r="F2567" s="28" t="s">
        <v>12230</v>
      </c>
      <c r="G2567" s="30">
        <v>5322</v>
      </c>
      <c r="H2567" s="28" t="s">
        <v>12231</v>
      </c>
      <c r="I2567" s="31">
        <v>0</v>
      </c>
      <c r="J2567" s="31">
        <v>199.38</v>
      </c>
      <c r="K2567" s="28" t="s">
        <v>2966</v>
      </c>
      <c r="L2567" s="32">
        <f t="shared" si="440"/>
        <v>-199.38</v>
      </c>
      <c r="M2567" s="33">
        <f t="shared" si="441"/>
        <v>199.38</v>
      </c>
      <c r="N2567" s="34" t="b">
        <v>1</v>
      </c>
      <c r="O2567" s="35">
        <f t="shared" si="442"/>
        <v>199.38</v>
      </c>
      <c r="P2567" s="36" t="str">
        <f t="shared" si="443"/>
        <v>T</v>
      </c>
      <c r="Q2567" s="37" t="str">
        <f t="shared" si="444"/>
        <v>Sodexo Limited</v>
      </c>
      <c r="R2567" s="6" t="str">
        <f t="shared" si="445"/>
        <v>T - Sodexo Limited</v>
      </c>
      <c r="S2567" s="6" t="str">
        <f>IFERROR(INDEX('Vendor Over-ride'!$C:$C, MATCH($R:$R,'Vendor Over-ride'!$A:$A,0)),"")</f>
        <v>T - Sodexo Limited</v>
      </c>
      <c r="U2567" s="38" t="str">
        <f t="shared" si="449"/>
        <v>GIA</v>
      </c>
      <c r="V2567" s="5" t="str">
        <f t="shared" si="450"/>
        <v>TRADE</v>
      </c>
      <c r="W2567" s="5" t="b">
        <f t="shared" si="446"/>
        <v>0</v>
      </c>
      <c r="X2567" s="40">
        <f t="shared" ca="1" si="447"/>
        <v>291.65999999999997</v>
      </c>
      <c r="Y2567" s="30" t="b">
        <f t="shared" ca="1" si="448"/>
        <v>0</v>
      </c>
    </row>
    <row r="2568" spans="1:25">
      <c r="A2568" s="28" t="s">
        <v>2837</v>
      </c>
      <c r="B2568" s="28" t="s">
        <v>2838</v>
      </c>
      <c r="C2568" s="28" t="s">
        <v>4959</v>
      </c>
      <c r="D2568" s="28" t="s">
        <v>2842</v>
      </c>
      <c r="E2568" s="29">
        <v>42384</v>
      </c>
      <c r="F2568" s="28" t="s">
        <v>12232</v>
      </c>
      <c r="G2568" s="30">
        <v>5322</v>
      </c>
      <c r="H2568" s="28" t="s">
        <v>12233</v>
      </c>
      <c r="I2568" s="31">
        <v>0</v>
      </c>
      <c r="J2568" s="31">
        <v>57.7</v>
      </c>
      <c r="K2568" s="28" t="s">
        <v>2887</v>
      </c>
      <c r="L2568" s="32">
        <f t="shared" si="440"/>
        <v>-57.7</v>
      </c>
      <c r="M2568" s="33">
        <f t="shared" si="441"/>
        <v>57.7</v>
      </c>
      <c r="N2568" s="34" t="b">
        <v>1</v>
      </c>
      <c r="O2568" s="35">
        <f t="shared" si="442"/>
        <v>57.7</v>
      </c>
      <c r="P2568" s="36" t="str">
        <f t="shared" si="443"/>
        <v>T</v>
      </c>
      <c r="Q2568" s="37" t="str">
        <f t="shared" si="444"/>
        <v>Spotless Commercial Cleaning Ltd</v>
      </c>
      <c r="R2568" s="6" t="str">
        <f t="shared" si="445"/>
        <v>T - Spotless Commercial Cleaning Ltd</v>
      </c>
      <c r="S2568" s="6" t="str">
        <f>IFERROR(INDEX('Vendor Over-ride'!$C:$C, MATCH($R:$R,'Vendor Over-ride'!$A:$A,0)),"")</f>
        <v>T - Spotless Commercial Cleaning Ltd</v>
      </c>
      <c r="T2568" s="41" t="s">
        <v>17730</v>
      </c>
      <c r="U2568" s="38" t="str">
        <f t="shared" si="449"/>
        <v>GIA</v>
      </c>
      <c r="V2568" s="5" t="str">
        <f t="shared" si="450"/>
        <v>TRADE</v>
      </c>
      <c r="W2568" s="5" t="b">
        <f t="shared" si="446"/>
        <v>0</v>
      </c>
      <c r="X2568" s="40">
        <f t="shared" ca="1" si="447"/>
        <v>25308.30000000001</v>
      </c>
      <c r="Y2568" s="30" t="b">
        <f t="shared" ca="1" si="448"/>
        <v>1</v>
      </c>
    </row>
    <row r="2569" spans="1:25" hidden="1">
      <c r="A2569" s="28" t="s">
        <v>2837</v>
      </c>
      <c r="B2569" s="28" t="s">
        <v>2838</v>
      </c>
      <c r="C2569" s="28" t="s">
        <v>4959</v>
      </c>
      <c r="D2569" s="28" t="s">
        <v>2842</v>
      </c>
      <c r="E2569" s="29">
        <v>42384</v>
      </c>
      <c r="F2569" s="28" t="s">
        <v>12234</v>
      </c>
      <c r="G2569" s="30">
        <v>5322</v>
      </c>
      <c r="H2569" s="28" t="s">
        <v>12235</v>
      </c>
      <c r="I2569" s="31">
        <v>0</v>
      </c>
      <c r="J2569" s="31">
        <v>9.1</v>
      </c>
      <c r="K2569" s="28" t="s">
        <v>2855</v>
      </c>
      <c r="L2569" s="32">
        <f t="shared" si="440"/>
        <v>-9.1</v>
      </c>
      <c r="M2569" s="33">
        <f t="shared" si="441"/>
        <v>9.1</v>
      </c>
      <c r="N2569" s="34" t="b">
        <v>1</v>
      </c>
      <c r="O2569" s="35">
        <f t="shared" si="442"/>
        <v>9.1</v>
      </c>
      <c r="P2569" s="36" t="str">
        <f t="shared" si="443"/>
        <v>T</v>
      </c>
      <c r="Q2569" s="37" t="str">
        <f t="shared" si="444"/>
        <v>Steve Grimmond</v>
      </c>
      <c r="R2569" s="6" t="str">
        <f t="shared" si="445"/>
        <v>T - Steve Grimmond</v>
      </c>
      <c r="S2569" s="6" t="str">
        <f>IFERROR(INDEX('Vendor Over-ride'!$C:$C, MATCH($R:$R,'Vendor Over-ride'!$A:$A,0)),"")</f>
        <v>T - Steve Grimmond</v>
      </c>
      <c r="U2569" s="38" t="str">
        <f t="shared" si="449"/>
        <v>GIA</v>
      </c>
      <c r="V2569" s="5" t="str">
        <f t="shared" si="450"/>
        <v>TRADE</v>
      </c>
      <c r="W2569" s="5" t="b">
        <f t="shared" si="446"/>
        <v>0</v>
      </c>
      <c r="X2569" s="40">
        <f t="shared" ca="1" si="447"/>
        <v>188.3</v>
      </c>
      <c r="Y2569" s="30" t="b">
        <f t="shared" ca="1" si="448"/>
        <v>0</v>
      </c>
    </row>
    <row r="2570" spans="1:25">
      <c r="A2570" s="28" t="s">
        <v>2837</v>
      </c>
      <c r="B2570" s="28" t="s">
        <v>2838</v>
      </c>
      <c r="C2570" s="28" t="s">
        <v>4959</v>
      </c>
      <c r="D2570" s="28" t="s">
        <v>2842</v>
      </c>
      <c r="E2570" s="29">
        <v>42388</v>
      </c>
      <c r="F2570" s="28" t="s">
        <v>12236</v>
      </c>
      <c r="G2570" s="30">
        <v>5325</v>
      </c>
      <c r="H2570" s="28" t="s">
        <v>12237</v>
      </c>
      <c r="I2570" s="31">
        <v>0</v>
      </c>
      <c r="J2570" s="31">
        <v>80000</v>
      </c>
      <c r="K2570" s="28" t="s">
        <v>5172</v>
      </c>
      <c r="L2570" s="32">
        <f t="shared" si="440"/>
        <v>-80000</v>
      </c>
      <c r="M2570" s="33">
        <f t="shared" si="441"/>
        <v>80000</v>
      </c>
      <c r="N2570" s="34" t="b">
        <v>1</v>
      </c>
      <c r="O2570" s="35">
        <f t="shared" si="442"/>
        <v>80000</v>
      </c>
      <c r="P2570" s="36" t="str">
        <f t="shared" si="443"/>
        <v>G</v>
      </c>
      <c r="Q2570" s="37" t="str">
        <f t="shared" si="444"/>
        <v>Aberdeen Performing Arts</v>
      </c>
      <c r="R2570" s="6" t="str">
        <f t="shared" si="445"/>
        <v>G - Aberdeen Performing Arts</v>
      </c>
      <c r="S2570" s="6" t="str">
        <f>IFERROR(INDEX('Vendor Over-ride'!$C:$C, MATCH($R:$R,'Vendor Over-ride'!$A:$A,0)),"")</f>
        <v>G - Aberdeen Performing Arts</v>
      </c>
      <c r="U2570" s="38" t="str">
        <f t="shared" si="449"/>
        <v>GIA</v>
      </c>
      <c r="V2570" s="5" t="str">
        <f t="shared" si="450"/>
        <v>AWARD</v>
      </c>
      <c r="W2570" s="5" t="b">
        <f t="shared" si="446"/>
        <v>1</v>
      </c>
      <c r="X2570" s="40">
        <f t="shared" ca="1" si="447"/>
        <v>517170</v>
      </c>
      <c r="Y2570" s="30" t="b">
        <f t="shared" ca="1" si="448"/>
        <v>1</v>
      </c>
    </row>
    <row r="2571" spans="1:25">
      <c r="A2571" s="28" t="s">
        <v>2837</v>
      </c>
      <c r="B2571" s="28" t="s">
        <v>2838</v>
      </c>
      <c r="C2571" s="28" t="s">
        <v>4959</v>
      </c>
      <c r="D2571" s="28" t="s">
        <v>2842</v>
      </c>
      <c r="E2571" s="29">
        <v>42388</v>
      </c>
      <c r="F2571" s="28" t="s">
        <v>12238</v>
      </c>
      <c r="G2571" s="30">
        <v>5325</v>
      </c>
      <c r="H2571" s="28" t="s">
        <v>12239</v>
      </c>
      <c r="I2571" s="31">
        <v>0</v>
      </c>
      <c r="J2571" s="31">
        <v>2500</v>
      </c>
      <c r="K2571" s="28" t="s">
        <v>5173</v>
      </c>
      <c r="L2571" s="32">
        <f t="shared" si="440"/>
        <v>-2500</v>
      </c>
      <c r="M2571" s="33">
        <f t="shared" si="441"/>
        <v>2500</v>
      </c>
      <c r="N2571" s="34" t="b">
        <v>1</v>
      </c>
      <c r="O2571" s="35">
        <f t="shared" si="442"/>
        <v>2500</v>
      </c>
      <c r="P2571" s="36" t="str">
        <f t="shared" si="443"/>
        <v>G</v>
      </c>
      <c r="Q2571" s="37" t="str">
        <f t="shared" si="444"/>
        <v>An Lanntair Limited</v>
      </c>
      <c r="R2571" s="6" t="str">
        <f t="shared" si="445"/>
        <v>G - An Lanntair Limited</v>
      </c>
      <c r="S2571" s="6" t="str">
        <f>IFERROR(INDEX('Vendor Over-ride'!$C:$C, MATCH($R:$R,'Vendor Over-ride'!$A:$A,0)),"")</f>
        <v>G - An Lanntair Limited</v>
      </c>
      <c r="U2571" s="38" t="str">
        <f t="shared" si="449"/>
        <v>GIA</v>
      </c>
      <c r="V2571" s="5" t="str">
        <f t="shared" si="450"/>
        <v>AWARD</v>
      </c>
      <c r="W2571" s="5" t="b">
        <f t="shared" si="446"/>
        <v>0</v>
      </c>
      <c r="X2571" s="40">
        <f t="shared" ca="1" si="447"/>
        <v>437685</v>
      </c>
      <c r="Y2571" s="30" t="b">
        <f t="shared" ca="1" si="448"/>
        <v>1</v>
      </c>
    </row>
    <row r="2572" spans="1:25">
      <c r="A2572" s="28" t="s">
        <v>2837</v>
      </c>
      <c r="B2572" s="28" t="s">
        <v>2838</v>
      </c>
      <c r="C2572" s="28" t="s">
        <v>4959</v>
      </c>
      <c r="D2572" s="28" t="s">
        <v>2842</v>
      </c>
      <c r="E2572" s="29">
        <v>42388</v>
      </c>
      <c r="F2572" s="28" t="s">
        <v>12240</v>
      </c>
      <c r="G2572" s="30">
        <v>5325</v>
      </c>
      <c r="H2572" s="28" t="s">
        <v>12241</v>
      </c>
      <c r="I2572" s="31">
        <v>0</v>
      </c>
      <c r="J2572" s="31">
        <v>28000</v>
      </c>
      <c r="K2572" s="28" t="s">
        <v>5187</v>
      </c>
      <c r="L2572" s="32">
        <f t="shared" si="440"/>
        <v>-28000</v>
      </c>
      <c r="M2572" s="33">
        <f t="shared" si="441"/>
        <v>28000</v>
      </c>
      <c r="N2572" s="34" t="b">
        <v>1</v>
      </c>
      <c r="O2572" s="35">
        <f t="shared" si="442"/>
        <v>28000</v>
      </c>
      <c r="P2572" s="36" t="str">
        <f t="shared" si="443"/>
        <v>G</v>
      </c>
      <c r="Q2572" s="37" t="str">
        <f t="shared" si="444"/>
        <v>Theatre Cryptic</v>
      </c>
      <c r="R2572" s="6" t="str">
        <f t="shared" si="445"/>
        <v>G - Theatre Cryptic</v>
      </c>
      <c r="S2572" s="6" t="str">
        <f>IFERROR(INDEX('Vendor Over-ride'!$C:$C, MATCH($R:$R,'Vendor Over-ride'!$A:$A,0)),"")</f>
        <v>G - Theatre Cryptic</v>
      </c>
      <c r="U2572" s="38" t="str">
        <f t="shared" si="449"/>
        <v>GIA</v>
      </c>
      <c r="V2572" s="5" t="str">
        <f t="shared" si="450"/>
        <v>AWARD</v>
      </c>
      <c r="W2572" s="5" t="b">
        <f t="shared" si="446"/>
        <v>1</v>
      </c>
      <c r="X2572" s="40">
        <f t="shared" ca="1" si="447"/>
        <v>278000</v>
      </c>
      <c r="Y2572" s="30" t="b">
        <f t="shared" ca="1" si="448"/>
        <v>1</v>
      </c>
    </row>
    <row r="2573" spans="1:25">
      <c r="A2573" s="28" t="s">
        <v>2837</v>
      </c>
      <c r="B2573" s="28" t="s">
        <v>2838</v>
      </c>
      <c r="C2573" s="28" t="s">
        <v>4959</v>
      </c>
      <c r="D2573" s="28" t="s">
        <v>2842</v>
      </c>
      <c r="E2573" s="29">
        <v>42388</v>
      </c>
      <c r="F2573" s="28" t="s">
        <v>12242</v>
      </c>
      <c r="G2573" s="30">
        <v>5325</v>
      </c>
      <c r="H2573" s="28" t="s">
        <v>12243</v>
      </c>
      <c r="I2573" s="31">
        <v>0</v>
      </c>
      <c r="J2573" s="31">
        <v>37500</v>
      </c>
      <c r="K2573" s="28" t="s">
        <v>5196</v>
      </c>
      <c r="L2573" s="32">
        <f t="shared" si="440"/>
        <v>-37500</v>
      </c>
      <c r="M2573" s="33">
        <f t="shared" si="441"/>
        <v>37500</v>
      </c>
      <c r="N2573" s="34" t="b">
        <v>1</v>
      </c>
      <c r="O2573" s="35">
        <f t="shared" si="442"/>
        <v>37500</v>
      </c>
      <c r="P2573" s="36" t="str">
        <f t="shared" si="443"/>
        <v>G</v>
      </c>
      <c r="Q2573" s="37" t="str">
        <f t="shared" si="444"/>
        <v>Edinburgh Art Festival</v>
      </c>
      <c r="R2573" s="6" t="str">
        <f t="shared" si="445"/>
        <v>G - Edinburgh Art Festival</v>
      </c>
      <c r="S2573" s="6" t="str">
        <f>IFERROR(INDEX('Vendor Over-ride'!$C:$C, MATCH($R:$R,'Vendor Over-ride'!$A:$A,0)),"")</f>
        <v>G - Edinburgh Art Festival</v>
      </c>
      <c r="U2573" s="38" t="str">
        <f t="shared" si="449"/>
        <v>GIA</v>
      </c>
      <c r="V2573" s="5" t="str">
        <f t="shared" si="450"/>
        <v>AWARD</v>
      </c>
      <c r="W2573" s="5" t="b">
        <f t="shared" si="446"/>
        <v>1</v>
      </c>
      <c r="X2573" s="40">
        <f t="shared" ca="1" si="447"/>
        <v>250000</v>
      </c>
      <c r="Y2573" s="30" t="b">
        <f t="shared" ca="1" si="448"/>
        <v>1</v>
      </c>
    </row>
    <row r="2574" spans="1:25" hidden="1">
      <c r="A2574" s="28" t="s">
        <v>2837</v>
      </c>
      <c r="B2574" s="28" t="s">
        <v>2838</v>
      </c>
      <c r="C2574" s="28" t="s">
        <v>4959</v>
      </c>
      <c r="D2574" s="28" t="s">
        <v>2842</v>
      </c>
      <c r="E2574" s="29">
        <v>42388</v>
      </c>
      <c r="F2574" s="28" t="s">
        <v>12244</v>
      </c>
      <c r="G2574" s="30">
        <v>5325</v>
      </c>
      <c r="H2574" s="28" t="s">
        <v>12245</v>
      </c>
      <c r="I2574" s="31">
        <v>0</v>
      </c>
      <c r="J2574" s="31">
        <v>250</v>
      </c>
      <c r="K2574" s="28" t="s">
        <v>10998</v>
      </c>
      <c r="L2574" s="32">
        <f t="shared" si="440"/>
        <v>-250</v>
      </c>
      <c r="M2574" s="33">
        <f t="shared" si="441"/>
        <v>250</v>
      </c>
      <c r="N2574" s="34" t="b">
        <v>1</v>
      </c>
      <c r="O2574" s="35">
        <f t="shared" si="442"/>
        <v>250</v>
      </c>
      <c r="P2574" s="36" t="str">
        <f t="shared" si="443"/>
        <v>G</v>
      </c>
      <c r="Q2574" s="37" t="str">
        <f t="shared" si="444"/>
        <v>Kieran Campbell Murray</v>
      </c>
      <c r="R2574" s="6" t="str">
        <f t="shared" si="445"/>
        <v>G - Kieran Campbell Murray</v>
      </c>
      <c r="S2574" s="6" t="str">
        <f>IFERROR(INDEX('Vendor Over-ride'!$C:$C, MATCH($R:$R,'Vendor Over-ride'!$A:$A,0)),"")</f>
        <v>G - Kieran Campbell Murray</v>
      </c>
      <c r="U2574" s="38" t="str">
        <f t="shared" si="449"/>
        <v>GIA</v>
      </c>
      <c r="V2574" s="5" t="str">
        <f t="shared" si="450"/>
        <v>AWARD</v>
      </c>
      <c r="W2574" s="5" t="b">
        <f t="shared" si="446"/>
        <v>0</v>
      </c>
      <c r="X2574" s="40">
        <f t="shared" ca="1" si="447"/>
        <v>1000</v>
      </c>
      <c r="Y2574" s="30" t="b">
        <f t="shared" ca="1" si="448"/>
        <v>0</v>
      </c>
    </row>
    <row r="2575" spans="1:25">
      <c r="A2575" s="28" t="s">
        <v>2837</v>
      </c>
      <c r="B2575" s="28" t="s">
        <v>2838</v>
      </c>
      <c r="C2575" s="28" t="s">
        <v>4959</v>
      </c>
      <c r="D2575" s="28" t="s">
        <v>2842</v>
      </c>
      <c r="E2575" s="29">
        <v>42388</v>
      </c>
      <c r="F2575" s="28" t="s">
        <v>12246</v>
      </c>
      <c r="G2575" s="30">
        <v>5325</v>
      </c>
      <c r="H2575" s="28" t="s">
        <v>12247</v>
      </c>
      <c r="I2575" s="31">
        <v>0</v>
      </c>
      <c r="J2575" s="31">
        <v>36000</v>
      </c>
      <c r="K2575" s="28" t="s">
        <v>7636</v>
      </c>
      <c r="L2575" s="32">
        <f t="shared" si="440"/>
        <v>-36000</v>
      </c>
      <c r="M2575" s="33">
        <f t="shared" si="441"/>
        <v>36000</v>
      </c>
      <c r="N2575" s="34" t="b">
        <v>1</v>
      </c>
      <c r="O2575" s="35">
        <f t="shared" si="442"/>
        <v>36000</v>
      </c>
      <c r="P2575" s="36" t="str">
        <f t="shared" si="443"/>
        <v>I</v>
      </c>
      <c r="Q2575" s="37" t="str">
        <f t="shared" si="444"/>
        <v>Dundee and Angus College</v>
      </c>
      <c r="R2575" s="6" t="str">
        <f t="shared" si="445"/>
        <v>I - Dundee and Angus College</v>
      </c>
      <c r="S2575" s="6" t="str">
        <f>IFERROR(INDEX('Vendor Over-ride'!$C:$C, MATCH($R:$R,'Vendor Over-ride'!$A:$A,0)),"")</f>
        <v>I - Dundee and Angus College</v>
      </c>
      <c r="U2575" s="38" t="str">
        <f t="shared" si="449"/>
        <v>GIA</v>
      </c>
      <c r="V2575" s="5" t="str">
        <f t="shared" si="450"/>
        <v>AWARD</v>
      </c>
      <c r="W2575" s="5" t="b">
        <f t="shared" si="446"/>
        <v>1</v>
      </c>
      <c r="X2575" s="40">
        <f t="shared" ca="1" si="447"/>
        <v>90000</v>
      </c>
      <c r="Y2575" s="30" t="b">
        <f t="shared" ca="1" si="448"/>
        <v>1</v>
      </c>
    </row>
    <row r="2576" spans="1:25" hidden="1">
      <c r="A2576" s="28" t="s">
        <v>2837</v>
      </c>
      <c r="B2576" s="28" t="s">
        <v>2838</v>
      </c>
      <c r="C2576" s="28" t="s">
        <v>4959</v>
      </c>
      <c r="D2576" s="28" t="s">
        <v>2842</v>
      </c>
      <c r="E2576" s="29">
        <v>42388</v>
      </c>
      <c r="F2576" s="28" t="s">
        <v>12248</v>
      </c>
      <c r="G2576" s="30">
        <v>5325</v>
      </c>
      <c r="H2576" s="28" t="s">
        <v>12249</v>
      </c>
      <c r="I2576" s="31">
        <v>0</v>
      </c>
      <c r="J2576" s="31">
        <v>5850</v>
      </c>
      <c r="K2576" s="28" t="s">
        <v>12250</v>
      </c>
      <c r="L2576" s="32">
        <f t="shared" si="440"/>
        <v>-5850</v>
      </c>
      <c r="M2576" s="33">
        <f t="shared" si="441"/>
        <v>5850</v>
      </c>
      <c r="N2576" s="34" t="b">
        <v>1</v>
      </c>
      <c r="O2576" s="35">
        <f t="shared" si="442"/>
        <v>5850</v>
      </c>
      <c r="P2576" s="36" t="str">
        <f t="shared" si="443"/>
        <v>I</v>
      </c>
      <c r="Q2576" s="37" t="str">
        <f t="shared" si="444"/>
        <v>EAVE</v>
      </c>
      <c r="R2576" s="6" t="str">
        <f t="shared" si="445"/>
        <v>I - EAVE</v>
      </c>
      <c r="S2576" s="6" t="str">
        <f>IFERROR(INDEX('Vendor Over-ride'!$C:$C, MATCH($R:$R,'Vendor Over-ride'!$A:$A,0)),"")</f>
        <v>I - EAVE</v>
      </c>
      <c r="U2576" s="38" t="str">
        <f t="shared" si="449"/>
        <v>GIA</v>
      </c>
      <c r="V2576" s="5" t="str">
        <f t="shared" si="450"/>
        <v>AWARD</v>
      </c>
      <c r="W2576" s="5" t="b">
        <f t="shared" si="446"/>
        <v>0</v>
      </c>
      <c r="X2576" s="40">
        <f t="shared" ca="1" si="447"/>
        <v>5850</v>
      </c>
      <c r="Y2576" s="30" t="b">
        <f t="shared" ca="1" si="448"/>
        <v>0</v>
      </c>
    </row>
    <row r="2577" spans="1:25">
      <c r="A2577" s="28" t="s">
        <v>2837</v>
      </c>
      <c r="B2577" s="28" t="s">
        <v>2838</v>
      </c>
      <c r="C2577" s="28" t="s">
        <v>4959</v>
      </c>
      <c r="D2577" s="28" t="s">
        <v>2842</v>
      </c>
      <c r="E2577" s="29">
        <v>42388</v>
      </c>
      <c r="F2577" s="28" t="s">
        <v>12251</v>
      </c>
      <c r="G2577" s="30">
        <v>5325</v>
      </c>
      <c r="H2577" s="28" t="s">
        <v>12252</v>
      </c>
      <c r="I2577" s="31">
        <v>0</v>
      </c>
      <c r="J2577" s="31">
        <v>24000</v>
      </c>
      <c r="K2577" s="28" t="s">
        <v>3437</v>
      </c>
      <c r="L2577" s="32">
        <f t="shared" si="440"/>
        <v>-24000</v>
      </c>
      <c r="M2577" s="33">
        <f t="shared" si="441"/>
        <v>24000</v>
      </c>
      <c r="N2577" s="34" t="b">
        <v>1</v>
      </c>
      <c r="O2577" s="35">
        <f t="shared" si="442"/>
        <v>24000</v>
      </c>
      <c r="P2577" s="36" t="str">
        <f t="shared" si="443"/>
        <v>I</v>
      </c>
      <c r="Q2577" s="37" t="str">
        <f t="shared" si="444"/>
        <v>The Edinburgh Mela Ltd</v>
      </c>
      <c r="R2577" s="6" t="str">
        <f t="shared" si="445"/>
        <v>I - The Edinburgh Mela Ltd</v>
      </c>
      <c r="S2577" s="6" t="str">
        <f>IFERROR(INDEX('Vendor Over-ride'!$C:$C, MATCH($R:$R,'Vendor Over-ride'!$A:$A,0)),"")</f>
        <v>I - Edinburgh Mela</v>
      </c>
      <c r="U2577" s="38" t="str">
        <f t="shared" si="449"/>
        <v>GIA</v>
      </c>
      <c r="V2577" s="5" t="str">
        <f t="shared" si="450"/>
        <v>AWARD</v>
      </c>
      <c r="W2577" s="5" t="b">
        <f t="shared" si="446"/>
        <v>0</v>
      </c>
      <c r="X2577" s="40">
        <f t="shared" ca="1" si="447"/>
        <v>240000</v>
      </c>
      <c r="Y2577" s="30" t="b">
        <f t="shared" ca="1" si="448"/>
        <v>1</v>
      </c>
    </row>
    <row r="2578" spans="1:25">
      <c r="A2578" s="28" t="s">
        <v>2837</v>
      </c>
      <c r="B2578" s="28" t="s">
        <v>2838</v>
      </c>
      <c r="C2578" s="28" t="s">
        <v>4959</v>
      </c>
      <c r="D2578" s="28" t="s">
        <v>2842</v>
      </c>
      <c r="E2578" s="29">
        <v>42388</v>
      </c>
      <c r="F2578" s="28" t="s">
        <v>12253</v>
      </c>
      <c r="G2578" s="30">
        <v>5325</v>
      </c>
      <c r="H2578" s="28" t="s">
        <v>12254</v>
      </c>
      <c r="I2578" s="31">
        <v>0</v>
      </c>
      <c r="J2578" s="31">
        <v>2500</v>
      </c>
      <c r="K2578" s="28" t="s">
        <v>2927</v>
      </c>
      <c r="L2578" s="32">
        <f t="shared" si="440"/>
        <v>-2500</v>
      </c>
      <c r="M2578" s="33">
        <f t="shared" si="441"/>
        <v>2500</v>
      </c>
      <c r="N2578" s="34" t="b">
        <v>1</v>
      </c>
      <c r="O2578" s="35">
        <f t="shared" si="442"/>
        <v>2500</v>
      </c>
      <c r="P2578" s="36" t="str">
        <f t="shared" si="443"/>
        <v>I</v>
      </c>
      <c r="Q2578" s="37" t="str">
        <f t="shared" si="444"/>
        <v>Gardyne Theatre Ltd</v>
      </c>
      <c r="R2578" s="6" t="str">
        <f t="shared" si="445"/>
        <v>I - Gardyne Theatre Ltd</v>
      </c>
      <c r="S2578" s="6" t="str">
        <f>IFERROR(INDEX('Vendor Over-ride'!$C:$C, MATCH($R:$R,'Vendor Over-ride'!$A:$A,0)),"")</f>
        <v>I - Gardyne Theatre Ltd</v>
      </c>
      <c r="U2578" s="38" t="str">
        <f t="shared" si="449"/>
        <v>GIA</v>
      </c>
      <c r="V2578" s="5" t="str">
        <f t="shared" si="450"/>
        <v>AWARD</v>
      </c>
      <c r="W2578" s="5" t="b">
        <f t="shared" si="446"/>
        <v>0</v>
      </c>
      <c r="X2578" s="40">
        <f t="shared" ca="1" si="447"/>
        <v>32500</v>
      </c>
      <c r="Y2578" s="30" t="b">
        <f t="shared" ca="1" si="448"/>
        <v>1</v>
      </c>
    </row>
    <row r="2579" spans="1:25" hidden="1">
      <c r="A2579" s="28" t="s">
        <v>2837</v>
      </c>
      <c r="B2579" s="28" t="s">
        <v>2838</v>
      </c>
      <c r="C2579" s="28" t="s">
        <v>4959</v>
      </c>
      <c r="D2579" s="28" t="s">
        <v>2842</v>
      </c>
      <c r="E2579" s="29">
        <v>42388</v>
      </c>
      <c r="F2579" s="28" t="s">
        <v>12255</v>
      </c>
      <c r="G2579" s="30">
        <v>5325</v>
      </c>
      <c r="H2579" s="28" t="s">
        <v>12256</v>
      </c>
      <c r="I2579" s="31">
        <v>0</v>
      </c>
      <c r="J2579" s="31">
        <v>1250</v>
      </c>
      <c r="K2579" s="28" t="s">
        <v>5619</v>
      </c>
      <c r="L2579" s="32">
        <f t="shared" si="440"/>
        <v>-1250</v>
      </c>
      <c r="M2579" s="33">
        <f t="shared" si="441"/>
        <v>1250</v>
      </c>
      <c r="N2579" s="34" t="b">
        <v>1</v>
      </c>
      <c r="O2579" s="35">
        <f t="shared" si="442"/>
        <v>1250</v>
      </c>
      <c r="P2579" s="36" t="str">
        <f t="shared" si="443"/>
        <v>I</v>
      </c>
      <c r="Q2579" s="37" t="str">
        <f t="shared" si="444"/>
        <v>Gerry Cambridge</v>
      </c>
      <c r="R2579" s="6" t="str">
        <f t="shared" si="445"/>
        <v>I - Gerry Cambridge</v>
      </c>
      <c r="S2579" s="6" t="str">
        <f>IFERROR(INDEX('Vendor Over-ride'!$C:$C, MATCH($R:$R,'Vendor Over-ride'!$A:$A,0)),"")</f>
        <v>I - Gerry Cambridge</v>
      </c>
      <c r="U2579" s="38" t="str">
        <f t="shared" si="449"/>
        <v>GIA</v>
      </c>
      <c r="V2579" s="5" t="str">
        <f t="shared" si="450"/>
        <v>AWARD</v>
      </c>
      <c r="W2579" s="5" t="b">
        <f t="shared" si="446"/>
        <v>0</v>
      </c>
      <c r="X2579" s="40">
        <f t="shared" ca="1" si="447"/>
        <v>17702</v>
      </c>
      <c r="Y2579" s="30" t="b">
        <f t="shared" ca="1" si="448"/>
        <v>0</v>
      </c>
    </row>
    <row r="2580" spans="1:25" hidden="1">
      <c r="A2580" s="28" t="s">
        <v>2837</v>
      </c>
      <c r="B2580" s="28" t="s">
        <v>2838</v>
      </c>
      <c r="C2580" s="28" t="s">
        <v>4959</v>
      </c>
      <c r="D2580" s="28" t="s">
        <v>2842</v>
      </c>
      <c r="E2580" s="29">
        <v>42388</v>
      </c>
      <c r="F2580" s="28" t="s">
        <v>12257</v>
      </c>
      <c r="G2580" s="30">
        <v>5325</v>
      </c>
      <c r="H2580" s="28" t="s">
        <v>12258</v>
      </c>
      <c r="I2580" s="31">
        <v>0</v>
      </c>
      <c r="J2580" s="31">
        <v>350</v>
      </c>
      <c r="K2580" s="28" t="s">
        <v>12259</v>
      </c>
      <c r="L2580" s="32">
        <f t="shared" si="440"/>
        <v>-350</v>
      </c>
      <c r="M2580" s="33">
        <f t="shared" si="441"/>
        <v>350</v>
      </c>
      <c r="N2580" s="34" t="b">
        <v>1</v>
      </c>
      <c r="O2580" s="35">
        <f t="shared" si="442"/>
        <v>350</v>
      </c>
      <c r="P2580" s="36" t="str">
        <f t="shared" si="443"/>
        <v>I</v>
      </c>
      <c r="Q2580" s="37" t="str">
        <f t="shared" si="444"/>
        <v>Hobbes &amp; Viking</v>
      </c>
      <c r="R2580" s="6" t="str">
        <f t="shared" si="445"/>
        <v>I - Hobbes &amp; Viking</v>
      </c>
      <c r="S2580" s="6" t="str">
        <f>IFERROR(INDEX('Vendor Over-ride'!$C:$C, MATCH($R:$R,'Vendor Over-ride'!$A:$A,0)),"")</f>
        <v>I - Hobbes &amp; Viking</v>
      </c>
      <c r="U2580" s="38" t="str">
        <f t="shared" si="449"/>
        <v>GIA</v>
      </c>
      <c r="V2580" s="5" t="str">
        <f t="shared" si="450"/>
        <v>AWARD</v>
      </c>
      <c r="W2580" s="5" t="b">
        <f t="shared" si="446"/>
        <v>0</v>
      </c>
      <c r="X2580" s="40">
        <f t="shared" ca="1" si="447"/>
        <v>350</v>
      </c>
      <c r="Y2580" s="30" t="b">
        <f t="shared" ca="1" si="448"/>
        <v>0</v>
      </c>
    </row>
    <row r="2581" spans="1:25">
      <c r="A2581" s="28" t="s">
        <v>2837</v>
      </c>
      <c r="B2581" s="28" t="s">
        <v>2838</v>
      </c>
      <c r="C2581" s="28" t="s">
        <v>4959</v>
      </c>
      <c r="D2581" s="28" t="s">
        <v>2842</v>
      </c>
      <c r="E2581" s="29">
        <v>42388</v>
      </c>
      <c r="F2581" s="28" t="s">
        <v>12260</v>
      </c>
      <c r="G2581" s="30">
        <v>5325</v>
      </c>
      <c r="H2581" s="28" t="s">
        <v>12261</v>
      </c>
      <c r="I2581" s="31">
        <v>0</v>
      </c>
      <c r="J2581" s="31">
        <v>25000</v>
      </c>
      <c r="K2581" s="28" t="s">
        <v>2913</v>
      </c>
      <c r="L2581" s="32">
        <f t="shared" si="440"/>
        <v>-25000</v>
      </c>
      <c r="M2581" s="33">
        <f t="shared" si="441"/>
        <v>25000</v>
      </c>
      <c r="N2581" s="34" t="b">
        <v>1</v>
      </c>
      <c r="O2581" s="35">
        <f t="shared" si="442"/>
        <v>25000</v>
      </c>
      <c r="P2581" s="36" t="str">
        <f t="shared" si="443"/>
        <v>I</v>
      </c>
      <c r="Q2581" s="37" t="str">
        <f t="shared" si="444"/>
        <v>Imaginate</v>
      </c>
      <c r="R2581" s="6" t="str">
        <f t="shared" si="445"/>
        <v>I - Imaginate</v>
      </c>
      <c r="S2581" s="6" t="str">
        <f>IFERROR(INDEX('Vendor Over-ride'!$C:$C, MATCH($R:$R,'Vendor Over-ride'!$A:$A,0)),"")</f>
        <v>I - Imaginate</v>
      </c>
      <c r="U2581" s="38" t="str">
        <f t="shared" si="449"/>
        <v>GIA</v>
      </c>
      <c r="V2581" s="5" t="str">
        <f t="shared" si="450"/>
        <v>AWARD</v>
      </c>
      <c r="W2581" s="5" t="b">
        <f t="shared" si="446"/>
        <v>1</v>
      </c>
      <c r="X2581" s="40">
        <f t="shared" ca="1" si="447"/>
        <v>144975.01</v>
      </c>
      <c r="Y2581" s="30" t="b">
        <f t="shared" ca="1" si="448"/>
        <v>1</v>
      </c>
    </row>
    <row r="2582" spans="1:25">
      <c r="A2582" s="28" t="s">
        <v>2837</v>
      </c>
      <c r="B2582" s="28" t="s">
        <v>2838</v>
      </c>
      <c r="C2582" s="28" t="s">
        <v>4959</v>
      </c>
      <c r="D2582" s="28" t="s">
        <v>2842</v>
      </c>
      <c r="E2582" s="29">
        <v>42388</v>
      </c>
      <c r="F2582" s="28" t="s">
        <v>12262</v>
      </c>
      <c r="G2582" s="30">
        <v>5325</v>
      </c>
      <c r="H2582" s="28" t="s">
        <v>12263</v>
      </c>
      <c r="I2582" s="31">
        <v>0</v>
      </c>
      <c r="J2582" s="31">
        <v>7500</v>
      </c>
      <c r="K2582" s="28" t="s">
        <v>3574</v>
      </c>
      <c r="L2582" s="32">
        <f t="shared" si="440"/>
        <v>-7500</v>
      </c>
      <c r="M2582" s="33">
        <f t="shared" si="441"/>
        <v>7500</v>
      </c>
      <c r="N2582" s="34" t="b">
        <v>1</v>
      </c>
      <c r="O2582" s="35">
        <f t="shared" si="442"/>
        <v>7500</v>
      </c>
      <c r="P2582" s="36" t="str">
        <f t="shared" si="443"/>
        <v>I</v>
      </c>
      <c r="Q2582" s="37" t="str">
        <f t="shared" si="444"/>
        <v>North Lanarkshire Council</v>
      </c>
      <c r="R2582" s="6" t="str">
        <f t="shared" si="445"/>
        <v>I - North Lanarkshire Council</v>
      </c>
      <c r="S2582" s="6" t="str">
        <f>IFERROR(INDEX('Vendor Over-ride'!$C:$C, MATCH($R:$R,'Vendor Over-ride'!$A:$A,0)),"")</f>
        <v>I - North Lanarkshire Council</v>
      </c>
      <c r="U2582" s="38" t="str">
        <f t="shared" si="449"/>
        <v>GIA</v>
      </c>
      <c r="V2582" s="5" t="str">
        <f t="shared" si="450"/>
        <v>AWARD</v>
      </c>
      <c r="W2582" s="5" t="b">
        <f t="shared" si="446"/>
        <v>0</v>
      </c>
      <c r="X2582" s="40">
        <f t="shared" ca="1" si="447"/>
        <v>498148</v>
      </c>
      <c r="Y2582" s="30" t="b">
        <f t="shared" ca="1" si="448"/>
        <v>1</v>
      </c>
    </row>
    <row r="2583" spans="1:25" hidden="1">
      <c r="A2583" s="28" t="s">
        <v>2837</v>
      </c>
      <c r="B2583" s="28" t="s">
        <v>2838</v>
      </c>
      <c r="C2583" s="28" t="s">
        <v>4959</v>
      </c>
      <c r="D2583" s="28" t="s">
        <v>2842</v>
      </c>
      <c r="E2583" s="29">
        <v>42388</v>
      </c>
      <c r="F2583" s="28" t="s">
        <v>12264</v>
      </c>
      <c r="G2583" s="30">
        <v>5325</v>
      </c>
      <c r="H2583" s="28" t="s">
        <v>12265</v>
      </c>
      <c r="I2583" s="31">
        <v>0</v>
      </c>
      <c r="J2583" s="31">
        <v>800</v>
      </c>
      <c r="K2583" s="28" t="s">
        <v>2916</v>
      </c>
      <c r="L2583" s="32">
        <f t="shared" si="440"/>
        <v>-800</v>
      </c>
      <c r="M2583" s="33">
        <f t="shared" si="441"/>
        <v>800</v>
      </c>
      <c r="N2583" s="34" t="b">
        <v>1</v>
      </c>
      <c r="O2583" s="35">
        <f t="shared" si="442"/>
        <v>800</v>
      </c>
      <c r="P2583" s="36" t="str">
        <f t="shared" si="443"/>
        <v>I</v>
      </c>
      <c r="Q2583" s="37" t="str">
        <f t="shared" si="444"/>
        <v>Project Ability</v>
      </c>
      <c r="R2583" s="6" t="str">
        <f t="shared" si="445"/>
        <v>I - Project Ability</v>
      </c>
      <c r="S2583" s="6" t="str">
        <f>IFERROR(INDEX('Vendor Over-ride'!$C:$C, MATCH($R:$R,'Vendor Over-ride'!$A:$A,0)),"")</f>
        <v>I - Project Ability</v>
      </c>
      <c r="U2583" s="38" t="str">
        <f t="shared" si="449"/>
        <v>GIA</v>
      </c>
      <c r="V2583" s="5" t="str">
        <f t="shared" si="450"/>
        <v>AWARD</v>
      </c>
      <c r="W2583" s="5" t="b">
        <f t="shared" si="446"/>
        <v>0</v>
      </c>
      <c r="X2583" s="40">
        <f t="shared" ca="1" si="447"/>
        <v>800</v>
      </c>
      <c r="Y2583" s="30" t="b">
        <f t="shared" ca="1" si="448"/>
        <v>0</v>
      </c>
    </row>
    <row r="2584" spans="1:25" hidden="1">
      <c r="A2584" s="28" t="s">
        <v>2837</v>
      </c>
      <c r="B2584" s="28" t="s">
        <v>2838</v>
      </c>
      <c r="C2584" s="28" t="s">
        <v>4959</v>
      </c>
      <c r="D2584" s="28" t="s">
        <v>2842</v>
      </c>
      <c r="E2584" s="29">
        <v>42388</v>
      </c>
      <c r="F2584" s="28" t="s">
        <v>12266</v>
      </c>
      <c r="G2584" s="30">
        <v>5325</v>
      </c>
      <c r="H2584" s="28" t="s">
        <v>12267</v>
      </c>
      <c r="I2584" s="31">
        <v>0</v>
      </c>
      <c r="J2584" s="31">
        <v>13215</v>
      </c>
      <c r="K2584" s="28" t="s">
        <v>4838</v>
      </c>
      <c r="L2584" s="32">
        <f t="shared" si="440"/>
        <v>-13215</v>
      </c>
      <c r="M2584" s="33">
        <f t="shared" si="441"/>
        <v>13215</v>
      </c>
      <c r="N2584" s="34" t="b">
        <v>1</v>
      </c>
      <c r="O2584" s="35">
        <f t="shared" si="442"/>
        <v>13215</v>
      </c>
      <c r="P2584" s="36" t="str">
        <f t="shared" si="443"/>
        <v>I</v>
      </c>
      <c r="Q2584" s="37" t="str">
        <f t="shared" si="444"/>
        <v>Reeltime Music</v>
      </c>
      <c r="R2584" s="6" t="str">
        <f t="shared" si="445"/>
        <v>I - Reeltime Music</v>
      </c>
      <c r="S2584" s="6" t="str">
        <f>IFERROR(INDEX('Vendor Over-ride'!$C:$C, MATCH($R:$R,'Vendor Over-ride'!$A:$A,0)),"")</f>
        <v>I - Reeltime Music</v>
      </c>
      <c r="U2584" s="38" t="str">
        <f t="shared" si="449"/>
        <v>GIA</v>
      </c>
      <c r="V2584" s="5" t="str">
        <f t="shared" si="450"/>
        <v>AWARD</v>
      </c>
      <c r="W2584" s="5" t="b">
        <f t="shared" si="446"/>
        <v>0</v>
      </c>
      <c r="X2584" s="40">
        <f t="shared" ca="1" si="447"/>
        <v>15799</v>
      </c>
      <c r="Y2584" s="30" t="b">
        <f t="shared" ca="1" si="448"/>
        <v>0</v>
      </c>
    </row>
    <row r="2585" spans="1:25" hidden="1">
      <c r="A2585" s="28" t="s">
        <v>2837</v>
      </c>
      <c r="B2585" s="28" t="s">
        <v>2838</v>
      </c>
      <c r="C2585" s="28" t="s">
        <v>4959</v>
      </c>
      <c r="D2585" s="28" t="s">
        <v>2842</v>
      </c>
      <c r="E2585" s="29">
        <v>42388</v>
      </c>
      <c r="F2585" s="28" t="s">
        <v>12268</v>
      </c>
      <c r="G2585" s="30">
        <v>5325</v>
      </c>
      <c r="H2585" s="28" t="s">
        <v>12269</v>
      </c>
      <c r="I2585" s="31">
        <v>0</v>
      </c>
      <c r="J2585" s="31">
        <v>3750</v>
      </c>
      <c r="K2585" s="28" t="s">
        <v>12270</v>
      </c>
      <c r="L2585" s="32">
        <f t="shared" si="440"/>
        <v>-3750</v>
      </c>
      <c r="M2585" s="33">
        <f t="shared" si="441"/>
        <v>3750</v>
      </c>
      <c r="N2585" s="34" t="b">
        <v>1</v>
      </c>
      <c r="O2585" s="35">
        <f t="shared" si="442"/>
        <v>3750</v>
      </c>
      <c r="P2585" s="36" t="str">
        <f t="shared" si="443"/>
        <v>I</v>
      </c>
      <c r="Q2585" s="37" t="str">
        <f t="shared" si="444"/>
        <v>Room 2 Manouevre</v>
      </c>
      <c r="R2585" s="6" t="str">
        <f t="shared" si="445"/>
        <v>I - Room 2 Manouevre</v>
      </c>
      <c r="S2585" s="6" t="str">
        <f>IFERROR(INDEX('Vendor Over-ride'!$C:$C, MATCH($R:$R,'Vendor Over-ride'!$A:$A,0)),"")</f>
        <v>I - Room 2 Manouevre</v>
      </c>
      <c r="U2585" s="38" t="str">
        <f t="shared" si="449"/>
        <v>GIA</v>
      </c>
      <c r="V2585" s="5" t="str">
        <f t="shared" si="450"/>
        <v>AWARD</v>
      </c>
      <c r="W2585" s="5" t="b">
        <f t="shared" si="446"/>
        <v>0</v>
      </c>
      <c r="X2585" s="40">
        <f t="shared" ca="1" si="447"/>
        <v>3750</v>
      </c>
      <c r="Y2585" s="30" t="b">
        <f t="shared" ca="1" si="448"/>
        <v>0</v>
      </c>
    </row>
    <row r="2586" spans="1:25" hidden="1">
      <c r="A2586" s="28" t="s">
        <v>2837</v>
      </c>
      <c r="B2586" s="28" t="s">
        <v>2838</v>
      </c>
      <c r="C2586" s="28" t="s">
        <v>4959</v>
      </c>
      <c r="D2586" s="28" t="s">
        <v>2842</v>
      </c>
      <c r="E2586" s="29">
        <v>42388</v>
      </c>
      <c r="F2586" s="28" t="s">
        <v>12271</v>
      </c>
      <c r="G2586" s="30">
        <v>5325</v>
      </c>
      <c r="H2586" s="28" t="s">
        <v>12272</v>
      </c>
      <c r="I2586" s="31">
        <v>0</v>
      </c>
      <c r="J2586" s="31">
        <v>5000</v>
      </c>
      <c r="K2586" s="28" t="s">
        <v>12273</v>
      </c>
      <c r="L2586" s="32">
        <f t="shared" si="440"/>
        <v>-5000</v>
      </c>
      <c r="M2586" s="33">
        <f t="shared" si="441"/>
        <v>5000</v>
      </c>
      <c r="N2586" s="34" t="b">
        <v>1</v>
      </c>
      <c r="O2586" s="35">
        <f t="shared" si="442"/>
        <v>5000</v>
      </c>
      <c r="P2586" s="36" t="str">
        <f t="shared" si="443"/>
        <v>I</v>
      </c>
      <c r="Q2586" s="37" t="str">
        <f t="shared" si="444"/>
        <v>University of Glasgow</v>
      </c>
      <c r="R2586" s="6" t="str">
        <f t="shared" si="445"/>
        <v>I - University of Glasgow</v>
      </c>
      <c r="S2586" s="6" t="str">
        <f>IFERROR(INDEX('Vendor Over-ride'!$C:$C, MATCH($R:$R,'Vendor Over-ride'!$A:$A,0)),"")</f>
        <v>I - University of Glasgow</v>
      </c>
      <c r="U2586" s="38" t="str">
        <f t="shared" si="449"/>
        <v>GIA</v>
      </c>
      <c r="V2586" s="5" t="str">
        <f t="shared" si="450"/>
        <v>AWARD</v>
      </c>
      <c r="W2586" s="5" t="b">
        <f t="shared" si="446"/>
        <v>0</v>
      </c>
      <c r="X2586" s="40">
        <f t="shared" ca="1" si="447"/>
        <v>5000</v>
      </c>
      <c r="Y2586" s="30" t="b">
        <f t="shared" ca="1" si="448"/>
        <v>0</v>
      </c>
    </row>
    <row r="2587" spans="1:25">
      <c r="A2587" s="28" t="s">
        <v>2837</v>
      </c>
      <c r="B2587" s="28" t="s">
        <v>2838</v>
      </c>
      <c r="C2587" s="28" t="s">
        <v>4959</v>
      </c>
      <c r="D2587" s="28" t="s">
        <v>2842</v>
      </c>
      <c r="E2587" s="29">
        <v>42388</v>
      </c>
      <c r="F2587" s="28" t="s">
        <v>12274</v>
      </c>
      <c r="G2587" s="30">
        <v>5325</v>
      </c>
      <c r="H2587" s="28" t="s">
        <v>12275</v>
      </c>
      <c r="I2587" s="31">
        <v>0</v>
      </c>
      <c r="J2587" s="31">
        <v>23989</v>
      </c>
      <c r="K2587" s="28" t="s">
        <v>4700</v>
      </c>
      <c r="L2587" s="32">
        <f t="shared" si="440"/>
        <v>-23989</v>
      </c>
      <c r="M2587" s="33">
        <f t="shared" si="441"/>
        <v>23989</v>
      </c>
      <c r="N2587" s="34" t="b">
        <v>1</v>
      </c>
      <c r="O2587" s="35">
        <f t="shared" si="442"/>
        <v>23989</v>
      </c>
      <c r="P2587" s="36" t="str">
        <f t="shared" si="443"/>
        <v>I</v>
      </c>
      <c r="Q2587" s="37" t="str">
        <f t="shared" si="444"/>
        <v>YouthLink Scotland</v>
      </c>
      <c r="R2587" s="6" t="str">
        <f t="shared" si="445"/>
        <v>I - YouthLink Scotland</v>
      </c>
      <c r="S2587" s="6" t="str">
        <f>IFERROR(INDEX('Vendor Over-ride'!$C:$C, MATCH($R:$R,'Vendor Over-ride'!$A:$A,0)),"")</f>
        <v>I - YouthLink Scotland</v>
      </c>
      <c r="U2587" s="38" t="str">
        <f t="shared" si="449"/>
        <v>GIA</v>
      </c>
      <c r="V2587" s="5" t="str">
        <f t="shared" si="450"/>
        <v>AWARD</v>
      </c>
      <c r="W2587" s="5" t="b">
        <f t="shared" si="446"/>
        <v>0</v>
      </c>
      <c r="X2587" s="40">
        <f t="shared" ca="1" si="447"/>
        <v>438989</v>
      </c>
      <c r="Y2587" s="30" t="b">
        <f t="shared" ca="1" si="448"/>
        <v>1</v>
      </c>
    </row>
    <row r="2588" spans="1:25" hidden="1">
      <c r="A2588" s="28" t="s">
        <v>2837</v>
      </c>
      <c r="B2588" s="28" t="s">
        <v>2838</v>
      </c>
      <c r="C2588" s="28" t="s">
        <v>4959</v>
      </c>
      <c r="D2588" s="28" t="s">
        <v>2842</v>
      </c>
      <c r="E2588" s="29">
        <v>42391</v>
      </c>
      <c r="F2588" s="28" t="s">
        <v>12276</v>
      </c>
      <c r="G2588" s="30">
        <v>5331</v>
      </c>
      <c r="H2588" s="28" t="s">
        <v>12277</v>
      </c>
      <c r="I2588" s="31">
        <v>0</v>
      </c>
      <c r="J2588" s="31">
        <v>19938.62</v>
      </c>
      <c r="K2588" s="28" t="s">
        <v>4927</v>
      </c>
      <c r="L2588" s="32">
        <f t="shared" si="440"/>
        <v>-19938.62</v>
      </c>
      <c r="M2588" s="33">
        <f t="shared" si="441"/>
        <v>19938.62</v>
      </c>
      <c r="N2588" s="34" t="b">
        <v>1</v>
      </c>
      <c r="O2588" s="35">
        <f t="shared" si="442"/>
        <v>19938.62</v>
      </c>
      <c r="P2588" s="36" t="str">
        <f t="shared" si="443"/>
        <v>T</v>
      </c>
      <c r="Q2588" s="37" t="str">
        <f t="shared" si="444"/>
        <v>Aimera Limited</v>
      </c>
      <c r="R2588" s="6" t="str">
        <f t="shared" si="445"/>
        <v>T - Aimera Limited</v>
      </c>
      <c r="S2588" s="6" t="str">
        <f>IFERROR(INDEX('Vendor Over-ride'!$C:$C, MATCH($R:$R,'Vendor Over-ride'!$A:$A,0)),"")</f>
        <v>T - Aimera Limited</v>
      </c>
      <c r="U2588" s="38" t="str">
        <f t="shared" si="449"/>
        <v>GIA</v>
      </c>
      <c r="V2588" s="5" t="str">
        <f t="shared" si="450"/>
        <v>TRADE</v>
      </c>
      <c r="W2588" s="5" t="b">
        <f t="shared" si="446"/>
        <v>0</v>
      </c>
      <c r="X2588" s="40">
        <f t="shared" ca="1" si="447"/>
        <v>19938.62</v>
      </c>
      <c r="Y2588" s="30" t="b">
        <f t="shared" ca="1" si="448"/>
        <v>0</v>
      </c>
    </row>
    <row r="2589" spans="1:25" hidden="1">
      <c r="A2589" s="28" t="s">
        <v>2837</v>
      </c>
      <c r="B2589" s="28" t="s">
        <v>2838</v>
      </c>
      <c r="C2589" s="28" t="s">
        <v>4959</v>
      </c>
      <c r="D2589" s="28" t="s">
        <v>2842</v>
      </c>
      <c r="E2589" s="29">
        <v>42391</v>
      </c>
      <c r="F2589" s="28" t="s">
        <v>12278</v>
      </c>
      <c r="G2589" s="30">
        <v>5331</v>
      </c>
      <c r="H2589" s="28" t="s">
        <v>12279</v>
      </c>
      <c r="I2589" s="31">
        <v>0</v>
      </c>
      <c r="J2589" s="31">
        <v>65.88</v>
      </c>
      <c r="K2589" s="28" t="s">
        <v>2846</v>
      </c>
      <c r="L2589" s="32">
        <f t="shared" si="440"/>
        <v>-65.88</v>
      </c>
      <c r="M2589" s="33">
        <f t="shared" si="441"/>
        <v>65.88</v>
      </c>
      <c r="N2589" s="34" t="b">
        <v>1</v>
      </c>
      <c r="O2589" s="35">
        <f t="shared" si="442"/>
        <v>65.88</v>
      </c>
      <c r="P2589" s="36" t="str">
        <f t="shared" si="443"/>
        <v>T</v>
      </c>
      <c r="Q2589" s="37" t="str">
        <f t="shared" si="444"/>
        <v>Arnold Clark Finance Ltd</v>
      </c>
      <c r="R2589" s="6" t="str">
        <f t="shared" si="445"/>
        <v>T - Arnold Clark Finance Ltd</v>
      </c>
      <c r="S2589" s="6" t="str">
        <f>IFERROR(INDEX('Vendor Over-ride'!$C:$C, MATCH($R:$R,'Vendor Over-ride'!$A:$A,0)),"")</f>
        <v>T - Arnold Clark Finance Ltd</v>
      </c>
      <c r="U2589" s="38" t="str">
        <f t="shared" si="449"/>
        <v>GIA</v>
      </c>
      <c r="V2589" s="5" t="str">
        <f t="shared" si="450"/>
        <v>TRADE</v>
      </c>
      <c r="W2589" s="5" t="b">
        <f t="shared" si="446"/>
        <v>0</v>
      </c>
      <c r="X2589" s="40">
        <f t="shared" ca="1" si="447"/>
        <v>4424.46</v>
      </c>
      <c r="Y2589" s="30" t="b">
        <f t="shared" ca="1" si="448"/>
        <v>0</v>
      </c>
    </row>
    <row r="2590" spans="1:25" hidden="1">
      <c r="A2590" s="28" t="s">
        <v>2837</v>
      </c>
      <c r="B2590" s="28" t="s">
        <v>2838</v>
      </c>
      <c r="C2590" s="28" t="s">
        <v>4959</v>
      </c>
      <c r="D2590" s="28" t="s">
        <v>2842</v>
      </c>
      <c r="E2590" s="29">
        <v>42391</v>
      </c>
      <c r="F2590" s="28" t="s">
        <v>12280</v>
      </c>
      <c r="G2590" s="30">
        <v>5331</v>
      </c>
      <c r="H2590" s="28" t="s">
        <v>12281</v>
      </c>
      <c r="I2590" s="31">
        <v>0</v>
      </c>
      <c r="J2590" s="31">
        <v>714</v>
      </c>
      <c r="K2590" s="28" t="s">
        <v>12282</v>
      </c>
      <c r="L2590" s="32">
        <f t="shared" si="440"/>
        <v>-714</v>
      </c>
      <c r="M2590" s="33">
        <f t="shared" si="441"/>
        <v>714</v>
      </c>
      <c r="N2590" s="34" t="b">
        <v>1</v>
      </c>
      <c r="O2590" s="35">
        <f t="shared" si="442"/>
        <v>714</v>
      </c>
      <c r="P2590" s="36" t="str">
        <f t="shared" si="443"/>
        <v>T</v>
      </c>
      <c r="Q2590" s="37" t="str">
        <f t="shared" si="444"/>
        <v>Arts Professional</v>
      </c>
      <c r="R2590" s="6" t="str">
        <f t="shared" si="445"/>
        <v>T - Arts Professional</v>
      </c>
      <c r="S2590" s="6" t="str">
        <f>IFERROR(INDEX('Vendor Over-ride'!$C:$C, MATCH($R:$R,'Vendor Over-ride'!$A:$A,0)),"")</f>
        <v>T - Arts Professional</v>
      </c>
      <c r="U2590" s="38" t="str">
        <f t="shared" si="449"/>
        <v>GIA</v>
      </c>
      <c r="V2590" s="5" t="str">
        <f t="shared" si="450"/>
        <v>TRADE</v>
      </c>
      <c r="W2590" s="5" t="b">
        <f t="shared" si="446"/>
        <v>0</v>
      </c>
      <c r="X2590" s="40">
        <f t="shared" ca="1" si="447"/>
        <v>1428</v>
      </c>
      <c r="Y2590" s="30" t="b">
        <f t="shared" ca="1" si="448"/>
        <v>0</v>
      </c>
    </row>
    <row r="2591" spans="1:25" hidden="1">
      <c r="A2591" s="28" t="s">
        <v>2837</v>
      </c>
      <c r="B2591" s="28" t="s">
        <v>2838</v>
      </c>
      <c r="C2591" s="28" t="s">
        <v>4959</v>
      </c>
      <c r="D2591" s="28" t="s">
        <v>2842</v>
      </c>
      <c r="E2591" s="29">
        <v>42391</v>
      </c>
      <c r="F2591" s="28" t="s">
        <v>12283</v>
      </c>
      <c r="G2591" s="30">
        <v>5331</v>
      </c>
      <c r="H2591" s="28" t="s">
        <v>12284</v>
      </c>
      <c r="I2591" s="31">
        <v>0</v>
      </c>
      <c r="J2591" s="31">
        <v>209.82</v>
      </c>
      <c r="K2591" s="28" t="s">
        <v>3047</v>
      </c>
      <c r="L2591" s="32">
        <f t="shared" si="440"/>
        <v>-209.82</v>
      </c>
      <c r="M2591" s="33">
        <f t="shared" si="441"/>
        <v>209.82</v>
      </c>
      <c r="N2591" s="34" t="b">
        <v>1</v>
      </c>
      <c r="O2591" s="35">
        <f t="shared" si="442"/>
        <v>209.82</v>
      </c>
      <c r="P2591" s="36" t="str">
        <f t="shared" si="443"/>
        <v>T</v>
      </c>
      <c r="Q2591" s="37" t="str">
        <f t="shared" si="444"/>
        <v>Brian OhEadhra</v>
      </c>
      <c r="R2591" s="6" t="str">
        <f t="shared" si="445"/>
        <v>T - Brian OhEadhra</v>
      </c>
      <c r="S2591" s="6" t="str">
        <f>IFERROR(INDEX('Vendor Over-ride'!$C:$C, MATCH($R:$R,'Vendor Over-ride'!$A:$A,0)),"")</f>
        <v>T - Brian OhEadhra</v>
      </c>
      <c r="U2591" s="38" t="str">
        <f t="shared" si="449"/>
        <v>GIA</v>
      </c>
      <c r="V2591" s="5" t="str">
        <f t="shared" si="450"/>
        <v>TRADE</v>
      </c>
      <c r="W2591" s="5" t="b">
        <f t="shared" si="446"/>
        <v>0</v>
      </c>
      <c r="X2591" s="40">
        <f t="shared" ca="1" si="447"/>
        <v>947.16</v>
      </c>
      <c r="Y2591" s="30" t="b">
        <f t="shared" ca="1" si="448"/>
        <v>0</v>
      </c>
    </row>
    <row r="2592" spans="1:25" hidden="1">
      <c r="A2592" s="28" t="s">
        <v>2837</v>
      </c>
      <c r="B2592" s="28" t="s">
        <v>2838</v>
      </c>
      <c r="C2592" s="28" t="s">
        <v>4959</v>
      </c>
      <c r="D2592" s="28" t="s">
        <v>2842</v>
      </c>
      <c r="E2592" s="29">
        <v>42391</v>
      </c>
      <c r="F2592" s="28" t="s">
        <v>12285</v>
      </c>
      <c r="G2592" s="30">
        <v>5331</v>
      </c>
      <c r="H2592" s="28" t="s">
        <v>12286</v>
      </c>
      <c r="I2592" s="31">
        <v>0</v>
      </c>
      <c r="J2592" s="31">
        <v>432</v>
      </c>
      <c r="K2592" s="28" t="s">
        <v>12287</v>
      </c>
      <c r="L2592" s="32">
        <f t="shared" si="440"/>
        <v>-432</v>
      </c>
      <c r="M2592" s="33">
        <f t="shared" si="441"/>
        <v>432</v>
      </c>
      <c r="N2592" s="34" t="b">
        <v>1</v>
      </c>
      <c r="O2592" s="35">
        <f t="shared" si="442"/>
        <v>432</v>
      </c>
      <c r="P2592" s="36" t="str">
        <f t="shared" si="443"/>
        <v>T</v>
      </c>
      <c r="Q2592" s="37" t="str">
        <f t="shared" si="444"/>
        <v>Chapter (Cardiff) Ltd</v>
      </c>
      <c r="R2592" s="6" t="str">
        <f t="shared" si="445"/>
        <v>T - Chapter (Cardiff) Ltd</v>
      </c>
      <c r="S2592" s="6" t="str">
        <f>IFERROR(INDEX('Vendor Over-ride'!$C:$C, MATCH($R:$R,'Vendor Over-ride'!$A:$A,0)),"")</f>
        <v>T - Chapter (Cardiff) Ltd</v>
      </c>
      <c r="U2592" s="38" t="str">
        <f t="shared" si="449"/>
        <v>GIA</v>
      </c>
      <c r="V2592" s="5" t="str">
        <f t="shared" si="450"/>
        <v>TRADE</v>
      </c>
      <c r="W2592" s="5" t="b">
        <f t="shared" si="446"/>
        <v>0</v>
      </c>
      <c r="X2592" s="40">
        <f t="shared" ca="1" si="447"/>
        <v>648</v>
      </c>
      <c r="Y2592" s="30" t="b">
        <f t="shared" ca="1" si="448"/>
        <v>0</v>
      </c>
    </row>
    <row r="2593" spans="1:25" hidden="1">
      <c r="A2593" s="28" t="s">
        <v>2837</v>
      </c>
      <c r="B2593" s="28" t="s">
        <v>2838</v>
      </c>
      <c r="C2593" s="28" t="s">
        <v>4959</v>
      </c>
      <c r="D2593" s="28" t="s">
        <v>2842</v>
      </c>
      <c r="E2593" s="29">
        <v>42391</v>
      </c>
      <c r="F2593" s="28" t="s">
        <v>12288</v>
      </c>
      <c r="G2593" s="30">
        <v>5331</v>
      </c>
      <c r="H2593" s="28" t="s">
        <v>12289</v>
      </c>
      <c r="I2593" s="31">
        <v>0</v>
      </c>
      <c r="J2593" s="31">
        <v>463.01</v>
      </c>
      <c r="K2593" s="28" t="s">
        <v>3033</v>
      </c>
      <c r="L2593" s="32">
        <f t="shared" si="440"/>
        <v>-463.01</v>
      </c>
      <c r="M2593" s="33">
        <f t="shared" si="441"/>
        <v>463.01</v>
      </c>
      <c r="N2593" s="34" t="b">
        <v>1</v>
      </c>
      <c r="O2593" s="35">
        <f t="shared" si="442"/>
        <v>463.01</v>
      </c>
      <c r="P2593" s="36" t="str">
        <f t="shared" si="443"/>
        <v>T</v>
      </c>
      <c r="Q2593" s="37" t="str">
        <f t="shared" si="444"/>
        <v>City Building (Contracts) LLP</v>
      </c>
      <c r="R2593" s="6" t="str">
        <f t="shared" si="445"/>
        <v>T - City Building (Contracts) LLP</v>
      </c>
      <c r="S2593" s="6" t="str">
        <f>IFERROR(INDEX('Vendor Over-ride'!$C:$C, MATCH($R:$R,'Vendor Over-ride'!$A:$A,0)),"")</f>
        <v>T - City Building (Contracts) LLP</v>
      </c>
      <c r="U2593" s="38" t="str">
        <f t="shared" si="449"/>
        <v>GIA</v>
      </c>
      <c r="V2593" s="5" t="str">
        <f t="shared" si="450"/>
        <v>TRADE</v>
      </c>
      <c r="W2593" s="5" t="b">
        <f t="shared" si="446"/>
        <v>0</v>
      </c>
      <c r="X2593" s="40">
        <f t="shared" ca="1" si="447"/>
        <v>2304.29</v>
      </c>
      <c r="Y2593" s="30" t="b">
        <f t="shared" ca="1" si="448"/>
        <v>0</v>
      </c>
    </row>
    <row r="2594" spans="1:25" hidden="1">
      <c r="A2594" s="28" t="s">
        <v>2837</v>
      </c>
      <c r="B2594" s="28" t="s">
        <v>2838</v>
      </c>
      <c r="C2594" s="28" t="s">
        <v>4959</v>
      </c>
      <c r="D2594" s="28" t="s">
        <v>2842</v>
      </c>
      <c r="E2594" s="29">
        <v>42391</v>
      </c>
      <c r="F2594" s="28" t="s">
        <v>12290</v>
      </c>
      <c r="G2594" s="30">
        <v>5331</v>
      </c>
      <c r="H2594" s="28" t="s">
        <v>12291</v>
      </c>
      <c r="I2594" s="31">
        <v>0</v>
      </c>
      <c r="J2594" s="31">
        <v>49.7</v>
      </c>
      <c r="K2594" s="28" t="s">
        <v>3048</v>
      </c>
      <c r="L2594" s="32">
        <f t="shared" si="440"/>
        <v>-49.7</v>
      </c>
      <c r="M2594" s="33">
        <f t="shared" si="441"/>
        <v>49.7</v>
      </c>
      <c r="N2594" s="34" t="b">
        <v>1</v>
      </c>
      <c r="O2594" s="35">
        <f t="shared" si="442"/>
        <v>49.7</v>
      </c>
      <c r="P2594" s="36" t="str">
        <f t="shared" si="443"/>
        <v>T</v>
      </c>
      <c r="Q2594" s="37" t="str">
        <f t="shared" si="444"/>
        <v>Centaur Media Plc</v>
      </c>
      <c r="R2594" s="6" t="str">
        <f t="shared" si="445"/>
        <v>T - Centaur Media Plc</v>
      </c>
      <c r="S2594" s="6" t="str">
        <f>IFERROR(INDEX('Vendor Over-ride'!$C:$C, MATCH($R:$R,'Vendor Over-ride'!$A:$A,0)),"")</f>
        <v>T - Centaur Media Plc</v>
      </c>
      <c r="U2594" s="38" t="str">
        <f t="shared" si="449"/>
        <v>GIA</v>
      </c>
      <c r="V2594" s="5" t="str">
        <f t="shared" si="450"/>
        <v>TRADE</v>
      </c>
      <c r="W2594" s="5" t="b">
        <f t="shared" si="446"/>
        <v>0</v>
      </c>
      <c r="X2594" s="40">
        <f t="shared" ca="1" si="447"/>
        <v>49.7</v>
      </c>
      <c r="Y2594" s="30" t="b">
        <f t="shared" ca="1" si="448"/>
        <v>0</v>
      </c>
    </row>
    <row r="2595" spans="1:25" hidden="1">
      <c r="A2595" s="28" t="s">
        <v>2837</v>
      </c>
      <c r="B2595" s="28" t="s">
        <v>2838</v>
      </c>
      <c r="C2595" s="28" t="s">
        <v>4959</v>
      </c>
      <c r="D2595" s="28" t="s">
        <v>2842</v>
      </c>
      <c r="E2595" s="29">
        <v>42391</v>
      </c>
      <c r="F2595" s="28" t="s">
        <v>12292</v>
      </c>
      <c r="G2595" s="30">
        <v>5331</v>
      </c>
      <c r="H2595" s="28" t="s">
        <v>12293</v>
      </c>
      <c r="I2595" s="31">
        <v>0</v>
      </c>
      <c r="J2595" s="31">
        <v>300</v>
      </c>
      <c r="K2595" s="28" t="s">
        <v>12294</v>
      </c>
      <c r="L2595" s="32">
        <f t="shared" si="440"/>
        <v>-300</v>
      </c>
      <c r="M2595" s="33">
        <f t="shared" si="441"/>
        <v>300</v>
      </c>
      <c r="N2595" s="34" t="b">
        <v>1</v>
      </c>
      <c r="O2595" s="35">
        <f t="shared" si="442"/>
        <v>300</v>
      </c>
      <c r="P2595" s="36" t="str">
        <f t="shared" si="443"/>
        <v>T</v>
      </c>
      <c r="Q2595" s="37" t="str">
        <f t="shared" si="444"/>
        <v>Euclid</v>
      </c>
      <c r="R2595" s="6" t="str">
        <f t="shared" si="445"/>
        <v>T - Euclid</v>
      </c>
      <c r="S2595" s="6" t="str">
        <f>IFERROR(INDEX('Vendor Over-ride'!$C:$C, MATCH($R:$R,'Vendor Over-ride'!$A:$A,0)),"")</f>
        <v>T - Euclid</v>
      </c>
      <c r="U2595" s="38" t="str">
        <f t="shared" si="449"/>
        <v>GIA</v>
      </c>
      <c r="V2595" s="5" t="str">
        <f t="shared" si="450"/>
        <v>TRADE</v>
      </c>
      <c r="W2595" s="5" t="b">
        <f t="shared" si="446"/>
        <v>0</v>
      </c>
      <c r="X2595" s="40">
        <f t="shared" ca="1" si="447"/>
        <v>300</v>
      </c>
      <c r="Y2595" s="30" t="b">
        <f t="shared" ca="1" si="448"/>
        <v>0</v>
      </c>
    </row>
    <row r="2596" spans="1:25" hidden="1">
      <c r="A2596" s="28" t="s">
        <v>2837</v>
      </c>
      <c r="B2596" s="28" t="s">
        <v>2838</v>
      </c>
      <c r="C2596" s="28" t="s">
        <v>4959</v>
      </c>
      <c r="D2596" s="28" t="s">
        <v>2842</v>
      </c>
      <c r="E2596" s="29">
        <v>42391</v>
      </c>
      <c r="F2596" s="28" t="s">
        <v>12295</v>
      </c>
      <c r="G2596" s="30">
        <v>5331</v>
      </c>
      <c r="H2596" s="28" t="s">
        <v>12296</v>
      </c>
      <c r="I2596" s="31">
        <v>0</v>
      </c>
      <c r="J2596" s="31">
        <v>1645.62</v>
      </c>
      <c r="K2596" s="28" t="s">
        <v>2898</v>
      </c>
      <c r="L2596" s="32">
        <f t="shared" si="440"/>
        <v>-1645.62</v>
      </c>
      <c r="M2596" s="33">
        <f t="shared" si="441"/>
        <v>1645.62</v>
      </c>
      <c r="N2596" s="34" t="b">
        <v>1</v>
      </c>
      <c r="O2596" s="35">
        <f t="shared" si="442"/>
        <v>1645.62</v>
      </c>
      <c r="P2596" s="36" t="str">
        <f t="shared" si="443"/>
        <v>T</v>
      </c>
      <c r="Q2596" s="37" t="str">
        <f t="shared" si="444"/>
        <v>Iron Mountain</v>
      </c>
      <c r="R2596" s="6" t="str">
        <f t="shared" si="445"/>
        <v>T - Iron Mountain</v>
      </c>
      <c r="S2596" s="6" t="str">
        <f>IFERROR(INDEX('Vendor Over-ride'!$C:$C, MATCH($R:$R,'Vendor Over-ride'!$A:$A,0)),"")</f>
        <v>T - Iron Mountain</v>
      </c>
      <c r="U2596" s="38" t="str">
        <f t="shared" si="449"/>
        <v>GIA</v>
      </c>
      <c r="V2596" s="5" t="str">
        <f t="shared" si="450"/>
        <v>TRADE</v>
      </c>
      <c r="W2596" s="5" t="b">
        <f t="shared" si="446"/>
        <v>0</v>
      </c>
      <c r="X2596" s="40">
        <f t="shared" ca="1" si="447"/>
        <v>23628.210000000003</v>
      </c>
      <c r="Y2596" s="30" t="b">
        <f t="shared" ca="1" si="448"/>
        <v>0</v>
      </c>
    </row>
    <row r="2597" spans="1:25" hidden="1">
      <c r="A2597" s="28" t="s">
        <v>2837</v>
      </c>
      <c r="B2597" s="28" t="s">
        <v>2838</v>
      </c>
      <c r="C2597" s="28" t="s">
        <v>4959</v>
      </c>
      <c r="D2597" s="28" t="s">
        <v>2842</v>
      </c>
      <c r="E2597" s="29">
        <v>42391</v>
      </c>
      <c r="F2597" s="28" t="s">
        <v>12297</v>
      </c>
      <c r="G2597" s="30">
        <v>5331</v>
      </c>
      <c r="H2597" s="28" t="s">
        <v>12298</v>
      </c>
      <c r="I2597" s="31">
        <v>0</v>
      </c>
      <c r="J2597" s="31">
        <v>466.8</v>
      </c>
      <c r="K2597" s="28" t="s">
        <v>12299</v>
      </c>
      <c r="L2597" s="32">
        <f t="shared" si="440"/>
        <v>-466.8</v>
      </c>
      <c r="M2597" s="33">
        <f t="shared" si="441"/>
        <v>466.8</v>
      </c>
      <c r="N2597" s="34" t="b">
        <v>1</v>
      </c>
      <c r="O2597" s="35">
        <f t="shared" si="442"/>
        <v>466.8</v>
      </c>
      <c r="P2597" s="36" t="str">
        <f t="shared" si="443"/>
        <v>T</v>
      </c>
      <c r="Q2597" s="37" t="str">
        <f t="shared" si="444"/>
        <v>North Edinburgh Arts Centre</v>
      </c>
      <c r="R2597" s="6" t="str">
        <f t="shared" si="445"/>
        <v>T - North Edinburgh Arts Centre</v>
      </c>
      <c r="S2597" s="6" t="str">
        <f>IFERROR(INDEX('Vendor Over-ride'!$C:$C, MATCH($R:$R,'Vendor Over-ride'!$A:$A,0)),"")</f>
        <v>T - North Edinburgh Arts</v>
      </c>
      <c r="U2597" s="38" t="str">
        <f t="shared" si="449"/>
        <v>GIA</v>
      </c>
      <c r="V2597" s="5" t="str">
        <f t="shared" si="450"/>
        <v>TRADE</v>
      </c>
      <c r="W2597" s="5" t="b">
        <f t="shared" si="446"/>
        <v>0</v>
      </c>
      <c r="X2597" s="40">
        <f t="shared" ca="1" si="447"/>
        <v>466.8</v>
      </c>
      <c r="Y2597" s="30" t="b">
        <f t="shared" ca="1" si="448"/>
        <v>0</v>
      </c>
    </row>
    <row r="2598" spans="1:25" hidden="1">
      <c r="A2598" s="28" t="s">
        <v>2837</v>
      </c>
      <c r="B2598" s="28" t="s">
        <v>2838</v>
      </c>
      <c r="C2598" s="28" t="s">
        <v>4959</v>
      </c>
      <c r="D2598" s="28" t="s">
        <v>2842</v>
      </c>
      <c r="E2598" s="29">
        <v>42391</v>
      </c>
      <c r="F2598" s="28" t="s">
        <v>12300</v>
      </c>
      <c r="G2598" s="30">
        <v>5331</v>
      </c>
      <c r="H2598" s="28" t="s">
        <v>12301</v>
      </c>
      <c r="I2598" s="31">
        <v>0</v>
      </c>
      <c r="J2598" s="31">
        <v>389.66</v>
      </c>
      <c r="K2598" s="28" t="s">
        <v>3212</v>
      </c>
      <c r="L2598" s="32">
        <f t="shared" si="440"/>
        <v>-389.66</v>
      </c>
      <c r="M2598" s="33">
        <f t="shared" si="441"/>
        <v>389.66</v>
      </c>
      <c r="N2598" s="34" t="b">
        <v>1</v>
      </c>
      <c r="O2598" s="35">
        <f t="shared" si="442"/>
        <v>389.66</v>
      </c>
      <c r="P2598" s="36" t="str">
        <f t="shared" si="443"/>
        <v>T</v>
      </c>
      <c r="Q2598" s="37" t="str">
        <f t="shared" si="444"/>
        <v>Palmaris Services Ltd.,</v>
      </c>
      <c r="R2598" s="6" t="str">
        <f t="shared" si="445"/>
        <v>T - Palmaris Services Ltd.,</v>
      </c>
      <c r="S2598" s="6" t="str">
        <f>IFERROR(INDEX('Vendor Over-ride'!$C:$C, MATCH($R:$R,'Vendor Over-ride'!$A:$A,0)),"")</f>
        <v>T - Palmaris Services Ltd.,</v>
      </c>
      <c r="U2598" s="38" t="str">
        <f t="shared" si="449"/>
        <v>GIA</v>
      </c>
      <c r="V2598" s="5" t="str">
        <f t="shared" si="450"/>
        <v>TRADE</v>
      </c>
      <c r="W2598" s="5" t="b">
        <f t="shared" si="446"/>
        <v>0</v>
      </c>
      <c r="X2598" s="40">
        <f t="shared" ca="1" si="447"/>
        <v>5692.1500000000005</v>
      </c>
      <c r="Y2598" s="30" t="b">
        <f t="shared" ca="1" si="448"/>
        <v>0</v>
      </c>
    </row>
    <row r="2599" spans="1:25" hidden="1">
      <c r="A2599" s="28" t="s">
        <v>2837</v>
      </c>
      <c r="B2599" s="28" t="s">
        <v>2838</v>
      </c>
      <c r="C2599" s="28" t="s">
        <v>4959</v>
      </c>
      <c r="D2599" s="28" t="s">
        <v>2842</v>
      </c>
      <c r="E2599" s="29">
        <v>42391</v>
      </c>
      <c r="F2599" s="28" t="s">
        <v>12302</v>
      </c>
      <c r="G2599" s="30">
        <v>5331</v>
      </c>
      <c r="H2599" s="28" t="s">
        <v>12303</v>
      </c>
      <c r="I2599" s="31">
        <v>0</v>
      </c>
      <c r="J2599" s="31">
        <v>125</v>
      </c>
      <c r="K2599" s="28" t="s">
        <v>12304</v>
      </c>
      <c r="L2599" s="32">
        <f t="shared" si="440"/>
        <v>-125</v>
      </c>
      <c r="M2599" s="33">
        <f t="shared" si="441"/>
        <v>125</v>
      </c>
      <c r="N2599" s="34" t="b">
        <v>1</v>
      </c>
      <c r="O2599" s="35">
        <f t="shared" si="442"/>
        <v>125</v>
      </c>
      <c r="P2599" s="36" t="str">
        <f t="shared" si="443"/>
        <v>T</v>
      </c>
      <c r="Q2599" s="37" t="str">
        <f t="shared" si="444"/>
        <v>The Publishing Training Centre (PTC)</v>
      </c>
      <c r="R2599" s="6" t="str">
        <f t="shared" si="445"/>
        <v>T - The Publishing Training Centre (PTC)</v>
      </c>
      <c r="S2599" s="6" t="str">
        <f>IFERROR(INDEX('Vendor Over-ride'!$C:$C, MATCH($R:$R,'Vendor Over-ride'!$A:$A,0)),"")</f>
        <v>T - Publishing Training Centre (PTC), The</v>
      </c>
      <c r="U2599" s="38" t="str">
        <f t="shared" si="449"/>
        <v>GIA</v>
      </c>
      <c r="V2599" s="5" t="str">
        <f t="shared" si="450"/>
        <v>TRADE</v>
      </c>
      <c r="W2599" s="5" t="b">
        <f t="shared" si="446"/>
        <v>0</v>
      </c>
      <c r="X2599" s="40">
        <f t="shared" ca="1" si="447"/>
        <v>125</v>
      </c>
      <c r="Y2599" s="30" t="b">
        <f t="shared" ca="1" si="448"/>
        <v>0</v>
      </c>
    </row>
    <row r="2600" spans="1:25" hidden="1">
      <c r="A2600" s="28" t="s">
        <v>2837</v>
      </c>
      <c r="B2600" s="28" t="s">
        <v>2838</v>
      </c>
      <c r="C2600" s="28" t="s">
        <v>4959</v>
      </c>
      <c r="D2600" s="28" t="s">
        <v>2842</v>
      </c>
      <c r="E2600" s="29">
        <v>42391</v>
      </c>
      <c r="F2600" s="28" t="s">
        <v>12305</v>
      </c>
      <c r="G2600" s="30">
        <v>5331</v>
      </c>
      <c r="H2600" s="28" t="s">
        <v>12306</v>
      </c>
      <c r="I2600" s="31">
        <v>0</v>
      </c>
      <c r="J2600" s="31">
        <v>1482</v>
      </c>
      <c r="K2600" s="28" t="s">
        <v>2902</v>
      </c>
      <c r="L2600" s="32">
        <f t="shared" si="440"/>
        <v>-1482</v>
      </c>
      <c r="M2600" s="33">
        <f t="shared" si="441"/>
        <v>1482</v>
      </c>
      <c r="N2600" s="34" t="b">
        <v>1</v>
      </c>
      <c r="O2600" s="35">
        <f t="shared" si="442"/>
        <v>1482</v>
      </c>
      <c r="P2600" s="36" t="str">
        <f t="shared" si="443"/>
        <v>T</v>
      </c>
      <c r="Q2600" s="37" t="str">
        <f t="shared" si="444"/>
        <v>Ross Promotional Products Llimited</v>
      </c>
      <c r="R2600" s="6" t="str">
        <f t="shared" si="445"/>
        <v>T - Ross Promotional Products Llimited</v>
      </c>
      <c r="S2600" s="6" t="str">
        <f>IFERROR(INDEX('Vendor Over-ride'!$C:$C, MATCH($R:$R,'Vendor Over-ride'!$A:$A,0)),"")</f>
        <v>T - Ross Promotional Products Llimited</v>
      </c>
      <c r="U2600" s="38" t="str">
        <f t="shared" si="449"/>
        <v>GIA</v>
      </c>
      <c r="V2600" s="5" t="str">
        <f t="shared" si="450"/>
        <v>TRADE</v>
      </c>
      <c r="W2600" s="5" t="b">
        <f t="shared" si="446"/>
        <v>0</v>
      </c>
      <c r="X2600" s="40">
        <f t="shared" ca="1" si="447"/>
        <v>7125</v>
      </c>
      <c r="Y2600" s="30" t="b">
        <f t="shared" ca="1" si="448"/>
        <v>0</v>
      </c>
    </row>
    <row r="2601" spans="1:25" hidden="1">
      <c r="A2601" s="28" t="s">
        <v>2837</v>
      </c>
      <c r="B2601" s="28" t="s">
        <v>2838</v>
      </c>
      <c r="C2601" s="28" t="s">
        <v>4959</v>
      </c>
      <c r="D2601" s="28" t="s">
        <v>2842</v>
      </c>
      <c r="E2601" s="29">
        <v>42391</v>
      </c>
      <c r="F2601" s="28" t="s">
        <v>12307</v>
      </c>
      <c r="G2601" s="30">
        <v>5331</v>
      </c>
      <c r="H2601" s="28" t="s">
        <v>12308</v>
      </c>
      <c r="I2601" s="31">
        <v>0</v>
      </c>
      <c r="J2601" s="31">
        <v>420</v>
      </c>
      <c r="K2601" s="28" t="s">
        <v>12309</v>
      </c>
      <c r="L2601" s="32">
        <f t="shared" si="440"/>
        <v>-420</v>
      </c>
      <c r="M2601" s="33">
        <f t="shared" si="441"/>
        <v>420</v>
      </c>
      <c r="N2601" s="34" t="b">
        <v>1</v>
      </c>
      <c r="O2601" s="35">
        <f t="shared" si="442"/>
        <v>420</v>
      </c>
      <c r="P2601" s="36" t="str">
        <f t="shared" si="443"/>
        <v>T</v>
      </c>
      <c r="Q2601" s="37" t="str">
        <f t="shared" si="444"/>
        <v>Scottish Futures Trust Ltd</v>
      </c>
      <c r="R2601" s="6" t="str">
        <f t="shared" si="445"/>
        <v>T - Scottish Futures Trust Ltd</v>
      </c>
      <c r="S2601" s="6" t="str">
        <f>IFERROR(INDEX('Vendor Over-ride'!$C:$C, MATCH($R:$R,'Vendor Over-ride'!$A:$A,0)),"")</f>
        <v>T - Scottish Futures Trust Ltd</v>
      </c>
      <c r="U2601" s="38" t="str">
        <f t="shared" si="449"/>
        <v>GIA</v>
      </c>
      <c r="V2601" s="5" t="str">
        <f t="shared" si="450"/>
        <v>TRADE</v>
      </c>
      <c r="W2601" s="5" t="b">
        <f t="shared" si="446"/>
        <v>0</v>
      </c>
      <c r="X2601" s="40">
        <f t="shared" ca="1" si="447"/>
        <v>420</v>
      </c>
      <c r="Y2601" s="30" t="b">
        <f t="shared" ca="1" si="448"/>
        <v>0</v>
      </c>
    </row>
    <row r="2602" spans="1:25" hidden="1">
      <c r="A2602" s="28" t="s">
        <v>2837</v>
      </c>
      <c r="B2602" s="28" t="s">
        <v>2838</v>
      </c>
      <c r="C2602" s="28" t="s">
        <v>4959</v>
      </c>
      <c r="D2602" s="28" t="s">
        <v>2842</v>
      </c>
      <c r="E2602" s="29">
        <v>42391</v>
      </c>
      <c r="F2602" s="28" t="s">
        <v>12310</v>
      </c>
      <c r="G2602" s="30">
        <v>5331</v>
      </c>
      <c r="H2602" s="28" t="s">
        <v>12311</v>
      </c>
      <c r="I2602" s="31">
        <v>0</v>
      </c>
      <c r="J2602" s="31">
        <v>1200</v>
      </c>
      <c r="K2602" s="28" t="s">
        <v>11512</v>
      </c>
      <c r="L2602" s="32">
        <f t="shared" si="440"/>
        <v>-1200</v>
      </c>
      <c r="M2602" s="33">
        <f t="shared" si="441"/>
        <v>1200</v>
      </c>
      <c r="N2602" s="34" t="b">
        <v>1</v>
      </c>
      <c r="O2602" s="35">
        <f t="shared" si="442"/>
        <v>1200</v>
      </c>
      <c r="P2602" s="36" t="str">
        <f t="shared" si="443"/>
        <v>T</v>
      </c>
      <c r="Q2602" s="37" t="str">
        <f t="shared" si="444"/>
        <v>Showcase Scotland</v>
      </c>
      <c r="R2602" s="6" t="str">
        <f t="shared" si="445"/>
        <v>T - Showcase Scotland</v>
      </c>
      <c r="S2602" s="6" t="str">
        <f>IFERROR(INDEX('Vendor Over-ride'!$C:$C, MATCH($R:$R,'Vendor Over-ride'!$A:$A,0)),"")</f>
        <v>T - Showcase Scotland</v>
      </c>
      <c r="U2602" s="38" t="str">
        <f t="shared" si="449"/>
        <v>GIA</v>
      </c>
      <c r="V2602" s="5" t="str">
        <f t="shared" si="450"/>
        <v>TRADE</v>
      </c>
      <c r="W2602" s="5" t="b">
        <f t="shared" si="446"/>
        <v>0</v>
      </c>
      <c r="X2602" s="40">
        <f t="shared" ca="1" si="447"/>
        <v>1380</v>
      </c>
      <c r="Y2602" s="30" t="b">
        <f t="shared" ca="1" si="448"/>
        <v>0</v>
      </c>
    </row>
    <row r="2603" spans="1:25" hidden="1">
      <c r="A2603" s="28" t="s">
        <v>2837</v>
      </c>
      <c r="B2603" s="28" t="s">
        <v>2838</v>
      </c>
      <c r="C2603" s="28" t="s">
        <v>4959</v>
      </c>
      <c r="D2603" s="28" t="s">
        <v>2842</v>
      </c>
      <c r="E2603" s="29">
        <v>42391</v>
      </c>
      <c r="F2603" s="28" t="s">
        <v>12312</v>
      </c>
      <c r="G2603" s="30">
        <v>5331</v>
      </c>
      <c r="H2603" s="28" t="s">
        <v>12313</v>
      </c>
      <c r="I2603" s="31">
        <v>0</v>
      </c>
      <c r="J2603" s="31">
        <v>60</v>
      </c>
      <c r="K2603" s="28" t="s">
        <v>12314</v>
      </c>
      <c r="L2603" s="32">
        <f t="shared" si="440"/>
        <v>-60</v>
      </c>
      <c r="M2603" s="33">
        <f t="shared" si="441"/>
        <v>60</v>
      </c>
      <c r="N2603" s="34" t="b">
        <v>1</v>
      </c>
      <c r="O2603" s="35">
        <f t="shared" si="442"/>
        <v>60</v>
      </c>
      <c r="P2603" s="36" t="str">
        <f t="shared" si="443"/>
        <v>T</v>
      </c>
      <c r="Q2603" s="37" t="str">
        <f t="shared" si="444"/>
        <v>Springer Nature</v>
      </c>
      <c r="R2603" s="6" t="str">
        <f t="shared" si="445"/>
        <v>T - Springer Nature</v>
      </c>
      <c r="S2603" s="6" t="str">
        <f>IFERROR(INDEX('Vendor Over-ride'!$C:$C, MATCH($R:$R,'Vendor Over-ride'!$A:$A,0)),"")</f>
        <v>T - Springer Nature</v>
      </c>
      <c r="U2603" s="38" t="str">
        <f t="shared" si="449"/>
        <v>GIA</v>
      </c>
      <c r="V2603" s="5" t="str">
        <f t="shared" si="450"/>
        <v>TRADE</v>
      </c>
      <c r="W2603" s="5" t="b">
        <f t="shared" si="446"/>
        <v>0</v>
      </c>
      <c r="X2603" s="40">
        <f t="shared" ca="1" si="447"/>
        <v>60</v>
      </c>
      <c r="Y2603" s="30" t="b">
        <f t="shared" ca="1" si="448"/>
        <v>0</v>
      </c>
    </row>
    <row r="2604" spans="1:25" hidden="1">
      <c r="A2604" s="28" t="s">
        <v>2837</v>
      </c>
      <c r="B2604" s="28" t="s">
        <v>2838</v>
      </c>
      <c r="C2604" s="28" t="s">
        <v>4959</v>
      </c>
      <c r="D2604" s="28" t="s">
        <v>2842</v>
      </c>
      <c r="E2604" s="29">
        <v>42391</v>
      </c>
      <c r="F2604" s="28" t="s">
        <v>12315</v>
      </c>
      <c r="G2604" s="30">
        <v>5331</v>
      </c>
      <c r="H2604" s="28" t="s">
        <v>12316</v>
      </c>
      <c r="I2604" s="31">
        <v>0</v>
      </c>
      <c r="J2604" s="31">
        <v>498.75</v>
      </c>
      <c r="K2604" s="28" t="s">
        <v>5051</v>
      </c>
      <c r="L2604" s="32">
        <f t="shared" si="440"/>
        <v>-498.75</v>
      </c>
      <c r="M2604" s="33">
        <f t="shared" si="441"/>
        <v>498.75</v>
      </c>
      <c r="N2604" s="34" t="b">
        <v>1</v>
      </c>
      <c r="O2604" s="35">
        <f t="shared" si="442"/>
        <v>498.75</v>
      </c>
      <c r="P2604" s="36" t="str">
        <f t="shared" si="443"/>
        <v>T</v>
      </c>
      <c r="Q2604" s="37" t="str">
        <f t="shared" si="444"/>
        <v>Straight Cut Media</v>
      </c>
      <c r="R2604" s="6" t="str">
        <f t="shared" si="445"/>
        <v>T - Straight Cut Media</v>
      </c>
      <c r="S2604" s="6" t="str">
        <f>IFERROR(INDEX('Vendor Over-ride'!$C:$C, MATCH($R:$R,'Vendor Over-ride'!$A:$A,0)),"")</f>
        <v>T - Straight Cut Media</v>
      </c>
      <c r="U2604" s="38" t="str">
        <f t="shared" si="449"/>
        <v>GIA</v>
      </c>
      <c r="V2604" s="5" t="str">
        <f t="shared" si="450"/>
        <v>TRADE</v>
      </c>
      <c r="W2604" s="5" t="b">
        <f t="shared" si="446"/>
        <v>0</v>
      </c>
      <c r="X2604" s="40">
        <f t="shared" ca="1" si="447"/>
        <v>9025</v>
      </c>
      <c r="Y2604" s="30" t="b">
        <f t="shared" ca="1" si="448"/>
        <v>0</v>
      </c>
    </row>
    <row r="2605" spans="1:25" hidden="1">
      <c r="A2605" s="28" t="s">
        <v>2837</v>
      </c>
      <c r="B2605" s="28" t="s">
        <v>2838</v>
      </c>
      <c r="C2605" s="28" t="s">
        <v>4959</v>
      </c>
      <c r="D2605" s="28" t="s">
        <v>2842</v>
      </c>
      <c r="E2605" s="29">
        <v>42391</v>
      </c>
      <c r="F2605" s="28" t="s">
        <v>12317</v>
      </c>
      <c r="G2605" s="30">
        <v>5331</v>
      </c>
      <c r="H2605" s="28" t="s">
        <v>12318</v>
      </c>
      <c r="I2605" s="31">
        <v>0</v>
      </c>
      <c r="J2605" s="31">
        <v>298.10000000000002</v>
      </c>
      <c r="K2605" s="28" t="s">
        <v>12319</v>
      </c>
      <c r="L2605" s="32">
        <f t="shared" si="440"/>
        <v>-298.10000000000002</v>
      </c>
      <c r="M2605" s="33">
        <f t="shared" si="441"/>
        <v>298.10000000000002</v>
      </c>
      <c r="N2605" s="34" t="b">
        <v>1</v>
      </c>
      <c r="O2605" s="35">
        <f t="shared" si="442"/>
        <v>298.10000000000002</v>
      </c>
      <c r="P2605" s="36" t="str">
        <f t="shared" si="443"/>
        <v>T</v>
      </c>
      <c r="Q2605" s="37" t="str">
        <f t="shared" si="444"/>
        <v>The Ceilidh Place Ltd</v>
      </c>
      <c r="R2605" s="6" t="str">
        <f t="shared" si="445"/>
        <v>T - The Ceilidh Place Ltd</v>
      </c>
      <c r="S2605" s="6" t="str">
        <f>IFERROR(INDEX('Vendor Over-ride'!$C:$C, MATCH($R:$R,'Vendor Over-ride'!$A:$A,0)),"")</f>
        <v>T - Ceilidh Place Ltd, The</v>
      </c>
      <c r="U2605" s="38" t="str">
        <f t="shared" si="449"/>
        <v>GIA</v>
      </c>
      <c r="V2605" s="5" t="str">
        <f t="shared" si="450"/>
        <v>TRADE</v>
      </c>
      <c r="W2605" s="5" t="b">
        <f t="shared" si="446"/>
        <v>0</v>
      </c>
      <c r="X2605" s="40">
        <f t="shared" ca="1" si="447"/>
        <v>298.10000000000002</v>
      </c>
      <c r="Y2605" s="30" t="b">
        <f t="shared" ca="1" si="448"/>
        <v>0</v>
      </c>
    </row>
    <row r="2606" spans="1:25" hidden="1">
      <c r="A2606" s="28" t="s">
        <v>2837</v>
      </c>
      <c r="B2606" s="28" t="s">
        <v>2838</v>
      </c>
      <c r="C2606" s="28" t="s">
        <v>4959</v>
      </c>
      <c r="D2606" s="28" t="s">
        <v>2842</v>
      </c>
      <c r="E2606" s="29">
        <v>42391</v>
      </c>
      <c r="F2606" s="28" t="s">
        <v>12320</v>
      </c>
      <c r="G2606" s="30">
        <v>5331</v>
      </c>
      <c r="H2606" s="28" t="s">
        <v>12321</v>
      </c>
      <c r="I2606" s="31">
        <v>0</v>
      </c>
      <c r="J2606" s="31">
        <v>4000</v>
      </c>
      <c r="K2606" s="28" t="s">
        <v>4666</v>
      </c>
      <c r="L2606" s="32">
        <f t="shared" si="440"/>
        <v>-4000</v>
      </c>
      <c r="M2606" s="33">
        <f t="shared" si="441"/>
        <v>4000</v>
      </c>
      <c r="N2606" s="34" t="b">
        <v>1</v>
      </c>
      <c r="O2606" s="35">
        <f t="shared" si="442"/>
        <v>4000</v>
      </c>
      <c r="P2606" s="36" t="str">
        <f t="shared" si="443"/>
        <v>T</v>
      </c>
      <c r="Q2606" s="37" t="str">
        <f t="shared" si="444"/>
        <v>Tony Panayiotou</v>
      </c>
      <c r="R2606" s="6" t="str">
        <f t="shared" si="445"/>
        <v>T - Tony Panayiotou</v>
      </c>
      <c r="S2606" s="6" t="str">
        <f>IFERROR(INDEX('Vendor Over-ride'!$C:$C, MATCH($R:$R,'Vendor Over-ride'!$A:$A,0)),"")</f>
        <v>T - Tony Panayiotou</v>
      </c>
      <c r="U2606" s="38" t="str">
        <f t="shared" si="449"/>
        <v>GIA</v>
      </c>
      <c r="V2606" s="5" t="str">
        <f t="shared" si="450"/>
        <v>TRADE</v>
      </c>
      <c r="W2606" s="5" t="b">
        <f t="shared" si="446"/>
        <v>0</v>
      </c>
      <c r="X2606" s="40">
        <f t="shared" ca="1" si="447"/>
        <v>14000</v>
      </c>
      <c r="Y2606" s="30" t="b">
        <f t="shared" ca="1" si="448"/>
        <v>0</v>
      </c>
    </row>
    <row r="2607" spans="1:25" hidden="1">
      <c r="A2607" s="28" t="s">
        <v>2837</v>
      </c>
      <c r="B2607" s="28" t="s">
        <v>2838</v>
      </c>
      <c r="C2607" s="28" t="s">
        <v>4959</v>
      </c>
      <c r="D2607" s="28" t="s">
        <v>2842</v>
      </c>
      <c r="E2607" s="29">
        <v>42391</v>
      </c>
      <c r="F2607" s="28" t="s">
        <v>12322</v>
      </c>
      <c r="G2607" s="30">
        <v>5331</v>
      </c>
      <c r="H2607" s="28" t="s">
        <v>12323</v>
      </c>
      <c r="I2607" s="31">
        <v>0</v>
      </c>
      <c r="J2607" s="31">
        <v>200</v>
      </c>
      <c r="K2607" s="28" t="s">
        <v>12324</v>
      </c>
      <c r="L2607" s="32">
        <f t="shared" si="440"/>
        <v>-200</v>
      </c>
      <c r="M2607" s="33">
        <f t="shared" si="441"/>
        <v>200</v>
      </c>
      <c r="N2607" s="34" t="b">
        <v>1</v>
      </c>
      <c r="O2607" s="35">
        <f t="shared" si="442"/>
        <v>200</v>
      </c>
      <c r="P2607" s="36" t="str">
        <f t="shared" si="443"/>
        <v>T</v>
      </c>
      <c r="Q2607" s="37" t="str">
        <f t="shared" si="444"/>
        <v>The Trades Hall of Glasgow</v>
      </c>
      <c r="R2607" s="6" t="str">
        <f t="shared" si="445"/>
        <v>T - The Trades Hall of Glasgow</v>
      </c>
      <c r="S2607" s="6" t="str">
        <f>IFERROR(INDEX('Vendor Over-ride'!$C:$C, MATCH($R:$R,'Vendor Over-ride'!$A:$A,0)),"")</f>
        <v>T - Trades Hall of Glasgow, The</v>
      </c>
      <c r="U2607" s="38" t="str">
        <f t="shared" si="449"/>
        <v>GIA</v>
      </c>
      <c r="V2607" s="5" t="str">
        <f t="shared" si="450"/>
        <v>TRADE</v>
      </c>
      <c r="W2607" s="5" t="b">
        <f t="shared" si="446"/>
        <v>0</v>
      </c>
      <c r="X2607" s="40">
        <f t="shared" ca="1" si="447"/>
        <v>1248</v>
      </c>
      <c r="Y2607" s="30" t="b">
        <f t="shared" ca="1" si="448"/>
        <v>0</v>
      </c>
    </row>
    <row r="2608" spans="1:25" hidden="1">
      <c r="A2608" s="28" t="s">
        <v>2837</v>
      </c>
      <c r="B2608" s="28" t="s">
        <v>2838</v>
      </c>
      <c r="C2608" s="28" t="s">
        <v>4959</v>
      </c>
      <c r="D2608" s="28" t="s">
        <v>2842</v>
      </c>
      <c r="E2608" s="29">
        <v>42395</v>
      </c>
      <c r="F2608" s="28" t="s">
        <v>12325</v>
      </c>
      <c r="G2608" s="30">
        <v>5343</v>
      </c>
      <c r="H2608" s="28" t="s">
        <v>12326</v>
      </c>
      <c r="I2608" s="31">
        <v>0</v>
      </c>
      <c r="J2608" s="31">
        <v>152.31</v>
      </c>
      <c r="K2608" s="28" t="s">
        <v>2949</v>
      </c>
      <c r="L2608" s="32">
        <f t="shared" si="440"/>
        <v>-152.31</v>
      </c>
      <c r="M2608" s="33">
        <f t="shared" si="441"/>
        <v>152.31</v>
      </c>
      <c r="N2608" s="34" t="b">
        <v>0</v>
      </c>
      <c r="O2608" s="35">
        <f t="shared" si="442"/>
        <v>0</v>
      </c>
      <c r="P2608" s="36" t="str">
        <f t="shared" si="443"/>
        <v>E</v>
      </c>
      <c r="Q2608" s="37" t="str">
        <f t="shared" si="444"/>
        <v>Laura MacKenzie Stuart</v>
      </c>
      <c r="R2608" s="6" t="str">
        <f t="shared" si="445"/>
        <v>E - Laura MacKenzie Stuart</v>
      </c>
      <c r="S2608" s="6" t="str">
        <f>IFERROR(INDEX('Vendor Over-ride'!$C:$C, MATCH($R:$R,'Vendor Over-ride'!$A:$A,0)),"")</f>
        <v/>
      </c>
      <c r="U2608" s="38" t="str">
        <f t="shared" si="449"/>
        <v>GIA</v>
      </c>
      <c r="V2608" s="5" t="str">
        <f t="shared" si="450"/>
        <v>EMPLOYEE</v>
      </c>
      <c r="W2608" s="5" t="b">
        <f t="shared" si="446"/>
        <v>0</v>
      </c>
      <c r="X2608" s="40">
        <f t="shared" ca="1" si="447"/>
        <v>334393.72000000003</v>
      </c>
      <c r="Y2608" s="30" t="b">
        <f t="shared" ca="1" si="448"/>
        <v>1</v>
      </c>
    </row>
    <row r="2609" spans="1:25">
      <c r="A2609" s="28" t="s">
        <v>2837</v>
      </c>
      <c r="B2609" s="28" t="s">
        <v>2838</v>
      </c>
      <c r="C2609" s="28" t="s">
        <v>4959</v>
      </c>
      <c r="D2609" s="28" t="s">
        <v>2842</v>
      </c>
      <c r="E2609" s="29">
        <v>42395</v>
      </c>
      <c r="F2609" s="28" t="s">
        <v>12327</v>
      </c>
      <c r="G2609" s="30">
        <v>5343</v>
      </c>
      <c r="H2609" s="28" t="s">
        <v>12328</v>
      </c>
      <c r="I2609" s="31">
        <v>0</v>
      </c>
      <c r="J2609" s="31">
        <v>131250</v>
      </c>
      <c r="K2609" s="28" t="s">
        <v>5197</v>
      </c>
      <c r="L2609" s="32">
        <f t="shared" si="440"/>
        <v>-131250</v>
      </c>
      <c r="M2609" s="33">
        <f t="shared" si="441"/>
        <v>131250</v>
      </c>
      <c r="N2609" s="34" t="b">
        <v>1</v>
      </c>
      <c r="O2609" s="35">
        <f t="shared" si="442"/>
        <v>131250</v>
      </c>
      <c r="P2609" s="36" t="str">
        <f t="shared" si="443"/>
        <v>G</v>
      </c>
      <c r="Q2609" s="37" t="str">
        <f t="shared" si="444"/>
        <v>Edinburgh Festival Fringe Society Ltd</v>
      </c>
      <c r="R2609" s="6" t="str">
        <f t="shared" si="445"/>
        <v>G - Edinburgh Festival Fringe Society Ltd</v>
      </c>
      <c r="S2609" s="6" t="str">
        <f>IFERROR(INDEX('Vendor Over-ride'!$C:$C, MATCH($R:$R,'Vendor Over-ride'!$A:$A,0)),"")</f>
        <v>G - Edinburgh Festival Fringe Society Ltd</v>
      </c>
      <c r="U2609" s="38" t="str">
        <f t="shared" si="449"/>
        <v>GIA</v>
      </c>
      <c r="V2609" s="5" t="str">
        <f t="shared" si="450"/>
        <v>AWARD</v>
      </c>
      <c r="W2609" s="5" t="b">
        <f t="shared" si="446"/>
        <v>1</v>
      </c>
      <c r="X2609" s="40">
        <f t="shared" ca="1" si="447"/>
        <v>245000</v>
      </c>
      <c r="Y2609" s="30" t="b">
        <f t="shared" ca="1" si="448"/>
        <v>1</v>
      </c>
    </row>
    <row r="2610" spans="1:25" hidden="1">
      <c r="A2610" s="28" t="s">
        <v>2837</v>
      </c>
      <c r="B2610" s="28" t="s">
        <v>2838</v>
      </c>
      <c r="C2610" s="28" t="s">
        <v>4959</v>
      </c>
      <c r="D2610" s="28" t="s">
        <v>2842</v>
      </c>
      <c r="E2610" s="29">
        <v>42395</v>
      </c>
      <c r="F2610" s="28" t="s">
        <v>12329</v>
      </c>
      <c r="G2610" s="30">
        <v>5343</v>
      </c>
      <c r="H2610" s="28" t="s">
        <v>12330</v>
      </c>
      <c r="I2610" s="31">
        <v>0</v>
      </c>
      <c r="J2610" s="31">
        <v>2970</v>
      </c>
      <c r="K2610" s="28" t="s">
        <v>12331</v>
      </c>
      <c r="L2610" s="32">
        <f t="shared" si="440"/>
        <v>-2970</v>
      </c>
      <c r="M2610" s="33">
        <f t="shared" si="441"/>
        <v>2970</v>
      </c>
      <c r="N2610" s="34" t="b">
        <v>1</v>
      </c>
      <c r="O2610" s="35">
        <f t="shared" si="442"/>
        <v>2970</v>
      </c>
      <c r="P2610" s="36" t="str">
        <f t="shared" si="443"/>
        <v>G</v>
      </c>
      <c r="Q2610" s="37" t="str">
        <f t="shared" si="444"/>
        <v>The Outside Track</v>
      </c>
      <c r="R2610" s="6" t="str">
        <f t="shared" si="445"/>
        <v>G - The Outside Track</v>
      </c>
      <c r="S2610" s="6" t="str">
        <f>IFERROR(INDEX('Vendor Over-ride'!$C:$C, MATCH($R:$R,'Vendor Over-ride'!$A:$A,0)),"")</f>
        <v>G - The Outside Track</v>
      </c>
      <c r="U2610" s="38" t="str">
        <f t="shared" si="449"/>
        <v>GIA</v>
      </c>
      <c r="V2610" s="5" t="str">
        <f t="shared" si="450"/>
        <v>AWARD</v>
      </c>
      <c r="W2610" s="5" t="b">
        <f t="shared" si="446"/>
        <v>0</v>
      </c>
      <c r="X2610" s="40">
        <f t="shared" ca="1" si="447"/>
        <v>2970</v>
      </c>
      <c r="Y2610" s="30" t="b">
        <f t="shared" ca="1" si="448"/>
        <v>0</v>
      </c>
    </row>
    <row r="2611" spans="1:25">
      <c r="A2611" s="28" t="s">
        <v>2837</v>
      </c>
      <c r="B2611" s="28" t="s">
        <v>2838</v>
      </c>
      <c r="C2611" s="28" t="s">
        <v>4959</v>
      </c>
      <c r="D2611" s="28" t="s">
        <v>2842</v>
      </c>
      <c r="E2611" s="29">
        <v>42395</v>
      </c>
      <c r="F2611" s="28" t="s">
        <v>12332</v>
      </c>
      <c r="G2611" s="30">
        <v>5343</v>
      </c>
      <c r="H2611" s="28" t="s">
        <v>12333</v>
      </c>
      <c r="I2611" s="31">
        <v>0</v>
      </c>
      <c r="J2611" s="31">
        <v>6188</v>
      </c>
      <c r="K2611" s="28" t="s">
        <v>7626</v>
      </c>
      <c r="L2611" s="32">
        <f t="shared" si="440"/>
        <v>-6188</v>
      </c>
      <c r="M2611" s="33">
        <f t="shared" si="441"/>
        <v>6188</v>
      </c>
      <c r="N2611" s="34" t="b">
        <v>1</v>
      </c>
      <c r="O2611" s="35">
        <f t="shared" si="442"/>
        <v>6188</v>
      </c>
      <c r="P2611" s="36" t="str">
        <f t="shared" si="443"/>
        <v>I</v>
      </c>
      <c r="Q2611" s="37" t="str">
        <f t="shared" si="444"/>
        <v>Ailie Cohen Puppet Maker</v>
      </c>
      <c r="R2611" s="6" t="str">
        <f t="shared" si="445"/>
        <v>I - Ailie Cohen Puppet Maker</v>
      </c>
      <c r="S2611" s="6" t="str">
        <f>IFERROR(INDEX('Vendor Over-ride'!$C:$C, MATCH($R:$R,'Vendor Over-ride'!$A:$A,0)),"")</f>
        <v>I - Ailie Cohen Puppet Maker</v>
      </c>
      <c r="U2611" s="38" t="str">
        <f t="shared" si="449"/>
        <v>GIA</v>
      </c>
      <c r="V2611" s="5" t="str">
        <f t="shared" si="450"/>
        <v>AWARD</v>
      </c>
      <c r="W2611" s="5" t="b">
        <f t="shared" si="446"/>
        <v>0</v>
      </c>
      <c r="X2611" s="40">
        <f t="shared" ca="1" si="447"/>
        <v>38118</v>
      </c>
      <c r="Y2611" s="30" t="b">
        <f t="shared" ca="1" si="448"/>
        <v>1</v>
      </c>
    </row>
    <row r="2612" spans="1:25" hidden="1">
      <c r="A2612" s="28" t="s">
        <v>2837</v>
      </c>
      <c r="B2612" s="28" t="s">
        <v>2838</v>
      </c>
      <c r="C2612" s="28" t="s">
        <v>4959</v>
      </c>
      <c r="D2612" s="28" t="s">
        <v>2842</v>
      </c>
      <c r="E2612" s="29">
        <v>42395</v>
      </c>
      <c r="F2612" s="28" t="s">
        <v>12334</v>
      </c>
      <c r="G2612" s="30">
        <v>5343</v>
      </c>
      <c r="H2612" s="28" t="s">
        <v>12335</v>
      </c>
      <c r="I2612" s="31">
        <v>0</v>
      </c>
      <c r="J2612" s="31">
        <v>1000</v>
      </c>
      <c r="K2612" s="28" t="s">
        <v>7302</v>
      </c>
      <c r="L2612" s="32">
        <f t="shared" si="440"/>
        <v>-1000</v>
      </c>
      <c r="M2612" s="33">
        <f t="shared" si="441"/>
        <v>1000</v>
      </c>
      <c r="N2612" s="34" t="b">
        <v>1</v>
      </c>
      <c r="O2612" s="35">
        <f t="shared" si="442"/>
        <v>1000</v>
      </c>
      <c r="P2612" s="36" t="str">
        <f t="shared" si="443"/>
        <v>I</v>
      </c>
      <c r="Q2612" s="37" t="str">
        <f t="shared" si="444"/>
        <v>British Underground</v>
      </c>
      <c r="R2612" s="6" t="str">
        <f t="shared" si="445"/>
        <v>I - British Underground</v>
      </c>
      <c r="S2612" s="6" t="str">
        <f>IFERROR(INDEX('Vendor Over-ride'!$C:$C, MATCH($R:$R,'Vendor Over-ride'!$A:$A,0)),"")</f>
        <v>I - British Underground</v>
      </c>
      <c r="U2612" s="38" t="str">
        <f t="shared" si="449"/>
        <v>GIA</v>
      </c>
      <c r="V2612" s="5" t="str">
        <f t="shared" si="450"/>
        <v>AWARD</v>
      </c>
      <c r="W2612" s="5" t="b">
        <f t="shared" si="446"/>
        <v>0</v>
      </c>
      <c r="X2612" s="40">
        <f t="shared" ca="1" si="447"/>
        <v>4000</v>
      </c>
      <c r="Y2612" s="30" t="b">
        <f t="shared" ca="1" si="448"/>
        <v>0</v>
      </c>
    </row>
    <row r="2613" spans="1:25">
      <c r="A2613" s="28" t="s">
        <v>2837</v>
      </c>
      <c r="B2613" s="28" t="s">
        <v>2838</v>
      </c>
      <c r="C2613" s="28" t="s">
        <v>4959</v>
      </c>
      <c r="D2613" s="28" t="s">
        <v>2842</v>
      </c>
      <c r="E2613" s="29">
        <v>42395</v>
      </c>
      <c r="F2613" s="28" t="s">
        <v>12336</v>
      </c>
      <c r="G2613" s="30">
        <v>5343</v>
      </c>
      <c r="H2613" s="28" t="s">
        <v>12337</v>
      </c>
      <c r="I2613" s="31">
        <v>0</v>
      </c>
      <c r="J2613" s="31">
        <v>28750</v>
      </c>
      <c r="K2613" s="28" t="s">
        <v>4005</v>
      </c>
      <c r="L2613" s="32">
        <f t="shared" si="440"/>
        <v>-28750</v>
      </c>
      <c r="M2613" s="33">
        <f t="shared" si="441"/>
        <v>28750</v>
      </c>
      <c r="N2613" s="34" t="b">
        <v>1</v>
      </c>
      <c r="O2613" s="35">
        <f t="shared" si="442"/>
        <v>28750</v>
      </c>
      <c r="P2613" s="36" t="str">
        <f t="shared" si="443"/>
        <v>I</v>
      </c>
      <c r="Q2613" s="37" t="str">
        <f t="shared" si="444"/>
        <v>Centre for the Moving Image (EIFF)</v>
      </c>
      <c r="R2613" s="6" t="str">
        <f t="shared" si="445"/>
        <v>I - Centre for the Moving Image (EIFF)</v>
      </c>
      <c r="S2613" s="6" t="str">
        <f>IFERROR(INDEX('Vendor Over-ride'!$C:$C, MATCH($R:$R,'Vendor Over-ride'!$A:$A,0)),"")</f>
        <v>I - Centre for the Moving Image</v>
      </c>
      <c r="U2613" s="38" t="str">
        <f t="shared" si="449"/>
        <v>GIA</v>
      </c>
      <c r="V2613" s="5" t="str">
        <f t="shared" si="450"/>
        <v>AWARD</v>
      </c>
      <c r="W2613" s="5" t="b">
        <f t="shared" si="446"/>
        <v>1</v>
      </c>
      <c r="X2613" s="40">
        <f t="shared" ca="1" si="447"/>
        <v>143806</v>
      </c>
      <c r="Y2613" s="30" t="b">
        <f t="shared" ca="1" si="448"/>
        <v>1</v>
      </c>
    </row>
    <row r="2614" spans="1:25" hidden="1">
      <c r="A2614" s="28" t="s">
        <v>2837</v>
      </c>
      <c r="B2614" s="28" t="s">
        <v>2838</v>
      </c>
      <c r="C2614" s="28" t="s">
        <v>4959</v>
      </c>
      <c r="D2614" s="28" t="s">
        <v>2842</v>
      </c>
      <c r="E2614" s="29">
        <v>42395</v>
      </c>
      <c r="F2614" s="28" t="s">
        <v>12338</v>
      </c>
      <c r="G2614" s="30">
        <v>5343</v>
      </c>
      <c r="H2614" s="28" t="s">
        <v>12339</v>
      </c>
      <c r="I2614" s="31">
        <v>0</v>
      </c>
      <c r="J2614" s="31">
        <v>1073</v>
      </c>
      <c r="K2614" s="28" t="s">
        <v>12340</v>
      </c>
      <c r="L2614" s="32">
        <f t="shared" si="440"/>
        <v>-1073</v>
      </c>
      <c r="M2614" s="33">
        <f t="shared" si="441"/>
        <v>1073</v>
      </c>
      <c r="N2614" s="34" t="b">
        <v>1</v>
      </c>
      <c r="O2614" s="35">
        <f t="shared" si="442"/>
        <v>1073</v>
      </c>
      <c r="P2614" s="36" t="str">
        <f t="shared" si="443"/>
        <v>I</v>
      </c>
      <c r="Q2614" s="37" t="str">
        <f t="shared" si="444"/>
        <v>Eilidh Firth</v>
      </c>
      <c r="R2614" s="6" t="str">
        <f t="shared" si="445"/>
        <v>I - Eilidh Firth</v>
      </c>
      <c r="S2614" s="6" t="str">
        <f>IFERROR(INDEX('Vendor Over-ride'!$C:$C, MATCH($R:$R,'Vendor Over-ride'!$A:$A,0)),"")</f>
        <v>I - Eilidh Firth</v>
      </c>
      <c r="U2614" s="38" t="str">
        <f t="shared" si="449"/>
        <v>GIA</v>
      </c>
      <c r="V2614" s="5" t="str">
        <f t="shared" si="450"/>
        <v>AWARD</v>
      </c>
      <c r="W2614" s="5" t="b">
        <f t="shared" si="446"/>
        <v>0</v>
      </c>
      <c r="X2614" s="40">
        <f t="shared" ca="1" si="447"/>
        <v>1073</v>
      </c>
      <c r="Y2614" s="30" t="b">
        <f t="shared" ca="1" si="448"/>
        <v>0</v>
      </c>
    </row>
    <row r="2615" spans="1:25">
      <c r="A2615" s="28" t="s">
        <v>2837</v>
      </c>
      <c r="B2615" s="28" t="s">
        <v>2838</v>
      </c>
      <c r="C2615" s="28" t="s">
        <v>4959</v>
      </c>
      <c r="D2615" s="28" t="s">
        <v>2842</v>
      </c>
      <c r="E2615" s="29">
        <v>42395</v>
      </c>
      <c r="F2615" s="28" t="s">
        <v>12341</v>
      </c>
      <c r="G2615" s="30">
        <v>5343</v>
      </c>
      <c r="H2615" s="28" t="s">
        <v>12342</v>
      </c>
      <c r="I2615" s="31">
        <v>0</v>
      </c>
      <c r="J2615" s="31">
        <v>30000</v>
      </c>
      <c r="K2615" s="28" t="s">
        <v>5008</v>
      </c>
      <c r="L2615" s="32">
        <f t="shared" si="440"/>
        <v>-30000</v>
      </c>
      <c r="M2615" s="33">
        <f t="shared" si="441"/>
        <v>30000</v>
      </c>
      <c r="N2615" s="34" t="b">
        <v>1</v>
      </c>
      <c r="O2615" s="35">
        <f t="shared" si="442"/>
        <v>30000</v>
      </c>
      <c r="P2615" s="36" t="str">
        <f t="shared" si="443"/>
        <v>I</v>
      </c>
      <c r="Q2615" s="37" t="str">
        <f t="shared" si="444"/>
        <v>Highlands and Islands Enterprise</v>
      </c>
      <c r="R2615" s="6" t="str">
        <f t="shared" si="445"/>
        <v>I - Highlands and Islands Enterprise</v>
      </c>
      <c r="S2615" s="6" t="str">
        <f>IFERROR(INDEX('Vendor Over-ride'!$C:$C, MATCH($R:$R,'Vendor Over-ride'!$A:$A,0)),"")</f>
        <v>I - Highlands and Islands Enterprise</v>
      </c>
      <c r="U2615" s="38" t="str">
        <f t="shared" si="449"/>
        <v>GIA</v>
      </c>
      <c r="V2615" s="5" t="str">
        <f t="shared" si="450"/>
        <v>AWARD</v>
      </c>
      <c r="W2615" s="5" t="b">
        <f t="shared" si="446"/>
        <v>1</v>
      </c>
      <c r="X2615" s="40">
        <f t="shared" ca="1" si="447"/>
        <v>45000</v>
      </c>
      <c r="Y2615" s="30" t="b">
        <f t="shared" ca="1" si="448"/>
        <v>1</v>
      </c>
    </row>
    <row r="2616" spans="1:25" hidden="1">
      <c r="A2616" s="28" t="s">
        <v>2837</v>
      </c>
      <c r="B2616" s="28" t="s">
        <v>2838</v>
      </c>
      <c r="C2616" s="28" t="s">
        <v>4959</v>
      </c>
      <c r="D2616" s="28" t="s">
        <v>2842</v>
      </c>
      <c r="E2616" s="29">
        <v>42395</v>
      </c>
      <c r="F2616" s="28" t="s">
        <v>12343</v>
      </c>
      <c r="G2616" s="30">
        <v>5343</v>
      </c>
      <c r="H2616" s="28" t="s">
        <v>12344</v>
      </c>
      <c r="I2616" s="31">
        <v>0</v>
      </c>
      <c r="J2616" s="31">
        <v>2500</v>
      </c>
      <c r="K2616" s="28" t="s">
        <v>4953</v>
      </c>
      <c r="L2616" s="32">
        <f t="shared" si="440"/>
        <v>-2500</v>
      </c>
      <c r="M2616" s="33">
        <f t="shared" si="441"/>
        <v>2500</v>
      </c>
      <c r="N2616" s="34" t="b">
        <v>1</v>
      </c>
      <c r="O2616" s="35">
        <f t="shared" si="442"/>
        <v>2500</v>
      </c>
      <c r="P2616" s="36" t="str">
        <f t="shared" si="443"/>
        <v>I</v>
      </c>
      <c r="Q2616" s="37" t="str">
        <f t="shared" si="444"/>
        <v>Inverleith House</v>
      </c>
      <c r="R2616" s="6" t="str">
        <f t="shared" si="445"/>
        <v>I - Inverleith House</v>
      </c>
      <c r="S2616" s="6" t="str">
        <f>IFERROR(INDEX('Vendor Over-ride'!$C:$C, MATCH($R:$R,'Vendor Over-ride'!$A:$A,0)),"")</f>
        <v>I - Inverleith House</v>
      </c>
      <c r="U2616" s="38" t="str">
        <f t="shared" si="449"/>
        <v>GIA</v>
      </c>
      <c r="V2616" s="5" t="str">
        <f t="shared" si="450"/>
        <v>AWARD</v>
      </c>
      <c r="W2616" s="5" t="b">
        <f t="shared" si="446"/>
        <v>0</v>
      </c>
      <c r="X2616" s="40">
        <f t="shared" ca="1" si="447"/>
        <v>22500</v>
      </c>
      <c r="Y2616" s="30" t="b">
        <f t="shared" ca="1" si="448"/>
        <v>0</v>
      </c>
    </row>
    <row r="2617" spans="1:25" hidden="1">
      <c r="A2617" s="28" t="s">
        <v>2837</v>
      </c>
      <c r="B2617" s="28" t="s">
        <v>2838</v>
      </c>
      <c r="C2617" s="28" t="s">
        <v>4959</v>
      </c>
      <c r="D2617" s="28" t="s">
        <v>2842</v>
      </c>
      <c r="E2617" s="29">
        <v>42395</v>
      </c>
      <c r="F2617" s="28" t="s">
        <v>12345</v>
      </c>
      <c r="G2617" s="30">
        <v>5343</v>
      </c>
      <c r="H2617" s="28" t="s">
        <v>12346</v>
      </c>
      <c r="I2617" s="31">
        <v>0</v>
      </c>
      <c r="J2617" s="31">
        <v>500</v>
      </c>
      <c r="K2617" s="28" t="s">
        <v>4291</v>
      </c>
      <c r="L2617" s="32">
        <f t="shared" si="440"/>
        <v>-500</v>
      </c>
      <c r="M2617" s="33">
        <f t="shared" si="441"/>
        <v>500</v>
      </c>
      <c r="N2617" s="34" t="b">
        <v>1</v>
      </c>
      <c r="O2617" s="35">
        <f t="shared" si="442"/>
        <v>500</v>
      </c>
      <c r="P2617" s="36" t="str">
        <f t="shared" si="443"/>
        <v>I</v>
      </c>
      <c r="Q2617" s="37" t="str">
        <f t="shared" si="444"/>
        <v>Jane Rushton</v>
      </c>
      <c r="R2617" s="6" t="str">
        <f t="shared" si="445"/>
        <v>I - Jane Rushton</v>
      </c>
      <c r="S2617" s="6" t="str">
        <f>IFERROR(INDEX('Vendor Over-ride'!$C:$C, MATCH($R:$R,'Vendor Over-ride'!$A:$A,0)),"")</f>
        <v>I - Jane Rushton</v>
      </c>
      <c r="U2617" s="38" t="str">
        <f t="shared" si="449"/>
        <v>GIA</v>
      </c>
      <c r="V2617" s="5" t="str">
        <f t="shared" si="450"/>
        <v>AWARD</v>
      </c>
      <c r="W2617" s="5" t="b">
        <f t="shared" si="446"/>
        <v>0</v>
      </c>
      <c r="X2617" s="40">
        <f t="shared" ca="1" si="447"/>
        <v>500</v>
      </c>
      <c r="Y2617" s="30" t="b">
        <f t="shared" ca="1" si="448"/>
        <v>0</v>
      </c>
    </row>
    <row r="2618" spans="1:25" hidden="1">
      <c r="A2618" s="28" t="s">
        <v>2837</v>
      </c>
      <c r="B2618" s="28" t="s">
        <v>2838</v>
      </c>
      <c r="C2618" s="28" t="s">
        <v>4959</v>
      </c>
      <c r="D2618" s="28" t="s">
        <v>2842</v>
      </c>
      <c r="E2618" s="29">
        <v>42395</v>
      </c>
      <c r="F2618" s="28" t="s">
        <v>12347</v>
      </c>
      <c r="G2618" s="30">
        <v>5343</v>
      </c>
      <c r="H2618" s="28" t="s">
        <v>12348</v>
      </c>
      <c r="I2618" s="31">
        <v>0</v>
      </c>
      <c r="J2618" s="31">
        <v>1500</v>
      </c>
      <c r="K2618" s="28" t="s">
        <v>12349</v>
      </c>
      <c r="L2618" s="32">
        <f t="shared" si="440"/>
        <v>-1500</v>
      </c>
      <c r="M2618" s="33">
        <f t="shared" si="441"/>
        <v>1500</v>
      </c>
      <c r="N2618" s="34" t="b">
        <v>1</v>
      </c>
      <c r="O2618" s="35">
        <f t="shared" si="442"/>
        <v>1500</v>
      </c>
      <c r="P2618" s="36" t="str">
        <f t="shared" si="443"/>
        <v>I</v>
      </c>
      <c r="Q2618" s="37" t="str">
        <f t="shared" si="444"/>
        <v>John Aberdein</v>
      </c>
      <c r="R2618" s="6" t="str">
        <f t="shared" si="445"/>
        <v>I - John Aberdein</v>
      </c>
      <c r="S2618" s="6" t="str">
        <f>IFERROR(INDEX('Vendor Over-ride'!$C:$C, MATCH($R:$R,'Vendor Over-ride'!$A:$A,0)),"")</f>
        <v>I - John Aberdein</v>
      </c>
      <c r="U2618" s="38" t="str">
        <f t="shared" si="449"/>
        <v>GIA</v>
      </c>
      <c r="V2618" s="5" t="str">
        <f t="shared" si="450"/>
        <v>AWARD</v>
      </c>
      <c r="W2618" s="5" t="b">
        <f t="shared" si="446"/>
        <v>0</v>
      </c>
      <c r="X2618" s="40">
        <f t="shared" ca="1" si="447"/>
        <v>1500</v>
      </c>
      <c r="Y2618" s="30" t="b">
        <f t="shared" ca="1" si="448"/>
        <v>0</v>
      </c>
    </row>
    <row r="2619" spans="1:25" hidden="1">
      <c r="A2619" s="28" t="s">
        <v>2837</v>
      </c>
      <c r="B2619" s="28" t="s">
        <v>2838</v>
      </c>
      <c r="C2619" s="28" t="s">
        <v>4959</v>
      </c>
      <c r="D2619" s="28" t="s">
        <v>2842</v>
      </c>
      <c r="E2619" s="29">
        <v>42395</v>
      </c>
      <c r="F2619" s="28" t="s">
        <v>12350</v>
      </c>
      <c r="G2619" s="30">
        <v>5343</v>
      </c>
      <c r="H2619" s="28" t="s">
        <v>12351</v>
      </c>
      <c r="I2619" s="31">
        <v>0</v>
      </c>
      <c r="J2619" s="31">
        <v>6341</v>
      </c>
      <c r="K2619" s="28" t="s">
        <v>12352</v>
      </c>
      <c r="L2619" s="32">
        <f t="shared" si="440"/>
        <v>-6341</v>
      </c>
      <c r="M2619" s="33">
        <f t="shared" si="441"/>
        <v>6341</v>
      </c>
      <c r="N2619" s="34" t="b">
        <v>1</v>
      </c>
      <c r="O2619" s="35">
        <f t="shared" si="442"/>
        <v>6341</v>
      </c>
      <c r="P2619" s="36" t="str">
        <f t="shared" si="443"/>
        <v>I</v>
      </c>
      <c r="Q2619" s="37" t="str">
        <f t="shared" si="444"/>
        <v>Museum and Galleries Scotland</v>
      </c>
      <c r="R2619" s="6" t="str">
        <f t="shared" si="445"/>
        <v>I - Museum and Galleries Scotland</v>
      </c>
      <c r="S2619" s="6" t="str">
        <f>IFERROR(INDEX('Vendor Over-ride'!$C:$C, MATCH($R:$R,'Vendor Over-ride'!$A:$A,0)),"")</f>
        <v>I - Museum and Galleries Scotland</v>
      </c>
      <c r="U2619" s="38" t="str">
        <f t="shared" si="449"/>
        <v>GIA</v>
      </c>
      <c r="V2619" s="5" t="str">
        <f t="shared" si="450"/>
        <v>AWARD</v>
      </c>
      <c r="W2619" s="5" t="b">
        <f t="shared" si="446"/>
        <v>0</v>
      </c>
      <c r="X2619" s="40">
        <f t="shared" ca="1" si="447"/>
        <v>6341</v>
      </c>
      <c r="Y2619" s="30" t="b">
        <f t="shared" ca="1" si="448"/>
        <v>0</v>
      </c>
    </row>
    <row r="2620" spans="1:25" hidden="1">
      <c r="A2620" s="28" t="s">
        <v>2837</v>
      </c>
      <c r="B2620" s="28" t="s">
        <v>2838</v>
      </c>
      <c r="C2620" s="28" t="s">
        <v>4959</v>
      </c>
      <c r="D2620" s="28" t="s">
        <v>2842</v>
      </c>
      <c r="E2620" s="29">
        <v>42395</v>
      </c>
      <c r="F2620" s="28" t="s">
        <v>12353</v>
      </c>
      <c r="G2620" s="30">
        <v>5343</v>
      </c>
      <c r="H2620" s="28" t="s">
        <v>12354</v>
      </c>
      <c r="I2620" s="31">
        <v>0</v>
      </c>
      <c r="J2620" s="31">
        <v>1500</v>
      </c>
      <c r="K2620" s="28" t="s">
        <v>12355</v>
      </c>
      <c r="L2620" s="32">
        <f t="shared" si="440"/>
        <v>-1500</v>
      </c>
      <c r="M2620" s="33">
        <f t="shared" si="441"/>
        <v>1500</v>
      </c>
      <c r="N2620" s="34" t="b">
        <v>1</v>
      </c>
      <c r="O2620" s="35">
        <f t="shared" si="442"/>
        <v>1500</v>
      </c>
      <c r="P2620" s="36" t="str">
        <f t="shared" si="443"/>
        <v>I</v>
      </c>
      <c r="Q2620" s="37" t="str">
        <f t="shared" si="444"/>
        <v>Polly Clark</v>
      </c>
      <c r="R2620" s="6" t="str">
        <f t="shared" si="445"/>
        <v>I - Polly Clark</v>
      </c>
      <c r="S2620" s="6" t="str">
        <f>IFERROR(INDEX('Vendor Over-ride'!$C:$C, MATCH($R:$R,'Vendor Over-ride'!$A:$A,0)),"")</f>
        <v>I - Polly Clark</v>
      </c>
      <c r="U2620" s="38" t="str">
        <f t="shared" si="449"/>
        <v>GIA</v>
      </c>
      <c r="V2620" s="5" t="str">
        <f t="shared" si="450"/>
        <v>AWARD</v>
      </c>
      <c r="W2620" s="5" t="b">
        <f t="shared" si="446"/>
        <v>0</v>
      </c>
      <c r="X2620" s="40">
        <f t="shared" ca="1" si="447"/>
        <v>1500</v>
      </c>
      <c r="Y2620" s="30" t="b">
        <f t="shared" ca="1" si="448"/>
        <v>0</v>
      </c>
    </row>
    <row r="2621" spans="1:25">
      <c r="A2621" s="28" t="s">
        <v>2837</v>
      </c>
      <c r="B2621" s="28" t="s">
        <v>2838</v>
      </c>
      <c r="C2621" s="28" t="s">
        <v>4959</v>
      </c>
      <c r="D2621" s="28" t="s">
        <v>2842</v>
      </c>
      <c r="E2621" s="29">
        <v>42395</v>
      </c>
      <c r="F2621" s="28" t="s">
        <v>12356</v>
      </c>
      <c r="G2621" s="30">
        <v>5343</v>
      </c>
      <c r="H2621" s="28" t="s">
        <v>12357</v>
      </c>
      <c r="I2621" s="31">
        <v>0</v>
      </c>
      <c r="J2621" s="31">
        <v>1000</v>
      </c>
      <c r="K2621" s="28" t="s">
        <v>12358</v>
      </c>
      <c r="L2621" s="32">
        <f t="shared" si="440"/>
        <v>-1000</v>
      </c>
      <c r="M2621" s="33">
        <f t="shared" si="441"/>
        <v>1000</v>
      </c>
      <c r="N2621" s="34" t="b">
        <v>1</v>
      </c>
      <c r="O2621" s="35">
        <f t="shared" si="442"/>
        <v>1000</v>
      </c>
      <c r="P2621" s="36" t="str">
        <f t="shared" si="443"/>
        <v>I</v>
      </c>
      <c r="Q2621" s="37" t="str">
        <f t="shared" si="444"/>
        <v>Scottish PEN</v>
      </c>
      <c r="R2621" s="6" t="str">
        <f t="shared" si="445"/>
        <v>I - Scottish PEN</v>
      </c>
      <c r="S2621" s="6" t="str">
        <f>IFERROR(INDEX('Vendor Over-ride'!$C:$C, MATCH($R:$R,'Vendor Over-ride'!$A:$A,0)),"")</f>
        <v>I - Scottish PEN</v>
      </c>
      <c r="U2621" s="38" t="str">
        <f t="shared" si="449"/>
        <v>GIA</v>
      </c>
      <c r="V2621" s="5" t="str">
        <f t="shared" si="450"/>
        <v>AWARD</v>
      </c>
      <c r="W2621" s="5" t="b">
        <f t="shared" si="446"/>
        <v>0</v>
      </c>
      <c r="X2621" s="40">
        <f t="shared" ca="1" si="447"/>
        <v>37679</v>
      </c>
      <c r="Y2621" s="30" t="b">
        <f t="shared" ca="1" si="448"/>
        <v>1</v>
      </c>
    </row>
    <row r="2622" spans="1:25">
      <c r="A2622" s="28" t="s">
        <v>2837</v>
      </c>
      <c r="B2622" s="28" t="s">
        <v>2838</v>
      </c>
      <c r="C2622" s="28" t="s">
        <v>4959</v>
      </c>
      <c r="D2622" s="28" t="s">
        <v>2842</v>
      </c>
      <c r="E2622" s="29">
        <v>42395</v>
      </c>
      <c r="F2622" s="28" t="s">
        <v>12359</v>
      </c>
      <c r="G2622" s="30">
        <v>5343</v>
      </c>
      <c r="H2622" s="28" t="s">
        <v>12360</v>
      </c>
      <c r="I2622" s="31">
        <v>0</v>
      </c>
      <c r="J2622" s="31">
        <v>7872</v>
      </c>
      <c r="K2622" s="28" t="s">
        <v>4694</v>
      </c>
      <c r="L2622" s="32">
        <f t="shared" si="440"/>
        <v>-7872</v>
      </c>
      <c r="M2622" s="33">
        <f t="shared" si="441"/>
        <v>7872</v>
      </c>
      <c r="N2622" s="34" t="b">
        <v>1</v>
      </c>
      <c r="O2622" s="35">
        <f t="shared" si="442"/>
        <v>7872</v>
      </c>
      <c r="P2622" s="36" t="str">
        <f t="shared" si="443"/>
        <v>I</v>
      </c>
      <c r="Q2622" s="37" t="str">
        <f t="shared" si="444"/>
        <v>The Secret Experiment</v>
      </c>
      <c r="R2622" s="6" t="str">
        <f t="shared" si="445"/>
        <v>I - The Secret Experiment</v>
      </c>
      <c r="S2622" s="6" t="str">
        <f>IFERROR(INDEX('Vendor Over-ride'!$C:$C, MATCH($R:$R,'Vendor Over-ride'!$A:$A,0)),"")</f>
        <v>I - The Secret Experiment</v>
      </c>
      <c r="U2622" s="38" t="str">
        <f t="shared" si="449"/>
        <v>GIA</v>
      </c>
      <c r="V2622" s="5" t="str">
        <f t="shared" si="450"/>
        <v>AWARD</v>
      </c>
      <c r="W2622" s="5" t="b">
        <f t="shared" si="446"/>
        <v>0</v>
      </c>
      <c r="X2622" s="40">
        <f t="shared" ca="1" si="447"/>
        <v>26239</v>
      </c>
      <c r="Y2622" s="30" t="b">
        <f t="shared" ca="1" si="448"/>
        <v>1</v>
      </c>
    </row>
    <row r="2623" spans="1:25" hidden="1">
      <c r="A2623" s="28" t="s">
        <v>2837</v>
      </c>
      <c r="B2623" s="28" t="s">
        <v>2838</v>
      </c>
      <c r="C2623" s="28" t="s">
        <v>4959</v>
      </c>
      <c r="D2623" s="28" t="s">
        <v>2842</v>
      </c>
      <c r="E2623" s="29">
        <v>42395</v>
      </c>
      <c r="F2623" s="28" t="s">
        <v>12361</v>
      </c>
      <c r="G2623" s="30">
        <v>5343</v>
      </c>
      <c r="H2623" s="28" t="s">
        <v>12362</v>
      </c>
      <c r="I2623" s="31">
        <v>0</v>
      </c>
      <c r="J2623" s="31">
        <v>700</v>
      </c>
      <c r="K2623" s="28" t="s">
        <v>3388</v>
      </c>
      <c r="L2623" s="32">
        <f t="shared" si="440"/>
        <v>-700</v>
      </c>
      <c r="M2623" s="33">
        <f t="shared" si="441"/>
        <v>700</v>
      </c>
      <c r="N2623" s="34" t="b">
        <v>1</v>
      </c>
      <c r="O2623" s="35">
        <f t="shared" si="442"/>
        <v>700</v>
      </c>
      <c r="P2623" s="36" t="str">
        <f t="shared" si="443"/>
        <v>I</v>
      </c>
      <c r="Q2623" s="37" t="str">
        <f t="shared" si="444"/>
        <v>Stellar Quines</v>
      </c>
      <c r="R2623" s="6" t="str">
        <f t="shared" si="445"/>
        <v>I - Stellar Quines</v>
      </c>
      <c r="S2623" s="6" t="str">
        <f>IFERROR(INDEX('Vendor Over-ride'!$C:$C, MATCH($R:$R,'Vendor Over-ride'!$A:$A,0)),"")</f>
        <v>I - Stellar Quines Theatre Company</v>
      </c>
      <c r="U2623" s="38" t="str">
        <f t="shared" si="449"/>
        <v>GIA</v>
      </c>
      <c r="V2623" s="5" t="str">
        <f t="shared" si="450"/>
        <v>AWARD</v>
      </c>
      <c r="W2623" s="5" t="b">
        <f t="shared" si="446"/>
        <v>0</v>
      </c>
      <c r="X2623" s="40">
        <f t="shared" ca="1" si="447"/>
        <v>14000</v>
      </c>
      <c r="Y2623" s="30" t="b">
        <f t="shared" ca="1" si="448"/>
        <v>0</v>
      </c>
    </row>
    <row r="2624" spans="1:25">
      <c r="A2624" s="28" t="s">
        <v>2837</v>
      </c>
      <c r="B2624" s="28" t="s">
        <v>2838</v>
      </c>
      <c r="C2624" s="28" t="s">
        <v>4959</v>
      </c>
      <c r="D2624" s="28" t="s">
        <v>2842</v>
      </c>
      <c r="E2624" s="29">
        <v>42395</v>
      </c>
      <c r="F2624" s="28" t="s">
        <v>12363</v>
      </c>
      <c r="G2624" s="30">
        <v>5343</v>
      </c>
      <c r="H2624" s="28" t="s">
        <v>12364</v>
      </c>
      <c r="I2624" s="31">
        <v>0</v>
      </c>
      <c r="J2624" s="31">
        <v>1705.61</v>
      </c>
      <c r="K2624" s="28" t="s">
        <v>4924</v>
      </c>
      <c r="L2624" s="32">
        <f t="shared" si="440"/>
        <v>-1705.61</v>
      </c>
      <c r="M2624" s="33">
        <f t="shared" si="441"/>
        <v>1705.61</v>
      </c>
      <c r="N2624" s="34" t="b">
        <v>1</v>
      </c>
      <c r="O2624" s="35">
        <f t="shared" si="442"/>
        <v>1705.61</v>
      </c>
      <c r="P2624" s="36" t="str">
        <f t="shared" si="443"/>
        <v>T</v>
      </c>
      <c r="Q2624" s="37" t="str">
        <f t="shared" si="444"/>
        <v>Capita Travel and Events</v>
      </c>
      <c r="R2624" s="6" t="str">
        <f t="shared" si="445"/>
        <v>T - Capita Travel and Events</v>
      </c>
      <c r="S2624" s="6" t="str">
        <f>IFERROR(INDEX('Vendor Over-ride'!$C:$C, MATCH($R:$R,'Vendor Over-ride'!$A:$A,0)),"")</f>
        <v>T - Capita Travel and Events</v>
      </c>
      <c r="T2624" s="41" t="s">
        <v>7018</v>
      </c>
      <c r="U2624" s="38" t="str">
        <f t="shared" si="449"/>
        <v>GIA</v>
      </c>
      <c r="V2624" s="5" t="str">
        <f t="shared" si="450"/>
        <v>TRADE</v>
      </c>
      <c r="W2624" s="5" t="b">
        <f t="shared" si="446"/>
        <v>0</v>
      </c>
      <c r="X2624" s="40">
        <f t="shared" ca="1" si="447"/>
        <v>68437.789999999994</v>
      </c>
      <c r="Y2624" s="30" t="b">
        <f t="shared" ca="1" si="448"/>
        <v>1</v>
      </c>
    </row>
    <row r="2625" spans="1:25">
      <c r="A2625" s="28" t="s">
        <v>2837</v>
      </c>
      <c r="B2625" s="28" t="s">
        <v>2838</v>
      </c>
      <c r="C2625" s="28" t="s">
        <v>4959</v>
      </c>
      <c r="D2625" s="28" t="s">
        <v>2842</v>
      </c>
      <c r="E2625" s="29">
        <v>42395</v>
      </c>
      <c r="F2625" s="28" t="s">
        <v>12365</v>
      </c>
      <c r="G2625" s="30">
        <v>5343</v>
      </c>
      <c r="H2625" s="28" t="s">
        <v>12366</v>
      </c>
      <c r="I2625" s="31">
        <v>0</v>
      </c>
      <c r="J2625" s="31">
        <v>7102.84</v>
      </c>
      <c r="K2625" s="28" t="s">
        <v>2847</v>
      </c>
      <c r="L2625" s="32">
        <f t="shared" si="440"/>
        <v>-7102.84</v>
      </c>
      <c r="M2625" s="33">
        <f t="shared" si="441"/>
        <v>7102.84</v>
      </c>
      <c r="N2625" s="34" t="b">
        <v>1</v>
      </c>
      <c r="O2625" s="35">
        <f t="shared" si="442"/>
        <v>7102.84</v>
      </c>
      <c r="P2625" s="36" t="str">
        <f t="shared" si="443"/>
        <v>T</v>
      </c>
      <c r="Q2625" s="37" t="str">
        <f t="shared" si="444"/>
        <v>CBRE Ltd (Ref 185797034648)</v>
      </c>
      <c r="R2625" s="6" t="str">
        <f t="shared" si="445"/>
        <v>T - CBRE Ltd (Ref 185797034648)</v>
      </c>
      <c r="S2625" s="6" t="str">
        <f>IFERROR(INDEX('Vendor Over-ride'!$C:$C, MATCH($R:$R,'Vendor Over-ride'!$A:$A,0)),"")</f>
        <v>T - CBRE Ltd</v>
      </c>
      <c r="T2625" s="41" t="s">
        <v>2797</v>
      </c>
      <c r="U2625" s="38" t="str">
        <f t="shared" si="449"/>
        <v>GIA</v>
      </c>
      <c r="V2625" s="5" t="str">
        <f t="shared" si="450"/>
        <v>TRADE</v>
      </c>
      <c r="W2625" s="5" t="b">
        <f t="shared" si="446"/>
        <v>0</v>
      </c>
      <c r="X2625" s="40">
        <f t="shared" ca="1" si="447"/>
        <v>597366.90000000014</v>
      </c>
      <c r="Y2625" s="30" t="b">
        <f t="shared" ca="1" si="448"/>
        <v>1</v>
      </c>
    </row>
    <row r="2626" spans="1:25" hidden="1">
      <c r="A2626" s="28" t="s">
        <v>2837</v>
      </c>
      <c r="B2626" s="28" t="s">
        <v>2838</v>
      </c>
      <c r="C2626" s="28" t="s">
        <v>4959</v>
      </c>
      <c r="D2626" s="28" t="s">
        <v>2842</v>
      </c>
      <c r="E2626" s="29">
        <v>42395</v>
      </c>
      <c r="F2626" s="28" t="s">
        <v>12367</v>
      </c>
      <c r="G2626" s="30">
        <v>5343</v>
      </c>
      <c r="H2626" s="28" t="s">
        <v>12368</v>
      </c>
      <c r="I2626" s="31">
        <v>0</v>
      </c>
      <c r="J2626" s="31">
        <v>216</v>
      </c>
      <c r="K2626" s="28" t="s">
        <v>12287</v>
      </c>
      <c r="L2626" s="32">
        <f t="shared" ref="L2626:L2689" si="451">I:I-J:J</f>
        <v>-216</v>
      </c>
      <c r="M2626" s="33">
        <f t="shared" ref="M2626:M2689" si="452">ABS($L:$L)</f>
        <v>216</v>
      </c>
      <c r="N2626" s="34" t="b">
        <v>1</v>
      </c>
      <c r="O2626" s="35">
        <f t="shared" ref="O2626:O2689" si="453">$M:$M*$N:$N</f>
        <v>216</v>
      </c>
      <c r="P2626" s="36" t="str">
        <f t="shared" ref="P2626:P2689" si="454">LEFT(TRIM($K:$K),1)</f>
        <v>T</v>
      </c>
      <c r="Q2626" s="37" t="str">
        <f t="shared" ref="Q2626:Q2689" si="455">RIGHT(TRIM($K:$K),LEN(TRIM($K:$K))-FIND("-",TRIM($K:$K)))</f>
        <v>Chapter (Cardiff) Ltd</v>
      </c>
      <c r="R2626" s="6" t="str">
        <f t="shared" ref="R2626:R2689" si="456">CONCATENATE($P:$P, " - ",$Q:$Q)</f>
        <v>T - Chapter (Cardiff) Ltd</v>
      </c>
      <c r="S2626" s="6" t="str">
        <f>IFERROR(INDEX('Vendor Over-ride'!$C:$C, MATCH($R:$R,'Vendor Over-ride'!$A:$A,0)),"")</f>
        <v>T - Chapter (Cardiff) Ltd</v>
      </c>
      <c r="U2626" s="38" t="str">
        <f t="shared" si="449"/>
        <v>GIA</v>
      </c>
      <c r="V2626" s="5" t="str">
        <f t="shared" si="450"/>
        <v>TRADE</v>
      </c>
      <c r="W2626" s="5" t="b">
        <f t="shared" ref="W2626:W2689" si="457">ROUND($O:$O,2)&gt;=25000</f>
        <v>0</v>
      </c>
      <c r="X2626" s="40">
        <f t="shared" ref="X2626:X2689" ca="1" si="458">SUMPRODUCT((Payee=$S2626) * (Payment_Value))</f>
        <v>648</v>
      </c>
      <c r="Y2626" s="30" t="b">
        <f t="shared" ref="Y2626:Y2689" ca="1" si="459">$X:$X&gt;=25000</f>
        <v>0</v>
      </c>
    </row>
    <row r="2627" spans="1:25" hidden="1">
      <c r="A2627" s="28" t="s">
        <v>2837</v>
      </c>
      <c r="B2627" s="28" t="s">
        <v>2838</v>
      </c>
      <c r="C2627" s="28" t="s">
        <v>4959</v>
      </c>
      <c r="D2627" s="28" t="s">
        <v>2842</v>
      </c>
      <c r="E2627" s="29">
        <v>42395</v>
      </c>
      <c r="F2627" s="28" t="s">
        <v>12369</v>
      </c>
      <c r="G2627" s="30">
        <v>5343</v>
      </c>
      <c r="H2627" s="28" t="s">
        <v>12370</v>
      </c>
      <c r="I2627" s="31">
        <v>0</v>
      </c>
      <c r="J2627" s="31">
        <v>96</v>
      </c>
      <c r="K2627" s="28" t="s">
        <v>3113</v>
      </c>
      <c r="L2627" s="32">
        <f t="shared" si="451"/>
        <v>-96</v>
      </c>
      <c r="M2627" s="33">
        <f t="shared" si="452"/>
        <v>96</v>
      </c>
      <c r="N2627" s="34" t="b">
        <v>1</v>
      </c>
      <c r="O2627" s="35">
        <f t="shared" si="453"/>
        <v>96</v>
      </c>
      <c r="P2627" s="36" t="str">
        <f t="shared" si="454"/>
        <v>T</v>
      </c>
      <c r="Q2627" s="37" t="str">
        <f t="shared" si="455"/>
        <v>Digital Print Solutions</v>
      </c>
      <c r="R2627" s="6" t="str">
        <f t="shared" si="456"/>
        <v>T - Digital Print Solutions</v>
      </c>
      <c r="S2627" s="6" t="str">
        <f>IFERROR(INDEX('Vendor Over-ride'!$C:$C, MATCH($R:$R,'Vendor Over-ride'!$A:$A,0)),"")</f>
        <v>T - Digital Print Solutions</v>
      </c>
      <c r="U2627" s="38" t="str">
        <f t="shared" ref="U2627:U2690" si="460">"GIA"</f>
        <v>GIA</v>
      </c>
      <c r="V2627" s="5" t="str">
        <f t="shared" ref="V2627:V2690" si="461">UPPER(IF($P:$P="E","Employee",IF(OR($P:$P="I",$P:$P="G"),"Award",IF(OR($P:$P="D",$P:$P="T"),"Trade",""))))</f>
        <v>TRADE</v>
      </c>
      <c r="W2627" s="5" t="b">
        <f t="shared" si="457"/>
        <v>0</v>
      </c>
      <c r="X2627" s="40">
        <f t="shared" ca="1" si="458"/>
        <v>3681</v>
      </c>
      <c r="Y2627" s="30" t="b">
        <f t="shared" ca="1" si="459"/>
        <v>0</v>
      </c>
    </row>
    <row r="2628" spans="1:25" hidden="1">
      <c r="A2628" s="28" t="s">
        <v>2837</v>
      </c>
      <c r="B2628" s="28" t="s">
        <v>2838</v>
      </c>
      <c r="C2628" s="28" t="s">
        <v>4959</v>
      </c>
      <c r="D2628" s="28" t="s">
        <v>2842</v>
      </c>
      <c r="E2628" s="29">
        <v>42395</v>
      </c>
      <c r="F2628" s="28" t="s">
        <v>12371</v>
      </c>
      <c r="G2628" s="30">
        <v>5343</v>
      </c>
      <c r="H2628" s="28" t="s">
        <v>12372</v>
      </c>
      <c r="I2628" s="31">
        <v>0</v>
      </c>
      <c r="J2628" s="31">
        <v>378.3</v>
      </c>
      <c r="K2628" s="28" t="s">
        <v>2850</v>
      </c>
      <c r="L2628" s="32">
        <f t="shared" si="451"/>
        <v>-378.3</v>
      </c>
      <c r="M2628" s="33">
        <f t="shared" si="452"/>
        <v>378.3</v>
      </c>
      <c r="N2628" s="34" t="b">
        <v>1</v>
      </c>
      <c r="O2628" s="35">
        <f t="shared" si="453"/>
        <v>378.3</v>
      </c>
      <c r="P2628" s="36" t="str">
        <f t="shared" si="454"/>
        <v>T</v>
      </c>
      <c r="Q2628" s="37" t="str">
        <f t="shared" si="455"/>
        <v>Fergus Muir</v>
      </c>
      <c r="R2628" s="6" t="str">
        <f t="shared" si="456"/>
        <v>T - Fergus Muir</v>
      </c>
      <c r="S2628" s="6" t="str">
        <f>IFERROR(INDEX('Vendor Over-ride'!$C:$C, MATCH($R:$R,'Vendor Over-ride'!$A:$A,0)),"")</f>
        <v>T - Fergus Muir</v>
      </c>
      <c r="U2628" s="38" t="str">
        <f t="shared" si="460"/>
        <v>GIA</v>
      </c>
      <c r="V2628" s="5" t="str">
        <f t="shared" si="461"/>
        <v>TRADE</v>
      </c>
      <c r="W2628" s="5" t="b">
        <f t="shared" si="457"/>
        <v>0</v>
      </c>
      <c r="X2628" s="40">
        <f t="shared" ca="1" si="458"/>
        <v>1291.22</v>
      </c>
      <c r="Y2628" s="30" t="b">
        <f t="shared" ca="1" si="459"/>
        <v>0</v>
      </c>
    </row>
    <row r="2629" spans="1:25" hidden="1">
      <c r="A2629" s="28" t="s">
        <v>2837</v>
      </c>
      <c r="B2629" s="28" t="s">
        <v>2838</v>
      </c>
      <c r="C2629" s="28" t="s">
        <v>4959</v>
      </c>
      <c r="D2629" s="28" t="s">
        <v>2842</v>
      </c>
      <c r="E2629" s="29">
        <v>42395</v>
      </c>
      <c r="F2629" s="28" t="s">
        <v>12373</v>
      </c>
      <c r="G2629" s="30">
        <v>5343</v>
      </c>
      <c r="H2629" s="28" t="s">
        <v>12374</v>
      </c>
      <c r="I2629" s="31">
        <v>0</v>
      </c>
      <c r="J2629" s="31">
        <v>106.56</v>
      </c>
      <c r="K2629" s="28" t="s">
        <v>3328</v>
      </c>
      <c r="L2629" s="32">
        <f t="shared" si="451"/>
        <v>-106.56</v>
      </c>
      <c r="M2629" s="33">
        <f t="shared" si="452"/>
        <v>106.56</v>
      </c>
      <c r="N2629" s="34" t="b">
        <v>1</v>
      </c>
      <c r="O2629" s="35">
        <f t="shared" si="453"/>
        <v>106.56</v>
      </c>
      <c r="P2629" s="36" t="str">
        <f t="shared" si="454"/>
        <v>T</v>
      </c>
      <c r="Q2629" s="37" t="str">
        <f t="shared" si="455"/>
        <v>LAMH Reycycle Ltd</v>
      </c>
      <c r="R2629" s="6" t="str">
        <f t="shared" si="456"/>
        <v>T - LAMH Reycycle Ltd</v>
      </c>
      <c r="S2629" s="6" t="str">
        <f>IFERROR(INDEX('Vendor Over-ride'!$C:$C, MATCH($R:$R,'Vendor Over-ride'!$A:$A,0)),"")</f>
        <v>T - LAMH Reycycle Ltd</v>
      </c>
      <c r="U2629" s="38" t="str">
        <f t="shared" si="460"/>
        <v>GIA</v>
      </c>
      <c r="V2629" s="5" t="str">
        <f t="shared" si="461"/>
        <v>TRADE</v>
      </c>
      <c r="W2629" s="5" t="b">
        <f t="shared" si="457"/>
        <v>0</v>
      </c>
      <c r="X2629" s="40">
        <f t="shared" ca="1" si="458"/>
        <v>643.22</v>
      </c>
      <c r="Y2629" s="30" t="b">
        <f t="shared" ca="1" si="459"/>
        <v>0</v>
      </c>
    </row>
    <row r="2630" spans="1:25" hidden="1">
      <c r="A2630" s="28" t="s">
        <v>2837</v>
      </c>
      <c r="B2630" s="28" t="s">
        <v>2838</v>
      </c>
      <c r="C2630" s="28" t="s">
        <v>4959</v>
      </c>
      <c r="D2630" s="28" t="s">
        <v>2842</v>
      </c>
      <c r="E2630" s="29">
        <v>42395</v>
      </c>
      <c r="F2630" s="28" t="s">
        <v>12375</v>
      </c>
      <c r="G2630" s="30">
        <v>5343</v>
      </c>
      <c r="H2630" s="28" t="s">
        <v>12376</v>
      </c>
      <c r="I2630" s="31">
        <v>0</v>
      </c>
      <c r="J2630" s="31">
        <v>88.9</v>
      </c>
      <c r="K2630" s="28" t="s">
        <v>3063</v>
      </c>
      <c r="L2630" s="32">
        <f t="shared" si="451"/>
        <v>-88.9</v>
      </c>
      <c r="M2630" s="33">
        <f t="shared" si="452"/>
        <v>88.9</v>
      </c>
      <c r="N2630" s="34" t="b">
        <v>1</v>
      </c>
      <c r="O2630" s="35">
        <f t="shared" si="453"/>
        <v>88.9</v>
      </c>
      <c r="P2630" s="36" t="str">
        <f t="shared" si="454"/>
        <v>T</v>
      </c>
      <c r="Q2630" s="37" t="str">
        <f t="shared" si="455"/>
        <v>May Miller</v>
      </c>
      <c r="R2630" s="6" t="str">
        <f t="shared" si="456"/>
        <v>T - May Miller</v>
      </c>
      <c r="S2630" s="6" t="str">
        <f>IFERROR(INDEX('Vendor Over-ride'!$C:$C, MATCH($R:$R,'Vendor Over-ride'!$A:$A,0)),"")</f>
        <v>T - May Miller</v>
      </c>
      <c r="U2630" s="38" t="str">
        <f t="shared" si="460"/>
        <v>GIA</v>
      </c>
      <c r="V2630" s="5" t="str">
        <f t="shared" si="461"/>
        <v>TRADE</v>
      </c>
      <c r="W2630" s="5" t="b">
        <f t="shared" si="457"/>
        <v>0</v>
      </c>
      <c r="X2630" s="40">
        <f t="shared" ca="1" si="458"/>
        <v>88.9</v>
      </c>
      <c r="Y2630" s="30" t="b">
        <f t="shared" ca="1" si="459"/>
        <v>0</v>
      </c>
    </row>
    <row r="2631" spans="1:25" hidden="1">
      <c r="A2631" s="28" t="s">
        <v>2837</v>
      </c>
      <c r="B2631" s="28" t="s">
        <v>2838</v>
      </c>
      <c r="C2631" s="28" t="s">
        <v>4959</v>
      </c>
      <c r="D2631" s="28" t="s">
        <v>2842</v>
      </c>
      <c r="E2631" s="29">
        <v>42395</v>
      </c>
      <c r="F2631" s="28" t="s">
        <v>12377</v>
      </c>
      <c r="G2631" s="30">
        <v>5343</v>
      </c>
      <c r="H2631" s="28" t="s">
        <v>12378</v>
      </c>
      <c r="I2631" s="31">
        <v>0</v>
      </c>
      <c r="J2631" s="31">
        <v>240</v>
      </c>
      <c r="K2631" s="28" t="s">
        <v>3018</v>
      </c>
      <c r="L2631" s="32">
        <f t="shared" si="451"/>
        <v>-240</v>
      </c>
      <c r="M2631" s="33">
        <f t="shared" si="452"/>
        <v>240</v>
      </c>
      <c r="N2631" s="34" t="b">
        <v>1</v>
      </c>
      <c r="O2631" s="35">
        <f t="shared" si="453"/>
        <v>240</v>
      </c>
      <c r="P2631" s="36" t="str">
        <f t="shared" si="454"/>
        <v>T</v>
      </c>
      <c r="Q2631" s="37" t="str">
        <f t="shared" si="455"/>
        <v>My Web Application Limited</v>
      </c>
      <c r="R2631" s="6" t="str">
        <f t="shared" si="456"/>
        <v>T - My Web Application Limited</v>
      </c>
      <c r="S2631" s="6" t="str">
        <f>IFERROR(INDEX('Vendor Over-ride'!$C:$C, MATCH($R:$R,'Vendor Over-ride'!$A:$A,0)),"")</f>
        <v>T - My Web Application Limited</v>
      </c>
      <c r="U2631" s="38" t="str">
        <f t="shared" si="460"/>
        <v>GIA</v>
      </c>
      <c r="V2631" s="5" t="str">
        <f t="shared" si="461"/>
        <v>TRADE</v>
      </c>
      <c r="W2631" s="5" t="b">
        <f t="shared" si="457"/>
        <v>0</v>
      </c>
      <c r="X2631" s="40">
        <f t="shared" ca="1" si="458"/>
        <v>2880</v>
      </c>
      <c r="Y2631" s="30" t="b">
        <f t="shared" ca="1" si="459"/>
        <v>0</v>
      </c>
    </row>
    <row r="2632" spans="1:25" hidden="1">
      <c r="A2632" s="28" t="s">
        <v>2837</v>
      </c>
      <c r="B2632" s="28" t="s">
        <v>2838</v>
      </c>
      <c r="C2632" s="28" t="s">
        <v>4959</v>
      </c>
      <c r="D2632" s="28" t="s">
        <v>2842</v>
      </c>
      <c r="E2632" s="29">
        <v>42395</v>
      </c>
      <c r="F2632" s="28" t="s">
        <v>12379</v>
      </c>
      <c r="G2632" s="30">
        <v>5343</v>
      </c>
      <c r="H2632" s="28" t="s">
        <v>12380</v>
      </c>
      <c r="I2632" s="31">
        <v>0</v>
      </c>
      <c r="J2632" s="31">
        <v>106.5</v>
      </c>
      <c r="K2632" s="28" t="s">
        <v>7606</v>
      </c>
      <c r="L2632" s="32">
        <f t="shared" si="451"/>
        <v>-106.5</v>
      </c>
      <c r="M2632" s="33">
        <f t="shared" si="452"/>
        <v>106.5</v>
      </c>
      <c r="N2632" s="34" t="b">
        <v>1</v>
      </c>
      <c r="O2632" s="35">
        <f t="shared" si="453"/>
        <v>106.5</v>
      </c>
      <c r="P2632" s="36" t="str">
        <f t="shared" si="454"/>
        <v>T</v>
      </c>
      <c r="Q2632" s="37" t="str">
        <f t="shared" si="455"/>
        <v>Office Care</v>
      </c>
      <c r="R2632" s="6" t="str">
        <f t="shared" si="456"/>
        <v>T - Office Care</v>
      </c>
      <c r="S2632" s="6" t="str">
        <f>IFERROR(INDEX('Vendor Over-ride'!$C:$C, MATCH($R:$R,'Vendor Over-ride'!$A:$A,0)),"")</f>
        <v>T - Office Care</v>
      </c>
      <c r="U2632" s="38" t="str">
        <f t="shared" si="460"/>
        <v>GIA</v>
      </c>
      <c r="V2632" s="5" t="str">
        <f t="shared" si="461"/>
        <v>TRADE</v>
      </c>
      <c r="W2632" s="5" t="b">
        <f t="shared" si="457"/>
        <v>0</v>
      </c>
      <c r="X2632" s="40">
        <f t="shared" ca="1" si="458"/>
        <v>8491.49</v>
      </c>
      <c r="Y2632" s="30" t="b">
        <f t="shared" ca="1" si="459"/>
        <v>0</v>
      </c>
    </row>
    <row r="2633" spans="1:25" hidden="1">
      <c r="A2633" s="28" t="s">
        <v>2837</v>
      </c>
      <c r="B2633" s="28" t="s">
        <v>2838</v>
      </c>
      <c r="C2633" s="28" t="s">
        <v>4959</v>
      </c>
      <c r="D2633" s="28" t="s">
        <v>2842</v>
      </c>
      <c r="E2633" s="29">
        <v>42395</v>
      </c>
      <c r="F2633" s="28" t="s">
        <v>12381</v>
      </c>
      <c r="G2633" s="30">
        <v>5343</v>
      </c>
      <c r="H2633" s="28" t="s">
        <v>12382</v>
      </c>
      <c r="I2633" s="31">
        <v>0</v>
      </c>
      <c r="J2633" s="31">
        <v>30</v>
      </c>
      <c r="K2633" s="28" t="s">
        <v>2854</v>
      </c>
      <c r="L2633" s="32">
        <f t="shared" si="451"/>
        <v>-30</v>
      </c>
      <c r="M2633" s="33">
        <f t="shared" si="452"/>
        <v>30</v>
      </c>
      <c r="N2633" s="34" t="b">
        <v>1</v>
      </c>
      <c r="O2633" s="35">
        <f t="shared" si="453"/>
        <v>30</v>
      </c>
      <c r="P2633" s="36" t="str">
        <f t="shared" si="454"/>
        <v>T</v>
      </c>
      <c r="Q2633" s="37" t="str">
        <f t="shared" si="455"/>
        <v>Planet Numbers Ltd</v>
      </c>
      <c r="R2633" s="6" t="str">
        <f t="shared" si="456"/>
        <v>T - Planet Numbers Ltd</v>
      </c>
      <c r="S2633" s="6" t="str">
        <f>IFERROR(INDEX('Vendor Over-ride'!$C:$C, MATCH($R:$R,'Vendor Over-ride'!$A:$A,0)),"")</f>
        <v>T - Planet Numbers Ltd</v>
      </c>
      <c r="U2633" s="38" t="str">
        <f t="shared" si="460"/>
        <v>GIA</v>
      </c>
      <c r="V2633" s="5" t="str">
        <f t="shared" si="461"/>
        <v>TRADE</v>
      </c>
      <c r="W2633" s="5" t="b">
        <f t="shared" si="457"/>
        <v>0</v>
      </c>
      <c r="X2633" s="40">
        <f t="shared" ca="1" si="458"/>
        <v>360</v>
      </c>
      <c r="Y2633" s="30" t="b">
        <f t="shared" ca="1" si="459"/>
        <v>0</v>
      </c>
    </row>
    <row r="2634" spans="1:25" hidden="1">
      <c r="A2634" s="28" t="s">
        <v>2837</v>
      </c>
      <c r="B2634" s="28" t="s">
        <v>2838</v>
      </c>
      <c r="C2634" s="28" t="s">
        <v>4959</v>
      </c>
      <c r="D2634" s="28" t="s">
        <v>2842</v>
      </c>
      <c r="E2634" s="29">
        <v>42395</v>
      </c>
      <c r="F2634" s="28" t="s">
        <v>12383</v>
      </c>
      <c r="G2634" s="30">
        <v>5343</v>
      </c>
      <c r="H2634" s="28" t="s">
        <v>12384</v>
      </c>
      <c r="I2634" s="31">
        <v>0</v>
      </c>
      <c r="J2634" s="31">
        <v>315.83999999999997</v>
      </c>
      <c r="K2634" s="28" t="s">
        <v>5604</v>
      </c>
      <c r="L2634" s="32">
        <f t="shared" si="451"/>
        <v>-315.83999999999997</v>
      </c>
      <c r="M2634" s="33">
        <f t="shared" si="452"/>
        <v>315.83999999999997</v>
      </c>
      <c r="N2634" s="34" t="b">
        <v>1</v>
      </c>
      <c r="O2634" s="35">
        <f t="shared" si="453"/>
        <v>315.83999999999997</v>
      </c>
      <c r="P2634" s="36" t="str">
        <f t="shared" si="454"/>
        <v>T</v>
      </c>
      <c r="Q2634" s="37" t="str">
        <f t="shared" si="455"/>
        <v>Royal Conservatoire of Scotland</v>
      </c>
      <c r="R2634" s="6" t="str">
        <f t="shared" si="456"/>
        <v>T - Royal Conservatoire of Scotland</v>
      </c>
      <c r="S2634" s="6" t="str">
        <f>IFERROR(INDEX('Vendor Over-ride'!$C:$C, MATCH($R:$R,'Vendor Over-ride'!$A:$A,0)),"")</f>
        <v>T - Royal Conservatoire of Scotland</v>
      </c>
      <c r="U2634" s="38" t="str">
        <f t="shared" si="460"/>
        <v>GIA</v>
      </c>
      <c r="V2634" s="5" t="str">
        <f t="shared" si="461"/>
        <v>TRADE</v>
      </c>
      <c r="W2634" s="5" t="b">
        <f t="shared" si="457"/>
        <v>0</v>
      </c>
      <c r="X2634" s="40">
        <f t="shared" ca="1" si="458"/>
        <v>631.67999999999995</v>
      </c>
      <c r="Y2634" s="30" t="b">
        <f t="shared" ca="1" si="459"/>
        <v>0</v>
      </c>
    </row>
    <row r="2635" spans="1:25" hidden="1">
      <c r="A2635" s="28" t="s">
        <v>2837</v>
      </c>
      <c r="B2635" s="28" t="s">
        <v>2838</v>
      </c>
      <c r="C2635" s="28" t="s">
        <v>4959</v>
      </c>
      <c r="D2635" s="28" t="s">
        <v>2842</v>
      </c>
      <c r="E2635" s="29">
        <v>42395</v>
      </c>
      <c r="F2635" s="28" t="s">
        <v>12385</v>
      </c>
      <c r="G2635" s="30">
        <v>5343</v>
      </c>
      <c r="H2635" s="28" t="s">
        <v>12386</v>
      </c>
      <c r="I2635" s="31">
        <v>0</v>
      </c>
      <c r="J2635" s="31">
        <v>25.3</v>
      </c>
      <c r="K2635" s="28" t="s">
        <v>3769</v>
      </c>
      <c r="L2635" s="32">
        <f t="shared" si="451"/>
        <v>-25.3</v>
      </c>
      <c r="M2635" s="33">
        <f t="shared" si="452"/>
        <v>25.3</v>
      </c>
      <c r="N2635" s="34" t="b">
        <v>1</v>
      </c>
      <c r="O2635" s="35">
        <f t="shared" si="453"/>
        <v>25.3</v>
      </c>
      <c r="P2635" s="36" t="str">
        <f t="shared" si="454"/>
        <v>T</v>
      </c>
      <c r="Q2635" s="37" t="str">
        <f t="shared" si="455"/>
        <v>Sandra Gunn</v>
      </c>
      <c r="R2635" s="6" t="str">
        <f t="shared" si="456"/>
        <v>T - Sandra Gunn</v>
      </c>
      <c r="S2635" s="6" t="str">
        <f>IFERROR(INDEX('Vendor Over-ride'!$C:$C, MATCH($R:$R,'Vendor Over-ride'!$A:$A,0)),"")</f>
        <v>T - Sandra Gunn</v>
      </c>
      <c r="U2635" s="38" t="str">
        <f t="shared" si="460"/>
        <v>GIA</v>
      </c>
      <c r="V2635" s="5" t="str">
        <f t="shared" si="461"/>
        <v>TRADE</v>
      </c>
      <c r="W2635" s="5" t="b">
        <f t="shared" si="457"/>
        <v>0</v>
      </c>
      <c r="X2635" s="40">
        <f t="shared" ca="1" si="458"/>
        <v>240.8</v>
      </c>
      <c r="Y2635" s="30" t="b">
        <f t="shared" ca="1" si="459"/>
        <v>0</v>
      </c>
    </row>
    <row r="2636" spans="1:25" hidden="1">
      <c r="A2636" s="28" t="s">
        <v>2837</v>
      </c>
      <c r="B2636" s="28" t="s">
        <v>2838</v>
      </c>
      <c r="C2636" s="28" t="s">
        <v>4959</v>
      </c>
      <c r="D2636" s="28" t="s">
        <v>2842</v>
      </c>
      <c r="E2636" s="29">
        <v>42395</v>
      </c>
      <c r="F2636" s="28" t="s">
        <v>12387</v>
      </c>
      <c r="G2636" s="30">
        <v>5343</v>
      </c>
      <c r="H2636" s="28" t="s">
        <v>12388</v>
      </c>
      <c r="I2636" s="31">
        <v>0</v>
      </c>
      <c r="J2636" s="31">
        <v>1920</v>
      </c>
      <c r="K2636" s="28" t="s">
        <v>2905</v>
      </c>
      <c r="L2636" s="32">
        <f t="shared" si="451"/>
        <v>-1920</v>
      </c>
      <c r="M2636" s="33">
        <f t="shared" si="452"/>
        <v>1920</v>
      </c>
      <c r="N2636" s="34" t="b">
        <v>1</v>
      </c>
      <c r="O2636" s="35">
        <f t="shared" si="453"/>
        <v>1920</v>
      </c>
      <c r="P2636" s="36" t="str">
        <f t="shared" si="454"/>
        <v>T</v>
      </c>
      <c r="Q2636" s="37" t="str">
        <f t="shared" si="455"/>
        <v>The Press Data Bureau</v>
      </c>
      <c r="R2636" s="6" t="str">
        <f t="shared" si="456"/>
        <v>T - The Press Data Bureau</v>
      </c>
      <c r="S2636" s="6" t="str">
        <f>IFERROR(INDEX('Vendor Over-ride'!$C:$C, MATCH($R:$R,'Vendor Over-ride'!$A:$A,0)),"")</f>
        <v>T - Press Data Bureau, The</v>
      </c>
      <c r="U2636" s="38" t="str">
        <f t="shared" si="460"/>
        <v>GIA</v>
      </c>
      <c r="V2636" s="5" t="str">
        <f t="shared" si="461"/>
        <v>TRADE</v>
      </c>
      <c r="W2636" s="5" t="b">
        <f t="shared" si="457"/>
        <v>0</v>
      </c>
      <c r="X2636" s="40">
        <f t="shared" ca="1" si="458"/>
        <v>23040</v>
      </c>
      <c r="Y2636" s="30" t="b">
        <f t="shared" ca="1" si="459"/>
        <v>0</v>
      </c>
    </row>
    <row r="2637" spans="1:25" hidden="1">
      <c r="A2637" s="28" t="s">
        <v>2837</v>
      </c>
      <c r="B2637" s="28" t="s">
        <v>2838</v>
      </c>
      <c r="C2637" s="28" t="s">
        <v>4959</v>
      </c>
      <c r="D2637" s="28" t="s">
        <v>2842</v>
      </c>
      <c r="E2637" s="29">
        <v>42400</v>
      </c>
      <c r="F2637" s="28" t="s">
        <v>12389</v>
      </c>
      <c r="G2637" s="30">
        <v>5369</v>
      </c>
      <c r="H2637" s="28" t="s">
        <v>12390</v>
      </c>
      <c r="I2637" s="31">
        <v>0</v>
      </c>
      <c r="J2637" s="31">
        <v>3042.76</v>
      </c>
      <c r="K2637" s="28" t="s">
        <v>3132</v>
      </c>
      <c r="L2637" s="32">
        <f t="shared" si="451"/>
        <v>-3042.76</v>
      </c>
      <c r="M2637" s="33">
        <f t="shared" si="452"/>
        <v>3042.76</v>
      </c>
      <c r="N2637" s="34" t="b">
        <v>1</v>
      </c>
      <c r="O2637" s="35">
        <f t="shared" si="453"/>
        <v>3042.76</v>
      </c>
      <c r="P2637" s="36" t="str">
        <f t="shared" si="454"/>
        <v>D</v>
      </c>
      <c r="Q2637" s="37" t="str">
        <f t="shared" si="455"/>
        <v>BNP Paribas (Direct Debit)</v>
      </c>
      <c r="R2637" s="6" t="str">
        <f t="shared" si="456"/>
        <v>D - BNP Paribas (Direct Debit)</v>
      </c>
      <c r="S2637" s="6" t="str">
        <f>IFERROR(INDEX('Vendor Over-ride'!$C:$C, MATCH($R:$R,'Vendor Over-ride'!$A:$A,0)),"")</f>
        <v>D - BNP Paribas (Direct Debit)</v>
      </c>
      <c r="U2637" s="38" t="str">
        <f t="shared" si="460"/>
        <v>GIA</v>
      </c>
      <c r="V2637" s="5" t="str">
        <f t="shared" si="461"/>
        <v>TRADE</v>
      </c>
      <c r="W2637" s="5" t="b">
        <f t="shared" si="457"/>
        <v>0</v>
      </c>
      <c r="X2637" s="40">
        <f t="shared" ca="1" si="458"/>
        <v>12171.04</v>
      </c>
      <c r="Y2637" s="30" t="b">
        <f t="shared" ca="1" si="459"/>
        <v>0</v>
      </c>
    </row>
    <row r="2638" spans="1:25" hidden="1">
      <c r="A2638" s="28" t="s">
        <v>2837</v>
      </c>
      <c r="B2638" s="28" t="s">
        <v>2838</v>
      </c>
      <c r="C2638" s="28" t="s">
        <v>4959</v>
      </c>
      <c r="D2638" s="28" t="s">
        <v>2842</v>
      </c>
      <c r="E2638" s="29">
        <v>42400</v>
      </c>
      <c r="F2638" s="28" t="s">
        <v>12391</v>
      </c>
      <c r="G2638" s="30">
        <v>5369</v>
      </c>
      <c r="H2638" s="28" t="s">
        <v>12392</v>
      </c>
      <c r="I2638" s="31">
        <v>0</v>
      </c>
      <c r="J2638" s="31">
        <v>281.48</v>
      </c>
      <c r="K2638" s="28" t="s">
        <v>3861</v>
      </c>
      <c r="L2638" s="32">
        <f t="shared" si="451"/>
        <v>-281.48</v>
      </c>
      <c r="M2638" s="33">
        <f t="shared" si="452"/>
        <v>281.48</v>
      </c>
      <c r="N2638" s="34" t="b">
        <v>1</v>
      </c>
      <c r="O2638" s="35">
        <f t="shared" si="453"/>
        <v>281.48</v>
      </c>
      <c r="P2638" s="36" t="str">
        <f t="shared" si="454"/>
        <v>D</v>
      </c>
      <c r="Q2638" s="37" t="str">
        <f t="shared" si="455"/>
        <v>CF Corporate Finance Ltd (DD)</v>
      </c>
      <c r="R2638" s="6" t="str">
        <f t="shared" si="456"/>
        <v>D - CF Corporate Finance Ltd (DD)</v>
      </c>
      <c r="S2638" s="6" t="str">
        <f>IFERROR(INDEX('Vendor Over-ride'!$C:$C, MATCH($R:$R,'Vendor Over-ride'!$A:$A,0)),"")</f>
        <v>D - CF Corporate Finance Ltd (DD)</v>
      </c>
      <c r="U2638" s="38" t="str">
        <f t="shared" si="460"/>
        <v>GIA</v>
      </c>
      <c r="V2638" s="5" t="str">
        <f t="shared" si="461"/>
        <v>TRADE</v>
      </c>
      <c r="W2638" s="5" t="b">
        <f t="shared" si="457"/>
        <v>0</v>
      </c>
      <c r="X2638" s="40">
        <f t="shared" ca="1" si="458"/>
        <v>1125.92</v>
      </c>
      <c r="Y2638" s="30" t="b">
        <f t="shared" ca="1" si="459"/>
        <v>0</v>
      </c>
    </row>
    <row r="2639" spans="1:25" hidden="1">
      <c r="A2639" s="28" t="s">
        <v>2837</v>
      </c>
      <c r="B2639" s="28" t="s">
        <v>2838</v>
      </c>
      <c r="C2639" s="28" t="s">
        <v>4959</v>
      </c>
      <c r="D2639" s="28" t="s">
        <v>2842</v>
      </c>
      <c r="E2639" s="29">
        <v>42400</v>
      </c>
      <c r="F2639" s="28" t="s">
        <v>12393</v>
      </c>
      <c r="G2639" s="30">
        <v>5369</v>
      </c>
      <c r="H2639" s="28" t="s">
        <v>12394</v>
      </c>
      <c r="I2639" s="31">
        <v>0</v>
      </c>
      <c r="J2639" s="31">
        <v>241.5</v>
      </c>
      <c r="K2639" s="28" t="s">
        <v>2980</v>
      </c>
      <c r="L2639" s="32">
        <f t="shared" si="451"/>
        <v>-241.5</v>
      </c>
      <c r="M2639" s="33">
        <f t="shared" si="452"/>
        <v>241.5</v>
      </c>
      <c r="N2639" s="34" t="b">
        <v>1</v>
      </c>
      <c r="O2639" s="35">
        <f t="shared" si="453"/>
        <v>241.5</v>
      </c>
      <c r="P2639" s="36" t="str">
        <f t="shared" si="454"/>
        <v>D</v>
      </c>
      <c r="Q2639" s="37" t="str">
        <f t="shared" si="455"/>
        <v>Glasgow Taxis Ltd (Direct Debit)</v>
      </c>
      <c r="R2639" s="6" t="str">
        <f t="shared" si="456"/>
        <v>D - Glasgow Taxis Ltd (Direct Debit)</v>
      </c>
      <c r="S2639" s="6" t="str">
        <f>IFERROR(INDEX('Vendor Over-ride'!$C:$C, MATCH($R:$R,'Vendor Over-ride'!$A:$A,0)),"")</f>
        <v>D - Glasgow Taxis Ltd (Direct Debit)</v>
      </c>
      <c r="U2639" s="38" t="str">
        <f t="shared" si="460"/>
        <v>GIA</v>
      </c>
      <c r="V2639" s="5" t="str">
        <f t="shared" si="461"/>
        <v>TRADE</v>
      </c>
      <c r="W2639" s="5" t="b">
        <f t="shared" si="457"/>
        <v>0</v>
      </c>
      <c r="X2639" s="40">
        <f t="shared" ca="1" si="458"/>
        <v>3868.9700000000003</v>
      </c>
      <c r="Y2639" s="30" t="b">
        <f t="shared" ca="1" si="459"/>
        <v>0</v>
      </c>
    </row>
    <row r="2640" spans="1:25" hidden="1">
      <c r="A2640" s="28" t="s">
        <v>2837</v>
      </c>
      <c r="B2640" s="28" t="s">
        <v>2838</v>
      </c>
      <c r="C2640" s="28" t="s">
        <v>4959</v>
      </c>
      <c r="D2640" s="28" t="s">
        <v>2842</v>
      </c>
      <c r="E2640" s="29">
        <v>42400</v>
      </c>
      <c r="F2640" s="28" t="s">
        <v>12395</v>
      </c>
      <c r="G2640" s="30">
        <v>5369</v>
      </c>
      <c r="H2640" s="28" t="s">
        <v>12396</v>
      </c>
      <c r="I2640" s="31">
        <v>0</v>
      </c>
      <c r="J2640" s="31">
        <v>1662.09</v>
      </c>
      <c r="K2640" s="28" t="s">
        <v>2981</v>
      </c>
      <c r="L2640" s="32">
        <f t="shared" si="451"/>
        <v>-1662.09</v>
      </c>
      <c r="M2640" s="33">
        <f t="shared" si="452"/>
        <v>1662.09</v>
      </c>
      <c r="N2640" s="34" t="b">
        <v>1</v>
      </c>
      <c r="O2640" s="35">
        <f t="shared" si="453"/>
        <v>1662.09</v>
      </c>
      <c r="P2640" s="36" t="str">
        <f t="shared" si="454"/>
        <v>D</v>
      </c>
      <c r="Q2640" s="37" t="str">
        <f t="shared" si="455"/>
        <v>Law at Work (DD)</v>
      </c>
      <c r="R2640" s="6" t="str">
        <f t="shared" si="456"/>
        <v>D - Law at Work (DD)</v>
      </c>
      <c r="S2640" s="6" t="str">
        <f>IFERROR(INDEX('Vendor Over-ride'!$C:$C, MATCH($R:$R,'Vendor Over-ride'!$A:$A,0)),"")</f>
        <v>D - Law at Work (DD)</v>
      </c>
      <c r="U2640" s="38" t="str">
        <f t="shared" si="460"/>
        <v>GIA</v>
      </c>
      <c r="V2640" s="5" t="str">
        <f t="shared" si="461"/>
        <v>TRADE</v>
      </c>
      <c r="W2640" s="5" t="b">
        <f t="shared" si="457"/>
        <v>0</v>
      </c>
      <c r="X2640" s="40">
        <f t="shared" ca="1" si="458"/>
        <v>19885.079999999998</v>
      </c>
      <c r="Y2640" s="30" t="b">
        <f t="shared" ca="1" si="459"/>
        <v>0</v>
      </c>
    </row>
    <row r="2641" spans="1:25">
      <c r="A2641" s="28" t="s">
        <v>2837</v>
      </c>
      <c r="B2641" s="28" t="s">
        <v>2838</v>
      </c>
      <c r="C2641" s="28" t="s">
        <v>4959</v>
      </c>
      <c r="D2641" s="28" t="s">
        <v>2842</v>
      </c>
      <c r="E2641" s="29">
        <v>42400</v>
      </c>
      <c r="F2641" s="28" t="s">
        <v>12397</v>
      </c>
      <c r="G2641" s="30">
        <v>5369</v>
      </c>
      <c r="H2641" s="28" t="s">
        <v>12398</v>
      </c>
      <c r="I2641" s="31">
        <v>0</v>
      </c>
      <c r="J2641" s="31">
        <v>229943.06</v>
      </c>
      <c r="K2641" s="28" t="s">
        <v>2982</v>
      </c>
      <c r="L2641" s="32">
        <f t="shared" si="451"/>
        <v>-229943.06</v>
      </c>
      <c r="M2641" s="33">
        <f t="shared" si="452"/>
        <v>229943.06</v>
      </c>
      <c r="N2641" s="34" t="b">
        <v>1</v>
      </c>
      <c r="O2641" s="35">
        <f t="shared" si="453"/>
        <v>229943.06</v>
      </c>
      <c r="P2641" s="36" t="str">
        <f t="shared" si="454"/>
        <v>D</v>
      </c>
      <c r="Q2641" s="37" t="str">
        <f t="shared" si="455"/>
        <v>Moorepay (Direct Debit)</v>
      </c>
      <c r="R2641" s="6" t="str">
        <f t="shared" si="456"/>
        <v>D - Moorepay (Direct Debit)</v>
      </c>
      <c r="S2641" s="6" t="str">
        <f>IFERROR(INDEX('Vendor Over-ride'!$C:$C, MATCH($R:$R,'Vendor Over-ride'!$A:$A,0)),"")</f>
        <v>D - Moorepay (Direct Debit)</v>
      </c>
      <c r="T2641" s="41" t="s">
        <v>17718</v>
      </c>
      <c r="U2641" s="38" t="str">
        <f t="shared" si="460"/>
        <v>GIA</v>
      </c>
      <c r="V2641" s="5" t="str">
        <f t="shared" si="461"/>
        <v>TRADE</v>
      </c>
      <c r="W2641" s="5" t="b">
        <f t="shared" si="457"/>
        <v>1</v>
      </c>
      <c r="X2641" s="40">
        <f t="shared" ca="1" si="458"/>
        <v>2642409.16</v>
      </c>
      <c r="Y2641" s="30" t="b">
        <f t="shared" ca="1" si="459"/>
        <v>1</v>
      </c>
    </row>
    <row r="2642" spans="1:25" hidden="1">
      <c r="A2642" s="28" t="s">
        <v>2837</v>
      </c>
      <c r="B2642" s="28" t="s">
        <v>2838</v>
      </c>
      <c r="C2642" s="28" t="s">
        <v>4959</v>
      </c>
      <c r="D2642" s="28" t="s">
        <v>2842</v>
      </c>
      <c r="E2642" s="29">
        <v>42400</v>
      </c>
      <c r="F2642" s="28" t="s">
        <v>12399</v>
      </c>
      <c r="G2642" s="30">
        <v>5369</v>
      </c>
      <c r="H2642" s="28" t="s">
        <v>12400</v>
      </c>
      <c r="I2642" s="31">
        <v>0</v>
      </c>
      <c r="J2642" s="31">
        <v>10.55</v>
      </c>
      <c r="K2642" s="28" t="s">
        <v>2983</v>
      </c>
      <c r="L2642" s="32">
        <f t="shared" si="451"/>
        <v>-10.55</v>
      </c>
      <c r="M2642" s="33">
        <f t="shared" si="452"/>
        <v>10.55</v>
      </c>
      <c r="N2642" s="34" t="b">
        <v>1</v>
      </c>
      <c r="O2642" s="35">
        <f t="shared" si="453"/>
        <v>10.55</v>
      </c>
      <c r="P2642" s="36" t="str">
        <f t="shared" si="454"/>
        <v>D</v>
      </c>
      <c r="Q2642" s="37" t="str">
        <f t="shared" si="455"/>
        <v>Orange Mobile (Direct Debit)</v>
      </c>
      <c r="R2642" s="6" t="str">
        <f t="shared" si="456"/>
        <v>D - Orange Mobile (Direct Debit)</v>
      </c>
      <c r="S2642" s="6" t="str">
        <f>IFERROR(INDEX('Vendor Over-ride'!$C:$C, MATCH($R:$R,'Vendor Over-ride'!$A:$A,0)),"")</f>
        <v>D - Orange Mobile (Direct Debit)</v>
      </c>
      <c r="U2642" s="38" t="str">
        <f t="shared" si="460"/>
        <v>GIA</v>
      </c>
      <c r="V2642" s="5" t="str">
        <f t="shared" si="461"/>
        <v>TRADE</v>
      </c>
      <c r="W2642" s="5" t="b">
        <f t="shared" si="457"/>
        <v>0</v>
      </c>
      <c r="X2642" s="40">
        <f t="shared" ca="1" si="458"/>
        <v>126.59999999999998</v>
      </c>
      <c r="Y2642" s="30" t="b">
        <f t="shared" ca="1" si="459"/>
        <v>0</v>
      </c>
    </row>
    <row r="2643" spans="1:25" hidden="1">
      <c r="A2643" s="28" t="s">
        <v>2837</v>
      </c>
      <c r="B2643" s="28" t="s">
        <v>2838</v>
      </c>
      <c r="C2643" s="28" t="s">
        <v>4959</v>
      </c>
      <c r="D2643" s="28" t="s">
        <v>2842</v>
      </c>
      <c r="E2643" s="29">
        <v>42400</v>
      </c>
      <c r="F2643" s="28" t="s">
        <v>12401</v>
      </c>
      <c r="G2643" s="30">
        <v>5369</v>
      </c>
      <c r="H2643" s="28" t="s">
        <v>12402</v>
      </c>
      <c r="I2643" s="31">
        <v>0</v>
      </c>
      <c r="J2643" s="31">
        <v>206</v>
      </c>
      <c r="K2643" s="28" t="s">
        <v>3867</v>
      </c>
      <c r="L2643" s="32">
        <f t="shared" si="451"/>
        <v>-206</v>
      </c>
      <c r="M2643" s="33">
        <f t="shared" si="452"/>
        <v>206</v>
      </c>
      <c r="N2643" s="34" t="b">
        <v>1</v>
      </c>
      <c r="O2643" s="35">
        <f t="shared" si="453"/>
        <v>206</v>
      </c>
      <c r="P2643" s="36" t="str">
        <f t="shared" si="454"/>
        <v>D</v>
      </c>
      <c r="Q2643" s="37" t="str">
        <f t="shared" si="455"/>
        <v>Postage By Phone-Pitney Bowes Ltd (DD)</v>
      </c>
      <c r="R2643" s="6" t="str">
        <f t="shared" si="456"/>
        <v>D - Postage By Phone-Pitney Bowes Ltd (DD)</v>
      </c>
      <c r="S2643" s="6" t="str">
        <f>IFERROR(INDEX('Vendor Over-ride'!$C:$C, MATCH($R:$R,'Vendor Over-ride'!$A:$A,0)),"")</f>
        <v>D - Postage By Phone-Pitney Bowes Ltd (DD)</v>
      </c>
      <c r="U2643" s="38" t="str">
        <f t="shared" si="460"/>
        <v>GIA</v>
      </c>
      <c r="V2643" s="5" t="str">
        <f t="shared" si="461"/>
        <v>TRADE</v>
      </c>
      <c r="W2643" s="5" t="b">
        <f t="shared" si="457"/>
        <v>0</v>
      </c>
      <c r="X2643" s="40">
        <f t="shared" ca="1" si="458"/>
        <v>2678</v>
      </c>
      <c r="Y2643" s="30" t="b">
        <f t="shared" ca="1" si="459"/>
        <v>0</v>
      </c>
    </row>
    <row r="2644" spans="1:25">
      <c r="A2644" s="28" t="s">
        <v>2837</v>
      </c>
      <c r="B2644" s="28" t="s">
        <v>2838</v>
      </c>
      <c r="C2644" s="28" t="s">
        <v>4959</v>
      </c>
      <c r="D2644" s="28" t="s">
        <v>2842</v>
      </c>
      <c r="E2644" s="29">
        <v>42400</v>
      </c>
      <c r="F2644" s="28" t="s">
        <v>12403</v>
      </c>
      <c r="G2644" s="30">
        <v>5369</v>
      </c>
      <c r="H2644" s="28" t="s">
        <v>12404</v>
      </c>
      <c r="I2644" s="31">
        <v>0</v>
      </c>
      <c r="J2644" s="31">
        <v>2784.2</v>
      </c>
      <c r="K2644" s="28" t="s">
        <v>2984</v>
      </c>
      <c r="L2644" s="32">
        <f t="shared" si="451"/>
        <v>-2784.2</v>
      </c>
      <c r="M2644" s="33">
        <f t="shared" si="452"/>
        <v>2784.2</v>
      </c>
      <c r="N2644" s="34" t="b">
        <v>1</v>
      </c>
      <c r="O2644" s="35">
        <f t="shared" si="453"/>
        <v>2784.2</v>
      </c>
      <c r="P2644" s="36" t="str">
        <f t="shared" si="454"/>
        <v>D</v>
      </c>
      <c r="Q2644" s="37" t="str">
        <f t="shared" si="455"/>
        <v>Rail Settlement Plan</v>
      </c>
      <c r="R2644" s="6" t="str">
        <f t="shared" si="456"/>
        <v>D - Rail Settlement Plan</v>
      </c>
      <c r="S2644" s="6" t="str">
        <f>IFERROR(INDEX('Vendor Over-ride'!$C:$C, MATCH($R:$R,'Vendor Over-ride'!$A:$A,0)),"")</f>
        <v>D - Rail Settlement Plan</v>
      </c>
      <c r="T2644" s="41" t="s">
        <v>7022</v>
      </c>
      <c r="U2644" s="38" t="str">
        <f t="shared" si="460"/>
        <v>GIA</v>
      </c>
      <c r="V2644" s="5" t="str">
        <f t="shared" si="461"/>
        <v>TRADE</v>
      </c>
      <c r="W2644" s="5" t="b">
        <f t="shared" si="457"/>
        <v>0</v>
      </c>
      <c r="X2644" s="40">
        <f t="shared" ca="1" si="458"/>
        <v>29590.400000000005</v>
      </c>
      <c r="Y2644" s="30" t="b">
        <f t="shared" ca="1" si="459"/>
        <v>1</v>
      </c>
    </row>
    <row r="2645" spans="1:25" hidden="1">
      <c r="A2645" s="28" t="s">
        <v>2837</v>
      </c>
      <c r="B2645" s="28" t="s">
        <v>2838</v>
      </c>
      <c r="C2645" s="28" t="s">
        <v>4959</v>
      </c>
      <c r="D2645" s="28" t="s">
        <v>2842</v>
      </c>
      <c r="E2645" s="29">
        <v>42400</v>
      </c>
      <c r="F2645" s="28" t="s">
        <v>12405</v>
      </c>
      <c r="G2645" s="30">
        <v>5369</v>
      </c>
      <c r="H2645" s="28" t="s">
        <v>12406</v>
      </c>
      <c r="I2645" s="31">
        <v>0</v>
      </c>
      <c r="J2645" s="31">
        <v>900</v>
      </c>
      <c r="K2645" s="28" t="s">
        <v>3139</v>
      </c>
      <c r="L2645" s="32">
        <f t="shared" si="451"/>
        <v>-900</v>
      </c>
      <c r="M2645" s="33">
        <f t="shared" si="452"/>
        <v>900</v>
      </c>
      <c r="N2645" s="34" t="b">
        <v>1</v>
      </c>
      <c r="O2645" s="35">
        <f t="shared" si="453"/>
        <v>900</v>
      </c>
      <c r="P2645" s="36" t="str">
        <f t="shared" si="454"/>
        <v>D</v>
      </c>
      <c r="Q2645" s="37" t="str">
        <f t="shared" si="455"/>
        <v>Scottish Equitable (DD)</v>
      </c>
      <c r="R2645" s="6" t="str">
        <f t="shared" si="456"/>
        <v>D - Scottish Equitable (DD)</v>
      </c>
      <c r="S2645" s="6" t="str">
        <f>IFERROR(INDEX('Vendor Over-ride'!$C:$C, MATCH($R:$R,'Vendor Over-ride'!$A:$A,0)),"")</f>
        <v>D - Scottish Equitable (DD)</v>
      </c>
      <c r="U2645" s="38" t="str">
        <f t="shared" si="460"/>
        <v>GIA</v>
      </c>
      <c r="V2645" s="5" t="str">
        <f t="shared" si="461"/>
        <v>TRADE</v>
      </c>
      <c r="W2645" s="5" t="b">
        <f t="shared" si="457"/>
        <v>0</v>
      </c>
      <c r="X2645" s="40">
        <f t="shared" ca="1" si="458"/>
        <v>4950</v>
      </c>
      <c r="Y2645" s="30" t="b">
        <f t="shared" ca="1" si="459"/>
        <v>0</v>
      </c>
    </row>
    <row r="2646" spans="1:25">
      <c r="A2646" s="28" t="s">
        <v>2837</v>
      </c>
      <c r="B2646" s="28" t="s">
        <v>2838</v>
      </c>
      <c r="C2646" s="28" t="s">
        <v>4959</v>
      </c>
      <c r="D2646" s="28" t="s">
        <v>2842</v>
      </c>
      <c r="E2646" s="29">
        <v>42400</v>
      </c>
      <c r="F2646" s="28" t="s">
        <v>12407</v>
      </c>
      <c r="G2646" s="30">
        <v>5369</v>
      </c>
      <c r="H2646" s="28" t="s">
        <v>12408</v>
      </c>
      <c r="I2646" s="31">
        <v>0</v>
      </c>
      <c r="J2646" s="31">
        <v>2956.16</v>
      </c>
      <c r="K2646" s="28" t="s">
        <v>2985</v>
      </c>
      <c r="L2646" s="32">
        <f t="shared" si="451"/>
        <v>-2956.16</v>
      </c>
      <c r="M2646" s="33">
        <f t="shared" si="452"/>
        <v>2956.16</v>
      </c>
      <c r="N2646" s="34" t="b">
        <v>1</v>
      </c>
      <c r="O2646" s="35">
        <f t="shared" si="453"/>
        <v>2956.16</v>
      </c>
      <c r="P2646" s="36" t="str">
        <f t="shared" si="454"/>
        <v>D</v>
      </c>
      <c r="Q2646" s="37" t="str">
        <f t="shared" si="455"/>
        <v>Vodafone (Direct Debit)</v>
      </c>
      <c r="R2646" s="6" t="str">
        <f t="shared" si="456"/>
        <v>D - Vodafone (Direct Debit)</v>
      </c>
      <c r="S2646" s="6" t="str">
        <f>IFERROR(INDEX('Vendor Over-ride'!$C:$C, MATCH($R:$R,'Vendor Over-ride'!$A:$A,0)),"")</f>
        <v>D - Vodafone (Direct Debit)</v>
      </c>
      <c r="T2646" s="41" t="s">
        <v>17719</v>
      </c>
      <c r="U2646" s="38" t="str">
        <f t="shared" si="460"/>
        <v>GIA</v>
      </c>
      <c r="V2646" s="5" t="str">
        <f t="shared" si="461"/>
        <v>TRADE</v>
      </c>
      <c r="W2646" s="5" t="b">
        <f t="shared" si="457"/>
        <v>0</v>
      </c>
      <c r="X2646" s="40">
        <f t="shared" ca="1" si="458"/>
        <v>33971.480000000003</v>
      </c>
      <c r="Y2646" s="30" t="b">
        <f t="shared" ca="1" si="459"/>
        <v>1</v>
      </c>
    </row>
    <row r="2647" spans="1:25">
      <c r="A2647" s="28" t="s">
        <v>2837</v>
      </c>
      <c r="B2647" s="28" t="s">
        <v>2838</v>
      </c>
      <c r="C2647" s="28" t="s">
        <v>4959</v>
      </c>
      <c r="D2647" s="28" t="s">
        <v>2842</v>
      </c>
      <c r="E2647" s="29">
        <v>42380</v>
      </c>
      <c r="F2647" s="28" t="s">
        <v>12409</v>
      </c>
      <c r="G2647" s="30">
        <v>5371</v>
      </c>
      <c r="H2647" s="28" t="s">
        <v>12410</v>
      </c>
      <c r="I2647" s="31">
        <v>0</v>
      </c>
      <c r="J2647" s="31">
        <v>208</v>
      </c>
      <c r="K2647" s="28" t="s">
        <v>2942</v>
      </c>
      <c r="L2647" s="32">
        <f t="shared" si="451"/>
        <v>-208</v>
      </c>
      <c r="M2647" s="33">
        <f t="shared" si="452"/>
        <v>208</v>
      </c>
      <c r="N2647" s="34" t="b">
        <v>1</v>
      </c>
      <c r="O2647" s="35">
        <f t="shared" si="453"/>
        <v>208</v>
      </c>
      <c r="P2647" s="36" t="str">
        <f t="shared" si="454"/>
        <v>E</v>
      </c>
      <c r="Q2647" s="37" t="str">
        <f t="shared" si="455"/>
        <v>Anne McFadden (CC)</v>
      </c>
      <c r="R2647" s="6" t="str">
        <f t="shared" si="456"/>
        <v>E - Anne McFadden (CC)</v>
      </c>
      <c r="S2647" s="6" t="str">
        <f>IFERROR(INDEX('Vendor Over-ride'!$C:$C, MATCH($R:$R,'Vendor Over-ride'!$A:$A,0)),"")</f>
        <v/>
      </c>
      <c r="U2647" s="38" t="str">
        <f t="shared" si="460"/>
        <v>GIA</v>
      </c>
      <c r="V2647" s="5" t="str">
        <f t="shared" si="461"/>
        <v>EMPLOYEE</v>
      </c>
      <c r="W2647" s="5" t="b">
        <f t="shared" si="457"/>
        <v>0</v>
      </c>
      <c r="X2647" s="40">
        <f t="shared" ca="1" si="458"/>
        <v>334393.72000000003</v>
      </c>
      <c r="Y2647" s="30" t="b">
        <f t="shared" ca="1" si="459"/>
        <v>1</v>
      </c>
    </row>
    <row r="2648" spans="1:25">
      <c r="A2648" s="28" t="s">
        <v>2837</v>
      </c>
      <c r="B2648" s="28" t="s">
        <v>2838</v>
      </c>
      <c r="C2648" s="28" t="s">
        <v>4959</v>
      </c>
      <c r="D2648" s="28" t="s">
        <v>2842</v>
      </c>
      <c r="E2648" s="29">
        <v>42380</v>
      </c>
      <c r="F2648" s="28" t="s">
        <v>12411</v>
      </c>
      <c r="G2648" s="30">
        <v>5371</v>
      </c>
      <c r="H2648" s="28" t="s">
        <v>12412</v>
      </c>
      <c r="I2648" s="31">
        <v>0</v>
      </c>
      <c r="J2648" s="31">
        <v>748.41</v>
      </c>
      <c r="K2648" s="28" t="s">
        <v>2943</v>
      </c>
      <c r="L2648" s="32">
        <f t="shared" si="451"/>
        <v>-748.41</v>
      </c>
      <c r="M2648" s="33">
        <f t="shared" si="452"/>
        <v>748.41</v>
      </c>
      <c r="N2648" s="34" t="b">
        <v>1</v>
      </c>
      <c r="O2648" s="35">
        <f t="shared" si="453"/>
        <v>748.41</v>
      </c>
      <c r="P2648" s="36" t="str">
        <f t="shared" si="454"/>
        <v>E</v>
      </c>
      <c r="Q2648" s="37" t="str">
        <f t="shared" si="455"/>
        <v>Gordon Barnes (CC)</v>
      </c>
      <c r="R2648" s="6" t="str">
        <f t="shared" si="456"/>
        <v>E - Gordon Barnes (CC)</v>
      </c>
      <c r="S2648" s="6" t="str">
        <f>IFERROR(INDEX('Vendor Over-ride'!$C:$C, MATCH($R:$R,'Vendor Over-ride'!$A:$A,0)),"")</f>
        <v/>
      </c>
      <c r="U2648" s="38" t="str">
        <f t="shared" si="460"/>
        <v>GIA</v>
      </c>
      <c r="V2648" s="5" t="str">
        <f t="shared" si="461"/>
        <v>EMPLOYEE</v>
      </c>
      <c r="W2648" s="5" t="b">
        <f t="shared" si="457"/>
        <v>0</v>
      </c>
      <c r="X2648" s="40">
        <f t="shared" ca="1" si="458"/>
        <v>334393.72000000003</v>
      </c>
      <c r="Y2648" s="30" t="b">
        <f t="shared" ca="1" si="459"/>
        <v>1</v>
      </c>
    </row>
    <row r="2649" spans="1:25">
      <c r="A2649" s="28" t="s">
        <v>2837</v>
      </c>
      <c r="B2649" s="28" t="s">
        <v>2838</v>
      </c>
      <c r="C2649" s="28" t="s">
        <v>4959</v>
      </c>
      <c r="D2649" s="28" t="s">
        <v>2842</v>
      </c>
      <c r="E2649" s="29">
        <v>42380</v>
      </c>
      <c r="F2649" s="28" t="s">
        <v>12413</v>
      </c>
      <c r="G2649" s="30">
        <v>5371</v>
      </c>
      <c r="H2649" s="28" t="s">
        <v>12414</v>
      </c>
      <c r="I2649" s="31">
        <v>0</v>
      </c>
      <c r="J2649" s="31">
        <v>69.3</v>
      </c>
      <c r="K2649" s="28" t="s">
        <v>4355</v>
      </c>
      <c r="L2649" s="32">
        <f t="shared" si="451"/>
        <v>-69.3</v>
      </c>
      <c r="M2649" s="33">
        <f t="shared" si="452"/>
        <v>69.3</v>
      </c>
      <c r="N2649" s="34" t="b">
        <v>1</v>
      </c>
      <c r="O2649" s="35">
        <f t="shared" si="453"/>
        <v>69.3</v>
      </c>
      <c r="P2649" s="36" t="str">
        <f t="shared" si="454"/>
        <v>E</v>
      </c>
      <c r="Q2649" s="37" t="str">
        <f t="shared" si="455"/>
        <v>Gerard Kelly (CC)</v>
      </c>
      <c r="R2649" s="6" t="str">
        <f t="shared" si="456"/>
        <v>E - Gerard Kelly (CC)</v>
      </c>
      <c r="S2649" s="6" t="str">
        <f>IFERROR(INDEX('Vendor Over-ride'!$C:$C, MATCH($R:$R,'Vendor Over-ride'!$A:$A,0)),"")</f>
        <v/>
      </c>
      <c r="U2649" s="38" t="str">
        <f t="shared" si="460"/>
        <v>GIA</v>
      </c>
      <c r="V2649" s="5" t="str">
        <f t="shared" si="461"/>
        <v>EMPLOYEE</v>
      </c>
      <c r="W2649" s="5" t="b">
        <f t="shared" si="457"/>
        <v>0</v>
      </c>
      <c r="X2649" s="40">
        <f t="shared" ca="1" si="458"/>
        <v>334393.72000000003</v>
      </c>
      <c r="Y2649" s="30" t="b">
        <f t="shared" ca="1" si="459"/>
        <v>1</v>
      </c>
    </row>
    <row r="2650" spans="1:25">
      <c r="A2650" s="28" t="s">
        <v>2837</v>
      </c>
      <c r="B2650" s="28" t="s">
        <v>2838</v>
      </c>
      <c r="C2650" s="28" t="s">
        <v>4959</v>
      </c>
      <c r="D2650" s="28" t="s">
        <v>2842</v>
      </c>
      <c r="E2650" s="29">
        <v>42380</v>
      </c>
      <c r="F2650" s="28" t="s">
        <v>12415</v>
      </c>
      <c r="G2650" s="30">
        <v>5371</v>
      </c>
      <c r="H2650" s="28" t="s">
        <v>12416</v>
      </c>
      <c r="I2650" s="31">
        <v>0</v>
      </c>
      <c r="J2650" s="31">
        <v>71.959999999999994</v>
      </c>
      <c r="K2650" s="28" t="s">
        <v>4357</v>
      </c>
      <c r="L2650" s="32">
        <f t="shared" si="451"/>
        <v>-71.959999999999994</v>
      </c>
      <c r="M2650" s="33">
        <f t="shared" si="452"/>
        <v>71.959999999999994</v>
      </c>
      <c r="N2650" s="34" t="b">
        <v>1</v>
      </c>
      <c r="O2650" s="35">
        <f t="shared" si="453"/>
        <v>71.959999999999994</v>
      </c>
      <c r="P2650" s="36" t="str">
        <f t="shared" si="454"/>
        <v>E</v>
      </c>
      <c r="Q2650" s="37" t="str">
        <f t="shared" si="455"/>
        <v>Hazel Paton (CC)</v>
      </c>
      <c r="R2650" s="6" t="str">
        <f t="shared" si="456"/>
        <v>E - Hazel Paton (CC)</v>
      </c>
      <c r="S2650" s="6" t="str">
        <f>IFERROR(INDEX('Vendor Over-ride'!$C:$C, MATCH($R:$R,'Vendor Over-ride'!$A:$A,0)),"")</f>
        <v/>
      </c>
      <c r="U2650" s="38" t="str">
        <f t="shared" si="460"/>
        <v>GIA</v>
      </c>
      <c r="V2650" s="5" t="str">
        <f t="shared" si="461"/>
        <v>EMPLOYEE</v>
      </c>
      <c r="W2650" s="5" t="b">
        <f t="shared" si="457"/>
        <v>0</v>
      </c>
      <c r="X2650" s="40">
        <f t="shared" ca="1" si="458"/>
        <v>334393.72000000003</v>
      </c>
      <c r="Y2650" s="30" t="b">
        <f t="shared" ca="1" si="459"/>
        <v>1</v>
      </c>
    </row>
    <row r="2651" spans="1:25">
      <c r="A2651" s="28" t="s">
        <v>2837</v>
      </c>
      <c r="B2651" s="28" t="s">
        <v>2838</v>
      </c>
      <c r="C2651" s="28" t="s">
        <v>4959</v>
      </c>
      <c r="D2651" s="28" t="s">
        <v>2842</v>
      </c>
      <c r="E2651" s="29">
        <v>42380</v>
      </c>
      <c r="F2651" s="28" t="s">
        <v>12417</v>
      </c>
      <c r="G2651" s="30">
        <v>5371</v>
      </c>
      <c r="H2651" s="28" t="s">
        <v>12418</v>
      </c>
      <c r="I2651" s="31">
        <v>0</v>
      </c>
      <c r="J2651" s="31">
        <v>32.5</v>
      </c>
      <c r="K2651" s="28" t="s">
        <v>2944</v>
      </c>
      <c r="L2651" s="32">
        <f t="shared" si="451"/>
        <v>-32.5</v>
      </c>
      <c r="M2651" s="33">
        <f t="shared" si="452"/>
        <v>32.5</v>
      </c>
      <c r="N2651" s="34" t="b">
        <v>1</v>
      </c>
      <c r="O2651" s="35">
        <f t="shared" si="453"/>
        <v>32.5</v>
      </c>
      <c r="P2651" s="36" t="str">
        <f t="shared" si="454"/>
        <v>E</v>
      </c>
      <c r="Q2651" s="37" t="str">
        <f t="shared" si="455"/>
        <v>Iain Munro (CC)</v>
      </c>
      <c r="R2651" s="6" t="str">
        <f t="shared" si="456"/>
        <v>E - Iain Munro (CC)</v>
      </c>
      <c r="S2651" s="6" t="str">
        <f>IFERROR(INDEX('Vendor Over-ride'!$C:$C, MATCH($R:$R,'Vendor Over-ride'!$A:$A,0)),"")</f>
        <v/>
      </c>
      <c r="U2651" s="38" t="str">
        <f t="shared" si="460"/>
        <v>GIA</v>
      </c>
      <c r="V2651" s="5" t="str">
        <f t="shared" si="461"/>
        <v>EMPLOYEE</v>
      </c>
      <c r="W2651" s="5" t="b">
        <f t="shared" si="457"/>
        <v>0</v>
      </c>
      <c r="X2651" s="40">
        <f t="shared" ca="1" si="458"/>
        <v>334393.72000000003</v>
      </c>
      <c r="Y2651" s="30" t="b">
        <f t="shared" ca="1" si="459"/>
        <v>1</v>
      </c>
    </row>
    <row r="2652" spans="1:25">
      <c r="A2652" s="28" t="s">
        <v>2837</v>
      </c>
      <c r="B2652" s="28" t="s">
        <v>2838</v>
      </c>
      <c r="C2652" s="28" t="s">
        <v>4959</v>
      </c>
      <c r="D2652" s="28" t="s">
        <v>2842</v>
      </c>
      <c r="E2652" s="29">
        <v>42380</v>
      </c>
      <c r="F2652" s="28" t="s">
        <v>12419</v>
      </c>
      <c r="G2652" s="30">
        <v>5371</v>
      </c>
      <c r="H2652" s="28" t="s">
        <v>12420</v>
      </c>
      <c r="I2652" s="31">
        <v>0</v>
      </c>
      <c r="J2652" s="31">
        <v>494.45</v>
      </c>
      <c r="K2652" s="28" t="s">
        <v>4360</v>
      </c>
      <c r="L2652" s="32">
        <f t="shared" si="451"/>
        <v>-494.45</v>
      </c>
      <c r="M2652" s="33">
        <f t="shared" si="452"/>
        <v>494.45</v>
      </c>
      <c r="N2652" s="34" t="b">
        <v>1</v>
      </c>
      <c r="O2652" s="35">
        <f t="shared" si="453"/>
        <v>494.45</v>
      </c>
      <c r="P2652" s="36" t="str">
        <f t="shared" si="454"/>
        <v>E</v>
      </c>
      <c r="Q2652" s="37" t="str">
        <f t="shared" si="455"/>
        <v>Ian Stevenson (CC)</v>
      </c>
      <c r="R2652" s="6" t="str">
        <f t="shared" si="456"/>
        <v>E - Ian Stevenson (CC)</v>
      </c>
      <c r="S2652" s="6" t="str">
        <f>IFERROR(INDEX('Vendor Over-ride'!$C:$C, MATCH($R:$R,'Vendor Over-ride'!$A:$A,0)),"")</f>
        <v/>
      </c>
      <c r="U2652" s="38" t="str">
        <f t="shared" si="460"/>
        <v>GIA</v>
      </c>
      <c r="V2652" s="5" t="str">
        <f t="shared" si="461"/>
        <v>EMPLOYEE</v>
      </c>
      <c r="W2652" s="5" t="b">
        <f t="shared" si="457"/>
        <v>0</v>
      </c>
      <c r="X2652" s="40">
        <f t="shared" ca="1" si="458"/>
        <v>334393.72000000003</v>
      </c>
      <c r="Y2652" s="30" t="b">
        <f t="shared" ca="1" si="459"/>
        <v>1</v>
      </c>
    </row>
    <row r="2653" spans="1:25">
      <c r="A2653" s="28" t="s">
        <v>2837</v>
      </c>
      <c r="B2653" s="28" t="s">
        <v>2838</v>
      </c>
      <c r="C2653" s="28" t="s">
        <v>4959</v>
      </c>
      <c r="D2653" s="28" t="s">
        <v>2842</v>
      </c>
      <c r="E2653" s="29">
        <v>42380</v>
      </c>
      <c r="F2653" s="28" t="s">
        <v>12421</v>
      </c>
      <c r="G2653" s="30">
        <v>5371</v>
      </c>
      <c r="H2653" s="28" t="s">
        <v>12422</v>
      </c>
      <c r="I2653" s="31">
        <v>0</v>
      </c>
      <c r="J2653" s="31">
        <v>265.61</v>
      </c>
      <c r="K2653" s="28" t="s">
        <v>2945</v>
      </c>
      <c r="L2653" s="32">
        <f t="shared" si="451"/>
        <v>-265.61</v>
      </c>
      <c r="M2653" s="33">
        <f t="shared" si="452"/>
        <v>265.61</v>
      </c>
      <c r="N2653" s="34" t="b">
        <v>1</v>
      </c>
      <c r="O2653" s="35">
        <f t="shared" si="453"/>
        <v>265.61</v>
      </c>
      <c r="P2653" s="36" t="str">
        <f t="shared" si="454"/>
        <v>E</v>
      </c>
      <c r="Q2653" s="37" t="str">
        <f t="shared" si="455"/>
        <v>Janet Archer (CC)</v>
      </c>
      <c r="R2653" s="6" t="str">
        <f t="shared" si="456"/>
        <v>E - Janet Archer (CC)</v>
      </c>
      <c r="S2653" s="6" t="str">
        <f>IFERROR(INDEX('Vendor Over-ride'!$C:$C, MATCH($R:$R,'Vendor Over-ride'!$A:$A,0)),"")</f>
        <v/>
      </c>
      <c r="U2653" s="38" t="str">
        <f t="shared" si="460"/>
        <v>GIA</v>
      </c>
      <c r="V2653" s="5" t="str">
        <f t="shared" si="461"/>
        <v>EMPLOYEE</v>
      </c>
      <c r="W2653" s="5" t="b">
        <f t="shared" si="457"/>
        <v>0</v>
      </c>
      <c r="X2653" s="40">
        <f t="shared" ca="1" si="458"/>
        <v>334393.72000000003</v>
      </c>
      <c r="Y2653" s="30" t="b">
        <f t="shared" ca="1" si="459"/>
        <v>1</v>
      </c>
    </row>
    <row r="2654" spans="1:25">
      <c r="A2654" s="28" t="s">
        <v>2837</v>
      </c>
      <c r="B2654" s="28" t="s">
        <v>2838</v>
      </c>
      <c r="C2654" s="28" t="s">
        <v>4959</v>
      </c>
      <c r="D2654" s="28" t="s">
        <v>2842</v>
      </c>
      <c r="E2654" s="29">
        <v>42380</v>
      </c>
      <c r="F2654" s="28" t="s">
        <v>12423</v>
      </c>
      <c r="G2654" s="30">
        <v>5371</v>
      </c>
      <c r="H2654" s="28" t="s">
        <v>12424</v>
      </c>
      <c r="I2654" s="31">
        <v>0</v>
      </c>
      <c r="J2654" s="31">
        <v>48.3</v>
      </c>
      <c r="K2654" s="28" t="s">
        <v>4801</v>
      </c>
      <c r="L2654" s="32">
        <f t="shared" si="451"/>
        <v>-48.3</v>
      </c>
      <c r="M2654" s="33">
        <f t="shared" si="452"/>
        <v>48.3</v>
      </c>
      <c r="N2654" s="34" t="b">
        <v>1</v>
      </c>
      <c r="O2654" s="35">
        <f t="shared" si="453"/>
        <v>48.3</v>
      </c>
      <c r="P2654" s="36" t="str">
        <f t="shared" si="454"/>
        <v>E</v>
      </c>
      <c r="Q2654" s="37" t="str">
        <f t="shared" si="455"/>
        <v>Natalie Usher (CC)</v>
      </c>
      <c r="R2654" s="6" t="str">
        <f t="shared" si="456"/>
        <v>E - Natalie Usher (CC)</v>
      </c>
      <c r="S2654" s="6" t="str">
        <f>IFERROR(INDEX('Vendor Over-ride'!$C:$C, MATCH($R:$R,'Vendor Over-ride'!$A:$A,0)),"")</f>
        <v/>
      </c>
      <c r="U2654" s="38" t="str">
        <f t="shared" si="460"/>
        <v>GIA</v>
      </c>
      <c r="V2654" s="5" t="str">
        <f t="shared" si="461"/>
        <v>EMPLOYEE</v>
      </c>
      <c r="W2654" s="5" t="b">
        <f t="shared" si="457"/>
        <v>0</v>
      </c>
      <c r="X2654" s="40">
        <f t="shared" ca="1" si="458"/>
        <v>334393.72000000003</v>
      </c>
      <c r="Y2654" s="30" t="b">
        <f t="shared" ca="1" si="459"/>
        <v>1</v>
      </c>
    </row>
    <row r="2655" spans="1:25">
      <c r="A2655" s="28" t="s">
        <v>2837</v>
      </c>
      <c r="B2655" s="28" t="s">
        <v>2838</v>
      </c>
      <c r="C2655" s="28" t="s">
        <v>4959</v>
      </c>
      <c r="D2655" s="28" t="s">
        <v>2842</v>
      </c>
      <c r="E2655" s="29">
        <v>42380</v>
      </c>
      <c r="F2655" s="28" t="s">
        <v>12425</v>
      </c>
      <c r="G2655" s="30">
        <v>5371</v>
      </c>
      <c r="H2655" s="28" t="s">
        <v>12426</v>
      </c>
      <c r="I2655" s="31">
        <v>0</v>
      </c>
      <c r="J2655" s="31">
        <v>1247.69</v>
      </c>
      <c r="K2655" s="28" t="s">
        <v>3130</v>
      </c>
      <c r="L2655" s="32">
        <f t="shared" si="451"/>
        <v>-1247.69</v>
      </c>
      <c r="M2655" s="33">
        <f t="shared" si="452"/>
        <v>1247.69</v>
      </c>
      <c r="N2655" s="34" t="b">
        <v>1</v>
      </c>
      <c r="O2655" s="35">
        <f t="shared" si="453"/>
        <v>1247.69</v>
      </c>
      <c r="P2655" s="36" t="str">
        <f t="shared" si="454"/>
        <v>E</v>
      </c>
      <c r="Q2655" s="37" t="str">
        <f t="shared" si="455"/>
        <v>Stephen Vallely (CC)</v>
      </c>
      <c r="R2655" s="6" t="str">
        <f t="shared" si="456"/>
        <v>E - Stephen Vallely (CC)</v>
      </c>
      <c r="S2655" s="6" t="str">
        <f>IFERROR(INDEX('Vendor Over-ride'!$C:$C, MATCH($R:$R,'Vendor Over-ride'!$A:$A,0)),"")</f>
        <v/>
      </c>
      <c r="U2655" s="38" t="str">
        <f t="shared" si="460"/>
        <v>GIA</v>
      </c>
      <c r="V2655" s="5" t="str">
        <f t="shared" si="461"/>
        <v>EMPLOYEE</v>
      </c>
      <c r="W2655" s="5" t="b">
        <f t="shared" si="457"/>
        <v>0</v>
      </c>
      <c r="X2655" s="40">
        <f t="shared" ca="1" si="458"/>
        <v>334393.72000000003</v>
      </c>
      <c r="Y2655" s="30" t="b">
        <f t="shared" ca="1" si="459"/>
        <v>1</v>
      </c>
    </row>
    <row r="2656" spans="1:25" hidden="1">
      <c r="A2656" s="28" t="s">
        <v>2837</v>
      </c>
      <c r="B2656" s="28" t="s">
        <v>2838</v>
      </c>
      <c r="C2656" s="28" t="s">
        <v>4959</v>
      </c>
      <c r="D2656" s="28" t="s">
        <v>2986</v>
      </c>
      <c r="E2656" s="29">
        <v>42380</v>
      </c>
      <c r="F2656" s="28" t="s">
        <v>2987</v>
      </c>
      <c r="G2656" s="30">
        <v>5291</v>
      </c>
      <c r="H2656" s="28" t="s">
        <v>12427</v>
      </c>
      <c r="I2656" s="31">
        <v>23875</v>
      </c>
      <c r="J2656" s="31">
        <v>0</v>
      </c>
      <c r="K2656" s="28" t="s">
        <v>2988</v>
      </c>
      <c r="L2656" s="32">
        <f t="shared" si="451"/>
        <v>23875</v>
      </c>
      <c r="M2656" s="33">
        <f t="shared" si="452"/>
        <v>23875</v>
      </c>
      <c r="N2656" s="34" t="b">
        <v>0</v>
      </c>
      <c r="O2656" s="35">
        <f t="shared" si="453"/>
        <v>0</v>
      </c>
      <c r="P2656" s="36" t="str">
        <f t="shared" si="454"/>
        <v>T</v>
      </c>
      <c r="Q2656" s="37" t="str">
        <f t="shared" si="455"/>
        <v>Scottish Government (GIA)</v>
      </c>
      <c r="R2656" s="6" t="str">
        <f t="shared" si="456"/>
        <v>T - Scottish Government (GIA)</v>
      </c>
      <c r="S2656" s="6" t="str">
        <f>IFERROR(INDEX('Vendor Over-ride'!$C:$C, MATCH($R:$R,'Vendor Over-ride'!$A:$A,0)),"")</f>
        <v>T - Scottish Government</v>
      </c>
      <c r="U2656" s="38" t="str">
        <f t="shared" si="460"/>
        <v>GIA</v>
      </c>
      <c r="V2656" s="5" t="str">
        <f t="shared" si="461"/>
        <v>TRADE</v>
      </c>
      <c r="W2656" s="5" t="b">
        <f t="shared" si="457"/>
        <v>0</v>
      </c>
      <c r="X2656" s="40">
        <f t="shared" ca="1" si="458"/>
        <v>21570.06</v>
      </c>
      <c r="Y2656" s="30" t="b">
        <f t="shared" ca="1" si="459"/>
        <v>0</v>
      </c>
    </row>
    <row r="2657" spans="1:25" hidden="1">
      <c r="A2657" s="28" t="s">
        <v>2837</v>
      </c>
      <c r="B2657" s="28" t="s">
        <v>2838</v>
      </c>
      <c r="C2657" s="28" t="s">
        <v>4959</v>
      </c>
      <c r="D2657" s="28" t="s">
        <v>2986</v>
      </c>
      <c r="E2657" s="29">
        <v>42383</v>
      </c>
      <c r="F2657" s="28" t="s">
        <v>11475</v>
      </c>
      <c r="G2657" s="30">
        <v>5304</v>
      </c>
      <c r="H2657" s="28" t="s">
        <v>12428</v>
      </c>
      <c r="I2657" s="31">
        <v>3589</v>
      </c>
      <c r="J2657" s="31">
        <v>0</v>
      </c>
      <c r="K2657" s="28" t="s">
        <v>11477</v>
      </c>
      <c r="L2657" s="32">
        <f t="shared" si="451"/>
        <v>3589</v>
      </c>
      <c r="M2657" s="33">
        <f t="shared" si="452"/>
        <v>3589</v>
      </c>
      <c r="N2657" s="34" t="b">
        <v>0</v>
      </c>
      <c r="O2657" s="35">
        <f t="shared" si="453"/>
        <v>0</v>
      </c>
      <c r="P2657" s="36" t="str">
        <f t="shared" si="454"/>
        <v>T</v>
      </c>
      <c r="Q2657" s="37" t="str">
        <f t="shared" si="455"/>
        <v>Scottish Funding Council</v>
      </c>
      <c r="R2657" s="6" t="str">
        <f t="shared" si="456"/>
        <v>T - Scottish Funding Council</v>
      </c>
      <c r="S2657" s="6" t="str">
        <f>IFERROR(INDEX('Vendor Over-ride'!$C:$C, MATCH($R:$R,'Vendor Over-ride'!$A:$A,0)),"")</f>
        <v>T - Scottish Funding Council</v>
      </c>
      <c r="U2657" s="38" t="str">
        <f t="shared" si="460"/>
        <v>GIA</v>
      </c>
      <c r="V2657" s="5" t="str">
        <f t="shared" si="461"/>
        <v>TRADE</v>
      </c>
      <c r="W2657" s="5" t="b">
        <f t="shared" si="457"/>
        <v>0</v>
      </c>
      <c r="X2657" s="40">
        <f t="shared" ca="1" si="458"/>
        <v>0</v>
      </c>
      <c r="Y2657" s="30" t="b">
        <f t="shared" ca="1" si="459"/>
        <v>0</v>
      </c>
    </row>
    <row r="2658" spans="1:25" hidden="1">
      <c r="A2658" s="28" t="s">
        <v>2837</v>
      </c>
      <c r="B2658" s="28" t="s">
        <v>2838</v>
      </c>
      <c r="C2658" s="28" t="s">
        <v>4959</v>
      </c>
      <c r="D2658" s="28" t="s">
        <v>2986</v>
      </c>
      <c r="E2658" s="29">
        <v>42390</v>
      </c>
      <c r="F2658" s="28" t="s">
        <v>2987</v>
      </c>
      <c r="G2658" s="30">
        <v>5327</v>
      </c>
      <c r="H2658" s="28" t="s">
        <v>12429</v>
      </c>
      <c r="I2658" s="31">
        <v>52665.74</v>
      </c>
      <c r="J2658" s="31">
        <v>0</v>
      </c>
      <c r="K2658" s="28" t="s">
        <v>5360</v>
      </c>
      <c r="L2658" s="32">
        <f t="shared" si="451"/>
        <v>52665.74</v>
      </c>
      <c r="M2658" s="33">
        <f t="shared" si="452"/>
        <v>52665.74</v>
      </c>
      <c r="N2658" s="34" t="b">
        <v>0</v>
      </c>
      <c r="O2658" s="35">
        <f t="shared" si="453"/>
        <v>0</v>
      </c>
      <c r="P2658" s="36" t="str">
        <f t="shared" si="454"/>
        <v>T</v>
      </c>
      <c r="Q2658" s="37" t="str">
        <f t="shared" si="455"/>
        <v>Transport Scotland</v>
      </c>
      <c r="R2658" s="6" t="str">
        <f t="shared" si="456"/>
        <v>T - Transport Scotland</v>
      </c>
      <c r="S2658" s="6" t="str">
        <f>IFERROR(INDEX('Vendor Over-ride'!$C:$C, MATCH($R:$R,'Vendor Over-ride'!$A:$A,0)),"")</f>
        <v>T - Transport Scotland</v>
      </c>
      <c r="U2658" s="38" t="str">
        <f t="shared" si="460"/>
        <v>GIA</v>
      </c>
      <c r="V2658" s="5" t="str">
        <f t="shared" si="461"/>
        <v>TRADE</v>
      </c>
      <c r="W2658" s="5" t="b">
        <f t="shared" si="457"/>
        <v>0</v>
      </c>
      <c r="X2658" s="40">
        <f t="shared" ca="1" si="458"/>
        <v>0</v>
      </c>
      <c r="Y2658" s="30" t="b">
        <f t="shared" ca="1" si="459"/>
        <v>0</v>
      </c>
    </row>
    <row r="2659" spans="1:25" hidden="1">
      <c r="A2659" s="28" t="s">
        <v>2837</v>
      </c>
      <c r="B2659" s="28" t="s">
        <v>2838</v>
      </c>
      <c r="C2659" s="28" t="s">
        <v>4959</v>
      </c>
      <c r="D2659" s="28" t="s">
        <v>2990</v>
      </c>
      <c r="E2659" s="29">
        <v>42389</v>
      </c>
      <c r="F2659" s="28"/>
      <c r="G2659" s="30">
        <v>5344</v>
      </c>
      <c r="H2659" s="28" t="s">
        <v>12430</v>
      </c>
      <c r="I2659" s="31">
        <v>0</v>
      </c>
      <c r="J2659" s="31">
        <v>3.5</v>
      </c>
      <c r="K2659" s="28"/>
      <c r="L2659" s="32">
        <f t="shared" si="451"/>
        <v>-3.5</v>
      </c>
      <c r="M2659" s="33">
        <f t="shared" si="452"/>
        <v>3.5</v>
      </c>
      <c r="N2659" s="34" t="b">
        <v>0</v>
      </c>
      <c r="O2659" s="35">
        <f t="shared" si="453"/>
        <v>0</v>
      </c>
      <c r="P2659" s="36" t="str">
        <f t="shared" si="454"/>
        <v/>
      </c>
      <c r="Q2659" s="37" t="e">
        <f t="shared" si="455"/>
        <v>#VALUE!</v>
      </c>
      <c r="R2659" s="6" t="e">
        <f t="shared" si="456"/>
        <v>#VALUE!</v>
      </c>
      <c r="S2659" s="6" t="str">
        <f>IFERROR(INDEX('Vendor Over-ride'!$C:$C, MATCH($R:$R,'Vendor Over-ride'!$A:$A,0)),"")</f>
        <v/>
      </c>
      <c r="U2659" s="38" t="str">
        <f t="shared" si="460"/>
        <v>GIA</v>
      </c>
      <c r="V2659" s="5" t="str">
        <f t="shared" si="461"/>
        <v/>
      </c>
      <c r="W2659" s="5" t="b">
        <f t="shared" si="457"/>
        <v>0</v>
      </c>
      <c r="X2659" s="40">
        <f t="shared" ca="1" si="458"/>
        <v>334393.72000000003</v>
      </c>
      <c r="Y2659" s="30" t="b">
        <f t="shared" ca="1" si="459"/>
        <v>1</v>
      </c>
    </row>
    <row r="2660" spans="1:25" hidden="1">
      <c r="A2660" s="28" t="s">
        <v>2837</v>
      </c>
      <c r="B2660" s="28" t="s">
        <v>2838</v>
      </c>
      <c r="C2660" s="28" t="s">
        <v>4959</v>
      </c>
      <c r="D2660" s="28" t="s">
        <v>2990</v>
      </c>
      <c r="E2660" s="29">
        <v>42395</v>
      </c>
      <c r="F2660" s="28"/>
      <c r="G2660" s="30">
        <v>5357</v>
      </c>
      <c r="H2660" s="28" t="s">
        <v>12431</v>
      </c>
      <c r="I2660" s="31">
        <v>0</v>
      </c>
      <c r="J2660" s="31">
        <v>16.82</v>
      </c>
      <c r="K2660" s="28"/>
      <c r="L2660" s="32">
        <f t="shared" si="451"/>
        <v>-16.82</v>
      </c>
      <c r="M2660" s="33">
        <f t="shared" si="452"/>
        <v>16.82</v>
      </c>
      <c r="N2660" s="34" t="b">
        <v>0</v>
      </c>
      <c r="O2660" s="35">
        <f t="shared" si="453"/>
        <v>0</v>
      </c>
      <c r="P2660" s="36" t="str">
        <f t="shared" si="454"/>
        <v/>
      </c>
      <c r="Q2660" s="37" t="e">
        <f t="shared" si="455"/>
        <v>#VALUE!</v>
      </c>
      <c r="R2660" s="6" t="e">
        <f t="shared" si="456"/>
        <v>#VALUE!</v>
      </c>
      <c r="S2660" s="6" t="str">
        <f>IFERROR(INDEX('Vendor Over-ride'!$C:$C, MATCH($R:$R,'Vendor Over-ride'!$A:$A,0)),"")</f>
        <v/>
      </c>
      <c r="U2660" s="38" t="str">
        <f t="shared" si="460"/>
        <v>GIA</v>
      </c>
      <c r="V2660" s="5" t="str">
        <f t="shared" si="461"/>
        <v/>
      </c>
      <c r="W2660" s="5" t="b">
        <f t="shared" si="457"/>
        <v>0</v>
      </c>
      <c r="X2660" s="40">
        <f t="shared" ca="1" si="458"/>
        <v>334393.72000000003</v>
      </c>
      <c r="Y2660" s="30" t="b">
        <f t="shared" ca="1" si="459"/>
        <v>1</v>
      </c>
    </row>
    <row r="2661" spans="1:25">
      <c r="A2661" s="28" t="s">
        <v>2837</v>
      </c>
      <c r="B2661" s="28" t="s">
        <v>2838</v>
      </c>
      <c r="C2661" s="28" t="s">
        <v>4959</v>
      </c>
      <c r="D2661" s="28" t="s">
        <v>2990</v>
      </c>
      <c r="E2661" s="29">
        <v>42389</v>
      </c>
      <c r="F2661" s="28"/>
      <c r="G2661" s="30">
        <v>5358</v>
      </c>
      <c r="H2661" s="28" t="s">
        <v>12432</v>
      </c>
      <c r="I2661" s="31">
        <v>0</v>
      </c>
      <c r="J2661" s="31">
        <v>1326</v>
      </c>
      <c r="K2661" s="28"/>
      <c r="L2661" s="32">
        <f t="shared" si="451"/>
        <v>-1326</v>
      </c>
      <c r="M2661" s="33">
        <f t="shared" si="452"/>
        <v>1326</v>
      </c>
      <c r="N2661" s="34" t="b">
        <v>1</v>
      </c>
      <c r="O2661" s="35">
        <f t="shared" si="453"/>
        <v>1326</v>
      </c>
      <c r="P2661" s="36" t="str">
        <f t="shared" si="454"/>
        <v/>
      </c>
      <c r="Q2661" s="37" t="e">
        <f t="shared" si="455"/>
        <v>#VALUE!</v>
      </c>
      <c r="R2661" s="6" t="e">
        <f t="shared" si="456"/>
        <v>#VALUE!</v>
      </c>
      <c r="S2661" s="6" t="str">
        <f>IFERROR(INDEX('Vendor Over-ride'!$C:$C, MATCH($R:$R,'Vendor Over-ride'!$A:$A,0)),"")</f>
        <v/>
      </c>
      <c r="U2661" s="38" t="str">
        <f t="shared" si="460"/>
        <v>GIA</v>
      </c>
      <c r="V2661" s="5" t="str">
        <f t="shared" si="461"/>
        <v/>
      </c>
      <c r="W2661" s="5" t="b">
        <f t="shared" si="457"/>
        <v>0</v>
      </c>
      <c r="X2661" s="40">
        <f t="shared" ca="1" si="458"/>
        <v>334393.72000000003</v>
      </c>
      <c r="Y2661" s="30" t="b">
        <f t="shared" ca="1" si="459"/>
        <v>1</v>
      </c>
    </row>
    <row r="2662" spans="1:25" hidden="1">
      <c r="A2662" s="28" t="s">
        <v>2837</v>
      </c>
      <c r="B2662" s="28" t="s">
        <v>2838</v>
      </c>
      <c r="C2662" s="28" t="s">
        <v>4959</v>
      </c>
      <c r="D2662" s="28" t="s">
        <v>2990</v>
      </c>
      <c r="E2662" s="29">
        <v>42398</v>
      </c>
      <c r="F2662" s="28"/>
      <c r="G2662" s="30">
        <v>5397</v>
      </c>
      <c r="H2662" s="28" t="s">
        <v>12433</v>
      </c>
      <c r="I2662" s="31">
        <v>0</v>
      </c>
      <c r="J2662" s="31">
        <v>25</v>
      </c>
      <c r="K2662" s="28"/>
      <c r="L2662" s="32">
        <f t="shared" si="451"/>
        <v>-25</v>
      </c>
      <c r="M2662" s="33">
        <f t="shared" si="452"/>
        <v>25</v>
      </c>
      <c r="N2662" s="34" t="b">
        <v>0</v>
      </c>
      <c r="O2662" s="35">
        <f t="shared" si="453"/>
        <v>0</v>
      </c>
      <c r="P2662" s="36" t="str">
        <f t="shared" si="454"/>
        <v/>
      </c>
      <c r="Q2662" s="37" t="e">
        <f t="shared" si="455"/>
        <v>#VALUE!</v>
      </c>
      <c r="R2662" s="6" t="e">
        <f t="shared" si="456"/>
        <v>#VALUE!</v>
      </c>
      <c r="S2662" s="6" t="str">
        <f>IFERROR(INDEX('Vendor Over-ride'!$C:$C, MATCH($R:$R,'Vendor Over-ride'!$A:$A,0)),"")</f>
        <v/>
      </c>
      <c r="U2662" s="38" t="str">
        <f t="shared" si="460"/>
        <v>GIA</v>
      </c>
      <c r="V2662" s="5" t="str">
        <f t="shared" si="461"/>
        <v/>
      </c>
      <c r="W2662" s="5" t="b">
        <f t="shared" si="457"/>
        <v>0</v>
      </c>
      <c r="X2662" s="40">
        <f t="shared" ca="1" si="458"/>
        <v>334393.72000000003</v>
      </c>
      <c r="Y2662" s="30" t="b">
        <f t="shared" ca="1" si="459"/>
        <v>1</v>
      </c>
    </row>
    <row r="2663" spans="1:25">
      <c r="A2663" s="28" t="s">
        <v>2837</v>
      </c>
      <c r="B2663" s="28" t="s">
        <v>2838</v>
      </c>
      <c r="C2663" s="28" t="s">
        <v>4978</v>
      </c>
      <c r="D2663" s="28" t="s">
        <v>2842</v>
      </c>
      <c r="E2663" s="29">
        <v>42401</v>
      </c>
      <c r="F2663" s="28" t="s">
        <v>12434</v>
      </c>
      <c r="G2663" s="30">
        <v>5355</v>
      </c>
      <c r="H2663" s="28" t="s">
        <v>12435</v>
      </c>
      <c r="I2663" s="31">
        <v>0</v>
      </c>
      <c r="J2663" s="31">
        <v>8.4</v>
      </c>
      <c r="K2663" s="28" t="s">
        <v>4924</v>
      </c>
      <c r="L2663" s="32">
        <f t="shared" si="451"/>
        <v>-8.4</v>
      </c>
      <c r="M2663" s="33">
        <f t="shared" si="452"/>
        <v>8.4</v>
      </c>
      <c r="N2663" s="34" t="b">
        <v>1</v>
      </c>
      <c r="O2663" s="35">
        <f t="shared" si="453"/>
        <v>8.4</v>
      </c>
      <c r="P2663" s="36" t="str">
        <f t="shared" si="454"/>
        <v>T</v>
      </c>
      <c r="Q2663" s="37" t="str">
        <f t="shared" si="455"/>
        <v>Capita Travel and Events</v>
      </c>
      <c r="R2663" s="6" t="str">
        <f t="shared" si="456"/>
        <v>T - Capita Travel and Events</v>
      </c>
      <c r="S2663" s="6" t="str">
        <f>IFERROR(INDEX('Vendor Over-ride'!$C:$C, MATCH($R:$R,'Vendor Over-ride'!$A:$A,0)),"")</f>
        <v>T - Capita Travel and Events</v>
      </c>
      <c r="T2663" s="41" t="s">
        <v>7018</v>
      </c>
      <c r="U2663" s="38" t="str">
        <f t="shared" si="460"/>
        <v>GIA</v>
      </c>
      <c r="V2663" s="5" t="str">
        <f t="shared" si="461"/>
        <v>TRADE</v>
      </c>
      <c r="W2663" s="5" t="b">
        <f t="shared" si="457"/>
        <v>0</v>
      </c>
      <c r="X2663" s="40">
        <f t="shared" ca="1" si="458"/>
        <v>68437.789999999994</v>
      </c>
      <c r="Y2663" s="30" t="b">
        <f t="shared" ca="1" si="459"/>
        <v>1</v>
      </c>
    </row>
    <row r="2664" spans="1:25" hidden="1">
      <c r="A2664" s="28" t="s">
        <v>2837</v>
      </c>
      <c r="B2664" s="28" t="s">
        <v>2838</v>
      </c>
      <c r="C2664" s="28" t="s">
        <v>4978</v>
      </c>
      <c r="D2664" s="28" t="s">
        <v>2842</v>
      </c>
      <c r="E2664" s="29">
        <v>42401</v>
      </c>
      <c r="F2664" s="28" t="s">
        <v>12436</v>
      </c>
      <c r="G2664" s="30">
        <v>5355</v>
      </c>
      <c r="H2664" s="28" t="s">
        <v>12437</v>
      </c>
      <c r="I2664" s="31">
        <v>0</v>
      </c>
      <c r="J2664" s="31">
        <v>1440</v>
      </c>
      <c r="K2664" s="28" t="s">
        <v>4307</v>
      </c>
      <c r="L2664" s="32">
        <f t="shared" si="451"/>
        <v>-1440</v>
      </c>
      <c r="M2664" s="33">
        <f t="shared" si="452"/>
        <v>1440</v>
      </c>
      <c r="N2664" s="34" t="b">
        <v>1</v>
      </c>
      <c r="O2664" s="35">
        <f t="shared" si="453"/>
        <v>1440</v>
      </c>
      <c r="P2664" s="36" t="str">
        <f t="shared" si="454"/>
        <v>T</v>
      </c>
      <c r="Q2664" s="37" t="str">
        <f t="shared" si="455"/>
        <v>Law At Work Ltd</v>
      </c>
      <c r="R2664" s="6" t="str">
        <f t="shared" si="456"/>
        <v>T - Law At Work Ltd</v>
      </c>
      <c r="S2664" s="6" t="str">
        <f>IFERROR(INDEX('Vendor Over-ride'!$C:$C, MATCH($R:$R,'Vendor Over-ride'!$A:$A,0)),"")</f>
        <v>T - Law At Work Ltd</v>
      </c>
      <c r="U2664" s="38" t="str">
        <f t="shared" si="460"/>
        <v>GIA</v>
      </c>
      <c r="V2664" s="5" t="str">
        <f t="shared" si="461"/>
        <v>TRADE</v>
      </c>
      <c r="W2664" s="5" t="b">
        <f t="shared" si="457"/>
        <v>0</v>
      </c>
      <c r="X2664" s="40">
        <f t="shared" ca="1" si="458"/>
        <v>17280</v>
      </c>
      <c r="Y2664" s="30" t="b">
        <f t="shared" ca="1" si="459"/>
        <v>0</v>
      </c>
    </row>
    <row r="2665" spans="1:25" hidden="1">
      <c r="A2665" s="28" t="s">
        <v>2837</v>
      </c>
      <c r="B2665" s="28" t="s">
        <v>2838</v>
      </c>
      <c r="C2665" s="28" t="s">
        <v>4978</v>
      </c>
      <c r="D2665" s="28" t="s">
        <v>2842</v>
      </c>
      <c r="E2665" s="29">
        <v>42401</v>
      </c>
      <c r="F2665" s="28" t="s">
        <v>12438</v>
      </c>
      <c r="G2665" s="30">
        <v>5355</v>
      </c>
      <c r="H2665" s="28" t="s">
        <v>12439</v>
      </c>
      <c r="I2665" s="31">
        <v>0</v>
      </c>
      <c r="J2665" s="31">
        <v>3000</v>
      </c>
      <c r="K2665" s="28" t="s">
        <v>3061</v>
      </c>
      <c r="L2665" s="32">
        <f t="shared" si="451"/>
        <v>-3000</v>
      </c>
      <c r="M2665" s="33">
        <f t="shared" si="452"/>
        <v>3000</v>
      </c>
      <c r="N2665" s="34" t="b">
        <v>1</v>
      </c>
      <c r="O2665" s="35">
        <f t="shared" si="453"/>
        <v>3000</v>
      </c>
      <c r="P2665" s="36" t="str">
        <f t="shared" si="454"/>
        <v>T</v>
      </c>
      <c r="Q2665" s="37" t="str">
        <f t="shared" si="455"/>
        <v>Meltwater Group</v>
      </c>
      <c r="R2665" s="6" t="str">
        <f t="shared" si="456"/>
        <v>T - Meltwater Group</v>
      </c>
      <c r="S2665" s="6" t="str">
        <f>IFERROR(INDEX('Vendor Over-ride'!$C:$C, MATCH($R:$R,'Vendor Over-ride'!$A:$A,0)),"")</f>
        <v>T - Meltwater Group</v>
      </c>
      <c r="U2665" s="38" t="str">
        <f t="shared" si="460"/>
        <v>GIA</v>
      </c>
      <c r="V2665" s="5" t="str">
        <f t="shared" si="461"/>
        <v>TRADE</v>
      </c>
      <c r="W2665" s="5" t="b">
        <f t="shared" si="457"/>
        <v>0</v>
      </c>
      <c r="X2665" s="40">
        <f t="shared" ca="1" si="458"/>
        <v>5712</v>
      </c>
      <c r="Y2665" s="30" t="b">
        <f t="shared" ca="1" si="459"/>
        <v>0</v>
      </c>
    </row>
    <row r="2666" spans="1:25">
      <c r="A2666" s="28" t="s">
        <v>2837</v>
      </c>
      <c r="B2666" s="28" t="s">
        <v>2838</v>
      </c>
      <c r="C2666" s="28" t="s">
        <v>4978</v>
      </c>
      <c r="D2666" s="28" t="s">
        <v>2842</v>
      </c>
      <c r="E2666" s="29">
        <v>42401</v>
      </c>
      <c r="F2666" s="28" t="s">
        <v>12440</v>
      </c>
      <c r="G2666" s="30">
        <v>5355</v>
      </c>
      <c r="H2666" s="28" t="s">
        <v>12441</v>
      </c>
      <c r="I2666" s="31">
        <v>0</v>
      </c>
      <c r="J2666" s="31">
        <v>28881.86</v>
      </c>
      <c r="K2666" s="28" t="s">
        <v>4034</v>
      </c>
      <c r="L2666" s="32">
        <f t="shared" si="451"/>
        <v>-28881.86</v>
      </c>
      <c r="M2666" s="33">
        <f t="shared" si="452"/>
        <v>28881.86</v>
      </c>
      <c r="N2666" s="34" t="b">
        <v>1</v>
      </c>
      <c r="O2666" s="35">
        <f t="shared" si="453"/>
        <v>28881.86</v>
      </c>
      <c r="P2666" s="36" t="str">
        <f t="shared" si="454"/>
        <v>T</v>
      </c>
      <c r="Q2666" s="37" t="str">
        <f t="shared" si="455"/>
        <v>Ryden LLP</v>
      </c>
      <c r="R2666" s="6" t="str">
        <f t="shared" si="456"/>
        <v>T - Ryden LLP</v>
      </c>
      <c r="S2666" s="6" t="str">
        <f>IFERROR(INDEX('Vendor Over-ride'!$C:$C, MATCH($R:$R,'Vendor Over-ride'!$A:$A,0)),"")</f>
        <v>T - Ryden LLP</v>
      </c>
      <c r="T2666" s="41" t="s">
        <v>17729</v>
      </c>
      <c r="U2666" s="38" t="str">
        <f t="shared" si="460"/>
        <v>GIA</v>
      </c>
      <c r="V2666" s="5" t="str">
        <f t="shared" si="461"/>
        <v>TRADE</v>
      </c>
      <c r="W2666" s="5" t="b">
        <f t="shared" si="457"/>
        <v>1</v>
      </c>
      <c r="X2666" s="40">
        <f t="shared" ca="1" si="458"/>
        <v>119006.3</v>
      </c>
      <c r="Y2666" s="30" t="b">
        <f t="shared" ca="1" si="459"/>
        <v>1</v>
      </c>
    </row>
    <row r="2667" spans="1:25" hidden="1">
      <c r="A2667" s="28" t="s">
        <v>2837</v>
      </c>
      <c r="B2667" s="28" t="s">
        <v>2838</v>
      </c>
      <c r="C2667" s="28" t="s">
        <v>4978</v>
      </c>
      <c r="D2667" s="28" t="s">
        <v>2842</v>
      </c>
      <c r="E2667" s="29">
        <v>42401</v>
      </c>
      <c r="F2667" s="28" t="s">
        <v>12442</v>
      </c>
      <c r="G2667" s="30">
        <v>5355</v>
      </c>
      <c r="H2667" s="28" t="s">
        <v>12443</v>
      </c>
      <c r="I2667" s="31">
        <v>0</v>
      </c>
      <c r="J2667" s="31">
        <v>195</v>
      </c>
      <c r="K2667" s="28" t="s">
        <v>10692</v>
      </c>
      <c r="L2667" s="32">
        <f t="shared" si="451"/>
        <v>-195</v>
      </c>
      <c r="M2667" s="33">
        <f t="shared" si="452"/>
        <v>195</v>
      </c>
      <c r="N2667" s="34" t="b">
        <v>1</v>
      </c>
      <c r="O2667" s="35">
        <f t="shared" si="453"/>
        <v>195</v>
      </c>
      <c r="P2667" s="36" t="str">
        <f t="shared" si="454"/>
        <v>T</v>
      </c>
      <c r="Q2667" s="37" t="str">
        <f t="shared" si="455"/>
        <v>Social Research Association</v>
      </c>
      <c r="R2667" s="6" t="str">
        <f t="shared" si="456"/>
        <v>T - Social Research Association</v>
      </c>
      <c r="S2667" s="6" t="str">
        <f>IFERROR(INDEX('Vendor Over-ride'!$C:$C, MATCH($R:$R,'Vendor Over-ride'!$A:$A,0)),"")</f>
        <v>T - Social Research Association Scotland</v>
      </c>
      <c r="U2667" s="38" t="str">
        <f t="shared" si="460"/>
        <v>GIA</v>
      </c>
      <c r="V2667" s="5" t="str">
        <f t="shared" si="461"/>
        <v>TRADE</v>
      </c>
      <c r="W2667" s="5" t="b">
        <f t="shared" si="457"/>
        <v>0</v>
      </c>
      <c r="X2667" s="40">
        <f t="shared" ca="1" si="458"/>
        <v>339</v>
      </c>
      <c r="Y2667" s="30" t="b">
        <f t="shared" ca="1" si="459"/>
        <v>0</v>
      </c>
    </row>
    <row r="2668" spans="1:25" hidden="1">
      <c r="A2668" s="28" t="s">
        <v>2837</v>
      </c>
      <c r="B2668" s="28" t="s">
        <v>2838</v>
      </c>
      <c r="C2668" s="28" t="s">
        <v>4978</v>
      </c>
      <c r="D2668" s="28" t="s">
        <v>2842</v>
      </c>
      <c r="E2668" s="29">
        <v>42401</v>
      </c>
      <c r="F2668" s="28" t="s">
        <v>12444</v>
      </c>
      <c r="G2668" s="30">
        <v>5355</v>
      </c>
      <c r="H2668" s="28" t="s">
        <v>12445</v>
      </c>
      <c r="I2668" s="31">
        <v>0</v>
      </c>
      <c r="J2668" s="31">
        <v>1080</v>
      </c>
      <c r="K2668" s="28" t="s">
        <v>7223</v>
      </c>
      <c r="L2668" s="32">
        <f t="shared" si="451"/>
        <v>-1080</v>
      </c>
      <c r="M2668" s="33">
        <f t="shared" si="452"/>
        <v>1080</v>
      </c>
      <c r="N2668" s="34" t="b">
        <v>1</v>
      </c>
      <c r="O2668" s="35">
        <f t="shared" si="453"/>
        <v>1080</v>
      </c>
      <c r="P2668" s="36" t="str">
        <f t="shared" si="454"/>
        <v>T</v>
      </c>
      <c r="Q2668" s="37" t="str">
        <f t="shared" si="455"/>
        <v>THE GUARDIAN NEWS &amp; MEDIA LTD</v>
      </c>
      <c r="R2668" s="6" t="str">
        <f t="shared" si="456"/>
        <v>T - THE GUARDIAN NEWS &amp; MEDIA LTD</v>
      </c>
      <c r="S2668" s="6" t="str">
        <f>IFERROR(INDEX('Vendor Over-ride'!$C:$C, MATCH($R:$R,'Vendor Over-ride'!$A:$A,0)),"")</f>
        <v>T - THE GUARDIAN NEWS &amp; MEDIA LTD, The</v>
      </c>
      <c r="U2668" s="38" t="str">
        <f t="shared" si="460"/>
        <v>GIA</v>
      </c>
      <c r="V2668" s="5" t="str">
        <f t="shared" si="461"/>
        <v>TRADE</v>
      </c>
      <c r="W2668" s="5" t="b">
        <f t="shared" si="457"/>
        <v>0</v>
      </c>
      <c r="X2668" s="40">
        <f t="shared" ca="1" si="458"/>
        <v>2100</v>
      </c>
      <c r="Y2668" s="30" t="b">
        <f t="shared" ca="1" si="459"/>
        <v>0</v>
      </c>
    </row>
    <row r="2669" spans="1:25" hidden="1">
      <c r="A2669" s="28" t="s">
        <v>2837</v>
      </c>
      <c r="B2669" s="28" t="s">
        <v>2838</v>
      </c>
      <c r="C2669" s="28" t="s">
        <v>4978</v>
      </c>
      <c r="D2669" s="28" t="s">
        <v>2842</v>
      </c>
      <c r="E2669" s="29">
        <v>42401</v>
      </c>
      <c r="F2669" s="28" t="s">
        <v>12446</v>
      </c>
      <c r="G2669" s="30">
        <v>5355</v>
      </c>
      <c r="H2669" s="28" t="s">
        <v>12447</v>
      </c>
      <c r="I2669" s="31">
        <v>0</v>
      </c>
      <c r="J2669" s="31">
        <v>1048</v>
      </c>
      <c r="K2669" s="28" t="s">
        <v>12324</v>
      </c>
      <c r="L2669" s="32">
        <f t="shared" si="451"/>
        <v>-1048</v>
      </c>
      <c r="M2669" s="33">
        <f t="shared" si="452"/>
        <v>1048</v>
      </c>
      <c r="N2669" s="34" t="b">
        <v>1</v>
      </c>
      <c r="O2669" s="35">
        <f t="shared" si="453"/>
        <v>1048</v>
      </c>
      <c r="P2669" s="36" t="str">
        <f t="shared" si="454"/>
        <v>T</v>
      </c>
      <c r="Q2669" s="37" t="str">
        <f t="shared" si="455"/>
        <v>The Trades Hall of Glasgow</v>
      </c>
      <c r="R2669" s="6" t="str">
        <f t="shared" si="456"/>
        <v>T - The Trades Hall of Glasgow</v>
      </c>
      <c r="S2669" s="6" t="str">
        <f>IFERROR(INDEX('Vendor Over-ride'!$C:$C, MATCH($R:$R,'Vendor Over-ride'!$A:$A,0)),"")</f>
        <v>T - Trades Hall of Glasgow, The</v>
      </c>
      <c r="U2669" s="38" t="str">
        <f t="shared" si="460"/>
        <v>GIA</v>
      </c>
      <c r="V2669" s="5" t="str">
        <f t="shared" si="461"/>
        <v>TRADE</v>
      </c>
      <c r="W2669" s="5" t="b">
        <f t="shared" si="457"/>
        <v>0</v>
      </c>
      <c r="X2669" s="40">
        <f t="shared" ca="1" si="458"/>
        <v>1248</v>
      </c>
      <c r="Y2669" s="30" t="b">
        <f t="shared" ca="1" si="459"/>
        <v>0</v>
      </c>
    </row>
    <row r="2670" spans="1:25" hidden="1">
      <c r="A2670" s="28" t="s">
        <v>2837</v>
      </c>
      <c r="B2670" s="28" t="s">
        <v>2838</v>
      </c>
      <c r="C2670" s="28" t="s">
        <v>4978</v>
      </c>
      <c r="D2670" s="28" t="s">
        <v>2842</v>
      </c>
      <c r="E2670" s="29">
        <v>42401</v>
      </c>
      <c r="F2670" s="28" t="s">
        <v>12448</v>
      </c>
      <c r="G2670" s="30">
        <v>5355</v>
      </c>
      <c r="H2670" s="28" t="s">
        <v>12449</v>
      </c>
      <c r="I2670" s="31">
        <v>0</v>
      </c>
      <c r="J2670" s="31">
        <v>800.37</v>
      </c>
      <c r="K2670" s="28" t="s">
        <v>11574</v>
      </c>
      <c r="L2670" s="32">
        <f t="shared" si="451"/>
        <v>-800.37</v>
      </c>
      <c r="M2670" s="33">
        <f t="shared" si="452"/>
        <v>800.37</v>
      </c>
      <c r="N2670" s="34" t="b">
        <v>1</v>
      </c>
      <c r="O2670" s="35">
        <f t="shared" si="453"/>
        <v>800.37</v>
      </c>
      <c r="P2670" s="36" t="str">
        <f t="shared" si="454"/>
        <v>T</v>
      </c>
      <c r="Q2670" s="37" t="str">
        <f t="shared" si="455"/>
        <v>Vodafone Limited</v>
      </c>
      <c r="R2670" s="6" t="str">
        <f t="shared" si="456"/>
        <v>T - Vodafone Limited</v>
      </c>
      <c r="S2670" s="6" t="str">
        <f>IFERROR(INDEX('Vendor Over-ride'!$C:$C, MATCH($R:$R,'Vendor Over-ride'!$A:$A,0)),"")</f>
        <v>T - Vodafone Limited</v>
      </c>
      <c r="U2670" s="38" t="str">
        <f t="shared" si="460"/>
        <v>GIA</v>
      </c>
      <c r="V2670" s="5" t="str">
        <f t="shared" si="461"/>
        <v>TRADE</v>
      </c>
      <c r="W2670" s="5" t="b">
        <f t="shared" si="457"/>
        <v>0</v>
      </c>
      <c r="X2670" s="40">
        <f t="shared" ca="1" si="458"/>
        <v>3943.97</v>
      </c>
      <c r="Y2670" s="30" t="b">
        <f t="shared" ca="1" si="459"/>
        <v>0</v>
      </c>
    </row>
    <row r="2671" spans="1:25">
      <c r="A2671" s="28" t="s">
        <v>2837</v>
      </c>
      <c r="B2671" s="28" t="s">
        <v>2838</v>
      </c>
      <c r="C2671" s="28" t="s">
        <v>4978</v>
      </c>
      <c r="D2671" s="28" t="s">
        <v>2842</v>
      </c>
      <c r="E2671" s="29">
        <v>42402</v>
      </c>
      <c r="F2671" s="28" t="s">
        <v>12450</v>
      </c>
      <c r="G2671" s="30">
        <v>5364</v>
      </c>
      <c r="H2671" s="28" t="s">
        <v>12451</v>
      </c>
      <c r="I2671" s="31">
        <v>0</v>
      </c>
      <c r="J2671" s="31">
        <v>14170</v>
      </c>
      <c r="K2671" s="28" t="s">
        <v>5172</v>
      </c>
      <c r="L2671" s="32">
        <f t="shared" si="451"/>
        <v>-14170</v>
      </c>
      <c r="M2671" s="33">
        <f t="shared" si="452"/>
        <v>14170</v>
      </c>
      <c r="N2671" s="34" t="b">
        <v>1</v>
      </c>
      <c r="O2671" s="35">
        <f t="shared" si="453"/>
        <v>14170</v>
      </c>
      <c r="P2671" s="36" t="str">
        <f t="shared" si="454"/>
        <v>G</v>
      </c>
      <c r="Q2671" s="37" t="str">
        <f t="shared" si="455"/>
        <v>Aberdeen Performing Arts</v>
      </c>
      <c r="R2671" s="6" t="str">
        <f t="shared" si="456"/>
        <v>G - Aberdeen Performing Arts</v>
      </c>
      <c r="S2671" s="6" t="str">
        <f>IFERROR(INDEX('Vendor Over-ride'!$C:$C, MATCH($R:$R,'Vendor Over-ride'!$A:$A,0)),"")</f>
        <v>G - Aberdeen Performing Arts</v>
      </c>
      <c r="U2671" s="38" t="str">
        <f t="shared" si="460"/>
        <v>GIA</v>
      </c>
      <c r="V2671" s="5" t="str">
        <f t="shared" si="461"/>
        <v>AWARD</v>
      </c>
      <c r="W2671" s="5" t="b">
        <f t="shared" si="457"/>
        <v>0</v>
      </c>
      <c r="X2671" s="40">
        <f t="shared" ca="1" si="458"/>
        <v>517170</v>
      </c>
      <c r="Y2671" s="30" t="b">
        <f t="shared" ca="1" si="459"/>
        <v>1</v>
      </c>
    </row>
    <row r="2672" spans="1:25" hidden="1">
      <c r="A2672" s="28" t="s">
        <v>2837</v>
      </c>
      <c r="B2672" s="28" t="s">
        <v>2838</v>
      </c>
      <c r="C2672" s="28" t="s">
        <v>4978</v>
      </c>
      <c r="D2672" s="28" t="s">
        <v>2842</v>
      </c>
      <c r="E2672" s="29">
        <v>42402</v>
      </c>
      <c r="F2672" s="28" t="s">
        <v>12452</v>
      </c>
      <c r="G2672" s="30">
        <v>5364</v>
      </c>
      <c r="H2672" s="28" t="s">
        <v>12453</v>
      </c>
      <c r="I2672" s="31">
        <v>0</v>
      </c>
      <c r="J2672" s="31">
        <v>3750</v>
      </c>
      <c r="K2672" s="28" t="s">
        <v>7291</v>
      </c>
      <c r="L2672" s="32">
        <f t="shared" si="451"/>
        <v>-3750</v>
      </c>
      <c r="M2672" s="33">
        <f t="shared" si="452"/>
        <v>3750</v>
      </c>
      <c r="N2672" s="34" t="b">
        <v>1</v>
      </c>
      <c r="O2672" s="35">
        <f t="shared" si="453"/>
        <v>3750</v>
      </c>
      <c r="P2672" s="36" t="str">
        <f t="shared" si="454"/>
        <v>G</v>
      </c>
      <c r="Q2672" s="37" t="str">
        <f t="shared" si="455"/>
        <v>The Highland Institute for Contemporary Art (HICA)</v>
      </c>
      <c r="R2672" s="6" t="str">
        <f t="shared" si="456"/>
        <v>G - The Highland Institute for Contemporary Art (HICA)</v>
      </c>
      <c r="S2672" s="6" t="str">
        <f>IFERROR(INDEX('Vendor Over-ride'!$C:$C, MATCH($R:$R,'Vendor Over-ride'!$A:$A,0)),"")</f>
        <v>G - The Highland Institute for Contemporary Art (HICA)</v>
      </c>
      <c r="U2672" s="38" t="str">
        <f t="shared" si="460"/>
        <v>GIA</v>
      </c>
      <c r="V2672" s="5" t="str">
        <f t="shared" si="461"/>
        <v>AWARD</v>
      </c>
      <c r="W2672" s="5" t="b">
        <f t="shared" si="457"/>
        <v>0</v>
      </c>
      <c r="X2672" s="40">
        <f t="shared" ca="1" si="458"/>
        <v>15000</v>
      </c>
      <c r="Y2672" s="30" t="b">
        <f t="shared" ca="1" si="459"/>
        <v>0</v>
      </c>
    </row>
    <row r="2673" spans="1:25" hidden="1">
      <c r="A2673" s="28" t="s">
        <v>2837</v>
      </c>
      <c r="B2673" s="28" t="s">
        <v>2838</v>
      </c>
      <c r="C2673" s="28" t="s">
        <v>4978</v>
      </c>
      <c r="D2673" s="28" t="s">
        <v>2842</v>
      </c>
      <c r="E2673" s="29">
        <v>42402</v>
      </c>
      <c r="F2673" s="28" t="s">
        <v>12454</v>
      </c>
      <c r="G2673" s="30">
        <v>5364</v>
      </c>
      <c r="H2673" s="28" t="s">
        <v>12455</v>
      </c>
      <c r="I2673" s="31">
        <v>0</v>
      </c>
      <c r="J2673" s="31">
        <v>395</v>
      </c>
      <c r="K2673" s="28" t="s">
        <v>9039</v>
      </c>
      <c r="L2673" s="32">
        <f t="shared" si="451"/>
        <v>-395</v>
      </c>
      <c r="M2673" s="33">
        <f t="shared" si="452"/>
        <v>395</v>
      </c>
      <c r="N2673" s="34" t="b">
        <v>1</v>
      </c>
      <c r="O2673" s="35">
        <f t="shared" si="453"/>
        <v>395</v>
      </c>
      <c r="P2673" s="36" t="str">
        <f t="shared" si="454"/>
        <v>G</v>
      </c>
      <c r="Q2673" s="37" t="str">
        <f t="shared" si="455"/>
        <v>Sybren Renema</v>
      </c>
      <c r="R2673" s="6" t="str">
        <f t="shared" si="456"/>
        <v>G - Sybren Renema</v>
      </c>
      <c r="S2673" s="6" t="str">
        <f>IFERROR(INDEX('Vendor Over-ride'!$C:$C, MATCH($R:$R,'Vendor Over-ride'!$A:$A,0)),"")</f>
        <v>G - Sybren Renema</v>
      </c>
      <c r="U2673" s="38" t="str">
        <f t="shared" si="460"/>
        <v>GIA</v>
      </c>
      <c r="V2673" s="5" t="str">
        <f t="shared" si="461"/>
        <v>AWARD</v>
      </c>
      <c r="W2673" s="5" t="b">
        <f t="shared" si="457"/>
        <v>0</v>
      </c>
      <c r="X2673" s="40">
        <f t="shared" ca="1" si="458"/>
        <v>1580</v>
      </c>
      <c r="Y2673" s="30" t="b">
        <f t="shared" ca="1" si="459"/>
        <v>0</v>
      </c>
    </row>
    <row r="2674" spans="1:25" hidden="1">
      <c r="A2674" s="28" t="s">
        <v>2837</v>
      </c>
      <c r="B2674" s="28" t="s">
        <v>2838</v>
      </c>
      <c r="C2674" s="28" t="s">
        <v>4978</v>
      </c>
      <c r="D2674" s="28" t="s">
        <v>2842</v>
      </c>
      <c r="E2674" s="29">
        <v>42402</v>
      </c>
      <c r="F2674" s="28" t="s">
        <v>12456</v>
      </c>
      <c r="G2674" s="30">
        <v>5364</v>
      </c>
      <c r="H2674" s="28" t="s">
        <v>12457</v>
      </c>
      <c r="I2674" s="31">
        <v>0</v>
      </c>
      <c r="J2674" s="31">
        <v>334</v>
      </c>
      <c r="K2674" s="28" t="s">
        <v>9956</v>
      </c>
      <c r="L2674" s="32">
        <f t="shared" si="451"/>
        <v>-334</v>
      </c>
      <c r="M2674" s="33">
        <f t="shared" si="452"/>
        <v>334</v>
      </c>
      <c r="N2674" s="34" t="b">
        <v>1</v>
      </c>
      <c r="O2674" s="35">
        <f t="shared" si="453"/>
        <v>334</v>
      </c>
      <c r="P2674" s="36" t="str">
        <f t="shared" si="454"/>
        <v>G</v>
      </c>
      <c r="Q2674" s="37" t="str">
        <f t="shared" si="455"/>
        <v>Juana Adcock</v>
      </c>
      <c r="R2674" s="6" t="str">
        <f t="shared" si="456"/>
        <v>G - Juana Adcock</v>
      </c>
      <c r="S2674" s="6" t="str">
        <f>IFERROR(INDEX('Vendor Over-ride'!$C:$C, MATCH($R:$R,'Vendor Over-ride'!$A:$A,0)),"")</f>
        <v>G - Juana Adcock</v>
      </c>
      <c r="U2674" s="38" t="str">
        <f t="shared" si="460"/>
        <v>GIA</v>
      </c>
      <c r="V2674" s="5" t="str">
        <f t="shared" si="461"/>
        <v>AWARD</v>
      </c>
      <c r="W2674" s="5" t="b">
        <f t="shared" si="457"/>
        <v>0</v>
      </c>
      <c r="X2674" s="40">
        <f t="shared" ca="1" si="458"/>
        <v>1336</v>
      </c>
      <c r="Y2674" s="30" t="b">
        <f t="shared" ca="1" si="459"/>
        <v>0</v>
      </c>
    </row>
    <row r="2675" spans="1:25" hidden="1">
      <c r="A2675" s="28" t="s">
        <v>2837</v>
      </c>
      <c r="B2675" s="28" t="s">
        <v>2838</v>
      </c>
      <c r="C2675" s="28" t="s">
        <v>4978</v>
      </c>
      <c r="D2675" s="28" t="s">
        <v>2842</v>
      </c>
      <c r="E2675" s="29">
        <v>42402</v>
      </c>
      <c r="F2675" s="28" t="s">
        <v>12458</v>
      </c>
      <c r="G2675" s="30">
        <v>5364</v>
      </c>
      <c r="H2675" s="28" t="s">
        <v>12459</v>
      </c>
      <c r="I2675" s="31">
        <v>0</v>
      </c>
      <c r="J2675" s="31">
        <v>4500</v>
      </c>
      <c r="K2675" s="28" t="s">
        <v>12460</v>
      </c>
      <c r="L2675" s="32">
        <f t="shared" si="451"/>
        <v>-4500</v>
      </c>
      <c r="M2675" s="33">
        <f t="shared" si="452"/>
        <v>4500</v>
      </c>
      <c r="N2675" s="34" t="b">
        <v>1</v>
      </c>
      <c r="O2675" s="35">
        <f t="shared" si="453"/>
        <v>4500</v>
      </c>
      <c r="P2675" s="36" t="str">
        <f t="shared" si="454"/>
        <v>G</v>
      </c>
      <c r="Q2675" s="37" t="str">
        <f t="shared" si="455"/>
        <v>Queensland Folk Federation Incorporated</v>
      </c>
      <c r="R2675" s="6" t="str">
        <f t="shared" si="456"/>
        <v>G - Queensland Folk Federation Incorporated</v>
      </c>
      <c r="S2675" s="6" t="str">
        <f>IFERROR(INDEX('Vendor Over-ride'!$C:$C, MATCH($R:$R,'Vendor Over-ride'!$A:$A,0)),"")</f>
        <v>G - Queensland Folk Federation Incorporated</v>
      </c>
      <c r="U2675" s="38" t="str">
        <f t="shared" si="460"/>
        <v>GIA</v>
      </c>
      <c r="V2675" s="5" t="str">
        <f t="shared" si="461"/>
        <v>AWARD</v>
      </c>
      <c r="W2675" s="5" t="b">
        <f t="shared" si="457"/>
        <v>0</v>
      </c>
      <c r="X2675" s="40">
        <f t="shared" ca="1" si="458"/>
        <v>4500</v>
      </c>
      <c r="Y2675" s="30" t="b">
        <f t="shared" ca="1" si="459"/>
        <v>0</v>
      </c>
    </row>
    <row r="2676" spans="1:25">
      <c r="A2676" s="28" t="s">
        <v>2837</v>
      </c>
      <c r="B2676" s="28" t="s">
        <v>2838</v>
      </c>
      <c r="C2676" s="28" t="s">
        <v>4978</v>
      </c>
      <c r="D2676" s="28" t="s">
        <v>2842</v>
      </c>
      <c r="E2676" s="29">
        <v>42402</v>
      </c>
      <c r="F2676" s="28" t="s">
        <v>12461</v>
      </c>
      <c r="G2676" s="30">
        <v>5364</v>
      </c>
      <c r="H2676" s="28" t="s">
        <v>12462</v>
      </c>
      <c r="I2676" s="31">
        <v>0</v>
      </c>
      <c r="J2676" s="31">
        <v>147092</v>
      </c>
      <c r="K2676" s="28" t="s">
        <v>2969</v>
      </c>
      <c r="L2676" s="32">
        <f t="shared" si="451"/>
        <v>-147092</v>
      </c>
      <c r="M2676" s="33">
        <f t="shared" si="452"/>
        <v>147092</v>
      </c>
      <c r="N2676" s="34" t="b">
        <v>1</v>
      </c>
      <c r="O2676" s="35">
        <f t="shared" si="453"/>
        <v>147092</v>
      </c>
      <c r="P2676" s="36" t="str">
        <f t="shared" si="454"/>
        <v>I</v>
      </c>
      <c r="Q2676" s="37" t="str">
        <f t="shared" si="455"/>
        <v>Aberdeenshire Council</v>
      </c>
      <c r="R2676" s="6" t="str">
        <f t="shared" si="456"/>
        <v>I - Aberdeenshire Council</v>
      </c>
      <c r="S2676" s="6" t="str">
        <f>IFERROR(INDEX('Vendor Over-ride'!$C:$C, MATCH($R:$R,'Vendor Over-ride'!$A:$A,0)),"")</f>
        <v>I - Aberdeenshire Council</v>
      </c>
      <c r="U2676" s="38" t="str">
        <f t="shared" si="460"/>
        <v>GIA</v>
      </c>
      <c r="V2676" s="5" t="str">
        <f t="shared" si="461"/>
        <v>AWARD</v>
      </c>
      <c r="W2676" s="5" t="b">
        <f t="shared" si="457"/>
        <v>1</v>
      </c>
      <c r="X2676" s="40">
        <f t="shared" ca="1" si="458"/>
        <v>787279</v>
      </c>
      <c r="Y2676" s="30" t="b">
        <f t="shared" ca="1" si="459"/>
        <v>1</v>
      </c>
    </row>
    <row r="2677" spans="1:25">
      <c r="A2677" s="28" t="s">
        <v>2837</v>
      </c>
      <c r="B2677" s="28" t="s">
        <v>2838</v>
      </c>
      <c r="C2677" s="28" t="s">
        <v>4978</v>
      </c>
      <c r="D2677" s="28" t="s">
        <v>2842</v>
      </c>
      <c r="E2677" s="29">
        <v>42402</v>
      </c>
      <c r="F2677" s="28" t="s">
        <v>12463</v>
      </c>
      <c r="G2677" s="30">
        <v>5364</v>
      </c>
      <c r="H2677" s="28" t="s">
        <v>12464</v>
      </c>
      <c r="I2677" s="31">
        <v>0</v>
      </c>
      <c r="J2677" s="31">
        <v>44604</v>
      </c>
      <c r="K2677" s="28" t="s">
        <v>3574</v>
      </c>
      <c r="L2677" s="32">
        <f t="shared" si="451"/>
        <v>-44604</v>
      </c>
      <c r="M2677" s="33">
        <f t="shared" si="452"/>
        <v>44604</v>
      </c>
      <c r="N2677" s="34" t="b">
        <v>1</v>
      </c>
      <c r="O2677" s="35">
        <f t="shared" si="453"/>
        <v>44604</v>
      </c>
      <c r="P2677" s="36" t="str">
        <f t="shared" si="454"/>
        <v>I</v>
      </c>
      <c r="Q2677" s="37" t="str">
        <f t="shared" si="455"/>
        <v>North Lanarkshire Council</v>
      </c>
      <c r="R2677" s="6" t="str">
        <f t="shared" si="456"/>
        <v>I - North Lanarkshire Council</v>
      </c>
      <c r="S2677" s="6" t="str">
        <f>IFERROR(INDEX('Vendor Over-ride'!$C:$C, MATCH($R:$R,'Vendor Over-ride'!$A:$A,0)),"")</f>
        <v>I - North Lanarkshire Council</v>
      </c>
      <c r="U2677" s="38" t="str">
        <f t="shared" si="460"/>
        <v>GIA</v>
      </c>
      <c r="V2677" s="5" t="str">
        <f t="shared" si="461"/>
        <v>AWARD</v>
      </c>
      <c r="W2677" s="5" t="b">
        <f t="shared" si="457"/>
        <v>1</v>
      </c>
      <c r="X2677" s="40">
        <f t="shared" ca="1" si="458"/>
        <v>498148</v>
      </c>
      <c r="Y2677" s="30" t="b">
        <f t="shared" ca="1" si="459"/>
        <v>1</v>
      </c>
    </row>
    <row r="2678" spans="1:25">
      <c r="A2678" s="28" t="s">
        <v>2837</v>
      </c>
      <c r="B2678" s="28" t="s">
        <v>2838</v>
      </c>
      <c r="C2678" s="28" t="s">
        <v>4978</v>
      </c>
      <c r="D2678" s="28" t="s">
        <v>2842</v>
      </c>
      <c r="E2678" s="29">
        <v>42402</v>
      </c>
      <c r="F2678" s="28" t="s">
        <v>12465</v>
      </c>
      <c r="G2678" s="30">
        <v>5364</v>
      </c>
      <c r="H2678" s="28" t="s">
        <v>12466</v>
      </c>
      <c r="I2678" s="31">
        <v>0</v>
      </c>
      <c r="J2678" s="31">
        <v>17959</v>
      </c>
      <c r="K2678" s="28" t="s">
        <v>3584</v>
      </c>
      <c r="L2678" s="32">
        <f t="shared" si="451"/>
        <v>-17959</v>
      </c>
      <c r="M2678" s="33">
        <f t="shared" si="452"/>
        <v>17959</v>
      </c>
      <c r="N2678" s="34" t="b">
        <v>1</v>
      </c>
      <c r="O2678" s="35">
        <f t="shared" si="453"/>
        <v>17959</v>
      </c>
      <c r="P2678" s="36" t="str">
        <f t="shared" si="454"/>
        <v>I</v>
      </c>
      <c r="Q2678" s="37" t="str">
        <f t="shared" si="455"/>
        <v>South Ayrshire Council</v>
      </c>
      <c r="R2678" s="6" t="str">
        <f t="shared" si="456"/>
        <v>I - South Ayrshire Council</v>
      </c>
      <c r="S2678" s="6" t="str">
        <f>IFERROR(INDEX('Vendor Over-ride'!$C:$C, MATCH($R:$R,'Vendor Over-ride'!$A:$A,0)),"")</f>
        <v>I - South Ayrshire Council</v>
      </c>
      <c r="U2678" s="38" t="str">
        <f t="shared" si="460"/>
        <v>GIA</v>
      </c>
      <c r="V2678" s="5" t="str">
        <f t="shared" si="461"/>
        <v>AWARD</v>
      </c>
      <c r="W2678" s="5" t="b">
        <f t="shared" si="457"/>
        <v>0</v>
      </c>
      <c r="X2678" s="40">
        <f t="shared" ca="1" si="458"/>
        <v>215506</v>
      </c>
      <c r="Y2678" s="30" t="b">
        <f t="shared" ca="1" si="459"/>
        <v>1</v>
      </c>
    </row>
    <row r="2679" spans="1:25" hidden="1">
      <c r="A2679" s="28" t="s">
        <v>2837</v>
      </c>
      <c r="B2679" s="28" t="s">
        <v>2838</v>
      </c>
      <c r="C2679" s="28" t="s">
        <v>4978</v>
      </c>
      <c r="D2679" s="28" t="s">
        <v>2842</v>
      </c>
      <c r="E2679" s="29">
        <v>42402</v>
      </c>
      <c r="F2679" s="28" t="s">
        <v>12467</v>
      </c>
      <c r="G2679" s="30">
        <v>5364</v>
      </c>
      <c r="H2679" s="28" t="s">
        <v>12468</v>
      </c>
      <c r="I2679" s="31">
        <v>0</v>
      </c>
      <c r="J2679" s="31">
        <v>348.05</v>
      </c>
      <c r="K2679" s="28" t="s">
        <v>4960</v>
      </c>
      <c r="L2679" s="32">
        <f t="shared" si="451"/>
        <v>-348.05</v>
      </c>
      <c r="M2679" s="33">
        <f t="shared" si="452"/>
        <v>348.05</v>
      </c>
      <c r="N2679" s="34" t="b">
        <v>1</v>
      </c>
      <c r="O2679" s="35">
        <f t="shared" si="453"/>
        <v>348.05</v>
      </c>
      <c r="P2679" s="36" t="str">
        <f t="shared" si="454"/>
        <v>T</v>
      </c>
      <c r="Q2679" s="37" t="str">
        <f t="shared" si="455"/>
        <v>Capital Document Solutions Limited</v>
      </c>
      <c r="R2679" s="6" t="str">
        <f t="shared" si="456"/>
        <v>T - Capital Document Solutions Limited</v>
      </c>
      <c r="S2679" s="6" t="str">
        <f>IFERROR(INDEX('Vendor Over-ride'!$C:$C, MATCH($R:$R,'Vendor Over-ride'!$A:$A,0)),"")</f>
        <v>T - Capital Document Solutions Limited</v>
      </c>
      <c r="U2679" s="38" t="str">
        <f t="shared" si="460"/>
        <v>GIA</v>
      </c>
      <c r="V2679" s="5" t="str">
        <f t="shared" si="461"/>
        <v>TRADE</v>
      </c>
      <c r="W2679" s="5" t="b">
        <f t="shared" si="457"/>
        <v>0</v>
      </c>
      <c r="X2679" s="40">
        <f t="shared" ca="1" si="458"/>
        <v>8914.119999999999</v>
      </c>
      <c r="Y2679" s="30" t="b">
        <f t="shared" ca="1" si="459"/>
        <v>0</v>
      </c>
    </row>
    <row r="2680" spans="1:25">
      <c r="A2680" s="28" t="s">
        <v>2837</v>
      </c>
      <c r="B2680" s="28" t="s">
        <v>2838</v>
      </c>
      <c r="C2680" s="28" t="s">
        <v>4978</v>
      </c>
      <c r="D2680" s="28" t="s">
        <v>2842</v>
      </c>
      <c r="E2680" s="29">
        <v>42402</v>
      </c>
      <c r="F2680" s="28" t="s">
        <v>12469</v>
      </c>
      <c r="G2680" s="30">
        <v>5364</v>
      </c>
      <c r="H2680" s="28" t="s">
        <v>12470</v>
      </c>
      <c r="I2680" s="31">
        <v>0</v>
      </c>
      <c r="J2680" s="31">
        <v>3036.56</v>
      </c>
      <c r="K2680" s="28" t="s">
        <v>4924</v>
      </c>
      <c r="L2680" s="32">
        <f t="shared" si="451"/>
        <v>-3036.56</v>
      </c>
      <c r="M2680" s="33">
        <f t="shared" si="452"/>
        <v>3036.56</v>
      </c>
      <c r="N2680" s="34" t="b">
        <v>1</v>
      </c>
      <c r="O2680" s="35">
        <f t="shared" si="453"/>
        <v>3036.56</v>
      </c>
      <c r="P2680" s="36" t="str">
        <f t="shared" si="454"/>
        <v>T</v>
      </c>
      <c r="Q2680" s="37" t="str">
        <f t="shared" si="455"/>
        <v>Capita Travel and Events</v>
      </c>
      <c r="R2680" s="6" t="str">
        <f t="shared" si="456"/>
        <v>T - Capita Travel and Events</v>
      </c>
      <c r="S2680" s="6" t="str">
        <f>IFERROR(INDEX('Vendor Over-ride'!$C:$C, MATCH($R:$R,'Vendor Over-ride'!$A:$A,0)),"")</f>
        <v>T - Capita Travel and Events</v>
      </c>
      <c r="T2680" s="41" t="s">
        <v>7018</v>
      </c>
      <c r="U2680" s="38" t="str">
        <f t="shared" si="460"/>
        <v>GIA</v>
      </c>
      <c r="V2680" s="5" t="str">
        <f t="shared" si="461"/>
        <v>TRADE</v>
      </c>
      <c r="W2680" s="5" t="b">
        <f t="shared" si="457"/>
        <v>0</v>
      </c>
      <c r="X2680" s="40">
        <f t="shared" ca="1" si="458"/>
        <v>68437.789999999994</v>
      </c>
      <c r="Y2680" s="30" t="b">
        <f t="shared" ca="1" si="459"/>
        <v>1</v>
      </c>
    </row>
    <row r="2681" spans="1:25" hidden="1">
      <c r="A2681" s="28" t="s">
        <v>2837</v>
      </c>
      <c r="B2681" s="28" t="s">
        <v>2838</v>
      </c>
      <c r="C2681" s="28" t="s">
        <v>4978</v>
      </c>
      <c r="D2681" s="28" t="s">
        <v>2842</v>
      </c>
      <c r="E2681" s="29">
        <v>42402</v>
      </c>
      <c r="F2681" s="28" t="s">
        <v>12471</v>
      </c>
      <c r="G2681" s="30">
        <v>5364</v>
      </c>
      <c r="H2681" s="28" t="s">
        <v>12472</v>
      </c>
      <c r="I2681" s="31">
        <v>0</v>
      </c>
      <c r="J2681" s="31">
        <v>803.9</v>
      </c>
      <c r="K2681" s="28" t="s">
        <v>10460</v>
      </c>
      <c r="L2681" s="32">
        <f t="shared" si="451"/>
        <v>-803.9</v>
      </c>
      <c r="M2681" s="33">
        <f t="shared" si="452"/>
        <v>803.9</v>
      </c>
      <c r="N2681" s="34" t="b">
        <v>1</v>
      </c>
      <c r="O2681" s="35">
        <f t="shared" si="453"/>
        <v>803.9</v>
      </c>
      <c r="P2681" s="36" t="str">
        <f t="shared" si="454"/>
        <v>T</v>
      </c>
      <c r="Q2681" s="37" t="str">
        <f t="shared" si="455"/>
        <v>Hays Accountancy &amp; Finance</v>
      </c>
      <c r="R2681" s="6" t="str">
        <f t="shared" si="456"/>
        <v>T - Hays Accountancy &amp; Finance</v>
      </c>
      <c r="S2681" s="6" t="str">
        <f>IFERROR(INDEX('Vendor Over-ride'!$C:$C, MATCH($R:$R,'Vendor Over-ride'!$A:$A,0)),"")</f>
        <v>T - Hays Accountancy &amp; Finance</v>
      </c>
      <c r="U2681" s="38" t="str">
        <f t="shared" si="460"/>
        <v>GIA</v>
      </c>
      <c r="V2681" s="5" t="str">
        <f t="shared" si="461"/>
        <v>TRADE</v>
      </c>
      <c r="W2681" s="5" t="b">
        <f t="shared" si="457"/>
        <v>0</v>
      </c>
      <c r="X2681" s="40">
        <f t="shared" ca="1" si="458"/>
        <v>23135.120000000003</v>
      </c>
      <c r="Y2681" s="30" t="b">
        <f t="shared" ca="1" si="459"/>
        <v>0</v>
      </c>
    </row>
    <row r="2682" spans="1:25" hidden="1">
      <c r="A2682" s="28" t="s">
        <v>2837</v>
      </c>
      <c r="B2682" s="28" t="s">
        <v>2838</v>
      </c>
      <c r="C2682" s="28" t="s">
        <v>4978</v>
      </c>
      <c r="D2682" s="28" t="s">
        <v>2842</v>
      </c>
      <c r="E2682" s="29">
        <v>42402</v>
      </c>
      <c r="F2682" s="28" t="s">
        <v>12473</v>
      </c>
      <c r="G2682" s="30">
        <v>5364</v>
      </c>
      <c r="H2682" s="28" t="s">
        <v>12474</v>
      </c>
      <c r="I2682" s="31">
        <v>0</v>
      </c>
      <c r="J2682" s="31">
        <v>14.28</v>
      </c>
      <c r="K2682" s="28" t="s">
        <v>4970</v>
      </c>
      <c r="L2682" s="32">
        <f t="shared" si="451"/>
        <v>-14.28</v>
      </c>
      <c r="M2682" s="33">
        <f t="shared" si="452"/>
        <v>14.28</v>
      </c>
      <c r="N2682" s="34" t="b">
        <v>1</v>
      </c>
      <c r="O2682" s="35">
        <f t="shared" si="453"/>
        <v>14.28</v>
      </c>
      <c r="P2682" s="36" t="str">
        <f t="shared" si="454"/>
        <v>T</v>
      </c>
      <c r="Q2682" s="37" t="str">
        <f t="shared" si="455"/>
        <v>Jules Cafe Ltd</v>
      </c>
      <c r="R2682" s="6" t="str">
        <f t="shared" si="456"/>
        <v>T - Jules Cafe Ltd</v>
      </c>
      <c r="S2682" s="6" t="str">
        <f>IFERROR(INDEX('Vendor Over-ride'!$C:$C, MATCH($R:$R,'Vendor Over-ride'!$A:$A,0)),"")</f>
        <v>T - Jules Cafe Ltd</v>
      </c>
      <c r="U2682" s="38" t="str">
        <f t="shared" si="460"/>
        <v>GIA</v>
      </c>
      <c r="V2682" s="5" t="str">
        <f t="shared" si="461"/>
        <v>TRADE</v>
      </c>
      <c r="W2682" s="5" t="b">
        <f t="shared" si="457"/>
        <v>0</v>
      </c>
      <c r="X2682" s="40">
        <f t="shared" ca="1" si="458"/>
        <v>571.7399999999999</v>
      </c>
      <c r="Y2682" s="30" t="b">
        <f t="shared" ca="1" si="459"/>
        <v>0</v>
      </c>
    </row>
    <row r="2683" spans="1:25" hidden="1">
      <c r="A2683" s="28" t="s">
        <v>2837</v>
      </c>
      <c r="B2683" s="28" t="s">
        <v>2838</v>
      </c>
      <c r="C2683" s="28" t="s">
        <v>4978</v>
      </c>
      <c r="D2683" s="28" t="s">
        <v>2842</v>
      </c>
      <c r="E2683" s="29">
        <v>42402</v>
      </c>
      <c r="F2683" s="28" t="s">
        <v>12475</v>
      </c>
      <c r="G2683" s="30">
        <v>5364</v>
      </c>
      <c r="H2683" s="28" t="s">
        <v>12476</v>
      </c>
      <c r="I2683" s="31">
        <v>0</v>
      </c>
      <c r="J2683" s="31">
        <v>126.7</v>
      </c>
      <c r="K2683" s="28" t="s">
        <v>3516</v>
      </c>
      <c r="L2683" s="32">
        <f t="shared" si="451"/>
        <v>-126.7</v>
      </c>
      <c r="M2683" s="33">
        <f t="shared" si="452"/>
        <v>126.7</v>
      </c>
      <c r="N2683" s="34" t="b">
        <v>1</v>
      </c>
      <c r="O2683" s="35">
        <f t="shared" si="453"/>
        <v>126.7</v>
      </c>
      <c r="P2683" s="36" t="str">
        <f t="shared" si="454"/>
        <v>T</v>
      </c>
      <c r="Q2683" s="37" t="str">
        <f t="shared" si="455"/>
        <v>Caffia Coffee Group</v>
      </c>
      <c r="R2683" s="6" t="str">
        <f t="shared" si="456"/>
        <v>T - Caffia Coffee Group</v>
      </c>
      <c r="S2683" s="6" t="str">
        <f>IFERROR(INDEX('Vendor Over-ride'!$C:$C, MATCH($R:$R,'Vendor Over-ride'!$A:$A,0)),"")</f>
        <v>T - Caffia Coffee Group</v>
      </c>
      <c r="U2683" s="38" t="str">
        <f t="shared" si="460"/>
        <v>GIA</v>
      </c>
      <c r="V2683" s="5" t="str">
        <f t="shared" si="461"/>
        <v>TRADE</v>
      </c>
      <c r="W2683" s="5" t="b">
        <f t="shared" si="457"/>
        <v>0</v>
      </c>
      <c r="X2683" s="40">
        <f t="shared" ca="1" si="458"/>
        <v>1936.8000000000002</v>
      </c>
      <c r="Y2683" s="30" t="b">
        <f t="shared" ca="1" si="459"/>
        <v>0</v>
      </c>
    </row>
    <row r="2684" spans="1:25" hidden="1">
      <c r="A2684" s="28" t="s">
        <v>2837</v>
      </c>
      <c r="B2684" s="28" t="s">
        <v>2838</v>
      </c>
      <c r="C2684" s="28" t="s">
        <v>4978</v>
      </c>
      <c r="D2684" s="28" t="s">
        <v>2842</v>
      </c>
      <c r="E2684" s="29">
        <v>42402</v>
      </c>
      <c r="F2684" s="28" t="s">
        <v>12477</v>
      </c>
      <c r="G2684" s="30">
        <v>5364</v>
      </c>
      <c r="H2684" s="28" t="s">
        <v>12478</v>
      </c>
      <c r="I2684" s="31">
        <v>0</v>
      </c>
      <c r="J2684" s="31">
        <v>199.37</v>
      </c>
      <c r="K2684" s="28" t="s">
        <v>8494</v>
      </c>
      <c r="L2684" s="32">
        <f t="shared" si="451"/>
        <v>-199.37</v>
      </c>
      <c r="M2684" s="33">
        <f t="shared" si="452"/>
        <v>199.37</v>
      </c>
      <c r="N2684" s="34" t="b">
        <v>1</v>
      </c>
      <c r="O2684" s="35">
        <f t="shared" si="453"/>
        <v>199.37</v>
      </c>
      <c r="P2684" s="36" t="str">
        <f t="shared" si="454"/>
        <v>T</v>
      </c>
      <c r="Q2684" s="37" t="str">
        <f t="shared" si="455"/>
        <v>Misco</v>
      </c>
      <c r="R2684" s="6" t="str">
        <f t="shared" si="456"/>
        <v>T - Misco</v>
      </c>
      <c r="S2684" s="6" t="str">
        <f>IFERROR(INDEX('Vendor Over-ride'!$C:$C, MATCH($R:$R,'Vendor Over-ride'!$A:$A,0)),"")</f>
        <v>T - Misco</v>
      </c>
      <c r="U2684" s="38" t="str">
        <f t="shared" si="460"/>
        <v>GIA</v>
      </c>
      <c r="V2684" s="5" t="str">
        <f t="shared" si="461"/>
        <v>TRADE</v>
      </c>
      <c r="W2684" s="5" t="b">
        <f t="shared" si="457"/>
        <v>0</v>
      </c>
      <c r="X2684" s="40">
        <f t="shared" ca="1" si="458"/>
        <v>4294.1999999999989</v>
      </c>
      <c r="Y2684" s="30" t="b">
        <f t="shared" ca="1" si="459"/>
        <v>0</v>
      </c>
    </row>
    <row r="2685" spans="1:25" hidden="1">
      <c r="A2685" s="28" t="s">
        <v>2837</v>
      </c>
      <c r="B2685" s="28" t="s">
        <v>2838</v>
      </c>
      <c r="C2685" s="28" t="s">
        <v>4978</v>
      </c>
      <c r="D2685" s="28" t="s">
        <v>2842</v>
      </c>
      <c r="E2685" s="29">
        <v>42402</v>
      </c>
      <c r="F2685" s="28" t="s">
        <v>12479</v>
      </c>
      <c r="G2685" s="30">
        <v>5364</v>
      </c>
      <c r="H2685" s="28" t="s">
        <v>12480</v>
      </c>
      <c r="I2685" s="31">
        <v>0</v>
      </c>
      <c r="J2685" s="31">
        <v>278.56</v>
      </c>
      <c r="K2685" s="28" t="s">
        <v>2886</v>
      </c>
      <c r="L2685" s="32">
        <f t="shared" si="451"/>
        <v>-278.56</v>
      </c>
      <c r="M2685" s="33">
        <f t="shared" si="452"/>
        <v>278.56</v>
      </c>
      <c r="N2685" s="34" t="b">
        <v>1</v>
      </c>
      <c r="O2685" s="35">
        <f t="shared" si="453"/>
        <v>278.56</v>
      </c>
      <c r="P2685" s="36" t="str">
        <f t="shared" si="454"/>
        <v>T</v>
      </c>
      <c r="Q2685" s="37" t="str">
        <f t="shared" si="455"/>
        <v>Shred-It Limited</v>
      </c>
      <c r="R2685" s="6" t="str">
        <f t="shared" si="456"/>
        <v>T - Shred-It Limited</v>
      </c>
      <c r="S2685" s="6" t="str">
        <f>IFERROR(INDEX('Vendor Over-ride'!$C:$C, MATCH($R:$R,'Vendor Over-ride'!$A:$A,0)),"")</f>
        <v>T - Shred-It Limited</v>
      </c>
      <c r="U2685" s="38" t="str">
        <f t="shared" si="460"/>
        <v>GIA</v>
      </c>
      <c r="V2685" s="5" t="str">
        <f t="shared" si="461"/>
        <v>TRADE</v>
      </c>
      <c r="W2685" s="5" t="b">
        <f t="shared" si="457"/>
        <v>0</v>
      </c>
      <c r="X2685" s="40">
        <f t="shared" ca="1" si="458"/>
        <v>3247.48</v>
      </c>
      <c r="Y2685" s="30" t="b">
        <f t="shared" ca="1" si="459"/>
        <v>0</v>
      </c>
    </row>
    <row r="2686" spans="1:25" hidden="1">
      <c r="A2686" s="28" t="s">
        <v>2837</v>
      </c>
      <c r="B2686" s="28" t="s">
        <v>2838</v>
      </c>
      <c r="C2686" s="28" t="s">
        <v>4978</v>
      </c>
      <c r="D2686" s="28" t="s">
        <v>2842</v>
      </c>
      <c r="E2686" s="29">
        <v>42402</v>
      </c>
      <c r="F2686" s="28" t="s">
        <v>12481</v>
      </c>
      <c r="G2686" s="30">
        <v>5364</v>
      </c>
      <c r="H2686" s="28" t="s">
        <v>12482</v>
      </c>
      <c r="I2686" s="31">
        <v>0</v>
      </c>
      <c r="J2686" s="31">
        <v>3000</v>
      </c>
      <c r="K2686" s="28" t="s">
        <v>5065</v>
      </c>
      <c r="L2686" s="32">
        <f t="shared" si="451"/>
        <v>-3000</v>
      </c>
      <c r="M2686" s="33">
        <f t="shared" si="452"/>
        <v>3000</v>
      </c>
      <c r="N2686" s="34" t="b">
        <v>1</v>
      </c>
      <c r="O2686" s="35">
        <f t="shared" si="453"/>
        <v>3000</v>
      </c>
      <c r="P2686" s="36" t="str">
        <f t="shared" si="454"/>
        <v>T</v>
      </c>
      <c r="Q2686" s="37" t="str">
        <f t="shared" si="455"/>
        <v>Stonewall Equality Ltd</v>
      </c>
      <c r="R2686" s="6" t="str">
        <f t="shared" si="456"/>
        <v>T - Stonewall Equality Ltd</v>
      </c>
      <c r="S2686" s="6" t="str">
        <f>IFERROR(INDEX('Vendor Over-ride'!$C:$C, MATCH($R:$R,'Vendor Over-ride'!$A:$A,0)),"")</f>
        <v>T - Stonewall Equality Ltd</v>
      </c>
      <c r="U2686" s="38" t="str">
        <f t="shared" si="460"/>
        <v>GIA</v>
      </c>
      <c r="V2686" s="5" t="str">
        <f t="shared" si="461"/>
        <v>TRADE</v>
      </c>
      <c r="W2686" s="5" t="b">
        <f t="shared" si="457"/>
        <v>0</v>
      </c>
      <c r="X2686" s="40">
        <f t="shared" ca="1" si="458"/>
        <v>6240</v>
      </c>
      <c r="Y2686" s="30" t="b">
        <f t="shared" ca="1" si="459"/>
        <v>0</v>
      </c>
    </row>
    <row r="2687" spans="1:25" hidden="1">
      <c r="A2687" s="28" t="s">
        <v>2837</v>
      </c>
      <c r="B2687" s="28" t="s">
        <v>2838</v>
      </c>
      <c r="C2687" s="28" t="s">
        <v>4978</v>
      </c>
      <c r="D2687" s="28" t="s">
        <v>2842</v>
      </c>
      <c r="E2687" s="29">
        <v>42405</v>
      </c>
      <c r="F2687" s="28" t="s">
        <v>12483</v>
      </c>
      <c r="G2687" s="30">
        <v>5391</v>
      </c>
      <c r="H2687" s="28" t="s">
        <v>12484</v>
      </c>
      <c r="I2687" s="31">
        <v>0</v>
      </c>
      <c r="J2687" s="31">
        <v>27.3</v>
      </c>
      <c r="K2687" s="28" t="s">
        <v>2947</v>
      </c>
      <c r="L2687" s="32">
        <f t="shared" si="451"/>
        <v>-27.3</v>
      </c>
      <c r="M2687" s="33">
        <f t="shared" si="452"/>
        <v>27.3</v>
      </c>
      <c r="N2687" s="34" t="b">
        <v>0</v>
      </c>
      <c r="O2687" s="35">
        <f t="shared" si="453"/>
        <v>0</v>
      </c>
      <c r="P2687" s="36" t="str">
        <f t="shared" si="454"/>
        <v>E</v>
      </c>
      <c r="Q2687" s="37" t="str">
        <f t="shared" si="455"/>
        <v>Mark Thomas</v>
      </c>
      <c r="R2687" s="6" t="str">
        <f t="shared" si="456"/>
        <v>E - Mark Thomas</v>
      </c>
      <c r="S2687" s="6" t="str">
        <f>IFERROR(INDEX('Vendor Over-ride'!$C:$C, MATCH($R:$R,'Vendor Over-ride'!$A:$A,0)),"")</f>
        <v/>
      </c>
      <c r="U2687" s="38" t="str">
        <f t="shared" si="460"/>
        <v>GIA</v>
      </c>
      <c r="V2687" s="5" t="str">
        <f t="shared" si="461"/>
        <v>EMPLOYEE</v>
      </c>
      <c r="W2687" s="5" t="b">
        <f t="shared" si="457"/>
        <v>0</v>
      </c>
      <c r="X2687" s="40">
        <f t="shared" ca="1" si="458"/>
        <v>334393.72000000003</v>
      </c>
      <c r="Y2687" s="30" t="b">
        <f t="shared" ca="1" si="459"/>
        <v>1</v>
      </c>
    </row>
    <row r="2688" spans="1:25" hidden="1">
      <c r="A2688" s="28" t="s">
        <v>2837</v>
      </c>
      <c r="B2688" s="28" t="s">
        <v>2838</v>
      </c>
      <c r="C2688" s="28" t="s">
        <v>4978</v>
      </c>
      <c r="D2688" s="28" t="s">
        <v>2842</v>
      </c>
      <c r="E2688" s="29">
        <v>42405</v>
      </c>
      <c r="F2688" s="28" t="s">
        <v>12485</v>
      </c>
      <c r="G2688" s="30">
        <v>5391</v>
      </c>
      <c r="H2688" s="28" t="s">
        <v>12486</v>
      </c>
      <c r="I2688" s="31">
        <v>0</v>
      </c>
      <c r="J2688" s="31">
        <v>103.59</v>
      </c>
      <c r="K2688" s="28" t="s">
        <v>2992</v>
      </c>
      <c r="L2688" s="32">
        <f t="shared" si="451"/>
        <v>-103.59</v>
      </c>
      <c r="M2688" s="33">
        <f t="shared" si="452"/>
        <v>103.59</v>
      </c>
      <c r="N2688" s="34" t="b">
        <v>0</v>
      </c>
      <c r="O2688" s="35">
        <f t="shared" si="453"/>
        <v>0</v>
      </c>
      <c r="P2688" s="36" t="str">
        <f t="shared" si="454"/>
        <v>E</v>
      </c>
      <c r="Q2688" s="37" t="str">
        <f t="shared" si="455"/>
        <v>Lynsey McLeod</v>
      </c>
      <c r="R2688" s="6" t="str">
        <f t="shared" si="456"/>
        <v>E - Lynsey McLeod</v>
      </c>
      <c r="S2688" s="6" t="str">
        <f>IFERROR(INDEX('Vendor Over-ride'!$C:$C, MATCH($R:$R,'Vendor Over-ride'!$A:$A,0)),"")</f>
        <v/>
      </c>
      <c r="U2688" s="38" t="str">
        <f t="shared" si="460"/>
        <v>GIA</v>
      </c>
      <c r="V2688" s="5" t="str">
        <f t="shared" si="461"/>
        <v>EMPLOYEE</v>
      </c>
      <c r="W2688" s="5" t="b">
        <f t="shared" si="457"/>
        <v>0</v>
      </c>
      <c r="X2688" s="40">
        <f t="shared" ca="1" si="458"/>
        <v>334393.72000000003</v>
      </c>
      <c r="Y2688" s="30" t="b">
        <f t="shared" ca="1" si="459"/>
        <v>1</v>
      </c>
    </row>
    <row r="2689" spans="1:25" hidden="1">
      <c r="A2689" s="28" t="s">
        <v>2837</v>
      </c>
      <c r="B2689" s="28" t="s">
        <v>2838</v>
      </c>
      <c r="C2689" s="28" t="s">
        <v>4978</v>
      </c>
      <c r="D2689" s="28" t="s">
        <v>2842</v>
      </c>
      <c r="E2689" s="29">
        <v>42405</v>
      </c>
      <c r="F2689" s="28" t="s">
        <v>12487</v>
      </c>
      <c r="G2689" s="30">
        <v>5391</v>
      </c>
      <c r="H2689" s="28" t="s">
        <v>12488</v>
      </c>
      <c r="I2689" s="31">
        <v>0</v>
      </c>
      <c r="J2689" s="31">
        <v>35.229999999999997</v>
      </c>
      <c r="K2689" s="28" t="s">
        <v>5100</v>
      </c>
      <c r="L2689" s="32">
        <f t="shared" si="451"/>
        <v>-35.229999999999997</v>
      </c>
      <c r="M2689" s="33">
        <f t="shared" si="452"/>
        <v>35.229999999999997</v>
      </c>
      <c r="N2689" s="34" t="b">
        <v>0</v>
      </c>
      <c r="O2689" s="35">
        <f t="shared" si="453"/>
        <v>0</v>
      </c>
      <c r="P2689" s="36" t="str">
        <f t="shared" si="454"/>
        <v>E</v>
      </c>
      <c r="Q2689" s="37" t="str">
        <f t="shared" si="455"/>
        <v>Katherine Allan (Green)</v>
      </c>
      <c r="R2689" s="6" t="str">
        <f t="shared" si="456"/>
        <v>E - Katherine Allan (Green)</v>
      </c>
      <c r="S2689" s="6" t="str">
        <f>IFERROR(INDEX('Vendor Over-ride'!$C:$C, MATCH($R:$R,'Vendor Over-ride'!$A:$A,0)),"")</f>
        <v/>
      </c>
      <c r="U2689" s="38" t="str">
        <f t="shared" si="460"/>
        <v>GIA</v>
      </c>
      <c r="V2689" s="5" t="str">
        <f t="shared" si="461"/>
        <v>EMPLOYEE</v>
      </c>
      <c r="W2689" s="5" t="b">
        <f t="shared" si="457"/>
        <v>0</v>
      </c>
      <c r="X2689" s="40">
        <f t="shared" ca="1" si="458"/>
        <v>334393.72000000003</v>
      </c>
      <c r="Y2689" s="30" t="b">
        <f t="shared" ca="1" si="459"/>
        <v>1</v>
      </c>
    </row>
    <row r="2690" spans="1:25" hidden="1">
      <c r="A2690" s="28" t="s">
        <v>2837</v>
      </c>
      <c r="B2690" s="28" t="s">
        <v>2838</v>
      </c>
      <c r="C2690" s="28" t="s">
        <v>4978</v>
      </c>
      <c r="D2690" s="28" t="s">
        <v>2842</v>
      </c>
      <c r="E2690" s="29">
        <v>42405</v>
      </c>
      <c r="F2690" s="28" t="s">
        <v>12489</v>
      </c>
      <c r="G2690" s="30">
        <v>5391</v>
      </c>
      <c r="H2690" s="28" t="s">
        <v>12490</v>
      </c>
      <c r="I2690" s="31">
        <v>0</v>
      </c>
      <c r="J2690" s="31">
        <v>2645.4</v>
      </c>
      <c r="K2690" s="28" t="s">
        <v>3030</v>
      </c>
      <c r="L2690" s="32">
        <f t="shared" ref="L2690:L2753" si="462">I:I-J:J</f>
        <v>-2645.4</v>
      </c>
      <c r="M2690" s="33">
        <f t="shared" ref="M2690:M2753" si="463">ABS($L:$L)</f>
        <v>2645.4</v>
      </c>
      <c r="N2690" s="34" t="b">
        <v>1</v>
      </c>
      <c r="O2690" s="35">
        <f t="shared" ref="O2690:O2753" si="464">$M:$M*$N:$N</f>
        <v>2645.4</v>
      </c>
      <c r="P2690" s="36" t="str">
        <f t="shared" ref="P2690:P2753" si="465">LEFT(TRIM($K:$K),1)</f>
        <v>T</v>
      </c>
      <c r="Q2690" s="37" t="str">
        <f t="shared" ref="Q2690:Q2753" si="466">RIGHT(TRIM($K:$K),LEN(TRIM($K:$K))-FIND("-",TRIM($K:$K)))</f>
        <v>Alba Facilities Services Ltd</v>
      </c>
      <c r="R2690" s="6" t="str">
        <f t="shared" ref="R2690:R2753" si="467">CONCATENATE($P:$P, " - ",$Q:$Q)</f>
        <v>T - Alba Facilities Services Ltd</v>
      </c>
      <c r="S2690" s="6" t="str">
        <f>IFERROR(INDEX('Vendor Over-ride'!$C:$C, MATCH($R:$R,'Vendor Over-ride'!$A:$A,0)),"")</f>
        <v>T - Alba Facilities Services Ltd</v>
      </c>
      <c r="U2690" s="38" t="str">
        <f t="shared" si="460"/>
        <v>GIA</v>
      </c>
      <c r="V2690" s="5" t="str">
        <f t="shared" si="461"/>
        <v>TRADE</v>
      </c>
      <c r="W2690" s="5" t="b">
        <f t="shared" ref="W2690:W2753" si="468">ROUND($O:$O,2)&gt;=25000</f>
        <v>0</v>
      </c>
      <c r="X2690" s="40">
        <f t="shared" ref="X2690:X2753" ca="1" si="469">SUMPRODUCT((Payee=$S2690) * (Payment_Value))</f>
        <v>12768</v>
      </c>
      <c r="Y2690" s="30" t="b">
        <f t="shared" ref="Y2690:Y2753" ca="1" si="470">$X:$X&gt;=25000</f>
        <v>0</v>
      </c>
    </row>
    <row r="2691" spans="1:25" hidden="1">
      <c r="A2691" s="28" t="s">
        <v>2837</v>
      </c>
      <c r="B2691" s="28" t="s">
        <v>2838</v>
      </c>
      <c r="C2691" s="28" t="s">
        <v>4978</v>
      </c>
      <c r="D2691" s="28" t="s">
        <v>2842</v>
      </c>
      <c r="E2691" s="29">
        <v>42405</v>
      </c>
      <c r="F2691" s="28" t="s">
        <v>12491</v>
      </c>
      <c r="G2691" s="30">
        <v>5391</v>
      </c>
      <c r="H2691" s="28" t="s">
        <v>12492</v>
      </c>
      <c r="I2691" s="31">
        <v>0</v>
      </c>
      <c r="J2691" s="31">
        <v>1322.8</v>
      </c>
      <c r="K2691" s="28" t="s">
        <v>3031</v>
      </c>
      <c r="L2691" s="32">
        <f t="shared" si="462"/>
        <v>-1322.8</v>
      </c>
      <c r="M2691" s="33">
        <f t="shared" si="463"/>
        <v>1322.8</v>
      </c>
      <c r="N2691" s="34" t="b">
        <v>1</v>
      </c>
      <c r="O2691" s="35">
        <f t="shared" si="464"/>
        <v>1322.8</v>
      </c>
      <c r="P2691" s="36" t="str">
        <f t="shared" si="465"/>
        <v>T</v>
      </c>
      <c r="Q2691" s="37" t="str">
        <f t="shared" si="466"/>
        <v>Allander Print Limited</v>
      </c>
      <c r="R2691" s="6" t="str">
        <f t="shared" si="467"/>
        <v>T - Allander Print Limited</v>
      </c>
      <c r="S2691" s="6" t="str">
        <f>IFERROR(INDEX('Vendor Over-ride'!$C:$C, MATCH($R:$R,'Vendor Over-ride'!$A:$A,0)),"")</f>
        <v>T - Allander Print Limited</v>
      </c>
      <c r="U2691" s="38" t="str">
        <f t="shared" ref="U2691:U2754" si="471">"GIA"</f>
        <v>GIA</v>
      </c>
      <c r="V2691" s="5" t="str">
        <f t="shared" ref="V2691:V2754" si="472">UPPER(IF($P:$P="E","Employee",IF(OR($P:$P="I",$P:$P="G"),"Award",IF(OR($P:$P="D",$P:$P="T"),"Trade",""))))</f>
        <v>TRADE</v>
      </c>
      <c r="W2691" s="5" t="b">
        <f t="shared" si="468"/>
        <v>0</v>
      </c>
      <c r="X2691" s="40">
        <f t="shared" ca="1" si="469"/>
        <v>20985.399999999998</v>
      </c>
      <c r="Y2691" s="30" t="b">
        <f t="shared" ca="1" si="470"/>
        <v>0</v>
      </c>
    </row>
    <row r="2692" spans="1:25" hidden="1">
      <c r="A2692" s="28" t="s">
        <v>2837</v>
      </c>
      <c r="B2692" s="28" t="s">
        <v>2838</v>
      </c>
      <c r="C2692" s="28" t="s">
        <v>4978</v>
      </c>
      <c r="D2692" s="28" t="s">
        <v>2842</v>
      </c>
      <c r="E2692" s="29">
        <v>42405</v>
      </c>
      <c r="F2692" s="28" t="s">
        <v>12493</v>
      </c>
      <c r="G2692" s="30">
        <v>5391</v>
      </c>
      <c r="H2692" s="28" t="s">
        <v>12494</v>
      </c>
      <c r="I2692" s="31">
        <v>0</v>
      </c>
      <c r="J2692" s="31">
        <v>1817.73</v>
      </c>
      <c r="K2692" s="28" t="s">
        <v>3014</v>
      </c>
      <c r="L2692" s="32">
        <f t="shared" si="462"/>
        <v>-1817.73</v>
      </c>
      <c r="M2692" s="33">
        <f t="shared" si="463"/>
        <v>1817.73</v>
      </c>
      <c r="N2692" s="34" t="b">
        <v>1</v>
      </c>
      <c r="O2692" s="35">
        <f t="shared" si="464"/>
        <v>1817.73</v>
      </c>
      <c r="P2692" s="36" t="str">
        <f t="shared" si="465"/>
        <v>T</v>
      </c>
      <c r="Q2692" s="37" t="str">
        <f t="shared" si="466"/>
        <v>Beathag Mhoireasdan</v>
      </c>
      <c r="R2692" s="6" t="str">
        <f t="shared" si="467"/>
        <v>T - Beathag Mhoireasdan</v>
      </c>
      <c r="S2692" s="6" t="str">
        <f>IFERROR(INDEX('Vendor Over-ride'!$C:$C, MATCH($R:$R,'Vendor Over-ride'!$A:$A,0)),"")</f>
        <v>T - Beathag Mhoireasdan</v>
      </c>
      <c r="U2692" s="38" t="str">
        <f t="shared" si="471"/>
        <v>GIA</v>
      </c>
      <c r="V2692" s="5" t="str">
        <f t="shared" si="472"/>
        <v>TRADE</v>
      </c>
      <c r="W2692" s="5" t="b">
        <f t="shared" si="468"/>
        <v>0</v>
      </c>
      <c r="X2692" s="40">
        <f t="shared" ca="1" si="469"/>
        <v>4333.3</v>
      </c>
      <c r="Y2692" s="30" t="b">
        <f t="shared" ca="1" si="470"/>
        <v>0</v>
      </c>
    </row>
    <row r="2693" spans="1:25">
      <c r="A2693" s="28" t="s">
        <v>2837</v>
      </c>
      <c r="B2693" s="28" t="s">
        <v>2838</v>
      </c>
      <c r="C2693" s="28" t="s">
        <v>4978</v>
      </c>
      <c r="D2693" s="28" t="s">
        <v>2842</v>
      </c>
      <c r="E2693" s="29">
        <v>42405</v>
      </c>
      <c r="F2693" s="28" t="s">
        <v>12495</v>
      </c>
      <c r="G2693" s="30">
        <v>5391</v>
      </c>
      <c r="H2693" s="28" t="s">
        <v>12496</v>
      </c>
      <c r="I2693" s="31">
        <v>0</v>
      </c>
      <c r="J2693" s="31">
        <v>2930.96</v>
      </c>
      <c r="K2693" s="28" t="s">
        <v>4924</v>
      </c>
      <c r="L2693" s="32">
        <f t="shared" si="462"/>
        <v>-2930.96</v>
      </c>
      <c r="M2693" s="33">
        <f t="shared" si="463"/>
        <v>2930.96</v>
      </c>
      <c r="N2693" s="34" t="b">
        <v>1</v>
      </c>
      <c r="O2693" s="35">
        <f t="shared" si="464"/>
        <v>2930.96</v>
      </c>
      <c r="P2693" s="36" t="str">
        <f t="shared" si="465"/>
        <v>T</v>
      </c>
      <c r="Q2693" s="37" t="str">
        <f t="shared" si="466"/>
        <v>Capita Travel and Events</v>
      </c>
      <c r="R2693" s="6" t="str">
        <f t="shared" si="467"/>
        <v>T - Capita Travel and Events</v>
      </c>
      <c r="S2693" s="6" t="str">
        <f>IFERROR(INDEX('Vendor Over-ride'!$C:$C, MATCH($R:$R,'Vendor Over-ride'!$A:$A,0)),"")</f>
        <v>T - Capita Travel and Events</v>
      </c>
      <c r="T2693" s="41" t="s">
        <v>7018</v>
      </c>
      <c r="U2693" s="38" t="str">
        <f t="shared" si="471"/>
        <v>GIA</v>
      </c>
      <c r="V2693" s="5" t="str">
        <f t="shared" si="472"/>
        <v>TRADE</v>
      </c>
      <c r="W2693" s="5" t="b">
        <f t="shared" si="468"/>
        <v>0</v>
      </c>
      <c r="X2693" s="40">
        <f t="shared" ca="1" si="469"/>
        <v>68437.789999999994</v>
      </c>
      <c r="Y2693" s="30" t="b">
        <f t="shared" ca="1" si="470"/>
        <v>1</v>
      </c>
    </row>
    <row r="2694" spans="1:25" hidden="1">
      <c r="A2694" s="28" t="s">
        <v>2837</v>
      </c>
      <c r="B2694" s="28" t="s">
        <v>2838</v>
      </c>
      <c r="C2694" s="28" t="s">
        <v>4978</v>
      </c>
      <c r="D2694" s="28" t="s">
        <v>2842</v>
      </c>
      <c r="E2694" s="29">
        <v>42405</v>
      </c>
      <c r="F2694" s="28" t="s">
        <v>12497</v>
      </c>
      <c r="G2694" s="30">
        <v>5391</v>
      </c>
      <c r="H2694" s="28" t="s">
        <v>12498</v>
      </c>
      <c r="I2694" s="31">
        <v>0</v>
      </c>
      <c r="J2694" s="31">
        <v>252</v>
      </c>
      <c r="K2694" s="28" t="s">
        <v>4240</v>
      </c>
      <c r="L2694" s="32">
        <f t="shared" si="462"/>
        <v>-252</v>
      </c>
      <c r="M2694" s="33">
        <f t="shared" si="463"/>
        <v>252</v>
      </c>
      <c r="N2694" s="34" t="b">
        <v>1</v>
      </c>
      <c r="O2694" s="35">
        <f t="shared" si="464"/>
        <v>252</v>
      </c>
      <c r="P2694" s="36" t="str">
        <f t="shared" si="465"/>
        <v>T</v>
      </c>
      <c r="Q2694" s="37" t="str">
        <f t="shared" si="466"/>
        <v>Centre For Contemporary Arts</v>
      </c>
      <c r="R2694" s="6" t="str">
        <f t="shared" si="467"/>
        <v>T - Centre For Contemporary Arts</v>
      </c>
      <c r="S2694" s="6" t="str">
        <f>IFERROR(INDEX('Vendor Over-ride'!$C:$C, MATCH($R:$R,'Vendor Over-ride'!$A:$A,0)),"")</f>
        <v>T - Centre For Contemporary Arts</v>
      </c>
      <c r="U2694" s="38" t="str">
        <f t="shared" si="471"/>
        <v>GIA</v>
      </c>
      <c r="V2694" s="5" t="str">
        <f t="shared" si="472"/>
        <v>TRADE</v>
      </c>
      <c r="W2694" s="5" t="b">
        <f t="shared" si="468"/>
        <v>0</v>
      </c>
      <c r="X2694" s="40">
        <f t="shared" ca="1" si="469"/>
        <v>3468.26</v>
      </c>
      <c r="Y2694" s="30" t="b">
        <f t="shared" ca="1" si="470"/>
        <v>0</v>
      </c>
    </row>
    <row r="2695" spans="1:25" hidden="1">
      <c r="A2695" s="28" t="s">
        <v>2837</v>
      </c>
      <c r="B2695" s="28" t="s">
        <v>2838</v>
      </c>
      <c r="C2695" s="28" t="s">
        <v>4978</v>
      </c>
      <c r="D2695" s="28" t="s">
        <v>2842</v>
      </c>
      <c r="E2695" s="29">
        <v>42405</v>
      </c>
      <c r="F2695" s="28" t="s">
        <v>12499</v>
      </c>
      <c r="G2695" s="30">
        <v>5391</v>
      </c>
      <c r="H2695" s="28" t="s">
        <v>12500</v>
      </c>
      <c r="I2695" s="31">
        <v>0</v>
      </c>
      <c r="J2695" s="31">
        <v>45.51</v>
      </c>
      <c r="K2695" s="28" t="s">
        <v>2879</v>
      </c>
      <c r="L2695" s="32">
        <f t="shared" si="462"/>
        <v>-45.51</v>
      </c>
      <c r="M2695" s="33">
        <f t="shared" si="463"/>
        <v>45.51</v>
      </c>
      <c r="N2695" s="34" t="b">
        <v>1</v>
      </c>
      <c r="O2695" s="35">
        <f t="shared" si="464"/>
        <v>45.51</v>
      </c>
      <c r="P2695" s="36" t="str">
        <f t="shared" si="465"/>
        <v>T</v>
      </c>
      <c r="Q2695" s="37" t="str">
        <f t="shared" si="466"/>
        <v>CITY MILK</v>
      </c>
      <c r="R2695" s="6" t="str">
        <f t="shared" si="467"/>
        <v>T - CITY MILK</v>
      </c>
      <c r="S2695" s="6" t="str">
        <f>IFERROR(INDEX('Vendor Over-ride'!$C:$C, MATCH($R:$R,'Vendor Over-ride'!$A:$A,0)),"")</f>
        <v>T - CITY MILK</v>
      </c>
      <c r="U2695" s="38" t="str">
        <f t="shared" si="471"/>
        <v>GIA</v>
      </c>
      <c r="V2695" s="5" t="str">
        <f t="shared" si="472"/>
        <v>TRADE</v>
      </c>
      <c r="W2695" s="5" t="b">
        <f t="shared" si="468"/>
        <v>0</v>
      </c>
      <c r="X2695" s="40">
        <f t="shared" ca="1" si="469"/>
        <v>604.2700000000001</v>
      </c>
      <c r="Y2695" s="30" t="b">
        <f t="shared" ca="1" si="470"/>
        <v>0</v>
      </c>
    </row>
    <row r="2696" spans="1:25" hidden="1">
      <c r="A2696" s="28" t="s">
        <v>2837</v>
      </c>
      <c r="B2696" s="28" t="s">
        <v>2838</v>
      </c>
      <c r="C2696" s="28" t="s">
        <v>4978</v>
      </c>
      <c r="D2696" s="28" t="s">
        <v>2842</v>
      </c>
      <c r="E2696" s="29">
        <v>42405</v>
      </c>
      <c r="F2696" s="28" t="s">
        <v>12501</v>
      </c>
      <c r="G2696" s="30">
        <v>5391</v>
      </c>
      <c r="H2696" s="28" t="s">
        <v>12502</v>
      </c>
      <c r="I2696" s="31">
        <v>0</v>
      </c>
      <c r="J2696" s="31">
        <v>823.26</v>
      </c>
      <c r="K2696" s="28" t="s">
        <v>12503</v>
      </c>
      <c r="L2696" s="32">
        <f t="shared" si="462"/>
        <v>-823.26</v>
      </c>
      <c r="M2696" s="33">
        <f t="shared" si="463"/>
        <v>823.26</v>
      </c>
      <c r="N2696" s="34" t="b">
        <v>1</v>
      </c>
      <c r="O2696" s="35">
        <f t="shared" si="464"/>
        <v>823.26</v>
      </c>
      <c r="P2696" s="36" t="str">
        <f t="shared" si="465"/>
        <v>T</v>
      </c>
      <c r="Q2696" s="37" t="str">
        <f t="shared" si="466"/>
        <v>Cooler Kings Film</v>
      </c>
      <c r="R2696" s="6" t="str">
        <f t="shared" si="467"/>
        <v>T - Cooler Kings Film</v>
      </c>
      <c r="S2696" s="6" t="str">
        <f>IFERROR(INDEX('Vendor Over-ride'!$C:$C, MATCH($R:$R,'Vendor Over-ride'!$A:$A,0)),"")</f>
        <v>T - Cooler Kings Film</v>
      </c>
      <c r="U2696" s="38" t="str">
        <f t="shared" si="471"/>
        <v>GIA</v>
      </c>
      <c r="V2696" s="5" t="str">
        <f t="shared" si="472"/>
        <v>TRADE</v>
      </c>
      <c r="W2696" s="5" t="b">
        <f t="shared" si="468"/>
        <v>0</v>
      </c>
      <c r="X2696" s="40">
        <f t="shared" ca="1" si="469"/>
        <v>823.26</v>
      </c>
      <c r="Y2696" s="30" t="b">
        <f t="shared" ca="1" si="470"/>
        <v>0</v>
      </c>
    </row>
    <row r="2697" spans="1:25" hidden="1">
      <c r="A2697" s="28" t="s">
        <v>2837</v>
      </c>
      <c r="B2697" s="28" t="s">
        <v>2838</v>
      </c>
      <c r="C2697" s="28" t="s">
        <v>4978</v>
      </c>
      <c r="D2697" s="28" t="s">
        <v>2842</v>
      </c>
      <c r="E2697" s="29">
        <v>42405</v>
      </c>
      <c r="F2697" s="28" t="s">
        <v>12504</v>
      </c>
      <c r="G2697" s="30">
        <v>5391</v>
      </c>
      <c r="H2697" s="28" t="s">
        <v>12505</v>
      </c>
      <c r="I2697" s="31">
        <v>0</v>
      </c>
      <c r="J2697" s="31">
        <v>172.5</v>
      </c>
      <c r="K2697" s="28" t="s">
        <v>2850</v>
      </c>
      <c r="L2697" s="32">
        <f t="shared" si="462"/>
        <v>-172.5</v>
      </c>
      <c r="M2697" s="33">
        <f t="shared" si="463"/>
        <v>172.5</v>
      </c>
      <c r="N2697" s="34" t="b">
        <v>1</v>
      </c>
      <c r="O2697" s="35">
        <f t="shared" si="464"/>
        <v>172.5</v>
      </c>
      <c r="P2697" s="36" t="str">
        <f t="shared" si="465"/>
        <v>T</v>
      </c>
      <c r="Q2697" s="37" t="str">
        <f t="shared" si="466"/>
        <v>Fergus Muir</v>
      </c>
      <c r="R2697" s="6" t="str">
        <f t="shared" si="467"/>
        <v>T - Fergus Muir</v>
      </c>
      <c r="S2697" s="6" t="str">
        <f>IFERROR(INDEX('Vendor Over-ride'!$C:$C, MATCH($R:$R,'Vendor Over-ride'!$A:$A,0)),"")</f>
        <v>T - Fergus Muir</v>
      </c>
      <c r="U2697" s="38" t="str">
        <f t="shared" si="471"/>
        <v>GIA</v>
      </c>
      <c r="V2697" s="5" t="str">
        <f t="shared" si="472"/>
        <v>TRADE</v>
      </c>
      <c r="W2697" s="5" t="b">
        <f t="shared" si="468"/>
        <v>0</v>
      </c>
      <c r="X2697" s="40">
        <f t="shared" ca="1" si="469"/>
        <v>1291.22</v>
      </c>
      <c r="Y2697" s="30" t="b">
        <f t="shared" ca="1" si="470"/>
        <v>0</v>
      </c>
    </row>
    <row r="2698" spans="1:25" hidden="1">
      <c r="A2698" s="28" t="s">
        <v>2837</v>
      </c>
      <c r="B2698" s="28" t="s">
        <v>2838</v>
      </c>
      <c r="C2698" s="28" t="s">
        <v>4978</v>
      </c>
      <c r="D2698" s="28" t="s">
        <v>2842</v>
      </c>
      <c r="E2698" s="29">
        <v>42405</v>
      </c>
      <c r="F2698" s="28" t="s">
        <v>12506</v>
      </c>
      <c r="G2698" s="30">
        <v>5391</v>
      </c>
      <c r="H2698" s="28" t="s">
        <v>12507</v>
      </c>
      <c r="I2698" s="31">
        <v>0</v>
      </c>
      <c r="J2698" s="31">
        <v>3600</v>
      </c>
      <c r="K2698" s="28" t="s">
        <v>3740</v>
      </c>
      <c r="L2698" s="32">
        <f t="shared" si="462"/>
        <v>-3600</v>
      </c>
      <c r="M2698" s="33">
        <f t="shared" si="463"/>
        <v>3600</v>
      </c>
      <c r="N2698" s="34" t="b">
        <v>1</v>
      </c>
      <c r="O2698" s="35">
        <f t="shared" si="464"/>
        <v>3600</v>
      </c>
      <c r="P2698" s="36" t="str">
        <f t="shared" si="465"/>
        <v>T</v>
      </c>
      <c r="Q2698" s="37" t="str">
        <f t="shared" si="466"/>
        <v>Film Export UK LTD</v>
      </c>
      <c r="R2698" s="6" t="str">
        <f t="shared" si="467"/>
        <v>T - Film Export UK LTD</v>
      </c>
      <c r="S2698" s="6" t="str">
        <f>IFERROR(INDEX('Vendor Over-ride'!$C:$C, MATCH($R:$R,'Vendor Over-ride'!$A:$A,0)),"")</f>
        <v>T - Film Export UK LTD</v>
      </c>
      <c r="U2698" s="38" t="str">
        <f t="shared" si="471"/>
        <v>GIA</v>
      </c>
      <c r="V2698" s="5" t="str">
        <f t="shared" si="472"/>
        <v>TRADE</v>
      </c>
      <c r="W2698" s="5" t="b">
        <f t="shared" si="468"/>
        <v>0</v>
      </c>
      <c r="X2698" s="40">
        <f t="shared" ca="1" si="469"/>
        <v>9600</v>
      </c>
      <c r="Y2698" s="30" t="b">
        <f t="shared" ca="1" si="470"/>
        <v>0</v>
      </c>
    </row>
    <row r="2699" spans="1:25" hidden="1">
      <c r="A2699" s="28" t="s">
        <v>2837</v>
      </c>
      <c r="B2699" s="28" t="s">
        <v>2838</v>
      </c>
      <c r="C2699" s="28" t="s">
        <v>4978</v>
      </c>
      <c r="D2699" s="28" t="s">
        <v>2842</v>
      </c>
      <c r="E2699" s="29">
        <v>42405</v>
      </c>
      <c r="F2699" s="28" t="s">
        <v>12508</v>
      </c>
      <c r="G2699" s="30">
        <v>5391</v>
      </c>
      <c r="H2699" s="28" t="s">
        <v>12509</v>
      </c>
      <c r="I2699" s="31">
        <v>0</v>
      </c>
      <c r="J2699" s="31">
        <v>150</v>
      </c>
      <c r="K2699" s="28" t="s">
        <v>4926</v>
      </c>
      <c r="L2699" s="32">
        <f t="shared" si="462"/>
        <v>-150</v>
      </c>
      <c r="M2699" s="33">
        <f t="shared" si="463"/>
        <v>150</v>
      </c>
      <c r="N2699" s="34" t="b">
        <v>1</v>
      </c>
      <c r="O2699" s="35">
        <f t="shared" si="464"/>
        <v>150</v>
      </c>
      <c r="P2699" s="36" t="str">
        <f t="shared" si="465"/>
        <v>T</v>
      </c>
      <c r="Q2699" s="37" t="str">
        <f t="shared" si="466"/>
        <v>Heedi Graphic Design</v>
      </c>
      <c r="R2699" s="6" t="str">
        <f t="shared" si="467"/>
        <v>T - Heedi Graphic Design</v>
      </c>
      <c r="S2699" s="6" t="str">
        <f>IFERROR(INDEX('Vendor Over-ride'!$C:$C, MATCH($R:$R,'Vendor Over-ride'!$A:$A,0)),"")</f>
        <v>T - Heedi Graphic Design</v>
      </c>
      <c r="U2699" s="38" t="str">
        <f t="shared" si="471"/>
        <v>GIA</v>
      </c>
      <c r="V2699" s="5" t="str">
        <f t="shared" si="472"/>
        <v>TRADE</v>
      </c>
      <c r="W2699" s="5" t="b">
        <f t="shared" si="468"/>
        <v>0</v>
      </c>
      <c r="X2699" s="40">
        <f t="shared" ca="1" si="469"/>
        <v>612</v>
      </c>
      <c r="Y2699" s="30" t="b">
        <f t="shared" ca="1" si="470"/>
        <v>0</v>
      </c>
    </row>
    <row r="2700" spans="1:25" hidden="1">
      <c r="A2700" s="28" t="s">
        <v>2837</v>
      </c>
      <c r="B2700" s="28" t="s">
        <v>2838</v>
      </c>
      <c r="C2700" s="28" t="s">
        <v>4978</v>
      </c>
      <c r="D2700" s="28" t="s">
        <v>2842</v>
      </c>
      <c r="E2700" s="29">
        <v>42405</v>
      </c>
      <c r="F2700" s="28" t="s">
        <v>12510</v>
      </c>
      <c r="G2700" s="30">
        <v>5391</v>
      </c>
      <c r="H2700" s="28" t="s">
        <v>12511</v>
      </c>
      <c r="I2700" s="31">
        <v>0</v>
      </c>
      <c r="J2700" s="31">
        <v>1432</v>
      </c>
      <c r="K2700" s="28" t="s">
        <v>2884</v>
      </c>
      <c r="L2700" s="32">
        <f t="shared" si="462"/>
        <v>-1432</v>
      </c>
      <c r="M2700" s="33">
        <f t="shared" si="463"/>
        <v>1432</v>
      </c>
      <c r="N2700" s="34" t="b">
        <v>1</v>
      </c>
      <c r="O2700" s="35">
        <f t="shared" si="464"/>
        <v>1432</v>
      </c>
      <c r="P2700" s="36" t="str">
        <f t="shared" si="465"/>
        <v>T</v>
      </c>
      <c r="Q2700" s="37" t="str">
        <f t="shared" si="466"/>
        <v>Hitachi Capital UK PLC</v>
      </c>
      <c r="R2700" s="6" t="str">
        <f t="shared" si="467"/>
        <v>T - Hitachi Capital UK PLC</v>
      </c>
      <c r="S2700" s="6" t="str">
        <f>IFERROR(INDEX('Vendor Over-ride'!$C:$C, MATCH($R:$R,'Vendor Over-ride'!$A:$A,0)),"")</f>
        <v>T - Hitachi Capital UK PLC</v>
      </c>
      <c r="U2700" s="38" t="str">
        <f t="shared" si="471"/>
        <v>GIA</v>
      </c>
      <c r="V2700" s="5" t="str">
        <f t="shared" si="472"/>
        <v>TRADE</v>
      </c>
      <c r="W2700" s="5" t="b">
        <f t="shared" si="468"/>
        <v>0</v>
      </c>
      <c r="X2700" s="40">
        <f t="shared" ca="1" si="469"/>
        <v>22908.730000000003</v>
      </c>
      <c r="Y2700" s="30" t="b">
        <f t="shared" ca="1" si="470"/>
        <v>0</v>
      </c>
    </row>
    <row r="2701" spans="1:25" hidden="1">
      <c r="A2701" s="28" t="s">
        <v>2837</v>
      </c>
      <c r="B2701" s="28" t="s">
        <v>2838</v>
      </c>
      <c r="C2701" s="28" t="s">
        <v>4978</v>
      </c>
      <c r="D2701" s="28" t="s">
        <v>2842</v>
      </c>
      <c r="E2701" s="29">
        <v>42405</v>
      </c>
      <c r="F2701" s="28" t="s">
        <v>12512</v>
      </c>
      <c r="G2701" s="30">
        <v>5391</v>
      </c>
      <c r="H2701" s="28" t="s">
        <v>12513</v>
      </c>
      <c r="I2701" s="31">
        <v>0</v>
      </c>
      <c r="J2701" s="31">
        <v>3939.6</v>
      </c>
      <c r="K2701" s="28" t="s">
        <v>4784</v>
      </c>
      <c r="L2701" s="32">
        <f t="shared" si="462"/>
        <v>-3939.6</v>
      </c>
      <c r="M2701" s="33">
        <f t="shared" si="463"/>
        <v>3939.6</v>
      </c>
      <c r="N2701" s="34" t="b">
        <v>1</v>
      </c>
      <c r="O2701" s="35">
        <f t="shared" si="464"/>
        <v>3939.6</v>
      </c>
      <c r="P2701" s="36" t="str">
        <f t="shared" si="465"/>
        <v>T</v>
      </c>
      <c r="Q2701" s="37" t="str">
        <f t="shared" si="466"/>
        <v>Ipsos MORI</v>
      </c>
      <c r="R2701" s="6" t="str">
        <f t="shared" si="467"/>
        <v>T - Ipsos MORI</v>
      </c>
      <c r="S2701" s="6" t="str">
        <f>IFERROR(INDEX('Vendor Over-ride'!$C:$C, MATCH($R:$R,'Vendor Over-ride'!$A:$A,0)),"")</f>
        <v>T - Ipsos MORI</v>
      </c>
      <c r="U2701" s="38" t="str">
        <f t="shared" si="471"/>
        <v>GIA</v>
      </c>
      <c r="V2701" s="5" t="str">
        <f t="shared" si="472"/>
        <v>TRADE</v>
      </c>
      <c r="W2701" s="5" t="b">
        <f t="shared" si="468"/>
        <v>0</v>
      </c>
      <c r="X2701" s="40">
        <f t="shared" ca="1" si="469"/>
        <v>5880</v>
      </c>
      <c r="Y2701" s="30" t="b">
        <f t="shared" ca="1" si="470"/>
        <v>0</v>
      </c>
    </row>
    <row r="2702" spans="1:25" hidden="1">
      <c r="A2702" s="28" t="s">
        <v>2837</v>
      </c>
      <c r="B2702" s="28" t="s">
        <v>2838</v>
      </c>
      <c r="C2702" s="28" t="s">
        <v>4978</v>
      </c>
      <c r="D2702" s="28" t="s">
        <v>2842</v>
      </c>
      <c r="E2702" s="29">
        <v>42405</v>
      </c>
      <c r="F2702" s="28" t="s">
        <v>12514</v>
      </c>
      <c r="G2702" s="30">
        <v>5391</v>
      </c>
      <c r="H2702" s="28" t="s">
        <v>12515</v>
      </c>
      <c r="I2702" s="31">
        <v>0</v>
      </c>
      <c r="J2702" s="31">
        <v>745.61</v>
      </c>
      <c r="K2702" s="28" t="s">
        <v>2898</v>
      </c>
      <c r="L2702" s="32">
        <f t="shared" si="462"/>
        <v>-745.61</v>
      </c>
      <c r="M2702" s="33">
        <f t="shared" si="463"/>
        <v>745.61</v>
      </c>
      <c r="N2702" s="34" t="b">
        <v>1</v>
      </c>
      <c r="O2702" s="35">
        <f t="shared" si="464"/>
        <v>745.61</v>
      </c>
      <c r="P2702" s="36" t="str">
        <f t="shared" si="465"/>
        <v>T</v>
      </c>
      <c r="Q2702" s="37" t="str">
        <f t="shared" si="466"/>
        <v>Iron Mountain</v>
      </c>
      <c r="R2702" s="6" t="str">
        <f t="shared" si="467"/>
        <v>T - Iron Mountain</v>
      </c>
      <c r="S2702" s="6" t="str">
        <f>IFERROR(INDEX('Vendor Over-ride'!$C:$C, MATCH($R:$R,'Vendor Over-ride'!$A:$A,0)),"")</f>
        <v>T - Iron Mountain</v>
      </c>
      <c r="U2702" s="38" t="str">
        <f t="shared" si="471"/>
        <v>GIA</v>
      </c>
      <c r="V2702" s="5" t="str">
        <f t="shared" si="472"/>
        <v>TRADE</v>
      </c>
      <c r="W2702" s="5" t="b">
        <f t="shared" si="468"/>
        <v>0</v>
      </c>
      <c r="X2702" s="40">
        <f t="shared" ca="1" si="469"/>
        <v>23628.210000000003</v>
      </c>
      <c r="Y2702" s="30" t="b">
        <f t="shared" ca="1" si="470"/>
        <v>0</v>
      </c>
    </row>
    <row r="2703" spans="1:25" hidden="1">
      <c r="A2703" s="28" t="s">
        <v>2837</v>
      </c>
      <c r="B2703" s="28" t="s">
        <v>2838</v>
      </c>
      <c r="C2703" s="28" t="s">
        <v>4978</v>
      </c>
      <c r="D2703" s="28" t="s">
        <v>2842</v>
      </c>
      <c r="E2703" s="29">
        <v>42405</v>
      </c>
      <c r="F2703" s="28" t="s">
        <v>12516</v>
      </c>
      <c r="G2703" s="30">
        <v>5391</v>
      </c>
      <c r="H2703" s="28" t="s">
        <v>12517</v>
      </c>
      <c r="I2703" s="31">
        <v>0</v>
      </c>
      <c r="J2703" s="31">
        <v>14.28</v>
      </c>
      <c r="K2703" s="28" t="s">
        <v>4970</v>
      </c>
      <c r="L2703" s="32">
        <f t="shared" si="462"/>
        <v>-14.28</v>
      </c>
      <c r="M2703" s="33">
        <f t="shared" si="463"/>
        <v>14.28</v>
      </c>
      <c r="N2703" s="34" t="b">
        <v>1</v>
      </c>
      <c r="O2703" s="35">
        <f t="shared" si="464"/>
        <v>14.28</v>
      </c>
      <c r="P2703" s="36" t="str">
        <f t="shared" si="465"/>
        <v>T</v>
      </c>
      <c r="Q2703" s="37" t="str">
        <f t="shared" si="466"/>
        <v>Jules Cafe Ltd</v>
      </c>
      <c r="R2703" s="6" t="str">
        <f t="shared" si="467"/>
        <v>T - Jules Cafe Ltd</v>
      </c>
      <c r="S2703" s="6" t="str">
        <f>IFERROR(INDEX('Vendor Over-ride'!$C:$C, MATCH($R:$R,'Vendor Over-ride'!$A:$A,0)),"")</f>
        <v>T - Jules Cafe Ltd</v>
      </c>
      <c r="U2703" s="38" t="str">
        <f t="shared" si="471"/>
        <v>GIA</v>
      </c>
      <c r="V2703" s="5" t="str">
        <f t="shared" si="472"/>
        <v>TRADE</v>
      </c>
      <c r="W2703" s="5" t="b">
        <f t="shared" si="468"/>
        <v>0</v>
      </c>
      <c r="X2703" s="40">
        <f t="shared" ca="1" si="469"/>
        <v>571.7399999999999</v>
      </c>
      <c r="Y2703" s="30" t="b">
        <f t="shared" ca="1" si="470"/>
        <v>0</v>
      </c>
    </row>
    <row r="2704" spans="1:25" hidden="1">
      <c r="A2704" s="28" t="s">
        <v>2837</v>
      </c>
      <c r="B2704" s="28" t="s">
        <v>2838</v>
      </c>
      <c r="C2704" s="28" t="s">
        <v>4978</v>
      </c>
      <c r="D2704" s="28" t="s">
        <v>2842</v>
      </c>
      <c r="E2704" s="29">
        <v>42405</v>
      </c>
      <c r="F2704" s="28" t="s">
        <v>12518</v>
      </c>
      <c r="G2704" s="30">
        <v>5391</v>
      </c>
      <c r="H2704" s="28" t="s">
        <v>12519</v>
      </c>
      <c r="I2704" s="31">
        <v>0</v>
      </c>
      <c r="J2704" s="31">
        <v>1878.5</v>
      </c>
      <c r="K2704" s="28" t="s">
        <v>12520</v>
      </c>
      <c r="L2704" s="32">
        <f t="shared" si="462"/>
        <v>-1878.5</v>
      </c>
      <c r="M2704" s="33">
        <f t="shared" si="463"/>
        <v>1878.5</v>
      </c>
      <c r="N2704" s="34" t="b">
        <v>1</v>
      </c>
      <c r="O2704" s="35">
        <f t="shared" si="464"/>
        <v>1878.5</v>
      </c>
      <c r="P2704" s="36" t="str">
        <f t="shared" si="465"/>
        <v>T</v>
      </c>
      <c r="Q2704" s="37" t="str">
        <f t="shared" si="466"/>
        <v>Kathleen Bolt Mediation Services Ltd</v>
      </c>
      <c r="R2704" s="6" t="str">
        <f t="shared" si="467"/>
        <v>T - Kathleen Bolt Mediation Services Ltd</v>
      </c>
      <c r="S2704" s="6" t="str">
        <f>IFERROR(INDEX('Vendor Over-ride'!$C:$C, MATCH($R:$R,'Vendor Over-ride'!$A:$A,0)),"")</f>
        <v>T - Kathleen Bolt Mediation Services Ltd</v>
      </c>
      <c r="U2704" s="38" t="str">
        <f t="shared" si="471"/>
        <v>GIA</v>
      </c>
      <c r="V2704" s="5" t="str">
        <f t="shared" si="472"/>
        <v>TRADE</v>
      </c>
      <c r="W2704" s="5" t="b">
        <f t="shared" si="468"/>
        <v>0</v>
      </c>
      <c r="X2704" s="40">
        <f t="shared" ca="1" si="469"/>
        <v>1878.5</v>
      </c>
      <c r="Y2704" s="30" t="b">
        <f t="shared" ca="1" si="470"/>
        <v>0</v>
      </c>
    </row>
    <row r="2705" spans="1:25" hidden="1">
      <c r="A2705" s="28" t="s">
        <v>2837</v>
      </c>
      <c r="B2705" s="28" t="s">
        <v>2838</v>
      </c>
      <c r="C2705" s="28" t="s">
        <v>4978</v>
      </c>
      <c r="D2705" s="28" t="s">
        <v>2842</v>
      </c>
      <c r="E2705" s="29">
        <v>42405</v>
      </c>
      <c r="F2705" s="28" t="s">
        <v>12521</v>
      </c>
      <c r="G2705" s="30">
        <v>5391</v>
      </c>
      <c r="H2705" s="28" t="s">
        <v>12522</v>
      </c>
      <c r="I2705" s="31">
        <v>0</v>
      </c>
      <c r="J2705" s="31">
        <v>1200</v>
      </c>
      <c r="K2705" s="28" t="s">
        <v>4307</v>
      </c>
      <c r="L2705" s="32">
        <f t="shared" si="462"/>
        <v>-1200</v>
      </c>
      <c r="M2705" s="33">
        <f t="shared" si="463"/>
        <v>1200</v>
      </c>
      <c r="N2705" s="34" t="b">
        <v>1</v>
      </c>
      <c r="O2705" s="35">
        <f t="shared" si="464"/>
        <v>1200</v>
      </c>
      <c r="P2705" s="36" t="str">
        <f t="shared" si="465"/>
        <v>T</v>
      </c>
      <c r="Q2705" s="37" t="str">
        <f t="shared" si="466"/>
        <v>Law At Work Ltd</v>
      </c>
      <c r="R2705" s="6" t="str">
        <f t="shared" si="467"/>
        <v>T - Law At Work Ltd</v>
      </c>
      <c r="S2705" s="6" t="str">
        <f>IFERROR(INDEX('Vendor Over-ride'!$C:$C, MATCH($R:$R,'Vendor Over-ride'!$A:$A,0)),"")</f>
        <v>T - Law At Work Ltd</v>
      </c>
      <c r="U2705" s="38" t="str">
        <f t="shared" si="471"/>
        <v>GIA</v>
      </c>
      <c r="V2705" s="5" t="str">
        <f t="shared" si="472"/>
        <v>TRADE</v>
      </c>
      <c r="W2705" s="5" t="b">
        <f t="shared" si="468"/>
        <v>0</v>
      </c>
      <c r="X2705" s="40">
        <f t="shared" ca="1" si="469"/>
        <v>17280</v>
      </c>
      <c r="Y2705" s="30" t="b">
        <f t="shared" ca="1" si="470"/>
        <v>0</v>
      </c>
    </row>
    <row r="2706" spans="1:25" hidden="1">
      <c r="A2706" s="28" t="s">
        <v>2837</v>
      </c>
      <c r="B2706" s="28" t="s">
        <v>2838</v>
      </c>
      <c r="C2706" s="28" t="s">
        <v>4978</v>
      </c>
      <c r="D2706" s="28" t="s">
        <v>2842</v>
      </c>
      <c r="E2706" s="29">
        <v>42405</v>
      </c>
      <c r="F2706" s="28" t="s">
        <v>12523</v>
      </c>
      <c r="G2706" s="30">
        <v>5391</v>
      </c>
      <c r="H2706" s="28" t="s">
        <v>12524</v>
      </c>
      <c r="I2706" s="31">
        <v>0</v>
      </c>
      <c r="J2706" s="31">
        <v>3357.86</v>
      </c>
      <c r="K2706" s="28" t="s">
        <v>12525</v>
      </c>
      <c r="L2706" s="32">
        <f t="shared" si="462"/>
        <v>-3357.86</v>
      </c>
      <c r="M2706" s="33">
        <f t="shared" si="463"/>
        <v>3357.86</v>
      </c>
      <c r="N2706" s="34" t="b">
        <v>1</v>
      </c>
      <c r="O2706" s="35">
        <f t="shared" si="464"/>
        <v>3357.86</v>
      </c>
      <c r="P2706" s="36" t="str">
        <f t="shared" si="465"/>
        <v>T</v>
      </c>
      <c r="Q2706" s="37" t="str">
        <f t="shared" si="466"/>
        <v>Legal and General Assurance Society</v>
      </c>
      <c r="R2706" s="6" t="str">
        <f t="shared" si="467"/>
        <v>T - Legal and General Assurance Society</v>
      </c>
      <c r="S2706" s="6" t="str">
        <f>IFERROR(INDEX('Vendor Over-ride'!$C:$C, MATCH($R:$R,'Vendor Over-ride'!$A:$A,0)),"")</f>
        <v>T - Legal and General Assurance Society</v>
      </c>
      <c r="U2706" s="38" t="str">
        <f t="shared" si="471"/>
        <v>GIA</v>
      </c>
      <c r="V2706" s="5" t="str">
        <f t="shared" si="472"/>
        <v>TRADE</v>
      </c>
      <c r="W2706" s="5" t="b">
        <f t="shared" si="468"/>
        <v>0</v>
      </c>
      <c r="X2706" s="40">
        <f t="shared" ca="1" si="469"/>
        <v>3357.86</v>
      </c>
      <c r="Y2706" s="30" t="b">
        <f t="shared" ca="1" si="470"/>
        <v>0</v>
      </c>
    </row>
    <row r="2707" spans="1:25" hidden="1">
      <c r="A2707" s="28" t="s">
        <v>2837</v>
      </c>
      <c r="B2707" s="28" t="s">
        <v>2838</v>
      </c>
      <c r="C2707" s="28" t="s">
        <v>4978</v>
      </c>
      <c r="D2707" s="28" t="s">
        <v>2842</v>
      </c>
      <c r="E2707" s="29">
        <v>42405</v>
      </c>
      <c r="F2707" s="28" t="s">
        <v>12526</v>
      </c>
      <c r="G2707" s="30">
        <v>5391</v>
      </c>
      <c r="H2707" s="28" t="s">
        <v>12527</v>
      </c>
      <c r="I2707" s="31">
        <v>0</v>
      </c>
      <c r="J2707" s="31">
        <v>1500</v>
      </c>
      <c r="K2707" s="28" t="s">
        <v>4639</v>
      </c>
      <c r="L2707" s="32">
        <f t="shared" si="462"/>
        <v>-1500</v>
      </c>
      <c r="M2707" s="33">
        <f t="shared" si="463"/>
        <v>1500</v>
      </c>
      <c r="N2707" s="34" t="b">
        <v>1</v>
      </c>
      <c r="O2707" s="35">
        <f t="shared" si="464"/>
        <v>1500</v>
      </c>
      <c r="P2707" s="36" t="str">
        <f t="shared" si="465"/>
        <v>T</v>
      </c>
      <c r="Q2707" s="37" t="str">
        <f t="shared" si="466"/>
        <v>Liliane Rebelo</v>
      </c>
      <c r="R2707" s="6" t="str">
        <f t="shared" si="467"/>
        <v>T - Liliane Rebelo</v>
      </c>
      <c r="S2707" s="6" t="str">
        <f>IFERROR(INDEX('Vendor Over-ride'!$C:$C, MATCH($R:$R,'Vendor Over-ride'!$A:$A,0)),"")</f>
        <v>T - Liliane Rebelo</v>
      </c>
      <c r="U2707" s="38" t="str">
        <f t="shared" si="471"/>
        <v>GIA</v>
      </c>
      <c r="V2707" s="5" t="str">
        <f t="shared" si="472"/>
        <v>TRADE</v>
      </c>
      <c r="W2707" s="5" t="b">
        <f t="shared" si="468"/>
        <v>0</v>
      </c>
      <c r="X2707" s="40">
        <f t="shared" ca="1" si="469"/>
        <v>1500</v>
      </c>
      <c r="Y2707" s="30" t="b">
        <f t="shared" ca="1" si="470"/>
        <v>0</v>
      </c>
    </row>
    <row r="2708" spans="1:25" hidden="1">
      <c r="A2708" s="28" t="s">
        <v>2837</v>
      </c>
      <c r="B2708" s="28" t="s">
        <v>2838</v>
      </c>
      <c r="C2708" s="28" t="s">
        <v>4978</v>
      </c>
      <c r="D2708" s="28" t="s">
        <v>2842</v>
      </c>
      <c r="E2708" s="29">
        <v>42405</v>
      </c>
      <c r="F2708" s="28" t="s">
        <v>12528</v>
      </c>
      <c r="G2708" s="30">
        <v>5391</v>
      </c>
      <c r="H2708" s="28" t="s">
        <v>12529</v>
      </c>
      <c r="I2708" s="31">
        <v>0</v>
      </c>
      <c r="J2708" s="31">
        <v>1866</v>
      </c>
      <c r="K2708" s="28" t="s">
        <v>10332</v>
      </c>
      <c r="L2708" s="32">
        <f t="shared" si="462"/>
        <v>-1866</v>
      </c>
      <c r="M2708" s="33">
        <f t="shared" si="463"/>
        <v>1866</v>
      </c>
      <c r="N2708" s="34" t="b">
        <v>1</v>
      </c>
      <c r="O2708" s="35">
        <f t="shared" si="464"/>
        <v>1866</v>
      </c>
      <c r="P2708" s="36" t="str">
        <f t="shared" si="465"/>
        <v>T</v>
      </c>
      <c r="Q2708" s="37" t="str">
        <f t="shared" si="466"/>
        <v>McAllister Litho Glasgow Ltd</v>
      </c>
      <c r="R2708" s="6" t="str">
        <f t="shared" si="467"/>
        <v>T - McAllister Litho Glasgow Ltd</v>
      </c>
      <c r="S2708" s="6" t="str">
        <f>IFERROR(INDEX('Vendor Over-ride'!$C:$C, MATCH($R:$R,'Vendor Over-ride'!$A:$A,0)),"")</f>
        <v>T - McAllister Litho Glasgow Ltd</v>
      </c>
      <c r="U2708" s="38" t="str">
        <f t="shared" si="471"/>
        <v>GIA</v>
      </c>
      <c r="V2708" s="5" t="str">
        <f t="shared" si="472"/>
        <v>TRADE</v>
      </c>
      <c r="W2708" s="5" t="b">
        <f t="shared" si="468"/>
        <v>0</v>
      </c>
      <c r="X2708" s="40">
        <f t="shared" ca="1" si="469"/>
        <v>2446</v>
      </c>
      <c r="Y2708" s="30" t="b">
        <f t="shared" ca="1" si="470"/>
        <v>0</v>
      </c>
    </row>
    <row r="2709" spans="1:25">
      <c r="A2709" s="28" t="s">
        <v>2837</v>
      </c>
      <c r="B2709" s="28" t="s">
        <v>2838</v>
      </c>
      <c r="C2709" s="28" t="s">
        <v>4978</v>
      </c>
      <c r="D2709" s="28" t="s">
        <v>2842</v>
      </c>
      <c r="E2709" s="29">
        <v>42405</v>
      </c>
      <c r="F2709" s="28" t="s">
        <v>12530</v>
      </c>
      <c r="G2709" s="30">
        <v>5391</v>
      </c>
      <c r="H2709" s="28" t="s">
        <v>12531</v>
      </c>
      <c r="I2709" s="31">
        <v>0</v>
      </c>
      <c r="J2709" s="31">
        <v>3062.5</v>
      </c>
      <c r="K2709" s="28" t="s">
        <v>7256</v>
      </c>
      <c r="L2709" s="32">
        <f t="shared" si="462"/>
        <v>-3062.5</v>
      </c>
      <c r="M2709" s="33">
        <f t="shared" si="463"/>
        <v>3062.5</v>
      </c>
      <c r="N2709" s="34" t="b">
        <v>1</v>
      </c>
      <c r="O2709" s="35">
        <f t="shared" si="464"/>
        <v>3062.5</v>
      </c>
      <c r="P2709" s="36" t="str">
        <f t="shared" si="465"/>
        <v>T</v>
      </c>
      <c r="Q2709" s="37" t="str">
        <f t="shared" si="466"/>
        <v>Norman Howie</v>
      </c>
      <c r="R2709" s="6" t="str">
        <f t="shared" si="467"/>
        <v>T - Norman Howie</v>
      </c>
      <c r="S2709" s="6" t="str">
        <f>IFERROR(INDEX('Vendor Over-ride'!$C:$C, MATCH($R:$R,'Vendor Over-ride'!$A:$A,0)),"")</f>
        <v>T - Norman Howie</v>
      </c>
      <c r="T2709" s="41" t="s">
        <v>17725</v>
      </c>
      <c r="U2709" s="38" t="str">
        <f t="shared" si="471"/>
        <v>GIA</v>
      </c>
      <c r="V2709" s="5" t="str">
        <f t="shared" si="472"/>
        <v>TRADE</v>
      </c>
      <c r="W2709" s="5" t="b">
        <f t="shared" si="468"/>
        <v>0</v>
      </c>
      <c r="X2709" s="40">
        <f t="shared" ca="1" si="469"/>
        <v>37610.199999999997</v>
      </c>
      <c r="Y2709" s="30" t="b">
        <f t="shared" ca="1" si="470"/>
        <v>1</v>
      </c>
    </row>
    <row r="2710" spans="1:25" hidden="1">
      <c r="A2710" s="28" t="s">
        <v>2837</v>
      </c>
      <c r="B2710" s="28" t="s">
        <v>2838</v>
      </c>
      <c r="C2710" s="28" t="s">
        <v>4978</v>
      </c>
      <c r="D2710" s="28" t="s">
        <v>2842</v>
      </c>
      <c r="E2710" s="29">
        <v>42405</v>
      </c>
      <c r="F2710" s="28" t="s">
        <v>12532</v>
      </c>
      <c r="G2710" s="30">
        <v>5391</v>
      </c>
      <c r="H2710" s="28" t="s">
        <v>12533</v>
      </c>
      <c r="I2710" s="31">
        <v>0</v>
      </c>
      <c r="J2710" s="31">
        <v>846</v>
      </c>
      <c r="K2710" s="28" t="s">
        <v>2902</v>
      </c>
      <c r="L2710" s="32">
        <f t="shared" si="462"/>
        <v>-846</v>
      </c>
      <c r="M2710" s="33">
        <f t="shared" si="463"/>
        <v>846</v>
      </c>
      <c r="N2710" s="34" t="b">
        <v>1</v>
      </c>
      <c r="O2710" s="35">
        <f t="shared" si="464"/>
        <v>846</v>
      </c>
      <c r="P2710" s="36" t="str">
        <f t="shared" si="465"/>
        <v>T</v>
      </c>
      <c r="Q2710" s="37" t="str">
        <f t="shared" si="466"/>
        <v>Ross Promotional Products Llimited</v>
      </c>
      <c r="R2710" s="6" t="str">
        <f t="shared" si="467"/>
        <v>T - Ross Promotional Products Llimited</v>
      </c>
      <c r="S2710" s="6" t="str">
        <f>IFERROR(INDEX('Vendor Over-ride'!$C:$C, MATCH($R:$R,'Vendor Over-ride'!$A:$A,0)),"")</f>
        <v>T - Ross Promotional Products Llimited</v>
      </c>
      <c r="U2710" s="38" t="str">
        <f t="shared" si="471"/>
        <v>GIA</v>
      </c>
      <c r="V2710" s="5" t="str">
        <f t="shared" si="472"/>
        <v>TRADE</v>
      </c>
      <c r="W2710" s="5" t="b">
        <f t="shared" si="468"/>
        <v>0</v>
      </c>
      <c r="X2710" s="40">
        <f t="shared" ca="1" si="469"/>
        <v>7125</v>
      </c>
      <c r="Y2710" s="30" t="b">
        <f t="shared" ca="1" si="470"/>
        <v>0</v>
      </c>
    </row>
    <row r="2711" spans="1:25" hidden="1">
      <c r="A2711" s="28" t="s">
        <v>2837</v>
      </c>
      <c r="B2711" s="28" t="s">
        <v>2838</v>
      </c>
      <c r="C2711" s="28" t="s">
        <v>4978</v>
      </c>
      <c r="D2711" s="28" t="s">
        <v>2842</v>
      </c>
      <c r="E2711" s="29">
        <v>42405</v>
      </c>
      <c r="F2711" s="28" t="s">
        <v>12534</v>
      </c>
      <c r="G2711" s="30">
        <v>5391</v>
      </c>
      <c r="H2711" s="28" t="s">
        <v>12535</v>
      </c>
      <c r="I2711" s="31">
        <v>0</v>
      </c>
      <c r="J2711" s="31">
        <v>3083.47</v>
      </c>
      <c r="K2711" s="28" t="s">
        <v>2865</v>
      </c>
      <c r="L2711" s="32">
        <f t="shared" si="462"/>
        <v>-3083.47</v>
      </c>
      <c r="M2711" s="33">
        <f t="shared" si="463"/>
        <v>3083.47</v>
      </c>
      <c r="N2711" s="34" t="b">
        <v>1</v>
      </c>
      <c r="O2711" s="35">
        <f t="shared" si="464"/>
        <v>3083.47</v>
      </c>
      <c r="P2711" s="36" t="str">
        <f t="shared" si="465"/>
        <v>T</v>
      </c>
      <c r="Q2711" s="37" t="str">
        <f t="shared" si="466"/>
        <v>ScottMoncrieff</v>
      </c>
      <c r="R2711" s="6" t="str">
        <f t="shared" si="467"/>
        <v>T - ScottMoncrieff</v>
      </c>
      <c r="S2711" s="6" t="str">
        <f>IFERROR(INDEX('Vendor Over-ride'!$C:$C, MATCH($R:$R,'Vendor Over-ride'!$A:$A,0)),"")</f>
        <v>T - Scott-Moncrieff</v>
      </c>
      <c r="U2711" s="38" t="str">
        <f t="shared" si="471"/>
        <v>GIA</v>
      </c>
      <c r="V2711" s="5" t="str">
        <f t="shared" si="472"/>
        <v>TRADE</v>
      </c>
      <c r="W2711" s="5" t="b">
        <f t="shared" si="468"/>
        <v>0</v>
      </c>
      <c r="X2711" s="40">
        <f t="shared" ca="1" si="469"/>
        <v>23767.82</v>
      </c>
      <c r="Y2711" s="30" t="b">
        <f t="shared" ca="1" si="470"/>
        <v>0</v>
      </c>
    </row>
    <row r="2712" spans="1:25">
      <c r="A2712" s="28" t="s">
        <v>2837</v>
      </c>
      <c r="B2712" s="28" t="s">
        <v>2838</v>
      </c>
      <c r="C2712" s="28" t="s">
        <v>4978</v>
      </c>
      <c r="D2712" s="28" t="s">
        <v>2842</v>
      </c>
      <c r="E2712" s="29">
        <v>42409</v>
      </c>
      <c r="F2712" s="28" t="s">
        <v>12536</v>
      </c>
      <c r="G2712" s="30">
        <v>5394</v>
      </c>
      <c r="H2712" s="28" t="s">
        <v>12537</v>
      </c>
      <c r="I2712" s="31">
        <v>0</v>
      </c>
      <c r="J2712" s="31">
        <v>3532</v>
      </c>
      <c r="K2712" s="28" t="s">
        <v>5226</v>
      </c>
      <c r="L2712" s="32">
        <f t="shared" si="462"/>
        <v>-3532</v>
      </c>
      <c r="M2712" s="33">
        <f t="shared" si="463"/>
        <v>3532</v>
      </c>
      <c r="N2712" s="34" t="b">
        <v>1</v>
      </c>
      <c r="O2712" s="35">
        <f t="shared" si="464"/>
        <v>3532</v>
      </c>
      <c r="P2712" s="36" t="str">
        <f t="shared" si="465"/>
        <v>G</v>
      </c>
      <c r="Q2712" s="37" t="str">
        <f t="shared" si="466"/>
        <v>Red Note Ensemble</v>
      </c>
      <c r="R2712" s="6" t="str">
        <f t="shared" si="467"/>
        <v>G - Red Note Ensemble</v>
      </c>
      <c r="S2712" s="6" t="str">
        <f>IFERROR(INDEX('Vendor Over-ride'!$C:$C, MATCH($R:$R,'Vendor Over-ride'!$A:$A,0)),"")</f>
        <v>G - Red Note Ensemble</v>
      </c>
      <c r="U2712" s="38" t="str">
        <f t="shared" si="471"/>
        <v>GIA</v>
      </c>
      <c r="V2712" s="5" t="str">
        <f t="shared" si="472"/>
        <v>AWARD</v>
      </c>
      <c r="W2712" s="5" t="b">
        <f t="shared" si="468"/>
        <v>0</v>
      </c>
      <c r="X2712" s="40">
        <f t="shared" ca="1" si="469"/>
        <v>218532</v>
      </c>
      <c r="Y2712" s="30" t="b">
        <f t="shared" ca="1" si="470"/>
        <v>1</v>
      </c>
    </row>
    <row r="2713" spans="1:25">
      <c r="A2713" s="28" t="s">
        <v>2837</v>
      </c>
      <c r="B2713" s="28" t="s">
        <v>2838</v>
      </c>
      <c r="C2713" s="28" t="s">
        <v>4978</v>
      </c>
      <c r="D2713" s="28" t="s">
        <v>2842</v>
      </c>
      <c r="E2713" s="29">
        <v>42409</v>
      </c>
      <c r="F2713" s="28" t="s">
        <v>12538</v>
      </c>
      <c r="G2713" s="30">
        <v>5394</v>
      </c>
      <c r="H2713" s="28" t="s">
        <v>12539</v>
      </c>
      <c r="I2713" s="31">
        <v>0</v>
      </c>
      <c r="J2713" s="31">
        <v>75000</v>
      </c>
      <c r="K2713" s="28" t="s">
        <v>5228</v>
      </c>
      <c r="L2713" s="32">
        <f t="shared" si="462"/>
        <v>-75000</v>
      </c>
      <c r="M2713" s="33">
        <f t="shared" si="463"/>
        <v>75000</v>
      </c>
      <c r="N2713" s="34" t="b">
        <v>1</v>
      </c>
      <c r="O2713" s="35">
        <f t="shared" si="464"/>
        <v>75000</v>
      </c>
      <c r="P2713" s="36" t="str">
        <f t="shared" si="465"/>
        <v>G</v>
      </c>
      <c r="Q2713" s="37" t="str">
        <f t="shared" si="466"/>
        <v>Scottish Book Trust</v>
      </c>
      <c r="R2713" s="6" t="str">
        <f t="shared" si="467"/>
        <v>G - Scottish Book Trust</v>
      </c>
      <c r="S2713" s="6" t="str">
        <f>IFERROR(INDEX('Vendor Over-ride'!$C:$C, MATCH($R:$R,'Vendor Over-ride'!$A:$A,0)),"")</f>
        <v>G - Scottish Book Trust</v>
      </c>
      <c r="U2713" s="38" t="str">
        <f t="shared" si="471"/>
        <v>GIA</v>
      </c>
      <c r="V2713" s="5" t="str">
        <f t="shared" si="472"/>
        <v>AWARD</v>
      </c>
      <c r="W2713" s="5" t="b">
        <f t="shared" si="468"/>
        <v>1</v>
      </c>
      <c r="X2713" s="40">
        <f t="shared" ca="1" si="469"/>
        <v>1241682</v>
      </c>
      <c r="Y2713" s="30" t="b">
        <f t="shared" ca="1" si="470"/>
        <v>1</v>
      </c>
    </row>
    <row r="2714" spans="1:25" hidden="1">
      <c r="A2714" s="28" t="s">
        <v>2837</v>
      </c>
      <c r="B2714" s="28" t="s">
        <v>2838</v>
      </c>
      <c r="C2714" s="28" t="s">
        <v>4978</v>
      </c>
      <c r="D2714" s="28" t="s">
        <v>2842</v>
      </c>
      <c r="E2714" s="29">
        <v>42409</v>
      </c>
      <c r="F2714" s="28" t="s">
        <v>12540</v>
      </c>
      <c r="G2714" s="30">
        <v>5394</v>
      </c>
      <c r="H2714" s="28" t="s">
        <v>12541</v>
      </c>
      <c r="I2714" s="31">
        <v>0</v>
      </c>
      <c r="J2714" s="31">
        <v>13500</v>
      </c>
      <c r="K2714" s="28" t="s">
        <v>3226</v>
      </c>
      <c r="L2714" s="32">
        <f t="shared" si="462"/>
        <v>-13500</v>
      </c>
      <c r="M2714" s="33">
        <f t="shared" si="463"/>
        <v>13500</v>
      </c>
      <c r="N2714" s="34" t="b">
        <v>1</v>
      </c>
      <c r="O2714" s="35">
        <f t="shared" si="464"/>
        <v>13500</v>
      </c>
      <c r="P2714" s="36" t="str">
        <f t="shared" si="465"/>
        <v>I</v>
      </c>
      <c r="Q2714" s="37" t="str">
        <f t="shared" si="466"/>
        <v>Edinburgh Youth Music Forum</v>
      </c>
      <c r="R2714" s="6" t="str">
        <f t="shared" si="467"/>
        <v>I - Edinburgh Youth Music Forum</v>
      </c>
      <c r="S2714" s="6" t="str">
        <f>IFERROR(INDEX('Vendor Over-ride'!$C:$C, MATCH($R:$R,'Vendor Over-ride'!$A:$A,0)),"")</f>
        <v>I - Edinburgh Youth Music Forum</v>
      </c>
      <c r="U2714" s="38" t="str">
        <f t="shared" si="471"/>
        <v>GIA</v>
      </c>
      <c r="V2714" s="5" t="str">
        <f t="shared" si="472"/>
        <v>AWARD</v>
      </c>
      <c r="W2714" s="5" t="b">
        <f t="shared" si="468"/>
        <v>0</v>
      </c>
      <c r="X2714" s="40">
        <f t="shared" ca="1" si="469"/>
        <v>17000</v>
      </c>
      <c r="Y2714" s="30" t="b">
        <f t="shared" ca="1" si="470"/>
        <v>0</v>
      </c>
    </row>
    <row r="2715" spans="1:25" hidden="1">
      <c r="A2715" s="28" t="s">
        <v>2837</v>
      </c>
      <c r="B2715" s="28" t="s">
        <v>2838</v>
      </c>
      <c r="C2715" s="28" t="s">
        <v>4978</v>
      </c>
      <c r="D2715" s="28" t="s">
        <v>2842</v>
      </c>
      <c r="E2715" s="29">
        <v>42409</v>
      </c>
      <c r="F2715" s="28" t="s">
        <v>12542</v>
      </c>
      <c r="G2715" s="30">
        <v>5394</v>
      </c>
      <c r="H2715" s="28" t="s">
        <v>12543</v>
      </c>
      <c r="I2715" s="31">
        <v>0</v>
      </c>
      <c r="J2715" s="31">
        <v>2100</v>
      </c>
      <c r="K2715" s="28" t="s">
        <v>9128</v>
      </c>
      <c r="L2715" s="32">
        <f t="shared" si="462"/>
        <v>-2100</v>
      </c>
      <c r="M2715" s="33">
        <f t="shared" si="463"/>
        <v>2100</v>
      </c>
      <c r="N2715" s="34" t="b">
        <v>1</v>
      </c>
      <c r="O2715" s="35">
        <f t="shared" si="464"/>
        <v>2100</v>
      </c>
      <c r="P2715" s="36" t="str">
        <f t="shared" si="465"/>
        <v>I</v>
      </c>
      <c r="Q2715" s="37" t="str">
        <f t="shared" si="466"/>
        <v>Frozen Charlotte Productions</v>
      </c>
      <c r="R2715" s="6" t="str">
        <f t="shared" si="467"/>
        <v>I - Frozen Charlotte Productions</v>
      </c>
      <c r="S2715" s="6" t="str">
        <f>IFERROR(INDEX('Vendor Over-ride'!$C:$C, MATCH($R:$R,'Vendor Over-ride'!$A:$A,0)),"")</f>
        <v>I - Frozen Charlotte Productions</v>
      </c>
      <c r="U2715" s="38" t="str">
        <f t="shared" si="471"/>
        <v>GIA</v>
      </c>
      <c r="V2715" s="5" t="str">
        <f t="shared" si="472"/>
        <v>AWARD</v>
      </c>
      <c r="W2715" s="5" t="b">
        <f t="shared" si="468"/>
        <v>0</v>
      </c>
      <c r="X2715" s="40">
        <f t="shared" ca="1" si="469"/>
        <v>19365</v>
      </c>
      <c r="Y2715" s="30" t="b">
        <f t="shared" ca="1" si="470"/>
        <v>0</v>
      </c>
    </row>
    <row r="2716" spans="1:25">
      <c r="A2716" s="28" t="s">
        <v>2837</v>
      </c>
      <c r="B2716" s="28" t="s">
        <v>2838</v>
      </c>
      <c r="C2716" s="28" t="s">
        <v>4978</v>
      </c>
      <c r="D2716" s="28" t="s">
        <v>2842</v>
      </c>
      <c r="E2716" s="29">
        <v>42409</v>
      </c>
      <c r="F2716" s="28" t="s">
        <v>12544</v>
      </c>
      <c r="G2716" s="30">
        <v>5394</v>
      </c>
      <c r="H2716" s="28" t="s">
        <v>12545</v>
      </c>
      <c r="I2716" s="31">
        <v>0</v>
      </c>
      <c r="J2716" s="31">
        <v>58014</v>
      </c>
      <c r="K2716" s="28" t="s">
        <v>3055</v>
      </c>
      <c r="L2716" s="32">
        <f t="shared" si="462"/>
        <v>-58014</v>
      </c>
      <c r="M2716" s="33">
        <f t="shared" si="463"/>
        <v>58014</v>
      </c>
      <c r="N2716" s="34" t="b">
        <v>1</v>
      </c>
      <c r="O2716" s="35">
        <f t="shared" si="464"/>
        <v>58014</v>
      </c>
      <c r="P2716" s="36" t="str">
        <f t="shared" si="465"/>
        <v>I</v>
      </c>
      <c r="Q2716" s="37" t="str">
        <f t="shared" si="466"/>
        <v>Glasgow CAN (Connected Arts Network)</v>
      </c>
      <c r="R2716" s="6" t="str">
        <f t="shared" si="467"/>
        <v>I - Glasgow CAN (Connected Arts Network)</v>
      </c>
      <c r="S2716" s="6" t="str">
        <f>IFERROR(INDEX('Vendor Over-ride'!$C:$C, MATCH($R:$R,'Vendor Over-ride'!$A:$A,0)),"")</f>
        <v>I - Glasgow CAN (Connected Arts Network)</v>
      </c>
      <c r="U2716" s="38" t="str">
        <f t="shared" si="471"/>
        <v>GIA</v>
      </c>
      <c r="V2716" s="5" t="str">
        <f t="shared" si="472"/>
        <v>AWARD</v>
      </c>
      <c r="W2716" s="5" t="b">
        <f t="shared" si="468"/>
        <v>1</v>
      </c>
      <c r="X2716" s="40">
        <f t="shared" ca="1" si="469"/>
        <v>116028</v>
      </c>
      <c r="Y2716" s="30" t="b">
        <f t="shared" ca="1" si="470"/>
        <v>1</v>
      </c>
    </row>
    <row r="2717" spans="1:25" hidden="1">
      <c r="A2717" s="28" t="s">
        <v>2837</v>
      </c>
      <c r="B2717" s="28" t="s">
        <v>2838</v>
      </c>
      <c r="C2717" s="28" t="s">
        <v>4978</v>
      </c>
      <c r="D2717" s="28" t="s">
        <v>2842</v>
      </c>
      <c r="E2717" s="29">
        <v>42409</v>
      </c>
      <c r="F2717" s="28" t="s">
        <v>12546</v>
      </c>
      <c r="G2717" s="30">
        <v>5394</v>
      </c>
      <c r="H2717" s="28" t="s">
        <v>12547</v>
      </c>
      <c r="I2717" s="31">
        <v>0</v>
      </c>
      <c r="J2717" s="31">
        <v>1250</v>
      </c>
      <c r="K2717" s="28" t="s">
        <v>3158</v>
      </c>
      <c r="L2717" s="32">
        <f t="shared" si="462"/>
        <v>-1250</v>
      </c>
      <c r="M2717" s="33">
        <f t="shared" si="463"/>
        <v>1250</v>
      </c>
      <c r="N2717" s="34" t="b">
        <v>1</v>
      </c>
      <c r="O2717" s="35">
        <f t="shared" si="464"/>
        <v>1250</v>
      </c>
      <c r="P2717" s="36" t="str">
        <f t="shared" si="465"/>
        <v>I</v>
      </c>
      <c r="Q2717" s="37" t="str">
        <f t="shared" si="466"/>
        <v>Kevin Hutcheson</v>
      </c>
      <c r="R2717" s="6" t="str">
        <f t="shared" si="467"/>
        <v>I - Kevin Hutcheson</v>
      </c>
      <c r="S2717" s="6" t="str">
        <f>IFERROR(INDEX('Vendor Over-ride'!$C:$C, MATCH($R:$R,'Vendor Over-ride'!$A:$A,0)),"")</f>
        <v>I - Kevin Hutcheson</v>
      </c>
      <c r="U2717" s="38" t="str">
        <f t="shared" si="471"/>
        <v>GIA</v>
      </c>
      <c r="V2717" s="5" t="str">
        <f t="shared" si="472"/>
        <v>AWARD</v>
      </c>
      <c r="W2717" s="5" t="b">
        <f t="shared" si="468"/>
        <v>0</v>
      </c>
      <c r="X2717" s="40">
        <f t="shared" ca="1" si="469"/>
        <v>1250</v>
      </c>
      <c r="Y2717" s="30" t="b">
        <f t="shared" ca="1" si="470"/>
        <v>0</v>
      </c>
    </row>
    <row r="2718" spans="1:25">
      <c r="A2718" s="28" t="s">
        <v>2837</v>
      </c>
      <c r="B2718" s="28" t="s">
        <v>2838</v>
      </c>
      <c r="C2718" s="28" t="s">
        <v>4978</v>
      </c>
      <c r="D2718" s="28" t="s">
        <v>2842</v>
      </c>
      <c r="E2718" s="29">
        <v>42409</v>
      </c>
      <c r="F2718" s="28" t="s">
        <v>12548</v>
      </c>
      <c r="G2718" s="30">
        <v>5394</v>
      </c>
      <c r="H2718" s="28" t="s">
        <v>12549</v>
      </c>
      <c r="I2718" s="31">
        <v>0</v>
      </c>
      <c r="J2718" s="31">
        <v>23825</v>
      </c>
      <c r="K2718" s="28" t="s">
        <v>2917</v>
      </c>
      <c r="L2718" s="32">
        <f t="shared" si="462"/>
        <v>-23825</v>
      </c>
      <c r="M2718" s="33">
        <f t="shared" si="463"/>
        <v>23825</v>
      </c>
      <c r="N2718" s="34" t="b">
        <v>1</v>
      </c>
      <c r="O2718" s="35">
        <f t="shared" si="464"/>
        <v>23825</v>
      </c>
      <c r="P2718" s="36" t="str">
        <f t="shared" si="465"/>
        <v>I</v>
      </c>
      <c r="Q2718" s="37" t="str">
        <f t="shared" si="466"/>
        <v>Scottish Storytelling Forum</v>
      </c>
      <c r="R2718" s="6" t="str">
        <f t="shared" si="467"/>
        <v>I - Scottish Storytelling Forum</v>
      </c>
      <c r="S2718" s="6" t="str">
        <f>IFERROR(INDEX('Vendor Over-ride'!$C:$C, MATCH($R:$R,'Vendor Over-ride'!$A:$A,0)),"")</f>
        <v>I - Scottish Storytelling Network</v>
      </c>
      <c r="U2718" s="38" t="str">
        <f t="shared" si="471"/>
        <v>GIA</v>
      </c>
      <c r="V2718" s="5" t="str">
        <f t="shared" si="472"/>
        <v>AWARD</v>
      </c>
      <c r="W2718" s="5" t="b">
        <f t="shared" si="468"/>
        <v>0</v>
      </c>
      <c r="X2718" s="40">
        <f t="shared" ca="1" si="469"/>
        <v>95300</v>
      </c>
      <c r="Y2718" s="30" t="b">
        <f t="shared" ca="1" si="470"/>
        <v>1</v>
      </c>
    </row>
    <row r="2719" spans="1:25" hidden="1">
      <c r="A2719" s="28" t="s">
        <v>2837</v>
      </c>
      <c r="B2719" s="28" t="s">
        <v>2838</v>
      </c>
      <c r="C2719" s="28" t="s">
        <v>4978</v>
      </c>
      <c r="D2719" s="28" t="s">
        <v>2842</v>
      </c>
      <c r="E2719" s="29">
        <v>42409</v>
      </c>
      <c r="F2719" s="28" t="s">
        <v>12550</v>
      </c>
      <c r="G2719" s="30">
        <v>5394</v>
      </c>
      <c r="H2719" s="28" t="s">
        <v>12551</v>
      </c>
      <c r="I2719" s="31">
        <v>0</v>
      </c>
      <c r="J2719" s="31">
        <v>2500</v>
      </c>
      <c r="K2719" s="28" t="s">
        <v>3027</v>
      </c>
      <c r="L2719" s="32">
        <f t="shared" si="462"/>
        <v>-2500</v>
      </c>
      <c r="M2719" s="33">
        <f t="shared" si="463"/>
        <v>2500</v>
      </c>
      <c r="N2719" s="34" t="b">
        <v>1</v>
      </c>
      <c r="O2719" s="35">
        <f t="shared" si="464"/>
        <v>2500</v>
      </c>
      <c r="P2719" s="36" t="str">
        <f t="shared" si="465"/>
        <v>I</v>
      </c>
      <c r="Q2719" s="37" t="str">
        <f t="shared" si="466"/>
        <v>Scott Myles</v>
      </c>
      <c r="R2719" s="6" t="str">
        <f t="shared" si="467"/>
        <v>I - Scott Myles</v>
      </c>
      <c r="S2719" s="6" t="str">
        <f>IFERROR(INDEX('Vendor Over-ride'!$C:$C, MATCH($R:$R,'Vendor Over-ride'!$A:$A,0)),"")</f>
        <v>I - Scott Myles</v>
      </c>
      <c r="U2719" s="38" t="str">
        <f t="shared" si="471"/>
        <v>GIA</v>
      </c>
      <c r="V2719" s="5" t="str">
        <f t="shared" si="472"/>
        <v>AWARD</v>
      </c>
      <c r="W2719" s="5" t="b">
        <f t="shared" si="468"/>
        <v>0</v>
      </c>
      <c r="X2719" s="40">
        <f t="shared" ca="1" si="469"/>
        <v>2500</v>
      </c>
      <c r="Y2719" s="30" t="b">
        <f t="shared" ca="1" si="470"/>
        <v>0</v>
      </c>
    </row>
    <row r="2720" spans="1:25" hidden="1">
      <c r="A2720" s="28" t="s">
        <v>2837</v>
      </c>
      <c r="B2720" s="28" t="s">
        <v>2838</v>
      </c>
      <c r="C2720" s="28" t="s">
        <v>4978</v>
      </c>
      <c r="D2720" s="28" t="s">
        <v>2842</v>
      </c>
      <c r="E2720" s="29">
        <v>42409</v>
      </c>
      <c r="F2720" s="28" t="s">
        <v>12552</v>
      </c>
      <c r="G2720" s="30">
        <v>5394</v>
      </c>
      <c r="H2720" s="28" t="s">
        <v>12553</v>
      </c>
      <c r="I2720" s="31">
        <v>0</v>
      </c>
      <c r="J2720" s="31">
        <v>10759</v>
      </c>
      <c r="K2720" s="28" t="s">
        <v>12554</v>
      </c>
      <c r="L2720" s="32">
        <f t="shared" si="462"/>
        <v>-10759</v>
      </c>
      <c r="M2720" s="33">
        <f t="shared" si="463"/>
        <v>10759</v>
      </c>
      <c r="N2720" s="34" t="b">
        <v>1</v>
      </c>
      <c r="O2720" s="35">
        <f t="shared" si="464"/>
        <v>10759</v>
      </c>
      <c r="P2720" s="36" t="str">
        <f t="shared" si="465"/>
        <v>I</v>
      </c>
      <c r="Q2720" s="37" t="str">
        <f t="shared" si="466"/>
        <v>Sound Station</v>
      </c>
      <c r="R2720" s="6" t="str">
        <f t="shared" si="467"/>
        <v>I - Sound Station</v>
      </c>
      <c r="S2720" s="6" t="str">
        <f>IFERROR(INDEX('Vendor Over-ride'!$C:$C, MATCH($R:$R,'Vendor Over-ride'!$A:$A,0)),"")</f>
        <v>I - Sound Station</v>
      </c>
      <c r="U2720" s="38" t="str">
        <f t="shared" si="471"/>
        <v>GIA</v>
      </c>
      <c r="V2720" s="5" t="str">
        <f t="shared" si="472"/>
        <v>AWARD</v>
      </c>
      <c r="W2720" s="5" t="b">
        <f t="shared" si="468"/>
        <v>0</v>
      </c>
      <c r="X2720" s="40">
        <f t="shared" ca="1" si="469"/>
        <v>10759</v>
      </c>
      <c r="Y2720" s="30" t="b">
        <f t="shared" ca="1" si="470"/>
        <v>0</v>
      </c>
    </row>
    <row r="2721" spans="1:25" hidden="1">
      <c r="A2721" s="28" t="s">
        <v>2837</v>
      </c>
      <c r="B2721" s="28" t="s">
        <v>2838</v>
      </c>
      <c r="C2721" s="28" t="s">
        <v>4978</v>
      </c>
      <c r="D2721" s="28" t="s">
        <v>2842</v>
      </c>
      <c r="E2721" s="29">
        <v>42409</v>
      </c>
      <c r="F2721" s="28" t="s">
        <v>12555</v>
      </c>
      <c r="G2721" s="30">
        <v>5394</v>
      </c>
      <c r="H2721" s="28" t="s">
        <v>12556</v>
      </c>
      <c r="I2721" s="31">
        <v>0</v>
      </c>
      <c r="J2721" s="31">
        <v>22826.95</v>
      </c>
      <c r="K2721" s="28" t="s">
        <v>3013</v>
      </c>
      <c r="L2721" s="32">
        <f t="shared" si="462"/>
        <v>-22826.95</v>
      </c>
      <c r="M2721" s="33">
        <f t="shared" si="463"/>
        <v>22826.95</v>
      </c>
      <c r="N2721" s="34" t="b">
        <v>1</v>
      </c>
      <c r="O2721" s="35">
        <f t="shared" si="464"/>
        <v>22826.95</v>
      </c>
      <c r="P2721" s="36" t="str">
        <f t="shared" si="465"/>
        <v>T</v>
      </c>
      <c r="Q2721" s="37" t="str">
        <f t="shared" si="466"/>
        <v>Accord Consulting Ltd</v>
      </c>
      <c r="R2721" s="6" t="str">
        <f t="shared" si="467"/>
        <v>T - Accord Consulting Ltd</v>
      </c>
      <c r="S2721" s="6" t="str">
        <f>IFERROR(INDEX('Vendor Over-ride'!$C:$C, MATCH($R:$R,'Vendor Over-ride'!$A:$A,0)),"")</f>
        <v>T - Accord Consulting Ltd</v>
      </c>
      <c r="U2721" s="38" t="str">
        <f t="shared" si="471"/>
        <v>GIA</v>
      </c>
      <c r="V2721" s="5" t="str">
        <f t="shared" si="472"/>
        <v>TRADE</v>
      </c>
      <c r="W2721" s="5" t="b">
        <f t="shared" si="468"/>
        <v>0</v>
      </c>
      <c r="X2721" s="40">
        <f t="shared" ca="1" si="469"/>
        <v>23786.95</v>
      </c>
      <c r="Y2721" s="30" t="b">
        <f t="shared" ca="1" si="470"/>
        <v>0</v>
      </c>
    </row>
    <row r="2722" spans="1:25" hidden="1">
      <c r="A2722" s="28" t="s">
        <v>2837</v>
      </c>
      <c r="B2722" s="28" t="s">
        <v>2838</v>
      </c>
      <c r="C2722" s="28" t="s">
        <v>4978</v>
      </c>
      <c r="D2722" s="28" t="s">
        <v>2842</v>
      </c>
      <c r="E2722" s="29">
        <v>42409</v>
      </c>
      <c r="F2722" s="28" t="s">
        <v>12557</v>
      </c>
      <c r="G2722" s="30">
        <v>5394</v>
      </c>
      <c r="H2722" s="28" t="s">
        <v>12558</v>
      </c>
      <c r="I2722" s="31">
        <v>0</v>
      </c>
      <c r="J2722" s="31">
        <v>1040</v>
      </c>
      <c r="K2722" s="28" t="s">
        <v>7818</v>
      </c>
      <c r="L2722" s="32">
        <f t="shared" si="462"/>
        <v>-1040</v>
      </c>
      <c r="M2722" s="33">
        <f t="shared" si="463"/>
        <v>1040</v>
      </c>
      <c r="N2722" s="34" t="b">
        <v>1</v>
      </c>
      <c r="O2722" s="35">
        <f t="shared" si="464"/>
        <v>1040</v>
      </c>
      <c r="P2722" s="36" t="str">
        <f t="shared" si="465"/>
        <v>T</v>
      </c>
      <c r="Q2722" s="37" t="str">
        <f t="shared" si="466"/>
        <v>Adrian Burns</v>
      </c>
      <c r="R2722" s="6" t="str">
        <f t="shared" si="467"/>
        <v>T - Adrian Burns</v>
      </c>
      <c r="S2722" s="6" t="str">
        <f>IFERROR(INDEX('Vendor Over-ride'!$C:$C, MATCH($R:$R,'Vendor Over-ride'!$A:$A,0)),"")</f>
        <v>T - Adrian Burns</v>
      </c>
      <c r="U2722" s="38" t="str">
        <f t="shared" si="471"/>
        <v>GIA</v>
      </c>
      <c r="V2722" s="5" t="str">
        <f t="shared" si="472"/>
        <v>TRADE</v>
      </c>
      <c r="W2722" s="5" t="b">
        <f t="shared" si="468"/>
        <v>0</v>
      </c>
      <c r="X2722" s="40">
        <f t="shared" ca="1" si="469"/>
        <v>2610.62</v>
      </c>
      <c r="Y2722" s="30" t="b">
        <f t="shared" ca="1" si="470"/>
        <v>0</v>
      </c>
    </row>
    <row r="2723" spans="1:25">
      <c r="A2723" s="28" t="s">
        <v>2837</v>
      </c>
      <c r="B2723" s="28" t="s">
        <v>2838</v>
      </c>
      <c r="C2723" s="28" t="s">
        <v>4978</v>
      </c>
      <c r="D2723" s="28" t="s">
        <v>2842</v>
      </c>
      <c r="E2723" s="29">
        <v>42409</v>
      </c>
      <c r="F2723" s="28" t="s">
        <v>12559</v>
      </c>
      <c r="G2723" s="30">
        <v>5394</v>
      </c>
      <c r="H2723" s="28" t="s">
        <v>12560</v>
      </c>
      <c r="I2723" s="31">
        <v>0</v>
      </c>
      <c r="J2723" s="31">
        <v>3693.48</v>
      </c>
      <c r="K2723" s="28" t="s">
        <v>4924</v>
      </c>
      <c r="L2723" s="32">
        <f t="shared" si="462"/>
        <v>-3693.48</v>
      </c>
      <c r="M2723" s="33">
        <f t="shared" si="463"/>
        <v>3693.48</v>
      </c>
      <c r="N2723" s="34" t="b">
        <v>1</v>
      </c>
      <c r="O2723" s="35">
        <f t="shared" si="464"/>
        <v>3693.48</v>
      </c>
      <c r="P2723" s="36" t="str">
        <f t="shared" si="465"/>
        <v>T</v>
      </c>
      <c r="Q2723" s="37" t="str">
        <f t="shared" si="466"/>
        <v>Capita Travel and Events</v>
      </c>
      <c r="R2723" s="6" t="str">
        <f t="shared" si="467"/>
        <v>T - Capita Travel and Events</v>
      </c>
      <c r="S2723" s="6" t="str">
        <f>IFERROR(INDEX('Vendor Over-ride'!$C:$C, MATCH($R:$R,'Vendor Over-ride'!$A:$A,0)),"")</f>
        <v>T - Capita Travel and Events</v>
      </c>
      <c r="T2723" s="41" t="s">
        <v>7018</v>
      </c>
      <c r="U2723" s="38" t="str">
        <f t="shared" si="471"/>
        <v>GIA</v>
      </c>
      <c r="V2723" s="5" t="str">
        <f t="shared" si="472"/>
        <v>TRADE</v>
      </c>
      <c r="W2723" s="5" t="b">
        <f t="shared" si="468"/>
        <v>0</v>
      </c>
      <c r="X2723" s="40">
        <f t="shared" ca="1" si="469"/>
        <v>68437.789999999994</v>
      </c>
      <c r="Y2723" s="30" t="b">
        <f t="shared" ca="1" si="470"/>
        <v>1</v>
      </c>
    </row>
    <row r="2724" spans="1:25" hidden="1">
      <c r="A2724" s="28" t="s">
        <v>2837</v>
      </c>
      <c r="B2724" s="28" t="s">
        <v>2838</v>
      </c>
      <c r="C2724" s="28" t="s">
        <v>4978</v>
      </c>
      <c r="D2724" s="28" t="s">
        <v>2842</v>
      </c>
      <c r="E2724" s="29">
        <v>42409</v>
      </c>
      <c r="F2724" s="28" t="s">
        <v>12561</v>
      </c>
      <c r="G2724" s="30">
        <v>5394</v>
      </c>
      <c r="H2724" s="28" t="s">
        <v>12562</v>
      </c>
      <c r="I2724" s="31">
        <v>0</v>
      </c>
      <c r="J2724" s="31">
        <v>1893.78</v>
      </c>
      <c r="K2724" s="28" t="s">
        <v>2964</v>
      </c>
      <c r="L2724" s="32">
        <f t="shared" si="462"/>
        <v>-1893.78</v>
      </c>
      <c r="M2724" s="33">
        <f t="shared" si="463"/>
        <v>1893.78</v>
      </c>
      <c r="N2724" s="34" t="b">
        <v>1</v>
      </c>
      <c r="O2724" s="35">
        <f t="shared" si="464"/>
        <v>1893.78</v>
      </c>
      <c r="P2724" s="36" t="str">
        <f t="shared" si="465"/>
        <v>T</v>
      </c>
      <c r="Q2724" s="37" t="str">
        <f t="shared" si="466"/>
        <v>COMMSWORLD LTD</v>
      </c>
      <c r="R2724" s="6" t="str">
        <f t="shared" si="467"/>
        <v>T - COMMSWORLD LTD</v>
      </c>
      <c r="S2724" s="6" t="str">
        <f>IFERROR(INDEX('Vendor Over-ride'!$C:$C, MATCH($R:$R,'Vendor Over-ride'!$A:$A,0)),"")</f>
        <v>T - COMMSWORLD LTD</v>
      </c>
      <c r="U2724" s="38" t="str">
        <f t="shared" si="471"/>
        <v>GIA</v>
      </c>
      <c r="V2724" s="5" t="str">
        <f t="shared" si="472"/>
        <v>TRADE</v>
      </c>
      <c r="W2724" s="5" t="b">
        <f t="shared" si="468"/>
        <v>0</v>
      </c>
      <c r="X2724" s="40">
        <f t="shared" ca="1" si="469"/>
        <v>5918.3899999999994</v>
      </c>
      <c r="Y2724" s="30" t="b">
        <f t="shared" ca="1" si="470"/>
        <v>0</v>
      </c>
    </row>
    <row r="2725" spans="1:25" hidden="1">
      <c r="A2725" s="28" t="s">
        <v>2837</v>
      </c>
      <c r="B2725" s="28" t="s">
        <v>2838</v>
      </c>
      <c r="C2725" s="28" t="s">
        <v>4978</v>
      </c>
      <c r="D2725" s="28" t="s">
        <v>2842</v>
      </c>
      <c r="E2725" s="29">
        <v>42409</v>
      </c>
      <c r="F2725" s="28" t="s">
        <v>12563</v>
      </c>
      <c r="G2725" s="30">
        <v>5394</v>
      </c>
      <c r="H2725" s="28" t="s">
        <v>12564</v>
      </c>
      <c r="I2725" s="31">
        <v>0</v>
      </c>
      <c r="J2725" s="31">
        <v>804.7</v>
      </c>
      <c r="K2725" s="28" t="s">
        <v>2894</v>
      </c>
      <c r="L2725" s="32">
        <f t="shared" si="462"/>
        <v>-804.7</v>
      </c>
      <c r="M2725" s="33">
        <f t="shared" si="463"/>
        <v>804.7</v>
      </c>
      <c r="N2725" s="34" t="b">
        <v>1</v>
      </c>
      <c r="O2725" s="35">
        <f t="shared" si="464"/>
        <v>804.7</v>
      </c>
      <c r="P2725" s="36" t="str">
        <f t="shared" si="465"/>
        <v>T</v>
      </c>
      <c r="Q2725" s="37" t="str">
        <f t="shared" si="466"/>
        <v>Computershare Voucher Services</v>
      </c>
      <c r="R2725" s="6" t="str">
        <f t="shared" si="467"/>
        <v>T - Computershare Voucher Services</v>
      </c>
      <c r="S2725" s="6" t="str">
        <f>IFERROR(INDEX('Vendor Over-ride'!$C:$C, MATCH($R:$R,'Vendor Over-ride'!$A:$A,0)),"")</f>
        <v>T - Computershare Voucher Services</v>
      </c>
      <c r="U2725" s="38" t="str">
        <f t="shared" si="471"/>
        <v>GIA</v>
      </c>
      <c r="V2725" s="5" t="str">
        <f t="shared" si="472"/>
        <v>TRADE</v>
      </c>
      <c r="W2725" s="5" t="b">
        <f t="shared" si="468"/>
        <v>0</v>
      </c>
      <c r="X2725" s="40">
        <f t="shared" ca="1" si="469"/>
        <v>10852.720000000001</v>
      </c>
      <c r="Y2725" s="30" t="b">
        <f t="shared" ca="1" si="470"/>
        <v>0</v>
      </c>
    </row>
    <row r="2726" spans="1:25" hidden="1">
      <c r="A2726" s="28" t="s">
        <v>2837</v>
      </c>
      <c r="B2726" s="28" t="s">
        <v>2838</v>
      </c>
      <c r="C2726" s="28" t="s">
        <v>4978</v>
      </c>
      <c r="D2726" s="28" t="s">
        <v>2842</v>
      </c>
      <c r="E2726" s="29">
        <v>42409</v>
      </c>
      <c r="F2726" s="28" t="s">
        <v>12565</v>
      </c>
      <c r="G2726" s="30">
        <v>5394</v>
      </c>
      <c r="H2726" s="28" t="s">
        <v>12566</v>
      </c>
      <c r="I2726" s="31">
        <v>0</v>
      </c>
      <c r="J2726" s="31">
        <v>442.82</v>
      </c>
      <c r="K2726" s="28" t="s">
        <v>2848</v>
      </c>
      <c r="L2726" s="32">
        <f t="shared" si="462"/>
        <v>-442.82</v>
      </c>
      <c r="M2726" s="33">
        <f t="shared" si="463"/>
        <v>442.82</v>
      </c>
      <c r="N2726" s="34" t="b">
        <v>1</v>
      </c>
      <c r="O2726" s="35">
        <f t="shared" si="464"/>
        <v>442.82</v>
      </c>
      <c r="P2726" s="36" t="str">
        <f t="shared" si="465"/>
        <v>T</v>
      </c>
      <c r="Q2726" s="37" t="str">
        <f t="shared" si="466"/>
        <v>Eagle Couriers (Scotland) Ltd</v>
      </c>
      <c r="R2726" s="6" t="str">
        <f t="shared" si="467"/>
        <v>T - Eagle Couriers (Scotland) Ltd</v>
      </c>
      <c r="S2726" s="6" t="str">
        <f>IFERROR(INDEX('Vendor Over-ride'!$C:$C, MATCH($R:$R,'Vendor Over-ride'!$A:$A,0)),"")</f>
        <v>T - Eagle Couriers (Scotland) Ltd</v>
      </c>
      <c r="U2726" s="38" t="str">
        <f t="shared" si="471"/>
        <v>GIA</v>
      </c>
      <c r="V2726" s="5" t="str">
        <f t="shared" si="472"/>
        <v>TRADE</v>
      </c>
      <c r="W2726" s="5" t="b">
        <f t="shared" si="468"/>
        <v>0</v>
      </c>
      <c r="X2726" s="40">
        <f t="shared" ca="1" si="469"/>
        <v>6324.47</v>
      </c>
      <c r="Y2726" s="30" t="b">
        <f t="shared" ca="1" si="470"/>
        <v>0</v>
      </c>
    </row>
    <row r="2727" spans="1:25" hidden="1">
      <c r="A2727" s="28" t="s">
        <v>2837</v>
      </c>
      <c r="B2727" s="28" t="s">
        <v>2838</v>
      </c>
      <c r="C2727" s="28" t="s">
        <v>4978</v>
      </c>
      <c r="D2727" s="28" t="s">
        <v>2842</v>
      </c>
      <c r="E2727" s="29">
        <v>42409</v>
      </c>
      <c r="F2727" s="28" t="s">
        <v>12567</v>
      </c>
      <c r="G2727" s="30">
        <v>5394</v>
      </c>
      <c r="H2727" s="28" t="s">
        <v>12568</v>
      </c>
      <c r="I2727" s="31">
        <v>0</v>
      </c>
      <c r="J2727" s="31">
        <v>3300</v>
      </c>
      <c r="K2727" s="28" t="s">
        <v>10160</v>
      </c>
      <c r="L2727" s="32">
        <f t="shared" si="462"/>
        <v>-3300</v>
      </c>
      <c r="M2727" s="33">
        <f t="shared" si="463"/>
        <v>3300</v>
      </c>
      <c r="N2727" s="34" t="b">
        <v>1</v>
      </c>
      <c r="O2727" s="35">
        <f t="shared" si="464"/>
        <v>3300</v>
      </c>
      <c r="P2727" s="36" t="str">
        <f t="shared" si="465"/>
        <v>T</v>
      </c>
      <c r="Q2727" s="37" t="str">
        <f t="shared" si="466"/>
        <v>Harper Macleod LLP</v>
      </c>
      <c r="R2727" s="6" t="str">
        <f t="shared" si="467"/>
        <v>T - Harper Macleod LLP</v>
      </c>
      <c r="S2727" s="6" t="str">
        <f>IFERROR(INDEX('Vendor Over-ride'!$C:$C, MATCH($R:$R,'Vendor Over-ride'!$A:$A,0)),"")</f>
        <v>T - Harper Macleod LLP</v>
      </c>
      <c r="U2727" s="38" t="str">
        <f t="shared" si="471"/>
        <v>GIA</v>
      </c>
      <c r="V2727" s="5" t="str">
        <f t="shared" si="472"/>
        <v>TRADE</v>
      </c>
      <c r="W2727" s="5" t="b">
        <f t="shared" si="468"/>
        <v>0</v>
      </c>
      <c r="X2727" s="40">
        <f t="shared" ca="1" si="469"/>
        <v>3840</v>
      </c>
      <c r="Y2727" s="30" t="b">
        <f t="shared" ca="1" si="470"/>
        <v>0</v>
      </c>
    </row>
    <row r="2728" spans="1:25" hidden="1">
      <c r="A2728" s="28" t="s">
        <v>2837</v>
      </c>
      <c r="B2728" s="28" t="s">
        <v>2838</v>
      </c>
      <c r="C2728" s="28" t="s">
        <v>4978</v>
      </c>
      <c r="D2728" s="28" t="s">
        <v>2842</v>
      </c>
      <c r="E2728" s="29">
        <v>42409</v>
      </c>
      <c r="F2728" s="28" t="s">
        <v>12569</v>
      </c>
      <c r="G2728" s="30">
        <v>5394</v>
      </c>
      <c r="H2728" s="28" t="s">
        <v>12570</v>
      </c>
      <c r="I2728" s="31">
        <v>0</v>
      </c>
      <c r="J2728" s="31">
        <v>534</v>
      </c>
      <c r="K2728" s="28" t="s">
        <v>3896</v>
      </c>
      <c r="L2728" s="32">
        <f t="shared" si="462"/>
        <v>-534</v>
      </c>
      <c r="M2728" s="33">
        <f t="shared" si="463"/>
        <v>534</v>
      </c>
      <c r="N2728" s="34" t="b">
        <v>1</v>
      </c>
      <c r="O2728" s="35">
        <f t="shared" si="464"/>
        <v>534</v>
      </c>
      <c r="P2728" s="36" t="str">
        <f t="shared" si="465"/>
        <v>T</v>
      </c>
      <c r="Q2728" s="37" t="str">
        <f t="shared" si="466"/>
        <v>MacKinnon Slater</v>
      </c>
      <c r="R2728" s="6" t="str">
        <f t="shared" si="467"/>
        <v>T - MacKinnon Slater</v>
      </c>
      <c r="S2728" s="6" t="str">
        <f>IFERROR(INDEX('Vendor Over-ride'!$C:$C, MATCH($R:$R,'Vendor Over-ride'!$A:$A,0)),"")</f>
        <v>T - MacKinnon Slater</v>
      </c>
      <c r="U2728" s="38" t="str">
        <f t="shared" si="471"/>
        <v>GIA</v>
      </c>
      <c r="V2728" s="5" t="str">
        <f t="shared" si="472"/>
        <v>TRADE</v>
      </c>
      <c r="W2728" s="5" t="b">
        <f t="shared" si="468"/>
        <v>0</v>
      </c>
      <c r="X2728" s="40">
        <f t="shared" ca="1" si="469"/>
        <v>7194</v>
      </c>
      <c r="Y2728" s="30" t="b">
        <f t="shared" ca="1" si="470"/>
        <v>0</v>
      </c>
    </row>
    <row r="2729" spans="1:25" hidden="1">
      <c r="A2729" s="28" t="s">
        <v>2837</v>
      </c>
      <c r="B2729" s="28" t="s">
        <v>2838</v>
      </c>
      <c r="C2729" s="28" t="s">
        <v>4978</v>
      </c>
      <c r="D2729" s="28" t="s">
        <v>2842</v>
      </c>
      <c r="E2729" s="29">
        <v>42409</v>
      </c>
      <c r="F2729" s="28" t="s">
        <v>12571</v>
      </c>
      <c r="G2729" s="30">
        <v>5394</v>
      </c>
      <c r="H2729" s="28" t="s">
        <v>12572</v>
      </c>
      <c r="I2729" s="31">
        <v>0</v>
      </c>
      <c r="J2729" s="31">
        <v>146.72</v>
      </c>
      <c r="K2729" s="28" t="s">
        <v>12573</v>
      </c>
      <c r="L2729" s="32">
        <f t="shared" si="462"/>
        <v>-146.72</v>
      </c>
      <c r="M2729" s="33">
        <f t="shared" si="463"/>
        <v>146.72</v>
      </c>
      <c r="N2729" s="34" t="b">
        <v>1</v>
      </c>
      <c r="O2729" s="35">
        <f t="shared" si="464"/>
        <v>146.72</v>
      </c>
      <c r="P2729" s="36" t="str">
        <f t="shared" si="465"/>
        <v>T</v>
      </c>
      <c r="Q2729" s="37" t="str">
        <f t="shared" si="466"/>
        <v>Moniack Mhor</v>
      </c>
      <c r="R2729" s="6" t="str">
        <f t="shared" si="467"/>
        <v>T - Moniack Mhor</v>
      </c>
      <c r="S2729" s="6" t="str">
        <f>IFERROR(INDEX('Vendor Over-ride'!$C:$C, MATCH($R:$R,'Vendor Over-ride'!$A:$A,0)),"")</f>
        <v>T - Moniack Mhor</v>
      </c>
      <c r="U2729" s="38" t="str">
        <f t="shared" si="471"/>
        <v>GIA</v>
      </c>
      <c r="V2729" s="5" t="str">
        <f t="shared" si="472"/>
        <v>TRADE</v>
      </c>
      <c r="W2729" s="5" t="b">
        <f t="shared" si="468"/>
        <v>0</v>
      </c>
      <c r="X2729" s="40">
        <f t="shared" ca="1" si="469"/>
        <v>146.72</v>
      </c>
      <c r="Y2729" s="30" t="b">
        <f t="shared" ca="1" si="470"/>
        <v>0</v>
      </c>
    </row>
    <row r="2730" spans="1:25" hidden="1">
      <c r="A2730" s="28" t="s">
        <v>2837</v>
      </c>
      <c r="B2730" s="28" t="s">
        <v>2838</v>
      </c>
      <c r="C2730" s="28" t="s">
        <v>4978</v>
      </c>
      <c r="D2730" s="28" t="s">
        <v>2842</v>
      </c>
      <c r="E2730" s="29">
        <v>42409</v>
      </c>
      <c r="F2730" s="28" t="s">
        <v>12574</v>
      </c>
      <c r="G2730" s="30">
        <v>5394</v>
      </c>
      <c r="H2730" s="28" t="s">
        <v>12575</v>
      </c>
      <c r="I2730" s="31">
        <v>0</v>
      </c>
      <c r="J2730" s="31">
        <v>520</v>
      </c>
      <c r="K2730" s="28" t="s">
        <v>7606</v>
      </c>
      <c r="L2730" s="32">
        <f t="shared" si="462"/>
        <v>-520</v>
      </c>
      <c r="M2730" s="33">
        <f t="shared" si="463"/>
        <v>520</v>
      </c>
      <c r="N2730" s="34" t="b">
        <v>1</v>
      </c>
      <c r="O2730" s="35">
        <f t="shared" si="464"/>
        <v>520</v>
      </c>
      <c r="P2730" s="36" t="str">
        <f t="shared" si="465"/>
        <v>T</v>
      </c>
      <c r="Q2730" s="37" t="str">
        <f t="shared" si="466"/>
        <v>Office Care</v>
      </c>
      <c r="R2730" s="6" t="str">
        <f t="shared" si="467"/>
        <v>T - Office Care</v>
      </c>
      <c r="S2730" s="6" t="str">
        <f>IFERROR(INDEX('Vendor Over-ride'!$C:$C, MATCH($R:$R,'Vendor Over-ride'!$A:$A,0)),"")</f>
        <v>T - Office Care</v>
      </c>
      <c r="U2730" s="38" t="str">
        <f t="shared" si="471"/>
        <v>GIA</v>
      </c>
      <c r="V2730" s="5" t="str">
        <f t="shared" si="472"/>
        <v>TRADE</v>
      </c>
      <c r="W2730" s="5" t="b">
        <f t="shared" si="468"/>
        <v>0</v>
      </c>
      <c r="X2730" s="40">
        <f t="shared" ca="1" si="469"/>
        <v>8491.49</v>
      </c>
      <c r="Y2730" s="30" t="b">
        <f t="shared" ca="1" si="470"/>
        <v>0</v>
      </c>
    </row>
    <row r="2731" spans="1:25" hidden="1">
      <c r="A2731" s="28" t="s">
        <v>2837</v>
      </c>
      <c r="B2731" s="28" t="s">
        <v>2838</v>
      </c>
      <c r="C2731" s="28" t="s">
        <v>4978</v>
      </c>
      <c r="D2731" s="28" t="s">
        <v>2842</v>
      </c>
      <c r="E2731" s="29">
        <v>42409</v>
      </c>
      <c r="F2731" s="28" t="s">
        <v>12576</v>
      </c>
      <c r="G2731" s="30">
        <v>5394</v>
      </c>
      <c r="H2731" s="28" t="s">
        <v>12577</v>
      </c>
      <c r="I2731" s="31">
        <v>0</v>
      </c>
      <c r="J2731" s="31">
        <v>157.1</v>
      </c>
      <c r="K2731" s="28" t="s">
        <v>12578</v>
      </c>
      <c r="L2731" s="32">
        <f t="shared" si="462"/>
        <v>-157.1</v>
      </c>
      <c r="M2731" s="33">
        <f t="shared" si="463"/>
        <v>157.1</v>
      </c>
      <c r="N2731" s="34" t="b">
        <v>1</v>
      </c>
      <c r="O2731" s="35">
        <f t="shared" si="464"/>
        <v>157.1</v>
      </c>
      <c r="P2731" s="36" t="str">
        <f t="shared" si="465"/>
        <v>T</v>
      </c>
      <c r="Q2731" s="37" t="str">
        <f t="shared" si="466"/>
        <v>Plan B</v>
      </c>
      <c r="R2731" s="6" t="str">
        <f t="shared" si="467"/>
        <v>T - Plan B</v>
      </c>
      <c r="S2731" s="6" t="str">
        <f>IFERROR(INDEX('Vendor Over-ride'!$C:$C, MATCH($R:$R,'Vendor Over-ride'!$A:$A,0)),"")</f>
        <v>T - Plan B</v>
      </c>
      <c r="U2731" s="38" t="str">
        <f t="shared" si="471"/>
        <v>GIA</v>
      </c>
      <c r="V2731" s="5" t="str">
        <f t="shared" si="472"/>
        <v>TRADE</v>
      </c>
      <c r="W2731" s="5" t="b">
        <f t="shared" si="468"/>
        <v>0</v>
      </c>
      <c r="X2731" s="40">
        <f t="shared" ca="1" si="469"/>
        <v>157.1</v>
      </c>
      <c r="Y2731" s="30" t="b">
        <f t="shared" ca="1" si="470"/>
        <v>0</v>
      </c>
    </row>
    <row r="2732" spans="1:25" hidden="1">
      <c r="A2732" s="28" t="s">
        <v>2837</v>
      </c>
      <c r="B2732" s="28" t="s">
        <v>2838</v>
      </c>
      <c r="C2732" s="28" t="s">
        <v>4978</v>
      </c>
      <c r="D2732" s="28" t="s">
        <v>2842</v>
      </c>
      <c r="E2732" s="29">
        <v>42409</v>
      </c>
      <c r="F2732" s="28" t="s">
        <v>12579</v>
      </c>
      <c r="G2732" s="30">
        <v>5394</v>
      </c>
      <c r="H2732" s="28" t="s">
        <v>12580</v>
      </c>
      <c r="I2732" s="31">
        <v>0</v>
      </c>
      <c r="J2732" s="31">
        <v>719.32</v>
      </c>
      <c r="K2732" s="28" t="s">
        <v>12581</v>
      </c>
      <c r="L2732" s="32">
        <f t="shared" si="462"/>
        <v>-719.32</v>
      </c>
      <c r="M2732" s="33">
        <f t="shared" si="463"/>
        <v>719.32</v>
      </c>
      <c r="N2732" s="34" t="b">
        <v>1</v>
      </c>
      <c r="O2732" s="35">
        <f t="shared" si="464"/>
        <v>719.32</v>
      </c>
      <c r="P2732" s="36" t="str">
        <f t="shared" si="465"/>
        <v>T</v>
      </c>
      <c r="Q2732" s="37" t="str">
        <f t="shared" si="466"/>
        <v>Mr PM Kane</v>
      </c>
      <c r="R2732" s="6" t="str">
        <f t="shared" si="467"/>
        <v>T - Mr PM Kane</v>
      </c>
      <c r="S2732" s="6" t="str">
        <f>IFERROR(INDEX('Vendor Over-ride'!$C:$C, MATCH($R:$R,'Vendor Over-ride'!$A:$A,0)),"")</f>
        <v>T - Mr PM Kane</v>
      </c>
      <c r="U2732" s="38" t="str">
        <f t="shared" si="471"/>
        <v>GIA</v>
      </c>
      <c r="V2732" s="5" t="str">
        <f t="shared" si="472"/>
        <v>TRADE</v>
      </c>
      <c r="W2732" s="5" t="b">
        <f t="shared" si="468"/>
        <v>0</v>
      </c>
      <c r="X2732" s="40">
        <f t="shared" ca="1" si="469"/>
        <v>719.32</v>
      </c>
      <c r="Y2732" s="30" t="b">
        <f t="shared" ca="1" si="470"/>
        <v>0</v>
      </c>
    </row>
    <row r="2733" spans="1:25">
      <c r="A2733" s="28" t="s">
        <v>2837</v>
      </c>
      <c r="B2733" s="28" t="s">
        <v>2838</v>
      </c>
      <c r="C2733" s="28" t="s">
        <v>4978</v>
      </c>
      <c r="D2733" s="28" t="s">
        <v>2842</v>
      </c>
      <c r="E2733" s="29">
        <v>42409</v>
      </c>
      <c r="F2733" s="28" t="s">
        <v>12582</v>
      </c>
      <c r="G2733" s="30">
        <v>5394</v>
      </c>
      <c r="H2733" s="28" t="s">
        <v>12583</v>
      </c>
      <c r="I2733" s="31">
        <v>0</v>
      </c>
      <c r="J2733" s="31">
        <v>1806.12</v>
      </c>
      <c r="K2733" s="28" t="s">
        <v>3050</v>
      </c>
      <c r="L2733" s="32">
        <f t="shared" si="462"/>
        <v>-1806.12</v>
      </c>
      <c r="M2733" s="33">
        <f t="shared" si="463"/>
        <v>1806.12</v>
      </c>
      <c r="N2733" s="34" t="b">
        <v>1</v>
      </c>
      <c r="O2733" s="35">
        <f t="shared" si="464"/>
        <v>1806.12</v>
      </c>
      <c r="P2733" s="36" t="str">
        <f t="shared" si="465"/>
        <v>T</v>
      </c>
      <c r="Q2733" s="37" t="str">
        <f t="shared" si="466"/>
        <v>Pulsant (Scotland) Ltd</v>
      </c>
      <c r="R2733" s="6" t="str">
        <f t="shared" si="467"/>
        <v>T - Pulsant (Scotland) Ltd</v>
      </c>
      <c r="S2733" s="6" t="str">
        <f>IFERROR(INDEX('Vendor Over-ride'!$C:$C, MATCH($R:$R,'Vendor Over-ride'!$A:$A,0)),"")</f>
        <v>T - Pulsant</v>
      </c>
      <c r="T2733" s="41" t="s">
        <v>7021</v>
      </c>
      <c r="U2733" s="38" t="str">
        <f t="shared" si="471"/>
        <v>GIA</v>
      </c>
      <c r="V2733" s="5" t="str">
        <f t="shared" si="472"/>
        <v>TRADE</v>
      </c>
      <c r="W2733" s="5" t="b">
        <f t="shared" si="468"/>
        <v>0</v>
      </c>
      <c r="X2733" s="40">
        <f t="shared" ca="1" si="469"/>
        <v>50739.890000000007</v>
      </c>
      <c r="Y2733" s="30" t="b">
        <f t="shared" ca="1" si="470"/>
        <v>1</v>
      </c>
    </row>
    <row r="2734" spans="1:25">
      <c r="A2734" s="28" t="s">
        <v>2837</v>
      </c>
      <c r="B2734" s="28" t="s">
        <v>2838</v>
      </c>
      <c r="C2734" s="28" t="s">
        <v>4978</v>
      </c>
      <c r="D2734" s="28" t="s">
        <v>2842</v>
      </c>
      <c r="E2734" s="29">
        <v>42409</v>
      </c>
      <c r="F2734" s="28" t="s">
        <v>12584</v>
      </c>
      <c r="G2734" s="30">
        <v>5394</v>
      </c>
      <c r="H2734" s="28" t="s">
        <v>12585</v>
      </c>
      <c r="I2734" s="31">
        <v>0</v>
      </c>
      <c r="J2734" s="31">
        <v>26400</v>
      </c>
      <c r="K2734" s="28" t="s">
        <v>3064</v>
      </c>
      <c r="L2734" s="32">
        <f t="shared" si="462"/>
        <v>-26400</v>
      </c>
      <c r="M2734" s="33">
        <f t="shared" si="463"/>
        <v>26400</v>
      </c>
      <c r="N2734" s="34" t="b">
        <v>1</v>
      </c>
      <c r="O2734" s="35">
        <f t="shared" si="464"/>
        <v>26400</v>
      </c>
      <c r="P2734" s="36" t="str">
        <f t="shared" si="465"/>
        <v>T</v>
      </c>
      <c r="Q2734" s="37" t="str">
        <f t="shared" si="466"/>
        <v>Squiz (Scotland) Ltd</v>
      </c>
      <c r="R2734" s="6" t="str">
        <f t="shared" si="467"/>
        <v>T - Squiz (Scotland) Ltd</v>
      </c>
      <c r="S2734" s="6" t="str">
        <f>IFERROR(INDEX('Vendor Over-ride'!$C:$C, MATCH($R:$R,'Vendor Over-ride'!$A:$A,0)),"")</f>
        <v>T - Squiz (Scotland) Ltd</v>
      </c>
      <c r="T2734" s="41" t="s">
        <v>2809</v>
      </c>
      <c r="U2734" s="38" t="str">
        <f t="shared" si="471"/>
        <v>GIA</v>
      </c>
      <c r="V2734" s="5" t="str">
        <f t="shared" si="472"/>
        <v>TRADE</v>
      </c>
      <c r="W2734" s="5" t="b">
        <f t="shared" si="468"/>
        <v>1</v>
      </c>
      <c r="X2734" s="40">
        <f t="shared" ca="1" si="469"/>
        <v>39780</v>
      </c>
      <c r="Y2734" s="30" t="b">
        <f t="shared" ca="1" si="470"/>
        <v>1</v>
      </c>
    </row>
    <row r="2735" spans="1:25" hidden="1">
      <c r="A2735" s="28" t="s">
        <v>2837</v>
      </c>
      <c r="B2735" s="28" t="s">
        <v>2838</v>
      </c>
      <c r="C2735" s="28" t="s">
        <v>4978</v>
      </c>
      <c r="D2735" s="28" t="s">
        <v>2842</v>
      </c>
      <c r="E2735" s="29">
        <v>42409</v>
      </c>
      <c r="F2735" s="28" t="s">
        <v>12586</v>
      </c>
      <c r="G2735" s="30">
        <v>5394</v>
      </c>
      <c r="H2735" s="28" t="s">
        <v>12587</v>
      </c>
      <c r="I2735" s="31">
        <v>0</v>
      </c>
      <c r="J2735" s="31">
        <v>1144</v>
      </c>
      <c r="K2735" s="28" t="s">
        <v>12588</v>
      </c>
      <c r="L2735" s="32">
        <f t="shared" si="462"/>
        <v>-1144</v>
      </c>
      <c r="M2735" s="33">
        <f t="shared" si="463"/>
        <v>1144</v>
      </c>
      <c r="N2735" s="34" t="b">
        <v>1</v>
      </c>
      <c r="O2735" s="35">
        <f t="shared" si="464"/>
        <v>1144</v>
      </c>
      <c r="P2735" s="36" t="str">
        <f t="shared" si="465"/>
        <v>T</v>
      </c>
      <c r="Q2735" s="37" t="str">
        <f t="shared" si="466"/>
        <v>SysAid Technologies Ltd</v>
      </c>
      <c r="R2735" s="6" t="str">
        <f t="shared" si="467"/>
        <v>T - SysAid Technologies Ltd</v>
      </c>
      <c r="S2735" s="6" t="str">
        <f>IFERROR(INDEX('Vendor Over-ride'!$C:$C, MATCH($R:$R,'Vendor Over-ride'!$A:$A,0)),"")</f>
        <v>T - SysAid Technologies Ltd</v>
      </c>
      <c r="U2735" s="38" t="str">
        <f t="shared" si="471"/>
        <v>GIA</v>
      </c>
      <c r="V2735" s="5" t="str">
        <f t="shared" si="472"/>
        <v>TRADE</v>
      </c>
      <c r="W2735" s="5" t="b">
        <f t="shared" si="468"/>
        <v>0</v>
      </c>
      <c r="X2735" s="40">
        <f t="shared" ca="1" si="469"/>
        <v>1144</v>
      </c>
      <c r="Y2735" s="30" t="b">
        <f t="shared" ca="1" si="470"/>
        <v>0</v>
      </c>
    </row>
    <row r="2736" spans="1:25" hidden="1">
      <c r="A2736" s="28" t="s">
        <v>2837</v>
      </c>
      <c r="B2736" s="28" t="s">
        <v>2838</v>
      </c>
      <c r="C2736" s="28" t="s">
        <v>4978</v>
      </c>
      <c r="D2736" s="28" t="s">
        <v>2842</v>
      </c>
      <c r="E2736" s="29">
        <v>42412</v>
      </c>
      <c r="F2736" s="28" t="s">
        <v>12589</v>
      </c>
      <c r="G2736" s="30">
        <v>5400</v>
      </c>
      <c r="H2736" s="28" t="s">
        <v>12590</v>
      </c>
      <c r="I2736" s="31">
        <v>0</v>
      </c>
      <c r="J2736" s="31">
        <v>960</v>
      </c>
      <c r="K2736" s="28" t="s">
        <v>3013</v>
      </c>
      <c r="L2736" s="32">
        <f t="shared" si="462"/>
        <v>-960</v>
      </c>
      <c r="M2736" s="33">
        <f t="shared" si="463"/>
        <v>960</v>
      </c>
      <c r="N2736" s="34" t="b">
        <v>1</v>
      </c>
      <c r="O2736" s="35">
        <f t="shared" si="464"/>
        <v>960</v>
      </c>
      <c r="P2736" s="36" t="str">
        <f t="shared" si="465"/>
        <v>T</v>
      </c>
      <c r="Q2736" s="37" t="str">
        <f t="shared" si="466"/>
        <v>Accord Consulting Ltd</v>
      </c>
      <c r="R2736" s="6" t="str">
        <f t="shared" si="467"/>
        <v>T - Accord Consulting Ltd</v>
      </c>
      <c r="S2736" s="6" t="str">
        <f>IFERROR(INDEX('Vendor Over-ride'!$C:$C, MATCH($R:$R,'Vendor Over-ride'!$A:$A,0)),"")</f>
        <v>T - Accord Consulting Ltd</v>
      </c>
      <c r="U2736" s="38" t="str">
        <f t="shared" si="471"/>
        <v>GIA</v>
      </c>
      <c r="V2736" s="5" t="str">
        <f t="shared" si="472"/>
        <v>TRADE</v>
      </c>
      <c r="W2736" s="5" t="b">
        <f t="shared" si="468"/>
        <v>0</v>
      </c>
      <c r="X2736" s="40">
        <f t="shared" ca="1" si="469"/>
        <v>23786.95</v>
      </c>
      <c r="Y2736" s="30" t="b">
        <f t="shared" ca="1" si="470"/>
        <v>0</v>
      </c>
    </row>
    <row r="2737" spans="1:25" hidden="1">
      <c r="A2737" s="28" t="s">
        <v>2837</v>
      </c>
      <c r="B2737" s="28" t="s">
        <v>2838</v>
      </c>
      <c r="C2737" s="28" t="s">
        <v>4978</v>
      </c>
      <c r="D2737" s="28" t="s">
        <v>2842</v>
      </c>
      <c r="E2737" s="29">
        <v>42412</v>
      </c>
      <c r="F2737" s="28" t="s">
        <v>12591</v>
      </c>
      <c r="G2737" s="30">
        <v>5400</v>
      </c>
      <c r="H2737" s="28" t="s">
        <v>12592</v>
      </c>
      <c r="I2737" s="31">
        <v>0</v>
      </c>
      <c r="J2737" s="31">
        <v>550.5</v>
      </c>
      <c r="K2737" s="28" t="s">
        <v>5593</v>
      </c>
      <c r="L2737" s="32">
        <f t="shared" si="462"/>
        <v>-550.5</v>
      </c>
      <c r="M2737" s="33">
        <f t="shared" si="463"/>
        <v>550.5</v>
      </c>
      <c r="N2737" s="34" t="b">
        <v>1</v>
      </c>
      <c r="O2737" s="35">
        <f t="shared" si="464"/>
        <v>550.5</v>
      </c>
      <c r="P2737" s="36" t="str">
        <f t="shared" si="465"/>
        <v>T</v>
      </c>
      <c r="Q2737" s="37" t="str">
        <f t="shared" si="466"/>
        <v>Anna Stapleton</v>
      </c>
      <c r="R2737" s="6" t="str">
        <f t="shared" si="467"/>
        <v>T - Anna Stapleton</v>
      </c>
      <c r="S2737" s="6" t="str">
        <f>IFERROR(INDEX('Vendor Over-ride'!$C:$C, MATCH($R:$R,'Vendor Over-ride'!$A:$A,0)),"")</f>
        <v>T - Anna Stapleton</v>
      </c>
      <c r="U2737" s="38" t="str">
        <f t="shared" si="471"/>
        <v>GIA</v>
      </c>
      <c r="V2737" s="5" t="str">
        <f t="shared" si="472"/>
        <v>TRADE</v>
      </c>
      <c r="W2737" s="5" t="b">
        <f t="shared" si="468"/>
        <v>0</v>
      </c>
      <c r="X2737" s="40">
        <f t="shared" ca="1" si="469"/>
        <v>550.5</v>
      </c>
      <c r="Y2737" s="30" t="b">
        <f t="shared" ca="1" si="470"/>
        <v>0</v>
      </c>
    </row>
    <row r="2738" spans="1:25" hidden="1">
      <c r="A2738" s="28" t="s">
        <v>2837</v>
      </c>
      <c r="B2738" s="28" t="s">
        <v>2838</v>
      </c>
      <c r="C2738" s="28" t="s">
        <v>4978</v>
      </c>
      <c r="D2738" s="28" t="s">
        <v>2842</v>
      </c>
      <c r="E2738" s="29">
        <v>42412</v>
      </c>
      <c r="F2738" s="28" t="s">
        <v>12593</v>
      </c>
      <c r="G2738" s="30">
        <v>5400</v>
      </c>
      <c r="H2738" s="28" t="s">
        <v>12594</v>
      </c>
      <c r="I2738" s="31">
        <v>0</v>
      </c>
      <c r="J2738" s="31">
        <v>714</v>
      </c>
      <c r="K2738" s="28" t="s">
        <v>12282</v>
      </c>
      <c r="L2738" s="32">
        <f t="shared" si="462"/>
        <v>-714</v>
      </c>
      <c r="M2738" s="33">
        <f t="shared" si="463"/>
        <v>714</v>
      </c>
      <c r="N2738" s="34" t="b">
        <v>1</v>
      </c>
      <c r="O2738" s="35">
        <f t="shared" si="464"/>
        <v>714</v>
      </c>
      <c r="P2738" s="36" t="str">
        <f t="shared" si="465"/>
        <v>T</v>
      </c>
      <c r="Q2738" s="37" t="str">
        <f t="shared" si="466"/>
        <v>Arts Professional</v>
      </c>
      <c r="R2738" s="6" t="str">
        <f t="shared" si="467"/>
        <v>T - Arts Professional</v>
      </c>
      <c r="S2738" s="6" t="str">
        <f>IFERROR(INDEX('Vendor Over-ride'!$C:$C, MATCH($R:$R,'Vendor Over-ride'!$A:$A,0)),"")</f>
        <v>T - Arts Professional</v>
      </c>
      <c r="U2738" s="38" t="str">
        <f t="shared" si="471"/>
        <v>GIA</v>
      </c>
      <c r="V2738" s="5" t="str">
        <f t="shared" si="472"/>
        <v>TRADE</v>
      </c>
      <c r="W2738" s="5" t="b">
        <f t="shared" si="468"/>
        <v>0</v>
      </c>
      <c r="X2738" s="40">
        <f t="shared" ca="1" si="469"/>
        <v>1428</v>
      </c>
      <c r="Y2738" s="30" t="b">
        <f t="shared" ca="1" si="470"/>
        <v>0</v>
      </c>
    </row>
    <row r="2739" spans="1:25">
      <c r="A2739" s="28" t="s">
        <v>2837</v>
      </c>
      <c r="B2739" s="28" t="s">
        <v>2838</v>
      </c>
      <c r="C2739" s="28" t="s">
        <v>4978</v>
      </c>
      <c r="D2739" s="28" t="s">
        <v>2842</v>
      </c>
      <c r="E2739" s="29">
        <v>42412</v>
      </c>
      <c r="F2739" s="28" t="s">
        <v>12595</v>
      </c>
      <c r="G2739" s="30">
        <v>5400</v>
      </c>
      <c r="H2739" s="28" t="s">
        <v>12596</v>
      </c>
      <c r="I2739" s="31">
        <v>0</v>
      </c>
      <c r="J2739" s="31">
        <v>58312.41</v>
      </c>
      <c r="K2739" s="28" t="s">
        <v>2937</v>
      </c>
      <c r="L2739" s="32">
        <f t="shared" si="462"/>
        <v>-58312.41</v>
      </c>
      <c r="M2739" s="33">
        <f t="shared" si="463"/>
        <v>58312.41</v>
      </c>
      <c r="N2739" s="34" t="b">
        <v>1</v>
      </c>
      <c r="O2739" s="35">
        <f t="shared" si="464"/>
        <v>58312.41</v>
      </c>
      <c r="P2739" s="36" t="str">
        <f t="shared" si="465"/>
        <v>T</v>
      </c>
      <c r="Q2739" s="37" t="str">
        <f t="shared" si="466"/>
        <v>Arts Council Retirement Plan (1994)</v>
      </c>
      <c r="R2739" s="6" t="str">
        <f t="shared" si="467"/>
        <v>T - Arts Council Retirement Plan (1994)</v>
      </c>
      <c r="S2739" s="6" t="str">
        <f>IFERROR(INDEX('Vendor Over-ride'!$C:$C, MATCH($R:$R,'Vendor Over-ride'!$A:$A,0)),"")</f>
        <v>T - Arts Council Retirement Plan (1994)</v>
      </c>
      <c r="T2739" s="41" t="s">
        <v>2798</v>
      </c>
      <c r="U2739" s="38" t="str">
        <f t="shared" si="471"/>
        <v>GIA</v>
      </c>
      <c r="V2739" s="5" t="str">
        <f t="shared" si="472"/>
        <v>TRADE</v>
      </c>
      <c r="W2739" s="5" t="b">
        <f t="shared" si="468"/>
        <v>1</v>
      </c>
      <c r="X2739" s="40">
        <f t="shared" ca="1" si="469"/>
        <v>784441.02000000014</v>
      </c>
      <c r="Y2739" s="30" t="b">
        <f t="shared" ca="1" si="470"/>
        <v>1</v>
      </c>
    </row>
    <row r="2740" spans="1:25" hidden="1">
      <c r="A2740" s="28" t="s">
        <v>2837</v>
      </c>
      <c r="B2740" s="28" t="s">
        <v>2838</v>
      </c>
      <c r="C2740" s="28" t="s">
        <v>4978</v>
      </c>
      <c r="D2740" s="28" t="s">
        <v>2842</v>
      </c>
      <c r="E2740" s="29">
        <v>42412</v>
      </c>
      <c r="F2740" s="28" t="s">
        <v>12597</v>
      </c>
      <c r="G2740" s="30">
        <v>5400</v>
      </c>
      <c r="H2740" s="28" t="s">
        <v>12598</v>
      </c>
      <c r="I2740" s="31">
        <v>0</v>
      </c>
      <c r="J2740" s="31">
        <v>60</v>
      </c>
      <c r="K2740" s="28" t="s">
        <v>4982</v>
      </c>
      <c r="L2740" s="32">
        <f t="shared" si="462"/>
        <v>-60</v>
      </c>
      <c r="M2740" s="33">
        <f t="shared" si="463"/>
        <v>60</v>
      </c>
      <c r="N2740" s="34" t="b">
        <v>1</v>
      </c>
      <c r="O2740" s="35">
        <f t="shared" si="464"/>
        <v>60</v>
      </c>
      <c r="P2740" s="36" t="str">
        <f t="shared" si="465"/>
        <v>T</v>
      </c>
      <c r="Q2740" s="37" t="str">
        <f t="shared" si="466"/>
        <v>Association of British Orchestras</v>
      </c>
      <c r="R2740" s="6" t="str">
        <f t="shared" si="467"/>
        <v>T - Association of British Orchestras</v>
      </c>
      <c r="S2740" s="6" t="str">
        <f>IFERROR(INDEX('Vendor Over-ride'!$C:$C, MATCH($R:$R,'Vendor Over-ride'!$A:$A,0)),"")</f>
        <v>T - Association of British Orchestras</v>
      </c>
      <c r="U2740" s="38" t="str">
        <f t="shared" si="471"/>
        <v>GIA</v>
      </c>
      <c r="V2740" s="5" t="str">
        <f t="shared" si="472"/>
        <v>TRADE</v>
      </c>
      <c r="W2740" s="5" t="b">
        <f t="shared" si="468"/>
        <v>0</v>
      </c>
      <c r="X2740" s="40">
        <f t="shared" ca="1" si="469"/>
        <v>210</v>
      </c>
      <c r="Y2740" s="30" t="b">
        <f t="shared" ca="1" si="470"/>
        <v>0</v>
      </c>
    </row>
    <row r="2741" spans="1:25" hidden="1">
      <c r="A2741" s="28" t="s">
        <v>2837</v>
      </c>
      <c r="B2741" s="28" t="s">
        <v>2838</v>
      </c>
      <c r="C2741" s="28" t="s">
        <v>4978</v>
      </c>
      <c r="D2741" s="28" t="s">
        <v>2842</v>
      </c>
      <c r="E2741" s="29">
        <v>42412</v>
      </c>
      <c r="F2741" s="28" t="s">
        <v>12599</v>
      </c>
      <c r="G2741" s="30">
        <v>5400</v>
      </c>
      <c r="H2741" s="28" t="s">
        <v>12600</v>
      </c>
      <c r="I2741" s="31">
        <v>0</v>
      </c>
      <c r="J2741" s="31">
        <v>350</v>
      </c>
      <c r="K2741" s="28" t="s">
        <v>12601</v>
      </c>
      <c r="L2741" s="32">
        <f t="shared" si="462"/>
        <v>-350</v>
      </c>
      <c r="M2741" s="33">
        <f t="shared" si="463"/>
        <v>350</v>
      </c>
      <c r="N2741" s="34" t="b">
        <v>1</v>
      </c>
      <c r="O2741" s="35">
        <f t="shared" si="464"/>
        <v>350</v>
      </c>
      <c r="P2741" s="36" t="str">
        <f t="shared" si="465"/>
        <v>T</v>
      </c>
      <c r="Q2741" s="37" t="str">
        <f t="shared" si="466"/>
        <v>Blanche Policy Services</v>
      </c>
      <c r="R2741" s="6" t="str">
        <f t="shared" si="467"/>
        <v>T - Blanche Policy Services</v>
      </c>
      <c r="S2741" s="6" t="str">
        <f>IFERROR(INDEX('Vendor Over-ride'!$C:$C, MATCH($R:$R,'Vendor Over-ride'!$A:$A,0)),"")</f>
        <v>T - Blanche Policy Services</v>
      </c>
      <c r="U2741" s="38" t="str">
        <f t="shared" si="471"/>
        <v>GIA</v>
      </c>
      <c r="V2741" s="5" t="str">
        <f t="shared" si="472"/>
        <v>TRADE</v>
      </c>
      <c r="W2741" s="5" t="b">
        <f t="shared" si="468"/>
        <v>0</v>
      </c>
      <c r="X2741" s="40">
        <f t="shared" ca="1" si="469"/>
        <v>700</v>
      </c>
      <c r="Y2741" s="30" t="b">
        <f t="shared" ca="1" si="470"/>
        <v>0</v>
      </c>
    </row>
    <row r="2742" spans="1:25">
      <c r="A2742" s="28" t="s">
        <v>2837</v>
      </c>
      <c r="B2742" s="28" t="s">
        <v>2838</v>
      </c>
      <c r="C2742" s="28" t="s">
        <v>4978</v>
      </c>
      <c r="D2742" s="28" t="s">
        <v>2842</v>
      </c>
      <c r="E2742" s="29">
        <v>42412</v>
      </c>
      <c r="F2742" s="28" t="s">
        <v>12602</v>
      </c>
      <c r="G2742" s="30">
        <v>5400</v>
      </c>
      <c r="H2742" s="28" t="s">
        <v>12603</v>
      </c>
      <c r="I2742" s="31">
        <v>0</v>
      </c>
      <c r="J2742" s="31">
        <v>1154.5</v>
      </c>
      <c r="K2742" s="28" t="s">
        <v>4924</v>
      </c>
      <c r="L2742" s="32">
        <f t="shared" si="462"/>
        <v>-1154.5</v>
      </c>
      <c r="M2742" s="33">
        <f t="shared" si="463"/>
        <v>1154.5</v>
      </c>
      <c r="N2742" s="34" t="b">
        <v>1</v>
      </c>
      <c r="O2742" s="35">
        <f t="shared" si="464"/>
        <v>1154.5</v>
      </c>
      <c r="P2742" s="36" t="str">
        <f t="shared" si="465"/>
        <v>T</v>
      </c>
      <c r="Q2742" s="37" t="str">
        <f t="shared" si="466"/>
        <v>Capita Travel and Events</v>
      </c>
      <c r="R2742" s="6" t="str">
        <f t="shared" si="467"/>
        <v>T - Capita Travel and Events</v>
      </c>
      <c r="S2742" s="6" t="str">
        <f>IFERROR(INDEX('Vendor Over-ride'!$C:$C, MATCH($R:$R,'Vendor Over-ride'!$A:$A,0)),"")</f>
        <v>T - Capita Travel and Events</v>
      </c>
      <c r="T2742" s="41" t="s">
        <v>7018</v>
      </c>
      <c r="U2742" s="38" t="str">
        <f t="shared" si="471"/>
        <v>GIA</v>
      </c>
      <c r="V2742" s="5" t="str">
        <f t="shared" si="472"/>
        <v>TRADE</v>
      </c>
      <c r="W2742" s="5" t="b">
        <f t="shared" si="468"/>
        <v>0</v>
      </c>
      <c r="X2742" s="40">
        <f t="shared" ca="1" si="469"/>
        <v>68437.789999999994</v>
      </c>
      <c r="Y2742" s="30" t="b">
        <f t="shared" ca="1" si="470"/>
        <v>1</v>
      </c>
    </row>
    <row r="2743" spans="1:25" hidden="1">
      <c r="A2743" s="28" t="s">
        <v>2837</v>
      </c>
      <c r="B2743" s="28" t="s">
        <v>2838</v>
      </c>
      <c r="C2743" s="28" t="s">
        <v>4978</v>
      </c>
      <c r="D2743" s="28" t="s">
        <v>2842</v>
      </c>
      <c r="E2743" s="29">
        <v>42412</v>
      </c>
      <c r="F2743" s="28" t="s">
        <v>12604</v>
      </c>
      <c r="G2743" s="30">
        <v>5400</v>
      </c>
      <c r="H2743" s="28" t="s">
        <v>12605</v>
      </c>
      <c r="I2743" s="31">
        <v>0</v>
      </c>
      <c r="J2743" s="31">
        <v>479.99</v>
      </c>
      <c r="K2743" s="28" t="s">
        <v>2893</v>
      </c>
      <c r="L2743" s="32">
        <f t="shared" si="462"/>
        <v>-479.99</v>
      </c>
      <c r="M2743" s="33">
        <f t="shared" si="463"/>
        <v>479.99</v>
      </c>
      <c r="N2743" s="34" t="b">
        <v>1</v>
      </c>
      <c r="O2743" s="35">
        <f t="shared" si="464"/>
        <v>479.99</v>
      </c>
      <c r="P2743" s="36" t="str">
        <f t="shared" si="465"/>
        <v>T</v>
      </c>
      <c r="Q2743" s="37" t="str">
        <f t="shared" si="466"/>
        <v>Child Support Agency</v>
      </c>
      <c r="R2743" s="6" t="str">
        <f t="shared" si="467"/>
        <v>T - Child Support Agency</v>
      </c>
      <c r="S2743" s="6" t="str">
        <f>IFERROR(INDEX('Vendor Over-ride'!$C:$C, MATCH($R:$R,'Vendor Over-ride'!$A:$A,0)),"")</f>
        <v>T - Child Support Agency</v>
      </c>
      <c r="U2743" s="38" t="str">
        <f t="shared" si="471"/>
        <v>GIA</v>
      </c>
      <c r="V2743" s="5" t="str">
        <f t="shared" si="472"/>
        <v>TRADE</v>
      </c>
      <c r="W2743" s="5" t="b">
        <f t="shared" si="468"/>
        <v>0</v>
      </c>
      <c r="X2743" s="40">
        <f t="shared" ca="1" si="469"/>
        <v>5719.9999999999991</v>
      </c>
      <c r="Y2743" s="30" t="b">
        <f t="shared" ca="1" si="470"/>
        <v>0</v>
      </c>
    </row>
    <row r="2744" spans="1:25" hidden="1">
      <c r="A2744" s="28" t="s">
        <v>2837</v>
      </c>
      <c r="B2744" s="28" t="s">
        <v>2838</v>
      </c>
      <c r="C2744" s="28" t="s">
        <v>4978</v>
      </c>
      <c r="D2744" s="28" t="s">
        <v>2842</v>
      </c>
      <c r="E2744" s="29">
        <v>42412</v>
      </c>
      <c r="F2744" s="28" t="s">
        <v>12606</v>
      </c>
      <c r="G2744" s="30">
        <v>5400</v>
      </c>
      <c r="H2744" s="28" t="s">
        <v>12607</v>
      </c>
      <c r="I2744" s="31">
        <v>0</v>
      </c>
      <c r="J2744" s="31">
        <v>966.9</v>
      </c>
      <c r="K2744" s="28" t="s">
        <v>12608</v>
      </c>
      <c r="L2744" s="32">
        <f t="shared" si="462"/>
        <v>-966.9</v>
      </c>
      <c r="M2744" s="33">
        <f t="shared" si="463"/>
        <v>966.9</v>
      </c>
      <c r="N2744" s="34" t="b">
        <v>1</v>
      </c>
      <c r="O2744" s="35">
        <f t="shared" si="464"/>
        <v>966.9</v>
      </c>
      <c r="P2744" s="36" t="str">
        <f t="shared" si="465"/>
        <v>T</v>
      </c>
      <c r="Q2744" s="37" t="str">
        <f t="shared" si="466"/>
        <v>Creative Stirling CIC</v>
      </c>
      <c r="R2744" s="6" t="str">
        <f t="shared" si="467"/>
        <v>T - Creative Stirling CIC</v>
      </c>
      <c r="S2744" s="6" t="str">
        <f>IFERROR(INDEX('Vendor Over-ride'!$C:$C, MATCH($R:$R,'Vendor Over-ride'!$A:$A,0)),"")</f>
        <v>T - Creative Stirling CIC</v>
      </c>
      <c r="U2744" s="38" t="str">
        <f t="shared" si="471"/>
        <v>GIA</v>
      </c>
      <c r="V2744" s="5" t="str">
        <f t="shared" si="472"/>
        <v>TRADE</v>
      </c>
      <c r="W2744" s="5" t="b">
        <f t="shared" si="468"/>
        <v>0</v>
      </c>
      <c r="X2744" s="40">
        <f t="shared" ca="1" si="469"/>
        <v>1009.1999999999999</v>
      </c>
      <c r="Y2744" s="30" t="b">
        <f t="shared" ca="1" si="470"/>
        <v>0</v>
      </c>
    </row>
    <row r="2745" spans="1:25" hidden="1">
      <c r="A2745" s="28" t="s">
        <v>2837</v>
      </c>
      <c r="B2745" s="28" t="s">
        <v>2838</v>
      </c>
      <c r="C2745" s="28" t="s">
        <v>4978</v>
      </c>
      <c r="D2745" s="28" t="s">
        <v>2842</v>
      </c>
      <c r="E2745" s="29">
        <v>42412</v>
      </c>
      <c r="F2745" s="28" t="s">
        <v>12609</v>
      </c>
      <c r="G2745" s="30">
        <v>5400</v>
      </c>
      <c r="H2745" s="28" t="s">
        <v>12610</v>
      </c>
      <c r="I2745" s="31">
        <v>0</v>
      </c>
      <c r="J2745" s="31">
        <v>95.28</v>
      </c>
      <c r="K2745" s="28" t="s">
        <v>2881</v>
      </c>
      <c r="L2745" s="32">
        <f t="shared" si="462"/>
        <v>-95.28</v>
      </c>
      <c r="M2745" s="33">
        <f t="shared" si="463"/>
        <v>95.28</v>
      </c>
      <c r="N2745" s="34" t="b">
        <v>1</v>
      </c>
      <c r="O2745" s="35">
        <f t="shared" si="464"/>
        <v>95.28</v>
      </c>
      <c r="P2745" s="36" t="str">
        <f t="shared" si="465"/>
        <v>T</v>
      </c>
      <c r="Q2745" s="37" t="str">
        <f t="shared" si="466"/>
        <v>Eden Springs UK Ltd</v>
      </c>
      <c r="R2745" s="6" t="str">
        <f t="shared" si="467"/>
        <v>T - Eden Springs UK Ltd</v>
      </c>
      <c r="S2745" s="6" t="str">
        <f>IFERROR(INDEX('Vendor Over-ride'!$C:$C, MATCH($R:$R,'Vendor Over-ride'!$A:$A,0)),"")</f>
        <v>T - Eden Springs UK Ltd</v>
      </c>
      <c r="U2745" s="38" t="str">
        <f t="shared" si="471"/>
        <v>GIA</v>
      </c>
      <c r="V2745" s="5" t="str">
        <f t="shared" si="472"/>
        <v>TRADE</v>
      </c>
      <c r="W2745" s="5" t="b">
        <f t="shared" si="468"/>
        <v>0</v>
      </c>
      <c r="X2745" s="40">
        <f t="shared" ca="1" si="469"/>
        <v>1320.8600000000001</v>
      </c>
      <c r="Y2745" s="30" t="b">
        <f t="shared" ca="1" si="470"/>
        <v>0</v>
      </c>
    </row>
    <row r="2746" spans="1:25" hidden="1">
      <c r="A2746" s="28" t="s">
        <v>2837</v>
      </c>
      <c r="B2746" s="28" t="s">
        <v>2838</v>
      </c>
      <c r="C2746" s="28" t="s">
        <v>4978</v>
      </c>
      <c r="D2746" s="28" t="s">
        <v>2842</v>
      </c>
      <c r="E2746" s="29">
        <v>42412</v>
      </c>
      <c r="F2746" s="28" t="s">
        <v>12611</v>
      </c>
      <c r="G2746" s="30">
        <v>5400</v>
      </c>
      <c r="H2746" s="28" t="s">
        <v>12612</v>
      </c>
      <c r="I2746" s="31">
        <v>0</v>
      </c>
      <c r="J2746" s="31">
        <v>1220.8699999999999</v>
      </c>
      <c r="K2746" s="28" t="s">
        <v>12613</v>
      </c>
      <c r="L2746" s="32">
        <f t="shared" si="462"/>
        <v>-1220.8699999999999</v>
      </c>
      <c r="M2746" s="33">
        <f t="shared" si="463"/>
        <v>1220.8699999999999</v>
      </c>
      <c r="N2746" s="34" t="b">
        <v>1</v>
      </c>
      <c r="O2746" s="35">
        <f t="shared" si="464"/>
        <v>1220.8699999999999</v>
      </c>
      <c r="P2746" s="36" t="str">
        <f t="shared" si="465"/>
        <v>T</v>
      </c>
      <c r="Q2746" s="37" t="str">
        <f t="shared" si="466"/>
        <v>Ellie Royle</v>
      </c>
      <c r="R2746" s="6" t="str">
        <f t="shared" si="467"/>
        <v>T - Ellie Royle</v>
      </c>
      <c r="S2746" s="6" t="str">
        <f>IFERROR(INDEX('Vendor Over-ride'!$C:$C, MATCH($R:$R,'Vendor Over-ride'!$A:$A,0)),"")</f>
        <v>T - Ellie Royle</v>
      </c>
      <c r="U2746" s="38" t="str">
        <f t="shared" si="471"/>
        <v>GIA</v>
      </c>
      <c r="V2746" s="5" t="str">
        <f t="shared" si="472"/>
        <v>TRADE</v>
      </c>
      <c r="W2746" s="5" t="b">
        <f t="shared" si="468"/>
        <v>0</v>
      </c>
      <c r="X2746" s="40">
        <f t="shared" ca="1" si="469"/>
        <v>1220.8699999999999</v>
      </c>
      <c r="Y2746" s="30" t="b">
        <f t="shared" ca="1" si="470"/>
        <v>0</v>
      </c>
    </row>
    <row r="2747" spans="1:25" hidden="1">
      <c r="A2747" s="28" t="s">
        <v>2837</v>
      </c>
      <c r="B2747" s="28" t="s">
        <v>2838</v>
      </c>
      <c r="C2747" s="28" t="s">
        <v>4978</v>
      </c>
      <c r="D2747" s="28" t="s">
        <v>2842</v>
      </c>
      <c r="E2747" s="29">
        <v>42412</v>
      </c>
      <c r="F2747" s="28" t="s">
        <v>12614</v>
      </c>
      <c r="G2747" s="30">
        <v>5400</v>
      </c>
      <c r="H2747" s="28" t="s">
        <v>12615</v>
      </c>
      <c r="I2747" s="31">
        <v>0</v>
      </c>
      <c r="J2747" s="31">
        <v>448.8</v>
      </c>
      <c r="K2747" s="28" t="s">
        <v>12616</v>
      </c>
      <c r="L2747" s="32">
        <f t="shared" si="462"/>
        <v>-448.8</v>
      </c>
      <c r="M2747" s="33">
        <f t="shared" si="463"/>
        <v>448.8</v>
      </c>
      <c r="N2747" s="34" t="b">
        <v>1</v>
      </c>
      <c r="O2747" s="35">
        <f t="shared" si="464"/>
        <v>448.8</v>
      </c>
      <c r="P2747" s="36" t="str">
        <f t="shared" si="465"/>
        <v>T</v>
      </c>
      <c r="Q2747" s="37" t="str">
        <f t="shared" si="466"/>
        <v>Engaging Digital Comms</v>
      </c>
      <c r="R2747" s="6" t="str">
        <f t="shared" si="467"/>
        <v>T - Engaging Digital Comms</v>
      </c>
      <c r="S2747" s="6" t="str">
        <f>IFERROR(INDEX('Vendor Over-ride'!$C:$C, MATCH($R:$R,'Vendor Over-ride'!$A:$A,0)),"")</f>
        <v>T - Engaging Digital Comms</v>
      </c>
      <c r="U2747" s="38" t="str">
        <f t="shared" si="471"/>
        <v>GIA</v>
      </c>
      <c r="V2747" s="5" t="str">
        <f t="shared" si="472"/>
        <v>TRADE</v>
      </c>
      <c r="W2747" s="5" t="b">
        <f t="shared" si="468"/>
        <v>0</v>
      </c>
      <c r="X2747" s="40">
        <f t="shared" ca="1" si="469"/>
        <v>448.8</v>
      </c>
      <c r="Y2747" s="30" t="b">
        <f t="shared" ca="1" si="470"/>
        <v>0</v>
      </c>
    </row>
    <row r="2748" spans="1:25" hidden="1">
      <c r="A2748" s="28" t="s">
        <v>2837</v>
      </c>
      <c r="B2748" s="28" t="s">
        <v>2838</v>
      </c>
      <c r="C2748" s="28" t="s">
        <v>4978</v>
      </c>
      <c r="D2748" s="28" t="s">
        <v>2842</v>
      </c>
      <c r="E2748" s="29">
        <v>42412</v>
      </c>
      <c r="F2748" s="28" t="s">
        <v>12617</v>
      </c>
      <c r="G2748" s="30">
        <v>5400</v>
      </c>
      <c r="H2748" s="28" t="s">
        <v>12618</v>
      </c>
      <c r="I2748" s="31">
        <v>0</v>
      </c>
      <c r="J2748" s="31">
        <v>14</v>
      </c>
      <c r="K2748" s="28" t="s">
        <v>2896</v>
      </c>
      <c r="L2748" s="32">
        <f t="shared" si="462"/>
        <v>-14</v>
      </c>
      <c r="M2748" s="33">
        <f t="shared" si="463"/>
        <v>14</v>
      </c>
      <c r="N2748" s="34" t="b">
        <v>1</v>
      </c>
      <c r="O2748" s="35">
        <f t="shared" si="464"/>
        <v>14</v>
      </c>
      <c r="P2748" s="36" t="str">
        <f t="shared" si="465"/>
        <v>T</v>
      </c>
      <c r="Q2748" s="37" t="str">
        <f t="shared" si="466"/>
        <v>GAYE</v>
      </c>
      <c r="R2748" s="6" t="str">
        <f t="shared" si="467"/>
        <v>T - GAYE</v>
      </c>
      <c r="S2748" s="6" t="str">
        <f>IFERROR(INDEX('Vendor Over-ride'!$C:$C, MATCH($R:$R,'Vendor Over-ride'!$A:$A,0)),"")</f>
        <v>T - GAYE</v>
      </c>
      <c r="U2748" s="38" t="str">
        <f t="shared" si="471"/>
        <v>GIA</v>
      </c>
      <c r="V2748" s="5" t="str">
        <f t="shared" si="472"/>
        <v>TRADE</v>
      </c>
      <c r="W2748" s="5" t="b">
        <f t="shared" si="468"/>
        <v>0</v>
      </c>
      <c r="X2748" s="40">
        <f t="shared" ca="1" si="469"/>
        <v>168</v>
      </c>
      <c r="Y2748" s="30" t="b">
        <f t="shared" ca="1" si="470"/>
        <v>0</v>
      </c>
    </row>
    <row r="2749" spans="1:25" hidden="1">
      <c r="A2749" s="28" t="s">
        <v>2837</v>
      </c>
      <c r="B2749" s="28" t="s">
        <v>2838</v>
      </c>
      <c r="C2749" s="28" t="s">
        <v>4978</v>
      </c>
      <c r="D2749" s="28" t="s">
        <v>2842</v>
      </c>
      <c r="E2749" s="29">
        <v>42412</v>
      </c>
      <c r="F2749" s="28" t="s">
        <v>12619</v>
      </c>
      <c r="G2749" s="30">
        <v>5400</v>
      </c>
      <c r="H2749" s="28" t="s">
        <v>12620</v>
      </c>
      <c r="I2749" s="31">
        <v>0</v>
      </c>
      <c r="J2749" s="31">
        <v>1029.8499999999999</v>
      </c>
      <c r="K2749" s="28" t="s">
        <v>12621</v>
      </c>
      <c r="L2749" s="32">
        <f t="shared" si="462"/>
        <v>-1029.8499999999999</v>
      </c>
      <c r="M2749" s="33">
        <f t="shared" si="463"/>
        <v>1029.8499999999999</v>
      </c>
      <c r="N2749" s="34" t="b">
        <v>1</v>
      </c>
      <c r="O2749" s="35">
        <f t="shared" si="464"/>
        <v>1029.8499999999999</v>
      </c>
      <c r="P2749" s="36" t="str">
        <f t="shared" si="465"/>
        <v>T</v>
      </c>
      <c r="Q2749" s="37" t="str">
        <f t="shared" si="466"/>
        <v>Gillebride MacMillan</v>
      </c>
      <c r="R2749" s="6" t="str">
        <f t="shared" si="467"/>
        <v>T - Gillebride MacMillan</v>
      </c>
      <c r="S2749" s="6" t="str">
        <f>IFERROR(INDEX('Vendor Over-ride'!$C:$C, MATCH($R:$R,'Vendor Over-ride'!$A:$A,0)),"")</f>
        <v>T - Gillebride MacMillan</v>
      </c>
      <c r="U2749" s="38" t="str">
        <f t="shared" si="471"/>
        <v>GIA</v>
      </c>
      <c r="V2749" s="5" t="str">
        <f t="shared" si="472"/>
        <v>TRADE</v>
      </c>
      <c r="W2749" s="5" t="b">
        <f t="shared" si="468"/>
        <v>0</v>
      </c>
      <c r="X2749" s="40">
        <f t="shared" ca="1" si="469"/>
        <v>1029.8499999999999</v>
      </c>
      <c r="Y2749" s="30" t="b">
        <f t="shared" ca="1" si="470"/>
        <v>0</v>
      </c>
    </row>
    <row r="2750" spans="1:25" hidden="1">
      <c r="A2750" s="28" t="s">
        <v>2837</v>
      </c>
      <c r="B2750" s="28" t="s">
        <v>2838</v>
      </c>
      <c r="C2750" s="28" t="s">
        <v>4978</v>
      </c>
      <c r="D2750" s="28" t="s">
        <v>2842</v>
      </c>
      <c r="E2750" s="29">
        <v>42412</v>
      </c>
      <c r="F2750" s="28" t="s">
        <v>12622</v>
      </c>
      <c r="G2750" s="30">
        <v>5400</v>
      </c>
      <c r="H2750" s="28" t="s">
        <v>12623</v>
      </c>
      <c r="I2750" s="31">
        <v>0</v>
      </c>
      <c r="J2750" s="31">
        <v>144</v>
      </c>
      <c r="K2750" s="28" t="s">
        <v>3092</v>
      </c>
      <c r="L2750" s="32">
        <f t="shared" si="462"/>
        <v>-144</v>
      </c>
      <c r="M2750" s="33">
        <f t="shared" si="463"/>
        <v>144</v>
      </c>
      <c r="N2750" s="34" t="b">
        <v>1</v>
      </c>
      <c r="O2750" s="35">
        <f t="shared" si="464"/>
        <v>144</v>
      </c>
      <c r="P2750" s="36" t="str">
        <f t="shared" si="465"/>
        <v>T</v>
      </c>
      <c r="Q2750" s="37" t="str">
        <f t="shared" si="466"/>
        <v>GTG Training Ltd</v>
      </c>
      <c r="R2750" s="6" t="str">
        <f t="shared" si="467"/>
        <v>T - GTG Training Ltd</v>
      </c>
      <c r="S2750" s="6" t="str">
        <f>IFERROR(INDEX('Vendor Over-ride'!$C:$C, MATCH($R:$R,'Vendor Over-ride'!$A:$A,0)),"")</f>
        <v>T - GTG Training Ltd</v>
      </c>
      <c r="U2750" s="38" t="str">
        <f t="shared" si="471"/>
        <v>GIA</v>
      </c>
      <c r="V2750" s="5" t="str">
        <f t="shared" si="472"/>
        <v>TRADE</v>
      </c>
      <c r="W2750" s="5" t="b">
        <f t="shared" si="468"/>
        <v>0</v>
      </c>
      <c r="X2750" s="40">
        <f t="shared" ca="1" si="469"/>
        <v>3908.4</v>
      </c>
      <c r="Y2750" s="30" t="b">
        <f t="shared" ca="1" si="470"/>
        <v>0</v>
      </c>
    </row>
    <row r="2751" spans="1:25">
      <c r="A2751" s="28" t="s">
        <v>2837</v>
      </c>
      <c r="B2751" s="28" t="s">
        <v>2838</v>
      </c>
      <c r="C2751" s="28" t="s">
        <v>4978</v>
      </c>
      <c r="D2751" s="28" t="s">
        <v>2842</v>
      </c>
      <c r="E2751" s="29">
        <v>42412</v>
      </c>
      <c r="F2751" s="28" t="s">
        <v>12624</v>
      </c>
      <c r="G2751" s="30">
        <v>5400</v>
      </c>
      <c r="H2751" s="28" t="s">
        <v>12625</v>
      </c>
      <c r="I2751" s="31">
        <v>0</v>
      </c>
      <c r="J2751" s="31">
        <v>89236.77</v>
      </c>
      <c r="K2751" s="28" t="s">
        <v>2938</v>
      </c>
      <c r="L2751" s="32">
        <f t="shared" si="462"/>
        <v>-89236.77</v>
      </c>
      <c r="M2751" s="33">
        <f t="shared" si="463"/>
        <v>89236.77</v>
      </c>
      <c r="N2751" s="34" t="b">
        <v>1</v>
      </c>
      <c r="O2751" s="35">
        <f t="shared" si="464"/>
        <v>89236.77</v>
      </c>
      <c r="P2751" s="36" t="str">
        <f t="shared" si="465"/>
        <v>T</v>
      </c>
      <c r="Q2751" s="37" t="str">
        <f t="shared" si="466"/>
        <v>HM Revenue &amp; Customs Only - 961PP10305354</v>
      </c>
      <c r="R2751" s="6" t="str">
        <f t="shared" si="467"/>
        <v>T - HM Revenue &amp; Customs Only - 961PP10305354</v>
      </c>
      <c r="S2751" s="6" t="str">
        <f>IFERROR(INDEX('Vendor Over-ride'!$C:$C, MATCH($R:$R,'Vendor Over-ride'!$A:$A,0)),"")</f>
        <v>T - HM Revenue &amp; Customs Only - 961PP10305354</v>
      </c>
      <c r="T2751" s="41" t="s">
        <v>2799</v>
      </c>
      <c r="U2751" s="38" t="str">
        <f t="shared" si="471"/>
        <v>GIA</v>
      </c>
      <c r="V2751" s="5" t="str">
        <f t="shared" si="472"/>
        <v>TRADE</v>
      </c>
      <c r="W2751" s="5" t="b">
        <f t="shared" si="468"/>
        <v>1</v>
      </c>
      <c r="X2751" s="40">
        <f t="shared" ca="1" si="469"/>
        <v>1030935.7799999999</v>
      </c>
      <c r="Y2751" s="30" t="b">
        <f t="shared" ca="1" si="470"/>
        <v>1</v>
      </c>
    </row>
    <row r="2752" spans="1:25" hidden="1">
      <c r="A2752" s="28" t="s">
        <v>2837</v>
      </c>
      <c r="B2752" s="28" t="s">
        <v>2838</v>
      </c>
      <c r="C2752" s="28" t="s">
        <v>4978</v>
      </c>
      <c r="D2752" s="28" t="s">
        <v>2842</v>
      </c>
      <c r="E2752" s="29">
        <v>42412</v>
      </c>
      <c r="F2752" s="28" t="s">
        <v>12626</v>
      </c>
      <c r="G2752" s="30">
        <v>5400</v>
      </c>
      <c r="H2752" s="28" t="s">
        <v>12627</v>
      </c>
      <c r="I2752" s="31">
        <v>0</v>
      </c>
      <c r="J2752" s="31">
        <v>962.2</v>
      </c>
      <c r="K2752" s="28" t="s">
        <v>2898</v>
      </c>
      <c r="L2752" s="32">
        <f t="shared" si="462"/>
        <v>-962.2</v>
      </c>
      <c r="M2752" s="33">
        <f t="shared" si="463"/>
        <v>962.2</v>
      </c>
      <c r="N2752" s="34" t="b">
        <v>1</v>
      </c>
      <c r="O2752" s="35">
        <f t="shared" si="464"/>
        <v>962.2</v>
      </c>
      <c r="P2752" s="36" t="str">
        <f t="shared" si="465"/>
        <v>T</v>
      </c>
      <c r="Q2752" s="37" t="str">
        <f t="shared" si="466"/>
        <v>Iron Mountain</v>
      </c>
      <c r="R2752" s="6" t="str">
        <f t="shared" si="467"/>
        <v>T - Iron Mountain</v>
      </c>
      <c r="S2752" s="6" t="str">
        <f>IFERROR(INDEX('Vendor Over-ride'!$C:$C, MATCH($R:$R,'Vendor Over-ride'!$A:$A,0)),"")</f>
        <v>T - Iron Mountain</v>
      </c>
      <c r="U2752" s="38" t="str">
        <f t="shared" si="471"/>
        <v>GIA</v>
      </c>
      <c r="V2752" s="5" t="str">
        <f t="shared" si="472"/>
        <v>TRADE</v>
      </c>
      <c r="W2752" s="5" t="b">
        <f t="shared" si="468"/>
        <v>0</v>
      </c>
      <c r="X2752" s="40">
        <f t="shared" ca="1" si="469"/>
        <v>23628.210000000003</v>
      </c>
      <c r="Y2752" s="30" t="b">
        <f t="shared" ca="1" si="470"/>
        <v>0</v>
      </c>
    </row>
    <row r="2753" spans="1:25" hidden="1">
      <c r="A2753" s="28" t="s">
        <v>2837</v>
      </c>
      <c r="B2753" s="28" t="s">
        <v>2838</v>
      </c>
      <c r="C2753" s="28" t="s">
        <v>4978</v>
      </c>
      <c r="D2753" s="28" t="s">
        <v>2842</v>
      </c>
      <c r="E2753" s="29">
        <v>42412</v>
      </c>
      <c r="F2753" s="28" t="s">
        <v>12628</v>
      </c>
      <c r="G2753" s="30">
        <v>5400</v>
      </c>
      <c r="H2753" s="28" t="s">
        <v>12629</v>
      </c>
      <c r="I2753" s="31">
        <v>0</v>
      </c>
      <c r="J2753" s="31">
        <v>470.36</v>
      </c>
      <c r="K2753" s="28" t="s">
        <v>8494</v>
      </c>
      <c r="L2753" s="32">
        <f t="shared" si="462"/>
        <v>-470.36</v>
      </c>
      <c r="M2753" s="33">
        <f t="shared" si="463"/>
        <v>470.36</v>
      </c>
      <c r="N2753" s="34" t="b">
        <v>1</v>
      </c>
      <c r="O2753" s="35">
        <f t="shared" si="464"/>
        <v>470.36</v>
      </c>
      <c r="P2753" s="36" t="str">
        <f t="shared" si="465"/>
        <v>T</v>
      </c>
      <c r="Q2753" s="37" t="str">
        <f t="shared" si="466"/>
        <v>Misco</v>
      </c>
      <c r="R2753" s="6" t="str">
        <f t="shared" si="467"/>
        <v>T - Misco</v>
      </c>
      <c r="S2753" s="6" t="str">
        <f>IFERROR(INDEX('Vendor Over-ride'!$C:$C, MATCH($R:$R,'Vendor Over-ride'!$A:$A,0)),"")</f>
        <v>T - Misco</v>
      </c>
      <c r="U2753" s="38" t="str">
        <f t="shared" si="471"/>
        <v>GIA</v>
      </c>
      <c r="V2753" s="5" t="str">
        <f t="shared" si="472"/>
        <v>TRADE</v>
      </c>
      <c r="W2753" s="5" t="b">
        <f t="shared" si="468"/>
        <v>0</v>
      </c>
      <c r="X2753" s="40">
        <f t="shared" ca="1" si="469"/>
        <v>4294.1999999999989</v>
      </c>
      <c r="Y2753" s="30" t="b">
        <f t="shared" ca="1" si="470"/>
        <v>0</v>
      </c>
    </row>
    <row r="2754" spans="1:25" hidden="1">
      <c r="A2754" s="28" t="s">
        <v>2837</v>
      </c>
      <c r="B2754" s="28" t="s">
        <v>2838</v>
      </c>
      <c r="C2754" s="28" t="s">
        <v>4978</v>
      </c>
      <c r="D2754" s="28" t="s">
        <v>2842</v>
      </c>
      <c r="E2754" s="29">
        <v>42412</v>
      </c>
      <c r="F2754" s="28" t="s">
        <v>12630</v>
      </c>
      <c r="G2754" s="30">
        <v>5400</v>
      </c>
      <c r="H2754" s="28" t="s">
        <v>12631</v>
      </c>
      <c r="I2754" s="31">
        <v>0</v>
      </c>
      <c r="J2754" s="31">
        <v>302.39999999999998</v>
      </c>
      <c r="K2754" s="28" t="s">
        <v>2899</v>
      </c>
      <c r="L2754" s="32">
        <f t="shared" ref="L2754:L2817" si="473">I:I-J:J</f>
        <v>-302.39999999999998</v>
      </c>
      <c r="M2754" s="33">
        <f t="shared" ref="M2754:M2817" si="474">ABS($L:$L)</f>
        <v>302.39999999999998</v>
      </c>
      <c r="N2754" s="34" t="b">
        <v>1</v>
      </c>
      <c r="O2754" s="35">
        <f t="shared" ref="O2754:O2817" si="475">$M:$M*$N:$N</f>
        <v>302.39999999999998</v>
      </c>
      <c r="P2754" s="36" t="str">
        <f t="shared" ref="P2754:P2817" si="476">LEFT(TRIM($K:$K),1)</f>
        <v>T</v>
      </c>
      <c r="Q2754" s="37" t="str">
        <f t="shared" ref="Q2754:Q2817" si="477">RIGHT(TRIM($K:$K),LEN(TRIM($K:$K))-FIND("-",TRIM($K:$K)))</f>
        <v>MSF Union Dues - Ref 38190751</v>
      </c>
      <c r="R2754" s="6" t="str">
        <f t="shared" ref="R2754:R2817" si="478">CONCATENATE($P:$P, " - ",$Q:$Q)</f>
        <v>T - MSF Union Dues - Ref 38190751</v>
      </c>
      <c r="S2754" s="6" t="str">
        <f>IFERROR(INDEX('Vendor Over-ride'!$C:$C, MATCH($R:$R,'Vendor Over-ride'!$A:$A,0)),"")</f>
        <v>T - MSF Union Dues - Ref 38190751</v>
      </c>
      <c r="U2754" s="38" t="str">
        <f t="shared" si="471"/>
        <v>GIA</v>
      </c>
      <c r="V2754" s="5" t="str">
        <f t="shared" si="472"/>
        <v>TRADE</v>
      </c>
      <c r="W2754" s="5" t="b">
        <f t="shared" ref="W2754:W2817" si="479">ROUND($O:$O,2)&gt;=25000</f>
        <v>0</v>
      </c>
      <c r="X2754" s="40">
        <f t="shared" ref="X2754:X2817" ca="1" si="480">SUMPRODUCT((Payee=$S2754) * (Payment_Value))</f>
        <v>3608.3899999999994</v>
      </c>
      <c r="Y2754" s="30" t="b">
        <f t="shared" ref="Y2754:Y2817" ca="1" si="481">$X:$X&gt;=25000</f>
        <v>0</v>
      </c>
    </row>
    <row r="2755" spans="1:25" hidden="1">
      <c r="A2755" s="28" t="s">
        <v>2837</v>
      </c>
      <c r="B2755" s="28" t="s">
        <v>2838</v>
      </c>
      <c r="C2755" s="28" t="s">
        <v>4978</v>
      </c>
      <c r="D2755" s="28" t="s">
        <v>2842</v>
      </c>
      <c r="E2755" s="29">
        <v>42412</v>
      </c>
      <c r="F2755" s="28" t="s">
        <v>12632</v>
      </c>
      <c r="G2755" s="30">
        <v>5400</v>
      </c>
      <c r="H2755" s="28" t="s">
        <v>12633</v>
      </c>
      <c r="I2755" s="31">
        <v>0</v>
      </c>
      <c r="J2755" s="31">
        <v>166.18</v>
      </c>
      <c r="K2755" s="28" t="s">
        <v>2900</v>
      </c>
      <c r="L2755" s="32">
        <f t="shared" si="473"/>
        <v>-166.18</v>
      </c>
      <c r="M2755" s="33">
        <f t="shared" si="474"/>
        <v>166.18</v>
      </c>
      <c r="N2755" s="34" t="b">
        <v>1</v>
      </c>
      <c r="O2755" s="35">
        <f t="shared" si="475"/>
        <v>166.18</v>
      </c>
      <c r="P2755" s="36" t="str">
        <f t="shared" si="476"/>
        <v>T</v>
      </c>
      <c r="Q2755" s="37" t="str">
        <f t="shared" si="477"/>
        <v>PCS</v>
      </c>
      <c r="R2755" s="6" t="str">
        <f t="shared" si="478"/>
        <v>T - PCS</v>
      </c>
      <c r="S2755" s="6" t="str">
        <f>IFERROR(INDEX('Vendor Over-ride'!$C:$C, MATCH($R:$R,'Vendor Over-ride'!$A:$A,0)),"")</f>
        <v>T - PCS</v>
      </c>
      <c r="U2755" s="38" t="str">
        <f t="shared" ref="U2755:U2818" si="482">"GIA"</f>
        <v>GIA</v>
      </c>
      <c r="V2755" s="5" t="str">
        <f t="shared" ref="V2755:V2818" si="483">UPPER(IF($P:$P="E","Employee",IF(OR($P:$P="I",$P:$P="G"),"Award",IF(OR($P:$P="D",$P:$P="T"),"Trade",""))))</f>
        <v>TRADE</v>
      </c>
      <c r="W2755" s="5" t="b">
        <f t="shared" si="479"/>
        <v>0</v>
      </c>
      <c r="X2755" s="40">
        <f t="shared" ca="1" si="480"/>
        <v>1903.1800000000003</v>
      </c>
      <c r="Y2755" s="30" t="b">
        <f t="shared" ca="1" si="481"/>
        <v>0</v>
      </c>
    </row>
    <row r="2756" spans="1:25" hidden="1">
      <c r="A2756" s="28" t="s">
        <v>2837</v>
      </c>
      <c r="B2756" s="28" t="s">
        <v>2838</v>
      </c>
      <c r="C2756" s="28" t="s">
        <v>4978</v>
      </c>
      <c r="D2756" s="28" t="s">
        <v>2842</v>
      </c>
      <c r="E2756" s="29">
        <v>42412</v>
      </c>
      <c r="F2756" s="28" t="s">
        <v>12634</v>
      </c>
      <c r="G2756" s="30">
        <v>5400</v>
      </c>
      <c r="H2756" s="28" t="s">
        <v>12635</v>
      </c>
      <c r="I2756" s="31">
        <v>0</v>
      </c>
      <c r="J2756" s="31">
        <v>1078.1099999999999</v>
      </c>
      <c r="K2756" s="28" t="s">
        <v>12636</v>
      </c>
      <c r="L2756" s="32">
        <f t="shared" si="473"/>
        <v>-1078.1099999999999</v>
      </c>
      <c r="M2756" s="33">
        <f t="shared" si="474"/>
        <v>1078.1099999999999</v>
      </c>
      <c r="N2756" s="34" t="b">
        <v>1</v>
      </c>
      <c r="O2756" s="35">
        <f t="shared" si="475"/>
        <v>1078.1099999999999</v>
      </c>
      <c r="P2756" s="36" t="str">
        <f t="shared" si="476"/>
        <v>T</v>
      </c>
      <c r="Q2756" s="37" t="str">
        <f t="shared" si="477"/>
        <v>Raisah Ahmed</v>
      </c>
      <c r="R2756" s="6" t="str">
        <f t="shared" si="478"/>
        <v>T - Raisah Ahmed</v>
      </c>
      <c r="S2756" s="6" t="str">
        <f>IFERROR(INDEX('Vendor Over-ride'!$C:$C, MATCH($R:$R,'Vendor Over-ride'!$A:$A,0)),"")</f>
        <v>T - Raisah Ahmed</v>
      </c>
      <c r="U2756" s="38" t="str">
        <f t="shared" si="482"/>
        <v>GIA</v>
      </c>
      <c r="V2756" s="5" t="str">
        <f t="shared" si="483"/>
        <v>TRADE</v>
      </c>
      <c r="W2756" s="5" t="b">
        <f t="shared" si="479"/>
        <v>0</v>
      </c>
      <c r="X2756" s="40">
        <f t="shared" ca="1" si="480"/>
        <v>1078.1099999999999</v>
      </c>
      <c r="Y2756" s="30" t="b">
        <f t="shared" ca="1" si="481"/>
        <v>0</v>
      </c>
    </row>
    <row r="2757" spans="1:25" hidden="1">
      <c r="A2757" s="28" t="s">
        <v>2837</v>
      </c>
      <c r="B2757" s="28" t="s">
        <v>2838</v>
      </c>
      <c r="C2757" s="28" t="s">
        <v>4978</v>
      </c>
      <c r="D2757" s="28" t="s">
        <v>2842</v>
      </c>
      <c r="E2757" s="29">
        <v>42412</v>
      </c>
      <c r="F2757" s="28" t="s">
        <v>12637</v>
      </c>
      <c r="G2757" s="30">
        <v>5400</v>
      </c>
      <c r="H2757" s="28" t="s">
        <v>12638</v>
      </c>
      <c r="I2757" s="31">
        <v>0</v>
      </c>
      <c r="J2757" s="31">
        <v>600</v>
      </c>
      <c r="K2757" s="28" t="s">
        <v>12639</v>
      </c>
      <c r="L2757" s="32">
        <f t="shared" si="473"/>
        <v>-600</v>
      </c>
      <c r="M2757" s="33">
        <f t="shared" si="474"/>
        <v>600</v>
      </c>
      <c r="N2757" s="34" t="b">
        <v>1</v>
      </c>
      <c r="O2757" s="35">
        <f t="shared" si="475"/>
        <v>600</v>
      </c>
      <c r="P2757" s="36" t="str">
        <f t="shared" si="476"/>
        <v>T</v>
      </c>
      <c r="Q2757" s="37" t="str">
        <f t="shared" si="477"/>
        <v>Raymond MacDonald</v>
      </c>
      <c r="R2757" s="6" t="str">
        <f t="shared" si="478"/>
        <v>T - Raymond MacDonald</v>
      </c>
      <c r="S2757" s="6" t="str">
        <f>IFERROR(INDEX('Vendor Over-ride'!$C:$C, MATCH($R:$R,'Vendor Over-ride'!$A:$A,0)),"")</f>
        <v>T - Raymond MacDonald</v>
      </c>
      <c r="U2757" s="38" t="str">
        <f t="shared" si="482"/>
        <v>GIA</v>
      </c>
      <c r="V2757" s="5" t="str">
        <f t="shared" si="483"/>
        <v>TRADE</v>
      </c>
      <c r="W2757" s="5" t="b">
        <f t="shared" si="479"/>
        <v>0</v>
      </c>
      <c r="X2757" s="40">
        <f t="shared" ca="1" si="480"/>
        <v>600</v>
      </c>
      <c r="Y2757" s="30" t="b">
        <f t="shared" ca="1" si="481"/>
        <v>0</v>
      </c>
    </row>
    <row r="2758" spans="1:25" hidden="1">
      <c r="A2758" s="28" t="s">
        <v>2837</v>
      </c>
      <c r="B2758" s="28" t="s">
        <v>2838</v>
      </c>
      <c r="C2758" s="28" t="s">
        <v>4978</v>
      </c>
      <c r="D2758" s="28" t="s">
        <v>2842</v>
      </c>
      <c r="E2758" s="29">
        <v>42412</v>
      </c>
      <c r="F2758" s="28" t="s">
        <v>12640</v>
      </c>
      <c r="G2758" s="30">
        <v>5400</v>
      </c>
      <c r="H2758" s="28" t="s">
        <v>12641</v>
      </c>
      <c r="I2758" s="31">
        <v>0</v>
      </c>
      <c r="J2758" s="31">
        <v>102.7</v>
      </c>
      <c r="K2758" s="28" t="s">
        <v>2864</v>
      </c>
      <c r="L2758" s="32">
        <f t="shared" si="473"/>
        <v>-102.7</v>
      </c>
      <c r="M2758" s="33">
        <f t="shared" si="474"/>
        <v>102.7</v>
      </c>
      <c r="N2758" s="34" t="b">
        <v>1</v>
      </c>
      <c r="O2758" s="35">
        <f t="shared" si="475"/>
        <v>102.7</v>
      </c>
      <c r="P2758" s="36" t="str">
        <f t="shared" si="476"/>
        <v>T</v>
      </c>
      <c r="Q2758" s="37" t="str">
        <f t="shared" si="477"/>
        <v>Robert Wiseman Dairies Ltd</v>
      </c>
      <c r="R2758" s="6" t="str">
        <f t="shared" si="478"/>
        <v>T - Robert Wiseman Dairies Ltd</v>
      </c>
      <c r="S2758" s="6" t="str">
        <f>IFERROR(INDEX('Vendor Over-ride'!$C:$C, MATCH($R:$R,'Vendor Over-ride'!$A:$A,0)),"")</f>
        <v>T - Robert Wiseman Dairies Ltd</v>
      </c>
      <c r="U2758" s="38" t="str">
        <f t="shared" si="482"/>
        <v>GIA</v>
      </c>
      <c r="V2758" s="5" t="str">
        <f t="shared" si="483"/>
        <v>TRADE</v>
      </c>
      <c r="W2758" s="5" t="b">
        <f t="shared" si="479"/>
        <v>0</v>
      </c>
      <c r="X2758" s="40">
        <f t="shared" ca="1" si="480"/>
        <v>1420.2500000000002</v>
      </c>
      <c r="Y2758" s="30" t="b">
        <f t="shared" ca="1" si="481"/>
        <v>0</v>
      </c>
    </row>
    <row r="2759" spans="1:25" hidden="1">
      <c r="A2759" s="28" t="s">
        <v>2837</v>
      </c>
      <c r="B2759" s="28" t="s">
        <v>2838</v>
      </c>
      <c r="C2759" s="28" t="s">
        <v>4978</v>
      </c>
      <c r="D2759" s="28" t="s">
        <v>2842</v>
      </c>
      <c r="E2759" s="29">
        <v>42412</v>
      </c>
      <c r="F2759" s="28" t="s">
        <v>12642</v>
      </c>
      <c r="G2759" s="30">
        <v>5400</v>
      </c>
      <c r="H2759" s="28" t="s">
        <v>12643</v>
      </c>
      <c r="I2759" s="31">
        <v>0</v>
      </c>
      <c r="J2759" s="31">
        <v>150</v>
      </c>
      <c r="K2759" s="28" t="s">
        <v>3274</v>
      </c>
      <c r="L2759" s="32">
        <f t="shared" si="473"/>
        <v>-150</v>
      </c>
      <c r="M2759" s="33">
        <f t="shared" si="474"/>
        <v>150</v>
      </c>
      <c r="N2759" s="34" t="b">
        <v>1</v>
      </c>
      <c r="O2759" s="35">
        <f t="shared" si="475"/>
        <v>150</v>
      </c>
      <c r="P2759" s="36" t="str">
        <f t="shared" si="476"/>
        <v>T</v>
      </c>
      <c r="Q2759" s="37" t="str">
        <f t="shared" si="477"/>
        <v>Royal Faculty of Procurators</v>
      </c>
      <c r="R2759" s="6" t="str">
        <f t="shared" si="478"/>
        <v>T - Royal Faculty of Procurators</v>
      </c>
      <c r="S2759" s="6" t="str">
        <f>IFERROR(INDEX('Vendor Over-ride'!$C:$C, MATCH($R:$R,'Vendor Over-ride'!$A:$A,0)),"")</f>
        <v>T - Royal Faculty of Procurators</v>
      </c>
      <c r="U2759" s="38" t="str">
        <f t="shared" si="482"/>
        <v>GIA</v>
      </c>
      <c r="V2759" s="5" t="str">
        <f t="shared" si="483"/>
        <v>TRADE</v>
      </c>
      <c r="W2759" s="5" t="b">
        <f t="shared" si="479"/>
        <v>0</v>
      </c>
      <c r="X2759" s="40">
        <f t="shared" ca="1" si="480"/>
        <v>150</v>
      </c>
      <c r="Y2759" s="30" t="b">
        <f t="shared" ca="1" si="481"/>
        <v>0</v>
      </c>
    </row>
    <row r="2760" spans="1:25" hidden="1">
      <c r="A2760" s="28" t="s">
        <v>2837</v>
      </c>
      <c r="B2760" s="28" t="s">
        <v>2838</v>
      </c>
      <c r="C2760" s="28" t="s">
        <v>4978</v>
      </c>
      <c r="D2760" s="28" t="s">
        <v>2842</v>
      </c>
      <c r="E2760" s="29">
        <v>42412</v>
      </c>
      <c r="F2760" s="28" t="s">
        <v>12644</v>
      </c>
      <c r="G2760" s="30">
        <v>5400</v>
      </c>
      <c r="H2760" s="28" t="s">
        <v>12645</v>
      </c>
      <c r="I2760" s="31">
        <v>0</v>
      </c>
      <c r="J2760" s="31">
        <v>84</v>
      </c>
      <c r="K2760" s="28" t="s">
        <v>3119</v>
      </c>
      <c r="L2760" s="32">
        <f t="shared" si="473"/>
        <v>-84</v>
      </c>
      <c r="M2760" s="33">
        <f t="shared" si="474"/>
        <v>84</v>
      </c>
      <c r="N2760" s="34" t="b">
        <v>1</v>
      </c>
      <c r="O2760" s="35">
        <f t="shared" si="475"/>
        <v>84</v>
      </c>
      <c r="P2760" s="36" t="str">
        <f t="shared" si="476"/>
        <v>T</v>
      </c>
      <c r="Q2760" s="37" t="str">
        <f t="shared" si="477"/>
        <v>Scottish Viewpoint</v>
      </c>
      <c r="R2760" s="6" t="str">
        <f t="shared" si="478"/>
        <v>T - Scottish Viewpoint</v>
      </c>
      <c r="S2760" s="6" t="str">
        <f>IFERROR(INDEX('Vendor Over-ride'!$C:$C, MATCH($R:$R,'Vendor Over-ride'!$A:$A,0)),"")</f>
        <v>T - Scottish Viewpoint</v>
      </c>
      <c r="U2760" s="38" t="str">
        <f t="shared" si="482"/>
        <v>GIA</v>
      </c>
      <c r="V2760" s="5" t="str">
        <f t="shared" si="483"/>
        <v>TRADE</v>
      </c>
      <c r="W2760" s="5" t="b">
        <f t="shared" si="479"/>
        <v>0</v>
      </c>
      <c r="X2760" s="40">
        <f t="shared" ca="1" si="480"/>
        <v>588</v>
      </c>
      <c r="Y2760" s="30" t="b">
        <f t="shared" ca="1" si="481"/>
        <v>0</v>
      </c>
    </row>
    <row r="2761" spans="1:25" hidden="1">
      <c r="A2761" s="28" t="s">
        <v>2837</v>
      </c>
      <c r="B2761" s="28" t="s">
        <v>2838</v>
      </c>
      <c r="C2761" s="28" t="s">
        <v>4978</v>
      </c>
      <c r="D2761" s="28" t="s">
        <v>2842</v>
      </c>
      <c r="E2761" s="29">
        <v>42412</v>
      </c>
      <c r="F2761" s="28" t="s">
        <v>12646</v>
      </c>
      <c r="G2761" s="30">
        <v>5400</v>
      </c>
      <c r="H2761" s="28" t="s">
        <v>12647</v>
      </c>
      <c r="I2761" s="31">
        <v>0</v>
      </c>
      <c r="J2761" s="31">
        <v>79.459999999999994</v>
      </c>
      <c r="K2761" s="28" t="s">
        <v>2886</v>
      </c>
      <c r="L2761" s="32">
        <f t="shared" si="473"/>
        <v>-79.459999999999994</v>
      </c>
      <c r="M2761" s="33">
        <f t="shared" si="474"/>
        <v>79.459999999999994</v>
      </c>
      <c r="N2761" s="34" t="b">
        <v>1</v>
      </c>
      <c r="O2761" s="35">
        <f t="shared" si="475"/>
        <v>79.459999999999994</v>
      </c>
      <c r="P2761" s="36" t="str">
        <f t="shared" si="476"/>
        <v>T</v>
      </c>
      <c r="Q2761" s="37" t="str">
        <f t="shared" si="477"/>
        <v>Shred-It Limited</v>
      </c>
      <c r="R2761" s="6" t="str">
        <f t="shared" si="478"/>
        <v>T - Shred-It Limited</v>
      </c>
      <c r="S2761" s="6" t="str">
        <f>IFERROR(INDEX('Vendor Over-ride'!$C:$C, MATCH($R:$R,'Vendor Over-ride'!$A:$A,0)),"")</f>
        <v>T - Shred-It Limited</v>
      </c>
      <c r="U2761" s="38" t="str">
        <f t="shared" si="482"/>
        <v>GIA</v>
      </c>
      <c r="V2761" s="5" t="str">
        <f t="shared" si="483"/>
        <v>TRADE</v>
      </c>
      <c r="W2761" s="5" t="b">
        <f t="shared" si="479"/>
        <v>0</v>
      </c>
      <c r="X2761" s="40">
        <f t="shared" ca="1" si="480"/>
        <v>3247.48</v>
      </c>
      <c r="Y2761" s="30" t="b">
        <f t="shared" ca="1" si="481"/>
        <v>0</v>
      </c>
    </row>
    <row r="2762" spans="1:25">
      <c r="A2762" s="28" t="s">
        <v>2837</v>
      </c>
      <c r="B2762" s="28" t="s">
        <v>2838</v>
      </c>
      <c r="C2762" s="28" t="s">
        <v>4978</v>
      </c>
      <c r="D2762" s="28" t="s">
        <v>2842</v>
      </c>
      <c r="E2762" s="29">
        <v>42412</v>
      </c>
      <c r="F2762" s="28" t="s">
        <v>12648</v>
      </c>
      <c r="G2762" s="30">
        <v>5400</v>
      </c>
      <c r="H2762" s="28" t="s">
        <v>12649</v>
      </c>
      <c r="I2762" s="31">
        <v>0</v>
      </c>
      <c r="J2762" s="31">
        <v>135</v>
      </c>
      <c r="K2762" s="28" t="s">
        <v>2904</v>
      </c>
      <c r="L2762" s="32">
        <f t="shared" si="473"/>
        <v>-135</v>
      </c>
      <c r="M2762" s="33">
        <f t="shared" si="474"/>
        <v>135</v>
      </c>
      <c r="N2762" s="34" t="b">
        <v>1</v>
      </c>
      <c r="O2762" s="35">
        <f t="shared" si="475"/>
        <v>135</v>
      </c>
      <c r="P2762" s="36" t="str">
        <f t="shared" si="476"/>
        <v>T</v>
      </c>
      <c r="Q2762" s="37" t="str">
        <f t="shared" si="477"/>
        <v>Strathclyde Pension Fund - EMP129/PF4313</v>
      </c>
      <c r="R2762" s="6" t="str">
        <f t="shared" si="478"/>
        <v>T - Strathclyde Pension Fund - EMP129/PF4313</v>
      </c>
      <c r="S2762" s="6" t="str">
        <f>IFERROR(INDEX('Vendor Over-ride'!$C:$C, MATCH($R:$R,'Vendor Over-ride'!$A:$A,0)),"")</f>
        <v>T - Strathclyde Pension Fund</v>
      </c>
      <c r="T2762" s="41" t="s">
        <v>2798</v>
      </c>
      <c r="U2762" s="38" t="str">
        <f t="shared" si="482"/>
        <v>GIA</v>
      </c>
      <c r="V2762" s="5" t="str">
        <f t="shared" si="483"/>
        <v>TRADE</v>
      </c>
      <c r="W2762" s="5" t="b">
        <f t="shared" si="479"/>
        <v>0</v>
      </c>
      <c r="X2762" s="40">
        <f t="shared" ca="1" si="480"/>
        <v>155480.82</v>
      </c>
      <c r="Y2762" s="30" t="b">
        <f t="shared" ca="1" si="481"/>
        <v>1</v>
      </c>
    </row>
    <row r="2763" spans="1:25">
      <c r="A2763" s="28" t="s">
        <v>2837</v>
      </c>
      <c r="B2763" s="28" t="s">
        <v>2838</v>
      </c>
      <c r="C2763" s="28" t="s">
        <v>4978</v>
      </c>
      <c r="D2763" s="28" t="s">
        <v>2842</v>
      </c>
      <c r="E2763" s="29">
        <v>42412</v>
      </c>
      <c r="F2763" s="28" t="s">
        <v>12650</v>
      </c>
      <c r="G2763" s="30">
        <v>5400</v>
      </c>
      <c r="H2763" s="28" t="s">
        <v>12651</v>
      </c>
      <c r="I2763" s="31">
        <v>0</v>
      </c>
      <c r="J2763" s="31">
        <v>12539.49</v>
      </c>
      <c r="K2763" s="28" t="s">
        <v>2940</v>
      </c>
      <c r="L2763" s="32">
        <f t="shared" si="473"/>
        <v>-12539.49</v>
      </c>
      <c r="M2763" s="33">
        <f t="shared" si="474"/>
        <v>12539.49</v>
      </c>
      <c r="N2763" s="34" t="b">
        <v>1</v>
      </c>
      <c r="O2763" s="35">
        <f t="shared" si="475"/>
        <v>12539.49</v>
      </c>
      <c r="P2763" s="36" t="str">
        <f t="shared" si="476"/>
        <v>T</v>
      </c>
      <c r="Q2763" s="37" t="str">
        <f t="shared" si="477"/>
        <v>Strathclyde Pension Fund - EMP129/PF4313</v>
      </c>
      <c r="R2763" s="6" t="str">
        <f t="shared" si="478"/>
        <v>T - Strathclyde Pension Fund - EMP129/PF4313</v>
      </c>
      <c r="S2763" s="6" t="str">
        <f>IFERROR(INDEX('Vendor Over-ride'!$C:$C, MATCH($R:$R,'Vendor Over-ride'!$A:$A,0)),"")</f>
        <v>T - Strathclyde Pension Fund</v>
      </c>
      <c r="T2763" s="41" t="s">
        <v>2798</v>
      </c>
      <c r="U2763" s="38" t="str">
        <f t="shared" si="482"/>
        <v>GIA</v>
      </c>
      <c r="V2763" s="5" t="str">
        <f t="shared" si="483"/>
        <v>TRADE</v>
      </c>
      <c r="W2763" s="5" t="b">
        <f t="shared" si="479"/>
        <v>0</v>
      </c>
      <c r="X2763" s="40">
        <f t="shared" ca="1" si="480"/>
        <v>155480.82</v>
      </c>
      <c r="Y2763" s="30" t="b">
        <f t="shared" ca="1" si="481"/>
        <v>1</v>
      </c>
    </row>
    <row r="2764" spans="1:25" hidden="1">
      <c r="A2764" s="28" t="s">
        <v>2837</v>
      </c>
      <c r="B2764" s="28" t="s">
        <v>2838</v>
      </c>
      <c r="C2764" s="28" t="s">
        <v>4978</v>
      </c>
      <c r="D2764" s="28" t="s">
        <v>2842</v>
      </c>
      <c r="E2764" s="29">
        <v>42412</v>
      </c>
      <c r="F2764" s="28" t="s">
        <v>12652</v>
      </c>
      <c r="G2764" s="30">
        <v>5400</v>
      </c>
      <c r="H2764" s="28" t="s">
        <v>12653</v>
      </c>
      <c r="I2764" s="31">
        <v>0</v>
      </c>
      <c r="J2764" s="31">
        <v>1000</v>
      </c>
      <c r="K2764" s="28" t="s">
        <v>5051</v>
      </c>
      <c r="L2764" s="32">
        <f t="shared" si="473"/>
        <v>-1000</v>
      </c>
      <c r="M2764" s="33">
        <f t="shared" si="474"/>
        <v>1000</v>
      </c>
      <c r="N2764" s="34" t="b">
        <v>1</v>
      </c>
      <c r="O2764" s="35">
        <f t="shared" si="475"/>
        <v>1000</v>
      </c>
      <c r="P2764" s="36" t="str">
        <f t="shared" si="476"/>
        <v>T</v>
      </c>
      <c r="Q2764" s="37" t="str">
        <f t="shared" si="477"/>
        <v>Straight Cut Media</v>
      </c>
      <c r="R2764" s="6" t="str">
        <f t="shared" si="478"/>
        <v>T - Straight Cut Media</v>
      </c>
      <c r="S2764" s="6" t="str">
        <f>IFERROR(INDEX('Vendor Over-ride'!$C:$C, MATCH($R:$R,'Vendor Over-ride'!$A:$A,0)),"")</f>
        <v>T - Straight Cut Media</v>
      </c>
      <c r="U2764" s="38" t="str">
        <f t="shared" si="482"/>
        <v>GIA</v>
      </c>
      <c r="V2764" s="5" t="str">
        <f t="shared" si="483"/>
        <v>TRADE</v>
      </c>
      <c r="W2764" s="5" t="b">
        <f t="shared" si="479"/>
        <v>0</v>
      </c>
      <c r="X2764" s="40">
        <f t="shared" ca="1" si="480"/>
        <v>9025</v>
      </c>
      <c r="Y2764" s="30" t="b">
        <f t="shared" ca="1" si="481"/>
        <v>0</v>
      </c>
    </row>
    <row r="2765" spans="1:25" hidden="1">
      <c r="A2765" s="28" t="s">
        <v>2837</v>
      </c>
      <c r="B2765" s="28" t="s">
        <v>2838</v>
      </c>
      <c r="C2765" s="28" t="s">
        <v>4978</v>
      </c>
      <c r="D2765" s="28" t="s">
        <v>2842</v>
      </c>
      <c r="E2765" s="29">
        <v>42412</v>
      </c>
      <c r="F2765" s="28" t="s">
        <v>12654</v>
      </c>
      <c r="G2765" s="30">
        <v>5400</v>
      </c>
      <c r="H2765" s="28" t="s">
        <v>12655</v>
      </c>
      <c r="I2765" s="31">
        <v>0</v>
      </c>
      <c r="J2765" s="31">
        <v>419.75</v>
      </c>
      <c r="K2765" s="28" t="s">
        <v>12656</v>
      </c>
      <c r="L2765" s="32">
        <f t="shared" si="473"/>
        <v>-419.75</v>
      </c>
      <c r="M2765" s="33">
        <f t="shared" si="474"/>
        <v>419.75</v>
      </c>
      <c r="N2765" s="34" t="b">
        <v>1</v>
      </c>
      <c r="O2765" s="35">
        <f t="shared" si="475"/>
        <v>419.75</v>
      </c>
      <c r="P2765" s="36" t="str">
        <f t="shared" si="476"/>
        <v>T</v>
      </c>
      <c r="Q2765" s="37" t="str">
        <f t="shared" si="477"/>
        <v>Winifred Jamieson</v>
      </c>
      <c r="R2765" s="6" t="str">
        <f t="shared" si="478"/>
        <v>T - Winifred Jamieson</v>
      </c>
      <c r="S2765" s="6" t="str">
        <f>IFERROR(INDEX('Vendor Over-ride'!$C:$C, MATCH($R:$R,'Vendor Over-ride'!$A:$A,0)),"")</f>
        <v>T - Winifred Jamieson</v>
      </c>
      <c r="U2765" s="38" t="str">
        <f t="shared" si="482"/>
        <v>GIA</v>
      </c>
      <c r="V2765" s="5" t="str">
        <f t="shared" si="483"/>
        <v>TRADE</v>
      </c>
      <c r="W2765" s="5" t="b">
        <f t="shared" si="479"/>
        <v>0</v>
      </c>
      <c r="X2765" s="40">
        <f t="shared" ca="1" si="480"/>
        <v>419.75</v>
      </c>
      <c r="Y2765" s="30" t="b">
        <f t="shared" ca="1" si="481"/>
        <v>0</v>
      </c>
    </row>
    <row r="2766" spans="1:25" hidden="1">
      <c r="A2766" s="28" t="s">
        <v>2837</v>
      </c>
      <c r="B2766" s="28" t="s">
        <v>2838</v>
      </c>
      <c r="C2766" s="28" t="s">
        <v>4978</v>
      </c>
      <c r="D2766" s="28" t="s">
        <v>2842</v>
      </c>
      <c r="E2766" s="29">
        <v>42416</v>
      </c>
      <c r="F2766" s="28" t="s">
        <v>12657</v>
      </c>
      <c r="G2766" s="30">
        <v>5431</v>
      </c>
      <c r="H2766" s="28" t="s">
        <v>12658</v>
      </c>
      <c r="I2766" s="31">
        <v>0</v>
      </c>
      <c r="J2766" s="31">
        <v>16.260000000000002</v>
      </c>
      <c r="K2766" s="28" t="s">
        <v>4923</v>
      </c>
      <c r="L2766" s="32">
        <f t="shared" si="473"/>
        <v>-16.260000000000002</v>
      </c>
      <c r="M2766" s="33">
        <f t="shared" si="474"/>
        <v>16.260000000000002</v>
      </c>
      <c r="N2766" s="34" t="b">
        <v>0</v>
      </c>
      <c r="O2766" s="35">
        <f t="shared" si="475"/>
        <v>0</v>
      </c>
      <c r="P2766" s="36" t="str">
        <f t="shared" si="476"/>
        <v>E</v>
      </c>
      <c r="Q2766" s="37" t="str">
        <f t="shared" si="477"/>
        <v>Sarah McKay</v>
      </c>
      <c r="R2766" s="6" t="str">
        <f t="shared" si="478"/>
        <v>E - Sarah McKay</v>
      </c>
      <c r="S2766" s="6" t="str">
        <f>IFERROR(INDEX('Vendor Over-ride'!$C:$C, MATCH($R:$R,'Vendor Over-ride'!$A:$A,0)),"")</f>
        <v/>
      </c>
      <c r="U2766" s="38" t="str">
        <f t="shared" si="482"/>
        <v>GIA</v>
      </c>
      <c r="V2766" s="5" t="str">
        <f t="shared" si="483"/>
        <v>EMPLOYEE</v>
      </c>
      <c r="W2766" s="5" t="b">
        <f t="shared" si="479"/>
        <v>0</v>
      </c>
      <c r="X2766" s="40">
        <f t="shared" ca="1" si="480"/>
        <v>334393.72000000003</v>
      </c>
      <c r="Y2766" s="30" t="b">
        <f t="shared" ca="1" si="481"/>
        <v>1</v>
      </c>
    </row>
    <row r="2767" spans="1:25" hidden="1">
      <c r="A2767" s="28" t="s">
        <v>2837</v>
      </c>
      <c r="B2767" s="28" t="s">
        <v>2838</v>
      </c>
      <c r="C2767" s="28" t="s">
        <v>4978</v>
      </c>
      <c r="D2767" s="28" t="s">
        <v>2842</v>
      </c>
      <c r="E2767" s="29">
        <v>42416</v>
      </c>
      <c r="F2767" s="28" t="s">
        <v>12659</v>
      </c>
      <c r="G2767" s="30">
        <v>5431</v>
      </c>
      <c r="H2767" s="28" t="s">
        <v>12660</v>
      </c>
      <c r="I2767" s="31">
        <v>0</v>
      </c>
      <c r="J2767" s="31">
        <v>61.2</v>
      </c>
      <c r="K2767" s="28" t="s">
        <v>2992</v>
      </c>
      <c r="L2767" s="32">
        <f t="shared" si="473"/>
        <v>-61.2</v>
      </c>
      <c r="M2767" s="33">
        <f t="shared" si="474"/>
        <v>61.2</v>
      </c>
      <c r="N2767" s="34" t="b">
        <v>0</v>
      </c>
      <c r="O2767" s="35">
        <f t="shared" si="475"/>
        <v>0</v>
      </c>
      <c r="P2767" s="36" t="str">
        <f t="shared" si="476"/>
        <v>E</v>
      </c>
      <c r="Q2767" s="37" t="str">
        <f t="shared" si="477"/>
        <v>Lynsey McLeod</v>
      </c>
      <c r="R2767" s="6" t="str">
        <f t="shared" si="478"/>
        <v>E - Lynsey McLeod</v>
      </c>
      <c r="S2767" s="6" t="str">
        <f>IFERROR(INDEX('Vendor Over-ride'!$C:$C, MATCH($R:$R,'Vendor Over-ride'!$A:$A,0)),"")</f>
        <v/>
      </c>
      <c r="U2767" s="38" t="str">
        <f t="shared" si="482"/>
        <v>GIA</v>
      </c>
      <c r="V2767" s="5" t="str">
        <f t="shared" si="483"/>
        <v>EMPLOYEE</v>
      </c>
      <c r="W2767" s="5" t="b">
        <f t="shared" si="479"/>
        <v>0</v>
      </c>
      <c r="X2767" s="40">
        <f t="shared" ca="1" si="480"/>
        <v>334393.72000000003</v>
      </c>
      <c r="Y2767" s="30" t="b">
        <f t="shared" ca="1" si="481"/>
        <v>1</v>
      </c>
    </row>
    <row r="2768" spans="1:25" hidden="1">
      <c r="A2768" s="28" t="s">
        <v>2837</v>
      </c>
      <c r="B2768" s="28" t="s">
        <v>2838</v>
      </c>
      <c r="C2768" s="28" t="s">
        <v>4978</v>
      </c>
      <c r="D2768" s="28" t="s">
        <v>2842</v>
      </c>
      <c r="E2768" s="29">
        <v>42416</v>
      </c>
      <c r="F2768" s="28" t="s">
        <v>12661</v>
      </c>
      <c r="G2768" s="30">
        <v>5431</v>
      </c>
      <c r="H2768" s="28" t="s">
        <v>12662</v>
      </c>
      <c r="I2768" s="31">
        <v>0</v>
      </c>
      <c r="J2768" s="31">
        <v>78.78</v>
      </c>
      <c r="K2768" s="28" t="s">
        <v>2867</v>
      </c>
      <c r="L2768" s="32">
        <f t="shared" si="473"/>
        <v>-78.78</v>
      </c>
      <c r="M2768" s="33">
        <f t="shared" si="474"/>
        <v>78.78</v>
      </c>
      <c r="N2768" s="34" t="b">
        <v>0</v>
      </c>
      <c r="O2768" s="35">
        <f t="shared" si="475"/>
        <v>0</v>
      </c>
      <c r="P2768" s="36" t="str">
        <f t="shared" si="476"/>
        <v>E</v>
      </c>
      <c r="Q2768" s="37" t="str">
        <f t="shared" si="477"/>
        <v>Andrew Leitch</v>
      </c>
      <c r="R2768" s="6" t="str">
        <f t="shared" si="478"/>
        <v>E - Andrew Leitch</v>
      </c>
      <c r="S2768" s="6" t="str">
        <f>IFERROR(INDEX('Vendor Over-ride'!$C:$C, MATCH($R:$R,'Vendor Over-ride'!$A:$A,0)),"")</f>
        <v/>
      </c>
      <c r="U2768" s="38" t="str">
        <f t="shared" si="482"/>
        <v>GIA</v>
      </c>
      <c r="V2768" s="5" t="str">
        <f t="shared" si="483"/>
        <v>EMPLOYEE</v>
      </c>
      <c r="W2768" s="5" t="b">
        <f t="shared" si="479"/>
        <v>0</v>
      </c>
      <c r="X2768" s="40">
        <f t="shared" ca="1" si="480"/>
        <v>334393.72000000003</v>
      </c>
      <c r="Y2768" s="30" t="b">
        <f t="shared" ca="1" si="481"/>
        <v>1</v>
      </c>
    </row>
    <row r="2769" spans="1:25" hidden="1">
      <c r="A2769" s="28" t="s">
        <v>2837</v>
      </c>
      <c r="B2769" s="28" t="s">
        <v>2838</v>
      </c>
      <c r="C2769" s="28" t="s">
        <v>4978</v>
      </c>
      <c r="D2769" s="28" t="s">
        <v>2842</v>
      </c>
      <c r="E2769" s="29">
        <v>42416</v>
      </c>
      <c r="F2769" s="28" t="s">
        <v>12663</v>
      </c>
      <c r="G2769" s="30">
        <v>5431</v>
      </c>
      <c r="H2769" s="28" t="s">
        <v>12664</v>
      </c>
      <c r="I2769" s="31">
        <v>0</v>
      </c>
      <c r="J2769" s="31">
        <v>78.22</v>
      </c>
      <c r="K2769" s="28" t="s">
        <v>10863</v>
      </c>
      <c r="L2769" s="32">
        <f t="shared" si="473"/>
        <v>-78.22</v>
      </c>
      <c r="M2769" s="33">
        <f t="shared" si="474"/>
        <v>78.22</v>
      </c>
      <c r="N2769" s="34" t="b">
        <v>0</v>
      </c>
      <c r="O2769" s="35">
        <f t="shared" si="475"/>
        <v>0</v>
      </c>
      <c r="P2769" s="36" t="str">
        <f t="shared" si="476"/>
        <v>E</v>
      </c>
      <c r="Q2769" s="37" t="str">
        <f t="shared" si="477"/>
        <v>Linzi Nelson</v>
      </c>
      <c r="R2769" s="6" t="str">
        <f t="shared" si="478"/>
        <v>E - Linzi Nelson</v>
      </c>
      <c r="S2769" s="6" t="str">
        <f>IFERROR(INDEX('Vendor Over-ride'!$C:$C, MATCH($R:$R,'Vendor Over-ride'!$A:$A,0)),"")</f>
        <v/>
      </c>
      <c r="U2769" s="38" t="str">
        <f t="shared" si="482"/>
        <v>GIA</v>
      </c>
      <c r="V2769" s="5" t="str">
        <f t="shared" si="483"/>
        <v>EMPLOYEE</v>
      </c>
      <c r="W2769" s="5" t="b">
        <f t="shared" si="479"/>
        <v>0</v>
      </c>
      <c r="X2769" s="40">
        <f t="shared" ca="1" si="480"/>
        <v>334393.72000000003</v>
      </c>
      <c r="Y2769" s="30" t="b">
        <f t="shared" ca="1" si="481"/>
        <v>1</v>
      </c>
    </row>
    <row r="2770" spans="1:25" hidden="1">
      <c r="A2770" s="28" t="s">
        <v>2837</v>
      </c>
      <c r="B2770" s="28" t="s">
        <v>2838</v>
      </c>
      <c r="C2770" s="28" t="s">
        <v>4978</v>
      </c>
      <c r="D2770" s="28" t="s">
        <v>2842</v>
      </c>
      <c r="E2770" s="29">
        <v>42416</v>
      </c>
      <c r="F2770" s="28" t="s">
        <v>12665</v>
      </c>
      <c r="G2770" s="30">
        <v>5431</v>
      </c>
      <c r="H2770" s="28" t="s">
        <v>12666</v>
      </c>
      <c r="I2770" s="31">
        <v>0</v>
      </c>
      <c r="J2770" s="31">
        <v>135.30000000000001</v>
      </c>
      <c r="K2770" s="28" t="s">
        <v>2951</v>
      </c>
      <c r="L2770" s="32">
        <f t="shared" si="473"/>
        <v>-135.30000000000001</v>
      </c>
      <c r="M2770" s="33">
        <f t="shared" si="474"/>
        <v>135.30000000000001</v>
      </c>
      <c r="N2770" s="34" t="b">
        <v>0</v>
      </c>
      <c r="O2770" s="35">
        <f t="shared" si="475"/>
        <v>0</v>
      </c>
      <c r="P2770" s="36" t="str">
        <f t="shared" si="476"/>
        <v>E</v>
      </c>
      <c r="Q2770" s="37" t="str">
        <f t="shared" si="477"/>
        <v>Chrissie Ruckley</v>
      </c>
      <c r="R2770" s="6" t="str">
        <f t="shared" si="478"/>
        <v>E - Chrissie Ruckley</v>
      </c>
      <c r="S2770" s="6" t="str">
        <f>IFERROR(INDEX('Vendor Over-ride'!$C:$C, MATCH($R:$R,'Vendor Over-ride'!$A:$A,0)),"")</f>
        <v/>
      </c>
      <c r="U2770" s="38" t="str">
        <f t="shared" si="482"/>
        <v>GIA</v>
      </c>
      <c r="V2770" s="5" t="str">
        <f t="shared" si="483"/>
        <v>EMPLOYEE</v>
      </c>
      <c r="W2770" s="5" t="b">
        <f t="shared" si="479"/>
        <v>0</v>
      </c>
      <c r="X2770" s="40">
        <f t="shared" ca="1" si="480"/>
        <v>334393.72000000003</v>
      </c>
      <c r="Y2770" s="30" t="b">
        <f t="shared" ca="1" si="481"/>
        <v>1</v>
      </c>
    </row>
    <row r="2771" spans="1:25" hidden="1">
      <c r="A2771" s="28" t="s">
        <v>2837</v>
      </c>
      <c r="B2771" s="28" t="s">
        <v>2838</v>
      </c>
      <c r="C2771" s="28" t="s">
        <v>4978</v>
      </c>
      <c r="D2771" s="28" t="s">
        <v>2842</v>
      </c>
      <c r="E2771" s="29">
        <v>42416</v>
      </c>
      <c r="F2771" s="28" t="s">
        <v>12667</v>
      </c>
      <c r="G2771" s="30">
        <v>5431</v>
      </c>
      <c r="H2771" s="28" t="s">
        <v>12668</v>
      </c>
      <c r="I2771" s="31">
        <v>0</v>
      </c>
      <c r="J2771" s="31">
        <v>71.37</v>
      </c>
      <c r="K2771" s="28" t="s">
        <v>2994</v>
      </c>
      <c r="L2771" s="32">
        <f t="shared" si="473"/>
        <v>-71.37</v>
      </c>
      <c r="M2771" s="33">
        <f t="shared" si="474"/>
        <v>71.37</v>
      </c>
      <c r="N2771" s="34" t="b">
        <v>0</v>
      </c>
      <c r="O2771" s="35">
        <f t="shared" si="475"/>
        <v>0</v>
      </c>
      <c r="P2771" s="36" t="str">
        <f t="shared" si="476"/>
        <v>E</v>
      </c>
      <c r="Q2771" s="37" t="str">
        <f t="shared" si="477"/>
        <v>Aly Barr</v>
      </c>
      <c r="R2771" s="6" t="str">
        <f t="shared" si="478"/>
        <v>E - Aly Barr</v>
      </c>
      <c r="S2771" s="6" t="str">
        <f>IFERROR(INDEX('Vendor Over-ride'!$C:$C, MATCH($R:$R,'Vendor Over-ride'!$A:$A,0)),"")</f>
        <v/>
      </c>
      <c r="U2771" s="38" t="str">
        <f t="shared" si="482"/>
        <v>GIA</v>
      </c>
      <c r="V2771" s="5" t="str">
        <f t="shared" si="483"/>
        <v>EMPLOYEE</v>
      </c>
      <c r="W2771" s="5" t="b">
        <f t="shared" si="479"/>
        <v>0</v>
      </c>
      <c r="X2771" s="40">
        <f t="shared" ca="1" si="480"/>
        <v>334393.72000000003</v>
      </c>
      <c r="Y2771" s="30" t="b">
        <f t="shared" ca="1" si="481"/>
        <v>1</v>
      </c>
    </row>
    <row r="2772" spans="1:25" hidden="1">
      <c r="A2772" s="28" t="s">
        <v>2837</v>
      </c>
      <c r="B2772" s="28" t="s">
        <v>2838</v>
      </c>
      <c r="C2772" s="28" t="s">
        <v>4978</v>
      </c>
      <c r="D2772" s="28" t="s">
        <v>2842</v>
      </c>
      <c r="E2772" s="29">
        <v>42416</v>
      </c>
      <c r="F2772" s="28" t="s">
        <v>12669</v>
      </c>
      <c r="G2772" s="30">
        <v>5431</v>
      </c>
      <c r="H2772" s="28" t="s">
        <v>12670</v>
      </c>
      <c r="I2772" s="31">
        <v>0</v>
      </c>
      <c r="J2772" s="31">
        <v>114.47</v>
      </c>
      <c r="K2772" s="28" t="s">
        <v>2958</v>
      </c>
      <c r="L2772" s="32">
        <f t="shared" si="473"/>
        <v>-114.47</v>
      </c>
      <c r="M2772" s="33">
        <f t="shared" si="474"/>
        <v>114.47</v>
      </c>
      <c r="N2772" s="34" t="b">
        <v>0</v>
      </c>
      <c r="O2772" s="35">
        <f t="shared" si="475"/>
        <v>0</v>
      </c>
      <c r="P2772" s="36" t="str">
        <f t="shared" si="476"/>
        <v>E</v>
      </c>
      <c r="Q2772" s="37" t="str">
        <f t="shared" si="477"/>
        <v>Raymond Black</v>
      </c>
      <c r="R2772" s="6" t="str">
        <f t="shared" si="478"/>
        <v>E - Raymond Black</v>
      </c>
      <c r="S2772" s="6" t="str">
        <f>IFERROR(INDEX('Vendor Over-ride'!$C:$C, MATCH($R:$R,'Vendor Over-ride'!$A:$A,0)),"")</f>
        <v/>
      </c>
      <c r="U2772" s="38" t="str">
        <f t="shared" si="482"/>
        <v>GIA</v>
      </c>
      <c r="V2772" s="5" t="str">
        <f t="shared" si="483"/>
        <v>EMPLOYEE</v>
      </c>
      <c r="W2772" s="5" t="b">
        <f t="shared" si="479"/>
        <v>0</v>
      </c>
      <c r="X2772" s="40">
        <f t="shared" ca="1" si="480"/>
        <v>334393.72000000003</v>
      </c>
      <c r="Y2772" s="30" t="b">
        <f t="shared" ca="1" si="481"/>
        <v>1</v>
      </c>
    </row>
    <row r="2773" spans="1:25" hidden="1">
      <c r="A2773" s="28" t="s">
        <v>2837</v>
      </c>
      <c r="B2773" s="28" t="s">
        <v>2838</v>
      </c>
      <c r="C2773" s="28" t="s">
        <v>4978</v>
      </c>
      <c r="D2773" s="28" t="s">
        <v>2842</v>
      </c>
      <c r="E2773" s="29">
        <v>42416</v>
      </c>
      <c r="F2773" s="28" t="s">
        <v>12671</v>
      </c>
      <c r="G2773" s="30">
        <v>5431</v>
      </c>
      <c r="H2773" s="28" t="s">
        <v>12672</v>
      </c>
      <c r="I2773" s="31">
        <v>0</v>
      </c>
      <c r="J2773" s="31">
        <v>136.5</v>
      </c>
      <c r="K2773" s="28" t="s">
        <v>2955</v>
      </c>
      <c r="L2773" s="32">
        <f t="shared" si="473"/>
        <v>-136.5</v>
      </c>
      <c r="M2773" s="33">
        <f t="shared" si="474"/>
        <v>136.5</v>
      </c>
      <c r="N2773" s="34" t="b">
        <v>0</v>
      </c>
      <c r="O2773" s="35">
        <f t="shared" si="475"/>
        <v>0</v>
      </c>
      <c r="P2773" s="36" t="str">
        <f t="shared" si="476"/>
        <v>E</v>
      </c>
      <c r="Q2773" s="37" t="str">
        <f t="shared" si="477"/>
        <v>Margaret Maxwell</v>
      </c>
      <c r="R2773" s="6" t="str">
        <f t="shared" si="478"/>
        <v>E - Margaret Maxwell</v>
      </c>
      <c r="S2773" s="6" t="str">
        <f>IFERROR(INDEX('Vendor Over-ride'!$C:$C, MATCH($R:$R,'Vendor Over-ride'!$A:$A,0)),"")</f>
        <v/>
      </c>
      <c r="U2773" s="38" t="str">
        <f t="shared" si="482"/>
        <v>GIA</v>
      </c>
      <c r="V2773" s="5" t="str">
        <f t="shared" si="483"/>
        <v>EMPLOYEE</v>
      </c>
      <c r="W2773" s="5" t="b">
        <f t="shared" si="479"/>
        <v>0</v>
      </c>
      <c r="X2773" s="40">
        <f t="shared" ca="1" si="480"/>
        <v>334393.72000000003</v>
      </c>
      <c r="Y2773" s="30" t="b">
        <f t="shared" ca="1" si="481"/>
        <v>1</v>
      </c>
    </row>
    <row r="2774" spans="1:25" hidden="1">
      <c r="A2774" s="28" t="s">
        <v>2837</v>
      </c>
      <c r="B2774" s="28" t="s">
        <v>2838</v>
      </c>
      <c r="C2774" s="28" t="s">
        <v>4978</v>
      </c>
      <c r="D2774" s="28" t="s">
        <v>2842</v>
      </c>
      <c r="E2774" s="29">
        <v>42416</v>
      </c>
      <c r="F2774" s="28" t="s">
        <v>12673</v>
      </c>
      <c r="G2774" s="30">
        <v>5431</v>
      </c>
      <c r="H2774" s="28" t="s">
        <v>12674</v>
      </c>
      <c r="I2774" s="31">
        <v>0</v>
      </c>
      <c r="J2774" s="31">
        <v>41.5</v>
      </c>
      <c r="K2774" s="28" t="s">
        <v>2845</v>
      </c>
      <c r="L2774" s="32">
        <f t="shared" si="473"/>
        <v>-41.5</v>
      </c>
      <c r="M2774" s="33">
        <f t="shared" si="474"/>
        <v>41.5</v>
      </c>
      <c r="N2774" s="34" t="b">
        <v>0</v>
      </c>
      <c r="O2774" s="35">
        <f t="shared" si="475"/>
        <v>0</v>
      </c>
      <c r="P2774" s="36" t="str">
        <f t="shared" si="476"/>
        <v>E</v>
      </c>
      <c r="Q2774" s="37" t="str">
        <f t="shared" si="477"/>
        <v>Stephen Palmer</v>
      </c>
      <c r="R2774" s="6" t="str">
        <f t="shared" si="478"/>
        <v>E - Stephen Palmer</v>
      </c>
      <c r="S2774" s="6" t="str">
        <f>IFERROR(INDEX('Vendor Over-ride'!$C:$C, MATCH($R:$R,'Vendor Over-ride'!$A:$A,0)),"")</f>
        <v/>
      </c>
      <c r="U2774" s="38" t="str">
        <f t="shared" si="482"/>
        <v>GIA</v>
      </c>
      <c r="V2774" s="5" t="str">
        <f t="shared" si="483"/>
        <v>EMPLOYEE</v>
      </c>
      <c r="W2774" s="5" t="b">
        <f t="shared" si="479"/>
        <v>0</v>
      </c>
      <c r="X2774" s="40">
        <f t="shared" ca="1" si="480"/>
        <v>334393.72000000003</v>
      </c>
      <c r="Y2774" s="30" t="b">
        <f t="shared" ca="1" si="481"/>
        <v>1</v>
      </c>
    </row>
    <row r="2775" spans="1:25" hidden="1">
      <c r="A2775" s="28" t="s">
        <v>2837</v>
      </c>
      <c r="B2775" s="28" t="s">
        <v>2838</v>
      </c>
      <c r="C2775" s="28" t="s">
        <v>4978</v>
      </c>
      <c r="D2775" s="28" t="s">
        <v>2842</v>
      </c>
      <c r="E2775" s="29">
        <v>42416</v>
      </c>
      <c r="F2775" s="28" t="s">
        <v>12675</v>
      </c>
      <c r="G2775" s="30">
        <v>5431</v>
      </c>
      <c r="H2775" s="28" t="s">
        <v>12676</v>
      </c>
      <c r="I2775" s="31">
        <v>0</v>
      </c>
      <c r="J2775" s="31">
        <v>88.2</v>
      </c>
      <c r="K2775" s="28" t="s">
        <v>2868</v>
      </c>
      <c r="L2775" s="32">
        <f t="shared" si="473"/>
        <v>-88.2</v>
      </c>
      <c r="M2775" s="33">
        <f t="shared" si="474"/>
        <v>88.2</v>
      </c>
      <c r="N2775" s="34" t="b">
        <v>0</v>
      </c>
      <c r="O2775" s="35">
        <f t="shared" si="475"/>
        <v>0</v>
      </c>
      <c r="P2775" s="36" t="str">
        <f t="shared" si="476"/>
        <v>E</v>
      </c>
      <c r="Q2775" s="37" t="str">
        <f t="shared" si="477"/>
        <v>David Weaver</v>
      </c>
      <c r="R2775" s="6" t="str">
        <f t="shared" si="478"/>
        <v>E - David Weaver</v>
      </c>
      <c r="S2775" s="6" t="str">
        <f>IFERROR(INDEX('Vendor Over-ride'!$C:$C, MATCH($R:$R,'Vendor Over-ride'!$A:$A,0)),"")</f>
        <v/>
      </c>
      <c r="U2775" s="38" t="str">
        <f t="shared" si="482"/>
        <v>GIA</v>
      </c>
      <c r="V2775" s="5" t="str">
        <f t="shared" si="483"/>
        <v>EMPLOYEE</v>
      </c>
      <c r="W2775" s="5" t="b">
        <f t="shared" si="479"/>
        <v>0</v>
      </c>
      <c r="X2775" s="40">
        <f t="shared" ca="1" si="480"/>
        <v>334393.72000000003</v>
      </c>
      <c r="Y2775" s="30" t="b">
        <f t="shared" ca="1" si="481"/>
        <v>1</v>
      </c>
    </row>
    <row r="2776" spans="1:25" hidden="1">
      <c r="A2776" s="28" t="s">
        <v>2837</v>
      </c>
      <c r="B2776" s="28" t="s">
        <v>2838</v>
      </c>
      <c r="C2776" s="28" t="s">
        <v>4978</v>
      </c>
      <c r="D2776" s="28" t="s">
        <v>2842</v>
      </c>
      <c r="E2776" s="29">
        <v>42416</v>
      </c>
      <c r="F2776" s="28" t="s">
        <v>12677</v>
      </c>
      <c r="G2776" s="30">
        <v>5431</v>
      </c>
      <c r="H2776" s="28" t="s">
        <v>12678</v>
      </c>
      <c r="I2776" s="31">
        <v>0</v>
      </c>
      <c r="J2776" s="31">
        <v>23.15</v>
      </c>
      <c r="K2776" s="28" t="s">
        <v>3880</v>
      </c>
      <c r="L2776" s="32">
        <f t="shared" si="473"/>
        <v>-23.15</v>
      </c>
      <c r="M2776" s="33">
        <f t="shared" si="474"/>
        <v>23.15</v>
      </c>
      <c r="N2776" s="34" t="b">
        <v>0</v>
      </c>
      <c r="O2776" s="35">
        <f t="shared" si="475"/>
        <v>0</v>
      </c>
      <c r="P2776" s="36" t="str">
        <f t="shared" si="476"/>
        <v>E</v>
      </c>
      <c r="Q2776" s="37" t="str">
        <f t="shared" si="477"/>
        <v>Emma Campbell</v>
      </c>
      <c r="R2776" s="6" t="str">
        <f t="shared" si="478"/>
        <v>E - Emma Campbell</v>
      </c>
      <c r="S2776" s="6" t="str">
        <f>IFERROR(INDEX('Vendor Over-ride'!$C:$C, MATCH($R:$R,'Vendor Over-ride'!$A:$A,0)),"")</f>
        <v/>
      </c>
      <c r="U2776" s="38" t="str">
        <f t="shared" si="482"/>
        <v>GIA</v>
      </c>
      <c r="V2776" s="5" t="str">
        <f t="shared" si="483"/>
        <v>EMPLOYEE</v>
      </c>
      <c r="W2776" s="5" t="b">
        <f t="shared" si="479"/>
        <v>0</v>
      </c>
      <c r="X2776" s="40">
        <f t="shared" ca="1" si="480"/>
        <v>334393.72000000003</v>
      </c>
      <c r="Y2776" s="30" t="b">
        <f t="shared" ca="1" si="481"/>
        <v>1</v>
      </c>
    </row>
    <row r="2777" spans="1:25" hidden="1">
      <c r="A2777" s="28" t="s">
        <v>2837</v>
      </c>
      <c r="B2777" s="28" t="s">
        <v>2838</v>
      </c>
      <c r="C2777" s="28" t="s">
        <v>4978</v>
      </c>
      <c r="D2777" s="28" t="s">
        <v>2842</v>
      </c>
      <c r="E2777" s="29">
        <v>42416</v>
      </c>
      <c r="F2777" s="28" t="s">
        <v>12679</v>
      </c>
      <c r="G2777" s="30">
        <v>5431</v>
      </c>
      <c r="H2777" s="28" t="s">
        <v>12680</v>
      </c>
      <c r="I2777" s="31">
        <v>0</v>
      </c>
      <c r="J2777" s="31">
        <v>16</v>
      </c>
      <c r="K2777" s="28" t="s">
        <v>5082</v>
      </c>
      <c r="L2777" s="32">
        <f t="shared" si="473"/>
        <v>-16</v>
      </c>
      <c r="M2777" s="33">
        <f t="shared" si="474"/>
        <v>16</v>
      </c>
      <c r="N2777" s="34" t="b">
        <v>0</v>
      </c>
      <c r="O2777" s="35">
        <f t="shared" si="475"/>
        <v>0</v>
      </c>
      <c r="P2777" s="36" t="str">
        <f t="shared" si="476"/>
        <v>E</v>
      </c>
      <c r="Q2777" s="37" t="str">
        <f t="shared" si="477"/>
        <v>Sarah McAdam</v>
      </c>
      <c r="R2777" s="6" t="str">
        <f t="shared" si="478"/>
        <v>E - Sarah McAdam</v>
      </c>
      <c r="S2777" s="6" t="str">
        <f>IFERROR(INDEX('Vendor Over-ride'!$C:$C, MATCH($R:$R,'Vendor Over-ride'!$A:$A,0)),"")</f>
        <v/>
      </c>
      <c r="U2777" s="38" t="str">
        <f t="shared" si="482"/>
        <v>GIA</v>
      </c>
      <c r="V2777" s="5" t="str">
        <f t="shared" si="483"/>
        <v>EMPLOYEE</v>
      </c>
      <c r="W2777" s="5" t="b">
        <f t="shared" si="479"/>
        <v>0</v>
      </c>
      <c r="X2777" s="40">
        <f t="shared" ca="1" si="480"/>
        <v>334393.72000000003</v>
      </c>
      <c r="Y2777" s="30" t="b">
        <f t="shared" ca="1" si="481"/>
        <v>1</v>
      </c>
    </row>
    <row r="2778" spans="1:25" hidden="1">
      <c r="A2778" s="28" t="s">
        <v>2837</v>
      </c>
      <c r="B2778" s="28" t="s">
        <v>2838</v>
      </c>
      <c r="C2778" s="28" t="s">
        <v>4978</v>
      </c>
      <c r="D2778" s="28" t="s">
        <v>2842</v>
      </c>
      <c r="E2778" s="29">
        <v>42416</v>
      </c>
      <c r="F2778" s="28" t="s">
        <v>12681</v>
      </c>
      <c r="G2778" s="30">
        <v>5431</v>
      </c>
      <c r="H2778" s="28" t="s">
        <v>12682</v>
      </c>
      <c r="I2778" s="31">
        <v>0</v>
      </c>
      <c r="J2778" s="31">
        <v>4500</v>
      </c>
      <c r="K2778" s="28" t="s">
        <v>12683</v>
      </c>
      <c r="L2778" s="32">
        <f t="shared" si="473"/>
        <v>-4500</v>
      </c>
      <c r="M2778" s="33">
        <f t="shared" si="474"/>
        <v>4500</v>
      </c>
      <c r="N2778" s="34" t="b">
        <v>1</v>
      </c>
      <c r="O2778" s="35">
        <f t="shared" si="475"/>
        <v>4500</v>
      </c>
      <c r="P2778" s="36" t="str">
        <f t="shared" si="476"/>
        <v>G</v>
      </c>
      <c r="Q2778" s="37" t="str">
        <f t="shared" si="477"/>
        <v>Scottish Universities International Summer School</v>
      </c>
      <c r="R2778" s="6" t="str">
        <f t="shared" si="478"/>
        <v>G - Scottish Universities International Summer School</v>
      </c>
      <c r="S2778" s="6" t="str">
        <f>IFERROR(INDEX('Vendor Over-ride'!$C:$C, MATCH($R:$R,'Vendor Over-ride'!$A:$A,0)),"")</f>
        <v>G - Scottish Universities International Summer School</v>
      </c>
      <c r="U2778" s="38" t="str">
        <f t="shared" si="482"/>
        <v>GIA</v>
      </c>
      <c r="V2778" s="5" t="str">
        <f t="shared" si="483"/>
        <v>AWARD</v>
      </c>
      <c r="W2778" s="5" t="b">
        <f t="shared" si="479"/>
        <v>0</v>
      </c>
      <c r="X2778" s="40">
        <f t="shared" ca="1" si="480"/>
        <v>6568</v>
      </c>
      <c r="Y2778" s="30" t="b">
        <f t="shared" ca="1" si="481"/>
        <v>0</v>
      </c>
    </row>
    <row r="2779" spans="1:25">
      <c r="A2779" s="28" t="s">
        <v>2837</v>
      </c>
      <c r="B2779" s="28" t="s">
        <v>2838</v>
      </c>
      <c r="C2779" s="28" t="s">
        <v>4978</v>
      </c>
      <c r="D2779" s="28" t="s">
        <v>2842</v>
      </c>
      <c r="E2779" s="29">
        <v>42416</v>
      </c>
      <c r="F2779" s="28" t="s">
        <v>12684</v>
      </c>
      <c r="G2779" s="30">
        <v>5431</v>
      </c>
      <c r="H2779" s="28" t="s">
        <v>12685</v>
      </c>
      <c r="I2779" s="31">
        <v>0</v>
      </c>
      <c r="J2779" s="31">
        <v>27052.12</v>
      </c>
      <c r="K2779" s="28" t="s">
        <v>5185</v>
      </c>
      <c r="L2779" s="32">
        <f t="shared" si="473"/>
        <v>-27052.12</v>
      </c>
      <c r="M2779" s="33">
        <f t="shared" si="474"/>
        <v>27052.12</v>
      </c>
      <c r="N2779" s="34" t="b">
        <v>1</v>
      </c>
      <c r="O2779" s="35">
        <f t="shared" si="475"/>
        <v>27052.12</v>
      </c>
      <c r="P2779" s="36" t="str">
        <f t="shared" si="476"/>
        <v>G</v>
      </c>
      <c r="Q2779" s="37" t="str">
        <f t="shared" si="477"/>
        <v>Cove Park Ltd</v>
      </c>
      <c r="R2779" s="6" t="str">
        <f t="shared" si="478"/>
        <v>G - Cove Park Ltd</v>
      </c>
      <c r="S2779" s="6" t="str">
        <f>IFERROR(INDEX('Vendor Over-ride'!$C:$C, MATCH($R:$R,'Vendor Over-ride'!$A:$A,0)),"")</f>
        <v>G - Cove Park Ltd</v>
      </c>
      <c r="U2779" s="38" t="str">
        <f t="shared" si="482"/>
        <v>GIA</v>
      </c>
      <c r="V2779" s="5" t="str">
        <f t="shared" si="483"/>
        <v>AWARD</v>
      </c>
      <c r="W2779" s="5" t="b">
        <f t="shared" si="479"/>
        <v>1</v>
      </c>
      <c r="X2779" s="40">
        <f t="shared" ca="1" si="480"/>
        <v>351009.41</v>
      </c>
      <c r="Y2779" s="30" t="b">
        <f t="shared" ca="1" si="481"/>
        <v>1</v>
      </c>
    </row>
    <row r="2780" spans="1:25">
      <c r="A2780" s="28" t="s">
        <v>2837</v>
      </c>
      <c r="B2780" s="28" t="s">
        <v>2838</v>
      </c>
      <c r="C2780" s="28" t="s">
        <v>4978</v>
      </c>
      <c r="D2780" s="28" t="s">
        <v>2842</v>
      </c>
      <c r="E2780" s="29">
        <v>42416</v>
      </c>
      <c r="F2780" s="28" t="s">
        <v>12686</v>
      </c>
      <c r="G2780" s="30">
        <v>5431</v>
      </c>
      <c r="H2780" s="28" t="s">
        <v>12687</v>
      </c>
      <c r="I2780" s="31">
        <v>0</v>
      </c>
      <c r="J2780" s="31">
        <v>18893</v>
      </c>
      <c r="K2780" s="28" t="s">
        <v>7623</v>
      </c>
      <c r="L2780" s="32">
        <f t="shared" si="473"/>
        <v>-18893</v>
      </c>
      <c r="M2780" s="33">
        <f t="shared" si="474"/>
        <v>18893</v>
      </c>
      <c r="N2780" s="34" t="b">
        <v>1</v>
      </c>
      <c r="O2780" s="35">
        <f t="shared" si="475"/>
        <v>18893</v>
      </c>
      <c r="P2780" s="36" t="str">
        <f t="shared" si="476"/>
        <v>G</v>
      </c>
      <c r="Q2780" s="37" t="str">
        <f t="shared" si="477"/>
        <v>Vanishing Point Theatre Company</v>
      </c>
      <c r="R2780" s="6" t="str">
        <f t="shared" si="478"/>
        <v>G - Vanishing Point Theatre Company</v>
      </c>
      <c r="S2780" s="6" t="str">
        <f>IFERROR(INDEX('Vendor Over-ride'!$C:$C, MATCH($R:$R,'Vendor Over-ride'!$A:$A,0)),"")</f>
        <v>G - Vanishing Point Theatre Company</v>
      </c>
      <c r="U2780" s="38" t="str">
        <f t="shared" si="482"/>
        <v>GIA</v>
      </c>
      <c r="V2780" s="5" t="str">
        <f t="shared" si="483"/>
        <v>AWARD</v>
      </c>
      <c r="W2780" s="5" t="b">
        <f t="shared" si="479"/>
        <v>0</v>
      </c>
      <c r="X2780" s="40">
        <f t="shared" ca="1" si="480"/>
        <v>338893</v>
      </c>
      <c r="Y2780" s="30" t="b">
        <f t="shared" ca="1" si="481"/>
        <v>1</v>
      </c>
    </row>
    <row r="2781" spans="1:25" hidden="1">
      <c r="A2781" s="28" t="s">
        <v>2837</v>
      </c>
      <c r="B2781" s="28" t="s">
        <v>2838</v>
      </c>
      <c r="C2781" s="28" t="s">
        <v>4978</v>
      </c>
      <c r="D2781" s="28" t="s">
        <v>2842</v>
      </c>
      <c r="E2781" s="29">
        <v>42416</v>
      </c>
      <c r="F2781" s="28" t="s">
        <v>12688</v>
      </c>
      <c r="G2781" s="30">
        <v>5431</v>
      </c>
      <c r="H2781" s="28" t="s">
        <v>12689</v>
      </c>
      <c r="I2781" s="31">
        <v>0</v>
      </c>
      <c r="J2781" s="31">
        <v>2850</v>
      </c>
      <c r="K2781" s="28" t="s">
        <v>12690</v>
      </c>
      <c r="L2781" s="32">
        <f t="shared" si="473"/>
        <v>-2850</v>
      </c>
      <c r="M2781" s="33">
        <f t="shared" si="474"/>
        <v>2850</v>
      </c>
      <c r="N2781" s="34" t="b">
        <v>1</v>
      </c>
      <c r="O2781" s="35">
        <f t="shared" si="475"/>
        <v>2850</v>
      </c>
      <c r="P2781" s="36" t="str">
        <f t="shared" si="476"/>
        <v>G</v>
      </c>
      <c r="Q2781" s="37" t="str">
        <f t="shared" si="477"/>
        <v>Allan MacDonald</v>
      </c>
      <c r="R2781" s="6" t="str">
        <f t="shared" si="478"/>
        <v>G - Allan MacDonald</v>
      </c>
      <c r="S2781" s="6" t="str">
        <f>IFERROR(INDEX('Vendor Over-ride'!$C:$C, MATCH($R:$R,'Vendor Over-ride'!$A:$A,0)),"")</f>
        <v>G - Allan MacDonald</v>
      </c>
      <c r="U2781" s="38" t="str">
        <f t="shared" si="482"/>
        <v>GIA</v>
      </c>
      <c r="V2781" s="5" t="str">
        <f t="shared" si="483"/>
        <v>AWARD</v>
      </c>
      <c r="W2781" s="5" t="b">
        <f t="shared" si="479"/>
        <v>0</v>
      </c>
      <c r="X2781" s="40">
        <f t="shared" ca="1" si="480"/>
        <v>2850</v>
      </c>
      <c r="Y2781" s="30" t="b">
        <f t="shared" ca="1" si="481"/>
        <v>0</v>
      </c>
    </row>
    <row r="2782" spans="1:25" hidden="1">
      <c r="A2782" s="28" t="s">
        <v>2837</v>
      </c>
      <c r="B2782" s="28" t="s">
        <v>2838</v>
      </c>
      <c r="C2782" s="28" t="s">
        <v>4978</v>
      </c>
      <c r="D2782" s="28" t="s">
        <v>2842</v>
      </c>
      <c r="E2782" s="29">
        <v>42416</v>
      </c>
      <c r="F2782" s="28" t="s">
        <v>12691</v>
      </c>
      <c r="G2782" s="30">
        <v>5431</v>
      </c>
      <c r="H2782" s="28" t="s">
        <v>12692</v>
      </c>
      <c r="I2782" s="31">
        <v>0</v>
      </c>
      <c r="J2782" s="31">
        <v>575</v>
      </c>
      <c r="K2782" s="28" t="s">
        <v>4883</v>
      </c>
      <c r="L2782" s="32">
        <f t="shared" si="473"/>
        <v>-575</v>
      </c>
      <c r="M2782" s="33">
        <f t="shared" si="474"/>
        <v>575</v>
      </c>
      <c r="N2782" s="34" t="b">
        <v>1</v>
      </c>
      <c r="O2782" s="35">
        <f t="shared" si="475"/>
        <v>575</v>
      </c>
      <c r="P2782" s="36" t="str">
        <f t="shared" si="476"/>
        <v>I</v>
      </c>
      <c r="Q2782" s="37" t="str">
        <f t="shared" si="477"/>
        <v>Aoife White</v>
      </c>
      <c r="R2782" s="6" t="str">
        <f t="shared" si="478"/>
        <v>I - Aoife White</v>
      </c>
      <c r="S2782" s="6" t="str">
        <f>IFERROR(INDEX('Vendor Over-ride'!$C:$C, MATCH($R:$R,'Vendor Over-ride'!$A:$A,0)),"")</f>
        <v>I - Aoife White</v>
      </c>
      <c r="U2782" s="38" t="str">
        <f t="shared" si="482"/>
        <v>GIA</v>
      </c>
      <c r="V2782" s="5" t="str">
        <f t="shared" si="483"/>
        <v>AWARD</v>
      </c>
      <c r="W2782" s="5" t="b">
        <f t="shared" si="479"/>
        <v>0</v>
      </c>
      <c r="X2782" s="40">
        <f t="shared" ca="1" si="480"/>
        <v>575</v>
      </c>
      <c r="Y2782" s="30" t="b">
        <f t="shared" ca="1" si="481"/>
        <v>0</v>
      </c>
    </row>
    <row r="2783" spans="1:25">
      <c r="A2783" s="28" t="s">
        <v>2837</v>
      </c>
      <c r="B2783" s="28" t="s">
        <v>2838</v>
      </c>
      <c r="C2783" s="28" t="s">
        <v>4978</v>
      </c>
      <c r="D2783" s="28" t="s">
        <v>2842</v>
      </c>
      <c r="E2783" s="29">
        <v>42416</v>
      </c>
      <c r="F2783" s="28" t="s">
        <v>12693</v>
      </c>
      <c r="G2783" s="30">
        <v>5431</v>
      </c>
      <c r="H2783" s="28" t="s">
        <v>12694</v>
      </c>
      <c r="I2783" s="31">
        <v>0</v>
      </c>
      <c r="J2783" s="31">
        <v>10125</v>
      </c>
      <c r="K2783" s="28" t="s">
        <v>3053</v>
      </c>
      <c r="L2783" s="32">
        <f t="shared" si="473"/>
        <v>-10125</v>
      </c>
      <c r="M2783" s="33">
        <f t="shared" si="474"/>
        <v>10125</v>
      </c>
      <c r="N2783" s="34" t="b">
        <v>1</v>
      </c>
      <c r="O2783" s="35">
        <f t="shared" si="475"/>
        <v>10125</v>
      </c>
      <c r="P2783" s="36" t="str">
        <f t="shared" si="476"/>
        <v>I</v>
      </c>
      <c r="Q2783" s="37" t="str">
        <f t="shared" si="477"/>
        <v>Chem 19 Recording Limited</v>
      </c>
      <c r="R2783" s="6" t="str">
        <f t="shared" si="478"/>
        <v>I - Chem 19 Recording Limited</v>
      </c>
      <c r="S2783" s="6" t="str">
        <f>IFERROR(INDEX('Vendor Over-ride'!$C:$C, MATCH($R:$R,'Vendor Over-ride'!$A:$A,0)),"")</f>
        <v>I - Chem 19 Recording Limited</v>
      </c>
      <c r="U2783" s="38" t="str">
        <f t="shared" si="482"/>
        <v>GIA</v>
      </c>
      <c r="V2783" s="5" t="str">
        <f t="shared" si="483"/>
        <v>AWARD</v>
      </c>
      <c r="W2783" s="5" t="b">
        <f t="shared" si="479"/>
        <v>0</v>
      </c>
      <c r="X2783" s="40">
        <f t="shared" ca="1" si="480"/>
        <v>32188</v>
      </c>
      <c r="Y2783" s="30" t="b">
        <f t="shared" ca="1" si="481"/>
        <v>1</v>
      </c>
    </row>
    <row r="2784" spans="1:25">
      <c r="A2784" s="28" t="s">
        <v>2837</v>
      </c>
      <c r="B2784" s="28" t="s">
        <v>2838</v>
      </c>
      <c r="C2784" s="28" t="s">
        <v>4978</v>
      </c>
      <c r="D2784" s="28" t="s">
        <v>2842</v>
      </c>
      <c r="E2784" s="29">
        <v>42416</v>
      </c>
      <c r="F2784" s="28" t="s">
        <v>12695</v>
      </c>
      <c r="G2784" s="30">
        <v>5431</v>
      </c>
      <c r="H2784" s="28" t="s">
        <v>12696</v>
      </c>
      <c r="I2784" s="31">
        <v>0</v>
      </c>
      <c r="J2784" s="31">
        <v>118750</v>
      </c>
      <c r="K2784" s="28" t="s">
        <v>4963</v>
      </c>
      <c r="L2784" s="32">
        <f t="shared" si="473"/>
        <v>-118750</v>
      </c>
      <c r="M2784" s="33">
        <f t="shared" si="474"/>
        <v>118750</v>
      </c>
      <c r="N2784" s="34" t="b">
        <v>1</v>
      </c>
      <c r="O2784" s="35">
        <f t="shared" si="475"/>
        <v>118750</v>
      </c>
      <c r="P2784" s="36" t="str">
        <f t="shared" si="476"/>
        <v>I</v>
      </c>
      <c r="Q2784" s="37" t="str">
        <f t="shared" si="477"/>
        <v>Dundee City Council</v>
      </c>
      <c r="R2784" s="6" t="str">
        <f t="shared" si="478"/>
        <v>I - Dundee City Council</v>
      </c>
      <c r="S2784" s="6" t="str">
        <f>IFERROR(INDEX('Vendor Over-ride'!$C:$C, MATCH($R:$R,'Vendor Over-ride'!$A:$A,0)),"")</f>
        <v>I - Dundee City Council</v>
      </c>
      <c r="U2784" s="38" t="str">
        <f t="shared" si="482"/>
        <v>GIA</v>
      </c>
      <c r="V2784" s="5" t="str">
        <f t="shared" si="483"/>
        <v>AWARD</v>
      </c>
      <c r="W2784" s="5" t="b">
        <f t="shared" si="479"/>
        <v>1</v>
      </c>
      <c r="X2784" s="40">
        <f t="shared" ca="1" si="480"/>
        <v>470019</v>
      </c>
      <c r="Y2784" s="30" t="b">
        <f t="shared" ca="1" si="481"/>
        <v>1</v>
      </c>
    </row>
    <row r="2785" spans="1:25">
      <c r="A2785" s="28" t="s">
        <v>2837</v>
      </c>
      <c r="B2785" s="28" t="s">
        <v>2838</v>
      </c>
      <c r="C2785" s="28" t="s">
        <v>4978</v>
      </c>
      <c r="D2785" s="28" t="s">
        <v>2842</v>
      </c>
      <c r="E2785" s="29">
        <v>42416</v>
      </c>
      <c r="F2785" s="28" t="s">
        <v>12697</v>
      </c>
      <c r="G2785" s="30">
        <v>5431</v>
      </c>
      <c r="H2785" s="28" t="s">
        <v>12698</v>
      </c>
      <c r="I2785" s="31">
        <v>0</v>
      </c>
      <c r="J2785" s="31">
        <v>22500</v>
      </c>
      <c r="K2785" s="28" t="s">
        <v>2927</v>
      </c>
      <c r="L2785" s="32">
        <f t="shared" si="473"/>
        <v>-22500</v>
      </c>
      <c r="M2785" s="33">
        <f t="shared" si="474"/>
        <v>22500</v>
      </c>
      <c r="N2785" s="34" t="b">
        <v>1</v>
      </c>
      <c r="O2785" s="35">
        <f t="shared" si="475"/>
        <v>22500</v>
      </c>
      <c r="P2785" s="36" t="str">
        <f t="shared" si="476"/>
        <v>I</v>
      </c>
      <c r="Q2785" s="37" t="str">
        <f t="shared" si="477"/>
        <v>Gardyne Theatre Ltd</v>
      </c>
      <c r="R2785" s="6" t="str">
        <f t="shared" si="478"/>
        <v>I - Gardyne Theatre Ltd</v>
      </c>
      <c r="S2785" s="6" t="str">
        <f>IFERROR(INDEX('Vendor Over-ride'!$C:$C, MATCH($R:$R,'Vendor Over-ride'!$A:$A,0)),"")</f>
        <v>I - Gardyne Theatre Ltd</v>
      </c>
      <c r="U2785" s="38" t="str">
        <f t="shared" si="482"/>
        <v>GIA</v>
      </c>
      <c r="V2785" s="5" t="str">
        <f t="shared" si="483"/>
        <v>AWARD</v>
      </c>
      <c r="W2785" s="5" t="b">
        <f t="shared" si="479"/>
        <v>0</v>
      </c>
      <c r="X2785" s="40">
        <f t="shared" ca="1" si="480"/>
        <v>32500</v>
      </c>
      <c r="Y2785" s="30" t="b">
        <f t="shared" ca="1" si="481"/>
        <v>1</v>
      </c>
    </row>
    <row r="2786" spans="1:25">
      <c r="A2786" s="28" t="s">
        <v>2837</v>
      </c>
      <c r="B2786" s="28" t="s">
        <v>2838</v>
      </c>
      <c r="C2786" s="28" t="s">
        <v>4978</v>
      </c>
      <c r="D2786" s="28" t="s">
        <v>2842</v>
      </c>
      <c r="E2786" s="29">
        <v>42416</v>
      </c>
      <c r="F2786" s="28" t="s">
        <v>12699</v>
      </c>
      <c r="G2786" s="30">
        <v>5431</v>
      </c>
      <c r="H2786" s="28" t="s">
        <v>12700</v>
      </c>
      <c r="I2786" s="31">
        <v>0</v>
      </c>
      <c r="J2786" s="31">
        <v>72000</v>
      </c>
      <c r="K2786" s="28" t="s">
        <v>12701</v>
      </c>
      <c r="L2786" s="32">
        <f t="shared" si="473"/>
        <v>-72000</v>
      </c>
      <c r="M2786" s="33">
        <f t="shared" si="474"/>
        <v>72000</v>
      </c>
      <c r="N2786" s="34" t="b">
        <v>1</v>
      </c>
      <c r="O2786" s="35">
        <f t="shared" si="475"/>
        <v>72000</v>
      </c>
      <c r="P2786" s="36" t="str">
        <f t="shared" si="476"/>
        <v>I</v>
      </c>
      <c r="Q2786" s="37" t="str">
        <f t="shared" si="477"/>
        <v>LBP Outlander Series 2 Ltd</v>
      </c>
      <c r="R2786" s="6" t="str">
        <f t="shared" si="478"/>
        <v>I - LBP Outlander Series 2 Ltd</v>
      </c>
      <c r="S2786" s="6" t="str">
        <f>IFERROR(INDEX('Vendor Over-ride'!$C:$C, MATCH($R:$R,'Vendor Over-ride'!$A:$A,0)),"")</f>
        <v>I - LBP Outlander Series 2 Ltd</v>
      </c>
      <c r="U2786" s="38" t="str">
        <f t="shared" si="482"/>
        <v>GIA</v>
      </c>
      <c r="V2786" s="5" t="str">
        <f t="shared" si="483"/>
        <v>AWARD</v>
      </c>
      <c r="W2786" s="5" t="b">
        <f t="shared" si="479"/>
        <v>1</v>
      </c>
      <c r="X2786" s="40">
        <f t="shared" ca="1" si="480"/>
        <v>72000</v>
      </c>
      <c r="Y2786" s="30" t="b">
        <f t="shared" ca="1" si="481"/>
        <v>1</v>
      </c>
    </row>
    <row r="2787" spans="1:25" hidden="1">
      <c r="A2787" s="28" t="s">
        <v>2837</v>
      </c>
      <c r="B2787" s="28" t="s">
        <v>2838</v>
      </c>
      <c r="C2787" s="28" t="s">
        <v>4978</v>
      </c>
      <c r="D2787" s="28" t="s">
        <v>2842</v>
      </c>
      <c r="E2787" s="29">
        <v>42416</v>
      </c>
      <c r="F2787" s="28" t="s">
        <v>12702</v>
      </c>
      <c r="G2787" s="30">
        <v>5431</v>
      </c>
      <c r="H2787" s="28" t="s">
        <v>12703</v>
      </c>
      <c r="I2787" s="31">
        <v>0</v>
      </c>
      <c r="J2787" s="31">
        <v>75</v>
      </c>
      <c r="K2787" s="28" t="s">
        <v>12704</v>
      </c>
      <c r="L2787" s="32">
        <f t="shared" si="473"/>
        <v>-75</v>
      </c>
      <c r="M2787" s="33">
        <f t="shared" si="474"/>
        <v>75</v>
      </c>
      <c r="N2787" s="34" t="b">
        <v>1</v>
      </c>
      <c r="O2787" s="35">
        <f t="shared" si="475"/>
        <v>75</v>
      </c>
      <c r="P2787" s="36" t="str">
        <f t="shared" si="476"/>
        <v>T</v>
      </c>
      <c r="Q2787" s="37" t="str">
        <f t="shared" si="477"/>
        <v>Ailie Rutherford</v>
      </c>
      <c r="R2787" s="6" t="str">
        <f t="shared" si="478"/>
        <v>T - Ailie Rutherford</v>
      </c>
      <c r="S2787" s="6" t="str">
        <f>IFERROR(INDEX('Vendor Over-ride'!$C:$C, MATCH($R:$R,'Vendor Over-ride'!$A:$A,0)),"")</f>
        <v>T - Ailie Rutherford</v>
      </c>
      <c r="U2787" s="38" t="str">
        <f t="shared" si="482"/>
        <v>GIA</v>
      </c>
      <c r="V2787" s="5" t="str">
        <f t="shared" si="483"/>
        <v>TRADE</v>
      </c>
      <c r="W2787" s="5" t="b">
        <f t="shared" si="479"/>
        <v>0</v>
      </c>
      <c r="X2787" s="40">
        <f t="shared" ca="1" si="480"/>
        <v>75</v>
      </c>
      <c r="Y2787" s="30" t="b">
        <f t="shared" ca="1" si="481"/>
        <v>0</v>
      </c>
    </row>
    <row r="2788" spans="1:25" hidden="1">
      <c r="A2788" s="28" t="s">
        <v>2837</v>
      </c>
      <c r="B2788" s="28" t="s">
        <v>2838</v>
      </c>
      <c r="C2788" s="28" t="s">
        <v>4978</v>
      </c>
      <c r="D2788" s="28" t="s">
        <v>2842</v>
      </c>
      <c r="E2788" s="29">
        <v>42416</v>
      </c>
      <c r="F2788" s="28" t="s">
        <v>12705</v>
      </c>
      <c r="G2788" s="30">
        <v>5431</v>
      </c>
      <c r="H2788" s="28" t="s">
        <v>12706</v>
      </c>
      <c r="I2788" s="31">
        <v>0</v>
      </c>
      <c r="J2788" s="31">
        <v>464.4</v>
      </c>
      <c r="K2788" s="28" t="s">
        <v>3032</v>
      </c>
      <c r="L2788" s="32">
        <f t="shared" si="473"/>
        <v>-464.4</v>
      </c>
      <c r="M2788" s="33">
        <f t="shared" si="474"/>
        <v>464.4</v>
      </c>
      <c r="N2788" s="34" t="b">
        <v>1</v>
      </c>
      <c r="O2788" s="35">
        <f t="shared" si="475"/>
        <v>464.4</v>
      </c>
      <c r="P2788" s="36" t="str">
        <f t="shared" si="476"/>
        <v>T</v>
      </c>
      <c r="Q2788" s="37" t="str">
        <f t="shared" si="477"/>
        <v>Arts Marketing Association</v>
      </c>
      <c r="R2788" s="6" t="str">
        <f t="shared" si="478"/>
        <v>T - Arts Marketing Association</v>
      </c>
      <c r="S2788" s="6" t="str">
        <f>IFERROR(INDEX('Vendor Over-ride'!$C:$C, MATCH($R:$R,'Vendor Over-ride'!$A:$A,0)),"")</f>
        <v>T - Arts Marketing Association</v>
      </c>
      <c r="U2788" s="38" t="str">
        <f t="shared" si="482"/>
        <v>GIA</v>
      </c>
      <c r="V2788" s="5" t="str">
        <f t="shared" si="483"/>
        <v>TRADE</v>
      </c>
      <c r="W2788" s="5" t="b">
        <f t="shared" si="479"/>
        <v>0</v>
      </c>
      <c r="X2788" s="40">
        <f t="shared" ca="1" si="480"/>
        <v>20713.200000000004</v>
      </c>
      <c r="Y2788" s="30" t="b">
        <f t="shared" ca="1" si="481"/>
        <v>0</v>
      </c>
    </row>
    <row r="2789" spans="1:25" hidden="1">
      <c r="A2789" s="28" t="s">
        <v>2837</v>
      </c>
      <c r="B2789" s="28" t="s">
        <v>2838</v>
      </c>
      <c r="C2789" s="28" t="s">
        <v>4978</v>
      </c>
      <c r="D2789" s="28" t="s">
        <v>2842</v>
      </c>
      <c r="E2789" s="29">
        <v>42416</v>
      </c>
      <c r="F2789" s="28" t="s">
        <v>12707</v>
      </c>
      <c r="G2789" s="30">
        <v>5431</v>
      </c>
      <c r="H2789" s="28" t="s">
        <v>12708</v>
      </c>
      <c r="I2789" s="31">
        <v>0</v>
      </c>
      <c r="J2789" s="31">
        <v>7660</v>
      </c>
      <c r="K2789" s="28" t="s">
        <v>9910</v>
      </c>
      <c r="L2789" s="32">
        <f t="shared" si="473"/>
        <v>-7660</v>
      </c>
      <c r="M2789" s="33">
        <f t="shared" si="474"/>
        <v>7660</v>
      </c>
      <c r="N2789" s="34" t="b">
        <v>1</v>
      </c>
      <c r="O2789" s="35">
        <f t="shared" si="475"/>
        <v>7660</v>
      </c>
      <c r="P2789" s="36" t="str">
        <f t="shared" si="476"/>
        <v>T</v>
      </c>
      <c r="Q2789" s="37" t="str">
        <f t="shared" si="477"/>
        <v>Astrid Flowers Limited</v>
      </c>
      <c r="R2789" s="6" t="str">
        <f t="shared" si="478"/>
        <v>T - Astrid Flowers Limited</v>
      </c>
      <c r="S2789" s="6" t="str">
        <f>IFERROR(INDEX('Vendor Over-ride'!$C:$C, MATCH($R:$R,'Vendor Over-ride'!$A:$A,0)),"")</f>
        <v>T - Astrid Flowers Limited</v>
      </c>
      <c r="U2789" s="38" t="str">
        <f t="shared" si="482"/>
        <v>GIA</v>
      </c>
      <c r="V2789" s="5" t="str">
        <f t="shared" si="483"/>
        <v>TRADE</v>
      </c>
      <c r="W2789" s="5" t="b">
        <f t="shared" si="479"/>
        <v>0</v>
      </c>
      <c r="X2789" s="40">
        <f t="shared" ca="1" si="480"/>
        <v>15820</v>
      </c>
      <c r="Y2789" s="30" t="b">
        <f t="shared" ca="1" si="481"/>
        <v>0</v>
      </c>
    </row>
    <row r="2790" spans="1:25" hidden="1">
      <c r="A2790" s="28" t="s">
        <v>2837</v>
      </c>
      <c r="B2790" s="28" t="s">
        <v>2838</v>
      </c>
      <c r="C2790" s="28" t="s">
        <v>4978</v>
      </c>
      <c r="D2790" s="28" t="s">
        <v>2842</v>
      </c>
      <c r="E2790" s="29">
        <v>42416</v>
      </c>
      <c r="F2790" s="28" t="s">
        <v>12709</v>
      </c>
      <c r="G2790" s="30">
        <v>5431</v>
      </c>
      <c r="H2790" s="28" t="s">
        <v>12710</v>
      </c>
      <c r="I2790" s="31">
        <v>0</v>
      </c>
      <c r="J2790" s="31">
        <v>167.66</v>
      </c>
      <c r="K2790" s="28" t="s">
        <v>3016</v>
      </c>
      <c r="L2790" s="32">
        <f t="shared" si="473"/>
        <v>-167.66</v>
      </c>
      <c r="M2790" s="33">
        <f t="shared" si="474"/>
        <v>167.66</v>
      </c>
      <c r="N2790" s="34" t="b">
        <v>1</v>
      </c>
      <c r="O2790" s="35">
        <f t="shared" si="475"/>
        <v>167.66</v>
      </c>
      <c r="P2790" s="36" t="str">
        <f t="shared" si="476"/>
        <v>T</v>
      </c>
      <c r="Q2790" s="37" t="str">
        <f t="shared" si="477"/>
        <v>City Cabs (Edinburgh) Ltd</v>
      </c>
      <c r="R2790" s="6" t="str">
        <f t="shared" si="478"/>
        <v>T - City Cabs (Edinburgh) Ltd</v>
      </c>
      <c r="S2790" s="6" t="str">
        <f>IFERROR(INDEX('Vendor Over-ride'!$C:$C, MATCH($R:$R,'Vendor Over-ride'!$A:$A,0)),"")</f>
        <v>T - City Cabs (Edinburgh) Ltd</v>
      </c>
      <c r="U2790" s="38" t="str">
        <f t="shared" si="482"/>
        <v>GIA</v>
      </c>
      <c r="V2790" s="5" t="str">
        <f t="shared" si="483"/>
        <v>TRADE</v>
      </c>
      <c r="W2790" s="5" t="b">
        <f t="shared" si="479"/>
        <v>0</v>
      </c>
      <c r="X2790" s="40">
        <f t="shared" ca="1" si="480"/>
        <v>4761.08</v>
      </c>
      <c r="Y2790" s="30" t="b">
        <f t="shared" ca="1" si="481"/>
        <v>0</v>
      </c>
    </row>
    <row r="2791" spans="1:25" hidden="1">
      <c r="A2791" s="28" t="s">
        <v>2837</v>
      </c>
      <c r="B2791" s="28" t="s">
        <v>2838</v>
      </c>
      <c r="C2791" s="28" t="s">
        <v>4978</v>
      </c>
      <c r="D2791" s="28" t="s">
        <v>2842</v>
      </c>
      <c r="E2791" s="29">
        <v>42416</v>
      </c>
      <c r="F2791" s="28" t="s">
        <v>12711</v>
      </c>
      <c r="G2791" s="30">
        <v>5431</v>
      </c>
      <c r="H2791" s="28" t="s">
        <v>12712</v>
      </c>
      <c r="I2791" s="31">
        <v>0</v>
      </c>
      <c r="J2791" s="31">
        <v>75</v>
      </c>
      <c r="K2791" s="28" t="s">
        <v>12713</v>
      </c>
      <c r="L2791" s="32">
        <f t="shared" si="473"/>
        <v>-75</v>
      </c>
      <c r="M2791" s="33">
        <f t="shared" si="474"/>
        <v>75</v>
      </c>
      <c r="N2791" s="34" t="b">
        <v>1</v>
      </c>
      <c r="O2791" s="35">
        <f t="shared" si="475"/>
        <v>75</v>
      </c>
      <c r="P2791" s="36" t="str">
        <f t="shared" si="476"/>
        <v>T</v>
      </c>
      <c r="Q2791" s="37" t="str">
        <f t="shared" si="477"/>
        <v>Conor Baird</v>
      </c>
      <c r="R2791" s="6" t="str">
        <f t="shared" si="478"/>
        <v>T - Conor Baird</v>
      </c>
      <c r="S2791" s="6" t="str">
        <f>IFERROR(INDEX('Vendor Over-ride'!$C:$C, MATCH($R:$R,'Vendor Over-ride'!$A:$A,0)),"")</f>
        <v>T - Conor Baird</v>
      </c>
      <c r="U2791" s="38" t="str">
        <f t="shared" si="482"/>
        <v>GIA</v>
      </c>
      <c r="V2791" s="5" t="str">
        <f t="shared" si="483"/>
        <v>TRADE</v>
      </c>
      <c r="W2791" s="5" t="b">
        <f t="shared" si="479"/>
        <v>0</v>
      </c>
      <c r="X2791" s="40">
        <f t="shared" ca="1" si="480"/>
        <v>75</v>
      </c>
      <c r="Y2791" s="30" t="b">
        <f t="shared" ca="1" si="481"/>
        <v>0</v>
      </c>
    </row>
    <row r="2792" spans="1:25" hidden="1">
      <c r="A2792" s="28" t="s">
        <v>2837</v>
      </c>
      <c r="B2792" s="28" t="s">
        <v>2838</v>
      </c>
      <c r="C2792" s="28" t="s">
        <v>4978</v>
      </c>
      <c r="D2792" s="28" t="s">
        <v>2842</v>
      </c>
      <c r="E2792" s="29">
        <v>42416</v>
      </c>
      <c r="F2792" s="28" t="s">
        <v>12714</v>
      </c>
      <c r="G2792" s="30">
        <v>5431</v>
      </c>
      <c r="H2792" s="28" t="s">
        <v>12715</v>
      </c>
      <c r="I2792" s="31">
        <v>0</v>
      </c>
      <c r="J2792" s="31">
        <v>75</v>
      </c>
      <c r="K2792" s="28" t="s">
        <v>4440</v>
      </c>
      <c r="L2792" s="32">
        <f t="shared" si="473"/>
        <v>-75</v>
      </c>
      <c r="M2792" s="33">
        <f t="shared" si="474"/>
        <v>75</v>
      </c>
      <c r="N2792" s="34" t="b">
        <v>1</v>
      </c>
      <c r="O2792" s="35">
        <f t="shared" si="475"/>
        <v>75</v>
      </c>
      <c r="P2792" s="36" t="str">
        <f t="shared" si="476"/>
        <v>T</v>
      </c>
      <c r="Q2792" s="37" t="str">
        <f t="shared" si="477"/>
        <v>Katie Nicoll</v>
      </c>
      <c r="R2792" s="6" t="str">
        <f t="shared" si="478"/>
        <v>T - Katie Nicoll</v>
      </c>
      <c r="S2792" s="6" t="str">
        <f>IFERROR(INDEX('Vendor Over-ride'!$C:$C, MATCH($R:$R,'Vendor Over-ride'!$A:$A,0)),"")</f>
        <v>T - Katie Nicoll</v>
      </c>
      <c r="U2792" s="38" t="str">
        <f t="shared" si="482"/>
        <v>GIA</v>
      </c>
      <c r="V2792" s="5" t="str">
        <f t="shared" si="483"/>
        <v>TRADE</v>
      </c>
      <c r="W2792" s="5" t="b">
        <f t="shared" si="479"/>
        <v>0</v>
      </c>
      <c r="X2792" s="40">
        <f t="shared" ca="1" si="480"/>
        <v>75</v>
      </c>
      <c r="Y2792" s="30" t="b">
        <f t="shared" ca="1" si="481"/>
        <v>0</v>
      </c>
    </row>
    <row r="2793" spans="1:25" hidden="1">
      <c r="A2793" s="28" t="s">
        <v>2837</v>
      </c>
      <c r="B2793" s="28" t="s">
        <v>2838</v>
      </c>
      <c r="C2793" s="28" t="s">
        <v>4978</v>
      </c>
      <c r="D2793" s="28" t="s">
        <v>2842</v>
      </c>
      <c r="E2793" s="29">
        <v>42416</v>
      </c>
      <c r="F2793" s="28" t="s">
        <v>12716</v>
      </c>
      <c r="G2793" s="30">
        <v>5431</v>
      </c>
      <c r="H2793" s="28" t="s">
        <v>12717</v>
      </c>
      <c r="I2793" s="31">
        <v>0</v>
      </c>
      <c r="J2793" s="31">
        <v>75</v>
      </c>
      <c r="K2793" s="28" t="s">
        <v>5596</v>
      </c>
      <c r="L2793" s="32">
        <f t="shared" si="473"/>
        <v>-75</v>
      </c>
      <c r="M2793" s="33">
        <f t="shared" si="474"/>
        <v>75</v>
      </c>
      <c r="N2793" s="34" t="b">
        <v>1</v>
      </c>
      <c r="O2793" s="35">
        <f t="shared" si="475"/>
        <v>75</v>
      </c>
      <c r="P2793" s="36" t="str">
        <f t="shared" si="476"/>
        <v>T</v>
      </c>
      <c r="Q2793" s="37" t="str">
        <f t="shared" si="477"/>
        <v>Kirsteen MacDonald</v>
      </c>
      <c r="R2793" s="6" t="str">
        <f t="shared" si="478"/>
        <v>T - Kirsteen MacDonald</v>
      </c>
      <c r="S2793" s="6" t="str">
        <f>IFERROR(INDEX('Vendor Over-ride'!$C:$C, MATCH($R:$R,'Vendor Over-ride'!$A:$A,0)),"")</f>
        <v>T - Kirsteen MacDonald</v>
      </c>
      <c r="U2793" s="38" t="str">
        <f t="shared" si="482"/>
        <v>GIA</v>
      </c>
      <c r="V2793" s="5" t="str">
        <f t="shared" si="483"/>
        <v>TRADE</v>
      </c>
      <c r="W2793" s="5" t="b">
        <f t="shared" si="479"/>
        <v>0</v>
      </c>
      <c r="X2793" s="40">
        <f t="shared" ca="1" si="480"/>
        <v>75</v>
      </c>
      <c r="Y2793" s="30" t="b">
        <f t="shared" ca="1" si="481"/>
        <v>0</v>
      </c>
    </row>
    <row r="2794" spans="1:25" hidden="1">
      <c r="A2794" s="28" t="s">
        <v>2837</v>
      </c>
      <c r="B2794" s="28" t="s">
        <v>2838</v>
      </c>
      <c r="C2794" s="28" t="s">
        <v>4978</v>
      </c>
      <c r="D2794" s="28" t="s">
        <v>2842</v>
      </c>
      <c r="E2794" s="29">
        <v>42416</v>
      </c>
      <c r="F2794" s="28" t="s">
        <v>12718</v>
      </c>
      <c r="G2794" s="30">
        <v>5431</v>
      </c>
      <c r="H2794" s="28" t="s">
        <v>12719</v>
      </c>
      <c r="I2794" s="31">
        <v>0</v>
      </c>
      <c r="J2794" s="31">
        <v>240</v>
      </c>
      <c r="K2794" s="28" t="s">
        <v>3018</v>
      </c>
      <c r="L2794" s="32">
        <f t="shared" si="473"/>
        <v>-240</v>
      </c>
      <c r="M2794" s="33">
        <f t="shared" si="474"/>
        <v>240</v>
      </c>
      <c r="N2794" s="34" t="b">
        <v>1</v>
      </c>
      <c r="O2794" s="35">
        <f t="shared" si="475"/>
        <v>240</v>
      </c>
      <c r="P2794" s="36" t="str">
        <f t="shared" si="476"/>
        <v>T</v>
      </c>
      <c r="Q2794" s="37" t="str">
        <f t="shared" si="477"/>
        <v>My Web Application Limited</v>
      </c>
      <c r="R2794" s="6" t="str">
        <f t="shared" si="478"/>
        <v>T - My Web Application Limited</v>
      </c>
      <c r="S2794" s="6" t="str">
        <f>IFERROR(INDEX('Vendor Over-ride'!$C:$C, MATCH($R:$R,'Vendor Over-ride'!$A:$A,0)),"")</f>
        <v>T - My Web Application Limited</v>
      </c>
      <c r="U2794" s="38" t="str">
        <f t="shared" si="482"/>
        <v>GIA</v>
      </c>
      <c r="V2794" s="5" t="str">
        <f t="shared" si="483"/>
        <v>TRADE</v>
      </c>
      <c r="W2794" s="5" t="b">
        <f t="shared" si="479"/>
        <v>0</v>
      </c>
      <c r="X2794" s="40">
        <f t="shared" ca="1" si="480"/>
        <v>2880</v>
      </c>
      <c r="Y2794" s="30" t="b">
        <f t="shared" ca="1" si="481"/>
        <v>0</v>
      </c>
    </row>
    <row r="2795" spans="1:25" hidden="1">
      <c r="A2795" s="28" t="s">
        <v>2837</v>
      </c>
      <c r="B2795" s="28" t="s">
        <v>2838</v>
      </c>
      <c r="C2795" s="28" t="s">
        <v>4978</v>
      </c>
      <c r="D2795" s="28" t="s">
        <v>2842</v>
      </c>
      <c r="E2795" s="29">
        <v>42416</v>
      </c>
      <c r="F2795" s="28" t="s">
        <v>12720</v>
      </c>
      <c r="G2795" s="30">
        <v>5431</v>
      </c>
      <c r="H2795" s="28" t="s">
        <v>12721</v>
      </c>
      <c r="I2795" s="31">
        <v>0</v>
      </c>
      <c r="J2795" s="31">
        <v>411.31</v>
      </c>
      <c r="K2795" s="28" t="s">
        <v>3212</v>
      </c>
      <c r="L2795" s="32">
        <f t="shared" si="473"/>
        <v>-411.31</v>
      </c>
      <c r="M2795" s="33">
        <f t="shared" si="474"/>
        <v>411.31</v>
      </c>
      <c r="N2795" s="34" t="b">
        <v>1</v>
      </c>
      <c r="O2795" s="35">
        <f t="shared" si="475"/>
        <v>411.31</v>
      </c>
      <c r="P2795" s="36" t="str">
        <f t="shared" si="476"/>
        <v>T</v>
      </c>
      <c r="Q2795" s="37" t="str">
        <f t="shared" si="477"/>
        <v>Palmaris Services Ltd.,</v>
      </c>
      <c r="R2795" s="6" t="str">
        <f t="shared" si="478"/>
        <v>T - Palmaris Services Ltd.,</v>
      </c>
      <c r="S2795" s="6" t="str">
        <f>IFERROR(INDEX('Vendor Over-ride'!$C:$C, MATCH($R:$R,'Vendor Over-ride'!$A:$A,0)),"")</f>
        <v>T - Palmaris Services Ltd.,</v>
      </c>
      <c r="U2795" s="38" t="str">
        <f t="shared" si="482"/>
        <v>GIA</v>
      </c>
      <c r="V2795" s="5" t="str">
        <f t="shared" si="483"/>
        <v>TRADE</v>
      </c>
      <c r="W2795" s="5" t="b">
        <f t="shared" si="479"/>
        <v>0</v>
      </c>
      <c r="X2795" s="40">
        <f t="shared" ca="1" si="480"/>
        <v>5692.1500000000005</v>
      </c>
      <c r="Y2795" s="30" t="b">
        <f t="shared" ca="1" si="481"/>
        <v>0</v>
      </c>
    </row>
    <row r="2796" spans="1:25" hidden="1">
      <c r="A2796" s="28" t="s">
        <v>2837</v>
      </c>
      <c r="B2796" s="28" t="s">
        <v>2838</v>
      </c>
      <c r="C2796" s="28" t="s">
        <v>4978</v>
      </c>
      <c r="D2796" s="28" t="s">
        <v>2842</v>
      </c>
      <c r="E2796" s="29">
        <v>42416</v>
      </c>
      <c r="F2796" s="28" t="s">
        <v>12722</v>
      </c>
      <c r="G2796" s="30">
        <v>5431</v>
      </c>
      <c r="H2796" s="28" t="s">
        <v>12723</v>
      </c>
      <c r="I2796" s="31">
        <v>0</v>
      </c>
      <c r="J2796" s="31">
        <v>75</v>
      </c>
      <c r="K2796" s="28" t="s">
        <v>12724</v>
      </c>
      <c r="L2796" s="32">
        <f t="shared" si="473"/>
        <v>-75</v>
      </c>
      <c r="M2796" s="33">
        <f t="shared" si="474"/>
        <v>75</v>
      </c>
      <c r="N2796" s="34" t="b">
        <v>1</v>
      </c>
      <c r="O2796" s="35">
        <f t="shared" si="475"/>
        <v>75</v>
      </c>
      <c r="P2796" s="36" t="str">
        <f t="shared" si="476"/>
        <v>T</v>
      </c>
      <c r="Q2796" s="37" t="str">
        <f t="shared" si="477"/>
        <v>Penny Anderson</v>
      </c>
      <c r="R2796" s="6" t="str">
        <f t="shared" si="478"/>
        <v>T - Penny Anderson</v>
      </c>
      <c r="S2796" s="6" t="str">
        <f>IFERROR(INDEX('Vendor Over-ride'!$C:$C, MATCH($R:$R,'Vendor Over-ride'!$A:$A,0)),"")</f>
        <v>T - Penny Anderson</v>
      </c>
      <c r="U2796" s="38" t="str">
        <f t="shared" si="482"/>
        <v>GIA</v>
      </c>
      <c r="V2796" s="5" t="str">
        <f t="shared" si="483"/>
        <v>TRADE</v>
      </c>
      <c r="W2796" s="5" t="b">
        <f t="shared" si="479"/>
        <v>0</v>
      </c>
      <c r="X2796" s="40">
        <f t="shared" ca="1" si="480"/>
        <v>75</v>
      </c>
      <c r="Y2796" s="30" t="b">
        <f t="shared" ca="1" si="481"/>
        <v>0</v>
      </c>
    </row>
    <row r="2797" spans="1:25" hidden="1">
      <c r="A2797" s="28" t="s">
        <v>2837</v>
      </c>
      <c r="B2797" s="28" t="s">
        <v>2838</v>
      </c>
      <c r="C2797" s="28" t="s">
        <v>4978</v>
      </c>
      <c r="D2797" s="28" t="s">
        <v>2842</v>
      </c>
      <c r="E2797" s="29">
        <v>42416</v>
      </c>
      <c r="F2797" s="28" t="s">
        <v>12725</v>
      </c>
      <c r="G2797" s="30">
        <v>5431</v>
      </c>
      <c r="H2797" s="28" t="s">
        <v>12726</v>
      </c>
      <c r="I2797" s="31">
        <v>0</v>
      </c>
      <c r="J2797" s="31">
        <v>30</v>
      </c>
      <c r="K2797" s="28" t="s">
        <v>2854</v>
      </c>
      <c r="L2797" s="32">
        <f t="shared" si="473"/>
        <v>-30</v>
      </c>
      <c r="M2797" s="33">
        <f t="shared" si="474"/>
        <v>30</v>
      </c>
      <c r="N2797" s="34" t="b">
        <v>1</v>
      </c>
      <c r="O2797" s="35">
        <f t="shared" si="475"/>
        <v>30</v>
      </c>
      <c r="P2797" s="36" t="str">
        <f t="shared" si="476"/>
        <v>T</v>
      </c>
      <c r="Q2797" s="37" t="str">
        <f t="shared" si="477"/>
        <v>Planet Numbers Ltd</v>
      </c>
      <c r="R2797" s="6" t="str">
        <f t="shared" si="478"/>
        <v>T - Planet Numbers Ltd</v>
      </c>
      <c r="S2797" s="6" t="str">
        <f>IFERROR(INDEX('Vendor Over-ride'!$C:$C, MATCH($R:$R,'Vendor Over-ride'!$A:$A,0)),"")</f>
        <v>T - Planet Numbers Ltd</v>
      </c>
      <c r="U2797" s="38" t="str">
        <f t="shared" si="482"/>
        <v>GIA</v>
      </c>
      <c r="V2797" s="5" t="str">
        <f t="shared" si="483"/>
        <v>TRADE</v>
      </c>
      <c r="W2797" s="5" t="b">
        <f t="shared" si="479"/>
        <v>0</v>
      </c>
      <c r="X2797" s="40">
        <f t="shared" ca="1" si="480"/>
        <v>360</v>
      </c>
      <c r="Y2797" s="30" t="b">
        <f t="shared" ca="1" si="481"/>
        <v>0</v>
      </c>
    </row>
    <row r="2798" spans="1:25" hidden="1">
      <c r="A2798" s="28" t="s">
        <v>2837</v>
      </c>
      <c r="B2798" s="28" t="s">
        <v>2838</v>
      </c>
      <c r="C2798" s="28" t="s">
        <v>4978</v>
      </c>
      <c r="D2798" s="28" t="s">
        <v>2842</v>
      </c>
      <c r="E2798" s="29">
        <v>42416</v>
      </c>
      <c r="F2798" s="28" t="s">
        <v>12727</v>
      </c>
      <c r="G2798" s="30">
        <v>5431</v>
      </c>
      <c r="H2798" s="28" t="s">
        <v>12728</v>
      </c>
      <c r="I2798" s="31">
        <v>0</v>
      </c>
      <c r="J2798" s="31">
        <v>840</v>
      </c>
      <c r="K2798" s="28" t="s">
        <v>12729</v>
      </c>
      <c r="L2798" s="32">
        <f t="shared" si="473"/>
        <v>-840</v>
      </c>
      <c r="M2798" s="33">
        <f t="shared" si="474"/>
        <v>840</v>
      </c>
      <c r="N2798" s="34" t="b">
        <v>1</v>
      </c>
      <c r="O2798" s="35">
        <f t="shared" si="475"/>
        <v>840</v>
      </c>
      <c r="P2798" s="36" t="str">
        <f t="shared" si="476"/>
        <v>T</v>
      </c>
      <c r="Q2798" s="37" t="str">
        <f t="shared" si="477"/>
        <v>Politics First</v>
      </c>
      <c r="R2798" s="6" t="str">
        <f t="shared" si="478"/>
        <v>T - Politics First</v>
      </c>
      <c r="S2798" s="6" t="str">
        <f>IFERROR(INDEX('Vendor Over-ride'!$C:$C, MATCH($R:$R,'Vendor Over-ride'!$A:$A,0)),"")</f>
        <v>T - Politics First</v>
      </c>
      <c r="U2798" s="38" t="str">
        <f t="shared" si="482"/>
        <v>GIA</v>
      </c>
      <c r="V2798" s="5" t="str">
        <f t="shared" si="483"/>
        <v>TRADE</v>
      </c>
      <c r="W2798" s="5" t="b">
        <f t="shared" si="479"/>
        <v>0</v>
      </c>
      <c r="X2798" s="40">
        <f t="shared" ca="1" si="480"/>
        <v>840</v>
      </c>
      <c r="Y2798" s="30" t="b">
        <f t="shared" ca="1" si="481"/>
        <v>0</v>
      </c>
    </row>
    <row r="2799" spans="1:25" hidden="1">
      <c r="A2799" s="28" t="s">
        <v>2837</v>
      </c>
      <c r="B2799" s="28" t="s">
        <v>2838</v>
      </c>
      <c r="C2799" s="28" t="s">
        <v>4978</v>
      </c>
      <c r="D2799" s="28" t="s">
        <v>2842</v>
      </c>
      <c r="E2799" s="29">
        <v>42416</v>
      </c>
      <c r="F2799" s="28" t="s">
        <v>12730</v>
      </c>
      <c r="G2799" s="30">
        <v>5431</v>
      </c>
      <c r="H2799" s="28" t="s">
        <v>12731</v>
      </c>
      <c r="I2799" s="31">
        <v>0</v>
      </c>
      <c r="J2799" s="31">
        <v>7764.8</v>
      </c>
      <c r="K2799" s="28" t="s">
        <v>11426</v>
      </c>
      <c r="L2799" s="32">
        <f t="shared" si="473"/>
        <v>-7764.8</v>
      </c>
      <c r="M2799" s="33">
        <f t="shared" si="474"/>
        <v>7764.8</v>
      </c>
      <c r="N2799" s="34" t="b">
        <v>1</v>
      </c>
      <c r="O2799" s="35">
        <f t="shared" si="475"/>
        <v>7764.8</v>
      </c>
      <c r="P2799" s="36" t="str">
        <f t="shared" si="476"/>
        <v>T</v>
      </c>
      <c r="Q2799" s="37" t="str">
        <f t="shared" si="477"/>
        <v>Redfern Travel Ltd</v>
      </c>
      <c r="R2799" s="6" t="str">
        <f t="shared" si="478"/>
        <v>T - Redfern Travel Ltd</v>
      </c>
      <c r="S2799" s="6" t="str">
        <f>IFERROR(INDEX('Vendor Over-ride'!$C:$C, MATCH($R:$R,'Vendor Over-ride'!$A:$A,0)),"")</f>
        <v>T - Redfern Travel Ltd</v>
      </c>
      <c r="U2799" s="38" t="str">
        <f t="shared" si="482"/>
        <v>GIA</v>
      </c>
      <c r="V2799" s="5" t="str">
        <f t="shared" si="483"/>
        <v>TRADE</v>
      </c>
      <c r="W2799" s="5" t="b">
        <f t="shared" si="479"/>
        <v>0</v>
      </c>
      <c r="X2799" s="40">
        <f t="shared" ca="1" si="480"/>
        <v>16177.76</v>
      </c>
      <c r="Y2799" s="30" t="b">
        <f t="shared" ca="1" si="481"/>
        <v>0</v>
      </c>
    </row>
    <row r="2800" spans="1:25" hidden="1">
      <c r="A2800" s="28" t="s">
        <v>2837</v>
      </c>
      <c r="B2800" s="28" t="s">
        <v>2838</v>
      </c>
      <c r="C2800" s="28" t="s">
        <v>4978</v>
      </c>
      <c r="D2800" s="28" t="s">
        <v>2842</v>
      </c>
      <c r="E2800" s="29">
        <v>42416</v>
      </c>
      <c r="F2800" s="28" t="s">
        <v>12732</v>
      </c>
      <c r="G2800" s="30">
        <v>5431</v>
      </c>
      <c r="H2800" s="28" t="s">
        <v>12733</v>
      </c>
      <c r="I2800" s="31">
        <v>0</v>
      </c>
      <c r="J2800" s="31">
        <v>75</v>
      </c>
      <c r="K2800" s="28" t="s">
        <v>4404</v>
      </c>
      <c r="L2800" s="32">
        <f t="shared" si="473"/>
        <v>-75</v>
      </c>
      <c r="M2800" s="33">
        <f t="shared" si="474"/>
        <v>75</v>
      </c>
      <c r="N2800" s="34" t="b">
        <v>1</v>
      </c>
      <c r="O2800" s="35">
        <f t="shared" si="475"/>
        <v>75</v>
      </c>
      <c r="P2800" s="36" t="str">
        <f t="shared" si="476"/>
        <v>T</v>
      </c>
      <c r="Q2800" s="37" t="str">
        <f t="shared" si="477"/>
        <v>Rowena Comrie</v>
      </c>
      <c r="R2800" s="6" t="str">
        <f t="shared" si="478"/>
        <v>T - Rowena Comrie</v>
      </c>
      <c r="S2800" s="6" t="str">
        <f>IFERROR(INDEX('Vendor Over-ride'!$C:$C, MATCH($R:$R,'Vendor Over-ride'!$A:$A,0)),"")</f>
        <v>T - Rowena Comrie</v>
      </c>
      <c r="U2800" s="38" t="str">
        <f t="shared" si="482"/>
        <v>GIA</v>
      </c>
      <c r="V2800" s="5" t="str">
        <f t="shared" si="483"/>
        <v>TRADE</v>
      </c>
      <c r="W2800" s="5" t="b">
        <f t="shared" si="479"/>
        <v>0</v>
      </c>
      <c r="X2800" s="40">
        <f t="shared" ca="1" si="480"/>
        <v>75</v>
      </c>
      <c r="Y2800" s="30" t="b">
        <f t="shared" ca="1" si="481"/>
        <v>0</v>
      </c>
    </row>
    <row r="2801" spans="1:25" hidden="1">
      <c r="A2801" s="28" t="s">
        <v>2837</v>
      </c>
      <c r="B2801" s="28" t="s">
        <v>2838</v>
      </c>
      <c r="C2801" s="28" t="s">
        <v>4978</v>
      </c>
      <c r="D2801" s="28" t="s">
        <v>2842</v>
      </c>
      <c r="E2801" s="29">
        <v>42416</v>
      </c>
      <c r="F2801" s="28" t="s">
        <v>12734</v>
      </c>
      <c r="G2801" s="30">
        <v>5431</v>
      </c>
      <c r="H2801" s="28" t="s">
        <v>12735</v>
      </c>
      <c r="I2801" s="31">
        <v>0</v>
      </c>
      <c r="J2801" s="31">
        <v>379.2</v>
      </c>
      <c r="K2801" s="28" t="s">
        <v>12736</v>
      </c>
      <c r="L2801" s="32">
        <f t="shared" si="473"/>
        <v>-379.2</v>
      </c>
      <c r="M2801" s="33">
        <f t="shared" si="474"/>
        <v>379.2</v>
      </c>
      <c r="N2801" s="34" t="b">
        <v>1</v>
      </c>
      <c r="O2801" s="35">
        <f t="shared" si="475"/>
        <v>379.2</v>
      </c>
      <c r="P2801" s="36" t="str">
        <f t="shared" si="476"/>
        <v>T</v>
      </c>
      <c r="Q2801" s="37" t="str">
        <f t="shared" si="477"/>
        <v>Saltire Hospitality Ltd</v>
      </c>
      <c r="R2801" s="6" t="str">
        <f t="shared" si="478"/>
        <v>T - Saltire Hospitality Ltd</v>
      </c>
      <c r="S2801" s="6" t="str">
        <f>IFERROR(INDEX('Vendor Over-ride'!$C:$C, MATCH($R:$R,'Vendor Over-ride'!$A:$A,0)),"")</f>
        <v>T - Saltire Hospitality Ltd</v>
      </c>
      <c r="U2801" s="38" t="str">
        <f t="shared" si="482"/>
        <v>GIA</v>
      </c>
      <c r="V2801" s="5" t="str">
        <f t="shared" si="483"/>
        <v>TRADE</v>
      </c>
      <c r="W2801" s="5" t="b">
        <f t="shared" si="479"/>
        <v>0</v>
      </c>
      <c r="X2801" s="40">
        <f t="shared" ca="1" si="480"/>
        <v>379.2</v>
      </c>
      <c r="Y2801" s="30" t="b">
        <f t="shared" ca="1" si="481"/>
        <v>0</v>
      </c>
    </row>
    <row r="2802" spans="1:25" hidden="1">
      <c r="A2802" s="28" t="s">
        <v>2837</v>
      </c>
      <c r="B2802" s="28" t="s">
        <v>2838</v>
      </c>
      <c r="C2802" s="28" t="s">
        <v>4978</v>
      </c>
      <c r="D2802" s="28" t="s">
        <v>2842</v>
      </c>
      <c r="E2802" s="29">
        <v>42416</v>
      </c>
      <c r="F2802" s="28" t="s">
        <v>12737</v>
      </c>
      <c r="G2802" s="30">
        <v>5431</v>
      </c>
      <c r="H2802" s="28" t="s">
        <v>12738</v>
      </c>
      <c r="I2802" s="31">
        <v>0</v>
      </c>
      <c r="J2802" s="31">
        <v>60</v>
      </c>
      <c r="K2802" s="28" t="s">
        <v>12739</v>
      </c>
      <c r="L2802" s="32">
        <f t="shared" si="473"/>
        <v>-60</v>
      </c>
      <c r="M2802" s="33">
        <f t="shared" si="474"/>
        <v>60</v>
      </c>
      <c r="N2802" s="34" t="b">
        <v>1</v>
      </c>
      <c r="O2802" s="35">
        <f t="shared" si="475"/>
        <v>60</v>
      </c>
      <c r="P2802" s="36" t="str">
        <f t="shared" si="476"/>
        <v>T</v>
      </c>
      <c r="Q2802" s="37" t="str">
        <f t="shared" si="477"/>
        <v>Scottish Council on Archives</v>
      </c>
      <c r="R2802" s="6" t="str">
        <f t="shared" si="478"/>
        <v>T - Scottish Council on Archives</v>
      </c>
      <c r="S2802" s="6" t="str">
        <f>IFERROR(INDEX('Vendor Over-ride'!$C:$C, MATCH($R:$R,'Vendor Over-ride'!$A:$A,0)),"")</f>
        <v>T - Scottish Council on Archives</v>
      </c>
      <c r="U2802" s="38" t="str">
        <f t="shared" si="482"/>
        <v>GIA</v>
      </c>
      <c r="V2802" s="5" t="str">
        <f t="shared" si="483"/>
        <v>TRADE</v>
      </c>
      <c r="W2802" s="5" t="b">
        <f t="shared" si="479"/>
        <v>0</v>
      </c>
      <c r="X2802" s="40">
        <f t="shared" ca="1" si="480"/>
        <v>60</v>
      </c>
      <c r="Y2802" s="30" t="b">
        <f t="shared" ca="1" si="481"/>
        <v>0</v>
      </c>
    </row>
    <row r="2803" spans="1:25" hidden="1">
      <c r="A2803" s="28" t="s">
        <v>2837</v>
      </c>
      <c r="B2803" s="28" t="s">
        <v>2838</v>
      </c>
      <c r="C2803" s="28" t="s">
        <v>4978</v>
      </c>
      <c r="D2803" s="28" t="s">
        <v>2842</v>
      </c>
      <c r="E2803" s="29">
        <v>42416</v>
      </c>
      <c r="F2803" s="28" t="s">
        <v>12740</v>
      </c>
      <c r="G2803" s="30">
        <v>5431</v>
      </c>
      <c r="H2803" s="28" t="s">
        <v>12741</v>
      </c>
      <c r="I2803" s="31">
        <v>0</v>
      </c>
      <c r="J2803" s="31">
        <v>557.11</v>
      </c>
      <c r="K2803" s="28" t="s">
        <v>2886</v>
      </c>
      <c r="L2803" s="32">
        <f t="shared" si="473"/>
        <v>-557.11</v>
      </c>
      <c r="M2803" s="33">
        <f t="shared" si="474"/>
        <v>557.11</v>
      </c>
      <c r="N2803" s="34" t="b">
        <v>1</v>
      </c>
      <c r="O2803" s="35">
        <f t="shared" si="475"/>
        <v>557.11</v>
      </c>
      <c r="P2803" s="36" t="str">
        <f t="shared" si="476"/>
        <v>T</v>
      </c>
      <c r="Q2803" s="37" t="str">
        <f t="shared" si="477"/>
        <v>Shred-It Limited</v>
      </c>
      <c r="R2803" s="6" t="str">
        <f t="shared" si="478"/>
        <v>T - Shred-It Limited</v>
      </c>
      <c r="S2803" s="6" t="str">
        <f>IFERROR(INDEX('Vendor Over-ride'!$C:$C, MATCH($R:$R,'Vendor Over-ride'!$A:$A,0)),"")</f>
        <v>T - Shred-It Limited</v>
      </c>
      <c r="U2803" s="38" t="str">
        <f t="shared" si="482"/>
        <v>GIA</v>
      </c>
      <c r="V2803" s="5" t="str">
        <f t="shared" si="483"/>
        <v>TRADE</v>
      </c>
      <c r="W2803" s="5" t="b">
        <f t="shared" si="479"/>
        <v>0</v>
      </c>
      <c r="X2803" s="40">
        <f t="shared" ca="1" si="480"/>
        <v>3247.48</v>
      </c>
      <c r="Y2803" s="30" t="b">
        <f t="shared" ca="1" si="481"/>
        <v>0</v>
      </c>
    </row>
    <row r="2804" spans="1:25">
      <c r="A2804" s="28" t="s">
        <v>2837</v>
      </c>
      <c r="B2804" s="28" t="s">
        <v>2838</v>
      </c>
      <c r="C2804" s="28" t="s">
        <v>4978</v>
      </c>
      <c r="D2804" s="28" t="s">
        <v>2842</v>
      </c>
      <c r="E2804" s="29">
        <v>42416</v>
      </c>
      <c r="F2804" s="28" t="s">
        <v>12742</v>
      </c>
      <c r="G2804" s="30">
        <v>5431</v>
      </c>
      <c r="H2804" s="28" t="s">
        <v>12743</v>
      </c>
      <c r="I2804" s="31">
        <v>0</v>
      </c>
      <c r="J2804" s="31">
        <v>1564.9</v>
      </c>
      <c r="K2804" s="28" t="s">
        <v>2887</v>
      </c>
      <c r="L2804" s="32">
        <f t="shared" si="473"/>
        <v>-1564.9</v>
      </c>
      <c r="M2804" s="33">
        <f t="shared" si="474"/>
        <v>1564.9</v>
      </c>
      <c r="N2804" s="34" t="b">
        <v>1</v>
      </c>
      <c r="O2804" s="35">
        <f t="shared" si="475"/>
        <v>1564.9</v>
      </c>
      <c r="P2804" s="36" t="str">
        <f t="shared" si="476"/>
        <v>T</v>
      </c>
      <c r="Q2804" s="37" t="str">
        <f t="shared" si="477"/>
        <v>Spotless Commercial Cleaning Ltd</v>
      </c>
      <c r="R2804" s="6" t="str">
        <f t="shared" si="478"/>
        <v>T - Spotless Commercial Cleaning Ltd</v>
      </c>
      <c r="S2804" s="6" t="str">
        <f>IFERROR(INDEX('Vendor Over-ride'!$C:$C, MATCH($R:$R,'Vendor Over-ride'!$A:$A,0)),"")</f>
        <v>T - Spotless Commercial Cleaning Ltd</v>
      </c>
      <c r="T2804" s="41" t="s">
        <v>17730</v>
      </c>
      <c r="U2804" s="38" t="str">
        <f t="shared" si="482"/>
        <v>GIA</v>
      </c>
      <c r="V2804" s="5" t="str">
        <f t="shared" si="483"/>
        <v>TRADE</v>
      </c>
      <c r="W2804" s="5" t="b">
        <f t="shared" si="479"/>
        <v>0</v>
      </c>
      <c r="X2804" s="40">
        <f t="shared" ca="1" si="480"/>
        <v>25308.30000000001</v>
      </c>
      <c r="Y2804" s="30" t="b">
        <f t="shared" ca="1" si="481"/>
        <v>1</v>
      </c>
    </row>
    <row r="2805" spans="1:25" hidden="1">
      <c r="A2805" s="28" t="s">
        <v>2837</v>
      </c>
      <c r="B2805" s="28" t="s">
        <v>2838</v>
      </c>
      <c r="C2805" s="28" t="s">
        <v>4978</v>
      </c>
      <c r="D2805" s="28" t="s">
        <v>2842</v>
      </c>
      <c r="E2805" s="29">
        <v>42416</v>
      </c>
      <c r="F2805" s="28" t="s">
        <v>12744</v>
      </c>
      <c r="G2805" s="30">
        <v>5431</v>
      </c>
      <c r="H2805" s="28" t="s">
        <v>12745</v>
      </c>
      <c r="I2805" s="31">
        <v>0</v>
      </c>
      <c r="J2805" s="31">
        <v>378.4</v>
      </c>
      <c r="K2805" s="28" t="s">
        <v>5014</v>
      </c>
      <c r="L2805" s="32">
        <f t="shared" si="473"/>
        <v>-378.4</v>
      </c>
      <c r="M2805" s="33">
        <f t="shared" si="474"/>
        <v>378.4</v>
      </c>
      <c r="N2805" s="34" t="b">
        <v>1</v>
      </c>
      <c r="O2805" s="35">
        <f t="shared" si="475"/>
        <v>378.4</v>
      </c>
      <c r="P2805" s="36" t="str">
        <f t="shared" si="476"/>
        <v>T</v>
      </c>
      <c r="Q2805" s="37" t="str">
        <f t="shared" si="477"/>
        <v>The Pier Arts Centre</v>
      </c>
      <c r="R2805" s="6" t="str">
        <f t="shared" si="478"/>
        <v>T - The Pier Arts Centre</v>
      </c>
      <c r="S2805" s="6" t="str">
        <f>IFERROR(INDEX('Vendor Over-ride'!$C:$C, MATCH($R:$R,'Vendor Over-ride'!$A:$A,0)),"")</f>
        <v>T - Pier Arts Centre, The</v>
      </c>
      <c r="U2805" s="38" t="str">
        <f t="shared" si="482"/>
        <v>GIA</v>
      </c>
      <c r="V2805" s="5" t="str">
        <f t="shared" si="483"/>
        <v>TRADE</v>
      </c>
      <c r="W2805" s="5" t="b">
        <f t="shared" si="479"/>
        <v>0</v>
      </c>
      <c r="X2805" s="40">
        <f t="shared" ca="1" si="480"/>
        <v>378.4</v>
      </c>
      <c r="Y2805" s="30" t="b">
        <f t="shared" ca="1" si="481"/>
        <v>0</v>
      </c>
    </row>
    <row r="2806" spans="1:25" hidden="1">
      <c r="A2806" s="28" t="s">
        <v>2837</v>
      </c>
      <c r="B2806" s="28" t="s">
        <v>2838</v>
      </c>
      <c r="C2806" s="28" t="s">
        <v>4978</v>
      </c>
      <c r="D2806" s="28" t="s">
        <v>2842</v>
      </c>
      <c r="E2806" s="29">
        <v>42419</v>
      </c>
      <c r="F2806" s="28" t="s">
        <v>12746</v>
      </c>
      <c r="G2806" s="30">
        <v>5444</v>
      </c>
      <c r="H2806" s="28" t="s">
        <v>12747</v>
      </c>
      <c r="I2806" s="31">
        <v>0</v>
      </c>
      <c r="J2806" s="31">
        <v>199</v>
      </c>
      <c r="K2806" s="28" t="s">
        <v>2977</v>
      </c>
      <c r="L2806" s="32">
        <f t="shared" si="473"/>
        <v>-199</v>
      </c>
      <c r="M2806" s="33">
        <f t="shared" si="474"/>
        <v>199</v>
      </c>
      <c r="N2806" s="34" t="b">
        <v>0</v>
      </c>
      <c r="O2806" s="35">
        <f t="shared" si="475"/>
        <v>0</v>
      </c>
      <c r="P2806" s="36" t="str">
        <f t="shared" si="476"/>
        <v>E</v>
      </c>
      <c r="Q2806" s="37" t="str">
        <f t="shared" si="477"/>
        <v>Gordon Barnes</v>
      </c>
      <c r="R2806" s="6" t="str">
        <f t="shared" si="478"/>
        <v>E - Gordon Barnes</v>
      </c>
      <c r="S2806" s="6" t="str">
        <f>IFERROR(INDEX('Vendor Over-ride'!$C:$C, MATCH($R:$R,'Vendor Over-ride'!$A:$A,0)),"")</f>
        <v/>
      </c>
      <c r="U2806" s="38" t="str">
        <f t="shared" si="482"/>
        <v>GIA</v>
      </c>
      <c r="V2806" s="5" t="str">
        <f t="shared" si="483"/>
        <v>EMPLOYEE</v>
      </c>
      <c r="W2806" s="5" t="b">
        <f t="shared" si="479"/>
        <v>0</v>
      </c>
      <c r="X2806" s="40">
        <f t="shared" ca="1" si="480"/>
        <v>334393.72000000003</v>
      </c>
      <c r="Y2806" s="30" t="b">
        <f t="shared" ca="1" si="481"/>
        <v>1</v>
      </c>
    </row>
    <row r="2807" spans="1:25" hidden="1">
      <c r="A2807" s="28" t="s">
        <v>2837</v>
      </c>
      <c r="B2807" s="28" t="s">
        <v>2838</v>
      </c>
      <c r="C2807" s="28" t="s">
        <v>4978</v>
      </c>
      <c r="D2807" s="28" t="s">
        <v>2842</v>
      </c>
      <c r="E2807" s="29">
        <v>42419</v>
      </c>
      <c r="F2807" s="28" t="s">
        <v>12748</v>
      </c>
      <c r="G2807" s="30">
        <v>5444</v>
      </c>
      <c r="H2807" s="28" t="s">
        <v>12749</v>
      </c>
      <c r="I2807" s="31">
        <v>0</v>
      </c>
      <c r="J2807" s="31">
        <v>43.4</v>
      </c>
      <c r="K2807" s="28" t="s">
        <v>2950</v>
      </c>
      <c r="L2807" s="32">
        <f t="shared" si="473"/>
        <v>-43.4</v>
      </c>
      <c r="M2807" s="33">
        <f t="shared" si="474"/>
        <v>43.4</v>
      </c>
      <c r="N2807" s="34" t="b">
        <v>0</v>
      </c>
      <c r="O2807" s="35">
        <f t="shared" si="475"/>
        <v>0</v>
      </c>
      <c r="P2807" s="36" t="str">
        <f t="shared" si="476"/>
        <v>E</v>
      </c>
      <c r="Q2807" s="37" t="str">
        <f t="shared" si="477"/>
        <v>Anne Petrie</v>
      </c>
      <c r="R2807" s="6" t="str">
        <f t="shared" si="478"/>
        <v>E - Anne Petrie</v>
      </c>
      <c r="S2807" s="6" t="str">
        <f>IFERROR(INDEX('Vendor Over-ride'!$C:$C, MATCH($R:$R,'Vendor Over-ride'!$A:$A,0)),"")</f>
        <v/>
      </c>
      <c r="U2807" s="38" t="str">
        <f t="shared" si="482"/>
        <v>GIA</v>
      </c>
      <c r="V2807" s="5" t="str">
        <f t="shared" si="483"/>
        <v>EMPLOYEE</v>
      </c>
      <c r="W2807" s="5" t="b">
        <f t="shared" si="479"/>
        <v>0</v>
      </c>
      <c r="X2807" s="40">
        <f t="shared" ca="1" si="480"/>
        <v>334393.72000000003</v>
      </c>
      <c r="Y2807" s="30" t="b">
        <f t="shared" ca="1" si="481"/>
        <v>1</v>
      </c>
    </row>
    <row r="2808" spans="1:25" hidden="1">
      <c r="A2808" s="28" t="s">
        <v>2837</v>
      </c>
      <c r="B2808" s="28" t="s">
        <v>2838</v>
      </c>
      <c r="C2808" s="28" t="s">
        <v>4978</v>
      </c>
      <c r="D2808" s="28" t="s">
        <v>2842</v>
      </c>
      <c r="E2808" s="29">
        <v>42419</v>
      </c>
      <c r="F2808" s="28" t="s">
        <v>12750</v>
      </c>
      <c r="G2808" s="30">
        <v>5444</v>
      </c>
      <c r="H2808" s="28" t="s">
        <v>12751</v>
      </c>
      <c r="I2808" s="31">
        <v>0</v>
      </c>
      <c r="J2808" s="31">
        <v>118.37</v>
      </c>
      <c r="K2808" s="28" t="s">
        <v>2954</v>
      </c>
      <c r="L2808" s="32">
        <f t="shared" si="473"/>
        <v>-118.37</v>
      </c>
      <c r="M2808" s="33">
        <f t="shared" si="474"/>
        <v>118.37</v>
      </c>
      <c r="N2808" s="34" t="b">
        <v>0</v>
      </c>
      <c r="O2808" s="35">
        <f t="shared" si="475"/>
        <v>0</v>
      </c>
      <c r="P2808" s="36" t="str">
        <f t="shared" si="476"/>
        <v>E</v>
      </c>
      <c r="Q2808" s="37" t="str">
        <f t="shared" si="477"/>
        <v>Clare Hewitt</v>
      </c>
      <c r="R2808" s="6" t="str">
        <f t="shared" si="478"/>
        <v>E - Clare Hewitt</v>
      </c>
      <c r="S2808" s="6" t="str">
        <f>IFERROR(INDEX('Vendor Over-ride'!$C:$C, MATCH($R:$R,'Vendor Over-ride'!$A:$A,0)),"")</f>
        <v/>
      </c>
      <c r="U2808" s="38" t="str">
        <f t="shared" si="482"/>
        <v>GIA</v>
      </c>
      <c r="V2808" s="5" t="str">
        <f t="shared" si="483"/>
        <v>EMPLOYEE</v>
      </c>
      <c r="W2808" s="5" t="b">
        <f t="shared" si="479"/>
        <v>0</v>
      </c>
      <c r="X2808" s="40">
        <f t="shared" ca="1" si="480"/>
        <v>334393.72000000003</v>
      </c>
      <c r="Y2808" s="30" t="b">
        <f t="shared" ca="1" si="481"/>
        <v>1</v>
      </c>
    </row>
    <row r="2809" spans="1:25" hidden="1">
      <c r="A2809" s="28" t="s">
        <v>2837</v>
      </c>
      <c r="B2809" s="28" t="s">
        <v>2838</v>
      </c>
      <c r="C2809" s="28" t="s">
        <v>4978</v>
      </c>
      <c r="D2809" s="28" t="s">
        <v>2842</v>
      </c>
      <c r="E2809" s="29">
        <v>42419</v>
      </c>
      <c r="F2809" s="28" t="s">
        <v>12752</v>
      </c>
      <c r="G2809" s="30">
        <v>5444</v>
      </c>
      <c r="H2809" s="28" t="s">
        <v>12753</v>
      </c>
      <c r="I2809" s="31">
        <v>0</v>
      </c>
      <c r="J2809" s="31">
        <v>388.7</v>
      </c>
      <c r="K2809" s="28" t="s">
        <v>4240</v>
      </c>
      <c r="L2809" s="32">
        <f t="shared" si="473"/>
        <v>-388.7</v>
      </c>
      <c r="M2809" s="33">
        <f t="shared" si="474"/>
        <v>388.7</v>
      </c>
      <c r="N2809" s="34" t="b">
        <v>1</v>
      </c>
      <c r="O2809" s="35">
        <f t="shared" si="475"/>
        <v>388.7</v>
      </c>
      <c r="P2809" s="36" t="str">
        <f t="shared" si="476"/>
        <v>T</v>
      </c>
      <c r="Q2809" s="37" t="str">
        <f t="shared" si="477"/>
        <v>Centre For Contemporary Arts</v>
      </c>
      <c r="R2809" s="6" t="str">
        <f t="shared" si="478"/>
        <v>T - Centre For Contemporary Arts</v>
      </c>
      <c r="S2809" s="6" t="str">
        <f>IFERROR(INDEX('Vendor Over-ride'!$C:$C, MATCH($R:$R,'Vendor Over-ride'!$A:$A,0)),"")</f>
        <v>T - Centre For Contemporary Arts</v>
      </c>
      <c r="U2809" s="38" t="str">
        <f t="shared" si="482"/>
        <v>GIA</v>
      </c>
      <c r="V2809" s="5" t="str">
        <f t="shared" si="483"/>
        <v>TRADE</v>
      </c>
      <c r="W2809" s="5" t="b">
        <f t="shared" si="479"/>
        <v>0</v>
      </c>
      <c r="X2809" s="40">
        <f t="shared" ca="1" si="480"/>
        <v>3468.26</v>
      </c>
      <c r="Y2809" s="30" t="b">
        <f t="shared" ca="1" si="481"/>
        <v>0</v>
      </c>
    </row>
    <row r="2810" spans="1:25" hidden="1">
      <c r="A2810" s="28" t="s">
        <v>2837</v>
      </c>
      <c r="B2810" s="28" t="s">
        <v>2838</v>
      </c>
      <c r="C2810" s="28" t="s">
        <v>4978</v>
      </c>
      <c r="D2810" s="28" t="s">
        <v>2842</v>
      </c>
      <c r="E2810" s="29">
        <v>42419</v>
      </c>
      <c r="F2810" s="28" t="s">
        <v>12754</v>
      </c>
      <c r="G2810" s="30">
        <v>5444</v>
      </c>
      <c r="H2810" s="28" t="s">
        <v>12755</v>
      </c>
      <c r="I2810" s="31">
        <v>0</v>
      </c>
      <c r="J2810" s="31">
        <v>750</v>
      </c>
      <c r="K2810" s="28" t="s">
        <v>12756</v>
      </c>
      <c r="L2810" s="32">
        <f t="shared" si="473"/>
        <v>-750</v>
      </c>
      <c r="M2810" s="33">
        <f t="shared" si="474"/>
        <v>750</v>
      </c>
      <c r="N2810" s="34" t="b">
        <v>1</v>
      </c>
      <c r="O2810" s="35">
        <f t="shared" si="475"/>
        <v>750</v>
      </c>
      <c r="P2810" s="36" t="str">
        <f t="shared" si="476"/>
        <v>T</v>
      </c>
      <c r="Q2810" s="37" t="str">
        <f t="shared" si="477"/>
        <v>Duncan Bremnar</v>
      </c>
      <c r="R2810" s="6" t="str">
        <f t="shared" si="478"/>
        <v>T - Duncan Bremnar</v>
      </c>
      <c r="S2810" s="6" t="str">
        <f>IFERROR(INDEX('Vendor Over-ride'!$C:$C, MATCH($R:$R,'Vendor Over-ride'!$A:$A,0)),"")</f>
        <v>T - Duncan Bremner</v>
      </c>
      <c r="U2810" s="38" t="str">
        <f t="shared" si="482"/>
        <v>GIA</v>
      </c>
      <c r="V2810" s="5" t="str">
        <f t="shared" si="483"/>
        <v>TRADE</v>
      </c>
      <c r="W2810" s="5" t="b">
        <f t="shared" si="479"/>
        <v>0</v>
      </c>
      <c r="X2810" s="40">
        <f t="shared" ca="1" si="480"/>
        <v>750</v>
      </c>
      <c r="Y2810" s="30" t="b">
        <f t="shared" ca="1" si="481"/>
        <v>0</v>
      </c>
    </row>
    <row r="2811" spans="1:25" hidden="1">
      <c r="A2811" s="28" t="s">
        <v>2837</v>
      </c>
      <c r="B2811" s="28" t="s">
        <v>2838</v>
      </c>
      <c r="C2811" s="28" t="s">
        <v>4978</v>
      </c>
      <c r="D2811" s="28" t="s">
        <v>2842</v>
      </c>
      <c r="E2811" s="29">
        <v>42419</v>
      </c>
      <c r="F2811" s="28" t="s">
        <v>12757</v>
      </c>
      <c r="G2811" s="30">
        <v>5444</v>
      </c>
      <c r="H2811" s="28" t="s">
        <v>12758</v>
      </c>
      <c r="I2811" s="31">
        <v>0</v>
      </c>
      <c r="J2811" s="31">
        <v>106.55</v>
      </c>
      <c r="K2811" s="28" t="s">
        <v>5039</v>
      </c>
      <c r="L2811" s="32">
        <f t="shared" si="473"/>
        <v>-106.55</v>
      </c>
      <c r="M2811" s="33">
        <f t="shared" si="474"/>
        <v>106.55</v>
      </c>
      <c r="N2811" s="34" t="b">
        <v>1</v>
      </c>
      <c r="O2811" s="35">
        <f t="shared" si="475"/>
        <v>106.55</v>
      </c>
      <c r="P2811" s="36" t="str">
        <f t="shared" si="476"/>
        <v>T</v>
      </c>
      <c r="Q2811" s="37" t="str">
        <f t="shared" si="477"/>
        <v>Feis Rois Limited</v>
      </c>
      <c r="R2811" s="6" t="str">
        <f t="shared" si="478"/>
        <v>T - Feis Rois Limited</v>
      </c>
      <c r="S2811" s="6" t="str">
        <f>IFERROR(INDEX('Vendor Over-ride'!$C:$C, MATCH($R:$R,'Vendor Over-ride'!$A:$A,0)),"")</f>
        <v>T - Feis Rois Ltd</v>
      </c>
      <c r="U2811" s="38" t="str">
        <f t="shared" si="482"/>
        <v>GIA</v>
      </c>
      <c r="V2811" s="5" t="str">
        <f t="shared" si="483"/>
        <v>TRADE</v>
      </c>
      <c r="W2811" s="5" t="b">
        <f t="shared" si="479"/>
        <v>0</v>
      </c>
      <c r="X2811" s="40">
        <f t="shared" ca="1" si="480"/>
        <v>106.55</v>
      </c>
      <c r="Y2811" s="30" t="b">
        <f t="shared" ca="1" si="481"/>
        <v>0</v>
      </c>
    </row>
    <row r="2812" spans="1:25" hidden="1">
      <c r="A2812" s="28" t="s">
        <v>2837</v>
      </c>
      <c r="B2812" s="28" t="s">
        <v>2838</v>
      </c>
      <c r="C2812" s="28" t="s">
        <v>4978</v>
      </c>
      <c r="D2812" s="28" t="s">
        <v>2842</v>
      </c>
      <c r="E2812" s="29">
        <v>42419</v>
      </c>
      <c r="F2812" s="28" t="s">
        <v>12759</v>
      </c>
      <c r="G2812" s="30">
        <v>5444</v>
      </c>
      <c r="H2812" s="28" t="s">
        <v>12760</v>
      </c>
      <c r="I2812" s="31">
        <v>0</v>
      </c>
      <c r="J2812" s="31">
        <v>69.569999999999993</v>
      </c>
      <c r="K2812" s="28" t="s">
        <v>2885</v>
      </c>
      <c r="L2812" s="32">
        <f t="shared" si="473"/>
        <v>-69.569999999999993</v>
      </c>
      <c r="M2812" s="33">
        <f t="shared" si="474"/>
        <v>69.569999999999993</v>
      </c>
      <c r="N2812" s="34" t="b">
        <v>1</v>
      </c>
      <c r="O2812" s="35">
        <f t="shared" si="475"/>
        <v>69.569999999999993</v>
      </c>
      <c r="P2812" s="36" t="str">
        <f t="shared" si="476"/>
        <v>T</v>
      </c>
      <c r="Q2812" s="37" t="str">
        <f t="shared" si="477"/>
        <v>Office Depot (UK) Ltd</v>
      </c>
      <c r="R2812" s="6" t="str">
        <f t="shared" si="478"/>
        <v>T - Office Depot (UK) Ltd</v>
      </c>
      <c r="S2812" s="6" t="str">
        <f>IFERROR(INDEX('Vendor Over-ride'!$C:$C, MATCH($R:$R,'Vendor Over-ride'!$A:$A,0)),"")</f>
        <v>T - Office Depot (UK) Ltd</v>
      </c>
      <c r="U2812" s="38" t="str">
        <f t="shared" si="482"/>
        <v>GIA</v>
      </c>
      <c r="V2812" s="5" t="str">
        <f t="shared" si="483"/>
        <v>TRADE</v>
      </c>
      <c r="W2812" s="5" t="b">
        <f t="shared" si="479"/>
        <v>0</v>
      </c>
      <c r="X2812" s="40">
        <f t="shared" ca="1" si="480"/>
        <v>3402.7900000000004</v>
      </c>
      <c r="Y2812" s="30" t="b">
        <f t="shared" ca="1" si="481"/>
        <v>0</v>
      </c>
    </row>
    <row r="2813" spans="1:25" hidden="1">
      <c r="A2813" s="28" t="s">
        <v>2837</v>
      </c>
      <c r="B2813" s="28" t="s">
        <v>2838</v>
      </c>
      <c r="C2813" s="28" t="s">
        <v>4978</v>
      </c>
      <c r="D2813" s="28" t="s">
        <v>2842</v>
      </c>
      <c r="E2813" s="29">
        <v>42419</v>
      </c>
      <c r="F2813" s="28" t="s">
        <v>12761</v>
      </c>
      <c r="G2813" s="30">
        <v>5444</v>
      </c>
      <c r="H2813" s="28" t="s">
        <v>12762</v>
      </c>
      <c r="I2813" s="31">
        <v>0</v>
      </c>
      <c r="J2813" s="31">
        <v>99.1</v>
      </c>
      <c r="K2813" s="28" t="s">
        <v>7606</v>
      </c>
      <c r="L2813" s="32">
        <f t="shared" si="473"/>
        <v>-99.1</v>
      </c>
      <c r="M2813" s="33">
        <f t="shared" si="474"/>
        <v>99.1</v>
      </c>
      <c r="N2813" s="34" t="b">
        <v>1</v>
      </c>
      <c r="O2813" s="35">
        <f t="shared" si="475"/>
        <v>99.1</v>
      </c>
      <c r="P2813" s="36" t="str">
        <f t="shared" si="476"/>
        <v>T</v>
      </c>
      <c r="Q2813" s="37" t="str">
        <f t="shared" si="477"/>
        <v>Office Care</v>
      </c>
      <c r="R2813" s="6" t="str">
        <f t="shared" si="478"/>
        <v>T - Office Care</v>
      </c>
      <c r="S2813" s="6" t="str">
        <f>IFERROR(INDEX('Vendor Over-ride'!$C:$C, MATCH($R:$R,'Vendor Over-ride'!$A:$A,0)),"")</f>
        <v>T - Office Care</v>
      </c>
      <c r="U2813" s="38" t="str">
        <f t="shared" si="482"/>
        <v>GIA</v>
      </c>
      <c r="V2813" s="5" t="str">
        <f t="shared" si="483"/>
        <v>TRADE</v>
      </c>
      <c r="W2813" s="5" t="b">
        <f t="shared" si="479"/>
        <v>0</v>
      </c>
      <c r="X2813" s="40">
        <f t="shared" ca="1" si="480"/>
        <v>8491.49</v>
      </c>
      <c r="Y2813" s="30" t="b">
        <f t="shared" ca="1" si="481"/>
        <v>0</v>
      </c>
    </row>
    <row r="2814" spans="1:25" hidden="1">
      <c r="A2814" s="28" t="s">
        <v>2837</v>
      </c>
      <c r="B2814" s="28" t="s">
        <v>2838</v>
      </c>
      <c r="C2814" s="28" t="s">
        <v>4978</v>
      </c>
      <c r="D2814" s="28" t="s">
        <v>2842</v>
      </c>
      <c r="E2814" s="29">
        <v>42419</v>
      </c>
      <c r="F2814" s="28" t="s">
        <v>12763</v>
      </c>
      <c r="G2814" s="30">
        <v>5444</v>
      </c>
      <c r="H2814" s="28" t="s">
        <v>12764</v>
      </c>
      <c r="I2814" s="31">
        <v>0</v>
      </c>
      <c r="J2814" s="31">
        <v>869.8</v>
      </c>
      <c r="K2814" s="28" t="s">
        <v>12765</v>
      </c>
      <c r="L2814" s="32">
        <f t="shared" si="473"/>
        <v>-869.8</v>
      </c>
      <c r="M2814" s="33">
        <f t="shared" si="474"/>
        <v>869.8</v>
      </c>
      <c r="N2814" s="34" t="b">
        <v>1</v>
      </c>
      <c r="O2814" s="35">
        <f t="shared" si="475"/>
        <v>869.8</v>
      </c>
      <c r="P2814" s="36" t="str">
        <f t="shared" si="476"/>
        <v>T</v>
      </c>
      <c r="Q2814" s="37" t="str">
        <f t="shared" si="477"/>
        <v>SMART</v>
      </c>
      <c r="R2814" s="6" t="str">
        <f t="shared" si="478"/>
        <v>T - SMART</v>
      </c>
      <c r="S2814" s="6" t="str">
        <f>IFERROR(INDEX('Vendor Over-ride'!$C:$C, MATCH($R:$R,'Vendor Over-ride'!$A:$A,0)),"")</f>
        <v>T - SMART</v>
      </c>
      <c r="U2814" s="38" t="str">
        <f t="shared" si="482"/>
        <v>GIA</v>
      </c>
      <c r="V2814" s="5" t="str">
        <f t="shared" si="483"/>
        <v>TRADE</v>
      </c>
      <c r="W2814" s="5" t="b">
        <f t="shared" si="479"/>
        <v>0</v>
      </c>
      <c r="X2814" s="40">
        <f t="shared" ca="1" si="480"/>
        <v>869.8</v>
      </c>
      <c r="Y2814" s="30" t="b">
        <f t="shared" ca="1" si="481"/>
        <v>0</v>
      </c>
    </row>
    <row r="2815" spans="1:25" hidden="1">
      <c r="A2815" s="28" t="s">
        <v>2837</v>
      </c>
      <c r="B2815" s="28" t="s">
        <v>2838</v>
      </c>
      <c r="C2815" s="28" t="s">
        <v>4978</v>
      </c>
      <c r="D2815" s="28" t="s">
        <v>2842</v>
      </c>
      <c r="E2815" s="29">
        <v>42419</v>
      </c>
      <c r="F2815" s="28" t="s">
        <v>12766</v>
      </c>
      <c r="G2815" s="30">
        <v>5444</v>
      </c>
      <c r="H2815" s="28" t="s">
        <v>12767</v>
      </c>
      <c r="I2815" s="31">
        <v>0</v>
      </c>
      <c r="J2815" s="31">
        <v>225</v>
      </c>
      <c r="K2815" s="28" t="s">
        <v>4943</v>
      </c>
      <c r="L2815" s="32">
        <f t="shared" si="473"/>
        <v>-225</v>
      </c>
      <c r="M2815" s="33">
        <f t="shared" si="474"/>
        <v>225</v>
      </c>
      <c r="N2815" s="34" t="b">
        <v>1</v>
      </c>
      <c r="O2815" s="35">
        <f t="shared" si="475"/>
        <v>225</v>
      </c>
      <c r="P2815" s="36" t="str">
        <f t="shared" si="476"/>
        <v>T</v>
      </c>
      <c r="Q2815" s="37" t="str">
        <f t="shared" si="477"/>
        <v>The List Ltd</v>
      </c>
      <c r="R2815" s="6" t="str">
        <f t="shared" si="478"/>
        <v>T - The List Ltd</v>
      </c>
      <c r="S2815" s="6" t="str">
        <f>IFERROR(INDEX('Vendor Over-ride'!$C:$C, MATCH($R:$R,'Vendor Over-ride'!$A:$A,0)),"")</f>
        <v>T - List Ltd, The</v>
      </c>
      <c r="U2815" s="38" t="str">
        <f t="shared" si="482"/>
        <v>GIA</v>
      </c>
      <c r="V2815" s="5" t="str">
        <f t="shared" si="483"/>
        <v>TRADE</v>
      </c>
      <c r="W2815" s="5" t="b">
        <f t="shared" si="479"/>
        <v>0</v>
      </c>
      <c r="X2815" s="40">
        <f t="shared" ca="1" si="480"/>
        <v>4925</v>
      </c>
      <c r="Y2815" s="30" t="b">
        <f t="shared" ca="1" si="481"/>
        <v>0</v>
      </c>
    </row>
    <row r="2816" spans="1:25" hidden="1">
      <c r="A2816" s="28" t="s">
        <v>2837</v>
      </c>
      <c r="B2816" s="28" t="s">
        <v>2838</v>
      </c>
      <c r="C2816" s="28" t="s">
        <v>4978</v>
      </c>
      <c r="D2816" s="28" t="s">
        <v>2842</v>
      </c>
      <c r="E2816" s="29">
        <v>42419</v>
      </c>
      <c r="F2816" s="28" t="s">
        <v>12768</v>
      </c>
      <c r="G2816" s="30">
        <v>5444</v>
      </c>
      <c r="H2816" s="28" t="s">
        <v>12769</v>
      </c>
      <c r="I2816" s="31">
        <v>0</v>
      </c>
      <c r="J2816" s="31">
        <v>750</v>
      </c>
      <c r="K2816" s="28" t="s">
        <v>12770</v>
      </c>
      <c r="L2816" s="32">
        <f t="shared" si="473"/>
        <v>-750</v>
      </c>
      <c r="M2816" s="33">
        <f t="shared" si="474"/>
        <v>750</v>
      </c>
      <c r="N2816" s="34" t="b">
        <v>1</v>
      </c>
      <c r="O2816" s="35">
        <f t="shared" si="475"/>
        <v>750</v>
      </c>
      <c r="P2816" s="36" t="str">
        <f t="shared" si="476"/>
        <v>T</v>
      </c>
      <c r="Q2816" s="37" t="str">
        <f t="shared" si="477"/>
        <v>Tom Nolan</v>
      </c>
      <c r="R2816" s="6" t="str">
        <f t="shared" si="478"/>
        <v>T - Tom Nolan</v>
      </c>
      <c r="S2816" s="6" t="str">
        <f>IFERROR(INDEX('Vendor Over-ride'!$C:$C, MATCH($R:$R,'Vendor Over-ride'!$A:$A,0)),"")</f>
        <v>T - Tom Nolan</v>
      </c>
      <c r="U2816" s="38" t="str">
        <f t="shared" si="482"/>
        <v>GIA</v>
      </c>
      <c r="V2816" s="5" t="str">
        <f t="shared" si="483"/>
        <v>TRADE</v>
      </c>
      <c r="W2816" s="5" t="b">
        <f t="shared" si="479"/>
        <v>0</v>
      </c>
      <c r="X2816" s="40">
        <f t="shared" ca="1" si="480"/>
        <v>750</v>
      </c>
      <c r="Y2816" s="30" t="b">
        <f t="shared" ca="1" si="481"/>
        <v>0</v>
      </c>
    </row>
    <row r="2817" spans="1:25">
      <c r="A2817" s="28" t="s">
        <v>2837</v>
      </c>
      <c r="B2817" s="28" t="s">
        <v>2838</v>
      </c>
      <c r="C2817" s="28" t="s">
        <v>4978</v>
      </c>
      <c r="D2817" s="28" t="s">
        <v>2842</v>
      </c>
      <c r="E2817" s="29">
        <v>42419</v>
      </c>
      <c r="F2817" s="28" t="s">
        <v>12771</v>
      </c>
      <c r="G2817" s="30">
        <v>5445</v>
      </c>
      <c r="H2817" s="28" t="s">
        <v>12772</v>
      </c>
      <c r="I2817" s="31">
        <v>0</v>
      </c>
      <c r="J2817" s="31">
        <v>25000</v>
      </c>
      <c r="K2817" s="28" t="s">
        <v>5228</v>
      </c>
      <c r="L2817" s="32">
        <f t="shared" si="473"/>
        <v>-25000</v>
      </c>
      <c r="M2817" s="33">
        <f t="shared" si="474"/>
        <v>25000</v>
      </c>
      <c r="N2817" s="34" t="b">
        <v>1</v>
      </c>
      <c r="O2817" s="35">
        <f t="shared" si="475"/>
        <v>25000</v>
      </c>
      <c r="P2817" s="36" t="str">
        <f t="shared" si="476"/>
        <v>G</v>
      </c>
      <c r="Q2817" s="37" t="str">
        <f t="shared" si="477"/>
        <v>Scottish Book Trust</v>
      </c>
      <c r="R2817" s="6" t="str">
        <f t="shared" si="478"/>
        <v>G - Scottish Book Trust</v>
      </c>
      <c r="S2817" s="6" t="str">
        <f>IFERROR(INDEX('Vendor Over-ride'!$C:$C, MATCH($R:$R,'Vendor Over-ride'!$A:$A,0)),"")</f>
        <v>G - Scottish Book Trust</v>
      </c>
      <c r="U2817" s="38" t="str">
        <f t="shared" si="482"/>
        <v>GIA</v>
      </c>
      <c r="V2817" s="5" t="str">
        <f t="shared" si="483"/>
        <v>AWARD</v>
      </c>
      <c r="W2817" s="5" t="b">
        <f t="shared" si="479"/>
        <v>1</v>
      </c>
      <c r="X2817" s="40">
        <f t="shared" ca="1" si="480"/>
        <v>1241682</v>
      </c>
      <c r="Y2817" s="30" t="b">
        <f t="shared" ca="1" si="481"/>
        <v>1</v>
      </c>
    </row>
    <row r="2818" spans="1:25">
      <c r="A2818" s="28" t="s">
        <v>2837</v>
      </c>
      <c r="B2818" s="28" t="s">
        <v>2838</v>
      </c>
      <c r="C2818" s="28" t="s">
        <v>4978</v>
      </c>
      <c r="D2818" s="28" t="s">
        <v>2842</v>
      </c>
      <c r="E2818" s="29">
        <v>42419</v>
      </c>
      <c r="F2818" s="28" t="s">
        <v>12773</v>
      </c>
      <c r="G2818" s="30">
        <v>5445</v>
      </c>
      <c r="H2818" s="28" t="s">
        <v>12774</v>
      </c>
      <c r="I2818" s="31">
        <v>0</v>
      </c>
      <c r="J2818" s="31">
        <v>38608</v>
      </c>
      <c r="K2818" s="28" t="s">
        <v>2972</v>
      </c>
      <c r="L2818" s="32">
        <f t="shared" ref="L2818:L2881" si="484">I:I-J:J</f>
        <v>-38608</v>
      </c>
      <c r="M2818" s="33">
        <f t="shared" ref="M2818:M2881" si="485">ABS($L:$L)</f>
        <v>38608</v>
      </c>
      <c r="N2818" s="34" t="b">
        <v>1</v>
      </c>
      <c r="O2818" s="35">
        <f t="shared" ref="O2818:O2881" si="486">$M:$M*$N:$N</f>
        <v>38608</v>
      </c>
      <c r="P2818" s="36" t="str">
        <f t="shared" ref="P2818:P2881" si="487">LEFT(TRIM($K:$K),1)</f>
        <v>I</v>
      </c>
      <c r="Q2818" s="37" t="str">
        <f t="shared" ref="Q2818:Q2881" si="488">RIGHT(TRIM($K:$K),LEN(TRIM($K:$K))-FIND("-",TRIM($K:$K)))</f>
        <v>Midlothian Council</v>
      </c>
      <c r="R2818" s="6" t="str">
        <f t="shared" ref="R2818:R2881" si="489">CONCATENATE($P:$P, " - ",$Q:$Q)</f>
        <v>I - Midlothian Council</v>
      </c>
      <c r="S2818" s="6" t="str">
        <f>IFERROR(INDEX('Vendor Over-ride'!$C:$C, MATCH($R:$R,'Vendor Over-ride'!$A:$A,0)),"")</f>
        <v>I - Midlothian Council</v>
      </c>
      <c r="U2818" s="38" t="str">
        <f t="shared" si="482"/>
        <v>GIA</v>
      </c>
      <c r="V2818" s="5" t="str">
        <f t="shared" si="483"/>
        <v>AWARD</v>
      </c>
      <c r="W2818" s="5" t="b">
        <f t="shared" ref="W2818:W2881" si="490">ROUND($O:$O,2)&gt;=25000</f>
        <v>1</v>
      </c>
      <c r="X2818" s="40">
        <f t="shared" ref="X2818:X2881" ca="1" si="491">SUMPRODUCT((Payee=$S2818) * (Payment_Value))</f>
        <v>202111</v>
      </c>
      <c r="Y2818" s="30" t="b">
        <f t="shared" ref="Y2818:Y2881" ca="1" si="492">$X:$X&gt;=25000</f>
        <v>1</v>
      </c>
    </row>
    <row r="2819" spans="1:25">
      <c r="A2819" s="28" t="s">
        <v>2837</v>
      </c>
      <c r="B2819" s="28" t="s">
        <v>2838</v>
      </c>
      <c r="C2819" s="28" t="s">
        <v>4978</v>
      </c>
      <c r="D2819" s="28" t="s">
        <v>2842</v>
      </c>
      <c r="E2819" s="29">
        <v>42419</v>
      </c>
      <c r="F2819" s="28" t="s">
        <v>12775</v>
      </c>
      <c r="G2819" s="30">
        <v>5445</v>
      </c>
      <c r="H2819" s="28" t="s">
        <v>12776</v>
      </c>
      <c r="I2819" s="31">
        <v>0</v>
      </c>
      <c r="J2819" s="31">
        <v>4500</v>
      </c>
      <c r="K2819" s="28" t="s">
        <v>2931</v>
      </c>
      <c r="L2819" s="32">
        <f t="shared" si="484"/>
        <v>-4500</v>
      </c>
      <c r="M2819" s="33">
        <f t="shared" si="485"/>
        <v>4500</v>
      </c>
      <c r="N2819" s="34" t="b">
        <v>1</v>
      </c>
      <c r="O2819" s="35">
        <f t="shared" si="486"/>
        <v>4500</v>
      </c>
      <c r="P2819" s="36" t="str">
        <f t="shared" si="487"/>
        <v>I</v>
      </c>
      <c r="Q2819" s="37" t="str">
        <f t="shared" si="488"/>
        <v>National Film and Television School</v>
      </c>
      <c r="R2819" s="6" t="str">
        <f t="shared" si="489"/>
        <v>I - National Film and Television School</v>
      </c>
      <c r="S2819" s="6" t="str">
        <f>IFERROR(INDEX('Vendor Over-ride'!$C:$C, MATCH($R:$R,'Vendor Over-ride'!$A:$A,0)),"")</f>
        <v>I - National Film and Television School</v>
      </c>
      <c r="U2819" s="38" t="str">
        <f t="shared" ref="U2819:U2882" si="493">"GIA"</f>
        <v>GIA</v>
      </c>
      <c r="V2819" s="5" t="str">
        <f t="shared" ref="V2819:V2882" si="494">UPPER(IF($P:$P="E","Employee",IF(OR($P:$P="I",$P:$P="G"),"Award",IF(OR($P:$P="D",$P:$P="T"),"Trade",""))))</f>
        <v>AWARD</v>
      </c>
      <c r="W2819" s="5" t="b">
        <f t="shared" si="490"/>
        <v>0</v>
      </c>
      <c r="X2819" s="40">
        <f t="shared" ca="1" si="491"/>
        <v>35640</v>
      </c>
      <c r="Y2819" s="30" t="b">
        <f t="shared" ca="1" si="492"/>
        <v>1</v>
      </c>
    </row>
    <row r="2820" spans="1:25">
      <c r="A2820" s="28" t="s">
        <v>2837</v>
      </c>
      <c r="B2820" s="28" t="s">
        <v>2838</v>
      </c>
      <c r="C2820" s="28" t="s">
        <v>4978</v>
      </c>
      <c r="D2820" s="28" t="s">
        <v>2842</v>
      </c>
      <c r="E2820" s="29">
        <v>42419</v>
      </c>
      <c r="F2820" s="28" t="s">
        <v>12777</v>
      </c>
      <c r="G2820" s="30">
        <v>5445</v>
      </c>
      <c r="H2820" s="28" t="s">
        <v>12778</v>
      </c>
      <c r="I2820" s="31">
        <v>0</v>
      </c>
      <c r="J2820" s="31">
        <v>6800</v>
      </c>
      <c r="K2820" s="28" t="s">
        <v>4689</v>
      </c>
      <c r="L2820" s="32">
        <f t="shared" si="484"/>
        <v>-6800</v>
      </c>
      <c r="M2820" s="33">
        <f t="shared" si="485"/>
        <v>6800</v>
      </c>
      <c r="N2820" s="34" t="b">
        <v>1</v>
      </c>
      <c r="O2820" s="35">
        <f t="shared" si="486"/>
        <v>6800</v>
      </c>
      <c r="P2820" s="36" t="str">
        <f t="shared" si="487"/>
        <v>I</v>
      </c>
      <c r="Q2820" s="37" t="str">
        <f t="shared" si="488"/>
        <v>Orkney Islands Council</v>
      </c>
      <c r="R2820" s="6" t="str">
        <f t="shared" si="489"/>
        <v>I - Orkney Islands Council</v>
      </c>
      <c r="S2820" s="6" t="str">
        <f>IFERROR(INDEX('Vendor Over-ride'!$C:$C, MATCH($R:$R,'Vendor Over-ride'!$A:$A,0)),"")</f>
        <v>I - Orkney Islands Council</v>
      </c>
      <c r="U2820" s="38" t="str">
        <f t="shared" si="493"/>
        <v>GIA</v>
      </c>
      <c r="V2820" s="5" t="str">
        <f t="shared" si="494"/>
        <v>AWARD</v>
      </c>
      <c r="W2820" s="5" t="b">
        <f t="shared" si="490"/>
        <v>0</v>
      </c>
      <c r="X2820" s="40">
        <f t="shared" ca="1" si="491"/>
        <v>91805</v>
      </c>
      <c r="Y2820" s="30" t="b">
        <f t="shared" ca="1" si="492"/>
        <v>1</v>
      </c>
    </row>
    <row r="2821" spans="1:25">
      <c r="A2821" s="28" t="s">
        <v>2837</v>
      </c>
      <c r="B2821" s="28" t="s">
        <v>2838</v>
      </c>
      <c r="C2821" s="28" t="s">
        <v>4978</v>
      </c>
      <c r="D2821" s="28" t="s">
        <v>2842</v>
      </c>
      <c r="E2821" s="29">
        <v>42419</v>
      </c>
      <c r="F2821" s="28" t="s">
        <v>12779</v>
      </c>
      <c r="G2821" s="30">
        <v>5445</v>
      </c>
      <c r="H2821" s="28" t="s">
        <v>12780</v>
      </c>
      <c r="I2821" s="31">
        <v>0</v>
      </c>
      <c r="J2821" s="31">
        <v>24505</v>
      </c>
      <c r="K2821" s="28" t="s">
        <v>2974</v>
      </c>
      <c r="L2821" s="32">
        <f t="shared" si="484"/>
        <v>-24505</v>
      </c>
      <c r="M2821" s="33">
        <f t="shared" si="485"/>
        <v>24505</v>
      </c>
      <c r="N2821" s="34" t="b">
        <v>1</v>
      </c>
      <c r="O2821" s="35">
        <f t="shared" si="486"/>
        <v>24505</v>
      </c>
      <c r="P2821" s="36" t="str">
        <f t="shared" si="487"/>
        <v>I</v>
      </c>
      <c r="Q2821" s="37" t="str">
        <f t="shared" si="488"/>
        <v>Sistema Scotland</v>
      </c>
      <c r="R2821" s="6" t="str">
        <f t="shared" si="489"/>
        <v>I - Sistema Scotland</v>
      </c>
      <c r="S2821" s="6" t="str">
        <f>IFERROR(INDEX('Vendor Over-ride'!$C:$C, MATCH($R:$R,'Vendor Over-ride'!$A:$A,0)),"")</f>
        <v>I - Sistema Scotland</v>
      </c>
      <c r="U2821" s="38" t="str">
        <f t="shared" si="493"/>
        <v>GIA</v>
      </c>
      <c r="V2821" s="5" t="str">
        <f t="shared" si="494"/>
        <v>AWARD</v>
      </c>
      <c r="W2821" s="5" t="b">
        <f t="shared" si="490"/>
        <v>0</v>
      </c>
      <c r="X2821" s="40">
        <f t="shared" ca="1" si="491"/>
        <v>797567</v>
      </c>
      <c r="Y2821" s="30" t="b">
        <f t="shared" ca="1" si="492"/>
        <v>1</v>
      </c>
    </row>
    <row r="2822" spans="1:25" hidden="1">
      <c r="A2822" s="28" t="s">
        <v>2837</v>
      </c>
      <c r="B2822" s="28" t="s">
        <v>2838</v>
      </c>
      <c r="C2822" s="28" t="s">
        <v>4978</v>
      </c>
      <c r="D2822" s="28" t="s">
        <v>2842</v>
      </c>
      <c r="E2822" s="29">
        <v>42419</v>
      </c>
      <c r="F2822" s="28" t="s">
        <v>12781</v>
      </c>
      <c r="G2822" s="30">
        <v>5445</v>
      </c>
      <c r="H2822" s="28" t="s">
        <v>12782</v>
      </c>
      <c r="I2822" s="31">
        <v>0</v>
      </c>
      <c r="J2822" s="31">
        <v>1044</v>
      </c>
      <c r="K2822" s="28" t="s">
        <v>12783</v>
      </c>
      <c r="L2822" s="32">
        <f t="shared" si="484"/>
        <v>-1044</v>
      </c>
      <c r="M2822" s="33">
        <f t="shared" si="485"/>
        <v>1044</v>
      </c>
      <c r="N2822" s="34" t="b">
        <v>1</v>
      </c>
      <c r="O2822" s="35">
        <f t="shared" si="486"/>
        <v>1044</v>
      </c>
      <c r="P2822" s="36" t="str">
        <f t="shared" si="487"/>
        <v>I</v>
      </c>
      <c r="Q2822" s="37" t="str">
        <f t="shared" si="488"/>
        <v>Solar Bear Limited</v>
      </c>
      <c r="R2822" s="6" t="str">
        <f t="shared" si="489"/>
        <v>I - Solar Bear Limited</v>
      </c>
      <c r="S2822" s="6" t="str">
        <f>IFERROR(INDEX('Vendor Over-ride'!$C:$C, MATCH($R:$R,'Vendor Over-ride'!$A:$A,0)),"")</f>
        <v>I - Solar Bear</v>
      </c>
      <c r="U2822" s="38" t="str">
        <f t="shared" si="493"/>
        <v>GIA</v>
      </c>
      <c r="V2822" s="5" t="str">
        <f t="shared" si="494"/>
        <v>AWARD</v>
      </c>
      <c r="W2822" s="5" t="b">
        <f t="shared" si="490"/>
        <v>0</v>
      </c>
      <c r="X2822" s="40">
        <f t="shared" ca="1" si="491"/>
        <v>1044</v>
      </c>
      <c r="Y2822" s="30" t="b">
        <f t="shared" ca="1" si="492"/>
        <v>0</v>
      </c>
    </row>
    <row r="2823" spans="1:25">
      <c r="A2823" s="28" t="s">
        <v>2837</v>
      </c>
      <c r="B2823" s="28" t="s">
        <v>2838</v>
      </c>
      <c r="C2823" s="28" t="s">
        <v>4978</v>
      </c>
      <c r="D2823" s="28" t="s">
        <v>2842</v>
      </c>
      <c r="E2823" s="29">
        <v>42419</v>
      </c>
      <c r="F2823" s="28" t="s">
        <v>12784</v>
      </c>
      <c r="G2823" s="30">
        <v>5445</v>
      </c>
      <c r="H2823" s="28" t="s">
        <v>12785</v>
      </c>
      <c r="I2823" s="31">
        <v>0</v>
      </c>
      <c r="J2823" s="31">
        <v>16105</v>
      </c>
      <c r="K2823" s="28" t="s">
        <v>2934</v>
      </c>
      <c r="L2823" s="32">
        <f t="shared" si="484"/>
        <v>-16105</v>
      </c>
      <c r="M2823" s="33">
        <f t="shared" si="485"/>
        <v>16105</v>
      </c>
      <c r="N2823" s="34" t="b">
        <v>1</v>
      </c>
      <c r="O2823" s="35">
        <f t="shared" si="486"/>
        <v>16105</v>
      </c>
      <c r="P2823" s="36" t="str">
        <f t="shared" si="487"/>
        <v>I</v>
      </c>
      <c r="Q2823" s="37" t="str">
        <f t="shared" si="488"/>
        <v>Stirling Council</v>
      </c>
      <c r="R2823" s="6" t="str">
        <f t="shared" si="489"/>
        <v>I - Stirling Council</v>
      </c>
      <c r="S2823" s="6" t="str">
        <f>IFERROR(INDEX('Vendor Over-ride'!$C:$C, MATCH($R:$R,'Vendor Over-ride'!$A:$A,0)),"")</f>
        <v>I - Stirling Council</v>
      </c>
      <c r="U2823" s="38" t="str">
        <f t="shared" si="493"/>
        <v>GIA</v>
      </c>
      <c r="V2823" s="5" t="str">
        <f t="shared" si="494"/>
        <v>AWARD</v>
      </c>
      <c r="W2823" s="5" t="b">
        <f t="shared" si="490"/>
        <v>0</v>
      </c>
      <c r="X2823" s="40">
        <f t="shared" ca="1" si="491"/>
        <v>214864</v>
      </c>
      <c r="Y2823" s="30" t="b">
        <f t="shared" ca="1" si="492"/>
        <v>1</v>
      </c>
    </row>
    <row r="2824" spans="1:25" hidden="1">
      <c r="A2824" s="28" t="s">
        <v>2837</v>
      </c>
      <c r="B2824" s="28" t="s">
        <v>2838</v>
      </c>
      <c r="C2824" s="28" t="s">
        <v>4978</v>
      </c>
      <c r="D2824" s="28" t="s">
        <v>2842</v>
      </c>
      <c r="E2824" s="29">
        <v>42423</v>
      </c>
      <c r="F2824" s="28" t="s">
        <v>12786</v>
      </c>
      <c r="G2824" s="30">
        <v>5458</v>
      </c>
      <c r="H2824" s="28" t="s">
        <v>12787</v>
      </c>
      <c r="I2824" s="31">
        <v>0</v>
      </c>
      <c r="J2824" s="31">
        <v>32.520000000000003</v>
      </c>
      <c r="K2824" s="28" t="s">
        <v>4141</v>
      </c>
      <c r="L2824" s="32">
        <f t="shared" si="484"/>
        <v>-32.520000000000003</v>
      </c>
      <c r="M2824" s="33">
        <f t="shared" si="485"/>
        <v>32.520000000000003</v>
      </c>
      <c r="N2824" s="34" t="b">
        <v>0</v>
      </c>
      <c r="O2824" s="35">
        <f t="shared" si="486"/>
        <v>0</v>
      </c>
      <c r="P2824" s="36" t="str">
        <f t="shared" si="487"/>
        <v>E</v>
      </c>
      <c r="Q2824" s="37" t="str">
        <f t="shared" si="488"/>
        <v>Francis Lopez</v>
      </c>
      <c r="R2824" s="6" t="str">
        <f t="shared" si="489"/>
        <v>E - Francis Lopez</v>
      </c>
      <c r="S2824" s="6" t="str">
        <f>IFERROR(INDEX('Vendor Over-ride'!$C:$C, MATCH($R:$R,'Vendor Over-ride'!$A:$A,0)),"")</f>
        <v/>
      </c>
      <c r="U2824" s="38" t="str">
        <f t="shared" si="493"/>
        <v>GIA</v>
      </c>
      <c r="V2824" s="5" t="str">
        <f t="shared" si="494"/>
        <v>EMPLOYEE</v>
      </c>
      <c r="W2824" s="5" t="b">
        <f t="shared" si="490"/>
        <v>0</v>
      </c>
      <c r="X2824" s="40">
        <f t="shared" ca="1" si="491"/>
        <v>334393.72000000003</v>
      </c>
      <c r="Y2824" s="30" t="b">
        <f t="shared" ca="1" si="492"/>
        <v>1</v>
      </c>
    </row>
    <row r="2825" spans="1:25" hidden="1">
      <c r="A2825" s="28" t="s">
        <v>2837</v>
      </c>
      <c r="B2825" s="28" t="s">
        <v>2838</v>
      </c>
      <c r="C2825" s="28" t="s">
        <v>4978</v>
      </c>
      <c r="D2825" s="28" t="s">
        <v>2842</v>
      </c>
      <c r="E2825" s="29">
        <v>42423</v>
      </c>
      <c r="F2825" s="28" t="s">
        <v>12788</v>
      </c>
      <c r="G2825" s="30">
        <v>5458</v>
      </c>
      <c r="H2825" s="28" t="s">
        <v>12789</v>
      </c>
      <c r="I2825" s="31">
        <v>0</v>
      </c>
      <c r="J2825" s="31">
        <v>168.7</v>
      </c>
      <c r="K2825" s="28" t="s">
        <v>2856</v>
      </c>
      <c r="L2825" s="32">
        <f t="shared" si="484"/>
        <v>-168.7</v>
      </c>
      <c r="M2825" s="33">
        <f t="shared" si="485"/>
        <v>168.7</v>
      </c>
      <c r="N2825" s="34" t="b">
        <v>0</v>
      </c>
      <c r="O2825" s="35">
        <f t="shared" si="486"/>
        <v>0</v>
      </c>
      <c r="P2825" s="36" t="str">
        <f t="shared" si="487"/>
        <v>E</v>
      </c>
      <c r="Q2825" s="37" t="str">
        <f t="shared" si="488"/>
        <v>Jennifer Armitage</v>
      </c>
      <c r="R2825" s="6" t="str">
        <f t="shared" si="489"/>
        <v>E - Jennifer Armitage</v>
      </c>
      <c r="S2825" s="6" t="str">
        <f>IFERROR(INDEX('Vendor Over-ride'!$C:$C, MATCH($R:$R,'Vendor Over-ride'!$A:$A,0)),"")</f>
        <v/>
      </c>
      <c r="U2825" s="38" t="str">
        <f t="shared" si="493"/>
        <v>GIA</v>
      </c>
      <c r="V2825" s="5" t="str">
        <f t="shared" si="494"/>
        <v>EMPLOYEE</v>
      </c>
      <c r="W2825" s="5" t="b">
        <f t="shared" si="490"/>
        <v>0</v>
      </c>
      <c r="X2825" s="40">
        <f t="shared" ca="1" si="491"/>
        <v>334393.72000000003</v>
      </c>
      <c r="Y2825" s="30" t="b">
        <f t="shared" ca="1" si="492"/>
        <v>1</v>
      </c>
    </row>
    <row r="2826" spans="1:25" hidden="1">
      <c r="A2826" s="28" t="s">
        <v>2837</v>
      </c>
      <c r="B2826" s="28" t="s">
        <v>2838</v>
      </c>
      <c r="C2826" s="28" t="s">
        <v>4978</v>
      </c>
      <c r="D2826" s="28" t="s">
        <v>2842</v>
      </c>
      <c r="E2826" s="29">
        <v>42423</v>
      </c>
      <c r="F2826" s="28" t="s">
        <v>12790</v>
      </c>
      <c r="G2826" s="30">
        <v>5458</v>
      </c>
      <c r="H2826" s="28" t="s">
        <v>12791</v>
      </c>
      <c r="I2826" s="31">
        <v>0</v>
      </c>
      <c r="J2826" s="31">
        <v>60.5</v>
      </c>
      <c r="K2826" s="28" t="s">
        <v>2890</v>
      </c>
      <c r="L2826" s="32">
        <f t="shared" si="484"/>
        <v>-60.5</v>
      </c>
      <c r="M2826" s="33">
        <f t="shared" si="485"/>
        <v>60.5</v>
      </c>
      <c r="N2826" s="34" t="b">
        <v>0</v>
      </c>
      <c r="O2826" s="35">
        <f t="shared" si="486"/>
        <v>0</v>
      </c>
      <c r="P2826" s="36" t="str">
        <f t="shared" si="487"/>
        <v>E</v>
      </c>
      <c r="Q2826" s="37" t="str">
        <f t="shared" si="488"/>
        <v>James McKenzie</v>
      </c>
      <c r="R2826" s="6" t="str">
        <f t="shared" si="489"/>
        <v>E - James McKenzie</v>
      </c>
      <c r="S2826" s="6" t="str">
        <f>IFERROR(INDEX('Vendor Over-ride'!$C:$C, MATCH($R:$R,'Vendor Over-ride'!$A:$A,0)),"")</f>
        <v/>
      </c>
      <c r="U2826" s="38" t="str">
        <f t="shared" si="493"/>
        <v>GIA</v>
      </c>
      <c r="V2826" s="5" t="str">
        <f t="shared" si="494"/>
        <v>EMPLOYEE</v>
      </c>
      <c r="W2826" s="5" t="b">
        <f t="shared" si="490"/>
        <v>0</v>
      </c>
      <c r="X2826" s="40">
        <f t="shared" ca="1" si="491"/>
        <v>334393.72000000003</v>
      </c>
      <c r="Y2826" s="30" t="b">
        <f t="shared" ca="1" si="492"/>
        <v>1</v>
      </c>
    </row>
    <row r="2827" spans="1:25">
      <c r="A2827" s="28" t="s">
        <v>2837</v>
      </c>
      <c r="B2827" s="28" t="s">
        <v>2838</v>
      </c>
      <c r="C2827" s="28" t="s">
        <v>4978</v>
      </c>
      <c r="D2827" s="28" t="s">
        <v>2842</v>
      </c>
      <c r="E2827" s="29">
        <v>42423</v>
      </c>
      <c r="F2827" s="28" t="s">
        <v>12792</v>
      </c>
      <c r="G2827" s="30">
        <v>5458</v>
      </c>
      <c r="H2827" s="28" t="s">
        <v>12793</v>
      </c>
      <c r="I2827" s="31">
        <v>0</v>
      </c>
      <c r="J2827" s="31">
        <v>12000</v>
      </c>
      <c r="K2827" s="28" t="s">
        <v>10837</v>
      </c>
      <c r="L2827" s="32">
        <f t="shared" si="484"/>
        <v>-12000</v>
      </c>
      <c r="M2827" s="33">
        <f t="shared" si="485"/>
        <v>12000</v>
      </c>
      <c r="N2827" s="34" t="b">
        <v>1</v>
      </c>
      <c r="O2827" s="35">
        <f t="shared" si="486"/>
        <v>12000</v>
      </c>
      <c r="P2827" s="36" t="str">
        <f t="shared" si="487"/>
        <v>I</v>
      </c>
      <c r="Q2827" s="37" t="str">
        <f t="shared" si="488"/>
        <v>Scottish Documentary Institute (SDI)</v>
      </c>
      <c r="R2827" s="6" t="str">
        <f t="shared" si="489"/>
        <v>I - Scottish Documentary Institute (SDI)</v>
      </c>
      <c r="S2827" s="6" t="str">
        <f>IFERROR(INDEX('Vendor Over-ride'!$C:$C, MATCH($R:$R,'Vendor Over-ride'!$A:$A,0)),"")</f>
        <v>I - Scottish Documentary Institute (SDI)</v>
      </c>
      <c r="U2827" s="38" t="str">
        <f t="shared" si="493"/>
        <v>GIA</v>
      </c>
      <c r="V2827" s="5" t="str">
        <f t="shared" si="494"/>
        <v>AWARD</v>
      </c>
      <c r="W2827" s="5" t="b">
        <f t="shared" si="490"/>
        <v>0</v>
      </c>
      <c r="X2827" s="40">
        <f t="shared" ca="1" si="491"/>
        <v>61194</v>
      </c>
      <c r="Y2827" s="30" t="b">
        <f t="shared" ca="1" si="492"/>
        <v>1</v>
      </c>
    </row>
    <row r="2828" spans="1:25" hidden="1">
      <c r="A2828" s="28" t="s">
        <v>2837</v>
      </c>
      <c r="B2828" s="28" t="s">
        <v>2838</v>
      </c>
      <c r="C2828" s="28" t="s">
        <v>4978</v>
      </c>
      <c r="D2828" s="28" t="s">
        <v>2842</v>
      </c>
      <c r="E2828" s="29">
        <v>42423</v>
      </c>
      <c r="F2828" s="28" t="s">
        <v>12794</v>
      </c>
      <c r="G2828" s="30">
        <v>5458</v>
      </c>
      <c r="H2828" s="28" t="s">
        <v>12795</v>
      </c>
      <c r="I2828" s="31">
        <v>0</v>
      </c>
      <c r="J2828" s="31">
        <v>746</v>
      </c>
      <c r="K2828" s="28" t="s">
        <v>3031</v>
      </c>
      <c r="L2828" s="32">
        <f t="shared" si="484"/>
        <v>-746</v>
      </c>
      <c r="M2828" s="33">
        <f t="shared" si="485"/>
        <v>746</v>
      </c>
      <c r="N2828" s="34" t="b">
        <v>1</v>
      </c>
      <c r="O2828" s="35">
        <f t="shared" si="486"/>
        <v>746</v>
      </c>
      <c r="P2828" s="36" t="str">
        <f t="shared" si="487"/>
        <v>T</v>
      </c>
      <c r="Q2828" s="37" t="str">
        <f t="shared" si="488"/>
        <v>Allander Print Limited</v>
      </c>
      <c r="R2828" s="6" t="str">
        <f t="shared" si="489"/>
        <v>T - Allander Print Limited</v>
      </c>
      <c r="S2828" s="6" t="str">
        <f>IFERROR(INDEX('Vendor Over-ride'!$C:$C, MATCH($R:$R,'Vendor Over-ride'!$A:$A,0)),"")</f>
        <v>T - Allander Print Limited</v>
      </c>
      <c r="U2828" s="38" t="str">
        <f t="shared" si="493"/>
        <v>GIA</v>
      </c>
      <c r="V2828" s="5" t="str">
        <f t="shared" si="494"/>
        <v>TRADE</v>
      </c>
      <c r="W2828" s="5" t="b">
        <f t="shared" si="490"/>
        <v>0</v>
      </c>
      <c r="X2828" s="40">
        <f t="shared" ca="1" si="491"/>
        <v>20985.399999999998</v>
      </c>
      <c r="Y2828" s="30" t="b">
        <f t="shared" ca="1" si="492"/>
        <v>0</v>
      </c>
    </row>
    <row r="2829" spans="1:25" hidden="1">
      <c r="A2829" s="28" t="s">
        <v>2837</v>
      </c>
      <c r="B2829" s="28" t="s">
        <v>2838</v>
      </c>
      <c r="C2829" s="28" t="s">
        <v>4978</v>
      </c>
      <c r="D2829" s="28" t="s">
        <v>2842</v>
      </c>
      <c r="E2829" s="29">
        <v>42423</v>
      </c>
      <c r="F2829" s="28" t="s">
        <v>12796</v>
      </c>
      <c r="G2829" s="30">
        <v>5458</v>
      </c>
      <c r="H2829" s="28" t="s">
        <v>12797</v>
      </c>
      <c r="I2829" s="31">
        <v>0</v>
      </c>
      <c r="J2829" s="31">
        <v>6197.68</v>
      </c>
      <c r="K2829" s="28" t="s">
        <v>4929</v>
      </c>
      <c r="L2829" s="32">
        <f t="shared" si="484"/>
        <v>-6197.68</v>
      </c>
      <c r="M2829" s="33">
        <f t="shared" si="485"/>
        <v>6197.68</v>
      </c>
      <c r="N2829" s="34" t="b">
        <v>1</v>
      </c>
      <c r="O2829" s="35">
        <f t="shared" si="486"/>
        <v>6197.68</v>
      </c>
      <c r="P2829" s="36" t="str">
        <f t="shared" si="487"/>
        <v>T</v>
      </c>
      <c r="Q2829" s="37" t="str">
        <f t="shared" si="488"/>
        <v>Arrowsmith Design Limited</v>
      </c>
      <c r="R2829" s="6" t="str">
        <f t="shared" si="489"/>
        <v>T - Arrowsmith Design Limited</v>
      </c>
      <c r="S2829" s="6" t="str">
        <f>IFERROR(INDEX('Vendor Over-ride'!$C:$C, MATCH($R:$R,'Vendor Over-ride'!$A:$A,0)),"")</f>
        <v>T - Arrowsmith Design Limited</v>
      </c>
      <c r="U2829" s="38" t="str">
        <f t="shared" si="493"/>
        <v>GIA</v>
      </c>
      <c r="V2829" s="5" t="str">
        <f t="shared" si="494"/>
        <v>TRADE</v>
      </c>
      <c r="W2829" s="5" t="b">
        <f t="shared" si="490"/>
        <v>0</v>
      </c>
      <c r="X2829" s="40">
        <f t="shared" ca="1" si="491"/>
        <v>17822.440000000002</v>
      </c>
      <c r="Y2829" s="30" t="b">
        <f t="shared" ca="1" si="492"/>
        <v>0</v>
      </c>
    </row>
    <row r="2830" spans="1:25" hidden="1">
      <c r="A2830" s="28" t="s">
        <v>2837</v>
      </c>
      <c r="B2830" s="28" t="s">
        <v>2838</v>
      </c>
      <c r="C2830" s="28" t="s">
        <v>4978</v>
      </c>
      <c r="D2830" s="28" t="s">
        <v>2842</v>
      </c>
      <c r="E2830" s="29">
        <v>42423</v>
      </c>
      <c r="F2830" s="28" t="s">
        <v>12798</v>
      </c>
      <c r="G2830" s="30">
        <v>5458</v>
      </c>
      <c r="H2830" s="28" t="s">
        <v>12799</v>
      </c>
      <c r="I2830" s="31">
        <v>0</v>
      </c>
      <c r="J2830" s="31">
        <v>4742.2700000000004</v>
      </c>
      <c r="K2830" s="28" t="s">
        <v>5011</v>
      </c>
      <c r="L2830" s="32">
        <f t="shared" si="484"/>
        <v>-4742.2700000000004</v>
      </c>
      <c r="M2830" s="33">
        <f t="shared" si="485"/>
        <v>4742.2700000000004</v>
      </c>
      <c r="N2830" s="34" t="b">
        <v>1</v>
      </c>
      <c r="O2830" s="35">
        <f t="shared" si="486"/>
        <v>4742.2700000000004</v>
      </c>
      <c r="P2830" s="36" t="str">
        <f t="shared" si="487"/>
        <v>T</v>
      </c>
      <c r="Q2830" s="37" t="str">
        <f t="shared" si="488"/>
        <v>EDF Energy Customers</v>
      </c>
      <c r="R2830" s="6" t="str">
        <f t="shared" si="489"/>
        <v>T - EDF Energy Customers</v>
      </c>
      <c r="S2830" s="6" t="str">
        <f>IFERROR(INDEX('Vendor Over-ride'!$C:$C, MATCH($R:$R,'Vendor Over-ride'!$A:$A,0)),"")</f>
        <v>T - EDF Energy Customers</v>
      </c>
      <c r="U2830" s="38" t="str">
        <f t="shared" si="493"/>
        <v>GIA</v>
      </c>
      <c r="V2830" s="5" t="str">
        <f t="shared" si="494"/>
        <v>TRADE</v>
      </c>
      <c r="W2830" s="5" t="b">
        <f t="shared" si="490"/>
        <v>0</v>
      </c>
      <c r="X2830" s="40">
        <f t="shared" ca="1" si="491"/>
        <v>21418.13</v>
      </c>
      <c r="Y2830" s="30" t="b">
        <f t="shared" ca="1" si="492"/>
        <v>0</v>
      </c>
    </row>
    <row r="2831" spans="1:25" hidden="1">
      <c r="A2831" s="28" t="s">
        <v>2837</v>
      </c>
      <c r="B2831" s="28" t="s">
        <v>2838</v>
      </c>
      <c r="C2831" s="28" t="s">
        <v>4978</v>
      </c>
      <c r="D2831" s="28" t="s">
        <v>2842</v>
      </c>
      <c r="E2831" s="29">
        <v>42423</v>
      </c>
      <c r="F2831" s="28" t="s">
        <v>12800</v>
      </c>
      <c r="G2831" s="30">
        <v>5458</v>
      </c>
      <c r="H2831" s="28" t="s">
        <v>12801</v>
      </c>
      <c r="I2831" s="31">
        <v>0</v>
      </c>
      <c r="J2831" s="31">
        <v>9400</v>
      </c>
      <c r="K2831" s="28" t="s">
        <v>12802</v>
      </c>
      <c r="L2831" s="32">
        <f t="shared" si="484"/>
        <v>-9400</v>
      </c>
      <c r="M2831" s="33">
        <f t="shared" si="485"/>
        <v>9400</v>
      </c>
      <c r="N2831" s="34" t="b">
        <v>1</v>
      </c>
      <c r="O2831" s="35">
        <f t="shared" si="486"/>
        <v>9400</v>
      </c>
      <c r="P2831" s="36" t="str">
        <f t="shared" si="487"/>
        <v>T</v>
      </c>
      <c r="Q2831" s="37" t="str">
        <f t="shared" si="488"/>
        <v>HK Surveying and Design</v>
      </c>
      <c r="R2831" s="6" t="str">
        <f t="shared" si="489"/>
        <v>T - HK Surveying and Design</v>
      </c>
      <c r="S2831" s="6" t="str">
        <f>IFERROR(INDEX('Vendor Over-ride'!$C:$C, MATCH($R:$R,'Vendor Over-ride'!$A:$A,0)),"")</f>
        <v>T - HK Surveying and Design</v>
      </c>
      <c r="U2831" s="38" t="str">
        <f t="shared" si="493"/>
        <v>GIA</v>
      </c>
      <c r="V2831" s="5" t="str">
        <f t="shared" si="494"/>
        <v>TRADE</v>
      </c>
      <c r="W2831" s="5" t="b">
        <f t="shared" si="490"/>
        <v>0</v>
      </c>
      <c r="X2831" s="40">
        <f t="shared" ca="1" si="491"/>
        <v>9400</v>
      </c>
      <c r="Y2831" s="30" t="b">
        <f t="shared" ca="1" si="492"/>
        <v>0</v>
      </c>
    </row>
    <row r="2832" spans="1:25" hidden="1">
      <c r="A2832" s="28" t="s">
        <v>2837</v>
      </c>
      <c r="B2832" s="28" t="s">
        <v>2838</v>
      </c>
      <c r="C2832" s="28" t="s">
        <v>4978</v>
      </c>
      <c r="D2832" s="28" t="s">
        <v>2842</v>
      </c>
      <c r="E2832" s="29">
        <v>42423</v>
      </c>
      <c r="F2832" s="28" t="s">
        <v>12803</v>
      </c>
      <c r="G2832" s="30">
        <v>5458</v>
      </c>
      <c r="H2832" s="28" t="s">
        <v>12804</v>
      </c>
      <c r="I2832" s="31">
        <v>0</v>
      </c>
      <c r="J2832" s="31">
        <v>55.21</v>
      </c>
      <c r="K2832" s="28" t="s">
        <v>3328</v>
      </c>
      <c r="L2832" s="32">
        <f t="shared" si="484"/>
        <v>-55.21</v>
      </c>
      <c r="M2832" s="33">
        <f t="shared" si="485"/>
        <v>55.21</v>
      </c>
      <c r="N2832" s="34" t="b">
        <v>1</v>
      </c>
      <c r="O2832" s="35">
        <f t="shared" si="486"/>
        <v>55.21</v>
      </c>
      <c r="P2832" s="36" t="str">
        <f t="shared" si="487"/>
        <v>T</v>
      </c>
      <c r="Q2832" s="37" t="str">
        <f t="shared" si="488"/>
        <v>LAMH Reycycle Ltd</v>
      </c>
      <c r="R2832" s="6" t="str">
        <f t="shared" si="489"/>
        <v>T - LAMH Reycycle Ltd</v>
      </c>
      <c r="S2832" s="6" t="str">
        <f>IFERROR(INDEX('Vendor Over-ride'!$C:$C, MATCH($R:$R,'Vendor Over-ride'!$A:$A,0)),"")</f>
        <v>T - LAMH Reycycle Ltd</v>
      </c>
      <c r="U2832" s="38" t="str">
        <f t="shared" si="493"/>
        <v>GIA</v>
      </c>
      <c r="V2832" s="5" t="str">
        <f t="shared" si="494"/>
        <v>TRADE</v>
      </c>
      <c r="W2832" s="5" t="b">
        <f t="shared" si="490"/>
        <v>0</v>
      </c>
      <c r="X2832" s="40">
        <f t="shared" ca="1" si="491"/>
        <v>643.22</v>
      </c>
      <c r="Y2832" s="30" t="b">
        <f t="shared" ca="1" si="492"/>
        <v>0</v>
      </c>
    </row>
    <row r="2833" spans="1:25" hidden="1">
      <c r="A2833" s="28" t="s">
        <v>2837</v>
      </c>
      <c r="B2833" s="28" t="s">
        <v>2838</v>
      </c>
      <c r="C2833" s="28" t="s">
        <v>4978</v>
      </c>
      <c r="D2833" s="28" t="s">
        <v>2842</v>
      </c>
      <c r="E2833" s="29">
        <v>42423</v>
      </c>
      <c r="F2833" s="28" t="s">
        <v>12805</v>
      </c>
      <c r="G2833" s="30">
        <v>5458</v>
      </c>
      <c r="H2833" s="28" t="s">
        <v>12806</v>
      </c>
      <c r="I2833" s="31">
        <v>0</v>
      </c>
      <c r="J2833" s="31">
        <v>4517.49</v>
      </c>
      <c r="K2833" s="28" t="s">
        <v>11426</v>
      </c>
      <c r="L2833" s="32">
        <f t="shared" si="484"/>
        <v>-4517.49</v>
      </c>
      <c r="M2833" s="33">
        <f t="shared" si="485"/>
        <v>4517.49</v>
      </c>
      <c r="N2833" s="34" t="b">
        <v>1</v>
      </c>
      <c r="O2833" s="35">
        <f t="shared" si="486"/>
        <v>4517.49</v>
      </c>
      <c r="P2833" s="36" t="str">
        <f t="shared" si="487"/>
        <v>T</v>
      </c>
      <c r="Q2833" s="37" t="str">
        <f t="shared" si="488"/>
        <v>Redfern Travel Ltd</v>
      </c>
      <c r="R2833" s="6" t="str">
        <f t="shared" si="489"/>
        <v>T - Redfern Travel Ltd</v>
      </c>
      <c r="S2833" s="6" t="str">
        <f>IFERROR(INDEX('Vendor Over-ride'!$C:$C, MATCH($R:$R,'Vendor Over-ride'!$A:$A,0)),"")</f>
        <v>T - Redfern Travel Ltd</v>
      </c>
      <c r="U2833" s="38" t="str">
        <f t="shared" si="493"/>
        <v>GIA</v>
      </c>
      <c r="V2833" s="5" t="str">
        <f t="shared" si="494"/>
        <v>TRADE</v>
      </c>
      <c r="W2833" s="5" t="b">
        <f t="shared" si="490"/>
        <v>0</v>
      </c>
      <c r="X2833" s="40">
        <f t="shared" ca="1" si="491"/>
        <v>16177.76</v>
      </c>
      <c r="Y2833" s="30" t="b">
        <f t="shared" ca="1" si="492"/>
        <v>0</v>
      </c>
    </row>
    <row r="2834" spans="1:25" hidden="1">
      <c r="A2834" s="28" t="s">
        <v>2837</v>
      </c>
      <c r="B2834" s="28" t="s">
        <v>2838</v>
      </c>
      <c r="C2834" s="28" t="s">
        <v>4978</v>
      </c>
      <c r="D2834" s="28" t="s">
        <v>2842</v>
      </c>
      <c r="E2834" s="29">
        <v>42423</v>
      </c>
      <c r="F2834" s="28" t="s">
        <v>12807</v>
      </c>
      <c r="G2834" s="30">
        <v>5458</v>
      </c>
      <c r="H2834" s="28" t="s">
        <v>12808</v>
      </c>
      <c r="I2834" s="31">
        <v>0</v>
      </c>
      <c r="J2834" s="31">
        <v>151.80000000000001</v>
      </c>
      <c r="K2834" s="28" t="s">
        <v>12809</v>
      </c>
      <c r="L2834" s="32">
        <f t="shared" si="484"/>
        <v>-151.80000000000001</v>
      </c>
      <c r="M2834" s="33">
        <f t="shared" si="485"/>
        <v>151.80000000000001</v>
      </c>
      <c r="N2834" s="34" t="b">
        <v>1</v>
      </c>
      <c r="O2834" s="35">
        <f t="shared" si="486"/>
        <v>151.80000000000001</v>
      </c>
      <c r="P2834" s="36" t="str">
        <f t="shared" si="487"/>
        <v>T</v>
      </c>
      <c r="Q2834" s="37" t="str">
        <f t="shared" si="488"/>
        <v>Timespan</v>
      </c>
      <c r="R2834" s="6" t="str">
        <f t="shared" si="489"/>
        <v>T - Timespan</v>
      </c>
      <c r="S2834" s="6" t="str">
        <f>IFERROR(INDEX('Vendor Over-ride'!$C:$C, MATCH($R:$R,'Vendor Over-ride'!$A:$A,0)),"")</f>
        <v>T - Timespan</v>
      </c>
      <c r="U2834" s="38" t="str">
        <f t="shared" si="493"/>
        <v>GIA</v>
      </c>
      <c r="V2834" s="5" t="str">
        <f t="shared" si="494"/>
        <v>TRADE</v>
      </c>
      <c r="W2834" s="5" t="b">
        <f t="shared" si="490"/>
        <v>0</v>
      </c>
      <c r="X2834" s="40">
        <f t="shared" ca="1" si="491"/>
        <v>151.80000000000001</v>
      </c>
      <c r="Y2834" s="30" t="b">
        <f t="shared" ca="1" si="492"/>
        <v>0</v>
      </c>
    </row>
    <row r="2835" spans="1:25" hidden="1">
      <c r="A2835" s="28" t="s">
        <v>2837</v>
      </c>
      <c r="B2835" s="28" t="s">
        <v>2838</v>
      </c>
      <c r="C2835" s="28" t="s">
        <v>4978</v>
      </c>
      <c r="D2835" s="28" t="s">
        <v>2842</v>
      </c>
      <c r="E2835" s="29">
        <v>42426</v>
      </c>
      <c r="F2835" s="28" t="s">
        <v>12810</v>
      </c>
      <c r="G2835" s="30">
        <v>5484</v>
      </c>
      <c r="H2835" s="28" t="s">
        <v>12811</v>
      </c>
      <c r="I2835" s="31">
        <v>0</v>
      </c>
      <c r="J2835" s="31">
        <v>92.43</v>
      </c>
      <c r="K2835" s="28" t="s">
        <v>5081</v>
      </c>
      <c r="L2835" s="32">
        <f t="shared" si="484"/>
        <v>-92.43</v>
      </c>
      <c r="M2835" s="33">
        <f t="shared" si="485"/>
        <v>92.43</v>
      </c>
      <c r="N2835" s="34" t="b">
        <v>0</v>
      </c>
      <c r="O2835" s="35">
        <f t="shared" si="486"/>
        <v>0</v>
      </c>
      <c r="P2835" s="36" t="str">
        <f t="shared" si="487"/>
        <v>E</v>
      </c>
      <c r="Q2835" s="37" t="str">
        <f t="shared" si="488"/>
        <v>Caroline Docherty</v>
      </c>
      <c r="R2835" s="6" t="str">
        <f t="shared" si="489"/>
        <v>E - Caroline Docherty</v>
      </c>
      <c r="S2835" s="6" t="str">
        <f>IFERROR(INDEX('Vendor Over-ride'!$C:$C, MATCH($R:$R,'Vendor Over-ride'!$A:$A,0)),"")</f>
        <v/>
      </c>
      <c r="U2835" s="38" t="str">
        <f t="shared" si="493"/>
        <v>GIA</v>
      </c>
      <c r="V2835" s="5" t="str">
        <f t="shared" si="494"/>
        <v>EMPLOYEE</v>
      </c>
      <c r="W2835" s="5" t="b">
        <f t="shared" si="490"/>
        <v>0</v>
      </c>
      <c r="X2835" s="40">
        <f t="shared" ca="1" si="491"/>
        <v>334393.72000000003</v>
      </c>
      <c r="Y2835" s="30" t="b">
        <f t="shared" ca="1" si="492"/>
        <v>1</v>
      </c>
    </row>
    <row r="2836" spans="1:25" hidden="1">
      <c r="A2836" s="28" t="s">
        <v>2837</v>
      </c>
      <c r="B2836" s="28" t="s">
        <v>2838</v>
      </c>
      <c r="C2836" s="28" t="s">
        <v>4978</v>
      </c>
      <c r="D2836" s="28" t="s">
        <v>2842</v>
      </c>
      <c r="E2836" s="29">
        <v>42426</v>
      </c>
      <c r="F2836" s="28" t="s">
        <v>12812</v>
      </c>
      <c r="G2836" s="30">
        <v>5484</v>
      </c>
      <c r="H2836" s="28" t="s">
        <v>12813</v>
      </c>
      <c r="I2836" s="31">
        <v>0</v>
      </c>
      <c r="J2836" s="31">
        <v>103.14</v>
      </c>
      <c r="K2836" s="28" t="s">
        <v>2888</v>
      </c>
      <c r="L2836" s="32">
        <f t="shared" si="484"/>
        <v>-103.14</v>
      </c>
      <c r="M2836" s="33">
        <f t="shared" si="485"/>
        <v>103.14</v>
      </c>
      <c r="N2836" s="34" t="b">
        <v>0</v>
      </c>
      <c r="O2836" s="35">
        <f t="shared" si="486"/>
        <v>0</v>
      </c>
      <c r="P2836" s="36" t="str">
        <f t="shared" si="487"/>
        <v>E</v>
      </c>
      <c r="Q2836" s="37" t="str">
        <f t="shared" si="488"/>
        <v>David Taylor</v>
      </c>
      <c r="R2836" s="6" t="str">
        <f t="shared" si="489"/>
        <v>E - David Taylor</v>
      </c>
      <c r="S2836" s="6" t="str">
        <f>IFERROR(INDEX('Vendor Over-ride'!$C:$C, MATCH($R:$R,'Vendor Over-ride'!$A:$A,0)),"")</f>
        <v/>
      </c>
      <c r="U2836" s="38" t="str">
        <f t="shared" si="493"/>
        <v>GIA</v>
      </c>
      <c r="V2836" s="5" t="str">
        <f t="shared" si="494"/>
        <v>EMPLOYEE</v>
      </c>
      <c r="W2836" s="5" t="b">
        <f t="shared" si="490"/>
        <v>0</v>
      </c>
      <c r="X2836" s="40">
        <f t="shared" ca="1" si="491"/>
        <v>334393.72000000003</v>
      </c>
      <c r="Y2836" s="30" t="b">
        <f t="shared" ca="1" si="492"/>
        <v>1</v>
      </c>
    </row>
    <row r="2837" spans="1:25" hidden="1">
      <c r="A2837" s="28" t="s">
        <v>2837</v>
      </c>
      <c r="B2837" s="28" t="s">
        <v>2838</v>
      </c>
      <c r="C2837" s="28" t="s">
        <v>4978</v>
      </c>
      <c r="D2837" s="28" t="s">
        <v>2842</v>
      </c>
      <c r="E2837" s="29">
        <v>42426</v>
      </c>
      <c r="F2837" s="28" t="s">
        <v>12814</v>
      </c>
      <c r="G2837" s="30">
        <v>5484</v>
      </c>
      <c r="H2837" s="28" t="s">
        <v>12815</v>
      </c>
      <c r="I2837" s="31">
        <v>0</v>
      </c>
      <c r="J2837" s="31">
        <v>349.46</v>
      </c>
      <c r="K2837" s="28" t="s">
        <v>2978</v>
      </c>
      <c r="L2837" s="32">
        <f t="shared" si="484"/>
        <v>-349.46</v>
      </c>
      <c r="M2837" s="33">
        <f t="shared" si="485"/>
        <v>349.46</v>
      </c>
      <c r="N2837" s="34" t="b">
        <v>0</v>
      </c>
      <c r="O2837" s="35">
        <f t="shared" si="486"/>
        <v>0</v>
      </c>
      <c r="P2837" s="36" t="str">
        <f t="shared" si="487"/>
        <v>E</v>
      </c>
      <c r="Q2837" s="37" t="str">
        <f t="shared" si="488"/>
        <v>Leslie Finlay</v>
      </c>
      <c r="R2837" s="6" t="str">
        <f t="shared" si="489"/>
        <v>E - Leslie Finlay</v>
      </c>
      <c r="S2837" s="6" t="str">
        <f>IFERROR(INDEX('Vendor Over-ride'!$C:$C, MATCH($R:$R,'Vendor Over-ride'!$A:$A,0)),"")</f>
        <v/>
      </c>
      <c r="U2837" s="38" t="str">
        <f t="shared" si="493"/>
        <v>GIA</v>
      </c>
      <c r="V2837" s="5" t="str">
        <f t="shared" si="494"/>
        <v>EMPLOYEE</v>
      </c>
      <c r="W2837" s="5" t="b">
        <f t="shared" si="490"/>
        <v>0</v>
      </c>
      <c r="X2837" s="40">
        <f t="shared" ca="1" si="491"/>
        <v>334393.72000000003</v>
      </c>
      <c r="Y2837" s="30" t="b">
        <f t="shared" ca="1" si="492"/>
        <v>1</v>
      </c>
    </row>
    <row r="2838" spans="1:25" hidden="1">
      <c r="A2838" s="28" t="s">
        <v>2837</v>
      </c>
      <c r="B2838" s="28" t="s">
        <v>2838</v>
      </c>
      <c r="C2838" s="28" t="s">
        <v>4978</v>
      </c>
      <c r="D2838" s="28" t="s">
        <v>2842</v>
      </c>
      <c r="E2838" s="29">
        <v>42426</v>
      </c>
      <c r="F2838" s="28" t="s">
        <v>12816</v>
      </c>
      <c r="G2838" s="30">
        <v>5484</v>
      </c>
      <c r="H2838" s="28" t="s">
        <v>12817</v>
      </c>
      <c r="I2838" s="31">
        <v>0</v>
      </c>
      <c r="J2838" s="31">
        <v>248.4</v>
      </c>
      <c r="K2838" s="28" t="s">
        <v>2949</v>
      </c>
      <c r="L2838" s="32">
        <f t="shared" si="484"/>
        <v>-248.4</v>
      </c>
      <c r="M2838" s="33">
        <f t="shared" si="485"/>
        <v>248.4</v>
      </c>
      <c r="N2838" s="34" t="b">
        <v>0</v>
      </c>
      <c r="O2838" s="35">
        <f t="shared" si="486"/>
        <v>0</v>
      </c>
      <c r="P2838" s="36" t="str">
        <f t="shared" si="487"/>
        <v>E</v>
      </c>
      <c r="Q2838" s="37" t="str">
        <f t="shared" si="488"/>
        <v>Laura MacKenzie Stuart</v>
      </c>
      <c r="R2838" s="6" t="str">
        <f t="shared" si="489"/>
        <v>E - Laura MacKenzie Stuart</v>
      </c>
      <c r="S2838" s="6" t="str">
        <f>IFERROR(INDEX('Vendor Over-ride'!$C:$C, MATCH($R:$R,'Vendor Over-ride'!$A:$A,0)),"")</f>
        <v/>
      </c>
      <c r="U2838" s="38" t="str">
        <f t="shared" si="493"/>
        <v>GIA</v>
      </c>
      <c r="V2838" s="5" t="str">
        <f t="shared" si="494"/>
        <v>EMPLOYEE</v>
      </c>
      <c r="W2838" s="5" t="b">
        <f t="shared" si="490"/>
        <v>0</v>
      </c>
      <c r="X2838" s="40">
        <f t="shared" ca="1" si="491"/>
        <v>334393.72000000003</v>
      </c>
      <c r="Y2838" s="30" t="b">
        <f t="shared" ca="1" si="492"/>
        <v>1</v>
      </c>
    </row>
    <row r="2839" spans="1:25" hidden="1">
      <c r="A2839" s="28" t="s">
        <v>2837</v>
      </c>
      <c r="B2839" s="28" t="s">
        <v>2838</v>
      </c>
      <c r="C2839" s="28" t="s">
        <v>4978</v>
      </c>
      <c r="D2839" s="28" t="s">
        <v>2842</v>
      </c>
      <c r="E2839" s="29">
        <v>42426</v>
      </c>
      <c r="F2839" s="28" t="s">
        <v>12818</v>
      </c>
      <c r="G2839" s="30">
        <v>5484</v>
      </c>
      <c r="H2839" s="28" t="s">
        <v>12819</v>
      </c>
      <c r="I2839" s="31">
        <v>0</v>
      </c>
      <c r="J2839" s="31">
        <v>66.099999999999994</v>
      </c>
      <c r="K2839" s="28" t="s">
        <v>3413</v>
      </c>
      <c r="L2839" s="32">
        <f t="shared" si="484"/>
        <v>-66.099999999999994</v>
      </c>
      <c r="M2839" s="33">
        <f t="shared" si="485"/>
        <v>66.099999999999994</v>
      </c>
      <c r="N2839" s="34" t="b">
        <v>0</v>
      </c>
      <c r="O2839" s="35">
        <f t="shared" si="486"/>
        <v>0</v>
      </c>
      <c r="P2839" s="36" t="str">
        <f t="shared" si="487"/>
        <v>E</v>
      </c>
      <c r="Q2839" s="37" t="str">
        <f t="shared" si="488"/>
        <v>Natalie Usher</v>
      </c>
      <c r="R2839" s="6" t="str">
        <f t="shared" si="489"/>
        <v>E - Natalie Usher</v>
      </c>
      <c r="S2839" s="6" t="str">
        <f>IFERROR(INDEX('Vendor Over-ride'!$C:$C, MATCH($R:$R,'Vendor Over-ride'!$A:$A,0)),"")</f>
        <v/>
      </c>
      <c r="U2839" s="38" t="str">
        <f t="shared" si="493"/>
        <v>GIA</v>
      </c>
      <c r="V2839" s="5" t="str">
        <f t="shared" si="494"/>
        <v>EMPLOYEE</v>
      </c>
      <c r="W2839" s="5" t="b">
        <f t="shared" si="490"/>
        <v>0</v>
      </c>
      <c r="X2839" s="40">
        <f t="shared" ca="1" si="491"/>
        <v>334393.72000000003</v>
      </c>
      <c r="Y2839" s="30" t="b">
        <f t="shared" ca="1" si="492"/>
        <v>1</v>
      </c>
    </row>
    <row r="2840" spans="1:25" hidden="1">
      <c r="A2840" s="28" t="s">
        <v>2837</v>
      </c>
      <c r="B2840" s="28" t="s">
        <v>2838</v>
      </c>
      <c r="C2840" s="28" t="s">
        <v>4978</v>
      </c>
      <c r="D2840" s="28" t="s">
        <v>2842</v>
      </c>
      <c r="E2840" s="29">
        <v>42426</v>
      </c>
      <c r="F2840" s="28" t="s">
        <v>12820</v>
      </c>
      <c r="G2840" s="30">
        <v>5484</v>
      </c>
      <c r="H2840" s="28" t="s">
        <v>12821</v>
      </c>
      <c r="I2840" s="31">
        <v>0</v>
      </c>
      <c r="J2840" s="31">
        <v>21.59</v>
      </c>
      <c r="K2840" s="28" t="s">
        <v>4197</v>
      </c>
      <c r="L2840" s="32">
        <f t="shared" si="484"/>
        <v>-21.59</v>
      </c>
      <c r="M2840" s="33">
        <f t="shared" si="485"/>
        <v>21.59</v>
      </c>
      <c r="N2840" s="34" t="b">
        <v>0</v>
      </c>
      <c r="O2840" s="35">
        <f t="shared" si="486"/>
        <v>0</v>
      </c>
      <c r="P2840" s="36" t="str">
        <f t="shared" si="487"/>
        <v>E</v>
      </c>
      <c r="Q2840" s="37" t="str">
        <f t="shared" si="488"/>
        <v>Catherine Rothwell</v>
      </c>
      <c r="R2840" s="6" t="str">
        <f t="shared" si="489"/>
        <v>E - Catherine Rothwell</v>
      </c>
      <c r="S2840" s="6" t="str">
        <f>IFERROR(INDEX('Vendor Over-ride'!$C:$C, MATCH($R:$R,'Vendor Over-ride'!$A:$A,0)),"")</f>
        <v/>
      </c>
      <c r="U2840" s="38" t="str">
        <f t="shared" si="493"/>
        <v>GIA</v>
      </c>
      <c r="V2840" s="5" t="str">
        <f t="shared" si="494"/>
        <v>EMPLOYEE</v>
      </c>
      <c r="W2840" s="5" t="b">
        <f t="shared" si="490"/>
        <v>0</v>
      </c>
      <c r="X2840" s="40">
        <f t="shared" ca="1" si="491"/>
        <v>334393.72000000003</v>
      </c>
      <c r="Y2840" s="30" t="b">
        <f t="shared" ca="1" si="492"/>
        <v>1</v>
      </c>
    </row>
    <row r="2841" spans="1:25">
      <c r="A2841" s="28" t="s">
        <v>2837</v>
      </c>
      <c r="B2841" s="28" t="s">
        <v>2838</v>
      </c>
      <c r="C2841" s="28" t="s">
        <v>4978</v>
      </c>
      <c r="D2841" s="28" t="s">
        <v>2842</v>
      </c>
      <c r="E2841" s="29">
        <v>42426</v>
      </c>
      <c r="F2841" s="28" t="s">
        <v>12822</v>
      </c>
      <c r="G2841" s="30">
        <v>5484</v>
      </c>
      <c r="H2841" s="28" t="s">
        <v>12823</v>
      </c>
      <c r="I2841" s="31">
        <v>0</v>
      </c>
      <c r="J2841" s="31">
        <v>2062</v>
      </c>
      <c r="K2841" s="28" t="s">
        <v>7626</v>
      </c>
      <c r="L2841" s="32">
        <f t="shared" si="484"/>
        <v>-2062</v>
      </c>
      <c r="M2841" s="33">
        <f t="shared" si="485"/>
        <v>2062</v>
      </c>
      <c r="N2841" s="34" t="b">
        <v>1</v>
      </c>
      <c r="O2841" s="35">
        <f t="shared" si="486"/>
        <v>2062</v>
      </c>
      <c r="P2841" s="36" t="str">
        <f t="shared" si="487"/>
        <v>I</v>
      </c>
      <c r="Q2841" s="37" t="str">
        <f t="shared" si="488"/>
        <v>Ailie Cohen Puppet Maker</v>
      </c>
      <c r="R2841" s="6" t="str">
        <f t="shared" si="489"/>
        <v>I - Ailie Cohen Puppet Maker</v>
      </c>
      <c r="S2841" s="6" t="str">
        <f>IFERROR(INDEX('Vendor Over-ride'!$C:$C, MATCH($R:$R,'Vendor Over-ride'!$A:$A,0)),"")</f>
        <v>I - Ailie Cohen Puppet Maker</v>
      </c>
      <c r="U2841" s="38" t="str">
        <f t="shared" si="493"/>
        <v>GIA</v>
      </c>
      <c r="V2841" s="5" t="str">
        <f t="shared" si="494"/>
        <v>AWARD</v>
      </c>
      <c r="W2841" s="5" t="b">
        <f t="shared" si="490"/>
        <v>0</v>
      </c>
      <c r="X2841" s="40">
        <f t="shared" ca="1" si="491"/>
        <v>38118</v>
      </c>
      <c r="Y2841" s="30" t="b">
        <f t="shared" ca="1" si="492"/>
        <v>1</v>
      </c>
    </row>
    <row r="2842" spans="1:25">
      <c r="A2842" s="28" t="s">
        <v>2837</v>
      </c>
      <c r="B2842" s="28" t="s">
        <v>2838</v>
      </c>
      <c r="C2842" s="28" t="s">
        <v>4978</v>
      </c>
      <c r="D2842" s="28" t="s">
        <v>2842</v>
      </c>
      <c r="E2842" s="29">
        <v>42426</v>
      </c>
      <c r="F2842" s="28" t="s">
        <v>12824</v>
      </c>
      <c r="G2842" s="30">
        <v>5484</v>
      </c>
      <c r="H2842" s="28" t="s">
        <v>12825</v>
      </c>
      <c r="I2842" s="31">
        <v>0</v>
      </c>
      <c r="J2842" s="31">
        <v>5554</v>
      </c>
      <c r="K2842" s="28" t="s">
        <v>12177</v>
      </c>
      <c r="L2842" s="32">
        <f t="shared" si="484"/>
        <v>-5554</v>
      </c>
      <c r="M2842" s="33">
        <f t="shared" si="485"/>
        <v>5554</v>
      </c>
      <c r="N2842" s="34" t="b">
        <v>1</v>
      </c>
      <c r="O2842" s="35">
        <f t="shared" si="486"/>
        <v>5554</v>
      </c>
      <c r="P2842" s="36" t="str">
        <f t="shared" si="487"/>
        <v>I</v>
      </c>
      <c r="Q2842" s="37" t="str">
        <f t="shared" si="488"/>
        <v>Clore Leadership Programme</v>
      </c>
      <c r="R2842" s="6" t="str">
        <f t="shared" si="489"/>
        <v>I - Clore Leadership Programme</v>
      </c>
      <c r="S2842" s="6" t="str">
        <f>IFERROR(INDEX('Vendor Over-ride'!$C:$C, MATCH($R:$R,'Vendor Over-ride'!$A:$A,0)),"")</f>
        <v>I - Clore Leadership Programme</v>
      </c>
      <c r="U2842" s="38" t="str">
        <f t="shared" si="493"/>
        <v>GIA</v>
      </c>
      <c r="V2842" s="5" t="str">
        <f t="shared" si="494"/>
        <v>AWARD</v>
      </c>
      <c r="W2842" s="5" t="b">
        <f t="shared" si="490"/>
        <v>0</v>
      </c>
      <c r="X2842" s="40">
        <f t="shared" ca="1" si="491"/>
        <v>35554</v>
      </c>
      <c r="Y2842" s="30" t="b">
        <f t="shared" ca="1" si="492"/>
        <v>1</v>
      </c>
    </row>
    <row r="2843" spans="1:25" hidden="1">
      <c r="A2843" s="28" t="s">
        <v>2837</v>
      </c>
      <c r="B2843" s="28" t="s">
        <v>2838</v>
      </c>
      <c r="C2843" s="28" t="s">
        <v>4978</v>
      </c>
      <c r="D2843" s="28" t="s">
        <v>2842</v>
      </c>
      <c r="E2843" s="29">
        <v>42426</v>
      </c>
      <c r="F2843" s="28" t="s">
        <v>12826</v>
      </c>
      <c r="G2843" s="30">
        <v>5484</v>
      </c>
      <c r="H2843" s="28" t="s">
        <v>12827</v>
      </c>
      <c r="I2843" s="31">
        <v>0</v>
      </c>
      <c r="J2843" s="31">
        <v>2339</v>
      </c>
      <c r="K2843" s="28" t="s">
        <v>4962</v>
      </c>
      <c r="L2843" s="32">
        <f t="shared" si="484"/>
        <v>-2339</v>
      </c>
      <c r="M2843" s="33">
        <f t="shared" si="485"/>
        <v>2339</v>
      </c>
      <c r="N2843" s="34" t="b">
        <v>1</v>
      </c>
      <c r="O2843" s="35">
        <f t="shared" si="486"/>
        <v>2339</v>
      </c>
      <c r="P2843" s="36" t="str">
        <f t="shared" si="487"/>
        <v>I</v>
      </c>
      <c r="Q2843" s="37" t="str">
        <f t="shared" si="488"/>
        <v>Coalburn Silver Band</v>
      </c>
      <c r="R2843" s="6" t="str">
        <f t="shared" si="489"/>
        <v>I - Coalburn Silver Band</v>
      </c>
      <c r="S2843" s="6" t="str">
        <f>IFERROR(INDEX('Vendor Over-ride'!$C:$C, MATCH($R:$R,'Vendor Over-ride'!$A:$A,0)),"")</f>
        <v>I - Coalburn Silver Band</v>
      </c>
      <c r="U2843" s="38" t="str">
        <f t="shared" si="493"/>
        <v>GIA</v>
      </c>
      <c r="V2843" s="5" t="str">
        <f t="shared" si="494"/>
        <v>AWARD</v>
      </c>
      <c r="W2843" s="5" t="b">
        <f t="shared" si="490"/>
        <v>0</v>
      </c>
      <c r="X2843" s="40">
        <f t="shared" ca="1" si="491"/>
        <v>2339</v>
      </c>
      <c r="Y2843" s="30" t="b">
        <f t="shared" ca="1" si="492"/>
        <v>0</v>
      </c>
    </row>
    <row r="2844" spans="1:25">
      <c r="A2844" s="28" t="s">
        <v>2837</v>
      </c>
      <c r="B2844" s="28" t="s">
        <v>2838</v>
      </c>
      <c r="C2844" s="28" t="s">
        <v>4978</v>
      </c>
      <c r="D2844" s="28" t="s">
        <v>2842</v>
      </c>
      <c r="E2844" s="29">
        <v>42426</v>
      </c>
      <c r="F2844" s="28" t="s">
        <v>12828</v>
      </c>
      <c r="G2844" s="30">
        <v>5484</v>
      </c>
      <c r="H2844" s="28" t="s">
        <v>12829</v>
      </c>
      <c r="I2844" s="31">
        <v>0</v>
      </c>
      <c r="J2844" s="31">
        <v>135547</v>
      </c>
      <c r="K2844" s="28" t="s">
        <v>8525</v>
      </c>
      <c r="L2844" s="32">
        <f t="shared" si="484"/>
        <v>-135547</v>
      </c>
      <c r="M2844" s="33">
        <f t="shared" si="485"/>
        <v>135547</v>
      </c>
      <c r="N2844" s="34" t="b">
        <v>1</v>
      </c>
      <c r="O2844" s="35">
        <f t="shared" si="486"/>
        <v>135547</v>
      </c>
      <c r="P2844" s="36" t="str">
        <f t="shared" si="487"/>
        <v>I</v>
      </c>
      <c r="Q2844" s="37" t="str">
        <f t="shared" si="488"/>
        <v>East Lothian Council</v>
      </c>
      <c r="R2844" s="6" t="str">
        <f t="shared" si="489"/>
        <v>I - East Lothian Council</v>
      </c>
      <c r="S2844" s="6" t="str">
        <f>IFERROR(INDEX('Vendor Over-ride'!$C:$C, MATCH($R:$R,'Vendor Over-ride'!$A:$A,0)),"")</f>
        <v>I - East Lothian Council</v>
      </c>
      <c r="U2844" s="38" t="str">
        <f t="shared" si="493"/>
        <v>GIA</v>
      </c>
      <c r="V2844" s="5" t="str">
        <f t="shared" si="494"/>
        <v>AWARD</v>
      </c>
      <c r="W2844" s="5" t="b">
        <f t="shared" si="490"/>
        <v>1</v>
      </c>
      <c r="X2844" s="40">
        <f t="shared" ca="1" si="491"/>
        <v>369942</v>
      </c>
      <c r="Y2844" s="30" t="b">
        <f t="shared" ca="1" si="492"/>
        <v>1</v>
      </c>
    </row>
    <row r="2845" spans="1:25">
      <c r="A2845" s="28" t="s">
        <v>2837</v>
      </c>
      <c r="B2845" s="28" t="s">
        <v>2838</v>
      </c>
      <c r="C2845" s="28" t="s">
        <v>4978</v>
      </c>
      <c r="D2845" s="28" t="s">
        <v>2842</v>
      </c>
      <c r="E2845" s="29">
        <v>42426</v>
      </c>
      <c r="F2845" s="28" t="s">
        <v>12830</v>
      </c>
      <c r="G2845" s="30">
        <v>5484</v>
      </c>
      <c r="H2845" s="28" t="s">
        <v>12831</v>
      </c>
      <c r="I2845" s="31">
        <v>0</v>
      </c>
      <c r="J2845" s="31">
        <v>60264</v>
      </c>
      <c r="K2845" s="28" t="s">
        <v>4287</v>
      </c>
      <c r="L2845" s="32">
        <f t="shared" si="484"/>
        <v>-60264</v>
      </c>
      <c r="M2845" s="33">
        <f t="shared" si="485"/>
        <v>60264</v>
      </c>
      <c r="N2845" s="34" t="b">
        <v>1</v>
      </c>
      <c r="O2845" s="35">
        <f t="shared" si="486"/>
        <v>60264</v>
      </c>
      <c r="P2845" s="36" t="str">
        <f t="shared" si="487"/>
        <v>I</v>
      </c>
      <c r="Q2845" s="37" t="str">
        <f t="shared" si="488"/>
        <v>Glasgow City Council</v>
      </c>
      <c r="R2845" s="6" t="str">
        <f t="shared" si="489"/>
        <v>I - Glasgow City Council</v>
      </c>
      <c r="S2845" s="6" t="str">
        <f>IFERROR(INDEX('Vendor Over-ride'!$C:$C, MATCH($R:$R,'Vendor Over-ride'!$A:$A,0)),"")</f>
        <v>I - Glasgow City Council</v>
      </c>
      <c r="U2845" s="38" t="str">
        <f t="shared" si="493"/>
        <v>GIA</v>
      </c>
      <c r="V2845" s="5" t="str">
        <f t="shared" si="494"/>
        <v>AWARD</v>
      </c>
      <c r="W2845" s="5" t="b">
        <f t="shared" si="490"/>
        <v>1</v>
      </c>
      <c r="X2845" s="40">
        <f t="shared" ca="1" si="491"/>
        <v>662908</v>
      </c>
      <c r="Y2845" s="30" t="b">
        <f t="shared" ca="1" si="492"/>
        <v>1</v>
      </c>
    </row>
    <row r="2846" spans="1:25">
      <c r="A2846" s="28" t="s">
        <v>2837</v>
      </c>
      <c r="B2846" s="28" t="s">
        <v>2838</v>
      </c>
      <c r="C2846" s="28" t="s">
        <v>4978</v>
      </c>
      <c r="D2846" s="28" t="s">
        <v>2842</v>
      </c>
      <c r="E2846" s="29">
        <v>42426</v>
      </c>
      <c r="F2846" s="28" t="s">
        <v>12832</v>
      </c>
      <c r="G2846" s="30">
        <v>5484</v>
      </c>
      <c r="H2846" s="28" t="s">
        <v>12833</v>
      </c>
      <c r="I2846" s="31">
        <v>0</v>
      </c>
      <c r="J2846" s="31">
        <v>55275</v>
      </c>
      <c r="K2846" s="28" t="s">
        <v>2913</v>
      </c>
      <c r="L2846" s="32">
        <f t="shared" si="484"/>
        <v>-55275</v>
      </c>
      <c r="M2846" s="33">
        <f t="shared" si="485"/>
        <v>55275</v>
      </c>
      <c r="N2846" s="34" t="b">
        <v>1</v>
      </c>
      <c r="O2846" s="35">
        <f t="shared" si="486"/>
        <v>55275</v>
      </c>
      <c r="P2846" s="36" t="str">
        <f t="shared" si="487"/>
        <v>I</v>
      </c>
      <c r="Q2846" s="37" t="str">
        <f t="shared" si="488"/>
        <v>Imaginate</v>
      </c>
      <c r="R2846" s="6" t="str">
        <f t="shared" si="489"/>
        <v>I - Imaginate</v>
      </c>
      <c r="S2846" s="6" t="str">
        <f>IFERROR(INDEX('Vendor Over-ride'!$C:$C, MATCH($R:$R,'Vendor Over-ride'!$A:$A,0)),"")</f>
        <v>I - Imaginate</v>
      </c>
      <c r="U2846" s="38" t="str">
        <f t="shared" si="493"/>
        <v>GIA</v>
      </c>
      <c r="V2846" s="5" t="str">
        <f t="shared" si="494"/>
        <v>AWARD</v>
      </c>
      <c r="W2846" s="5" t="b">
        <f t="shared" si="490"/>
        <v>1</v>
      </c>
      <c r="X2846" s="40">
        <f t="shared" ca="1" si="491"/>
        <v>144975.01</v>
      </c>
      <c r="Y2846" s="30" t="b">
        <f t="shared" ca="1" si="492"/>
        <v>1</v>
      </c>
    </row>
    <row r="2847" spans="1:25">
      <c r="A2847" s="28" t="s">
        <v>2837</v>
      </c>
      <c r="B2847" s="28" t="s">
        <v>2838</v>
      </c>
      <c r="C2847" s="28" t="s">
        <v>4978</v>
      </c>
      <c r="D2847" s="28" t="s">
        <v>2842</v>
      </c>
      <c r="E2847" s="29">
        <v>42426</v>
      </c>
      <c r="F2847" s="28" t="s">
        <v>12834</v>
      </c>
      <c r="G2847" s="30">
        <v>5484</v>
      </c>
      <c r="H2847" s="28" t="s">
        <v>12835</v>
      </c>
      <c r="I2847" s="31">
        <v>0</v>
      </c>
      <c r="J2847" s="31">
        <v>270000</v>
      </c>
      <c r="K2847" s="28" t="s">
        <v>2974</v>
      </c>
      <c r="L2847" s="32">
        <f t="shared" si="484"/>
        <v>-270000</v>
      </c>
      <c r="M2847" s="33">
        <f t="shared" si="485"/>
        <v>270000</v>
      </c>
      <c r="N2847" s="34" t="b">
        <v>1</v>
      </c>
      <c r="O2847" s="35">
        <f t="shared" si="486"/>
        <v>270000</v>
      </c>
      <c r="P2847" s="36" t="str">
        <f t="shared" si="487"/>
        <v>I</v>
      </c>
      <c r="Q2847" s="37" t="str">
        <f t="shared" si="488"/>
        <v>Sistema Scotland</v>
      </c>
      <c r="R2847" s="6" t="str">
        <f t="shared" si="489"/>
        <v>I - Sistema Scotland</v>
      </c>
      <c r="S2847" s="6" t="str">
        <f>IFERROR(INDEX('Vendor Over-ride'!$C:$C, MATCH($R:$R,'Vendor Over-ride'!$A:$A,0)),"")</f>
        <v>I - Sistema Scotland</v>
      </c>
      <c r="U2847" s="38" t="str">
        <f t="shared" si="493"/>
        <v>GIA</v>
      </c>
      <c r="V2847" s="5" t="str">
        <f t="shared" si="494"/>
        <v>AWARD</v>
      </c>
      <c r="W2847" s="5" t="b">
        <f t="shared" si="490"/>
        <v>1</v>
      </c>
      <c r="X2847" s="40">
        <f t="shared" ca="1" si="491"/>
        <v>797567</v>
      </c>
      <c r="Y2847" s="30" t="b">
        <f t="shared" ca="1" si="492"/>
        <v>1</v>
      </c>
    </row>
    <row r="2848" spans="1:25">
      <c r="A2848" s="28" t="s">
        <v>2837</v>
      </c>
      <c r="B2848" s="28" t="s">
        <v>2838</v>
      </c>
      <c r="C2848" s="28" t="s">
        <v>4978</v>
      </c>
      <c r="D2848" s="28" t="s">
        <v>2842</v>
      </c>
      <c r="E2848" s="29">
        <v>42426</v>
      </c>
      <c r="F2848" s="28" t="s">
        <v>12836</v>
      </c>
      <c r="G2848" s="30">
        <v>5484</v>
      </c>
      <c r="H2848" s="28" t="s">
        <v>12837</v>
      </c>
      <c r="I2848" s="31">
        <v>0</v>
      </c>
      <c r="J2848" s="31">
        <v>17329</v>
      </c>
      <c r="K2848" s="28" t="s">
        <v>3010</v>
      </c>
      <c r="L2848" s="32">
        <f t="shared" si="484"/>
        <v>-17329</v>
      </c>
      <c r="M2848" s="33">
        <f t="shared" si="485"/>
        <v>17329</v>
      </c>
      <c r="N2848" s="34" t="b">
        <v>1</v>
      </c>
      <c r="O2848" s="35">
        <f t="shared" si="486"/>
        <v>17329</v>
      </c>
      <c r="P2848" s="36" t="str">
        <f t="shared" si="487"/>
        <v>I</v>
      </c>
      <c r="Q2848" s="37" t="str">
        <f t="shared" si="488"/>
        <v>The Princes Trust</v>
      </c>
      <c r="R2848" s="6" t="str">
        <f t="shared" si="489"/>
        <v>I - The Princes Trust</v>
      </c>
      <c r="S2848" s="6" t="str">
        <f>IFERROR(INDEX('Vendor Over-ride'!$C:$C, MATCH($R:$R,'Vendor Over-ride'!$A:$A,0)),"")</f>
        <v>I - Princes Trust, The</v>
      </c>
      <c r="U2848" s="38" t="str">
        <f t="shared" si="493"/>
        <v>GIA</v>
      </c>
      <c r="V2848" s="5" t="str">
        <f t="shared" si="494"/>
        <v>AWARD</v>
      </c>
      <c r="W2848" s="5" t="b">
        <f t="shared" si="490"/>
        <v>0</v>
      </c>
      <c r="X2848" s="40">
        <f t="shared" ca="1" si="491"/>
        <v>74395</v>
      </c>
      <c r="Y2848" s="30" t="b">
        <f t="shared" ca="1" si="492"/>
        <v>1</v>
      </c>
    </row>
    <row r="2849" spans="1:25" hidden="1">
      <c r="A2849" s="28" t="s">
        <v>2837</v>
      </c>
      <c r="B2849" s="28" t="s">
        <v>2838</v>
      </c>
      <c r="C2849" s="28" t="s">
        <v>4978</v>
      </c>
      <c r="D2849" s="28" t="s">
        <v>2842</v>
      </c>
      <c r="E2849" s="29">
        <v>42426</v>
      </c>
      <c r="F2849" s="28" t="s">
        <v>12838</v>
      </c>
      <c r="G2849" s="30">
        <v>5484</v>
      </c>
      <c r="H2849" s="28" t="s">
        <v>12839</v>
      </c>
      <c r="I2849" s="31">
        <v>0</v>
      </c>
      <c r="J2849" s="31">
        <v>198.56</v>
      </c>
      <c r="K2849" s="28" t="s">
        <v>3047</v>
      </c>
      <c r="L2849" s="32">
        <f t="shared" si="484"/>
        <v>-198.56</v>
      </c>
      <c r="M2849" s="33">
        <f t="shared" si="485"/>
        <v>198.56</v>
      </c>
      <c r="N2849" s="34" t="b">
        <v>1</v>
      </c>
      <c r="O2849" s="35">
        <f t="shared" si="486"/>
        <v>198.56</v>
      </c>
      <c r="P2849" s="36" t="str">
        <f t="shared" si="487"/>
        <v>T</v>
      </c>
      <c r="Q2849" s="37" t="str">
        <f t="shared" si="488"/>
        <v>Brian OhEadhra</v>
      </c>
      <c r="R2849" s="6" t="str">
        <f t="shared" si="489"/>
        <v>T - Brian OhEadhra</v>
      </c>
      <c r="S2849" s="6" t="str">
        <f>IFERROR(INDEX('Vendor Over-ride'!$C:$C, MATCH($R:$R,'Vendor Over-ride'!$A:$A,0)),"")</f>
        <v>T - Brian OhEadhra</v>
      </c>
      <c r="U2849" s="38" t="str">
        <f t="shared" si="493"/>
        <v>GIA</v>
      </c>
      <c r="V2849" s="5" t="str">
        <f t="shared" si="494"/>
        <v>TRADE</v>
      </c>
      <c r="W2849" s="5" t="b">
        <f t="shared" si="490"/>
        <v>0</v>
      </c>
      <c r="X2849" s="40">
        <f t="shared" ca="1" si="491"/>
        <v>947.16</v>
      </c>
      <c r="Y2849" s="30" t="b">
        <f t="shared" ca="1" si="492"/>
        <v>0</v>
      </c>
    </row>
    <row r="2850" spans="1:25" hidden="1">
      <c r="A2850" s="28" t="s">
        <v>2837</v>
      </c>
      <c r="B2850" s="28" t="s">
        <v>2838</v>
      </c>
      <c r="C2850" s="28" t="s">
        <v>4978</v>
      </c>
      <c r="D2850" s="28" t="s">
        <v>2842</v>
      </c>
      <c r="E2850" s="29">
        <v>42426</v>
      </c>
      <c r="F2850" s="28" t="s">
        <v>12840</v>
      </c>
      <c r="G2850" s="30">
        <v>5484</v>
      </c>
      <c r="H2850" s="28" t="s">
        <v>12841</v>
      </c>
      <c r="I2850" s="31">
        <v>0</v>
      </c>
      <c r="J2850" s="31">
        <v>210.6</v>
      </c>
      <c r="K2850" s="28" t="s">
        <v>5810</v>
      </c>
      <c r="L2850" s="32">
        <f t="shared" si="484"/>
        <v>-210.6</v>
      </c>
      <c r="M2850" s="33">
        <f t="shared" si="485"/>
        <v>210.6</v>
      </c>
      <c r="N2850" s="34" t="b">
        <v>1</v>
      </c>
      <c r="O2850" s="35">
        <f t="shared" si="486"/>
        <v>210.6</v>
      </c>
      <c r="P2850" s="36" t="str">
        <f t="shared" si="487"/>
        <v>T</v>
      </c>
      <c r="Q2850" s="37" t="str">
        <f t="shared" si="488"/>
        <v>Deveron Arts Ltd</v>
      </c>
      <c r="R2850" s="6" t="str">
        <f t="shared" si="489"/>
        <v>T - Deveron Arts Ltd</v>
      </c>
      <c r="S2850" s="6" t="str">
        <f>IFERROR(INDEX('Vendor Over-ride'!$C:$C, MATCH($R:$R,'Vendor Over-ride'!$A:$A,0)),"")</f>
        <v>T - Deveron Arts Ltd</v>
      </c>
      <c r="U2850" s="38" t="str">
        <f t="shared" si="493"/>
        <v>GIA</v>
      </c>
      <c r="V2850" s="5" t="str">
        <f t="shared" si="494"/>
        <v>TRADE</v>
      </c>
      <c r="W2850" s="5" t="b">
        <f t="shared" si="490"/>
        <v>0</v>
      </c>
      <c r="X2850" s="40">
        <f t="shared" ca="1" si="491"/>
        <v>210.6</v>
      </c>
      <c r="Y2850" s="30" t="b">
        <f t="shared" ca="1" si="492"/>
        <v>0</v>
      </c>
    </row>
    <row r="2851" spans="1:25" hidden="1">
      <c r="A2851" s="28" t="s">
        <v>2837</v>
      </c>
      <c r="B2851" s="28" t="s">
        <v>2838</v>
      </c>
      <c r="C2851" s="28" t="s">
        <v>4978</v>
      </c>
      <c r="D2851" s="28" t="s">
        <v>2842</v>
      </c>
      <c r="E2851" s="29">
        <v>42426</v>
      </c>
      <c r="F2851" s="28" t="s">
        <v>12842</v>
      </c>
      <c r="G2851" s="30">
        <v>5484</v>
      </c>
      <c r="H2851" s="28" t="s">
        <v>12843</v>
      </c>
      <c r="I2851" s="31">
        <v>0</v>
      </c>
      <c r="J2851" s="31">
        <v>750</v>
      </c>
      <c r="K2851" s="28" t="s">
        <v>12844</v>
      </c>
      <c r="L2851" s="32">
        <f t="shared" si="484"/>
        <v>-750</v>
      </c>
      <c r="M2851" s="33">
        <f t="shared" si="485"/>
        <v>750</v>
      </c>
      <c r="N2851" s="34" t="b">
        <v>1</v>
      </c>
      <c r="O2851" s="35">
        <f t="shared" si="486"/>
        <v>750</v>
      </c>
      <c r="P2851" s="36" t="str">
        <f t="shared" si="487"/>
        <v>T</v>
      </c>
      <c r="Q2851" s="37" t="str">
        <f t="shared" si="488"/>
        <v>New Bay Media</v>
      </c>
      <c r="R2851" s="6" t="str">
        <f t="shared" si="489"/>
        <v>T - New Bay Media</v>
      </c>
      <c r="S2851" s="6" t="str">
        <f>IFERROR(INDEX('Vendor Over-ride'!$C:$C, MATCH($R:$R,'Vendor Over-ride'!$A:$A,0)),"")</f>
        <v>T - New Bay Media</v>
      </c>
      <c r="U2851" s="38" t="str">
        <f t="shared" si="493"/>
        <v>GIA</v>
      </c>
      <c r="V2851" s="5" t="str">
        <f t="shared" si="494"/>
        <v>TRADE</v>
      </c>
      <c r="W2851" s="5" t="b">
        <f t="shared" si="490"/>
        <v>0</v>
      </c>
      <c r="X2851" s="40">
        <f t="shared" ca="1" si="491"/>
        <v>750</v>
      </c>
      <c r="Y2851" s="30" t="b">
        <f t="shared" ca="1" si="492"/>
        <v>0</v>
      </c>
    </row>
    <row r="2852" spans="1:25" hidden="1">
      <c r="A2852" s="28" t="s">
        <v>2837</v>
      </c>
      <c r="B2852" s="28" t="s">
        <v>2838</v>
      </c>
      <c r="C2852" s="28" t="s">
        <v>4978</v>
      </c>
      <c r="D2852" s="28" t="s">
        <v>2842</v>
      </c>
      <c r="E2852" s="29">
        <v>42426</v>
      </c>
      <c r="F2852" s="28" t="s">
        <v>12845</v>
      </c>
      <c r="G2852" s="30">
        <v>5484</v>
      </c>
      <c r="H2852" s="28" t="s">
        <v>12846</v>
      </c>
      <c r="I2852" s="31">
        <v>0</v>
      </c>
      <c r="J2852" s="31">
        <v>116</v>
      </c>
      <c r="K2852" s="28" t="s">
        <v>7606</v>
      </c>
      <c r="L2852" s="32">
        <f t="shared" si="484"/>
        <v>-116</v>
      </c>
      <c r="M2852" s="33">
        <f t="shared" si="485"/>
        <v>116</v>
      </c>
      <c r="N2852" s="34" t="b">
        <v>1</v>
      </c>
      <c r="O2852" s="35">
        <f t="shared" si="486"/>
        <v>116</v>
      </c>
      <c r="P2852" s="36" t="str">
        <f t="shared" si="487"/>
        <v>T</v>
      </c>
      <c r="Q2852" s="37" t="str">
        <f t="shared" si="488"/>
        <v>Office Care</v>
      </c>
      <c r="R2852" s="6" t="str">
        <f t="shared" si="489"/>
        <v>T - Office Care</v>
      </c>
      <c r="S2852" s="6" t="str">
        <f>IFERROR(INDEX('Vendor Over-ride'!$C:$C, MATCH($R:$R,'Vendor Over-ride'!$A:$A,0)),"")</f>
        <v>T - Office Care</v>
      </c>
      <c r="U2852" s="38" t="str">
        <f t="shared" si="493"/>
        <v>GIA</v>
      </c>
      <c r="V2852" s="5" t="str">
        <f t="shared" si="494"/>
        <v>TRADE</v>
      </c>
      <c r="W2852" s="5" t="b">
        <f t="shared" si="490"/>
        <v>0</v>
      </c>
      <c r="X2852" s="40">
        <f t="shared" ca="1" si="491"/>
        <v>8491.49</v>
      </c>
      <c r="Y2852" s="30" t="b">
        <f t="shared" ca="1" si="492"/>
        <v>0</v>
      </c>
    </row>
    <row r="2853" spans="1:25" hidden="1">
      <c r="A2853" s="28" t="s">
        <v>2837</v>
      </c>
      <c r="B2853" s="28" t="s">
        <v>2838</v>
      </c>
      <c r="C2853" s="28" t="s">
        <v>4978</v>
      </c>
      <c r="D2853" s="28" t="s">
        <v>2842</v>
      </c>
      <c r="E2853" s="29">
        <v>42426</v>
      </c>
      <c r="F2853" s="28" t="s">
        <v>12847</v>
      </c>
      <c r="G2853" s="30">
        <v>5484</v>
      </c>
      <c r="H2853" s="28" t="s">
        <v>12848</v>
      </c>
      <c r="I2853" s="31">
        <v>0</v>
      </c>
      <c r="J2853" s="31">
        <v>150</v>
      </c>
      <c r="K2853" s="28" t="s">
        <v>12849</v>
      </c>
      <c r="L2853" s="32">
        <f t="shared" si="484"/>
        <v>-150</v>
      </c>
      <c r="M2853" s="33">
        <f t="shared" si="485"/>
        <v>150</v>
      </c>
      <c r="N2853" s="34" t="b">
        <v>1</v>
      </c>
      <c r="O2853" s="35">
        <f t="shared" si="486"/>
        <v>150</v>
      </c>
      <c r="P2853" s="36" t="str">
        <f t="shared" si="487"/>
        <v>T</v>
      </c>
      <c r="Q2853" s="37" t="str">
        <f t="shared" si="488"/>
        <v>Sanjay Lago</v>
      </c>
      <c r="R2853" s="6" t="str">
        <f t="shared" si="489"/>
        <v>T - Sanjay Lago</v>
      </c>
      <c r="S2853" s="6" t="str">
        <f>IFERROR(INDEX('Vendor Over-ride'!$C:$C, MATCH($R:$R,'Vendor Over-ride'!$A:$A,0)),"")</f>
        <v>T - Sanjay Lago</v>
      </c>
      <c r="U2853" s="38" t="str">
        <f t="shared" si="493"/>
        <v>GIA</v>
      </c>
      <c r="V2853" s="5" t="str">
        <f t="shared" si="494"/>
        <v>TRADE</v>
      </c>
      <c r="W2853" s="5" t="b">
        <f t="shared" si="490"/>
        <v>0</v>
      </c>
      <c r="X2853" s="40">
        <f t="shared" ca="1" si="491"/>
        <v>150</v>
      </c>
      <c r="Y2853" s="30" t="b">
        <f t="shared" ca="1" si="492"/>
        <v>0</v>
      </c>
    </row>
    <row r="2854" spans="1:25" hidden="1">
      <c r="A2854" s="28" t="s">
        <v>2837</v>
      </c>
      <c r="B2854" s="28" t="s">
        <v>2838</v>
      </c>
      <c r="C2854" s="28" t="s">
        <v>4978</v>
      </c>
      <c r="D2854" s="28" t="s">
        <v>2842</v>
      </c>
      <c r="E2854" s="29">
        <v>42426</v>
      </c>
      <c r="F2854" s="28" t="s">
        <v>12850</v>
      </c>
      <c r="G2854" s="30">
        <v>5484</v>
      </c>
      <c r="H2854" s="28" t="s">
        <v>12851</v>
      </c>
      <c r="I2854" s="31">
        <v>0</v>
      </c>
      <c r="J2854" s="31">
        <v>280.2</v>
      </c>
      <c r="K2854" s="28" t="s">
        <v>5013</v>
      </c>
      <c r="L2854" s="32">
        <f t="shared" si="484"/>
        <v>-280.2</v>
      </c>
      <c r="M2854" s="33">
        <f t="shared" si="485"/>
        <v>280.2</v>
      </c>
      <c r="N2854" s="34" t="b">
        <v>1</v>
      </c>
      <c r="O2854" s="35">
        <f t="shared" si="486"/>
        <v>280.2</v>
      </c>
      <c r="P2854" s="36" t="str">
        <f t="shared" si="487"/>
        <v>T</v>
      </c>
      <c r="Q2854" s="37" t="str">
        <f t="shared" si="488"/>
        <v>Scottish Sculpture Workshop</v>
      </c>
      <c r="R2854" s="6" t="str">
        <f t="shared" si="489"/>
        <v>T - Scottish Sculpture Workshop</v>
      </c>
      <c r="S2854" s="6" t="str">
        <f>IFERROR(INDEX('Vendor Over-ride'!$C:$C, MATCH($R:$R,'Vendor Over-ride'!$A:$A,0)),"")</f>
        <v>T - Scottish Sculpture Workshop</v>
      </c>
      <c r="U2854" s="38" t="str">
        <f t="shared" si="493"/>
        <v>GIA</v>
      </c>
      <c r="V2854" s="5" t="str">
        <f t="shared" si="494"/>
        <v>TRADE</v>
      </c>
      <c r="W2854" s="5" t="b">
        <f t="shared" si="490"/>
        <v>0</v>
      </c>
      <c r="X2854" s="40">
        <f t="shared" ca="1" si="491"/>
        <v>280.2</v>
      </c>
      <c r="Y2854" s="30" t="b">
        <f t="shared" ca="1" si="492"/>
        <v>0</v>
      </c>
    </row>
    <row r="2855" spans="1:25" hidden="1">
      <c r="A2855" s="28" t="s">
        <v>2837</v>
      </c>
      <c r="B2855" s="28" t="s">
        <v>2838</v>
      </c>
      <c r="C2855" s="28" t="s">
        <v>4978</v>
      </c>
      <c r="D2855" s="28" t="s">
        <v>2842</v>
      </c>
      <c r="E2855" s="29">
        <v>42426</v>
      </c>
      <c r="F2855" s="28" t="s">
        <v>12852</v>
      </c>
      <c r="G2855" s="30">
        <v>5484</v>
      </c>
      <c r="H2855" s="28" t="s">
        <v>12853</v>
      </c>
      <c r="I2855" s="31">
        <v>0</v>
      </c>
      <c r="J2855" s="31">
        <v>134.87</v>
      </c>
      <c r="K2855" s="28" t="s">
        <v>3036</v>
      </c>
      <c r="L2855" s="32">
        <f t="shared" si="484"/>
        <v>-134.87</v>
      </c>
      <c r="M2855" s="33">
        <f t="shared" si="485"/>
        <v>134.87</v>
      </c>
      <c r="N2855" s="34" t="b">
        <v>1</v>
      </c>
      <c r="O2855" s="35">
        <f t="shared" si="486"/>
        <v>134.87</v>
      </c>
      <c r="P2855" s="36" t="str">
        <f t="shared" si="487"/>
        <v>T</v>
      </c>
      <c r="Q2855" s="37" t="str">
        <f t="shared" si="488"/>
        <v>Spectrum Computer Supplies Ltd</v>
      </c>
      <c r="R2855" s="6" t="str">
        <f t="shared" si="489"/>
        <v>T - Spectrum Computer Supplies Ltd</v>
      </c>
      <c r="S2855" s="6" t="str">
        <f>IFERROR(INDEX('Vendor Over-ride'!$C:$C, MATCH($R:$R,'Vendor Over-ride'!$A:$A,0)),"")</f>
        <v>T - Spectrum Computer Supplies Ltd</v>
      </c>
      <c r="U2855" s="38" t="str">
        <f t="shared" si="493"/>
        <v>GIA</v>
      </c>
      <c r="V2855" s="5" t="str">
        <f t="shared" si="494"/>
        <v>TRADE</v>
      </c>
      <c r="W2855" s="5" t="b">
        <f t="shared" si="490"/>
        <v>0</v>
      </c>
      <c r="X2855" s="40">
        <f t="shared" ca="1" si="491"/>
        <v>1166.5300000000002</v>
      </c>
      <c r="Y2855" s="30" t="b">
        <f t="shared" ca="1" si="492"/>
        <v>0</v>
      </c>
    </row>
    <row r="2856" spans="1:25" hidden="1">
      <c r="A2856" s="28" t="s">
        <v>2837</v>
      </c>
      <c r="B2856" s="28" t="s">
        <v>2838</v>
      </c>
      <c r="C2856" s="28" t="s">
        <v>4978</v>
      </c>
      <c r="D2856" s="28" t="s">
        <v>2842</v>
      </c>
      <c r="E2856" s="29">
        <v>42426</v>
      </c>
      <c r="F2856" s="28" t="s">
        <v>12854</v>
      </c>
      <c r="G2856" s="30">
        <v>5484</v>
      </c>
      <c r="H2856" s="28" t="s">
        <v>12855</v>
      </c>
      <c r="I2856" s="31">
        <v>0</v>
      </c>
      <c r="J2856" s="31">
        <v>3840</v>
      </c>
      <c r="K2856" s="28" t="s">
        <v>2905</v>
      </c>
      <c r="L2856" s="32">
        <f t="shared" si="484"/>
        <v>-3840</v>
      </c>
      <c r="M2856" s="33">
        <f t="shared" si="485"/>
        <v>3840</v>
      </c>
      <c r="N2856" s="34" t="b">
        <v>1</v>
      </c>
      <c r="O2856" s="35">
        <f t="shared" si="486"/>
        <v>3840</v>
      </c>
      <c r="P2856" s="36" t="str">
        <f t="shared" si="487"/>
        <v>T</v>
      </c>
      <c r="Q2856" s="37" t="str">
        <f t="shared" si="488"/>
        <v>The Press Data Bureau</v>
      </c>
      <c r="R2856" s="6" t="str">
        <f t="shared" si="489"/>
        <v>T - The Press Data Bureau</v>
      </c>
      <c r="S2856" s="6" t="str">
        <f>IFERROR(INDEX('Vendor Over-ride'!$C:$C, MATCH($R:$R,'Vendor Over-ride'!$A:$A,0)),"")</f>
        <v>T - Press Data Bureau, The</v>
      </c>
      <c r="U2856" s="38" t="str">
        <f t="shared" si="493"/>
        <v>GIA</v>
      </c>
      <c r="V2856" s="5" t="str">
        <f t="shared" si="494"/>
        <v>TRADE</v>
      </c>
      <c r="W2856" s="5" t="b">
        <f t="shared" si="490"/>
        <v>0</v>
      </c>
      <c r="X2856" s="40">
        <f t="shared" ca="1" si="491"/>
        <v>23040</v>
      </c>
      <c r="Y2856" s="30" t="b">
        <f t="shared" ca="1" si="492"/>
        <v>0</v>
      </c>
    </row>
    <row r="2857" spans="1:25">
      <c r="A2857" s="28" t="s">
        <v>2837</v>
      </c>
      <c r="B2857" s="28" t="s">
        <v>2838</v>
      </c>
      <c r="C2857" s="28" t="s">
        <v>4978</v>
      </c>
      <c r="D2857" s="28" t="s">
        <v>2842</v>
      </c>
      <c r="E2857" s="29">
        <v>42429</v>
      </c>
      <c r="F2857" s="28" t="s">
        <v>12856</v>
      </c>
      <c r="G2857" s="30">
        <v>5491</v>
      </c>
      <c r="H2857" s="28" t="s">
        <v>12857</v>
      </c>
      <c r="I2857" s="31">
        <v>0</v>
      </c>
      <c r="J2857" s="31">
        <v>54000</v>
      </c>
      <c r="K2857" s="28" t="s">
        <v>3440</v>
      </c>
      <c r="L2857" s="32">
        <f t="shared" si="484"/>
        <v>-54000</v>
      </c>
      <c r="M2857" s="33">
        <f t="shared" si="485"/>
        <v>54000</v>
      </c>
      <c r="N2857" s="34" t="b">
        <v>1</v>
      </c>
      <c r="O2857" s="35">
        <f t="shared" si="486"/>
        <v>54000</v>
      </c>
      <c r="P2857" s="36" t="str">
        <f t="shared" si="487"/>
        <v>I</v>
      </c>
      <c r="Q2857" s="37" t="str">
        <f t="shared" si="488"/>
        <v>Festivals Edinburgh</v>
      </c>
      <c r="R2857" s="6" t="str">
        <f t="shared" si="489"/>
        <v>I - Festivals Edinburgh</v>
      </c>
      <c r="S2857" s="6" t="str">
        <f>IFERROR(INDEX('Vendor Over-ride'!$C:$C, MATCH($R:$R,'Vendor Over-ride'!$A:$A,0)),"")</f>
        <v>I - Festivals Edinburgh</v>
      </c>
      <c r="U2857" s="38" t="str">
        <f t="shared" si="493"/>
        <v>GIA</v>
      </c>
      <c r="V2857" s="5" t="str">
        <f t="shared" si="494"/>
        <v>AWARD</v>
      </c>
      <c r="W2857" s="5" t="b">
        <f t="shared" si="490"/>
        <v>1</v>
      </c>
      <c r="X2857" s="40">
        <f t="shared" ca="1" si="491"/>
        <v>346500</v>
      </c>
      <c r="Y2857" s="30" t="b">
        <f t="shared" ca="1" si="492"/>
        <v>1</v>
      </c>
    </row>
    <row r="2858" spans="1:25">
      <c r="A2858" s="28" t="s">
        <v>2837</v>
      </c>
      <c r="B2858" s="28" t="s">
        <v>2838</v>
      </c>
      <c r="C2858" s="28" t="s">
        <v>4978</v>
      </c>
      <c r="D2858" s="28" t="s">
        <v>2842</v>
      </c>
      <c r="E2858" s="29">
        <v>42411</v>
      </c>
      <c r="F2858" s="28" t="s">
        <v>12858</v>
      </c>
      <c r="G2858" s="30">
        <v>5506</v>
      </c>
      <c r="H2858" s="28" t="s">
        <v>12859</v>
      </c>
      <c r="I2858" s="31">
        <v>0</v>
      </c>
      <c r="J2858" s="31">
        <v>247.61</v>
      </c>
      <c r="K2858" s="28" t="s">
        <v>2942</v>
      </c>
      <c r="L2858" s="32">
        <f t="shared" si="484"/>
        <v>-247.61</v>
      </c>
      <c r="M2858" s="33">
        <f t="shared" si="485"/>
        <v>247.61</v>
      </c>
      <c r="N2858" s="34" t="b">
        <v>1</v>
      </c>
      <c r="O2858" s="35">
        <f t="shared" si="486"/>
        <v>247.61</v>
      </c>
      <c r="P2858" s="36" t="str">
        <f t="shared" si="487"/>
        <v>E</v>
      </c>
      <c r="Q2858" s="37" t="str">
        <f t="shared" si="488"/>
        <v>Anne McFadden (CC)</v>
      </c>
      <c r="R2858" s="6" t="str">
        <f t="shared" si="489"/>
        <v>E - Anne McFadden (CC)</v>
      </c>
      <c r="S2858" s="6" t="str">
        <f>IFERROR(INDEX('Vendor Over-ride'!$C:$C, MATCH($R:$R,'Vendor Over-ride'!$A:$A,0)),"")</f>
        <v/>
      </c>
      <c r="U2858" s="38" t="str">
        <f t="shared" si="493"/>
        <v>GIA</v>
      </c>
      <c r="V2858" s="5" t="str">
        <f t="shared" si="494"/>
        <v>EMPLOYEE</v>
      </c>
      <c r="W2858" s="5" t="b">
        <f t="shared" si="490"/>
        <v>0</v>
      </c>
      <c r="X2858" s="40">
        <f t="shared" ca="1" si="491"/>
        <v>334393.72000000003</v>
      </c>
      <c r="Y2858" s="30" t="b">
        <f t="shared" ca="1" si="492"/>
        <v>1</v>
      </c>
    </row>
    <row r="2859" spans="1:25">
      <c r="A2859" s="28" t="s">
        <v>2837</v>
      </c>
      <c r="B2859" s="28" t="s">
        <v>2838</v>
      </c>
      <c r="C2859" s="28" t="s">
        <v>4978</v>
      </c>
      <c r="D2859" s="28" t="s">
        <v>2842</v>
      </c>
      <c r="E2859" s="29">
        <v>42411</v>
      </c>
      <c r="F2859" s="28" t="s">
        <v>12860</v>
      </c>
      <c r="G2859" s="30">
        <v>5506</v>
      </c>
      <c r="H2859" s="28" t="s">
        <v>12861</v>
      </c>
      <c r="I2859" s="31">
        <v>0</v>
      </c>
      <c r="J2859" s="31">
        <v>23.3</v>
      </c>
      <c r="K2859" s="28" t="s">
        <v>10363</v>
      </c>
      <c r="L2859" s="32">
        <f t="shared" si="484"/>
        <v>-23.3</v>
      </c>
      <c r="M2859" s="33">
        <f t="shared" si="485"/>
        <v>23.3</v>
      </c>
      <c r="N2859" s="34" t="b">
        <v>1</v>
      </c>
      <c r="O2859" s="35">
        <f t="shared" si="486"/>
        <v>23.3</v>
      </c>
      <c r="P2859" s="36" t="str">
        <f t="shared" si="487"/>
        <v>E</v>
      </c>
      <c r="Q2859" s="37" t="str">
        <f t="shared" si="488"/>
        <v>Clive Gilman (CC)</v>
      </c>
      <c r="R2859" s="6" t="str">
        <f t="shared" si="489"/>
        <v>E - Clive Gilman (CC)</v>
      </c>
      <c r="S2859" s="6" t="str">
        <f>IFERROR(INDEX('Vendor Over-ride'!$C:$C, MATCH($R:$R,'Vendor Over-ride'!$A:$A,0)),"")</f>
        <v/>
      </c>
      <c r="U2859" s="38" t="str">
        <f t="shared" si="493"/>
        <v>GIA</v>
      </c>
      <c r="V2859" s="5" t="str">
        <f t="shared" si="494"/>
        <v>EMPLOYEE</v>
      </c>
      <c r="W2859" s="5" t="b">
        <f t="shared" si="490"/>
        <v>0</v>
      </c>
      <c r="X2859" s="40">
        <f t="shared" ca="1" si="491"/>
        <v>334393.72000000003</v>
      </c>
      <c r="Y2859" s="30" t="b">
        <f t="shared" ca="1" si="492"/>
        <v>1</v>
      </c>
    </row>
    <row r="2860" spans="1:25">
      <c r="A2860" s="28" t="s">
        <v>2837</v>
      </c>
      <c r="B2860" s="28" t="s">
        <v>2838</v>
      </c>
      <c r="C2860" s="28" t="s">
        <v>4978</v>
      </c>
      <c r="D2860" s="28" t="s">
        <v>2842</v>
      </c>
      <c r="E2860" s="29">
        <v>42411</v>
      </c>
      <c r="F2860" s="28" t="s">
        <v>12862</v>
      </c>
      <c r="G2860" s="30">
        <v>5506</v>
      </c>
      <c r="H2860" s="28" t="s">
        <v>12863</v>
      </c>
      <c r="I2860" s="31">
        <v>0</v>
      </c>
      <c r="J2860" s="31">
        <v>817.28</v>
      </c>
      <c r="K2860" s="28" t="s">
        <v>2943</v>
      </c>
      <c r="L2860" s="32">
        <f t="shared" si="484"/>
        <v>-817.28</v>
      </c>
      <c r="M2860" s="33">
        <f t="shared" si="485"/>
        <v>817.28</v>
      </c>
      <c r="N2860" s="34" t="b">
        <v>1</v>
      </c>
      <c r="O2860" s="35">
        <f t="shared" si="486"/>
        <v>817.28</v>
      </c>
      <c r="P2860" s="36" t="str">
        <f t="shared" si="487"/>
        <v>E</v>
      </c>
      <c r="Q2860" s="37" t="str">
        <f t="shared" si="488"/>
        <v>Gordon Barnes (CC)</v>
      </c>
      <c r="R2860" s="6" t="str">
        <f t="shared" si="489"/>
        <v>E - Gordon Barnes (CC)</v>
      </c>
      <c r="S2860" s="6" t="str">
        <f>IFERROR(INDEX('Vendor Over-ride'!$C:$C, MATCH($R:$R,'Vendor Over-ride'!$A:$A,0)),"")</f>
        <v/>
      </c>
      <c r="U2860" s="38" t="str">
        <f t="shared" si="493"/>
        <v>GIA</v>
      </c>
      <c r="V2860" s="5" t="str">
        <f t="shared" si="494"/>
        <v>EMPLOYEE</v>
      </c>
      <c r="W2860" s="5" t="b">
        <f t="shared" si="490"/>
        <v>0</v>
      </c>
      <c r="X2860" s="40">
        <f t="shared" ca="1" si="491"/>
        <v>334393.72000000003</v>
      </c>
      <c r="Y2860" s="30" t="b">
        <f t="shared" ca="1" si="492"/>
        <v>1</v>
      </c>
    </row>
    <row r="2861" spans="1:25">
      <c r="A2861" s="28" t="s">
        <v>2837</v>
      </c>
      <c r="B2861" s="28" t="s">
        <v>2838</v>
      </c>
      <c r="C2861" s="28" t="s">
        <v>4978</v>
      </c>
      <c r="D2861" s="28" t="s">
        <v>2842</v>
      </c>
      <c r="E2861" s="29">
        <v>42411</v>
      </c>
      <c r="F2861" s="28" t="s">
        <v>12864</v>
      </c>
      <c r="G2861" s="30">
        <v>5506</v>
      </c>
      <c r="H2861" s="28" t="s">
        <v>12865</v>
      </c>
      <c r="I2861" s="31">
        <v>0</v>
      </c>
      <c r="J2861" s="31">
        <v>23.3</v>
      </c>
      <c r="K2861" s="28" t="s">
        <v>4355</v>
      </c>
      <c r="L2861" s="32">
        <f t="shared" si="484"/>
        <v>-23.3</v>
      </c>
      <c r="M2861" s="33">
        <f t="shared" si="485"/>
        <v>23.3</v>
      </c>
      <c r="N2861" s="34" t="b">
        <v>1</v>
      </c>
      <c r="O2861" s="35">
        <f t="shared" si="486"/>
        <v>23.3</v>
      </c>
      <c r="P2861" s="36" t="str">
        <f t="shared" si="487"/>
        <v>E</v>
      </c>
      <c r="Q2861" s="37" t="str">
        <f t="shared" si="488"/>
        <v>Gerard Kelly (CC)</v>
      </c>
      <c r="R2861" s="6" t="str">
        <f t="shared" si="489"/>
        <v>E - Gerard Kelly (CC)</v>
      </c>
      <c r="S2861" s="6" t="str">
        <f>IFERROR(INDEX('Vendor Over-ride'!$C:$C, MATCH($R:$R,'Vendor Over-ride'!$A:$A,0)),"")</f>
        <v/>
      </c>
      <c r="U2861" s="38" t="str">
        <f t="shared" si="493"/>
        <v>GIA</v>
      </c>
      <c r="V2861" s="5" t="str">
        <f t="shared" si="494"/>
        <v>EMPLOYEE</v>
      </c>
      <c r="W2861" s="5" t="b">
        <f t="shared" si="490"/>
        <v>0</v>
      </c>
      <c r="X2861" s="40">
        <f t="shared" ca="1" si="491"/>
        <v>334393.72000000003</v>
      </c>
      <c r="Y2861" s="30" t="b">
        <f t="shared" ca="1" si="492"/>
        <v>1</v>
      </c>
    </row>
    <row r="2862" spans="1:25">
      <c r="A2862" s="28" t="s">
        <v>2837</v>
      </c>
      <c r="B2862" s="28" t="s">
        <v>2838</v>
      </c>
      <c r="C2862" s="28" t="s">
        <v>4978</v>
      </c>
      <c r="D2862" s="28" t="s">
        <v>2842</v>
      </c>
      <c r="E2862" s="29">
        <v>42411</v>
      </c>
      <c r="F2862" s="28" t="s">
        <v>12866</v>
      </c>
      <c r="G2862" s="30">
        <v>5506</v>
      </c>
      <c r="H2862" s="28" t="s">
        <v>12867</v>
      </c>
      <c r="I2862" s="31">
        <v>0</v>
      </c>
      <c r="J2862" s="31">
        <v>1072.95</v>
      </c>
      <c r="K2862" s="28" t="s">
        <v>4357</v>
      </c>
      <c r="L2862" s="32">
        <f t="shared" si="484"/>
        <v>-1072.95</v>
      </c>
      <c r="M2862" s="33">
        <f t="shared" si="485"/>
        <v>1072.95</v>
      </c>
      <c r="N2862" s="34" t="b">
        <v>1</v>
      </c>
      <c r="O2862" s="35">
        <f t="shared" si="486"/>
        <v>1072.95</v>
      </c>
      <c r="P2862" s="36" t="str">
        <f t="shared" si="487"/>
        <v>E</v>
      </c>
      <c r="Q2862" s="37" t="str">
        <f t="shared" si="488"/>
        <v>Hazel Paton (CC)</v>
      </c>
      <c r="R2862" s="6" t="str">
        <f t="shared" si="489"/>
        <v>E - Hazel Paton (CC)</v>
      </c>
      <c r="S2862" s="6" t="str">
        <f>IFERROR(INDEX('Vendor Over-ride'!$C:$C, MATCH($R:$R,'Vendor Over-ride'!$A:$A,0)),"")</f>
        <v/>
      </c>
      <c r="U2862" s="38" t="str">
        <f t="shared" si="493"/>
        <v>GIA</v>
      </c>
      <c r="V2862" s="5" t="str">
        <f t="shared" si="494"/>
        <v>EMPLOYEE</v>
      </c>
      <c r="W2862" s="5" t="b">
        <f t="shared" si="490"/>
        <v>0</v>
      </c>
      <c r="X2862" s="40">
        <f t="shared" ca="1" si="491"/>
        <v>334393.72000000003</v>
      </c>
      <c r="Y2862" s="30" t="b">
        <f t="shared" ca="1" si="492"/>
        <v>1</v>
      </c>
    </row>
    <row r="2863" spans="1:25">
      <c r="A2863" s="28" t="s">
        <v>2837</v>
      </c>
      <c r="B2863" s="28" t="s">
        <v>2838</v>
      </c>
      <c r="C2863" s="28" t="s">
        <v>4978</v>
      </c>
      <c r="D2863" s="28" t="s">
        <v>2842</v>
      </c>
      <c r="E2863" s="29">
        <v>42411</v>
      </c>
      <c r="F2863" s="28" t="s">
        <v>12868</v>
      </c>
      <c r="G2863" s="30">
        <v>5506</v>
      </c>
      <c r="H2863" s="28" t="s">
        <v>12869</v>
      </c>
      <c r="I2863" s="31">
        <v>0</v>
      </c>
      <c r="J2863" s="31">
        <v>23.3</v>
      </c>
      <c r="K2863" s="28" t="s">
        <v>2944</v>
      </c>
      <c r="L2863" s="32">
        <f t="shared" si="484"/>
        <v>-23.3</v>
      </c>
      <c r="M2863" s="33">
        <f t="shared" si="485"/>
        <v>23.3</v>
      </c>
      <c r="N2863" s="34" t="b">
        <v>1</v>
      </c>
      <c r="O2863" s="35">
        <f t="shared" si="486"/>
        <v>23.3</v>
      </c>
      <c r="P2863" s="36" t="str">
        <f t="shared" si="487"/>
        <v>E</v>
      </c>
      <c r="Q2863" s="37" t="str">
        <f t="shared" si="488"/>
        <v>Iain Munro (CC)</v>
      </c>
      <c r="R2863" s="6" t="str">
        <f t="shared" si="489"/>
        <v>E - Iain Munro (CC)</v>
      </c>
      <c r="S2863" s="6" t="str">
        <f>IFERROR(INDEX('Vendor Over-ride'!$C:$C, MATCH($R:$R,'Vendor Over-ride'!$A:$A,0)),"")</f>
        <v/>
      </c>
      <c r="U2863" s="38" t="str">
        <f t="shared" si="493"/>
        <v>GIA</v>
      </c>
      <c r="V2863" s="5" t="str">
        <f t="shared" si="494"/>
        <v>EMPLOYEE</v>
      </c>
      <c r="W2863" s="5" t="b">
        <f t="shared" si="490"/>
        <v>0</v>
      </c>
      <c r="X2863" s="40">
        <f t="shared" ca="1" si="491"/>
        <v>334393.72000000003</v>
      </c>
      <c r="Y2863" s="30" t="b">
        <f t="shared" ca="1" si="492"/>
        <v>1</v>
      </c>
    </row>
    <row r="2864" spans="1:25">
      <c r="A2864" s="28" t="s">
        <v>2837</v>
      </c>
      <c r="B2864" s="28" t="s">
        <v>2838</v>
      </c>
      <c r="C2864" s="28" t="s">
        <v>4978</v>
      </c>
      <c r="D2864" s="28" t="s">
        <v>2842</v>
      </c>
      <c r="E2864" s="29">
        <v>42411</v>
      </c>
      <c r="F2864" s="28" t="s">
        <v>12870</v>
      </c>
      <c r="G2864" s="30">
        <v>5506</v>
      </c>
      <c r="H2864" s="28" t="s">
        <v>12871</v>
      </c>
      <c r="I2864" s="31">
        <v>0</v>
      </c>
      <c r="J2864" s="31">
        <v>32.39</v>
      </c>
      <c r="K2864" s="28" t="s">
        <v>4360</v>
      </c>
      <c r="L2864" s="32">
        <f t="shared" si="484"/>
        <v>-32.39</v>
      </c>
      <c r="M2864" s="33">
        <f t="shared" si="485"/>
        <v>32.39</v>
      </c>
      <c r="N2864" s="34" t="b">
        <v>1</v>
      </c>
      <c r="O2864" s="35">
        <f t="shared" si="486"/>
        <v>32.39</v>
      </c>
      <c r="P2864" s="36" t="str">
        <f t="shared" si="487"/>
        <v>E</v>
      </c>
      <c r="Q2864" s="37" t="str">
        <f t="shared" si="488"/>
        <v>Ian Stevenson (CC)</v>
      </c>
      <c r="R2864" s="6" t="str">
        <f t="shared" si="489"/>
        <v>E - Ian Stevenson (CC)</v>
      </c>
      <c r="S2864" s="6" t="str">
        <f>IFERROR(INDEX('Vendor Over-ride'!$C:$C, MATCH($R:$R,'Vendor Over-ride'!$A:$A,0)),"")</f>
        <v/>
      </c>
      <c r="U2864" s="38" t="str">
        <f t="shared" si="493"/>
        <v>GIA</v>
      </c>
      <c r="V2864" s="5" t="str">
        <f t="shared" si="494"/>
        <v>EMPLOYEE</v>
      </c>
      <c r="W2864" s="5" t="b">
        <f t="shared" si="490"/>
        <v>0</v>
      </c>
      <c r="X2864" s="40">
        <f t="shared" ca="1" si="491"/>
        <v>334393.72000000003</v>
      </c>
      <c r="Y2864" s="30" t="b">
        <f t="shared" ca="1" si="492"/>
        <v>1</v>
      </c>
    </row>
    <row r="2865" spans="1:25">
      <c r="A2865" s="28" t="s">
        <v>2837</v>
      </c>
      <c r="B2865" s="28" t="s">
        <v>2838</v>
      </c>
      <c r="C2865" s="28" t="s">
        <v>4978</v>
      </c>
      <c r="D2865" s="28" t="s">
        <v>2842</v>
      </c>
      <c r="E2865" s="29">
        <v>42411</v>
      </c>
      <c r="F2865" s="28" t="s">
        <v>12872</v>
      </c>
      <c r="G2865" s="30">
        <v>5506</v>
      </c>
      <c r="H2865" s="28" t="s">
        <v>12873</v>
      </c>
      <c r="I2865" s="31">
        <v>0</v>
      </c>
      <c r="J2865" s="31">
        <v>183.4</v>
      </c>
      <c r="K2865" s="28" t="s">
        <v>2945</v>
      </c>
      <c r="L2865" s="32">
        <f t="shared" si="484"/>
        <v>-183.4</v>
      </c>
      <c r="M2865" s="33">
        <f t="shared" si="485"/>
        <v>183.4</v>
      </c>
      <c r="N2865" s="34" t="b">
        <v>1</v>
      </c>
      <c r="O2865" s="35">
        <f t="shared" si="486"/>
        <v>183.4</v>
      </c>
      <c r="P2865" s="36" t="str">
        <f t="shared" si="487"/>
        <v>E</v>
      </c>
      <c r="Q2865" s="37" t="str">
        <f t="shared" si="488"/>
        <v>Janet Archer (CC)</v>
      </c>
      <c r="R2865" s="6" t="str">
        <f t="shared" si="489"/>
        <v>E - Janet Archer (CC)</v>
      </c>
      <c r="S2865" s="6" t="str">
        <f>IFERROR(INDEX('Vendor Over-ride'!$C:$C, MATCH($R:$R,'Vendor Over-ride'!$A:$A,0)),"")</f>
        <v/>
      </c>
      <c r="U2865" s="38" t="str">
        <f t="shared" si="493"/>
        <v>GIA</v>
      </c>
      <c r="V2865" s="5" t="str">
        <f t="shared" si="494"/>
        <v>EMPLOYEE</v>
      </c>
      <c r="W2865" s="5" t="b">
        <f t="shared" si="490"/>
        <v>0</v>
      </c>
      <c r="X2865" s="40">
        <f t="shared" ca="1" si="491"/>
        <v>334393.72000000003</v>
      </c>
      <c r="Y2865" s="30" t="b">
        <f t="shared" ca="1" si="492"/>
        <v>1</v>
      </c>
    </row>
    <row r="2866" spans="1:25">
      <c r="A2866" s="28" t="s">
        <v>2837</v>
      </c>
      <c r="B2866" s="28" t="s">
        <v>2838</v>
      </c>
      <c r="C2866" s="28" t="s">
        <v>4978</v>
      </c>
      <c r="D2866" s="28" t="s">
        <v>2842</v>
      </c>
      <c r="E2866" s="29">
        <v>42411</v>
      </c>
      <c r="F2866" s="28" t="s">
        <v>12874</v>
      </c>
      <c r="G2866" s="30">
        <v>5506</v>
      </c>
      <c r="H2866" s="28" t="s">
        <v>12875</v>
      </c>
      <c r="I2866" s="31">
        <v>0</v>
      </c>
      <c r="J2866" s="31">
        <v>35.9</v>
      </c>
      <c r="K2866" s="28" t="s">
        <v>4801</v>
      </c>
      <c r="L2866" s="32">
        <f t="shared" si="484"/>
        <v>-35.9</v>
      </c>
      <c r="M2866" s="33">
        <f t="shared" si="485"/>
        <v>35.9</v>
      </c>
      <c r="N2866" s="34" t="b">
        <v>1</v>
      </c>
      <c r="O2866" s="35">
        <f t="shared" si="486"/>
        <v>35.9</v>
      </c>
      <c r="P2866" s="36" t="str">
        <f t="shared" si="487"/>
        <v>E</v>
      </c>
      <c r="Q2866" s="37" t="str">
        <f t="shared" si="488"/>
        <v>Natalie Usher (CC)</v>
      </c>
      <c r="R2866" s="6" t="str">
        <f t="shared" si="489"/>
        <v>E - Natalie Usher (CC)</v>
      </c>
      <c r="S2866" s="6" t="str">
        <f>IFERROR(INDEX('Vendor Over-ride'!$C:$C, MATCH($R:$R,'Vendor Over-ride'!$A:$A,0)),"")</f>
        <v/>
      </c>
      <c r="U2866" s="38" t="str">
        <f t="shared" si="493"/>
        <v>GIA</v>
      </c>
      <c r="V2866" s="5" t="str">
        <f t="shared" si="494"/>
        <v>EMPLOYEE</v>
      </c>
      <c r="W2866" s="5" t="b">
        <f t="shared" si="490"/>
        <v>0</v>
      </c>
      <c r="X2866" s="40">
        <f t="shared" ca="1" si="491"/>
        <v>334393.72000000003</v>
      </c>
      <c r="Y2866" s="30" t="b">
        <f t="shared" ca="1" si="492"/>
        <v>1</v>
      </c>
    </row>
    <row r="2867" spans="1:25">
      <c r="A2867" s="28" t="s">
        <v>2837</v>
      </c>
      <c r="B2867" s="28" t="s">
        <v>2838</v>
      </c>
      <c r="C2867" s="28" t="s">
        <v>4978</v>
      </c>
      <c r="D2867" s="28" t="s">
        <v>2842</v>
      </c>
      <c r="E2867" s="29">
        <v>42411</v>
      </c>
      <c r="F2867" s="28" t="s">
        <v>12876</v>
      </c>
      <c r="G2867" s="30">
        <v>5506</v>
      </c>
      <c r="H2867" s="28" t="s">
        <v>12877</v>
      </c>
      <c r="I2867" s="31">
        <v>0</v>
      </c>
      <c r="J2867" s="31">
        <v>3</v>
      </c>
      <c r="K2867" s="28" t="s">
        <v>7373</v>
      </c>
      <c r="L2867" s="32">
        <f t="shared" si="484"/>
        <v>-3</v>
      </c>
      <c r="M2867" s="33">
        <f t="shared" si="485"/>
        <v>3</v>
      </c>
      <c r="N2867" s="34" t="b">
        <v>1</v>
      </c>
      <c r="O2867" s="35">
        <f t="shared" si="486"/>
        <v>3</v>
      </c>
      <c r="P2867" s="36" t="str">
        <f t="shared" si="487"/>
        <v>E</v>
      </c>
      <c r="Q2867" s="37" t="str">
        <f t="shared" si="488"/>
        <v>Phil Deverell (CC)</v>
      </c>
      <c r="R2867" s="6" t="str">
        <f t="shared" si="489"/>
        <v>E - Phil Deverell (CC)</v>
      </c>
      <c r="S2867" s="6" t="str">
        <f>IFERROR(INDEX('Vendor Over-ride'!$C:$C, MATCH($R:$R,'Vendor Over-ride'!$A:$A,0)),"")</f>
        <v/>
      </c>
      <c r="U2867" s="38" t="str">
        <f t="shared" si="493"/>
        <v>GIA</v>
      </c>
      <c r="V2867" s="5" t="str">
        <f t="shared" si="494"/>
        <v>EMPLOYEE</v>
      </c>
      <c r="W2867" s="5" t="b">
        <f t="shared" si="490"/>
        <v>0</v>
      </c>
      <c r="X2867" s="40">
        <f t="shared" ca="1" si="491"/>
        <v>334393.72000000003</v>
      </c>
      <c r="Y2867" s="30" t="b">
        <f t="shared" ca="1" si="492"/>
        <v>1</v>
      </c>
    </row>
    <row r="2868" spans="1:25" hidden="1">
      <c r="A2868" s="28" t="s">
        <v>2837</v>
      </c>
      <c r="B2868" s="28" t="s">
        <v>2838</v>
      </c>
      <c r="C2868" s="28" t="s">
        <v>4978</v>
      </c>
      <c r="D2868" s="28" t="s">
        <v>2842</v>
      </c>
      <c r="E2868" s="29">
        <v>42429</v>
      </c>
      <c r="F2868" s="28" t="s">
        <v>12878</v>
      </c>
      <c r="G2868" s="30">
        <v>5507</v>
      </c>
      <c r="H2868" s="28" t="s">
        <v>12879</v>
      </c>
      <c r="I2868" s="31">
        <v>0</v>
      </c>
      <c r="J2868" s="31">
        <v>177.56</v>
      </c>
      <c r="K2868" s="28" t="s">
        <v>2980</v>
      </c>
      <c r="L2868" s="32">
        <f t="shared" si="484"/>
        <v>-177.56</v>
      </c>
      <c r="M2868" s="33">
        <f t="shared" si="485"/>
        <v>177.56</v>
      </c>
      <c r="N2868" s="34" t="b">
        <v>1</v>
      </c>
      <c r="O2868" s="35">
        <f t="shared" si="486"/>
        <v>177.56</v>
      </c>
      <c r="P2868" s="36" t="str">
        <f t="shared" si="487"/>
        <v>D</v>
      </c>
      <c r="Q2868" s="37" t="str">
        <f t="shared" si="488"/>
        <v>Glasgow Taxis Ltd (Direct Debit)</v>
      </c>
      <c r="R2868" s="6" t="str">
        <f t="shared" si="489"/>
        <v>D - Glasgow Taxis Ltd (Direct Debit)</v>
      </c>
      <c r="S2868" s="6" t="str">
        <f>IFERROR(INDEX('Vendor Over-ride'!$C:$C, MATCH($R:$R,'Vendor Over-ride'!$A:$A,0)),"")</f>
        <v>D - Glasgow Taxis Ltd (Direct Debit)</v>
      </c>
      <c r="U2868" s="38" t="str">
        <f t="shared" si="493"/>
        <v>GIA</v>
      </c>
      <c r="V2868" s="5" t="str">
        <f t="shared" si="494"/>
        <v>TRADE</v>
      </c>
      <c r="W2868" s="5" t="b">
        <f t="shared" si="490"/>
        <v>0</v>
      </c>
      <c r="X2868" s="40">
        <f t="shared" ca="1" si="491"/>
        <v>3868.9700000000003</v>
      </c>
      <c r="Y2868" s="30" t="b">
        <f t="shared" ca="1" si="492"/>
        <v>0</v>
      </c>
    </row>
    <row r="2869" spans="1:25" hidden="1">
      <c r="A2869" s="28" t="s">
        <v>2837</v>
      </c>
      <c r="B2869" s="28" t="s">
        <v>2838</v>
      </c>
      <c r="C2869" s="28" t="s">
        <v>4978</v>
      </c>
      <c r="D2869" s="28" t="s">
        <v>2842</v>
      </c>
      <c r="E2869" s="29">
        <v>42429</v>
      </c>
      <c r="F2869" s="28" t="s">
        <v>12880</v>
      </c>
      <c r="G2869" s="30">
        <v>5507</v>
      </c>
      <c r="H2869" s="28" t="s">
        <v>12881</v>
      </c>
      <c r="I2869" s="31">
        <v>0</v>
      </c>
      <c r="J2869" s="31">
        <v>1662.09</v>
      </c>
      <c r="K2869" s="28" t="s">
        <v>2981</v>
      </c>
      <c r="L2869" s="32">
        <f t="shared" si="484"/>
        <v>-1662.09</v>
      </c>
      <c r="M2869" s="33">
        <f t="shared" si="485"/>
        <v>1662.09</v>
      </c>
      <c r="N2869" s="34" t="b">
        <v>1</v>
      </c>
      <c r="O2869" s="35">
        <f t="shared" si="486"/>
        <v>1662.09</v>
      </c>
      <c r="P2869" s="36" t="str">
        <f t="shared" si="487"/>
        <v>D</v>
      </c>
      <c r="Q2869" s="37" t="str">
        <f t="shared" si="488"/>
        <v>Law at Work (DD)</v>
      </c>
      <c r="R2869" s="6" t="str">
        <f t="shared" si="489"/>
        <v>D - Law at Work (DD)</v>
      </c>
      <c r="S2869" s="6" t="str">
        <f>IFERROR(INDEX('Vendor Over-ride'!$C:$C, MATCH($R:$R,'Vendor Over-ride'!$A:$A,0)),"")</f>
        <v>D - Law at Work (DD)</v>
      </c>
      <c r="U2869" s="38" t="str">
        <f t="shared" si="493"/>
        <v>GIA</v>
      </c>
      <c r="V2869" s="5" t="str">
        <f t="shared" si="494"/>
        <v>TRADE</v>
      </c>
      <c r="W2869" s="5" t="b">
        <f t="shared" si="490"/>
        <v>0</v>
      </c>
      <c r="X2869" s="40">
        <f t="shared" ca="1" si="491"/>
        <v>19885.079999999998</v>
      </c>
      <c r="Y2869" s="30" t="b">
        <f t="shared" ca="1" si="492"/>
        <v>0</v>
      </c>
    </row>
    <row r="2870" spans="1:25">
      <c r="A2870" s="28" t="s">
        <v>2837</v>
      </c>
      <c r="B2870" s="28" t="s">
        <v>2838</v>
      </c>
      <c r="C2870" s="28" t="s">
        <v>4978</v>
      </c>
      <c r="D2870" s="28" t="s">
        <v>2842</v>
      </c>
      <c r="E2870" s="29">
        <v>42429</v>
      </c>
      <c r="F2870" s="28" t="s">
        <v>12882</v>
      </c>
      <c r="G2870" s="30">
        <v>5507</v>
      </c>
      <c r="H2870" s="28" t="s">
        <v>12883</v>
      </c>
      <c r="I2870" s="31">
        <v>0</v>
      </c>
      <c r="J2870" s="31">
        <v>222533.25</v>
      </c>
      <c r="K2870" s="28" t="s">
        <v>2982</v>
      </c>
      <c r="L2870" s="32">
        <f t="shared" si="484"/>
        <v>-222533.25</v>
      </c>
      <c r="M2870" s="33">
        <f t="shared" si="485"/>
        <v>222533.25</v>
      </c>
      <c r="N2870" s="34" t="b">
        <v>1</v>
      </c>
      <c r="O2870" s="35">
        <f t="shared" si="486"/>
        <v>222533.25</v>
      </c>
      <c r="P2870" s="36" t="str">
        <f t="shared" si="487"/>
        <v>D</v>
      </c>
      <c r="Q2870" s="37" t="str">
        <f t="shared" si="488"/>
        <v>Moorepay (Direct Debit)</v>
      </c>
      <c r="R2870" s="6" t="str">
        <f t="shared" si="489"/>
        <v>D - Moorepay (Direct Debit)</v>
      </c>
      <c r="S2870" s="6" t="str">
        <f>IFERROR(INDEX('Vendor Over-ride'!$C:$C, MATCH($R:$R,'Vendor Over-ride'!$A:$A,0)),"")</f>
        <v>D - Moorepay (Direct Debit)</v>
      </c>
      <c r="T2870" s="41" t="s">
        <v>17718</v>
      </c>
      <c r="U2870" s="38" t="str">
        <f t="shared" si="493"/>
        <v>GIA</v>
      </c>
      <c r="V2870" s="5" t="str">
        <f t="shared" si="494"/>
        <v>TRADE</v>
      </c>
      <c r="W2870" s="5" t="b">
        <f t="shared" si="490"/>
        <v>1</v>
      </c>
      <c r="X2870" s="40">
        <f t="shared" ca="1" si="491"/>
        <v>2642409.16</v>
      </c>
      <c r="Y2870" s="30" t="b">
        <f t="shared" ca="1" si="492"/>
        <v>1</v>
      </c>
    </row>
    <row r="2871" spans="1:25" hidden="1">
      <c r="A2871" s="28" t="s">
        <v>2837</v>
      </c>
      <c r="B2871" s="28" t="s">
        <v>2838</v>
      </c>
      <c r="C2871" s="28" t="s">
        <v>4978</v>
      </c>
      <c r="D2871" s="28" t="s">
        <v>2842</v>
      </c>
      <c r="E2871" s="29">
        <v>42429</v>
      </c>
      <c r="F2871" s="28" t="s">
        <v>12884</v>
      </c>
      <c r="G2871" s="30">
        <v>5507</v>
      </c>
      <c r="H2871" s="28" t="s">
        <v>12885</v>
      </c>
      <c r="I2871" s="31">
        <v>0</v>
      </c>
      <c r="J2871" s="31">
        <v>10.55</v>
      </c>
      <c r="K2871" s="28" t="s">
        <v>2983</v>
      </c>
      <c r="L2871" s="32">
        <f t="shared" si="484"/>
        <v>-10.55</v>
      </c>
      <c r="M2871" s="33">
        <f t="shared" si="485"/>
        <v>10.55</v>
      </c>
      <c r="N2871" s="34" t="b">
        <v>1</v>
      </c>
      <c r="O2871" s="35">
        <f t="shared" si="486"/>
        <v>10.55</v>
      </c>
      <c r="P2871" s="36" t="str">
        <f t="shared" si="487"/>
        <v>D</v>
      </c>
      <c r="Q2871" s="37" t="str">
        <f t="shared" si="488"/>
        <v>Orange Mobile (Direct Debit)</v>
      </c>
      <c r="R2871" s="6" t="str">
        <f t="shared" si="489"/>
        <v>D - Orange Mobile (Direct Debit)</v>
      </c>
      <c r="S2871" s="6" t="str">
        <f>IFERROR(INDEX('Vendor Over-ride'!$C:$C, MATCH($R:$R,'Vendor Over-ride'!$A:$A,0)),"")</f>
        <v>D - Orange Mobile (Direct Debit)</v>
      </c>
      <c r="U2871" s="38" t="str">
        <f t="shared" si="493"/>
        <v>GIA</v>
      </c>
      <c r="V2871" s="5" t="str">
        <f t="shared" si="494"/>
        <v>TRADE</v>
      </c>
      <c r="W2871" s="5" t="b">
        <f t="shared" si="490"/>
        <v>0</v>
      </c>
      <c r="X2871" s="40">
        <f t="shared" ca="1" si="491"/>
        <v>126.59999999999998</v>
      </c>
      <c r="Y2871" s="30" t="b">
        <f t="shared" ca="1" si="492"/>
        <v>0</v>
      </c>
    </row>
    <row r="2872" spans="1:25" hidden="1">
      <c r="A2872" s="28" t="s">
        <v>2837</v>
      </c>
      <c r="B2872" s="28" t="s">
        <v>2838</v>
      </c>
      <c r="C2872" s="28" t="s">
        <v>4978</v>
      </c>
      <c r="D2872" s="28" t="s">
        <v>2842</v>
      </c>
      <c r="E2872" s="29">
        <v>42429</v>
      </c>
      <c r="F2872" s="28" t="s">
        <v>12886</v>
      </c>
      <c r="G2872" s="30">
        <v>5507</v>
      </c>
      <c r="H2872" s="28" t="s">
        <v>12887</v>
      </c>
      <c r="I2872" s="31">
        <v>0</v>
      </c>
      <c r="J2872" s="31">
        <v>206</v>
      </c>
      <c r="K2872" s="28" t="s">
        <v>3867</v>
      </c>
      <c r="L2872" s="32">
        <f t="shared" si="484"/>
        <v>-206</v>
      </c>
      <c r="M2872" s="33">
        <f t="shared" si="485"/>
        <v>206</v>
      </c>
      <c r="N2872" s="34" t="b">
        <v>1</v>
      </c>
      <c r="O2872" s="35">
        <f t="shared" si="486"/>
        <v>206</v>
      </c>
      <c r="P2872" s="36" t="str">
        <f t="shared" si="487"/>
        <v>D</v>
      </c>
      <c r="Q2872" s="37" t="str">
        <f t="shared" si="488"/>
        <v>Postage By Phone-Pitney Bowes Ltd (DD)</v>
      </c>
      <c r="R2872" s="6" t="str">
        <f t="shared" si="489"/>
        <v>D - Postage By Phone-Pitney Bowes Ltd (DD)</v>
      </c>
      <c r="S2872" s="6" t="str">
        <f>IFERROR(INDEX('Vendor Over-ride'!$C:$C, MATCH($R:$R,'Vendor Over-ride'!$A:$A,0)),"")</f>
        <v>D - Postage By Phone-Pitney Bowes Ltd (DD)</v>
      </c>
      <c r="U2872" s="38" t="str">
        <f t="shared" si="493"/>
        <v>GIA</v>
      </c>
      <c r="V2872" s="5" t="str">
        <f t="shared" si="494"/>
        <v>TRADE</v>
      </c>
      <c r="W2872" s="5" t="b">
        <f t="shared" si="490"/>
        <v>0</v>
      </c>
      <c r="X2872" s="40">
        <f t="shared" ca="1" si="491"/>
        <v>2678</v>
      </c>
      <c r="Y2872" s="30" t="b">
        <f t="shared" ca="1" si="492"/>
        <v>0</v>
      </c>
    </row>
    <row r="2873" spans="1:25">
      <c r="A2873" s="28" t="s">
        <v>2837</v>
      </c>
      <c r="B2873" s="28" t="s">
        <v>2838</v>
      </c>
      <c r="C2873" s="28" t="s">
        <v>4978</v>
      </c>
      <c r="D2873" s="28" t="s">
        <v>2842</v>
      </c>
      <c r="E2873" s="29">
        <v>42429</v>
      </c>
      <c r="F2873" s="28" t="s">
        <v>12888</v>
      </c>
      <c r="G2873" s="30">
        <v>5507</v>
      </c>
      <c r="H2873" s="28" t="s">
        <v>12889</v>
      </c>
      <c r="I2873" s="31">
        <v>0</v>
      </c>
      <c r="J2873" s="31">
        <v>1058.7</v>
      </c>
      <c r="K2873" s="28" t="s">
        <v>2984</v>
      </c>
      <c r="L2873" s="32">
        <f t="shared" si="484"/>
        <v>-1058.7</v>
      </c>
      <c r="M2873" s="33">
        <f t="shared" si="485"/>
        <v>1058.7</v>
      </c>
      <c r="N2873" s="34" t="b">
        <v>1</v>
      </c>
      <c r="O2873" s="35">
        <f t="shared" si="486"/>
        <v>1058.7</v>
      </c>
      <c r="P2873" s="36" t="str">
        <f t="shared" si="487"/>
        <v>D</v>
      </c>
      <c r="Q2873" s="37" t="str">
        <f t="shared" si="488"/>
        <v>Rail Settlement Plan</v>
      </c>
      <c r="R2873" s="6" t="str">
        <f t="shared" si="489"/>
        <v>D - Rail Settlement Plan</v>
      </c>
      <c r="S2873" s="6" t="str">
        <f>IFERROR(INDEX('Vendor Over-ride'!$C:$C, MATCH($R:$R,'Vendor Over-ride'!$A:$A,0)),"")</f>
        <v>D - Rail Settlement Plan</v>
      </c>
      <c r="T2873" s="41" t="s">
        <v>7022</v>
      </c>
      <c r="U2873" s="38" t="str">
        <f t="shared" si="493"/>
        <v>GIA</v>
      </c>
      <c r="V2873" s="5" t="str">
        <f t="shared" si="494"/>
        <v>TRADE</v>
      </c>
      <c r="W2873" s="5" t="b">
        <f t="shared" si="490"/>
        <v>0</v>
      </c>
      <c r="X2873" s="40">
        <f t="shared" ca="1" si="491"/>
        <v>29590.400000000005</v>
      </c>
      <c r="Y2873" s="30" t="b">
        <f t="shared" ca="1" si="492"/>
        <v>1</v>
      </c>
    </row>
    <row r="2874" spans="1:25">
      <c r="A2874" s="28" t="s">
        <v>2837</v>
      </c>
      <c r="B2874" s="28" t="s">
        <v>2838</v>
      </c>
      <c r="C2874" s="28" t="s">
        <v>4978</v>
      </c>
      <c r="D2874" s="28" t="s">
        <v>2842</v>
      </c>
      <c r="E2874" s="29">
        <v>42429</v>
      </c>
      <c r="F2874" s="28" t="s">
        <v>12890</v>
      </c>
      <c r="G2874" s="30">
        <v>5507</v>
      </c>
      <c r="H2874" s="28" t="s">
        <v>12891</v>
      </c>
      <c r="I2874" s="31">
        <v>0</v>
      </c>
      <c r="J2874" s="31">
        <v>2888.86</v>
      </c>
      <c r="K2874" s="28" t="s">
        <v>2985</v>
      </c>
      <c r="L2874" s="32">
        <f t="shared" si="484"/>
        <v>-2888.86</v>
      </c>
      <c r="M2874" s="33">
        <f t="shared" si="485"/>
        <v>2888.86</v>
      </c>
      <c r="N2874" s="34" t="b">
        <v>1</v>
      </c>
      <c r="O2874" s="35">
        <f t="shared" si="486"/>
        <v>2888.86</v>
      </c>
      <c r="P2874" s="36" t="str">
        <f t="shared" si="487"/>
        <v>D</v>
      </c>
      <c r="Q2874" s="37" t="str">
        <f t="shared" si="488"/>
        <v>Vodafone (Direct Debit)</v>
      </c>
      <c r="R2874" s="6" t="str">
        <f t="shared" si="489"/>
        <v>D - Vodafone (Direct Debit)</v>
      </c>
      <c r="S2874" s="6" t="str">
        <f>IFERROR(INDEX('Vendor Over-ride'!$C:$C, MATCH($R:$R,'Vendor Over-ride'!$A:$A,0)),"")</f>
        <v>D - Vodafone (Direct Debit)</v>
      </c>
      <c r="T2874" s="41" t="s">
        <v>17719</v>
      </c>
      <c r="U2874" s="38" t="str">
        <f t="shared" si="493"/>
        <v>GIA</v>
      </c>
      <c r="V2874" s="5" t="str">
        <f t="shared" si="494"/>
        <v>TRADE</v>
      </c>
      <c r="W2874" s="5" t="b">
        <f t="shared" si="490"/>
        <v>0</v>
      </c>
      <c r="X2874" s="40">
        <f t="shared" ca="1" si="491"/>
        <v>33971.480000000003</v>
      </c>
      <c r="Y2874" s="30" t="b">
        <f t="shared" ca="1" si="492"/>
        <v>1</v>
      </c>
    </row>
    <row r="2875" spans="1:25" hidden="1">
      <c r="A2875" s="28" t="s">
        <v>2837</v>
      </c>
      <c r="B2875" s="28" t="s">
        <v>2838</v>
      </c>
      <c r="C2875" s="28" t="s">
        <v>4978</v>
      </c>
      <c r="D2875" s="28" t="s">
        <v>2986</v>
      </c>
      <c r="E2875" s="29">
        <v>42415</v>
      </c>
      <c r="F2875" s="28" t="s">
        <v>11475</v>
      </c>
      <c r="G2875" s="30">
        <v>5436</v>
      </c>
      <c r="H2875" s="28" t="s">
        <v>12892</v>
      </c>
      <c r="I2875" s="31">
        <v>3589</v>
      </c>
      <c r="J2875" s="31">
        <v>0</v>
      </c>
      <c r="K2875" s="28" t="s">
        <v>11477</v>
      </c>
      <c r="L2875" s="32">
        <f t="shared" si="484"/>
        <v>3589</v>
      </c>
      <c r="M2875" s="33">
        <f t="shared" si="485"/>
        <v>3589</v>
      </c>
      <c r="N2875" s="34" t="b">
        <v>0</v>
      </c>
      <c r="O2875" s="35">
        <f t="shared" si="486"/>
        <v>0</v>
      </c>
      <c r="P2875" s="36" t="str">
        <f t="shared" si="487"/>
        <v>T</v>
      </c>
      <c r="Q2875" s="37" t="str">
        <f t="shared" si="488"/>
        <v>Scottish Funding Council</v>
      </c>
      <c r="R2875" s="6" t="str">
        <f t="shared" si="489"/>
        <v>T - Scottish Funding Council</v>
      </c>
      <c r="S2875" s="6" t="str">
        <f>IFERROR(INDEX('Vendor Over-ride'!$C:$C, MATCH($R:$R,'Vendor Over-ride'!$A:$A,0)),"")</f>
        <v>T - Scottish Funding Council</v>
      </c>
      <c r="U2875" s="38" t="str">
        <f t="shared" si="493"/>
        <v>GIA</v>
      </c>
      <c r="V2875" s="5" t="str">
        <f t="shared" si="494"/>
        <v>TRADE</v>
      </c>
      <c r="W2875" s="5" t="b">
        <f t="shared" si="490"/>
        <v>0</v>
      </c>
      <c r="X2875" s="40">
        <f t="shared" ca="1" si="491"/>
        <v>0</v>
      </c>
      <c r="Y2875" s="30" t="b">
        <f t="shared" ca="1" si="492"/>
        <v>0</v>
      </c>
    </row>
    <row r="2876" spans="1:25" hidden="1">
      <c r="A2876" s="28" t="s">
        <v>2837</v>
      </c>
      <c r="B2876" s="28" t="s">
        <v>2838</v>
      </c>
      <c r="C2876" s="28" t="s">
        <v>4978</v>
      </c>
      <c r="D2876" s="28" t="s">
        <v>2990</v>
      </c>
      <c r="E2876" s="29">
        <v>42402</v>
      </c>
      <c r="F2876" s="28"/>
      <c r="G2876" s="30">
        <v>5359</v>
      </c>
      <c r="H2876" s="28" t="s">
        <v>12893</v>
      </c>
      <c r="I2876" s="31">
        <v>0</v>
      </c>
      <c r="J2876" s="31">
        <v>3.5</v>
      </c>
      <c r="K2876" s="28"/>
      <c r="L2876" s="32">
        <f t="shared" si="484"/>
        <v>-3.5</v>
      </c>
      <c r="M2876" s="33">
        <f t="shared" si="485"/>
        <v>3.5</v>
      </c>
      <c r="N2876" s="34" t="b">
        <v>0</v>
      </c>
      <c r="O2876" s="35">
        <f t="shared" si="486"/>
        <v>0</v>
      </c>
      <c r="P2876" s="36" t="str">
        <f t="shared" si="487"/>
        <v/>
      </c>
      <c r="Q2876" s="37" t="e">
        <f t="shared" si="488"/>
        <v>#VALUE!</v>
      </c>
      <c r="R2876" s="6" t="e">
        <f t="shared" si="489"/>
        <v>#VALUE!</v>
      </c>
      <c r="S2876" s="6" t="str">
        <f>IFERROR(INDEX('Vendor Over-ride'!$C:$C, MATCH($R:$R,'Vendor Over-ride'!$A:$A,0)),"")</f>
        <v/>
      </c>
      <c r="U2876" s="38" t="str">
        <f t="shared" si="493"/>
        <v>GIA</v>
      </c>
      <c r="V2876" s="5" t="str">
        <f t="shared" si="494"/>
        <v/>
      </c>
      <c r="W2876" s="5" t="b">
        <f t="shared" si="490"/>
        <v>0</v>
      </c>
      <c r="X2876" s="40">
        <f t="shared" ca="1" si="491"/>
        <v>334393.72000000003</v>
      </c>
      <c r="Y2876" s="30" t="b">
        <f t="shared" ca="1" si="492"/>
        <v>1</v>
      </c>
    </row>
    <row r="2877" spans="1:25" hidden="1">
      <c r="A2877" s="28" t="s">
        <v>2837</v>
      </c>
      <c r="B2877" s="28" t="s">
        <v>2838</v>
      </c>
      <c r="C2877" s="28" t="s">
        <v>4978</v>
      </c>
      <c r="D2877" s="28" t="s">
        <v>2990</v>
      </c>
      <c r="E2877" s="29">
        <v>42410</v>
      </c>
      <c r="F2877" s="28"/>
      <c r="G2877" s="30">
        <v>5398</v>
      </c>
      <c r="H2877" s="28" t="s">
        <v>12894</v>
      </c>
      <c r="I2877" s="31">
        <v>0</v>
      </c>
      <c r="J2877" s="31">
        <v>3.5</v>
      </c>
      <c r="K2877" s="28"/>
      <c r="L2877" s="32">
        <f t="shared" si="484"/>
        <v>-3.5</v>
      </c>
      <c r="M2877" s="33">
        <f t="shared" si="485"/>
        <v>3.5</v>
      </c>
      <c r="N2877" s="34" t="b">
        <v>0</v>
      </c>
      <c r="O2877" s="35">
        <f t="shared" si="486"/>
        <v>0</v>
      </c>
      <c r="P2877" s="36" t="str">
        <f t="shared" si="487"/>
        <v/>
      </c>
      <c r="Q2877" s="37" t="e">
        <f t="shared" si="488"/>
        <v>#VALUE!</v>
      </c>
      <c r="R2877" s="6" t="e">
        <f t="shared" si="489"/>
        <v>#VALUE!</v>
      </c>
      <c r="S2877" s="6" t="str">
        <f>IFERROR(INDEX('Vendor Over-ride'!$C:$C, MATCH($R:$R,'Vendor Over-ride'!$A:$A,0)),"")</f>
        <v/>
      </c>
      <c r="U2877" s="38" t="str">
        <f t="shared" si="493"/>
        <v>GIA</v>
      </c>
      <c r="V2877" s="5" t="str">
        <f t="shared" si="494"/>
        <v/>
      </c>
      <c r="W2877" s="5" t="b">
        <f t="shared" si="490"/>
        <v>0</v>
      </c>
      <c r="X2877" s="40">
        <f t="shared" ca="1" si="491"/>
        <v>334393.72000000003</v>
      </c>
      <c r="Y2877" s="30" t="b">
        <f t="shared" ca="1" si="492"/>
        <v>1</v>
      </c>
    </row>
    <row r="2878" spans="1:25">
      <c r="A2878" s="28" t="s">
        <v>2837</v>
      </c>
      <c r="B2878" s="28" t="s">
        <v>2838</v>
      </c>
      <c r="C2878" s="28" t="s">
        <v>4978</v>
      </c>
      <c r="D2878" s="28" t="s">
        <v>2990</v>
      </c>
      <c r="E2878" s="29">
        <v>42416</v>
      </c>
      <c r="F2878" s="28"/>
      <c r="G2878" s="30">
        <v>5433</v>
      </c>
      <c r="H2878" s="28" t="s">
        <v>12895</v>
      </c>
      <c r="I2878" s="31">
        <v>0</v>
      </c>
      <c r="J2878" s="31">
        <v>1184.43</v>
      </c>
      <c r="K2878" s="28"/>
      <c r="L2878" s="32">
        <f t="shared" si="484"/>
        <v>-1184.43</v>
      </c>
      <c r="M2878" s="33">
        <f t="shared" si="485"/>
        <v>1184.43</v>
      </c>
      <c r="N2878" s="34" t="b">
        <v>1</v>
      </c>
      <c r="O2878" s="35">
        <f t="shared" si="486"/>
        <v>1184.43</v>
      </c>
      <c r="P2878" s="36" t="str">
        <f t="shared" si="487"/>
        <v/>
      </c>
      <c r="Q2878" s="37" t="e">
        <f t="shared" si="488"/>
        <v>#VALUE!</v>
      </c>
      <c r="R2878" s="6" t="e">
        <f t="shared" si="489"/>
        <v>#VALUE!</v>
      </c>
      <c r="S2878" s="6" t="str">
        <f>IFERROR(INDEX('Vendor Over-ride'!$C:$C, MATCH($R:$R,'Vendor Over-ride'!$A:$A,0)),"")</f>
        <v/>
      </c>
      <c r="U2878" s="38" t="str">
        <f t="shared" si="493"/>
        <v>GIA</v>
      </c>
      <c r="V2878" s="5" t="str">
        <f t="shared" si="494"/>
        <v/>
      </c>
      <c r="W2878" s="5" t="b">
        <f t="shared" si="490"/>
        <v>0</v>
      </c>
      <c r="X2878" s="40">
        <f t="shared" ca="1" si="491"/>
        <v>334393.72000000003</v>
      </c>
      <c r="Y2878" s="30" t="b">
        <f t="shared" ca="1" si="492"/>
        <v>1</v>
      </c>
    </row>
    <row r="2879" spans="1:25" hidden="1">
      <c r="A2879" s="28" t="s">
        <v>2837</v>
      </c>
      <c r="B2879" s="28" t="s">
        <v>2838</v>
      </c>
      <c r="C2879" s="28" t="s">
        <v>4978</v>
      </c>
      <c r="D2879" s="28" t="s">
        <v>2990</v>
      </c>
      <c r="E2879" s="29">
        <v>42405</v>
      </c>
      <c r="F2879" s="28"/>
      <c r="G2879" s="30">
        <v>5437</v>
      </c>
      <c r="H2879" s="28" t="s">
        <v>12896</v>
      </c>
      <c r="I2879" s="31">
        <v>195.4</v>
      </c>
      <c r="J2879" s="31">
        <v>0</v>
      </c>
      <c r="K2879" s="28"/>
      <c r="L2879" s="32">
        <f t="shared" si="484"/>
        <v>195.4</v>
      </c>
      <c r="M2879" s="33">
        <f t="shared" si="485"/>
        <v>195.4</v>
      </c>
      <c r="N2879" s="34" t="b">
        <v>0</v>
      </c>
      <c r="O2879" s="35">
        <f t="shared" si="486"/>
        <v>0</v>
      </c>
      <c r="P2879" s="36" t="str">
        <f t="shared" si="487"/>
        <v/>
      </c>
      <c r="Q2879" s="37" t="e">
        <f t="shared" si="488"/>
        <v>#VALUE!</v>
      </c>
      <c r="R2879" s="6" t="e">
        <f t="shared" si="489"/>
        <v>#VALUE!</v>
      </c>
      <c r="S2879" s="6" t="str">
        <f>IFERROR(INDEX('Vendor Over-ride'!$C:$C, MATCH($R:$R,'Vendor Over-ride'!$A:$A,0)),"")</f>
        <v/>
      </c>
      <c r="U2879" s="38" t="str">
        <f t="shared" si="493"/>
        <v>GIA</v>
      </c>
      <c r="V2879" s="5" t="str">
        <f t="shared" si="494"/>
        <v/>
      </c>
      <c r="W2879" s="5" t="b">
        <f t="shared" si="490"/>
        <v>0</v>
      </c>
      <c r="X2879" s="40">
        <f t="shared" ca="1" si="491"/>
        <v>334393.72000000003</v>
      </c>
      <c r="Y2879" s="30" t="b">
        <f t="shared" ca="1" si="492"/>
        <v>1</v>
      </c>
    </row>
    <row r="2880" spans="1:25" hidden="1">
      <c r="A2880" s="28" t="s">
        <v>2837</v>
      </c>
      <c r="B2880" s="28" t="s">
        <v>2838</v>
      </c>
      <c r="C2880" s="28" t="s">
        <v>4978</v>
      </c>
      <c r="D2880" s="28" t="s">
        <v>2990</v>
      </c>
      <c r="E2880" s="29">
        <v>42424</v>
      </c>
      <c r="F2880" s="28"/>
      <c r="G2880" s="30">
        <v>5459</v>
      </c>
      <c r="H2880" s="28" t="s">
        <v>12897</v>
      </c>
      <c r="I2880" s="31">
        <v>315.83999999999997</v>
      </c>
      <c r="J2880" s="31">
        <v>0</v>
      </c>
      <c r="K2880" s="28"/>
      <c r="L2880" s="32">
        <f t="shared" si="484"/>
        <v>315.83999999999997</v>
      </c>
      <c r="M2880" s="33">
        <f t="shared" si="485"/>
        <v>315.83999999999997</v>
      </c>
      <c r="N2880" s="34" t="b">
        <v>0</v>
      </c>
      <c r="O2880" s="35">
        <f t="shared" si="486"/>
        <v>0</v>
      </c>
      <c r="P2880" s="36" t="str">
        <f t="shared" si="487"/>
        <v/>
      </c>
      <c r="Q2880" s="37" t="e">
        <f t="shared" si="488"/>
        <v>#VALUE!</v>
      </c>
      <c r="R2880" s="6" t="e">
        <f t="shared" si="489"/>
        <v>#VALUE!</v>
      </c>
      <c r="S2880" s="6" t="str">
        <f>IFERROR(INDEX('Vendor Over-ride'!$C:$C, MATCH($R:$R,'Vendor Over-ride'!$A:$A,0)),"")</f>
        <v/>
      </c>
      <c r="U2880" s="38" t="str">
        <f t="shared" si="493"/>
        <v>GIA</v>
      </c>
      <c r="V2880" s="5" t="str">
        <f t="shared" si="494"/>
        <v/>
      </c>
      <c r="W2880" s="5" t="b">
        <f t="shared" si="490"/>
        <v>0</v>
      </c>
      <c r="X2880" s="40">
        <f t="shared" ca="1" si="491"/>
        <v>334393.72000000003</v>
      </c>
      <c r="Y2880" s="30" t="b">
        <f t="shared" ca="1" si="492"/>
        <v>1</v>
      </c>
    </row>
    <row r="2881" spans="1:25" hidden="1">
      <c r="A2881" s="28" t="s">
        <v>2837</v>
      </c>
      <c r="B2881" s="28" t="s">
        <v>2838</v>
      </c>
      <c r="C2881" s="28" t="s">
        <v>4978</v>
      </c>
      <c r="D2881" s="28" t="s">
        <v>2990</v>
      </c>
      <c r="E2881" s="29">
        <v>42426</v>
      </c>
      <c r="F2881" s="28"/>
      <c r="G2881" s="30">
        <v>5489</v>
      </c>
      <c r="H2881" s="28" t="s">
        <v>12898</v>
      </c>
      <c r="I2881" s="31">
        <v>10</v>
      </c>
      <c r="J2881" s="31">
        <v>0</v>
      </c>
      <c r="K2881" s="28"/>
      <c r="L2881" s="32">
        <f t="shared" si="484"/>
        <v>10</v>
      </c>
      <c r="M2881" s="33">
        <f t="shared" si="485"/>
        <v>10</v>
      </c>
      <c r="N2881" s="34" t="b">
        <v>0</v>
      </c>
      <c r="O2881" s="35">
        <f t="shared" si="486"/>
        <v>0</v>
      </c>
      <c r="P2881" s="36" t="str">
        <f t="shared" si="487"/>
        <v/>
      </c>
      <c r="Q2881" s="37" t="e">
        <f t="shared" si="488"/>
        <v>#VALUE!</v>
      </c>
      <c r="R2881" s="6" t="e">
        <f t="shared" si="489"/>
        <v>#VALUE!</v>
      </c>
      <c r="S2881" s="6" t="str">
        <f>IFERROR(INDEX('Vendor Over-ride'!$C:$C, MATCH($R:$R,'Vendor Over-ride'!$A:$A,0)),"")</f>
        <v/>
      </c>
      <c r="U2881" s="38" t="str">
        <f t="shared" si="493"/>
        <v>GIA</v>
      </c>
      <c r="V2881" s="5" t="str">
        <f t="shared" si="494"/>
        <v/>
      </c>
      <c r="W2881" s="5" t="b">
        <f t="shared" si="490"/>
        <v>0</v>
      </c>
      <c r="X2881" s="40">
        <f t="shared" ca="1" si="491"/>
        <v>334393.72000000003</v>
      </c>
      <c r="Y2881" s="30" t="b">
        <f t="shared" ca="1" si="492"/>
        <v>1</v>
      </c>
    </row>
    <row r="2882" spans="1:25" hidden="1">
      <c r="A2882" s="28" t="s">
        <v>2837</v>
      </c>
      <c r="B2882" s="28" t="s">
        <v>2838</v>
      </c>
      <c r="C2882" s="28" t="s">
        <v>4978</v>
      </c>
      <c r="D2882" s="28" t="s">
        <v>2990</v>
      </c>
      <c r="E2882" s="29">
        <v>42415</v>
      </c>
      <c r="F2882" s="28"/>
      <c r="G2882" s="30">
        <v>5552</v>
      </c>
      <c r="H2882" s="28" t="s">
        <v>12899</v>
      </c>
      <c r="I2882" s="31">
        <v>0</v>
      </c>
      <c r="J2882" s="31">
        <v>12</v>
      </c>
      <c r="K2882" s="28"/>
      <c r="L2882" s="32">
        <f t="shared" ref="L2882:L2945" si="495">I:I-J:J</f>
        <v>-12</v>
      </c>
      <c r="M2882" s="33">
        <f t="shared" ref="M2882:M2945" si="496">ABS($L:$L)</f>
        <v>12</v>
      </c>
      <c r="N2882" s="34" t="b">
        <v>0</v>
      </c>
      <c r="O2882" s="35">
        <f t="shared" ref="O2882:O2945" si="497">$M:$M*$N:$N</f>
        <v>0</v>
      </c>
      <c r="P2882" s="36" t="str">
        <f t="shared" ref="P2882:P2945" si="498">LEFT(TRIM($K:$K),1)</f>
        <v/>
      </c>
      <c r="Q2882" s="37" t="e">
        <f t="shared" ref="Q2882:Q2945" si="499">RIGHT(TRIM($K:$K),LEN(TRIM($K:$K))-FIND("-",TRIM($K:$K)))</f>
        <v>#VALUE!</v>
      </c>
      <c r="R2882" s="6" t="e">
        <f t="shared" ref="R2882:R2945" si="500">CONCATENATE($P:$P, " - ",$Q:$Q)</f>
        <v>#VALUE!</v>
      </c>
      <c r="S2882" s="6" t="str">
        <f>IFERROR(INDEX('Vendor Over-ride'!$C:$C, MATCH($R:$R,'Vendor Over-ride'!$A:$A,0)),"")</f>
        <v/>
      </c>
      <c r="U2882" s="38" t="str">
        <f t="shared" si="493"/>
        <v>GIA</v>
      </c>
      <c r="V2882" s="5" t="str">
        <f t="shared" si="494"/>
        <v/>
      </c>
      <c r="W2882" s="5" t="b">
        <f t="shared" ref="W2882:W2945" si="501">ROUND($O:$O,2)&gt;=25000</f>
        <v>0</v>
      </c>
      <c r="X2882" s="40">
        <f t="shared" ref="X2882:X2945" ca="1" si="502">SUMPRODUCT((Payee=$S2882) * (Payment_Value))</f>
        <v>334393.72000000003</v>
      </c>
      <c r="Y2882" s="30" t="b">
        <f t="shared" ref="Y2882:Y2945" ca="1" si="503">$X:$X&gt;=25000</f>
        <v>1</v>
      </c>
    </row>
    <row r="2883" spans="1:25" hidden="1">
      <c r="A2883" s="28" t="s">
        <v>2837</v>
      </c>
      <c r="B2883" s="28" t="s">
        <v>2838</v>
      </c>
      <c r="C2883" s="28" t="s">
        <v>4978</v>
      </c>
      <c r="D2883" s="28" t="s">
        <v>2990</v>
      </c>
      <c r="E2883" s="29">
        <v>42429</v>
      </c>
      <c r="F2883" s="28"/>
      <c r="G2883" s="30">
        <v>5553</v>
      </c>
      <c r="H2883" s="28" t="s">
        <v>12900</v>
      </c>
      <c r="I2883" s="31">
        <v>0</v>
      </c>
      <c r="J2883" s="31">
        <v>99.12</v>
      </c>
      <c r="K2883" s="28"/>
      <c r="L2883" s="32">
        <f t="shared" si="495"/>
        <v>-99.12</v>
      </c>
      <c r="M2883" s="33">
        <f t="shared" si="496"/>
        <v>99.12</v>
      </c>
      <c r="N2883" s="34" t="b">
        <v>0</v>
      </c>
      <c r="O2883" s="35">
        <f t="shared" si="497"/>
        <v>0</v>
      </c>
      <c r="P2883" s="36" t="str">
        <f t="shared" si="498"/>
        <v/>
      </c>
      <c r="Q2883" s="37" t="e">
        <f t="shared" si="499"/>
        <v>#VALUE!</v>
      </c>
      <c r="R2883" s="6" t="e">
        <f t="shared" si="500"/>
        <v>#VALUE!</v>
      </c>
      <c r="S2883" s="6" t="str">
        <f>IFERROR(INDEX('Vendor Over-ride'!$C:$C, MATCH($R:$R,'Vendor Over-ride'!$A:$A,0)),"")</f>
        <v/>
      </c>
      <c r="U2883" s="38" t="str">
        <f t="shared" ref="U2883:U2946" si="504">"GIA"</f>
        <v>GIA</v>
      </c>
      <c r="V2883" s="5" t="str">
        <f t="shared" ref="V2883:V2946" si="505">UPPER(IF($P:$P="E","Employee",IF(OR($P:$P="I",$P:$P="G"),"Award",IF(OR($P:$P="D",$P:$P="T"),"Trade",""))))</f>
        <v/>
      </c>
      <c r="W2883" s="5" t="b">
        <f t="shared" si="501"/>
        <v>0</v>
      </c>
      <c r="X2883" s="40">
        <f t="shared" ca="1" si="502"/>
        <v>334393.72000000003</v>
      </c>
      <c r="Y2883" s="30" t="b">
        <f t="shared" ca="1" si="503"/>
        <v>1</v>
      </c>
    </row>
    <row r="2884" spans="1:25" hidden="1">
      <c r="A2884" s="28" t="s">
        <v>2837</v>
      </c>
      <c r="B2884" s="28" t="s">
        <v>2838</v>
      </c>
      <c r="C2884" s="28" t="s">
        <v>5062</v>
      </c>
      <c r="D2884" s="28" t="s">
        <v>2842</v>
      </c>
      <c r="E2884" s="29">
        <v>42430</v>
      </c>
      <c r="F2884" s="28" t="s">
        <v>12901</v>
      </c>
      <c r="G2884" s="30">
        <v>5497</v>
      </c>
      <c r="H2884" s="28" t="s">
        <v>12902</v>
      </c>
      <c r="I2884" s="31">
        <v>0</v>
      </c>
      <c r="J2884" s="31">
        <v>79.599999999999994</v>
      </c>
      <c r="K2884" s="28" t="s">
        <v>2948</v>
      </c>
      <c r="L2884" s="32">
        <f t="shared" si="495"/>
        <v>-79.599999999999994</v>
      </c>
      <c r="M2884" s="33">
        <f t="shared" si="496"/>
        <v>79.599999999999994</v>
      </c>
      <c r="N2884" s="34" t="b">
        <v>0</v>
      </c>
      <c r="O2884" s="35">
        <f t="shared" si="497"/>
        <v>0</v>
      </c>
      <c r="P2884" s="36" t="str">
        <f t="shared" si="498"/>
        <v>E</v>
      </c>
      <c r="Q2884" s="37" t="str">
        <f t="shared" si="499"/>
        <v>Helena Ward</v>
      </c>
      <c r="R2884" s="6" t="str">
        <f t="shared" si="500"/>
        <v>E - Helena Ward</v>
      </c>
      <c r="S2884" s="6" t="str">
        <f>IFERROR(INDEX('Vendor Over-ride'!$C:$C, MATCH($R:$R,'Vendor Over-ride'!$A:$A,0)),"")</f>
        <v/>
      </c>
      <c r="U2884" s="38" t="str">
        <f t="shared" si="504"/>
        <v>GIA</v>
      </c>
      <c r="V2884" s="5" t="str">
        <f t="shared" si="505"/>
        <v>EMPLOYEE</v>
      </c>
      <c r="W2884" s="5" t="b">
        <f t="shared" si="501"/>
        <v>0</v>
      </c>
      <c r="X2884" s="40">
        <f t="shared" ca="1" si="502"/>
        <v>334393.72000000003</v>
      </c>
      <c r="Y2884" s="30" t="b">
        <f t="shared" ca="1" si="503"/>
        <v>1</v>
      </c>
    </row>
    <row r="2885" spans="1:25" hidden="1">
      <c r="A2885" s="28" t="s">
        <v>2837</v>
      </c>
      <c r="B2885" s="28" t="s">
        <v>2838</v>
      </c>
      <c r="C2885" s="28" t="s">
        <v>5062</v>
      </c>
      <c r="D2885" s="28" t="s">
        <v>2842</v>
      </c>
      <c r="E2885" s="29">
        <v>42430</v>
      </c>
      <c r="F2885" s="28" t="s">
        <v>12903</v>
      </c>
      <c r="G2885" s="30">
        <v>5497</v>
      </c>
      <c r="H2885" s="28" t="s">
        <v>12904</v>
      </c>
      <c r="I2885" s="31">
        <v>0</v>
      </c>
      <c r="J2885" s="31">
        <v>40</v>
      </c>
      <c r="K2885" s="28" t="s">
        <v>5066</v>
      </c>
      <c r="L2885" s="32">
        <f t="shared" si="495"/>
        <v>-40</v>
      </c>
      <c r="M2885" s="33">
        <f t="shared" si="496"/>
        <v>40</v>
      </c>
      <c r="N2885" s="34" t="b">
        <v>0</v>
      </c>
      <c r="O2885" s="35">
        <f t="shared" si="497"/>
        <v>0</v>
      </c>
      <c r="P2885" s="36" t="str">
        <f t="shared" si="498"/>
        <v>E</v>
      </c>
      <c r="Q2885" s="37" t="str">
        <f t="shared" si="499"/>
        <v>Kristina Johansen-Seznec</v>
      </c>
      <c r="R2885" s="6" t="str">
        <f t="shared" si="500"/>
        <v>E - Kristina Johansen-Seznec</v>
      </c>
      <c r="S2885" s="6" t="str">
        <f>IFERROR(INDEX('Vendor Over-ride'!$C:$C, MATCH($R:$R,'Vendor Over-ride'!$A:$A,0)),"")</f>
        <v/>
      </c>
      <c r="U2885" s="38" t="str">
        <f t="shared" si="504"/>
        <v>GIA</v>
      </c>
      <c r="V2885" s="5" t="str">
        <f t="shared" si="505"/>
        <v>EMPLOYEE</v>
      </c>
      <c r="W2885" s="5" t="b">
        <f t="shared" si="501"/>
        <v>0</v>
      </c>
      <c r="X2885" s="40">
        <f t="shared" ca="1" si="502"/>
        <v>334393.72000000003</v>
      </c>
      <c r="Y2885" s="30" t="b">
        <f t="shared" ca="1" si="503"/>
        <v>1</v>
      </c>
    </row>
    <row r="2886" spans="1:25" hidden="1">
      <c r="A2886" s="28" t="s">
        <v>2837</v>
      </c>
      <c r="B2886" s="28" t="s">
        <v>2838</v>
      </c>
      <c r="C2886" s="28" t="s">
        <v>5062</v>
      </c>
      <c r="D2886" s="28" t="s">
        <v>2842</v>
      </c>
      <c r="E2886" s="29">
        <v>42430</v>
      </c>
      <c r="F2886" s="28" t="s">
        <v>12905</v>
      </c>
      <c r="G2886" s="30">
        <v>5497</v>
      </c>
      <c r="H2886" s="28" t="s">
        <v>12906</v>
      </c>
      <c r="I2886" s="31">
        <v>0</v>
      </c>
      <c r="J2886" s="31">
        <v>35</v>
      </c>
      <c r="K2886" s="28" t="s">
        <v>12907</v>
      </c>
      <c r="L2886" s="32">
        <f t="shared" si="495"/>
        <v>-35</v>
      </c>
      <c r="M2886" s="33">
        <f t="shared" si="496"/>
        <v>35</v>
      </c>
      <c r="N2886" s="34" t="b">
        <v>0</v>
      </c>
      <c r="O2886" s="35">
        <f t="shared" si="497"/>
        <v>0</v>
      </c>
      <c r="P2886" s="36" t="str">
        <f t="shared" si="498"/>
        <v>E</v>
      </c>
      <c r="Q2886" s="37" t="str">
        <f t="shared" si="499"/>
        <v>Stephanie Saint</v>
      </c>
      <c r="R2886" s="6" t="str">
        <f t="shared" si="500"/>
        <v>E - Stephanie Saint</v>
      </c>
      <c r="S2886" s="6" t="str">
        <f>IFERROR(INDEX('Vendor Over-ride'!$C:$C, MATCH($R:$R,'Vendor Over-ride'!$A:$A,0)),"")</f>
        <v/>
      </c>
      <c r="U2886" s="38" t="str">
        <f t="shared" si="504"/>
        <v>GIA</v>
      </c>
      <c r="V2886" s="5" t="str">
        <f t="shared" si="505"/>
        <v>EMPLOYEE</v>
      </c>
      <c r="W2886" s="5" t="b">
        <f t="shared" si="501"/>
        <v>0</v>
      </c>
      <c r="X2886" s="40">
        <f t="shared" ca="1" si="502"/>
        <v>334393.72000000003</v>
      </c>
      <c r="Y2886" s="30" t="b">
        <f t="shared" ca="1" si="503"/>
        <v>1</v>
      </c>
    </row>
    <row r="2887" spans="1:25" hidden="1">
      <c r="A2887" s="28" t="s">
        <v>2837</v>
      </c>
      <c r="B2887" s="28" t="s">
        <v>2838</v>
      </c>
      <c r="C2887" s="28" t="s">
        <v>5062</v>
      </c>
      <c r="D2887" s="28" t="s">
        <v>2842</v>
      </c>
      <c r="E2887" s="29">
        <v>42430</v>
      </c>
      <c r="F2887" s="28" t="s">
        <v>12908</v>
      </c>
      <c r="G2887" s="30">
        <v>5497</v>
      </c>
      <c r="H2887" s="28" t="s">
        <v>12909</v>
      </c>
      <c r="I2887" s="31">
        <v>0</v>
      </c>
      <c r="J2887" s="31">
        <v>4790</v>
      </c>
      <c r="K2887" s="28" t="s">
        <v>8236</v>
      </c>
      <c r="L2887" s="32">
        <f t="shared" si="495"/>
        <v>-4790</v>
      </c>
      <c r="M2887" s="33">
        <f t="shared" si="496"/>
        <v>4790</v>
      </c>
      <c r="N2887" s="34" t="b">
        <v>1</v>
      </c>
      <c r="O2887" s="35">
        <f t="shared" si="497"/>
        <v>4790</v>
      </c>
      <c r="P2887" s="36" t="str">
        <f t="shared" si="498"/>
        <v>G</v>
      </c>
      <c r="Q2887" s="37" t="str">
        <f t="shared" si="499"/>
        <v>Coryn Sworn and Tony Romano</v>
      </c>
      <c r="R2887" s="6" t="str">
        <f t="shared" si="500"/>
        <v>G - Coryn Sworn and Tony Romano</v>
      </c>
      <c r="S2887" s="6" t="str">
        <f>IFERROR(INDEX('Vendor Over-ride'!$C:$C, MATCH($R:$R,'Vendor Over-ride'!$A:$A,0)),"")</f>
        <v>G - Coryn Sworn and Tony Romano</v>
      </c>
      <c r="U2887" s="38" t="str">
        <f t="shared" si="504"/>
        <v>GIA</v>
      </c>
      <c r="V2887" s="5" t="str">
        <f t="shared" si="505"/>
        <v>AWARD</v>
      </c>
      <c r="W2887" s="5" t="b">
        <f t="shared" si="501"/>
        <v>0</v>
      </c>
      <c r="X2887" s="40">
        <f t="shared" ca="1" si="502"/>
        <v>19160</v>
      </c>
      <c r="Y2887" s="30" t="b">
        <f t="shared" ca="1" si="503"/>
        <v>0</v>
      </c>
    </row>
    <row r="2888" spans="1:25" hidden="1">
      <c r="A2888" s="28" t="s">
        <v>2837</v>
      </c>
      <c r="B2888" s="28" t="s">
        <v>2838</v>
      </c>
      <c r="C2888" s="28" t="s">
        <v>5062</v>
      </c>
      <c r="D2888" s="28" t="s">
        <v>2842</v>
      </c>
      <c r="E2888" s="29">
        <v>42430</v>
      </c>
      <c r="F2888" s="28" t="s">
        <v>12910</v>
      </c>
      <c r="G2888" s="30">
        <v>5497</v>
      </c>
      <c r="H2888" s="28" t="s">
        <v>12911</v>
      </c>
      <c r="I2888" s="31">
        <v>0</v>
      </c>
      <c r="J2888" s="31">
        <v>4500</v>
      </c>
      <c r="K2888" s="28" t="s">
        <v>12912</v>
      </c>
      <c r="L2888" s="32">
        <f t="shared" si="495"/>
        <v>-4500</v>
      </c>
      <c r="M2888" s="33">
        <f t="shared" si="496"/>
        <v>4500</v>
      </c>
      <c r="N2888" s="34" t="b">
        <v>1</v>
      </c>
      <c r="O2888" s="35">
        <f t="shared" si="497"/>
        <v>4500</v>
      </c>
      <c r="P2888" s="36" t="str">
        <f t="shared" si="498"/>
        <v>G</v>
      </c>
      <c r="Q2888" s="37" t="str">
        <f t="shared" si="499"/>
        <v>Manran (Gary Innes)</v>
      </c>
      <c r="R2888" s="6" t="str">
        <f t="shared" si="500"/>
        <v>G - Manran (Gary Innes)</v>
      </c>
      <c r="S2888" s="6" t="str">
        <f>IFERROR(INDEX('Vendor Over-ride'!$C:$C, MATCH($R:$R,'Vendor Over-ride'!$A:$A,0)),"")</f>
        <v>G - Manran (Gary Innes)</v>
      </c>
      <c r="U2888" s="38" t="str">
        <f t="shared" si="504"/>
        <v>GIA</v>
      </c>
      <c r="V2888" s="5" t="str">
        <f t="shared" si="505"/>
        <v>AWARD</v>
      </c>
      <c r="W2888" s="5" t="b">
        <f t="shared" si="501"/>
        <v>0</v>
      </c>
      <c r="X2888" s="40">
        <f t="shared" ca="1" si="502"/>
        <v>4500</v>
      </c>
      <c r="Y2888" s="30" t="b">
        <f t="shared" ca="1" si="503"/>
        <v>0</v>
      </c>
    </row>
    <row r="2889" spans="1:25" hidden="1">
      <c r="A2889" s="28" t="s">
        <v>2837</v>
      </c>
      <c r="B2889" s="28" t="s">
        <v>2838</v>
      </c>
      <c r="C2889" s="28" t="s">
        <v>5062</v>
      </c>
      <c r="D2889" s="28" t="s">
        <v>2842</v>
      </c>
      <c r="E2889" s="29">
        <v>42430</v>
      </c>
      <c r="F2889" s="28" t="s">
        <v>12913</v>
      </c>
      <c r="G2889" s="30">
        <v>5497</v>
      </c>
      <c r="H2889" s="28" t="s">
        <v>12914</v>
      </c>
      <c r="I2889" s="31">
        <v>0</v>
      </c>
      <c r="J2889" s="31">
        <v>1500</v>
      </c>
      <c r="K2889" s="28" t="s">
        <v>12915</v>
      </c>
      <c r="L2889" s="32">
        <f t="shared" si="495"/>
        <v>-1500</v>
      </c>
      <c r="M2889" s="33">
        <f t="shared" si="496"/>
        <v>1500</v>
      </c>
      <c r="N2889" s="34" t="b">
        <v>1</v>
      </c>
      <c r="O2889" s="35">
        <f t="shared" si="497"/>
        <v>1500</v>
      </c>
      <c r="P2889" s="36" t="str">
        <f t="shared" si="498"/>
        <v>G</v>
      </c>
      <c r="Q2889" s="37" t="str">
        <f t="shared" si="499"/>
        <v>Grainne Morton</v>
      </c>
      <c r="R2889" s="6" t="str">
        <f t="shared" si="500"/>
        <v>G - Grainne Morton</v>
      </c>
      <c r="S2889" s="6" t="str">
        <f>IFERROR(INDEX('Vendor Over-ride'!$C:$C, MATCH($R:$R,'Vendor Over-ride'!$A:$A,0)),"")</f>
        <v>G - Grainne Morton</v>
      </c>
      <c r="U2889" s="38" t="str">
        <f t="shared" si="504"/>
        <v>GIA</v>
      </c>
      <c r="V2889" s="5" t="str">
        <f t="shared" si="505"/>
        <v>AWARD</v>
      </c>
      <c r="W2889" s="5" t="b">
        <f t="shared" si="501"/>
        <v>0</v>
      </c>
      <c r="X2889" s="40">
        <f t="shared" ca="1" si="502"/>
        <v>2000</v>
      </c>
      <c r="Y2889" s="30" t="b">
        <f t="shared" ca="1" si="503"/>
        <v>0</v>
      </c>
    </row>
    <row r="2890" spans="1:25" hidden="1">
      <c r="A2890" s="28" t="s">
        <v>2837</v>
      </c>
      <c r="B2890" s="28" t="s">
        <v>2838</v>
      </c>
      <c r="C2890" s="28" t="s">
        <v>5062</v>
      </c>
      <c r="D2890" s="28" t="s">
        <v>2842</v>
      </c>
      <c r="E2890" s="29">
        <v>42430</v>
      </c>
      <c r="F2890" s="28" t="s">
        <v>12916</v>
      </c>
      <c r="G2890" s="30">
        <v>5497</v>
      </c>
      <c r="H2890" s="28" t="s">
        <v>12917</v>
      </c>
      <c r="I2890" s="31">
        <v>0</v>
      </c>
      <c r="J2890" s="31">
        <v>2625</v>
      </c>
      <c r="K2890" s="28" t="s">
        <v>12918</v>
      </c>
      <c r="L2890" s="32">
        <f t="shared" si="495"/>
        <v>-2625</v>
      </c>
      <c r="M2890" s="33">
        <f t="shared" si="496"/>
        <v>2625</v>
      </c>
      <c r="N2890" s="34" t="b">
        <v>1</v>
      </c>
      <c r="O2890" s="35">
        <f t="shared" si="497"/>
        <v>2625</v>
      </c>
      <c r="P2890" s="36" t="str">
        <f t="shared" si="498"/>
        <v>G</v>
      </c>
      <c r="Q2890" s="37" t="str">
        <f t="shared" si="499"/>
        <v>WOMPS</v>
      </c>
      <c r="R2890" s="6" t="str">
        <f t="shared" si="500"/>
        <v>G - WOMPS</v>
      </c>
      <c r="S2890" s="6" t="str">
        <f>IFERROR(INDEX('Vendor Over-ride'!$C:$C, MATCH($R:$R,'Vendor Over-ride'!$A:$A,0)),"")</f>
        <v>G - WOMPS</v>
      </c>
      <c r="U2890" s="38" t="str">
        <f t="shared" si="504"/>
        <v>GIA</v>
      </c>
      <c r="V2890" s="5" t="str">
        <f t="shared" si="505"/>
        <v>AWARD</v>
      </c>
      <c r="W2890" s="5" t="b">
        <f t="shared" si="501"/>
        <v>0</v>
      </c>
      <c r="X2890" s="40">
        <f t="shared" ca="1" si="502"/>
        <v>2625</v>
      </c>
      <c r="Y2890" s="30" t="b">
        <f t="shared" ca="1" si="503"/>
        <v>0</v>
      </c>
    </row>
    <row r="2891" spans="1:25" hidden="1">
      <c r="A2891" s="28" t="s">
        <v>2837</v>
      </c>
      <c r="B2891" s="28" t="s">
        <v>2838</v>
      </c>
      <c r="C2891" s="28" t="s">
        <v>5062</v>
      </c>
      <c r="D2891" s="28" t="s">
        <v>2842</v>
      </c>
      <c r="E2891" s="29">
        <v>42430</v>
      </c>
      <c r="F2891" s="28" t="s">
        <v>12919</v>
      </c>
      <c r="G2891" s="30">
        <v>5497</v>
      </c>
      <c r="H2891" s="28" t="s">
        <v>12920</v>
      </c>
      <c r="I2891" s="31">
        <v>0</v>
      </c>
      <c r="J2891" s="31">
        <v>75</v>
      </c>
      <c r="K2891" s="28" t="s">
        <v>12921</v>
      </c>
      <c r="L2891" s="32">
        <f t="shared" si="495"/>
        <v>-75</v>
      </c>
      <c r="M2891" s="33">
        <f t="shared" si="496"/>
        <v>75</v>
      </c>
      <c r="N2891" s="34" t="b">
        <v>1</v>
      </c>
      <c r="O2891" s="35">
        <f t="shared" si="497"/>
        <v>75</v>
      </c>
      <c r="P2891" s="36" t="str">
        <f t="shared" si="498"/>
        <v>T</v>
      </c>
      <c r="Q2891" s="37" t="str">
        <f t="shared" si="499"/>
        <v>Andrea Geile</v>
      </c>
      <c r="R2891" s="6" t="str">
        <f t="shared" si="500"/>
        <v>T - Andrea Geile</v>
      </c>
      <c r="S2891" s="6" t="str">
        <f>IFERROR(INDEX('Vendor Over-ride'!$C:$C, MATCH($R:$R,'Vendor Over-ride'!$A:$A,0)),"")</f>
        <v>T - Andrea Geile</v>
      </c>
      <c r="U2891" s="38" t="str">
        <f t="shared" si="504"/>
        <v>GIA</v>
      </c>
      <c r="V2891" s="5" t="str">
        <f t="shared" si="505"/>
        <v>TRADE</v>
      </c>
      <c r="W2891" s="5" t="b">
        <f t="shared" si="501"/>
        <v>0</v>
      </c>
      <c r="X2891" s="40">
        <f t="shared" ca="1" si="502"/>
        <v>75</v>
      </c>
      <c r="Y2891" s="30" t="b">
        <f t="shared" ca="1" si="503"/>
        <v>0</v>
      </c>
    </row>
    <row r="2892" spans="1:25" hidden="1">
      <c r="A2892" s="28" t="s">
        <v>2837</v>
      </c>
      <c r="B2892" s="28" t="s">
        <v>2838</v>
      </c>
      <c r="C2892" s="28" t="s">
        <v>5062</v>
      </c>
      <c r="D2892" s="28" t="s">
        <v>2842</v>
      </c>
      <c r="E2892" s="29">
        <v>42430</v>
      </c>
      <c r="F2892" s="28" t="s">
        <v>12922</v>
      </c>
      <c r="G2892" s="30">
        <v>5497</v>
      </c>
      <c r="H2892" s="28" t="s">
        <v>12923</v>
      </c>
      <c r="I2892" s="31">
        <v>0</v>
      </c>
      <c r="J2892" s="31">
        <v>75</v>
      </c>
      <c r="K2892" s="28" t="s">
        <v>12924</v>
      </c>
      <c r="L2892" s="32">
        <f t="shared" si="495"/>
        <v>-75</v>
      </c>
      <c r="M2892" s="33">
        <f t="shared" si="496"/>
        <v>75</v>
      </c>
      <c r="N2892" s="34" t="b">
        <v>1</v>
      </c>
      <c r="O2892" s="35">
        <f t="shared" si="497"/>
        <v>75</v>
      </c>
      <c r="P2892" s="36" t="str">
        <f t="shared" si="498"/>
        <v>T</v>
      </c>
      <c r="Q2892" s="37" t="str">
        <f t="shared" si="499"/>
        <v>Anthony Scrag</v>
      </c>
      <c r="R2892" s="6" t="str">
        <f t="shared" si="500"/>
        <v>T - Anthony Scrag</v>
      </c>
      <c r="S2892" s="6" t="str">
        <f>IFERROR(INDEX('Vendor Over-ride'!$C:$C, MATCH($R:$R,'Vendor Over-ride'!$A:$A,0)),"")</f>
        <v>T - Anthony Scrag</v>
      </c>
      <c r="U2892" s="38" t="str">
        <f t="shared" si="504"/>
        <v>GIA</v>
      </c>
      <c r="V2892" s="5" t="str">
        <f t="shared" si="505"/>
        <v>TRADE</v>
      </c>
      <c r="W2892" s="5" t="b">
        <f t="shared" si="501"/>
        <v>0</v>
      </c>
      <c r="X2892" s="40">
        <f t="shared" ca="1" si="502"/>
        <v>75</v>
      </c>
      <c r="Y2892" s="30" t="b">
        <f t="shared" ca="1" si="503"/>
        <v>0</v>
      </c>
    </row>
    <row r="2893" spans="1:25" hidden="1">
      <c r="A2893" s="28" t="s">
        <v>2837</v>
      </c>
      <c r="B2893" s="28" t="s">
        <v>2838</v>
      </c>
      <c r="C2893" s="28" t="s">
        <v>5062</v>
      </c>
      <c r="D2893" s="28" t="s">
        <v>2842</v>
      </c>
      <c r="E2893" s="29">
        <v>42430</v>
      </c>
      <c r="F2893" s="28" t="s">
        <v>12925</v>
      </c>
      <c r="G2893" s="30">
        <v>5497</v>
      </c>
      <c r="H2893" s="28" t="s">
        <v>12926</v>
      </c>
      <c r="I2893" s="31">
        <v>0</v>
      </c>
      <c r="J2893" s="31">
        <v>75</v>
      </c>
      <c r="K2893" s="28" t="s">
        <v>12927</v>
      </c>
      <c r="L2893" s="32">
        <f t="shared" si="495"/>
        <v>-75</v>
      </c>
      <c r="M2893" s="33">
        <f t="shared" si="496"/>
        <v>75</v>
      </c>
      <c r="N2893" s="34" t="b">
        <v>1</v>
      </c>
      <c r="O2893" s="35">
        <f t="shared" si="497"/>
        <v>75</v>
      </c>
      <c r="P2893" s="36" t="str">
        <f t="shared" si="498"/>
        <v>T</v>
      </c>
      <c r="Q2893" s="37" t="str">
        <f t="shared" si="499"/>
        <v>Emma Drye</v>
      </c>
      <c r="R2893" s="6" t="str">
        <f t="shared" si="500"/>
        <v>T - Emma Drye</v>
      </c>
      <c r="S2893" s="6" t="str">
        <f>IFERROR(INDEX('Vendor Over-ride'!$C:$C, MATCH($R:$R,'Vendor Over-ride'!$A:$A,0)),"")</f>
        <v>T - Emma Drye</v>
      </c>
      <c r="U2893" s="38" t="str">
        <f t="shared" si="504"/>
        <v>GIA</v>
      </c>
      <c r="V2893" s="5" t="str">
        <f t="shared" si="505"/>
        <v>TRADE</v>
      </c>
      <c r="W2893" s="5" t="b">
        <f t="shared" si="501"/>
        <v>0</v>
      </c>
      <c r="X2893" s="40">
        <f t="shared" ca="1" si="502"/>
        <v>75</v>
      </c>
      <c r="Y2893" s="30" t="b">
        <f t="shared" ca="1" si="503"/>
        <v>0</v>
      </c>
    </row>
    <row r="2894" spans="1:25" hidden="1">
      <c r="A2894" s="28" t="s">
        <v>2837</v>
      </c>
      <c r="B2894" s="28" t="s">
        <v>2838</v>
      </c>
      <c r="C2894" s="28" t="s">
        <v>5062</v>
      </c>
      <c r="D2894" s="28" t="s">
        <v>2842</v>
      </c>
      <c r="E2894" s="29">
        <v>42430</v>
      </c>
      <c r="F2894" s="28" t="s">
        <v>12928</v>
      </c>
      <c r="G2894" s="30">
        <v>5497</v>
      </c>
      <c r="H2894" s="28" t="s">
        <v>12929</v>
      </c>
      <c r="I2894" s="31">
        <v>0</v>
      </c>
      <c r="J2894" s="31">
        <v>222</v>
      </c>
      <c r="K2894" s="28" t="s">
        <v>12930</v>
      </c>
      <c r="L2894" s="32">
        <f t="shared" si="495"/>
        <v>-222</v>
      </c>
      <c r="M2894" s="33">
        <f t="shared" si="496"/>
        <v>222</v>
      </c>
      <c r="N2894" s="34" t="b">
        <v>1</v>
      </c>
      <c r="O2894" s="35">
        <f t="shared" si="497"/>
        <v>222</v>
      </c>
      <c r="P2894" s="36" t="str">
        <f t="shared" si="498"/>
        <v>T</v>
      </c>
      <c r="Q2894" s="37" t="str">
        <f t="shared" si="499"/>
        <v>Emma Nicolson</v>
      </c>
      <c r="R2894" s="6" t="str">
        <f t="shared" si="500"/>
        <v>T - Emma Nicolson</v>
      </c>
      <c r="S2894" s="6" t="str">
        <f>IFERROR(INDEX('Vendor Over-ride'!$C:$C, MATCH($R:$R,'Vendor Over-ride'!$A:$A,0)),"")</f>
        <v>T - Emma Nicolson</v>
      </c>
      <c r="U2894" s="38" t="str">
        <f t="shared" si="504"/>
        <v>GIA</v>
      </c>
      <c r="V2894" s="5" t="str">
        <f t="shared" si="505"/>
        <v>TRADE</v>
      </c>
      <c r="W2894" s="5" t="b">
        <f t="shared" si="501"/>
        <v>0</v>
      </c>
      <c r="X2894" s="40">
        <f t="shared" ca="1" si="502"/>
        <v>222</v>
      </c>
      <c r="Y2894" s="30" t="b">
        <f t="shared" ca="1" si="503"/>
        <v>0</v>
      </c>
    </row>
    <row r="2895" spans="1:25" hidden="1">
      <c r="A2895" s="28" t="s">
        <v>2837</v>
      </c>
      <c r="B2895" s="28" t="s">
        <v>2838</v>
      </c>
      <c r="C2895" s="28" t="s">
        <v>5062</v>
      </c>
      <c r="D2895" s="28" t="s">
        <v>2842</v>
      </c>
      <c r="E2895" s="29">
        <v>42430</v>
      </c>
      <c r="F2895" s="28" t="s">
        <v>12931</v>
      </c>
      <c r="G2895" s="30">
        <v>5497</v>
      </c>
      <c r="H2895" s="28" t="s">
        <v>12932</v>
      </c>
      <c r="I2895" s="31">
        <v>0</v>
      </c>
      <c r="J2895" s="31">
        <v>75</v>
      </c>
      <c r="K2895" s="28" t="s">
        <v>12933</v>
      </c>
      <c r="L2895" s="32">
        <f t="shared" si="495"/>
        <v>-75</v>
      </c>
      <c r="M2895" s="33">
        <f t="shared" si="496"/>
        <v>75</v>
      </c>
      <c r="N2895" s="34" t="b">
        <v>1</v>
      </c>
      <c r="O2895" s="35">
        <f t="shared" si="497"/>
        <v>75</v>
      </c>
      <c r="P2895" s="36" t="str">
        <f t="shared" si="498"/>
        <v>T</v>
      </c>
      <c r="Q2895" s="37" t="str">
        <f t="shared" si="499"/>
        <v>Fintan Ryan</v>
      </c>
      <c r="R2895" s="6" t="str">
        <f t="shared" si="500"/>
        <v>T - Fintan Ryan</v>
      </c>
      <c r="S2895" s="6" t="str">
        <f>IFERROR(INDEX('Vendor Over-ride'!$C:$C, MATCH($R:$R,'Vendor Over-ride'!$A:$A,0)),"")</f>
        <v>T - Fintan Ryan</v>
      </c>
      <c r="U2895" s="38" t="str">
        <f t="shared" si="504"/>
        <v>GIA</v>
      </c>
      <c r="V2895" s="5" t="str">
        <f t="shared" si="505"/>
        <v>TRADE</v>
      </c>
      <c r="W2895" s="5" t="b">
        <f t="shared" si="501"/>
        <v>0</v>
      </c>
      <c r="X2895" s="40">
        <f t="shared" ca="1" si="502"/>
        <v>75</v>
      </c>
      <c r="Y2895" s="30" t="b">
        <f t="shared" ca="1" si="503"/>
        <v>0</v>
      </c>
    </row>
    <row r="2896" spans="1:25" hidden="1">
      <c r="A2896" s="28" t="s">
        <v>2837</v>
      </c>
      <c r="B2896" s="28" t="s">
        <v>2838</v>
      </c>
      <c r="C2896" s="28" t="s">
        <v>5062</v>
      </c>
      <c r="D2896" s="28" t="s">
        <v>2842</v>
      </c>
      <c r="E2896" s="29">
        <v>42430</v>
      </c>
      <c r="F2896" s="28" t="s">
        <v>12934</v>
      </c>
      <c r="G2896" s="30">
        <v>5497</v>
      </c>
      <c r="H2896" s="28" t="s">
        <v>12935</v>
      </c>
      <c r="I2896" s="31">
        <v>0</v>
      </c>
      <c r="J2896" s="31">
        <v>75</v>
      </c>
      <c r="K2896" s="28" t="s">
        <v>12936</v>
      </c>
      <c r="L2896" s="32">
        <f t="shared" si="495"/>
        <v>-75</v>
      </c>
      <c r="M2896" s="33">
        <f t="shared" si="496"/>
        <v>75</v>
      </c>
      <c r="N2896" s="34" t="b">
        <v>1</v>
      </c>
      <c r="O2896" s="35">
        <f t="shared" si="497"/>
        <v>75</v>
      </c>
      <c r="P2896" s="36" t="str">
        <f t="shared" si="498"/>
        <v>T</v>
      </c>
      <c r="Q2896" s="37" t="str">
        <f t="shared" si="499"/>
        <v>Hannah Rose Whittle</v>
      </c>
      <c r="R2896" s="6" t="str">
        <f t="shared" si="500"/>
        <v>T - Hannah Rose Whittle</v>
      </c>
      <c r="S2896" s="6" t="str">
        <f>IFERROR(INDEX('Vendor Over-ride'!$C:$C, MATCH($R:$R,'Vendor Over-ride'!$A:$A,0)),"")</f>
        <v>T - Hannah Rose Whittle</v>
      </c>
      <c r="U2896" s="38" t="str">
        <f t="shared" si="504"/>
        <v>GIA</v>
      </c>
      <c r="V2896" s="5" t="str">
        <f t="shared" si="505"/>
        <v>TRADE</v>
      </c>
      <c r="W2896" s="5" t="b">
        <f t="shared" si="501"/>
        <v>0</v>
      </c>
      <c r="X2896" s="40">
        <f t="shared" ca="1" si="502"/>
        <v>75</v>
      </c>
      <c r="Y2896" s="30" t="b">
        <f t="shared" ca="1" si="503"/>
        <v>0</v>
      </c>
    </row>
    <row r="2897" spans="1:25" hidden="1">
      <c r="A2897" s="28" t="s">
        <v>2837</v>
      </c>
      <c r="B2897" s="28" t="s">
        <v>2838</v>
      </c>
      <c r="C2897" s="28" t="s">
        <v>5062</v>
      </c>
      <c r="D2897" s="28" t="s">
        <v>2842</v>
      </c>
      <c r="E2897" s="29">
        <v>42430</v>
      </c>
      <c r="F2897" s="28" t="s">
        <v>12937</v>
      </c>
      <c r="G2897" s="30">
        <v>5497</v>
      </c>
      <c r="H2897" s="28" t="s">
        <v>12938</v>
      </c>
      <c r="I2897" s="31">
        <v>0</v>
      </c>
      <c r="J2897" s="31">
        <v>75</v>
      </c>
      <c r="K2897" s="28" t="s">
        <v>5652</v>
      </c>
      <c r="L2897" s="32">
        <f t="shared" si="495"/>
        <v>-75</v>
      </c>
      <c r="M2897" s="33">
        <f t="shared" si="496"/>
        <v>75</v>
      </c>
      <c r="N2897" s="34" t="b">
        <v>1</v>
      </c>
      <c r="O2897" s="35">
        <f t="shared" si="497"/>
        <v>75</v>
      </c>
      <c r="P2897" s="36" t="str">
        <f t="shared" si="498"/>
        <v>T</v>
      </c>
      <c r="Q2897" s="37" t="str">
        <f t="shared" si="499"/>
        <v>Jason Nelson</v>
      </c>
      <c r="R2897" s="6" t="str">
        <f t="shared" si="500"/>
        <v>T - Jason Nelson</v>
      </c>
      <c r="S2897" s="6" t="str">
        <f>IFERROR(INDEX('Vendor Over-ride'!$C:$C, MATCH($R:$R,'Vendor Over-ride'!$A:$A,0)),"")</f>
        <v>T - Jason Nelson</v>
      </c>
      <c r="U2897" s="38" t="str">
        <f t="shared" si="504"/>
        <v>GIA</v>
      </c>
      <c r="V2897" s="5" t="str">
        <f t="shared" si="505"/>
        <v>TRADE</v>
      </c>
      <c r="W2897" s="5" t="b">
        <f t="shared" si="501"/>
        <v>0</v>
      </c>
      <c r="X2897" s="40">
        <f t="shared" ca="1" si="502"/>
        <v>75</v>
      </c>
      <c r="Y2897" s="30" t="b">
        <f t="shared" ca="1" si="503"/>
        <v>0</v>
      </c>
    </row>
    <row r="2898" spans="1:25" hidden="1">
      <c r="A2898" s="28" t="s">
        <v>2837</v>
      </c>
      <c r="B2898" s="28" t="s">
        <v>2838</v>
      </c>
      <c r="C2898" s="28" t="s">
        <v>5062</v>
      </c>
      <c r="D2898" s="28" t="s">
        <v>2842</v>
      </c>
      <c r="E2898" s="29">
        <v>42430</v>
      </c>
      <c r="F2898" s="28" t="s">
        <v>12939</v>
      </c>
      <c r="G2898" s="30">
        <v>5497</v>
      </c>
      <c r="H2898" s="28" t="s">
        <v>12940</v>
      </c>
      <c r="I2898" s="31">
        <v>0</v>
      </c>
      <c r="J2898" s="31">
        <v>75</v>
      </c>
      <c r="K2898" s="28" t="s">
        <v>12941</v>
      </c>
      <c r="L2898" s="32">
        <f t="shared" si="495"/>
        <v>-75</v>
      </c>
      <c r="M2898" s="33">
        <f t="shared" si="496"/>
        <v>75</v>
      </c>
      <c r="N2898" s="34" t="b">
        <v>1</v>
      </c>
      <c r="O2898" s="35">
        <f t="shared" si="497"/>
        <v>75</v>
      </c>
      <c r="P2898" s="36" t="str">
        <f t="shared" si="498"/>
        <v>T</v>
      </c>
      <c r="Q2898" s="37" t="str">
        <f t="shared" si="499"/>
        <v>Jolanta Dolewska</v>
      </c>
      <c r="R2898" s="6" t="str">
        <f t="shared" si="500"/>
        <v>T - Jolanta Dolewska</v>
      </c>
      <c r="S2898" s="6" t="str">
        <f>IFERROR(INDEX('Vendor Over-ride'!$C:$C, MATCH($R:$R,'Vendor Over-ride'!$A:$A,0)),"")</f>
        <v>T - Jolanta Dolewska</v>
      </c>
      <c r="U2898" s="38" t="str">
        <f t="shared" si="504"/>
        <v>GIA</v>
      </c>
      <c r="V2898" s="5" t="str">
        <f t="shared" si="505"/>
        <v>TRADE</v>
      </c>
      <c r="W2898" s="5" t="b">
        <f t="shared" si="501"/>
        <v>0</v>
      </c>
      <c r="X2898" s="40">
        <f t="shared" ca="1" si="502"/>
        <v>75</v>
      </c>
      <c r="Y2898" s="30" t="b">
        <f t="shared" ca="1" si="503"/>
        <v>0</v>
      </c>
    </row>
    <row r="2899" spans="1:25" hidden="1">
      <c r="A2899" s="28" t="s">
        <v>2837</v>
      </c>
      <c r="B2899" s="28" t="s">
        <v>2838</v>
      </c>
      <c r="C2899" s="28" t="s">
        <v>5062</v>
      </c>
      <c r="D2899" s="28" t="s">
        <v>2842</v>
      </c>
      <c r="E2899" s="29">
        <v>42430</v>
      </c>
      <c r="F2899" s="28" t="s">
        <v>12942</v>
      </c>
      <c r="G2899" s="30">
        <v>5497</v>
      </c>
      <c r="H2899" s="28" t="s">
        <v>12943</v>
      </c>
      <c r="I2899" s="31">
        <v>0</v>
      </c>
      <c r="J2899" s="31">
        <v>75</v>
      </c>
      <c r="K2899" s="28" t="s">
        <v>12944</v>
      </c>
      <c r="L2899" s="32">
        <f t="shared" si="495"/>
        <v>-75</v>
      </c>
      <c r="M2899" s="33">
        <f t="shared" si="496"/>
        <v>75</v>
      </c>
      <c r="N2899" s="34" t="b">
        <v>1</v>
      </c>
      <c r="O2899" s="35">
        <f t="shared" si="497"/>
        <v>75</v>
      </c>
      <c r="P2899" s="36" t="str">
        <f t="shared" si="498"/>
        <v>T</v>
      </c>
      <c r="Q2899" s="37" t="str">
        <f t="shared" si="499"/>
        <v>Kevin McPhee</v>
      </c>
      <c r="R2899" s="6" t="str">
        <f t="shared" si="500"/>
        <v>T - Kevin McPhee</v>
      </c>
      <c r="S2899" s="6" t="str">
        <f>IFERROR(INDEX('Vendor Over-ride'!$C:$C, MATCH($R:$R,'Vendor Over-ride'!$A:$A,0)),"")</f>
        <v>T - Kevin McPhee</v>
      </c>
      <c r="U2899" s="38" t="str">
        <f t="shared" si="504"/>
        <v>GIA</v>
      </c>
      <c r="V2899" s="5" t="str">
        <f t="shared" si="505"/>
        <v>TRADE</v>
      </c>
      <c r="W2899" s="5" t="b">
        <f t="shared" si="501"/>
        <v>0</v>
      </c>
      <c r="X2899" s="40">
        <f t="shared" ca="1" si="502"/>
        <v>75</v>
      </c>
      <c r="Y2899" s="30" t="b">
        <f t="shared" ca="1" si="503"/>
        <v>0</v>
      </c>
    </row>
    <row r="2900" spans="1:25" hidden="1">
      <c r="A2900" s="28" t="s">
        <v>2837</v>
      </c>
      <c r="B2900" s="28" t="s">
        <v>2838</v>
      </c>
      <c r="C2900" s="28" t="s">
        <v>5062</v>
      </c>
      <c r="D2900" s="28" t="s">
        <v>2842</v>
      </c>
      <c r="E2900" s="29">
        <v>42430</v>
      </c>
      <c r="F2900" s="28" t="s">
        <v>12945</v>
      </c>
      <c r="G2900" s="30">
        <v>5497</v>
      </c>
      <c r="H2900" s="28" t="s">
        <v>12946</v>
      </c>
      <c r="I2900" s="31">
        <v>0</v>
      </c>
      <c r="J2900" s="31">
        <v>2400</v>
      </c>
      <c r="K2900" s="28" t="s">
        <v>4307</v>
      </c>
      <c r="L2900" s="32">
        <f t="shared" si="495"/>
        <v>-2400</v>
      </c>
      <c r="M2900" s="33">
        <f t="shared" si="496"/>
        <v>2400</v>
      </c>
      <c r="N2900" s="34" t="b">
        <v>1</v>
      </c>
      <c r="O2900" s="35">
        <f t="shared" si="497"/>
        <v>2400</v>
      </c>
      <c r="P2900" s="36" t="str">
        <f t="shared" si="498"/>
        <v>T</v>
      </c>
      <c r="Q2900" s="37" t="str">
        <f t="shared" si="499"/>
        <v>Law At Work Ltd</v>
      </c>
      <c r="R2900" s="6" t="str">
        <f t="shared" si="500"/>
        <v>T - Law At Work Ltd</v>
      </c>
      <c r="S2900" s="6" t="str">
        <f>IFERROR(INDEX('Vendor Over-ride'!$C:$C, MATCH($R:$R,'Vendor Over-ride'!$A:$A,0)),"")</f>
        <v>T - Law At Work Ltd</v>
      </c>
      <c r="U2900" s="38" t="str">
        <f t="shared" si="504"/>
        <v>GIA</v>
      </c>
      <c r="V2900" s="5" t="str">
        <f t="shared" si="505"/>
        <v>TRADE</v>
      </c>
      <c r="W2900" s="5" t="b">
        <f t="shared" si="501"/>
        <v>0</v>
      </c>
      <c r="X2900" s="40">
        <f t="shared" ca="1" si="502"/>
        <v>17280</v>
      </c>
      <c r="Y2900" s="30" t="b">
        <f t="shared" ca="1" si="503"/>
        <v>0</v>
      </c>
    </row>
    <row r="2901" spans="1:25" hidden="1">
      <c r="A2901" s="28" t="s">
        <v>2837</v>
      </c>
      <c r="B2901" s="28" t="s">
        <v>2838</v>
      </c>
      <c r="C2901" s="28" t="s">
        <v>5062</v>
      </c>
      <c r="D2901" s="28" t="s">
        <v>2842</v>
      </c>
      <c r="E2901" s="29">
        <v>42430</v>
      </c>
      <c r="F2901" s="28" t="s">
        <v>12947</v>
      </c>
      <c r="G2901" s="30">
        <v>5497</v>
      </c>
      <c r="H2901" s="28" t="s">
        <v>12948</v>
      </c>
      <c r="I2901" s="31">
        <v>0</v>
      </c>
      <c r="J2901" s="31">
        <v>89.2</v>
      </c>
      <c r="K2901" s="28" t="s">
        <v>3516</v>
      </c>
      <c r="L2901" s="32">
        <f t="shared" si="495"/>
        <v>-89.2</v>
      </c>
      <c r="M2901" s="33">
        <f t="shared" si="496"/>
        <v>89.2</v>
      </c>
      <c r="N2901" s="34" t="b">
        <v>1</v>
      </c>
      <c r="O2901" s="35">
        <f t="shared" si="497"/>
        <v>89.2</v>
      </c>
      <c r="P2901" s="36" t="str">
        <f t="shared" si="498"/>
        <v>T</v>
      </c>
      <c r="Q2901" s="37" t="str">
        <f t="shared" si="499"/>
        <v>Caffia Coffee Group</v>
      </c>
      <c r="R2901" s="6" t="str">
        <f t="shared" si="500"/>
        <v>T - Caffia Coffee Group</v>
      </c>
      <c r="S2901" s="6" t="str">
        <f>IFERROR(INDEX('Vendor Over-ride'!$C:$C, MATCH($R:$R,'Vendor Over-ride'!$A:$A,0)),"")</f>
        <v>T - Caffia Coffee Group</v>
      </c>
      <c r="U2901" s="38" t="str">
        <f t="shared" si="504"/>
        <v>GIA</v>
      </c>
      <c r="V2901" s="5" t="str">
        <f t="shared" si="505"/>
        <v>TRADE</v>
      </c>
      <c r="W2901" s="5" t="b">
        <f t="shared" si="501"/>
        <v>0</v>
      </c>
      <c r="X2901" s="40">
        <f t="shared" ca="1" si="502"/>
        <v>1936.8000000000002</v>
      </c>
      <c r="Y2901" s="30" t="b">
        <f t="shared" ca="1" si="503"/>
        <v>0</v>
      </c>
    </row>
    <row r="2902" spans="1:25" hidden="1">
      <c r="A2902" s="28" t="s">
        <v>2837</v>
      </c>
      <c r="B2902" s="28" t="s">
        <v>2838</v>
      </c>
      <c r="C2902" s="28" t="s">
        <v>5062</v>
      </c>
      <c r="D2902" s="28" t="s">
        <v>2842</v>
      </c>
      <c r="E2902" s="29">
        <v>42430</v>
      </c>
      <c r="F2902" s="28" t="s">
        <v>12949</v>
      </c>
      <c r="G2902" s="30">
        <v>5497</v>
      </c>
      <c r="H2902" s="28" t="s">
        <v>12950</v>
      </c>
      <c r="I2902" s="31">
        <v>0</v>
      </c>
      <c r="J2902" s="31">
        <v>75</v>
      </c>
      <c r="K2902" s="28" t="s">
        <v>12951</v>
      </c>
      <c r="L2902" s="32">
        <f t="shared" si="495"/>
        <v>-75</v>
      </c>
      <c r="M2902" s="33">
        <f t="shared" si="496"/>
        <v>75</v>
      </c>
      <c r="N2902" s="34" t="b">
        <v>1</v>
      </c>
      <c r="O2902" s="35">
        <f t="shared" si="497"/>
        <v>75</v>
      </c>
      <c r="P2902" s="36" t="str">
        <f t="shared" si="498"/>
        <v>T</v>
      </c>
      <c r="Q2902" s="37" t="str">
        <f t="shared" si="499"/>
        <v>Lotte Hardie Kravitz</v>
      </c>
      <c r="R2902" s="6" t="str">
        <f t="shared" si="500"/>
        <v>T - Lotte Hardie Kravitz</v>
      </c>
      <c r="S2902" s="6" t="str">
        <f>IFERROR(INDEX('Vendor Over-ride'!$C:$C, MATCH($R:$R,'Vendor Over-ride'!$A:$A,0)),"")</f>
        <v>T - Lotte Hardie Kravitz</v>
      </c>
      <c r="U2902" s="38" t="str">
        <f t="shared" si="504"/>
        <v>GIA</v>
      </c>
      <c r="V2902" s="5" t="str">
        <f t="shared" si="505"/>
        <v>TRADE</v>
      </c>
      <c r="W2902" s="5" t="b">
        <f t="shared" si="501"/>
        <v>0</v>
      </c>
      <c r="X2902" s="40">
        <f t="shared" ca="1" si="502"/>
        <v>75</v>
      </c>
      <c r="Y2902" s="30" t="b">
        <f t="shared" ca="1" si="503"/>
        <v>0</v>
      </c>
    </row>
    <row r="2903" spans="1:25" hidden="1">
      <c r="A2903" s="28" t="s">
        <v>2837</v>
      </c>
      <c r="B2903" s="28" t="s">
        <v>2838</v>
      </c>
      <c r="C2903" s="28" t="s">
        <v>5062</v>
      </c>
      <c r="D2903" s="28" t="s">
        <v>2842</v>
      </c>
      <c r="E2903" s="29">
        <v>42430</v>
      </c>
      <c r="F2903" s="28" t="s">
        <v>12952</v>
      </c>
      <c r="G2903" s="30">
        <v>5497</v>
      </c>
      <c r="H2903" s="28" t="s">
        <v>12953</v>
      </c>
      <c r="I2903" s="31">
        <v>0</v>
      </c>
      <c r="J2903" s="31">
        <v>75</v>
      </c>
      <c r="K2903" s="28" t="s">
        <v>12954</v>
      </c>
      <c r="L2903" s="32">
        <f t="shared" si="495"/>
        <v>-75</v>
      </c>
      <c r="M2903" s="33">
        <f t="shared" si="496"/>
        <v>75</v>
      </c>
      <c r="N2903" s="34" t="b">
        <v>1</v>
      </c>
      <c r="O2903" s="35">
        <f t="shared" si="497"/>
        <v>75</v>
      </c>
      <c r="P2903" s="36" t="str">
        <f t="shared" si="498"/>
        <v>T</v>
      </c>
      <c r="Q2903" s="37" t="str">
        <f t="shared" si="499"/>
        <v>Maeve Redmond</v>
      </c>
      <c r="R2903" s="6" t="str">
        <f t="shared" si="500"/>
        <v>T - Maeve Redmond</v>
      </c>
      <c r="S2903" s="6" t="str">
        <f>IFERROR(INDEX('Vendor Over-ride'!$C:$C, MATCH($R:$R,'Vendor Over-ride'!$A:$A,0)),"")</f>
        <v>T - Maeve Redmond</v>
      </c>
      <c r="U2903" s="38" t="str">
        <f t="shared" si="504"/>
        <v>GIA</v>
      </c>
      <c r="V2903" s="5" t="str">
        <f t="shared" si="505"/>
        <v>TRADE</v>
      </c>
      <c r="W2903" s="5" t="b">
        <f t="shared" si="501"/>
        <v>0</v>
      </c>
      <c r="X2903" s="40">
        <f t="shared" ca="1" si="502"/>
        <v>75</v>
      </c>
      <c r="Y2903" s="30" t="b">
        <f t="shared" ca="1" si="503"/>
        <v>0</v>
      </c>
    </row>
    <row r="2904" spans="1:25" hidden="1">
      <c r="A2904" s="28" t="s">
        <v>2837</v>
      </c>
      <c r="B2904" s="28" t="s">
        <v>2838</v>
      </c>
      <c r="C2904" s="28" t="s">
        <v>5062</v>
      </c>
      <c r="D2904" s="28" t="s">
        <v>2842</v>
      </c>
      <c r="E2904" s="29">
        <v>42430</v>
      </c>
      <c r="F2904" s="28" t="s">
        <v>12955</v>
      </c>
      <c r="G2904" s="30">
        <v>5497</v>
      </c>
      <c r="H2904" s="28" t="s">
        <v>12956</v>
      </c>
      <c r="I2904" s="31">
        <v>0</v>
      </c>
      <c r="J2904" s="31">
        <v>32.5</v>
      </c>
      <c r="K2904" s="28" t="s">
        <v>12957</v>
      </c>
      <c r="L2904" s="32">
        <f t="shared" si="495"/>
        <v>-32.5</v>
      </c>
      <c r="M2904" s="33">
        <f t="shared" si="496"/>
        <v>32.5</v>
      </c>
      <c r="N2904" s="34" t="b">
        <v>1</v>
      </c>
      <c r="O2904" s="35">
        <f t="shared" si="497"/>
        <v>32.5</v>
      </c>
      <c r="P2904" s="36" t="str">
        <f t="shared" si="498"/>
        <v>T</v>
      </c>
      <c r="Q2904" s="37" t="str">
        <f t="shared" si="499"/>
        <v>Matt Baker</v>
      </c>
      <c r="R2904" s="6" t="str">
        <f t="shared" si="500"/>
        <v>T - Matt Baker</v>
      </c>
      <c r="S2904" s="6" t="str">
        <f>IFERROR(INDEX('Vendor Over-ride'!$C:$C, MATCH($R:$R,'Vendor Over-ride'!$A:$A,0)),"")</f>
        <v>T - Matt Baker</v>
      </c>
      <c r="U2904" s="38" t="str">
        <f t="shared" si="504"/>
        <v>GIA</v>
      </c>
      <c r="V2904" s="5" t="str">
        <f t="shared" si="505"/>
        <v>TRADE</v>
      </c>
      <c r="W2904" s="5" t="b">
        <f t="shared" si="501"/>
        <v>0</v>
      </c>
      <c r="X2904" s="40">
        <f t="shared" ca="1" si="502"/>
        <v>32.5</v>
      </c>
      <c r="Y2904" s="30" t="b">
        <f t="shared" ca="1" si="503"/>
        <v>0</v>
      </c>
    </row>
    <row r="2905" spans="1:25" hidden="1">
      <c r="A2905" s="28" t="s">
        <v>2837</v>
      </c>
      <c r="B2905" s="28" t="s">
        <v>2838</v>
      </c>
      <c r="C2905" s="28" t="s">
        <v>5062</v>
      </c>
      <c r="D2905" s="28" t="s">
        <v>2842</v>
      </c>
      <c r="E2905" s="29">
        <v>42430</v>
      </c>
      <c r="F2905" s="28" t="s">
        <v>12958</v>
      </c>
      <c r="G2905" s="30">
        <v>5497</v>
      </c>
      <c r="H2905" s="28" t="s">
        <v>12959</v>
      </c>
      <c r="I2905" s="31">
        <v>0</v>
      </c>
      <c r="J2905" s="31">
        <v>75</v>
      </c>
      <c r="K2905" s="28" t="s">
        <v>12960</v>
      </c>
      <c r="L2905" s="32">
        <f t="shared" si="495"/>
        <v>-75</v>
      </c>
      <c r="M2905" s="33">
        <f t="shared" si="496"/>
        <v>75</v>
      </c>
      <c r="N2905" s="34" t="b">
        <v>1</v>
      </c>
      <c r="O2905" s="35">
        <f t="shared" si="497"/>
        <v>75</v>
      </c>
      <c r="P2905" s="36" t="str">
        <f t="shared" si="498"/>
        <v>T</v>
      </c>
      <c r="Q2905" s="37" t="str">
        <f t="shared" si="499"/>
        <v>Morvern Cunningham</v>
      </c>
      <c r="R2905" s="6" t="str">
        <f t="shared" si="500"/>
        <v>T - Morvern Cunningham</v>
      </c>
      <c r="S2905" s="6" t="str">
        <f>IFERROR(INDEX('Vendor Over-ride'!$C:$C, MATCH($R:$R,'Vendor Over-ride'!$A:$A,0)),"")</f>
        <v>T - Morvern Cunningham</v>
      </c>
      <c r="U2905" s="38" t="str">
        <f t="shared" si="504"/>
        <v>GIA</v>
      </c>
      <c r="V2905" s="5" t="str">
        <f t="shared" si="505"/>
        <v>TRADE</v>
      </c>
      <c r="W2905" s="5" t="b">
        <f t="shared" si="501"/>
        <v>0</v>
      </c>
      <c r="X2905" s="40">
        <f t="shared" ca="1" si="502"/>
        <v>75</v>
      </c>
      <c r="Y2905" s="30" t="b">
        <f t="shared" ca="1" si="503"/>
        <v>0</v>
      </c>
    </row>
    <row r="2906" spans="1:25" hidden="1">
      <c r="A2906" s="28" t="s">
        <v>2837</v>
      </c>
      <c r="B2906" s="28" t="s">
        <v>2838</v>
      </c>
      <c r="C2906" s="28" t="s">
        <v>5062</v>
      </c>
      <c r="D2906" s="28" t="s">
        <v>2842</v>
      </c>
      <c r="E2906" s="29">
        <v>42430</v>
      </c>
      <c r="F2906" s="28" t="s">
        <v>12961</v>
      </c>
      <c r="G2906" s="30">
        <v>5497</v>
      </c>
      <c r="H2906" s="28" t="s">
        <v>12962</v>
      </c>
      <c r="I2906" s="31">
        <v>0</v>
      </c>
      <c r="J2906" s="31">
        <v>75</v>
      </c>
      <c r="K2906" s="28" t="s">
        <v>12963</v>
      </c>
      <c r="L2906" s="32">
        <f t="shared" si="495"/>
        <v>-75</v>
      </c>
      <c r="M2906" s="33">
        <f t="shared" si="496"/>
        <v>75</v>
      </c>
      <c r="N2906" s="34" t="b">
        <v>1</v>
      </c>
      <c r="O2906" s="35">
        <f t="shared" si="497"/>
        <v>75</v>
      </c>
      <c r="P2906" s="36" t="str">
        <f t="shared" si="498"/>
        <v>T</v>
      </c>
      <c r="Q2906" s="37" t="str">
        <f t="shared" si="499"/>
        <v>Patricia Fleming Projects</v>
      </c>
      <c r="R2906" s="6" t="str">
        <f t="shared" si="500"/>
        <v>T - Patricia Fleming Projects</v>
      </c>
      <c r="S2906" s="6" t="str">
        <f>IFERROR(INDEX('Vendor Over-ride'!$C:$C, MATCH($R:$R,'Vendor Over-ride'!$A:$A,0)),"")</f>
        <v>T - Patricia Fleming Projects</v>
      </c>
      <c r="U2906" s="38" t="str">
        <f t="shared" si="504"/>
        <v>GIA</v>
      </c>
      <c r="V2906" s="5" t="str">
        <f t="shared" si="505"/>
        <v>TRADE</v>
      </c>
      <c r="W2906" s="5" t="b">
        <f t="shared" si="501"/>
        <v>0</v>
      </c>
      <c r="X2906" s="40">
        <f t="shared" ca="1" si="502"/>
        <v>75</v>
      </c>
      <c r="Y2906" s="30" t="b">
        <f t="shared" ca="1" si="503"/>
        <v>0</v>
      </c>
    </row>
    <row r="2907" spans="1:25" hidden="1">
      <c r="A2907" s="28" t="s">
        <v>2837</v>
      </c>
      <c r="B2907" s="28" t="s">
        <v>2838</v>
      </c>
      <c r="C2907" s="28" t="s">
        <v>5062</v>
      </c>
      <c r="D2907" s="28" t="s">
        <v>2842</v>
      </c>
      <c r="E2907" s="29">
        <v>42430</v>
      </c>
      <c r="F2907" s="28" t="s">
        <v>12964</v>
      </c>
      <c r="G2907" s="30">
        <v>5497</v>
      </c>
      <c r="H2907" s="28" t="s">
        <v>12965</v>
      </c>
      <c r="I2907" s="31">
        <v>0</v>
      </c>
      <c r="J2907" s="31">
        <v>173.3</v>
      </c>
      <c r="K2907" s="28" t="s">
        <v>12966</v>
      </c>
      <c r="L2907" s="32">
        <f t="shared" si="495"/>
        <v>-173.3</v>
      </c>
      <c r="M2907" s="33">
        <f t="shared" si="496"/>
        <v>173.3</v>
      </c>
      <c r="N2907" s="34" t="b">
        <v>1</v>
      </c>
      <c r="O2907" s="35">
        <f t="shared" si="497"/>
        <v>173.3</v>
      </c>
      <c r="P2907" s="36" t="str">
        <f t="shared" si="498"/>
        <v>T</v>
      </c>
      <c r="Q2907" s="37" t="str">
        <f t="shared" si="499"/>
        <v>Rachel MacLean</v>
      </c>
      <c r="R2907" s="6" t="str">
        <f t="shared" si="500"/>
        <v>T - Rachel MacLean</v>
      </c>
      <c r="S2907" s="6" t="str">
        <f>IFERROR(INDEX('Vendor Over-ride'!$C:$C, MATCH($R:$R,'Vendor Over-ride'!$A:$A,0)),"")</f>
        <v>T - Rachel MacLean</v>
      </c>
      <c r="U2907" s="38" t="str">
        <f t="shared" si="504"/>
        <v>GIA</v>
      </c>
      <c r="V2907" s="5" t="str">
        <f t="shared" si="505"/>
        <v>TRADE</v>
      </c>
      <c r="W2907" s="5" t="b">
        <f t="shared" si="501"/>
        <v>0</v>
      </c>
      <c r="X2907" s="40">
        <f t="shared" ca="1" si="502"/>
        <v>173.3</v>
      </c>
      <c r="Y2907" s="30" t="b">
        <f t="shared" ca="1" si="503"/>
        <v>0</v>
      </c>
    </row>
    <row r="2908" spans="1:25" hidden="1">
      <c r="A2908" s="28" t="s">
        <v>2837</v>
      </c>
      <c r="B2908" s="28" t="s">
        <v>2838</v>
      </c>
      <c r="C2908" s="28" t="s">
        <v>5062</v>
      </c>
      <c r="D2908" s="28" t="s">
        <v>2842</v>
      </c>
      <c r="E2908" s="29">
        <v>42430</v>
      </c>
      <c r="F2908" s="28" t="s">
        <v>12967</v>
      </c>
      <c r="G2908" s="30">
        <v>5497</v>
      </c>
      <c r="H2908" s="28" t="s">
        <v>12968</v>
      </c>
      <c r="I2908" s="31">
        <v>0</v>
      </c>
      <c r="J2908" s="31">
        <v>75</v>
      </c>
      <c r="K2908" s="28" t="s">
        <v>12969</v>
      </c>
      <c r="L2908" s="32">
        <f t="shared" si="495"/>
        <v>-75</v>
      </c>
      <c r="M2908" s="33">
        <f t="shared" si="496"/>
        <v>75</v>
      </c>
      <c r="N2908" s="34" t="b">
        <v>1</v>
      </c>
      <c r="O2908" s="35">
        <f t="shared" si="497"/>
        <v>75</v>
      </c>
      <c r="P2908" s="36" t="str">
        <f t="shared" si="498"/>
        <v>T</v>
      </c>
      <c r="Q2908" s="37" t="str">
        <f t="shared" si="499"/>
        <v>Samantha Clark</v>
      </c>
      <c r="R2908" s="6" t="str">
        <f t="shared" si="500"/>
        <v>T - Samantha Clark</v>
      </c>
      <c r="S2908" s="6" t="str">
        <f>IFERROR(INDEX('Vendor Over-ride'!$C:$C, MATCH($R:$R,'Vendor Over-ride'!$A:$A,0)),"")</f>
        <v>T - Samantha Clark</v>
      </c>
      <c r="U2908" s="38" t="str">
        <f t="shared" si="504"/>
        <v>GIA</v>
      </c>
      <c r="V2908" s="5" t="str">
        <f t="shared" si="505"/>
        <v>TRADE</v>
      </c>
      <c r="W2908" s="5" t="b">
        <f t="shared" si="501"/>
        <v>0</v>
      </c>
      <c r="X2908" s="40">
        <f t="shared" ca="1" si="502"/>
        <v>75</v>
      </c>
      <c r="Y2908" s="30" t="b">
        <f t="shared" ca="1" si="503"/>
        <v>0</v>
      </c>
    </row>
    <row r="2909" spans="1:25" hidden="1">
      <c r="A2909" s="28" t="s">
        <v>2837</v>
      </c>
      <c r="B2909" s="28" t="s">
        <v>2838</v>
      </c>
      <c r="C2909" s="28" t="s">
        <v>5062</v>
      </c>
      <c r="D2909" s="28" t="s">
        <v>2842</v>
      </c>
      <c r="E2909" s="29">
        <v>42430</v>
      </c>
      <c r="F2909" s="28" t="s">
        <v>12970</v>
      </c>
      <c r="G2909" s="30">
        <v>5497</v>
      </c>
      <c r="H2909" s="28" t="s">
        <v>12971</v>
      </c>
      <c r="I2909" s="31">
        <v>0</v>
      </c>
      <c r="J2909" s="31">
        <v>150</v>
      </c>
      <c r="K2909" s="28" t="s">
        <v>12972</v>
      </c>
      <c r="L2909" s="32">
        <f t="shared" si="495"/>
        <v>-150</v>
      </c>
      <c r="M2909" s="33">
        <f t="shared" si="496"/>
        <v>150</v>
      </c>
      <c r="N2909" s="34" t="b">
        <v>1</v>
      </c>
      <c r="O2909" s="35">
        <f t="shared" si="497"/>
        <v>150</v>
      </c>
      <c r="P2909" s="36" t="str">
        <f t="shared" si="498"/>
        <v>T</v>
      </c>
      <c r="Q2909" s="37" t="str">
        <f t="shared" si="499"/>
        <v>SCMC Projects</v>
      </c>
      <c r="R2909" s="6" t="str">
        <f t="shared" si="500"/>
        <v>T - SCMC Projects</v>
      </c>
      <c r="S2909" s="6" t="str">
        <f>IFERROR(INDEX('Vendor Over-ride'!$C:$C, MATCH($R:$R,'Vendor Over-ride'!$A:$A,0)),"")</f>
        <v>T - SCMC Projects</v>
      </c>
      <c r="U2909" s="38" t="str">
        <f t="shared" si="504"/>
        <v>GIA</v>
      </c>
      <c r="V2909" s="5" t="str">
        <f t="shared" si="505"/>
        <v>TRADE</v>
      </c>
      <c r="W2909" s="5" t="b">
        <f t="shared" si="501"/>
        <v>0</v>
      </c>
      <c r="X2909" s="40">
        <f t="shared" ca="1" si="502"/>
        <v>150</v>
      </c>
      <c r="Y2909" s="30" t="b">
        <f t="shared" ca="1" si="503"/>
        <v>0</v>
      </c>
    </row>
    <row r="2910" spans="1:25" hidden="1">
      <c r="A2910" s="28" t="s">
        <v>2837</v>
      </c>
      <c r="B2910" s="28" t="s">
        <v>2838</v>
      </c>
      <c r="C2910" s="28" t="s">
        <v>5062</v>
      </c>
      <c r="D2910" s="28" t="s">
        <v>2842</v>
      </c>
      <c r="E2910" s="29">
        <v>42430</v>
      </c>
      <c r="F2910" s="28" t="s">
        <v>12973</v>
      </c>
      <c r="G2910" s="30">
        <v>5497</v>
      </c>
      <c r="H2910" s="28" t="s">
        <v>12974</v>
      </c>
      <c r="I2910" s="31">
        <v>0</v>
      </c>
      <c r="J2910" s="31">
        <v>3725.86</v>
      </c>
      <c r="K2910" s="28" t="s">
        <v>2865</v>
      </c>
      <c r="L2910" s="32">
        <f t="shared" si="495"/>
        <v>-3725.86</v>
      </c>
      <c r="M2910" s="33">
        <f t="shared" si="496"/>
        <v>3725.86</v>
      </c>
      <c r="N2910" s="34" t="b">
        <v>1</v>
      </c>
      <c r="O2910" s="35">
        <f t="shared" si="497"/>
        <v>3725.86</v>
      </c>
      <c r="P2910" s="36" t="str">
        <f t="shared" si="498"/>
        <v>T</v>
      </c>
      <c r="Q2910" s="37" t="str">
        <f t="shared" si="499"/>
        <v>ScottMoncrieff</v>
      </c>
      <c r="R2910" s="6" t="str">
        <f t="shared" si="500"/>
        <v>T - ScottMoncrieff</v>
      </c>
      <c r="S2910" s="6" t="str">
        <f>IFERROR(INDEX('Vendor Over-ride'!$C:$C, MATCH($R:$R,'Vendor Over-ride'!$A:$A,0)),"")</f>
        <v>T - Scott-Moncrieff</v>
      </c>
      <c r="U2910" s="38" t="str">
        <f t="shared" si="504"/>
        <v>GIA</v>
      </c>
      <c r="V2910" s="5" t="str">
        <f t="shared" si="505"/>
        <v>TRADE</v>
      </c>
      <c r="W2910" s="5" t="b">
        <f t="shared" si="501"/>
        <v>0</v>
      </c>
      <c r="X2910" s="40">
        <f t="shared" ca="1" si="502"/>
        <v>23767.82</v>
      </c>
      <c r="Y2910" s="30" t="b">
        <f t="shared" ca="1" si="503"/>
        <v>0</v>
      </c>
    </row>
    <row r="2911" spans="1:25" hidden="1">
      <c r="A2911" s="28" t="s">
        <v>2837</v>
      </c>
      <c r="B2911" s="28" t="s">
        <v>2838</v>
      </c>
      <c r="C2911" s="28" t="s">
        <v>5062</v>
      </c>
      <c r="D2911" s="28" t="s">
        <v>2842</v>
      </c>
      <c r="E2911" s="29">
        <v>42430</v>
      </c>
      <c r="F2911" s="28" t="s">
        <v>12975</v>
      </c>
      <c r="G2911" s="30">
        <v>5497</v>
      </c>
      <c r="H2911" s="28" t="s">
        <v>12976</v>
      </c>
      <c r="I2911" s="31">
        <v>0</v>
      </c>
      <c r="J2911" s="31">
        <v>75</v>
      </c>
      <c r="K2911" s="28" t="s">
        <v>12977</v>
      </c>
      <c r="L2911" s="32">
        <f t="shared" si="495"/>
        <v>-75</v>
      </c>
      <c r="M2911" s="33">
        <f t="shared" si="496"/>
        <v>75</v>
      </c>
      <c r="N2911" s="34" t="b">
        <v>1</v>
      </c>
      <c r="O2911" s="35">
        <f t="shared" si="497"/>
        <v>75</v>
      </c>
      <c r="P2911" s="36" t="str">
        <f t="shared" si="498"/>
        <v>T</v>
      </c>
      <c r="Q2911" s="37" t="str">
        <f t="shared" si="499"/>
        <v>Scott Hunter</v>
      </c>
      <c r="R2911" s="6" t="str">
        <f t="shared" si="500"/>
        <v>T - Scott Hunter</v>
      </c>
      <c r="S2911" s="6" t="str">
        <f>IFERROR(INDEX('Vendor Over-ride'!$C:$C, MATCH($R:$R,'Vendor Over-ride'!$A:$A,0)),"")</f>
        <v>T - Scott Hunter</v>
      </c>
      <c r="U2911" s="38" t="str">
        <f t="shared" si="504"/>
        <v>GIA</v>
      </c>
      <c r="V2911" s="5" t="str">
        <f t="shared" si="505"/>
        <v>TRADE</v>
      </c>
      <c r="W2911" s="5" t="b">
        <f t="shared" si="501"/>
        <v>0</v>
      </c>
      <c r="X2911" s="40">
        <f t="shared" ca="1" si="502"/>
        <v>75</v>
      </c>
      <c r="Y2911" s="30" t="b">
        <f t="shared" ca="1" si="503"/>
        <v>0</v>
      </c>
    </row>
    <row r="2912" spans="1:25">
      <c r="A2912" s="28" t="s">
        <v>2837</v>
      </c>
      <c r="B2912" s="28" t="s">
        <v>2838</v>
      </c>
      <c r="C2912" s="28" t="s">
        <v>5062</v>
      </c>
      <c r="D2912" s="28" t="s">
        <v>2842</v>
      </c>
      <c r="E2912" s="29">
        <v>42430</v>
      </c>
      <c r="F2912" s="28" t="s">
        <v>12978</v>
      </c>
      <c r="G2912" s="30">
        <v>5497</v>
      </c>
      <c r="H2912" s="28" t="s">
        <v>12979</v>
      </c>
      <c r="I2912" s="31">
        <v>0</v>
      </c>
      <c r="J2912" s="31">
        <v>1773.31</v>
      </c>
      <c r="K2912" s="28" t="s">
        <v>2887</v>
      </c>
      <c r="L2912" s="32">
        <f t="shared" si="495"/>
        <v>-1773.31</v>
      </c>
      <c r="M2912" s="33">
        <f t="shared" si="496"/>
        <v>1773.31</v>
      </c>
      <c r="N2912" s="34" t="b">
        <v>1</v>
      </c>
      <c r="O2912" s="35">
        <f t="shared" si="497"/>
        <v>1773.31</v>
      </c>
      <c r="P2912" s="36" t="str">
        <f t="shared" si="498"/>
        <v>T</v>
      </c>
      <c r="Q2912" s="37" t="str">
        <f t="shared" si="499"/>
        <v>Spotless Commercial Cleaning Ltd</v>
      </c>
      <c r="R2912" s="6" t="str">
        <f t="shared" si="500"/>
        <v>T - Spotless Commercial Cleaning Ltd</v>
      </c>
      <c r="S2912" s="6" t="str">
        <f>IFERROR(INDEX('Vendor Over-ride'!$C:$C, MATCH($R:$R,'Vendor Over-ride'!$A:$A,0)),"")</f>
        <v>T - Spotless Commercial Cleaning Ltd</v>
      </c>
      <c r="T2912" s="41" t="s">
        <v>17730</v>
      </c>
      <c r="U2912" s="38" t="str">
        <f t="shared" si="504"/>
        <v>GIA</v>
      </c>
      <c r="V2912" s="5" t="str">
        <f t="shared" si="505"/>
        <v>TRADE</v>
      </c>
      <c r="W2912" s="5" t="b">
        <f t="shared" si="501"/>
        <v>0</v>
      </c>
      <c r="X2912" s="40">
        <f t="shared" ca="1" si="502"/>
        <v>25308.30000000001</v>
      </c>
      <c r="Y2912" s="30" t="b">
        <f t="shared" ca="1" si="503"/>
        <v>1</v>
      </c>
    </row>
    <row r="2913" spans="1:25" hidden="1">
      <c r="A2913" s="28" t="s">
        <v>2837</v>
      </c>
      <c r="B2913" s="28" t="s">
        <v>2838</v>
      </c>
      <c r="C2913" s="28" t="s">
        <v>5062</v>
      </c>
      <c r="D2913" s="28" t="s">
        <v>2842</v>
      </c>
      <c r="E2913" s="29">
        <v>42430</v>
      </c>
      <c r="F2913" s="28" t="s">
        <v>12980</v>
      </c>
      <c r="G2913" s="30">
        <v>5497</v>
      </c>
      <c r="H2913" s="28" t="s">
        <v>12981</v>
      </c>
      <c r="I2913" s="31">
        <v>0</v>
      </c>
      <c r="J2913" s="31">
        <v>75</v>
      </c>
      <c r="K2913" s="28" t="s">
        <v>12982</v>
      </c>
      <c r="L2913" s="32">
        <f t="shared" si="495"/>
        <v>-75</v>
      </c>
      <c r="M2913" s="33">
        <f t="shared" si="496"/>
        <v>75</v>
      </c>
      <c r="N2913" s="34" t="b">
        <v>1</v>
      </c>
      <c r="O2913" s="35">
        <f t="shared" si="497"/>
        <v>75</v>
      </c>
      <c r="P2913" s="36" t="str">
        <f t="shared" si="498"/>
        <v>T</v>
      </c>
      <c r="Q2913" s="37" t="str">
        <f t="shared" si="499"/>
        <v>Stephanie Vandemeulebroucke</v>
      </c>
      <c r="R2913" s="6" t="str">
        <f t="shared" si="500"/>
        <v>T - Stephanie Vandemeulebroucke</v>
      </c>
      <c r="S2913" s="6" t="str">
        <f>IFERROR(INDEX('Vendor Over-ride'!$C:$C, MATCH($R:$R,'Vendor Over-ride'!$A:$A,0)),"")</f>
        <v>T - Stephanie Vandemeulebroucke</v>
      </c>
      <c r="U2913" s="38" t="str">
        <f t="shared" si="504"/>
        <v>GIA</v>
      </c>
      <c r="V2913" s="5" t="str">
        <f t="shared" si="505"/>
        <v>TRADE</v>
      </c>
      <c r="W2913" s="5" t="b">
        <f t="shared" si="501"/>
        <v>0</v>
      </c>
      <c r="X2913" s="40">
        <f t="shared" ca="1" si="502"/>
        <v>75</v>
      </c>
      <c r="Y2913" s="30" t="b">
        <f t="shared" ca="1" si="503"/>
        <v>0</v>
      </c>
    </row>
    <row r="2914" spans="1:25" hidden="1">
      <c r="A2914" s="28" t="s">
        <v>2837</v>
      </c>
      <c r="B2914" s="28" t="s">
        <v>2838</v>
      </c>
      <c r="C2914" s="28" t="s">
        <v>5062</v>
      </c>
      <c r="D2914" s="28" t="s">
        <v>2842</v>
      </c>
      <c r="E2914" s="29">
        <v>42430</v>
      </c>
      <c r="F2914" s="28" t="s">
        <v>12983</v>
      </c>
      <c r="G2914" s="30">
        <v>5497</v>
      </c>
      <c r="H2914" s="28" t="s">
        <v>12984</v>
      </c>
      <c r="I2914" s="31">
        <v>0</v>
      </c>
      <c r="J2914" s="31">
        <v>1950</v>
      </c>
      <c r="K2914" s="28" t="s">
        <v>5051</v>
      </c>
      <c r="L2914" s="32">
        <f t="shared" si="495"/>
        <v>-1950</v>
      </c>
      <c r="M2914" s="33">
        <f t="shared" si="496"/>
        <v>1950</v>
      </c>
      <c r="N2914" s="34" t="b">
        <v>1</v>
      </c>
      <c r="O2914" s="35">
        <f t="shared" si="497"/>
        <v>1950</v>
      </c>
      <c r="P2914" s="36" t="str">
        <f t="shared" si="498"/>
        <v>T</v>
      </c>
      <c r="Q2914" s="37" t="str">
        <f t="shared" si="499"/>
        <v>Straight Cut Media</v>
      </c>
      <c r="R2914" s="6" t="str">
        <f t="shared" si="500"/>
        <v>T - Straight Cut Media</v>
      </c>
      <c r="S2914" s="6" t="str">
        <f>IFERROR(INDEX('Vendor Over-ride'!$C:$C, MATCH($R:$R,'Vendor Over-ride'!$A:$A,0)),"")</f>
        <v>T - Straight Cut Media</v>
      </c>
      <c r="U2914" s="38" t="str">
        <f t="shared" si="504"/>
        <v>GIA</v>
      </c>
      <c r="V2914" s="5" t="str">
        <f t="shared" si="505"/>
        <v>TRADE</v>
      </c>
      <c r="W2914" s="5" t="b">
        <f t="shared" si="501"/>
        <v>0</v>
      </c>
      <c r="X2914" s="40">
        <f t="shared" ca="1" si="502"/>
        <v>9025</v>
      </c>
      <c r="Y2914" s="30" t="b">
        <f t="shared" ca="1" si="503"/>
        <v>0</v>
      </c>
    </row>
    <row r="2915" spans="1:25" hidden="1">
      <c r="A2915" s="28" t="s">
        <v>2837</v>
      </c>
      <c r="B2915" s="28" t="s">
        <v>2838</v>
      </c>
      <c r="C2915" s="28" t="s">
        <v>5062</v>
      </c>
      <c r="D2915" s="28" t="s">
        <v>2842</v>
      </c>
      <c r="E2915" s="29">
        <v>42430</v>
      </c>
      <c r="F2915" s="28" t="s">
        <v>12985</v>
      </c>
      <c r="G2915" s="30">
        <v>5497</v>
      </c>
      <c r="H2915" s="28" t="s">
        <v>12986</v>
      </c>
      <c r="I2915" s="31">
        <v>0</v>
      </c>
      <c r="J2915" s="31">
        <v>75</v>
      </c>
      <c r="K2915" s="28" t="s">
        <v>12987</v>
      </c>
      <c r="L2915" s="32">
        <f t="shared" si="495"/>
        <v>-75</v>
      </c>
      <c r="M2915" s="33">
        <f t="shared" si="496"/>
        <v>75</v>
      </c>
      <c r="N2915" s="34" t="b">
        <v>1</v>
      </c>
      <c r="O2915" s="35">
        <f t="shared" si="497"/>
        <v>75</v>
      </c>
      <c r="P2915" s="36" t="str">
        <f t="shared" si="498"/>
        <v>T</v>
      </c>
      <c r="Q2915" s="37" t="str">
        <f t="shared" si="499"/>
        <v>Thomas Whittle</v>
      </c>
      <c r="R2915" s="6" t="str">
        <f t="shared" si="500"/>
        <v>T - Thomas Whittle</v>
      </c>
      <c r="S2915" s="6" t="str">
        <f>IFERROR(INDEX('Vendor Over-ride'!$C:$C, MATCH($R:$R,'Vendor Over-ride'!$A:$A,0)),"")</f>
        <v>T - Thomas Whittle</v>
      </c>
      <c r="U2915" s="38" t="str">
        <f t="shared" si="504"/>
        <v>GIA</v>
      </c>
      <c r="V2915" s="5" t="str">
        <f t="shared" si="505"/>
        <v>TRADE</v>
      </c>
      <c r="W2915" s="5" t="b">
        <f t="shared" si="501"/>
        <v>0</v>
      </c>
      <c r="X2915" s="40">
        <f t="shared" ca="1" si="502"/>
        <v>75</v>
      </c>
      <c r="Y2915" s="30" t="b">
        <f t="shared" ca="1" si="503"/>
        <v>0</v>
      </c>
    </row>
    <row r="2916" spans="1:25" hidden="1">
      <c r="A2916" s="28" t="s">
        <v>2837</v>
      </c>
      <c r="B2916" s="28" t="s">
        <v>2838</v>
      </c>
      <c r="C2916" s="28" t="s">
        <v>5062</v>
      </c>
      <c r="D2916" s="28" t="s">
        <v>2842</v>
      </c>
      <c r="E2916" s="29">
        <v>42430</v>
      </c>
      <c r="F2916" s="28" t="s">
        <v>12988</v>
      </c>
      <c r="G2916" s="30">
        <v>5497</v>
      </c>
      <c r="H2916" s="28" t="s">
        <v>12989</v>
      </c>
      <c r="I2916" s="31">
        <v>0</v>
      </c>
      <c r="J2916" s="31">
        <v>75</v>
      </c>
      <c r="K2916" s="28" t="s">
        <v>12990</v>
      </c>
      <c r="L2916" s="32">
        <f t="shared" si="495"/>
        <v>-75</v>
      </c>
      <c r="M2916" s="33">
        <f t="shared" si="496"/>
        <v>75</v>
      </c>
      <c r="N2916" s="34" t="b">
        <v>1</v>
      </c>
      <c r="O2916" s="35">
        <f t="shared" si="497"/>
        <v>75</v>
      </c>
      <c r="P2916" s="36" t="str">
        <f t="shared" si="498"/>
        <v>T</v>
      </c>
      <c r="Q2916" s="37" t="str">
        <f t="shared" si="499"/>
        <v>Tiffany Boyle</v>
      </c>
      <c r="R2916" s="6" t="str">
        <f t="shared" si="500"/>
        <v>T - Tiffany Boyle</v>
      </c>
      <c r="S2916" s="6" t="str">
        <f>IFERROR(INDEX('Vendor Over-ride'!$C:$C, MATCH($R:$R,'Vendor Over-ride'!$A:$A,0)),"")</f>
        <v>T - Tiffany Boyle</v>
      </c>
      <c r="U2916" s="38" t="str">
        <f t="shared" si="504"/>
        <v>GIA</v>
      </c>
      <c r="V2916" s="5" t="str">
        <f t="shared" si="505"/>
        <v>TRADE</v>
      </c>
      <c r="W2916" s="5" t="b">
        <f t="shared" si="501"/>
        <v>0</v>
      </c>
      <c r="X2916" s="40">
        <f t="shared" ca="1" si="502"/>
        <v>75</v>
      </c>
      <c r="Y2916" s="30" t="b">
        <f t="shared" ca="1" si="503"/>
        <v>0</v>
      </c>
    </row>
    <row r="2917" spans="1:25">
      <c r="A2917" s="28" t="s">
        <v>2837</v>
      </c>
      <c r="B2917" s="28" t="s">
        <v>2838</v>
      </c>
      <c r="C2917" s="28" t="s">
        <v>5062</v>
      </c>
      <c r="D2917" s="28" t="s">
        <v>2842</v>
      </c>
      <c r="E2917" s="29">
        <v>42430</v>
      </c>
      <c r="F2917" s="28" t="s">
        <v>12991</v>
      </c>
      <c r="G2917" s="30">
        <v>5497</v>
      </c>
      <c r="H2917" s="28" t="s">
        <v>12992</v>
      </c>
      <c r="I2917" s="31">
        <v>0</v>
      </c>
      <c r="J2917" s="31">
        <v>9960</v>
      </c>
      <c r="K2917" s="28" t="s">
        <v>3350</v>
      </c>
      <c r="L2917" s="32">
        <f t="shared" si="495"/>
        <v>-9960</v>
      </c>
      <c r="M2917" s="33">
        <f t="shared" si="496"/>
        <v>9960</v>
      </c>
      <c r="N2917" s="34" t="b">
        <v>1</v>
      </c>
      <c r="O2917" s="35">
        <f t="shared" si="497"/>
        <v>9960</v>
      </c>
      <c r="P2917" s="36" t="str">
        <f t="shared" si="498"/>
        <v>T</v>
      </c>
      <c r="Q2917" s="37" t="str">
        <f t="shared" si="499"/>
        <v>TNS UK Ltd</v>
      </c>
      <c r="R2917" s="6" t="str">
        <f t="shared" si="500"/>
        <v>T - TNS UK Ltd</v>
      </c>
      <c r="S2917" s="6" t="str">
        <f>IFERROR(INDEX('Vendor Over-ride'!$C:$C, MATCH($R:$R,'Vendor Over-ride'!$A:$A,0)),"")</f>
        <v>T - TNS UK Ltd</v>
      </c>
      <c r="T2917" s="41" t="s">
        <v>7024</v>
      </c>
      <c r="U2917" s="38" t="str">
        <f t="shared" si="504"/>
        <v>GIA</v>
      </c>
      <c r="V2917" s="5" t="str">
        <f t="shared" si="505"/>
        <v>TRADE</v>
      </c>
      <c r="W2917" s="5" t="b">
        <f t="shared" si="501"/>
        <v>0</v>
      </c>
      <c r="X2917" s="40">
        <f t="shared" ca="1" si="502"/>
        <v>29880</v>
      </c>
      <c r="Y2917" s="30" t="b">
        <f t="shared" ca="1" si="503"/>
        <v>1</v>
      </c>
    </row>
    <row r="2918" spans="1:25" hidden="1">
      <c r="A2918" s="28" t="s">
        <v>2837</v>
      </c>
      <c r="B2918" s="28" t="s">
        <v>2838</v>
      </c>
      <c r="C2918" s="28" t="s">
        <v>5062</v>
      </c>
      <c r="D2918" s="28" t="s">
        <v>2842</v>
      </c>
      <c r="E2918" s="29">
        <v>42430</v>
      </c>
      <c r="F2918" s="28" t="s">
        <v>12993</v>
      </c>
      <c r="G2918" s="30">
        <v>5497</v>
      </c>
      <c r="H2918" s="28" t="s">
        <v>12994</v>
      </c>
      <c r="I2918" s="31">
        <v>0</v>
      </c>
      <c r="J2918" s="31">
        <v>250</v>
      </c>
      <c r="K2918" s="28" t="s">
        <v>7122</v>
      </c>
      <c r="L2918" s="32">
        <f t="shared" si="495"/>
        <v>-250</v>
      </c>
      <c r="M2918" s="33">
        <f t="shared" si="496"/>
        <v>250</v>
      </c>
      <c r="N2918" s="34" t="b">
        <v>1</v>
      </c>
      <c r="O2918" s="35">
        <f t="shared" si="497"/>
        <v>250</v>
      </c>
      <c r="P2918" s="36" t="str">
        <f t="shared" si="498"/>
        <v>T</v>
      </c>
      <c r="Q2918" s="37" t="str">
        <f t="shared" si="499"/>
        <v>The Touring Network (business name of PAN)</v>
      </c>
      <c r="R2918" s="6" t="str">
        <f t="shared" si="500"/>
        <v>T - The Touring Network (business name of PAN)</v>
      </c>
      <c r="S2918" s="6" t="str">
        <f>IFERROR(INDEX('Vendor Over-ride'!$C:$C, MATCH($R:$R,'Vendor Over-ride'!$A:$A,0)),"")</f>
        <v>T - Touring Network (business name of PAN), The</v>
      </c>
      <c r="U2918" s="38" t="str">
        <f t="shared" si="504"/>
        <v>GIA</v>
      </c>
      <c r="V2918" s="5" t="str">
        <f t="shared" si="505"/>
        <v>TRADE</v>
      </c>
      <c r="W2918" s="5" t="b">
        <f t="shared" si="501"/>
        <v>0</v>
      </c>
      <c r="X2918" s="40">
        <f t="shared" ca="1" si="502"/>
        <v>446</v>
      </c>
      <c r="Y2918" s="30" t="b">
        <f t="shared" ca="1" si="503"/>
        <v>0</v>
      </c>
    </row>
    <row r="2919" spans="1:25" hidden="1">
      <c r="A2919" s="28" t="s">
        <v>2837</v>
      </c>
      <c r="B2919" s="28" t="s">
        <v>2838</v>
      </c>
      <c r="C2919" s="28" t="s">
        <v>5062</v>
      </c>
      <c r="D2919" s="28" t="s">
        <v>2842</v>
      </c>
      <c r="E2919" s="29">
        <v>42433</v>
      </c>
      <c r="F2919" s="28" t="s">
        <v>12995</v>
      </c>
      <c r="G2919" s="30">
        <v>5525</v>
      </c>
      <c r="H2919" s="28" t="s">
        <v>12996</v>
      </c>
      <c r="I2919" s="31">
        <v>0</v>
      </c>
      <c r="J2919" s="31">
        <v>84.68</v>
      </c>
      <c r="K2919" s="28" t="s">
        <v>3045</v>
      </c>
      <c r="L2919" s="32">
        <f t="shared" si="495"/>
        <v>-84.68</v>
      </c>
      <c r="M2919" s="33">
        <f t="shared" si="496"/>
        <v>84.68</v>
      </c>
      <c r="N2919" s="34" t="b">
        <v>0</v>
      </c>
      <c r="O2919" s="35">
        <f t="shared" si="497"/>
        <v>0</v>
      </c>
      <c r="P2919" s="36" t="str">
        <f t="shared" si="498"/>
        <v>E</v>
      </c>
      <c r="Q2919" s="37" t="str">
        <f t="shared" si="499"/>
        <v>Jaine Lumsden</v>
      </c>
      <c r="R2919" s="6" t="str">
        <f t="shared" si="500"/>
        <v>E - Jaine Lumsden</v>
      </c>
      <c r="S2919" s="6" t="str">
        <f>IFERROR(INDEX('Vendor Over-ride'!$C:$C, MATCH($R:$R,'Vendor Over-ride'!$A:$A,0)),"")</f>
        <v/>
      </c>
      <c r="U2919" s="38" t="str">
        <f t="shared" si="504"/>
        <v>GIA</v>
      </c>
      <c r="V2919" s="5" t="str">
        <f t="shared" si="505"/>
        <v>EMPLOYEE</v>
      </c>
      <c r="W2919" s="5" t="b">
        <f t="shared" si="501"/>
        <v>0</v>
      </c>
      <c r="X2919" s="40">
        <f t="shared" ca="1" si="502"/>
        <v>334393.72000000003</v>
      </c>
      <c r="Y2919" s="30" t="b">
        <f t="shared" ca="1" si="503"/>
        <v>1</v>
      </c>
    </row>
    <row r="2920" spans="1:25" hidden="1">
      <c r="A2920" s="28" t="s">
        <v>2837</v>
      </c>
      <c r="B2920" s="28" t="s">
        <v>2838</v>
      </c>
      <c r="C2920" s="28" t="s">
        <v>5062</v>
      </c>
      <c r="D2920" s="28" t="s">
        <v>2842</v>
      </c>
      <c r="E2920" s="29">
        <v>42433</v>
      </c>
      <c r="F2920" s="28" t="s">
        <v>12997</v>
      </c>
      <c r="G2920" s="30">
        <v>5525</v>
      </c>
      <c r="H2920" s="28" t="s">
        <v>12998</v>
      </c>
      <c r="I2920" s="31">
        <v>0</v>
      </c>
      <c r="J2920" s="31">
        <v>91.31</v>
      </c>
      <c r="K2920" s="28" t="s">
        <v>2844</v>
      </c>
      <c r="L2920" s="32">
        <f t="shared" si="495"/>
        <v>-91.31</v>
      </c>
      <c r="M2920" s="33">
        <f t="shared" si="496"/>
        <v>91.31</v>
      </c>
      <c r="N2920" s="34" t="b">
        <v>0</v>
      </c>
      <c r="O2920" s="35">
        <f t="shared" si="497"/>
        <v>0</v>
      </c>
      <c r="P2920" s="36" t="str">
        <f t="shared" si="498"/>
        <v>E</v>
      </c>
      <c r="Q2920" s="37" t="str">
        <f t="shared" si="499"/>
        <v>Karen Dick</v>
      </c>
      <c r="R2920" s="6" t="str">
        <f t="shared" si="500"/>
        <v>E - Karen Dick</v>
      </c>
      <c r="S2920" s="6" t="str">
        <f>IFERROR(INDEX('Vendor Over-ride'!$C:$C, MATCH($R:$R,'Vendor Over-ride'!$A:$A,0)),"")</f>
        <v/>
      </c>
      <c r="U2920" s="38" t="str">
        <f t="shared" si="504"/>
        <v>GIA</v>
      </c>
      <c r="V2920" s="5" t="str">
        <f t="shared" si="505"/>
        <v>EMPLOYEE</v>
      </c>
      <c r="W2920" s="5" t="b">
        <f t="shared" si="501"/>
        <v>0</v>
      </c>
      <c r="X2920" s="40">
        <f t="shared" ca="1" si="502"/>
        <v>334393.72000000003</v>
      </c>
      <c r="Y2920" s="30" t="b">
        <f t="shared" ca="1" si="503"/>
        <v>1</v>
      </c>
    </row>
    <row r="2921" spans="1:25" hidden="1">
      <c r="A2921" s="28" t="s">
        <v>2837</v>
      </c>
      <c r="B2921" s="28" t="s">
        <v>2838</v>
      </c>
      <c r="C2921" s="28" t="s">
        <v>5062</v>
      </c>
      <c r="D2921" s="28" t="s">
        <v>2842</v>
      </c>
      <c r="E2921" s="29">
        <v>42433</v>
      </c>
      <c r="F2921" s="28" t="s">
        <v>12999</v>
      </c>
      <c r="G2921" s="30">
        <v>5525</v>
      </c>
      <c r="H2921" s="28" t="s">
        <v>13000</v>
      </c>
      <c r="I2921" s="31">
        <v>0</v>
      </c>
      <c r="J2921" s="31">
        <v>720.7</v>
      </c>
      <c r="K2921" s="28" t="s">
        <v>2952</v>
      </c>
      <c r="L2921" s="32">
        <f t="shared" si="495"/>
        <v>-720.7</v>
      </c>
      <c r="M2921" s="33">
        <f t="shared" si="496"/>
        <v>720.7</v>
      </c>
      <c r="N2921" s="34" t="b">
        <v>0</v>
      </c>
      <c r="O2921" s="35">
        <f t="shared" si="497"/>
        <v>0</v>
      </c>
      <c r="P2921" s="36" t="str">
        <f t="shared" si="498"/>
        <v>E</v>
      </c>
      <c r="Q2921" s="37" t="str">
        <f t="shared" si="499"/>
        <v>Ian Smith</v>
      </c>
      <c r="R2921" s="6" t="str">
        <f t="shared" si="500"/>
        <v>E - Ian Smith</v>
      </c>
      <c r="S2921" s="6" t="str">
        <f>IFERROR(INDEX('Vendor Over-ride'!$C:$C, MATCH($R:$R,'Vendor Over-ride'!$A:$A,0)),"")</f>
        <v/>
      </c>
      <c r="U2921" s="38" t="str">
        <f t="shared" si="504"/>
        <v>GIA</v>
      </c>
      <c r="V2921" s="5" t="str">
        <f t="shared" si="505"/>
        <v>EMPLOYEE</v>
      </c>
      <c r="W2921" s="5" t="b">
        <f t="shared" si="501"/>
        <v>0</v>
      </c>
      <c r="X2921" s="40">
        <f t="shared" ca="1" si="502"/>
        <v>334393.72000000003</v>
      </c>
      <c r="Y2921" s="30" t="b">
        <f t="shared" ca="1" si="503"/>
        <v>1</v>
      </c>
    </row>
    <row r="2922" spans="1:25" hidden="1">
      <c r="A2922" s="28" t="s">
        <v>2837</v>
      </c>
      <c r="B2922" s="28" t="s">
        <v>2838</v>
      </c>
      <c r="C2922" s="28" t="s">
        <v>5062</v>
      </c>
      <c r="D2922" s="28" t="s">
        <v>2842</v>
      </c>
      <c r="E2922" s="29">
        <v>42433</v>
      </c>
      <c r="F2922" s="28" t="s">
        <v>13001</v>
      </c>
      <c r="G2922" s="30">
        <v>5525</v>
      </c>
      <c r="H2922" s="28" t="s">
        <v>13002</v>
      </c>
      <c r="I2922" s="31">
        <v>0</v>
      </c>
      <c r="J2922" s="31">
        <v>800</v>
      </c>
      <c r="K2922" s="28" t="s">
        <v>9131</v>
      </c>
      <c r="L2922" s="32">
        <f t="shared" si="495"/>
        <v>-800</v>
      </c>
      <c r="M2922" s="33">
        <f t="shared" si="496"/>
        <v>800</v>
      </c>
      <c r="N2922" s="34" t="b">
        <v>1</v>
      </c>
      <c r="O2922" s="35">
        <f t="shared" si="497"/>
        <v>800</v>
      </c>
      <c r="P2922" s="36" t="str">
        <f t="shared" si="498"/>
        <v>I</v>
      </c>
      <c r="Q2922" s="37" t="str">
        <f t="shared" si="499"/>
        <v>Gurcharan Singh</v>
      </c>
      <c r="R2922" s="6" t="str">
        <f t="shared" si="500"/>
        <v>I - Gurcharan Singh</v>
      </c>
      <c r="S2922" s="6" t="str">
        <f>IFERROR(INDEX('Vendor Over-ride'!$C:$C, MATCH($R:$R,'Vendor Over-ride'!$A:$A,0)),"")</f>
        <v>I - Gurcharan Singh</v>
      </c>
      <c r="U2922" s="38" t="str">
        <f t="shared" si="504"/>
        <v>GIA</v>
      </c>
      <c r="V2922" s="5" t="str">
        <f t="shared" si="505"/>
        <v>AWARD</v>
      </c>
      <c r="W2922" s="5" t="b">
        <f t="shared" si="501"/>
        <v>0</v>
      </c>
      <c r="X2922" s="40">
        <f t="shared" ca="1" si="502"/>
        <v>4000</v>
      </c>
      <c r="Y2922" s="30" t="b">
        <f t="shared" ca="1" si="503"/>
        <v>0</v>
      </c>
    </row>
    <row r="2923" spans="1:25" hidden="1">
      <c r="A2923" s="28" t="s">
        <v>2837</v>
      </c>
      <c r="B2923" s="28" t="s">
        <v>2838</v>
      </c>
      <c r="C2923" s="28" t="s">
        <v>5062</v>
      </c>
      <c r="D2923" s="28" t="s">
        <v>2842</v>
      </c>
      <c r="E2923" s="29">
        <v>42433</v>
      </c>
      <c r="F2923" s="28" t="s">
        <v>13003</v>
      </c>
      <c r="G2923" s="30">
        <v>5525</v>
      </c>
      <c r="H2923" s="28" t="s">
        <v>13004</v>
      </c>
      <c r="I2923" s="31">
        <v>0</v>
      </c>
      <c r="J2923" s="31">
        <v>883.2</v>
      </c>
      <c r="K2923" s="28" t="s">
        <v>3030</v>
      </c>
      <c r="L2923" s="32">
        <f t="shared" si="495"/>
        <v>-883.2</v>
      </c>
      <c r="M2923" s="33">
        <f t="shared" si="496"/>
        <v>883.2</v>
      </c>
      <c r="N2923" s="34" t="b">
        <v>1</v>
      </c>
      <c r="O2923" s="35">
        <f t="shared" si="497"/>
        <v>883.2</v>
      </c>
      <c r="P2923" s="36" t="str">
        <f t="shared" si="498"/>
        <v>T</v>
      </c>
      <c r="Q2923" s="37" t="str">
        <f t="shared" si="499"/>
        <v>Alba Facilities Services Ltd</v>
      </c>
      <c r="R2923" s="6" t="str">
        <f t="shared" si="500"/>
        <v>T - Alba Facilities Services Ltd</v>
      </c>
      <c r="S2923" s="6" t="str">
        <f>IFERROR(INDEX('Vendor Over-ride'!$C:$C, MATCH($R:$R,'Vendor Over-ride'!$A:$A,0)),"")</f>
        <v>T - Alba Facilities Services Ltd</v>
      </c>
      <c r="U2923" s="38" t="str">
        <f t="shared" si="504"/>
        <v>GIA</v>
      </c>
      <c r="V2923" s="5" t="str">
        <f t="shared" si="505"/>
        <v>TRADE</v>
      </c>
      <c r="W2923" s="5" t="b">
        <f t="shared" si="501"/>
        <v>0</v>
      </c>
      <c r="X2923" s="40">
        <f t="shared" ca="1" si="502"/>
        <v>12768</v>
      </c>
      <c r="Y2923" s="30" t="b">
        <f t="shared" ca="1" si="503"/>
        <v>0</v>
      </c>
    </row>
    <row r="2924" spans="1:25" hidden="1">
      <c r="A2924" s="28" t="s">
        <v>2837</v>
      </c>
      <c r="B2924" s="28" t="s">
        <v>2838</v>
      </c>
      <c r="C2924" s="28" t="s">
        <v>5062</v>
      </c>
      <c r="D2924" s="28" t="s">
        <v>2842</v>
      </c>
      <c r="E2924" s="29">
        <v>42433</v>
      </c>
      <c r="F2924" s="28" t="s">
        <v>13005</v>
      </c>
      <c r="G2924" s="30">
        <v>5525</v>
      </c>
      <c r="H2924" s="28" t="s">
        <v>13006</v>
      </c>
      <c r="I2924" s="31">
        <v>0</v>
      </c>
      <c r="J2924" s="31">
        <v>29.78</v>
      </c>
      <c r="K2924" s="28" t="s">
        <v>3803</v>
      </c>
      <c r="L2924" s="32">
        <f t="shared" si="495"/>
        <v>-29.78</v>
      </c>
      <c r="M2924" s="33">
        <f t="shared" si="496"/>
        <v>29.78</v>
      </c>
      <c r="N2924" s="34" t="b">
        <v>1</v>
      </c>
      <c r="O2924" s="35">
        <f t="shared" si="497"/>
        <v>29.78</v>
      </c>
      <c r="P2924" s="36" t="str">
        <f t="shared" si="498"/>
        <v>T</v>
      </c>
      <c r="Q2924" s="37" t="str">
        <f t="shared" si="499"/>
        <v>Bupa Travel Services</v>
      </c>
      <c r="R2924" s="6" t="str">
        <f t="shared" si="500"/>
        <v>T - Bupa Travel Services</v>
      </c>
      <c r="S2924" s="6" t="str">
        <f>IFERROR(INDEX('Vendor Over-ride'!$C:$C, MATCH($R:$R,'Vendor Over-ride'!$A:$A,0)),"")</f>
        <v>T - Bupa Travel Services</v>
      </c>
      <c r="U2924" s="38" t="str">
        <f t="shared" si="504"/>
        <v>GIA</v>
      </c>
      <c r="V2924" s="5" t="str">
        <f t="shared" si="505"/>
        <v>TRADE</v>
      </c>
      <c r="W2924" s="5" t="b">
        <f t="shared" si="501"/>
        <v>0</v>
      </c>
      <c r="X2924" s="40">
        <f t="shared" ca="1" si="502"/>
        <v>2249.3700000000003</v>
      </c>
      <c r="Y2924" s="30" t="b">
        <f t="shared" ca="1" si="503"/>
        <v>0</v>
      </c>
    </row>
    <row r="2925" spans="1:25" hidden="1">
      <c r="A2925" s="28" t="s">
        <v>2837</v>
      </c>
      <c r="B2925" s="28" t="s">
        <v>2838</v>
      </c>
      <c r="C2925" s="28" t="s">
        <v>5062</v>
      </c>
      <c r="D2925" s="28" t="s">
        <v>2842</v>
      </c>
      <c r="E2925" s="29">
        <v>42433</v>
      </c>
      <c r="F2925" s="28" t="s">
        <v>13007</v>
      </c>
      <c r="G2925" s="30">
        <v>5525</v>
      </c>
      <c r="H2925" s="28" t="s">
        <v>13008</v>
      </c>
      <c r="I2925" s="31">
        <v>0</v>
      </c>
      <c r="J2925" s="31">
        <v>49.04</v>
      </c>
      <c r="K2925" s="28" t="s">
        <v>2879</v>
      </c>
      <c r="L2925" s="32">
        <f t="shared" si="495"/>
        <v>-49.04</v>
      </c>
      <c r="M2925" s="33">
        <f t="shared" si="496"/>
        <v>49.04</v>
      </c>
      <c r="N2925" s="34" t="b">
        <v>1</v>
      </c>
      <c r="O2925" s="35">
        <f t="shared" si="497"/>
        <v>49.04</v>
      </c>
      <c r="P2925" s="36" t="str">
        <f t="shared" si="498"/>
        <v>T</v>
      </c>
      <c r="Q2925" s="37" t="str">
        <f t="shared" si="499"/>
        <v>CITY MILK</v>
      </c>
      <c r="R2925" s="6" t="str">
        <f t="shared" si="500"/>
        <v>T - CITY MILK</v>
      </c>
      <c r="S2925" s="6" t="str">
        <f>IFERROR(INDEX('Vendor Over-ride'!$C:$C, MATCH($R:$R,'Vendor Over-ride'!$A:$A,0)),"")</f>
        <v>T - CITY MILK</v>
      </c>
      <c r="U2925" s="38" t="str">
        <f t="shared" si="504"/>
        <v>GIA</v>
      </c>
      <c r="V2925" s="5" t="str">
        <f t="shared" si="505"/>
        <v>TRADE</v>
      </c>
      <c r="W2925" s="5" t="b">
        <f t="shared" si="501"/>
        <v>0</v>
      </c>
      <c r="X2925" s="40">
        <f t="shared" ca="1" si="502"/>
        <v>604.2700000000001</v>
      </c>
      <c r="Y2925" s="30" t="b">
        <f t="shared" ca="1" si="503"/>
        <v>0</v>
      </c>
    </row>
    <row r="2926" spans="1:25" hidden="1">
      <c r="A2926" s="28" t="s">
        <v>2837</v>
      </c>
      <c r="B2926" s="28" t="s">
        <v>2838</v>
      </c>
      <c r="C2926" s="28" t="s">
        <v>5062</v>
      </c>
      <c r="D2926" s="28" t="s">
        <v>2842</v>
      </c>
      <c r="E2926" s="29">
        <v>42433</v>
      </c>
      <c r="F2926" s="28" t="s">
        <v>13009</v>
      </c>
      <c r="G2926" s="30">
        <v>5525</v>
      </c>
      <c r="H2926" s="28" t="s">
        <v>13010</v>
      </c>
      <c r="I2926" s="31">
        <v>0</v>
      </c>
      <c r="J2926" s="31">
        <v>259.5</v>
      </c>
      <c r="K2926" s="28" t="s">
        <v>13011</v>
      </c>
      <c r="L2926" s="32">
        <f t="shared" si="495"/>
        <v>-259.5</v>
      </c>
      <c r="M2926" s="33">
        <f t="shared" si="496"/>
        <v>259.5</v>
      </c>
      <c r="N2926" s="34" t="b">
        <v>1</v>
      </c>
      <c r="O2926" s="35">
        <f t="shared" si="497"/>
        <v>259.5</v>
      </c>
      <c r="P2926" s="36" t="str">
        <f t="shared" si="498"/>
        <v>T</v>
      </c>
      <c r="Q2926" s="37" t="str">
        <f t="shared" si="499"/>
        <v>Claire Hastings</v>
      </c>
      <c r="R2926" s="6" t="str">
        <f t="shared" si="500"/>
        <v>T - Claire Hastings</v>
      </c>
      <c r="S2926" s="6" t="str">
        <f>IFERROR(INDEX('Vendor Over-ride'!$C:$C, MATCH($R:$R,'Vendor Over-ride'!$A:$A,0)),"")</f>
        <v>T - Claire Hastings</v>
      </c>
      <c r="U2926" s="38" t="str">
        <f t="shared" si="504"/>
        <v>GIA</v>
      </c>
      <c r="V2926" s="5" t="str">
        <f t="shared" si="505"/>
        <v>TRADE</v>
      </c>
      <c r="W2926" s="5" t="b">
        <f t="shared" si="501"/>
        <v>0</v>
      </c>
      <c r="X2926" s="40">
        <f t="shared" ca="1" si="502"/>
        <v>459.5</v>
      </c>
      <c r="Y2926" s="30" t="b">
        <f t="shared" ca="1" si="503"/>
        <v>0</v>
      </c>
    </row>
    <row r="2927" spans="1:25" hidden="1">
      <c r="A2927" s="28" t="s">
        <v>2837</v>
      </c>
      <c r="B2927" s="28" t="s">
        <v>2838</v>
      </c>
      <c r="C2927" s="28" t="s">
        <v>5062</v>
      </c>
      <c r="D2927" s="28" t="s">
        <v>2842</v>
      </c>
      <c r="E2927" s="29">
        <v>42433</v>
      </c>
      <c r="F2927" s="28" t="s">
        <v>13012</v>
      </c>
      <c r="G2927" s="30">
        <v>5525</v>
      </c>
      <c r="H2927" s="28" t="s">
        <v>13013</v>
      </c>
      <c r="I2927" s="31">
        <v>0</v>
      </c>
      <c r="J2927" s="31">
        <v>75</v>
      </c>
      <c r="K2927" s="28" t="s">
        <v>13014</v>
      </c>
      <c r="L2927" s="32">
        <f t="shared" si="495"/>
        <v>-75</v>
      </c>
      <c r="M2927" s="33">
        <f t="shared" si="496"/>
        <v>75</v>
      </c>
      <c r="N2927" s="34" t="b">
        <v>1</v>
      </c>
      <c r="O2927" s="35">
        <f t="shared" si="497"/>
        <v>75</v>
      </c>
      <c r="P2927" s="36" t="str">
        <f t="shared" si="498"/>
        <v>T</v>
      </c>
      <c r="Q2927" s="37" t="str">
        <f t="shared" si="499"/>
        <v>Collins &amp; Grotto Studio</v>
      </c>
      <c r="R2927" s="6" t="str">
        <f t="shared" si="500"/>
        <v>T - Collins &amp; Grotto Studio</v>
      </c>
      <c r="S2927" s="6" t="str">
        <f>IFERROR(INDEX('Vendor Over-ride'!$C:$C, MATCH($R:$R,'Vendor Over-ride'!$A:$A,0)),"")</f>
        <v>T - Collins and Goto Studio</v>
      </c>
      <c r="U2927" s="38" t="str">
        <f t="shared" si="504"/>
        <v>GIA</v>
      </c>
      <c r="V2927" s="5" t="str">
        <f t="shared" si="505"/>
        <v>TRADE</v>
      </c>
      <c r="W2927" s="5" t="b">
        <f t="shared" si="501"/>
        <v>0</v>
      </c>
      <c r="X2927" s="40">
        <f t="shared" ca="1" si="502"/>
        <v>75</v>
      </c>
      <c r="Y2927" s="30" t="b">
        <f t="shared" ca="1" si="503"/>
        <v>0</v>
      </c>
    </row>
    <row r="2928" spans="1:25" hidden="1">
      <c r="A2928" s="28" t="s">
        <v>2837</v>
      </c>
      <c r="B2928" s="28" t="s">
        <v>2838</v>
      </c>
      <c r="C2928" s="28" t="s">
        <v>5062</v>
      </c>
      <c r="D2928" s="28" t="s">
        <v>2842</v>
      </c>
      <c r="E2928" s="29">
        <v>42433</v>
      </c>
      <c r="F2928" s="28" t="s">
        <v>13015</v>
      </c>
      <c r="G2928" s="30">
        <v>5525</v>
      </c>
      <c r="H2928" s="28" t="s">
        <v>13016</v>
      </c>
      <c r="I2928" s="31">
        <v>0</v>
      </c>
      <c r="J2928" s="31">
        <v>75</v>
      </c>
      <c r="K2928" s="28" t="s">
        <v>13017</v>
      </c>
      <c r="L2928" s="32">
        <f t="shared" si="495"/>
        <v>-75</v>
      </c>
      <c r="M2928" s="33">
        <f t="shared" si="496"/>
        <v>75</v>
      </c>
      <c r="N2928" s="34" t="b">
        <v>1</v>
      </c>
      <c r="O2928" s="35">
        <f t="shared" si="497"/>
        <v>75</v>
      </c>
      <c r="P2928" s="36" t="str">
        <f t="shared" si="498"/>
        <v>T</v>
      </c>
      <c r="Q2928" s="37" t="str">
        <f t="shared" si="499"/>
        <v>Creative Branch Scotland</v>
      </c>
      <c r="R2928" s="6" t="str">
        <f t="shared" si="500"/>
        <v>T - Creative Branch Scotland</v>
      </c>
      <c r="S2928" s="6" t="str">
        <f>IFERROR(INDEX('Vendor Over-ride'!$C:$C, MATCH($R:$R,'Vendor Over-ride'!$A:$A,0)),"")</f>
        <v>T - Creative Branch Scotland</v>
      </c>
      <c r="U2928" s="38" t="str">
        <f t="shared" si="504"/>
        <v>GIA</v>
      </c>
      <c r="V2928" s="5" t="str">
        <f t="shared" si="505"/>
        <v>TRADE</v>
      </c>
      <c r="W2928" s="5" t="b">
        <f t="shared" si="501"/>
        <v>0</v>
      </c>
      <c r="X2928" s="40">
        <f t="shared" ca="1" si="502"/>
        <v>150</v>
      </c>
      <c r="Y2928" s="30" t="b">
        <f t="shared" ca="1" si="503"/>
        <v>0</v>
      </c>
    </row>
    <row r="2929" spans="1:25" hidden="1">
      <c r="A2929" s="28" t="s">
        <v>2837</v>
      </c>
      <c r="B2929" s="28" t="s">
        <v>2838</v>
      </c>
      <c r="C2929" s="28" t="s">
        <v>5062</v>
      </c>
      <c r="D2929" s="28" t="s">
        <v>2842</v>
      </c>
      <c r="E2929" s="29">
        <v>42433</v>
      </c>
      <c r="F2929" s="28" t="s">
        <v>13018</v>
      </c>
      <c r="G2929" s="30">
        <v>5525</v>
      </c>
      <c r="H2929" s="28" t="s">
        <v>13019</v>
      </c>
      <c r="I2929" s="31">
        <v>0</v>
      </c>
      <c r="J2929" s="31">
        <v>24.9</v>
      </c>
      <c r="K2929" s="28" t="s">
        <v>2848</v>
      </c>
      <c r="L2929" s="32">
        <f t="shared" si="495"/>
        <v>-24.9</v>
      </c>
      <c r="M2929" s="33">
        <f t="shared" si="496"/>
        <v>24.9</v>
      </c>
      <c r="N2929" s="34" t="b">
        <v>1</v>
      </c>
      <c r="O2929" s="35">
        <f t="shared" si="497"/>
        <v>24.9</v>
      </c>
      <c r="P2929" s="36" t="str">
        <f t="shared" si="498"/>
        <v>T</v>
      </c>
      <c r="Q2929" s="37" t="str">
        <f t="shared" si="499"/>
        <v>Eagle Couriers (Scotland) Ltd</v>
      </c>
      <c r="R2929" s="6" t="str">
        <f t="shared" si="500"/>
        <v>T - Eagle Couriers (Scotland) Ltd</v>
      </c>
      <c r="S2929" s="6" t="str">
        <f>IFERROR(INDEX('Vendor Over-ride'!$C:$C, MATCH($R:$R,'Vendor Over-ride'!$A:$A,0)),"")</f>
        <v>T - Eagle Couriers (Scotland) Ltd</v>
      </c>
      <c r="U2929" s="38" t="str">
        <f t="shared" si="504"/>
        <v>GIA</v>
      </c>
      <c r="V2929" s="5" t="str">
        <f t="shared" si="505"/>
        <v>TRADE</v>
      </c>
      <c r="W2929" s="5" t="b">
        <f t="shared" si="501"/>
        <v>0</v>
      </c>
      <c r="X2929" s="40">
        <f t="shared" ca="1" si="502"/>
        <v>6324.47</v>
      </c>
      <c r="Y2929" s="30" t="b">
        <f t="shared" ca="1" si="503"/>
        <v>0</v>
      </c>
    </row>
    <row r="2930" spans="1:25" hidden="1">
      <c r="A2930" s="28" t="s">
        <v>2837</v>
      </c>
      <c r="B2930" s="28" t="s">
        <v>2838</v>
      </c>
      <c r="C2930" s="28" t="s">
        <v>5062</v>
      </c>
      <c r="D2930" s="28" t="s">
        <v>2842</v>
      </c>
      <c r="E2930" s="29">
        <v>42433</v>
      </c>
      <c r="F2930" s="28" t="s">
        <v>13020</v>
      </c>
      <c r="G2930" s="30">
        <v>5525</v>
      </c>
      <c r="H2930" s="28" t="s">
        <v>13021</v>
      </c>
      <c r="I2930" s="31">
        <v>0</v>
      </c>
      <c r="J2930" s="31">
        <v>150</v>
      </c>
      <c r="K2930" s="28" t="s">
        <v>13022</v>
      </c>
      <c r="L2930" s="32">
        <f t="shared" si="495"/>
        <v>-150</v>
      </c>
      <c r="M2930" s="33">
        <f t="shared" si="496"/>
        <v>150</v>
      </c>
      <c r="N2930" s="34" t="b">
        <v>1</v>
      </c>
      <c r="O2930" s="35">
        <f t="shared" si="497"/>
        <v>150</v>
      </c>
      <c r="P2930" s="36" t="str">
        <f t="shared" si="498"/>
        <v>T</v>
      </c>
      <c r="Q2930" s="37" t="str">
        <f t="shared" si="499"/>
        <v>Edinburgh Arts Festival</v>
      </c>
      <c r="R2930" s="6" t="str">
        <f t="shared" si="500"/>
        <v>T - Edinburgh Arts Festival</v>
      </c>
      <c r="S2930" s="6" t="str">
        <f>IFERROR(INDEX('Vendor Over-ride'!$C:$C, MATCH($R:$R,'Vendor Over-ride'!$A:$A,0)),"")</f>
        <v>T - Edinburgh Arts Festival</v>
      </c>
      <c r="U2930" s="38" t="str">
        <f t="shared" si="504"/>
        <v>GIA</v>
      </c>
      <c r="V2930" s="5" t="str">
        <f t="shared" si="505"/>
        <v>TRADE</v>
      </c>
      <c r="W2930" s="5" t="b">
        <f t="shared" si="501"/>
        <v>0</v>
      </c>
      <c r="X2930" s="40">
        <f t="shared" ca="1" si="502"/>
        <v>150</v>
      </c>
      <c r="Y2930" s="30" t="b">
        <f t="shared" ca="1" si="503"/>
        <v>0</v>
      </c>
    </row>
    <row r="2931" spans="1:25" hidden="1">
      <c r="A2931" s="28" t="s">
        <v>2837</v>
      </c>
      <c r="B2931" s="28" t="s">
        <v>2838</v>
      </c>
      <c r="C2931" s="28" t="s">
        <v>5062</v>
      </c>
      <c r="D2931" s="28" t="s">
        <v>2842</v>
      </c>
      <c r="E2931" s="29">
        <v>42433</v>
      </c>
      <c r="F2931" s="28" t="s">
        <v>13023</v>
      </c>
      <c r="G2931" s="30">
        <v>5525</v>
      </c>
      <c r="H2931" s="28" t="s">
        <v>13024</v>
      </c>
      <c r="I2931" s="31">
        <v>0</v>
      </c>
      <c r="J2931" s="31">
        <v>41.99</v>
      </c>
      <c r="K2931" s="28" t="s">
        <v>4630</v>
      </c>
      <c r="L2931" s="32">
        <f t="shared" si="495"/>
        <v>-41.99</v>
      </c>
      <c r="M2931" s="33">
        <f t="shared" si="496"/>
        <v>41.99</v>
      </c>
      <c r="N2931" s="34" t="b">
        <v>1</v>
      </c>
      <c r="O2931" s="35">
        <f t="shared" si="497"/>
        <v>41.99</v>
      </c>
      <c r="P2931" s="36" t="str">
        <f t="shared" si="498"/>
        <v>T</v>
      </c>
      <c r="Q2931" s="37" t="str">
        <f t="shared" si="499"/>
        <v>Foundation For Community Dance</v>
      </c>
      <c r="R2931" s="6" t="str">
        <f t="shared" si="500"/>
        <v>T - Foundation For Community Dance</v>
      </c>
      <c r="S2931" s="6" t="str">
        <f>IFERROR(INDEX('Vendor Over-ride'!$C:$C, MATCH($R:$R,'Vendor Over-ride'!$A:$A,0)),"")</f>
        <v>T - Foundation For Community Dance</v>
      </c>
      <c r="U2931" s="38" t="str">
        <f t="shared" si="504"/>
        <v>GIA</v>
      </c>
      <c r="V2931" s="5" t="str">
        <f t="shared" si="505"/>
        <v>TRADE</v>
      </c>
      <c r="W2931" s="5" t="b">
        <f t="shared" si="501"/>
        <v>0</v>
      </c>
      <c r="X2931" s="40">
        <f t="shared" ca="1" si="502"/>
        <v>291.99</v>
      </c>
      <c r="Y2931" s="30" t="b">
        <f t="shared" ca="1" si="503"/>
        <v>0</v>
      </c>
    </row>
    <row r="2932" spans="1:25" hidden="1">
      <c r="A2932" s="28" t="s">
        <v>2837</v>
      </c>
      <c r="B2932" s="28" t="s">
        <v>2838</v>
      </c>
      <c r="C2932" s="28" t="s">
        <v>5062</v>
      </c>
      <c r="D2932" s="28" t="s">
        <v>2842</v>
      </c>
      <c r="E2932" s="29">
        <v>42433</v>
      </c>
      <c r="F2932" s="28" t="s">
        <v>13025</v>
      </c>
      <c r="G2932" s="30">
        <v>5525</v>
      </c>
      <c r="H2932" s="28" t="s">
        <v>13026</v>
      </c>
      <c r="I2932" s="31">
        <v>0</v>
      </c>
      <c r="J2932" s="31">
        <v>810.41</v>
      </c>
      <c r="K2932" s="28" t="s">
        <v>2898</v>
      </c>
      <c r="L2932" s="32">
        <f t="shared" si="495"/>
        <v>-810.41</v>
      </c>
      <c r="M2932" s="33">
        <f t="shared" si="496"/>
        <v>810.41</v>
      </c>
      <c r="N2932" s="34" t="b">
        <v>1</v>
      </c>
      <c r="O2932" s="35">
        <f t="shared" si="497"/>
        <v>810.41</v>
      </c>
      <c r="P2932" s="36" t="str">
        <f t="shared" si="498"/>
        <v>T</v>
      </c>
      <c r="Q2932" s="37" t="str">
        <f t="shared" si="499"/>
        <v>Iron Mountain</v>
      </c>
      <c r="R2932" s="6" t="str">
        <f t="shared" si="500"/>
        <v>T - Iron Mountain</v>
      </c>
      <c r="S2932" s="6" t="str">
        <f>IFERROR(INDEX('Vendor Over-ride'!$C:$C, MATCH($R:$R,'Vendor Over-ride'!$A:$A,0)),"")</f>
        <v>T - Iron Mountain</v>
      </c>
      <c r="U2932" s="38" t="str">
        <f t="shared" si="504"/>
        <v>GIA</v>
      </c>
      <c r="V2932" s="5" t="str">
        <f t="shared" si="505"/>
        <v>TRADE</v>
      </c>
      <c r="W2932" s="5" t="b">
        <f t="shared" si="501"/>
        <v>0</v>
      </c>
      <c r="X2932" s="40">
        <f t="shared" ca="1" si="502"/>
        <v>23628.210000000003</v>
      </c>
      <c r="Y2932" s="30" t="b">
        <f t="shared" ca="1" si="503"/>
        <v>0</v>
      </c>
    </row>
    <row r="2933" spans="1:25" hidden="1">
      <c r="A2933" s="28" t="s">
        <v>2837</v>
      </c>
      <c r="B2933" s="28" t="s">
        <v>2838</v>
      </c>
      <c r="C2933" s="28" t="s">
        <v>5062</v>
      </c>
      <c r="D2933" s="28" t="s">
        <v>2842</v>
      </c>
      <c r="E2933" s="29">
        <v>42433</v>
      </c>
      <c r="F2933" s="28" t="s">
        <v>13027</v>
      </c>
      <c r="G2933" s="30">
        <v>5525</v>
      </c>
      <c r="H2933" s="28" t="s">
        <v>13028</v>
      </c>
      <c r="I2933" s="31">
        <v>0</v>
      </c>
      <c r="J2933" s="31">
        <v>75</v>
      </c>
      <c r="K2933" s="28" t="s">
        <v>13029</v>
      </c>
      <c r="L2933" s="32">
        <f t="shared" si="495"/>
        <v>-75</v>
      </c>
      <c r="M2933" s="33">
        <f t="shared" si="496"/>
        <v>75</v>
      </c>
      <c r="N2933" s="34" t="b">
        <v>1</v>
      </c>
      <c r="O2933" s="35">
        <f t="shared" si="497"/>
        <v>75</v>
      </c>
      <c r="P2933" s="36" t="str">
        <f t="shared" si="498"/>
        <v>T</v>
      </c>
      <c r="Q2933" s="37" t="str">
        <f t="shared" si="499"/>
        <v>Laura Robertson</v>
      </c>
      <c r="R2933" s="6" t="str">
        <f t="shared" si="500"/>
        <v>T - Laura Robertson</v>
      </c>
      <c r="S2933" s="6" t="str">
        <f>IFERROR(INDEX('Vendor Over-ride'!$C:$C, MATCH($R:$R,'Vendor Over-ride'!$A:$A,0)),"")</f>
        <v>T - Laura Robertson</v>
      </c>
      <c r="U2933" s="38" t="str">
        <f t="shared" si="504"/>
        <v>GIA</v>
      </c>
      <c r="V2933" s="5" t="str">
        <f t="shared" si="505"/>
        <v>TRADE</v>
      </c>
      <c r="W2933" s="5" t="b">
        <f t="shared" si="501"/>
        <v>0</v>
      </c>
      <c r="X2933" s="40">
        <f t="shared" ca="1" si="502"/>
        <v>75</v>
      </c>
      <c r="Y2933" s="30" t="b">
        <f t="shared" ca="1" si="503"/>
        <v>0</v>
      </c>
    </row>
    <row r="2934" spans="1:25" hidden="1">
      <c r="A2934" s="28" t="s">
        <v>2837</v>
      </c>
      <c r="B2934" s="28" t="s">
        <v>2838</v>
      </c>
      <c r="C2934" s="28" t="s">
        <v>5062</v>
      </c>
      <c r="D2934" s="28" t="s">
        <v>2842</v>
      </c>
      <c r="E2934" s="29">
        <v>42433</v>
      </c>
      <c r="F2934" s="28" t="s">
        <v>13030</v>
      </c>
      <c r="G2934" s="30">
        <v>5525</v>
      </c>
      <c r="H2934" s="28" t="s">
        <v>13031</v>
      </c>
      <c r="I2934" s="31">
        <v>0</v>
      </c>
      <c r="J2934" s="31">
        <v>2400</v>
      </c>
      <c r="K2934" s="28" t="s">
        <v>4307</v>
      </c>
      <c r="L2934" s="32">
        <f t="shared" si="495"/>
        <v>-2400</v>
      </c>
      <c r="M2934" s="33">
        <f t="shared" si="496"/>
        <v>2400</v>
      </c>
      <c r="N2934" s="34" t="b">
        <v>1</v>
      </c>
      <c r="O2934" s="35">
        <f t="shared" si="497"/>
        <v>2400</v>
      </c>
      <c r="P2934" s="36" t="str">
        <f t="shared" si="498"/>
        <v>T</v>
      </c>
      <c r="Q2934" s="37" t="str">
        <f t="shared" si="499"/>
        <v>Law At Work Ltd</v>
      </c>
      <c r="R2934" s="6" t="str">
        <f t="shared" si="500"/>
        <v>T - Law At Work Ltd</v>
      </c>
      <c r="S2934" s="6" t="str">
        <f>IFERROR(INDEX('Vendor Over-ride'!$C:$C, MATCH($R:$R,'Vendor Over-ride'!$A:$A,0)),"")</f>
        <v>T - Law At Work Ltd</v>
      </c>
      <c r="U2934" s="38" t="str">
        <f t="shared" si="504"/>
        <v>GIA</v>
      </c>
      <c r="V2934" s="5" t="str">
        <f t="shared" si="505"/>
        <v>TRADE</v>
      </c>
      <c r="W2934" s="5" t="b">
        <f t="shared" si="501"/>
        <v>0</v>
      </c>
      <c r="X2934" s="40">
        <f t="shared" ca="1" si="502"/>
        <v>17280</v>
      </c>
      <c r="Y2934" s="30" t="b">
        <f t="shared" ca="1" si="503"/>
        <v>0</v>
      </c>
    </row>
    <row r="2935" spans="1:25" hidden="1">
      <c r="A2935" s="28" t="s">
        <v>2837</v>
      </c>
      <c r="B2935" s="28" t="s">
        <v>2838</v>
      </c>
      <c r="C2935" s="28" t="s">
        <v>5062</v>
      </c>
      <c r="D2935" s="28" t="s">
        <v>2842</v>
      </c>
      <c r="E2935" s="29">
        <v>42433</v>
      </c>
      <c r="F2935" s="28" t="s">
        <v>13032</v>
      </c>
      <c r="G2935" s="30">
        <v>5525</v>
      </c>
      <c r="H2935" s="28" t="s">
        <v>13033</v>
      </c>
      <c r="I2935" s="31">
        <v>0</v>
      </c>
      <c r="J2935" s="31">
        <v>79.19</v>
      </c>
      <c r="K2935" s="28" t="s">
        <v>8494</v>
      </c>
      <c r="L2935" s="32">
        <f t="shared" si="495"/>
        <v>-79.19</v>
      </c>
      <c r="M2935" s="33">
        <f t="shared" si="496"/>
        <v>79.19</v>
      </c>
      <c r="N2935" s="34" t="b">
        <v>1</v>
      </c>
      <c r="O2935" s="35">
        <f t="shared" si="497"/>
        <v>79.19</v>
      </c>
      <c r="P2935" s="36" t="str">
        <f t="shared" si="498"/>
        <v>T</v>
      </c>
      <c r="Q2935" s="37" t="str">
        <f t="shared" si="499"/>
        <v>Misco</v>
      </c>
      <c r="R2935" s="6" t="str">
        <f t="shared" si="500"/>
        <v>T - Misco</v>
      </c>
      <c r="S2935" s="6" t="str">
        <f>IFERROR(INDEX('Vendor Over-ride'!$C:$C, MATCH($R:$R,'Vendor Over-ride'!$A:$A,0)),"")</f>
        <v>T - Misco</v>
      </c>
      <c r="U2935" s="38" t="str">
        <f t="shared" si="504"/>
        <v>GIA</v>
      </c>
      <c r="V2935" s="5" t="str">
        <f t="shared" si="505"/>
        <v>TRADE</v>
      </c>
      <c r="W2935" s="5" t="b">
        <f t="shared" si="501"/>
        <v>0</v>
      </c>
      <c r="X2935" s="40">
        <f t="shared" ca="1" si="502"/>
        <v>4294.1999999999989</v>
      </c>
      <c r="Y2935" s="30" t="b">
        <f t="shared" ca="1" si="503"/>
        <v>0</v>
      </c>
    </row>
    <row r="2936" spans="1:25" hidden="1">
      <c r="A2936" s="28" t="s">
        <v>2837</v>
      </c>
      <c r="B2936" s="28" t="s">
        <v>2838</v>
      </c>
      <c r="C2936" s="28" t="s">
        <v>5062</v>
      </c>
      <c r="D2936" s="28" t="s">
        <v>2842</v>
      </c>
      <c r="E2936" s="29">
        <v>42433</v>
      </c>
      <c r="F2936" s="28" t="s">
        <v>13034</v>
      </c>
      <c r="G2936" s="30">
        <v>5525</v>
      </c>
      <c r="H2936" s="28" t="s">
        <v>13035</v>
      </c>
      <c r="I2936" s="31">
        <v>0</v>
      </c>
      <c r="J2936" s="31">
        <v>75</v>
      </c>
      <c r="K2936" s="28" t="s">
        <v>13036</v>
      </c>
      <c r="L2936" s="32">
        <f t="shared" si="495"/>
        <v>-75</v>
      </c>
      <c r="M2936" s="33">
        <f t="shared" si="496"/>
        <v>75</v>
      </c>
      <c r="N2936" s="34" t="b">
        <v>1</v>
      </c>
      <c r="O2936" s="35">
        <f t="shared" si="497"/>
        <v>75</v>
      </c>
      <c r="P2936" s="36" t="str">
        <f t="shared" si="498"/>
        <v>T</v>
      </c>
      <c r="Q2936" s="37" t="str">
        <f t="shared" si="499"/>
        <v>Moira Innes</v>
      </c>
      <c r="R2936" s="6" t="str">
        <f t="shared" si="500"/>
        <v>T - Moira Innes</v>
      </c>
      <c r="S2936" s="6" t="str">
        <f>IFERROR(INDEX('Vendor Over-ride'!$C:$C, MATCH($R:$R,'Vendor Over-ride'!$A:$A,0)),"")</f>
        <v>T - Moira Innes</v>
      </c>
      <c r="U2936" s="38" t="str">
        <f t="shared" si="504"/>
        <v>GIA</v>
      </c>
      <c r="V2936" s="5" t="str">
        <f t="shared" si="505"/>
        <v>TRADE</v>
      </c>
      <c r="W2936" s="5" t="b">
        <f t="shared" si="501"/>
        <v>0</v>
      </c>
      <c r="X2936" s="40">
        <f t="shared" ca="1" si="502"/>
        <v>75</v>
      </c>
      <c r="Y2936" s="30" t="b">
        <f t="shared" ca="1" si="503"/>
        <v>0</v>
      </c>
    </row>
    <row r="2937" spans="1:25">
      <c r="A2937" s="28" t="s">
        <v>2837</v>
      </c>
      <c r="B2937" s="28" t="s">
        <v>2838</v>
      </c>
      <c r="C2937" s="28" t="s">
        <v>5062</v>
      </c>
      <c r="D2937" s="28" t="s">
        <v>2842</v>
      </c>
      <c r="E2937" s="29">
        <v>42433</v>
      </c>
      <c r="F2937" s="28" t="s">
        <v>13037</v>
      </c>
      <c r="G2937" s="30">
        <v>5525</v>
      </c>
      <c r="H2937" s="28" t="s">
        <v>13038</v>
      </c>
      <c r="I2937" s="31">
        <v>0</v>
      </c>
      <c r="J2937" s="31">
        <v>3125</v>
      </c>
      <c r="K2937" s="28" t="s">
        <v>7256</v>
      </c>
      <c r="L2937" s="32">
        <f t="shared" si="495"/>
        <v>-3125</v>
      </c>
      <c r="M2937" s="33">
        <f t="shared" si="496"/>
        <v>3125</v>
      </c>
      <c r="N2937" s="34" t="b">
        <v>1</v>
      </c>
      <c r="O2937" s="35">
        <f t="shared" si="497"/>
        <v>3125</v>
      </c>
      <c r="P2937" s="36" t="str">
        <f t="shared" si="498"/>
        <v>T</v>
      </c>
      <c r="Q2937" s="37" t="str">
        <f t="shared" si="499"/>
        <v>Norman Howie</v>
      </c>
      <c r="R2937" s="6" t="str">
        <f t="shared" si="500"/>
        <v>T - Norman Howie</v>
      </c>
      <c r="S2937" s="6" t="str">
        <f>IFERROR(INDEX('Vendor Over-ride'!$C:$C, MATCH($R:$R,'Vendor Over-ride'!$A:$A,0)),"")</f>
        <v>T - Norman Howie</v>
      </c>
      <c r="T2937" s="41" t="s">
        <v>17725</v>
      </c>
      <c r="U2937" s="38" t="str">
        <f t="shared" si="504"/>
        <v>GIA</v>
      </c>
      <c r="V2937" s="5" t="str">
        <f t="shared" si="505"/>
        <v>TRADE</v>
      </c>
      <c r="W2937" s="5" t="b">
        <f t="shared" si="501"/>
        <v>0</v>
      </c>
      <c r="X2937" s="40">
        <f t="shared" ca="1" si="502"/>
        <v>37610.199999999997</v>
      </c>
      <c r="Y2937" s="30" t="b">
        <f t="shared" ca="1" si="503"/>
        <v>1</v>
      </c>
    </row>
    <row r="2938" spans="1:25" hidden="1">
      <c r="A2938" s="28" t="s">
        <v>2837</v>
      </c>
      <c r="B2938" s="28" t="s">
        <v>2838</v>
      </c>
      <c r="C2938" s="28" t="s">
        <v>5062</v>
      </c>
      <c r="D2938" s="28" t="s">
        <v>2842</v>
      </c>
      <c r="E2938" s="29">
        <v>42433</v>
      </c>
      <c r="F2938" s="28" t="s">
        <v>13039</v>
      </c>
      <c r="G2938" s="30">
        <v>5525</v>
      </c>
      <c r="H2938" s="28" t="s">
        <v>13040</v>
      </c>
      <c r="I2938" s="31">
        <v>0</v>
      </c>
      <c r="J2938" s="31">
        <v>208.38</v>
      </c>
      <c r="K2938" s="28" t="s">
        <v>2885</v>
      </c>
      <c r="L2938" s="32">
        <f t="shared" si="495"/>
        <v>-208.38</v>
      </c>
      <c r="M2938" s="33">
        <f t="shared" si="496"/>
        <v>208.38</v>
      </c>
      <c r="N2938" s="34" t="b">
        <v>1</v>
      </c>
      <c r="O2938" s="35">
        <f t="shared" si="497"/>
        <v>208.38</v>
      </c>
      <c r="P2938" s="36" t="str">
        <f t="shared" si="498"/>
        <v>T</v>
      </c>
      <c r="Q2938" s="37" t="str">
        <f t="shared" si="499"/>
        <v>Office Depot (UK) Ltd</v>
      </c>
      <c r="R2938" s="6" t="str">
        <f t="shared" si="500"/>
        <v>T - Office Depot (UK) Ltd</v>
      </c>
      <c r="S2938" s="6" t="str">
        <f>IFERROR(INDEX('Vendor Over-ride'!$C:$C, MATCH($R:$R,'Vendor Over-ride'!$A:$A,0)),"")</f>
        <v>T - Office Depot (UK) Ltd</v>
      </c>
      <c r="U2938" s="38" t="str">
        <f t="shared" si="504"/>
        <v>GIA</v>
      </c>
      <c r="V2938" s="5" t="str">
        <f t="shared" si="505"/>
        <v>TRADE</v>
      </c>
      <c r="W2938" s="5" t="b">
        <f t="shared" si="501"/>
        <v>0</v>
      </c>
      <c r="X2938" s="40">
        <f t="shared" ca="1" si="502"/>
        <v>3402.7900000000004</v>
      </c>
      <c r="Y2938" s="30" t="b">
        <f t="shared" ca="1" si="503"/>
        <v>0</v>
      </c>
    </row>
    <row r="2939" spans="1:25" hidden="1">
      <c r="A2939" s="28" t="s">
        <v>2837</v>
      </c>
      <c r="B2939" s="28" t="s">
        <v>2838</v>
      </c>
      <c r="C2939" s="28" t="s">
        <v>5062</v>
      </c>
      <c r="D2939" s="28" t="s">
        <v>2842</v>
      </c>
      <c r="E2939" s="29">
        <v>42433</v>
      </c>
      <c r="F2939" s="28" t="s">
        <v>13041</v>
      </c>
      <c r="G2939" s="30">
        <v>5525</v>
      </c>
      <c r="H2939" s="28" t="s">
        <v>13042</v>
      </c>
      <c r="I2939" s="31">
        <v>0</v>
      </c>
      <c r="J2939" s="31">
        <v>245.51</v>
      </c>
      <c r="K2939" s="28" t="s">
        <v>2939</v>
      </c>
      <c r="L2939" s="32">
        <f t="shared" si="495"/>
        <v>-245.51</v>
      </c>
      <c r="M2939" s="33">
        <f t="shared" si="496"/>
        <v>245.51</v>
      </c>
      <c r="N2939" s="34" t="b">
        <v>1</v>
      </c>
      <c r="O2939" s="35">
        <f t="shared" si="497"/>
        <v>245.51</v>
      </c>
      <c r="P2939" s="36" t="str">
        <f t="shared" si="498"/>
        <v>T</v>
      </c>
      <c r="Q2939" s="37" t="str">
        <f t="shared" si="499"/>
        <v>Pinpoint Scotland</v>
      </c>
      <c r="R2939" s="6" t="str">
        <f t="shared" si="500"/>
        <v>T - Pinpoint Scotland</v>
      </c>
      <c r="S2939" s="6" t="str">
        <f>IFERROR(INDEX('Vendor Over-ride'!$C:$C, MATCH($R:$R,'Vendor Over-ride'!$A:$A,0)),"")</f>
        <v>T - Pinpoint Scotland</v>
      </c>
      <c r="U2939" s="38" t="str">
        <f t="shared" si="504"/>
        <v>GIA</v>
      </c>
      <c r="V2939" s="5" t="str">
        <f t="shared" si="505"/>
        <v>TRADE</v>
      </c>
      <c r="W2939" s="5" t="b">
        <f t="shared" si="501"/>
        <v>0</v>
      </c>
      <c r="X2939" s="40">
        <f t="shared" ca="1" si="502"/>
        <v>1344.6499999999999</v>
      </c>
      <c r="Y2939" s="30" t="b">
        <f t="shared" ca="1" si="503"/>
        <v>0</v>
      </c>
    </row>
    <row r="2940" spans="1:25" hidden="1">
      <c r="A2940" s="28" t="s">
        <v>2837</v>
      </c>
      <c r="B2940" s="28" t="s">
        <v>2838</v>
      </c>
      <c r="C2940" s="28" t="s">
        <v>5062</v>
      </c>
      <c r="D2940" s="28" t="s">
        <v>2842</v>
      </c>
      <c r="E2940" s="29">
        <v>42433</v>
      </c>
      <c r="F2940" s="28" t="s">
        <v>13043</v>
      </c>
      <c r="G2940" s="30">
        <v>5525</v>
      </c>
      <c r="H2940" s="28" t="s">
        <v>13044</v>
      </c>
      <c r="I2940" s="31">
        <v>0</v>
      </c>
      <c r="J2940" s="31">
        <v>75</v>
      </c>
      <c r="K2940" s="28" t="s">
        <v>13045</v>
      </c>
      <c r="L2940" s="32">
        <f t="shared" si="495"/>
        <v>-75</v>
      </c>
      <c r="M2940" s="33">
        <f t="shared" si="496"/>
        <v>75</v>
      </c>
      <c r="N2940" s="34" t="b">
        <v>1</v>
      </c>
      <c r="O2940" s="35">
        <f t="shared" si="497"/>
        <v>75</v>
      </c>
      <c r="P2940" s="36" t="str">
        <f t="shared" si="498"/>
        <v>T</v>
      </c>
      <c r="Q2940" s="37" t="str">
        <f t="shared" si="499"/>
        <v>Sarah Strang</v>
      </c>
      <c r="R2940" s="6" t="str">
        <f t="shared" si="500"/>
        <v>T - Sarah Strang</v>
      </c>
      <c r="S2940" s="6" t="str">
        <f>IFERROR(INDEX('Vendor Over-ride'!$C:$C, MATCH($R:$R,'Vendor Over-ride'!$A:$A,0)),"")</f>
        <v>T - Sarah Strang</v>
      </c>
      <c r="U2940" s="38" t="str">
        <f t="shared" si="504"/>
        <v>GIA</v>
      </c>
      <c r="V2940" s="5" t="str">
        <f t="shared" si="505"/>
        <v>TRADE</v>
      </c>
      <c r="W2940" s="5" t="b">
        <f t="shared" si="501"/>
        <v>0</v>
      </c>
      <c r="X2940" s="40">
        <f t="shared" ca="1" si="502"/>
        <v>75</v>
      </c>
      <c r="Y2940" s="30" t="b">
        <f t="shared" ca="1" si="503"/>
        <v>0</v>
      </c>
    </row>
    <row r="2941" spans="1:25">
      <c r="A2941" s="28" t="s">
        <v>2837</v>
      </c>
      <c r="B2941" s="28" t="s">
        <v>2838</v>
      </c>
      <c r="C2941" s="28" t="s">
        <v>5062</v>
      </c>
      <c r="D2941" s="28" t="s">
        <v>2842</v>
      </c>
      <c r="E2941" s="29">
        <v>42433</v>
      </c>
      <c r="F2941" s="28" t="s">
        <v>13046</v>
      </c>
      <c r="G2941" s="30">
        <v>5525</v>
      </c>
      <c r="H2941" s="28" t="s">
        <v>13047</v>
      </c>
      <c r="I2941" s="31">
        <v>0</v>
      </c>
      <c r="J2941" s="31">
        <v>152.74</v>
      </c>
      <c r="K2941" s="28" t="s">
        <v>2887</v>
      </c>
      <c r="L2941" s="32">
        <f t="shared" si="495"/>
        <v>-152.74</v>
      </c>
      <c r="M2941" s="33">
        <f t="shared" si="496"/>
        <v>152.74</v>
      </c>
      <c r="N2941" s="34" t="b">
        <v>1</v>
      </c>
      <c r="O2941" s="35">
        <f t="shared" si="497"/>
        <v>152.74</v>
      </c>
      <c r="P2941" s="36" t="str">
        <f t="shared" si="498"/>
        <v>T</v>
      </c>
      <c r="Q2941" s="37" t="str">
        <f t="shared" si="499"/>
        <v>Spotless Commercial Cleaning Ltd</v>
      </c>
      <c r="R2941" s="6" t="str">
        <f t="shared" si="500"/>
        <v>T - Spotless Commercial Cleaning Ltd</v>
      </c>
      <c r="S2941" s="6" t="str">
        <f>IFERROR(INDEX('Vendor Over-ride'!$C:$C, MATCH($R:$R,'Vendor Over-ride'!$A:$A,0)),"")</f>
        <v>T - Spotless Commercial Cleaning Ltd</v>
      </c>
      <c r="T2941" s="41" t="s">
        <v>17730</v>
      </c>
      <c r="U2941" s="38" t="str">
        <f t="shared" si="504"/>
        <v>GIA</v>
      </c>
      <c r="V2941" s="5" t="str">
        <f t="shared" si="505"/>
        <v>TRADE</v>
      </c>
      <c r="W2941" s="5" t="b">
        <f t="shared" si="501"/>
        <v>0</v>
      </c>
      <c r="X2941" s="40">
        <f t="shared" ca="1" si="502"/>
        <v>25308.30000000001</v>
      </c>
      <c r="Y2941" s="30" t="b">
        <f t="shared" ca="1" si="503"/>
        <v>1</v>
      </c>
    </row>
    <row r="2942" spans="1:25" hidden="1">
      <c r="A2942" s="28" t="s">
        <v>2837</v>
      </c>
      <c r="B2942" s="28" t="s">
        <v>2838</v>
      </c>
      <c r="C2942" s="28" t="s">
        <v>5062</v>
      </c>
      <c r="D2942" s="28" t="s">
        <v>2842</v>
      </c>
      <c r="E2942" s="29">
        <v>42433</v>
      </c>
      <c r="F2942" s="28" t="s">
        <v>13048</v>
      </c>
      <c r="G2942" s="30">
        <v>5525</v>
      </c>
      <c r="H2942" s="28" t="s">
        <v>13049</v>
      </c>
      <c r="I2942" s="31">
        <v>0</v>
      </c>
      <c r="J2942" s="31">
        <v>150</v>
      </c>
      <c r="K2942" s="28" t="s">
        <v>4875</v>
      </c>
      <c r="L2942" s="32">
        <f t="shared" si="495"/>
        <v>-150</v>
      </c>
      <c r="M2942" s="33">
        <f t="shared" si="496"/>
        <v>150</v>
      </c>
      <c r="N2942" s="34" t="b">
        <v>1</v>
      </c>
      <c r="O2942" s="35">
        <f t="shared" si="497"/>
        <v>150</v>
      </c>
      <c r="P2942" s="36" t="str">
        <f t="shared" si="498"/>
        <v>T</v>
      </c>
      <c r="Q2942" s="37" t="str">
        <f t="shared" si="499"/>
        <v>Torsten Lauschmann</v>
      </c>
      <c r="R2942" s="6" t="str">
        <f t="shared" si="500"/>
        <v>T - Torsten Lauschmann</v>
      </c>
      <c r="S2942" s="6" t="str">
        <f>IFERROR(INDEX('Vendor Over-ride'!$C:$C, MATCH($R:$R,'Vendor Over-ride'!$A:$A,0)),"")</f>
        <v>T - Torsten Lauschmann</v>
      </c>
      <c r="U2942" s="38" t="str">
        <f t="shared" si="504"/>
        <v>GIA</v>
      </c>
      <c r="V2942" s="5" t="str">
        <f t="shared" si="505"/>
        <v>TRADE</v>
      </c>
      <c r="W2942" s="5" t="b">
        <f t="shared" si="501"/>
        <v>0</v>
      </c>
      <c r="X2942" s="40">
        <f t="shared" ca="1" si="502"/>
        <v>150</v>
      </c>
      <c r="Y2942" s="30" t="b">
        <f t="shared" ca="1" si="503"/>
        <v>0</v>
      </c>
    </row>
    <row r="2943" spans="1:25" hidden="1">
      <c r="A2943" s="28" t="s">
        <v>2837</v>
      </c>
      <c r="B2943" s="28" t="s">
        <v>2838</v>
      </c>
      <c r="C2943" s="28" t="s">
        <v>5062</v>
      </c>
      <c r="D2943" s="28" t="s">
        <v>2842</v>
      </c>
      <c r="E2943" s="29">
        <v>42433</v>
      </c>
      <c r="F2943" s="28" t="s">
        <v>13050</v>
      </c>
      <c r="G2943" s="30">
        <v>5525</v>
      </c>
      <c r="H2943" s="28" t="s">
        <v>13051</v>
      </c>
      <c r="I2943" s="31">
        <v>0</v>
      </c>
      <c r="J2943" s="31">
        <v>50</v>
      </c>
      <c r="K2943" s="28" t="s">
        <v>7122</v>
      </c>
      <c r="L2943" s="32">
        <f t="shared" si="495"/>
        <v>-50</v>
      </c>
      <c r="M2943" s="33">
        <f t="shared" si="496"/>
        <v>50</v>
      </c>
      <c r="N2943" s="34" t="b">
        <v>1</v>
      </c>
      <c r="O2943" s="35">
        <f t="shared" si="497"/>
        <v>50</v>
      </c>
      <c r="P2943" s="36" t="str">
        <f t="shared" si="498"/>
        <v>T</v>
      </c>
      <c r="Q2943" s="37" t="str">
        <f t="shared" si="499"/>
        <v>The Touring Network (business name of PAN)</v>
      </c>
      <c r="R2943" s="6" t="str">
        <f t="shared" si="500"/>
        <v>T - The Touring Network (business name of PAN)</v>
      </c>
      <c r="S2943" s="6" t="str">
        <f>IFERROR(INDEX('Vendor Over-ride'!$C:$C, MATCH($R:$R,'Vendor Over-ride'!$A:$A,0)),"")</f>
        <v>T - Touring Network (business name of PAN), The</v>
      </c>
      <c r="U2943" s="38" t="str">
        <f t="shared" si="504"/>
        <v>GIA</v>
      </c>
      <c r="V2943" s="5" t="str">
        <f t="shared" si="505"/>
        <v>TRADE</v>
      </c>
      <c r="W2943" s="5" t="b">
        <f t="shared" si="501"/>
        <v>0</v>
      </c>
      <c r="X2943" s="40">
        <f t="shared" ca="1" si="502"/>
        <v>446</v>
      </c>
      <c r="Y2943" s="30" t="b">
        <f t="shared" ca="1" si="503"/>
        <v>0</v>
      </c>
    </row>
    <row r="2944" spans="1:25" hidden="1">
      <c r="A2944" s="28" t="s">
        <v>2837</v>
      </c>
      <c r="B2944" s="28" t="s">
        <v>2838</v>
      </c>
      <c r="C2944" s="28" t="s">
        <v>5062</v>
      </c>
      <c r="D2944" s="28" t="s">
        <v>2842</v>
      </c>
      <c r="E2944" s="29">
        <v>42433</v>
      </c>
      <c r="F2944" s="28" t="s">
        <v>13052</v>
      </c>
      <c r="G2944" s="30">
        <v>5525</v>
      </c>
      <c r="H2944" s="28" t="s">
        <v>13053</v>
      </c>
      <c r="I2944" s="31">
        <v>0</v>
      </c>
      <c r="J2944" s="31">
        <v>75</v>
      </c>
      <c r="K2944" s="28" t="s">
        <v>13054</v>
      </c>
      <c r="L2944" s="32">
        <f t="shared" si="495"/>
        <v>-75</v>
      </c>
      <c r="M2944" s="33">
        <f t="shared" si="496"/>
        <v>75</v>
      </c>
      <c r="N2944" s="34" t="b">
        <v>1</v>
      </c>
      <c r="O2944" s="35">
        <f t="shared" si="497"/>
        <v>75</v>
      </c>
      <c r="P2944" s="36" t="str">
        <f t="shared" si="498"/>
        <v>T</v>
      </c>
      <c r="Q2944" s="37" t="str">
        <f t="shared" si="499"/>
        <v>Virginia Hutchison</v>
      </c>
      <c r="R2944" s="6" t="str">
        <f t="shared" si="500"/>
        <v>T - Virginia Hutchison</v>
      </c>
      <c r="S2944" s="6" t="str">
        <f>IFERROR(INDEX('Vendor Over-ride'!$C:$C, MATCH($R:$R,'Vendor Over-ride'!$A:$A,0)),"")</f>
        <v>T - Virginia Hutchison</v>
      </c>
      <c r="U2944" s="38" t="str">
        <f t="shared" si="504"/>
        <v>GIA</v>
      </c>
      <c r="V2944" s="5" t="str">
        <f t="shared" si="505"/>
        <v>TRADE</v>
      </c>
      <c r="W2944" s="5" t="b">
        <f t="shared" si="501"/>
        <v>0</v>
      </c>
      <c r="X2944" s="40">
        <f t="shared" ca="1" si="502"/>
        <v>75</v>
      </c>
      <c r="Y2944" s="30" t="b">
        <f t="shared" ca="1" si="503"/>
        <v>0</v>
      </c>
    </row>
    <row r="2945" spans="1:25" hidden="1">
      <c r="A2945" s="28" t="s">
        <v>2837</v>
      </c>
      <c r="B2945" s="28" t="s">
        <v>2838</v>
      </c>
      <c r="C2945" s="28" t="s">
        <v>5062</v>
      </c>
      <c r="D2945" s="28" t="s">
        <v>2842</v>
      </c>
      <c r="E2945" s="29">
        <v>42433</v>
      </c>
      <c r="F2945" s="28" t="s">
        <v>13055</v>
      </c>
      <c r="G2945" s="30">
        <v>5525</v>
      </c>
      <c r="H2945" s="28" t="s">
        <v>13056</v>
      </c>
      <c r="I2945" s="31">
        <v>0</v>
      </c>
      <c r="J2945" s="31">
        <v>907.56</v>
      </c>
      <c r="K2945" s="28" t="s">
        <v>11574</v>
      </c>
      <c r="L2945" s="32">
        <f t="shared" si="495"/>
        <v>-907.56</v>
      </c>
      <c r="M2945" s="33">
        <f t="shared" si="496"/>
        <v>907.56</v>
      </c>
      <c r="N2945" s="34" t="b">
        <v>1</v>
      </c>
      <c r="O2945" s="35">
        <f t="shared" si="497"/>
        <v>907.56</v>
      </c>
      <c r="P2945" s="36" t="str">
        <f t="shared" si="498"/>
        <v>T</v>
      </c>
      <c r="Q2945" s="37" t="str">
        <f t="shared" si="499"/>
        <v>Vodafone Limited</v>
      </c>
      <c r="R2945" s="6" t="str">
        <f t="shared" si="500"/>
        <v>T - Vodafone Limited</v>
      </c>
      <c r="S2945" s="6" t="str">
        <f>IFERROR(INDEX('Vendor Over-ride'!$C:$C, MATCH($R:$R,'Vendor Over-ride'!$A:$A,0)),"")</f>
        <v>T - Vodafone Limited</v>
      </c>
      <c r="U2945" s="38" t="str">
        <f t="shared" si="504"/>
        <v>GIA</v>
      </c>
      <c r="V2945" s="5" t="str">
        <f t="shared" si="505"/>
        <v>TRADE</v>
      </c>
      <c r="W2945" s="5" t="b">
        <f t="shared" si="501"/>
        <v>0</v>
      </c>
      <c r="X2945" s="40">
        <f t="shared" ca="1" si="502"/>
        <v>3943.97</v>
      </c>
      <c r="Y2945" s="30" t="b">
        <f t="shared" ca="1" si="503"/>
        <v>0</v>
      </c>
    </row>
    <row r="2946" spans="1:25" hidden="1">
      <c r="A2946" s="28" t="s">
        <v>2837</v>
      </c>
      <c r="B2946" s="28" t="s">
        <v>2838</v>
      </c>
      <c r="C2946" s="28" t="s">
        <v>5062</v>
      </c>
      <c r="D2946" s="28" t="s">
        <v>2842</v>
      </c>
      <c r="E2946" s="29">
        <v>42433</v>
      </c>
      <c r="F2946" s="28" t="s">
        <v>13057</v>
      </c>
      <c r="G2946" s="30">
        <v>5525</v>
      </c>
      <c r="H2946" s="28" t="s">
        <v>13058</v>
      </c>
      <c r="I2946" s="31">
        <v>0</v>
      </c>
      <c r="J2946" s="31">
        <v>278.39999999999998</v>
      </c>
      <c r="K2946" s="28" t="s">
        <v>13059</v>
      </c>
      <c r="L2946" s="32">
        <f t="shared" ref="L2946:L3009" si="506">I:I-J:J</f>
        <v>-278.39999999999998</v>
      </c>
      <c r="M2946" s="33">
        <f t="shared" ref="M2946:M3009" si="507">ABS($L:$L)</f>
        <v>278.39999999999998</v>
      </c>
      <c r="N2946" s="34" t="b">
        <v>1</v>
      </c>
      <c r="O2946" s="35">
        <f t="shared" ref="O2946:O3009" si="508">$M:$M*$N:$N</f>
        <v>278.39999999999998</v>
      </c>
      <c r="P2946" s="36" t="str">
        <f t="shared" ref="P2946:P3009" si="509">LEFT(TRIM($K:$K),1)</f>
        <v>T</v>
      </c>
      <c r="Q2946" s="37" t="str">
        <f t="shared" ref="Q2946:Q3009" si="510">RIGHT(TRIM($K:$K),LEN(TRIM($K:$K))-FIND("-",TRIM($K:$K)))</f>
        <v>WHALE Arts Agency</v>
      </c>
      <c r="R2946" s="6" t="str">
        <f t="shared" ref="R2946:R3009" si="511">CONCATENATE($P:$P, " - ",$Q:$Q)</f>
        <v>T - WHALE Arts Agency</v>
      </c>
      <c r="S2946" s="6" t="str">
        <f>IFERROR(INDEX('Vendor Over-ride'!$C:$C, MATCH($R:$R,'Vendor Over-ride'!$A:$A,0)),"")</f>
        <v>T - Whale Arts Agency</v>
      </c>
      <c r="U2946" s="38" t="str">
        <f t="shared" si="504"/>
        <v>GIA</v>
      </c>
      <c r="V2946" s="5" t="str">
        <f t="shared" si="505"/>
        <v>TRADE</v>
      </c>
      <c r="W2946" s="5" t="b">
        <f t="shared" ref="W2946:W3009" si="512">ROUND($O:$O,2)&gt;=25000</f>
        <v>0</v>
      </c>
      <c r="X2946" s="40">
        <f t="shared" ref="X2946:X3009" ca="1" si="513">SUMPRODUCT((Payee=$S2946) * (Payment_Value))</f>
        <v>278.39999999999998</v>
      </c>
      <c r="Y2946" s="30" t="b">
        <f t="shared" ref="Y2946:Y3009" ca="1" si="514">$X:$X&gt;=25000</f>
        <v>0</v>
      </c>
    </row>
    <row r="2947" spans="1:25" hidden="1">
      <c r="A2947" s="28" t="s">
        <v>2837</v>
      </c>
      <c r="B2947" s="28" t="s">
        <v>2838</v>
      </c>
      <c r="C2947" s="28" t="s">
        <v>5062</v>
      </c>
      <c r="D2947" s="28" t="s">
        <v>2842</v>
      </c>
      <c r="E2947" s="29">
        <v>42437</v>
      </c>
      <c r="F2947" s="28" t="s">
        <v>13060</v>
      </c>
      <c r="G2947" s="30">
        <v>5535</v>
      </c>
      <c r="H2947" s="28" t="s">
        <v>13061</v>
      </c>
      <c r="I2947" s="31">
        <v>0</v>
      </c>
      <c r="J2947" s="31">
        <v>81.2</v>
      </c>
      <c r="K2947" s="28" t="s">
        <v>2946</v>
      </c>
      <c r="L2947" s="32">
        <f t="shared" si="506"/>
        <v>-81.2</v>
      </c>
      <c r="M2947" s="33">
        <f t="shared" si="507"/>
        <v>81.2</v>
      </c>
      <c r="N2947" s="34" t="b">
        <v>0</v>
      </c>
      <c r="O2947" s="35">
        <f t="shared" si="508"/>
        <v>0</v>
      </c>
      <c r="P2947" s="36" t="str">
        <f t="shared" si="509"/>
        <v>E</v>
      </c>
      <c r="Q2947" s="37" t="str">
        <f t="shared" si="510"/>
        <v>Scott Donaldson</v>
      </c>
      <c r="R2947" s="6" t="str">
        <f t="shared" si="511"/>
        <v>E - Scott Donaldson</v>
      </c>
      <c r="S2947" s="6" t="str">
        <f>IFERROR(INDEX('Vendor Over-ride'!$C:$C, MATCH($R:$R,'Vendor Over-ride'!$A:$A,0)),"")</f>
        <v/>
      </c>
      <c r="U2947" s="38" t="str">
        <f t="shared" ref="U2947:U3010" si="515">"GIA"</f>
        <v>GIA</v>
      </c>
      <c r="V2947" s="5" t="str">
        <f t="shared" ref="V2947:V3010" si="516">UPPER(IF($P:$P="E","Employee",IF(OR($P:$P="I",$P:$P="G"),"Award",IF(OR($P:$P="D",$P:$P="T"),"Trade",""))))</f>
        <v>EMPLOYEE</v>
      </c>
      <c r="W2947" s="5" t="b">
        <f t="shared" si="512"/>
        <v>0</v>
      </c>
      <c r="X2947" s="40">
        <f t="shared" ca="1" si="513"/>
        <v>334393.72000000003</v>
      </c>
      <c r="Y2947" s="30" t="b">
        <f t="shared" ca="1" si="514"/>
        <v>1</v>
      </c>
    </row>
    <row r="2948" spans="1:25" hidden="1">
      <c r="A2948" s="28" t="s">
        <v>2837</v>
      </c>
      <c r="B2948" s="28" t="s">
        <v>2838</v>
      </c>
      <c r="C2948" s="28" t="s">
        <v>5062</v>
      </c>
      <c r="D2948" s="28" t="s">
        <v>2842</v>
      </c>
      <c r="E2948" s="29">
        <v>42437</v>
      </c>
      <c r="F2948" s="28" t="s">
        <v>13062</v>
      </c>
      <c r="G2948" s="30">
        <v>5535</v>
      </c>
      <c r="H2948" s="28" t="s">
        <v>13063</v>
      </c>
      <c r="I2948" s="31">
        <v>0</v>
      </c>
      <c r="J2948" s="31">
        <v>96.52</v>
      </c>
      <c r="K2948" s="28" t="s">
        <v>2921</v>
      </c>
      <c r="L2948" s="32">
        <f t="shared" si="506"/>
        <v>-96.52</v>
      </c>
      <c r="M2948" s="33">
        <f t="shared" si="507"/>
        <v>96.52</v>
      </c>
      <c r="N2948" s="34" t="b">
        <v>0</v>
      </c>
      <c r="O2948" s="35">
        <f t="shared" si="508"/>
        <v>0</v>
      </c>
      <c r="P2948" s="36" t="str">
        <f t="shared" si="509"/>
        <v>E</v>
      </c>
      <c r="Q2948" s="37" t="str">
        <f t="shared" si="510"/>
        <v>Louise Harris</v>
      </c>
      <c r="R2948" s="6" t="str">
        <f t="shared" si="511"/>
        <v>E - Louise Harris</v>
      </c>
      <c r="S2948" s="6" t="str">
        <f>IFERROR(INDEX('Vendor Over-ride'!$C:$C, MATCH($R:$R,'Vendor Over-ride'!$A:$A,0)),"")</f>
        <v/>
      </c>
      <c r="U2948" s="38" t="str">
        <f t="shared" si="515"/>
        <v>GIA</v>
      </c>
      <c r="V2948" s="5" t="str">
        <f t="shared" si="516"/>
        <v>EMPLOYEE</v>
      </c>
      <c r="W2948" s="5" t="b">
        <f t="shared" si="512"/>
        <v>0</v>
      </c>
      <c r="X2948" s="40">
        <f t="shared" ca="1" si="513"/>
        <v>334393.72000000003</v>
      </c>
      <c r="Y2948" s="30" t="b">
        <f t="shared" ca="1" si="514"/>
        <v>1</v>
      </c>
    </row>
    <row r="2949" spans="1:25" hidden="1">
      <c r="A2949" s="28" t="s">
        <v>2837</v>
      </c>
      <c r="B2949" s="28" t="s">
        <v>2838</v>
      </c>
      <c r="C2949" s="28" t="s">
        <v>5062</v>
      </c>
      <c r="D2949" s="28" t="s">
        <v>2842</v>
      </c>
      <c r="E2949" s="29">
        <v>42437</v>
      </c>
      <c r="F2949" s="28" t="s">
        <v>13064</v>
      </c>
      <c r="G2949" s="30">
        <v>5535</v>
      </c>
      <c r="H2949" s="28" t="s">
        <v>13065</v>
      </c>
      <c r="I2949" s="31">
        <v>0</v>
      </c>
      <c r="J2949" s="31">
        <v>75.510000000000005</v>
      </c>
      <c r="K2949" s="28" t="s">
        <v>2891</v>
      </c>
      <c r="L2949" s="32">
        <f t="shared" si="506"/>
        <v>-75.510000000000005</v>
      </c>
      <c r="M2949" s="33">
        <f t="shared" si="507"/>
        <v>75.510000000000005</v>
      </c>
      <c r="N2949" s="34" t="b">
        <v>0</v>
      </c>
      <c r="O2949" s="35">
        <f t="shared" si="508"/>
        <v>0</v>
      </c>
      <c r="P2949" s="36" t="str">
        <f t="shared" si="509"/>
        <v>E</v>
      </c>
      <c r="Q2949" s="37" t="str">
        <f t="shared" si="510"/>
        <v>Graham Reid</v>
      </c>
      <c r="R2949" s="6" t="str">
        <f t="shared" si="511"/>
        <v>E - Graham Reid</v>
      </c>
      <c r="S2949" s="6" t="str">
        <f>IFERROR(INDEX('Vendor Over-ride'!$C:$C, MATCH($R:$R,'Vendor Over-ride'!$A:$A,0)),"")</f>
        <v/>
      </c>
      <c r="U2949" s="38" t="str">
        <f t="shared" si="515"/>
        <v>GIA</v>
      </c>
      <c r="V2949" s="5" t="str">
        <f t="shared" si="516"/>
        <v>EMPLOYEE</v>
      </c>
      <c r="W2949" s="5" t="b">
        <f t="shared" si="512"/>
        <v>0</v>
      </c>
      <c r="X2949" s="40">
        <f t="shared" ca="1" si="513"/>
        <v>334393.72000000003</v>
      </c>
      <c r="Y2949" s="30" t="b">
        <f t="shared" ca="1" si="514"/>
        <v>1</v>
      </c>
    </row>
    <row r="2950" spans="1:25">
      <c r="A2950" s="28" t="s">
        <v>2837</v>
      </c>
      <c r="B2950" s="28" t="s">
        <v>2838</v>
      </c>
      <c r="C2950" s="28" t="s">
        <v>5062</v>
      </c>
      <c r="D2950" s="28" t="s">
        <v>2842</v>
      </c>
      <c r="E2950" s="29">
        <v>42437</v>
      </c>
      <c r="F2950" s="28" t="s">
        <v>13066</v>
      </c>
      <c r="G2950" s="30">
        <v>5535</v>
      </c>
      <c r="H2950" s="28" t="s">
        <v>13067</v>
      </c>
      <c r="I2950" s="31">
        <v>0</v>
      </c>
      <c r="J2950" s="31">
        <v>50</v>
      </c>
      <c r="K2950" s="28" t="s">
        <v>13068</v>
      </c>
      <c r="L2950" s="32">
        <f t="shared" si="506"/>
        <v>-50</v>
      </c>
      <c r="M2950" s="33">
        <f t="shared" si="507"/>
        <v>50</v>
      </c>
      <c r="N2950" s="34" t="b">
        <v>1</v>
      </c>
      <c r="O2950" s="35">
        <f t="shared" si="508"/>
        <v>50</v>
      </c>
      <c r="P2950" s="36" t="str">
        <f t="shared" si="509"/>
        <v>E</v>
      </c>
      <c r="Q2950" s="37" t="str">
        <f t="shared" si="510"/>
        <v>Janice McCready</v>
      </c>
      <c r="R2950" s="6" t="str">
        <f t="shared" si="511"/>
        <v>E - Janice McCready</v>
      </c>
      <c r="S2950" s="6" t="str">
        <f>IFERROR(INDEX('Vendor Over-ride'!$C:$C, MATCH($R:$R,'Vendor Over-ride'!$A:$A,0)),"")</f>
        <v/>
      </c>
      <c r="U2950" s="38" t="str">
        <f t="shared" si="515"/>
        <v>GIA</v>
      </c>
      <c r="V2950" s="5" t="str">
        <f t="shared" si="516"/>
        <v>EMPLOYEE</v>
      </c>
      <c r="W2950" s="5" t="b">
        <f t="shared" si="512"/>
        <v>0</v>
      </c>
      <c r="X2950" s="40">
        <f t="shared" ca="1" si="513"/>
        <v>334393.72000000003</v>
      </c>
      <c r="Y2950" s="30" t="b">
        <f t="shared" ca="1" si="514"/>
        <v>1</v>
      </c>
    </row>
    <row r="2951" spans="1:25">
      <c r="A2951" s="28" t="s">
        <v>2837</v>
      </c>
      <c r="B2951" s="28" t="s">
        <v>2838</v>
      </c>
      <c r="C2951" s="28" t="s">
        <v>5062</v>
      </c>
      <c r="D2951" s="28" t="s">
        <v>2842</v>
      </c>
      <c r="E2951" s="29">
        <v>42437</v>
      </c>
      <c r="F2951" s="28" t="s">
        <v>13069</v>
      </c>
      <c r="G2951" s="30">
        <v>5535</v>
      </c>
      <c r="H2951" s="28" t="s">
        <v>13070</v>
      </c>
      <c r="I2951" s="31">
        <v>0</v>
      </c>
      <c r="J2951" s="31">
        <v>37500</v>
      </c>
      <c r="K2951" s="28" t="s">
        <v>13071</v>
      </c>
      <c r="L2951" s="32">
        <f t="shared" si="506"/>
        <v>-37500</v>
      </c>
      <c r="M2951" s="33">
        <f t="shared" si="507"/>
        <v>37500</v>
      </c>
      <c r="N2951" s="34" t="b">
        <v>1</v>
      </c>
      <c r="O2951" s="35">
        <f t="shared" si="508"/>
        <v>37500</v>
      </c>
      <c r="P2951" s="36" t="str">
        <f t="shared" si="509"/>
        <v>G</v>
      </c>
      <c r="Q2951" s="37" t="str">
        <f t="shared" si="510"/>
        <v>UZ Arts</v>
      </c>
      <c r="R2951" s="6" t="str">
        <f t="shared" si="511"/>
        <v>G - UZ Arts</v>
      </c>
      <c r="S2951" s="6" t="str">
        <f>IFERROR(INDEX('Vendor Over-ride'!$C:$C, MATCH($R:$R,'Vendor Over-ride'!$A:$A,0)),"")</f>
        <v>G - UZ Arts Ltd</v>
      </c>
      <c r="U2951" s="38" t="str">
        <f t="shared" si="515"/>
        <v>GIA</v>
      </c>
      <c r="V2951" s="5" t="str">
        <f t="shared" si="516"/>
        <v>AWARD</v>
      </c>
      <c r="W2951" s="5" t="b">
        <f t="shared" si="512"/>
        <v>1</v>
      </c>
      <c r="X2951" s="40">
        <f t="shared" ca="1" si="513"/>
        <v>86725</v>
      </c>
      <c r="Y2951" s="30" t="b">
        <f t="shared" ca="1" si="514"/>
        <v>1</v>
      </c>
    </row>
    <row r="2952" spans="1:25">
      <c r="A2952" s="28" t="s">
        <v>2837</v>
      </c>
      <c r="B2952" s="28" t="s">
        <v>2838</v>
      </c>
      <c r="C2952" s="28" t="s">
        <v>5062</v>
      </c>
      <c r="D2952" s="28" t="s">
        <v>2842</v>
      </c>
      <c r="E2952" s="29">
        <v>42437</v>
      </c>
      <c r="F2952" s="28" t="s">
        <v>13072</v>
      </c>
      <c r="G2952" s="30">
        <v>5535</v>
      </c>
      <c r="H2952" s="28" t="s">
        <v>13073</v>
      </c>
      <c r="I2952" s="31">
        <v>0</v>
      </c>
      <c r="J2952" s="31">
        <v>64000</v>
      </c>
      <c r="K2952" s="28" t="s">
        <v>5124</v>
      </c>
      <c r="L2952" s="32">
        <f t="shared" si="506"/>
        <v>-64000</v>
      </c>
      <c r="M2952" s="33">
        <f t="shared" si="507"/>
        <v>64000</v>
      </c>
      <c r="N2952" s="34" t="b">
        <v>1</v>
      </c>
      <c r="O2952" s="35">
        <f t="shared" si="508"/>
        <v>64000</v>
      </c>
      <c r="P2952" s="36" t="str">
        <f t="shared" si="509"/>
        <v>G</v>
      </c>
      <c r="Q2952" s="37" t="str">
        <f t="shared" si="510"/>
        <v>Scottish Dance Theatre</v>
      </c>
      <c r="R2952" s="6" t="str">
        <f t="shared" si="511"/>
        <v>G - Scottish Dance Theatre</v>
      </c>
      <c r="S2952" s="6" t="str">
        <f>IFERROR(INDEX('Vendor Over-ride'!$C:$C, MATCH($R:$R,'Vendor Over-ride'!$A:$A,0)),"")</f>
        <v>G - Scottish Dance Theatre</v>
      </c>
      <c r="U2952" s="38" t="str">
        <f t="shared" si="515"/>
        <v>GIA</v>
      </c>
      <c r="V2952" s="5" t="str">
        <f t="shared" si="516"/>
        <v>AWARD</v>
      </c>
      <c r="W2952" s="5" t="b">
        <f t="shared" si="512"/>
        <v>1</v>
      </c>
      <c r="X2952" s="40">
        <f t="shared" ca="1" si="513"/>
        <v>1018658</v>
      </c>
      <c r="Y2952" s="30" t="b">
        <f t="shared" ca="1" si="514"/>
        <v>1</v>
      </c>
    </row>
    <row r="2953" spans="1:25">
      <c r="A2953" s="28" t="s">
        <v>2837</v>
      </c>
      <c r="B2953" s="28" t="s">
        <v>2838</v>
      </c>
      <c r="C2953" s="28" t="s">
        <v>5062</v>
      </c>
      <c r="D2953" s="28" t="s">
        <v>2842</v>
      </c>
      <c r="E2953" s="29">
        <v>42437</v>
      </c>
      <c r="F2953" s="28" t="s">
        <v>13074</v>
      </c>
      <c r="G2953" s="30">
        <v>5535</v>
      </c>
      <c r="H2953" s="28" t="s">
        <v>13075</v>
      </c>
      <c r="I2953" s="31">
        <v>0</v>
      </c>
      <c r="J2953" s="31">
        <v>11850</v>
      </c>
      <c r="K2953" s="28" t="s">
        <v>7297</v>
      </c>
      <c r="L2953" s="32">
        <f t="shared" si="506"/>
        <v>-11850</v>
      </c>
      <c r="M2953" s="33">
        <f t="shared" si="507"/>
        <v>11850</v>
      </c>
      <c r="N2953" s="34" t="b">
        <v>1</v>
      </c>
      <c r="O2953" s="35">
        <f t="shared" si="508"/>
        <v>11850</v>
      </c>
      <c r="P2953" s="36" t="str">
        <f t="shared" si="509"/>
        <v>G</v>
      </c>
      <c r="Q2953" s="37" t="str">
        <f t="shared" si="510"/>
        <v>AC Projects/Alternative Currents Ltd</v>
      </c>
      <c r="R2953" s="6" t="str">
        <f t="shared" si="511"/>
        <v>G - AC Projects/Alternative Currents Ltd</v>
      </c>
      <c r="S2953" s="6" t="str">
        <f>IFERROR(INDEX('Vendor Over-ride'!$C:$C, MATCH($R:$R,'Vendor Over-ride'!$A:$A,0)),"")</f>
        <v>G - AC Projects/Alternative Currents Ltd</v>
      </c>
      <c r="U2953" s="38" t="str">
        <f t="shared" si="515"/>
        <v>GIA</v>
      </c>
      <c r="V2953" s="5" t="str">
        <f t="shared" si="516"/>
        <v>AWARD</v>
      </c>
      <c r="W2953" s="5" t="b">
        <f t="shared" si="512"/>
        <v>0</v>
      </c>
      <c r="X2953" s="40">
        <f t="shared" ca="1" si="513"/>
        <v>71100</v>
      </c>
      <c r="Y2953" s="30" t="b">
        <f t="shared" ca="1" si="514"/>
        <v>1</v>
      </c>
    </row>
    <row r="2954" spans="1:25">
      <c r="A2954" s="28" t="s">
        <v>2837</v>
      </c>
      <c r="B2954" s="28" t="s">
        <v>2838</v>
      </c>
      <c r="C2954" s="28" t="s">
        <v>5062</v>
      </c>
      <c r="D2954" s="28" t="s">
        <v>2842</v>
      </c>
      <c r="E2954" s="29">
        <v>42437</v>
      </c>
      <c r="F2954" s="28" t="s">
        <v>13076</v>
      </c>
      <c r="G2954" s="30">
        <v>5535</v>
      </c>
      <c r="H2954" s="28" t="s">
        <v>13077</v>
      </c>
      <c r="I2954" s="31">
        <v>0</v>
      </c>
      <c r="J2954" s="31">
        <v>84250</v>
      </c>
      <c r="K2954" s="28" t="s">
        <v>13078</v>
      </c>
      <c r="L2954" s="32">
        <f t="shared" si="506"/>
        <v>-84250</v>
      </c>
      <c r="M2954" s="33">
        <f t="shared" si="507"/>
        <v>84250</v>
      </c>
      <c r="N2954" s="34" t="b">
        <v>1</v>
      </c>
      <c r="O2954" s="35">
        <f t="shared" si="508"/>
        <v>84250</v>
      </c>
      <c r="P2954" s="36" t="str">
        <f t="shared" si="509"/>
        <v>G</v>
      </c>
      <c r="Q2954" s="37" t="str">
        <f t="shared" si="510"/>
        <v>Cultural Enterprise Office</v>
      </c>
      <c r="R2954" s="6" t="str">
        <f t="shared" si="511"/>
        <v>G - Cultural Enterprise Office</v>
      </c>
      <c r="S2954" s="6" t="str">
        <f>IFERROR(INDEX('Vendor Over-ride'!$C:$C, MATCH($R:$R,'Vendor Over-ride'!$A:$A,0)),"")</f>
        <v>G - Cultural Enterprise Office</v>
      </c>
      <c r="U2954" s="38" t="str">
        <f t="shared" si="515"/>
        <v>GIA</v>
      </c>
      <c r="V2954" s="5" t="str">
        <f t="shared" si="516"/>
        <v>AWARD</v>
      </c>
      <c r="W2954" s="5" t="b">
        <f t="shared" si="512"/>
        <v>1</v>
      </c>
      <c r="X2954" s="40">
        <f t="shared" ca="1" si="513"/>
        <v>476200</v>
      </c>
      <c r="Y2954" s="30" t="b">
        <f t="shared" ca="1" si="514"/>
        <v>1</v>
      </c>
    </row>
    <row r="2955" spans="1:25">
      <c r="A2955" s="28" t="s">
        <v>2837</v>
      </c>
      <c r="B2955" s="28" t="s">
        <v>2838</v>
      </c>
      <c r="C2955" s="28" t="s">
        <v>5062</v>
      </c>
      <c r="D2955" s="28" t="s">
        <v>2842</v>
      </c>
      <c r="E2955" s="29">
        <v>42437</v>
      </c>
      <c r="F2955" s="28" t="s">
        <v>13079</v>
      </c>
      <c r="G2955" s="30">
        <v>5535</v>
      </c>
      <c r="H2955" s="28" t="s">
        <v>13080</v>
      </c>
      <c r="I2955" s="31">
        <v>0</v>
      </c>
      <c r="J2955" s="31">
        <v>50000</v>
      </c>
      <c r="K2955" s="28" t="s">
        <v>13081</v>
      </c>
      <c r="L2955" s="32">
        <f t="shared" si="506"/>
        <v>-50000</v>
      </c>
      <c r="M2955" s="33">
        <f t="shared" si="507"/>
        <v>50000</v>
      </c>
      <c r="N2955" s="34" t="b">
        <v>1</v>
      </c>
      <c r="O2955" s="35">
        <f t="shared" si="508"/>
        <v>50000</v>
      </c>
      <c r="P2955" s="36" t="str">
        <f t="shared" si="509"/>
        <v>G</v>
      </c>
      <c r="Q2955" s="37" t="str">
        <f t="shared" si="510"/>
        <v>Arts and Business</v>
      </c>
      <c r="R2955" s="6" t="str">
        <f t="shared" si="511"/>
        <v>G - Arts and Business</v>
      </c>
      <c r="S2955" s="6" t="str">
        <f>IFERROR(INDEX('Vendor Over-ride'!$C:$C, MATCH($R:$R,'Vendor Over-ride'!$A:$A,0)),"")</f>
        <v>G - Arts &amp; Business Scotland</v>
      </c>
      <c r="U2955" s="38" t="str">
        <f t="shared" si="515"/>
        <v>GIA</v>
      </c>
      <c r="V2955" s="5" t="str">
        <f t="shared" si="516"/>
        <v>AWARD</v>
      </c>
      <c r="W2955" s="5" t="b">
        <f t="shared" si="512"/>
        <v>1</v>
      </c>
      <c r="X2955" s="40">
        <f t="shared" ca="1" si="513"/>
        <v>200000</v>
      </c>
      <c r="Y2955" s="30" t="b">
        <f t="shared" ca="1" si="514"/>
        <v>1</v>
      </c>
    </row>
    <row r="2956" spans="1:25" hidden="1">
      <c r="A2956" s="28" t="s">
        <v>2837</v>
      </c>
      <c r="B2956" s="28" t="s">
        <v>2838</v>
      </c>
      <c r="C2956" s="28" t="s">
        <v>5062</v>
      </c>
      <c r="D2956" s="28" t="s">
        <v>2842</v>
      </c>
      <c r="E2956" s="29">
        <v>42437</v>
      </c>
      <c r="F2956" s="28" t="s">
        <v>13082</v>
      </c>
      <c r="G2956" s="30">
        <v>5535</v>
      </c>
      <c r="H2956" s="28" t="s">
        <v>13083</v>
      </c>
      <c r="I2956" s="31">
        <v>0</v>
      </c>
      <c r="J2956" s="31">
        <v>500</v>
      </c>
      <c r="K2956" s="28" t="s">
        <v>12915</v>
      </c>
      <c r="L2956" s="32">
        <f t="shared" si="506"/>
        <v>-500</v>
      </c>
      <c r="M2956" s="33">
        <f t="shared" si="507"/>
        <v>500</v>
      </c>
      <c r="N2956" s="34" t="b">
        <v>1</v>
      </c>
      <c r="O2956" s="35">
        <f t="shared" si="508"/>
        <v>500</v>
      </c>
      <c r="P2956" s="36" t="str">
        <f t="shared" si="509"/>
        <v>G</v>
      </c>
      <c r="Q2956" s="37" t="str">
        <f t="shared" si="510"/>
        <v>Grainne Morton</v>
      </c>
      <c r="R2956" s="6" t="str">
        <f t="shared" si="511"/>
        <v>G - Grainne Morton</v>
      </c>
      <c r="S2956" s="6" t="str">
        <f>IFERROR(INDEX('Vendor Over-ride'!$C:$C, MATCH($R:$R,'Vendor Over-ride'!$A:$A,0)),"")</f>
        <v>G - Grainne Morton</v>
      </c>
      <c r="U2956" s="38" t="str">
        <f t="shared" si="515"/>
        <v>GIA</v>
      </c>
      <c r="V2956" s="5" t="str">
        <f t="shared" si="516"/>
        <v>AWARD</v>
      </c>
      <c r="W2956" s="5" t="b">
        <f t="shared" si="512"/>
        <v>0</v>
      </c>
      <c r="X2956" s="40">
        <f t="shared" ca="1" si="513"/>
        <v>2000</v>
      </c>
      <c r="Y2956" s="30" t="b">
        <f t="shared" ca="1" si="514"/>
        <v>0</v>
      </c>
    </row>
    <row r="2957" spans="1:25">
      <c r="A2957" s="28" t="s">
        <v>2837</v>
      </c>
      <c r="B2957" s="28" t="s">
        <v>2838</v>
      </c>
      <c r="C2957" s="28" t="s">
        <v>5062</v>
      </c>
      <c r="D2957" s="28" t="s">
        <v>2842</v>
      </c>
      <c r="E2957" s="29">
        <v>42437</v>
      </c>
      <c r="F2957" s="28" t="s">
        <v>13084</v>
      </c>
      <c r="G2957" s="30">
        <v>5535</v>
      </c>
      <c r="H2957" s="28" t="s">
        <v>13085</v>
      </c>
      <c r="I2957" s="31">
        <v>0</v>
      </c>
      <c r="J2957" s="31">
        <v>9000</v>
      </c>
      <c r="K2957" s="28" t="s">
        <v>13086</v>
      </c>
      <c r="L2957" s="32">
        <f t="shared" si="506"/>
        <v>-9000</v>
      </c>
      <c r="M2957" s="33">
        <f t="shared" si="507"/>
        <v>9000</v>
      </c>
      <c r="N2957" s="34" t="b">
        <v>1</v>
      </c>
      <c r="O2957" s="35">
        <f t="shared" si="508"/>
        <v>9000</v>
      </c>
      <c r="P2957" s="36" t="str">
        <f t="shared" si="509"/>
        <v>G</v>
      </c>
      <c r="Q2957" s="37" t="str">
        <f t="shared" si="510"/>
        <v>Red Bridge Arts CIC</v>
      </c>
      <c r="R2957" s="6" t="str">
        <f t="shared" si="511"/>
        <v>G - Red Bridge Arts CIC</v>
      </c>
      <c r="S2957" s="6" t="str">
        <f>IFERROR(INDEX('Vendor Over-ride'!$C:$C, MATCH($R:$R,'Vendor Over-ride'!$A:$A,0)),"")</f>
        <v>G - Red Bridge Arts CIC</v>
      </c>
      <c r="U2957" s="38" t="str">
        <f t="shared" si="515"/>
        <v>GIA</v>
      </c>
      <c r="V2957" s="5" t="str">
        <f t="shared" si="516"/>
        <v>AWARD</v>
      </c>
      <c r="W2957" s="5" t="b">
        <f t="shared" si="512"/>
        <v>0</v>
      </c>
      <c r="X2957" s="40">
        <f t="shared" ca="1" si="513"/>
        <v>41372</v>
      </c>
      <c r="Y2957" s="30" t="b">
        <f t="shared" ca="1" si="514"/>
        <v>1</v>
      </c>
    </row>
    <row r="2958" spans="1:25" hidden="1">
      <c r="A2958" s="28" t="s">
        <v>2837</v>
      </c>
      <c r="B2958" s="28" t="s">
        <v>2838</v>
      </c>
      <c r="C2958" s="28" t="s">
        <v>5062</v>
      </c>
      <c r="D2958" s="28" t="s">
        <v>2842</v>
      </c>
      <c r="E2958" s="29">
        <v>42437</v>
      </c>
      <c r="F2958" s="28" t="s">
        <v>13087</v>
      </c>
      <c r="G2958" s="30">
        <v>5535</v>
      </c>
      <c r="H2958" s="28" t="s">
        <v>13088</v>
      </c>
      <c r="I2958" s="31">
        <v>0</v>
      </c>
      <c r="J2958" s="31">
        <v>8063</v>
      </c>
      <c r="K2958" s="28" t="s">
        <v>13089</v>
      </c>
      <c r="L2958" s="32">
        <f t="shared" si="506"/>
        <v>-8063</v>
      </c>
      <c r="M2958" s="33">
        <f t="shared" si="507"/>
        <v>8063</v>
      </c>
      <c r="N2958" s="34" t="b">
        <v>1</v>
      </c>
      <c r="O2958" s="35">
        <f t="shared" si="508"/>
        <v>8063</v>
      </c>
      <c r="P2958" s="36" t="str">
        <f t="shared" si="509"/>
        <v>G</v>
      </c>
      <c r="Q2958" s="37" t="str">
        <f t="shared" si="510"/>
        <v>Ramesh Meyyappan Productions</v>
      </c>
      <c r="R2958" s="6" t="str">
        <f t="shared" si="511"/>
        <v>G - Ramesh Meyyappan Productions</v>
      </c>
      <c r="S2958" s="6" t="str">
        <f>IFERROR(INDEX('Vendor Over-ride'!$C:$C, MATCH($R:$R,'Vendor Over-ride'!$A:$A,0)),"")</f>
        <v>G - Ramesh Meyyappan Productions</v>
      </c>
      <c r="U2958" s="38" t="str">
        <f t="shared" si="515"/>
        <v>GIA</v>
      </c>
      <c r="V2958" s="5" t="str">
        <f t="shared" si="516"/>
        <v>AWARD</v>
      </c>
      <c r="W2958" s="5" t="b">
        <f t="shared" si="512"/>
        <v>0</v>
      </c>
      <c r="X2958" s="40">
        <f t="shared" ca="1" si="513"/>
        <v>8063</v>
      </c>
      <c r="Y2958" s="30" t="b">
        <f t="shared" ca="1" si="514"/>
        <v>0</v>
      </c>
    </row>
    <row r="2959" spans="1:25" hidden="1">
      <c r="A2959" s="28" t="s">
        <v>2837</v>
      </c>
      <c r="B2959" s="28" t="s">
        <v>2838</v>
      </c>
      <c r="C2959" s="28" t="s">
        <v>5062</v>
      </c>
      <c r="D2959" s="28" t="s">
        <v>2842</v>
      </c>
      <c r="E2959" s="29">
        <v>42437</v>
      </c>
      <c r="F2959" s="28" t="s">
        <v>13090</v>
      </c>
      <c r="G2959" s="30">
        <v>5535</v>
      </c>
      <c r="H2959" s="28" t="s">
        <v>13091</v>
      </c>
      <c r="I2959" s="31">
        <v>0</v>
      </c>
      <c r="J2959" s="31">
        <v>1000</v>
      </c>
      <c r="K2959" s="28" t="s">
        <v>13092</v>
      </c>
      <c r="L2959" s="32">
        <f t="shared" si="506"/>
        <v>-1000</v>
      </c>
      <c r="M2959" s="33">
        <f t="shared" si="507"/>
        <v>1000</v>
      </c>
      <c r="N2959" s="34" t="b">
        <v>1</v>
      </c>
      <c r="O2959" s="35">
        <f t="shared" si="508"/>
        <v>1000</v>
      </c>
      <c r="P2959" s="36" t="str">
        <f t="shared" si="509"/>
        <v>I</v>
      </c>
      <c r="Q2959" s="37" t="str">
        <f t="shared" si="510"/>
        <v>Cathie Boyd</v>
      </c>
      <c r="R2959" s="6" t="str">
        <f t="shared" si="511"/>
        <v>I - Cathie Boyd</v>
      </c>
      <c r="S2959" s="6" t="str">
        <f>IFERROR(INDEX('Vendor Over-ride'!$C:$C, MATCH($R:$R,'Vendor Over-ride'!$A:$A,0)),"")</f>
        <v>I - Cathie Boyd</v>
      </c>
      <c r="U2959" s="38" t="str">
        <f t="shared" si="515"/>
        <v>GIA</v>
      </c>
      <c r="V2959" s="5" t="str">
        <f t="shared" si="516"/>
        <v>AWARD</v>
      </c>
      <c r="W2959" s="5" t="b">
        <f t="shared" si="512"/>
        <v>0</v>
      </c>
      <c r="X2959" s="40">
        <f t="shared" ca="1" si="513"/>
        <v>1000</v>
      </c>
      <c r="Y2959" s="30" t="b">
        <f t="shared" ca="1" si="514"/>
        <v>0</v>
      </c>
    </row>
    <row r="2960" spans="1:25">
      <c r="A2960" s="28" t="s">
        <v>2837</v>
      </c>
      <c r="B2960" s="28" t="s">
        <v>2838</v>
      </c>
      <c r="C2960" s="28" t="s">
        <v>5062</v>
      </c>
      <c r="D2960" s="28" t="s">
        <v>2842</v>
      </c>
      <c r="E2960" s="29">
        <v>42437</v>
      </c>
      <c r="F2960" s="28" t="s">
        <v>13093</v>
      </c>
      <c r="G2960" s="30">
        <v>5535</v>
      </c>
      <c r="H2960" s="28" t="s">
        <v>13094</v>
      </c>
      <c r="I2960" s="31">
        <v>0</v>
      </c>
      <c r="J2960" s="31">
        <v>8188</v>
      </c>
      <c r="K2960" s="28" t="s">
        <v>3053</v>
      </c>
      <c r="L2960" s="32">
        <f t="shared" si="506"/>
        <v>-8188</v>
      </c>
      <c r="M2960" s="33">
        <f t="shared" si="507"/>
        <v>8188</v>
      </c>
      <c r="N2960" s="34" t="b">
        <v>1</v>
      </c>
      <c r="O2960" s="35">
        <f t="shared" si="508"/>
        <v>8188</v>
      </c>
      <c r="P2960" s="36" t="str">
        <f t="shared" si="509"/>
        <v>I</v>
      </c>
      <c r="Q2960" s="37" t="str">
        <f t="shared" si="510"/>
        <v>Chem 19 Recording Limited</v>
      </c>
      <c r="R2960" s="6" t="str">
        <f t="shared" si="511"/>
        <v>I - Chem 19 Recording Limited</v>
      </c>
      <c r="S2960" s="6" t="str">
        <f>IFERROR(INDEX('Vendor Over-ride'!$C:$C, MATCH($R:$R,'Vendor Over-ride'!$A:$A,0)),"")</f>
        <v>I - Chem 19 Recording Limited</v>
      </c>
      <c r="U2960" s="38" t="str">
        <f t="shared" si="515"/>
        <v>GIA</v>
      </c>
      <c r="V2960" s="5" t="str">
        <f t="shared" si="516"/>
        <v>AWARD</v>
      </c>
      <c r="W2960" s="5" t="b">
        <f t="shared" si="512"/>
        <v>0</v>
      </c>
      <c r="X2960" s="40">
        <f t="shared" ca="1" si="513"/>
        <v>32188</v>
      </c>
      <c r="Y2960" s="30" t="b">
        <f t="shared" ca="1" si="514"/>
        <v>1</v>
      </c>
    </row>
    <row r="2961" spans="1:25" hidden="1">
      <c r="A2961" s="28" t="s">
        <v>2837</v>
      </c>
      <c r="B2961" s="28" t="s">
        <v>2838</v>
      </c>
      <c r="C2961" s="28" t="s">
        <v>5062</v>
      </c>
      <c r="D2961" s="28" t="s">
        <v>2842</v>
      </c>
      <c r="E2961" s="29">
        <v>42437</v>
      </c>
      <c r="F2961" s="28" t="s">
        <v>13095</v>
      </c>
      <c r="G2961" s="30">
        <v>5535</v>
      </c>
      <c r="H2961" s="28" t="s">
        <v>13096</v>
      </c>
      <c r="I2961" s="31">
        <v>0</v>
      </c>
      <c r="J2961" s="31">
        <v>900</v>
      </c>
      <c r="K2961" s="28" t="s">
        <v>13097</v>
      </c>
      <c r="L2961" s="32">
        <f t="shared" si="506"/>
        <v>-900</v>
      </c>
      <c r="M2961" s="33">
        <f t="shared" si="507"/>
        <v>900</v>
      </c>
      <c r="N2961" s="34" t="b">
        <v>1</v>
      </c>
      <c r="O2961" s="35">
        <f t="shared" si="508"/>
        <v>900</v>
      </c>
      <c r="P2961" s="36" t="str">
        <f t="shared" si="509"/>
        <v>I</v>
      </c>
      <c r="Q2961" s="37" t="str">
        <f t="shared" si="510"/>
        <v>Ciara Barry</v>
      </c>
      <c r="R2961" s="6" t="str">
        <f t="shared" si="511"/>
        <v>I - Ciara Barry</v>
      </c>
      <c r="S2961" s="6" t="str">
        <f>IFERROR(INDEX('Vendor Over-ride'!$C:$C, MATCH($R:$R,'Vendor Over-ride'!$A:$A,0)),"")</f>
        <v>I - Ciara Barry</v>
      </c>
      <c r="U2961" s="38" t="str">
        <f t="shared" si="515"/>
        <v>GIA</v>
      </c>
      <c r="V2961" s="5" t="str">
        <f t="shared" si="516"/>
        <v>AWARD</v>
      </c>
      <c r="W2961" s="5" t="b">
        <f t="shared" si="512"/>
        <v>0</v>
      </c>
      <c r="X2961" s="40">
        <f t="shared" ca="1" si="513"/>
        <v>900</v>
      </c>
      <c r="Y2961" s="30" t="b">
        <f t="shared" ca="1" si="514"/>
        <v>0</v>
      </c>
    </row>
    <row r="2962" spans="1:25">
      <c r="A2962" s="28" t="s">
        <v>2837</v>
      </c>
      <c r="B2962" s="28" t="s">
        <v>2838</v>
      </c>
      <c r="C2962" s="28" t="s">
        <v>5062</v>
      </c>
      <c r="D2962" s="28" t="s">
        <v>2842</v>
      </c>
      <c r="E2962" s="29">
        <v>42437</v>
      </c>
      <c r="F2962" s="28" t="s">
        <v>13098</v>
      </c>
      <c r="G2962" s="30">
        <v>5535</v>
      </c>
      <c r="H2962" s="28" t="s">
        <v>13099</v>
      </c>
      <c r="I2962" s="31">
        <v>0</v>
      </c>
      <c r="J2962" s="31">
        <v>362790</v>
      </c>
      <c r="K2962" s="28" t="s">
        <v>7674</v>
      </c>
      <c r="L2962" s="32">
        <f t="shared" si="506"/>
        <v>-362790</v>
      </c>
      <c r="M2962" s="33">
        <f t="shared" si="507"/>
        <v>362790</v>
      </c>
      <c r="N2962" s="34" t="b">
        <v>1</v>
      </c>
      <c r="O2962" s="35">
        <f t="shared" si="508"/>
        <v>362790</v>
      </c>
      <c r="P2962" s="36" t="str">
        <f t="shared" si="509"/>
        <v>I</v>
      </c>
      <c r="Q2962" s="37" t="str">
        <f t="shared" si="510"/>
        <v>City of Edinburgh Council</v>
      </c>
      <c r="R2962" s="6" t="str">
        <f t="shared" si="511"/>
        <v>I - City of Edinburgh Council</v>
      </c>
      <c r="S2962" s="6" t="str">
        <f>IFERROR(INDEX('Vendor Over-ride'!$C:$C, MATCH($R:$R,'Vendor Over-ride'!$A:$A,0)),"")</f>
        <v>I - City of Edinburgh Council</v>
      </c>
      <c r="U2962" s="38" t="str">
        <f t="shared" si="515"/>
        <v>GIA</v>
      </c>
      <c r="V2962" s="5" t="str">
        <f t="shared" si="516"/>
        <v>AWARD</v>
      </c>
      <c r="W2962" s="5" t="b">
        <f t="shared" si="512"/>
        <v>1</v>
      </c>
      <c r="X2962" s="40">
        <f t="shared" ca="1" si="513"/>
        <v>654412</v>
      </c>
      <c r="Y2962" s="30" t="b">
        <f t="shared" ca="1" si="514"/>
        <v>1</v>
      </c>
    </row>
    <row r="2963" spans="1:25" hidden="1">
      <c r="A2963" s="28" t="s">
        <v>2837</v>
      </c>
      <c r="B2963" s="28" t="s">
        <v>2838</v>
      </c>
      <c r="C2963" s="28" t="s">
        <v>5062</v>
      </c>
      <c r="D2963" s="28" t="s">
        <v>2842</v>
      </c>
      <c r="E2963" s="29">
        <v>42437</v>
      </c>
      <c r="F2963" s="28" t="s">
        <v>13100</v>
      </c>
      <c r="G2963" s="30">
        <v>5535</v>
      </c>
      <c r="H2963" s="28" t="s">
        <v>13101</v>
      </c>
      <c r="I2963" s="31">
        <v>0</v>
      </c>
      <c r="J2963" s="31">
        <v>7500</v>
      </c>
      <c r="K2963" s="28" t="s">
        <v>4332</v>
      </c>
      <c r="L2963" s="32">
        <f t="shared" si="506"/>
        <v>-7500</v>
      </c>
      <c r="M2963" s="33">
        <f t="shared" si="507"/>
        <v>7500</v>
      </c>
      <c r="N2963" s="34" t="b">
        <v>1</v>
      </c>
      <c r="O2963" s="35">
        <f t="shared" si="508"/>
        <v>7500</v>
      </c>
      <c r="P2963" s="36" t="str">
        <f t="shared" si="509"/>
        <v>I</v>
      </c>
      <c r="Q2963" s="37" t="str">
        <f t="shared" si="510"/>
        <v>Craft Town Scotland Limited</v>
      </c>
      <c r="R2963" s="6" t="str">
        <f t="shared" si="511"/>
        <v>I - Craft Town Scotland Limited</v>
      </c>
      <c r="S2963" s="6" t="str">
        <f>IFERROR(INDEX('Vendor Over-ride'!$C:$C, MATCH($R:$R,'Vendor Over-ride'!$A:$A,0)),"")</f>
        <v>I - Craft Scotland</v>
      </c>
      <c r="U2963" s="38" t="str">
        <f t="shared" si="515"/>
        <v>GIA</v>
      </c>
      <c r="V2963" s="5" t="str">
        <f t="shared" si="516"/>
        <v>AWARD</v>
      </c>
      <c r="W2963" s="5" t="b">
        <f t="shared" si="512"/>
        <v>0</v>
      </c>
      <c r="X2963" s="40">
        <f t="shared" ca="1" si="513"/>
        <v>21700</v>
      </c>
      <c r="Y2963" s="30" t="b">
        <f t="shared" ca="1" si="514"/>
        <v>0</v>
      </c>
    </row>
    <row r="2964" spans="1:25">
      <c r="A2964" s="28" t="s">
        <v>2837</v>
      </c>
      <c r="B2964" s="28" t="s">
        <v>2838</v>
      </c>
      <c r="C2964" s="28" t="s">
        <v>5062</v>
      </c>
      <c r="D2964" s="28" t="s">
        <v>2842</v>
      </c>
      <c r="E2964" s="29">
        <v>42437</v>
      </c>
      <c r="F2964" s="28" t="s">
        <v>13102</v>
      </c>
      <c r="G2964" s="30">
        <v>5535</v>
      </c>
      <c r="H2964" s="28" t="s">
        <v>13103</v>
      </c>
      <c r="I2964" s="31">
        <v>0</v>
      </c>
      <c r="J2964" s="31">
        <v>145811</v>
      </c>
      <c r="K2964" s="28" t="s">
        <v>7154</v>
      </c>
      <c r="L2964" s="32">
        <f t="shared" si="506"/>
        <v>-145811</v>
      </c>
      <c r="M2964" s="33">
        <f t="shared" si="507"/>
        <v>145811</v>
      </c>
      <c r="N2964" s="34" t="b">
        <v>1</v>
      </c>
      <c r="O2964" s="35">
        <f t="shared" si="508"/>
        <v>145811</v>
      </c>
      <c r="P2964" s="36" t="str">
        <f t="shared" si="509"/>
        <v>I</v>
      </c>
      <c r="Q2964" s="37" t="str">
        <f t="shared" si="510"/>
        <v>East Dunbartonshire Council</v>
      </c>
      <c r="R2964" s="6" t="str">
        <f t="shared" si="511"/>
        <v>I - East Dunbartonshire Council</v>
      </c>
      <c r="S2964" s="6" t="str">
        <f>IFERROR(INDEX('Vendor Over-ride'!$C:$C, MATCH($R:$R,'Vendor Over-ride'!$A:$A,0)),"")</f>
        <v>I - East Dunbartonshire Council</v>
      </c>
      <c r="U2964" s="38" t="str">
        <f t="shared" si="515"/>
        <v>GIA</v>
      </c>
      <c r="V2964" s="5" t="str">
        <f t="shared" si="516"/>
        <v>AWARD</v>
      </c>
      <c r="W2964" s="5" t="b">
        <f t="shared" si="512"/>
        <v>1</v>
      </c>
      <c r="X2964" s="40">
        <f t="shared" ca="1" si="513"/>
        <v>342725</v>
      </c>
      <c r="Y2964" s="30" t="b">
        <f t="shared" ca="1" si="514"/>
        <v>1</v>
      </c>
    </row>
    <row r="2965" spans="1:25">
      <c r="A2965" s="28" t="s">
        <v>2837</v>
      </c>
      <c r="B2965" s="28" t="s">
        <v>2838</v>
      </c>
      <c r="C2965" s="28" t="s">
        <v>5062</v>
      </c>
      <c r="D2965" s="28" t="s">
        <v>2842</v>
      </c>
      <c r="E2965" s="29">
        <v>42437</v>
      </c>
      <c r="F2965" s="28" t="s">
        <v>13104</v>
      </c>
      <c r="G2965" s="30">
        <v>5535</v>
      </c>
      <c r="H2965" s="28" t="s">
        <v>13105</v>
      </c>
      <c r="I2965" s="31">
        <v>0</v>
      </c>
      <c r="J2965" s="31">
        <v>176162</v>
      </c>
      <c r="K2965" s="28" t="s">
        <v>3547</v>
      </c>
      <c r="L2965" s="32">
        <f t="shared" si="506"/>
        <v>-176162</v>
      </c>
      <c r="M2965" s="33">
        <f t="shared" si="507"/>
        <v>176162</v>
      </c>
      <c r="N2965" s="34" t="b">
        <v>1</v>
      </c>
      <c r="O2965" s="35">
        <f t="shared" si="508"/>
        <v>176162</v>
      </c>
      <c r="P2965" s="36" t="str">
        <f t="shared" si="509"/>
        <v>I</v>
      </c>
      <c r="Q2965" s="37" t="str">
        <f t="shared" si="510"/>
        <v>Falkirk Community Trust</v>
      </c>
      <c r="R2965" s="6" t="str">
        <f t="shared" si="511"/>
        <v>I - Falkirk Community Trust</v>
      </c>
      <c r="S2965" s="6" t="str">
        <f>IFERROR(INDEX('Vendor Over-ride'!$C:$C, MATCH($R:$R,'Vendor Over-ride'!$A:$A,0)),"")</f>
        <v>I - Falkirk Community Trust</v>
      </c>
      <c r="U2965" s="38" t="str">
        <f t="shared" si="515"/>
        <v>GIA</v>
      </c>
      <c r="V2965" s="5" t="str">
        <f t="shared" si="516"/>
        <v>AWARD</v>
      </c>
      <c r="W2965" s="5" t="b">
        <f t="shared" si="512"/>
        <v>1</v>
      </c>
      <c r="X2965" s="40">
        <f t="shared" ca="1" si="513"/>
        <v>260708</v>
      </c>
      <c r="Y2965" s="30" t="b">
        <f t="shared" ca="1" si="514"/>
        <v>1</v>
      </c>
    </row>
    <row r="2966" spans="1:25">
      <c r="A2966" s="28" t="s">
        <v>2837</v>
      </c>
      <c r="B2966" s="28" t="s">
        <v>2838</v>
      </c>
      <c r="C2966" s="28" t="s">
        <v>5062</v>
      </c>
      <c r="D2966" s="28" t="s">
        <v>2842</v>
      </c>
      <c r="E2966" s="29">
        <v>42437</v>
      </c>
      <c r="F2966" s="28" t="s">
        <v>13106</v>
      </c>
      <c r="G2966" s="30">
        <v>5535</v>
      </c>
      <c r="H2966" s="28" t="s">
        <v>13107</v>
      </c>
      <c r="I2966" s="31">
        <v>0</v>
      </c>
      <c r="J2966" s="31">
        <v>80000</v>
      </c>
      <c r="K2966" s="28" t="s">
        <v>2912</v>
      </c>
      <c r="L2966" s="32">
        <f t="shared" si="506"/>
        <v>-80000</v>
      </c>
      <c r="M2966" s="33">
        <f t="shared" si="507"/>
        <v>80000</v>
      </c>
      <c r="N2966" s="34" t="b">
        <v>1</v>
      </c>
      <c r="O2966" s="35">
        <f t="shared" si="508"/>
        <v>80000</v>
      </c>
      <c r="P2966" s="36" t="str">
        <f t="shared" si="509"/>
        <v>I</v>
      </c>
      <c r="Q2966" s="37" t="str">
        <f t="shared" si="510"/>
        <v>Feis Rois Ltd</v>
      </c>
      <c r="R2966" s="6" t="str">
        <f t="shared" si="511"/>
        <v>I - Feis Rois Ltd</v>
      </c>
      <c r="S2966" s="6" t="str">
        <f>IFERROR(INDEX('Vendor Over-ride'!$C:$C, MATCH($R:$R,'Vendor Over-ride'!$A:$A,0)),"")</f>
        <v>I - Feis Rois</v>
      </c>
      <c r="U2966" s="38" t="str">
        <f t="shared" si="515"/>
        <v>GIA</v>
      </c>
      <c r="V2966" s="5" t="str">
        <f t="shared" si="516"/>
        <v>AWARD</v>
      </c>
      <c r="W2966" s="5" t="b">
        <f t="shared" si="512"/>
        <v>1</v>
      </c>
      <c r="X2966" s="40">
        <f t="shared" ca="1" si="513"/>
        <v>174972</v>
      </c>
      <c r="Y2966" s="30" t="b">
        <f t="shared" ca="1" si="514"/>
        <v>1</v>
      </c>
    </row>
    <row r="2967" spans="1:25">
      <c r="A2967" s="28" t="s">
        <v>2837</v>
      </c>
      <c r="B2967" s="28" t="s">
        <v>2838</v>
      </c>
      <c r="C2967" s="28" t="s">
        <v>5062</v>
      </c>
      <c r="D2967" s="28" t="s">
        <v>2842</v>
      </c>
      <c r="E2967" s="29">
        <v>42437</v>
      </c>
      <c r="F2967" s="28" t="s">
        <v>13108</v>
      </c>
      <c r="G2967" s="30">
        <v>5535</v>
      </c>
      <c r="H2967" s="28" t="s">
        <v>13109</v>
      </c>
      <c r="I2967" s="31">
        <v>0</v>
      </c>
      <c r="J2967" s="31">
        <v>41164</v>
      </c>
      <c r="K2967" s="28" t="s">
        <v>3442</v>
      </c>
      <c r="L2967" s="32">
        <f t="shared" si="506"/>
        <v>-41164</v>
      </c>
      <c r="M2967" s="33">
        <f t="shared" si="507"/>
        <v>41164</v>
      </c>
      <c r="N2967" s="34" t="b">
        <v>1</v>
      </c>
      <c r="O2967" s="35">
        <f t="shared" si="508"/>
        <v>41164</v>
      </c>
      <c r="P2967" s="36" t="str">
        <f t="shared" si="509"/>
        <v>I</v>
      </c>
      <c r="Q2967" s="37" t="str">
        <f t="shared" si="510"/>
        <v>Findhorn Bay Arts</v>
      </c>
      <c r="R2967" s="6" t="str">
        <f t="shared" si="511"/>
        <v>I - Findhorn Bay Arts</v>
      </c>
      <c r="S2967" s="6" t="str">
        <f>IFERROR(INDEX('Vendor Over-ride'!$C:$C, MATCH($R:$R,'Vendor Over-ride'!$A:$A,0)),"")</f>
        <v>I - Findhorn Bay Arts Festival</v>
      </c>
      <c r="U2967" s="38" t="str">
        <f t="shared" si="515"/>
        <v>GIA</v>
      </c>
      <c r="V2967" s="5" t="str">
        <f t="shared" si="516"/>
        <v>AWARD</v>
      </c>
      <c r="W2967" s="5" t="b">
        <f t="shared" si="512"/>
        <v>1</v>
      </c>
      <c r="X2967" s="40">
        <f t="shared" ca="1" si="513"/>
        <v>132828</v>
      </c>
      <c r="Y2967" s="30" t="b">
        <f t="shared" ca="1" si="514"/>
        <v>1</v>
      </c>
    </row>
    <row r="2968" spans="1:25">
      <c r="A2968" s="28" t="s">
        <v>2837</v>
      </c>
      <c r="B2968" s="28" t="s">
        <v>2838</v>
      </c>
      <c r="C2968" s="28" t="s">
        <v>5062</v>
      </c>
      <c r="D2968" s="28" t="s">
        <v>2842</v>
      </c>
      <c r="E2968" s="29">
        <v>42437</v>
      </c>
      <c r="F2968" s="28" t="s">
        <v>13110</v>
      </c>
      <c r="G2968" s="30">
        <v>5535</v>
      </c>
      <c r="H2968" s="28" t="s">
        <v>13111</v>
      </c>
      <c r="I2968" s="31">
        <v>0</v>
      </c>
      <c r="J2968" s="31">
        <v>40000</v>
      </c>
      <c r="K2968" s="28" t="s">
        <v>4952</v>
      </c>
      <c r="L2968" s="32">
        <f t="shared" si="506"/>
        <v>-40000</v>
      </c>
      <c r="M2968" s="33">
        <f t="shared" si="507"/>
        <v>40000</v>
      </c>
      <c r="N2968" s="34" t="b">
        <v>1</v>
      </c>
      <c r="O2968" s="35">
        <f t="shared" si="508"/>
        <v>40000</v>
      </c>
      <c r="P2968" s="36" t="str">
        <f t="shared" si="509"/>
        <v>I</v>
      </c>
      <c r="Q2968" s="37" t="str">
        <f t="shared" si="510"/>
        <v>Glasgow Clyde College</v>
      </c>
      <c r="R2968" s="6" t="str">
        <f t="shared" si="511"/>
        <v>I - Glasgow Clyde College</v>
      </c>
      <c r="S2968" s="6" t="str">
        <f>IFERROR(INDEX('Vendor Over-ride'!$C:$C, MATCH($R:$R,'Vendor Over-ride'!$A:$A,0)),"")</f>
        <v>I - Glasgow Clyde College</v>
      </c>
      <c r="U2968" s="38" t="str">
        <f t="shared" si="515"/>
        <v>GIA</v>
      </c>
      <c r="V2968" s="5" t="str">
        <f t="shared" si="516"/>
        <v>AWARD</v>
      </c>
      <c r="W2968" s="5" t="b">
        <f t="shared" si="512"/>
        <v>1</v>
      </c>
      <c r="X2968" s="40">
        <f t="shared" ca="1" si="513"/>
        <v>50000</v>
      </c>
      <c r="Y2968" s="30" t="b">
        <f t="shared" ca="1" si="514"/>
        <v>1</v>
      </c>
    </row>
    <row r="2969" spans="1:25" hidden="1">
      <c r="A2969" s="28" t="s">
        <v>2837</v>
      </c>
      <c r="B2969" s="28" t="s">
        <v>2838</v>
      </c>
      <c r="C2969" s="28" t="s">
        <v>5062</v>
      </c>
      <c r="D2969" s="28" t="s">
        <v>2842</v>
      </c>
      <c r="E2969" s="29">
        <v>42437</v>
      </c>
      <c r="F2969" s="28" t="s">
        <v>13112</v>
      </c>
      <c r="G2969" s="30">
        <v>5535</v>
      </c>
      <c r="H2969" s="28" t="s">
        <v>13113</v>
      </c>
      <c r="I2969" s="31">
        <v>0</v>
      </c>
      <c r="J2969" s="31">
        <v>750</v>
      </c>
      <c r="K2969" s="28" t="s">
        <v>4161</v>
      </c>
      <c r="L2969" s="32">
        <f t="shared" si="506"/>
        <v>-750</v>
      </c>
      <c r="M2969" s="33">
        <f t="shared" si="507"/>
        <v>750</v>
      </c>
      <c r="N2969" s="34" t="b">
        <v>1</v>
      </c>
      <c r="O2969" s="35">
        <f t="shared" si="508"/>
        <v>750</v>
      </c>
      <c r="P2969" s="36" t="str">
        <f t="shared" si="509"/>
        <v>I</v>
      </c>
      <c r="Q2969" s="37" t="str">
        <f t="shared" si="510"/>
        <v>Louise Schmid</v>
      </c>
      <c r="R2969" s="6" t="str">
        <f t="shared" si="511"/>
        <v>I - Louise Schmid</v>
      </c>
      <c r="S2969" s="6" t="str">
        <f>IFERROR(INDEX('Vendor Over-ride'!$C:$C, MATCH($R:$R,'Vendor Over-ride'!$A:$A,0)),"")</f>
        <v>I - Louise Schmid</v>
      </c>
      <c r="U2969" s="38" t="str">
        <f t="shared" si="515"/>
        <v>GIA</v>
      </c>
      <c r="V2969" s="5" t="str">
        <f t="shared" si="516"/>
        <v>AWARD</v>
      </c>
      <c r="W2969" s="5" t="b">
        <f t="shared" si="512"/>
        <v>0</v>
      </c>
      <c r="X2969" s="40">
        <f t="shared" ca="1" si="513"/>
        <v>750</v>
      </c>
      <c r="Y2969" s="30" t="b">
        <f t="shared" ca="1" si="514"/>
        <v>0</v>
      </c>
    </row>
    <row r="2970" spans="1:25" hidden="1">
      <c r="A2970" s="28" t="s">
        <v>2837</v>
      </c>
      <c r="B2970" s="28" t="s">
        <v>2838</v>
      </c>
      <c r="C2970" s="28" t="s">
        <v>5062</v>
      </c>
      <c r="D2970" s="28" t="s">
        <v>2842</v>
      </c>
      <c r="E2970" s="29">
        <v>42437</v>
      </c>
      <c r="F2970" s="28" t="s">
        <v>13114</v>
      </c>
      <c r="G2970" s="30">
        <v>5535</v>
      </c>
      <c r="H2970" s="28" t="s">
        <v>13115</v>
      </c>
      <c r="I2970" s="31">
        <v>0</v>
      </c>
      <c r="J2970" s="31">
        <v>10000</v>
      </c>
      <c r="K2970" s="28" t="s">
        <v>2914</v>
      </c>
      <c r="L2970" s="32">
        <f t="shared" si="506"/>
        <v>-10000</v>
      </c>
      <c r="M2970" s="33">
        <f t="shared" si="507"/>
        <v>10000</v>
      </c>
      <c r="N2970" s="34" t="b">
        <v>1</v>
      </c>
      <c r="O2970" s="35">
        <f t="shared" si="508"/>
        <v>10000</v>
      </c>
      <c r="P2970" s="36" t="str">
        <f t="shared" si="509"/>
        <v>I</v>
      </c>
      <c r="Q2970" s="37" t="str">
        <f t="shared" si="510"/>
        <v>Making Music Scotland</v>
      </c>
      <c r="R2970" s="6" t="str">
        <f t="shared" si="511"/>
        <v>I - Making Music Scotland</v>
      </c>
      <c r="S2970" s="6" t="str">
        <f>IFERROR(INDEX('Vendor Over-ride'!$C:$C, MATCH($R:$R,'Vendor Over-ride'!$A:$A,0)),"")</f>
        <v>I - Making Music Scotland</v>
      </c>
      <c r="U2970" s="38" t="str">
        <f t="shared" si="515"/>
        <v>GIA</v>
      </c>
      <c r="V2970" s="5" t="str">
        <f t="shared" si="516"/>
        <v>AWARD</v>
      </c>
      <c r="W2970" s="5" t="b">
        <f t="shared" si="512"/>
        <v>0</v>
      </c>
      <c r="X2970" s="40">
        <f t="shared" ca="1" si="513"/>
        <v>10000</v>
      </c>
      <c r="Y2970" s="30" t="b">
        <f t="shared" ca="1" si="514"/>
        <v>0</v>
      </c>
    </row>
    <row r="2971" spans="1:25" hidden="1">
      <c r="A2971" s="28" t="s">
        <v>2837</v>
      </c>
      <c r="B2971" s="28" t="s">
        <v>2838</v>
      </c>
      <c r="C2971" s="28" t="s">
        <v>5062</v>
      </c>
      <c r="D2971" s="28" t="s">
        <v>2842</v>
      </c>
      <c r="E2971" s="29">
        <v>42437</v>
      </c>
      <c r="F2971" s="28" t="s">
        <v>13116</v>
      </c>
      <c r="G2971" s="30">
        <v>5535</v>
      </c>
      <c r="H2971" s="28" t="s">
        <v>13117</v>
      </c>
      <c r="I2971" s="31">
        <v>0</v>
      </c>
      <c r="J2971" s="31">
        <v>900</v>
      </c>
      <c r="K2971" s="28" t="s">
        <v>13118</v>
      </c>
      <c r="L2971" s="32">
        <f t="shared" si="506"/>
        <v>-900</v>
      </c>
      <c r="M2971" s="33">
        <f t="shared" si="507"/>
        <v>900</v>
      </c>
      <c r="N2971" s="34" t="b">
        <v>1</v>
      </c>
      <c r="O2971" s="35">
        <f t="shared" si="508"/>
        <v>900</v>
      </c>
      <c r="P2971" s="36" t="str">
        <f t="shared" si="509"/>
        <v>I</v>
      </c>
      <c r="Q2971" s="37" t="str">
        <f t="shared" si="510"/>
        <v>Richard Warden</v>
      </c>
      <c r="R2971" s="6" t="str">
        <f t="shared" si="511"/>
        <v>I - Richard Warden</v>
      </c>
      <c r="S2971" s="6" t="str">
        <f>IFERROR(INDEX('Vendor Over-ride'!$C:$C, MATCH($R:$R,'Vendor Over-ride'!$A:$A,0)),"")</f>
        <v>I - Richard Warden</v>
      </c>
      <c r="U2971" s="38" t="str">
        <f t="shared" si="515"/>
        <v>GIA</v>
      </c>
      <c r="V2971" s="5" t="str">
        <f t="shared" si="516"/>
        <v>AWARD</v>
      </c>
      <c r="W2971" s="5" t="b">
        <f t="shared" si="512"/>
        <v>0</v>
      </c>
      <c r="X2971" s="40">
        <f t="shared" ca="1" si="513"/>
        <v>900</v>
      </c>
      <c r="Y2971" s="30" t="b">
        <f t="shared" ca="1" si="514"/>
        <v>0</v>
      </c>
    </row>
    <row r="2972" spans="1:25">
      <c r="A2972" s="28" t="s">
        <v>2837</v>
      </c>
      <c r="B2972" s="28" t="s">
        <v>2838</v>
      </c>
      <c r="C2972" s="28" t="s">
        <v>5062</v>
      </c>
      <c r="D2972" s="28" t="s">
        <v>2842</v>
      </c>
      <c r="E2972" s="29">
        <v>42437</v>
      </c>
      <c r="F2972" s="28" t="s">
        <v>13119</v>
      </c>
      <c r="G2972" s="30">
        <v>5535</v>
      </c>
      <c r="H2972" s="28" t="s">
        <v>13120</v>
      </c>
      <c r="I2972" s="31">
        <v>0</v>
      </c>
      <c r="J2972" s="31">
        <v>9000</v>
      </c>
      <c r="K2972" s="28" t="s">
        <v>8632</v>
      </c>
      <c r="L2972" s="32">
        <f t="shared" si="506"/>
        <v>-9000</v>
      </c>
      <c r="M2972" s="33">
        <f t="shared" si="507"/>
        <v>9000</v>
      </c>
      <c r="N2972" s="34" t="b">
        <v>1</v>
      </c>
      <c r="O2972" s="35">
        <f t="shared" si="508"/>
        <v>9000</v>
      </c>
      <c r="P2972" s="36" t="str">
        <f t="shared" si="509"/>
        <v>I</v>
      </c>
      <c r="Q2972" s="37" t="str">
        <f t="shared" si="510"/>
        <v>Scottish Music Information Centre Ltd</v>
      </c>
      <c r="R2972" s="6" t="str">
        <f t="shared" si="511"/>
        <v>I - Scottish Music Information Centre Ltd</v>
      </c>
      <c r="S2972" s="6" t="str">
        <f>IFERROR(INDEX('Vendor Over-ride'!$C:$C, MATCH($R:$R,'Vendor Over-ride'!$A:$A,0)),"")</f>
        <v>I - Scottish Music Information Centre</v>
      </c>
      <c r="U2972" s="38" t="str">
        <f t="shared" si="515"/>
        <v>GIA</v>
      </c>
      <c r="V2972" s="5" t="str">
        <f t="shared" si="516"/>
        <v>AWARD</v>
      </c>
      <c r="W2972" s="5" t="b">
        <f t="shared" si="512"/>
        <v>0</v>
      </c>
      <c r="X2972" s="40">
        <f t="shared" ca="1" si="513"/>
        <v>85000</v>
      </c>
      <c r="Y2972" s="30" t="b">
        <f t="shared" ca="1" si="514"/>
        <v>1</v>
      </c>
    </row>
    <row r="2973" spans="1:25">
      <c r="A2973" s="28" t="s">
        <v>2837</v>
      </c>
      <c r="B2973" s="28" t="s">
        <v>2838</v>
      </c>
      <c r="C2973" s="28" t="s">
        <v>5062</v>
      </c>
      <c r="D2973" s="28" t="s">
        <v>2842</v>
      </c>
      <c r="E2973" s="29">
        <v>42437</v>
      </c>
      <c r="F2973" s="28" t="s">
        <v>13121</v>
      </c>
      <c r="G2973" s="30">
        <v>5535</v>
      </c>
      <c r="H2973" s="28" t="s">
        <v>13122</v>
      </c>
      <c r="I2973" s="31">
        <v>0</v>
      </c>
      <c r="J2973" s="31">
        <v>19989</v>
      </c>
      <c r="K2973" s="28" t="s">
        <v>3080</v>
      </c>
      <c r="L2973" s="32">
        <f t="shared" si="506"/>
        <v>-19989</v>
      </c>
      <c r="M2973" s="33">
        <f t="shared" si="507"/>
        <v>19989</v>
      </c>
      <c r="N2973" s="34" t="b">
        <v>1</v>
      </c>
      <c r="O2973" s="35">
        <f t="shared" si="508"/>
        <v>19989</v>
      </c>
      <c r="P2973" s="36" t="str">
        <f t="shared" si="509"/>
        <v>I</v>
      </c>
      <c r="Q2973" s="37" t="str">
        <f t="shared" si="510"/>
        <v>Voice of My Own</v>
      </c>
      <c r="R2973" s="6" t="str">
        <f t="shared" si="511"/>
        <v>I - Voice of My Own</v>
      </c>
      <c r="S2973" s="6" t="str">
        <f>IFERROR(INDEX('Vendor Over-ride'!$C:$C, MATCH($R:$R,'Vendor Over-ride'!$A:$A,0)),"")</f>
        <v>I - Voice of My Own</v>
      </c>
      <c r="U2973" s="38" t="str">
        <f t="shared" si="515"/>
        <v>GIA</v>
      </c>
      <c r="V2973" s="5" t="str">
        <f t="shared" si="516"/>
        <v>AWARD</v>
      </c>
      <c r="W2973" s="5" t="b">
        <f t="shared" si="512"/>
        <v>0</v>
      </c>
      <c r="X2973" s="40">
        <f t="shared" ca="1" si="513"/>
        <v>114727</v>
      </c>
      <c r="Y2973" s="30" t="b">
        <f t="shared" ca="1" si="514"/>
        <v>1</v>
      </c>
    </row>
    <row r="2974" spans="1:25">
      <c r="A2974" s="28" t="s">
        <v>2837</v>
      </c>
      <c r="B2974" s="28" t="s">
        <v>2838</v>
      </c>
      <c r="C2974" s="28" t="s">
        <v>5062</v>
      </c>
      <c r="D2974" s="28" t="s">
        <v>2842</v>
      </c>
      <c r="E2974" s="29">
        <v>42437</v>
      </c>
      <c r="F2974" s="28" t="s">
        <v>13123</v>
      </c>
      <c r="G2974" s="30">
        <v>5535</v>
      </c>
      <c r="H2974" s="28" t="s">
        <v>13124</v>
      </c>
      <c r="I2974" s="31">
        <v>0</v>
      </c>
      <c r="J2974" s="31">
        <v>15795</v>
      </c>
      <c r="K2974" s="28" t="s">
        <v>4954</v>
      </c>
      <c r="L2974" s="32">
        <f t="shared" si="506"/>
        <v>-15795</v>
      </c>
      <c r="M2974" s="33">
        <f t="shared" si="507"/>
        <v>15795</v>
      </c>
      <c r="N2974" s="34" t="b">
        <v>1</v>
      </c>
      <c r="O2974" s="35">
        <f t="shared" si="508"/>
        <v>15795</v>
      </c>
      <c r="P2974" s="36" t="str">
        <f t="shared" si="509"/>
        <v>I</v>
      </c>
      <c r="Q2974" s="37" t="str">
        <f t="shared" si="510"/>
        <v>Young Scot</v>
      </c>
      <c r="R2974" s="6" t="str">
        <f t="shared" si="511"/>
        <v>I - Young Scot</v>
      </c>
      <c r="S2974" s="6" t="str">
        <f>IFERROR(INDEX('Vendor Over-ride'!$C:$C, MATCH($R:$R,'Vendor Over-ride'!$A:$A,0)),"")</f>
        <v>I - Young Scot</v>
      </c>
      <c r="U2974" s="38" t="str">
        <f t="shared" si="515"/>
        <v>GIA</v>
      </c>
      <c r="V2974" s="5" t="str">
        <f t="shared" si="516"/>
        <v>AWARD</v>
      </c>
      <c r="W2974" s="5" t="b">
        <f t="shared" si="512"/>
        <v>0</v>
      </c>
      <c r="X2974" s="40">
        <f t="shared" ca="1" si="513"/>
        <v>98565</v>
      </c>
      <c r="Y2974" s="30" t="b">
        <f t="shared" ca="1" si="514"/>
        <v>1</v>
      </c>
    </row>
    <row r="2975" spans="1:25" hidden="1">
      <c r="A2975" s="28" t="s">
        <v>2837</v>
      </c>
      <c r="B2975" s="28" t="s">
        <v>2838</v>
      </c>
      <c r="C2975" s="28" t="s">
        <v>5062</v>
      </c>
      <c r="D2975" s="28" t="s">
        <v>2842</v>
      </c>
      <c r="E2975" s="29">
        <v>42437</v>
      </c>
      <c r="F2975" s="28" t="s">
        <v>13125</v>
      </c>
      <c r="G2975" s="30">
        <v>5535</v>
      </c>
      <c r="H2975" s="28" t="s">
        <v>13126</v>
      </c>
      <c r="I2975" s="31">
        <v>0</v>
      </c>
      <c r="J2975" s="31">
        <v>37.85</v>
      </c>
      <c r="K2975" s="28" t="s">
        <v>2846</v>
      </c>
      <c r="L2975" s="32">
        <f t="shared" si="506"/>
        <v>-37.85</v>
      </c>
      <c r="M2975" s="33">
        <f t="shared" si="507"/>
        <v>37.85</v>
      </c>
      <c r="N2975" s="34" t="b">
        <v>1</v>
      </c>
      <c r="O2975" s="35">
        <f t="shared" si="508"/>
        <v>37.85</v>
      </c>
      <c r="P2975" s="36" t="str">
        <f t="shared" si="509"/>
        <v>T</v>
      </c>
      <c r="Q2975" s="37" t="str">
        <f t="shared" si="510"/>
        <v>Arnold Clark Finance Ltd</v>
      </c>
      <c r="R2975" s="6" t="str">
        <f t="shared" si="511"/>
        <v>T - Arnold Clark Finance Ltd</v>
      </c>
      <c r="S2975" s="6" t="str">
        <f>IFERROR(INDEX('Vendor Over-ride'!$C:$C, MATCH($R:$R,'Vendor Over-ride'!$A:$A,0)),"")</f>
        <v>T - Arnold Clark Finance Ltd</v>
      </c>
      <c r="U2975" s="38" t="str">
        <f t="shared" si="515"/>
        <v>GIA</v>
      </c>
      <c r="V2975" s="5" t="str">
        <f t="shared" si="516"/>
        <v>TRADE</v>
      </c>
      <c r="W2975" s="5" t="b">
        <f t="shared" si="512"/>
        <v>0</v>
      </c>
      <c r="X2975" s="40">
        <f t="shared" ca="1" si="513"/>
        <v>4424.46</v>
      </c>
      <c r="Y2975" s="30" t="b">
        <f t="shared" ca="1" si="514"/>
        <v>0</v>
      </c>
    </row>
    <row r="2976" spans="1:25" hidden="1">
      <c r="A2976" s="28" t="s">
        <v>2837</v>
      </c>
      <c r="B2976" s="28" t="s">
        <v>2838</v>
      </c>
      <c r="C2976" s="28" t="s">
        <v>5062</v>
      </c>
      <c r="D2976" s="28" t="s">
        <v>2842</v>
      </c>
      <c r="E2976" s="29">
        <v>42437</v>
      </c>
      <c r="F2976" s="28" t="s">
        <v>13127</v>
      </c>
      <c r="G2976" s="30">
        <v>5535</v>
      </c>
      <c r="H2976" s="28" t="s">
        <v>13128</v>
      </c>
      <c r="I2976" s="31">
        <v>0</v>
      </c>
      <c r="J2976" s="31">
        <v>1040.8900000000001</v>
      </c>
      <c r="K2976" s="28" t="s">
        <v>3201</v>
      </c>
      <c r="L2976" s="32">
        <f t="shared" si="506"/>
        <v>-1040.8900000000001</v>
      </c>
      <c r="M2976" s="33">
        <f t="shared" si="507"/>
        <v>1040.8900000000001</v>
      </c>
      <c r="N2976" s="34" t="b">
        <v>1</v>
      </c>
      <c r="O2976" s="35">
        <f t="shared" si="508"/>
        <v>1040.8900000000001</v>
      </c>
      <c r="P2976" s="36" t="str">
        <f t="shared" si="509"/>
        <v>T</v>
      </c>
      <c r="Q2976" s="37" t="str">
        <f t="shared" si="510"/>
        <v>British Telecommunications Plc</v>
      </c>
      <c r="R2976" s="6" t="str">
        <f t="shared" si="511"/>
        <v>T - British Telecommunications Plc</v>
      </c>
      <c r="S2976" s="6" t="str">
        <f>IFERROR(INDEX('Vendor Over-ride'!$C:$C, MATCH($R:$R,'Vendor Over-ride'!$A:$A,0)),"")</f>
        <v>T - British Telecommunications Plc</v>
      </c>
      <c r="U2976" s="38" t="str">
        <f t="shared" si="515"/>
        <v>GIA</v>
      </c>
      <c r="V2976" s="5" t="str">
        <f t="shared" si="516"/>
        <v>TRADE</v>
      </c>
      <c r="W2976" s="5" t="b">
        <f t="shared" si="512"/>
        <v>0</v>
      </c>
      <c r="X2976" s="40">
        <f t="shared" ca="1" si="513"/>
        <v>3718.79</v>
      </c>
      <c r="Y2976" s="30" t="b">
        <f t="shared" ca="1" si="514"/>
        <v>0</v>
      </c>
    </row>
    <row r="2977" spans="1:25" hidden="1">
      <c r="A2977" s="28" t="s">
        <v>2837</v>
      </c>
      <c r="B2977" s="28" t="s">
        <v>2838</v>
      </c>
      <c r="C2977" s="28" t="s">
        <v>5062</v>
      </c>
      <c r="D2977" s="28" t="s">
        <v>2842</v>
      </c>
      <c r="E2977" s="29">
        <v>42437</v>
      </c>
      <c r="F2977" s="28" t="s">
        <v>13129</v>
      </c>
      <c r="G2977" s="30">
        <v>5535</v>
      </c>
      <c r="H2977" s="28" t="s">
        <v>13130</v>
      </c>
      <c r="I2977" s="31">
        <v>0</v>
      </c>
      <c r="J2977" s="31">
        <v>890.64</v>
      </c>
      <c r="K2977" s="28" t="s">
        <v>4960</v>
      </c>
      <c r="L2977" s="32">
        <f t="shared" si="506"/>
        <v>-890.64</v>
      </c>
      <c r="M2977" s="33">
        <f t="shared" si="507"/>
        <v>890.64</v>
      </c>
      <c r="N2977" s="34" t="b">
        <v>1</v>
      </c>
      <c r="O2977" s="35">
        <f t="shared" si="508"/>
        <v>890.64</v>
      </c>
      <c r="P2977" s="36" t="str">
        <f t="shared" si="509"/>
        <v>T</v>
      </c>
      <c r="Q2977" s="37" t="str">
        <f t="shared" si="510"/>
        <v>Capital Document Solutions Limited</v>
      </c>
      <c r="R2977" s="6" t="str">
        <f t="shared" si="511"/>
        <v>T - Capital Document Solutions Limited</v>
      </c>
      <c r="S2977" s="6" t="str">
        <f>IFERROR(INDEX('Vendor Over-ride'!$C:$C, MATCH($R:$R,'Vendor Over-ride'!$A:$A,0)),"")</f>
        <v>T - Capital Document Solutions Limited</v>
      </c>
      <c r="U2977" s="38" t="str">
        <f t="shared" si="515"/>
        <v>GIA</v>
      </c>
      <c r="V2977" s="5" t="str">
        <f t="shared" si="516"/>
        <v>TRADE</v>
      </c>
      <c r="W2977" s="5" t="b">
        <f t="shared" si="512"/>
        <v>0</v>
      </c>
      <c r="X2977" s="40">
        <f t="shared" ca="1" si="513"/>
        <v>8914.119999999999</v>
      </c>
      <c r="Y2977" s="30" t="b">
        <f t="shared" ca="1" si="514"/>
        <v>0</v>
      </c>
    </row>
    <row r="2978" spans="1:25" hidden="1">
      <c r="A2978" s="28" t="s">
        <v>2837</v>
      </c>
      <c r="B2978" s="28" t="s">
        <v>2838</v>
      </c>
      <c r="C2978" s="28" t="s">
        <v>5062</v>
      </c>
      <c r="D2978" s="28" t="s">
        <v>2842</v>
      </c>
      <c r="E2978" s="29">
        <v>42437</v>
      </c>
      <c r="F2978" s="28" t="s">
        <v>13131</v>
      </c>
      <c r="G2978" s="30">
        <v>5535</v>
      </c>
      <c r="H2978" s="28" t="s">
        <v>13132</v>
      </c>
      <c r="I2978" s="31">
        <v>0</v>
      </c>
      <c r="J2978" s="31">
        <v>483.53</v>
      </c>
      <c r="K2978" s="28" t="s">
        <v>3016</v>
      </c>
      <c r="L2978" s="32">
        <f t="shared" si="506"/>
        <v>-483.53</v>
      </c>
      <c r="M2978" s="33">
        <f t="shared" si="507"/>
        <v>483.53</v>
      </c>
      <c r="N2978" s="34" t="b">
        <v>1</v>
      </c>
      <c r="O2978" s="35">
        <f t="shared" si="508"/>
        <v>483.53</v>
      </c>
      <c r="P2978" s="36" t="str">
        <f t="shared" si="509"/>
        <v>T</v>
      </c>
      <c r="Q2978" s="37" t="str">
        <f t="shared" si="510"/>
        <v>City Cabs (Edinburgh) Ltd</v>
      </c>
      <c r="R2978" s="6" t="str">
        <f t="shared" si="511"/>
        <v>T - City Cabs (Edinburgh) Ltd</v>
      </c>
      <c r="S2978" s="6" t="str">
        <f>IFERROR(INDEX('Vendor Over-ride'!$C:$C, MATCH($R:$R,'Vendor Over-ride'!$A:$A,0)),"")</f>
        <v>T - City Cabs (Edinburgh) Ltd</v>
      </c>
      <c r="U2978" s="38" t="str">
        <f t="shared" si="515"/>
        <v>GIA</v>
      </c>
      <c r="V2978" s="5" t="str">
        <f t="shared" si="516"/>
        <v>TRADE</v>
      </c>
      <c r="W2978" s="5" t="b">
        <f t="shared" si="512"/>
        <v>0</v>
      </c>
      <c r="X2978" s="40">
        <f t="shared" ca="1" si="513"/>
        <v>4761.08</v>
      </c>
      <c r="Y2978" s="30" t="b">
        <f t="shared" ca="1" si="514"/>
        <v>0</v>
      </c>
    </row>
    <row r="2979" spans="1:25" hidden="1">
      <c r="A2979" s="28" t="s">
        <v>2837</v>
      </c>
      <c r="B2979" s="28" t="s">
        <v>2838</v>
      </c>
      <c r="C2979" s="28" t="s">
        <v>5062</v>
      </c>
      <c r="D2979" s="28" t="s">
        <v>2842</v>
      </c>
      <c r="E2979" s="29">
        <v>42437</v>
      </c>
      <c r="F2979" s="28" t="s">
        <v>13133</v>
      </c>
      <c r="G2979" s="30">
        <v>5535</v>
      </c>
      <c r="H2979" s="28" t="s">
        <v>13134</v>
      </c>
      <c r="I2979" s="31">
        <v>0</v>
      </c>
      <c r="J2979" s="31">
        <v>1440</v>
      </c>
      <c r="K2979" s="28" t="s">
        <v>13135</v>
      </c>
      <c r="L2979" s="32">
        <f t="shared" si="506"/>
        <v>-1440</v>
      </c>
      <c r="M2979" s="33">
        <f t="shared" si="507"/>
        <v>1440</v>
      </c>
      <c r="N2979" s="34" t="b">
        <v>1</v>
      </c>
      <c r="O2979" s="35">
        <f t="shared" si="508"/>
        <v>1440</v>
      </c>
      <c r="P2979" s="36" t="str">
        <f t="shared" si="509"/>
        <v>T</v>
      </c>
      <c r="Q2979" s="37" t="str">
        <f t="shared" si="510"/>
        <v>The Corner Shop Public Relations (Scotland) Ltd</v>
      </c>
      <c r="R2979" s="6" t="str">
        <f t="shared" si="511"/>
        <v>T - The Corner Shop Public Relations (Scotland) Ltd</v>
      </c>
      <c r="S2979" s="6" t="str">
        <f>IFERROR(INDEX('Vendor Over-ride'!$C:$C, MATCH($R:$R,'Vendor Over-ride'!$A:$A,0)),"")</f>
        <v>T - Corner Shop Public Relations (Scotland) Ltd, The</v>
      </c>
      <c r="U2979" s="38" t="str">
        <f t="shared" si="515"/>
        <v>GIA</v>
      </c>
      <c r="V2979" s="5" t="str">
        <f t="shared" si="516"/>
        <v>TRADE</v>
      </c>
      <c r="W2979" s="5" t="b">
        <f t="shared" si="512"/>
        <v>0</v>
      </c>
      <c r="X2979" s="40">
        <f t="shared" ca="1" si="513"/>
        <v>1440</v>
      </c>
      <c r="Y2979" s="30" t="b">
        <f t="shared" ca="1" si="514"/>
        <v>0</v>
      </c>
    </row>
    <row r="2980" spans="1:25" hidden="1">
      <c r="A2980" s="28" t="s">
        <v>2837</v>
      </c>
      <c r="B2980" s="28" t="s">
        <v>2838</v>
      </c>
      <c r="C2980" s="28" t="s">
        <v>5062</v>
      </c>
      <c r="D2980" s="28" t="s">
        <v>2842</v>
      </c>
      <c r="E2980" s="29">
        <v>42437</v>
      </c>
      <c r="F2980" s="28" t="s">
        <v>13136</v>
      </c>
      <c r="G2980" s="30">
        <v>5535</v>
      </c>
      <c r="H2980" s="28" t="s">
        <v>13137</v>
      </c>
      <c r="I2980" s="31">
        <v>0</v>
      </c>
      <c r="J2980" s="31">
        <v>162.6</v>
      </c>
      <c r="K2980" s="28" t="s">
        <v>2848</v>
      </c>
      <c r="L2980" s="32">
        <f t="shared" si="506"/>
        <v>-162.6</v>
      </c>
      <c r="M2980" s="33">
        <f t="shared" si="507"/>
        <v>162.6</v>
      </c>
      <c r="N2980" s="34" t="b">
        <v>1</v>
      </c>
      <c r="O2980" s="35">
        <f t="shared" si="508"/>
        <v>162.6</v>
      </c>
      <c r="P2980" s="36" t="str">
        <f t="shared" si="509"/>
        <v>T</v>
      </c>
      <c r="Q2980" s="37" t="str">
        <f t="shared" si="510"/>
        <v>Eagle Couriers (Scotland) Ltd</v>
      </c>
      <c r="R2980" s="6" t="str">
        <f t="shared" si="511"/>
        <v>T - Eagle Couriers (Scotland) Ltd</v>
      </c>
      <c r="S2980" s="6" t="str">
        <f>IFERROR(INDEX('Vendor Over-ride'!$C:$C, MATCH($R:$R,'Vendor Over-ride'!$A:$A,0)),"")</f>
        <v>T - Eagle Couriers (Scotland) Ltd</v>
      </c>
      <c r="U2980" s="38" t="str">
        <f t="shared" si="515"/>
        <v>GIA</v>
      </c>
      <c r="V2980" s="5" t="str">
        <f t="shared" si="516"/>
        <v>TRADE</v>
      </c>
      <c r="W2980" s="5" t="b">
        <f t="shared" si="512"/>
        <v>0</v>
      </c>
      <c r="X2980" s="40">
        <f t="shared" ca="1" si="513"/>
        <v>6324.47</v>
      </c>
      <c r="Y2980" s="30" t="b">
        <f t="shared" ca="1" si="514"/>
        <v>0</v>
      </c>
    </row>
    <row r="2981" spans="1:25" hidden="1">
      <c r="A2981" s="28" t="s">
        <v>2837</v>
      </c>
      <c r="B2981" s="28" t="s">
        <v>2838</v>
      </c>
      <c r="C2981" s="28" t="s">
        <v>5062</v>
      </c>
      <c r="D2981" s="28" t="s">
        <v>2842</v>
      </c>
      <c r="E2981" s="29">
        <v>42437</v>
      </c>
      <c r="F2981" s="28" t="s">
        <v>13138</v>
      </c>
      <c r="G2981" s="30">
        <v>5535</v>
      </c>
      <c r="H2981" s="28" t="s">
        <v>13139</v>
      </c>
      <c r="I2981" s="31">
        <v>0</v>
      </c>
      <c r="J2981" s="31">
        <v>75</v>
      </c>
      <c r="K2981" s="28" t="s">
        <v>13140</v>
      </c>
      <c r="L2981" s="32">
        <f t="shared" si="506"/>
        <v>-75</v>
      </c>
      <c r="M2981" s="33">
        <f t="shared" si="507"/>
        <v>75</v>
      </c>
      <c r="N2981" s="34" t="b">
        <v>1</v>
      </c>
      <c r="O2981" s="35">
        <f t="shared" si="508"/>
        <v>75</v>
      </c>
      <c r="P2981" s="36" t="str">
        <f t="shared" si="509"/>
        <v>T</v>
      </c>
      <c r="Q2981" s="37" t="str">
        <f t="shared" si="510"/>
        <v>Helen Voce</v>
      </c>
      <c r="R2981" s="6" t="str">
        <f t="shared" si="511"/>
        <v>T - Helen Voce</v>
      </c>
      <c r="S2981" s="6" t="str">
        <f>IFERROR(INDEX('Vendor Over-ride'!$C:$C, MATCH($R:$R,'Vendor Over-ride'!$A:$A,0)),"")</f>
        <v>T - Helen Voce</v>
      </c>
      <c r="U2981" s="38" t="str">
        <f t="shared" si="515"/>
        <v>GIA</v>
      </c>
      <c r="V2981" s="5" t="str">
        <f t="shared" si="516"/>
        <v>TRADE</v>
      </c>
      <c r="W2981" s="5" t="b">
        <f t="shared" si="512"/>
        <v>0</v>
      </c>
      <c r="X2981" s="40">
        <f t="shared" ca="1" si="513"/>
        <v>75</v>
      </c>
      <c r="Y2981" s="30" t="b">
        <f t="shared" ca="1" si="514"/>
        <v>0</v>
      </c>
    </row>
    <row r="2982" spans="1:25" hidden="1">
      <c r="A2982" s="28" t="s">
        <v>2837</v>
      </c>
      <c r="B2982" s="28" t="s">
        <v>2838</v>
      </c>
      <c r="C2982" s="28" t="s">
        <v>5062</v>
      </c>
      <c r="D2982" s="28" t="s">
        <v>2842</v>
      </c>
      <c r="E2982" s="29">
        <v>42437</v>
      </c>
      <c r="F2982" s="28" t="s">
        <v>13141</v>
      </c>
      <c r="G2982" s="30">
        <v>5535</v>
      </c>
      <c r="H2982" s="28" t="s">
        <v>13142</v>
      </c>
      <c r="I2982" s="31">
        <v>0</v>
      </c>
      <c r="J2982" s="31">
        <v>75</v>
      </c>
      <c r="K2982" s="28" t="s">
        <v>5397</v>
      </c>
      <c r="L2982" s="32">
        <f t="shared" si="506"/>
        <v>-75</v>
      </c>
      <c r="M2982" s="33">
        <f t="shared" si="507"/>
        <v>75</v>
      </c>
      <c r="N2982" s="34" t="b">
        <v>1</v>
      </c>
      <c r="O2982" s="35">
        <f t="shared" si="508"/>
        <v>75</v>
      </c>
      <c r="P2982" s="36" t="str">
        <f t="shared" si="509"/>
        <v>T</v>
      </c>
      <c r="Q2982" s="37" t="str">
        <f t="shared" si="510"/>
        <v>Hilary Nicoll</v>
      </c>
      <c r="R2982" s="6" t="str">
        <f t="shared" si="511"/>
        <v>T - Hilary Nicoll</v>
      </c>
      <c r="S2982" s="6" t="str">
        <f>IFERROR(INDEX('Vendor Over-ride'!$C:$C, MATCH($R:$R,'Vendor Over-ride'!$A:$A,0)),"")</f>
        <v>T - Hilary Nicoll</v>
      </c>
      <c r="U2982" s="38" t="str">
        <f t="shared" si="515"/>
        <v>GIA</v>
      </c>
      <c r="V2982" s="5" t="str">
        <f t="shared" si="516"/>
        <v>TRADE</v>
      </c>
      <c r="W2982" s="5" t="b">
        <f t="shared" si="512"/>
        <v>0</v>
      </c>
      <c r="X2982" s="40">
        <f t="shared" ca="1" si="513"/>
        <v>5164.6000000000004</v>
      </c>
      <c r="Y2982" s="30" t="b">
        <f t="shared" ca="1" si="514"/>
        <v>0</v>
      </c>
    </row>
    <row r="2983" spans="1:25" hidden="1">
      <c r="A2983" s="28" t="s">
        <v>2837</v>
      </c>
      <c r="B2983" s="28" t="s">
        <v>2838</v>
      </c>
      <c r="C2983" s="28" t="s">
        <v>5062</v>
      </c>
      <c r="D2983" s="28" t="s">
        <v>2842</v>
      </c>
      <c r="E2983" s="29">
        <v>42437</v>
      </c>
      <c r="F2983" s="28" t="s">
        <v>13143</v>
      </c>
      <c r="G2983" s="30">
        <v>5535</v>
      </c>
      <c r="H2983" s="28" t="s">
        <v>13144</v>
      </c>
      <c r="I2983" s="31">
        <v>0</v>
      </c>
      <c r="J2983" s="31">
        <v>75</v>
      </c>
      <c r="K2983" s="28" t="s">
        <v>13145</v>
      </c>
      <c r="L2983" s="32">
        <f t="shared" si="506"/>
        <v>-75</v>
      </c>
      <c r="M2983" s="33">
        <f t="shared" si="507"/>
        <v>75</v>
      </c>
      <c r="N2983" s="34" t="b">
        <v>1</v>
      </c>
      <c r="O2983" s="35">
        <f t="shared" si="508"/>
        <v>75</v>
      </c>
      <c r="P2983" s="36" t="str">
        <f t="shared" si="509"/>
        <v>T</v>
      </c>
      <c r="Q2983" s="37" t="str">
        <f t="shared" si="510"/>
        <v>Jenny Smith</v>
      </c>
      <c r="R2983" s="6" t="str">
        <f t="shared" si="511"/>
        <v>T - Jenny Smith</v>
      </c>
      <c r="S2983" s="6" t="str">
        <f>IFERROR(INDEX('Vendor Over-ride'!$C:$C, MATCH($R:$R,'Vendor Over-ride'!$A:$A,0)),"")</f>
        <v>T - Jenny Smith</v>
      </c>
      <c r="U2983" s="38" t="str">
        <f t="shared" si="515"/>
        <v>GIA</v>
      </c>
      <c r="V2983" s="5" t="str">
        <f t="shared" si="516"/>
        <v>TRADE</v>
      </c>
      <c r="W2983" s="5" t="b">
        <f t="shared" si="512"/>
        <v>0</v>
      </c>
      <c r="X2983" s="40">
        <f t="shared" ca="1" si="513"/>
        <v>75</v>
      </c>
      <c r="Y2983" s="30" t="b">
        <f t="shared" ca="1" si="514"/>
        <v>0</v>
      </c>
    </row>
    <row r="2984" spans="1:25" hidden="1">
      <c r="A2984" s="28" t="s">
        <v>2837</v>
      </c>
      <c r="B2984" s="28" t="s">
        <v>2838</v>
      </c>
      <c r="C2984" s="28" t="s">
        <v>5062</v>
      </c>
      <c r="D2984" s="28" t="s">
        <v>2842</v>
      </c>
      <c r="E2984" s="29">
        <v>42437</v>
      </c>
      <c r="F2984" s="28" t="s">
        <v>13146</v>
      </c>
      <c r="G2984" s="30">
        <v>5535</v>
      </c>
      <c r="H2984" s="28" t="s">
        <v>13147</v>
      </c>
      <c r="I2984" s="31">
        <v>0</v>
      </c>
      <c r="J2984" s="31">
        <v>146.46</v>
      </c>
      <c r="K2984" s="28" t="s">
        <v>13148</v>
      </c>
      <c r="L2984" s="32">
        <f t="shared" si="506"/>
        <v>-146.46</v>
      </c>
      <c r="M2984" s="33">
        <f t="shared" si="507"/>
        <v>146.46</v>
      </c>
      <c r="N2984" s="34" t="b">
        <v>1</v>
      </c>
      <c r="O2984" s="35">
        <f t="shared" si="508"/>
        <v>146.46</v>
      </c>
      <c r="P2984" s="36" t="str">
        <f t="shared" si="509"/>
        <v>T</v>
      </c>
      <c r="Q2984" s="37" t="str">
        <f t="shared" si="510"/>
        <v>Martel Ollerenshaw</v>
      </c>
      <c r="R2984" s="6" t="str">
        <f t="shared" si="511"/>
        <v>T - Martel Ollerenshaw</v>
      </c>
      <c r="S2984" s="6" t="str">
        <f>IFERROR(INDEX('Vendor Over-ride'!$C:$C, MATCH($R:$R,'Vendor Over-ride'!$A:$A,0)),"")</f>
        <v>T - Martel Ollerenshaw</v>
      </c>
      <c r="U2984" s="38" t="str">
        <f t="shared" si="515"/>
        <v>GIA</v>
      </c>
      <c r="V2984" s="5" t="str">
        <f t="shared" si="516"/>
        <v>TRADE</v>
      </c>
      <c r="W2984" s="5" t="b">
        <f t="shared" si="512"/>
        <v>0</v>
      </c>
      <c r="X2984" s="40">
        <f t="shared" ca="1" si="513"/>
        <v>146.46</v>
      </c>
      <c r="Y2984" s="30" t="b">
        <f t="shared" ca="1" si="514"/>
        <v>0</v>
      </c>
    </row>
    <row r="2985" spans="1:25" hidden="1">
      <c r="A2985" s="28" t="s">
        <v>2837</v>
      </c>
      <c r="B2985" s="28" t="s">
        <v>2838</v>
      </c>
      <c r="C2985" s="28" t="s">
        <v>5062</v>
      </c>
      <c r="D2985" s="28" t="s">
        <v>2842</v>
      </c>
      <c r="E2985" s="29">
        <v>42437</v>
      </c>
      <c r="F2985" s="28" t="s">
        <v>13149</v>
      </c>
      <c r="G2985" s="30">
        <v>5535</v>
      </c>
      <c r="H2985" s="28" t="s">
        <v>13150</v>
      </c>
      <c r="I2985" s="31">
        <v>0</v>
      </c>
      <c r="J2985" s="31">
        <v>432.96</v>
      </c>
      <c r="K2985" s="28" t="s">
        <v>3212</v>
      </c>
      <c r="L2985" s="32">
        <f t="shared" si="506"/>
        <v>-432.96</v>
      </c>
      <c r="M2985" s="33">
        <f t="shared" si="507"/>
        <v>432.96</v>
      </c>
      <c r="N2985" s="34" t="b">
        <v>1</v>
      </c>
      <c r="O2985" s="35">
        <f t="shared" si="508"/>
        <v>432.96</v>
      </c>
      <c r="P2985" s="36" t="str">
        <f t="shared" si="509"/>
        <v>T</v>
      </c>
      <c r="Q2985" s="37" t="str">
        <f t="shared" si="510"/>
        <v>Palmaris Services Ltd.,</v>
      </c>
      <c r="R2985" s="6" t="str">
        <f t="shared" si="511"/>
        <v>T - Palmaris Services Ltd.,</v>
      </c>
      <c r="S2985" s="6" t="str">
        <f>IFERROR(INDEX('Vendor Over-ride'!$C:$C, MATCH($R:$R,'Vendor Over-ride'!$A:$A,0)),"")</f>
        <v>T - Palmaris Services Ltd.,</v>
      </c>
      <c r="U2985" s="38" t="str">
        <f t="shared" si="515"/>
        <v>GIA</v>
      </c>
      <c r="V2985" s="5" t="str">
        <f t="shared" si="516"/>
        <v>TRADE</v>
      </c>
      <c r="W2985" s="5" t="b">
        <f t="shared" si="512"/>
        <v>0</v>
      </c>
      <c r="X2985" s="40">
        <f t="shared" ca="1" si="513"/>
        <v>5692.1500000000005</v>
      </c>
      <c r="Y2985" s="30" t="b">
        <f t="shared" ca="1" si="514"/>
        <v>0</v>
      </c>
    </row>
    <row r="2986" spans="1:25">
      <c r="A2986" s="28" t="s">
        <v>2837</v>
      </c>
      <c r="B2986" s="28" t="s">
        <v>2838</v>
      </c>
      <c r="C2986" s="28" t="s">
        <v>5062</v>
      </c>
      <c r="D2986" s="28" t="s">
        <v>2842</v>
      </c>
      <c r="E2986" s="29">
        <v>42437</v>
      </c>
      <c r="F2986" s="28" t="s">
        <v>13151</v>
      </c>
      <c r="G2986" s="30">
        <v>5535</v>
      </c>
      <c r="H2986" s="28" t="s">
        <v>13152</v>
      </c>
      <c r="I2986" s="31">
        <v>0</v>
      </c>
      <c r="J2986" s="31">
        <v>5950.72</v>
      </c>
      <c r="K2986" s="28" t="s">
        <v>3050</v>
      </c>
      <c r="L2986" s="32">
        <f t="shared" si="506"/>
        <v>-5950.72</v>
      </c>
      <c r="M2986" s="33">
        <f t="shared" si="507"/>
        <v>5950.72</v>
      </c>
      <c r="N2986" s="34" t="b">
        <v>1</v>
      </c>
      <c r="O2986" s="35">
        <f t="shared" si="508"/>
        <v>5950.72</v>
      </c>
      <c r="P2986" s="36" t="str">
        <f t="shared" si="509"/>
        <v>T</v>
      </c>
      <c r="Q2986" s="37" t="str">
        <f t="shared" si="510"/>
        <v>Pulsant (Scotland) Ltd</v>
      </c>
      <c r="R2986" s="6" t="str">
        <f t="shared" si="511"/>
        <v>T - Pulsant (Scotland) Ltd</v>
      </c>
      <c r="S2986" s="6" t="str">
        <f>IFERROR(INDEX('Vendor Over-ride'!$C:$C, MATCH($R:$R,'Vendor Over-ride'!$A:$A,0)),"")</f>
        <v>T - Pulsant</v>
      </c>
      <c r="T2986" s="41" t="s">
        <v>7021</v>
      </c>
      <c r="U2986" s="38" t="str">
        <f t="shared" si="515"/>
        <v>GIA</v>
      </c>
      <c r="V2986" s="5" t="str">
        <f t="shared" si="516"/>
        <v>TRADE</v>
      </c>
      <c r="W2986" s="5" t="b">
        <f t="shared" si="512"/>
        <v>0</v>
      </c>
      <c r="X2986" s="40">
        <f t="shared" ca="1" si="513"/>
        <v>50739.890000000007</v>
      </c>
      <c r="Y2986" s="30" t="b">
        <f t="shared" ca="1" si="514"/>
        <v>1</v>
      </c>
    </row>
    <row r="2987" spans="1:25" hidden="1">
      <c r="A2987" s="28" t="s">
        <v>2837</v>
      </c>
      <c r="B2987" s="28" t="s">
        <v>2838</v>
      </c>
      <c r="C2987" s="28" t="s">
        <v>5062</v>
      </c>
      <c r="D2987" s="28" t="s">
        <v>2842</v>
      </c>
      <c r="E2987" s="29">
        <v>42437</v>
      </c>
      <c r="F2987" s="28" t="s">
        <v>13153</v>
      </c>
      <c r="G2987" s="30">
        <v>5535</v>
      </c>
      <c r="H2987" s="28" t="s">
        <v>13154</v>
      </c>
      <c r="I2987" s="31">
        <v>0</v>
      </c>
      <c r="J2987" s="31">
        <v>79.459999999999994</v>
      </c>
      <c r="K2987" s="28" t="s">
        <v>2886</v>
      </c>
      <c r="L2987" s="32">
        <f t="shared" si="506"/>
        <v>-79.459999999999994</v>
      </c>
      <c r="M2987" s="33">
        <f t="shared" si="507"/>
        <v>79.459999999999994</v>
      </c>
      <c r="N2987" s="34" t="b">
        <v>1</v>
      </c>
      <c r="O2987" s="35">
        <f t="shared" si="508"/>
        <v>79.459999999999994</v>
      </c>
      <c r="P2987" s="36" t="str">
        <f t="shared" si="509"/>
        <v>T</v>
      </c>
      <c r="Q2987" s="37" t="str">
        <f t="shared" si="510"/>
        <v>Shred-It Limited</v>
      </c>
      <c r="R2987" s="6" t="str">
        <f t="shared" si="511"/>
        <v>T - Shred-It Limited</v>
      </c>
      <c r="S2987" s="6" t="str">
        <f>IFERROR(INDEX('Vendor Over-ride'!$C:$C, MATCH($R:$R,'Vendor Over-ride'!$A:$A,0)),"")</f>
        <v>T - Shred-It Limited</v>
      </c>
      <c r="U2987" s="38" t="str">
        <f t="shared" si="515"/>
        <v>GIA</v>
      </c>
      <c r="V2987" s="5" t="str">
        <f t="shared" si="516"/>
        <v>TRADE</v>
      </c>
      <c r="W2987" s="5" t="b">
        <f t="shared" si="512"/>
        <v>0</v>
      </c>
      <c r="X2987" s="40">
        <f t="shared" ca="1" si="513"/>
        <v>3247.48</v>
      </c>
      <c r="Y2987" s="30" t="b">
        <f t="shared" ca="1" si="514"/>
        <v>0</v>
      </c>
    </row>
    <row r="2988" spans="1:25" hidden="1">
      <c r="A2988" s="28" t="s">
        <v>2837</v>
      </c>
      <c r="B2988" s="28" t="s">
        <v>2838</v>
      </c>
      <c r="C2988" s="28" t="s">
        <v>5062</v>
      </c>
      <c r="D2988" s="28" t="s">
        <v>2842</v>
      </c>
      <c r="E2988" s="29">
        <v>42437</v>
      </c>
      <c r="F2988" s="28" t="s">
        <v>13155</v>
      </c>
      <c r="G2988" s="30">
        <v>5535</v>
      </c>
      <c r="H2988" s="28" t="s">
        <v>13156</v>
      </c>
      <c r="I2988" s="31">
        <v>0</v>
      </c>
      <c r="J2988" s="31">
        <v>123.52</v>
      </c>
      <c r="K2988" s="28" t="s">
        <v>3036</v>
      </c>
      <c r="L2988" s="32">
        <f t="shared" si="506"/>
        <v>-123.52</v>
      </c>
      <c r="M2988" s="33">
        <f t="shared" si="507"/>
        <v>123.52</v>
      </c>
      <c r="N2988" s="34" t="b">
        <v>1</v>
      </c>
      <c r="O2988" s="35">
        <f t="shared" si="508"/>
        <v>123.52</v>
      </c>
      <c r="P2988" s="36" t="str">
        <f t="shared" si="509"/>
        <v>T</v>
      </c>
      <c r="Q2988" s="37" t="str">
        <f t="shared" si="510"/>
        <v>Spectrum Computer Supplies Ltd</v>
      </c>
      <c r="R2988" s="6" t="str">
        <f t="shared" si="511"/>
        <v>T - Spectrum Computer Supplies Ltd</v>
      </c>
      <c r="S2988" s="6" t="str">
        <f>IFERROR(INDEX('Vendor Over-ride'!$C:$C, MATCH($R:$R,'Vendor Over-ride'!$A:$A,0)),"")</f>
        <v>T - Spectrum Computer Supplies Ltd</v>
      </c>
      <c r="U2988" s="38" t="str">
        <f t="shared" si="515"/>
        <v>GIA</v>
      </c>
      <c r="V2988" s="5" t="str">
        <f t="shared" si="516"/>
        <v>TRADE</v>
      </c>
      <c r="W2988" s="5" t="b">
        <f t="shared" si="512"/>
        <v>0</v>
      </c>
      <c r="X2988" s="40">
        <f t="shared" ca="1" si="513"/>
        <v>1166.5300000000002</v>
      </c>
      <c r="Y2988" s="30" t="b">
        <f t="shared" ca="1" si="514"/>
        <v>0</v>
      </c>
    </row>
    <row r="2989" spans="1:25" hidden="1">
      <c r="A2989" s="28" t="s">
        <v>2837</v>
      </c>
      <c r="B2989" s="28" t="s">
        <v>2838</v>
      </c>
      <c r="C2989" s="28" t="s">
        <v>5062</v>
      </c>
      <c r="D2989" s="28" t="s">
        <v>2842</v>
      </c>
      <c r="E2989" s="29">
        <v>42437</v>
      </c>
      <c r="F2989" s="28" t="s">
        <v>13157</v>
      </c>
      <c r="G2989" s="30">
        <v>5535</v>
      </c>
      <c r="H2989" s="28" t="s">
        <v>13158</v>
      </c>
      <c r="I2989" s="31">
        <v>0</v>
      </c>
      <c r="J2989" s="31">
        <v>500</v>
      </c>
      <c r="K2989" s="28" t="s">
        <v>4983</v>
      </c>
      <c r="L2989" s="32">
        <f t="shared" si="506"/>
        <v>-500</v>
      </c>
      <c r="M2989" s="33">
        <f t="shared" si="507"/>
        <v>500</v>
      </c>
      <c r="N2989" s="34" t="b">
        <v>1</v>
      </c>
      <c r="O2989" s="35">
        <f t="shared" si="508"/>
        <v>500</v>
      </c>
      <c r="P2989" s="36" t="str">
        <f t="shared" si="509"/>
        <v>T</v>
      </c>
      <c r="Q2989" s="37" t="str">
        <f t="shared" si="510"/>
        <v>The Stove Network Ltd</v>
      </c>
      <c r="R2989" s="6" t="str">
        <f t="shared" si="511"/>
        <v>T - The Stove Network Ltd</v>
      </c>
      <c r="S2989" s="6" t="str">
        <f>IFERROR(INDEX('Vendor Over-ride'!$C:$C, MATCH($R:$R,'Vendor Over-ride'!$A:$A,0)),"")</f>
        <v>T - Stove Network Ltd, The</v>
      </c>
      <c r="U2989" s="38" t="str">
        <f t="shared" si="515"/>
        <v>GIA</v>
      </c>
      <c r="V2989" s="5" t="str">
        <f t="shared" si="516"/>
        <v>TRADE</v>
      </c>
      <c r="W2989" s="5" t="b">
        <f t="shared" si="512"/>
        <v>0</v>
      </c>
      <c r="X2989" s="40">
        <f t="shared" ca="1" si="513"/>
        <v>1270</v>
      </c>
      <c r="Y2989" s="30" t="b">
        <f t="shared" ca="1" si="514"/>
        <v>0</v>
      </c>
    </row>
    <row r="2990" spans="1:25" hidden="1">
      <c r="A2990" s="28" t="s">
        <v>2837</v>
      </c>
      <c r="B2990" s="28" t="s">
        <v>2838</v>
      </c>
      <c r="C2990" s="28" t="s">
        <v>5062</v>
      </c>
      <c r="D2990" s="28" t="s">
        <v>2842</v>
      </c>
      <c r="E2990" s="29">
        <v>42437</v>
      </c>
      <c r="F2990" s="28" t="s">
        <v>13159</v>
      </c>
      <c r="G2990" s="30">
        <v>5535</v>
      </c>
      <c r="H2990" s="28" t="s">
        <v>13160</v>
      </c>
      <c r="I2990" s="31">
        <v>0</v>
      </c>
      <c r="J2990" s="31">
        <v>773.3</v>
      </c>
      <c r="K2990" s="28" t="s">
        <v>4792</v>
      </c>
      <c r="L2990" s="32">
        <f t="shared" si="506"/>
        <v>-773.3</v>
      </c>
      <c r="M2990" s="33">
        <f t="shared" si="507"/>
        <v>773.3</v>
      </c>
      <c r="N2990" s="34" t="b">
        <v>1</v>
      </c>
      <c r="O2990" s="35">
        <f t="shared" si="508"/>
        <v>773.3</v>
      </c>
      <c r="P2990" s="36" t="str">
        <f t="shared" si="509"/>
        <v>T</v>
      </c>
      <c r="Q2990" s="37" t="str">
        <f t="shared" si="510"/>
        <v>Susanna Beaumont</v>
      </c>
      <c r="R2990" s="6" t="str">
        <f t="shared" si="511"/>
        <v>T - Susanna Beaumont</v>
      </c>
      <c r="S2990" s="6" t="str">
        <f>IFERROR(INDEX('Vendor Over-ride'!$C:$C, MATCH($R:$R,'Vendor Over-ride'!$A:$A,0)),"")</f>
        <v>T - Susanna Beaumont</v>
      </c>
      <c r="U2990" s="38" t="str">
        <f t="shared" si="515"/>
        <v>GIA</v>
      </c>
      <c r="V2990" s="5" t="str">
        <f t="shared" si="516"/>
        <v>TRADE</v>
      </c>
      <c r="W2990" s="5" t="b">
        <f t="shared" si="512"/>
        <v>0</v>
      </c>
      <c r="X2990" s="40">
        <f t="shared" ca="1" si="513"/>
        <v>773.3</v>
      </c>
      <c r="Y2990" s="30" t="b">
        <f t="shared" ca="1" si="514"/>
        <v>0</v>
      </c>
    </row>
    <row r="2991" spans="1:25" hidden="1">
      <c r="A2991" s="28" t="s">
        <v>2837</v>
      </c>
      <c r="B2991" s="28" t="s">
        <v>2838</v>
      </c>
      <c r="C2991" s="28" t="s">
        <v>5062</v>
      </c>
      <c r="D2991" s="28" t="s">
        <v>2842</v>
      </c>
      <c r="E2991" s="29">
        <v>42437</v>
      </c>
      <c r="F2991" s="28" t="s">
        <v>13161</v>
      </c>
      <c r="G2991" s="30">
        <v>5535</v>
      </c>
      <c r="H2991" s="28" t="s">
        <v>13162</v>
      </c>
      <c r="I2991" s="31">
        <v>0</v>
      </c>
      <c r="J2991" s="31">
        <v>952</v>
      </c>
      <c r="K2991" s="28" t="s">
        <v>4976</v>
      </c>
      <c r="L2991" s="32">
        <f t="shared" si="506"/>
        <v>-952</v>
      </c>
      <c r="M2991" s="33">
        <f t="shared" si="507"/>
        <v>952</v>
      </c>
      <c r="N2991" s="34" t="b">
        <v>1</v>
      </c>
      <c r="O2991" s="35">
        <f t="shared" si="508"/>
        <v>952</v>
      </c>
      <c r="P2991" s="36" t="str">
        <f t="shared" si="509"/>
        <v>T</v>
      </c>
      <c r="Q2991" s="37" t="str">
        <f t="shared" si="510"/>
        <v>UOE Accommodation Ltd t/a Edinburgh First</v>
      </c>
      <c r="R2991" s="6" t="str">
        <f t="shared" si="511"/>
        <v>T - UOE Accommodation Ltd t/a Edinburgh First</v>
      </c>
      <c r="S2991" s="6" t="str">
        <f>IFERROR(INDEX('Vendor Over-ride'!$C:$C, MATCH($R:$R,'Vendor Over-ride'!$A:$A,0)),"")</f>
        <v>T - UOE Accommodation Ltd t/a Edinburgh First</v>
      </c>
      <c r="U2991" s="38" t="str">
        <f t="shared" si="515"/>
        <v>GIA</v>
      </c>
      <c r="V2991" s="5" t="str">
        <f t="shared" si="516"/>
        <v>TRADE</v>
      </c>
      <c r="W2991" s="5" t="b">
        <f t="shared" si="512"/>
        <v>0</v>
      </c>
      <c r="X2991" s="40">
        <f t="shared" ca="1" si="513"/>
        <v>952</v>
      </c>
      <c r="Y2991" s="30" t="b">
        <f t="shared" ca="1" si="514"/>
        <v>0</v>
      </c>
    </row>
    <row r="2992" spans="1:25" hidden="1">
      <c r="A2992" s="28" t="s">
        <v>2837</v>
      </c>
      <c r="B2992" s="28" t="s">
        <v>2838</v>
      </c>
      <c r="C2992" s="28" t="s">
        <v>5062</v>
      </c>
      <c r="D2992" s="28" t="s">
        <v>2842</v>
      </c>
      <c r="E2992" s="29">
        <v>42440</v>
      </c>
      <c r="F2992" s="28" t="s">
        <v>13163</v>
      </c>
      <c r="G2992" s="30">
        <v>5580</v>
      </c>
      <c r="H2992" s="28" t="s">
        <v>13164</v>
      </c>
      <c r="I2992" s="31">
        <v>0</v>
      </c>
      <c r="J2992" s="31">
        <v>121.1</v>
      </c>
      <c r="K2992" s="28" t="s">
        <v>2946</v>
      </c>
      <c r="L2992" s="32">
        <f t="shared" si="506"/>
        <v>-121.1</v>
      </c>
      <c r="M2992" s="33">
        <f t="shared" si="507"/>
        <v>121.1</v>
      </c>
      <c r="N2992" s="34" t="b">
        <v>0</v>
      </c>
      <c r="O2992" s="35">
        <f t="shared" si="508"/>
        <v>0</v>
      </c>
      <c r="P2992" s="36" t="str">
        <f t="shared" si="509"/>
        <v>E</v>
      </c>
      <c r="Q2992" s="37" t="str">
        <f t="shared" si="510"/>
        <v>Scott Donaldson</v>
      </c>
      <c r="R2992" s="6" t="str">
        <f t="shared" si="511"/>
        <v>E - Scott Donaldson</v>
      </c>
      <c r="S2992" s="6" t="str">
        <f>IFERROR(INDEX('Vendor Over-ride'!$C:$C, MATCH($R:$R,'Vendor Over-ride'!$A:$A,0)),"")</f>
        <v/>
      </c>
      <c r="U2992" s="38" t="str">
        <f t="shared" si="515"/>
        <v>GIA</v>
      </c>
      <c r="V2992" s="5" t="str">
        <f t="shared" si="516"/>
        <v>EMPLOYEE</v>
      </c>
      <c r="W2992" s="5" t="b">
        <f t="shared" si="512"/>
        <v>0</v>
      </c>
      <c r="X2992" s="40">
        <f t="shared" ca="1" si="513"/>
        <v>334393.72000000003</v>
      </c>
      <c r="Y2992" s="30" t="b">
        <f t="shared" ca="1" si="514"/>
        <v>1</v>
      </c>
    </row>
    <row r="2993" spans="1:25" hidden="1">
      <c r="A2993" s="28" t="s">
        <v>2837</v>
      </c>
      <c r="B2993" s="28" t="s">
        <v>2838</v>
      </c>
      <c r="C2993" s="28" t="s">
        <v>5062</v>
      </c>
      <c r="D2993" s="28" t="s">
        <v>2842</v>
      </c>
      <c r="E2993" s="29">
        <v>42440</v>
      </c>
      <c r="F2993" s="28" t="s">
        <v>13165</v>
      </c>
      <c r="G2993" s="30">
        <v>5580</v>
      </c>
      <c r="H2993" s="28" t="s">
        <v>13166</v>
      </c>
      <c r="I2993" s="31">
        <v>0</v>
      </c>
      <c r="J2993" s="31">
        <v>160.6</v>
      </c>
      <c r="K2993" s="28" t="s">
        <v>3038</v>
      </c>
      <c r="L2993" s="32">
        <f t="shared" si="506"/>
        <v>-160.6</v>
      </c>
      <c r="M2993" s="33">
        <f t="shared" si="507"/>
        <v>160.6</v>
      </c>
      <c r="N2993" s="34" t="b">
        <v>0</v>
      </c>
      <c r="O2993" s="35">
        <f t="shared" si="508"/>
        <v>0</v>
      </c>
      <c r="P2993" s="36" t="str">
        <f t="shared" si="509"/>
        <v>E</v>
      </c>
      <c r="Q2993" s="37" t="str">
        <f t="shared" si="510"/>
        <v>Karen Lannigan</v>
      </c>
      <c r="R2993" s="6" t="str">
        <f t="shared" si="511"/>
        <v>E - Karen Lannigan</v>
      </c>
      <c r="S2993" s="6" t="str">
        <f>IFERROR(INDEX('Vendor Over-ride'!$C:$C, MATCH($R:$R,'Vendor Over-ride'!$A:$A,0)),"")</f>
        <v/>
      </c>
      <c r="U2993" s="38" t="str">
        <f t="shared" si="515"/>
        <v>GIA</v>
      </c>
      <c r="V2993" s="5" t="str">
        <f t="shared" si="516"/>
        <v>EMPLOYEE</v>
      </c>
      <c r="W2993" s="5" t="b">
        <f t="shared" si="512"/>
        <v>0</v>
      </c>
      <c r="X2993" s="40">
        <f t="shared" ca="1" si="513"/>
        <v>334393.72000000003</v>
      </c>
      <c r="Y2993" s="30" t="b">
        <f t="shared" ca="1" si="514"/>
        <v>1</v>
      </c>
    </row>
    <row r="2994" spans="1:25" hidden="1">
      <c r="A2994" s="28" t="s">
        <v>2837</v>
      </c>
      <c r="B2994" s="28" t="s">
        <v>2838</v>
      </c>
      <c r="C2994" s="28" t="s">
        <v>5062</v>
      </c>
      <c r="D2994" s="28" t="s">
        <v>2842</v>
      </c>
      <c r="E2994" s="29">
        <v>42440</v>
      </c>
      <c r="F2994" s="28" t="s">
        <v>13167</v>
      </c>
      <c r="G2994" s="30">
        <v>5580</v>
      </c>
      <c r="H2994" s="28" t="s">
        <v>13168</v>
      </c>
      <c r="I2994" s="31">
        <v>0</v>
      </c>
      <c r="J2994" s="31">
        <v>79.650000000000006</v>
      </c>
      <c r="K2994" s="28" t="s">
        <v>2922</v>
      </c>
      <c r="L2994" s="32">
        <f t="shared" si="506"/>
        <v>-79.650000000000006</v>
      </c>
      <c r="M2994" s="33">
        <f t="shared" si="507"/>
        <v>79.650000000000006</v>
      </c>
      <c r="N2994" s="34" t="b">
        <v>0</v>
      </c>
      <c r="O2994" s="35">
        <f t="shared" si="508"/>
        <v>0</v>
      </c>
      <c r="P2994" s="36" t="str">
        <f t="shared" si="509"/>
        <v>E</v>
      </c>
      <c r="Q2994" s="37" t="str">
        <f t="shared" si="510"/>
        <v>Alastair Evans</v>
      </c>
      <c r="R2994" s="6" t="str">
        <f t="shared" si="511"/>
        <v>E - Alastair Evans</v>
      </c>
      <c r="S2994" s="6" t="str">
        <f>IFERROR(INDEX('Vendor Over-ride'!$C:$C, MATCH($R:$R,'Vendor Over-ride'!$A:$A,0)),"")</f>
        <v/>
      </c>
      <c r="U2994" s="38" t="str">
        <f t="shared" si="515"/>
        <v>GIA</v>
      </c>
      <c r="V2994" s="5" t="str">
        <f t="shared" si="516"/>
        <v>EMPLOYEE</v>
      </c>
      <c r="W2994" s="5" t="b">
        <f t="shared" si="512"/>
        <v>0</v>
      </c>
      <c r="X2994" s="40">
        <f t="shared" ca="1" si="513"/>
        <v>334393.72000000003</v>
      </c>
      <c r="Y2994" s="30" t="b">
        <f t="shared" ca="1" si="514"/>
        <v>1</v>
      </c>
    </row>
    <row r="2995" spans="1:25" hidden="1">
      <c r="A2995" s="28" t="s">
        <v>2837</v>
      </c>
      <c r="B2995" s="28" t="s">
        <v>2838</v>
      </c>
      <c r="C2995" s="28" t="s">
        <v>5062</v>
      </c>
      <c r="D2995" s="28" t="s">
        <v>2842</v>
      </c>
      <c r="E2995" s="29">
        <v>42440</v>
      </c>
      <c r="F2995" s="28" t="s">
        <v>13169</v>
      </c>
      <c r="G2995" s="30">
        <v>5580</v>
      </c>
      <c r="H2995" s="28" t="s">
        <v>13170</v>
      </c>
      <c r="I2995" s="31">
        <v>0</v>
      </c>
      <c r="J2995" s="31">
        <v>36</v>
      </c>
      <c r="K2995" s="28" t="s">
        <v>3357</v>
      </c>
      <c r="L2995" s="32">
        <f t="shared" si="506"/>
        <v>-36</v>
      </c>
      <c r="M2995" s="33">
        <f t="shared" si="507"/>
        <v>36</v>
      </c>
      <c r="N2995" s="34" t="b">
        <v>0</v>
      </c>
      <c r="O2995" s="35">
        <f t="shared" si="508"/>
        <v>0</v>
      </c>
      <c r="P2995" s="36" t="str">
        <f t="shared" si="509"/>
        <v>E</v>
      </c>
      <c r="Q2995" s="37" t="str">
        <f t="shared" si="510"/>
        <v>Kenneth Fowler</v>
      </c>
      <c r="R2995" s="6" t="str">
        <f t="shared" si="511"/>
        <v>E - Kenneth Fowler</v>
      </c>
      <c r="S2995" s="6" t="str">
        <f>IFERROR(INDEX('Vendor Over-ride'!$C:$C, MATCH($R:$R,'Vendor Over-ride'!$A:$A,0)),"")</f>
        <v/>
      </c>
      <c r="U2995" s="38" t="str">
        <f t="shared" si="515"/>
        <v>GIA</v>
      </c>
      <c r="V2995" s="5" t="str">
        <f t="shared" si="516"/>
        <v>EMPLOYEE</v>
      </c>
      <c r="W2995" s="5" t="b">
        <f t="shared" si="512"/>
        <v>0</v>
      </c>
      <c r="X2995" s="40">
        <f t="shared" ca="1" si="513"/>
        <v>334393.72000000003</v>
      </c>
      <c r="Y2995" s="30" t="b">
        <f t="shared" ca="1" si="514"/>
        <v>1</v>
      </c>
    </row>
    <row r="2996" spans="1:25" hidden="1">
      <c r="A2996" s="28" t="s">
        <v>2837</v>
      </c>
      <c r="B2996" s="28" t="s">
        <v>2838</v>
      </c>
      <c r="C2996" s="28" t="s">
        <v>5062</v>
      </c>
      <c r="D2996" s="28" t="s">
        <v>2842</v>
      </c>
      <c r="E2996" s="29">
        <v>42440</v>
      </c>
      <c r="F2996" s="28" t="s">
        <v>13171</v>
      </c>
      <c r="G2996" s="30">
        <v>5580</v>
      </c>
      <c r="H2996" s="28" t="s">
        <v>13172</v>
      </c>
      <c r="I2996" s="31">
        <v>0</v>
      </c>
      <c r="J2996" s="31">
        <v>168</v>
      </c>
      <c r="K2996" s="28" t="s">
        <v>4981</v>
      </c>
      <c r="L2996" s="32">
        <f t="shared" si="506"/>
        <v>-168</v>
      </c>
      <c r="M2996" s="33">
        <f t="shared" si="507"/>
        <v>168</v>
      </c>
      <c r="N2996" s="34" t="b">
        <v>0</v>
      </c>
      <c r="O2996" s="35">
        <f t="shared" si="508"/>
        <v>0</v>
      </c>
      <c r="P2996" s="36" t="str">
        <f t="shared" si="509"/>
        <v>E</v>
      </c>
      <c r="Q2996" s="37" t="str">
        <f t="shared" si="510"/>
        <v>Linda Cooper (Fenton)</v>
      </c>
      <c r="R2996" s="6" t="str">
        <f t="shared" si="511"/>
        <v>E - Linda Cooper (Fenton)</v>
      </c>
      <c r="S2996" s="6" t="str">
        <f>IFERROR(INDEX('Vendor Over-ride'!$C:$C, MATCH($R:$R,'Vendor Over-ride'!$A:$A,0)),"")</f>
        <v/>
      </c>
      <c r="U2996" s="38" t="str">
        <f t="shared" si="515"/>
        <v>GIA</v>
      </c>
      <c r="V2996" s="5" t="str">
        <f t="shared" si="516"/>
        <v>EMPLOYEE</v>
      </c>
      <c r="W2996" s="5" t="b">
        <f t="shared" si="512"/>
        <v>0</v>
      </c>
      <c r="X2996" s="40">
        <f t="shared" ca="1" si="513"/>
        <v>334393.72000000003</v>
      </c>
      <c r="Y2996" s="30" t="b">
        <f t="shared" ca="1" si="514"/>
        <v>1</v>
      </c>
    </row>
    <row r="2997" spans="1:25" hidden="1">
      <c r="A2997" s="28" t="s">
        <v>2837</v>
      </c>
      <c r="B2997" s="28" t="s">
        <v>2838</v>
      </c>
      <c r="C2997" s="28" t="s">
        <v>5062</v>
      </c>
      <c r="D2997" s="28" t="s">
        <v>2842</v>
      </c>
      <c r="E2997" s="29">
        <v>42440</v>
      </c>
      <c r="F2997" s="28" t="s">
        <v>13173</v>
      </c>
      <c r="G2997" s="30">
        <v>5580</v>
      </c>
      <c r="H2997" s="28" t="s">
        <v>13174</v>
      </c>
      <c r="I2997" s="31">
        <v>0</v>
      </c>
      <c r="J2997" s="31">
        <v>114.54</v>
      </c>
      <c r="K2997" s="28" t="s">
        <v>2957</v>
      </c>
      <c r="L2997" s="32">
        <f t="shared" si="506"/>
        <v>-114.54</v>
      </c>
      <c r="M2997" s="33">
        <f t="shared" si="507"/>
        <v>114.54</v>
      </c>
      <c r="N2997" s="34" t="b">
        <v>0</v>
      </c>
      <c r="O2997" s="35">
        <f t="shared" si="508"/>
        <v>0</v>
      </c>
      <c r="P2997" s="36" t="str">
        <f t="shared" si="509"/>
        <v>E</v>
      </c>
      <c r="Q2997" s="37" t="str">
        <f t="shared" si="510"/>
        <v>Kirstin MacLeod</v>
      </c>
      <c r="R2997" s="6" t="str">
        <f t="shared" si="511"/>
        <v>E - Kirstin MacLeod</v>
      </c>
      <c r="S2997" s="6" t="str">
        <f>IFERROR(INDEX('Vendor Over-ride'!$C:$C, MATCH($R:$R,'Vendor Over-ride'!$A:$A,0)),"")</f>
        <v/>
      </c>
      <c r="U2997" s="38" t="str">
        <f t="shared" si="515"/>
        <v>GIA</v>
      </c>
      <c r="V2997" s="5" t="str">
        <f t="shared" si="516"/>
        <v>EMPLOYEE</v>
      </c>
      <c r="W2997" s="5" t="b">
        <f t="shared" si="512"/>
        <v>0</v>
      </c>
      <c r="X2997" s="40">
        <f t="shared" ca="1" si="513"/>
        <v>334393.72000000003</v>
      </c>
      <c r="Y2997" s="30" t="b">
        <f t="shared" ca="1" si="514"/>
        <v>1</v>
      </c>
    </row>
    <row r="2998" spans="1:25" hidden="1">
      <c r="A2998" s="28" t="s">
        <v>2837</v>
      </c>
      <c r="B2998" s="28" t="s">
        <v>2838</v>
      </c>
      <c r="C2998" s="28" t="s">
        <v>5062</v>
      </c>
      <c r="D2998" s="28" t="s">
        <v>2842</v>
      </c>
      <c r="E2998" s="29">
        <v>42440</v>
      </c>
      <c r="F2998" s="28" t="s">
        <v>13175</v>
      </c>
      <c r="G2998" s="30">
        <v>5580</v>
      </c>
      <c r="H2998" s="28" t="s">
        <v>13176</v>
      </c>
      <c r="I2998" s="31">
        <v>0</v>
      </c>
      <c r="J2998" s="31">
        <v>96.62</v>
      </c>
      <c r="K2998" s="28" t="s">
        <v>2846</v>
      </c>
      <c r="L2998" s="32">
        <f t="shared" si="506"/>
        <v>-96.62</v>
      </c>
      <c r="M2998" s="33">
        <f t="shared" si="507"/>
        <v>96.62</v>
      </c>
      <c r="N2998" s="34" t="b">
        <v>1</v>
      </c>
      <c r="O2998" s="35">
        <f t="shared" si="508"/>
        <v>96.62</v>
      </c>
      <c r="P2998" s="36" t="str">
        <f t="shared" si="509"/>
        <v>T</v>
      </c>
      <c r="Q2998" s="37" t="str">
        <f t="shared" si="510"/>
        <v>Arnold Clark Finance Ltd</v>
      </c>
      <c r="R2998" s="6" t="str">
        <f t="shared" si="511"/>
        <v>T - Arnold Clark Finance Ltd</v>
      </c>
      <c r="S2998" s="6" t="str">
        <f>IFERROR(INDEX('Vendor Over-ride'!$C:$C, MATCH($R:$R,'Vendor Over-ride'!$A:$A,0)),"")</f>
        <v>T - Arnold Clark Finance Ltd</v>
      </c>
      <c r="U2998" s="38" t="str">
        <f t="shared" si="515"/>
        <v>GIA</v>
      </c>
      <c r="V2998" s="5" t="str">
        <f t="shared" si="516"/>
        <v>TRADE</v>
      </c>
      <c r="W2998" s="5" t="b">
        <f t="shared" si="512"/>
        <v>0</v>
      </c>
      <c r="X2998" s="40">
        <f t="shared" ca="1" si="513"/>
        <v>4424.46</v>
      </c>
      <c r="Y2998" s="30" t="b">
        <f t="shared" ca="1" si="514"/>
        <v>0</v>
      </c>
    </row>
    <row r="2999" spans="1:25">
      <c r="A2999" s="28" t="s">
        <v>2837</v>
      </c>
      <c r="B2999" s="28" t="s">
        <v>2838</v>
      </c>
      <c r="C2999" s="28" t="s">
        <v>5062</v>
      </c>
      <c r="D2999" s="28" t="s">
        <v>2842</v>
      </c>
      <c r="E2999" s="29">
        <v>42440</v>
      </c>
      <c r="F2999" s="28" t="s">
        <v>13177</v>
      </c>
      <c r="G2999" s="30">
        <v>5580</v>
      </c>
      <c r="H2999" s="28" t="s">
        <v>13178</v>
      </c>
      <c r="I2999" s="31">
        <v>0</v>
      </c>
      <c r="J2999" s="31">
        <v>55240.77</v>
      </c>
      <c r="K2999" s="28" t="s">
        <v>2937</v>
      </c>
      <c r="L2999" s="32">
        <f t="shared" si="506"/>
        <v>-55240.77</v>
      </c>
      <c r="M2999" s="33">
        <f t="shared" si="507"/>
        <v>55240.77</v>
      </c>
      <c r="N2999" s="34" t="b">
        <v>1</v>
      </c>
      <c r="O2999" s="35">
        <f t="shared" si="508"/>
        <v>55240.77</v>
      </c>
      <c r="P2999" s="36" t="str">
        <f t="shared" si="509"/>
        <v>T</v>
      </c>
      <c r="Q2999" s="37" t="str">
        <f t="shared" si="510"/>
        <v>Arts Council Retirement Plan (1994)</v>
      </c>
      <c r="R2999" s="6" t="str">
        <f t="shared" si="511"/>
        <v>T - Arts Council Retirement Plan (1994)</v>
      </c>
      <c r="S2999" s="6" t="str">
        <f>IFERROR(INDEX('Vendor Over-ride'!$C:$C, MATCH($R:$R,'Vendor Over-ride'!$A:$A,0)),"")</f>
        <v>T - Arts Council Retirement Plan (1994)</v>
      </c>
      <c r="T2999" s="41" t="s">
        <v>2798</v>
      </c>
      <c r="U2999" s="38" t="str">
        <f t="shared" si="515"/>
        <v>GIA</v>
      </c>
      <c r="V2999" s="5" t="str">
        <f t="shared" si="516"/>
        <v>TRADE</v>
      </c>
      <c r="W2999" s="5" t="b">
        <f t="shared" si="512"/>
        <v>1</v>
      </c>
      <c r="X2999" s="40">
        <f t="shared" ca="1" si="513"/>
        <v>784441.02000000014</v>
      </c>
      <c r="Y2999" s="30" t="b">
        <f t="shared" ca="1" si="514"/>
        <v>1</v>
      </c>
    </row>
    <row r="3000" spans="1:25">
      <c r="A3000" s="28" t="s">
        <v>2837</v>
      </c>
      <c r="B3000" s="28" t="s">
        <v>2838</v>
      </c>
      <c r="C3000" s="28" t="s">
        <v>5062</v>
      </c>
      <c r="D3000" s="28" t="s">
        <v>2842</v>
      </c>
      <c r="E3000" s="29">
        <v>42440</v>
      </c>
      <c r="F3000" s="28" t="s">
        <v>13179</v>
      </c>
      <c r="G3000" s="30">
        <v>5580</v>
      </c>
      <c r="H3000" s="28" t="s">
        <v>13180</v>
      </c>
      <c r="I3000" s="31">
        <v>0</v>
      </c>
      <c r="J3000" s="31">
        <v>174849.26</v>
      </c>
      <c r="K3000" s="28" t="s">
        <v>2847</v>
      </c>
      <c r="L3000" s="32">
        <f t="shared" si="506"/>
        <v>-174849.26</v>
      </c>
      <c r="M3000" s="33">
        <f t="shared" si="507"/>
        <v>174849.26</v>
      </c>
      <c r="N3000" s="34" t="b">
        <v>1</v>
      </c>
      <c r="O3000" s="35">
        <f t="shared" si="508"/>
        <v>174849.26</v>
      </c>
      <c r="P3000" s="36" t="str">
        <f t="shared" si="509"/>
        <v>T</v>
      </c>
      <c r="Q3000" s="37" t="str">
        <f t="shared" si="510"/>
        <v>CBRE Ltd (Ref 185797034648)</v>
      </c>
      <c r="R3000" s="6" t="str">
        <f t="shared" si="511"/>
        <v>T - CBRE Ltd (Ref 185797034648)</v>
      </c>
      <c r="S3000" s="6" t="str">
        <f>IFERROR(INDEX('Vendor Over-ride'!$C:$C, MATCH($R:$R,'Vendor Over-ride'!$A:$A,0)),"")</f>
        <v>T - CBRE Ltd</v>
      </c>
      <c r="T3000" s="41" t="s">
        <v>2797</v>
      </c>
      <c r="U3000" s="38" t="str">
        <f t="shared" si="515"/>
        <v>GIA</v>
      </c>
      <c r="V3000" s="5" t="str">
        <f t="shared" si="516"/>
        <v>TRADE</v>
      </c>
      <c r="W3000" s="5" t="b">
        <f t="shared" si="512"/>
        <v>1</v>
      </c>
      <c r="X3000" s="40">
        <f t="shared" ca="1" si="513"/>
        <v>597366.90000000014</v>
      </c>
      <c r="Y3000" s="30" t="b">
        <f t="shared" ca="1" si="514"/>
        <v>1</v>
      </c>
    </row>
    <row r="3001" spans="1:25" hidden="1">
      <c r="A3001" s="28" t="s">
        <v>2837</v>
      </c>
      <c r="B3001" s="28" t="s">
        <v>2838</v>
      </c>
      <c r="C3001" s="28" t="s">
        <v>5062</v>
      </c>
      <c r="D3001" s="28" t="s">
        <v>2842</v>
      </c>
      <c r="E3001" s="29">
        <v>42440</v>
      </c>
      <c r="F3001" s="28" t="s">
        <v>13181</v>
      </c>
      <c r="G3001" s="30">
        <v>5580</v>
      </c>
      <c r="H3001" s="28" t="s">
        <v>13182</v>
      </c>
      <c r="I3001" s="31">
        <v>0</v>
      </c>
      <c r="J3001" s="31">
        <v>479.99</v>
      </c>
      <c r="K3001" s="28" t="s">
        <v>2893</v>
      </c>
      <c r="L3001" s="32">
        <f t="shared" si="506"/>
        <v>-479.99</v>
      </c>
      <c r="M3001" s="33">
        <f t="shared" si="507"/>
        <v>479.99</v>
      </c>
      <c r="N3001" s="34" t="b">
        <v>1</v>
      </c>
      <c r="O3001" s="35">
        <f t="shared" si="508"/>
        <v>479.99</v>
      </c>
      <c r="P3001" s="36" t="str">
        <f t="shared" si="509"/>
        <v>T</v>
      </c>
      <c r="Q3001" s="37" t="str">
        <f t="shared" si="510"/>
        <v>Child Support Agency</v>
      </c>
      <c r="R3001" s="6" t="str">
        <f t="shared" si="511"/>
        <v>T - Child Support Agency</v>
      </c>
      <c r="S3001" s="6" t="str">
        <f>IFERROR(INDEX('Vendor Over-ride'!$C:$C, MATCH($R:$R,'Vendor Over-ride'!$A:$A,0)),"")</f>
        <v>T - Child Support Agency</v>
      </c>
      <c r="U3001" s="38" t="str">
        <f t="shared" si="515"/>
        <v>GIA</v>
      </c>
      <c r="V3001" s="5" t="str">
        <f t="shared" si="516"/>
        <v>TRADE</v>
      </c>
      <c r="W3001" s="5" t="b">
        <f t="shared" si="512"/>
        <v>0</v>
      </c>
      <c r="X3001" s="40">
        <f t="shared" ca="1" si="513"/>
        <v>5719.9999999999991</v>
      </c>
      <c r="Y3001" s="30" t="b">
        <f t="shared" ca="1" si="514"/>
        <v>0</v>
      </c>
    </row>
    <row r="3002" spans="1:25" hidden="1">
      <c r="A3002" s="28" t="s">
        <v>2837</v>
      </c>
      <c r="B3002" s="28" t="s">
        <v>2838</v>
      </c>
      <c r="C3002" s="28" t="s">
        <v>5062</v>
      </c>
      <c r="D3002" s="28" t="s">
        <v>2842</v>
      </c>
      <c r="E3002" s="29">
        <v>42440</v>
      </c>
      <c r="F3002" s="28" t="s">
        <v>13183</v>
      </c>
      <c r="G3002" s="30">
        <v>5580</v>
      </c>
      <c r="H3002" s="28" t="s">
        <v>13184</v>
      </c>
      <c r="I3002" s="31">
        <v>0</v>
      </c>
      <c r="J3002" s="31">
        <v>804.7</v>
      </c>
      <c r="K3002" s="28" t="s">
        <v>2894</v>
      </c>
      <c r="L3002" s="32">
        <f t="shared" si="506"/>
        <v>-804.7</v>
      </c>
      <c r="M3002" s="33">
        <f t="shared" si="507"/>
        <v>804.7</v>
      </c>
      <c r="N3002" s="34" t="b">
        <v>1</v>
      </c>
      <c r="O3002" s="35">
        <f t="shared" si="508"/>
        <v>804.7</v>
      </c>
      <c r="P3002" s="36" t="str">
        <f t="shared" si="509"/>
        <v>T</v>
      </c>
      <c r="Q3002" s="37" t="str">
        <f t="shared" si="510"/>
        <v>Computershare Voucher Services</v>
      </c>
      <c r="R3002" s="6" t="str">
        <f t="shared" si="511"/>
        <v>T - Computershare Voucher Services</v>
      </c>
      <c r="S3002" s="6" t="str">
        <f>IFERROR(INDEX('Vendor Over-ride'!$C:$C, MATCH($R:$R,'Vendor Over-ride'!$A:$A,0)),"")</f>
        <v>T - Computershare Voucher Services</v>
      </c>
      <c r="U3002" s="38" t="str">
        <f t="shared" si="515"/>
        <v>GIA</v>
      </c>
      <c r="V3002" s="5" t="str">
        <f t="shared" si="516"/>
        <v>TRADE</v>
      </c>
      <c r="W3002" s="5" t="b">
        <f t="shared" si="512"/>
        <v>0</v>
      </c>
      <c r="X3002" s="40">
        <f t="shared" ca="1" si="513"/>
        <v>10852.720000000001</v>
      </c>
      <c r="Y3002" s="30" t="b">
        <f t="shared" ca="1" si="514"/>
        <v>0</v>
      </c>
    </row>
    <row r="3003" spans="1:25" hidden="1">
      <c r="A3003" s="28" t="s">
        <v>2837</v>
      </c>
      <c r="B3003" s="28" t="s">
        <v>2838</v>
      </c>
      <c r="C3003" s="28" t="s">
        <v>5062</v>
      </c>
      <c r="D3003" s="28" t="s">
        <v>2842</v>
      </c>
      <c r="E3003" s="29">
        <v>42440</v>
      </c>
      <c r="F3003" s="28" t="s">
        <v>13185</v>
      </c>
      <c r="G3003" s="30">
        <v>5580</v>
      </c>
      <c r="H3003" s="28" t="s">
        <v>13186</v>
      </c>
      <c r="I3003" s="31">
        <v>0</v>
      </c>
      <c r="J3003" s="31">
        <v>8685.9699999999993</v>
      </c>
      <c r="K3003" s="28" t="s">
        <v>3034</v>
      </c>
      <c r="L3003" s="32">
        <f t="shared" si="506"/>
        <v>-8685.9699999999993</v>
      </c>
      <c r="M3003" s="33">
        <f t="shared" si="507"/>
        <v>8685.9699999999993</v>
      </c>
      <c r="N3003" s="34" t="b">
        <v>1</v>
      </c>
      <c r="O3003" s="35">
        <f t="shared" si="508"/>
        <v>8685.9699999999993</v>
      </c>
      <c r="P3003" s="36" t="str">
        <f t="shared" si="509"/>
        <v>T</v>
      </c>
      <c r="Q3003" s="37" t="str">
        <f t="shared" si="510"/>
        <v>Culture &amp; Sport Glasgow (Trading) CIC</v>
      </c>
      <c r="R3003" s="6" t="str">
        <f t="shared" si="511"/>
        <v>T - Culture &amp; Sport Glasgow (Trading) CIC</v>
      </c>
      <c r="S3003" s="6" t="str">
        <f>IFERROR(INDEX('Vendor Over-ride'!$C:$C, MATCH($R:$R,'Vendor Over-ride'!$A:$A,0)),"")</f>
        <v>T - Culture &amp; Sport Glasgow</v>
      </c>
      <c r="U3003" s="38" t="str">
        <f t="shared" si="515"/>
        <v>GIA</v>
      </c>
      <c r="V3003" s="5" t="str">
        <f t="shared" si="516"/>
        <v>TRADE</v>
      </c>
      <c r="W3003" s="5" t="b">
        <f t="shared" si="512"/>
        <v>0</v>
      </c>
      <c r="X3003" s="40">
        <f t="shared" ca="1" si="513"/>
        <v>12090.189999999999</v>
      </c>
      <c r="Y3003" s="30" t="b">
        <f t="shared" ca="1" si="514"/>
        <v>0</v>
      </c>
    </row>
    <row r="3004" spans="1:25" hidden="1">
      <c r="A3004" s="28" t="s">
        <v>2837</v>
      </c>
      <c r="B3004" s="28" t="s">
        <v>2838</v>
      </c>
      <c r="C3004" s="28" t="s">
        <v>5062</v>
      </c>
      <c r="D3004" s="28" t="s">
        <v>2842</v>
      </c>
      <c r="E3004" s="29">
        <v>42440</v>
      </c>
      <c r="F3004" s="28" t="s">
        <v>13187</v>
      </c>
      <c r="G3004" s="30">
        <v>5580</v>
      </c>
      <c r="H3004" s="28" t="s">
        <v>13188</v>
      </c>
      <c r="I3004" s="31">
        <v>0</v>
      </c>
      <c r="J3004" s="31">
        <v>172.97</v>
      </c>
      <c r="K3004" s="28" t="s">
        <v>2848</v>
      </c>
      <c r="L3004" s="32">
        <f t="shared" si="506"/>
        <v>-172.97</v>
      </c>
      <c r="M3004" s="33">
        <f t="shared" si="507"/>
        <v>172.97</v>
      </c>
      <c r="N3004" s="34" t="b">
        <v>1</v>
      </c>
      <c r="O3004" s="35">
        <f t="shared" si="508"/>
        <v>172.97</v>
      </c>
      <c r="P3004" s="36" t="str">
        <f t="shared" si="509"/>
        <v>T</v>
      </c>
      <c r="Q3004" s="37" t="str">
        <f t="shared" si="510"/>
        <v>Eagle Couriers (Scotland) Ltd</v>
      </c>
      <c r="R3004" s="6" t="str">
        <f t="shared" si="511"/>
        <v>T - Eagle Couriers (Scotland) Ltd</v>
      </c>
      <c r="S3004" s="6" t="str">
        <f>IFERROR(INDEX('Vendor Over-ride'!$C:$C, MATCH($R:$R,'Vendor Over-ride'!$A:$A,0)),"")</f>
        <v>T - Eagle Couriers (Scotland) Ltd</v>
      </c>
      <c r="U3004" s="38" t="str">
        <f t="shared" si="515"/>
        <v>GIA</v>
      </c>
      <c r="V3004" s="5" t="str">
        <f t="shared" si="516"/>
        <v>TRADE</v>
      </c>
      <c r="W3004" s="5" t="b">
        <f t="shared" si="512"/>
        <v>0</v>
      </c>
      <c r="X3004" s="40">
        <f t="shared" ca="1" si="513"/>
        <v>6324.47</v>
      </c>
      <c r="Y3004" s="30" t="b">
        <f t="shared" ca="1" si="514"/>
        <v>0</v>
      </c>
    </row>
    <row r="3005" spans="1:25" hidden="1">
      <c r="A3005" s="28" t="s">
        <v>2837</v>
      </c>
      <c r="B3005" s="28" t="s">
        <v>2838</v>
      </c>
      <c r="C3005" s="28" t="s">
        <v>5062</v>
      </c>
      <c r="D3005" s="28" t="s">
        <v>2842</v>
      </c>
      <c r="E3005" s="29">
        <v>42440</v>
      </c>
      <c r="F3005" s="28" t="s">
        <v>13189</v>
      </c>
      <c r="G3005" s="30">
        <v>5580</v>
      </c>
      <c r="H3005" s="28" t="s">
        <v>13190</v>
      </c>
      <c r="I3005" s="31">
        <v>0</v>
      </c>
      <c r="J3005" s="31">
        <v>180.08</v>
      </c>
      <c r="K3005" s="28" t="s">
        <v>2850</v>
      </c>
      <c r="L3005" s="32">
        <f t="shared" si="506"/>
        <v>-180.08</v>
      </c>
      <c r="M3005" s="33">
        <f t="shared" si="507"/>
        <v>180.08</v>
      </c>
      <c r="N3005" s="34" t="b">
        <v>1</v>
      </c>
      <c r="O3005" s="35">
        <f t="shared" si="508"/>
        <v>180.08</v>
      </c>
      <c r="P3005" s="36" t="str">
        <f t="shared" si="509"/>
        <v>T</v>
      </c>
      <c r="Q3005" s="37" t="str">
        <f t="shared" si="510"/>
        <v>Fergus Muir</v>
      </c>
      <c r="R3005" s="6" t="str">
        <f t="shared" si="511"/>
        <v>T - Fergus Muir</v>
      </c>
      <c r="S3005" s="6" t="str">
        <f>IFERROR(INDEX('Vendor Over-ride'!$C:$C, MATCH($R:$R,'Vendor Over-ride'!$A:$A,0)),"")</f>
        <v>T - Fergus Muir</v>
      </c>
      <c r="U3005" s="38" t="str">
        <f t="shared" si="515"/>
        <v>GIA</v>
      </c>
      <c r="V3005" s="5" t="str">
        <f t="shared" si="516"/>
        <v>TRADE</v>
      </c>
      <c r="W3005" s="5" t="b">
        <f t="shared" si="512"/>
        <v>0</v>
      </c>
      <c r="X3005" s="40">
        <f t="shared" ca="1" si="513"/>
        <v>1291.22</v>
      </c>
      <c r="Y3005" s="30" t="b">
        <f t="shared" ca="1" si="514"/>
        <v>0</v>
      </c>
    </row>
    <row r="3006" spans="1:25" hidden="1">
      <c r="A3006" s="28" t="s">
        <v>2837</v>
      </c>
      <c r="B3006" s="28" t="s">
        <v>2838</v>
      </c>
      <c r="C3006" s="28" t="s">
        <v>5062</v>
      </c>
      <c r="D3006" s="28" t="s">
        <v>2842</v>
      </c>
      <c r="E3006" s="29">
        <v>42440</v>
      </c>
      <c r="F3006" s="28" t="s">
        <v>13191</v>
      </c>
      <c r="G3006" s="30">
        <v>5580</v>
      </c>
      <c r="H3006" s="28" t="s">
        <v>13192</v>
      </c>
      <c r="I3006" s="31">
        <v>0</v>
      </c>
      <c r="J3006" s="31">
        <v>378.42</v>
      </c>
      <c r="K3006" s="28" t="s">
        <v>2863</v>
      </c>
      <c r="L3006" s="32">
        <f t="shared" si="506"/>
        <v>-378.42</v>
      </c>
      <c r="M3006" s="33">
        <f t="shared" si="507"/>
        <v>378.42</v>
      </c>
      <c r="N3006" s="34" t="b">
        <v>1</v>
      </c>
      <c r="O3006" s="35">
        <f t="shared" si="508"/>
        <v>378.42</v>
      </c>
      <c r="P3006" s="36" t="str">
        <f t="shared" si="509"/>
        <v>T</v>
      </c>
      <c r="Q3006" s="37" t="str">
        <f t="shared" si="510"/>
        <v>Galway Gourmet</v>
      </c>
      <c r="R3006" s="6" t="str">
        <f t="shared" si="511"/>
        <v>T - Galway Gourmet</v>
      </c>
      <c r="S3006" s="6" t="str">
        <f>IFERROR(INDEX('Vendor Over-ride'!$C:$C, MATCH($R:$R,'Vendor Over-ride'!$A:$A,0)),"")</f>
        <v>T - Galway Gourmet</v>
      </c>
      <c r="U3006" s="38" t="str">
        <f t="shared" si="515"/>
        <v>GIA</v>
      </c>
      <c r="V3006" s="5" t="str">
        <f t="shared" si="516"/>
        <v>TRADE</v>
      </c>
      <c r="W3006" s="5" t="b">
        <f t="shared" si="512"/>
        <v>0</v>
      </c>
      <c r="X3006" s="40">
        <f t="shared" ca="1" si="513"/>
        <v>1978.8000000000002</v>
      </c>
      <c r="Y3006" s="30" t="b">
        <f t="shared" ca="1" si="514"/>
        <v>0</v>
      </c>
    </row>
    <row r="3007" spans="1:25" hidden="1">
      <c r="A3007" s="28" t="s">
        <v>2837</v>
      </c>
      <c r="B3007" s="28" t="s">
        <v>2838</v>
      </c>
      <c r="C3007" s="28" t="s">
        <v>5062</v>
      </c>
      <c r="D3007" s="28" t="s">
        <v>2842</v>
      </c>
      <c r="E3007" s="29">
        <v>42440</v>
      </c>
      <c r="F3007" s="28" t="s">
        <v>13193</v>
      </c>
      <c r="G3007" s="30">
        <v>5580</v>
      </c>
      <c r="H3007" s="28" t="s">
        <v>13194</v>
      </c>
      <c r="I3007" s="31">
        <v>0</v>
      </c>
      <c r="J3007" s="31">
        <v>14</v>
      </c>
      <c r="K3007" s="28" t="s">
        <v>2896</v>
      </c>
      <c r="L3007" s="32">
        <f t="shared" si="506"/>
        <v>-14</v>
      </c>
      <c r="M3007" s="33">
        <f t="shared" si="507"/>
        <v>14</v>
      </c>
      <c r="N3007" s="34" t="b">
        <v>1</v>
      </c>
      <c r="O3007" s="35">
        <f t="shared" si="508"/>
        <v>14</v>
      </c>
      <c r="P3007" s="36" t="str">
        <f t="shared" si="509"/>
        <v>T</v>
      </c>
      <c r="Q3007" s="37" t="str">
        <f t="shared" si="510"/>
        <v>GAYE</v>
      </c>
      <c r="R3007" s="6" t="str">
        <f t="shared" si="511"/>
        <v>T - GAYE</v>
      </c>
      <c r="S3007" s="6" t="str">
        <f>IFERROR(INDEX('Vendor Over-ride'!$C:$C, MATCH($R:$R,'Vendor Over-ride'!$A:$A,0)),"")</f>
        <v>T - GAYE</v>
      </c>
      <c r="U3007" s="38" t="str">
        <f t="shared" si="515"/>
        <v>GIA</v>
      </c>
      <c r="V3007" s="5" t="str">
        <f t="shared" si="516"/>
        <v>TRADE</v>
      </c>
      <c r="W3007" s="5" t="b">
        <f t="shared" si="512"/>
        <v>0</v>
      </c>
      <c r="X3007" s="40">
        <f t="shared" ca="1" si="513"/>
        <v>168</v>
      </c>
      <c r="Y3007" s="30" t="b">
        <f t="shared" ca="1" si="514"/>
        <v>0</v>
      </c>
    </row>
    <row r="3008" spans="1:25">
      <c r="A3008" s="28" t="s">
        <v>2837</v>
      </c>
      <c r="B3008" s="28" t="s">
        <v>2838</v>
      </c>
      <c r="C3008" s="28" t="s">
        <v>5062</v>
      </c>
      <c r="D3008" s="28" t="s">
        <v>2842</v>
      </c>
      <c r="E3008" s="29">
        <v>42440</v>
      </c>
      <c r="F3008" s="28" t="s">
        <v>13195</v>
      </c>
      <c r="G3008" s="30">
        <v>5580</v>
      </c>
      <c r="H3008" s="28" t="s">
        <v>13196</v>
      </c>
      <c r="I3008" s="31">
        <v>0</v>
      </c>
      <c r="J3008" s="31">
        <v>83965.74</v>
      </c>
      <c r="K3008" s="28" t="s">
        <v>2938</v>
      </c>
      <c r="L3008" s="32">
        <f t="shared" si="506"/>
        <v>-83965.74</v>
      </c>
      <c r="M3008" s="33">
        <f t="shared" si="507"/>
        <v>83965.74</v>
      </c>
      <c r="N3008" s="34" t="b">
        <v>1</v>
      </c>
      <c r="O3008" s="35">
        <f t="shared" si="508"/>
        <v>83965.74</v>
      </c>
      <c r="P3008" s="36" t="str">
        <f t="shared" si="509"/>
        <v>T</v>
      </c>
      <c r="Q3008" s="37" t="str">
        <f t="shared" si="510"/>
        <v>HM Revenue &amp; Customs Only - 961PP10305354</v>
      </c>
      <c r="R3008" s="6" t="str">
        <f t="shared" si="511"/>
        <v>T - HM Revenue &amp; Customs Only - 961PP10305354</v>
      </c>
      <c r="S3008" s="6" t="str">
        <f>IFERROR(INDEX('Vendor Over-ride'!$C:$C, MATCH($R:$R,'Vendor Over-ride'!$A:$A,0)),"")</f>
        <v>T - HM Revenue &amp; Customs Only - 961PP10305354</v>
      </c>
      <c r="T3008" s="41" t="s">
        <v>2799</v>
      </c>
      <c r="U3008" s="38" t="str">
        <f t="shared" si="515"/>
        <v>GIA</v>
      </c>
      <c r="V3008" s="5" t="str">
        <f t="shared" si="516"/>
        <v>TRADE</v>
      </c>
      <c r="W3008" s="5" t="b">
        <f t="shared" si="512"/>
        <v>1</v>
      </c>
      <c r="X3008" s="40">
        <f t="shared" ca="1" si="513"/>
        <v>1030935.7799999999</v>
      </c>
      <c r="Y3008" s="30" t="b">
        <f t="shared" ca="1" si="514"/>
        <v>1</v>
      </c>
    </row>
    <row r="3009" spans="1:25" hidden="1">
      <c r="A3009" s="28" t="s">
        <v>2837</v>
      </c>
      <c r="B3009" s="28" t="s">
        <v>2838</v>
      </c>
      <c r="C3009" s="28" t="s">
        <v>5062</v>
      </c>
      <c r="D3009" s="28" t="s">
        <v>2842</v>
      </c>
      <c r="E3009" s="29">
        <v>42440</v>
      </c>
      <c r="F3009" s="28" t="s">
        <v>13197</v>
      </c>
      <c r="G3009" s="30">
        <v>5580</v>
      </c>
      <c r="H3009" s="28" t="s">
        <v>13198</v>
      </c>
      <c r="I3009" s="31">
        <v>0</v>
      </c>
      <c r="J3009" s="31">
        <v>1370.58</v>
      </c>
      <c r="K3009" s="28" t="s">
        <v>2884</v>
      </c>
      <c r="L3009" s="32">
        <f t="shared" si="506"/>
        <v>-1370.58</v>
      </c>
      <c r="M3009" s="33">
        <f t="shared" si="507"/>
        <v>1370.58</v>
      </c>
      <c r="N3009" s="34" t="b">
        <v>1</v>
      </c>
      <c r="O3009" s="35">
        <f t="shared" si="508"/>
        <v>1370.58</v>
      </c>
      <c r="P3009" s="36" t="str">
        <f t="shared" si="509"/>
        <v>T</v>
      </c>
      <c r="Q3009" s="37" t="str">
        <f t="shared" si="510"/>
        <v>Hitachi Capital UK PLC</v>
      </c>
      <c r="R3009" s="6" t="str">
        <f t="shared" si="511"/>
        <v>T - Hitachi Capital UK PLC</v>
      </c>
      <c r="S3009" s="6" t="str">
        <f>IFERROR(INDEX('Vendor Over-ride'!$C:$C, MATCH($R:$R,'Vendor Over-ride'!$A:$A,0)),"")</f>
        <v>T - Hitachi Capital UK PLC</v>
      </c>
      <c r="U3009" s="38" t="str">
        <f t="shared" si="515"/>
        <v>GIA</v>
      </c>
      <c r="V3009" s="5" t="str">
        <f t="shared" si="516"/>
        <v>TRADE</v>
      </c>
      <c r="W3009" s="5" t="b">
        <f t="shared" si="512"/>
        <v>0</v>
      </c>
      <c r="X3009" s="40">
        <f t="shared" ca="1" si="513"/>
        <v>22908.730000000003</v>
      </c>
      <c r="Y3009" s="30" t="b">
        <f t="shared" ca="1" si="514"/>
        <v>0</v>
      </c>
    </row>
    <row r="3010" spans="1:25" hidden="1">
      <c r="A3010" s="28" t="s">
        <v>2837</v>
      </c>
      <c r="B3010" s="28" t="s">
        <v>2838</v>
      </c>
      <c r="C3010" s="28" t="s">
        <v>5062</v>
      </c>
      <c r="D3010" s="28" t="s">
        <v>2842</v>
      </c>
      <c r="E3010" s="29">
        <v>42440</v>
      </c>
      <c r="F3010" s="28" t="s">
        <v>13199</v>
      </c>
      <c r="G3010" s="30">
        <v>5580</v>
      </c>
      <c r="H3010" s="28" t="s">
        <v>13200</v>
      </c>
      <c r="I3010" s="31">
        <v>0</v>
      </c>
      <c r="J3010" s="31">
        <v>480</v>
      </c>
      <c r="K3010" s="28" t="s">
        <v>3398</v>
      </c>
      <c r="L3010" s="32">
        <f t="shared" ref="L3010:L3073" si="517">I:I-J:J</f>
        <v>-480</v>
      </c>
      <c r="M3010" s="33">
        <f t="shared" ref="M3010:M3073" si="518">ABS($L:$L)</f>
        <v>480</v>
      </c>
      <c r="N3010" s="34" t="b">
        <v>1</v>
      </c>
      <c r="O3010" s="35">
        <f t="shared" ref="O3010:O3073" si="519">$M:$M*$N:$N</f>
        <v>480</v>
      </c>
      <c r="P3010" s="36" t="str">
        <f t="shared" ref="P3010:P3073" si="520">LEFT(TRIM($K:$K),1)</f>
        <v>T</v>
      </c>
      <c r="Q3010" s="37" t="str">
        <f t="shared" ref="Q3010:Q3073" si="521">RIGHT(TRIM($K:$K),LEN(TRIM($K:$K))-FIND("-",TRIM($K:$K)))</f>
        <v>Hymans Robertson LLP</v>
      </c>
      <c r="R3010" s="6" t="str">
        <f t="shared" ref="R3010:R3073" si="522">CONCATENATE($P:$P, " - ",$Q:$Q)</f>
        <v>T - Hymans Robertson LLP</v>
      </c>
      <c r="S3010" s="6" t="str">
        <f>IFERROR(INDEX('Vendor Over-ride'!$C:$C, MATCH($R:$R,'Vendor Over-ride'!$A:$A,0)),"")</f>
        <v>T - Hymans Robertson LLP</v>
      </c>
      <c r="U3010" s="38" t="str">
        <f t="shared" si="515"/>
        <v>GIA</v>
      </c>
      <c r="V3010" s="5" t="str">
        <f t="shared" si="516"/>
        <v>TRADE</v>
      </c>
      <c r="W3010" s="5" t="b">
        <f t="shared" ref="W3010:W3073" si="523">ROUND($O:$O,2)&gt;=25000</f>
        <v>0</v>
      </c>
      <c r="X3010" s="40">
        <f t="shared" ref="X3010:X3073" ca="1" si="524">SUMPRODUCT((Payee=$S3010) * (Payment_Value))</f>
        <v>12120</v>
      </c>
      <c r="Y3010" s="30" t="b">
        <f t="shared" ref="Y3010:Y3073" ca="1" si="525">$X:$X&gt;=25000</f>
        <v>0</v>
      </c>
    </row>
    <row r="3011" spans="1:25" hidden="1">
      <c r="A3011" s="28" t="s">
        <v>2837</v>
      </c>
      <c r="B3011" s="28" t="s">
        <v>2838</v>
      </c>
      <c r="C3011" s="28" t="s">
        <v>5062</v>
      </c>
      <c r="D3011" s="28" t="s">
        <v>2842</v>
      </c>
      <c r="E3011" s="29">
        <v>42440</v>
      </c>
      <c r="F3011" s="28" t="s">
        <v>13201</v>
      </c>
      <c r="G3011" s="30">
        <v>5580</v>
      </c>
      <c r="H3011" s="28" t="s">
        <v>13202</v>
      </c>
      <c r="I3011" s="31">
        <v>0</v>
      </c>
      <c r="J3011" s="31">
        <v>1276.3800000000001</v>
      </c>
      <c r="K3011" s="28" t="s">
        <v>2898</v>
      </c>
      <c r="L3011" s="32">
        <f t="shared" si="517"/>
        <v>-1276.3800000000001</v>
      </c>
      <c r="M3011" s="33">
        <f t="shared" si="518"/>
        <v>1276.3800000000001</v>
      </c>
      <c r="N3011" s="34" t="b">
        <v>1</v>
      </c>
      <c r="O3011" s="35">
        <f t="shared" si="519"/>
        <v>1276.3800000000001</v>
      </c>
      <c r="P3011" s="36" t="str">
        <f t="shared" si="520"/>
        <v>T</v>
      </c>
      <c r="Q3011" s="37" t="str">
        <f t="shared" si="521"/>
        <v>Iron Mountain</v>
      </c>
      <c r="R3011" s="6" t="str">
        <f t="shared" si="522"/>
        <v>T - Iron Mountain</v>
      </c>
      <c r="S3011" s="6" t="str">
        <f>IFERROR(INDEX('Vendor Over-ride'!$C:$C, MATCH($R:$R,'Vendor Over-ride'!$A:$A,0)),"")</f>
        <v>T - Iron Mountain</v>
      </c>
      <c r="U3011" s="38" t="str">
        <f t="shared" ref="U3011:U3074" si="526">"GIA"</f>
        <v>GIA</v>
      </c>
      <c r="V3011" s="5" t="str">
        <f t="shared" ref="V3011:V3074" si="527">UPPER(IF($P:$P="E","Employee",IF(OR($P:$P="I",$P:$P="G"),"Award",IF(OR($P:$P="D",$P:$P="T"),"Trade",""))))</f>
        <v>TRADE</v>
      </c>
      <c r="W3011" s="5" t="b">
        <f t="shared" si="523"/>
        <v>0</v>
      </c>
      <c r="X3011" s="40">
        <f t="shared" ca="1" si="524"/>
        <v>23628.210000000003</v>
      </c>
      <c r="Y3011" s="30" t="b">
        <f t="shared" ca="1" si="525"/>
        <v>0</v>
      </c>
    </row>
    <row r="3012" spans="1:25" hidden="1">
      <c r="A3012" s="28" t="s">
        <v>2837</v>
      </c>
      <c r="B3012" s="28" t="s">
        <v>2838</v>
      </c>
      <c r="C3012" s="28" t="s">
        <v>5062</v>
      </c>
      <c r="D3012" s="28" t="s">
        <v>2842</v>
      </c>
      <c r="E3012" s="29">
        <v>42440</v>
      </c>
      <c r="F3012" s="28" t="s">
        <v>13203</v>
      </c>
      <c r="G3012" s="30">
        <v>5580</v>
      </c>
      <c r="H3012" s="28" t="s">
        <v>13204</v>
      </c>
      <c r="I3012" s="31">
        <v>0</v>
      </c>
      <c r="J3012" s="31">
        <v>274.27999999999997</v>
      </c>
      <c r="K3012" s="28" t="s">
        <v>2899</v>
      </c>
      <c r="L3012" s="32">
        <f t="shared" si="517"/>
        <v>-274.27999999999997</v>
      </c>
      <c r="M3012" s="33">
        <f t="shared" si="518"/>
        <v>274.27999999999997</v>
      </c>
      <c r="N3012" s="34" t="b">
        <v>1</v>
      </c>
      <c r="O3012" s="35">
        <f t="shared" si="519"/>
        <v>274.27999999999997</v>
      </c>
      <c r="P3012" s="36" t="str">
        <f t="shared" si="520"/>
        <v>T</v>
      </c>
      <c r="Q3012" s="37" t="str">
        <f t="shared" si="521"/>
        <v>MSF Union Dues - Ref 38190751</v>
      </c>
      <c r="R3012" s="6" t="str">
        <f t="shared" si="522"/>
        <v>T - MSF Union Dues - Ref 38190751</v>
      </c>
      <c r="S3012" s="6" t="str">
        <f>IFERROR(INDEX('Vendor Over-ride'!$C:$C, MATCH($R:$R,'Vendor Over-ride'!$A:$A,0)),"")</f>
        <v>T - MSF Union Dues - Ref 38190751</v>
      </c>
      <c r="U3012" s="38" t="str">
        <f t="shared" si="526"/>
        <v>GIA</v>
      </c>
      <c r="V3012" s="5" t="str">
        <f t="shared" si="527"/>
        <v>TRADE</v>
      </c>
      <c r="W3012" s="5" t="b">
        <f t="shared" si="523"/>
        <v>0</v>
      </c>
      <c r="X3012" s="40">
        <f t="shared" ca="1" si="524"/>
        <v>3608.3899999999994</v>
      </c>
      <c r="Y3012" s="30" t="b">
        <f t="shared" ca="1" si="525"/>
        <v>0</v>
      </c>
    </row>
    <row r="3013" spans="1:25" hidden="1">
      <c r="A3013" s="28" t="s">
        <v>2837</v>
      </c>
      <c r="B3013" s="28" t="s">
        <v>2838</v>
      </c>
      <c r="C3013" s="28" t="s">
        <v>5062</v>
      </c>
      <c r="D3013" s="28" t="s">
        <v>2842</v>
      </c>
      <c r="E3013" s="29">
        <v>42440</v>
      </c>
      <c r="F3013" s="28" t="s">
        <v>13205</v>
      </c>
      <c r="G3013" s="30">
        <v>5580</v>
      </c>
      <c r="H3013" s="28" t="s">
        <v>13206</v>
      </c>
      <c r="I3013" s="31">
        <v>0</v>
      </c>
      <c r="J3013" s="31">
        <v>520</v>
      </c>
      <c r="K3013" s="28" t="s">
        <v>7606</v>
      </c>
      <c r="L3013" s="32">
        <f t="shared" si="517"/>
        <v>-520</v>
      </c>
      <c r="M3013" s="33">
        <f t="shared" si="518"/>
        <v>520</v>
      </c>
      <c r="N3013" s="34" t="b">
        <v>1</v>
      </c>
      <c r="O3013" s="35">
        <f t="shared" si="519"/>
        <v>520</v>
      </c>
      <c r="P3013" s="36" t="str">
        <f t="shared" si="520"/>
        <v>T</v>
      </c>
      <c r="Q3013" s="37" t="str">
        <f t="shared" si="521"/>
        <v>Office Care</v>
      </c>
      <c r="R3013" s="6" t="str">
        <f t="shared" si="522"/>
        <v>T - Office Care</v>
      </c>
      <c r="S3013" s="6" t="str">
        <f>IFERROR(INDEX('Vendor Over-ride'!$C:$C, MATCH($R:$R,'Vendor Over-ride'!$A:$A,0)),"")</f>
        <v>T - Office Care</v>
      </c>
      <c r="U3013" s="38" t="str">
        <f t="shared" si="526"/>
        <v>GIA</v>
      </c>
      <c r="V3013" s="5" t="str">
        <f t="shared" si="527"/>
        <v>TRADE</v>
      </c>
      <c r="W3013" s="5" t="b">
        <f t="shared" si="523"/>
        <v>0</v>
      </c>
      <c r="X3013" s="40">
        <f t="shared" ca="1" si="524"/>
        <v>8491.49</v>
      </c>
      <c r="Y3013" s="30" t="b">
        <f t="shared" ca="1" si="525"/>
        <v>0</v>
      </c>
    </row>
    <row r="3014" spans="1:25" hidden="1">
      <c r="A3014" s="28" t="s">
        <v>2837</v>
      </c>
      <c r="B3014" s="28" t="s">
        <v>2838</v>
      </c>
      <c r="C3014" s="28" t="s">
        <v>5062</v>
      </c>
      <c r="D3014" s="28" t="s">
        <v>2842</v>
      </c>
      <c r="E3014" s="29">
        <v>42440</v>
      </c>
      <c r="F3014" s="28" t="s">
        <v>13207</v>
      </c>
      <c r="G3014" s="30">
        <v>5580</v>
      </c>
      <c r="H3014" s="28" t="s">
        <v>13208</v>
      </c>
      <c r="I3014" s="31">
        <v>0</v>
      </c>
      <c r="J3014" s="31">
        <v>167.35</v>
      </c>
      <c r="K3014" s="28" t="s">
        <v>2900</v>
      </c>
      <c r="L3014" s="32">
        <f t="shared" si="517"/>
        <v>-167.35</v>
      </c>
      <c r="M3014" s="33">
        <f t="shared" si="518"/>
        <v>167.35</v>
      </c>
      <c r="N3014" s="34" t="b">
        <v>1</v>
      </c>
      <c r="O3014" s="35">
        <f t="shared" si="519"/>
        <v>167.35</v>
      </c>
      <c r="P3014" s="36" t="str">
        <f t="shared" si="520"/>
        <v>T</v>
      </c>
      <c r="Q3014" s="37" t="str">
        <f t="shared" si="521"/>
        <v>PCS</v>
      </c>
      <c r="R3014" s="6" t="str">
        <f t="shared" si="522"/>
        <v>T - PCS</v>
      </c>
      <c r="S3014" s="6" t="str">
        <f>IFERROR(INDEX('Vendor Over-ride'!$C:$C, MATCH($R:$R,'Vendor Over-ride'!$A:$A,0)),"")</f>
        <v>T - PCS</v>
      </c>
      <c r="U3014" s="38" t="str">
        <f t="shared" si="526"/>
        <v>GIA</v>
      </c>
      <c r="V3014" s="5" t="str">
        <f t="shared" si="527"/>
        <v>TRADE</v>
      </c>
      <c r="W3014" s="5" t="b">
        <f t="shared" si="523"/>
        <v>0</v>
      </c>
      <c r="X3014" s="40">
        <f t="shared" ca="1" si="524"/>
        <v>1903.1800000000003</v>
      </c>
      <c r="Y3014" s="30" t="b">
        <f t="shared" ca="1" si="525"/>
        <v>0</v>
      </c>
    </row>
    <row r="3015" spans="1:25" hidden="1">
      <c r="A3015" s="28" t="s">
        <v>2837</v>
      </c>
      <c r="B3015" s="28" t="s">
        <v>2838</v>
      </c>
      <c r="C3015" s="28" t="s">
        <v>5062</v>
      </c>
      <c r="D3015" s="28" t="s">
        <v>2842</v>
      </c>
      <c r="E3015" s="29">
        <v>42440</v>
      </c>
      <c r="F3015" s="28" t="s">
        <v>13209</v>
      </c>
      <c r="G3015" s="30">
        <v>5580</v>
      </c>
      <c r="H3015" s="28" t="s">
        <v>13210</v>
      </c>
      <c r="I3015" s="31">
        <v>0</v>
      </c>
      <c r="J3015" s="31">
        <v>30</v>
      </c>
      <c r="K3015" s="28" t="s">
        <v>2854</v>
      </c>
      <c r="L3015" s="32">
        <f t="shared" si="517"/>
        <v>-30</v>
      </c>
      <c r="M3015" s="33">
        <f t="shared" si="518"/>
        <v>30</v>
      </c>
      <c r="N3015" s="34" t="b">
        <v>1</v>
      </c>
      <c r="O3015" s="35">
        <f t="shared" si="519"/>
        <v>30</v>
      </c>
      <c r="P3015" s="36" t="str">
        <f t="shared" si="520"/>
        <v>T</v>
      </c>
      <c r="Q3015" s="37" t="str">
        <f t="shared" si="521"/>
        <v>Planet Numbers Ltd</v>
      </c>
      <c r="R3015" s="6" t="str">
        <f t="shared" si="522"/>
        <v>T - Planet Numbers Ltd</v>
      </c>
      <c r="S3015" s="6" t="str">
        <f>IFERROR(INDEX('Vendor Over-ride'!$C:$C, MATCH($R:$R,'Vendor Over-ride'!$A:$A,0)),"")</f>
        <v>T - Planet Numbers Ltd</v>
      </c>
      <c r="U3015" s="38" t="str">
        <f t="shared" si="526"/>
        <v>GIA</v>
      </c>
      <c r="V3015" s="5" t="str">
        <f t="shared" si="527"/>
        <v>TRADE</v>
      </c>
      <c r="W3015" s="5" t="b">
        <f t="shared" si="523"/>
        <v>0</v>
      </c>
      <c r="X3015" s="40">
        <f t="shared" ca="1" si="524"/>
        <v>360</v>
      </c>
      <c r="Y3015" s="30" t="b">
        <f t="shared" ca="1" si="525"/>
        <v>0</v>
      </c>
    </row>
    <row r="3016" spans="1:25">
      <c r="A3016" s="28" t="s">
        <v>2837</v>
      </c>
      <c r="B3016" s="28" t="s">
        <v>2838</v>
      </c>
      <c r="C3016" s="28" t="s">
        <v>5062</v>
      </c>
      <c r="D3016" s="28" t="s">
        <v>2842</v>
      </c>
      <c r="E3016" s="29">
        <v>42440</v>
      </c>
      <c r="F3016" s="28" t="s">
        <v>13211</v>
      </c>
      <c r="G3016" s="30">
        <v>5580</v>
      </c>
      <c r="H3016" s="28" t="s">
        <v>13212</v>
      </c>
      <c r="I3016" s="31">
        <v>0</v>
      </c>
      <c r="J3016" s="31">
        <v>10695</v>
      </c>
      <c r="K3016" s="28" t="s">
        <v>9427</v>
      </c>
      <c r="L3016" s="32">
        <f t="shared" si="517"/>
        <v>-10695</v>
      </c>
      <c r="M3016" s="33">
        <f t="shared" si="518"/>
        <v>10695</v>
      </c>
      <c r="N3016" s="34" t="b">
        <v>1</v>
      </c>
      <c r="O3016" s="35">
        <f t="shared" si="519"/>
        <v>10695</v>
      </c>
      <c r="P3016" s="36" t="str">
        <f t="shared" si="520"/>
        <v>T</v>
      </c>
      <c r="Q3016" s="37" t="str">
        <f t="shared" si="521"/>
        <v>Research Scotland</v>
      </c>
      <c r="R3016" s="6" t="str">
        <f t="shared" si="522"/>
        <v>T - Research Scotland</v>
      </c>
      <c r="S3016" s="6" t="str">
        <f>IFERROR(INDEX('Vendor Over-ride'!$C:$C, MATCH($R:$R,'Vendor Over-ride'!$A:$A,0)),"")</f>
        <v>T - Research Scotland</v>
      </c>
      <c r="T3016" s="41" t="s">
        <v>17728</v>
      </c>
      <c r="U3016" s="38" t="str">
        <f t="shared" si="526"/>
        <v>GIA</v>
      </c>
      <c r="V3016" s="5" t="str">
        <f t="shared" si="527"/>
        <v>TRADE</v>
      </c>
      <c r="W3016" s="5" t="b">
        <f t="shared" si="523"/>
        <v>0</v>
      </c>
      <c r="X3016" s="40">
        <f t="shared" ca="1" si="524"/>
        <v>46259</v>
      </c>
      <c r="Y3016" s="30" t="b">
        <f t="shared" ca="1" si="525"/>
        <v>1</v>
      </c>
    </row>
    <row r="3017" spans="1:25" hidden="1">
      <c r="A3017" s="28" t="s">
        <v>2837</v>
      </c>
      <c r="B3017" s="28" t="s">
        <v>2838</v>
      </c>
      <c r="C3017" s="28" t="s">
        <v>5062</v>
      </c>
      <c r="D3017" s="28" t="s">
        <v>2842</v>
      </c>
      <c r="E3017" s="29">
        <v>42440</v>
      </c>
      <c r="F3017" s="28" t="s">
        <v>13213</v>
      </c>
      <c r="G3017" s="30">
        <v>5580</v>
      </c>
      <c r="H3017" s="28" t="s">
        <v>13214</v>
      </c>
      <c r="I3017" s="31">
        <v>0</v>
      </c>
      <c r="J3017" s="31">
        <v>7270.44</v>
      </c>
      <c r="K3017" s="28" t="s">
        <v>11332</v>
      </c>
      <c r="L3017" s="32">
        <f t="shared" si="517"/>
        <v>-7270.44</v>
      </c>
      <c r="M3017" s="33">
        <f t="shared" si="518"/>
        <v>7270.44</v>
      </c>
      <c r="N3017" s="34" t="b">
        <v>1</v>
      </c>
      <c r="O3017" s="35">
        <f t="shared" si="519"/>
        <v>7270.44</v>
      </c>
      <c r="P3017" s="36" t="str">
        <f t="shared" si="520"/>
        <v>T</v>
      </c>
      <c r="Q3017" s="37" t="str">
        <f t="shared" si="521"/>
        <v>Royal National Theatre</v>
      </c>
      <c r="R3017" s="6" t="str">
        <f t="shared" si="522"/>
        <v>T - Royal National Theatre</v>
      </c>
      <c r="S3017" s="6" t="str">
        <f>IFERROR(INDEX('Vendor Over-ride'!$C:$C, MATCH($R:$R,'Vendor Over-ride'!$A:$A,0)),"")</f>
        <v>T - Royal National Theatre</v>
      </c>
      <c r="U3017" s="38" t="str">
        <f t="shared" si="526"/>
        <v>GIA</v>
      </c>
      <c r="V3017" s="5" t="str">
        <f t="shared" si="527"/>
        <v>TRADE</v>
      </c>
      <c r="W3017" s="5" t="b">
        <f t="shared" si="523"/>
        <v>0</v>
      </c>
      <c r="X3017" s="40">
        <f t="shared" ca="1" si="524"/>
        <v>12670.439999999999</v>
      </c>
      <c r="Y3017" s="30" t="b">
        <f t="shared" ca="1" si="525"/>
        <v>0</v>
      </c>
    </row>
    <row r="3018" spans="1:25">
      <c r="A3018" s="28" t="s">
        <v>2837</v>
      </c>
      <c r="B3018" s="28" t="s">
        <v>2838</v>
      </c>
      <c r="C3018" s="28" t="s">
        <v>5062</v>
      </c>
      <c r="D3018" s="28" t="s">
        <v>2842</v>
      </c>
      <c r="E3018" s="29">
        <v>42440</v>
      </c>
      <c r="F3018" s="28" t="s">
        <v>13215</v>
      </c>
      <c r="G3018" s="30">
        <v>5580</v>
      </c>
      <c r="H3018" s="28" t="s">
        <v>13216</v>
      </c>
      <c r="I3018" s="31">
        <v>0</v>
      </c>
      <c r="J3018" s="31">
        <v>135</v>
      </c>
      <c r="K3018" s="28" t="s">
        <v>2904</v>
      </c>
      <c r="L3018" s="32">
        <f t="shared" si="517"/>
        <v>-135</v>
      </c>
      <c r="M3018" s="33">
        <f t="shared" si="518"/>
        <v>135</v>
      </c>
      <c r="N3018" s="34" t="b">
        <v>1</v>
      </c>
      <c r="O3018" s="35">
        <f t="shared" si="519"/>
        <v>135</v>
      </c>
      <c r="P3018" s="36" t="str">
        <f t="shared" si="520"/>
        <v>T</v>
      </c>
      <c r="Q3018" s="37" t="str">
        <f t="shared" si="521"/>
        <v>Strathclyde Pension Fund - EMP129/PF4313</v>
      </c>
      <c r="R3018" s="6" t="str">
        <f t="shared" si="522"/>
        <v>T - Strathclyde Pension Fund - EMP129/PF4313</v>
      </c>
      <c r="S3018" s="6" t="str">
        <f>IFERROR(INDEX('Vendor Over-ride'!$C:$C, MATCH($R:$R,'Vendor Over-ride'!$A:$A,0)),"")</f>
        <v>T - Strathclyde Pension Fund</v>
      </c>
      <c r="T3018" s="41" t="s">
        <v>2798</v>
      </c>
      <c r="U3018" s="38" t="str">
        <f t="shared" si="526"/>
        <v>GIA</v>
      </c>
      <c r="V3018" s="5" t="str">
        <f t="shared" si="527"/>
        <v>TRADE</v>
      </c>
      <c r="W3018" s="5" t="b">
        <f t="shared" si="523"/>
        <v>0</v>
      </c>
      <c r="X3018" s="40">
        <f t="shared" ca="1" si="524"/>
        <v>155480.82</v>
      </c>
      <c r="Y3018" s="30" t="b">
        <f t="shared" ca="1" si="525"/>
        <v>1</v>
      </c>
    </row>
    <row r="3019" spans="1:25">
      <c r="A3019" s="28" t="s">
        <v>2837</v>
      </c>
      <c r="B3019" s="28" t="s">
        <v>2838</v>
      </c>
      <c r="C3019" s="28" t="s">
        <v>5062</v>
      </c>
      <c r="D3019" s="28" t="s">
        <v>2842</v>
      </c>
      <c r="E3019" s="29">
        <v>42440</v>
      </c>
      <c r="F3019" s="28" t="s">
        <v>13217</v>
      </c>
      <c r="G3019" s="30">
        <v>5580</v>
      </c>
      <c r="H3019" s="28" t="s">
        <v>13218</v>
      </c>
      <c r="I3019" s="31">
        <v>0</v>
      </c>
      <c r="J3019" s="31">
        <v>12539.49</v>
      </c>
      <c r="K3019" s="28" t="s">
        <v>2940</v>
      </c>
      <c r="L3019" s="32">
        <f t="shared" si="517"/>
        <v>-12539.49</v>
      </c>
      <c r="M3019" s="33">
        <f t="shared" si="518"/>
        <v>12539.49</v>
      </c>
      <c r="N3019" s="34" t="b">
        <v>1</v>
      </c>
      <c r="O3019" s="35">
        <f t="shared" si="519"/>
        <v>12539.49</v>
      </c>
      <c r="P3019" s="36" t="str">
        <f t="shared" si="520"/>
        <v>T</v>
      </c>
      <c r="Q3019" s="37" t="str">
        <f t="shared" si="521"/>
        <v>Strathclyde Pension Fund - EMP129/PF4313</v>
      </c>
      <c r="R3019" s="6" t="str">
        <f t="shared" si="522"/>
        <v>T - Strathclyde Pension Fund - EMP129/PF4313</v>
      </c>
      <c r="S3019" s="6" t="str">
        <f>IFERROR(INDEX('Vendor Over-ride'!$C:$C, MATCH($R:$R,'Vendor Over-ride'!$A:$A,0)),"")</f>
        <v>T - Strathclyde Pension Fund</v>
      </c>
      <c r="T3019" s="41" t="s">
        <v>2798</v>
      </c>
      <c r="U3019" s="38" t="str">
        <f t="shared" si="526"/>
        <v>GIA</v>
      </c>
      <c r="V3019" s="5" t="str">
        <f t="shared" si="527"/>
        <v>TRADE</v>
      </c>
      <c r="W3019" s="5" t="b">
        <f t="shared" si="523"/>
        <v>0</v>
      </c>
      <c r="X3019" s="40">
        <f t="shared" ca="1" si="524"/>
        <v>155480.82</v>
      </c>
      <c r="Y3019" s="30" t="b">
        <f t="shared" ca="1" si="525"/>
        <v>1</v>
      </c>
    </row>
    <row r="3020" spans="1:25" hidden="1">
      <c r="A3020" s="28" t="s">
        <v>2837</v>
      </c>
      <c r="B3020" s="28" t="s">
        <v>2838</v>
      </c>
      <c r="C3020" s="28" t="s">
        <v>5062</v>
      </c>
      <c r="D3020" s="28" t="s">
        <v>2842</v>
      </c>
      <c r="E3020" s="29">
        <v>42440</v>
      </c>
      <c r="F3020" s="28" t="s">
        <v>13219</v>
      </c>
      <c r="G3020" s="30">
        <v>5580</v>
      </c>
      <c r="H3020" s="28" t="s">
        <v>13220</v>
      </c>
      <c r="I3020" s="31">
        <v>0</v>
      </c>
      <c r="J3020" s="31">
        <v>300</v>
      </c>
      <c r="K3020" s="28" t="s">
        <v>13221</v>
      </c>
      <c r="L3020" s="32">
        <f t="shared" si="517"/>
        <v>-300</v>
      </c>
      <c r="M3020" s="33">
        <f t="shared" si="518"/>
        <v>300</v>
      </c>
      <c r="N3020" s="34" t="b">
        <v>1</v>
      </c>
      <c r="O3020" s="35">
        <f t="shared" si="519"/>
        <v>300</v>
      </c>
      <c r="P3020" s="36" t="str">
        <f t="shared" si="520"/>
        <v>T</v>
      </c>
      <c r="Q3020" s="37" t="str">
        <f t="shared" si="521"/>
        <v>Val McDermid</v>
      </c>
      <c r="R3020" s="6" t="str">
        <f t="shared" si="522"/>
        <v>T - Val McDermid</v>
      </c>
      <c r="S3020" s="6" t="str">
        <f>IFERROR(INDEX('Vendor Over-ride'!$C:$C, MATCH($R:$R,'Vendor Over-ride'!$A:$A,0)),"")</f>
        <v>T - Val McDermid</v>
      </c>
      <c r="U3020" s="38" t="str">
        <f t="shared" si="526"/>
        <v>GIA</v>
      </c>
      <c r="V3020" s="5" t="str">
        <f t="shared" si="527"/>
        <v>TRADE</v>
      </c>
      <c r="W3020" s="5" t="b">
        <f t="shared" si="523"/>
        <v>0</v>
      </c>
      <c r="X3020" s="40">
        <f t="shared" ca="1" si="524"/>
        <v>300</v>
      </c>
      <c r="Y3020" s="30" t="b">
        <f t="shared" ca="1" si="525"/>
        <v>0</v>
      </c>
    </row>
    <row r="3021" spans="1:25" hidden="1">
      <c r="A3021" s="28" t="s">
        <v>2837</v>
      </c>
      <c r="B3021" s="28" t="s">
        <v>2838</v>
      </c>
      <c r="C3021" s="28" t="s">
        <v>5062</v>
      </c>
      <c r="D3021" s="28" t="s">
        <v>2842</v>
      </c>
      <c r="E3021" s="29">
        <v>42444</v>
      </c>
      <c r="F3021" s="28" t="s">
        <v>13222</v>
      </c>
      <c r="G3021" s="30">
        <v>5590</v>
      </c>
      <c r="H3021" s="28" t="s">
        <v>13223</v>
      </c>
      <c r="I3021" s="31">
        <v>0</v>
      </c>
      <c r="J3021" s="31">
        <v>68.14</v>
      </c>
      <c r="K3021" s="28" t="s">
        <v>3484</v>
      </c>
      <c r="L3021" s="32">
        <f t="shared" si="517"/>
        <v>-68.14</v>
      </c>
      <c r="M3021" s="33">
        <f t="shared" si="518"/>
        <v>68.14</v>
      </c>
      <c r="N3021" s="34" t="b">
        <v>0</v>
      </c>
      <c r="O3021" s="35">
        <f t="shared" si="519"/>
        <v>0</v>
      </c>
      <c r="P3021" s="36" t="str">
        <f t="shared" si="520"/>
        <v>E</v>
      </c>
      <c r="Q3021" s="37" t="str">
        <f t="shared" si="521"/>
        <v>Jackie McNally</v>
      </c>
      <c r="R3021" s="6" t="str">
        <f t="shared" si="522"/>
        <v>E - Jackie McNally</v>
      </c>
      <c r="S3021" s="6" t="str">
        <f>IFERROR(INDEX('Vendor Over-ride'!$C:$C, MATCH($R:$R,'Vendor Over-ride'!$A:$A,0)),"")</f>
        <v/>
      </c>
      <c r="U3021" s="38" t="str">
        <f t="shared" si="526"/>
        <v>GIA</v>
      </c>
      <c r="V3021" s="5" t="str">
        <f t="shared" si="527"/>
        <v>EMPLOYEE</v>
      </c>
      <c r="W3021" s="5" t="b">
        <f t="shared" si="523"/>
        <v>0</v>
      </c>
      <c r="X3021" s="40">
        <f t="shared" ca="1" si="524"/>
        <v>334393.72000000003</v>
      </c>
      <c r="Y3021" s="30" t="b">
        <f t="shared" ca="1" si="525"/>
        <v>1</v>
      </c>
    </row>
    <row r="3022" spans="1:25" hidden="1">
      <c r="A3022" s="28" t="s">
        <v>2837</v>
      </c>
      <c r="B3022" s="28" t="s">
        <v>2838</v>
      </c>
      <c r="C3022" s="28" t="s">
        <v>5062</v>
      </c>
      <c r="D3022" s="28" t="s">
        <v>2842</v>
      </c>
      <c r="E3022" s="29">
        <v>42444</v>
      </c>
      <c r="F3022" s="28" t="s">
        <v>13224</v>
      </c>
      <c r="G3022" s="30">
        <v>5590</v>
      </c>
      <c r="H3022" s="28" t="s">
        <v>13225</v>
      </c>
      <c r="I3022" s="31">
        <v>0</v>
      </c>
      <c r="J3022" s="31">
        <v>606.15</v>
      </c>
      <c r="K3022" s="28" t="s">
        <v>4192</v>
      </c>
      <c r="L3022" s="32">
        <f t="shared" si="517"/>
        <v>-606.15</v>
      </c>
      <c r="M3022" s="33">
        <f t="shared" si="518"/>
        <v>606.15</v>
      </c>
      <c r="N3022" s="34" t="b">
        <v>0</v>
      </c>
      <c r="O3022" s="35">
        <f t="shared" si="519"/>
        <v>0</v>
      </c>
      <c r="P3022" s="36" t="str">
        <f t="shared" si="520"/>
        <v>E</v>
      </c>
      <c r="Q3022" s="37" t="str">
        <f t="shared" si="521"/>
        <v>Robbie Allen</v>
      </c>
      <c r="R3022" s="6" t="str">
        <f t="shared" si="522"/>
        <v>E - Robbie Allen</v>
      </c>
      <c r="S3022" s="6" t="str">
        <f>IFERROR(INDEX('Vendor Over-ride'!$C:$C, MATCH($R:$R,'Vendor Over-ride'!$A:$A,0)),"")</f>
        <v/>
      </c>
      <c r="U3022" s="38" t="str">
        <f t="shared" si="526"/>
        <v>GIA</v>
      </c>
      <c r="V3022" s="5" t="str">
        <f t="shared" si="527"/>
        <v>EMPLOYEE</v>
      </c>
      <c r="W3022" s="5" t="b">
        <f t="shared" si="523"/>
        <v>0</v>
      </c>
      <c r="X3022" s="40">
        <f t="shared" ca="1" si="524"/>
        <v>334393.72000000003</v>
      </c>
      <c r="Y3022" s="30" t="b">
        <f t="shared" ca="1" si="525"/>
        <v>1</v>
      </c>
    </row>
    <row r="3023" spans="1:25" hidden="1">
      <c r="A3023" s="28" t="s">
        <v>2837</v>
      </c>
      <c r="B3023" s="28" t="s">
        <v>2838</v>
      </c>
      <c r="C3023" s="28" t="s">
        <v>5062</v>
      </c>
      <c r="D3023" s="28" t="s">
        <v>2842</v>
      </c>
      <c r="E3023" s="29">
        <v>42444</v>
      </c>
      <c r="F3023" s="28" t="s">
        <v>13226</v>
      </c>
      <c r="G3023" s="30">
        <v>5590</v>
      </c>
      <c r="H3023" s="28" t="s">
        <v>13227</v>
      </c>
      <c r="I3023" s="31">
        <v>0</v>
      </c>
      <c r="J3023" s="31">
        <v>88</v>
      </c>
      <c r="K3023" s="28" t="s">
        <v>2947</v>
      </c>
      <c r="L3023" s="32">
        <f t="shared" si="517"/>
        <v>-88</v>
      </c>
      <c r="M3023" s="33">
        <f t="shared" si="518"/>
        <v>88</v>
      </c>
      <c r="N3023" s="34" t="b">
        <v>0</v>
      </c>
      <c r="O3023" s="35">
        <f t="shared" si="519"/>
        <v>0</v>
      </c>
      <c r="P3023" s="36" t="str">
        <f t="shared" si="520"/>
        <v>E</v>
      </c>
      <c r="Q3023" s="37" t="str">
        <f t="shared" si="521"/>
        <v>Mark Thomas</v>
      </c>
      <c r="R3023" s="6" t="str">
        <f t="shared" si="522"/>
        <v>E - Mark Thomas</v>
      </c>
      <c r="S3023" s="6" t="str">
        <f>IFERROR(INDEX('Vendor Over-ride'!$C:$C, MATCH($R:$R,'Vendor Over-ride'!$A:$A,0)),"")</f>
        <v/>
      </c>
      <c r="U3023" s="38" t="str">
        <f t="shared" si="526"/>
        <v>GIA</v>
      </c>
      <c r="V3023" s="5" t="str">
        <f t="shared" si="527"/>
        <v>EMPLOYEE</v>
      </c>
      <c r="W3023" s="5" t="b">
        <f t="shared" si="523"/>
        <v>0</v>
      </c>
      <c r="X3023" s="40">
        <f t="shared" ca="1" si="524"/>
        <v>334393.72000000003</v>
      </c>
      <c r="Y3023" s="30" t="b">
        <f t="shared" ca="1" si="525"/>
        <v>1</v>
      </c>
    </row>
    <row r="3024" spans="1:25" hidden="1">
      <c r="A3024" s="28" t="s">
        <v>2837</v>
      </c>
      <c r="B3024" s="28" t="s">
        <v>2838</v>
      </c>
      <c r="C3024" s="28" t="s">
        <v>5062</v>
      </c>
      <c r="D3024" s="28" t="s">
        <v>2842</v>
      </c>
      <c r="E3024" s="29">
        <v>42444</v>
      </c>
      <c r="F3024" s="28" t="s">
        <v>13228</v>
      </c>
      <c r="G3024" s="30">
        <v>5590</v>
      </c>
      <c r="H3024" s="28" t="s">
        <v>13229</v>
      </c>
      <c r="I3024" s="31">
        <v>0</v>
      </c>
      <c r="J3024" s="31">
        <v>33.44</v>
      </c>
      <c r="K3024" s="28" t="s">
        <v>4380</v>
      </c>
      <c r="L3024" s="32">
        <f t="shared" si="517"/>
        <v>-33.44</v>
      </c>
      <c r="M3024" s="33">
        <f t="shared" si="518"/>
        <v>33.44</v>
      </c>
      <c r="N3024" s="34" t="b">
        <v>0</v>
      </c>
      <c r="O3024" s="35">
        <f t="shared" si="519"/>
        <v>0</v>
      </c>
      <c r="P3024" s="36" t="str">
        <f t="shared" si="520"/>
        <v>E</v>
      </c>
      <c r="Q3024" s="37" t="str">
        <f t="shared" si="521"/>
        <v>Vickie Ambrose</v>
      </c>
      <c r="R3024" s="6" t="str">
        <f t="shared" si="522"/>
        <v>E - Vickie Ambrose</v>
      </c>
      <c r="S3024" s="6" t="str">
        <f>IFERROR(INDEX('Vendor Over-ride'!$C:$C, MATCH($R:$R,'Vendor Over-ride'!$A:$A,0)),"")</f>
        <v/>
      </c>
      <c r="U3024" s="38" t="str">
        <f t="shared" si="526"/>
        <v>GIA</v>
      </c>
      <c r="V3024" s="5" t="str">
        <f t="shared" si="527"/>
        <v>EMPLOYEE</v>
      </c>
      <c r="W3024" s="5" t="b">
        <f t="shared" si="523"/>
        <v>0</v>
      </c>
      <c r="X3024" s="40">
        <f t="shared" ca="1" si="524"/>
        <v>334393.72000000003</v>
      </c>
      <c r="Y3024" s="30" t="b">
        <f t="shared" ca="1" si="525"/>
        <v>1</v>
      </c>
    </row>
    <row r="3025" spans="1:25" hidden="1">
      <c r="A3025" s="28" t="s">
        <v>2837</v>
      </c>
      <c r="B3025" s="28" t="s">
        <v>2838</v>
      </c>
      <c r="C3025" s="28" t="s">
        <v>5062</v>
      </c>
      <c r="D3025" s="28" t="s">
        <v>2842</v>
      </c>
      <c r="E3025" s="29">
        <v>42444</v>
      </c>
      <c r="F3025" s="28" t="s">
        <v>13230</v>
      </c>
      <c r="G3025" s="30">
        <v>5590</v>
      </c>
      <c r="H3025" s="28" t="s">
        <v>13231</v>
      </c>
      <c r="I3025" s="31">
        <v>0</v>
      </c>
      <c r="J3025" s="31">
        <v>73.41</v>
      </c>
      <c r="K3025" s="28" t="s">
        <v>2992</v>
      </c>
      <c r="L3025" s="32">
        <f t="shared" si="517"/>
        <v>-73.41</v>
      </c>
      <c r="M3025" s="33">
        <f t="shared" si="518"/>
        <v>73.41</v>
      </c>
      <c r="N3025" s="34" t="b">
        <v>0</v>
      </c>
      <c r="O3025" s="35">
        <f t="shared" si="519"/>
        <v>0</v>
      </c>
      <c r="P3025" s="36" t="str">
        <f t="shared" si="520"/>
        <v>E</v>
      </c>
      <c r="Q3025" s="37" t="str">
        <f t="shared" si="521"/>
        <v>Lynsey McLeod</v>
      </c>
      <c r="R3025" s="6" t="str">
        <f t="shared" si="522"/>
        <v>E - Lynsey McLeod</v>
      </c>
      <c r="S3025" s="6" t="str">
        <f>IFERROR(INDEX('Vendor Over-ride'!$C:$C, MATCH($R:$R,'Vendor Over-ride'!$A:$A,0)),"")</f>
        <v/>
      </c>
      <c r="U3025" s="38" t="str">
        <f t="shared" si="526"/>
        <v>GIA</v>
      </c>
      <c r="V3025" s="5" t="str">
        <f t="shared" si="527"/>
        <v>EMPLOYEE</v>
      </c>
      <c r="W3025" s="5" t="b">
        <f t="shared" si="523"/>
        <v>0</v>
      </c>
      <c r="X3025" s="40">
        <f t="shared" ca="1" si="524"/>
        <v>334393.72000000003</v>
      </c>
      <c r="Y3025" s="30" t="b">
        <f t="shared" ca="1" si="525"/>
        <v>1</v>
      </c>
    </row>
    <row r="3026" spans="1:25" hidden="1">
      <c r="A3026" s="28" t="s">
        <v>2837</v>
      </c>
      <c r="B3026" s="28" t="s">
        <v>2838</v>
      </c>
      <c r="C3026" s="28" t="s">
        <v>5062</v>
      </c>
      <c r="D3026" s="28" t="s">
        <v>2842</v>
      </c>
      <c r="E3026" s="29">
        <v>42444</v>
      </c>
      <c r="F3026" s="28" t="s">
        <v>13232</v>
      </c>
      <c r="G3026" s="30">
        <v>5590</v>
      </c>
      <c r="H3026" s="28" t="s">
        <v>13233</v>
      </c>
      <c r="I3026" s="31">
        <v>0</v>
      </c>
      <c r="J3026" s="31">
        <v>204.19</v>
      </c>
      <c r="K3026" s="28" t="s">
        <v>2958</v>
      </c>
      <c r="L3026" s="32">
        <f t="shared" si="517"/>
        <v>-204.19</v>
      </c>
      <c r="M3026" s="33">
        <f t="shared" si="518"/>
        <v>204.19</v>
      </c>
      <c r="N3026" s="34" t="b">
        <v>0</v>
      </c>
      <c r="O3026" s="35">
        <f t="shared" si="519"/>
        <v>0</v>
      </c>
      <c r="P3026" s="36" t="str">
        <f t="shared" si="520"/>
        <v>E</v>
      </c>
      <c r="Q3026" s="37" t="str">
        <f t="shared" si="521"/>
        <v>Raymond Black</v>
      </c>
      <c r="R3026" s="6" t="str">
        <f t="shared" si="522"/>
        <v>E - Raymond Black</v>
      </c>
      <c r="S3026" s="6" t="str">
        <f>IFERROR(INDEX('Vendor Over-ride'!$C:$C, MATCH($R:$R,'Vendor Over-ride'!$A:$A,0)),"")</f>
        <v/>
      </c>
      <c r="U3026" s="38" t="str">
        <f t="shared" si="526"/>
        <v>GIA</v>
      </c>
      <c r="V3026" s="5" t="str">
        <f t="shared" si="527"/>
        <v>EMPLOYEE</v>
      </c>
      <c r="W3026" s="5" t="b">
        <f t="shared" si="523"/>
        <v>0</v>
      </c>
      <c r="X3026" s="40">
        <f t="shared" ca="1" si="524"/>
        <v>334393.72000000003</v>
      </c>
      <c r="Y3026" s="30" t="b">
        <f t="shared" ca="1" si="525"/>
        <v>1</v>
      </c>
    </row>
    <row r="3027" spans="1:25">
      <c r="A3027" s="28" t="s">
        <v>2837</v>
      </c>
      <c r="B3027" s="28" t="s">
        <v>2838</v>
      </c>
      <c r="C3027" s="28" t="s">
        <v>5062</v>
      </c>
      <c r="D3027" s="28" t="s">
        <v>2842</v>
      </c>
      <c r="E3027" s="29">
        <v>42444</v>
      </c>
      <c r="F3027" s="28" t="s">
        <v>13234</v>
      </c>
      <c r="G3027" s="30">
        <v>5590</v>
      </c>
      <c r="H3027" s="28" t="s">
        <v>13235</v>
      </c>
      <c r="I3027" s="31">
        <v>0</v>
      </c>
      <c r="J3027" s="31">
        <v>1017.23</v>
      </c>
      <c r="K3027" s="28" t="s">
        <v>5179</v>
      </c>
      <c r="L3027" s="32">
        <f t="shared" si="517"/>
        <v>-1017.23</v>
      </c>
      <c r="M3027" s="33">
        <f t="shared" si="518"/>
        <v>1017.23</v>
      </c>
      <c r="N3027" s="34" t="b">
        <v>1</v>
      </c>
      <c r="O3027" s="35">
        <f t="shared" si="519"/>
        <v>1017.23</v>
      </c>
      <c r="P3027" s="36" t="str">
        <f t="shared" si="520"/>
        <v>G</v>
      </c>
      <c r="Q3027" s="37" t="str">
        <f t="shared" si="521"/>
        <v>Centre for Contemporary Arts</v>
      </c>
      <c r="R3027" s="6" t="str">
        <f t="shared" si="522"/>
        <v>G - Centre for Contemporary Arts</v>
      </c>
      <c r="S3027" s="6" t="str">
        <f>IFERROR(INDEX('Vendor Over-ride'!$C:$C, MATCH($R:$R,'Vendor Over-ride'!$A:$A,0)),"")</f>
        <v>G - Centre for Contemporary Arts</v>
      </c>
      <c r="U3027" s="38" t="str">
        <f t="shared" si="526"/>
        <v>GIA</v>
      </c>
      <c r="V3027" s="5" t="str">
        <f t="shared" si="527"/>
        <v>AWARD</v>
      </c>
      <c r="W3027" s="5" t="b">
        <f t="shared" si="523"/>
        <v>0</v>
      </c>
      <c r="X3027" s="40">
        <f t="shared" ca="1" si="524"/>
        <v>667017.23</v>
      </c>
      <c r="Y3027" s="30" t="b">
        <f t="shared" ca="1" si="525"/>
        <v>1</v>
      </c>
    </row>
    <row r="3028" spans="1:25">
      <c r="A3028" s="28" t="s">
        <v>2837</v>
      </c>
      <c r="B3028" s="28" t="s">
        <v>2838</v>
      </c>
      <c r="C3028" s="28" t="s">
        <v>5062</v>
      </c>
      <c r="D3028" s="28" t="s">
        <v>2842</v>
      </c>
      <c r="E3028" s="29">
        <v>42444</v>
      </c>
      <c r="F3028" s="28" t="s">
        <v>13236</v>
      </c>
      <c r="G3028" s="30">
        <v>5590</v>
      </c>
      <c r="H3028" s="28" t="s">
        <v>13237</v>
      </c>
      <c r="I3028" s="31">
        <v>0</v>
      </c>
      <c r="J3028" s="31">
        <v>80000</v>
      </c>
      <c r="K3028" s="28" t="s">
        <v>5183</v>
      </c>
      <c r="L3028" s="32">
        <f t="shared" si="517"/>
        <v>-80000</v>
      </c>
      <c r="M3028" s="33">
        <f t="shared" si="518"/>
        <v>80000</v>
      </c>
      <c r="N3028" s="34" t="b">
        <v>1</v>
      </c>
      <c r="O3028" s="35">
        <f t="shared" si="519"/>
        <v>80000</v>
      </c>
      <c r="P3028" s="36" t="str">
        <f t="shared" si="520"/>
        <v>G</v>
      </c>
      <c r="Q3028" s="37" t="str">
        <f t="shared" si="521"/>
        <v>Comar</v>
      </c>
      <c r="R3028" s="6" t="str">
        <f t="shared" si="522"/>
        <v>G - Comar</v>
      </c>
      <c r="S3028" s="6" t="str">
        <f>IFERROR(INDEX('Vendor Over-ride'!$C:$C, MATCH($R:$R,'Vendor Over-ride'!$A:$A,0)),"")</f>
        <v>G - Comar</v>
      </c>
      <c r="U3028" s="38" t="str">
        <f t="shared" si="526"/>
        <v>GIA</v>
      </c>
      <c r="V3028" s="5" t="str">
        <f t="shared" si="527"/>
        <v>AWARD</v>
      </c>
      <c r="W3028" s="5" t="b">
        <f t="shared" si="523"/>
        <v>1</v>
      </c>
      <c r="X3028" s="40">
        <f t="shared" ca="1" si="524"/>
        <v>496666</v>
      </c>
      <c r="Y3028" s="30" t="b">
        <f t="shared" ca="1" si="525"/>
        <v>1</v>
      </c>
    </row>
    <row r="3029" spans="1:25">
      <c r="A3029" s="28" t="s">
        <v>2837</v>
      </c>
      <c r="B3029" s="28" t="s">
        <v>2838</v>
      </c>
      <c r="C3029" s="28" t="s">
        <v>5062</v>
      </c>
      <c r="D3029" s="28" t="s">
        <v>2842</v>
      </c>
      <c r="E3029" s="29">
        <v>42444</v>
      </c>
      <c r="F3029" s="28" t="s">
        <v>13238</v>
      </c>
      <c r="G3029" s="30">
        <v>5590</v>
      </c>
      <c r="H3029" s="28" t="s">
        <v>13239</v>
      </c>
      <c r="I3029" s="31">
        <v>0</v>
      </c>
      <c r="J3029" s="31">
        <v>67500</v>
      </c>
      <c r="K3029" s="28" t="s">
        <v>5230</v>
      </c>
      <c r="L3029" s="32">
        <f t="shared" si="517"/>
        <v>-67500</v>
      </c>
      <c r="M3029" s="33">
        <f t="shared" si="518"/>
        <v>67500</v>
      </c>
      <c r="N3029" s="34" t="b">
        <v>1</v>
      </c>
      <c r="O3029" s="35">
        <f t="shared" si="519"/>
        <v>67500</v>
      </c>
      <c r="P3029" s="36" t="str">
        <f t="shared" si="520"/>
        <v>G</v>
      </c>
      <c r="Q3029" s="37" t="str">
        <f t="shared" si="521"/>
        <v>Scottish Music Information Cen</v>
      </c>
      <c r="R3029" s="6" t="str">
        <f t="shared" si="522"/>
        <v>G - Scottish Music Information Cen</v>
      </c>
      <c r="S3029" s="6" t="str">
        <f>IFERROR(INDEX('Vendor Over-ride'!$C:$C, MATCH($R:$R,'Vendor Over-ride'!$A:$A,0)),"")</f>
        <v>G - Scottish Music Information Cen</v>
      </c>
      <c r="U3029" s="38" t="str">
        <f t="shared" si="526"/>
        <v>GIA</v>
      </c>
      <c r="V3029" s="5" t="str">
        <f t="shared" si="527"/>
        <v>AWARD</v>
      </c>
      <c r="W3029" s="5" t="b">
        <f t="shared" si="523"/>
        <v>1</v>
      </c>
      <c r="X3029" s="40">
        <f t="shared" ca="1" si="524"/>
        <v>314500</v>
      </c>
      <c r="Y3029" s="30" t="b">
        <f t="shared" ca="1" si="525"/>
        <v>1</v>
      </c>
    </row>
    <row r="3030" spans="1:25">
      <c r="A3030" s="28" t="s">
        <v>2837</v>
      </c>
      <c r="B3030" s="28" t="s">
        <v>2838</v>
      </c>
      <c r="C3030" s="28" t="s">
        <v>5062</v>
      </c>
      <c r="D3030" s="28" t="s">
        <v>2842</v>
      </c>
      <c r="E3030" s="29">
        <v>42444</v>
      </c>
      <c r="F3030" s="28" t="s">
        <v>13240</v>
      </c>
      <c r="G3030" s="30">
        <v>5590</v>
      </c>
      <c r="H3030" s="28" t="s">
        <v>13241</v>
      </c>
      <c r="I3030" s="31">
        <v>0</v>
      </c>
      <c r="J3030" s="31">
        <v>10000</v>
      </c>
      <c r="K3030" s="28" t="s">
        <v>8913</v>
      </c>
      <c r="L3030" s="32">
        <f t="shared" si="517"/>
        <v>-10000</v>
      </c>
      <c r="M3030" s="33">
        <f t="shared" si="518"/>
        <v>10000</v>
      </c>
      <c r="N3030" s="34" t="b">
        <v>1</v>
      </c>
      <c r="O3030" s="35">
        <f t="shared" si="519"/>
        <v>10000</v>
      </c>
      <c r="P3030" s="36" t="str">
        <f t="shared" si="520"/>
        <v>G</v>
      </c>
      <c r="Q3030" s="37" t="str">
        <f t="shared" si="521"/>
        <v>Scottish Sculpture Workshop</v>
      </c>
      <c r="R3030" s="6" t="str">
        <f t="shared" si="522"/>
        <v>G - Scottish Sculpture Workshop</v>
      </c>
      <c r="S3030" s="6" t="str">
        <f>IFERROR(INDEX('Vendor Over-ride'!$C:$C, MATCH($R:$R,'Vendor Over-ride'!$A:$A,0)),"")</f>
        <v>G - Scottish Sculpture Workshop</v>
      </c>
      <c r="U3030" s="38" t="str">
        <f t="shared" si="526"/>
        <v>GIA</v>
      </c>
      <c r="V3030" s="5" t="str">
        <f t="shared" si="527"/>
        <v>AWARD</v>
      </c>
      <c r="W3030" s="5" t="b">
        <f t="shared" si="523"/>
        <v>0</v>
      </c>
      <c r="X3030" s="40">
        <f t="shared" ca="1" si="524"/>
        <v>205000</v>
      </c>
      <c r="Y3030" s="30" t="b">
        <f t="shared" ca="1" si="525"/>
        <v>1</v>
      </c>
    </row>
    <row r="3031" spans="1:25" hidden="1">
      <c r="A3031" s="28" t="s">
        <v>2837</v>
      </c>
      <c r="B3031" s="28" t="s">
        <v>2838</v>
      </c>
      <c r="C3031" s="28" t="s">
        <v>5062</v>
      </c>
      <c r="D3031" s="28" t="s">
        <v>2842</v>
      </c>
      <c r="E3031" s="29">
        <v>42444</v>
      </c>
      <c r="F3031" s="28" t="s">
        <v>13242</v>
      </c>
      <c r="G3031" s="30">
        <v>5590</v>
      </c>
      <c r="H3031" s="28" t="s">
        <v>13243</v>
      </c>
      <c r="I3031" s="31">
        <v>0</v>
      </c>
      <c r="J3031" s="31">
        <v>3000</v>
      </c>
      <c r="K3031" s="28" t="s">
        <v>13244</v>
      </c>
      <c r="L3031" s="32">
        <f t="shared" si="517"/>
        <v>-3000</v>
      </c>
      <c r="M3031" s="33">
        <f t="shared" si="518"/>
        <v>3000</v>
      </c>
      <c r="N3031" s="34" t="b">
        <v>1</v>
      </c>
      <c r="O3031" s="35">
        <f t="shared" si="519"/>
        <v>3000</v>
      </c>
      <c r="P3031" s="36" t="str">
        <f t="shared" si="520"/>
        <v>G</v>
      </c>
      <c r="Q3031" s="37" t="str">
        <f t="shared" si="521"/>
        <v>KLOE</v>
      </c>
      <c r="R3031" s="6" t="str">
        <f t="shared" si="522"/>
        <v>G - KLOE</v>
      </c>
      <c r="S3031" s="6" t="str">
        <f>IFERROR(INDEX('Vendor Over-ride'!$C:$C, MATCH($R:$R,'Vendor Over-ride'!$A:$A,0)),"")</f>
        <v>G - KLOE</v>
      </c>
      <c r="U3031" s="38" t="str">
        <f t="shared" si="526"/>
        <v>GIA</v>
      </c>
      <c r="V3031" s="5" t="str">
        <f t="shared" si="527"/>
        <v>AWARD</v>
      </c>
      <c r="W3031" s="5" t="b">
        <f t="shared" si="523"/>
        <v>0</v>
      </c>
      <c r="X3031" s="40">
        <f t="shared" ca="1" si="524"/>
        <v>3000</v>
      </c>
      <c r="Y3031" s="30" t="b">
        <f t="shared" ca="1" si="525"/>
        <v>0</v>
      </c>
    </row>
    <row r="3032" spans="1:25" hidden="1">
      <c r="A3032" s="28" t="s">
        <v>2837</v>
      </c>
      <c r="B3032" s="28" t="s">
        <v>2838</v>
      </c>
      <c r="C3032" s="28" t="s">
        <v>5062</v>
      </c>
      <c r="D3032" s="28" t="s">
        <v>2842</v>
      </c>
      <c r="E3032" s="29">
        <v>42444</v>
      </c>
      <c r="F3032" s="28" t="s">
        <v>13245</v>
      </c>
      <c r="G3032" s="30">
        <v>5590</v>
      </c>
      <c r="H3032" s="28" t="s">
        <v>13246</v>
      </c>
      <c r="I3032" s="31">
        <v>0</v>
      </c>
      <c r="J3032" s="31">
        <v>1688</v>
      </c>
      <c r="K3032" s="28" t="s">
        <v>13247</v>
      </c>
      <c r="L3032" s="32">
        <f t="shared" si="517"/>
        <v>-1688</v>
      </c>
      <c r="M3032" s="33">
        <f t="shared" si="518"/>
        <v>1688</v>
      </c>
      <c r="N3032" s="34" t="b">
        <v>1</v>
      </c>
      <c r="O3032" s="35">
        <f t="shared" si="519"/>
        <v>1688</v>
      </c>
      <c r="P3032" s="36" t="str">
        <f t="shared" si="520"/>
        <v>G</v>
      </c>
      <c r="Q3032" s="37" t="str">
        <f t="shared" si="521"/>
        <v>Pinact</v>
      </c>
      <c r="R3032" s="6" t="str">
        <f t="shared" si="522"/>
        <v>G - Pinact</v>
      </c>
      <c r="S3032" s="6" t="str">
        <f>IFERROR(INDEX('Vendor Over-ride'!$C:$C, MATCH($R:$R,'Vendor Over-ride'!$A:$A,0)),"")</f>
        <v>G - Pinact</v>
      </c>
      <c r="U3032" s="38" t="str">
        <f t="shared" si="526"/>
        <v>GIA</v>
      </c>
      <c r="V3032" s="5" t="str">
        <f t="shared" si="527"/>
        <v>AWARD</v>
      </c>
      <c r="W3032" s="5" t="b">
        <f t="shared" si="523"/>
        <v>0</v>
      </c>
      <c r="X3032" s="40">
        <f t="shared" ca="1" si="524"/>
        <v>1688</v>
      </c>
      <c r="Y3032" s="30" t="b">
        <f t="shared" ca="1" si="525"/>
        <v>0</v>
      </c>
    </row>
    <row r="3033" spans="1:25" hidden="1">
      <c r="A3033" s="28" t="s">
        <v>2837</v>
      </c>
      <c r="B3033" s="28" t="s">
        <v>2838</v>
      </c>
      <c r="C3033" s="28" t="s">
        <v>5062</v>
      </c>
      <c r="D3033" s="28" t="s">
        <v>2842</v>
      </c>
      <c r="E3033" s="29">
        <v>42444</v>
      </c>
      <c r="F3033" s="28" t="s">
        <v>13248</v>
      </c>
      <c r="G3033" s="30">
        <v>5590</v>
      </c>
      <c r="H3033" s="28" t="s">
        <v>13249</v>
      </c>
      <c r="I3033" s="31">
        <v>0</v>
      </c>
      <c r="J3033" s="31">
        <v>4054</v>
      </c>
      <c r="K3033" s="28" t="s">
        <v>5071</v>
      </c>
      <c r="L3033" s="32">
        <f t="shared" si="517"/>
        <v>-4054</v>
      </c>
      <c r="M3033" s="33">
        <f t="shared" si="518"/>
        <v>4054</v>
      </c>
      <c r="N3033" s="34" t="b">
        <v>1</v>
      </c>
      <c r="O3033" s="35">
        <f t="shared" si="519"/>
        <v>4054</v>
      </c>
      <c r="P3033" s="36" t="str">
        <f t="shared" si="520"/>
        <v>I</v>
      </c>
      <c r="Q3033" s="37" t="str">
        <f t="shared" si="521"/>
        <v>A.R.Ts</v>
      </c>
      <c r="R3033" s="6" t="str">
        <f t="shared" si="522"/>
        <v>I - A.R.Ts</v>
      </c>
      <c r="S3033" s="6" t="str">
        <f>IFERROR(INDEX('Vendor Over-ride'!$C:$C, MATCH($R:$R,'Vendor Over-ride'!$A:$A,0)),"")</f>
        <v>I - A.R.Ts</v>
      </c>
      <c r="U3033" s="38" t="str">
        <f t="shared" si="526"/>
        <v>GIA</v>
      </c>
      <c r="V3033" s="5" t="str">
        <f t="shared" si="527"/>
        <v>AWARD</v>
      </c>
      <c r="W3033" s="5" t="b">
        <f t="shared" si="523"/>
        <v>0</v>
      </c>
      <c r="X3033" s="40">
        <f t="shared" ca="1" si="524"/>
        <v>4054</v>
      </c>
      <c r="Y3033" s="30" t="b">
        <f t="shared" ca="1" si="525"/>
        <v>0</v>
      </c>
    </row>
    <row r="3034" spans="1:25" hidden="1">
      <c r="A3034" s="28" t="s">
        <v>2837</v>
      </c>
      <c r="B3034" s="28" t="s">
        <v>2838</v>
      </c>
      <c r="C3034" s="28" t="s">
        <v>5062</v>
      </c>
      <c r="D3034" s="28" t="s">
        <v>2842</v>
      </c>
      <c r="E3034" s="29">
        <v>42444</v>
      </c>
      <c r="F3034" s="28" t="s">
        <v>13250</v>
      </c>
      <c r="G3034" s="30">
        <v>5590</v>
      </c>
      <c r="H3034" s="28" t="s">
        <v>13251</v>
      </c>
      <c r="I3034" s="31">
        <v>0</v>
      </c>
      <c r="J3034" s="31">
        <v>734</v>
      </c>
      <c r="K3034" s="28" t="s">
        <v>3550</v>
      </c>
      <c r="L3034" s="32">
        <f t="shared" si="517"/>
        <v>-734</v>
      </c>
      <c r="M3034" s="33">
        <f t="shared" si="518"/>
        <v>734</v>
      </c>
      <c r="N3034" s="34" t="b">
        <v>1</v>
      </c>
      <c r="O3034" s="35">
        <f t="shared" si="519"/>
        <v>734</v>
      </c>
      <c r="P3034" s="36" t="str">
        <f t="shared" si="520"/>
        <v>I</v>
      </c>
      <c r="Q3034" s="37" t="str">
        <f t="shared" si="521"/>
        <v>Fusion Music Recordings</v>
      </c>
      <c r="R3034" s="6" t="str">
        <f t="shared" si="522"/>
        <v>I - Fusion Music Recordings</v>
      </c>
      <c r="S3034" s="6" t="str">
        <f>IFERROR(INDEX('Vendor Over-ride'!$C:$C, MATCH($R:$R,'Vendor Over-ride'!$A:$A,0)),"")</f>
        <v>I - Fusion Music Recordings</v>
      </c>
      <c r="U3034" s="38" t="str">
        <f t="shared" si="526"/>
        <v>GIA</v>
      </c>
      <c r="V3034" s="5" t="str">
        <f t="shared" si="527"/>
        <v>AWARD</v>
      </c>
      <c r="W3034" s="5" t="b">
        <f t="shared" si="523"/>
        <v>0</v>
      </c>
      <c r="X3034" s="40">
        <f t="shared" ca="1" si="524"/>
        <v>734</v>
      </c>
      <c r="Y3034" s="30" t="b">
        <f t="shared" ca="1" si="525"/>
        <v>0</v>
      </c>
    </row>
    <row r="3035" spans="1:25" hidden="1">
      <c r="A3035" s="28" t="s">
        <v>2837</v>
      </c>
      <c r="B3035" s="28" t="s">
        <v>2838</v>
      </c>
      <c r="C3035" s="28" t="s">
        <v>5062</v>
      </c>
      <c r="D3035" s="28" t="s">
        <v>2842</v>
      </c>
      <c r="E3035" s="29">
        <v>42444</v>
      </c>
      <c r="F3035" s="28" t="s">
        <v>13252</v>
      </c>
      <c r="G3035" s="30">
        <v>5590</v>
      </c>
      <c r="H3035" s="28" t="s">
        <v>13253</v>
      </c>
      <c r="I3035" s="31">
        <v>0</v>
      </c>
      <c r="J3035" s="31">
        <v>2475</v>
      </c>
      <c r="K3035" s="28" t="s">
        <v>7639</v>
      </c>
      <c r="L3035" s="32">
        <f t="shared" si="517"/>
        <v>-2475</v>
      </c>
      <c r="M3035" s="33">
        <f t="shared" si="518"/>
        <v>2475</v>
      </c>
      <c r="N3035" s="34" t="b">
        <v>1</v>
      </c>
      <c r="O3035" s="35">
        <f t="shared" si="519"/>
        <v>2475</v>
      </c>
      <c r="P3035" s="36" t="str">
        <f t="shared" si="520"/>
        <v>I</v>
      </c>
      <c r="Q3035" s="37" t="str">
        <f t="shared" si="521"/>
        <v>Gary McNair</v>
      </c>
      <c r="R3035" s="6" t="str">
        <f t="shared" si="522"/>
        <v>I - Gary McNair</v>
      </c>
      <c r="S3035" s="6" t="str">
        <f>IFERROR(INDEX('Vendor Over-ride'!$C:$C, MATCH($R:$R,'Vendor Over-ride'!$A:$A,0)),"")</f>
        <v>I - Gary McNair</v>
      </c>
      <c r="U3035" s="38" t="str">
        <f t="shared" si="526"/>
        <v>GIA</v>
      </c>
      <c r="V3035" s="5" t="str">
        <f t="shared" si="527"/>
        <v>AWARD</v>
      </c>
      <c r="W3035" s="5" t="b">
        <f t="shared" si="523"/>
        <v>0</v>
      </c>
      <c r="X3035" s="40">
        <f t="shared" ca="1" si="524"/>
        <v>14540</v>
      </c>
      <c r="Y3035" s="30" t="b">
        <f t="shared" ca="1" si="525"/>
        <v>0</v>
      </c>
    </row>
    <row r="3036" spans="1:25">
      <c r="A3036" s="28" t="s">
        <v>2837</v>
      </c>
      <c r="B3036" s="28" t="s">
        <v>2838</v>
      </c>
      <c r="C3036" s="28" t="s">
        <v>5062</v>
      </c>
      <c r="D3036" s="28" t="s">
        <v>2842</v>
      </c>
      <c r="E3036" s="29">
        <v>42444</v>
      </c>
      <c r="F3036" s="28" t="s">
        <v>13254</v>
      </c>
      <c r="G3036" s="30">
        <v>5590</v>
      </c>
      <c r="H3036" s="28" t="s">
        <v>13255</v>
      </c>
      <c r="I3036" s="31">
        <v>0</v>
      </c>
      <c r="J3036" s="31">
        <v>10389</v>
      </c>
      <c r="K3036" s="28" t="s">
        <v>2871</v>
      </c>
      <c r="L3036" s="32">
        <f t="shared" si="517"/>
        <v>-10389</v>
      </c>
      <c r="M3036" s="33">
        <f t="shared" si="518"/>
        <v>10389</v>
      </c>
      <c r="N3036" s="34" t="b">
        <v>1</v>
      </c>
      <c r="O3036" s="35">
        <f t="shared" si="519"/>
        <v>10389</v>
      </c>
      <c r="P3036" s="36" t="str">
        <f t="shared" si="520"/>
        <v>I</v>
      </c>
      <c r="Q3036" s="37" t="str">
        <f t="shared" si="521"/>
        <v>Hot Chocolate Trust</v>
      </c>
      <c r="R3036" s="6" t="str">
        <f t="shared" si="522"/>
        <v>I - Hot Chocolate Trust</v>
      </c>
      <c r="S3036" s="6" t="str">
        <f>IFERROR(INDEX('Vendor Over-ride'!$C:$C, MATCH($R:$R,'Vendor Over-ride'!$A:$A,0)),"")</f>
        <v>I - Hot Chocolate Trust</v>
      </c>
      <c r="U3036" s="38" t="str">
        <f t="shared" si="526"/>
        <v>GIA</v>
      </c>
      <c r="V3036" s="5" t="str">
        <f t="shared" si="527"/>
        <v>AWARD</v>
      </c>
      <c r="W3036" s="5" t="b">
        <f t="shared" si="523"/>
        <v>0</v>
      </c>
      <c r="X3036" s="40">
        <f t="shared" ca="1" si="524"/>
        <v>61531</v>
      </c>
      <c r="Y3036" s="30" t="b">
        <f t="shared" ca="1" si="525"/>
        <v>1</v>
      </c>
    </row>
    <row r="3037" spans="1:25" hidden="1">
      <c r="A3037" s="28" t="s">
        <v>2837</v>
      </c>
      <c r="B3037" s="28" t="s">
        <v>2838</v>
      </c>
      <c r="C3037" s="28" t="s">
        <v>5062</v>
      </c>
      <c r="D3037" s="28" t="s">
        <v>2842</v>
      </c>
      <c r="E3037" s="29">
        <v>42444</v>
      </c>
      <c r="F3037" s="28" t="s">
        <v>13256</v>
      </c>
      <c r="G3037" s="30">
        <v>5590</v>
      </c>
      <c r="H3037" s="28" t="s">
        <v>13257</v>
      </c>
      <c r="I3037" s="31">
        <v>0</v>
      </c>
      <c r="J3037" s="31">
        <v>3750</v>
      </c>
      <c r="K3037" s="28" t="s">
        <v>13258</v>
      </c>
      <c r="L3037" s="32">
        <f t="shared" si="517"/>
        <v>-3750</v>
      </c>
      <c r="M3037" s="33">
        <f t="shared" si="518"/>
        <v>3750</v>
      </c>
      <c r="N3037" s="34" t="b">
        <v>1</v>
      </c>
      <c r="O3037" s="35">
        <f t="shared" si="519"/>
        <v>3750</v>
      </c>
      <c r="P3037" s="36" t="str">
        <f t="shared" si="520"/>
        <v>I</v>
      </c>
      <c r="Q3037" s="37" t="str">
        <f t="shared" si="521"/>
        <v>Iain Heggie</v>
      </c>
      <c r="R3037" s="6" t="str">
        <f t="shared" si="522"/>
        <v>I - Iain Heggie</v>
      </c>
      <c r="S3037" s="6" t="str">
        <f>IFERROR(INDEX('Vendor Over-ride'!$C:$C, MATCH($R:$R,'Vendor Over-ride'!$A:$A,0)),"")</f>
        <v>I - Iain Heggie</v>
      </c>
      <c r="U3037" s="38" t="str">
        <f t="shared" si="526"/>
        <v>GIA</v>
      </c>
      <c r="V3037" s="5" t="str">
        <f t="shared" si="527"/>
        <v>AWARD</v>
      </c>
      <c r="W3037" s="5" t="b">
        <f t="shared" si="523"/>
        <v>0</v>
      </c>
      <c r="X3037" s="40">
        <f t="shared" ca="1" si="524"/>
        <v>3750</v>
      </c>
      <c r="Y3037" s="30" t="b">
        <f t="shared" ca="1" si="525"/>
        <v>0</v>
      </c>
    </row>
    <row r="3038" spans="1:25">
      <c r="A3038" s="28" t="s">
        <v>2837</v>
      </c>
      <c r="B3038" s="28" t="s">
        <v>2838</v>
      </c>
      <c r="C3038" s="28" t="s">
        <v>5062</v>
      </c>
      <c r="D3038" s="28" t="s">
        <v>2842</v>
      </c>
      <c r="E3038" s="29">
        <v>42444</v>
      </c>
      <c r="F3038" s="28" t="s">
        <v>13259</v>
      </c>
      <c r="G3038" s="30">
        <v>5590</v>
      </c>
      <c r="H3038" s="28" t="s">
        <v>13260</v>
      </c>
      <c r="I3038" s="31">
        <v>0</v>
      </c>
      <c r="J3038" s="31">
        <v>57817</v>
      </c>
      <c r="K3038" s="28" t="s">
        <v>3449</v>
      </c>
      <c r="L3038" s="32">
        <f t="shared" si="517"/>
        <v>-57817</v>
      </c>
      <c r="M3038" s="33">
        <f t="shared" si="518"/>
        <v>57817</v>
      </c>
      <c r="N3038" s="34" t="b">
        <v>1</v>
      </c>
      <c r="O3038" s="35">
        <f t="shared" si="519"/>
        <v>57817</v>
      </c>
      <c r="P3038" s="36" t="str">
        <f t="shared" si="520"/>
        <v>I</v>
      </c>
      <c r="Q3038" s="37" t="str">
        <f t="shared" si="521"/>
        <v>Out of the Blue Arts and Education Trust</v>
      </c>
      <c r="R3038" s="6" t="str">
        <f t="shared" si="522"/>
        <v>I - Out of the Blue Arts and Education Trust</v>
      </c>
      <c r="S3038" s="6" t="str">
        <f>IFERROR(INDEX('Vendor Over-ride'!$C:$C, MATCH($R:$R,'Vendor Over-ride'!$A:$A,0)),"")</f>
        <v>I - Out of the Blue</v>
      </c>
      <c r="U3038" s="38" t="str">
        <f t="shared" si="526"/>
        <v>GIA</v>
      </c>
      <c r="V3038" s="5" t="str">
        <f t="shared" si="527"/>
        <v>AWARD</v>
      </c>
      <c r="W3038" s="5" t="b">
        <f t="shared" si="523"/>
        <v>1</v>
      </c>
      <c r="X3038" s="40">
        <f t="shared" ca="1" si="524"/>
        <v>115634</v>
      </c>
      <c r="Y3038" s="30" t="b">
        <f t="shared" ca="1" si="525"/>
        <v>1</v>
      </c>
    </row>
    <row r="3039" spans="1:25" hidden="1">
      <c r="A3039" s="28" t="s">
        <v>2837</v>
      </c>
      <c r="B3039" s="28" t="s">
        <v>2838</v>
      </c>
      <c r="C3039" s="28" t="s">
        <v>5062</v>
      </c>
      <c r="D3039" s="28" t="s">
        <v>2842</v>
      </c>
      <c r="E3039" s="29">
        <v>42444</v>
      </c>
      <c r="F3039" s="28" t="s">
        <v>13261</v>
      </c>
      <c r="G3039" s="30">
        <v>5590</v>
      </c>
      <c r="H3039" s="28" t="s">
        <v>13262</v>
      </c>
      <c r="I3039" s="31">
        <v>0</v>
      </c>
      <c r="J3039" s="31">
        <v>9250</v>
      </c>
      <c r="K3039" s="28" t="s">
        <v>3318</v>
      </c>
      <c r="L3039" s="32">
        <f t="shared" si="517"/>
        <v>-9250</v>
      </c>
      <c r="M3039" s="33">
        <f t="shared" si="518"/>
        <v>9250</v>
      </c>
      <c r="N3039" s="34" t="b">
        <v>1</v>
      </c>
      <c r="O3039" s="35">
        <f t="shared" si="519"/>
        <v>9250</v>
      </c>
      <c r="P3039" s="36" t="str">
        <f t="shared" si="520"/>
        <v>I</v>
      </c>
      <c r="Q3039" s="37" t="str">
        <f t="shared" si="521"/>
        <v>Screen HI</v>
      </c>
      <c r="R3039" s="6" t="str">
        <f t="shared" si="522"/>
        <v>I - Screen HI</v>
      </c>
      <c r="S3039" s="6" t="str">
        <f>IFERROR(INDEX('Vendor Over-ride'!$C:$C, MATCH($R:$R,'Vendor Over-ride'!$A:$A,0)),"")</f>
        <v>I - Screen HI</v>
      </c>
      <c r="U3039" s="38" t="str">
        <f t="shared" si="526"/>
        <v>GIA</v>
      </c>
      <c r="V3039" s="5" t="str">
        <f t="shared" si="527"/>
        <v>AWARD</v>
      </c>
      <c r="W3039" s="5" t="b">
        <f t="shared" si="523"/>
        <v>0</v>
      </c>
      <c r="X3039" s="40">
        <f t="shared" ca="1" si="524"/>
        <v>11000</v>
      </c>
      <c r="Y3039" s="30" t="b">
        <f t="shared" ca="1" si="525"/>
        <v>0</v>
      </c>
    </row>
    <row r="3040" spans="1:25">
      <c r="A3040" s="28" t="s">
        <v>2837</v>
      </c>
      <c r="B3040" s="28" t="s">
        <v>2838</v>
      </c>
      <c r="C3040" s="28" t="s">
        <v>5062</v>
      </c>
      <c r="D3040" s="28" t="s">
        <v>2842</v>
      </c>
      <c r="E3040" s="29">
        <v>42444</v>
      </c>
      <c r="F3040" s="28" t="s">
        <v>13263</v>
      </c>
      <c r="G3040" s="30">
        <v>5590</v>
      </c>
      <c r="H3040" s="28" t="s">
        <v>13264</v>
      </c>
      <c r="I3040" s="31">
        <v>0</v>
      </c>
      <c r="J3040" s="31">
        <v>14938</v>
      </c>
      <c r="K3040" s="28" t="s">
        <v>2973</v>
      </c>
      <c r="L3040" s="32">
        <f t="shared" si="517"/>
        <v>-14938</v>
      </c>
      <c r="M3040" s="33">
        <f t="shared" si="518"/>
        <v>14938</v>
      </c>
      <c r="N3040" s="34" t="b">
        <v>1</v>
      </c>
      <c r="O3040" s="35">
        <f t="shared" si="519"/>
        <v>14938</v>
      </c>
      <c r="P3040" s="36" t="str">
        <f t="shared" si="520"/>
        <v>I</v>
      </c>
      <c r="Q3040" s="37" t="str">
        <f t="shared" si="521"/>
        <v>Sense Scotland</v>
      </c>
      <c r="R3040" s="6" t="str">
        <f t="shared" si="522"/>
        <v>I - Sense Scotland</v>
      </c>
      <c r="S3040" s="6" t="str">
        <f>IFERROR(INDEX('Vendor Over-ride'!$C:$C, MATCH($R:$R,'Vendor Over-ride'!$A:$A,0)),"")</f>
        <v>I - Sense Scotland</v>
      </c>
      <c r="U3040" s="38" t="str">
        <f t="shared" si="526"/>
        <v>GIA</v>
      </c>
      <c r="V3040" s="5" t="str">
        <f t="shared" si="527"/>
        <v>AWARD</v>
      </c>
      <c r="W3040" s="5" t="b">
        <f t="shared" si="523"/>
        <v>0</v>
      </c>
      <c r="X3040" s="40">
        <f t="shared" ca="1" si="524"/>
        <v>59754</v>
      </c>
      <c r="Y3040" s="30" t="b">
        <f t="shared" ca="1" si="525"/>
        <v>1</v>
      </c>
    </row>
    <row r="3041" spans="1:25">
      <c r="A3041" s="28" t="s">
        <v>2837</v>
      </c>
      <c r="B3041" s="28" t="s">
        <v>2838</v>
      </c>
      <c r="C3041" s="28" t="s">
        <v>5062</v>
      </c>
      <c r="D3041" s="28" t="s">
        <v>2842</v>
      </c>
      <c r="E3041" s="29">
        <v>42444</v>
      </c>
      <c r="F3041" s="28" t="s">
        <v>13265</v>
      </c>
      <c r="G3041" s="30">
        <v>5590</v>
      </c>
      <c r="H3041" s="28" t="s">
        <v>13266</v>
      </c>
      <c r="I3041" s="31">
        <v>0</v>
      </c>
      <c r="J3041" s="31">
        <v>8941</v>
      </c>
      <c r="K3041" s="28" t="s">
        <v>11382</v>
      </c>
      <c r="L3041" s="32">
        <f t="shared" si="517"/>
        <v>-8941</v>
      </c>
      <c r="M3041" s="33">
        <f t="shared" si="518"/>
        <v>8941</v>
      </c>
      <c r="N3041" s="34" t="b">
        <v>1</v>
      </c>
      <c r="O3041" s="35">
        <f t="shared" si="519"/>
        <v>8941</v>
      </c>
      <c r="P3041" s="36" t="str">
        <f t="shared" si="520"/>
        <v>I</v>
      </c>
      <c r="Q3041" s="37" t="str">
        <f t="shared" si="521"/>
        <v>Shaper Caper Limited</v>
      </c>
      <c r="R3041" s="6" t="str">
        <f t="shared" si="522"/>
        <v>I - Shaper Caper Limited</v>
      </c>
      <c r="S3041" s="6" t="str">
        <f>IFERROR(INDEX('Vendor Over-ride'!$C:$C, MATCH($R:$R,'Vendor Over-ride'!$A:$A,0)),"")</f>
        <v>I - Shaper Caper Limited</v>
      </c>
      <c r="U3041" s="38" t="str">
        <f t="shared" si="526"/>
        <v>GIA</v>
      </c>
      <c r="V3041" s="5" t="str">
        <f t="shared" si="527"/>
        <v>AWARD</v>
      </c>
      <c r="W3041" s="5" t="b">
        <f t="shared" si="523"/>
        <v>0</v>
      </c>
      <c r="X3041" s="40">
        <f t="shared" ca="1" si="524"/>
        <v>35767</v>
      </c>
      <c r="Y3041" s="30" t="b">
        <f t="shared" ca="1" si="525"/>
        <v>1</v>
      </c>
    </row>
    <row r="3042" spans="1:25">
      <c r="A3042" s="28" t="s">
        <v>2837</v>
      </c>
      <c r="B3042" s="28" t="s">
        <v>2838</v>
      </c>
      <c r="C3042" s="28" t="s">
        <v>5062</v>
      </c>
      <c r="D3042" s="28" t="s">
        <v>2842</v>
      </c>
      <c r="E3042" s="29">
        <v>42444</v>
      </c>
      <c r="F3042" s="28" t="s">
        <v>13267</v>
      </c>
      <c r="G3042" s="30">
        <v>5590</v>
      </c>
      <c r="H3042" s="28" t="s">
        <v>13268</v>
      </c>
      <c r="I3042" s="31">
        <v>0</v>
      </c>
      <c r="J3042" s="31">
        <v>8288</v>
      </c>
      <c r="K3042" s="28" t="s">
        <v>3237</v>
      </c>
      <c r="L3042" s="32">
        <f t="shared" si="517"/>
        <v>-8288</v>
      </c>
      <c r="M3042" s="33">
        <f t="shared" si="518"/>
        <v>8288</v>
      </c>
      <c r="N3042" s="34" t="b">
        <v>1</v>
      </c>
      <c r="O3042" s="35">
        <f t="shared" si="519"/>
        <v>8288</v>
      </c>
      <c r="P3042" s="36" t="str">
        <f t="shared" si="520"/>
        <v>I</v>
      </c>
      <c r="Q3042" s="37" t="str">
        <f t="shared" si="521"/>
        <v>Station House Media Unit</v>
      </c>
      <c r="R3042" s="6" t="str">
        <f t="shared" si="522"/>
        <v>I - Station House Media Unit</v>
      </c>
      <c r="S3042" s="6" t="str">
        <f>IFERROR(INDEX('Vendor Over-ride'!$C:$C, MATCH($R:$R,'Vendor Over-ride'!$A:$A,0)),"")</f>
        <v>I - Station House Media Unit</v>
      </c>
      <c r="U3042" s="38" t="str">
        <f t="shared" si="526"/>
        <v>GIA</v>
      </c>
      <c r="V3042" s="5" t="str">
        <f t="shared" si="527"/>
        <v>AWARD</v>
      </c>
      <c r="W3042" s="5" t="b">
        <f t="shared" si="523"/>
        <v>0</v>
      </c>
      <c r="X3042" s="40">
        <f t="shared" ca="1" si="524"/>
        <v>35788</v>
      </c>
      <c r="Y3042" s="30" t="b">
        <f t="shared" ca="1" si="525"/>
        <v>1</v>
      </c>
    </row>
    <row r="3043" spans="1:25">
      <c r="A3043" s="28" t="s">
        <v>2837</v>
      </c>
      <c r="B3043" s="28" t="s">
        <v>2838</v>
      </c>
      <c r="C3043" s="28" t="s">
        <v>5062</v>
      </c>
      <c r="D3043" s="28" t="s">
        <v>2842</v>
      </c>
      <c r="E3043" s="29">
        <v>42444</v>
      </c>
      <c r="F3043" s="28" t="s">
        <v>13269</v>
      </c>
      <c r="G3043" s="30">
        <v>5590</v>
      </c>
      <c r="H3043" s="28" t="s">
        <v>13270</v>
      </c>
      <c r="I3043" s="31">
        <v>0</v>
      </c>
      <c r="J3043" s="31">
        <v>7500</v>
      </c>
      <c r="K3043" s="28" t="s">
        <v>7700</v>
      </c>
      <c r="L3043" s="32">
        <f t="shared" si="517"/>
        <v>-7500</v>
      </c>
      <c r="M3043" s="33">
        <f t="shared" si="518"/>
        <v>7500</v>
      </c>
      <c r="N3043" s="34" t="b">
        <v>1</v>
      </c>
      <c r="O3043" s="35">
        <f t="shared" si="519"/>
        <v>7500</v>
      </c>
      <c r="P3043" s="36" t="str">
        <f t="shared" si="520"/>
        <v>I</v>
      </c>
      <c r="Q3043" s="37" t="str">
        <f t="shared" si="521"/>
        <v>The Templar Arts and Leisure Centre Trust</v>
      </c>
      <c r="R3043" s="6" t="str">
        <f t="shared" si="522"/>
        <v>I - The Templar Arts and Leisure Centre Trust</v>
      </c>
      <c r="S3043" s="6" t="str">
        <f>IFERROR(INDEX('Vendor Over-ride'!$C:$C, MATCH($R:$R,'Vendor Over-ride'!$A:$A,0)),"")</f>
        <v>I - The Templar Arts and Leisure Centre Trust</v>
      </c>
      <c r="U3043" s="38" t="str">
        <f t="shared" si="526"/>
        <v>GIA</v>
      </c>
      <c r="V3043" s="5" t="str">
        <f t="shared" si="527"/>
        <v>AWARD</v>
      </c>
      <c r="W3043" s="5" t="b">
        <f t="shared" si="523"/>
        <v>0</v>
      </c>
      <c r="X3043" s="40">
        <f t="shared" ca="1" si="524"/>
        <v>34850</v>
      </c>
      <c r="Y3043" s="30" t="b">
        <f t="shared" ca="1" si="525"/>
        <v>1</v>
      </c>
    </row>
    <row r="3044" spans="1:25" hidden="1">
      <c r="A3044" s="28" t="s">
        <v>2837</v>
      </c>
      <c r="B3044" s="28" t="s">
        <v>2838</v>
      </c>
      <c r="C3044" s="28" t="s">
        <v>5062</v>
      </c>
      <c r="D3044" s="28" t="s">
        <v>2842</v>
      </c>
      <c r="E3044" s="29">
        <v>42444</v>
      </c>
      <c r="F3044" s="28" t="s">
        <v>13271</v>
      </c>
      <c r="G3044" s="30">
        <v>5590</v>
      </c>
      <c r="H3044" s="28" t="s">
        <v>13272</v>
      </c>
      <c r="I3044" s="31">
        <v>0</v>
      </c>
      <c r="J3044" s="31">
        <v>920</v>
      </c>
      <c r="K3044" s="28" t="s">
        <v>8480</v>
      </c>
      <c r="L3044" s="32">
        <f t="shared" si="517"/>
        <v>-920</v>
      </c>
      <c r="M3044" s="33">
        <f t="shared" si="518"/>
        <v>920</v>
      </c>
      <c r="N3044" s="34" t="b">
        <v>1</v>
      </c>
      <c r="O3044" s="35">
        <f t="shared" si="519"/>
        <v>920</v>
      </c>
      <c r="P3044" s="36" t="str">
        <f t="shared" si="520"/>
        <v>T</v>
      </c>
      <c r="Q3044" s="37" t="str">
        <f t="shared" si="521"/>
        <v>Claire Dow</v>
      </c>
      <c r="R3044" s="6" t="str">
        <f t="shared" si="522"/>
        <v>T - Claire Dow</v>
      </c>
      <c r="S3044" s="6" t="str">
        <f>IFERROR(INDEX('Vendor Over-ride'!$C:$C, MATCH($R:$R,'Vendor Over-ride'!$A:$A,0)),"")</f>
        <v>T - Claire Dow</v>
      </c>
      <c r="U3044" s="38" t="str">
        <f t="shared" si="526"/>
        <v>GIA</v>
      </c>
      <c r="V3044" s="5" t="str">
        <f t="shared" si="527"/>
        <v>TRADE</v>
      </c>
      <c r="W3044" s="5" t="b">
        <f t="shared" si="523"/>
        <v>0</v>
      </c>
      <c r="X3044" s="40">
        <f t="shared" ca="1" si="524"/>
        <v>2300</v>
      </c>
      <c r="Y3044" s="30" t="b">
        <f t="shared" ca="1" si="525"/>
        <v>0</v>
      </c>
    </row>
    <row r="3045" spans="1:25" hidden="1">
      <c r="A3045" s="28" t="s">
        <v>2837</v>
      </c>
      <c r="B3045" s="28" t="s">
        <v>2838</v>
      </c>
      <c r="C3045" s="28" t="s">
        <v>5062</v>
      </c>
      <c r="D3045" s="28" t="s">
        <v>2842</v>
      </c>
      <c r="E3045" s="29">
        <v>42444</v>
      </c>
      <c r="F3045" s="28" t="s">
        <v>13273</v>
      </c>
      <c r="G3045" s="30">
        <v>5590</v>
      </c>
      <c r="H3045" s="28" t="s">
        <v>13274</v>
      </c>
      <c r="I3045" s="31">
        <v>0</v>
      </c>
      <c r="J3045" s="31">
        <v>7.14</v>
      </c>
      <c r="K3045" s="28" t="s">
        <v>2863</v>
      </c>
      <c r="L3045" s="32">
        <f t="shared" si="517"/>
        <v>-7.14</v>
      </c>
      <c r="M3045" s="33">
        <f t="shared" si="518"/>
        <v>7.14</v>
      </c>
      <c r="N3045" s="34" t="b">
        <v>1</v>
      </c>
      <c r="O3045" s="35">
        <f t="shared" si="519"/>
        <v>7.14</v>
      </c>
      <c r="P3045" s="36" t="str">
        <f t="shared" si="520"/>
        <v>T</v>
      </c>
      <c r="Q3045" s="37" t="str">
        <f t="shared" si="521"/>
        <v>Galway Gourmet</v>
      </c>
      <c r="R3045" s="6" t="str">
        <f t="shared" si="522"/>
        <v>T - Galway Gourmet</v>
      </c>
      <c r="S3045" s="6" t="str">
        <f>IFERROR(INDEX('Vendor Over-ride'!$C:$C, MATCH($R:$R,'Vendor Over-ride'!$A:$A,0)),"")</f>
        <v>T - Galway Gourmet</v>
      </c>
      <c r="U3045" s="38" t="str">
        <f t="shared" si="526"/>
        <v>GIA</v>
      </c>
      <c r="V3045" s="5" t="str">
        <f t="shared" si="527"/>
        <v>TRADE</v>
      </c>
      <c r="W3045" s="5" t="b">
        <f t="shared" si="523"/>
        <v>0</v>
      </c>
      <c r="X3045" s="40">
        <f t="shared" ca="1" si="524"/>
        <v>1978.8000000000002</v>
      </c>
      <c r="Y3045" s="30" t="b">
        <f t="shared" ca="1" si="525"/>
        <v>0</v>
      </c>
    </row>
    <row r="3046" spans="1:25" hidden="1">
      <c r="A3046" s="28" t="s">
        <v>2837</v>
      </c>
      <c r="B3046" s="28" t="s">
        <v>2838</v>
      </c>
      <c r="C3046" s="28" t="s">
        <v>5062</v>
      </c>
      <c r="D3046" s="28" t="s">
        <v>2842</v>
      </c>
      <c r="E3046" s="29">
        <v>42444</v>
      </c>
      <c r="F3046" s="28" t="s">
        <v>13275</v>
      </c>
      <c r="G3046" s="30">
        <v>5590</v>
      </c>
      <c r="H3046" s="28" t="s">
        <v>13276</v>
      </c>
      <c r="I3046" s="31">
        <v>0</v>
      </c>
      <c r="J3046" s="31">
        <v>75</v>
      </c>
      <c r="K3046" s="28" t="s">
        <v>13277</v>
      </c>
      <c r="L3046" s="32">
        <f t="shared" si="517"/>
        <v>-75</v>
      </c>
      <c r="M3046" s="33">
        <f t="shared" si="518"/>
        <v>75</v>
      </c>
      <c r="N3046" s="34" t="b">
        <v>1</v>
      </c>
      <c r="O3046" s="35">
        <f t="shared" si="519"/>
        <v>75</v>
      </c>
      <c r="P3046" s="36" t="str">
        <f t="shared" si="520"/>
        <v>T</v>
      </c>
      <c r="Q3046" s="37" t="str">
        <f t="shared" si="521"/>
        <v>Joanna Baxter Wilson</v>
      </c>
      <c r="R3046" s="6" t="str">
        <f t="shared" si="522"/>
        <v>T - Joanna Baxter Wilson</v>
      </c>
      <c r="S3046" s="6" t="str">
        <f>IFERROR(INDEX('Vendor Over-ride'!$C:$C, MATCH($R:$R,'Vendor Over-ride'!$A:$A,0)),"")</f>
        <v>T - Joanna Baxter Wilson</v>
      </c>
      <c r="U3046" s="38" t="str">
        <f t="shared" si="526"/>
        <v>GIA</v>
      </c>
      <c r="V3046" s="5" t="str">
        <f t="shared" si="527"/>
        <v>TRADE</v>
      </c>
      <c r="W3046" s="5" t="b">
        <f t="shared" si="523"/>
        <v>0</v>
      </c>
      <c r="X3046" s="40">
        <f t="shared" ca="1" si="524"/>
        <v>75</v>
      </c>
      <c r="Y3046" s="30" t="b">
        <f t="shared" ca="1" si="525"/>
        <v>0</v>
      </c>
    </row>
    <row r="3047" spans="1:25" hidden="1">
      <c r="A3047" s="28" t="s">
        <v>2837</v>
      </c>
      <c r="B3047" s="28" t="s">
        <v>2838</v>
      </c>
      <c r="C3047" s="28" t="s">
        <v>5062</v>
      </c>
      <c r="D3047" s="28" t="s">
        <v>2842</v>
      </c>
      <c r="E3047" s="29">
        <v>42444</v>
      </c>
      <c r="F3047" s="28" t="s">
        <v>13278</v>
      </c>
      <c r="G3047" s="30">
        <v>5590</v>
      </c>
      <c r="H3047" s="28" t="s">
        <v>13279</v>
      </c>
      <c r="I3047" s="31">
        <v>0</v>
      </c>
      <c r="J3047" s="31">
        <v>528.98</v>
      </c>
      <c r="K3047" s="28" t="s">
        <v>13280</v>
      </c>
      <c r="L3047" s="32">
        <f t="shared" si="517"/>
        <v>-528.98</v>
      </c>
      <c r="M3047" s="33">
        <f t="shared" si="518"/>
        <v>528.98</v>
      </c>
      <c r="N3047" s="34" t="b">
        <v>1</v>
      </c>
      <c r="O3047" s="35">
        <f t="shared" si="519"/>
        <v>528.98</v>
      </c>
      <c r="P3047" s="36" t="str">
        <f t="shared" si="520"/>
        <v>T</v>
      </c>
      <c r="Q3047" s="37" t="str">
        <f t="shared" si="521"/>
        <v>Mary Morrison</v>
      </c>
      <c r="R3047" s="6" t="str">
        <f t="shared" si="522"/>
        <v>T - Mary Morrison</v>
      </c>
      <c r="S3047" s="6" t="str">
        <f>IFERROR(INDEX('Vendor Over-ride'!$C:$C, MATCH($R:$R,'Vendor Over-ride'!$A:$A,0)),"")</f>
        <v>T - Mary Morrison</v>
      </c>
      <c r="U3047" s="38" t="str">
        <f t="shared" si="526"/>
        <v>GIA</v>
      </c>
      <c r="V3047" s="5" t="str">
        <f t="shared" si="527"/>
        <v>TRADE</v>
      </c>
      <c r="W3047" s="5" t="b">
        <f t="shared" si="523"/>
        <v>0</v>
      </c>
      <c r="X3047" s="40">
        <f t="shared" ca="1" si="524"/>
        <v>528.98</v>
      </c>
      <c r="Y3047" s="30" t="b">
        <f t="shared" ca="1" si="525"/>
        <v>0</v>
      </c>
    </row>
    <row r="3048" spans="1:25" hidden="1">
      <c r="A3048" s="28" t="s">
        <v>2837</v>
      </c>
      <c r="B3048" s="28" t="s">
        <v>2838</v>
      </c>
      <c r="C3048" s="28" t="s">
        <v>5062</v>
      </c>
      <c r="D3048" s="28" t="s">
        <v>2842</v>
      </c>
      <c r="E3048" s="29">
        <v>42444</v>
      </c>
      <c r="F3048" s="28" t="s">
        <v>13281</v>
      </c>
      <c r="G3048" s="30">
        <v>5590</v>
      </c>
      <c r="H3048" s="28" t="s">
        <v>13282</v>
      </c>
      <c r="I3048" s="31">
        <v>0</v>
      </c>
      <c r="J3048" s="31">
        <v>796.8</v>
      </c>
      <c r="K3048" s="28" t="s">
        <v>3751</v>
      </c>
      <c r="L3048" s="32">
        <f t="shared" si="517"/>
        <v>-796.8</v>
      </c>
      <c r="M3048" s="33">
        <f t="shared" si="518"/>
        <v>796.8</v>
      </c>
      <c r="N3048" s="34" t="b">
        <v>1</v>
      </c>
      <c r="O3048" s="35">
        <f t="shared" si="519"/>
        <v>796.8</v>
      </c>
      <c r="P3048" s="36" t="str">
        <f t="shared" si="520"/>
        <v>T</v>
      </c>
      <c r="Q3048" s="37" t="str">
        <f t="shared" si="521"/>
        <v>McAdam King Business Psychology Ltd</v>
      </c>
      <c r="R3048" s="6" t="str">
        <f t="shared" si="522"/>
        <v>T - McAdam King Business Psychology Ltd</v>
      </c>
      <c r="S3048" s="6" t="str">
        <f>IFERROR(INDEX('Vendor Over-ride'!$C:$C, MATCH($R:$R,'Vendor Over-ride'!$A:$A,0)),"")</f>
        <v>T - McAdam King Business Psychology Ltd</v>
      </c>
      <c r="U3048" s="38" t="str">
        <f t="shared" si="526"/>
        <v>GIA</v>
      </c>
      <c r="V3048" s="5" t="str">
        <f t="shared" si="527"/>
        <v>TRADE</v>
      </c>
      <c r="W3048" s="5" t="b">
        <f t="shared" si="523"/>
        <v>0</v>
      </c>
      <c r="X3048" s="40">
        <f t="shared" ca="1" si="524"/>
        <v>1809.6</v>
      </c>
      <c r="Y3048" s="30" t="b">
        <f t="shared" ca="1" si="525"/>
        <v>0</v>
      </c>
    </row>
    <row r="3049" spans="1:25" hidden="1">
      <c r="A3049" s="28" t="s">
        <v>2837</v>
      </c>
      <c r="B3049" s="28" t="s">
        <v>2838</v>
      </c>
      <c r="C3049" s="28" t="s">
        <v>5062</v>
      </c>
      <c r="D3049" s="28" t="s">
        <v>2842</v>
      </c>
      <c r="E3049" s="29">
        <v>42444</v>
      </c>
      <c r="F3049" s="28" t="s">
        <v>13283</v>
      </c>
      <c r="G3049" s="30">
        <v>5590</v>
      </c>
      <c r="H3049" s="28" t="s">
        <v>13284</v>
      </c>
      <c r="I3049" s="31">
        <v>0</v>
      </c>
      <c r="J3049" s="31">
        <v>1134</v>
      </c>
      <c r="K3049" s="28" t="s">
        <v>2902</v>
      </c>
      <c r="L3049" s="32">
        <f t="shared" si="517"/>
        <v>-1134</v>
      </c>
      <c r="M3049" s="33">
        <f t="shared" si="518"/>
        <v>1134</v>
      </c>
      <c r="N3049" s="34" t="b">
        <v>1</v>
      </c>
      <c r="O3049" s="35">
        <f t="shared" si="519"/>
        <v>1134</v>
      </c>
      <c r="P3049" s="36" t="str">
        <f t="shared" si="520"/>
        <v>T</v>
      </c>
      <c r="Q3049" s="37" t="str">
        <f t="shared" si="521"/>
        <v>Ross Promotional Products Llimited</v>
      </c>
      <c r="R3049" s="6" t="str">
        <f t="shared" si="522"/>
        <v>T - Ross Promotional Products Llimited</v>
      </c>
      <c r="S3049" s="6" t="str">
        <f>IFERROR(INDEX('Vendor Over-ride'!$C:$C, MATCH($R:$R,'Vendor Over-ride'!$A:$A,0)),"")</f>
        <v>T - Ross Promotional Products Llimited</v>
      </c>
      <c r="U3049" s="38" t="str">
        <f t="shared" si="526"/>
        <v>GIA</v>
      </c>
      <c r="V3049" s="5" t="str">
        <f t="shared" si="527"/>
        <v>TRADE</v>
      </c>
      <c r="W3049" s="5" t="b">
        <f t="shared" si="523"/>
        <v>0</v>
      </c>
      <c r="X3049" s="40">
        <f t="shared" ca="1" si="524"/>
        <v>7125</v>
      </c>
      <c r="Y3049" s="30" t="b">
        <f t="shared" ca="1" si="525"/>
        <v>0</v>
      </c>
    </row>
    <row r="3050" spans="1:25" hidden="1">
      <c r="A3050" s="28" t="s">
        <v>2837</v>
      </c>
      <c r="B3050" s="28" t="s">
        <v>2838</v>
      </c>
      <c r="C3050" s="28" t="s">
        <v>5062</v>
      </c>
      <c r="D3050" s="28" t="s">
        <v>2842</v>
      </c>
      <c r="E3050" s="29">
        <v>42444</v>
      </c>
      <c r="F3050" s="28" t="s">
        <v>13285</v>
      </c>
      <c r="G3050" s="30">
        <v>5590</v>
      </c>
      <c r="H3050" s="28" t="s">
        <v>13286</v>
      </c>
      <c r="I3050" s="31">
        <v>0</v>
      </c>
      <c r="J3050" s="31">
        <v>1000</v>
      </c>
      <c r="K3050" s="28" t="s">
        <v>13287</v>
      </c>
      <c r="L3050" s="32">
        <f t="shared" si="517"/>
        <v>-1000</v>
      </c>
      <c r="M3050" s="33">
        <f t="shared" si="518"/>
        <v>1000</v>
      </c>
      <c r="N3050" s="34" t="b">
        <v>1</v>
      </c>
      <c r="O3050" s="35">
        <f t="shared" si="519"/>
        <v>1000</v>
      </c>
      <c r="P3050" s="36" t="str">
        <f t="shared" si="520"/>
        <v>T</v>
      </c>
      <c r="Q3050" s="37" t="str">
        <f t="shared" si="521"/>
        <v>Scottish Poetry Library</v>
      </c>
      <c r="R3050" s="6" t="str">
        <f t="shared" si="522"/>
        <v>T - Scottish Poetry Library</v>
      </c>
      <c r="S3050" s="6" t="str">
        <f>IFERROR(INDEX('Vendor Over-ride'!$C:$C, MATCH($R:$R,'Vendor Over-ride'!$A:$A,0)),"")</f>
        <v>T - Scottish Poetry Library</v>
      </c>
      <c r="U3050" s="38" t="str">
        <f t="shared" si="526"/>
        <v>GIA</v>
      </c>
      <c r="V3050" s="5" t="str">
        <f t="shared" si="527"/>
        <v>TRADE</v>
      </c>
      <c r="W3050" s="5" t="b">
        <f t="shared" si="523"/>
        <v>0</v>
      </c>
      <c r="X3050" s="40">
        <f t="shared" ca="1" si="524"/>
        <v>1000</v>
      </c>
      <c r="Y3050" s="30" t="b">
        <f t="shared" ca="1" si="525"/>
        <v>0</v>
      </c>
    </row>
    <row r="3051" spans="1:25" hidden="1">
      <c r="A3051" s="28" t="s">
        <v>2837</v>
      </c>
      <c r="B3051" s="28" t="s">
        <v>2838</v>
      </c>
      <c r="C3051" s="28" t="s">
        <v>5062</v>
      </c>
      <c r="D3051" s="28" t="s">
        <v>2842</v>
      </c>
      <c r="E3051" s="29">
        <v>42444</v>
      </c>
      <c r="F3051" s="28" t="s">
        <v>13288</v>
      </c>
      <c r="G3051" s="30">
        <v>5590</v>
      </c>
      <c r="H3051" s="28" t="s">
        <v>13289</v>
      </c>
      <c r="I3051" s="31">
        <v>0</v>
      </c>
      <c r="J3051" s="31">
        <v>876.5</v>
      </c>
      <c r="K3051" s="28" t="s">
        <v>13290</v>
      </c>
      <c r="L3051" s="32">
        <f t="shared" si="517"/>
        <v>-876.5</v>
      </c>
      <c r="M3051" s="33">
        <f t="shared" si="518"/>
        <v>876.5</v>
      </c>
      <c r="N3051" s="34" t="b">
        <v>1</v>
      </c>
      <c r="O3051" s="35">
        <f t="shared" si="519"/>
        <v>876.5</v>
      </c>
      <c r="P3051" s="36" t="str">
        <f t="shared" si="520"/>
        <v>T</v>
      </c>
      <c r="Q3051" s="37" t="str">
        <f t="shared" si="521"/>
        <v>Sion Parkinson</v>
      </c>
      <c r="R3051" s="6" t="str">
        <f t="shared" si="522"/>
        <v>T - Sion Parkinson</v>
      </c>
      <c r="S3051" s="6" t="str">
        <f>IFERROR(INDEX('Vendor Over-ride'!$C:$C, MATCH($R:$R,'Vendor Over-ride'!$A:$A,0)),"")</f>
        <v>T - Sion Parkinson</v>
      </c>
      <c r="U3051" s="38" t="str">
        <f t="shared" si="526"/>
        <v>GIA</v>
      </c>
      <c r="V3051" s="5" t="str">
        <f t="shared" si="527"/>
        <v>TRADE</v>
      </c>
      <c r="W3051" s="5" t="b">
        <f t="shared" si="523"/>
        <v>0</v>
      </c>
      <c r="X3051" s="40">
        <f t="shared" ca="1" si="524"/>
        <v>876.5</v>
      </c>
      <c r="Y3051" s="30" t="b">
        <f t="shared" ca="1" si="525"/>
        <v>0</v>
      </c>
    </row>
    <row r="3052" spans="1:25" hidden="1">
      <c r="A3052" s="28" t="s">
        <v>2837</v>
      </c>
      <c r="B3052" s="28" t="s">
        <v>2838</v>
      </c>
      <c r="C3052" s="28" t="s">
        <v>5062</v>
      </c>
      <c r="D3052" s="28" t="s">
        <v>2842</v>
      </c>
      <c r="E3052" s="29">
        <v>42447</v>
      </c>
      <c r="F3052" s="28" t="s">
        <v>13291</v>
      </c>
      <c r="G3052" s="30">
        <v>5606</v>
      </c>
      <c r="H3052" s="28" t="s">
        <v>13292</v>
      </c>
      <c r="I3052" s="31">
        <v>0</v>
      </c>
      <c r="J3052" s="31">
        <v>59.3</v>
      </c>
      <c r="K3052" s="28" t="s">
        <v>2867</v>
      </c>
      <c r="L3052" s="32">
        <f t="shared" si="517"/>
        <v>-59.3</v>
      </c>
      <c r="M3052" s="33">
        <f t="shared" si="518"/>
        <v>59.3</v>
      </c>
      <c r="N3052" s="34" t="b">
        <v>0</v>
      </c>
      <c r="O3052" s="35">
        <f t="shared" si="519"/>
        <v>0</v>
      </c>
      <c r="P3052" s="36" t="str">
        <f t="shared" si="520"/>
        <v>E</v>
      </c>
      <c r="Q3052" s="37" t="str">
        <f t="shared" si="521"/>
        <v>Andrew Leitch</v>
      </c>
      <c r="R3052" s="6" t="str">
        <f t="shared" si="522"/>
        <v>E - Andrew Leitch</v>
      </c>
      <c r="S3052" s="6" t="str">
        <f>IFERROR(INDEX('Vendor Over-ride'!$C:$C, MATCH($R:$R,'Vendor Over-ride'!$A:$A,0)),"")</f>
        <v/>
      </c>
      <c r="U3052" s="38" t="str">
        <f t="shared" si="526"/>
        <v>GIA</v>
      </c>
      <c r="V3052" s="5" t="str">
        <f t="shared" si="527"/>
        <v>EMPLOYEE</v>
      </c>
      <c r="W3052" s="5" t="b">
        <f t="shared" si="523"/>
        <v>0</v>
      </c>
      <c r="X3052" s="40">
        <f t="shared" ca="1" si="524"/>
        <v>334393.72000000003</v>
      </c>
      <c r="Y3052" s="30" t="b">
        <f t="shared" ca="1" si="525"/>
        <v>1</v>
      </c>
    </row>
    <row r="3053" spans="1:25" hidden="1">
      <c r="A3053" s="28" t="s">
        <v>2837</v>
      </c>
      <c r="B3053" s="28" t="s">
        <v>2838</v>
      </c>
      <c r="C3053" s="28" t="s">
        <v>5062</v>
      </c>
      <c r="D3053" s="28" t="s">
        <v>2842</v>
      </c>
      <c r="E3053" s="29">
        <v>42447</v>
      </c>
      <c r="F3053" s="28" t="s">
        <v>13293</v>
      </c>
      <c r="G3053" s="30">
        <v>5606</v>
      </c>
      <c r="H3053" s="28" t="s">
        <v>13294</v>
      </c>
      <c r="I3053" s="31">
        <v>0</v>
      </c>
      <c r="J3053" s="31">
        <v>34.75</v>
      </c>
      <c r="K3053" s="28" t="s">
        <v>4670</v>
      </c>
      <c r="L3053" s="32">
        <f t="shared" si="517"/>
        <v>-34.75</v>
      </c>
      <c r="M3053" s="33">
        <f t="shared" si="518"/>
        <v>34.75</v>
      </c>
      <c r="N3053" s="34" t="b">
        <v>0</v>
      </c>
      <c r="O3053" s="35">
        <f t="shared" si="519"/>
        <v>0</v>
      </c>
      <c r="P3053" s="36" t="str">
        <f t="shared" si="520"/>
        <v>E</v>
      </c>
      <c r="Q3053" s="37" t="str">
        <f t="shared" si="521"/>
        <v>Petrea Cooney</v>
      </c>
      <c r="R3053" s="6" t="str">
        <f t="shared" si="522"/>
        <v>E - Petrea Cooney</v>
      </c>
      <c r="S3053" s="6" t="str">
        <f>IFERROR(INDEX('Vendor Over-ride'!$C:$C, MATCH($R:$R,'Vendor Over-ride'!$A:$A,0)),"")</f>
        <v/>
      </c>
      <c r="U3053" s="38" t="str">
        <f t="shared" si="526"/>
        <v>GIA</v>
      </c>
      <c r="V3053" s="5" t="str">
        <f t="shared" si="527"/>
        <v>EMPLOYEE</v>
      </c>
      <c r="W3053" s="5" t="b">
        <f t="shared" si="523"/>
        <v>0</v>
      </c>
      <c r="X3053" s="40">
        <f t="shared" ca="1" si="524"/>
        <v>334393.72000000003</v>
      </c>
      <c r="Y3053" s="30" t="b">
        <f t="shared" ca="1" si="525"/>
        <v>1</v>
      </c>
    </row>
    <row r="3054" spans="1:25" hidden="1">
      <c r="A3054" s="28" t="s">
        <v>2837</v>
      </c>
      <c r="B3054" s="28" t="s">
        <v>2838</v>
      </c>
      <c r="C3054" s="28" t="s">
        <v>5062</v>
      </c>
      <c r="D3054" s="28" t="s">
        <v>2842</v>
      </c>
      <c r="E3054" s="29">
        <v>42447</v>
      </c>
      <c r="F3054" s="28" t="s">
        <v>13295</v>
      </c>
      <c r="G3054" s="30">
        <v>5606</v>
      </c>
      <c r="H3054" s="28" t="s">
        <v>13296</v>
      </c>
      <c r="I3054" s="31">
        <v>0</v>
      </c>
      <c r="J3054" s="31">
        <v>591.42999999999995</v>
      </c>
      <c r="K3054" s="28" t="s">
        <v>2956</v>
      </c>
      <c r="L3054" s="32">
        <f t="shared" si="517"/>
        <v>-591.42999999999995</v>
      </c>
      <c r="M3054" s="33">
        <f t="shared" si="518"/>
        <v>591.42999999999995</v>
      </c>
      <c r="N3054" s="34" t="b">
        <v>0</v>
      </c>
      <c r="O3054" s="35">
        <f t="shared" si="519"/>
        <v>0</v>
      </c>
      <c r="P3054" s="36" t="str">
        <f t="shared" si="520"/>
        <v>E</v>
      </c>
      <c r="Q3054" s="37" t="str">
        <f t="shared" si="521"/>
        <v>Brodie Pringle</v>
      </c>
      <c r="R3054" s="6" t="str">
        <f t="shared" si="522"/>
        <v>E - Brodie Pringle</v>
      </c>
      <c r="S3054" s="6" t="str">
        <f>IFERROR(INDEX('Vendor Over-ride'!$C:$C, MATCH($R:$R,'Vendor Over-ride'!$A:$A,0)),"")</f>
        <v/>
      </c>
      <c r="U3054" s="38" t="str">
        <f t="shared" si="526"/>
        <v>GIA</v>
      </c>
      <c r="V3054" s="5" t="str">
        <f t="shared" si="527"/>
        <v>EMPLOYEE</v>
      </c>
      <c r="W3054" s="5" t="b">
        <f t="shared" si="523"/>
        <v>0</v>
      </c>
      <c r="X3054" s="40">
        <f t="shared" ca="1" si="524"/>
        <v>334393.72000000003</v>
      </c>
      <c r="Y3054" s="30" t="b">
        <f t="shared" ca="1" si="525"/>
        <v>1</v>
      </c>
    </row>
    <row r="3055" spans="1:25" hidden="1">
      <c r="A3055" s="28" t="s">
        <v>2837</v>
      </c>
      <c r="B3055" s="28" t="s">
        <v>2838</v>
      </c>
      <c r="C3055" s="28" t="s">
        <v>5062</v>
      </c>
      <c r="D3055" s="28" t="s">
        <v>2842</v>
      </c>
      <c r="E3055" s="29">
        <v>42447</v>
      </c>
      <c r="F3055" s="28" t="s">
        <v>13297</v>
      </c>
      <c r="G3055" s="30">
        <v>5606</v>
      </c>
      <c r="H3055" s="28" t="s">
        <v>13298</v>
      </c>
      <c r="I3055" s="31">
        <v>0</v>
      </c>
      <c r="J3055" s="31">
        <v>6</v>
      </c>
      <c r="K3055" s="28" t="s">
        <v>5092</v>
      </c>
      <c r="L3055" s="32">
        <f t="shared" si="517"/>
        <v>-6</v>
      </c>
      <c r="M3055" s="33">
        <f t="shared" si="518"/>
        <v>6</v>
      </c>
      <c r="N3055" s="34" t="b">
        <v>0</v>
      </c>
      <c r="O3055" s="35">
        <f t="shared" si="519"/>
        <v>0</v>
      </c>
      <c r="P3055" s="36" t="str">
        <f t="shared" si="520"/>
        <v>E</v>
      </c>
      <c r="Q3055" s="37" t="str">
        <f t="shared" si="521"/>
        <v>Alison White</v>
      </c>
      <c r="R3055" s="6" t="str">
        <f t="shared" si="522"/>
        <v>E - Alison White</v>
      </c>
      <c r="S3055" s="6" t="str">
        <f>IFERROR(INDEX('Vendor Over-ride'!$C:$C, MATCH($R:$R,'Vendor Over-ride'!$A:$A,0)),"")</f>
        <v/>
      </c>
      <c r="U3055" s="38" t="str">
        <f t="shared" si="526"/>
        <v>GIA</v>
      </c>
      <c r="V3055" s="5" t="str">
        <f t="shared" si="527"/>
        <v>EMPLOYEE</v>
      </c>
      <c r="W3055" s="5" t="b">
        <f t="shared" si="523"/>
        <v>0</v>
      </c>
      <c r="X3055" s="40">
        <f t="shared" ca="1" si="524"/>
        <v>334393.72000000003</v>
      </c>
      <c r="Y3055" s="30" t="b">
        <f t="shared" ca="1" si="525"/>
        <v>1</v>
      </c>
    </row>
    <row r="3056" spans="1:25" hidden="1">
      <c r="A3056" s="28" t="s">
        <v>2837</v>
      </c>
      <c r="B3056" s="28" t="s">
        <v>2838</v>
      </c>
      <c r="C3056" s="28" t="s">
        <v>5062</v>
      </c>
      <c r="D3056" s="28" t="s">
        <v>2842</v>
      </c>
      <c r="E3056" s="29">
        <v>42447</v>
      </c>
      <c r="F3056" s="28" t="s">
        <v>13299</v>
      </c>
      <c r="G3056" s="30">
        <v>5606</v>
      </c>
      <c r="H3056" s="28" t="s">
        <v>13300</v>
      </c>
      <c r="I3056" s="31">
        <v>0</v>
      </c>
      <c r="J3056" s="31">
        <v>60</v>
      </c>
      <c r="K3056" s="28" t="s">
        <v>12907</v>
      </c>
      <c r="L3056" s="32">
        <f t="shared" si="517"/>
        <v>-60</v>
      </c>
      <c r="M3056" s="33">
        <f t="shared" si="518"/>
        <v>60</v>
      </c>
      <c r="N3056" s="34" t="b">
        <v>0</v>
      </c>
      <c r="O3056" s="35">
        <f t="shared" si="519"/>
        <v>0</v>
      </c>
      <c r="P3056" s="36" t="str">
        <f t="shared" si="520"/>
        <v>E</v>
      </c>
      <c r="Q3056" s="37" t="str">
        <f t="shared" si="521"/>
        <v>Stephanie Saint</v>
      </c>
      <c r="R3056" s="6" t="str">
        <f t="shared" si="522"/>
        <v>E - Stephanie Saint</v>
      </c>
      <c r="S3056" s="6" t="str">
        <f>IFERROR(INDEX('Vendor Over-ride'!$C:$C, MATCH($R:$R,'Vendor Over-ride'!$A:$A,0)),"")</f>
        <v/>
      </c>
      <c r="U3056" s="38" t="str">
        <f t="shared" si="526"/>
        <v>GIA</v>
      </c>
      <c r="V3056" s="5" t="str">
        <f t="shared" si="527"/>
        <v>EMPLOYEE</v>
      </c>
      <c r="W3056" s="5" t="b">
        <f t="shared" si="523"/>
        <v>0</v>
      </c>
      <c r="X3056" s="40">
        <f t="shared" ca="1" si="524"/>
        <v>334393.72000000003</v>
      </c>
      <c r="Y3056" s="30" t="b">
        <f t="shared" ca="1" si="525"/>
        <v>1</v>
      </c>
    </row>
    <row r="3057" spans="1:25">
      <c r="A3057" s="28" t="s">
        <v>2837</v>
      </c>
      <c r="B3057" s="28" t="s">
        <v>2838</v>
      </c>
      <c r="C3057" s="28" t="s">
        <v>5062</v>
      </c>
      <c r="D3057" s="28" t="s">
        <v>2842</v>
      </c>
      <c r="E3057" s="29">
        <v>42447</v>
      </c>
      <c r="F3057" s="28" t="s">
        <v>13301</v>
      </c>
      <c r="G3057" s="30">
        <v>5606</v>
      </c>
      <c r="H3057" s="28" t="s">
        <v>13302</v>
      </c>
      <c r="I3057" s="31">
        <v>0</v>
      </c>
      <c r="J3057" s="31">
        <v>1752</v>
      </c>
      <c r="K3057" s="28" t="s">
        <v>5203</v>
      </c>
      <c r="L3057" s="32">
        <f t="shared" si="517"/>
        <v>-1752</v>
      </c>
      <c r="M3057" s="33">
        <f t="shared" si="518"/>
        <v>1752</v>
      </c>
      <c r="N3057" s="34" t="b">
        <v>1</v>
      </c>
      <c r="O3057" s="35">
        <f t="shared" si="519"/>
        <v>1752</v>
      </c>
      <c r="P3057" s="36" t="str">
        <f t="shared" si="520"/>
        <v>G</v>
      </c>
      <c r="Q3057" s="37" t="str">
        <f t="shared" si="521"/>
        <v>Fire Exit Ltd</v>
      </c>
      <c r="R3057" s="6" t="str">
        <f t="shared" si="522"/>
        <v>G - Fire Exit Ltd</v>
      </c>
      <c r="S3057" s="6" t="str">
        <f>IFERROR(INDEX('Vendor Over-ride'!$C:$C, MATCH($R:$R,'Vendor Over-ride'!$A:$A,0)),"")</f>
        <v>G - Fire Exit Ltd</v>
      </c>
      <c r="U3057" s="38" t="str">
        <f t="shared" si="526"/>
        <v>GIA</v>
      </c>
      <c r="V3057" s="5" t="str">
        <f t="shared" si="527"/>
        <v>AWARD</v>
      </c>
      <c r="W3057" s="5" t="b">
        <f t="shared" si="523"/>
        <v>0</v>
      </c>
      <c r="X3057" s="40">
        <f t="shared" ca="1" si="524"/>
        <v>176752</v>
      </c>
      <c r="Y3057" s="30" t="b">
        <f t="shared" ca="1" si="525"/>
        <v>1</v>
      </c>
    </row>
    <row r="3058" spans="1:25" hidden="1">
      <c r="A3058" s="28" t="s">
        <v>2837</v>
      </c>
      <c r="B3058" s="28" t="s">
        <v>2838</v>
      </c>
      <c r="C3058" s="28" t="s">
        <v>5062</v>
      </c>
      <c r="D3058" s="28" t="s">
        <v>2842</v>
      </c>
      <c r="E3058" s="29">
        <v>42447</v>
      </c>
      <c r="F3058" s="28" t="s">
        <v>13303</v>
      </c>
      <c r="G3058" s="30">
        <v>5606</v>
      </c>
      <c r="H3058" s="28" t="s">
        <v>13304</v>
      </c>
      <c r="I3058" s="31">
        <v>0</v>
      </c>
      <c r="J3058" s="31">
        <v>7500</v>
      </c>
      <c r="K3058" s="28" t="s">
        <v>13305</v>
      </c>
      <c r="L3058" s="32">
        <f t="shared" si="517"/>
        <v>-7500</v>
      </c>
      <c r="M3058" s="33">
        <f t="shared" si="518"/>
        <v>7500</v>
      </c>
      <c r="N3058" s="34" t="b">
        <v>1</v>
      </c>
      <c r="O3058" s="35">
        <f t="shared" si="519"/>
        <v>7500</v>
      </c>
      <c r="P3058" s="36" t="str">
        <f t="shared" si="520"/>
        <v>G</v>
      </c>
      <c r="Q3058" s="37" t="str">
        <f t="shared" si="521"/>
        <v>St Andrews Voices</v>
      </c>
      <c r="R3058" s="6" t="str">
        <f t="shared" si="522"/>
        <v>G - St Andrews Voices</v>
      </c>
      <c r="S3058" s="6" t="str">
        <f>IFERROR(INDEX('Vendor Over-ride'!$C:$C, MATCH($R:$R,'Vendor Over-ride'!$A:$A,0)),"")</f>
        <v>G - St Andrews Voices</v>
      </c>
      <c r="U3058" s="38" t="str">
        <f t="shared" si="526"/>
        <v>GIA</v>
      </c>
      <c r="V3058" s="5" t="str">
        <f t="shared" si="527"/>
        <v>AWARD</v>
      </c>
      <c r="W3058" s="5" t="b">
        <f t="shared" si="523"/>
        <v>0</v>
      </c>
      <c r="X3058" s="40">
        <f t="shared" ca="1" si="524"/>
        <v>11000</v>
      </c>
      <c r="Y3058" s="30" t="b">
        <f t="shared" ca="1" si="525"/>
        <v>0</v>
      </c>
    </row>
    <row r="3059" spans="1:25">
      <c r="A3059" s="28" t="s">
        <v>2837</v>
      </c>
      <c r="B3059" s="28" t="s">
        <v>2838</v>
      </c>
      <c r="C3059" s="28" t="s">
        <v>5062</v>
      </c>
      <c r="D3059" s="28" t="s">
        <v>2842</v>
      </c>
      <c r="E3059" s="29">
        <v>42447</v>
      </c>
      <c r="F3059" s="28" t="s">
        <v>13306</v>
      </c>
      <c r="G3059" s="30">
        <v>5606</v>
      </c>
      <c r="H3059" s="28" t="s">
        <v>13307</v>
      </c>
      <c r="I3059" s="31">
        <v>0</v>
      </c>
      <c r="J3059" s="31">
        <v>8750</v>
      </c>
      <c r="K3059" s="28" t="s">
        <v>3052</v>
      </c>
      <c r="L3059" s="32">
        <f t="shared" si="517"/>
        <v>-8750</v>
      </c>
      <c r="M3059" s="33">
        <f t="shared" si="518"/>
        <v>8750</v>
      </c>
      <c r="N3059" s="34" t="b">
        <v>1</v>
      </c>
      <c r="O3059" s="35">
        <f t="shared" si="519"/>
        <v>8750</v>
      </c>
      <c r="P3059" s="36" t="str">
        <f t="shared" si="520"/>
        <v>I</v>
      </c>
      <c r="Q3059" s="37" t="str">
        <f t="shared" si="521"/>
        <v>British Council Scotland</v>
      </c>
      <c r="R3059" s="6" t="str">
        <f t="shared" si="522"/>
        <v>I - British Council Scotland</v>
      </c>
      <c r="S3059" s="6" t="str">
        <f>IFERROR(INDEX('Vendor Over-ride'!$C:$C, MATCH($R:$R,'Vendor Over-ride'!$A:$A,0)),"")</f>
        <v>I - British Council</v>
      </c>
      <c r="U3059" s="38" t="str">
        <f t="shared" si="526"/>
        <v>GIA</v>
      </c>
      <c r="V3059" s="5" t="str">
        <f t="shared" si="527"/>
        <v>AWARD</v>
      </c>
      <c r="W3059" s="5" t="b">
        <f t="shared" si="523"/>
        <v>0</v>
      </c>
      <c r="X3059" s="40">
        <f t="shared" ca="1" si="524"/>
        <v>72855</v>
      </c>
      <c r="Y3059" s="30" t="b">
        <f t="shared" ca="1" si="525"/>
        <v>1</v>
      </c>
    </row>
    <row r="3060" spans="1:25" hidden="1">
      <c r="A3060" s="28" t="s">
        <v>2837</v>
      </c>
      <c r="B3060" s="28" t="s">
        <v>2838</v>
      </c>
      <c r="C3060" s="28" t="s">
        <v>5062</v>
      </c>
      <c r="D3060" s="28" t="s">
        <v>2842</v>
      </c>
      <c r="E3060" s="29">
        <v>42447</v>
      </c>
      <c r="F3060" s="28" t="s">
        <v>13308</v>
      </c>
      <c r="G3060" s="30">
        <v>5606</v>
      </c>
      <c r="H3060" s="28" t="s">
        <v>13309</v>
      </c>
      <c r="I3060" s="31">
        <v>0</v>
      </c>
      <c r="J3060" s="31">
        <v>15000</v>
      </c>
      <c r="K3060" s="28" t="s">
        <v>2910</v>
      </c>
      <c r="L3060" s="32">
        <f t="shared" si="517"/>
        <v>-15000</v>
      </c>
      <c r="M3060" s="33">
        <f t="shared" si="518"/>
        <v>15000</v>
      </c>
      <c r="N3060" s="34" t="b">
        <v>1</v>
      </c>
      <c r="O3060" s="35">
        <f t="shared" si="519"/>
        <v>15000</v>
      </c>
      <c r="P3060" s="36" t="str">
        <f t="shared" si="520"/>
        <v>I</v>
      </c>
      <c r="Q3060" s="37" t="str">
        <f t="shared" si="521"/>
        <v>Enterprise Music Scotland</v>
      </c>
      <c r="R3060" s="6" t="str">
        <f t="shared" si="522"/>
        <v>I - Enterprise Music Scotland</v>
      </c>
      <c r="S3060" s="6" t="str">
        <f>IFERROR(INDEX('Vendor Over-ride'!$C:$C, MATCH($R:$R,'Vendor Over-ride'!$A:$A,0)),"")</f>
        <v>I - Enterprise Music Scotland</v>
      </c>
      <c r="U3060" s="38" t="str">
        <f t="shared" si="526"/>
        <v>GIA</v>
      </c>
      <c r="V3060" s="5" t="str">
        <f t="shared" si="527"/>
        <v>AWARD</v>
      </c>
      <c r="W3060" s="5" t="b">
        <f t="shared" si="523"/>
        <v>0</v>
      </c>
      <c r="X3060" s="40">
        <f t="shared" ca="1" si="524"/>
        <v>15000</v>
      </c>
      <c r="Y3060" s="30" t="b">
        <f t="shared" ca="1" si="525"/>
        <v>0</v>
      </c>
    </row>
    <row r="3061" spans="1:25" hidden="1">
      <c r="A3061" s="28" t="s">
        <v>2837</v>
      </c>
      <c r="B3061" s="28" t="s">
        <v>2838</v>
      </c>
      <c r="C3061" s="28" t="s">
        <v>5062</v>
      </c>
      <c r="D3061" s="28" t="s">
        <v>2842</v>
      </c>
      <c r="E3061" s="29">
        <v>42447</v>
      </c>
      <c r="F3061" s="28" t="s">
        <v>13310</v>
      </c>
      <c r="G3061" s="30">
        <v>5606</v>
      </c>
      <c r="H3061" s="28" t="s">
        <v>13311</v>
      </c>
      <c r="I3061" s="31">
        <v>0</v>
      </c>
      <c r="J3061" s="31">
        <v>15186</v>
      </c>
      <c r="K3061" s="28" t="s">
        <v>13312</v>
      </c>
      <c r="L3061" s="32">
        <f t="shared" si="517"/>
        <v>-15186</v>
      </c>
      <c r="M3061" s="33">
        <f t="shared" si="518"/>
        <v>15186</v>
      </c>
      <c r="N3061" s="34" t="b">
        <v>1</v>
      </c>
      <c r="O3061" s="35">
        <f t="shared" si="519"/>
        <v>15186</v>
      </c>
      <c r="P3061" s="36" t="str">
        <f t="shared" si="520"/>
        <v>I</v>
      </c>
      <c r="Q3061" s="37" t="str">
        <f t="shared" si="521"/>
        <v>Escape Youth Services</v>
      </c>
      <c r="R3061" s="6" t="str">
        <f t="shared" si="522"/>
        <v>I - Escape Youth Services</v>
      </c>
      <c r="S3061" s="6" t="str">
        <f>IFERROR(INDEX('Vendor Over-ride'!$C:$C, MATCH($R:$R,'Vendor Over-ride'!$A:$A,0)),"")</f>
        <v>I - Escape Youth Services</v>
      </c>
      <c r="U3061" s="38" t="str">
        <f t="shared" si="526"/>
        <v>GIA</v>
      </c>
      <c r="V3061" s="5" t="str">
        <f t="shared" si="527"/>
        <v>AWARD</v>
      </c>
      <c r="W3061" s="5" t="b">
        <f t="shared" si="523"/>
        <v>0</v>
      </c>
      <c r="X3061" s="40">
        <f t="shared" ca="1" si="524"/>
        <v>15186</v>
      </c>
      <c r="Y3061" s="30" t="b">
        <f t="shared" ca="1" si="525"/>
        <v>0</v>
      </c>
    </row>
    <row r="3062" spans="1:25" hidden="1">
      <c r="A3062" s="28" t="s">
        <v>2837</v>
      </c>
      <c r="B3062" s="28" t="s">
        <v>2838</v>
      </c>
      <c r="C3062" s="28" t="s">
        <v>5062</v>
      </c>
      <c r="D3062" s="28" t="s">
        <v>2842</v>
      </c>
      <c r="E3062" s="29">
        <v>42447</v>
      </c>
      <c r="F3062" s="28" t="s">
        <v>13313</v>
      </c>
      <c r="G3062" s="30">
        <v>5606</v>
      </c>
      <c r="H3062" s="28" t="s">
        <v>13314</v>
      </c>
      <c r="I3062" s="31">
        <v>0</v>
      </c>
      <c r="J3062" s="31">
        <v>3187</v>
      </c>
      <c r="K3062" s="28" t="s">
        <v>10308</v>
      </c>
      <c r="L3062" s="32">
        <f t="shared" si="517"/>
        <v>-3187</v>
      </c>
      <c r="M3062" s="33">
        <f t="shared" si="518"/>
        <v>3187</v>
      </c>
      <c r="N3062" s="34" t="b">
        <v>1</v>
      </c>
      <c r="O3062" s="35">
        <f t="shared" si="519"/>
        <v>3187</v>
      </c>
      <c r="P3062" s="36" t="str">
        <f t="shared" si="520"/>
        <v>I</v>
      </c>
      <c r="Q3062" s="37" t="str">
        <f t="shared" si="521"/>
        <v>RSD Recording Studios</v>
      </c>
      <c r="R3062" s="6" t="str">
        <f t="shared" si="522"/>
        <v>I - RSD Recording Studios</v>
      </c>
      <c r="S3062" s="6" t="str">
        <f>IFERROR(INDEX('Vendor Over-ride'!$C:$C, MATCH($R:$R,'Vendor Over-ride'!$A:$A,0)),"")</f>
        <v>I - RSD Recording Studios</v>
      </c>
      <c r="U3062" s="38" t="str">
        <f t="shared" si="526"/>
        <v>GIA</v>
      </c>
      <c r="V3062" s="5" t="str">
        <f t="shared" si="527"/>
        <v>AWARD</v>
      </c>
      <c r="W3062" s="5" t="b">
        <f t="shared" si="523"/>
        <v>0</v>
      </c>
      <c r="X3062" s="40">
        <f t="shared" ca="1" si="524"/>
        <v>12750</v>
      </c>
      <c r="Y3062" s="30" t="b">
        <f t="shared" ca="1" si="525"/>
        <v>0</v>
      </c>
    </row>
    <row r="3063" spans="1:25" hidden="1">
      <c r="A3063" s="28" t="s">
        <v>2837</v>
      </c>
      <c r="B3063" s="28" t="s">
        <v>2838</v>
      </c>
      <c r="C3063" s="28" t="s">
        <v>5062</v>
      </c>
      <c r="D3063" s="28" t="s">
        <v>2842</v>
      </c>
      <c r="E3063" s="29">
        <v>42447</v>
      </c>
      <c r="F3063" s="28" t="s">
        <v>13315</v>
      </c>
      <c r="G3063" s="30">
        <v>5606</v>
      </c>
      <c r="H3063" s="28" t="s">
        <v>13316</v>
      </c>
      <c r="I3063" s="31">
        <v>0</v>
      </c>
      <c r="J3063" s="31">
        <v>4428.38</v>
      </c>
      <c r="K3063" s="28" t="s">
        <v>3383</v>
      </c>
      <c r="L3063" s="32">
        <f t="shared" si="517"/>
        <v>-4428.38</v>
      </c>
      <c r="M3063" s="33">
        <f t="shared" si="518"/>
        <v>4428.38</v>
      </c>
      <c r="N3063" s="34" t="b">
        <v>1</v>
      </c>
      <c r="O3063" s="35">
        <f t="shared" si="519"/>
        <v>4428.38</v>
      </c>
      <c r="P3063" s="36" t="str">
        <f t="shared" si="520"/>
        <v>I</v>
      </c>
      <c r="Q3063" s="37" t="str">
        <f t="shared" si="521"/>
        <v>S9fifty</v>
      </c>
      <c r="R3063" s="6" t="str">
        <f t="shared" si="522"/>
        <v>I - S9fifty</v>
      </c>
      <c r="S3063" s="6" t="str">
        <f>IFERROR(INDEX('Vendor Over-ride'!$C:$C, MATCH($R:$R,'Vendor Over-ride'!$A:$A,0)),"")</f>
        <v>I - S9fifty</v>
      </c>
      <c r="U3063" s="38" t="str">
        <f t="shared" si="526"/>
        <v>GIA</v>
      </c>
      <c r="V3063" s="5" t="str">
        <f t="shared" si="527"/>
        <v>AWARD</v>
      </c>
      <c r="W3063" s="5" t="b">
        <f t="shared" si="523"/>
        <v>0</v>
      </c>
      <c r="X3063" s="40">
        <f t="shared" ca="1" si="524"/>
        <v>17928.38</v>
      </c>
      <c r="Y3063" s="30" t="b">
        <f t="shared" ca="1" si="525"/>
        <v>0</v>
      </c>
    </row>
    <row r="3064" spans="1:25">
      <c r="A3064" s="28" t="s">
        <v>2837</v>
      </c>
      <c r="B3064" s="28" t="s">
        <v>2838</v>
      </c>
      <c r="C3064" s="28" t="s">
        <v>5062</v>
      </c>
      <c r="D3064" s="28" t="s">
        <v>2842</v>
      </c>
      <c r="E3064" s="29">
        <v>42447</v>
      </c>
      <c r="F3064" s="28" t="s">
        <v>13317</v>
      </c>
      <c r="G3064" s="30">
        <v>5606</v>
      </c>
      <c r="H3064" s="28" t="s">
        <v>13318</v>
      </c>
      <c r="I3064" s="31">
        <v>0</v>
      </c>
      <c r="J3064" s="31">
        <v>28250</v>
      </c>
      <c r="K3064" s="28" t="s">
        <v>2918</v>
      </c>
      <c r="L3064" s="32">
        <f t="shared" si="517"/>
        <v>-28250</v>
      </c>
      <c r="M3064" s="33">
        <f t="shared" si="518"/>
        <v>28250</v>
      </c>
      <c r="N3064" s="34" t="b">
        <v>1</v>
      </c>
      <c r="O3064" s="35">
        <f t="shared" si="519"/>
        <v>28250</v>
      </c>
      <c r="P3064" s="36" t="str">
        <f t="shared" si="520"/>
        <v>I</v>
      </c>
      <c r="Q3064" s="37" t="str">
        <f t="shared" si="521"/>
        <v>Scottish Youth Dance (Y Dance)</v>
      </c>
      <c r="R3064" s="6" t="str">
        <f t="shared" si="522"/>
        <v>I - Scottish Youth Dance (Y Dance)</v>
      </c>
      <c r="S3064" s="6" t="str">
        <f>IFERROR(INDEX('Vendor Over-ride'!$C:$C, MATCH($R:$R,'Vendor Over-ride'!$A:$A,0)),"")</f>
        <v>I - Scottish Youth Dance</v>
      </c>
      <c r="U3064" s="38" t="str">
        <f t="shared" si="526"/>
        <v>GIA</v>
      </c>
      <c r="V3064" s="5" t="str">
        <f t="shared" si="527"/>
        <v>AWARD</v>
      </c>
      <c r="W3064" s="5" t="b">
        <f t="shared" si="523"/>
        <v>1</v>
      </c>
      <c r="X3064" s="40">
        <f t="shared" ca="1" si="524"/>
        <v>81313</v>
      </c>
      <c r="Y3064" s="30" t="b">
        <f t="shared" ca="1" si="525"/>
        <v>1</v>
      </c>
    </row>
    <row r="3065" spans="1:25" hidden="1">
      <c r="A3065" s="28" t="s">
        <v>2837</v>
      </c>
      <c r="B3065" s="28" t="s">
        <v>2838</v>
      </c>
      <c r="C3065" s="28" t="s">
        <v>5062</v>
      </c>
      <c r="D3065" s="28" t="s">
        <v>2842</v>
      </c>
      <c r="E3065" s="29">
        <v>42447</v>
      </c>
      <c r="F3065" s="28" t="s">
        <v>13319</v>
      </c>
      <c r="G3065" s="30">
        <v>5606</v>
      </c>
      <c r="H3065" s="28" t="s">
        <v>13320</v>
      </c>
      <c r="I3065" s="31">
        <v>0</v>
      </c>
      <c r="J3065" s="31">
        <v>820.6</v>
      </c>
      <c r="K3065" s="28" t="s">
        <v>13321</v>
      </c>
      <c r="L3065" s="32">
        <f t="shared" si="517"/>
        <v>-820.6</v>
      </c>
      <c r="M3065" s="33">
        <f t="shared" si="518"/>
        <v>820.6</v>
      </c>
      <c r="N3065" s="34" t="b">
        <v>1</v>
      </c>
      <c r="O3065" s="35">
        <f t="shared" si="519"/>
        <v>820.6</v>
      </c>
      <c r="P3065" s="36" t="str">
        <f t="shared" si="520"/>
        <v>T</v>
      </c>
      <c r="Q3065" s="37" t="str">
        <f t="shared" si="521"/>
        <v>Alexia Holt</v>
      </c>
      <c r="R3065" s="6" t="str">
        <f t="shared" si="522"/>
        <v>T - Alexia Holt</v>
      </c>
      <c r="S3065" s="6" t="str">
        <f>IFERROR(INDEX('Vendor Over-ride'!$C:$C, MATCH($R:$R,'Vendor Over-ride'!$A:$A,0)),"")</f>
        <v>T - Alexia Holt</v>
      </c>
      <c r="U3065" s="38" t="str">
        <f t="shared" si="526"/>
        <v>GIA</v>
      </c>
      <c r="V3065" s="5" t="str">
        <f t="shared" si="527"/>
        <v>TRADE</v>
      </c>
      <c r="W3065" s="5" t="b">
        <f t="shared" si="523"/>
        <v>0</v>
      </c>
      <c r="X3065" s="40">
        <f t="shared" ca="1" si="524"/>
        <v>820.6</v>
      </c>
      <c r="Y3065" s="30" t="b">
        <f t="shared" ca="1" si="525"/>
        <v>0</v>
      </c>
    </row>
    <row r="3066" spans="1:25" hidden="1">
      <c r="A3066" s="28" t="s">
        <v>2837</v>
      </c>
      <c r="B3066" s="28" t="s">
        <v>2838</v>
      </c>
      <c r="C3066" s="28" t="s">
        <v>5062</v>
      </c>
      <c r="D3066" s="28" t="s">
        <v>2842</v>
      </c>
      <c r="E3066" s="29">
        <v>42447</v>
      </c>
      <c r="F3066" s="28" t="s">
        <v>13322</v>
      </c>
      <c r="G3066" s="30">
        <v>5606</v>
      </c>
      <c r="H3066" s="28" t="s">
        <v>13323</v>
      </c>
      <c r="I3066" s="31">
        <v>0</v>
      </c>
      <c r="J3066" s="31">
        <v>500</v>
      </c>
      <c r="K3066" s="28" t="s">
        <v>10026</v>
      </c>
      <c r="L3066" s="32">
        <f t="shared" si="517"/>
        <v>-500</v>
      </c>
      <c r="M3066" s="33">
        <f t="shared" si="518"/>
        <v>500</v>
      </c>
      <c r="N3066" s="34" t="b">
        <v>1</v>
      </c>
      <c r="O3066" s="35">
        <f t="shared" si="519"/>
        <v>500</v>
      </c>
      <c r="P3066" s="36" t="str">
        <f t="shared" si="520"/>
        <v>T</v>
      </c>
      <c r="Q3066" s="37" t="str">
        <f t="shared" si="521"/>
        <v>Ashrafunneesa Hussain</v>
      </c>
      <c r="R3066" s="6" t="str">
        <f t="shared" si="522"/>
        <v>T - Ashrafunneesa Hussain</v>
      </c>
      <c r="S3066" s="6" t="str">
        <f>IFERROR(INDEX('Vendor Over-ride'!$C:$C, MATCH($R:$R,'Vendor Over-ride'!$A:$A,0)),"")</f>
        <v>T - Ashrafunneesa Hussain</v>
      </c>
      <c r="U3066" s="38" t="str">
        <f t="shared" si="526"/>
        <v>GIA</v>
      </c>
      <c r="V3066" s="5" t="str">
        <f t="shared" si="527"/>
        <v>TRADE</v>
      </c>
      <c r="W3066" s="5" t="b">
        <f t="shared" si="523"/>
        <v>0</v>
      </c>
      <c r="X3066" s="40">
        <f t="shared" ca="1" si="524"/>
        <v>6106.79</v>
      </c>
      <c r="Y3066" s="30" t="b">
        <f t="shared" ca="1" si="525"/>
        <v>0</v>
      </c>
    </row>
    <row r="3067" spans="1:25" hidden="1">
      <c r="A3067" s="28" t="s">
        <v>2837</v>
      </c>
      <c r="B3067" s="28" t="s">
        <v>2838</v>
      </c>
      <c r="C3067" s="28" t="s">
        <v>5062</v>
      </c>
      <c r="D3067" s="28" t="s">
        <v>2842</v>
      </c>
      <c r="E3067" s="29">
        <v>42447</v>
      </c>
      <c r="F3067" s="28" t="s">
        <v>13324</v>
      </c>
      <c r="G3067" s="30">
        <v>5606</v>
      </c>
      <c r="H3067" s="28" t="s">
        <v>13325</v>
      </c>
      <c r="I3067" s="31">
        <v>0</v>
      </c>
      <c r="J3067" s="31">
        <v>102.15</v>
      </c>
      <c r="K3067" s="28" t="s">
        <v>3047</v>
      </c>
      <c r="L3067" s="32">
        <f t="shared" si="517"/>
        <v>-102.15</v>
      </c>
      <c r="M3067" s="33">
        <f t="shared" si="518"/>
        <v>102.15</v>
      </c>
      <c r="N3067" s="34" t="b">
        <v>1</v>
      </c>
      <c r="O3067" s="35">
        <f t="shared" si="519"/>
        <v>102.15</v>
      </c>
      <c r="P3067" s="36" t="str">
        <f t="shared" si="520"/>
        <v>T</v>
      </c>
      <c r="Q3067" s="37" t="str">
        <f t="shared" si="521"/>
        <v>Brian OhEadhra</v>
      </c>
      <c r="R3067" s="6" t="str">
        <f t="shared" si="522"/>
        <v>T - Brian OhEadhra</v>
      </c>
      <c r="S3067" s="6" t="str">
        <f>IFERROR(INDEX('Vendor Over-ride'!$C:$C, MATCH($R:$R,'Vendor Over-ride'!$A:$A,0)),"")</f>
        <v>T - Brian OhEadhra</v>
      </c>
      <c r="U3067" s="38" t="str">
        <f t="shared" si="526"/>
        <v>GIA</v>
      </c>
      <c r="V3067" s="5" t="str">
        <f t="shared" si="527"/>
        <v>TRADE</v>
      </c>
      <c r="W3067" s="5" t="b">
        <f t="shared" si="523"/>
        <v>0</v>
      </c>
      <c r="X3067" s="40">
        <f t="shared" ca="1" si="524"/>
        <v>947.16</v>
      </c>
      <c r="Y3067" s="30" t="b">
        <f t="shared" ca="1" si="525"/>
        <v>0</v>
      </c>
    </row>
    <row r="3068" spans="1:25">
      <c r="A3068" s="28" t="s">
        <v>2837</v>
      </c>
      <c r="B3068" s="28" t="s">
        <v>2838</v>
      </c>
      <c r="C3068" s="28" t="s">
        <v>5062</v>
      </c>
      <c r="D3068" s="28" t="s">
        <v>2842</v>
      </c>
      <c r="E3068" s="29">
        <v>42447</v>
      </c>
      <c r="F3068" s="28" t="s">
        <v>13326</v>
      </c>
      <c r="G3068" s="30">
        <v>5606</v>
      </c>
      <c r="H3068" s="28" t="s">
        <v>13327</v>
      </c>
      <c r="I3068" s="31">
        <v>0</v>
      </c>
      <c r="J3068" s="31">
        <v>972.05</v>
      </c>
      <c r="K3068" s="28" t="s">
        <v>4924</v>
      </c>
      <c r="L3068" s="32">
        <f t="shared" si="517"/>
        <v>-972.05</v>
      </c>
      <c r="M3068" s="33">
        <f t="shared" si="518"/>
        <v>972.05</v>
      </c>
      <c r="N3068" s="34" t="b">
        <v>1</v>
      </c>
      <c r="O3068" s="35">
        <f t="shared" si="519"/>
        <v>972.05</v>
      </c>
      <c r="P3068" s="36" t="str">
        <f t="shared" si="520"/>
        <v>T</v>
      </c>
      <c r="Q3068" s="37" t="str">
        <f t="shared" si="521"/>
        <v>Capita Travel and Events</v>
      </c>
      <c r="R3068" s="6" t="str">
        <f t="shared" si="522"/>
        <v>T - Capita Travel and Events</v>
      </c>
      <c r="S3068" s="6" t="str">
        <f>IFERROR(INDEX('Vendor Over-ride'!$C:$C, MATCH($R:$R,'Vendor Over-ride'!$A:$A,0)),"")</f>
        <v>T - Capita Travel and Events</v>
      </c>
      <c r="T3068" s="41" t="s">
        <v>7018</v>
      </c>
      <c r="U3068" s="38" t="str">
        <f t="shared" si="526"/>
        <v>GIA</v>
      </c>
      <c r="V3068" s="5" t="str">
        <f t="shared" si="527"/>
        <v>TRADE</v>
      </c>
      <c r="W3068" s="5" t="b">
        <f t="shared" si="523"/>
        <v>0</v>
      </c>
      <c r="X3068" s="40">
        <f t="shared" ca="1" si="524"/>
        <v>68437.789999999994</v>
      </c>
      <c r="Y3068" s="30" t="b">
        <f t="shared" ca="1" si="525"/>
        <v>1</v>
      </c>
    </row>
    <row r="3069" spans="1:25" hidden="1">
      <c r="A3069" s="28" t="s">
        <v>2837</v>
      </c>
      <c r="B3069" s="28" t="s">
        <v>2838</v>
      </c>
      <c r="C3069" s="28" t="s">
        <v>5062</v>
      </c>
      <c r="D3069" s="28" t="s">
        <v>2842</v>
      </c>
      <c r="E3069" s="29">
        <v>42447</v>
      </c>
      <c r="F3069" s="28" t="s">
        <v>13328</v>
      </c>
      <c r="G3069" s="30">
        <v>5606</v>
      </c>
      <c r="H3069" s="28" t="s">
        <v>13329</v>
      </c>
      <c r="I3069" s="31">
        <v>0</v>
      </c>
      <c r="J3069" s="31">
        <v>75</v>
      </c>
      <c r="K3069" s="28" t="s">
        <v>13017</v>
      </c>
      <c r="L3069" s="32">
        <f t="shared" si="517"/>
        <v>-75</v>
      </c>
      <c r="M3069" s="33">
        <f t="shared" si="518"/>
        <v>75</v>
      </c>
      <c r="N3069" s="34" t="b">
        <v>1</v>
      </c>
      <c r="O3069" s="35">
        <f t="shared" si="519"/>
        <v>75</v>
      </c>
      <c r="P3069" s="36" t="str">
        <f t="shared" si="520"/>
        <v>T</v>
      </c>
      <c r="Q3069" s="37" t="str">
        <f t="shared" si="521"/>
        <v>Creative Branch Scotland</v>
      </c>
      <c r="R3069" s="6" t="str">
        <f t="shared" si="522"/>
        <v>T - Creative Branch Scotland</v>
      </c>
      <c r="S3069" s="6" t="str">
        <f>IFERROR(INDEX('Vendor Over-ride'!$C:$C, MATCH($R:$R,'Vendor Over-ride'!$A:$A,0)),"")</f>
        <v>T - Creative Branch Scotland</v>
      </c>
      <c r="U3069" s="38" t="str">
        <f t="shared" si="526"/>
        <v>GIA</v>
      </c>
      <c r="V3069" s="5" t="str">
        <f t="shared" si="527"/>
        <v>TRADE</v>
      </c>
      <c r="W3069" s="5" t="b">
        <f t="shared" si="523"/>
        <v>0</v>
      </c>
      <c r="X3069" s="40">
        <f t="shared" ca="1" si="524"/>
        <v>150</v>
      </c>
      <c r="Y3069" s="30" t="b">
        <f t="shared" ca="1" si="525"/>
        <v>0</v>
      </c>
    </row>
    <row r="3070" spans="1:25" hidden="1">
      <c r="A3070" s="28" t="s">
        <v>2837</v>
      </c>
      <c r="B3070" s="28" t="s">
        <v>2838</v>
      </c>
      <c r="C3070" s="28" t="s">
        <v>5062</v>
      </c>
      <c r="D3070" s="28" t="s">
        <v>2842</v>
      </c>
      <c r="E3070" s="29">
        <v>42447</v>
      </c>
      <c r="F3070" s="28" t="s">
        <v>13330</v>
      </c>
      <c r="G3070" s="30">
        <v>5606</v>
      </c>
      <c r="H3070" s="28" t="s">
        <v>13331</v>
      </c>
      <c r="I3070" s="31">
        <v>0</v>
      </c>
      <c r="J3070" s="31">
        <v>54</v>
      </c>
      <c r="K3070" s="28" t="s">
        <v>13332</v>
      </c>
      <c r="L3070" s="32">
        <f t="shared" si="517"/>
        <v>-54</v>
      </c>
      <c r="M3070" s="33">
        <f t="shared" si="518"/>
        <v>54</v>
      </c>
      <c r="N3070" s="34" t="b">
        <v>1</v>
      </c>
      <c r="O3070" s="35">
        <f t="shared" si="519"/>
        <v>54</v>
      </c>
      <c r="P3070" s="36" t="str">
        <f t="shared" si="520"/>
        <v>T</v>
      </c>
      <c r="Q3070" s="37" t="str">
        <f t="shared" si="521"/>
        <v>Double Take Projections</v>
      </c>
      <c r="R3070" s="6" t="str">
        <f t="shared" si="522"/>
        <v>T - Double Take Projections</v>
      </c>
      <c r="S3070" s="6" t="str">
        <f>IFERROR(INDEX('Vendor Over-ride'!$C:$C, MATCH($R:$R,'Vendor Over-ride'!$A:$A,0)),"")</f>
        <v>T - Double Take Projections</v>
      </c>
      <c r="U3070" s="38" t="str">
        <f t="shared" si="526"/>
        <v>GIA</v>
      </c>
      <c r="V3070" s="5" t="str">
        <f t="shared" si="527"/>
        <v>TRADE</v>
      </c>
      <c r="W3070" s="5" t="b">
        <f t="shared" si="523"/>
        <v>0</v>
      </c>
      <c r="X3070" s="40">
        <f t="shared" ca="1" si="524"/>
        <v>54</v>
      </c>
      <c r="Y3070" s="30" t="b">
        <f t="shared" ca="1" si="525"/>
        <v>0</v>
      </c>
    </row>
    <row r="3071" spans="1:25" hidden="1">
      <c r="A3071" s="28" t="s">
        <v>2837</v>
      </c>
      <c r="B3071" s="28" t="s">
        <v>2838</v>
      </c>
      <c r="C3071" s="28" t="s">
        <v>5062</v>
      </c>
      <c r="D3071" s="28" t="s">
        <v>2842</v>
      </c>
      <c r="E3071" s="29">
        <v>42447</v>
      </c>
      <c r="F3071" s="28" t="s">
        <v>13333</v>
      </c>
      <c r="G3071" s="30">
        <v>5606</v>
      </c>
      <c r="H3071" s="28" t="s">
        <v>13334</v>
      </c>
      <c r="I3071" s="31">
        <v>0</v>
      </c>
      <c r="J3071" s="31">
        <v>360</v>
      </c>
      <c r="K3071" s="28" t="s">
        <v>2895</v>
      </c>
      <c r="L3071" s="32">
        <f t="shared" si="517"/>
        <v>-360</v>
      </c>
      <c r="M3071" s="33">
        <f t="shared" si="518"/>
        <v>360</v>
      </c>
      <c r="N3071" s="34" t="b">
        <v>1</v>
      </c>
      <c r="O3071" s="35">
        <f t="shared" si="519"/>
        <v>360</v>
      </c>
      <c r="P3071" s="36" t="str">
        <f t="shared" si="520"/>
        <v>T</v>
      </c>
      <c r="Q3071" s="37" t="str">
        <f t="shared" si="521"/>
        <v>Drew Farrell Photography</v>
      </c>
      <c r="R3071" s="6" t="str">
        <f t="shared" si="522"/>
        <v>T - Drew Farrell Photography</v>
      </c>
      <c r="S3071" s="6" t="str">
        <f>IFERROR(INDEX('Vendor Over-ride'!$C:$C, MATCH($R:$R,'Vendor Over-ride'!$A:$A,0)),"")</f>
        <v>T - Drew Farrell Photography</v>
      </c>
      <c r="U3071" s="38" t="str">
        <f t="shared" si="526"/>
        <v>GIA</v>
      </c>
      <c r="V3071" s="5" t="str">
        <f t="shared" si="527"/>
        <v>TRADE</v>
      </c>
      <c r="W3071" s="5" t="b">
        <f t="shared" si="523"/>
        <v>0</v>
      </c>
      <c r="X3071" s="40">
        <f t="shared" ca="1" si="524"/>
        <v>2880</v>
      </c>
      <c r="Y3071" s="30" t="b">
        <f t="shared" ca="1" si="525"/>
        <v>0</v>
      </c>
    </row>
    <row r="3072" spans="1:25" hidden="1">
      <c r="A3072" s="28" t="s">
        <v>2837</v>
      </c>
      <c r="B3072" s="28" t="s">
        <v>2838</v>
      </c>
      <c r="C3072" s="28" t="s">
        <v>5062</v>
      </c>
      <c r="D3072" s="28" t="s">
        <v>2842</v>
      </c>
      <c r="E3072" s="29">
        <v>42447</v>
      </c>
      <c r="F3072" s="28" t="s">
        <v>13335</v>
      </c>
      <c r="G3072" s="30">
        <v>5606</v>
      </c>
      <c r="H3072" s="28" t="s">
        <v>13336</v>
      </c>
      <c r="I3072" s="31">
        <v>0</v>
      </c>
      <c r="J3072" s="31">
        <v>95.28</v>
      </c>
      <c r="K3072" s="28" t="s">
        <v>2881</v>
      </c>
      <c r="L3072" s="32">
        <f t="shared" si="517"/>
        <v>-95.28</v>
      </c>
      <c r="M3072" s="33">
        <f t="shared" si="518"/>
        <v>95.28</v>
      </c>
      <c r="N3072" s="34" t="b">
        <v>1</v>
      </c>
      <c r="O3072" s="35">
        <f t="shared" si="519"/>
        <v>95.28</v>
      </c>
      <c r="P3072" s="36" t="str">
        <f t="shared" si="520"/>
        <v>T</v>
      </c>
      <c r="Q3072" s="37" t="str">
        <f t="shared" si="521"/>
        <v>Eden Springs UK Ltd</v>
      </c>
      <c r="R3072" s="6" t="str">
        <f t="shared" si="522"/>
        <v>T - Eden Springs UK Ltd</v>
      </c>
      <c r="S3072" s="6" t="str">
        <f>IFERROR(INDEX('Vendor Over-ride'!$C:$C, MATCH($R:$R,'Vendor Over-ride'!$A:$A,0)),"")</f>
        <v>T - Eden Springs UK Ltd</v>
      </c>
      <c r="U3072" s="38" t="str">
        <f t="shared" si="526"/>
        <v>GIA</v>
      </c>
      <c r="V3072" s="5" t="str">
        <f t="shared" si="527"/>
        <v>TRADE</v>
      </c>
      <c r="W3072" s="5" t="b">
        <f t="shared" si="523"/>
        <v>0</v>
      </c>
      <c r="X3072" s="40">
        <f t="shared" ca="1" si="524"/>
        <v>1320.8600000000001</v>
      </c>
      <c r="Y3072" s="30" t="b">
        <f t="shared" ca="1" si="525"/>
        <v>0</v>
      </c>
    </row>
    <row r="3073" spans="1:25" hidden="1">
      <c r="A3073" s="28" t="s">
        <v>2837</v>
      </c>
      <c r="B3073" s="28" t="s">
        <v>2838</v>
      </c>
      <c r="C3073" s="28" t="s">
        <v>5062</v>
      </c>
      <c r="D3073" s="28" t="s">
        <v>2842</v>
      </c>
      <c r="E3073" s="29">
        <v>42447</v>
      </c>
      <c r="F3073" s="28" t="s">
        <v>13337</v>
      </c>
      <c r="G3073" s="30">
        <v>5606</v>
      </c>
      <c r="H3073" s="28" t="s">
        <v>13338</v>
      </c>
      <c r="I3073" s="31">
        <v>0</v>
      </c>
      <c r="J3073" s="31">
        <v>195.5</v>
      </c>
      <c r="K3073" s="28" t="s">
        <v>3049</v>
      </c>
      <c r="L3073" s="32">
        <f t="shared" si="517"/>
        <v>-195.5</v>
      </c>
      <c r="M3073" s="33">
        <f t="shared" si="518"/>
        <v>195.5</v>
      </c>
      <c r="N3073" s="34" t="b">
        <v>1</v>
      </c>
      <c r="O3073" s="35">
        <f t="shared" si="519"/>
        <v>195.5</v>
      </c>
      <c r="P3073" s="36" t="str">
        <f t="shared" si="520"/>
        <v>T</v>
      </c>
      <c r="Q3073" s="37" t="str">
        <f t="shared" si="521"/>
        <v>Embo Ltd</v>
      </c>
      <c r="R3073" s="6" t="str">
        <f t="shared" si="522"/>
        <v>T - Embo Ltd</v>
      </c>
      <c r="S3073" s="6" t="str">
        <f>IFERROR(INDEX('Vendor Over-ride'!$C:$C, MATCH($R:$R,'Vendor Over-ride'!$A:$A,0)),"")</f>
        <v>T - Embo Ltd</v>
      </c>
      <c r="U3073" s="38" t="str">
        <f t="shared" si="526"/>
        <v>GIA</v>
      </c>
      <c r="V3073" s="5" t="str">
        <f t="shared" si="527"/>
        <v>TRADE</v>
      </c>
      <c r="W3073" s="5" t="b">
        <f t="shared" si="523"/>
        <v>0</v>
      </c>
      <c r="X3073" s="40">
        <f t="shared" ca="1" si="524"/>
        <v>1827.5</v>
      </c>
      <c r="Y3073" s="30" t="b">
        <f t="shared" ca="1" si="525"/>
        <v>0</v>
      </c>
    </row>
    <row r="3074" spans="1:25" hidden="1">
      <c r="A3074" s="28" t="s">
        <v>2837</v>
      </c>
      <c r="B3074" s="28" t="s">
        <v>2838</v>
      </c>
      <c r="C3074" s="28" t="s">
        <v>5062</v>
      </c>
      <c r="D3074" s="28" t="s">
        <v>2842</v>
      </c>
      <c r="E3074" s="29">
        <v>42447</v>
      </c>
      <c r="F3074" s="28" t="s">
        <v>13339</v>
      </c>
      <c r="G3074" s="30">
        <v>5606</v>
      </c>
      <c r="H3074" s="28" t="s">
        <v>13340</v>
      </c>
      <c r="I3074" s="31">
        <v>0</v>
      </c>
      <c r="J3074" s="31">
        <v>75</v>
      </c>
      <c r="K3074" s="28" t="s">
        <v>13341</v>
      </c>
      <c r="L3074" s="32">
        <f t="shared" ref="L3074:L3137" si="528">I:I-J:J</f>
        <v>-75</v>
      </c>
      <c r="M3074" s="33">
        <f t="shared" ref="M3074:M3137" si="529">ABS($L:$L)</f>
        <v>75</v>
      </c>
      <c r="N3074" s="34" t="b">
        <v>1</v>
      </c>
      <c r="O3074" s="35">
        <f t="shared" ref="O3074:O3137" si="530">$M:$M*$N:$N</f>
        <v>75</v>
      </c>
      <c r="P3074" s="36" t="str">
        <f t="shared" ref="P3074:P3137" si="531">LEFT(TRIM($K:$K),1)</f>
        <v>T</v>
      </c>
      <c r="Q3074" s="37" t="str">
        <f t="shared" ref="Q3074:Q3137" si="532">RIGHT(TRIM($K:$K),LEN(TRIM($K:$K))-FIND("-",TRIM($K:$K)))</f>
        <v>Francesca Zappia</v>
      </c>
      <c r="R3074" s="6" t="str">
        <f t="shared" ref="R3074:R3137" si="533">CONCATENATE($P:$P, " - ",$Q:$Q)</f>
        <v>T - Francesca Zappia</v>
      </c>
      <c r="S3074" s="6" t="str">
        <f>IFERROR(INDEX('Vendor Over-ride'!$C:$C, MATCH($R:$R,'Vendor Over-ride'!$A:$A,0)),"")</f>
        <v>T - Francesca Zappia</v>
      </c>
      <c r="U3074" s="38" t="str">
        <f t="shared" si="526"/>
        <v>GIA</v>
      </c>
      <c r="V3074" s="5" t="str">
        <f t="shared" si="527"/>
        <v>TRADE</v>
      </c>
      <c r="W3074" s="5" t="b">
        <f t="shared" ref="W3074:W3137" si="534">ROUND($O:$O,2)&gt;=25000</f>
        <v>0</v>
      </c>
      <c r="X3074" s="40">
        <f t="shared" ref="X3074:X3137" ca="1" si="535">SUMPRODUCT((Payee=$S3074) * (Payment_Value))</f>
        <v>75</v>
      </c>
      <c r="Y3074" s="30" t="b">
        <f t="shared" ref="Y3074:Y3137" ca="1" si="536">$X:$X&gt;=25000</f>
        <v>0</v>
      </c>
    </row>
    <row r="3075" spans="1:25" hidden="1">
      <c r="A3075" s="28" t="s">
        <v>2837</v>
      </c>
      <c r="B3075" s="28" t="s">
        <v>2838</v>
      </c>
      <c r="C3075" s="28" t="s">
        <v>5062</v>
      </c>
      <c r="D3075" s="28" t="s">
        <v>2842</v>
      </c>
      <c r="E3075" s="29">
        <v>42447</v>
      </c>
      <c r="F3075" s="28" t="s">
        <v>13342</v>
      </c>
      <c r="G3075" s="30">
        <v>5606</v>
      </c>
      <c r="H3075" s="28" t="s">
        <v>13343</v>
      </c>
      <c r="I3075" s="31">
        <v>0</v>
      </c>
      <c r="J3075" s="31">
        <v>75</v>
      </c>
      <c r="K3075" s="28" t="s">
        <v>13344</v>
      </c>
      <c r="L3075" s="32">
        <f t="shared" si="528"/>
        <v>-75</v>
      </c>
      <c r="M3075" s="33">
        <f t="shared" si="529"/>
        <v>75</v>
      </c>
      <c r="N3075" s="34" t="b">
        <v>1</v>
      </c>
      <c r="O3075" s="35">
        <f t="shared" si="530"/>
        <v>75</v>
      </c>
      <c r="P3075" s="36" t="str">
        <f t="shared" si="531"/>
        <v>T</v>
      </c>
      <c r="Q3075" s="37" t="str">
        <f t="shared" si="532"/>
        <v>Inge Panneels</v>
      </c>
      <c r="R3075" s="6" t="str">
        <f t="shared" si="533"/>
        <v>T - Inge Panneels</v>
      </c>
      <c r="S3075" s="6" t="str">
        <f>IFERROR(INDEX('Vendor Over-ride'!$C:$C, MATCH($R:$R,'Vendor Over-ride'!$A:$A,0)),"")</f>
        <v>T - Inge Panneels</v>
      </c>
      <c r="U3075" s="38" t="str">
        <f t="shared" ref="U3075:U3138" si="537">"GIA"</f>
        <v>GIA</v>
      </c>
      <c r="V3075" s="5" t="str">
        <f t="shared" ref="V3075:V3138" si="538">UPPER(IF($P:$P="E","Employee",IF(OR($P:$P="I",$P:$P="G"),"Award",IF(OR($P:$P="D",$P:$P="T"),"Trade",""))))</f>
        <v>TRADE</v>
      </c>
      <c r="W3075" s="5" t="b">
        <f t="shared" si="534"/>
        <v>0</v>
      </c>
      <c r="X3075" s="40">
        <f t="shared" ca="1" si="535"/>
        <v>75</v>
      </c>
      <c r="Y3075" s="30" t="b">
        <f t="shared" ca="1" si="536"/>
        <v>0</v>
      </c>
    </row>
    <row r="3076" spans="1:25" hidden="1">
      <c r="A3076" s="28" t="s">
        <v>2837</v>
      </c>
      <c r="B3076" s="28" t="s">
        <v>2838</v>
      </c>
      <c r="C3076" s="28" t="s">
        <v>5062</v>
      </c>
      <c r="D3076" s="28" t="s">
        <v>2842</v>
      </c>
      <c r="E3076" s="29">
        <v>42447</v>
      </c>
      <c r="F3076" s="28" t="s">
        <v>13345</v>
      </c>
      <c r="G3076" s="30">
        <v>5606</v>
      </c>
      <c r="H3076" s="28" t="s">
        <v>13346</v>
      </c>
      <c r="I3076" s="31">
        <v>0</v>
      </c>
      <c r="J3076" s="31">
        <v>75</v>
      </c>
      <c r="K3076" s="28" t="s">
        <v>13347</v>
      </c>
      <c r="L3076" s="32">
        <f t="shared" si="528"/>
        <v>-75</v>
      </c>
      <c r="M3076" s="33">
        <f t="shared" si="529"/>
        <v>75</v>
      </c>
      <c r="N3076" s="34" t="b">
        <v>1</v>
      </c>
      <c r="O3076" s="35">
        <f t="shared" si="530"/>
        <v>75</v>
      </c>
      <c r="P3076" s="36" t="str">
        <f t="shared" si="531"/>
        <v>T</v>
      </c>
      <c r="Q3076" s="37" t="str">
        <f t="shared" si="532"/>
        <v>Jacqueline Donachie</v>
      </c>
      <c r="R3076" s="6" t="str">
        <f t="shared" si="533"/>
        <v>T - Jacqueline Donachie</v>
      </c>
      <c r="S3076" s="6" t="str">
        <f>IFERROR(INDEX('Vendor Over-ride'!$C:$C, MATCH($R:$R,'Vendor Over-ride'!$A:$A,0)),"")</f>
        <v>T - Jacqueline Donachie</v>
      </c>
      <c r="U3076" s="38" t="str">
        <f t="shared" si="537"/>
        <v>GIA</v>
      </c>
      <c r="V3076" s="5" t="str">
        <f t="shared" si="538"/>
        <v>TRADE</v>
      </c>
      <c r="W3076" s="5" t="b">
        <f t="shared" si="534"/>
        <v>0</v>
      </c>
      <c r="X3076" s="40">
        <f t="shared" ca="1" si="535"/>
        <v>75</v>
      </c>
      <c r="Y3076" s="30" t="b">
        <f t="shared" ca="1" si="536"/>
        <v>0</v>
      </c>
    </row>
    <row r="3077" spans="1:25" hidden="1">
      <c r="A3077" s="28" t="s">
        <v>2837</v>
      </c>
      <c r="B3077" s="28" t="s">
        <v>2838</v>
      </c>
      <c r="C3077" s="28" t="s">
        <v>5062</v>
      </c>
      <c r="D3077" s="28" t="s">
        <v>2842</v>
      </c>
      <c r="E3077" s="29">
        <v>42447</v>
      </c>
      <c r="F3077" s="28" t="s">
        <v>13348</v>
      </c>
      <c r="G3077" s="30">
        <v>5606</v>
      </c>
      <c r="H3077" s="28" t="s">
        <v>13349</v>
      </c>
      <c r="I3077" s="31">
        <v>0</v>
      </c>
      <c r="J3077" s="31">
        <v>57.12</v>
      </c>
      <c r="K3077" s="28" t="s">
        <v>4970</v>
      </c>
      <c r="L3077" s="32">
        <f t="shared" si="528"/>
        <v>-57.12</v>
      </c>
      <c r="M3077" s="33">
        <f t="shared" si="529"/>
        <v>57.12</v>
      </c>
      <c r="N3077" s="34" t="b">
        <v>1</v>
      </c>
      <c r="O3077" s="35">
        <f t="shared" si="530"/>
        <v>57.12</v>
      </c>
      <c r="P3077" s="36" t="str">
        <f t="shared" si="531"/>
        <v>T</v>
      </c>
      <c r="Q3077" s="37" t="str">
        <f t="shared" si="532"/>
        <v>Jules Cafe Ltd</v>
      </c>
      <c r="R3077" s="6" t="str">
        <f t="shared" si="533"/>
        <v>T - Jules Cafe Ltd</v>
      </c>
      <c r="S3077" s="6" t="str">
        <f>IFERROR(INDEX('Vendor Over-ride'!$C:$C, MATCH($R:$R,'Vendor Over-ride'!$A:$A,0)),"")</f>
        <v>T - Jules Cafe Ltd</v>
      </c>
      <c r="U3077" s="38" t="str">
        <f t="shared" si="537"/>
        <v>GIA</v>
      </c>
      <c r="V3077" s="5" t="str">
        <f t="shared" si="538"/>
        <v>TRADE</v>
      </c>
      <c r="W3077" s="5" t="b">
        <f t="shared" si="534"/>
        <v>0</v>
      </c>
      <c r="X3077" s="40">
        <f t="shared" ca="1" si="535"/>
        <v>571.7399999999999</v>
      </c>
      <c r="Y3077" s="30" t="b">
        <f t="shared" ca="1" si="536"/>
        <v>0</v>
      </c>
    </row>
    <row r="3078" spans="1:25" hidden="1">
      <c r="A3078" s="28" t="s">
        <v>2837</v>
      </c>
      <c r="B3078" s="28" t="s">
        <v>2838</v>
      </c>
      <c r="C3078" s="28" t="s">
        <v>5062</v>
      </c>
      <c r="D3078" s="28" t="s">
        <v>2842</v>
      </c>
      <c r="E3078" s="29">
        <v>42447</v>
      </c>
      <c r="F3078" s="28" t="s">
        <v>13350</v>
      </c>
      <c r="G3078" s="30">
        <v>5606</v>
      </c>
      <c r="H3078" s="28" t="s">
        <v>13351</v>
      </c>
      <c r="I3078" s="31">
        <v>0</v>
      </c>
      <c r="J3078" s="31">
        <v>64.349999999999994</v>
      </c>
      <c r="K3078" s="28" t="s">
        <v>3516</v>
      </c>
      <c r="L3078" s="32">
        <f t="shared" si="528"/>
        <v>-64.349999999999994</v>
      </c>
      <c r="M3078" s="33">
        <f t="shared" si="529"/>
        <v>64.349999999999994</v>
      </c>
      <c r="N3078" s="34" t="b">
        <v>1</v>
      </c>
      <c r="O3078" s="35">
        <f t="shared" si="530"/>
        <v>64.349999999999994</v>
      </c>
      <c r="P3078" s="36" t="str">
        <f t="shared" si="531"/>
        <v>T</v>
      </c>
      <c r="Q3078" s="37" t="str">
        <f t="shared" si="532"/>
        <v>Caffia Coffee Group</v>
      </c>
      <c r="R3078" s="6" t="str">
        <f t="shared" si="533"/>
        <v>T - Caffia Coffee Group</v>
      </c>
      <c r="S3078" s="6" t="str">
        <f>IFERROR(INDEX('Vendor Over-ride'!$C:$C, MATCH($R:$R,'Vendor Over-ride'!$A:$A,0)),"")</f>
        <v>T - Caffia Coffee Group</v>
      </c>
      <c r="U3078" s="38" t="str">
        <f t="shared" si="537"/>
        <v>GIA</v>
      </c>
      <c r="V3078" s="5" t="str">
        <f t="shared" si="538"/>
        <v>TRADE</v>
      </c>
      <c r="W3078" s="5" t="b">
        <f t="shared" si="534"/>
        <v>0</v>
      </c>
      <c r="X3078" s="40">
        <f t="shared" ca="1" si="535"/>
        <v>1936.8000000000002</v>
      </c>
      <c r="Y3078" s="30" t="b">
        <f t="shared" ca="1" si="536"/>
        <v>0</v>
      </c>
    </row>
    <row r="3079" spans="1:25" hidden="1">
      <c r="A3079" s="28" t="s">
        <v>2837</v>
      </c>
      <c r="B3079" s="28" t="s">
        <v>2838</v>
      </c>
      <c r="C3079" s="28" t="s">
        <v>5062</v>
      </c>
      <c r="D3079" s="28" t="s">
        <v>2842</v>
      </c>
      <c r="E3079" s="29">
        <v>42447</v>
      </c>
      <c r="F3079" s="28" t="s">
        <v>13352</v>
      </c>
      <c r="G3079" s="30">
        <v>5606</v>
      </c>
      <c r="H3079" s="28" t="s">
        <v>13353</v>
      </c>
      <c r="I3079" s="31">
        <v>0</v>
      </c>
      <c r="J3079" s="31">
        <v>75</v>
      </c>
      <c r="K3079" s="28" t="s">
        <v>13354</v>
      </c>
      <c r="L3079" s="32">
        <f t="shared" si="528"/>
        <v>-75</v>
      </c>
      <c r="M3079" s="33">
        <f t="shared" si="529"/>
        <v>75</v>
      </c>
      <c r="N3079" s="34" t="b">
        <v>1</v>
      </c>
      <c r="O3079" s="35">
        <f t="shared" si="530"/>
        <v>75</v>
      </c>
      <c r="P3079" s="36" t="str">
        <f t="shared" si="531"/>
        <v>T</v>
      </c>
      <c r="Q3079" s="37" t="str">
        <f t="shared" si="532"/>
        <v>Marigold Multimedia Ltd</v>
      </c>
      <c r="R3079" s="6" t="str">
        <f t="shared" si="533"/>
        <v>T - Marigold Multimedia Ltd</v>
      </c>
      <c r="S3079" s="6" t="str">
        <f>IFERROR(INDEX('Vendor Over-ride'!$C:$C, MATCH($R:$R,'Vendor Over-ride'!$A:$A,0)),"")</f>
        <v>T - Marigold Multimedia Ltd</v>
      </c>
      <c r="U3079" s="38" t="str">
        <f t="shared" si="537"/>
        <v>GIA</v>
      </c>
      <c r="V3079" s="5" t="str">
        <f t="shared" si="538"/>
        <v>TRADE</v>
      </c>
      <c r="W3079" s="5" t="b">
        <f t="shared" si="534"/>
        <v>0</v>
      </c>
      <c r="X3079" s="40">
        <f t="shared" ca="1" si="535"/>
        <v>75</v>
      </c>
      <c r="Y3079" s="30" t="b">
        <f t="shared" ca="1" si="536"/>
        <v>0</v>
      </c>
    </row>
    <row r="3080" spans="1:25" hidden="1">
      <c r="A3080" s="28" t="s">
        <v>2837</v>
      </c>
      <c r="B3080" s="28" t="s">
        <v>2838</v>
      </c>
      <c r="C3080" s="28" t="s">
        <v>5062</v>
      </c>
      <c r="D3080" s="28" t="s">
        <v>2842</v>
      </c>
      <c r="E3080" s="29">
        <v>42447</v>
      </c>
      <c r="F3080" s="28" t="s">
        <v>13355</v>
      </c>
      <c r="G3080" s="30">
        <v>5606</v>
      </c>
      <c r="H3080" s="28" t="s">
        <v>13356</v>
      </c>
      <c r="I3080" s="31">
        <v>0</v>
      </c>
      <c r="J3080" s="31">
        <v>240</v>
      </c>
      <c r="K3080" s="28" t="s">
        <v>3018</v>
      </c>
      <c r="L3080" s="32">
        <f t="shared" si="528"/>
        <v>-240</v>
      </c>
      <c r="M3080" s="33">
        <f t="shared" si="529"/>
        <v>240</v>
      </c>
      <c r="N3080" s="34" t="b">
        <v>1</v>
      </c>
      <c r="O3080" s="35">
        <f t="shared" si="530"/>
        <v>240</v>
      </c>
      <c r="P3080" s="36" t="str">
        <f t="shared" si="531"/>
        <v>T</v>
      </c>
      <c r="Q3080" s="37" t="str">
        <f t="shared" si="532"/>
        <v>My Web Application Limited</v>
      </c>
      <c r="R3080" s="6" t="str">
        <f t="shared" si="533"/>
        <v>T - My Web Application Limited</v>
      </c>
      <c r="S3080" s="6" t="str">
        <f>IFERROR(INDEX('Vendor Over-ride'!$C:$C, MATCH($R:$R,'Vendor Over-ride'!$A:$A,0)),"")</f>
        <v>T - My Web Application Limited</v>
      </c>
      <c r="U3080" s="38" t="str">
        <f t="shared" si="537"/>
        <v>GIA</v>
      </c>
      <c r="V3080" s="5" t="str">
        <f t="shared" si="538"/>
        <v>TRADE</v>
      </c>
      <c r="W3080" s="5" t="b">
        <f t="shared" si="534"/>
        <v>0</v>
      </c>
      <c r="X3080" s="40">
        <f t="shared" ca="1" si="535"/>
        <v>2880</v>
      </c>
      <c r="Y3080" s="30" t="b">
        <f t="shared" ca="1" si="536"/>
        <v>0</v>
      </c>
    </row>
    <row r="3081" spans="1:25" hidden="1">
      <c r="A3081" s="28" t="s">
        <v>2837</v>
      </c>
      <c r="B3081" s="28" t="s">
        <v>2838</v>
      </c>
      <c r="C3081" s="28" t="s">
        <v>5062</v>
      </c>
      <c r="D3081" s="28" t="s">
        <v>2842</v>
      </c>
      <c r="E3081" s="29">
        <v>42447</v>
      </c>
      <c r="F3081" s="28" t="s">
        <v>13357</v>
      </c>
      <c r="G3081" s="30">
        <v>5606</v>
      </c>
      <c r="H3081" s="28" t="s">
        <v>13358</v>
      </c>
      <c r="I3081" s="31">
        <v>0</v>
      </c>
      <c r="J3081" s="31">
        <v>109.2</v>
      </c>
      <c r="K3081" s="28" t="s">
        <v>2864</v>
      </c>
      <c r="L3081" s="32">
        <f t="shared" si="528"/>
        <v>-109.2</v>
      </c>
      <c r="M3081" s="33">
        <f t="shared" si="529"/>
        <v>109.2</v>
      </c>
      <c r="N3081" s="34" t="b">
        <v>1</v>
      </c>
      <c r="O3081" s="35">
        <f t="shared" si="530"/>
        <v>109.2</v>
      </c>
      <c r="P3081" s="36" t="str">
        <f t="shared" si="531"/>
        <v>T</v>
      </c>
      <c r="Q3081" s="37" t="str">
        <f t="shared" si="532"/>
        <v>Robert Wiseman Dairies Ltd</v>
      </c>
      <c r="R3081" s="6" t="str">
        <f t="shared" si="533"/>
        <v>T - Robert Wiseman Dairies Ltd</v>
      </c>
      <c r="S3081" s="6" t="str">
        <f>IFERROR(INDEX('Vendor Over-ride'!$C:$C, MATCH($R:$R,'Vendor Over-ride'!$A:$A,0)),"")</f>
        <v>T - Robert Wiseman Dairies Ltd</v>
      </c>
      <c r="U3081" s="38" t="str">
        <f t="shared" si="537"/>
        <v>GIA</v>
      </c>
      <c r="V3081" s="5" t="str">
        <f t="shared" si="538"/>
        <v>TRADE</v>
      </c>
      <c r="W3081" s="5" t="b">
        <f t="shared" si="534"/>
        <v>0</v>
      </c>
      <c r="X3081" s="40">
        <f t="shared" ca="1" si="535"/>
        <v>1420.2500000000002</v>
      </c>
      <c r="Y3081" s="30" t="b">
        <f t="shared" ca="1" si="536"/>
        <v>0</v>
      </c>
    </row>
    <row r="3082" spans="1:25" hidden="1">
      <c r="A3082" s="28" t="s">
        <v>2837</v>
      </c>
      <c r="B3082" s="28" t="s">
        <v>2838</v>
      </c>
      <c r="C3082" s="28" t="s">
        <v>5062</v>
      </c>
      <c r="D3082" s="28" t="s">
        <v>2842</v>
      </c>
      <c r="E3082" s="29">
        <v>42447</v>
      </c>
      <c r="F3082" s="28" t="s">
        <v>13359</v>
      </c>
      <c r="G3082" s="30">
        <v>5606</v>
      </c>
      <c r="H3082" s="28" t="s">
        <v>13360</v>
      </c>
      <c r="I3082" s="31">
        <v>0</v>
      </c>
      <c r="J3082" s="31">
        <v>201.18</v>
      </c>
      <c r="K3082" s="28" t="s">
        <v>2886</v>
      </c>
      <c r="L3082" s="32">
        <f t="shared" si="528"/>
        <v>-201.18</v>
      </c>
      <c r="M3082" s="33">
        <f t="shared" si="529"/>
        <v>201.18</v>
      </c>
      <c r="N3082" s="34" t="b">
        <v>1</v>
      </c>
      <c r="O3082" s="35">
        <f t="shared" si="530"/>
        <v>201.18</v>
      </c>
      <c r="P3082" s="36" t="str">
        <f t="shared" si="531"/>
        <v>T</v>
      </c>
      <c r="Q3082" s="37" t="str">
        <f t="shared" si="532"/>
        <v>Shred-It Limited</v>
      </c>
      <c r="R3082" s="6" t="str">
        <f t="shared" si="533"/>
        <v>T - Shred-It Limited</v>
      </c>
      <c r="S3082" s="6" t="str">
        <f>IFERROR(INDEX('Vendor Over-ride'!$C:$C, MATCH($R:$R,'Vendor Over-ride'!$A:$A,0)),"")</f>
        <v>T - Shred-It Limited</v>
      </c>
      <c r="U3082" s="38" t="str">
        <f t="shared" si="537"/>
        <v>GIA</v>
      </c>
      <c r="V3082" s="5" t="str">
        <f t="shared" si="538"/>
        <v>TRADE</v>
      </c>
      <c r="W3082" s="5" t="b">
        <f t="shared" si="534"/>
        <v>0</v>
      </c>
      <c r="X3082" s="40">
        <f t="shared" ca="1" si="535"/>
        <v>3247.48</v>
      </c>
      <c r="Y3082" s="30" t="b">
        <f t="shared" ca="1" si="536"/>
        <v>0</v>
      </c>
    </row>
    <row r="3083" spans="1:25" hidden="1">
      <c r="A3083" s="28" t="s">
        <v>2837</v>
      </c>
      <c r="B3083" s="28" t="s">
        <v>2838</v>
      </c>
      <c r="C3083" s="28" t="s">
        <v>5062</v>
      </c>
      <c r="D3083" s="28" t="s">
        <v>2842</v>
      </c>
      <c r="E3083" s="29">
        <v>42447</v>
      </c>
      <c r="F3083" s="28" t="s">
        <v>13361</v>
      </c>
      <c r="G3083" s="30">
        <v>5606</v>
      </c>
      <c r="H3083" s="28" t="s">
        <v>13362</v>
      </c>
      <c r="I3083" s="31">
        <v>0</v>
      </c>
      <c r="J3083" s="31">
        <v>2913.6</v>
      </c>
      <c r="K3083" s="28" t="s">
        <v>4946</v>
      </c>
      <c r="L3083" s="32">
        <f t="shared" si="528"/>
        <v>-2913.6</v>
      </c>
      <c r="M3083" s="33">
        <f t="shared" si="529"/>
        <v>2913.6</v>
      </c>
      <c r="N3083" s="34" t="b">
        <v>1</v>
      </c>
      <c r="O3083" s="35">
        <f t="shared" si="530"/>
        <v>2913.6</v>
      </c>
      <c r="P3083" s="36" t="str">
        <f t="shared" si="531"/>
        <v>T</v>
      </c>
      <c r="Q3083" s="37" t="str">
        <f t="shared" si="532"/>
        <v>The Location Guide Ltd</v>
      </c>
      <c r="R3083" s="6" t="str">
        <f t="shared" si="533"/>
        <v>T - The Location Guide Ltd</v>
      </c>
      <c r="S3083" s="6" t="str">
        <f>IFERROR(INDEX('Vendor Over-ride'!$C:$C, MATCH($R:$R,'Vendor Over-ride'!$A:$A,0)),"")</f>
        <v>T - Location Guide Ltd, The</v>
      </c>
      <c r="U3083" s="38" t="str">
        <f t="shared" si="537"/>
        <v>GIA</v>
      </c>
      <c r="V3083" s="5" t="str">
        <f t="shared" si="538"/>
        <v>TRADE</v>
      </c>
      <c r="W3083" s="5" t="b">
        <f t="shared" si="534"/>
        <v>0</v>
      </c>
      <c r="X3083" s="40">
        <f t="shared" ca="1" si="535"/>
        <v>2913.6</v>
      </c>
      <c r="Y3083" s="30" t="b">
        <f t="shared" ca="1" si="536"/>
        <v>0</v>
      </c>
    </row>
    <row r="3084" spans="1:25" hidden="1">
      <c r="A3084" s="28" t="s">
        <v>2837</v>
      </c>
      <c r="B3084" s="28" t="s">
        <v>2838</v>
      </c>
      <c r="C3084" s="28" t="s">
        <v>5062</v>
      </c>
      <c r="D3084" s="28" t="s">
        <v>2842</v>
      </c>
      <c r="E3084" s="29">
        <v>42447</v>
      </c>
      <c r="F3084" s="28" t="s">
        <v>13363</v>
      </c>
      <c r="G3084" s="30">
        <v>5606</v>
      </c>
      <c r="H3084" s="28" t="s">
        <v>13364</v>
      </c>
      <c r="I3084" s="31">
        <v>0</v>
      </c>
      <c r="J3084" s="31">
        <v>8000</v>
      </c>
      <c r="K3084" s="28" t="s">
        <v>11680</v>
      </c>
      <c r="L3084" s="32">
        <f t="shared" si="528"/>
        <v>-8000</v>
      </c>
      <c r="M3084" s="33">
        <f t="shared" si="529"/>
        <v>8000</v>
      </c>
      <c r="N3084" s="34" t="b">
        <v>1</v>
      </c>
      <c r="O3084" s="35">
        <f t="shared" si="530"/>
        <v>8000</v>
      </c>
      <c r="P3084" s="36" t="str">
        <f t="shared" si="531"/>
        <v>T</v>
      </c>
      <c r="Q3084" s="37" t="str">
        <f t="shared" si="532"/>
        <v>The British Council</v>
      </c>
      <c r="R3084" s="6" t="str">
        <f t="shared" si="533"/>
        <v>T - The British Council</v>
      </c>
      <c r="S3084" s="6" t="str">
        <f>IFERROR(INDEX('Vendor Over-ride'!$C:$C, MATCH($R:$R,'Vendor Over-ride'!$A:$A,0)),"")</f>
        <v>T - British Council, The</v>
      </c>
      <c r="U3084" s="38" t="str">
        <f t="shared" si="537"/>
        <v>GIA</v>
      </c>
      <c r="V3084" s="5" t="str">
        <f t="shared" si="538"/>
        <v>TRADE</v>
      </c>
      <c r="W3084" s="5" t="b">
        <f t="shared" si="534"/>
        <v>0</v>
      </c>
      <c r="X3084" s="40">
        <f t="shared" ca="1" si="535"/>
        <v>10500</v>
      </c>
      <c r="Y3084" s="30" t="b">
        <f t="shared" ca="1" si="536"/>
        <v>0</v>
      </c>
    </row>
    <row r="3085" spans="1:25">
      <c r="A3085" s="28" t="s">
        <v>2837</v>
      </c>
      <c r="B3085" s="28" t="s">
        <v>2838</v>
      </c>
      <c r="C3085" s="28" t="s">
        <v>5062</v>
      </c>
      <c r="D3085" s="28" t="s">
        <v>2842</v>
      </c>
      <c r="E3085" s="29">
        <v>42447</v>
      </c>
      <c r="F3085" s="28" t="s">
        <v>13365</v>
      </c>
      <c r="G3085" s="30">
        <v>5608</v>
      </c>
      <c r="H3085" s="28" t="s">
        <v>13366</v>
      </c>
      <c r="I3085" s="31">
        <v>0</v>
      </c>
      <c r="J3085" s="31">
        <v>10000</v>
      </c>
      <c r="K3085" s="28" t="s">
        <v>11255</v>
      </c>
      <c r="L3085" s="32">
        <f t="shared" si="528"/>
        <v>-10000</v>
      </c>
      <c r="M3085" s="33">
        <f t="shared" si="529"/>
        <v>10000</v>
      </c>
      <c r="N3085" s="34" t="b">
        <v>1</v>
      </c>
      <c r="O3085" s="35">
        <f t="shared" si="530"/>
        <v>10000</v>
      </c>
      <c r="P3085" s="36" t="str">
        <f t="shared" si="531"/>
        <v>G</v>
      </c>
      <c r="Q3085" s="37" t="str">
        <f t="shared" si="532"/>
        <v>Citymoves [Aberdeen City Council)</v>
      </c>
      <c r="R3085" s="6" t="str">
        <f t="shared" si="533"/>
        <v>G - Citymoves [Aberdeen City Council)</v>
      </c>
      <c r="S3085" s="6" t="str">
        <f>IFERROR(INDEX('Vendor Over-ride'!$C:$C, MATCH($R:$R,'Vendor Over-ride'!$A:$A,0)),"")</f>
        <v>G - Citymoves [Aberdeen City Council)</v>
      </c>
      <c r="U3085" s="38" t="str">
        <f t="shared" si="537"/>
        <v>GIA</v>
      </c>
      <c r="V3085" s="5" t="str">
        <f t="shared" si="538"/>
        <v>AWARD</v>
      </c>
      <c r="W3085" s="5" t="b">
        <f t="shared" si="534"/>
        <v>0</v>
      </c>
      <c r="X3085" s="40">
        <f t="shared" ca="1" si="535"/>
        <v>118500</v>
      </c>
      <c r="Y3085" s="30" t="b">
        <f t="shared" ca="1" si="536"/>
        <v>1</v>
      </c>
    </row>
    <row r="3086" spans="1:25" hidden="1">
      <c r="A3086" s="28" t="s">
        <v>2837</v>
      </c>
      <c r="B3086" s="28" t="s">
        <v>2838</v>
      </c>
      <c r="C3086" s="28" t="s">
        <v>5062</v>
      </c>
      <c r="D3086" s="28" t="s">
        <v>2842</v>
      </c>
      <c r="E3086" s="29">
        <v>42447</v>
      </c>
      <c r="F3086" s="28" t="s">
        <v>13367</v>
      </c>
      <c r="G3086" s="30">
        <v>5608</v>
      </c>
      <c r="H3086" s="28" t="s">
        <v>13368</v>
      </c>
      <c r="I3086" s="31">
        <v>0</v>
      </c>
      <c r="J3086" s="31">
        <v>1350</v>
      </c>
      <c r="K3086" s="28" t="s">
        <v>13369</v>
      </c>
      <c r="L3086" s="32">
        <f t="shared" si="528"/>
        <v>-1350</v>
      </c>
      <c r="M3086" s="33">
        <f t="shared" si="529"/>
        <v>1350</v>
      </c>
      <c r="N3086" s="34" t="b">
        <v>1</v>
      </c>
      <c r="O3086" s="35">
        <f t="shared" si="530"/>
        <v>1350</v>
      </c>
      <c r="P3086" s="36" t="str">
        <f t="shared" si="531"/>
        <v>G</v>
      </c>
      <c r="Q3086" s="37" t="str">
        <f t="shared" si="532"/>
        <v>Alice Cooper</v>
      </c>
      <c r="R3086" s="6" t="str">
        <f t="shared" si="533"/>
        <v>G - Alice Cooper</v>
      </c>
      <c r="S3086" s="6" t="str">
        <f>IFERROR(INDEX('Vendor Over-ride'!$C:$C, MATCH($R:$R,'Vendor Over-ride'!$A:$A,0)),"")</f>
        <v>G - Alice Cooper</v>
      </c>
      <c r="U3086" s="38" t="str">
        <f t="shared" si="537"/>
        <v>GIA</v>
      </c>
      <c r="V3086" s="5" t="str">
        <f t="shared" si="538"/>
        <v>AWARD</v>
      </c>
      <c r="W3086" s="5" t="b">
        <f t="shared" si="534"/>
        <v>0</v>
      </c>
      <c r="X3086" s="40">
        <f t="shared" ca="1" si="535"/>
        <v>1350</v>
      </c>
      <c r="Y3086" s="30" t="b">
        <f t="shared" ca="1" si="536"/>
        <v>0</v>
      </c>
    </row>
    <row r="3087" spans="1:25" hidden="1">
      <c r="A3087" s="28" t="s">
        <v>2837</v>
      </c>
      <c r="B3087" s="28" t="s">
        <v>2838</v>
      </c>
      <c r="C3087" s="28" t="s">
        <v>5062</v>
      </c>
      <c r="D3087" s="28" t="s">
        <v>2842</v>
      </c>
      <c r="E3087" s="29">
        <v>42447</v>
      </c>
      <c r="F3087" s="28" t="s">
        <v>13370</v>
      </c>
      <c r="G3087" s="30">
        <v>5608</v>
      </c>
      <c r="H3087" s="28" t="s">
        <v>13371</v>
      </c>
      <c r="I3087" s="31">
        <v>0</v>
      </c>
      <c r="J3087" s="31">
        <v>1350</v>
      </c>
      <c r="K3087" s="28" t="s">
        <v>13372</v>
      </c>
      <c r="L3087" s="32">
        <f t="shared" si="528"/>
        <v>-1350</v>
      </c>
      <c r="M3087" s="33">
        <f t="shared" si="529"/>
        <v>1350</v>
      </c>
      <c r="N3087" s="34" t="b">
        <v>1</v>
      </c>
      <c r="O3087" s="35">
        <f t="shared" si="530"/>
        <v>1350</v>
      </c>
      <c r="P3087" s="36" t="str">
        <f t="shared" si="531"/>
        <v>G</v>
      </c>
      <c r="Q3087" s="37" t="str">
        <f t="shared" si="532"/>
        <v>Love That Will Not Die Ltd</v>
      </c>
      <c r="R3087" s="6" t="str">
        <f t="shared" si="533"/>
        <v>G - Love That Will Not Die Ltd</v>
      </c>
      <c r="S3087" s="6" t="str">
        <f>IFERROR(INDEX('Vendor Over-ride'!$C:$C, MATCH($R:$R,'Vendor Over-ride'!$A:$A,0)),"")</f>
        <v>G - Love That Will Not Die Ltd</v>
      </c>
      <c r="U3087" s="38" t="str">
        <f t="shared" si="537"/>
        <v>GIA</v>
      </c>
      <c r="V3087" s="5" t="str">
        <f t="shared" si="538"/>
        <v>AWARD</v>
      </c>
      <c r="W3087" s="5" t="b">
        <f t="shared" si="534"/>
        <v>0</v>
      </c>
      <c r="X3087" s="40">
        <f t="shared" ca="1" si="535"/>
        <v>1350</v>
      </c>
      <c r="Y3087" s="30" t="b">
        <f t="shared" ca="1" si="536"/>
        <v>0</v>
      </c>
    </row>
    <row r="3088" spans="1:25" hidden="1">
      <c r="A3088" s="28" t="s">
        <v>2837</v>
      </c>
      <c r="B3088" s="28" t="s">
        <v>2838</v>
      </c>
      <c r="C3088" s="28" t="s">
        <v>5062</v>
      </c>
      <c r="D3088" s="28" t="s">
        <v>2842</v>
      </c>
      <c r="E3088" s="29">
        <v>42447</v>
      </c>
      <c r="F3088" s="28" t="s">
        <v>13373</v>
      </c>
      <c r="G3088" s="30">
        <v>5608</v>
      </c>
      <c r="H3088" s="28" t="s">
        <v>13374</v>
      </c>
      <c r="I3088" s="31">
        <v>0</v>
      </c>
      <c r="J3088" s="31">
        <v>750</v>
      </c>
      <c r="K3088" s="28" t="s">
        <v>13375</v>
      </c>
      <c r="L3088" s="32">
        <f t="shared" si="528"/>
        <v>-750</v>
      </c>
      <c r="M3088" s="33">
        <f t="shared" si="529"/>
        <v>750</v>
      </c>
      <c r="N3088" s="34" t="b">
        <v>1</v>
      </c>
      <c r="O3088" s="35">
        <f t="shared" si="530"/>
        <v>750</v>
      </c>
      <c r="P3088" s="36" t="str">
        <f t="shared" si="531"/>
        <v>G</v>
      </c>
      <c r="Q3088" s="37" t="str">
        <f t="shared" si="532"/>
        <v>Catriona Price</v>
      </c>
      <c r="R3088" s="6" t="str">
        <f t="shared" si="533"/>
        <v>G - Catriona Price</v>
      </c>
      <c r="S3088" s="6" t="str">
        <f>IFERROR(INDEX('Vendor Over-ride'!$C:$C, MATCH($R:$R,'Vendor Over-ride'!$A:$A,0)),"")</f>
        <v>G - Catriona Price</v>
      </c>
      <c r="U3088" s="38" t="str">
        <f t="shared" si="537"/>
        <v>GIA</v>
      </c>
      <c r="V3088" s="5" t="str">
        <f t="shared" si="538"/>
        <v>AWARD</v>
      </c>
      <c r="W3088" s="5" t="b">
        <f t="shared" si="534"/>
        <v>0</v>
      </c>
      <c r="X3088" s="40">
        <f t="shared" ca="1" si="535"/>
        <v>750</v>
      </c>
      <c r="Y3088" s="30" t="b">
        <f t="shared" ca="1" si="536"/>
        <v>0</v>
      </c>
    </row>
    <row r="3089" spans="1:25" hidden="1">
      <c r="A3089" s="28" t="s">
        <v>2837</v>
      </c>
      <c r="B3089" s="28" t="s">
        <v>2838</v>
      </c>
      <c r="C3089" s="28" t="s">
        <v>5062</v>
      </c>
      <c r="D3089" s="28" t="s">
        <v>2842</v>
      </c>
      <c r="E3089" s="29">
        <v>42450</v>
      </c>
      <c r="F3089" s="28" t="s">
        <v>13376</v>
      </c>
      <c r="G3089" s="30">
        <v>5611</v>
      </c>
      <c r="H3089" s="28" t="s">
        <v>13377</v>
      </c>
      <c r="I3089" s="31">
        <v>0</v>
      </c>
      <c r="J3089" s="31">
        <v>97.6</v>
      </c>
      <c r="K3089" s="28" t="s">
        <v>2841</v>
      </c>
      <c r="L3089" s="32">
        <f t="shared" si="528"/>
        <v>-97.6</v>
      </c>
      <c r="M3089" s="33">
        <f t="shared" si="529"/>
        <v>97.6</v>
      </c>
      <c r="N3089" s="34" t="b">
        <v>0</v>
      </c>
      <c r="O3089" s="35">
        <f t="shared" si="530"/>
        <v>0</v>
      </c>
      <c r="P3089" s="36" t="str">
        <f t="shared" si="531"/>
        <v>E</v>
      </c>
      <c r="Q3089" s="37" t="str">
        <f t="shared" si="532"/>
        <v>Lorna Duguid</v>
      </c>
      <c r="R3089" s="6" t="str">
        <f t="shared" si="533"/>
        <v>E - Lorna Duguid</v>
      </c>
      <c r="S3089" s="6" t="str">
        <f>IFERROR(INDEX('Vendor Over-ride'!$C:$C, MATCH($R:$R,'Vendor Over-ride'!$A:$A,0)),"")</f>
        <v/>
      </c>
      <c r="U3089" s="38" t="str">
        <f t="shared" si="537"/>
        <v>GIA</v>
      </c>
      <c r="V3089" s="5" t="str">
        <f t="shared" si="538"/>
        <v>EMPLOYEE</v>
      </c>
      <c r="W3089" s="5" t="b">
        <f t="shared" si="534"/>
        <v>0</v>
      </c>
      <c r="X3089" s="40">
        <f t="shared" ca="1" si="535"/>
        <v>334393.72000000003</v>
      </c>
      <c r="Y3089" s="30" t="b">
        <f t="shared" ca="1" si="536"/>
        <v>1</v>
      </c>
    </row>
    <row r="3090" spans="1:25">
      <c r="A3090" s="28" t="s">
        <v>2837</v>
      </c>
      <c r="B3090" s="28" t="s">
        <v>2838</v>
      </c>
      <c r="C3090" s="28" t="s">
        <v>5062</v>
      </c>
      <c r="D3090" s="28" t="s">
        <v>2842</v>
      </c>
      <c r="E3090" s="29">
        <v>42450</v>
      </c>
      <c r="F3090" s="28" t="s">
        <v>13378</v>
      </c>
      <c r="G3090" s="30">
        <v>5611</v>
      </c>
      <c r="H3090" s="28" t="s">
        <v>13379</v>
      </c>
      <c r="I3090" s="31">
        <v>0</v>
      </c>
      <c r="J3090" s="31">
        <v>300000</v>
      </c>
      <c r="K3090" s="28" t="s">
        <v>13380</v>
      </c>
      <c r="L3090" s="32">
        <f t="shared" si="528"/>
        <v>-300000</v>
      </c>
      <c r="M3090" s="33">
        <f t="shared" si="529"/>
        <v>300000</v>
      </c>
      <c r="N3090" s="34" t="b">
        <v>1</v>
      </c>
      <c r="O3090" s="35">
        <f t="shared" si="530"/>
        <v>300000</v>
      </c>
      <c r="P3090" s="36" t="str">
        <f t="shared" si="531"/>
        <v>I</v>
      </c>
      <c r="Q3090" s="37" t="str">
        <f t="shared" si="532"/>
        <v>TS2 Productions Limited</v>
      </c>
      <c r="R3090" s="6" t="str">
        <f t="shared" si="533"/>
        <v>I - TS2 Productions Limited</v>
      </c>
      <c r="S3090" s="6" t="str">
        <f>IFERROR(INDEX('Vendor Over-ride'!$C:$C, MATCH($R:$R,'Vendor Over-ride'!$A:$A,0)),"")</f>
        <v>I - TS2 Productions Limited</v>
      </c>
      <c r="U3090" s="38" t="str">
        <f t="shared" si="537"/>
        <v>GIA</v>
      </c>
      <c r="V3090" s="5" t="str">
        <f t="shared" si="538"/>
        <v>AWARD</v>
      </c>
      <c r="W3090" s="5" t="b">
        <f t="shared" si="534"/>
        <v>1</v>
      </c>
      <c r="X3090" s="40">
        <f t="shared" ca="1" si="535"/>
        <v>300000</v>
      </c>
      <c r="Y3090" s="30" t="b">
        <f t="shared" ca="1" si="536"/>
        <v>1</v>
      </c>
    </row>
    <row r="3091" spans="1:25">
      <c r="A3091" s="28" t="s">
        <v>2837</v>
      </c>
      <c r="B3091" s="28" t="s">
        <v>2838</v>
      </c>
      <c r="C3091" s="28" t="s">
        <v>5062</v>
      </c>
      <c r="D3091" s="28" t="s">
        <v>2842</v>
      </c>
      <c r="E3091" s="29">
        <v>42453</v>
      </c>
      <c r="F3091" s="28" t="s">
        <v>13381</v>
      </c>
      <c r="G3091" s="30">
        <v>5624</v>
      </c>
      <c r="H3091" s="28" t="s">
        <v>13382</v>
      </c>
      <c r="I3091" s="31">
        <v>0</v>
      </c>
      <c r="J3091" s="31">
        <v>50000</v>
      </c>
      <c r="K3091" s="28" t="s">
        <v>5171</v>
      </c>
      <c r="L3091" s="32">
        <f t="shared" si="528"/>
        <v>-50000</v>
      </c>
      <c r="M3091" s="33">
        <f t="shared" si="529"/>
        <v>50000</v>
      </c>
      <c r="N3091" s="34" t="b">
        <v>1</v>
      </c>
      <c r="O3091" s="35">
        <f t="shared" si="530"/>
        <v>50000</v>
      </c>
      <c r="P3091" s="36" t="str">
        <f t="shared" si="531"/>
        <v>G</v>
      </c>
      <c r="Q3091" s="37" t="str">
        <f t="shared" si="532"/>
        <v>Glasgow Sculpture Studios Limited</v>
      </c>
      <c r="R3091" s="6" t="str">
        <f t="shared" si="533"/>
        <v>G - Glasgow Sculpture Studios Limited</v>
      </c>
      <c r="S3091" s="6" t="str">
        <f>IFERROR(INDEX('Vendor Over-ride'!$C:$C, MATCH($R:$R,'Vendor Over-ride'!$A:$A,0)),"")</f>
        <v>G - Glasgow Sculpture Studios Limited</v>
      </c>
      <c r="U3091" s="38" t="str">
        <f t="shared" si="537"/>
        <v>GIA</v>
      </c>
      <c r="V3091" s="5" t="str">
        <f t="shared" si="538"/>
        <v>AWARD</v>
      </c>
      <c r="W3091" s="5" t="b">
        <f t="shared" si="534"/>
        <v>1</v>
      </c>
      <c r="X3091" s="40">
        <f t="shared" ca="1" si="535"/>
        <v>216332</v>
      </c>
      <c r="Y3091" s="30" t="b">
        <f t="shared" ca="1" si="536"/>
        <v>1</v>
      </c>
    </row>
    <row r="3092" spans="1:25">
      <c r="A3092" s="28" t="s">
        <v>2837</v>
      </c>
      <c r="B3092" s="28" t="s">
        <v>2838</v>
      </c>
      <c r="C3092" s="28" t="s">
        <v>5062</v>
      </c>
      <c r="D3092" s="28" t="s">
        <v>2842</v>
      </c>
      <c r="E3092" s="29">
        <v>42453</v>
      </c>
      <c r="F3092" s="28" t="s">
        <v>13383</v>
      </c>
      <c r="G3092" s="30">
        <v>5624</v>
      </c>
      <c r="H3092" s="28" t="s">
        <v>13384</v>
      </c>
      <c r="I3092" s="31">
        <v>0</v>
      </c>
      <c r="J3092" s="31">
        <v>10000</v>
      </c>
      <c r="K3092" s="28" t="s">
        <v>11255</v>
      </c>
      <c r="L3092" s="32">
        <f t="shared" si="528"/>
        <v>-10000</v>
      </c>
      <c r="M3092" s="33">
        <f t="shared" si="529"/>
        <v>10000</v>
      </c>
      <c r="N3092" s="34" t="b">
        <v>1</v>
      </c>
      <c r="O3092" s="35">
        <f t="shared" si="530"/>
        <v>10000</v>
      </c>
      <c r="P3092" s="36" t="str">
        <f t="shared" si="531"/>
        <v>G</v>
      </c>
      <c r="Q3092" s="37" t="str">
        <f t="shared" si="532"/>
        <v>Citymoves [Aberdeen City Council)</v>
      </c>
      <c r="R3092" s="6" t="str">
        <f t="shared" si="533"/>
        <v>G - Citymoves [Aberdeen City Council)</v>
      </c>
      <c r="S3092" s="6" t="str">
        <f>IFERROR(INDEX('Vendor Over-ride'!$C:$C, MATCH($R:$R,'Vendor Over-ride'!$A:$A,0)),"")</f>
        <v>G - Citymoves [Aberdeen City Council)</v>
      </c>
      <c r="U3092" s="38" t="str">
        <f t="shared" si="537"/>
        <v>GIA</v>
      </c>
      <c r="V3092" s="5" t="str">
        <f t="shared" si="538"/>
        <v>AWARD</v>
      </c>
      <c r="W3092" s="5" t="b">
        <f t="shared" si="534"/>
        <v>0</v>
      </c>
      <c r="X3092" s="40">
        <f t="shared" ca="1" si="535"/>
        <v>118500</v>
      </c>
      <c r="Y3092" s="30" t="b">
        <f t="shared" ca="1" si="536"/>
        <v>1</v>
      </c>
    </row>
    <row r="3093" spans="1:25">
      <c r="A3093" s="28" t="s">
        <v>2837</v>
      </c>
      <c r="B3093" s="28" t="s">
        <v>2838</v>
      </c>
      <c r="C3093" s="28" t="s">
        <v>5062</v>
      </c>
      <c r="D3093" s="28" t="s">
        <v>2842</v>
      </c>
      <c r="E3093" s="29">
        <v>42453</v>
      </c>
      <c r="F3093" s="28" t="s">
        <v>13385</v>
      </c>
      <c r="G3093" s="30">
        <v>5624</v>
      </c>
      <c r="H3093" s="28" t="s">
        <v>13386</v>
      </c>
      <c r="I3093" s="31">
        <v>0</v>
      </c>
      <c r="J3093" s="31">
        <v>3500</v>
      </c>
      <c r="K3093" s="28" t="s">
        <v>5191</v>
      </c>
      <c r="L3093" s="32">
        <f t="shared" si="528"/>
        <v>-3500</v>
      </c>
      <c r="M3093" s="33">
        <f t="shared" si="529"/>
        <v>3500</v>
      </c>
      <c r="N3093" s="34" t="b">
        <v>1</v>
      </c>
      <c r="O3093" s="35">
        <f t="shared" si="530"/>
        <v>3500</v>
      </c>
      <c r="P3093" s="36" t="str">
        <f t="shared" si="531"/>
        <v>G</v>
      </c>
      <c r="Q3093" s="37" t="str">
        <f t="shared" si="532"/>
        <v>Dance Base</v>
      </c>
      <c r="R3093" s="6" t="str">
        <f t="shared" si="533"/>
        <v>G - Dance Base</v>
      </c>
      <c r="S3093" s="6" t="str">
        <f>IFERROR(INDEX('Vendor Over-ride'!$C:$C, MATCH($R:$R,'Vendor Over-ride'!$A:$A,0)),"")</f>
        <v>G - Dance Base</v>
      </c>
      <c r="U3093" s="38" t="str">
        <f t="shared" si="537"/>
        <v>GIA</v>
      </c>
      <c r="V3093" s="5" t="str">
        <f t="shared" si="538"/>
        <v>AWARD</v>
      </c>
      <c r="W3093" s="5" t="b">
        <f t="shared" si="534"/>
        <v>0</v>
      </c>
      <c r="X3093" s="40">
        <f t="shared" ca="1" si="535"/>
        <v>438634</v>
      </c>
      <c r="Y3093" s="30" t="b">
        <f t="shared" ca="1" si="536"/>
        <v>1</v>
      </c>
    </row>
    <row r="3094" spans="1:25">
      <c r="A3094" s="28" t="s">
        <v>2837</v>
      </c>
      <c r="B3094" s="28" t="s">
        <v>2838</v>
      </c>
      <c r="C3094" s="28" t="s">
        <v>5062</v>
      </c>
      <c r="D3094" s="28" t="s">
        <v>2842</v>
      </c>
      <c r="E3094" s="29">
        <v>42453</v>
      </c>
      <c r="F3094" s="28" t="s">
        <v>13387</v>
      </c>
      <c r="G3094" s="30">
        <v>5624</v>
      </c>
      <c r="H3094" s="28" t="s">
        <v>13388</v>
      </c>
      <c r="I3094" s="31">
        <v>0</v>
      </c>
      <c r="J3094" s="31">
        <v>5000</v>
      </c>
      <c r="K3094" s="28" t="s">
        <v>5195</v>
      </c>
      <c r="L3094" s="32">
        <f t="shared" si="528"/>
        <v>-5000</v>
      </c>
      <c r="M3094" s="33">
        <f t="shared" si="529"/>
        <v>5000</v>
      </c>
      <c r="N3094" s="34" t="b">
        <v>1</v>
      </c>
      <c r="O3094" s="35">
        <f t="shared" si="530"/>
        <v>5000</v>
      </c>
      <c r="P3094" s="36" t="str">
        <f t="shared" si="531"/>
        <v>G</v>
      </c>
      <c r="Q3094" s="37" t="str">
        <f t="shared" si="532"/>
        <v>Eden Court Highlands Ltd</v>
      </c>
      <c r="R3094" s="6" t="str">
        <f t="shared" si="533"/>
        <v>G - Eden Court Highlands Ltd</v>
      </c>
      <c r="S3094" s="6" t="str">
        <f>IFERROR(INDEX('Vendor Over-ride'!$C:$C, MATCH($R:$R,'Vendor Over-ride'!$A:$A,0)),"")</f>
        <v>G - Eden Court Highlands Ltd</v>
      </c>
      <c r="U3094" s="38" t="str">
        <f t="shared" si="537"/>
        <v>GIA</v>
      </c>
      <c r="V3094" s="5" t="str">
        <f t="shared" si="538"/>
        <v>AWARD</v>
      </c>
      <c r="W3094" s="5" t="b">
        <f t="shared" si="534"/>
        <v>0</v>
      </c>
      <c r="X3094" s="40">
        <f t="shared" ca="1" si="535"/>
        <v>725000</v>
      </c>
      <c r="Y3094" s="30" t="b">
        <f t="shared" ca="1" si="536"/>
        <v>1</v>
      </c>
    </row>
    <row r="3095" spans="1:25">
      <c r="A3095" s="28" t="s">
        <v>2837</v>
      </c>
      <c r="B3095" s="28" t="s">
        <v>2838</v>
      </c>
      <c r="C3095" s="28" t="s">
        <v>5062</v>
      </c>
      <c r="D3095" s="28" t="s">
        <v>2842</v>
      </c>
      <c r="E3095" s="29">
        <v>42453</v>
      </c>
      <c r="F3095" s="28" t="s">
        <v>13389</v>
      </c>
      <c r="G3095" s="30">
        <v>5624</v>
      </c>
      <c r="H3095" s="28" t="s">
        <v>13390</v>
      </c>
      <c r="I3095" s="31">
        <v>0</v>
      </c>
      <c r="J3095" s="31">
        <v>11000</v>
      </c>
      <c r="K3095" s="28" t="s">
        <v>5198</v>
      </c>
      <c r="L3095" s="32">
        <f t="shared" si="528"/>
        <v>-11000</v>
      </c>
      <c r="M3095" s="33">
        <f t="shared" si="529"/>
        <v>11000</v>
      </c>
      <c r="N3095" s="34" t="b">
        <v>1</v>
      </c>
      <c r="O3095" s="35">
        <f t="shared" si="530"/>
        <v>11000</v>
      </c>
      <c r="P3095" s="36" t="str">
        <f t="shared" si="531"/>
        <v>G</v>
      </c>
      <c r="Q3095" s="37" t="str">
        <f t="shared" si="532"/>
        <v>Edinburgh International Book Festival</v>
      </c>
      <c r="R3095" s="6" t="str">
        <f t="shared" si="533"/>
        <v>G - Edinburgh International Book Festival</v>
      </c>
      <c r="S3095" s="6" t="str">
        <f>IFERROR(INDEX('Vendor Over-ride'!$C:$C, MATCH($R:$R,'Vendor Over-ride'!$A:$A,0)),"")</f>
        <v>G - Edinburgh International Book Festival</v>
      </c>
      <c r="U3095" s="38" t="str">
        <f t="shared" si="537"/>
        <v>GIA</v>
      </c>
      <c r="V3095" s="5" t="str">
        <f t="shared" si="538"/>
        <v>AWARD</v>
      </c>
      <c r="W3095" s="5" t="b">
        <f t="shared" si="534"/>
        <v>0</v>
      </c>
      <c r="X3095" s="40">
        <f t="shared" ca="1" si="535"/>
        <v>388668</v>
      </c>
      <c r="Y3095" s="30" t="b">
        <f t="shared" ca="1" si="536"/>
        <v>1</v>
      </c>
    </row>
    <row r="3096" spans="1:25">
      <c r="A3096" s="28" t="s">
        <v>2837</v>
      </c>
      <c r="B3096" s="28" t="s">
        <v>2838</v>
      </c>
      <c r="C3096" s="28" t="s">
        <v>5062</v>
      </c>
      <c r="D3096" s="28" t="s">
        <v>2842</v>
      </c>
      <c r="E3096" s="29">
        <v>42453</v>
      </c>
      <c r="F3096" s="28" t="s">
        <v>13391</v>
      </c>
      <c r="G3096" s="30">
        <v>5624</v>
      </c>
      <c r="H3096" s="28" t="s">
        <v>13392</v>
      </c>
      <c r="I3096" s="31">
        <v>0</v>
      </c>
      <c r="J3096" s="31">
        <v>4475</v>
      </c>
      <c r="K3096" s="28" t="s">
        <v>5217</v>
      </c>
      <c r="L3096" s="32">
        <f t="shared" si="528"/>
        <v>-4475</v>
      </c>
      <c r="M3096" s="33">
        <f t="shared" si="529"/>
        <v>4475</v>
      </c>
      <c r="N3096" s="34" t="b">
        <v>1</v>
      </c>
      <c r="O3096" s="35">
        <f t="shared" si="530"/>
        <v>4475</v>
      </c>
      <c r="P3096" s="36" t="str">
        <f t="shared" si="531"/>
        <v>G</v>
      </c>
      <c r="Q3096" s="37" t="str">
        <f t="shared" si="532"/>
        <v>Moniack Mhor Ltd</v>
      </c>
      <c r="R3096" s="6" t="str">
        <f t="shared" si="533"/>
        <v>G - Moniack Mhor Ltd</v>
      </c>
      <c r="S3096" s="6" t="str">
        <f>IFERROR(INDEX('Vendor Over-ride'!$C:$C, MATCH($R:$R,'Vendor Over-ride'!$A:$A,0)),"")</f>
        <v>G - Moniack Mhor Ltd</v>
      </c>
      <c r="U3096" s="38" t="str">
        <f t="shared" si="537"/>
        <v>GIA</v>
      </c>
      <c r="V3096" s="5" t="str">
        <f t="shared" si="538"/>
        <v>AWARD</v>
      </c>
      <c r="W3096" s="5" t="b">
        <f t="shared" si="534"/>
        <v>0</v>
      </c>
      <c r="X3096" s="40">
        <f t="shared" ca="1" si="535"/>
        <v>138708</v>
      </c>
      <c r="Y3096" s="30" t="b">
        <f t="shared" ca="1" si="536"/>
        <v>1</v>
      </c>
    </row>
    <row r="3097" spans="1:25">
      <c r="A3097" s="28" t="s">
        <v>2837</v>
      </c>
      <c r="B3097" s="28" t="s">
        <v>2838</v>
      </c>
      <c r="C3097" s="28" t="s">
        <v>5062</v>
      </c>
      <c r="D3097" s="28" t="s">
        <v>2842</v>
      </c>
      <c r="E3097" s="29">
        <v>42453</v>
      </c>
      <c r="F3097" s="28" t="s">
        <v>13393</v>
      </c>
      <c r="G3097" s="30">
        <v>5624</v>
      </c>
      <c r="H3097" s="28" t="s">
        <v>13394</v>
      </c>
      <c r="I3097" s="31">
        <v>0</v>
      </c>
      <c r="J3097" s="31">
        <v>16000</v>
      </c>
      <c r="K3097" s="28" t="s">
        <v>5124</v>
      </c>
      <c r="L3097" s="32">
        <f t="shared" si="528"/>
        <v>-16000</v>
      </c>
      <c r="M3097" s="33">
        <f t="shared" si="529"/>
        <v>16000</v>
      </c>
      <c r="N3097" s="34" t="b">
        <v>1</v>
      </c>
      <c r="O3097" s="35">
        <f t="shared" si="530"/>
        <v>16000</v>
      </c>
      <c r="P3097" s="36" t="str">
        <f t="shared" si="531"/>
        <v>G</v>
      </c>
      <c r="Q3097" s="37" t="str">
        <f t="shared" si="532"/>
        <v>Scottish Dance Theatre</v>
      </c>
      <c r="R3097" s="6" t="str">
        <f t="shared" si="533"/>
        <v>G - Scottish Dance Theatre</v>
      </c>
      <c r="S3097" s="6" t="str">
        <f>IFERROR(INDEX('Vendor Over-ride'!$C:$C, MATCH($R:$R,'Vendor Over-ride'!$A:$A,0)),"")</f>
        <v>G - Scottish Dance Theatre</v>
      </c>
      <c r="U3097" s="38" t="str">
        <f t="shared" si="537"/>
        <v>GIA</v>
      </c>
      <c r="V3097" s="5" t="str">
        <f t="shared" si="538"/>
        <v>AWARD</v>
      </c>
      <c r="W3097" s="5" t="b">
        <f t="shared" si="534"/>
        <v>0</v>
      </c>
      <c r="X3097" s="40">
        <f t="shared" ca="1" si="535"/>
        <v>1018658</v>
      </c>
      <c r="Y3097" s="30" t="b">
        <f t="shared" ca="1" si="536"/>
        <v>1</v>
      </c>
    </row>
    <row r="3098" spans="1:25">
      <c r="A3098" s="28" t="s">
        <v>2837</v>
      </c>
      <c r="B3098" s="28" t="s">
        <v>2838</v>
      </c>
      <c r="C3098" s="28" t="s">
        <v>5062</v>
      </c>
      <c r="D3098" s="28" t="s">
        <v>2842</v>
      </c>
      <c r="E3098" s="29">
        <v>42453</v>
      </c>
      <c r="F3098" s="28" t="s">
        <v>13395</v>
      </c>
      <c r="G3098" s="30">
        <v>5624</v>
      </c>
      <c r="H3098" s="28" t="s">
        <v>13396</v>
      </c>
      <c r="I3098" s="31">
        <v>0</v>
      </c>
      <c r="J3098" s="31">
        <v>40750</v>
      </c>
      <c r="K3098" s="28" t="s">
        <v>13078</v>
      </c>
      <c r="L3098" s="32">
        <f t="shared" si="528"/>
        <v>-40750</v>
      </c>
      <c r="M3098" s="33">
        <f t="shared" si="529"/>
        <v>40750</v>
      </c>
      <c r="N3098" s="34" t="b">
        <v>1</v>
      </c>
      <c r="O3098" s="35">
        <f t="shared" si="530"/>
        <v>40750</v>
      </c>
      <c r="P3098" s="36" t="str">
        <f t="shared" si="531"/>
        <v>G</v>
      </c>
      <c r="Q3098" s="37" t="str">
        <f t="shared" si="532"/>
        <v>Cultural Enterprise Office</v>
      </c>
      <c r="R3098" s="6" t="str">
        <f t="shared" si="533"/>
        <v>G - Cultural Enterprise Office</v>
      </c>
      <c r="S3098" s="6" t="str">
        <f>IFERROR(INDEX('Vendor Over-ride'!$C:$C, MATCH($R:$R,'Vendor Over-ride'!$A:$A,0)),"")</f>
        <v>G - Cultural Enterprise Office</v>
      </c>
      <c r="U3098" s="38" t="str">
        <f t="shared" si="537"/>
        <v>GIA</v>
      </c>
      <c r="V3098" s="5" t="str">
        <f t="shared" si="538"/>
        <v>AWARD</v>
      </c>
      <c r="W3098" s="5" t="b">
        <f t="shared" si="534"/>
        <v>1</v>
      </c>
      <c r="X3098" s="40">
        <f t="shared" ca="1" si="535"/>
        <v>476200</v>
      </c>
      <c r="Y3098" s="30" t="b">
        <f t="shared" ca="1" si="536"/>
        <v>1</v>
      </c>
    </row>
    <row r="3099" spans="1:25">
      <c r="A3099" s="28" t="s">
        <v>2837</v>
      </c>
      <c r="B3099" s="28" t="s">
        <v>2838</v>
      </c>
      <c r="C3099" s="28" t="s">
        <v>5062</v>
      </c>
      <c r="D3099" s="28" t="s">
        <v>2842</v>
      </c>
      <c r="E3099" s="29">
        <v>42453</v>
      </c>
      <c r="F3099" s="28" t="s">
        <v>13397</v>
      </c>
      <c r="G3099" s="30">
        <v>5624</v>
      </c>
      <c r="H3099" s="28" t="s">
        <v>13398</v>
      </c>
      <c r="I3099" s="31">
        <v>0</v>
      </c>
      <c r="J3099" s="31">
        <v>58837</v>
      </c>
      <c r="K3099" s="28" t="s">
        <v>2969</v>
      </c>
      <c r="L3099" s="32">
        <f t="shared" si="528"/>
        <v>-58837</v>
      </c>
      <c r="M3099" s="33">
        <f t="shared" si="529"/>
        <v>58837</v>
      </c>
      <c r="N3099" s="34" t="b">
        <v>1</v>
      </c>
      <c r="O3099" s="35">
        <f t="shared" si="530"/>
        <v>58837</v>
      </c>
      <c r="P3099" s="36" t="str">
        <f t="shared" si="531"/>
        <v>I</v>
      </c>
      <c r="Q3099" s="37" t="str">
        <f t="shared" si="532"/>
        <v>Aberdeenshire Council</v>
      </c>
      <c r="R3099" s="6" t="str">
        <f t="shared" si="533"/>
        <v>I - Aberdeenshire Council</v>
      </c>
      <c r="S3099" s="6" t="str">
        <f>IFERROR(INDEX('Vendor Over-ride'!$C:$C, MATCH($R:$R,'Vendor Over-ride'!$A:$A,0)),"")</f>
        <v>I - Aberdeenshire Council</v>
      </c>
      <c r="U3099" s="38" t="str">
        <f t="shared" si="537"/>
        <v>GIA</v>
      </c>
      <c r="V3099" s="5" t="str">
        <f t="shared" si="538"/>
        <v>AWARD</v>
      </c>
      <c r="W3099" s="5" t="b">
        <f t="shared" si="534"/>
        <v>1</v>
      </c>
      <c r="X3099" s="40">
        <f t="shared" ca="1" si="535"/>
        <v>787279</v>
      </c>
      <c r="Y3099" s="30" t="b">
        <f t="shared" ca="1" si="536"/>
        <v>1</v>
      </c>
    </row>
    <row r="3100" spans="1:25">
      <c r="A3100" s="28" t="s">
        <v>2837</v>
      </c>
      <c r="B3100" s="28" t="s">
        <v>2838</v>
      </c>
      <c r="C3100" s="28" t="s">
        <v>5062</v>
      </c>
      <c r="D3100" s="28" t="s">
        <v>2842</v>
      </c>
      <c r="E3100" s="29">
        <v>42453</v>
      </c>
      <c r="F3100" s="28" t="s">
        <v>13399</v>
      </c>
      <c r="G3100" s="30">
        <v>5624</v>
      </c>
      <c r="H3100" s="28" t="s">
        <v>13400</v>
      </c>
      <c r="I3100" s="31">
        <v>0</v>
      </c>
      <c r="J3100" s="31">
        <v>66123</v>
      </c>
      <c r="K3100" s="28" t="s">
        <v>3534</v>
      </c>
      <c r="L3100" s="32">
        <f t="shared" si="528"/>
        <v>-66123</v>
      </c>
      <c r="M3100" s="33">
        <f t="shared" si="529"/>
        <v>66123</v>
      </c>
      <c r="N3100" s="34" t="b">
        <v>1</v>
      </c>
      <c r="O3100" s="35">
        <f t="shared" si="530"/>
        <v>66123</v>
      </c>
      <c r="P3100" s="36" t="str">
        <f t="shared" si="531"/>
        <v>I</v>
      </c>
      <c r="Q3100" s="37" t="str">
        <f t="shared" si="532"/>
        <v>Angus Council</v>
      </c>
      <c r="R3100" s="6" t="str">
        <f t="shared" si="533"/>
        <v>I - Angus Council</v>
      </c>
      <c r="S3100" s="6" t="str">
        <f>IFERROR(INDEX('Vendor Over-ride'!$C:$C, MATCH($R:$R,'Vendor Over-ride'!$A:$A,0)),"")</f>
        <v>I - Angus Council</v>
      </c>
      <c r="U3100" s="38" t="str">
        <f t="shared" si="537"/>
        <v>GIA</v>
      </c>
      <c r="V3100" s="5" t="str">
        <f t="shared" si="538"/>
        <v>AWARD</v>
      </c>
      <c r="W3100" s="5" t="b">
        <f t="shared" si="534"/>
        <v>1</v>
      </c>
      <c r="X3100" s="40">
        <f t="shared" ca="1" si="535"/>
        <v>264494</v>
      </c>
      <c r="Y3100" s="30" t="b">
        <f t="shared" ca="1" si="536"/>
        <v>1</v>
      </c>
    </row>
    <row r="3101" spans="1:25">
      <c r="A3101" s="28" t="s">
        <v>2837</v>
      </c>
      <c r="B3101" s="28" t="s">
        <v>2838</v>
      </c>
      <c r="C3101" s="28" t="s">
        <v>5062</v>
      </c>
      <c r="D3101" s="28" t="s">
        <v>2842</v>
      </c>
      <c r="E3101" s="29">
        <v>42453</v>
      </c>
      <c r="F3101" s="28" t="s">
        <v>13401</v>
      </c>
      <c r="G3101" s="30">
        <v>5624</v>
      </c>
      <c r="H3101" s="28" t="s">
        <v>13402</v>
      </c>
      <c r="I3101" s="31">
        <v>0</v>
      </c>
      <c r="J3101" s="31">
        <v>43640</v>
      </c>
      <c r="K3101" s="28" t="s">
        <v>4950</v>
      </c>
      <c r="L3101" s="32">
        <f t="shared" si="528"/>
        <v>-43640</v>
      </c>
      <c r="M3101" s="33">
        <f t="shared" si="529"/>
        <v>43640</v>
      </c>
      <c r="N3101" s="34" t="b">
        <v>1</v>
      </c>
      <c r="O3101" s="35">
        <f t="shared" si="530"/>
        <v>43640</v>
      </c>
      <c r="P3101" s="36" t="str">
        <f t="shared" si="531"/>
        <v>I</v>
      </c>
      <c r="Q3101" s="37" t="str">
        <f t="shared" si="532"/>
        <v>Argyll &amp; Bute Council</v>
      </c>
      <c r="R3101" s="6" t="str">
        <f t="shared" si="533"/>
        <v>I - Argyll &amp; Bute Council</v>
      </c>
      <c r="S3101" s="6" t="str">
        <f>IFERROR(INDEX('Vendor Over-ride'!$C:$C, MATCH($R:$R,'Vendor Over-ride'!$A:$A,0)),"")</f>
        <v>I - Argyll &amp; Bute Council</v>
      </c>
      <c r="U3101" s="38" t="str">
        <f t="shared" si="537"/>
        <v>GIA</v>
      </c>
      <c r="V3101" s="5" t="str">
        <f t="shared" si="538"/>
        <v>AWARD</v>
      </c>
      <c r="W3101" s="5" t="b">
        <f t="shared" si="534"/>
        <v>1</v>
      </c>
      <c r="X3101" s="40">
        <f t="shared" ca="1" si="535"/>
        <v>261836</v>
      </c>
      <c r="Y3101" s="30" t="b">
        <f t="shared" ca="1" si="536"/>
        <v>1</v>
      </c>
    </row>
    <row r="3102" spans="1:25">
      <c r="A3102" s="28" t="s">
        <v>2837</v>
      </c>
      <c r="B3102" s="28" t="s">
        <v>2838</v>
      </c>
      <c r="C3102" s="28" t="s">
        <v>5062</v>
      </c>
      <c r="D3102" s="28" t="s">
        <v>2842</v>
      </c>
      <c r="E3102" s="29">
        <v>42453</v>
      </c>
      <c r="F3102" s="28" t="s">
        <v>13403</v>
      </c>
      <c r="G3102" s="30">
        <v>5624</v>
      </c>
      <c r="H3102" s="28" t="s">
        <v>13404</v>
      </c>
      <c r="I3102" s="31">
        <v>0</v>
      </c>
      <c r="J3102" s="31">
        <v>35175</v>
      </c>
      <c r="K3102" s="28" t="s">
        <v>3052</v>
      </c>
      <c r="L3102" s="32">
        <f t="shared" si="528"/>
        <v>-35175</v>
      </c>
      <c r="M3102" s="33">
        <f t="shared" si="529"/>
        <v>35175</v>
      </c>
      <c r="N3102" s="34" t="b">
        <v>1</v>
      </c>
      <c r="O3102" s="35">
        <f t="shared" si="530"/>
        <v>35175</v>
      </c>
      <c r="P3102" s="36" t="str">
        <f t="shared" si="531"/>
        <v>I</v>
      </c>
      <c r="Q3102" s="37" t="str">
        <f t="shared" si="532"/>
        <v>British Council Scotland</v>
      </c>
      <c r="R3102" s="6" t="str">
        <f t="shared" si="533"/>
        <v>I - British Council Scotland</v>
      </c>
      <c r="S3102" s="6" t="str">
        <f>IFERROR(INDEX('Vendor Over-ride'!$C:$C, MATCH($R:$R,'Vendor Over-ride'!$A:$A,0)),"")</f>
        <v>I - British Council</v>
      </c>
      <c r="U3102" s="38" t="str">
        <f t="shared" si="537"/>
        <v>GIA</v>
      </c>
      <c r="V3102" s="5" t="str">
        <f t="shared" si="538"/>
        <v>AWARD</v>
      </c>
      <c r="W3102" s="5" t="b">
        <f t="shared" si="534"/>
        <v>1</v>
      </c>
      <c r="X3102" s="40">
        <f t="shared" ca="1" si="535"/>
        <v>72855</v>
      </c>
      <c r="Y3102" s="30" t="b">
        <f t="shared" ca="1" si="536"/>
        <v>1</v>
      </c>
    </row>
    <row r="3103" spans="1:25">
      <c r="A3103" s="28" t="s">
        <v>2837</v>
      </c>
      <c r="B3103" s="28" t="s">
        <v>2838</v>
      </c>
      <c r="C3103" s="28" t="s">
        <v>5062</v>
      </c>
      <c r="D3103" s="28" t="s">
        <v>2842</v>
      </c>
      <c r="E3103" s="29">
        <v>42453</v>
      </c>
      <c r="F3103" s="28" t="s">
        <v>13405</v>
      </c>
      <c r="G3103" s="30">
        <v>5624</v>
      </c>
      <c r="H3103" s="28" t="s">
        <v>13406</v>
      </c>
      <c r="I3103" s="31">
        <v>0</v>
      </c>
      <c r="J3103" s="31">
        <v>221705</v>
      </c>
      <c r="K3103" s="28" t="s">
        <v>4073</v>
      </c>
      <c r="L3103" s="32">
        <f t="shared" si="528"/>
        <v>-221705</v>
      </c>
      <c r="M3103" s="33">
        <f t="shared" si="529"/>
        <v>221705</v>
      </c>
      <c r="N3103" s="34" t="b">
        <v>1</v>
      </c>
      <c r="O3103" s="35">
        <f t="shared" si="530"/>
        <v>221705</v>
      </c>
      <c r="P3103" s="36" t="str">
        <f t="shared" si="531"/>
        <v>I</v>
      </c>
      <c r="Q3103" s="37" t="str">
        <f t="shared" si="532"/>
        <v>City of Edinburgh Council</v>
      </c>
      <c r="R3103" s="6" t="str">
        <f t="shared" si="533"/>
        <v>I - City of Edinburgh Council</v>
      </c>
      <c r="S3103" s="6" t="str">
        <f>IFERROR(INDEX('Vendor Over-ride'!$C:$C, MATCH($R:$R,'Vendor Over-ride'!$A:$A,0)),"")</f>
        <v>I - City of Edinburgh Council</v>
      </c>
      <c r="U3103" s="38" t="str">
        <f t="shared" si="537"/>
        <v>GIA</v>
      </c>
      <c r="V3103" s="5" t="str">
        <f t="shared" si="538"/>
        <v>AWARD</v>
      </c>
      <c r="W3103" s="5" t="b">
        <f t="shared" si="534"/>
        <v>1</v>
      </c>
      <c r="X3103" s="40">
        <f t="shared" ca="1" si="535"/>
        <v>654412</v>
      </c>
      <c r="Y3103" s="30" t="b">
        <f t="shared" ca="1" si="536"/>
        <v>1</v>
      </c>
    </row>
    <row r="3104" spans="1:25">
      <c r="A3104" s="28" t="s">
        <v>2837</v>
      </c>
      <c r="B3104" s="28" t="s">
        <v>2838</v>
      </c>
      <c r="C3104" s="28" t="s">
        <v>5062</v>
      </c>
      <c r="D3104" s="28" t="s">
        <v>2842</v>
      </c>
      <c r="E3104" s="29">
        <v>42453</v>
      </c>
      <c r="F3104" s="28" t="s">
        <v>13407</v>
      </c>
      <c r="G3104" s="30">
        <v>5624</v>
      </c>
      <c r="H3104" s="28" t="s">
        <v>13408</v>
      </c>
      <c r="I3104" s="31">
        <v>0</v>
      </c>
      <c r="J3104" s="31">
        <v>40310</v>
      </c>
      <c r="K3104" s="28" t="s">
        <v>7674</v>
      </c>
      <c r="L3104" s="32">
        <f t="shared" si="528"/>
        <v>-40310</v>
      </c>
      <c r="M3104" s="33">
        <f t="shared" si="529"/>
        <v>40310</v>
      </c>
      <c r="N3104" s="34" t="b">
        <v>1</v>
      </c>
      <c r="O3104" s="35">
        <f t="shared" si="530"/>
        <v>40310</v>
      </c>
      <c r="P3104" s="36" t="str">
        <f t="shared" si="531"/>
        <v>I</v>
      </c>
      <c r="Q3104" s="37" t="str">
        <f t="shared" si="532"/>
        <v>City of Edinburgh Council</v>
      </c>
      <c r="R3104" s="6" t="str">
        <f t="shared" si="533"/>
        <v>I - City of Edinburgh Council</v>
      </c>
      <c r="S3104" s="6" t="str">
        <f>IFERROR(INDEX('Vendor Over-ride'!$C:$C, MATCH($R:$R,'Vendor Over-ride'!$A:$A,0)),"")</f>
        <v>I - City of Edinburgh Council</v>
      </c>
      <c r="U3104" s="38" t="str">
        <f t="shared" si="537"/>
        <v>GIA</v>
      </c>
      <c r="V3104" s="5" t="str">
        <f t="shared" si="538"/>
        <v>AWARD</v>
      </c>
      <c r="W3104" s="5" t="b">
        <f t="shared" si="534"/>
        <v>1</v>
      </c>
      <c r="X3104" s="40">
        <f t="shared" ca="1" si="535"/>
        <v>654412</v>
      </c>
      <c r="Y3104" s="30" t="b">
        <f t="shared" ca="1" si="536"/>
        <v>1</v>
      </c>
    </row>
    <row r="3105" spans="1:25">
      <c r="A3105" s="28" t="s">
        <v>2837</v>
      </c>
      <c r="B3105" s="28" t="s">
        <v>2838</v>
      </c>
      <c r="C3105" s="28" t="s">
        <v>5062</v>
      </c>
      <c r="D3105" s="28" t="s">
        <v>2842</v>
      </c>
      <c r="E3105" s="29">
        <v>42453</v>
      </c>
      <c r="F3105" s="28" t="s">
        <v>13409</v>
      </c>
      <c r="G3105" s="30">
        <v>5624</v>
      </c>
      <c r="H3105" s="28" t="s">
        <v>13410</v>
      </c>
      <c r="I3105" s="31">
        <v>0</v>
      </c>
      <c r="J3105" s="31">
        <v>30658</v>
      </c>
      <c r="K3105" s="28" t="s">
        <v>5020</v>
      </c>
      <c r="L3105" s="32">
        <f t="shared" si="528"/>
        <v>-30658</v>
      </c>
      <c r="M3105" s="33">
        <f t="shared" si="529"/>
        <v>30658</v>
      </c>
      <c r="N3105" s="34" t="b">
        <v>1</v>
      </c>
      <c r="O3105" s="35">
        <f t="shared" si="530"/>
        <v>30658</v>
      </c>
      <c r="P3105" s="36" t="str">
        <f t="shared" si="531"/>
        <v>I</v>
      </c>
      <c r="Q3105" s="37" t="str">
        <f t="shared" si="532"/>
        <v>Clackmannanshire Council</v>
      </c>
      <c r="R3105" s="6" t="str">
        <f t="shared" si="533"/>
        <v>I - Clackmannanshire Council</v>
      </c>
      <c r="S3105" s="6" t="str">
        <f>IFERROR(INDEX('Vendor Over-ride'!$C:$C, MATCH($R:$R,'Vendor Over-ride'!$A:$A,0)),"")</f>
        <v>I - Clackmananshire Council</v>
      </c>
      <c r="U3105" s="38" t="str">
        <f t="shared" si="537"/>
        <v>GIA</v>
      </c>
      <c r="V3105" s="5" t="str">
        <f t="shared" si="538"/>
        <v>AWARD</v>
      </c>
      <c r="W3105" s="5" t="b">
        <f t="shared" si="534"/>
        <v>1</v>
      </c>
      <c r="X3105" s="40">
        <f t="shared" ca="1" si="535"/>
        <v>121055</v>
      </c>
      <c r="Y3105" s="30" t="b">
        <f t="shared" ca="1" si="536"/>
        <v>1</v>
      </c>
    </row>
    <row r="3106" spans="1:25">
      <c r="A3106" s="28" t="s">
        <v>2837</v>
      </c>
      <c r="B3106" s="28" t="s">
        <v>2838</v>
      </c>
      <c r="C3106" s="28" t="s">
        <v>5062</v>
      </c>
      <c r="D3106" s="28" t="s">
        <v>2842</v>
      </c>
      <c r="E3106" s="29">
        <v>42453</v>
      </c>
      <c r="F3106" s="28" t="s">
        <v>13411</v>
      </c>
      <c r="G3106" s="30">
        <v>5624</v>
      </c>
      <c r="H3106" s="28" t="s">
        <v>13412</v>
      </c>
      <c r="I3106" s="31">
        <v>0</v>
      </c>
      <c r="J3106" s="31">
        <v>9710</v>
      </c>
      <c r="K3106" s="28" t="s">
        <v>3542</v>
      </c>
      <c r="L3106" s="32">
        <f t="shared" si="528"/>
        <v>-9710</v>
      </c>
      <c r="M3106" s="33">
        <f t="shared" si="529"/>
        <v>9710</v>
      </c>
      <c r="N3106" s="34" t="b">
        <v>1</v>
      </c>
      <c r="O3106" s="35">
        <f t="shared" si="530"/>
        <v>9710</v>
      </c>
      <c r="P3106" s="36" t="str">
        <f t="shared" si="531"/>
        <v>I</v>
      </c>
      <c r="Q3106" s="37" t="str">
        <f t="shared" si="532"/>
        <v>Comhairle nan Eilean Siar</v>
      </c>
      <c r="R3106" s="6" t="str">
        <f t="shared" si="533"/>
        <v>I - Comhairle nan Eilean Siar</v>
      </c>
      <c r="S3106" s="6" t="str">
        <f>IFERROR(INDEX('Vendor Over-ride'!$C:$C, MATCH($R:$R,'Vendor Over-ride'!$A:$A,0)),"")</f>
        <v>I - Comhairle nan Eilean Siar</v>
      </c>
      <c r="U3106" s="38" t="str">
        <f t="shared" si="537"/>
        <v>GIA</v>
      </c>
      <c r="V3106" s="5" t="str">
        <f t="shared" si="538"/>
        <v>AWARD</v>
      </c>
      <c r="W3106" s="5" t="b">
        <f t="shared" si="534"/>
        <v>0</v>
      </c>
      <c r="X3106" s="40">
        <f t="shared" ca="1" si="535"/>
        <v>116060</v>
      </c>
      <c r="Y3106" s="30" t="b">
        <f t="shared" ca="1" si="536"/>
        <v>1</v>
      </c>
    </row>
    <row r="3107" spans="1:25">
      <c r="A3107" s="28" t="s">
        <v>2837</v>
      </c>
      <c r="B3107" s="28" t="s">
        <v>2838</v>
      </c>
      <c r="C3107" s="28" t="s">
        <v>5062</v>
      </c>
      <c r="D3107" s="28" t="s">
        <v>2842</v>
      </c>
      <c r="E3107" s="29">
        <v>42453</v>
      </c>
      <c r="F3107" s="28" t="s">
        <v>13413</v>
      </c>
      <c r="G3107" s="30">
        <v>5624</v>
      </c>
      <c r="H3107" s="28" t="s">
        <v>13414</v>
      </c>
      <c r="I3107" s="31">
        <v>0</v>
      </c>
      <c r="J3107" s="31">
        <v>10000</v>
      </c>
      <c r="K3107" s="28" t="s">
        <v>7311</v>
      </c>
      <c r="L3107" s="32">
        <f t="shared" si="528"/>
        <v>-10000</v>
      </c>
      <c r="M3107" s="33">
        <f t="shared" si="529"/>
        <v>10000</v>
      </c>
      <c r="N3107" s="34" t="b">
        <v>1</v>
      </c>
      <c r="O3107" s="35">
        <f t="shared" si="530"/>
        <v>10000</v>
      </c>
      <c r="P3107" s="36" t="str">
        <f t="shared" si="531"/>
        <v>I</v>
      </c>
      <c r="Q3107" s="37" t="str">
        <f t="shared" si="532"/>
        <v>Creative Carbon Scotland</v>
      </c>
      <c r="R3107" s="6" t="str">
        <f t="shared" si="533"/>
        <v>I - Creative Carbon Scotland</v>
      </c>
      <c r="S3107" s="6" t="str">
        <f>IFERROR(INDEX('Vendor Over-ride'!$C:$C, MATCH($R:$R,'Vendor Over-ride'!$A:$A,0)),"")</f>
        <v>I - Creative Carbon Scotland</v>
      </c>
      <c r="U3107" s="38" t="str">
        <f t="shared" si="537"/>
        <v>GIA</v>
      </c>
      <c r="V3107" s="5" t="str">
        <f t="shared" si="538"/>
        <v>AWARD</v>
      </c>
      <c r="W3107" s="5" t="b">
        <f t="shared" si="534"/>
        <v>0</v>
      </c>
      <c r="X3107" s="40">
        <f t="shared" ca="1" si="535"/>
        <v>160000</v>
      </c>
      <c r="Y3107" s="30" t="b">
        <f t="shared" ca="1" si="536"/>
        <v>1</v>
      </c>
    </row>
    <row r="3108" spans="1:25">
      <c r="A3108" s="28" t="s">
        <v>2837</v>
      </c>
      <c r="B3108" s="28" t="s">
        <v>2838</v>
      </c>
      <c r="C3108" s="28" t="s">
        <v>5062</v>
      </c>
      <c r="D3108" s="28" t="s">
        <v>2842</v>
      </c>
      <c r="E3108" s="29">
        <v>42453</v>
      </c>
      <c r="F3108" s="28" t="s">
        <v>13415</v>
      </c>
      <c r="G3108" s="30">
        <v>5624</v>
      </c>
      <c r="H3108" s="28" t="s">
        <v>13416</v>
      </c>
      <c r="I3108" s="31">
        <v>0</v>
      </c>
      <c r="J3108" s="31">
        <v>37182</v>
      </c>
      <c r="K3108" s="28" t="s">
        <v>3296</v>
      </c>
      <c r="L3108" s="32">
        <f t="shared" si="528"/>
        <v>-37182</v>
      </c>
      <c r="M3108" s="33">
        <f t="shared" si="529"/>
        <v>37182</v>
      </c>
      <c r="N3108" s="34" t="b">
        <v>1</v>
      </c>
      <c r="O3108" s="35">
        <f t="shared" si="530"/>
        <v>37182</v>
      </c>
      <c r="P3108" s="36" t="str">
        <f t="shared" si="531"/>
        <v>I</v>
      </c>
      <c r="Q3108" s="37" t="str">
        <f t="shared" si="532"/>
        <v>Dumfries &amp; Galloway Council</v>
      </c>
      <c r="R3108" s="6" t="str">
        <f t="shared" si="533"/>
        <v>I - Dumfries &amp; Galloway Council</v>
      </c>
      <c r="S3108" s="6" t="str">
        <f>IFERROR(INDEX('Vendor Over-ride'!$C:$C, MATCH($R:$R,'Vendor Over-ride'!$A:$A,0)),"")</f>
        <v>I - Dumfries &amp; Galloway Council</v>
      </c>
      <c r="U3108" s="38" t="str">
        <f t="shared" si="537"/>
        <v>GIA</v>
      </c>
      <c r="V3108" s="5" t="str">
        <f t="shared" si="538"/>
        <v>AWARD</v>
      </c>
      <c r="W3108" s="5" t="b">
        <f t="shared" si="534"/>
        <v>1</v>
      </c>
      <c r="X3108" s="40">
        <f t="shared" ca="1" si="535"/>
        <v>411417.04</v>
      </c>
      <c r="Y3108" s="30" t="b">
        <f t="shared" ca="1" si="536"/>
        <v>1</v>
      </c>
    </row>
    <row r="3109" spans="1:25">
      <c r="A3109" s="28" t="s">
        <v>2837</v>
      </c>
      <c r="B3109" s="28" t="s">
        <v>2838</v>
      </c>
      <c r="C3109" s="28" t="s">
        <v>5062</v>
      </c>
      <c r="D3109" s="28" t="s">
        <v>2842</v>
      </c>
      <c r="E3109" s="29">
        <v>42453</v>
      </c>
      <c r="F3109" s="28" t="s">
        <v>13417</v>
      </c>
      <c r="G3109" s="30">
        <v>5624</v>
      </c>
      <c r="H3109" s="28" t="s">
        <v>13418</v>
      </c>
      <c r="I3109" s="31">
        <v>0</v>
      </c>
      <c r="J3109" s="31">
        <v>347894</v>
      </c>
      <c r="K3109" s="28" t="s">
        <v>4963</v>
      </c>
      <c r="L3109" s="32">
        <f t="shared" si="528"/>
        <v>-347894</v>
      </c>
      <c r="M3109" s="33">
        <f t="shared" si="529"/>
        <v>347894</v>
      </c>
      <c r="N3109" s="34" t="b">
        <v>1</v>
      </c>
      <c r="O3109" s="35">
        <f t="shared" si="530"/>
        <v>347894</v>
      </c>
      <c r="P3109" s="36" t="str">
        <f t="shared" si="531"/>
        <v>I</v>
      </c>
      <c r="Q3109" s="37" t="str">
        <f t="shared" si="532"/>
        <v>Dundee City Council</v>
      </c>
      <c r="R3109" s="6" t="str">
        <f t="shared" si="533"/>
        <v>I - Dundee City Council</v>
      </c>
      <c r="S3109" s="6" t="str">
        <f>IFERROR(INDEX('Vendor Over-ride'!$C:$C, MATCH($R:$R,'Vendor Over-ride'!$A:$A,0)),"")</f>
        <v>I - Dundee City Council</v>
      </c>
      <c r="U3109" s="38" t="str">
        <f t="shared" si="537"/>
        <v>GIA</v>
      </c>
      <c r="V3109" s="5" t="str">
        <f t="shared" si="538"/>
        <v>AWARD</v>
      </c>
      <c r="W3109" s="5" t="b">
        <f t="shared" si="534"/>
        <v>1</v>
      </c>
      <c r="X3109" s="40">
        <f t="shared" ca="1" si="535"/>
        <v>470019</v>
      </c>
      <c r="Y3109" s="30" t="b">
        <f t="shared" ca="1" si="536"/>
        <v>1</v>
      </c>
    </row>
    <row r="3110" spans="1:25">
      <c r="A3110" s="28" t="s">
        <v>2837</v>
      </c>
      <c r="B3110" s="28" t="s">
        <v>2838</v>
      </c>
      <c r="C3110" s="28" t="s">
        <v>5062</v>
      </c>
      <c r="D3110" s="28" t="s">
        <v>2842</v>
      </c>
      <c r="E3110" s="29">
        <v>42453</v>
      </c>
      <c r="F3110" s="28" t="s">
        <v>13419</v>
      </c>
      <c r="G3110" s="30">
        <v>5624</v>
      </c>
      <c r="H3110" s="28" t="s">
        <v>13420</v>
      </c>
      <c r="I3110" s="31">
        <v>0</v>
      </c>
      <c r="J3110" s="31">
        <v>9000</v>
      </c>
      <c r="K3110" s="28" t="s">
        <v>7636</v>
      </c>
      <c r="L3110" s="32">
        <f t="shared" si="528"/>
        <v>-9000</v>
      </c>
      <c r="M3110" s="33">
        <f t="shared" si="529"/>
        <v>9000</v>
      </c>
      <c r="N3110" s="34" t="b">
        <v>1</v>
      </c>
      <c r="O3110" s="35">
        <f t="shared" si="530"/>
        <v>9000</v>
      </c>
      <c r="P3110" s="36" t="str">
        <f t="shared" si="531"/>
        <v>I</v>
      </c>
      <c r="Q3110" s="37" t="str">
        <f t="shared" si="532"/>
        <v>Dundee and Angus College</v>
      </c>
      <c r="R3110" s="6" t="str">
        <f t="shared" si="533"/>
        <v>I - Dundee and Angus College</v>
      </c>
      <c r="S3110" s="6" t="str">
        <f>IFERROR(INDEX('Vendor Over-ride'!$C:$C, MATCH($R:$R,'Vendor Over-ride'!$A:$A,0)),"")</f>
        <v>I - Dundee and Angus College</v>
      </c>
      <c r="U3110" s="38" t="str">
        <f t="shared" si="537"/>
        <v>GIA</v>
      </c>
      <c r="V3110" s="5" t="str">
        <f t="shared" si="538"/>
        <v>AWARD</v>
      </c>
      <c r="W3110" s="5" t="b">
        <f t="shared" si="534"/>
        <v>0</v>
      </c>
      <c r="X3110" s="40">
        <f t="shared" ca="1" si="535"/>
        <v>90000</v>
      </c>
      <c r="Y3110" s="30" t="b">
        <f t="shared" ca="1" si="536"/>
        <v>1</v>
      </c>
    </row>
    <row r="3111" spans="1:25">
      <c r="A3111" s="28" t="s">
        <v>2837</v>
      </c>
      <c r="B3111" s="28" t="s">
        <v>2838</v>
      </c>
      <c r="C3111" s="28" t="s">
        <v>5062</v>
      </c>
      <c r="D3111" s="28" t="s">
        <v>2842</v>
      </c>
      <c r="E3111" s="29">
        <v>42453</v>
      </c>
      <c r="F3111" s="28" t="s">
        <v>13421</v>
      </c>
      <c r="G3111" s="30">
        <v>5624</v>
      </c>
      <c r="H3111" s="28" t="s">
        <v>13422</v>
      </c>
      <c r="I3111" s="31">
        <v>0</v>
      </c>
      <c r="J3111" s="31">
        <v>16201</v>
      </c>
      <c r="K3111" s="28" t="s">
        <v>7154</v>
      </c>
      <c r="L3111" s="32">
        <f t="shared" si="528"/>
        <v>-16201</v>
      </c>
      <c r="M3111" s="33">
        <f t="shared" si="529"/>
        <v>16201</v>
      </c>
      <c r="N3111" s="34" t="b">
        <v>1</v>
      </c>
      <c r="O3111" s="35">
        <f t="shared" si="530"/>
        <v>16201</v>
      </c>
      <c r="P3111" s="36" t="str">
        <f t="shared" si="531"/>
        <v>I</v>
      </c>
      <c r="Q3111" s="37" t="str">
        <f t="shared" si="532"/>
        <v>East Dunbartonshire Council</v>
      </c>
      <c r="R3111" s="6" t="str">
        <f t="shared" si="533"/>
        <v>I - East Dunbartonshire Council</v>
      </c>
      <c r="S3111" s="6" t="str">
        <f>IFERROR(INDEX('Vendor Over-ride'!$C:$C, MATCH($R:$R,'Vendor Over-ride'!$A:$A,0)),"")</f>
        <v>I - East Dunbartonshire Council</v>
      </c>
      <c r="U3111" s="38" t="str">
        <f t="shared" si="537"/>
        <v>GIA</v>
      </c>
      <c r="V3111" s="5" t="str">
        <f t="shared" si="538"/>
        <v>AWARD</v>
      </c>
      <c r="W3111" s="5" t="b">
        <f t="shared" si="534"/>
        <v>0</v>
      </c>
      <c r="X3111" s="40">
        <f t="shared" ca="1" si="535"/>
        <v>342725</v>
      </c>
      <c r="Y3111" s="30" t="b">
        <f t="shared" ca="1" si="536"/>
        <v>1</v>
      </c>
    </row>
    <row r="3112" spans="1:25">
      <c r="A3112" s="28" t="s">
        <v>2837</v>
      </c>
      <c r="B3112" s="28" t="s">
        <v>2838</v>
      </c>
      <c r="C3112" s="28" t="s">
        <v>5062</v>
      </c>
      <c r="D3112" s="28" t="s">
        <v>2842</v>
      </c>
      <c r="E3112" s="29">
        <v>42453</v>
      </c>
      <c r="F3112" s="28" t="s">
        <v>13423</v>
      </c>
      <c r="G3112" s="30">
        <v>5624</v>
      </c>
      <c r="H3112" s="28" t="s">
        <v>13424</v>
      </c>
      <c r="I3112" s="31">
        <v>0</v>
      </c>
      <c r="J3112" s="31">
        <v>28824</v>
      </c>
      <c r="K3112" s="28" t="s">
        <v>13425</v>
      </c>
      <c r="L3112" s="32">
        <f t="shared" si="528"/>
        <v>-28824</v>
      </c>
      <c r="M3112" s="33">
        <f t="shared" si="529"/>
        <v>28824</v>
      </c>
      <c r="N3112" s="34" t="b">
        <v>1</v>
      </c>
      <c r="O3112" s="35">
        <f t="shared" si="530"/>
        <v>28824</v>
      </c>
      <c r="P3112" s="36" t="str">
        <f t="shared" si="531"/>
        <v>I</v>
      </c>
      <c r="Q3112" s="37" t="str">
        <f t="shared" si="532"/>
        <v>East Lothian Council</v>
      </c>
      <c r="R3112" s="6" t="str">
        <f t="shared" si="533"/>
        <v>I - East Lothian Council</v>
      </c>
      <c r="S3112" s="6" t="str">
        <f>IFERROR(INDEX('Vendor Over-ride'!$C:$C, MATCH($R:$R,'Vendor Over-ride'!$A:$A,0)),"")</f>
        <v>I - East Lothian Council</v>
      </c>
      <c r="U3112" s="38" t="str">
        <f t="shared" si="537"/>
        <v>GIA</v>
      </c>
      <c r="V3112" s="5" t="str">
        <f t="shared" si="538"/>
        <v>AWARD</v>
      </c>
      <c r="W3112" s="5" t="b">
        <f t="shared" si="534"/>
        <v>1</v>
      </c>
      <c r="X3112" s="40">
        <f t="shared" ca="1" si="535"/>
        <v>369942</v>
      </c>
      <c r="Y3112" s="30" t="b">
        <f t="shared" ca="1" si="536"/>
        <v>1</v>
      </c>
    </row>
    <row r="3113" spans="1:25">
      <c r="A3113" s="28" t="s">
        <v>2837</v>
      </c>
      <c r="B3113" s="28" t="s">
        <v>2838</v>
      </c>
      <c r="C3113" s="28" t="s">
        <v>5062</v>
      </c>
      <c r="D3113" s="28" t="s">
        <v>2842</v>
      </c>
      <c r="E3113" s="29">
        <v>42453</v>
      </c>
      <c r="F3113" s="28" t="s">
        <v>13426</v>
      </c>
      <c r="G3113" s="30">
        <v>5624</v>
      </c>
      <c r="H3113" s="28" t="s">
        <v>13427</v>
      </c>
      <c r="I3113" s="31">
        <v>0</v>
      </c>
      <c r="J3113" s="31">
        <v>14056</v>
      </c>
      <c r="K3113" s="28" t="s">
        <v>3432</v>
      </c>
      <c r="L3113" s="32">
        <f t="shared" si="528"/>
        <v>-14056</v>
      </c>
      <c r="M3113" s="33">
        <f t="shared" si="529"/>
        <v>14056</v>
      </c>
      <c r="N3113" s="34" t="b">
        <v>1</v>
      </c>
      <c r="O3113" s="35">
        <f t="shared" si="530"/>
        <v>14056</v>
      </c>
      <c r="P3113" s="36" t="str">
        <f t="shared" si="531"/>
        <v>I</v>
      </c>
      <c r="Q3113" s="37" t="str">
        <f t="shared" si="532"/>
        <v>East Renfrewshire Council</v>
      </c>
      <c r="R3113" s="6" t="str">
        <f t="shared" si="533"/>
        <v>I - East Renfrewshire Council</v>
      </c>
      <c r="S3113" s="6" t="str">
        <f>IFERROR(INDEX('Vendor Over-ride'!$C:$C, MATCH($R:$R,'Vendor Over-ride'!$A:$A,0)),"")</f>
        <v>I - East Renfrewshire Council</v>
      </c>
      <c r="U3113" s="38" t="str">
        <f t="shared" si="537"/>
        <v>GIA</v>
      </c>
      <c r="V3113" s="5" t="str">
        <f t="shared" si="538"/>
        <v>AWARD</v>
      </c>
      <c r="W3113" s="5" t="b">
        <f t="shared" si="534"/>
        <v>0</v>
      </c>
      <c r="X3113" s="40">
        <f t="shared" ca="1" si="535"/>
        <v>149620</v>
      </c>
      <c r="Y3113" s="30" t="b">
        <f t="shared" ca="1" si="536"/>
        <v>1</v>
      </c>
    </row>
    <row r="3114" spans="1:25">
      <c r="A3114" s="28" t="s">
        <v>2837</v>
      </c>
      <c r="B3114" s="28" t="s">
        <v>2838</v>
      </c>
      <c r="C3114" s="28" t="s">
        <v>5062</v>
      </c>
      <c r="D3114" s="28" t="s">
        <v>2842</v>
      </c>
      <c r="E3114" s="29">
        <v>42453</v>
      </c>
      <c r="F3114" s="28" t="s">
        <v>13428</v>
      </c>
      <c r="G3114" s="30">
        <v>5624</v>
      </c>
      <c r="H3114" s="28" t="s">
        <v>13429</v>
      </c>
      <c r="I3114" s="31">
        <v>0</v>
      </c>
      <c r="J3114" s="31">
        <v>67774</v>
      </c>
      <c r="K3114" s="28" t="s">
        <v>8525</v>
      </c>
      <c r="L3114" s="32">
        <f t="shared" si="528"/>
        <v>-67774</v>
      </c>
      <c r="M3114" s="33">
        <f t="shared" si="529"/>
        <v>67774</v>
      </c>
      <c r="N3114" s="34" t="b">
        <v>1</v>
      </c>
      <c r="O3114" s="35">
        <f t="shared" si="530"/>
        <v>67774</v>
      </c>
      <c r="P3114" s="36" t="str">
        <f t="shared" si="531"/>
        <v>I</v>
      </c>
      <c r="Q3114" s="37" t="str">
        <f t="shared" si="532"/>
        <v>East Lothian Council</v>
      </c>
      <c r="R3114" s="6" t="str">
        <f t="shared" si="533"/>
        <v>I - East Lothian Council</v>
      </c>
      <c r="S3114" s="6" t="str">
        <f>IFERROR(INDEX('Vendor Over-ride'!$C:$C, MATCH($R:$R,'Vendor Over-ride'!$A:$A,0)),"")</f>
        <v>I - East Lothian Council</v>
      </c>
      <c r="U3114" s="38" t="str">
        <f t="shared" si="537"/>
        <v>GIA</v>
      </c>
      <c r="V3114" s="5" t="str">
        <f t="shared" si="538"/>
        <v>AWARD</v>
      </c>
      <c r="W3114" s="5" t="b">
        <f t="shared" si="534"/>
        <v>1</v>
      </c>
      <c r="X3114" s="40">
        <f t="shared" ca="1" si="535"/>
        <v>369942</v>
      </c>
      <c r="Y3114" s="30" t="b">
        <f t="shared" ca="1" si="536"/>
        <v>1</v>
      </c>
    </row>
    <row r="3115" spans="1:25">
      <c r="A3115" s="28" t="s">
        <v>2837</v>
      </c>
      <c r="B3115" s="28" t="s">
        <v>2838</v>
      </c>
      <c r="C3115" s="28" t="s">
        <v>5062</v>
      </c>
      <c r="D3115" s="28" t="s">
        <v>2842</v>
      </c>
      <c r="E3115" s="29">
        <v>42453</v>
      </c>
      <c r="F3115" s="28" t="s">
        <v>13430</v>
      </c>
      <c r="G3115" s="30">
        <v>5624</v>
      </c>
      <c r="H3115" s="28" t="s">
        <v>13431</v>
      </c>
      <c r="I3115" s="31">
        <v>0</v>
      </c>
      <c r="J3115" s="31">
        <v>50000</v>
      </c>
      <c r="K3115" s="28" t="s">
        <v>3703</v>
      </c>
      <c r="L3115" s="32">
        <f t="shared" si="528"/>
        <v>-50000</v>
      </c>
      <c r="M3115" s="33">
        <f t="shared" si="529"/>
        <v>50000</v>
      </c>
      <c r="N3115" s="34" t="b">
        <v>1</v>
      </c>
      <c r="O3115" s="35">
        <f t="shared" si="530"/>
        <v>50000</v>
      </c>
      <c r="P3115" s="36" t="str">
        <f t="shared" si="531"/>
        <v>I</v>
      </c>
      <c r="Q3115" s="37" t="str">
        <f t="shared" si="532"/>
        <v>Edinburgh International Science Festival</v>
      </c>
      <c r="R3115" s="6" t="str">
        <f t="shared" si="533"/>
        <v>I - Edinburgh International Science Festival</v>
      </c>
      <c r="S3115" s="6" t="str">
        <f>IFERROR(INDEX('Vendor Over-ride'!$C:$C, MATCH($R:$R,'Vendor Over-ride'!$A:$A,0)),"")</f>
        <v>I - Edinburgh International Science Festival</v>
      </c>
      <c r="U3115" s="38" t="str">
        <f t="shared" si="537"/>
        <v>GIA</v>
      </c>
      <c r="V3115" s="5" t="str">
        <f t="shared" si="538"/>
        <v>AWARD</v>
      </c>
      <c r="W3115" s="5" t="b">
        <f t="shared" si="534"/>
        <v>1</v>
      </c>
      <c r="X3115" s="40">
        <f t="shared" ca="1" si="535"/>
        <v>125000</v>
      </c>
      <c r="Y3115" s="30" t="b">
        <f t="shared" ca="1" si="536"/>
        <v>1</v>
      </c>
    </row>
    <row r="3116" spans="1:25">
      <c r="A3116" s="28" t="s">
        <v>2837</v>
      </c>
      <c r="B3116" s="28" t="s">
        <v>2838</v>
      </c>
      <c r="C3116" s="28" t="s">
        <v>5062</v>
      </c>
      <c r="D3116" s="28" t="s">
        <v>2842</v>
      </c>
      <c r="E3116" s="29">
        <v>42453</v>
      </c>
      <c r="F3116" s="28" t="s">
        <v>13432</v>
      </c>
      <c r="G3116" s="30">
        <v>5624</v>
      </c>
      <c r="H3116" s="28" t="s">
        <v>13433</v>
      </c>
      <c r="I3116" s="31">
        <v>0</v>
      </c>
      <c r="J3116" s="31">
        <v>58722</v>
      </c>
      <c r="K3116" s="28" t="s">
        <v>3547</v>
      </c>
      <c r="L3116" s="32">
        <f t="shared" si="528"/>
        <v>-58722</v>
      </c>
      <c r="M3116" s="33">
        <f t="shared" si="529"/>
        <v>58722</v>
      </c>
      <c r="N3116" s="34" t="b">
        <v>1</v>
      </c>
      <c r="O3116" s="35">
        <f t="shared" si="530"/>
        <v>58722</v>
      </c>
      <c r="P3116" s="36" t="str">
        <f t="shared" si="531"/>
        <v>I</v>
      </c>
      <c r="Q3116" s="37" t="str">
        <f t="shared" si="532"/>
        <v>Falkirk Community Trust</v>
      </c>
      <c r="R3116" s="6" t="str">
        <f t="shared" si="533"/>
        <v>I - Falkirk Community Trust</v>
      </c>
      <c r="S3116" s="6" t="str">
        <f>IFERROR(INDEX('Vendor Over-ride'!$C:$C, MATCH($R:$R,'Vendor Over-ride'!$A:$A,0)),"")</f>
        <v>I - Falkirk Community Trust</v>
      </c>
      <c r="U3116" s="38" t="str">
        <f t="shared" si="537"/>
        <v>GIA</v>
      </c>
      <c r="V3116" s="5" t="str">
        <f t="shared" si="538"/>
        <v>AWARD</v>
      </c>
      <c r="W3116" s="5" t="b">
        <f t="shared" si="534"/>
        <v>1</v>
      </c>
      <c r="X3116" s="40">
        <f t="shared" ca="1" si="535"/>
        <v>260708</v>
      </c>
      <c r="Y3116" s="30" t="b">
        <f t="shared" ca="1" si="536"/>
        <v>1</v>
      </c>
    </row>
    <row r="3117" spans="1:25">
      <c r="A3117" s="28" t="s">
        <v>2837</v>
      </c>
      <c r="B3117" s="28" t="s">
        <v>2838</v>
      </c>
      <c r="C3117" s="28" t="s">
        <v>5062</v>
      </c>
      <c r="D3117" s="28" t="s">
        <v>2842</v>
      </c>
      <c r="E3117" s="29">
        <v>42453</v>
      </c>
      <c r="F3117" s="28" t="s">
        <v>13434</v>
      </c>
      <c r="G3117" s="30">
        <v>5624</v>
      </c>
      <c r="H3117" s="28" t="s">
        <v>13435</v>
      </c>
      <c r="I3117" s="31">
        <v>0</v>
      </c>
      <c r="J3117" s="31">
        <v>62500</v>
      </c>
      <c r="K3117" s="28" t="s">
        <v>3440</v>
      </c>
      <c r="L3117" s="32">
        <f t="shared" si="528"/>
        <v>-62500</v>
      </c>
      <c r="M3117" s="33">
        <f t="shared" si="529"/>
        <v>62500</v>
      </c>
      <c r="N3117" s="34" t="b">
        <v>1</v>
      </c>
      <c r="O3117" s="35">
        <f t="shared" si="530"/>
        <v>62500</v>
      </c>
      <c r="P3117" s="36" t="str">
        <f t="shared" si="531"/>
        <v>I</v>
      </c>
      <c r="Q3117" s="37" t="str">
        <f t="shared" si="532"/>
        <v>Festivals Edinburgh</v>
      </c>
      <c r="R3117" s="6" t="str">
        <f t="shared" si="533"/>
        <v>I - Festivals Edinburgh</v>
      </c>
      <c r="S3117" s="6" t="str">
        <f>IFERROR(INDEX('Vendor Over-ride'!$C:$C, MATCH($R:$R,'Vendor Over-ride'!$A:$A,0)),"")</f>
        <v>I - Festivals Edinburgh</v>
      </c>
      <c r="U3117" s="38" t="str">
        <f t="shared" si="537"/>
        <v>GIA</v>
      </c>
      <c r="V3117" s="5" t="str">
        <f t="shared" si="538"/>
        <v>AWARD</v>
      </c>
      <c r="W3117" s="5" t="b">
        <f t="shared" si="534"/>
        <v>1</v>
      </c>
      <c r="X3117" s="40">
        <f t="shared" ca="1" si="535"/>
        <v>346500</v>
      </c>
      <c r="Y3117" s="30" t="b">
        <f t="shared" ca="1" si="536"/>
        <v>1</v>
      </c>
    </row>
    <row r="3118" spans="1:25">
      <c r="A3118" s="28" t="s">
        <v>2837</v>
      </c>
      <c r="B3118" s="28" t="s">
        <v>2838</v>
      </c>
      <c r="C3118" s="28" t="s">
        <v>5062</v>
      </c>
      <c r="D3118" s="28" t="s">
        <v>2842</v>
      </c>
      <c r="E3118" s="29">
        <v>42453</v>
      </c>
      <c r="F3118" s="28" t="s">
        <v>13436</v>
      </c>
      <c r="G3118" s="30">
        <v>5624</v>
      </c>
      <c r="H3118" s="28" t="s">
        <v>13437</v>
      </c>
      <c r="I3118" s="31">
        <v>0</v>
      </c>
      <c r="J3118" s="31">
        <v>21250</v>
      </c>
      <c r="K3118" s="28" t="s">
        <v>4939</v>
      </c>
      <c r="L3118" s="32">
        <f t="shared" si="528"/>
        <v>-21250</v>
      </c>
      <c r="M3118" s="33">
        <f t="shared" si="529"/>
        <v>21250</v>
      </c>
      <c r="N3118" s="34" t="b">
        <v>1</v>
      </c>
      <c r="O3118" s="35">
        <f t="shared" si="530"/>
        <v>21250</v>
      </c>
      <c r="P3118" s="36" t="str">
        <f t="shared" si="531"/>
        <v>I</v>
      </c>
      <c r="Q3118" s="37" t="str">
        <f t="shared" si="532"/>
        <v>Festivals Edinburgh</v>
      </c>
      <c r="R3118" s="6" t="str">
        <f t="shared" si="533"/>
        <v>I - Festivals Edinburgh</v>
      </c>
      <c r="S3118" s="6" t="str">
        <f>IFERROR(INDEX('Vendor Over-ride'!$C:$C, MATCH($R:$R,'Vendor Over-ride'!$A:$A,0)),"")</f>
        <v>I - Festivals Edinburgh</v>
      </c>
      <c r="U3118" s="38" t="str">
        <f t="shared" si="537"/>
        <v>GIA</v>
      </c>
      <c r="V3118" s="5" t="str">
        <f t="shared" si="538"/>
        <v>AWARD</v>
      </c>
      <c r="W3118" s="5" t="b">
        <f t="shared" si="534"/>
        <v>0</v>
      </c>
      <c r="X3118" s="40">
        <f t="shared" ca="1" si="535"/>
        <v>346500</v>
      </c>
      <c r="Y3118" s="30" t="b">
        <f t="shared" ca="1" si="536"/>
        <v>1</v>
      </c>
    </row>
    <row r="3119" spans="1:25">
      <c r="A3119" s="28" t="s">
        <v>2837</v>
      </c>
      <c r="B3119" s="28" t="s">
        <v>2838</v>
      </c>
      <c r="C3119" s="28" t="s">
        <v>5062</v>
      </c>
      <c r="D3119" s="28" t="s">
        <v>2842</v>
      </c>
      <c r="E3119" s="29">
        <v>42453</v>
      </c>
      <c r="F3119" s="28" t="s">
        <v>13438</v>
      </c>
      <c r="G3119" s="30">
        <v>5624</v>
      </c>
      <c r="H3119" s="28" t="s">
        <v>13439</v>
      </c>
      <c r="I3119" s="31">
        <v>0</v>
      </c>
      <c r="J3119" s="31">
        <v>51866</v>
      </c>
      <c r="K3119" s="28" t="s">
        <v>4052</v>
      </c>
      <c r="L3119" s="32">
        <f t="shared" si="528"/>
        <v>-51866</v>
      </c>
      <c r="M3119" s="33">
        <f t="shared" si="529"/>
        <v>51866</v>
      </c>
      <c r="N3119" s="34" t="b">
        <v>1</v>
      </c>
      <c r="O3119" s="35">
        <f t="shared" si="530"/>
        <v>51866</v>
      </c>
      <c r="P3119" s="36" t="str">
        <f t="shared" si="531"/>
        <v>I</v>
      </c>
      <c r="Q3119" s="37" t="str">
        <f t="shared" si="532"/>
        <v>Fife Council</v>
      </c>
      <c r="R3119" s="6" t="str">
        <f t="shared" si="533"/>
        <v>I - Fife Council</v>
      </c>
      <c r="S3119" s="6" t="str">
        <f>IFERROR(INDEX('Vendor Over-ride'!$C:$C, MATCH($R:$R,'Vendor Over-ride'!$A:$A,0)),"")</f>
        <v>I - Fife Council</v>
      </c>
      <c r="U3119" s="38" t="str">
        <f t="shared" si="537"/>
        <v>GIA</v>
      </c>
      <c r="V3119" s="5" t="str">
        <f t="shared" si="538"/>
        <v>AWARD</v>
      </c>
      <c r="W3119" s="5" t="b">
        <f t="shared" si="534"/>
        <v>1</v>
      </c>
      <c r="X3119" s="40">
        <f t="shared" ca="1" si="535"/>
        <v>570526</v>
      </c>
      <c r="Y3119" s="30" t="b">
        <f t="shared" ca="1" si="536"/>
        <v>1</v>
      </c>
    </row>
    <row r="3120" spans="1:25">
      <c r="A3120" s="28" t="s">
        <v>2837</v>
      </c>
      <c r="B3120" s="28" t="s">
        <v>2838</v>
      </c>
      <c r="C3120" s="28" t="s">
        <v>5062</v>
      </c>
      <c r="D3120" s="28" t="s">
        <v>2842</v>
      </c>
      <c r="E3120" s="29">
        <v>42453</v>
      </c>
      <c r="F3120" s="28" t="s">
        <v>13440</v>
      </c>
      <c r="G3120" s="30">
        <v>5624</v>
      </c>
      <c r="H3120" s="28" t="s">
        <v>13441</v>
      </c>
      <c r="I3120" s="31">
        <v>0</v>
      </c>
      <c r="J3120" s="31">
        <v>6500</v>
      </c>
      <c r="K3120" s="28" t="s">
        <v>4951</v>
      </c>
      <c r="L3120" s="32">
        <f t="shared" si="528"/>
        <v>-6500</v>
      </c>
      <c r="M3120" s="33">
        <f t="shared" si="529"/>
        <v>6500</v>
      </c>
      <c r="N3120" s="34" t="b">
        <v>1</v>
      </c>
      <c r="O3120" s="35">
        <f t="shared" si="530"/>
        <v>6500</v>
      </c>
      <c r="P3120" s="36" t="str">
        <f t="shared" si="531"/>
        <v>I</v>
      </c>
      <c r="Q3120" s="37" t="str">
        <f t="shared" si="532"/>
        <v>Firefly Arts Limited</v>
      </c>
      <c r="R3120" s="6" t="str">
        <f t="shared" si="533"/>
        <v>I - Firefly Arts Limited</v>
      </c>
      <c r="S3120" s="6" t="str">
        <f>IFERROR(INDEX('Vendor Over-ride'!$C:$C, MATCH($R:$R,'Vendor Over-ride'!$A:$A,0)),"")</f>
        <v>I - Firefly Arts Limited</v>
      </c>
      <c r="U3120" s="38" t="str">
        <f t="shared" si="537"/>
        <v>GIA</v>
      </c>
      <c r="V3120" s="5" t="str">
        <f t="shared" si="538"/>
        <v>AWARD</v>
      </c>
      <c r="W3120" s="5" t="b">
        <f t="shared" si="534"/>
        <v>0</v>
      </c>
      <c r="X3120" s="40">
        <f t="shared" ca="1" si="535"/>
        <v>37000</v>
      </c>
      <c r="Y3120" s="30" t="b">
        <f t="shared" ca="1" si="536"/>
        <v>1</v>
      </c>
    </row>
    <row r="3121" spans="1:25">
      <c r="A3121" s="28" t="s">
        <v>2837</v>
      </c>
      <c r="B3121" s="28" t="s">
        <v>2838</v>
      </c>
      <c r="C3121" s="28" t="s">
        <v>5062</v>
      </c>
      <c r="D3121" s="28" t="s">
        <v>2842</v>
      </c>
      <c r="E3121" s="29">
        <v>42453</v>
      </c>
      <c r="F3121" s="28" t="s">
        <v>13442</v>
      </c>
      <c r="G3121" s="30">
        <v>5624</v>
      </c>
      <c r="H3121" s="28" t="s">
        <v>13443</v>
      </c>
      <c r="I3121" s="31">
        <v>0</v>
      </c>
      <c r="J3121" s="31">
        <v>23400</v>
      </c>
      <c r="K3121" s="28" t="s">
        <v>8141</v>
      </c>
      <c r="L3121" s="32">
        <f t="shared" si="528"/>
        <v>-23400</v>
      </c>
      <c r="M3121" s="33">
        <f t="shared" si="529"/>
        <v>23400</v>
      </c>
      <c r="N3121" s="34" t="b">
        <v>1</v>
      </c>
      <c r="O3121" s="35">
        <f t="shared" si="530"/>
        <v>23400</v>
      </c>
      <c r="P3121" s="36" t="str">
        <f t="shared" si="531"/>
        <v>I</v>
      </c>
      <c r="Q3121" s="37" t="str">
        <f t="shared" si="532"/>
        <v>Forth Valley College</v>
      </c>
      <c r="R3121" s="6" t="str">
        <f t="shared" si="533"/>
        <v>I - Forth Valley College</v>
      </c>
      <c r="S3121" s="6" t="str">
        <f>IFERROR(INDEX('Vendor Over-ride'!$C:$C, MATCH($R:$R,'Vendor Over-ride'!$A:$A,0)),"")</f>
        <v>I - Forth Valley College</v>
      </c>
      <c r="U3121" s="38" t="str">
        <f t="shared" si="537"/>
        <v>GIA</v>
      </c>
      <c r="V3121" s="5" t="str">
        <f t="shared" si="538"/>
        <v>AWARD</v>
      </c>
      <c r="W3121" s="5" t="b">
        <f t="shared" si="534"/>
        <v>0</v>
      </c>
      <c r="X3121" s="40">
        <f t="shared" ca="1" si="535"/>
        <v>52650</v>
      </c>
      <c r="Y3121" s="30" t="b">
        <f t="shared" ca="1" si="536"/>
        <v>1</v>
      </c>
    </row>
    <row r="3122" spans="1:25">
      <c r="A3122" s="28" t="s">
        <v>2837</v>
      </c>
      <c r="B3122" s="28" t="s">
        <v>2838</v>
      </c>
      <c r="C3122" s="28" t="s">
        <v>5062</v>
      </c>
      <c r="D3122" s="28" t="s">
        <v>2842</v>
      </c>
      <c r="E3122" s="29">
        <v>42453</v>
      </c>
      <c r="F3122" s="28" t="s">
        <v>13444</v>
      </c>
      <c r="G3122" s="30">
        <v>5624</v>
      </c>
      <c r="H3122" s="28" t="s">
        <v>13445</v>
      </c>
      <c r="I3122" s="31">
        <v>0</v>
      </c>
      <c r="J3122" s="31">
        <v>60264</v>
      </c>
      <c r="K3122" s="28" t="s">
        <v>4287</v>
      </c>
      <c r="L3122" s="32">
        <f t="shared" si="528"/>
        <v>-60264</v>
      </c>
      <c r="M3122" s="33">
        <f t="shared" si="529"/>
        <v>60264</v>
      </c>
      <c r="N3122" s="34" t="b">
        <v>1</v>
      </c>
      <c r="O3122" s="35">
        <f t="shared" si="530"/>
        <v>60264</v>
      </c>
      <c r="P3122" s="36" t="str">
        <f t="shared" si="531"/>
        <v>I</v>
      </c>
      <c r="Q3122" s="37" t="str">
        <f t="shared" si="532"/>
        <v>Glasgow City Council</v>
      </c>
      <c r="R3122" s="6" t="str">
        <f t="shared" si="533"/>
        <v>I - Glasgow City Council</v>
      </c>
      <c r="S3122" s="6" t="str">
        <f>IFERROR(INDEX('Vendor Over-ride'!$C:$C, MATCH($R:$R,'Vendor Over-ride'!$A:$A,0)),"")</f>
        <v>I - Glasgow City Council</v>
      </c>
      <c r="U3122" s="38" t="str">
        <f t="shared" si="537"/>
        <v>GIA</v>
      </c>
      <c r="V3122" s="5" t="str">
        <f t="shared" si="538"/>
        <v>AWARD</v>
      </c>
      <c r="W3122" s="5" t="b">
        <f t="shared" si="534"/>
        <v>1</v>
      </c>
      <c r="X3122" s="40">
        <f t="shared" ca="1" si="535"/>
        <v>662908</v>
      </c>
      <c r="Y3122" s="30" t="b">
        <f t="shared" ca="1" si="536"/>
        <v>1</v>
      </c>
    </row>
    <row r="3123" spans="1:25">
      <c r="A3123" s="28" t="s">
        <v>2837</v>
      </c>
      <c r="B3123" s="28" t="s">
        <v>2838</v>
      </c>
      <c r="C3123" s="28" t="s">
        <v>5062</v>
      </c>
      <c r="D3123" s="28" t="s">
        <v>2842</v>
      </c>
      <c r="E3123" s="29">
        <v>42453</v>
      </c>
      <c r="F3123" s="28" t="s">
        <v>13446</v>
      </c>
      <c r="G3123" s="30">
        <v>5624</v>
      </c>
      <c r="H3123" s="28" t="s">
        <v>13447</v>
      </c>
      <c r="I3123" s="31">
        <v>0</v>
      </c>
      <c r="J3123" s="31">
        <v>10000</v>
      </c>
      <c r="K3123" s="28" t="s">
        <v>3552</v>
      </c>
      <c r="L3123" s="32">
        <f t="shared" si="528"/>
        <v>-10000</v>
      </c>
      <c r="M3123" s="33">
        <f t="shared" si="529"/>
        <v>10000</v>
      </c>
      <c r="N3123" s="34" t="b">
        <v>1</v>
      </c>
      <c r="O3123" s="35">
        <f t="shared" si="530"/>
        <v>10000</v>
      </c>
      <c r="P3123" s="36" t="str">
        <f t="shared" si="531"/>
        <v>I</v>
      </c>
      <c r="Q3123" s="37" t="str">
        <f t="shared" si="532"/>
        <v>Glasgow Life</v>
      </c>
      <c r="R3123" s="6" t="str">
        <f t="shared" si="533"/>
        <v>I - Glasgow Life</v>
      </c>
      <c r="S3123" s="6" t="str">
        <f>IFERROR(INDEX('Vendor Over-ride'!$C:$C, MATCH($R:$R,'Vendor Over-ride'!$A:$A,0)),"")</f>
        <v>I - Glasgow Life</v>
      </c>
      <c r="U3123" s="38" t="str">
        <f t="shared" si="537"/>
        <v>GIA</v>
      </c>
      <c r="V3123" s="5" t="str">
        <f t="shared" si="538"/>
        <v>AWARD</v>
      </c>
      <c r="W3123" s="5" t="b">
        <f t="shared" si="534"/>
        <v>0</v>
      </c>
      <c r="X3123" s="40">
        <f t="shared" ca="1" si="535"/>
        <v>194429</v>
      </c>
      <c r="Y3123" s="30" t="b">
        <f t="shared" ca="1" si="536"/>
        <v>1</v>
      </c>
    </row>
    <row r="3124" spans="1:25">
      <c r="A3124" s="28" t="s">
        <v>2837</v>
      </c>
      <c r="B3124" s="28" t="s">
        <v>2838</v>
      </c>
      <c r="C3124" s="28" t="s">
        <v>5062</v>
      </c>
      <c r="D3124" s="28" t="s">
        <v>2842</v>
      </c>
      <c r="E3124" s="29">
        <v>42453</v>
      </c>
      <c r="F3124" s="28" t="s">
        <v>13448</v>
      </c>
      <c r="G3124" s="30">
        <v>5624</v>
      </c>
      <c r="H3124" s="28" t="s">
        <v>13449</v>
      </c>
      <c r="I3124" s="31">
        <v>0</v>
      </c>
      <c r="J3124" s="31">
        <v>10000</v>
      </c>
      <c r="K3124" s="28" t="s">
        <v>4952</v>
      </c>
      <c r="L3124" s="32">
        <f t="shared" si="528"/>
        <v>-10000</v>
      </c>
      <c r="M3124" s="33">
        <f t="shared" si="529"/>
        <v>10000</v>
      </c>
      <c r="N3124" s="34" t="b">
        <v>1</v>
      </c>
      <c r="O3124" s="35">
        <f t="shared" si="530"/>
        <v>10000</v>
      </c>
      <c r="P3124" s="36" t="str">
        <f t="shared" si="531"/>
        <v>I</v>
      </c>
      <c r="Q3124" s="37" t="str">
        <f t="shared" si="532"/>
        <v>Glasgow Clyde College</v>
      </c>
      <c r="R3124" s="6" t="str">
        <f t="shared" si="533"/>
        <v>I - Glasgow Clyde College</v>
      </c>
      <c r="S3124" s="6" t="str">
        <f>IFERROR(INDEX('Vendor Over-ride'!$C:$C, MATCH($R:$R,'Vendor Over-ride'!$A:$A,0)),"")</f>
        <v>I - Glasgow Clyde College</v>
      </c>
      <c r="U3124" s="38" t="str">
        <f t="shared" si="537"/>
        <v>GIA</v>
      </c>
      <c r="V3124" s="5" t="str">
        <f t="shared" si="538"/>
        <v>AWARD</v>
      </c>
      <c r="W3124" s="5" t="b">
        <f t="shared" si="534"/>
        <v>0</v>
      </c>
      <c r="X3124" s="40">
        <f t="shared" ca="1" si="535"/>
        <v>50000</v>
      </c>
      <c r="Y3124" s="30" t="b">
        <f t="shared" ca="1" si="536"/>
        <v>1</v>
      </c>
    </row>
    <row r="3125" spans="1:25">
      <c r="A3125" s="28" t="s">
        <v>2837</v>
      </c>
      <c r="B3125" s="28" t="s">
        <v>2838</v>
      </c>
      <c r="C3125" s="28" t="s">
        <v>5062</v>
      </c>
      <c r="D3125" s="28" t="s">
        <v>2842</v>
      </c>
      <c r="E3125" s="29">
        <v>42453</v>
      </c>
      <c r="F3125" s="28" t="s">
        <v>13450</v>
      </c>
      <c r="G3125" s="30">
        <v>5624</v>
      </c>
      <c r="H3125" s="28" t="s">
        <v>13451</v>
      </c>
      <c r="I3125" s="31">
        <v>0</v>
      </c>
      <c r="J3125" s="31">
        <v>6500</v>
      </c>
      <c r="K3125" s="28" t="s">
        <v>3156</v>
      </c>
      <c r="L3125" s="32">
        <f t="shared" si="528"/>
        <v>-6500</v>
      </c>
      <c r="M3125" s="33">
        <f t="shared" si="529"/>
        <v>6500</v>
      </c>
      <c r="N3125" s="34" t="b">
        <v>1</v>
      </c>
      <c r="O3125" s="35">
        <f t="shared" si="530"/>
        <v>6500</v>
      </c>
      <c r="P3125" s="36" t="str">
        <f t="shared" si="531"/>
        <v>I</v>
      </c>
      <c r="Q3125" s="37" t="str">
        <f t="shared" si="532"/>
        <v>GMAC</v>
      </c>
      <c r="R3125" s="6" t="str">
        <f t="shared" si="533"/>
        <v>I - GMAC</v>
      </c>
      <c r="S3125" s="6" t="str">
        <f>IFERROR(INDEX('Vendor Over-ride'!$C:$C, MATCH($R:$R,'Vendor Over-ride'!$A:$A,0)),"")</f>
        <v>I - GMAC</v>
      </c>
      <c r="U3125" s="38" t="str">
        <f t="shared" si="537"/>
        <v>GIA</v>
      </c>
      <c r="V3125" s="5" t="str">
        <f t="shared" si="538"/>
        <v>AWARD</v>
      </c>
      <c r="W3125" s="5" t="b">
        <f t="shared" si="534"/>
        <v>0</v>
      </c>
      <c r="X3125" s="40">
        <f t="shared" ca="1" si="535"/>
        <v>41000</v>
      </c>
      <c r="Y3125" s="30" t="b">
        <f t="shared" ca="1" si="536"/>
        <v>1</v>
      </c>
    </row>
    <row r="3126" spans="1:25">
      <c r="A3126" s="28" t="s">
        <v>2837</v>
      </c>
      <c r="B3126" s="28" t="s">
        <v>2838</v>
      </c>
      <c r="C3126" s="28" t="s">
        <v>5062</v>
      </c>
      <c r="D3126" s="28" t="s">
        <v>2842</v>
      </c>
      <c r="E3126" s="29">
        <v>42453</v>
      </c>
      <c r="F3126" s="28" t="s">
        <v>13452</v>
      </c>
      <c r="G3126" s="30">
        <v>5624</v>
      </c>
      <c r="H3126" s="28" t="s">
        <v>13453</v>
      </c>
      <c r="I3126" s="31">
        <v>0</v>
      </c>
      <c r="J3126" s="31">
        <v>108604</v>
      </c>
      <c r="K3126" s="28" t="s">
        <v>2928</v>
      </c>
      <c r="L3126" s="32">
        <f t="shared" si="528"/>
        <v>-108604</v>
      </c>
      <c r="M3126" s="33">
        <f t="shared" si="529"/>
        <v>108604</v>
      </c>
      <c r="N3126" s="34" t="b">
        <v>1</v>
      </c>
      <c r="O3126" s="35">
        <f t="shared" si="530"/>
        <v>108604</v>
      </c>
      <c r="P3126" s="36" t="str">
        <f t="shared" si="531"/>
        <v>I</v>
      </c>
      <c r="Q3126" s="37" t="str">
        <f t="shared" si="532"/>
        <v>Highland Council</v>
      </c>
      <c r="R3126" s="6" t="str">
        <f t="shared" si="533"/>
        <v>I - Highland Council</v>
      </c>
      <c r="S3126" s="6" t="str">
        <f>IFERROR(INDEX('Vendor Over-ride'!$C:$C, MATCH($R:$R,'Vendor Over-ride'!$A:$A,0)),"")</f>
        <v>I - Highland Council</v>
      </c>
      <c r="U3126" s="38" t="str">
        <f t="shared" si="537"/>
        <v>GIA</v>
      </c>
      <c r="V3126" s="5" t="str">
        <f t="shared" si="538"/>
        <v>AWARD</v>
      </c>
      <c r="W3126" s="5" t="b">
        <f t="shared" si="534"/>
        <v>1</v>
      </c>
      <c r="X3126" s="40">
        <f t="shared" ca="1" si="535"/>
        <v>700706.22</v>
      </c>
      <c r="Y3126" s="30" t="b">
        <f t="shared" ca="1" si="536"/>
        <v>1</v>
      </c>
    </row>
    <row r="3127" spans="1:25">
      <c r="A3127" s="28" t="s">
        <v>2837</v>
      </c>
      <c r="B3127" s="28" t="s">
        <v>2838</v>
      </c>
      <c r="C3127" s="28" t="s">
        <v>5062</v>
      </c>
      <c r="D3127" s="28" t="s">
        <v>2842</v>
      </c>
      <c r="E3127" s="29">
        <v>42453</v>
      </c>
      <c r="F3127" s="28" t="s">
        <v>13454</v>
      </c>
      <c r="G3127" s="30">
        <v>5624</v>
      </c>
      <c r="H3127" s="28" t="s">
        <v>13455</v>
      </c>
      <c r="I3127" s="31">
        <v>0</v>
      </c>
      <c r="J3127" s="31">
        <v>18425</v>
      </c>
      <c r="K3127" s="28" t="s">
        <v>2913</v>
      </c>
      <c r="L3127" s="32">
        <f t="shared" si="528"/>
        <v>-18425</v>
      </c>
      <c r="M3127" s="33">
        <f t="shared" si="529"/>
        <v>18425</v>
      </c>
      <c r="N3127" s="34" t="b">
        <v>1</v>
      </c>
      <c r="O3127" s="35">
        <f t="shared" si="530"/>
        <v>18425</v>
      </c>
      <c r="P3127" s="36" t="str">
        <f t="shared" si="531"/>
        <v>I</v>
      </c>
      <c r="Q3127" s="37" t="str">
        <f t="shared" si="532"/>
        <v>Imaginate</v>
      </c>
      <c r="R3127" s="6" t="str">
        <f t="shared" si="533"/>
        <v>I - Imaginate</v>
      </c>
      <c r="S3127" s="6" t="str">
        <f>IFERROR(INDEX('Vendor Over-ride'!$C:$C, MATCH($R:$R,'Vendor Over-ride'!$A:$A,0)),"")</f>
        <v>I - Imaginate</v>
      </c>
      <c r="U3127" s="38" t="str">
        <f t="shared" si="537"/>
        <v>GIA</v>
      </c>
      <c r="V3127" s="5" t="str">
        <f t="shared" si="538"/>
        <v>AWARD</v>
      </c>
      <c r="W3127" s="5" t="b">
        <f t="shared" si="534"/>
        <v>0</v>
      </c>
      <c r="X3127" s="40">
        <f t="shared" ca="1" si="535"/>
        <v>144975.01</v>
      </c>
      <c r="Y3127" s="30" t="b">
        <f t="shared" ca="1" si="536"/>
        <v>1</v>
      </c>
    </row>
    <row r="3128" spans="1:25">
      <c r="A3128" s="28" t="s">
        <v>2837</v>
      </c>
      <c r="B3128" s="28" t="s">
        <v>2838</v>
      </c>
      <c r="C3128" s="28" t="s">
        <v>5062</v>
      </c>
      <c r="D3128" s="28" t="s">
        <v>2842</v>
      </c>
      <c r="E3128" s="29">
        <v>42453</v>
      </c>
      <c r="F3128" s="28" t="s">
        <v>13456</v>
      </c>
      <c r="G3128" s="30">
        <v>5624</v>
      </c>
      <c r="H3128" s="28" t="s">
        <v>13457</v>
      </c>
      <c r="I3128" s="31">
        <v>0</v>
      </c>
      <c r="J3128" s="31">
        <v>26000</v>
      </c>
      <c r="K3128" s="28" t="s">
        <v>4897</v>
      </c>
      <c r="L3128" s="32">
        <f t="shared" si="528"/>
        <v>-26000</v>
      </c>
      <c r="M3128" s="33">
        <f t="shared" si="529"/>
        <v>26000</v>
      </c>
      <c r="N3128" s="34" t="b">
        <v>1</v>
      </c>
      <c r="O3128" s="35">
        <f t="shared" si="530"/>
        <v>26000</v>
      </c>
      <c r="P3128" s="36" t="str">
        <f t="shared" si="531"/>
        <v>I</v>
      </c>
      <c r="Q3128" s="37" t="str">
        <f t="shared" si="532"/>
        <v>Impact Arts (Projects) Ltd</v>
      </c>
      <c r="R3128" s="6" t="str">
        <f t="shared" si="533"/>
        <v>I - Impact Arts (Projects) Ltd</v>
      </c>
      <c r="S3128" s="6" t="str">
        <f>IFERROR(INDEX('Vendor Over-ride'!$C:$C, MATCH($R:$R,'Vendor Over-ride'!$A:$A,0)),"")</f>
        <v>I - Impact Arts (Projects) Ltd</v>
      </c>
      <c r="U3128" s="38" t="str">
        <f t="shared" si="537"/>
        <v>GIA</v>
      </c>
      <c r="V3128" s="5" t="str">
        <f t="shared" si="538"/>
        <v>AWARD</v>
      </c>
      <c r="W3128" s="5" t="b">
        <f t="shared" si="534"/>
        <v>1</v>
      </c>
      <c r="X3128" s="40">
        <f t="shared" ca="1" si="535"/>
        <v>46960</v>
      </c>
      <c r="Y3128" s="30" t="b">
        <f t="shared" ca="1" si="536"/>
        <v>1</v>
      </c>
    </row>
    <row r="3129" spans="1:25">
      <c r="A3129" s="28" t="s">
        <v>2837</v>
      </c>
      <c r="B3129" s="28" t="s">
        <v>2838</v>
      </c>
      <c r="C3129" s="28" t="s">
        <v>5062</v>
      </c>
      <c r="D3129" s="28" t="s">
        <v>2842</v>
      </c>
      <c r="E3129" s="29">
        <v>42453</v>
      </c>
      <c r="F3129" s="28" t="s">
        <v>13458</v>
      </c>
      <c r="G3129" s="30">
        <v>5624</v>
      </c>
      <c r="H3129" s="28" t="s">
        <v>13459</v>
      </c>
      <c r="I3129" s="31">
        <v>0</v>
      </c>
      <c r="J3129" s="31">
        <v>32628</v>
      </c>
      <c r="K3129" s="28" t="s">
        <v>4056</v>
      </c>
      <c r="L3129" s="32">
        <f t="shared" si="528"/>
        <v>-32628</v>
      </c>
      <c r="M3129" s="33">
        <f t="shared" si="529"/>
        <v>32628</v>
      </c>
      <c r="N3129" s="34" t="b">
        <v>1</v>
      </c>
      <c r="O3129" s="35">
        <f t="shared" si="530"/>
        <v>32628</v>
      </c>
      <c r="P3129" s="36" t="str">
        <f t="shared" si="531"/>
        <v>I</v>
      </c>
      <c r="Q3129" s="37" t="str">
        <f t="shared" si="532"/>
        <v>Inverclyde Council</v>
      </c>
      <c r="R3129" s="6" t="str">
        <f t="shared" si="533"/>
        <v>I - Inverclyde Council</v>
      </c>
      <c r="S3129" s="6" t="str">
        <f>IFERROR(INDEX('Vendor Over-ride'!$C:$C, MATCH($R:$R,'Vendor Over-ride'!$A:$A,0)),"")</f>
        <v>I - Inverclyde Council</v>
      </c>
      <c r="U3129" s="38" t="str">
        <f t="shared" si="537"/>
        <v>GIA</v>
      </c>
      <c r="V3129" s="5" t="str">
        <f t="shared" si="538"/>
        <v>AWARD</v>
      </c>
      <c r="W3129" s="5" t="b">
        <f t="shared" si="534"/>
        <v>1</v>
      </c>
      <c r="X3129" s="40">
        <f t="shared" ca="1" si="535"/>
        <v>294512</v>
      </c>
      <c r="Y3129" s="30" t="b">
        <f t="shared" ca="1" si="536"/>
        <v>1</v>
      </c>
    </row>
    <row r="3130" spans="1:25" hidden="1">
      <c r="A3130" s="28" t="s">
        <v>2837</v>
      </c>
      <c r="B3130" s="28" t="s">
        <v>2838</v>
      </c>
      <c r="C3130" s="28" t="s">
        <v>5062</v>
      </c>
      <c r="D3130" s="28" t="s">
        <v>2842</v>
      </c>
      <c r="E3130" s="29">
        <v>42453</v>
      </c>
      <c r="F3130" s="28" t="s">
        <v>13460</v>
      </c>
      <c r="G3130" s="30">
        <v>5624</v>
      </c>
      <c r="H3130" s="28" t="s">
        <v>13461</v>
      </c>
      <c r="I3130" s="31">
        <v>0</v>
      </c>
      <c r="J3130" s="31">
        <v>2564</v>
      </c>
      <c r="K3130" s="28" t="s">
        <v>3563</v>
      </c>
      <c r="L3130" s="32">
        <f t="shared" si="528"/>
        <v>-2564</v>
      </c>
      <c r="M3130" s="33">
        <f t="shared" si="529"/>
        <v>2564</v>
      </c>
      <c r="N3130" s="34" t="b">
        <v>1</v>
      </c>
      <c r="O3130" s="35">
        <f t="shared" si="530"/>
        <v>2564</v>
      </c>
      <c r="P3130" s="36" t="str">
        <f t="shared" si="531"/>
        <v>I</v>
      </c>
      <c r="Q3130" s="37" t="str">
        <f t="shared" si="532"/>
        <v>Jordanhill School</v>
      </c>
      <c r="R3130" s="6" t="str">
        <f t="shared" si="533"/>
        <v>I - Jordanhill School</v>
      </c>
      <c r="S3130" s="6" t="str">
        <f>IFERROR(INDEX('Vendor Over-ride'!$C:$C, MATCH($R:$R,'Vendor Over-ride'!$A:$A,0)),"")</f>
        <v>I - Jordanhill School</v>
      </c>
      <c r="U3130" s="38" t="str">
        <f t="shared" si="537"/>
        <v>GIA</v>
      </c>
      <c r="V3130" s="5" t="str">
        <f t="shared" si="538"/>
        <v>AWARD</v>
      </c>
      <c r="W3130" s="5" t="b">
        <f t="shared" si="534"/>
        <v>0</v>
      </c>
      <c r="X3130" s="40">
        <f t="shared" ca="1" si="535"/>
        <v>17307</v>
      </c>
      <c r="Y3130" s="30" t="b">
        <f t="shared" ca="1" si="536"/>
        <v>0</v>
      </c>
    </row>
    <row r="3131" spans="1:25">
      <c r="A3131" s="28" t="s">
        <v>2837</v>
      </c>
      <c r="B3131" s="28" t="s">
        <v>2838</v>
      </c>
      <c r="C3131" s="28" t="s">
        <v>5062</v>
      </c>
      <c r="D3131" s="28" t="s">
        <v>2842</v>
      </c>
      <c r="E3131" s="29">
        <v>42453</v>
      </c>
      <c r="F3131" s="28" t="s">
        <v>13462</v>
      </c>
      <c r="G3131" s="30">
        <v>5624</v>
      </c>
      <c r="H3131" s="28" t="s">
        <v>13463</v>
      </c>
      <c r="I3131" s="31">
        <v>0</v>
      </c>
      <c r="J3131" s="31">
        <v>37731</v>
      </c>
      <c r="K3131" s="28" t="s">
        <v>2972</v>
      </c>
      <c r="L3131" s="32">
        <f t="shared" si="528"/>
        <v>-37731</v>
      </c>
      <c r="M3131" s="33">
        <f t="shared" si="529"/>
        <v>37731</v>
      </c>
      <c r="N3131" s="34" t="b">
        <v>1</v>
      </c>
      <c r="O3131" s="35">
        <f t="shared" si="530"/>
        <v>37731</v>
      </c>
      <c r="P3131" s="36" t="str">
        <f t="shared" si="531"/>
        <v>I</v>
      </c>
      <c r="Q3131" s="37" t="str">
        <f t="shared" si="532"/>
        <v>Midlothian Council</v>
      </c>
      <c r="R3131" s="6" t="str">
        <f t="shared" si="533"/>
        <v>I - Midlothian Council</v>
      </c>
      <c r="S3131" s="6" t="str">
        <f>IFERROR(INDEX('Vendor Over-ride'!$C:$C, MATCH($R:$R,'Vendor Over-ride'!$A:$A,0)),"")</f>
        <v>I - Midlothian Council</v>
      </c>
      <c r="U3131" s="38" t="str">
        <f t="shared" si="537"/>
        <v>GIA</v>
      </c>
      <c r="V3131" s="5" t="str">
        <f t="shared" si="538"/>
        <v>AWARD</v>
      </c>
      <c r="W3131" s="5" t="b">
        <f t="shared" si="534"/>
        <v>1</v>
      </c>
      <c r="X3131" s="40">
        <f t="shared" ca="1" si="535"/>
        <v>202111</v>
      </c>
      <c r="Y3131" s="30" t="b">
        <f t="shared" ca="1" si="536"/>
        <v>1</v>
      </c>
    </row>
    <row r="3132" spans="1:25">
      <c r="A3132" s="28" t="s">
        <v>2837</v>
      </c>
      <c r="B3132" s="28" t="s">
        <v>2838</v>
      </c>
      <c r="C3132" s="28" t="s">
        <v>5062</v>
      </c>
      <c r="D3132" s="28" t="s">
        <v>2842</v>
      </c>
      <c r="E3132" s="29">
        <v>42453</v>
      </c>
      <c r="F3132" s="28" t="s">
        <v>13464</v>
      </c>
      <c r="G3132" s="30">
        <v>5624</v>
      </c>
      <c r="H3132" s="28" t="s">
        <v>13465</v>
      </c>
      <c r="I3132" s="31">
        <v>0</v>
      </c>
      <c r="J3132" s="31">
        <v>17733</v>
      </c>
      <c r="K3132" s="28" t="s">
        <v>3307</v>
      </c>
      <c r="L3132" s="32">
        <f t="shared" si="528"/>
        <v>-17733</v>
      </c>
      <c r="M3132" s="33">
        <f t="shared" si="529"/>
        <v>17733</v>
      </c>
      <c r="N3132" s="34" t="b">
        <v>1</v>
      </c>
      <c r="O3132" s="35">
        <f t="shared" si="530"/>
        <v>17733</v>
      </c>
      <c r="P3132" s="36" t="str">
        <f t="shared" si="531"/>
        <v>I</v>
      </c>
      <c r="Q3132" s="37" t="str">
        <f t="shared" si="532"/>
        <v>Moray Council</v>
      </c>
      <c r="R3132" s="6" t="str">
        <f t="shared" si="533"/>
        <v>I - Moray Council</v>
      </c>
      <c r="S3132" s="6" t="str">
        <f>IFERROR(INDEX('Vendor Over-ride'!$C:$C, MATCH($R:$R,'Vendor Over-ride'!$A:$A,0)),"")</f>
        <v>I - Moray Council</v>
      </c>
      <c r="U3132" s="38" t="str">
        <f t="shared" si="537"/>
        <v>GIA</v>
      </c>
      <c r="V3132" s="5" t="str">
        <f t="shared" si="538"/>
        <v>AWARD</v>
      </c>
      <c r="W3132" s="5" t="b">
        <f t="shared" si="534"/>
        <v>0</v>
      </c>
      <c r="X3132" s="40">
        <f t="shared" ca="1" si="535"/>
        <v>195501</v>
      </c>
      <c r="Y3132" s="30" t="b">
        <f t="shared" ca="1" si="536"/>
        <v>1</v>
      </c>
    </row>
    <row r="3133" spans="1:25">
      <c r="A3133" s="28" t="s">
        <v>2837</v>
      </c>
      <c r="B3133" s="28" t="s">
        <v>2838</v>
      </c>
      <c r="C3133" s="28" t="s">
        <v>5062</v>
      </c>
      <c r="D3133" s="28" t="s">
        <v>2842</v>
      </c>
      <c r="E3133" s="29">
        <v>42453</v>
      </c>
      <c r="F3133" s="28" t="s">
        <v>13466</v>
      </c>
      <c r="G3133" s="30">
        <v>5624</v>
      </c>
      <c r="H3133" s="28" t="s">
        <v>13467</v>
      </c>
      <c r="I3133" s="31">
        <v>0</v>
      </c>
      <c r="J3133" s="31">
        <v>21218</v>
      </c>
      <c r="K3133" s="28" t="s">
        <v>3572</v>
      </c>
      <c r="L3133" s="32">
        <f t="shared" si="528"/>
        <v>-21218</v>
      </c>
      <c r="M3133" s="33">
        <f t="shared" si="529"/>
        <v>21218</v>
      </c>
      <c r="N3133" s="34" t="b">
        <v>1</v>
      </c>
      <c r="O3133" s="35">
        <f t="shared" si="530"/>
        <v>21218</v>
      </c>
      <c r="P3133" s="36" t="str">
        <f t="shared" si="531"/>
        <v>I</v>
      </c>
      <c r="Q3133" s="37" t="str">
        <f t="shared" si="532"/>
        <v>North Ayrshire Council</v>
      </c>
      <c r="R3133" s="6" t="str">
        <f t="shared" si="533"/>
        <v>I - North Ayrshire Council</v>
      </c>
      <c r="S3133" s="6" t="str">
        <f>IFERROR(INDEX('Vendor Over-ride'!$C:$C, MATCH($R:$R,'Vendor Over-ride'!$A:$A,0)),"")</f>
        <v>I - North Ayrshire Council</v>
      </c>
      <c r="U3133" s="38" t="str">
        <f t="shared" si="537"/>
        <v>GIA</v>
      </c>
      <c r="V3133" s="5" t="str">
        <f t="shared" si="538"/>
        <v>AWARD</v>
      </c>
      <c r="W3133" s="5" t="b">
        <f t="shared" si="534"/>
        <v>0</v>
      </c>
      <c r="X3133" s="40">
        <f t="shared" ca="1" si="535"/>
        <v>233394</v>
      </c>
      <c r="Y3133" s="30" t="b">
        <f t="shared" ca="1" si="536"/>
        <v>1</v>
      </c>
    </row>
    <row r="3134" spans="1:25">
      <c r="A3134" s="28" t="s">
        <v>2837</v>
      </c>
      <c r="B3134" s="28" t="s">
        <v>2838</v>
      </c>
      <c r="C3134" s="28" t="s">
        <v>5062</v>
      </c>
      <c r="D3134" s="28" t="s">
        <v>2842</v>
      </c>
      <c r="E3134" s="29">
        <v>42453</v>
      </c>
      <c r="F3134" s="28" t="s">
        <v>13468</v>
      </c>
      <c r="G3134" s="30">
        <v>5624</v>
      </c>
      <c r="H3134" s="28" t="s">
        <v>13469</v>
      </c>
      <c r="I3134" s="31">
        <v>0</v>
      </c>
      <c r="J3134" s="31">
        <v>44604</v>
      </c>
      <c r="K3134" s="28" t="s">
        <v>3574</v>
      </c>
      <c r="L3134" s="32">
        <f t="shared" si="528"/>
        <v>-44604</v>
      </c>
      <c r="M3134" s="33">
        <f t="shared" si="529"/>
        <v>44604</v>
      </c>
      <c r="N3134" s="34" t="b">
        <v>1</v>
      </c>
      <c r="O3134" s="35">
        <f t="shared" si="530"/>
        <v>44604</v>
      </c>
      <c r="P3134" s="36" t="str">
        <f t="shared" si="531"/>
        <v>I</v>
      </c>
      <c r="Q3134" s="37" t="str">
        <f t="shared" si="532"/>
        <v>North Lanarkshire Council</v>
      </c>
      <c r="R3134" s="6" t="str">
        <f t="shared" si="533"/>
        <v>I - North Lanarkshire Council</v>
      </c>
      <c r="S3134" s="6" t="str">
        <f>IFERROR(INDEX('Vendor Over-ride'!$C:$C, MATCH($R:$R,'Vendor Over-ride'!$A:$A,0)),"")</f>
        <v>I - North Lanarkshire Council</v>
      </c>
      <c r="U3134" s="38" t="str">
        <f t="shared" si="537"/>
        <v>GIA</v>
      </c>
      <c r="V3134" s="5" t="str">
        <f t="shared" si="538"/>
        <v>AWARD</v>
      </c>
      <c r="W3134" s="5" t="b">
        <f t="shared" si="534"/>
        <v>1</v>
      </c>
      <c r="X3134" s="40">
        <f t="shared" ca="1" si="535"/>
        <v>498148</v>
      </c>
      <c r="Y3134" s="30" t="b">
        <f t="shared" ca="1" si="536"/>
        <v>1</v>
      </c>
    </row>
    <row r="3135" spans="1:25">
      <c r="A3135" s="28" t="s">
        <v>2837</v>
      </c>
      <c r="B3135" s="28" t="s">
        <v>2838</v>
      </c>
      <c r="C3135" s="28" t="s">
        <v>5062</v>
      </c>
      <c r="D3135" s="28" t="s">
        <v>2842</v>
      </c>
      <c r="E3135" s="29">
        <v>42453</v>
      </c>
      <c r="F3135" s="28" t="s">
        <v>13470</v>
      </c>
      <c r="G3135" s="30">
        <v>5624</v>
      </c>
      <c r="H3135" s="28" t="s">
        <v>13471</v>
      </c>
      <c r="I3135" s="31">
        <v>0</v>
      </c>
      <c r="J3135" s="31">
        <v>34002</v>
      </c>
      <c r="K3135" s="28" t="s">
        <v>4689</v>
      </c>
      <c r="L3135" s="32">
        <f t="shared" si="528"/>
        <v>-34002</v>
      </c>
      <c r="M3135" s="33">
        <f t="shared" si="529"/>
        <v>34002</v>
      </c>
      <c r="N3135" s="34" t="b">
        <v>1</v>
      </c>
      <c r="O3135" s="35">
        <f t="shared" si="530"/>
        <v>34002</v>
      </c>
      <c r="P3135" s="36" t="str">
        <f t="shared" si="531"/>
        <v>I</v>
      </c>
      <c r="Q3135" s="37" t="str">
        <f t="shared" si="532"/>
        <v>Orkney Islands Council</v>
      </c>
      <c r="R3135" s="6" t="str">
        <f t="shared" si="533"/>
        <v>I - Orkney Islands Council</v>
      </c>
      <c r="S3135" s="6" t="str">
        <f>IFERROR(INDEX('Vendor Over-ride'!$C:$C, MATCH($R:$R,'Vendor Over-ride'!$A:$A,0)),"")</f>
        <v>I - Orkney Islands Council</v>
      </c>
      <c r="U3135" s="38" t="str">
        <f t="shared" si="537"/>
        <v>GIA</v>
      </c>
      <c r="V3135" s="5" t="str">
        <f t="shared" si="538"/>
        <v>AWARD</v>
      </c>
      <c r="W3135" s="5" t="b">
        <f t="shared" si="534"/>
        <v>1</v>
      </c>
      <c r="X3135" s="40">
        <f t="shared" ca="1" si="535"/>
        <v>91805</v>
      </c>
      <c r="Y3135" s="30" t="b">
        <f t="shared" ca="1" si="536"/>
        <v>1</v>
      </c>
    </row>
    <row r="3136" spans="1:25">
      <c r="A3136" s="28" t="s">
        <v>2837</v>
      </c>
      <c r="B3136" s="28" t="s">
        <v>2838</v>
      </c>
      <c r="C3136" s="28" t="s">
        <v>5062</v>
      </c>
      <c r="D3136" s="28" t="s">
        <v>2842</v>
      </c>
      <c r="E3136" s="29">
        <v>42453</v>
      </c>
      <c r="F3136" s="28" t="s">
        <v>13472</v>
      </c>
      <c r="G3136" s="30">
        <v>5624</v>
      </c>
      <c r="H3136" s="28" t="s">
        <v>13473</v>
      </c>
      <c r="I3136" s="31">
        <v>0</v>
      </c>
      <c r="J3136" s="31">
        <v>54666</v>
      </c>
      <c r="K3136" s="28" t="s">
        <v>4936</v>
      </c>
      <c r="L3136" s="32">
        <f t="shared" si="528"/>
        <v>-54666</v>
      </c>
      <c r="M3136" s="33">
        <f t="shared" si="529"/>
        <v>54666</v>
      </c>
      <c r="N3136" s="34" t="b">
        <v>1</v>
      </c>
      <c r="O3136" s="35">
        <f t="shared" si="530"/>
        <v>54666</v>
      </c>
      <c r="P3136" s="36" t="str">
        <f t="shared" si="531"/>
        <v>I</v>
      </c>
      <c r="Q3136" s="37" t="str">
        <f t="shared" si="532"/>
        <v>Perth &amp; Kinross Council</v>
      </c>
      <c r="R3136" s="6" t="str">
        <f t="shared" si="533"/>
        <v>I - Perth &amp; Kinross Council</v>
      </c>
      <c r="S3136" s="6" t="str">
        <f>IFERROR(INDEX('Vendor Over-ride'!$C:$C, MATCH($R:$R,'Vendor Over-ride'!$A:$A,0)),"")</f>
        <v>I - Perth &amp; Kinross Council</v>
      </c>
      <c r="U3136" s="38" t="str">
        <f t="shared" si="537"/>
        <v>GIA</v>
      </c>
      <c r="V3136" s="5" t="str">
        <f t="shared" si="538"/>
        <v>AWARD</v>
      </c>
      <c r="W3136" s="5" t="b">
        <f t="shared" si="534"/>
        <v>1</v>
      </c>
      <c r="X3136" s="40">
        <f t="shared" ca="1" si="535"/>
        <v>311161</v>
      </c>
      <c r="Y3136" s="30" t="b">
        <f t="shared" ca="1" si="536"/>
        <v>1</v>
      </c>
    </row>
    <row r="3137" spans="1:25" hidden="1">
      <c r="A3137" s="28" t="s">
        <v>2837</v>
      </c>
      <c r="B3137" s="28" t="s">
        <v>2838</v>
      </c>
      <c r="C3137" s="28" t="s">
        <v>5062</v>
      </c>
      <c r="D3137" s="28" t="s">
        <v>2842</v>
      </c>
      <c r="E3137" s="29">
        <v>42453</v>
      </c>
      <c r="F3137" s="28" t="s">
        <v>13474</v>
      </c>
      <c r="G3137" s="30">
        <v>5624</v>
      </c>
      <c r="H3137" s="28" t="s">
        <v>13475</v>
      </c>
      <c r="I3137" s="31">
        <v>0</v>
      </c>
      <c r="J3137" s="31">
        <v>6200</v>
      </c>
      <c r="K3137" s="28" t="s">
        <v>13476</v>
      </c>
      <c r="L3137" s="32">
        <f t="shared" si="528"/>
        <v>-6200</v>
      </c>
      <c r="M3137" s="33">
        <f t="shared" si="529"/>
        <v>6200</v>
      </c>
      <c r="N3137" s="34" t="b">
        <v>1</v>
      </c>
      <c r="O3137" s="35">
        <f t="shared" si="530"/>
        <v>6200</v>
      </c>
      <c r="P3137" s="36" t="str">
        <f t="shared" si="531"/>
        <v>I</v>
      </c>
      <c r="Q3137" s="37" t="str">
        <f t="shared" si="532"/>
        <v>Raydale Dower</v>
      </c>
      <c r="R3137" s="6" t="str">
        <f t="shared" si="533"/>
        <v>I - Raydale Dower</v>
      </c>
      <c r="S3137" s="6" t="str">
        <f>IFERROR(INDEX('Vendor Over-ride'!$C:$C, MATCH($R:$R,'Vendor Over-ride'!$A:$A,0)),"")</f>
        <v>I - Raydale Dower</v>
      </c>
      <c r="U3137" s="38" t="str">
        <f t="shared" si="537"/>
        <v>GIA</v>
      </c>
      <c r="V3137" s="5" t="str">
        <f t="shared" si="538"/>
        <v>AWARD</v>
      </c>
      <c r="W3137" s="5" t="b">
        <f t="shared" si="534"/>
        <v>0</v>
      </c>
      <c r="X3137" s="40">
        <f t="shared" ca="1" si="535"/>
        <v>6200</v>
      </c>
      <c r="Y3137" s="30" t="b">
        <f t="shared" ca="1" si="536"/>
        <v>0</v>
      </c>
    </row>
    <row r="3138" spans="1:25">
      <c r="A3138" s="28" t="s">
        <v>2837</v>
      </c>
      <c r="B3138" s="28" t="s">
        <v>2838</v>
      </c>
      <c r="C3138" s="28" t="s">
        <v>5062</v>
      </c>
      <c r="D3138" s="28" t="s">
        <v>2842</v>
      </c>
      <c r="E3138" s="29">
        <v>42453</v>
      </c>
      <c r="F3138" s="28" t="s">
        <v>13477</v>
      </c>
      <c r="G3138" s="30">
        <v>5624</v>
      </c>
      <c r="H3138" s="28" t="s">
        <v>13478</v>
      </c>
      <c r="I3138" s="31">
        <v>0</v>
      </c>
      <c r="J3138" s="31">
        <v>23280</v>
      </c>
      <c r="K3138" s="28" t="s">
        <v>3579</v>
      </c>
      <c r="L3138" s="32">
        <f t="shared" ref="L3138:L3201" si="539">I:I-J:J</f>
        <v>-23280</v>
      </c>
      <c r="M3138" s="33">
        <f t="shared" ref="M3138:M3201" si="540">ABS($L:$L)</f>
        <v>23280</v>
      </c>
      <c r="N3138" s="34" t="b">
        <v>1</v>
      </c>
      <c r="O3138" s="35">
        <f t="shared" ref="O3138:O3201" si="541">$M:$M*$N:$N</f>
        <v>23280</v>
      </c>
      <c r="P3138" s="36" t="str">
        <f t="shared" ref="P3138:P3201" si="542">LEFT(TRIM($K:$K),1)</f>
        <v>I</v>
      </c>
      <c r="Q3138" s="37" t="str">
        <f t="shared" ref="Q3138:Q3201" si="543">RIGHT(TRIM($K:$K),LEN(TRIM($K:$K))-FIND("-",TRIM($K:$K)))</f>
        <v>Renfrewshire Council</v>
      </c>
      <c r="R3138" s="6" t="str">
        <f t="shared" ref="R3138:R3201" si="544">CONCATENATE($P:$P, " - ",$Q:$Q)</f>
        <v>I - Renfrewshire Council</v>
      </c>
      <c r="S3138" s="6" t="str">
        <f>IFERROR(INDEX('Vendor Over-ride'!$C:$C, MATCH($R:$R,'Vendor Over-ride'!$A:$A,0)),"")</f>
        <v>I - Renfrewshire Council</v>
      </c>
      <c r="U3138" s="38" t="str">
        <f t="shared" si="537"/>
        <v>GIA</v>
      </c>
      <c r="V3138" s="5" t="str">
        <f t="shared" si="538"/>
        <v>AWARD</v>
      </c>
      <c r="W3138" s="5" t="b">
        <f t="shared" ref="W3138:W3201" si="545">ROUND($O:$O,2)&gt;=25000</f>
        <v>0</v>
      </c>
      <c r="X3138" s="40">
        <f t="shared" ref="X3138:X3201" ca="1" si="546">SUMPRODUCT((Payee=$S3138) * (Payment_Value))</f>
        <v>256084</v>
      </c>
      <c r="Y3138" s="30" t="b">
        <f t="shared" ref="Y3138:Y3201" ca="1" si="547">$X:$X&gt;=25000</f>
        <v>1</v>
      </c>
    </row>
    <row r="3139" spans="1:25">
      <c r="A3139" s="28" t="s">
        <v>2837</v>
      </c>
      <c r="B3139" s="28" t="s">
        <v>2838</v>
      </c>
      <c r="C3139" s="28" t="s">
        <v>5062</v>
      </c>
      <c r="D3139" s="28" t="s">
        <v>2842</v>
      </c>
      <c r="E3139" s="29">
        <v>42453</v>
      </c>
      <c r="F3139" s="28" t="s">
        <v>13479</v>
      </c>
      <c r="G3139" s="30">
        <v>5624</v>
      </c>
      <c r="H3139" s="28" t="s">
        <v>13480</v>
      </c>
      <c r="I3139" s="31">
        <v>0</v>
      </c>
      <c r="J3139" s="31">
        <v>24730</v>
      </c>
      <c r="K3139" s="28" t="s">
        <v>3315</v>
      </c>
      <c r="L3139" s="32">
        <f t="shared" si="539"/>
        <v>-24730</v>
      </c>
      <c r="M3139" s="33">
        <f t="shared" si="540"/>
        <v>24730</v>
      </c>
      <c r="N3139" s="34" t="b">
        <v>1</v>
      </c>
      <c r="O3139" s="35">
        <f t="shared" si="541"/>
        <v>24730</v>
      </c>
      <c r="P3139" s="36" t="str">
        <f t="shared" si="542"/>
        <v>I</v>
      </c>
      <c r="Q3139" s="37" t="str">
        <f t="shared" si="543"/>
        <v>Scottish Borders Council</v>
      </c>
      <c r="R3139" s="6" t="str">
        <f t="shared" si="544"/>
        <v>I - Scottish Borders Council</v>
      </c>
      <c r="S3139" s="6" t="str">
        <f>IFERROR(INDEX('Vendor Over-ride'!$C:$C, MATCH($R:$R,'Vendor Over-ride'!$A:$A,0)),"")</f>
        <v>I - Scottish Borders Council</v>
      </c>
      <c r="U3139" s="38" t="str">
        <f t="shared" ref="U3139:U3202" si="548">"GIA"</f>
        <v>GIA</v>
      </c>
      <c r="V3139" s="5" t="str">
        <f t="shared" ref="V3139:V3202" si="549">UPPER(IF($P:$P="E","Employee",IF(OR($P:$P="I",$P:$P="G"),"Award",IF(OR($P:$P="D",$P:$P="T"),"Trade",""))))</f>
        <v>AWARD</v>
      </c>
      <c r="W3139" s="5" t="b">
        <f t="shared" si="545"/>
        <v>0</v>
      </c>
      <c r="X3139" s="40">
        <f t="shared" ca="1" si="546"/>
        <v>342359.46</v>
      </c>
      <c r="Y3139" s="30" t="b">
        <f t="shared" ca="1" si="547"/>
        <v>1</v>
      </c>
    </row>
    <row r="3140" spans="1:25">
      <c r="A3140" s="28" t="s">
        <v>2837</v>
      </c>
      <c r="B3140" s="28" t="s">
        <v>2838</v>
      </c>
      <c r="C3140" s="28" t="s">
        <v>5062</v>
      </c>
      <c r="D3140" s="28" t="s">
        <v>2842</v>
      </c>
      <c r="E3140" s="29">
        <v>42453</v>
      </c>
      <c r="F3140" s="28" t="s">
        <v>13481</v>
      </c>
      <c r="G3140" s="30">
        <v>5624</v>
      </c>
      <c r="H3140" s="28" t="s">
        <v>13482</v>
      </c>
      <c r="I3140" s="31">
        <v>0</v>
      </c>
      <c r="J3140" s="31">
        <v>4963</v>
      </c>
      <c r="K3140" s="28" t="s">
        <v>2918</v>
      </c>
      <c r="L3140" s="32">
        <f t="shared" si="539"/>
        <v>-4963</v>
      </c>
      <c r="M3140" s="33">
        <f t="shared" si="540"/>
        <v>4963</v>
      </c>
      <c r="N3140" s="34" t="b">
        <v>1</v>
      </c>
      <c r="O3140" s="35">
        <f t="shared" si="541"/>
        <v>4963</v>
      </c>
      <c r="P3140" s="36" t="str">
        <f t="shared" si="542"/>
        <v>I</v>
      </c>
      <c r="Q3140" s="37" t="str">
        <f t="shared" si="543"/>
        <v>Scottish Youth Dance (Y Dance)</v>
      </c>
      <c r="R3140" s="6" t="str">
        <f t="shared" si="544"/>
        <v>I - Scottish Youth Dance (Y Dance)</v>
      </c>
      <c r="S3140" s="6" t="str">
        <f>IFERROR(INDEX('Vendor Over-ride'!$C:$C, MATCH($R:$R,'Vendor Over-ride'!$A:$A,0)),"")</f>
        <v>I - Scottish Youth Dance</v>
      </c>
      <c r="U3140" s="38" t="str">
        <f t="shared" si="548"/>
        <v>GIA</v>
      </c>
      <c r="V3140" s="5" t="str">
        <f t="shared" si="549"/>
        <v>AWARD</v>
      </c>
      <c r="W3140" s="5" t="b">
        <f t="shared" si="545"/>
        <v>0</v>
      </c>
      <c r="X3140" s="40">
        <f t="shared" ca="1" si="546"/>
        <v>81313</v>
      </c>
      <c r="Y3140" s="30" t="b">
        <f t="shared" ca="1" si="547"/>
        <v>1</v>
      </c>
    </row>
    <row r="3141" spans="1:25">
      <c r="A3141" s="28" t="s">
        <v>2837</v>
      </c>
      <c r="B3141" s="28" t="s">
        <v>2838</v>
      </c>
      <c r="C3141" s="28" t="s">
        <v>5062</v>
      </c>
      <c r="D3141" s="28" t="s">
        <v>2842</v>
      </c>
      <c r="E3141" s="29">
        <v>42453</v>
      </c>
      <c r="F3141" s="28" t="s">
        <v>13483</v>
      </c>
      <c r="G3141" s="30">
        <v>5624</v>
      </c>
      <c r="H3141" s="28" t="s">
        <v>13484</v>
      </c>
      <c r="I3141" s="31">
        <v>0</v>
      </c>
      <c r="J3141" s="31">
        <v>6000</v>
      </c>
      <c r="K3141" s="28" t="s">
        <v>2933</v>
      </c>
      <c r="L3141" s="32">
        <f t="shared" si="539"/>
        <v>-6000</v>
      </c>
      <c r="M3141" s="33">
        <f t="shared" si="540"/>
        <v>6000</v>
      </c>
      <c r="N3141" s="34" t="b">
        <v>1</v>
      </c>
      <c r="O3141" s="35">
        <f t="shared" si="541"/>
        <v>6000</v>
      </c>
      <c r="P3141" s="36" t="str">
        <f t="shared" si="542"/>
        <v>I</v>
      </c>
      <c r="Q3141" s="37" t="str">
        <f t="shared" si="543"/>
        <v>Screen Education Edinburgh</v>
      </c>
      <c r="R3141" s="6" t="str">
        <f t="shared" si="544"/>
        <v>I - Screen Education Edinburgh</v>
      </c>
      <c r="S3141" s="6" t="str">
        <f>IFERROR(INDEX('Vendor Over-ride'!$C:$C, MATCH($R:$R,'Vendor Over-ride'!$A:$A,0)),"")</f>
        <v>I - Screen Education Edinburgh</v>
      </c>
      <c r="U3141" s="38" t="str">
        <f t="shared" si="548"/>
        <v>GIA</v>
      </c>
      <c r="V3141" s="5" t="str">
        <f t="shared" si="549"/>
        <v>AWARD</v>
      </c>
      <c r="W3141" s="5" t="b">
        <f t="shared" si="545"/>
        <v>0</v>
      </c>
      <c r="X3141" s="40">
        <f t="shared" ca="1" si="546"/>
        <v>63000</v>
      </c>
      <c r="Y3141" s="30" t="b">
        <f t="shared" ca="1" si="547"/>
        <v>1</v>
      </c>
    </row>
    <row r="3142" spans="1:25">
      <c r="A3142" s="28" t="s">
        <v>2837</v>
      </c>
      <c r="B3142" s="28" t="s">
        <v>2838</v>
      </c>
      <c r="C3142" s="28" t="s">
        <v>5062</v>
      </c>
      <c r="D3142" s="28" t="s">
        <v>2842</v>
      </c>
      <c r="E3142" s="29">
        <v>42453</v>
      </c>
      <c r="F3142" s="28" t="s">
        <v>13485</v>
      </c>
      <c r="G3142" s="30">
        <v>5624</v>
      </c>
      <c r="H3142" s="28" t="s">
        <v>13486</v>
      </c>
      <c r="I3142" s="31">
        <v>0</v>
      </c>
      <c r="J3142" s="31">
        <v>8363</v>
      </c>
      <c r="K3142" s="28" t="s">
        <v>5009</v>
      </c>
      <c r="L3142" s="32">
        <f t="shared" si="539"/>
        <v>-8363</v>
      </c>
      <c r="M3142" s="33">
        <f t="shared" si="540"/>
        <v>8363</v>
      </c>
      <c r="N3142" s="34" t="b">
        <v>1</v>
      </c>
      <c r="O3142" s="35">
        <f t="shared" si="541"/>
        <v>8363</v>
      </c>
      <c r="P3142" s="36" t="str">
        <f t="shared" si="542"/>
        <v>I</v>
      </c>
      <c r="Q3142" s="37" t="str">
        <f t="shared" si="543"/>
        <v>Shetland Islands Council</v>
      </c>
      <c r="R3142" s="6" t="str">
        <f t="shared" si="544"/>
        <v>I - Shetland Islands Council</v>
      </c>
      <c r="S3142" s="6" t="str">
        <f>IFERROR(INDEX('Vendor Over-ride'!$C:$C, MATCH($R:$R,'Vendor Over-ride'!$A:$A,0)),"")</f>
        <v>I - Shetland Islands Council</v>
      </c>
      <c r="U3142" s="38" t="str">
        <f t="shared" si="548"/>
        <v>GIA</v>
      </c>
      <c r="V3142" s="5" t="str">
        <f t="shared" si="549"/>
        <v>AWARD</v>
      </c>
      <c r="W3142" s="5" t="b">
        <f t="shared" si="545"/>
        <v>0</v>
      </c>
      <c r="X3142" s="40">
        <f t="shared" ca="1" si="546"/>
        <v>100354</v>
      </c>
      <c r="Y3142" s="30" t="b">
        <f t="shared" ca="1" si="547"/>
        <v>1</v>
      </c>
    </row>
    <row r="3143" spans="1:25">
      <c r="A3143" s="28" t="s">
        <v>2837</v>
      </c>
      <c r="B3143" s="28" t="s">
        <v>2838</v>
      </c>
      <c r="C3143" s="28" t="s">
        <v>5062</v>
      </c>
      <c r="D3143" s="28" t="s">
        <v>2842</v>
      </c>
      <c r="E3143" s="29">
        <v>42453</v>
      </c>
      <c r="F3143" s="28" t="s">
        <v>13487</v>
      </c>
      <c r="G3143" s="30">
        <v>5624</v>
      </c>
      <c r="H3143" s="28" t="s">
        <v>13488</v>
      </c>
      <c r="I3143" s="31">
        <v>0</v>
      </c>
      <c r="J3143" s="31">
        <v>30000</v>
      </c>
      <c r="K3143" s="28" t="s">
        <v>2974</v>
      </c>
      <c r="L3143" s="32">
        <f t="shared" si="539"/>
        <v>-30000</v>
      </c>
      <c r="M3143" s="33">
        <f t="shared" si="540"/>
        <v>30000</v>
      </c>
      <c r="N3143" s="34" t="b">
        <v>1</v>
      </c>
      <c r="O3143" s="35">
        <f t="shared" si="541"/>
        <v>30000</v>
      </c>
      <c r="P3143" s="36" t="str">
        <f t="shared" si="542"/>
        <v>I</v>
      </c>
      <c r="Q3143" s="37" t="str">
        <f t="shared" si="543"/>
        <v>Sistema Scotland</v>
      </c>
      <c r="R3143" s="6" t="str">
        <f t="shared" si="544"/>
        <v>I - Sistema Scotland</v>
      </c>
      <c r="S3143" s="6" t="str">
        <f>IFERROR(INDEX('Vendor Over-ride'!$C:$C, MATCH($R:$R,'Vendor Over-ride'!$A:$A,0)),"")</f>
        <v>I - Sistema Scotland</v>
      </c>
      <c r="U3143" s="38" t="str">
        <f t="shared" si="548"/>
        <v>GIA</v>
      </c>
      <c r="V3143" s="5" t="str">
        <f t="shared" si="549"/>
        <v>AWARD</v>
      </c>
      <c r="W3143" s="5" t="b">
        <f t="shared" si="545"/>
        <v>1</v>
      </c>
      <c r="X3143" s="40">
        <f t="shared" ca="1" si="546"/>
        <v>797567</v>
      </c>
      <c r="Y3143" s="30" t="b">
        <f t="shared" ca="1" si="547"/>
        <v>1</v>
      </c>
    </row>
    <row r="3144" spans="1:25">
      <c r="A3144" s="28" t="s">
        <v>2837</v>
      </c>
      <c r="B3144" s="28" t="s">
        <v>2838</v>
      </c>
      <c r="C3144" s="28" t="s">
        <v>5062</v>
      </c>
      <c r="D3144" s="28" t="s">
        <v>2842</v>
      </c>
      <c r="E3144" s="29">
        <v>42453</v>
      </c>
      <c r="F3144" s="28" t="s">
        <v>13489</v>
      </c>
      <c r="G3144" s="30">
        <v>5624</v>
      </c>
      <c r="H3144" s="28" t="s">
        <v>13490</v>
      </c>
      <c r="I3144" s="31">
        <v>0</v>
      </c>
      <c r="J3144" s="31">
        <v>91382</v>
      </c>
      <c r="K3144" s="28" t="s">
        <v>4343</v>
      </c>
      <c r="L3144" s="32">
        <f t="shared" si="539"/>
        <v>-91382</v>
      </c>
      <c r="M3144" s="33">
        <f t="shared" si="540"/>
        <v>91382</v>
      </c>
      <c r="N3144" s="34" t="b">
        <v>1</v>
      </c>
      <c r="O3144" s="35">
        <f t="shared" si="541"/>
        <v>91382</v>
      </c>
      <c r="P3144" s="36" t="str">
        <f t="shared" si="542"/>
        <v>I</v>
      </c>
      <c r="Q3144" s="37" t="str">
        <f t="shared" si="543"/>
        <v>South Lanarkshire Council</v>
      </c>
      <c r="R3144" s="6" t="str">
        <f t="shared" si="544"/>
        <v>I - South Lanarkshire Council</v>
      </c>
      <c r="S3144" s="6" t="str">
        <f>IFERROR(INDEX('Vendor Over-ride'!$C:$C, MATCH($R:$R,'Vendor Over-ride'!$A:$A,0)),"")</f>
        <v>I - South Lanarkshire Council</v>
      </c>
      <c r="U3144" s="38" t="str">
        <f t="shared" si="548"/>
        <v>GIA</v>
      </c>
      <c r="V3144" s="5" t="str">
        <f t="shared" si="549"/>
        <v>AWARD</v>
      </c>
      <c r="W3144" s="5" t="b">
        <f t="shared" si="545"/>
        <v>1</v>
      </c>
      <c r="X3144" s="40">
        <f t="shared" ca="1" si="546"/>
        <v>510357</v>
      </c>
      <c r="Y3144" s="30" t="b">
        <f t="shared" ca="1" si="547"/>
        <v>1</v>
      </c>
    </row>
    <row r="3145" spans="1:25">
      <c r="A3145" s="28" t="s">
        <v>2837</v>
      </c>
      <c r="B3145" s="28" t="s">
        <v>2838</v>
      </c>
      <c r="C3145" s="28" t="s">
        <v>5062</v>
      </c>
      <c r="D3145" s="28" t="s">
        <v>2842</v>
      </c>
      <c r="E3145" s="29">
        <v>42453</v>
      </c>
      <c r="F3145" s="28" t="s">
        <v>13491</v>
      </c>
      <c r="G3145" s="30">
        <v>5624</v>
      </c>
      <c r="H3145" s="28" t="s">
        <v>13492</v>
      </c>
      <c r="I3145" s="31">
        <v>0</v>
      </c>
      <c r="J3145" s="31">
        <v>17959</v>
      </c>
      <c r="K3145" s="28" t="s">
        <v>3584</v>
      </c>
      <c r="L3145" s="32">
        <f t="shared" si="539"/>
        <v>-17959</v>
      </c>
      <c r="M3145" s="33">
        <f t="shared" si="540"/>
        <v>17959</v>
      </c>
      <c r="N3145" s="34" t="b">
        <v>1</v>
      </c>
      <c r="O3145" s="35">
        <f t="shared" si="541"/>
        <v>17959</v>
      </c>
      <c r="P3145" s="36" t="str">
        <f t="shared" si="542"/>
        <v>I</v>
      </c>
      <c r="Q3145" s="37" t="str">
        <f t="shared" si="543"/>
        <v>South Ayrshire Council</v>
      </c>
      <c r="R3145" s="6" t="str">
        <f t="shared" si="544"/>
        <v>I - South Ayrshire Council</v>
      </c>
      <c r="S3145" s="6" t="str">
        <f>IFERROR(INDEX('Vendor Over-ride'!$C:$C, MATCH($R:$R,'Vendor Over-ride'!$A:$A,0)),"")</f>
        <v>I - South Ayrshire Council</v>
      </c>
      <c r="U3145" s="38" t="str">
        <f t="shared" si="548"/>
        <v>GIA</v>
      </c>
      <c r="V3145" s="5" t="str">
        <f t="shared" si="549"/>
        <v>AWARD</v>
      </c>
      <c r="W3145" s="5" t="b">
        <f t="shared" si="545"/>
        <v>0</v>
      </c>
      <c r="X3145" s="40">
        <f t="shared" ca="1" si="546"/>
        <v>215506</v>
      </c>
      <c r="Y3145" s="30" t="b">
        <f t="shared" ca="1" si="547"/>
        <v>1</v>
      </c>
    </row>
    <row r="3146" spans="1:25">
      <c r="A3146" s="28" t="s">
        <v>2837</v>
      </c>
      <c r="B3146" s="28" t="s">
        <v>2838</v>
      </c>
      <c r="C3146" s="28" t="s">
        <v>5062</v>
      </c>
      <c r="D3146" s="28" t="s">
        <v>2842</v>
      </c>
      <c r="E3146" s="29">
        <v>42453</v>
      </c>
      <c r="F3146" s="28" t="s">
        <v>13493</v>
      </c>
      <c r="G3146" s="30">
        <v>5624</v>
      </c>
      <c r="H3146" s="28" t="s">
        <v>13494</v>
      </c>
      <c r="I3146" s="31">
        <v>0</v>
      </c>
      <c r="J3146" s="31">
        <v>5500</v>
      </c>
      <c r="K3146" s="28" t="s">
        <v>3237</v>
      </c>
      <c r="L3146" s="32">
        <f t="shared" si="539"/>
        <v>-5500</v>
      </c>
      <c r="M3146" s="33">
        <f t="shared" si="540"/>
        <v>5500</v>
      </c>
      <c r="N3146" s="34" t="b">
        <v>1</v>
      </c>
      <c r="O3146" s="35">
        <f t="shared" si="541"/>
        <v>5500</v>
      </c>
      <c r="P3146" s="36" t="str">
        <f t="shared" si="542"/>
        <v>I</v>
      </c>
      <c r="Q3146" s="37" t="str">
        <f t="shared" si="543"/>
        <v>Station House Media Unit</v>
      </c>
      <c r="R3146" s="6" t="str">
        <f t="shared" si="544"/>
        <v>I - Station House Media Unit</v>
      </c>
      <c r="S3146" s="6" t="str">
        <f>IFERROR(INDEX('Vendor Over-ride'!$C:$C, MATCH($R:$R,'Vendor Over-ride'!$A:$A,0)),"")</f>
        <v>I - Station House Media Unit</v>
      </c>
      <c r="U3146" s="38" t="str">
        <f t="shared" si="548"/>
        <v>GIA</v>
      </c>
      <c r="V3146" s="5" t="str">
        <f t="shared" si="549"/>
        <v>AWARD</v>
      </c>
      <c r="W3146" s="5" t="b">
        <f t="shared" si="545"/>
        <v>0</v>
      </c>
      <c r="X3146" s="40">
        <f t="shared" ca="1" si="546"/>
        <v>35788</v>
      </c>
      <c r="Y3146" s="30" t="b">
        <f t="shared" ca="1" si="547"/>
        <v>1</v>
      </c>
    </row>
    <row r="3147" spans="1:25">
      <c r="A3147" s="28" t="s">
        <v>2837</v>
      </c>
      <c r="B3147" s="28" t="s">
        <v>2838</v>
      </c>
      <c r="C3147" s="28" t="s">
        <v>5062</v>
      </c>
      <c r="D3147" s="28" t="s">
        <v>2842</v>
      </c>
      <c r="E3147" s="29">
        <v>42453</v>
      </c>
      <c r="F3147" s="28" t="s">
        <v>13495</v>
      </c>
      <c r="G3147" s="30">
        <v>5624</v>
      </c>
      <c r="H3147" s="28" t="s">
        <v>13496</v>
      </c>
      <c r="I3147" s="31">
        <v>0</v>
      </c>
      <c r="J3147" s="31">
        <v>48312</v>
      </c>
      <c r="K3147" s="28" t="s">
        <v>2934</v>
      </c>
      <c r="L3147" s="32">
        <f t="shared" si="539"/>
        <v>-48312</v>
      </c>
      <c r="M3147" s="33">
        <f t="shared" si="540"/>
        <v>48312</v>
      </c>
      <c r="N3147" s="34" t="b">
        <v>1</v>
      </c>
      <c r="O3147" s="35">
        <f t="shared" si="541"/>
        <v>48312</v>
      </c>
      <c r="P3147" s="36" t="str">
        <f t="shared" si="542"/>
        <v>I</v>
      </c>
      <c r="Q3147" s="37" t="str">
        <f t="shared" si="543"/>
        <v>Stirling Council</v>
      </c>
      <c r="R3147" s="6" t="str">
        <f t="shared" si="544"/>
        <v>I - Stirling Council</v>
      </c>
      <c r="S3147" s="6" t="str">
        <f>IFERROR(INDEX('Vendor Over-ride'!$C:$C, MATCH($R:$R,'Vendor Over-ride'!$A:$A,0)),"")</f>
        <v>I - Stirling Council</v>
      </c>
      <c r="U3147" s="38" t="str">
        <f t="shared" si="548"/>
        <v>GIA</v>
      </c>
      <c r="V3147" s="5" t="str">
        <f t="shared" si="549"/>
        <v>AWARD</v>
      </c>
      <c r="W3147" s="5" t="b">
        <f t="shared" si="545"/>
        <v>1</v>
      </c>
      <c r="X3147" s="40">
        <f t="shared" ca="1" si="546"/>
        <v>214864</v>
      </c>
      <c r="Y3147" s="30" t="b">
        <f t="shared" ca="1" si="547"/>
        <v>1</v>
      </c>
    </row>
    <row r="3148" spans="1:25">
      <c r="A3148" s="28" t="s">
        <v>2837</v>
      </c>
      <c r="B3148" s="28" t="s">
        <v>2838</v>
      </c>
      <c r="C3148" s="28" t="s">
        <v>5062</v>
      </c>
      <c r="D3148" s="28" t="s">
        <v>2842</v>
      </c>
      <c r="E3148" s="29">
        <v>42453</v>
      </c>
      <c r="F3148" s="28" t="s">
        <v>13497</v>
      </c>
      <c r="G3148" s="30">
        <v>5624</v>
      </c>
      <c r="H3148" s="28" t="s">
        <v>13498</v>
      </c>
      <c r="I3148" s="31">
        <v>0</v>
      </c>
      <c r="J3148" s="31">
        <v>50000</v>
      </c>
      <c r="K3148" s="28" t="s">
        <v>3164</v>
      </c>
      <c r="L3148" s="32">
        <f t="shared" si="539"/>
        <v>-50000</v>
      </c>
      <c r="M3148" s="33">
        <f t="shared" si="540"/>
        <v>50000</v>
      </c>
      <c r="N3148" s="34" t="b">
        <v>1</v>
      </c>
      <c r="O3148" s="35">
        <f t="shared" si="541"/>
        <v>50000</v>
      </c>
      <c r="P3148" s="36" t="str">
        <f t="shared" si="542"/>
        <v>I</v>
      </c>
      <c r="Q3148" s="37" t="str">
        <f t="shared" si="543"/>
        <v>Unique Events (EdinburghÔÇÖs Hogmanay)</v>
      </c>
      <c r="R3148" s="6" t="str">
        <f t="shared" si="544"/>
        <v>I - Unique Events (EdinburghÔÇÖs Hogmanay)</v>
      </c>
      <c r="S3148" s="6" t="str">
        <f>IFERROR(INDEX('Vendor Over-ride'!$C:$C, MATCH($R:$R,'Vendor Over-ride'!$A:$A,0)),"")</f>
        <v>I - Unique Events (EdinburghÔÇÖs Hogmanay)</v>
      </c>
      <c r="U3148" s="38" t="str">
        <f t="shared" si="548"/>
        <v>GIA</v>
      </c>
      <c r="V3148" s="5" t="str">
        <f t="shared" si="549"/>
        <v>AWARD</v>
      </c>
      <c r="W3148" s="5" t="b">
        <f t="shared" si="545"/>
        <v>1</v>
      </c>
      <c r="X3148" s="40">
        <f t="shared" ca="1" si="546"/>
        <v>249329.68</v>
      </c>
      <c r="Y3148" s="30" t="b">
        <f t="shared" ca="1" si="547"/>
        <v>1</v>
      </c>
    </row>
    <row r="3149" spans="1:25">
      <c r="A3149" s="28" t="s">
        <v>2837</v>
      </c>
      <c r="B3149" s="28" t="s">
        <v>2838</v>
      </c>
      <c r="C3149" s="28" t="s">
        <v>5062</v>
      </c>
      <c r="D3149" s="28" t="s">
        <v>2842</v>
      </c>
      <c r="E3149" s="29">
        <v>42453</v>
      </c>
      <c r="F3149" s="28" t="s">
        <v>13499</v>
      </c>
      <c r="G3149" s="30">
        <v>5624</v>
      </c>
      <c r="H3149" s="28" t="s">
        <v>13500</v>
      </c>
      <c r="I3149" s="31">
        <v>0</v>
      </c>
      <c r="J3149" s="31">
        <v>4997</v>
      </c>
      <c r="K3149" s="28" t="s">
        <v>3080</v>
      </c>
      <c r="L3149" s="32">
        <f t="shared" si="539"/>
        <v>-4997</v>
      </c>
      <c r="M3149" s="33">
        <f t="shared" si="540"/>
        <v>4997</v>
      </c>
      <c r="N3149" s="34" t="b">
        <v>1</v>
      </c>
      <c r="O3149" s="35">
        <f t="shared" si="541"/>
        <v>4997</v>
      </c>
      <c r="P3149" s="36" t="str">
        <f t="shared" si="542"/>
        <v>I</v>
      </c>
      <c r="Q3149" s="37" t="str">
        <f t="shared" si="543"/>
        <v>Voice of My Own</v>
      </c>
      <c r="R3149" s="6" t="str">
        <f t="shared" si="544"/>
        <v>I - Voice of My Own</v>
      </c>
      <c r="S3149" s="6" t="str">
        <f>IFERROR(INDEX('Vendor Over-ride'!$C:$C, MATCH($R:$R,'Vendor Over-ride'!$A:$A,0)),"")</f>
        <v>I - Voice of My Own</v>
      </c>
      <c r="U3149" s="38" t="str">
        <f t="shared" si="548"/>
        <v>GIA</v>
      </c>
      <c r="V3149" s="5" t="str">
        <f t="shared" si="549"/>
        <v>AWARD</v>
      </c>
      <c r="W3149" s="5" t="b">
        <f t="shared" si="545"/>
        <v>0</v>
      </c>
      <c r="X3149" s="40">
        <f t="shared" ca="1" si="546"/>
        <v>114727</v>
      </c>
      <c r="Y3149" s="30" t="b">
        <f t="shared" ca="1" si="547"/>
        <v>1</v>
      </c>
    </row>
    <row r="3150" spans="1:25">
      <c r="A3150" s="28" t="s">
        <v>2837</v>
      </c>
      <c r="B3150" s="28" t="s">
        <v>2838</v>
      </c>
      <c r="C3150" s="28" t="s">
        <v>5062</v>
      </c>
      <c r="D3150" s="28" t="s">
        <v>2842</v>
      </c>
      <c r="E3150" s="29">
        <v>42453</v>
      </c>
      <c r="F3150" s="28" t="s">
        <v>13501</v>
      </c>
      <c r="G3150" s="30">
        <v>5624</v>
      </c>
      <c r="H3150" s="28" t="s">
        <v>13502</v>
      </c>
      <c r="I3150" s="31">
        <v>0</v>
      </c>
      <c r="J3150" s="31">
        <v>12498</v>
      </c>
      <c r="K3150" s="28" t="s">
        <v>3322</v>
      </c>
      <c r="L3150" s="32">
        <f t="shared" si="539"/>
        <v>-12498</v>
      </c>
      <c r="M3150" s="33">
        <f t="shared" si="540"/>
        <v>12498</v>
      </c>
      <c r="N3150" s="34" t="b">
        <v>1</v>
      </c>
      <c r="O3150" s="35">
        <f t="shared" si="541"/>
        <v>12498</v>
      </c>
      <c r="P3150" s="36" t="str">
        <f t="shared" si="542"/>
        <v>I</v>
      </c>
      <c r="Q3150" s="37" t="str">
        <f t="shared" si="543"/>
        <v>West Dunbartonshire Council</v>
      </c>
      <c r="R3150" s="6" t="str">
        <f t="shared" si="544"/>
        <v>I - West Dunbartonshire Council</v>
      </c>
      <c r="S3150" s="6" t="str">
        <f>IFERROR(INDEX('Vendor Over-ride'!$C:$C, MATCH($R:$R,'Vendor Over-ride'!$A:$A,0)),"")</f>
        <v>I - West Dunbartonshire Council</v>
      </c>
      <c r="U3150" s="38" t="str">
        <f t="shared" si="548"/>
        <v>GIA</v>
      </c>
      <c r="V3150" s="5" t="str">
        <f t="shared" si="549"/>
        <v>AWARD</v>
      </c>
      <c r="W3150" s="5" t="b">
        <f t="shared" si="545"/>
        <v>0</v>
      </c>
      <c r="X3150" s="40">
        <f t="shared" ca="1" si="546"/>
        <v>137473</v>
      </c>
      <c r="Y3150" s="30" t="b">
        <f t="shared" ca="1" si="547"/>
        <v>1</v>
      </c>
    </row>
    <row r="3151" spans="1:25">
      <c r="A3151" s="28" t="s">
        <v>2837</v>
      </c>
      <c r="B3151" s="28" t="s">
        <v>2838</v>
      </c>
      <c r="C3151" s="28" t="s">
        <v>5062</v>
      </c>
      <c r="D3151" s="28" t="s">
        <v>2842</v>
      </c>
      <c r="E3151" s="29">
        <v>42453</v>
      </c>
      <c r="F3151" s="28" t="s">
        <v>13503</v>
      </c>
      <c r="G3151" s="30">
        <v>5624</v>
      </c>
      <c r="H3151" s="28" t="s">
        <v>13504</v>
      </c>
      <c r="I3151" s="31">
        <v>0</v>
      </c>
      <c r="J3151" s="31">
        <v>24623</v>
      </c>
      <c r="K3151" s="28" t="s">
        <v>4071</v>
      </c>
      <c r="L3151" s="32">
        <f t="shared" si="539"/>
        <v>-24623</v>
      </c>
      <c r="M3151" s="33">
        <f t="shared" si="540"/>
        <v>24623</v>
      </c>
      <c r="N3151" s="34" t="b">
        <v>1</v>
      </c>
      <c r="O3151" s="35">
        <f t="shared" si="541"/>
        <v>24623</v>
      </c>
      <c r="P3151" s="36" t="str">
        <f t="shared" si="542"/>
        <v>I</v>
      </c>
      <c r="Q3151" s="37" t="str">
        <f t="shared" si="543"/>
        <v>West Lothian Council</v>
      </c>
      <c r="R3151" s="6" t="str">
        <f t="shared" si="544"/>
        <v>I - West Lothian Council</v>
      </c>
      <c r="S3151" s="6" t="str">
        <f>IFERROR(INDEX('Vendor Over-ride'!$C:$C, MATCH($R:$R,'Vendor Over-ride'!$A:$A,0)),"")</f>
        <v>I - West Lothian Council</v>
      </c>
      <c r="U3151" s="38" t="str">
        <f t="shared" si="548"/>
        <v>GIA</v>
      </c>
      <c r="V3151" s="5" t="str">
        <f t="shared" si="549"/>
        <v>AWARD</v>
      </c>
      <c r="W3151" s="5" t="b">
        <f t="shared" si="545"/>
        <v>0</v>
      </c>
      <c r="X3151" s="40">
        <f t="shared" ca="1" si="546"/>
        <v>308165</v>
      </c>
      <c r="Y3151" s="30" t="b">
        <f t="shared" ca="1" si="547"/>
        <v>1</v>
      </c>
    </row>
    <row r="3152" spans="1:25">
      <c r="A3152" s="28" t="s">
        <v>2837</v>
      </c>
      <c r="B3152" s="28" t="s">
        <v>2838</v>
      </c>
      <c r="C3152" s="28" t="s">
        <v>5062</v>
      </c>
      <c r="D3152" s="28" t="s">
        <v>2842</v>
      </c>
      <c r="E3152" s="29">
        <v>42453</v>
      </c>
      <c r="F3152" s="28" t="s">
        <v>13505</v>
      </c>
      <c r="G3152" s="30">
        <v>5625</v>
      </c>
      <c r="H3152" s="28" t="s">
        <v>13506</v>
      </c>
      <c r="I3152" s="31">
        <v>0</v>
      </c>
      <c r="J3152" s="31">
        <v>18989</v>
      </c>
      <c r="K3152" s="28" t="s">
        <v>3430</v>
      </c>
      <c r="L3152" s="32">
        <f t="shared" si="539"/>
        <v>-18989</v>
      </c>
      <c r="M3152" s="33">
        <f t="shared" si="540"/>
        <v>18989</v>
      </c>
      <c r="N3152" s="34" t="b">
        <v>1</v>
      </c>
      <c r="O3152" s="35">
        <f t="shared" si="541"/>
        <v>18989</v>
      </c>
      <c r="P3152" s="36" t="str">
        <f t="shared" si="542"/>
        <v>I</v>
      </c>
      <c r="Q3152" s="37" t="str">
        <f t="shared" si="543"/>
        <v>East Ayrshire Council</v>
      </c>
      <c r="R3152" s="6" t="str">
        <f t="shared" si="544"/>
        <v>I - East Ayrshire Council</v>
      </c>
      <c r="S3152" s="6" t="str">
        <f>IFERROR(INDEX('Vendor Over-ride'!$C:$C, MATCH($R:$R,'Vendor Over-ride'!$A:$A,0)),"")</f>
        <v>I - East Ayrshire Council</v>
      </c>
      <c r="U3152" s="38" t="str">
        <f t="shared" si="548"/>
        <v>GIA</v>
      </c>
      <c r="V3152" s="5" t="str">
        <f t="shared" si="549"/>
        <v>AWARD</v>
      </c>
      <c r="W3152" s="5" t="b">
        <f t="shared" si="545"/>
        <v>0</v>
      </c>
      <c r="X3152" s="40">
        <f t="shared" ca="1" si="546"/>
        <v>208877</v>
      </c>
      <c r="Y3152" s="30" t="b">
        <f t="shared" ca="1" si="547"/>
        <v>1</v>
      </c>
    </row>
    <row r="3153" spans="1:25">
      <c r="A3153" s="28" t="s">
        <v>2837</v>
      </c>
      <c r="B3153" s="28" t="s">
        <v>2838</v>
      </c>
      <c r="C3153" s="28" t="s">
        <v>5062</v>
      </c>
      <c r="D3153" s="28" t="s">
        <v>2842</v>
      </c>
      <c r="E3153" s="29">
        <v>42453</v>
      </c>
      <c r="F3153" s="28" t="s">
        <v>13507</v>
      </c>
      <c r="G3153" s="30">
        <v>5625</v>
      </c>
      <c r="H3153" s="28" t="s">
        <v>13508</v>
      </c>
      <c r="I3153" s="31">
        <v>0</v>
      </c>
      <c r="J3153" s="31">
        <v>13000</v>
      </c>
      <c r="K3153" s="28" t="s">
        <v>11583</v>
      </c>
      <c r="L3153" s="32">
        <f t="shared" si="539"/>
        <v>-13000</v>
      </c>
      <c r="M3153" s="33">
        <f t="shared" si="540"/>
        <v>13000</v>
      </c>
      <c r="N3153" s="34" t="b">
        <v>1</v>
      </c>
      <c r="O3153" s="35">
        <f t="shared" si="541"/>
        <v>13000</v>
      </c>
      <c r="P3153" s="36" t="str">
        <f t="shared" si="542"/>
        <v>I</v>
      </c>
      <c r="Q3153" s="37" t="str">
        <f t="shared" si="543"/>
        <v>East Neuk festival</v>
      </c>
      <c r="R3153" s="6" t="str">
        <f t="shared" si="544"/>
        <v>I - East Neuk festival</v>
      </c>
      <c r="S3153" s="6" t="str">
        <f>IFERROR(INDEX('Vendor Over-ride'!$C:$C, MATCH($R:$R,'Vendor Over-ride'!$A:$A,0)),"")</f>
        <v>I - East Neuk Festival</v>
      </c>
      <c r="U3153" s="38" t="str">
        <f t="shared" si="548"/>
        <v>GIA</v>
      </c>
      <c r="V3153" s="5" t="str">
        <f t="shared" si="549"/>
        <v>AWARD</v>
      </c>
      <c r="W3153" s="5" t="b">
        <f t="shared" si="545"/>
        <v>0</v>
      </c>
      <c r="X3153" s="40">
        <f t="shared" ca="1" si="546"/>
        <v>52000</v>
      </c>
      <c r="Y3153" s="30" t="b">
        <f t="shared" ca="1" si="547"/>
        <v>1</v>
      </c>
    </row>
    <row r="3154" spans="1:25" hidden="1">
      <c r="A3154" s="28" t="s">
        <v>2837</v>
      </c>
      <c r="B3154" s="28" t="s">
        <v>2838</v>
      </c>
      <c r="C3154" s="28" t="s">
        <v>5062</v>
      </c>
      <c r="D3154" s="28" t="s">
        <v>2842</v>
      </c>
      <c r="E3154" s="29">
        <v>42458</v>
      </c>
      <c r="F3154" s="28" t="s">
        <v>13509</v>
      </c>
      <c r="G3154" s="30">
        <v>5630</v>
      </c>
      <c r="H3154" s="28" t="s">
        <v>13510</v>
      </c>
      <c r="I3154" s="31">
        <v>0</v>
      </c>
      <c r="J3154" s="31">
        <v>1987</v>
      </c>
      <c r="K3154" s="28" t="s">
        <v>5093</v>
      </c>
      <c r="L3154" s="32">
        <f t="shared" si="539"/>
        <v>-1987</v>
      </c>
      <c r="M3154" s="33">
        <f t="shared" si="540"/>
        <v>1987</v>
      </c>
      <c r="N3154" s="34" t="b">
        <v>1</v>
      </c>
      <c r="O3154" s="35">
        <f t="shared" si="541"/>
        <v>1987</v>
      </c>
      <c r="P3154" s="36" t="str">
        <f t="shared" si="542"/>
        <v>G</v>
      </c>
      <c r="Q3154" s="37" t="str">
        <f t="shared" si="543"/>
        <v>Ross Ainslie &amp; Jarlath Henderson</v>
      </c>
      <c r="R3154" s="6" t="str">
        <f t="shared" si="544"/>
        <v>G - Ross Ainslie &amp; Jarlath Henderson</v>
      </c>
      <c r="S3154" s="6" t="str">
        <f>IFERROR(INDEX('Vendor Over-ride'!$C:$C, MATCH($R:$R,'Vendor Over-ride'!$A:$A,0)),"")</f>
        <v>G - Ross Ainslie &amp; Jarlath Henderson</v>
      </c>
      <c r="U3154" s="38" t="str">
        <f t="shared" si="548"/>
        <v>GIA</v>
      </c>
      <c r="V3154" s="5" t="str">
        <f t="shared" si="549"/>
        <v>AWARD</v>
      </c>
      <c r="W3154" s="5" t="b">
        <f t="shared" si="545"/>
        <v>0</v>
      </c>
      <c r="X3154" s="40">
        <f t="shared" ca="1" si="546"/>
        <v>7587</v>
      </c>
      <c r="Y3154" s="30" t="b">
        <f t="shared" ca="1" si="547"/>
        <v>0</v>
      </c>
    </row>
    <row r="3155" spans="1:25">
      <c r="A3155" s="28" t="s">
        <v>2837</v>
      </c>
      <c r="B3155" s="28" t="s">
        <v>2838</v>
      </c>
      <c r="C3155" s="28" t="s">
        <v>5062</v>
      </c>
      <c r="D3155" s="28" t="s">
        <v>2842</v>
      </c>
      <c r="E3155" s="29">
        <v>42458</v>
      </c>
      <c r="F3155" s="28" t="s">
        <v>13511</v>
      </c>
      <c r="G3155" s="30">
        <v>5630</v>
      </c>
      <c r="H3155" s="28" t="s">
        <v>13512</v>
      </c>
      <c r="I3155" s="31">
        <v>0</v>
      </c>
      <c r="J3155" s="31">
        <v>75000</v>
      </c>
      <c r="K3155" s="28" t="s">
        <v>5228</v>
      </c>
      <c r="L3155" s="32">
        <f t="shared" si="539"/>
        <v>-75000</v>
      </c>
      <c r="M3155" s="33">
        <f t="shared" si="540"/>
        <v>75000</v>
      </c>
      <c r="N3155" s="34" t="b">
        <v>1</v>
      </c>
      <c r="O3155" s="35">
        <f t="shared" si="541"/>
        <v>75000</v>
      </c>
      <c r="P3155" s="36" t="str">
        <f t="shared" si="542"/>
        <v>G</v>
      </c>
      <c r="Q3155" s="37" t="str">
        <f t="shared" si="543"/>
        <v>Scottish Book Trust</v>
      </c>
      <c r="R3155" s="6" t="str">
        <f t="shared" si="544"/>
        <v>G - Scottish Book Trust</v>
      </c>
      <c r="S3155" s="6" t="str">
        <f>IFERROR(INDEX('Vendor Over-ride'!$C:$C, MATCH($R:$R,'Vendor Over-ride'!$A:$A,0)),"")</f>
        <v>G - Scottish Book Trust</v>
      </c>
      <c r="U3155" s="38" t="str">
        <f t="shared" si="548"/>
        <v>GIA</v>
      </c>
      <c r="V3155" s="5" t="str">
        <f t="shared" si="549"/>
        <v>AWARD</v>
      </c>
      <c r="W3155" s="5" t="b">
        <f t="shared" si="545"/>
        <v>1</v>
      </c>
      <c r="X3155" s="40">
        <f t="shared" ca="1" si="546"/>
        <v>1241682</v>
      </c>
      <c r="Y3155" s="30" t="b">
        <f t="shared" ca="1" si="547"/>
        <v>1</v>
      </c>
    </row>
    <row r="3156" spans="1:25" hidden="1">
      <c r="A3156" s="28" t="s">
        <v>2837</v>
      </c>
      <c r="B3156" s="28" t="s">
        <v>2838</v>
      </c>
      <c r="C3156" s="28" t="s">
        <v>5062</v>
      </c>
      <c r="D3156" s="28" t="s">
        <v>2842</v>
      </c>
      <c r="E3156" s="29">
        <v>42458</v>
      </c>
      <c r="F3156" s="28" t="s">
        <v>13513</v>
      </c>
      <c r="G3156" s="30">
        <v>5630</v>
      </c>
      <c r="H3156" s="28" t="s">
        <v>13514</v>
      </c>
      <c r="I3156" s="31">
        <v>0</v>
      </c>
      <c r="J3156" s="31">
        <v>150</v>
      </c>
      <c r="K3156" s="28" t="s">
        <v>9036</v>
      </c>
      <c r="L3156" s="32">
        <f t="shared" si="539"/>
        <v>-150</v>
      </c>
      <c r="M3156" s="33">
        <f t="shared" si="540"/>
        <v>150</v>
      </c>
      <c r="N3156" s="34" t="b">
        <v>1</v>
      </c>
      <c r="O3156" s="35">
        <f t="shared" si="541"/>
        <v>150</v>
      </c>
      <c r="P3156" s="36" t="str">
        <f t="shared" si="542"/>
        <v>G</v>
      </c>
      <c r="Q3156" s="37" t="str">
        <f t="shared" si="543"/>
        <v>Lorna Reid</v>
      </c>
      <c r="R3156" s="6" t="str">
        <f t="shared" si="544"/>
        <v>G - Lorna Reid</v>
      </c>
      <c r="S3156" s="6" t="str">
        <f>IFERROR(INDEX('Vendor Over-ride'!$C:$C, MATCH($R:$R,'Vendor Over-ride'!$A:$A,0)),"")</f>
        <v>G - Lorna Reid</v>
      </c>
      <c r="U3156" s="38" t="str">
        <f t="shared" si="548"/>
        <v>GIA</v>
      </c>
      <c r="V3156" s="5" t="str">
        <f t="shared" si="549"/>
        <v>AWARD</v>
      </c>
      <c r="W3156" s="5" t="b">
        <f t="shared" si="545"/>
        <v>0</v>
      </c>
      <c r="X3156" s="40">
        <f t="shared" ca="1" si="546"/>
        <v>600</v>
      </c>
      <c r="Y3156" s="30" t="b">
        <f t="shared" ca="1" si="547"/>
        <v>0</v>
      </c>
    </row>
    <row r="3157" spans="1:25">
      <c r="A3157" s="28" t="s">
        <v>2837</v>
      </c>
      <c r="B3157" s="28" t="s">
        <v>2838</v>
      </c>
      <c r="C3157" s="28" t="s">
        <v>5062</v>
      </c>
      <c r="D3157" s="28" t="s">
        <v>2842</v>
      </c>
      <c r="E3157" s="29">
        <v>42458</v>
      </c>
      <c r="F3157" s="28" t="s">
        <v>13515</v>
      </c>
      <c r="G3157" s="30">
        <v>5630</v>
      </c>
      <c r="H3157" s="28" t="s">
        <v>13516</v>
      </c>
      <c r="I3157" s="31">
        <v>0</v>
      </c>
      <c r="J3157" s="31">
        <v>79800</v>
      </c>
      <c r="K3157" s="28" t="s">
        <v>3020</v>
      </c>
      <c r="L3157" s="32">
        <f t="shared" si="539"/>
        <v>-79800</v>
      </c>
      <c r="M3157" s="33">
        <f t="shared" si="540"/>
        <v>79800</v>
      </c>
      <c r="N3157" s="34" t="b">
        <v>1</v>
      </c>
      <c r="O3157" s="35">
        <f t="shared" si="541"/>
        <v>79800</v>
      </c>
      <c r="P3157" s="36" t="str">
        <f t="shared" si="542"/>
        <v>I</v>
      </c>
      <c r="Q3157" s="37" t="str">
        <f t="shared" si="543"/>
        <v>Ayr Gaiety Partnership Ltd</v>
      </c>
      <c r="R3157" s="6" t="str">
        <f t="shared" si="544"/>
        <v>I - Ayr Gaiety Partnership Ltd</v>
      </c>
      <c r="S3157" s="6" t="str">
        <f>IFERROR(INDEX('Vendor Over-ride'!$C:$C, MATCH($R:$R,'Vendor Over-ride'!$A:$A,0)),"")</f>
        <v>I - Ayr Gaiety Partnership Ltd</v>
      </c>
      <c r="U3157" s="38" t="str">
        <f t="shared" si="548"/>
        <v>GIA</v>
      </c>
      <c r="V3157" s="5" t="str">
        <f t="shared" si="549"/>
        <v>AWARD</v>
      </c>
      <c r="W3157" s="5" t="b">
        <f t="shared" si="545"/>
        <v>1</v>
      </c>
      <c r="X3157" s="40">
        <f t="shared" ca="1" si="546"/>
        <v>167100</v>
      </c>
      <c r="Y3157" s="30" t="b">
        <f t="shared" ca="1" si="547"/>
        <v>1</v>
      </c>
    </row>
    <row r="3158" spans="1:25">
      <c r="A3158" s="28" t="s">
        <v>2837</v>
      </c>
      <c r="B3158" s="28" t="s">
        <v>2838</v>
      </c>
      <c r="C3158" s="28" t="s">
        <v>5062</v>
      </c>
      <c r="D3158" s="28" t="s">
        <v>2842</v>
      </c>
      <c r="E3158" s="29">
        <v>42458</v>
      </c>
      <c r="F3158" s="28" t="s">
        <v>13517</v>
      </c>
      <c r="G3158" s="30">
        <v>5630</v>
      </c>
      <c r="H3158" s="28" t="s">
        <v>13518</v>
      </c>
      <c r="I3158" s="31">
        <v>0</v>
      </c>
      <c r="J3158" s="31">
        <v>6250</v>
      </c>
      <c r="K3158" s="28" t="s">
        <v>4973</v>
      </c>
      <c r="L3158" s="32">
        <f t="shared" si="539"/>
        <v>-6250</v>
      </c>
      <c r="M3158" s="33">
        <f t="shared" si="540"/>
        <v>6250</v>
      </c>
      <c r="N3158" s="34" t="b">
        <v>1</v>
      </c>
      <c r="O3158" s="35">
        <f t="shared" si="541"/>
        <v>6250</v>
      </c>
      <c r="P3158" s="36" t="str">
        <f t="shared" si="542"/>
        <v>I</v>
      </c>
      <c r="Q3158" s="37" t="str">
        <f t="shared" si="543"/>
        <v>Bord na Gaidhlig</v>
      </c>
      <c r="R3158" s="6" t="str">
        <f t="shared" si="544"/>
        <v>I - Bord na Gaidhlig</v>
      </c>
      <c r="S3158" s="6" t="str">
        <f>IFERROR(INDEX('Vendor Over-ride'!$C:$C, MATCH($R:$R,'Vendor Over-ride'!$A:$A,0)),"")</f>
        <v>I - Bord na Gaidhlig</v>
      </c>
      <c r="U3158" s="38" t="str">
        <f t="shared" si="548"/>
        <v>GIA</v>
      </c>
      <c r="V3158" s="5" t="str">
        <f t="shared" si="549"/>
        <v>AWARD</v>
      </c>
      <c r="W3158" s="5" t="b">
        <f t="shared" si="545"/>
        <v>0</v>
      </c>
      <c r="X3158" s="40">
        <f t="shared" ca="1" si="546"/>
        <v>43750</v>
      </c>
      <c r="Y3158" s="30" t="b">
        <f t="shared" ca="1" si="547"/>
        <v>1</v>
      </c>
    </row>
    <row r="3159" spans="1:25">
      <c r="A3159" s="28" t="s">
        <v>2837</v>
      </c>
      <c r="B3159" s="28" t="s">
        <v>2838</v>
      </c>
      <c r="C3159" s="28" t="s">
        <v>5062</v>
      </c>
      <c r="D3159" s="28" t="s">
        <v>2842</v>
      </c>
      <c r="E3159" s="29">
        <v>42458</v>
      </c>
      <c r="F3159" s="28" t="s">
        <v>13519</v>
      </c>
      <c r="G3159" s="30">
        <v>5630</v>
      </c>
      <c r="H3159" s="28" t="s">
        <v>13520</v>
      </c>
      <c r="I3159" s="31">
        <v>0</v>
      </c>
      <c r="J3159" s="31">
        <v>2500</v>
      </c>
      <c r="K3159" s="28" t="s">
        <v>7154</v>
      </c>
      <c r="L3159" s="32">
        <f t="shared" si="539"/>
        <v>-2500</v>
      </c>
      <c r="M3159" s="33">
        <f t="shared" si="540"/>
        <v>2500</v>
      </c>
      <c r="N3159" s="34" t="b">
        <v>1</v>
      </c>
      <c r="O3159" s="35">
        <f t="shared" si="541"/>
        <v>2500</v>
      </c>
      <c r="P3159" s="36" t="str">
        <f t="shared" si="542"/>
        <v>I</v>
      </c>
      <c r="Q3159" s="37" t="str">
        <f t="shared" si="543"/>
        <v>East Dunbartonshire Council</v>
      </c>
      <c r="R3159" s="6" t="str">
        <f t="shared" si="544"/>
        <v>I - East Dunbartonshire Council</v>
      </c>
      <c r="S3159" s="6" t="str">
        <f>IFERROR(INDEX('Vendor Over-ride'!$C:$C, MATCH($R:$R,'Vendor Over-ride'!$A:$A,0)),"")</f>
        <v>I - East Dunbartonshire Council</v>
      </c>
      <c r="U3159" s="38" t="str">
        <f t="shared" si="548"/>
        <v>GIA</v>
      </c>
      <c r="V3159" s="5" t="str">
        <f t="shared" si="549"/>
        <v>AWARD</v>
      </c>
      <c r="W3159" s="5" t="b">
        <f t="shared" si="545"/>
        <v>0</v>
      </c>
      <c r="X3159" s="40">
        <f t="shared" ca="1" si="546"/>
        <v>342725</v>
      </c>
      <c r="Y3159" s="30" t="b">
        <f t="shared" ca="1" si="547"/>
        <v>1</v>
      </c>
    </row>
    <row r="3160" spans="1:25">
      <c r="A3160" s="28" t="s">
        <v>2837</v>
      </c>
      <c r="B3160" s="28" t="s">
        <v>2838</v>
      </c>
      <c r="C3160" s="28" t="s">
        <v>5062</v>
      </c>
      <c r="D3160" s="28" t="s">
        <v>2842</v>
      </c>
      <c r="E3160" s="29">
        <v>42458</v>
      </c>
      <c r="F3160" s="28" t="s">
        <v>13521</v>
      </c>
      <c r="G3160" s="30">
        <v>5630</v>
      </c>
      <c r="H3160" s="28" t="s">
        <v>13522</v>
      </c>
      <c r="I3160" s="31">
        <v>0</v>
      </c>
      <c r="J3160" s="31">
        <v>12972</v>
      </c>
      <c r="K3160" s="28" t="s">
        <v>2912</v>
      </c>
      <c r="L3160" s="32">
        <f t="shared" si="539"/>
        <v>-12972</v>
      </c>
      <c r="M3160" s="33">
        <f t="shared" si="540"/>
        <v>12972</v>
      </c>
      <c r="N3160" s="34" t="b">
        <v>1</v>
      </c>
      <c r="O3160" s="35">
        <f t="shared" si="541"/>
        <v>12972</v>
      </c>
      <c r="P3160" s="36" t="str">
        <f t="shared" si="542"/>
        <v>I</v>
      </c>
      <c r="Q3160" s="37" t="str">
        <f t="shared" si="543"/>
        <v>Feis Rois Ltd</v>
      </c>
      <c r="R3160" s="6" t="str">
        <f t="shared" si="544"/>
        <v>I - Feis Rois Ltd</v>
      </c>
      <c r="S3160" s="6" t="str">
        <f>IFERROR(INDEX('Vendor Over-ride'!$C:$C, MATCH($R:$R,'Vendor Over-ride'!$A:$A,0)),"")</f>
        <v>I - Feis Rois</v>
      </c>
      <c r="U3160" s="38" t="str">
        <f t="shared" si="548"/>
        <v>GIA</v>
      </c>
      <c r="V3160" s="5" t="str">
        <f t="shared" si="549"/>
        <v>AWARD</v>
      </c>
      <c r="W3160" s="5" t="b">
        <f t="shared" si="545"/>
        <v>0</v>
      </c>
      <c r="X3160" s="40">
        <f t="shared" ca="1" si="546"/>
        <v>174972</v>
      </c>
      <c r="Y3160" s="30" t="b">
        <f t="shared" ca="1" si="547"/>
        <v>1</v>
      </c>
    </row>
    <row r="3161" spans="1:25">
      <c r="A3161" s="28" t="s">
        <v>2837</v>
      </c>
      <c r="B3161" s="28" t="s">
        <v>2838</v>
      </c>
      <c r="C3161" s="28" t="s">
        <v>5062</v>
      </c>
      <c r="D3161" s="28" t="s">
        <v>2842</v>
      </c>
      <c r="E3161" s="29">
        <v>42458</v>
      </c>
      <c r="F3161" s="28" t="s">
        <v>13523</v>
      </c>
      <c r="G3161" s="30">
        <v>5630</v>
      </c>
      <c r="H3161" s="28" t="s">
        <v>13524</v>
      </c>
      <c r="I3161" s="31">
        <v>0</v>
      </c>
      <c r="J3161" s="31">
        <v>25664</v>
      </c>
      <c r="K3161" s="28" t="s">
        <v>11829</v>
      </c>
      <c r="L3161" s="32">
        <f t="shared" si="539"/>
        <v>-25664</v>
      </c>
      <c r="M3161" s="33">
        <f t="shared" si="540"/>
        <v>25664</v>
      </c>
      <c r="N3161" s="34" t="b">
        <v>1</v>
      </c>
      <c r="O3161" s="35">
        <f t="shared" si="541"/>
        <v>25664</v>
      </c>
      <c r="P3161" s="36" t="str">
        <f t="shared" si="542"/>
        <v>I</v>
      </c>
      <c r="Q3161" s="37" t="str">
        <f t="shared" si="543"/>
        <v>The Green Door Studio Community Interest Company</v>
      </c>
      <c r="R3161" s="6" t="str">
        <f t="shared" si="544"/>
        <v>I - The Green Door Studio Community Interest Company</v>
      </c>
      <c r="S3161" s="6" t="str">
        <f>IFERROR(INDEX('Vendor Over-ride'!$C:$C, MATCH($R:$R,'Vendor Over-ride'!$A:$A,0)),"")</f>
        <v>I - The Green Door Studio Community Interest Company</v>
      </c>
      <c r="U3161" s="38" t="str">
        <f t="shared" si="548"/>
        <v>GIA</v>
      </c>
      <c r="V3161" s="5" t="str">
        <f t="shared" si="549"/>
        <v>AWARD</v>
      </c>
      <c r="W3161" s="5" t="b">
        <f t="shared" si="545"/>
        <v>1</v>
      </c>
      <c r="X3161" s="40">
        <f t="shared" ca="1" si="546"/>
        <v>31971</v>
      </c>
      <c r="Y3161" s="30" t="b">
        <f t="shared" ca="1" si="547"/>
        <v>1</v>
      </c>
    </row>
    <row r="3162" spans="1:25">
      <c r="A3162" s="28" t="s">
        <v>2837</v>
      </c>
      <c r="B3162" s="28" t="s">
        <v>2838</v>
      </c>
      <c r="C3162" s="28" t="s">
        <v>5062</v>
      </c>
      <c r="D3162" s="28" t="s">
        <v>2842</v>
      </c>
      <c r="E3162" s="29">
        <v>42458</v>
      </c>
      <c r="F3162" s="28" t="s">
        <v>13525</v>
      </c>
      <c r="G3162" s="30">
        <v>5630</v>
      </c>
      <c r="H3162" s="28" t="s">
        <v>13526</v>
      </c>
      <c r="I3162" s="31">
        <v>0</v>
      </c>
      <c r="J3162" s="31">
        <v>15000</v>
      </c>
      <c r="K3162" s="28" t="s">
        <v>5008</v>
      </c>
      <c r="L3162" s="32">
        <f t="shared" si="539"/>
        <v>-15000</v>
      </c>
      <c r="M3162" s="33">
        <f t="shared" si="540"/>
        <v>15000</v>
      </c>
      <c r="N3162" s="34" t="b">
        <v>1</v>
      </c>
      <c r="O3162" s="35">
        <f t="shared" si="541"/>
        <v>15000</v>
      </c>
      <c r="P3162" s="36" t="str">
        <f t="shared" si="542"/>
        <v>I</v>
      </c>
      <c r="Q3162" s="37" t="str">
        <f t="shared" si="543"/>
        <v>Highlands and Islands Enterprise</v>
      </c>
      <c r="R3162" s="6" t="str">
        <f t="shared" si="544"/>
        <v>I - Highlands and Islands Enterprise</v>
      </c>
      <c r="S3162" s="6" t="str">
        <f>IFERROR(INDEX('Vendor Over-ride'!$C:$C, MATCH($R:$R,'Vendor Over-ride'!$A:$A,0)),"")</f>
        <v>I - Highlands and Islands Enterprise</v>
      </c>
      <c r="U3162" s="38" t="str">
        <f t="shared" si="548"/>
        <v>GIA</v>
      </c>
      <c r="V3162" s="5" t="str">
        <f t="shared" si="549"/>
        <v>AWARD</v>
      </c>
      <c r="W3162" s="5" t="b">
        <f t="shared" si="545"/>
        <v>0</v>
      </c>
      <c r="X3162" s="40">
        <f t="shared" ca="1" si="546"/>
        <v>45000</v>
      </c>
      <c r="Y3162" s="30" t="b">
        <f t="shared" ca="1" si="547"/>
        <v>1</v>
      </c>
    </row>
    <row r="3163" spans="1:25">
      <c r="A3163" s="28" t="s">
        <v>2837</v>
      </c>
      <c r="B3163" s="28" t="s">
        <v>2838</v>
      </c>
      <c r="C3163" s="28" t="s">
        <v>5062</v>
      </c>
      <c r="D3163" s="28" t="s">
        <v>2842</v>
      </c>
      <c r="E3163" s="29">
        <v>42458</v>
      </c>
      <c r="F3163" s="28" t="s">
        <v>13527</v>
      </c>
      <c r="G3163" s="30">
        <v>5630</v>
      </c>
      <c r="H3163" s="28" t="s">
        <v>13528</v>
      </c>
      <c r="I3163" s="31">
        <v>0</v>
      </c>
      <c r="J3163" s="31">
        <v>9868</v>
      </c>
      <c r="K3163" s="28" t="s">
        <v>11592</v>
      </c>
      <c r="L3163" s="32">
        <f t="shared" si="539"/>
        <v>-9868</v>
      </c>
      <c r="M3163" s="33">
        <f t="shared" si="540"/>
        <v>9868</v>
      </c>
      <c r="N3163" s="34" t="b">
        <v>1</v>
      </c>
      <c r="O3163" s="35">
        <f t="shared" si="541"/>
        <v>9868</v>
      </c>
      <c r="P3163" s="36" t="str">
        <f t="shared" si="542"/>
        <v>I</v>
      </c>
      <c r="Q3163" s="37" t="str">
        <f t="shared" si="543"/>
        <v>Imaginate</v>
      </c>
      <c r="R3163" s="6" t="str">
        <f t="shared" si="544"/>
        <v>I - Imaginate</v>
      </c>
      <c r="S3163" s="6" t="str">
        <f>IFERROR(INDEX('Vendor Over-ride'!$C:$C, MATCH($R:$R,'Vendor Over-ride'!$A:$A,0)),"")</f>
        <v>I - Imaginate</v>
      </c>
      <c r="U3163" s="38" t="str">
        <f t="shared" si="548"/>
        <v>GIA</v>
      </c>
      <c r="V3163" s="5" t="str">
        <f t="shared" si="549"/>
        <v>AWARD</v>
      </c>
      <c r="W3163" s="5" t="b">
        <f t="shared" si="545"/>
        <v>0</v>
      </c>
      <c r="X3163" s="40">
        <f t="shared" ca="1" si="546"/>
        <v>144975.01</v>
      </c>
      <c r="Y3163" s="30" t="b">
        <f t="shared" ca="1" si="547"/>
        <v>1</v>
      </c>
    </row>
    <row r="3164" spans="1:25" hidden="1">
      <c r="A3164" s="28" t="s">
        <v>2837</v>
      </c>
      <c r="B3164" s="28" t="s">
        <v>2838</v>
      </c>
      <c r="C3164" s="28" t="s">
        <v>5062</v>
      </c>
      <c r="D3164" s="28" t="s">
        <v>2842</v>
      </c>
      <c r="E3164" s="29">
        <v>42458</v>
      </c>
      <c r="F3164" s="28" t="s">
        <v>13529</v>
      </c>
      <c r="G3164" s="30">
        <v>5630</v>
      </c>
      <c r="H3164" s="28" t="s">
        <v>13530</v>
      </c>
      <c r="I3164" s="31">
        <v>0</v>
      </c>
      <c r="J3164" s="31">
        <v>12390</v>
      </c>
      <c r="K3164" s="28" t="s">
        <v>4728</v>
      </c>
      <c r="L3164" s="32">
        <f t="shared" si="539"/>
        <v>-12390</v>
      </c>
      <c r="M3164" s="33">
        <f t="shared" si="540"/>
        <v>12390</v>
      </c>
      <c r="N3164" s="34" t="b">
        <v>1</v>
      </c>
      <c r="O3164" s="35">
        <f t="shared" si="541"/>
        <v>12390</v>
      </c>
      <c r="P3164" s="36" t="str">
        <f t="shared" si="542"/>
        <v>I</v>
      </c>
      <c r="Q3164" s="37" t="str">
        <f t="shared" si="543"/>
        <v>Lamp House Music</v>
      </c>
      <c r="R3164" s="6" t="str">
        <f t="shared" si="544"/>
        <v>I - Lamp House Music</v>
      </c>
      <c r="S3164" s="6" t="str">
        <f>IFERROR(INDEX('Vendor Over-ride'!$C:$C, MATCH($R:$R,'Vendor Over-ride'!$A:$A,0)),"")</f>
        <v>I - Lamp House Music</v>
      </c>
      <c r="U3164" s="38" t="str">
        <f t="shared" si="548"/>
        <v>GIA</v>
      </c>
      <c r="V3164" s="5" t="str">
        <f t="shared" si="549"/>
        <v>AWARD</v>
      </c>
      <c r="W3164" s="5" t="b">
        <f t="shared" si="545"/>
        <v>0</v>
      </c>
      <c r="X3164" s="40">
        <f t="shared" ca="1" si="546"/>
        <v>14917</v>
      </c>
      <c r="Y3164" s="30" t="b">
        <f t="shared" ca="1" si="547"/>
        <v>0</v>
      </c>
    </row>
    <row r="3165" spans="1:25" hidden="1">
      <c r="A3165" s="28" t="s">
        <v>2837</v>
      </c>
      <c r="B3165" s="28" t="s">
        <v>2838</v>
      </c>
      <c r="C3165" s="28" t="s">
        <v>5062</v>
      </c>
      <c r="D3165" s="28" t="s">
        <v>2842</v>
      </c>
      <c r="E3165" s="29">
        <v>42458</v>
      </c>
      <c r="F3165" s="28" t="s">
        <v>13531</v>
      </c>
      <c r="G3165" s="30">
        <v>5630</v>
      </c>
      <c r="H3165" s="28" t="s">
        <v>13532</v>
      </c>
      <c r="I3165" s="31">
        <v>0</v>
      </c>
      <c r="J3165" s="31">
        <v>5767</v>
      </c>
      <c r="K3165" s="28" t="s">
        <v>13533</v>
      </c>
      <c r="L3165" s="32">
        <f t="shared" si="539"/>
        <v>-5767</v>
      </c>
      <c r="M3165" s="33">
        <f t="shared" si="540"/>
        <v>5767</v>
      </c>
      <c r="N3165" s="34" t="b">
        <v>1</v>
      </c>
      <c r="O3165" s="35">
        <f t="shared" si="541"/>
        <v>5767</v>
      </c>
      <c r="P3165" s="36" t="str">
        <f t="shared" si="542"/>
        <v>I</v>
      </c>
      <c r="Q3165" s="37" t="str">
        <f t="shared" si="543"/>
        <v>Mr McFallÔÇÖs Chamber</v>
      </c>
      <c r="R3165" s="6" t="str">
        <f t="shared" si="544"/>
        <v>I - Mr McFallÔÇÖs Chamber</v>
      </c>
      <c r="S3165" s="6" t="str">
        <f>IFERROR(INDEX('Vendor Over-ride'!$C:$C, MATCH($R:$R,'Vendor Over-ride'!$A:$A,0)),"")</f>
        <v>I - Mr McFall's Chamber</v>
      </c>
      <c r="U3165" s="38" t="str">
        <f t="shared" si="548"/>
        <v>GIA</v>
      </c>
      <c r="V3165" s="5" t="str">
        <f t="shared" si="549"/>
        <v>AWARD</v>
      </c>
      <c r="W3165" s="5" t="b">
        <f t="shared" si="545"/>
        <v>0</v>
      </c>
      <c r="X3165" s="40">
        <f t="shared" ca="1" si="546"/>
        <v>5767</v>
      </c>
      <c r="Y3165" s="30" t="b">
        <f t="shared" ca="1" si="547"/>
        <v>0</v>
      </c>
    </row>
    <row r="3166" spans="1:25" hidden="1">
      <c r="A3166" s="28" t="s">
        <v>2837</v>
      </c>
      <c r="B3166" s="28" t="s">
        <v>2838</v>
      </c>
      <c r="C3166" s="28" t="s">
        <v>5062</v>
      </c>
      <c r="D3166" s="28" t="s">
        <v>2842</v>
      </c>
      <c r="E3166" s="29">
        <v>42458</v>
      </c>
      <c r="F3166" s="28" t="s">
        <v>13534</v>
      </c>
      <c r="G3166" s="30">
        <v>5630</v>
      </c>
      <c r="H3166" s="28" t="s">
        <v>13535</v>
      </c>
      <c r="I3166" s="31">
        <v>0</v>
      </c>
      <c r="J3166" s="31">
        <v>10500</v>
      </c>
      <c r="K3166" s="28" t="s">
        <v>4338</v>
      </c>
      <c r="L3166" s="32">
        <f t="shared" si="539"/>
        <v>-10500</v>
      </c>
      <c r="M3166" s="33">
        <f t="shared" si="540"/>
        <v>10500</v>
      </c>
      <c r="N3166" s="34" t="b">
        <v>1</v>
      </c>
      <c r="O3166" s="35">
        <f t="shared" si="541"/>
        <v>10500</v>
      </c>
      <c r="P3166" s="36" t="str">
        <f t="shared" si="542"/>
        <v>I</v>
      </c>
      <c r="Q3166" s="37" t="str">
        <f t="shared" si="543"/>
        <v>The Music Worx</v>
      </c>
      <c r="R3166" s="6" t="str">
        <f t="shared" si="544"/>
        <v>I - The Music Worx</v>
      </c>
      <c r="S3166" s="6" t="str">
        <f>IFERROR(INDEX('Vendor Over-ride'!$C:$C, MATCH($R:$R,'Vendor Over-ride'!$A:$A,0)),"")</f>
        <v>I - Music Worx, The</v>
      </c>
      <c r="U3166" s="38" t="str">
        <f t="shared" si="548"/>
        <v>GIA</v>
      </c>
      <c r="V3166" s="5" t="str">
        <f t="shared" si="549"/>
        <v>AWARD</v>
      </c>
      <c r="W3166" s="5" t="b">
        <f t="shared" si="545"/>
        <v>0</v>
      </c>
      <c r="X3166" s="40">
        <f t="shared" ca="1" si="546"/>
        <v>14375</v>
      </c>
      <c r="Y3166" s="30" t="b">
        <f t="shared" ca="1" si="547"/>
        <v>0</v>
      </c>
    </row>
    <row r="3167" spans="1:25" hidden="1">
      <c r="A3167" s="28" t="s">
        <v>2837</v>
      </c>
      <c r="B3167" s="28" t="s">
        <v>2838</v>
      </c>
      <c r="C3167" s="28" t="s">
        <v>5062</v>
      </c>
      <c r="D3167" s="28" t="s">
        <v>2842</v>
      </c>
      <c r="E3167" s="29">
        <v>42458</v>
      </c>
      <c r="F3167" s="28" t="s">
        <v>13536</v>
      </c>
      <c r="G3167" s="30">
        <v>5630</v>
      </c>
      <c r="H3167" s="28" t="s">
        <v>13537</v>
      </c>
      <c r="I3167" s="31">
        <v>0</v>
      </c>
      <c r="J3167" s="31">
        <v>7500</v>
      </c>
      <c r="K3167" s="28" t="s">
        <v>13538</v>
      </c>
      <c r="L3167" s="32">
        <f t="shared" si="539"/>
        <v>-7500</v>
      </c>
      <c r="M3167" s="33">
        <f t="shared" si="540"/>
        <v>7500</v>
      </c>
      <c r="N3167" s="34" t="b">
        <v>1</v>
      </c>
      <c r="O3167" s="35">
        <f t="shared" si="541"/>
        <v>7500</v>
      </c>
      <c r="P3167" s="36" t="str">
        <f t="shared" si="542"/>
        <v>I</v>
      </c>
      <c r="Q3167" s="37" t="str">
        <f t="shared" si="543"/>
        <v>Reel Kids Music Club</v>
      </c>
      <c r="R3167" s="6" t="str">
        <f t="shared" si="544"/>
        <v>I - Reel Kids Music Club</v>
      </c>
      <c r="S3167" s="6" t="str">
        <f>IFERROR(INDEX('Vendor Over-ride'!$C:$C, MATCH($R:$R,'Vendor Over-ride'!$A:$A,0)),"")</f>
        <v>I - Reel Kids Music Club</v>
      </c>
      <c r="U3167" s="38" t="str">
        <f t="shared" si="548"/>
        <v>GIA</v>
      </c>
      <c r="V3167" s="5" t="str">
        <f t="shared" si="549"/>
        <v>AWARD</v>
      </c>
      <c r="W3167" s="5" t="b">
        <f t="shared" si="545"/>
        <v>0</v>
      </c>
      <c r="X3167" s="40">
        <f t="shared" ca="1" si="546"/>
        <v>7500</v>
      </c>
      <c r="Y3167" s="30" t="b">
        <f t="shared" ca="1" si="547"/>
        <v>0</v>
      </c>
    </row>
    <row r="3168" spans="1:25">
      <c r="A3168" s="28" t="s">
        <v>2837</v>
      </c>
      <c r="B3168" s="28" t="s">
        <v>2838</v>
      </c>
      <c r="C3168" s="28" t="s">
        <v>5062</v>
      </c>
      <c r="D3168" s="28" t="s">
        <v>2842</v>
      </c>
      <c r="E3168" s="29">
        <v>42458</v>
      </c>
      <c r="F3168" s="28" t="s">
        <v>13539</v>
      </c>
      <c r="G3168" s="30">
        <v>5630</v>
      </c>
      <c r="H3168" s="28" t="s">
        <v>13540</v>
      </c>
      <c r="I3168" s="31">
        <v>0</v>
      </c>
      <c r="J3168" s="31">
        <v>4370.46</v>
      </c>
      <c r="K3168" s="28" t="s">
        <v>3315</v>
      </c>
      <c r="L3168" s="32">
        <f t="shared" si="539"/>
        <v>-4370.46</v>
      </c>
      <c r="M3168" s="33">
        <f t="shared" si="540"/>
        <v>4370.46</v>
      </c>
      <c r="N3168" s="34" t="b">
        <v>1</v>
      </c>
      <c r="O3168" s="35">
        <f t="shared" si="541"/>
        <v>4370.46</v>
      </c>
      <c r="P3168" s="36" t="str">
        <f t="shared" si="542"/>
        <v>I</v>
      </c>
      <c r="Q3168" s="37" t="str">
        <f t="shared" si="543"/>
        <v>Scottish Borders Council</v>
      </c>
      <c r="R3168" s="6" t="str">
        <f t="shared" si="544"/>
        <v>I - Scottish Borders Council</v>
      </c>
      <c r="S3168" s="6" t="str">
        <f>IFERROR(INDEX('Vendor Over-ride'!$C:$C, MATCH($R:$R,'Vendor Over-ride'!$A:$A,0)),"")</f>
        <v>I - Scottish Borders Council</v>
      </c>
      <c r="U3168" s="38" t="str">
        <f t="shared" si="548"/>
        <v>GIA</v>
      </c>
      <c r="V3168" s="5" t="str">
        <f t="shared" si="549"/>
        <v>AWARD</v>
      </c>
      <c r="W3168" s="5" t="b">
        <f t="shared" si="545"/>
        <v>0</v>
      </c>
      <c r="X3168" s="40">
        <f t="shared" ca="1" si="546"/>
        <v>342359.46</v>
      </c>
      <c r="Y3168" s="30" t="b">
        <f t="shared" ca="1" si="547"/>
        <v>1</v>
      </c>
    </row>
    <row r="3169" spans="1:25">
      <c r="A3169" s="28" t="s">
        <v>2837</v>
      </c>
      <c r="B3169" s="28" t="s">
        <v>2838</v>
      </c>
      <c r="C3169" s="28" t="s">
        <v>5062</v>
      </c>
      <c r="D3169" s="28" t="s">
        <v>2842</v>
      </c>
      <c r="E3169" s="29">
        <v>42458</v>
      </c>
      <c r="F3169" s="28" t="s">
        <v>13541</v>
      </c>
      <c r="G3169" s="30">
        <v>5630</v>
      </c>
      <c r="H3169" s="28" t="s">
        <v>13542</v>
      </c>
      <c r="I3169" s="31">
        <v>0</v>
      </c>
      <c r="J3169" s="31">
        <v>30000</v>
      </c>
      <c r="K3169" s="28" t="s">
        <v>8632</v>
      </c>
      <c r="L3169" s="32">
        <f t="shared" si="539"/>
        <v>-30000</v>
      </c>
      <c r="M3169" s="33">
        <f t="shared" si="540"/>
        <v>30000</v>
      </c>
      <c r="N3169" s="34" t="b">
        <v>1</v>
      </c>
      <c r="O3169" s="35">
        <f t="shared" si="541"/>
        <v>30000</v>
      </c>
      <c r="P3169" s="36" t="str">
        <f t="shared" si="542"/>
        <v>I</v>
      </c>
      <c r="Q3169" s="37" t="str">
        <f t="shared" si="543"/>
        <v>Scottish Music Information Centre Ltd</v>
      </c>
      <c r="R3169" s="6" t="str">
        <f t="shared" si="544"/>
        <v>I - Scottish Music Information Centre Ltd</v>
      </c>
      <c r="S3169" s="6" t="str">
        <f>IFERROR(INDEX('Vendor Over-ride'!$C:$C, MATCH($R:$R,'Vendor Over-ride'!$A:$A,0)),"")</f>
        <v>I - Scottish Music Information Centre</v>
      </c>
      <c r="U3169" s="38" t="str">
        <f t="shared" si="548"/>
        <v>GIA</v>
      </c>
      <c r="V3169" s="5" t="str">
        <f t="shared" si="549"/>
        <v>AWARD</v>
      </c>
      <c r="W3169" s="5" t="b">
        <f t="shared" si="545"/>
        <v>1</v>
      </c>
      <c r="X3169" s="40">
        <f t="shared" ca="1" si="546"/>
        <v>85000</v>
      </c>
      <c r="Y3169" s="30" t="b">
        <f t="shared" ca="1" si="547"/>
        <v>1</v>
      </c>
    </row>
    <row r="3170" spans="1:25">
      <c r="A3170" s="28" t="s">
        <v>2837</v>
      </c>
      <c r="B3170" s="28" t="s">
        <v>2838</v>
      </c>
      <c r="C3170" s="28" t="s">
        <v>5062</v>
      </c>
      <c r="D3170" s="28" t="s">
        <v>2842</v>
      </c>
      <c r="E3170" s="29">
        <v>42458</v>
      </c>
      <c r="F3170" s="28" t="s">
        <v>13543</v>
      </c>
      <c r="G3170" s="30">
        <v>5630</v>
      </c>
      <c r="H3170" s="28" t="s">
        <v>13544</v>
      </c>
      <c r="I3170" s="31">
        <v>0</v>
      </c>
      <c r="J3170" s="31">
        <v>73062</v>
      </c>
      <c r="K3170" s="28" t="s">
        <v>2974</v>
      </c>
      <c r="L3170" s="32">
        <f t="shared" si="539"/>
        <v>-73062</v>
      </c>
      <c r="M3170" s="33">
        <f t="shared" si="540"/>
        <v>73062</v>
      </c>
      <c r="N3170" s="34" t="b">
        <v>1</v>
      </c>
      <c r="O3170" s="35">
        <f t="shared" si="541"/>
        <v>73062</v>
      </c>
      <c r="P3170" s="36" t="str">
        <f t="shared" si="542"/>
        <v>I</v>
      </c>
      <c r="Q3170" s="37" t="str">
        <f t="shared" si="543"/>
        <v>Sistema Scotland</v>
      </c>
      <c r="R3170" s="6" t="str">
        <f t="shared" si="544"/>
        <v>I - Sistema Scotland</v>
      </c>
      <c r="S3170" s="6" t="str">
        <f>IFERROR(INDEX('Vendor Over-ride'!$C:$C, MATCH($R:$R,'Vendor Over-ride'!$A:$A,0)),"")</f>
        <v>I - Sistema Scotland</v>
      </c>
      <c r="U3170" s="38" t="str">
        <f t="shared" si="548"/>
        <v>GIA</v>
      </c>
      <c r="V3170" s="5" t="str">
        <f t="shared" si="549"/>
        <v>AWARD</v>
      </c>
      <c r="W3170" s="5" t="b">
        <f t="shared" si="545"/>
        <v>1</v>
      </c>
      <c r="X3170" s="40">
        <f t="shared" ca="1" si="546"/>
        <v>797567</v>
      </c>
      <c r="Y3170" s="30" t="b">
        <f t="shared" ca="1" si="547"/>
        <v>1</v>
      </c>
    </row>
    <row r="3171" spans="1:25" hidden="1">
      <c r="A3171" s="28" t="s">
        <v>2837</v>
      </c>
      <c r="B3171" s="28" t="s">
        <v>2838</v>
      </c>
      <c r="C3171" s="28" t="s">
        <v>5062</v>
      </c>
      <c r="D3171" s="28" t="s">
        <v>2842</v>
      </c>
      <c r="E3171" s="29">
        <v>42458</v>
      </c>
      <c r="F3171" s="28" t="s">
        <v>13545</v>
      </c>
      <c r="G3171" s="30">
        <v>5630</v>
      </c>
      <c r="H3171" s="28" t="s">
        <v>13546</v>
      </c>
      <c r="I3171" s="31">
        <v>0</v>
      </c>
      <c r="J3171" s="31">
        <v>7650</v>
      </c>
      <c r="K3171" s="28" t="s">
        <v>4941</v>
      </c>
      <c r="L3171" s="32">
        <f t="shared" si="539"/>
        <v>-7650</v>
      </c>
      <c r="M3171" s="33">
        <f t="shared" si="540"/>
        <v>7650</v>
      </c>
      <c r="N3171" s="34" t="b">
        <v>1</v>
      </c>
      <c r="O3171" s="35">
        <f t="shared" si="541"/>
        <v>7650</v>
      </c>
      <c r="P3171" s="36" t="str">
        <f t="shared" si="542"/>
        <v>I</v>
      </c>
      <c r="Q3171" s="37" t="str">
        <f t="shared" si="543"/>
        <v>Wee Studio</v>
      </c>
      <c r="R3171" s="6" t="str">
        <f t="shared" si="544"/>
        <v>I - Wee Studio</v>
      </c>
      <c r="S3171" s="6" t="str">
        <f>IFERROR(INDEX('Vendor Over-ride'!$C:$C, MATCH($R:$R,'Vendor Over-ride'!$A:$A,0)),"")</f>
        <v>I - Wee Studio</v>
      </c>
      <c r="U3171" s="38" t="str">
        <f t="shared" si="548"/>
        <v>GIA</v>
      </c>
      <c r="V3171" s="5" t="str">
        <f t="shared" si="549"/>
        <v>AWARD</v>
      </c>
      <c r="W3171" s="5" t="b">
        <f t="shared" si="545"/>
        <v>0</v>
      </c>
      <c r="X3171" s="40">
        <f t="shared" ca="1" si="546"/>
        <v>10650</v>
      </c>
      <c r="Y3171" s="30" t="b">
        <f t="shared" ca="1" si="547"/>
        <v>0</v>
      </c>
    </row>
    <row r="3172" spans="1:25">
      <c r="A3172" s="28" t="s">
        <v>2837</v>
      </c>
      <c r="B3172" s="28" t="s">
        <v>2838</v>
      </c>
      <c r="C3172" s="28" t="s">
        <v>5062</v>
      </c>
      <c r="D3172" s="28" t="s">
        <v>2842</v>
      </c>
      <c r="E3172" s="29">
        <v>42458</v>
      </c>
      <c r="F3172" s="28" t="s">
        <v>13547</v>
      </c>
      <c r="G3172" s="30">
        <v>5630</v>
      </c>
      <c r="H3172" s="28" t="s">
        <v>13548</v>
      </c>
      <c r="I3172" s="31">
        <v>0</v>
      </c>
      <c r="J3172" s="31">
        <v>8578</v>
      </c>
      <c r="K3172" s="28" t="s">
        <v>4071</v>
      </c>
      <c r="L3172" s="32">
        <f t="shared" si="539"/>
        <v>-8578</v>
      </c>
      <c r="M3172" s="33">
        <f t="shared" si="540"/>
        <v>8578</v>
      </c>
      <c r="N3172" s="34" t="b">
        <v>1</v>
      </c>
      <c r="O3172" s="35">
        <f t="shared" si="541"/>
        <v>8578</v>
      </c>
      <c r="P3172" s="36" t="str">
        <f t="shared" si="542"/>
        <v>I</v>
      </c>
      <c r="Q3172" s="37" t="str">
        <f t="shared" si="543"/>
        <v>West Lothian Council</v>
      </c>
      <c r="R3172" s="6" t="str">
        <f t="shared" si="544"/>
        <v>I - West Lothian Council</v>
      </c>
      <c r="S3172" s="6" t="str">
        <f>IFERROR(INDEX('Vendor Over-ride'!$C:$C, MATCH($R:$R,'Vendor Over-ride'!$A:$A,0)),"")</f>
        <v>I - West Lothian Council</v>
      </c>
      <c r="U3172" s="38" t="str">
        <f t="shared" si="548"/>
        <v>GIA</v>
      </c>
      <c r="V3172" s="5" t="str">
        <f t="shared" si="549"/>
        <v>AWARD</v>
      </c>
      <c r="W3172" s="5" t="b">
        <f t="shared" si="545"/>
        <v>0</v>
      </c>
      <c r="X3172" s="40">
        <f t="shared" ca="1" si="546"/>
        <v>308165</v>
      </c>
      <c r="Y3172" s="30" t="b">
        <f t="shared" ca="1" si="547"/>
        <v>1</v>
      </c>
    </row>
    <row r="3173" spans="1:25" hidden="1">
      <c r="A3173" s="28" t="s">
        <v>2837</v>
      </c>
      <c r="B3173" s="28" t="s">
        <v>2838</v>
      </c>
      <c r="C3173" s="28" t="s">
        <v>5062</v>
      </c>
      <c r="D3173" s="28" t="s">
        <v>2842</v>
      </c>
      <c r="E3173" s="29">
        <v>42460</v>
      </c>
      <c r="F3173" s="28" t="s">
        <v>13549</v>
      </c>
      <c r="G3173" s="30">
        <v>5674</v>
      </c>
      <c r="H3173" s="28" t="s">
        <v>13550</v>
      </c>
      <c r="I3173" s="31">
        <v>0</v>
      </c>
      <c r="J3173" s="31">
        <v>6</v>
      </c>
      <c r="K3173" s="28" t="s">
        <v>2889</v>
      </c>
      <c r="L3173" s="32">
        <f t="shared" si="539"/>
        <v>-6</v>
      </c>
      <c r="M3173" s="33">
        <f t="shared" si="540"/>
        <v>6</v>
      </c>
      <c r="N3173" s="34" t="b">
        <v>0</v>
      </c>
      <c r="O3173" s="35">
        <f t="shared" si="541"/>
        <v>0</v>
      </c>
      <c r="P3173" s="36" t="str">
        <f t="shared" si="542"/>
        <v>E</v>
      </c>
      <c r="Q3173" s="37" t="str">
        <f t="shared" si="543"/>
        <v>Hazel Paton</v>
      </c>
      <c r="R3173" s="6" t="str">
        <f t="shared" si="544"/>
        <v>E - Hazel Paton</v>
      </c>
      <c r="S3173" s="6" t="str">
        <f>IFERROR(INDEX('Vendor Over-ride'!$C:$C, MATCH($R:$R,'Vendor Over-ride'!$A:$A,0)),"")</f>
        <v/>
      </c>
      <c r="U3173" s="38" t="str">
        <f t="shared" si="548"/>
        <v>GIA</v>
      </c>
      <c r="V3173" s="5" t="str">
        <f t="shared" si="549"/>
        <v>EMPLOYEE</v>
      </c>
      <c r="W3173" s="5" t="b">
        <f t="shared" si="545"/>
        <v>0</v>
      </c>
      <c r="X3173" s="40">
        <f t="shared" ca="1" si="546"/>
        <v>334393.72000000003</v>
      </c>
      <c r="Y3173" s="30" t="b">
        <f t="shared" ca="1" si="547"/>
        <v>1</v>
      </c>
    </row>
    <row r="3174" spans="1:25" hidden="1">
      <c r="A3174" s="28" t="s">
        <v>2837</v>
      </c>
      <c r="B3174" s="28" t="s">
        <v>2838</v>
      </c>
      <c r="C3174" s="28" t="s">
        <v>5062</v>
      </c>
      <c r="D3174" s="28" t="s">
        <v>2842</v>
      </c>
      <c r="E3174" s="29">
        <v>42460</v>
      </c>
      <c r="F3174" s="28" t="s">
        <v>13551</v>
      </c>
      <c r="G3174" s="30">
        <v>5674</v>
      </c>
      <c r="H3174" s="28" t="s">
        <v>13552</v>
      </c>
      <c r="I3174" s="31">
        <v>0</v>
      </c>
      <c r="J3174" s="31">
        <v>297.83999999999997</v>
      </c>
      <c r="K3174" s="28" t="s">
        <v>2949</v>
      </c>
      <c r="L3174" s="32">
        <f t="shared" si="539"/>
        <v>-297.83999999999997</v>
      </c>
      <c r="M3174" s="33">
        <f t="shared" si="540"/>
        <v>297.83999999999997</v>
      </c>
      <c r="N3174" s="34" t="b">
        <v>0</v>
      </c>
      <c r="O3174" s="35">
        <f t="shared" si="541"/>
        <v>0</v>
      </c>
      <c r="P3174" s="36" t="str">
        <f t="shared" si="542"/>
        <v>E</v>
      </c>
      <c r="Q3174" s="37" t="str">
        <f t="shared" si="543"/>
        <v>Laura MacKenzie Stuart</v>
      </c>
      <c r="R3174" s="6" t="str">
        <f t="shared" si="544"/>
        <v>E - Laura MacKenzie Stuart</v>
      </c>
      <c r="S3174" s="6" t="str">
        <f>IFERROR(INDEX('Vendor Over-ride'!$C:$C, MATCH($R:$R,'Vendor Over-ride'!$A:$A,0)),"")</f>
        <v/>
      </c>
      <c r="U3174" s="38" t="str">
        <f t="shared" si="548"/>
        <v>GIA</v>
      </c>
      <c r="V3174" s="5" t="str">
        <f t="shared" si="549"/>
        <v>EMPLOYEE</v>
      </c>
      <c r="W3174" s="5" t="b">
        <f t="shared" si="545"/>
        <v>0</v>
      </c>
      <c r="X3174" s="40">
        <f t="shared" ca="1" si="546"/>
        <v>334393.72000000003</v>
      </c>
      <c r="Y3174" s="30" t="b">
        <f t="shared" ca="1" si="547"/>
        <v>1</v>
      </c>
    </row>
    <row r="3175" spans="1:25" hidden="1">
      <c r="A3175" s="28" t="s">
        <v>2837</v>
      </c>
      <c r="B3175" s="28" t="s">
        <v>2838</v>
      </c>
      <c r="C3175" s="28" t="s">
        <v>5062</v>
      </c>
      <c r="D3175" s="28" t="s">
        <v>2842</v>
      </c>
      <c r="E3175" s="29">
        <v>42460</v>
      </c>
      <c r="F3175" s="28" t="s">
        <v>13553</v>
      </c>
      <c r="G3175" s="30">
        <v>5674</v>
      </c>
      <c r="H3175" s="28" t="s">
        <v>13554</v>
      </c>
      <c r="I3175" s="31">
        <v>0</v>
      </c>
      <c r="J3175" s="31">
        <v>38.200000000000003</v>
      </c>
      <c r="K3175" s="28" t="s">
        <v>3040</v>
      </c>
      <c r="L3175" s="32">
        <f t="shared" si="539"/>
        <v>-38.200000000000003</v>
      </c>
      <c r="M3175" s="33">
        <f t="shared" si="540"/>
        <v>38.200000000000003</v>
      </c>
      <c r="N3175" s="34" t="b">
        <v>0</v>
      </c>
      <c r="O3175" s="35">
        <f t="shared" si="541"/>
        <v>0</v>
      </c>
      <c r="P3175" s="36" t="str">
        <f t="shared" si="542"/>
        <v>E</v>
      </c>
      <c r="Q3175" s="37" t="str">
        <f t="shared" si="543"/>
        <v>Stephen Vallely</v>
      </c>
      <c r="R3175" s="6" t="str">
        <f t="shared" si="544"/>
        <v>E - Stephen Vallely</v>
      </c>
      <c r="S3175" s="6" t="str">
        <f>IFERROR(INDEX('Vendor Over-ride'!$C:$C, MATCH($R:$R,'Vendor Over-ride'!$A:$A,0)),"")</f>
        <v/>
      </c>
      <c r="U3175" s="38" t="str">
        <f t="shared" si="548"/>
        <v>GIA</v>
      </c>
      <c r="V3175" s="5" t="str">
        <f t="shared" si="549"/>
        <v>EMPLOYEE</v>
      </c>
      <c r="W3175" s="5" t="b">
        <f t="shared" si="545"/>
        <v>0</v>
      </c>
      <c r="X3175" s="40">
        <f t="shared" ca="1" si="546"/>
        <v>334393.72000000003</v>
      </c>
      <c r="Y3175" s="30" t="b">
        <f t="shared" ca="1" si="547"/>
        <v>1</v>
      </c>
    </row>
    <row r="3176" spans="1:25" hidden="1">
      <c r="A3176" s="28" t="s">
        <v>2837</v>
      </c>
      <c r="B3176" s="28" t="s">
        <v>2838</v>
      </c>
      <c r="C3176" s="28" t="s">
        <v>5062</v>
      </c>
      <c r="D3176" s="28" t="s">
        <v>2842</v>
      </c>
      <c r="E3176" s="29">
        <v>42460</v>
      </c>
      <c r="F3176" s="28" t="s">
        <v>13555</v>
      </c>
      <c r="G3176" s="30">
        <v>5674</v>
      </c>
      <c r="H3176" s="28" t="s">
        <v>13556</v>
      </c>
      <c r="I3176" s="31">
        <v>0</v>
      </c>
      <c r="J3176" s="31">
        <v>9.5</v>
      </c>
      <c r="K3176" s="28" t="s">
        <v>10863</v>
      </c>
      <c r="L3176" s="32">
        <f t="shared" si="539"/>
        <v>-9.5</v>
      </c>
      <c r="M3176" s="33">
        <f t="shared" si="540"/>
        <v>9.5</v>
      </c>
      <c r="N3176" s="34" t="b">
        <v>0</v>
      </c>
      <c r="O3176" s="35">
        <f t="shared" si="541"/>
        <v>0</v>
      </c>
      <c r="P3176" s="36" t="str">
        <f t="shared" si="542"/>
        <v>E</v>
      </c>
      <c r="Q3176" s="37" t="str">
        <f t="shared" si="543"/>
        <v>Linzi Nelson</v>
      </c>
      <c r="R3176" s="6" t="str">
        <f t="shared" si="544"/>
        <v>E - Linzi Nelson</v>
      </c>
      <c r="S3176" s="6" t="str">
        <f>IFERROR(INDEX('Vendor Over-ride'!$C:$C, MATCH($R:$R,'Vendor Over-ride'!$A:$A,0)),"")</f>
        <v/>
      </c>
      <c r="U3176" s="38" t="str">
        <f t="shared" si="548"/>
        <v>GIA</v>
      </c>
      <c r="V3176" s="5" t="str">
        <f t="shared" si="549"/>
        <v>EMPLOYEE</v>
      </c>
      <c r="W3176" s="5" t="b">
        <f t="shared" si="545"/>
        <v>0</v>
      </c>
      <c r="X3176" s="40">
        <f t="shared" ca="1" si="546"/>
        <v>334393.72000000003</v>
      </c>
      <c r="Y3176" s="30" t="b">
        <f t="shared" ca="1" si="547"/>
        <v>1</v>
      </c>
    </row>
    <row r="3177" spans="1:25" hidden="1">
      <c r="A3177" s="28" t="s">
        <v>2837</v>
      </c>
      <c r="B3177" s="28" t="s">
        <v>2838</v>
      </c>
      <c r="C3177" s="28" t="s">
        <v>5062</v>
      </c>
      <c r="D3177" s="28" t="s">
        <v>2842</v>
      </c>
      <c r="E3177" s="29">
        <v>42460</v>
      </c>
      <c r="F3177" s="28" t="s">
        <v>13557</v>
      </c>
      <c r="G3177" s="30">
        <v>5674</v>
      </c>
      <c r="H3177" s="28" t="s">
        <v>13558</v>
      </c>
      <c r="I3177" s="31">
        <v>0</v>
      </c>
      <c r="J3177" s="31">
        <v>205.85</v>
      </c>
      <c r="K3177" s="28" t="s">
        <v>4077</v>
      </c>
      <c r="L3177" s="32">
        <f t="shared" si="539"/>
        <v>-205.85</v>
      </c>
      <c r="M3177" s="33">
        <f t="shared" si="540"/>
        <v>205.85</v>
      </c>
      <c r="N3177" s="34" t="b">
        <v>0</v>
      </c>
      <c r="O3177" s="35">
        <f t="shared" si="541"/>
        <v>0</v>
      </c>
      <c r="P3177" s="36" t="str">
        <f t="shared" si="542"/>
        <v>E</v>
      </c>
      <c r="Q3177" s="37" t="str">
        <f t="shared" si="543"/>
        <v>Joan Parr</v>
      </c>
      <c r="R3177" s="6" t="str">
        <f t="shared" si="544"/>
        <v>E - Joan Parr</v>
      </c>
      <c r="S3177" s="6" t="str">
        <f>IFERROR(INDEX('Vendor Over-ride'!$C:$C, MATCH($R:$R,'Vendor Over-ride'!$A:$A,0)),"")</f>
        <v/>
      </c>
      <c r="U3177" s="38" t="str">
        <f t="shared" si="548"/>
        <v>GIA</v>
      </c>
      <c r="V3177" s="5" t="str">
        <f t="shared" si="549"/>
        <v>EMPLOYEE</v>
      </c>
      <c r="W3177" s="5" t="b">
        <f t="shared" si="545"/>
        <v>0</v>
      </c>
      <c r="X3177" s="40">
        <f t="shared" ca="1" si="546"/>
        <v>334393.72000000003</v>
      </c>
      <c r="Y3177" s="30" t="b">
        <f t="shared" ca="1" si="547"/>
        <v>1</v>
      </c>
    </row>
    <row r="3178" spans="1:25" hidden="1">
      <c r="A3178" s="28" t="s">
        <v>2837</v>
      </c>
      <c r="B3178" s="28" t="s">
        <v>2838</v>
      </c>
      <c r="C3178" s="28" t="s">
        <v>5062</v>
      </c>
      <c r="D3178" s="28" t="s">
        <v>2842</v>
      </c>
      <c r="E3178" s="29">
        <v>42460</v>
      </c>
      <c r="F3178" s="28" t="s">
        <v>13559</v>
      </c>
      <c r="G3178" s="30">
        <v>5674</v>
      </c>
      <c r="H3178" s="28" t="s">
        <v>13560</v>
      </c>
      <c r="I3178" s="31">
        <v>0</v>
      </c>
      <c r="J3178" s="31">
        <v>97.3</v>
      </c>
      <c r="K3178" s="28" t="s">
        <v>2951</v>
      </c>
      <c r="L3178" s="32">
        <f t="shared" si="539"/>
        <v>-97.3</v>
      </c>
      <c r="M3178" s="33">
        <f t="shared" si="540"/>
        <v>97.3</v>
      </c>
      <c r="N3178" s="34" t="b">
        <v>0</v>
      </c>
      <c r="O3178" s="35">
        <f t="shared" si="541"/>
        <v>0</v>
      </c>
      <c r="P3178" s="36" t="str">
        <f t="shared" si="542"/>
        <v>E</v>
      </c>
      <c r="Q3178" s="37" t="str">
        <f t="shared" si="543"/>
        <v>Chrissie Ruckley</v>
      </c>
      <c r="R3178" s="6" t="str">
        <f t="shared" si="544"/>
        <v>E - Chrissie Ruckley</v>
      </c>
      <c r="S3178" s="6" t="str">
        <f>IFERROR(INDEX('Vendor Over-ride'!$C:$C, MATCH($R:$R,'Vendor Over-ride'!$A:$A,0)),"")</f>
        <v/>
      </c>
      <c r="U3178" s="38" t="str">
        <f t="shared" si="548"/>
        <v>GIA</v>
      </c>
      <c r="V3178" s="5" t="str">
        <f t="shared" si="549"/>
        <v>EMPLOYEE</v>
      </c>
      <c r="W3178" s="5" t="b">
        <f t="shared" si="545"/>
        <v>0</v>
      </c>
      <c r="X3178" s="40">
        <f t="shared" ca="1" si="546"/>
        <v>334393.72000000003</v>
      </c>
      <c r="Y3178" s="30" t="b">
        <f t="shared" ca="1" si="547"/>
        <v>1</v>
      </c>
    </row>
    <row r="3179" spans="1:25" hidden="1">
      <c r="A3179" s="28" t="s">
        <v>2837</v>
      </c>
      <c r="B3179" s="28" t="s">
        <v>2838</v>
      </c>
      <c r="C3179" s="28" t="s">
        <v>5062</v>
      </c>
      <c r="D3179" s="28" t="s">
        <v>2842</v>
      </c>
      <c r="E3179" s="29">
        <v>42460</v>
      </c>
      <c r="F3179" s="28" t="s">
        <v>13561</v>
      </c>
      <c r="G3179" s="30">
        <v>5674</v>
      </c>
      <c r="H3179" s="28" t="s">
        <v>13562</v>
      </c>
      <c r="I3179" s="31">
        <v>0</v>
      </c>
      <c r="J3179" s="31">
        <v>345.17</v>
      </c>
      <c r="K3179" s="28" t="s">
        <v>2956</v>
      </c>
      <c r="L3179" s="32">
        <f t="shared" si="539"/>
        <v>-345.17</v>
      </c>
      <c r="M3179" s="33">
        <f t="shared" si="540"/>
        <v>345.17</v>
      </c>
      <c r="N3179" s="34" t="b">
        <v>0</v>
      </c>
      <c r="O3179" s="35">
        <f t="shared" si="541"/>
        <v>0</v>
      </c>
      <c r="P3179" s="36" t="str">
        <f t="shared" si="542"/>
        <v>E</v>
      </c>
      <c r="Q3179" s="37" t="str">
        <f t="shared" si="543"/>
        <v>Brodie Pringle</v>
      </c>
      <c r="R3179" s="6" t="str">
        <f t="shared" si="544"/>
        <v>E - Brodie Pringle</v>
      </c>
      <c r="S3179" s="6" t="str">
        <f>IFERROR(INDEX('Vendor Over-ride'!$C:$C, MATCH($R:$R,'Vendor Over-ride'!$A:$A,0)),"")</f>
        <v/>
      </c>
      <c r="U3179" s="38" t="str">
        <f t="shared" si="548"/>
        <v>GIA</v>
      </c>
      <c r="V3179" s="5" t="str">
        <f t="shared" si="549"/>
        <v>EMPLOYEE</v>
      </c>
      <c r="W3179" s="5" t="b">
        <f t="shared" si="545"/>
        <v>0</v>
      </c>
      <c r="X3179" s="40">
        <f t="shared" ca="1" si="546"/>
        <v>334393.72000000003</v>
      </c>
      <c r="Y3179" s="30" t="b">
        <f t="shared" ca="1" si="547"/>
        <v>1</v>
      </c>
    </row>
    <row r="3180" spans="1:25" hidden="1">
      <c r="A3180" s="28" t="s">
        <v>2837</v>
      </c>
      <c r="B3180" s="28" t="s">
        <v>2838</v>
      </c>
      <c r="C3180" s="28" t="s">
        <v>5062</v>
      </c>
      <c r="D3180" s="28" t="s">
        <v>2842</v>
      </c>
      <c r="E3180" s="29">
        <v>42460</v>
      </c>
      <c r="F3180" s="28" t="s">
        <v>13563</v>
      </c>
      <c r="G3180" s="30">
        <v>5674</v>
      </c>
      <c r="H3180" s="28" t="s">
        <v>13564</v>
      </c>
      <c r="I3180" s="31">
        <v>0</v>
      </c>
      <c r="J3180" s="31">
        <v>80.739999999999995</v>
      </c>
      <c r="K3180" s="28" t="s">
        <v>3355</v>
      </c>
      <c r="L3180" s="32">
        <f t="shared" si="539"/>
        <v>-80.739999999999995</v>
      </c>
      <c r="M3180" s="33">
        <f t="shared" si="540"/>
        <v>80.739999999999995</v>
      </c>
      <c r="N3180" s="34" t="b">
        <v>0</v>
      </c>
      <c r="O3180" s="35">
        <f t="shared" si="541"/>
        <v>0</v>
      </c>
      <c r="P3180" s="36" t="str">
        <f t="shared" si="542"/>
        <v>E</v>
      </c>
      <c r="Q3180" s="37" t="str">
        <f t="shared" si="543"/>
        <v>Emma Stewart-Jones</v>
      </c>
      <c r="R3180" s="6" t="str">
        <f t="shared" si="544"/>
        <v>E - Emma Stewart-Jones</v>
      </c>
      <c r="S3180" s="6" t="str">
        <f>IFERROR(INDEX('Vendor Over-ride'!$C:$C, MATCH($R:$R,'Vendor Over-ride'!$A:$A,0)),"")</f>
        <v/>
      </c>
      <c r="U3180" s="38" t="str">
        <f t="shared" si="548"/>
        <v>GIA</v>
      </c>
      <c r="V3180" s="5" t="str">
        <f t="shared" si="549"/>
        <v>EMPLOYEE</v>
      </c>
      <c r="W3180" s="5" t="b">
        <f t="shared" si="545"/>
        <v>0</v>
      </c>
      <c r="X3180" s="40">
        <f t="shared" ca="1" si="546"/>
        <v>334393.72000000003</v>
      </c>
      <c r="Y3180" s="30" t="b">
        <f t="shared" ca="1" si="547"/>
        <v>1</v>
      </c>
    </row>
    <row r="3181" spans="1:25" hidden="1">
      <c r="A3181" s="28" t="s">
        <v>2837</v>
      </c>
      <c r="B3181" s="28" t="s">
        <v>2838</v>
      </c>
      <c r="C3181" s="28" t="s">
        <v>5062</v>
      </c>
      <c r="D3181" s="28" t="s">
        <v>2842</v>
      </c>
      <c r="E3181" s="29">
        <v>42460</v>
      </c>
      <c r="F3181" s="28" t="s">
        <v>13565</v>
      </c>
      <c r="G3181" s="30">
        <v>5674</v>
      </c>
      <c r="H3181" s="28" t="s">
        <v>13566</v>
      </c>
      <c r="I3181" s="31">
        <v>0</v>
      </c>
      <c r="J3181" s="31">
        <v>71.8</v>
      </c>
      <c r="K3181" s="28" t="s">
        <v>2995</v>
      </c>
      <c r="L3181" s="32">
        <f t="shared" si="539"/>
        <v>-71.8</v>
      </c>
      <c r="M3181" s="33">
        <f t="shared" si="540"/>
        <v>71.8</v>
      </c>
      <c r="N3181" s="34" t="b">
        <v>0</v>
      </c>
      <c r="O3181" s="35">
        <f t="shared" si="541"/>
        <v>0</v>
      </c>
      <c r="P3181" s="36" t="str">
        <f t="shared" si="542"/>
        <v>E</v>
      </c>
      <c r="Q3181" s="37" t="str">
        <f t="shared" si="543"/>
        <v>Lulu Johnston</v>
      </c>
      <c r="R3181" s="6" t="str">
        <f t="shared" si="544"/>
        <v>E - Lulu Johnston</v>
      </c>
      <c r="S3181" s="6" t="str">
        <f>IFERROR(INDEX('Vendor Over-ride'!$C:$C, MATCH($R:$R,'Vendor Over-ride'!$A:$A,0)),"")</f>
        <v/>
      </c>
      <c r="U3181" s="38" t="str">
        <f t="shared" si="548"/>
        <v>GIA</v>
      </c>
      <c r="V3181" s="5" t="str">
        <f t="shared" si="549"/>
        <v>EMPLOYEE</v>
      </c>
      <c r="W3181" s="5" t="b">
        <f t="shared" si="545"/>
        <v>0</v>
      </c>
      <c r="X3181" s="40">
        <f t="shared" ca="1" si="546"/>
        <v>334393.72000000003</v>
      </c>
      <c r="Y3181" s="30" t="b">
        <f t="shared" ca="1" si="547"/>
        <v>1</v>
      </c>
    </row>
    <row r="3182" spans="1:25" hidden="1">
      <c r="A3182" s="28" t="s">
        <v>2837</v>
      </c>
      <c r="B3182" s="28" t="s">
        <v>2838</v>
      </c>
      <c r="C3182" s="28" t="s">
        <v>5062</v>
      </c>
      <c r="D3182" s="28" t="s">
        <v>2842</v>
      </c>
      <c r="E3182" s="29">
        <v>42460</v>
      </c>
      <c r="F3182" s="28" t="s">
        <v>13567</v>
      </c>
      <c r="G3182" s="30">
        <v>5674</v>
      </c>
      <c r="H3182" s="28" t="s">
        <v>13568</v>
      </c>
      <c r="I3182" s="31">
        <v>0</v>
      </c>
      <c r="J3182" s="31">
        <v>116.99</v>
      </c>
      <c r="K3182" s="28" t="s">
        <v>5075</v>
      </c>
      <c r="L3182" s="32">
        <f t="shared" si="539"/>
        <v>-116.99</v>
      </c>
      <c r="M3182" s="33">
        <f t="shared" si="540"/>
        <v>116.99</v>
      </c>
      <c r="N3182" s="34" t="b">
        <v>0</v>
      </c>
      <c r="O3182" s="35">
        <f t="shared" si="541"/>
        <v>0</v>
      </c>
      <c r="P3182" s="36" t="str">
        <f t="shared" si="542"/>
        <v>E</v>
      </c>
      <c r="Q3182" s="37" t="str">
        <f t="shared" si="543"/>
        <v>Morag Macdonald</v>
      </c>
      <c r="R3182" s="6" t="str">
        <f t="shared" si="544"/>
        <v>E - Morag Macdonald</v>
      </c>
      <c r="S3182" s="6" t="str">
        <f>IFERROR(INDEX('Vendor Over-ride'!$C:$C, MATCH($R:$R,'Vendor Over-ride'!$A:$A,0)),"")</f>
        <v/>
      </c>
      <c r="U3182" s="38" t="str">
        <f t="shared" si="548"/>
        <v>GIA</v>
      </c>
      <c r="V3182" s="5" t="str">
        <f t="shared" si="549"/>
        <v>EMPLOYEE</v>
      </c>
      <c r="W3182" s="5" t="b">
        <f t="shared" si="545"/>
        <v>0</v>
      </c>
      <c r="X3182" s="40">
        <f t="shared" ca="1" si="546"/>
        <v>334393.72000000003</v>
      </c>
      <c r="Y3182" s="30" t="b">
        <f t="shared" ca="1" si="547"/>
        <v>1</v>
      </c>
    </row>
    <row r="3183" spans="1:25" hidden="1">
      <c r="A3183" s="28" t="s">
        <v>2837</v>
      </c>
      <c r="B3183" s="28" t="s">
        <v>2838</v>
      </c>
      <c r="C3183" s="28" t="s">
        <v>5062</v>
      </c>
      <c r="D3183" s="28" t="s">
        <v>2842</v>
      </c>
      <c r="E3183" s="29">
        <v>42460</v>
      </c>
      <c r="F3183" s="28" t="s">
        <v>13569</v>
      </c>
      <c r="G3183" s="30">
        <v>5674</v>
      </c>
      <c r="H3183" s="28" t="s">
        <v>13570</v>
      </c>
      <c r="I3183" s="31">
        <v>0</v>
      </c>
      <c r="J3183" s="31">
        <v>208.7</v>
      </c>
      <c r="K3183" s="28" t="s">
        <v>11080</v>
      </c>
      <c r="L3183" s="32">
        <f t="shared" si="539"/>
        <v>-208.7</v>
      </c>
      <c r="M3183" s="33">
        <f t="shared" si="540"/>
        <v>208.7</v>
      </c>
      <c r="N3183" s="34" t="b">
        <v>0</v>
      </c>
      <c r="O3183" s="35">
        <f t="shared" si="541"/>
        <v>0</v>
      </c>
      <c r="P3183" s="36" t="str">
        <f t="shared" si="542"/>
        <v>E</v>
      </c>
      <c r="Q3183" s="37" t="str">
        <f t="shared" si="543"/>
        <v>Katherine Deans</v>
      </c>
      <c r="R3183" s="6" t="str">
        <f t="shared" si="544"/>
        <v>E - Katherine Deans</v>
      </c>
      <c r="S3183" s="6" t="str">
        <f>IFERROR(INDEX('Vendor Over-ride'!$C:$C, MATCH($R:$R,'Vendor Over-ride'!$A:$A,0)),"")</f>
        <v/>
      </c>
      <c r="U3183" s="38" t="str">
        <f t="shared" si="548"/>
        <v>GIA</v>
      </c>
      <c r="V3183" s="5" t="str">
        <f t="shared" si="549"/>
        <v>EMPLOYEE</v>
      </c>
      <c r="W3183" s="5" t="b">
        <f t="shared" si="545"/>
        <v>0</v>
      </c>
      <c r="X3183" s="40">
        <f t="shared" ca="1" si="546"/>
        <v>334393.72000000003</v>
      </c>
      <c r="Y3183" s="30" t="b">
        <f t="shared" ca="1" si="547"/>
        <v>1</v>
      </c>
    </row>
    <row r="3184" spans="1:25" hidden="1">
      <c r="A3184" s="28" t="s">
        <v>2837</v>
      </c>
      <c r="B3184" s="28" t="s">
        <v>2838</v>
      </c>
      <c r="C3184" s="28" t="s">
        <v>5062</v>
      </c>
      <c r="D3184" s="28" t="s">
        <v>2842</v>
      </c>
      <c r="E3184" s="29">
        <v>42460</v>
      </c>
      <c r="F3184" s="28" t="s">
        <v>13571</v>
      </c>
      <c r="G3184" s="30">
        <v>5674</v>
      </c>
      <c r="H3184" s="28" t="s">
        <v>13572</v>
      </c>
      <c r="I3184" s="31">
        <v>0</v>
      </c>
      <c r="J3184" s="31">
        <v>14000</v>
      </c>
      <c r="K3184" s="28" t="s">
        <v>2923</v>
      </c>
      <c r="L3184" s="32">
        <f t="shared" si="539"/>
        <v>-14000</v>
      </c>
      <c r="M3184" s="33">
        <f t="shared" si="540"/>
        <v>14000</v>
      </c>
      <c r="N3184" s="34" t="b">
        <v>1</v>
      </c>
      <c r="O3184" s="35">
        <f t="shared" si="541"/>
        <v>14000</v>
      </c>
      <c r="P3184" s="36" t="str">
        <f t="shared" si="542"/>
        <v>I</v>
      </c>
      <c r="Q3184" s="37" t="str">
        <f t="shared" si="543"/>
        <v>The Boombox Glasgow</v>
      </c>
      <c r="R3184" s="6" t="str">
        <f t="shared" si="544"/>
        <v>I - The Boombox Glasgow</v>
      </c>
      <c r="S3184" s="6" t="str">
        <f>IFERROR(INDEX('Vendor Over-ride'!$C:$C, MATCH($R:$R,'Vendor Over-ride'!$A:$A,0)),"")</f>
        <v>I - The Boombox Glasgow</v>
      </c>
      <c r="U3184" s="38" t="str">
        <f t="shared" si="548"/>
        <v>GIA</v>
      </c>
      <c r="V3184" s="5" t="str">
        <f t="shared" si="549"/>
        <v>AWARD</v>
      </c>
      <c r="W3184" s="5" t="b">
        <f t="shared" si="545"/>
        <v>0</v>
      </c>
      <c r="X3184" s="40">
        <f t="shared" ca="1" si="546"/>
        <v>14000</v>
      </c>
      <c r="Y3184" s="30" t="b">
        <f t="shared" ca="1" si="547"/>
        <v>0</v>
      </c>
    </row>
    <row r="3185" spans="1:25" hidden="1">
      <c r="A3185" s="28" t="s">
        <v>2837</v>
      </c>
      <c r="B3185" s="28" t="s">
        <v>2838</v>
      </c>
      <c r="C3185" s="28" t="s">
        <v>5062</v>
      </c>
      <c r="D3185" s="28" t="s">
        <v>2842</v>
      </c>
      <c r="E3185" s="29">
        <v>42460</v>
      </c>
      <c r="F3185" s="28" t="s">
        <v>13573</v>
      </c>
      <c r="G3185" s="30">
        <v>5674</v>
      </c>
      <c r="H3185" s="28" t="s">
        <v>13574</v>
      </c>
      <c r="I3185" s="31">
        <v>0</v>
      </c>
      <c r="J3185" s="31">
        <v>1866</v>
      </c>
      <c r="K3185" s="28" t="s">
        <v>4460</v>
      </c>
      <c r="L3185" s="32">
        <f t="shared" si="539"/>
        <v>-1866</v>
      </c>
      <c r="M3185" s="33">
        <f t="shared" si="540"/>
        <v>1866</v>
      </c>
      <c r="N3185" s="34" t="b">
        <v>1</v>
      </c>
      <c r="O3185" s="35">
        <f t="shared" si="541"/>
        <v>1866</v>
      </c>
      <c r="P3185" s="36" t="str">
        <f t="shared" si="542"/>
        <v>I</v>
      </c>
      <c r="Q3185" s="37" t="str">
        <f t="shared" si="543"/>
        <v>Catherine Wheels Theatre Company</v>
      </c>
      <c r="R3185" s="6" t="str">
        <f t="shared" si="544"/>
        <v>I - Catherine Wheels Theatre Company</v>
      </c>
      <c r="S3185" s="6" t="str">
        <f>IFERROR(INDEX('Vendor Over-ride'!$C:$C, MATCH($R:$R,'Vendor Over-ride'!$A:$A,0)),"")</f>
        <v>I - Catherine Wheels Theatre Company</v>
      </c>
      <c r="U3185" s="38" t="str">
        <f t="shared" si="548"/>
        <v>GIA</v>
      </c>
      <c r="V3185" s="5" t="str">
        <f t="shared" si="549"/>
        <v>AWARD</v>
      </c>
      <c r="W3185" s="5" t="b">
        <f t="shared" si="545"/>
        <v>0</v>
      </c>
      <c r="X3185" s="40">
        <f t="shared" ca="1" si="546"/>
        <v>1866</v>
      </c>
      <c r="Y3185" s="30" t="b">
        <f t="shared" ca="1" si="547"/>
        <v>0</v>
      </c>
    </row>
    <row r="3186" spans="1:25" hidden="1">
      <c r="A3186" s="28" t="s">
        <v>2837</v>
      </c>
      <c r="B3186" s="28" t="s">
        <v>2838</v>
      </c>
      <c r="C3186" s="28" t="s">
        <v>5062</v>
      </c>
      <c r="D3186" s="28" t="s">
        <v>2842</v>
      </c>
      <c r="E3186" s="29">
        <v>42460</v>
      </c>
      <c r="F3186" s="28" t="s">
        <v>13575</v>
      </c>
      <c r="G3186" s="30">
        <v>5674</v>
      </c>
      <c r="H3186" s="28" t="s">
        <v>13576</v>
      </c>
      <c r="I3186" s="31">
        <v>0</v>
      </c>
      <c r="J3186" s="31">
        <v>5438</v>
      </c>
      <c r="K3186" s="28" t="s">
        <v>13577</v>
      </c>
      <c r="L3186" s="32">
        <f t="shared" si="539"/>
        <v>-5438</v>
      </c>
      <c r="M3186" s="33">
        <f t="shared" si="540"/>
        <v>5438</v>
      </c>
      <c r="N3186" s="34" t="b">
        <v>1</v>
      </c>
      <c r="O3186" s="35">
        <f t="shared" si="541"/>
        <v>5438</v>
      </c>
      <c r="P3186" s="36" t="str">
        <f t="shared" si="542"/>
        <v>I</v>
      </c>
      <c r="Q3186" s="37" t="str">
        <f t="shared" si="543"/>
        <v>KOR! Records CIC</v>
      </c>
      <c r="R3186" s="6" t="str">
        <f t="shared" si="544"/>
        <v>I - KOR! Records CIC</v>
      </c>
      <c r="S3186" s="6" t="str">
        <f>IFERROR(INDEX('Vendor Over-ride'!$C:$C, MATCH($R:$R,'Vendor Over-ride'!$A:$A,0)),"")</f>
        <v>I - KOR! Records CIC</v>
      </c>
      <c r="U3186" s="38" t="str">
        <f t="shared" si="548"/>
        <v>GIA</v>
      </c>
      <c r="V3186" s="5" t="str">
        <f t="shared" si="549"/>
        <v>AWARD</v>
      </c>
      <c r="W3186" s="5" t="b">
        <f t="shared" si="545"/>
        <v>0</v>
      </c>
      <c r="X3186" s="40">
        <f t="shared" ca="1" si="546"/>
        <v>5438</v>
      </c>
      <c r="Y3186" s="30" t="b">
        <f t="shared" ca="1" si="547"/>
        <v>0</v>
      </c>
    </row>
    <row r="3187" spans="1:25" hidden="1">
      <c r="A3187" s="28" t="s">
        <v>2837</v>
      </c>
      <c r="B3187" s="28" t="s">
        <v>2838</v>
      </c>
      <c r="C3187" s="28" t="s">
        <v>5062</v>
      </c>
      <c r="D3187" s="28" t="s">
        <v>2842</v>
      </c>
      <c r="E3187" s="29">
        <v>42460</v>
      </c>
      <c r="F3187" s="28" t="s">
        <v>13578</v>
      </c>
      <c r="G3187" s="30">
        <v>5674</v>
      </c>
      <c r="H3187" s="28" t="s">
        <v>13579</v>
      </c>
      <c r="I3187" s="31">
        <v>0</v>
      </c>
      <c r="J3187" s="31">
        <v>20803.240000000002</v>
      </c>
      <c r="K3187" s="28" t="s">
        <v>13580</v>
      </c>
      <c r="L3187" s="32">
        <f t="shared" si="539"/>
        <v>-20803.240000000002</v>
      </c>
      <c r="M3187" s="33">
        <f t="shared" si="540"/>
        <v>20803.240000000002</v>
      </c>
      <c r="N3187" s="34" t="b">
        <v>1</v>
      </c>
      <c r="O3187" s="35">
        <f t="shared" si="541"/>
        <v>20803.240000000002</v>
      </c>
      <c r="P3187" s="36" t="str">
        <f t="shared" si="542"/>
        <v>I</v>
      </c>
      <c r="Q3187" s="37" t="str">
        <f t="shared" si="543"/>
        <v>Peter Pan Moat Brae Trust</v>
      </c>
      <c r="R3187" s="6" t="str">
        <f t="shared" si="544"/>
        <v>I - Peter Pan Moat Brae Trust</v>
      </c>
      <c r="S3187" s="6" t="str">
        <f>IFERROR(INDEX('Vendor Over-ride'!$C:$C, MATCH($R:$R,'Vendor Over-ride'!$A:$A,0)),"")</f>
        <v>I - Peter Pan Moat Brae Trust</v>
      </c>
      <c r="U3187" s="38" t="str">
        <f t="shared" si="548"/>
        <v>GIA</v>
      </c>
      <c r="V3187" s="5" t="str">
        <f t="shared" si="549"/>
        <v>AWARD</v>
      </c>
      <c r="W3187" s="5" t="b">
        <f t="shared" si="545"/>
        <v>0</v>
      </c>
      <c r="X3187" s="40">
        <f t="shared" ca="1" si="546"/>
        <v>20803.240000000002</v>
      </c>
      <c r="Y3187" s="30" t="b">
        <f t="shared" ca="1" si="547"/>
        <v>0</v>
      </c>
    </row>
    <row r="3188" spans="1:25" hidden="1">
      <c r="A3188" s="28" t="s">
        <v>2837</v>
      </c>
      <c r="B3188" s="28" t="s">
        <v>2838</v>
      </c>
      <c r="C3188" s="28" t="s">
        <v>5062</v>
      </c>
      <c r="D3188" s="28" t="s">
        <v>2842</v>
      </c>
      <c r="E3188" s="29">
        <v>42460</v>
      </c>
      <c r="F3188" s="28" t="s">
        <v>13581</v>
      </c>
      <c r="G3188" s="30">
        <v>5674</v>
      </c>
      <c r="H3188" s="28" t="s">
        <v>13582</v>
      </c>
      <c r="I3188" s="31">
        <v>0</v>
      </c>
      <c r="J3188" s="31">
        <v>245.82</v>
      </c>
      <c r="K3188" s="28" t="s">
        <v>2846</v>
      </c>
      <c r="L3188" s="32">
        <f t="shared" si="539"/>
        <v>-245.82</v>
      </c>
      <c r="M3188" s="33">
        <f t="shared" si="540"/>
        <v>245.82</v>
      </c>
      <c r="N3188" s="34" t="b">
        <v>1</v>
      </c>
      <c r="O3188" s="35">
        <f t="shared" si="541"/>
        <v>245.82</v>
      </c>
      <c r="P3188" s="36" t="str">
        <f t="shared" si="542"/>
        <v>T</v>
      </c>
      <c r="Q3188" s="37" t="str">
        <f t="shared" si="543"/>
        <v>Arnold Clark Finance Ltd</v>
      </c>
      <c r="R3188" s="6" t="str">
        <f t="shared" si="544"/>
        <v>T - Arnold Clark Finance Ltd</v>
      </c>
      <c r="S3188" s="6" t="str">
        <f>IFERROR(INDEX('Vendor Over-ride'!$C:$C, MATCH($R:$R,'Vendor Over-ride'!$A:$A,0)),"")</f>
        <v>T - Arnold Clark Finance Ltd</v>
      </c>
      <c r="U3188" s="38" t="str">
        <f t="shared" si="548"/>
        <v>GIA</v>
      </c>
      <c r="V3188" s="5" t="str">
        <f t="shared" si="549"/>
        <v>TRADE</v>
      </c>
      <c r="W3188" s="5" t="b">
        <f t="shared" si="545"/>
        <v>0</v>
      </c>
      <c r="X3188" s="40">
        <f t="shared" ca="1" si="546"/>
        <v>4424.46</v>
      </c>
      <c r="Y3188" s="30" t="b">
        <f t="shared" ca="1" si="547"/>
        <v>0</v>
      </c>
    </row>
    <row r="3189" spans="1:25" hidden="1">
      <c r="A3189" s="28" t="s">
        <v>2837</v>
      </c>
      <c r="B3189" s="28" t="s">
        <v>2838</v>
      </c>
      <c r="C3189" s="28" t="s">
        <v>5062</v>
      </c>
      <c r="D3189" s="28" t="s">
        <v>2842</v>
      </c>
      <c r="E3189" s="29">
        <v>42460</v>
      </c>
      <c r="F3189" s="28" t="s">
        <v>13583</v>
      </c>
      <c r="G3189" s="30">
        <v>5674</v>
      </c>
      <c r="H3189" s="28" t="s">
        <v>13584</v>
      </c>
      <c r="I3189" s="31">
        <v>0</v>
      </c>
      <c r="J3189" s="31">
        <v>85.7</v>
      </c>
      <c r="K3189" s="28" t="s">
        <v>13585</v>
      </c>
      <c r="L3189" s="32">
        <f t="shared" si="539"/>
        <v>-85.7</v>
      </c>
      <c r="M3189" s="33">
        <f t="shared" si="540"/>
        <v>85.7</v>
      </c>
      <c r="N3189" s="34" t="b">
        <v>1</v>
      </c>
      <c r="O3189" s="35">
        <f t="shared" si="541"/>
        <v>85.7</v>
      </c>
      <c r="P3189" s="36" t="str">
        <f t="shared" si="542"/>
        <v>T</v>
      </c>
      <c r="Q3189" s="37" t="str">
        <f t="shared" si="543"/>
        <v>Atlas Arts</v>
      </c>
      <c r="R3189" s="6" t="str">
        <f t="shared" si="544"/>
        <v>T - Atlas Arts</v>
      </c>
      <c r="S3189" s="6" t="str">
        <f>IFERROR(INDEX('Vendor Over-ride'!$C:$C, MATCH($R:$R,'Vendor Over-ride'!$A:$A,0)),"")</f>
        <v>T - ATLAS Arts</v>
      </c>
      <c r="U3189" s="38" t="str">
        <f t="shared" si="548"/>
        <v>GIA</v>
      </c>
      <c r="V3189" s="5" t="str">
        <f t="shared" si="549"/>
        <v>TRADE</v>
      </c>
      <c r="W3189" s="5" t="b">
        <f t="shared" si="545"/>
        <v>0</v>
      </c>
      <c r="X3189" s="40">
        <f t="shared" ca="1" si="546"/>
        <v>85.7</v>
      </c>
      <c r="Y3189" s="30" t="b">
        <f t="shared" ca="1" si="547"/>
        <v>0</v>
      </c>
    </row>
    <row r="3190" spans="1:25" hidden="1">
      <c r="A3190" s="28" t="s">
        <v>2837</v>
      </c>
      <c r="B3190" s="28" t="s">
        <v>2838</v>
      </c>
      <c r="C3190" s="28" t="s">
        <v>5062</v>
      </c>
      <c r="D3190" s="28" t="s">
        <v>2842</v>
      </c>
      <c r="E3190" s="29">
        <v>42460</v>
      </c>
      <c r="F3190" s="28" t="s">
        <v>13586</v>
      </c>
      <c r="G3190" s="30">
        <v>5674</v>
      </c>
      <c r="H3190" s="28" t="s">
        <v>13587</v>
      </c>
      <c r="I3190" s="31">
        <v>0</v>
      </c>
      <c r="J3190" s="31">
        <v>85</v>
      </c>
      <c r="K3190" s="28" t="s">
        <v>2960</v>
      </c>
      <c r="L3190" s="32">
        <f t="shared" si="539"/>
        <v>-85</v>
      </c>
      <c r="M3190" s="33">
        <f t="shared" si="540"/>
        <v>85</v>
      </c>
      <c r="N3190" s="34" t="b">
        <v>1</v>
      </c>
      <c r="O3190" s="35">
        <f t="shared" si="541"/>
        <v>85</v>
      </c>
      <c r="P3190" s="36" t="str">
        <f t="shared" si="542"/>
        <v>T</v>
      </c>
      <c r="Q3190" s="37" t="str">
        <f t="shared" si="543"/>
        <v>Barclay Price</v>
      </c>
      <c r="R3190" s="6" t="str">
        <f t="shared" si="544"/>
        <v>T - Barclay Price</v>
      </c>
      <c r="S3190" s="6" t="str">
        <f>IFERROR(INDEX('Vendor Over-ride'!$C:$C, MATCH($R:$R,'Vendor Over-ride'!$A:$A,0)),"")</f>
        <v>T - Barclay Price</v>
      </c>
      <c r="U3190" s="38" t="str">
        <f t="shared" si="548"/>
        <v>GIA</v>
      </c>
      <c r="V3190" s="5" t="str">
        <f t="shared" si="549"/>
        <v>TRADE</v>
      </c>
      <c r="W3190" s="5" t="b">
        <f t="shared" si="545"/>
        <v>0</v>
      </c>
      <c r="X3190" s="40">
        <f t="shared" ca="1" si="546"/>
        <v>187.9</v>
      </c>
      <c r="Y3190" s="30" t="b">
        <f t="shared" ca="1" si="547"/>
        <v>0</v>
      </c>
    </row>
    <row r="3191" spans="1:25" hidden="1">
      <c r="A3191" s="28" t="s">
        <v>2837</v>
      </c>
      <c r="B3191" s="28" t="s">
        <v>2838</v>
      </c>
      <c r="C3191" s="28" t="s">
        <v>5062</v>
      </c>
      <c r="D3191" s="28" t="s">
        <v>2842</v>
      </c>
      <c r="E3191" s="29">
        <v>42460</v>
      </c>
      <c r="F3191" s="28" t="s">
        <v>13588</v>
      </c>
      <c r="G3191" s="30">
        <v>5674</v>
      </c>
      <c r="H3191" s="28" t="s">
        <v>13589</v>
      </c>
      <c r="I3191" s="31">
        <v>0</v>
      </c>
      <c r="J3191" s="31">
        <v>831</v>
      </c>
      <c r="K3191" s="28" t="s">
        <v>13590</v>
      </c>
      <c r="L3191" s="32">
        <f t="shared" si="539"/>
        <v>-831</v>
      </c>
      <c r="M3191" s="33">
        <f t="shared" si="540"/>
        <v>831</v>
      </c>
      <c r="N3191" s="34" t="b">
        <v>1</v>
      </c>
      <c r="O3191" s="35">
        <f t="shared" si="541"/>
        <v>831</v>
      </c>
      <c r="P3191" s="36" t="str">
        <f t="shared" si="542"/>
        <v>T</v>
      </c>
      <c r="Q3191" s="37" t="str">
        <f t="shared" si="543"/>
        <v>Barrowland Ballet</v>
      </c>
      <c r="R3191" s="6" t="str">
        <f t="shared" si="544"/>
        <v>T - Barrowland Ballet</v>
      </c>
      <c r="S3191" s="6" t="str">
        <f>IFERROR(INDEX('Vendor Over-ride'!$C:$C, MATCH($R:$R,'Vendor Over-ride'!$A:$A,0)),"")</f>
        <v>T - Barrowland Ballet</v>
      </c>
      <c r="U3191" s="38" t="str">
        <f t="shared" si="548"/>
        <v>GIA</v>
      </c>
      <c r="V3191" s="5" t="str">
        <f t="shared" si="549"/>
        <v>TRADE</v>
      </c>
      <c r="W3191" s="5" t="b">
        <f t="shared" si="545"/>
        <v>0</v>
      </c>
      <c r="X3191" s="40">
        <f t="shared" ca="1" si="546"/>
        <v>831</v>
      </c>
      <c r="Y3191" s="30" t="b">
        <f t="shared" ca="1" si="547"/>
        <v>0</v>
      </c>
    </row>
    <row r="3192" spans="1:25" hidden="1">
      <c r="A3192" s="28" t="s">
        <v>2837</v>
      </c>
      <c r="B3192" s="28" t="s">
        <v>2838</v>
      </c>
      <c r="C3192" s="28" t="s">
        <v>5062</v>
      </c>
      <c r="D3192" s="28" t="s">
        <v>2842</v>
      </c>
      <c r="E3192" s="29">
        <v>42460</v>
      </c>
      <c r="F3192" s="28" t="s">
        <v>13591</v>
      </c>
      <c r="G3192" s="30">
        <v>5674</v>
      </c>
      <c r="H3192" s="28" t="s">
        <v>13592</v>
      </c>
      <c r="I3192" s="31">
        <v>0</v>
      </c>
      <c r="J3192" s="31">
        <v>251.1</v>
      </c>
      <c r="K3192" s="28" t="s">
        <v>3014</v>
      </c>
      <c r="L3192" s="32">
        <f t="shared" si="539"/>
        <v>-251.1</v>
      </c>
      <c r="M3192" s="33">
        <f t="shared" si="540"/>
        <v>251.1</v>
      </c>
      <c r="N3192" s="34" t="b">
        <v>1</v>
      </c>
      <c r="O3192" s="35">
        <f t="shared" si="541"/>
        <v>251.1</v>
      </c>
      <c r="P3192" s="36" t="str">
        <f t="shared" si="542"/>
        <v>T</v>
      </c>
      <c r="Q3192" s="37" t="str">
        <f t="shared" si="543"/>
        <v>Beathag Mhoireasdan</v>
      </c>
      <c r="R3192" s="6" t="str">
        <f t="shared" si="544"/>
        <v>T - Beathag Mhoireasdan</v>
      </c>
      <c r="S3192" s="6" t="str">
        <f>IFERROR(INDEX('Vendor Over-ride'!$C:$C, MATCH($R:$R,'Vendor Over-ride'!$A:$A,0)),"")</f>
        <v>T - Beathag Mhoireasdan</v>
      </c>
      <c r="U3192" s="38" t="str">
        <f t="shared" si="548"/>
        <v>GIA</v>
      </c>
      <c r="V3192" s="5" t="str">
        <f t="shared" si="549"/>
        <v>TRADE</v>
      </c>
      <c r="W3192" s="5" t="b">
        <f t="shared" si="545"/>
        <v>0</v>
      </c>
      <c r="X3192" s="40">
        <f t="shared" ca="1" si="546"/>
        <v>4333.3</v>
      </c>
      <c r="Y3192" s="30" t="b">
        <f t="shared" ca="1" si="547"/>
        <v>0</v>
      </c>
    </row>
    <row r="3193" spans="1:25" hidden="1">
      <c r="A3193" s="28" t="s">
        <v>2837</v>
      </c>
      <c r="B3193" s="28" t="s">
        <v>2838</v>
      </c>
      <c r="C3193" s="28" t="s">
        <v>5062</v>
      </c>
      <c r="D3193" s="28" t="s">
        <v>2842</v>
      </c>
      <c r="E3193" s="29">
        <v>42460</v>
      </c>
      <c r="F3193" s="28" t="s">
        <v>13593</v>
      </c>
      <c r="G3193" s="30">
        <v>5674</v>
      </c>
      <c r="H3193" s="28" t="s">
        <v>13594</v>
      </c>
      <c r="I3193" s="31">
        <v>0</v>
      </c>
      <c r="J3193" s="31">
        <v>260</v>
      </c>
      <c r="K3193" s="28" t="s">
        <v>13595</v>
      </c>
      <c r="L3193" s="32">
        <f t="shared" si="539"/>
        <v>-260</v>
      </c>
      <c r="M3193" s="33">
        <f t="shared" si="540"/>
        <v>260</v>
      </c>
      <c r="N3193" s="34" t="b">
        <v>1</v>
      </c>
      <c r="O3193" s="35">
        <f t="shared" si="541"/>
        <v>260</v>
      </c>
      <c r="P3193" s="36" t="str">
        <f t="shared" si="542"/>
        <v>T</v>
      </c>
      <c r="Q3193" s="37" t="str">
        <f t="shared" si="543"/>
        <v>Beverley Syme</v>
      </c>
      <c r="R3193" s="6" t="str">
        <f t="shared" si="544"/>
        <v>T - Beverley Syme</v>
      </c>
      <c r="S3193" s="6" t="str">
        <f>IFERROR(INDEX('Vendor Over-ride'!$C:$C, MATCH($R:$R,'Vendor Over-ride'!$A:$A,0)),"")</f>
        <v>T - Beverley Syme</v>
      </c>
      <c r="U3193" s="38" t="str">
        <f t="shared" si="548"/>
        <v>GIA</v>
      </c>
      <c r="V3193" s="5" t="str">
        <f t="shared" si="549"/>
        <v>TRADE</v>
      </c>
      <c r="W3193" s="5" t="b">
        <f t="shared" si="545"/>
        <v>0</v>
      </c>
      <c r="X3193" s="40">
        <f t="shared" ca="1" si="546"/>
        <v>260</v>
      </c>
      <c r="Y3193" s="30" t="b">
        <f t="shared" ca="1" si="547"/>
        <v>0</v>
      </c>
    </row>
    <row r="3194" spans="1:25" hidden="1">
      <c r="A3194" s="28" t="s">
        <v>2837</v>
      </c>
      <c r="B3194" s="28" t="s">
        <v>2838</v>
      </c>
      <c r="C3194" s="28" t="s">
        <v>5062</v>
      </c>
      <c r="D3194" s="28" t="s">
        <v>2842</v>
      </c>
      <c r="E3194" s="29">
        <v>42460</v>
      </c>
      <c r="F3194" s="28" t="s">
        <v>13596</v>
      </c>
      <c r="G3194" s="30">
        <v>5674</v>
      </c>
      <c r="H3194" s="28" t="s">
        <v>13597</v>
      </c>
      <c r="I3194" s="31">
        <v>0</v>
      </c>
      <c r="J3194" s="31">
        <v>30.76</v>
      </c>
      <c r="K3194" s="28" t="s">
        <v>3803</v>
      </c>
      <c r="L3194" s="32">
        <f t="shared" si="539"/>
        <v>-30.76</v>
      </c>
      <c r="M3194" s="33">
        <f t="shared" si="540"/>
        <v>30.76</v>
      </c>
      <c r="N3194" s="34" t="b">
        <v>1</v>
      </c>
      <c r="O3194" s="35">
        <f t="shared" si="541"/>
        <v>30.76</v>
      </c>
      <c r="P3194" s="36" t="str">
        <f t="shared" si="542"/>
        <v>T</v>
      </c>
      <c r="Q3194" s="37" t="str">
        <f t="shared" si="543"/>
        <v>Bupa Travel Services</v>
      </c>
      <c r="R3194" s="6" t="str">
        <f t="shared" si="544"/>
        <v>T - Bupa Travel Services</v>
      </c>
      <c r="S3194" s="6" t="str">
        <f>IFERROR(INDEX('Vendor Over-ride'!$C:$C, MATCH($R:$R,'Vendor Over-ride'!$A:$A,0)),"")</f>
        <v>T - Bupa Travel Services</v>
      </c>
      <c r="U3194" s="38" t="str">
        <f t="shared" si="548"/>
        <v>GIA</v>
      </c>
      <c r="V3194" s="5" t="str">
        <f t="shared" si="549"/>
        <v>TRADE</v>
      </c>
      <c r="W3194" s="5" t="b">
        <f t="shared" si="545"/>
        <v>0</v>
      </c>
      <c r="X3194" s="40">
        <f t="shared" ca="1" si="546"/>
        <v>2249.3700000000003</v>
      </c>
      <c r="Y3194" s="30" t="b">
        <f t="shared" ca="1" si="547"/>
        <v>0</v>
      </c>
    </row>
    <row r="3195" spans="1:25" hidden="1">
      <c r="A3195" s="28" t="s">
        <v>2837</v>
      </c>
      <c r="B3195" s="28" t="s">
        <v>2838</v>
      </c>
      <c r="C3195" s="28" t="s">
        <v>5062</v>
      </c>
      <c r="D3195" s="28" t="s">
        <v>2842</v>
      </c>
      <c r="E3195" s="29">
        <v>42460</v>
      </c>
      <c r="F3195" s="28" t="s">
        <v>13598</v>
      </c>
      <c r="G3195" s="30">
        <v>5674</v>
      </c>
      <c r="H3195" s="28" t="s">
        <v>13599</v>
      </c>
      <c r="I3195" s="31">
        <v>0</v>
      </c>
      <c r="J3195" s="31">
        <v>50.4</v>
      </c>
      <c r="K3195" s="28" t="s">
        <v>10105</v>
      </c>
      <c r="L3195" s="32">
        <f t="shared" si="539"/>
        <v>-50.4</v>
      </c>
      <c r="M3195" s="33">
        <f t="shared" si="540"/>
        <v>50.4</v>
      </c>
      <c r="N3195" s="34" t="b">
        <v>1</v>
      </c>
      <c r="O3195" s="35">
        <f t="shared" si="541"/>
        <v>50.4</v>
      </c>
      <c r="P3195" s="36" t="str">
        <f t="shared" si="542"/>
        <v>T</v>
      </c>
      <c r="Q3195" s="37" t="str">
        <f t="shared" si="543"/>
        <v>Call Print Group Limited</v>
      </c>
      <c r="R3195" s="6" t="str">
        <f t="shared" si="544"/>
        <v>T - Call Print Group Limited</v>
      </c>
      <c r="S3195" s="6" t="str">
        <f>IFERROR(INDEX('Vendor Over-ride'!$C:$C, MATCH($R:$R,'Vendor Over-ride'!$A:$A,0)),"")</f>
        <v>T - Call Print Group Limited</v>
      </c>
      <c r="U3195" s="38" t="str">
        <f t="shared" si="548"/>
        <v>GIA</v>
      </c>
      <c r="V3195" s="5" t="str">
        <f t="shared" si="549"/>
        <v>TRADE</v>
      </c>
      <c r="W3195" s="5" t="b">
        <f t="shared" si="545"/>
        <v>0</v>
      </c>
      <c r="X3195" s="40">
        <f t="shared" ca="1" si="546"/>
        <v>1627.2</v>
      </c>
      <c r="Y3195" s="30" t="b">
        <f t="shared" ca="1" si="547"/>
        <v>0</v>
      </c>
    </row>
    <row r="3196" spans="1:25" hidden="1">
      <c r="A3196" s="28" t="s">
        <v>2837</v>
      </c>
      <c r="B3196" s="28" t="s">
        <v>2838</v>
      </c>
      <c r="C3196" s="28" t="s">
        <v>5062</v>
      </c>
      <c r="D3196" s="28" t="s">
        <v>2842</v>
      </c>
      <c r="E3196" s="29">
        <v>42460</v>
      </c>
      <c r="F3196" s="28" t="s">
        <v>13600</v>
      </c>
      <c r="G3196" s="30">
        <v>5674</v>
      </c>
      <c r="H3196" s="28" t="s">
        <v>13601</v>
      </c>
      <c r="I3196" s="31">
        <v>0</v>
      </c>
      <c r="J3196" s="31">
        <v>1000</v>
      </c>
      <c r="K3196" s="28" t="s">
        <v>13602</v>
      </c>
      <c r="L3196" s="32">
        <f t="shared" si="539"/>
        <v>-1000</v>
      </c>
      <c r="M3196" s="33">
        <f t="shared" si="540"/>
        <v>1000</v>
      </c>
      <c r="N3196" s="34" t="b">
        <v>1</v>
      </c>
      <c r="O3196" s="35">
        <f t="shared" si="541"/>
        <v>1000</v>
      </c>
      <c r="P3196" s="36" t="str">
        <f t="shared" si="542"/>
        <v>T</v>
      </c>
      <c r="Q3196" s="37" t="str">
        <f t="shared" si="543"/>
        <v>Cloud Eight Films Ltd</v>
      </c>
      <c r="R3196" s="6" t="str">
        <f t="shared" si="544"/>
        <v>T - Cloud Eight Films Ltd</v>
      </c>
      <c r="S3196" s="6" t="str">
        <f>IFERROR(INDEX('Vendor Over-ride'!$C:$C, MATCH($R:$R,'Vendor Over-ride'!$A:$A,0)),"")</f>
        <v>T - Cloud Eight Films Ltd</v>
      </c>
      <c r="U3196" s="38" t="str">
        <f t="shared" si="548"/>
        <v>GIA</v>
      </c>
      <c r="V3196" s="5" t="str">
        <f t="shared" si="549"/>
        <v>TRADE</v>
      </c>
      <c r="W3196" s="5" t="b">
        <f t="shared" si="545"/>
        <v>0</v>
      </c>
      <c r="X3196" s="40">
        <f t="shared" ca="1" si="546"/>
        <v>1000</v>
      </c>
      <c r="Y3196" s="30" t="b">
        <f t="shared" ca="1" si="547"/>
        <v>0</v>
      </c>
    </row>
    <row r="3197" spans="1:25" hidden="1">
      <c r="A3197" s="28" t="s">
        <v>2837</v>
      </c>
      <c r="B3197" s="28" t="s">
        <v>2838</v>
      </c>
      <c r="C3197" s="28" t="s">
        <v>5062</v>
      </c>
      <c r="D3197" s="28" t="s">
        <v>2842</v>
      </c>
      <c r="E3197" s="29">
        <v>42460</v>
      </c>
      <c r="F3197" s="28" t="s">
        <v>13603</v>
      </c>
      <c r="G3197" s="30">
        <v>5674</v>
      </c>
      <c r="H3197" s="28" t="s">
        <v>13604</v>
      </c>
      <c r="I3197" s="31">
        <v>0</v>
      </c>
      <c r="J3197" s="31">
        <v>645.66</v>
      </c>
      <c r="K3197" s="28" t="s">
        <v>3034</v>
      </c>
      <c r="L3197" s="32">
        <f t="shared" si="539"/>
        <v>-645.66</v>
      </c>
      <c r="M3197" s="33">
        <f t="shared" si="540"/>
        <v>645.66</v>
      </c>
      <c r="N3197" s="34" t="b">
        <v>1</v>
      </c>
      <c r="O3197" s="35">
        <f t="shared" si="541"/>
        <v>645.66</v>
      </c>
      <c r="P3197" s="36" t="str">
        <f t="shared" si="542"/>
        <v>T</v>
      </c>
      <c r="Q3197" s="37" t="str">
        <f t="shared" si="543"/>
        <v>Culture &amp; Sport Glasgow (Trading) CIC</v>
      </c>
      <c r="R3197" s="6" t="str">
        <f t="shared" si="544"/>
        <v>T - Culture &amp; Sport Glasgow (Trading) CIC</v>
      </c>
      <c r="S3197" s="6" t="str">
        <f>IFERROR(INDEX('Vendor Over-ride'!$C:$C, MATCH($R:$R,'Vendor Over-ride'!$A:$A,0)),"")</f>
        <v>T - Culture &amp; Sport Glasgow</v>
      </c>
      <c r="U3197" s="38" t="str">
        <f t="shared" si="548"/>
        <v>GIA</v>
      </c>
      <c r="V3197" s="5" t="str">
        <f t="shared" si="549"/>
        <v>TRADE</v>
      </c>
      <c r="W3197" s="5" t="b">
        <f t="shared" si="545"/>
        <v>0</v>
      </c>
      <c r="X3197" s="40">
        <f t="shared" ca="1" si="546"/>
        <v>12090.189999999999</v>
      </c>
      <c r="Y3197" s="30" t="b">
        <f t="shared" ca="1" si="547"/>
        <v>0</v>
      </c>
    </row>
    <row r="3198" spans="1:25" hidden="1">
      <c r="A3198" s="28" t="s">
        <v>2837</v>
      </c>
      <c r="B3198" s="28" t="s">
        <v>2838</v>
      </c>
      <c r="C3198" s="28" t="s">
        <v>5062</v>
      </c>
      <c r="D3198" s="28" t="s">
        <v>2842</v>
      </c>
      <c r="E3198" s="29">
        <v>42460</v>
      </c>
      <c r="F3198" s="28" t="s">
        <v>13605</v>
      </c>
      <c r="G3198" s="30">
        <v>5674</v>
      </c>
      <c r="H3198" s="28" t="s">
        <v>13606</v>
      </c>
      <c r="I3198" s="31">
        <v>0</v>
      </c>
      <c r="J3198" s="31">
        <v>61.07</v>
      </c>
      <c r="K3198" s="28" t="s">
        <v>13607</v>
      </c>
      <c r="L3198" s="32">
        <f t="shared" si="539"/>
        <v>-61.07</v>
      </c>
      <c r="M3198" s="33">
        <f t="shared" si="540"/>
        <v>61.07</v>
      </c>
      <c r="N3198" s="34" t="b">
        <v>1</v>
      </c>
      <c r="O3198" s="35">
        <f t="shared" si="541"/>
        <v>61.07</v>
      </c>
      <c r="P3198" s="36" t="str">
        <f t="shared" si="542"/>
        <v>T</v>
      </c>
      <c r="Q3198" s="37" t="str">
        <f t="shared" si="543"/>
        <v>David Brew</v>
      </c>
      <c r="R3198" s="6" t="str">
        <f t="shared" si="544"/>
        <v>T - David Brew</v>
      </c>
      <c r="S3198" s="6" t="str">
        <f>IFERROR(INDEX('Vendor Over-ride'!$C:$C, MATCH($R:$R,'Vendor Over-ride'!$A:$A,0)),"")</f>
        <v>T - David Brew</v>
      </c>
      <c r="U3198" s="38" t="str">
        <f t="shared" si="548"/>
        <v>GIA</v>
      </c>
      <c r="V3198" s="5" t="str">
        <f t="shared" si="549"/>
        <v>TRADE</v>
      </c>
      <c r="W3198" s="5" t="b">
        <f t="shared" si="545"/>
        <v>0</v>
      </c>
      <c r="X3198" s="40">
        <f t="shared" ca="1" si="546"/>
        <v>61.07</v>
      </c>
      <c r="Y3198" s="30" t="b">
        <f t="shared" ca="1" si="547"/>
        <v>0</v>
      </c>
    </row>
    <row r="3199" spans="1:25" hidden="1">
      <c r="A3199" s="28" t="s">
        <v>2837</v>
      </c>
      <c r="B3199" s="28" t="s">
        <v>2838</v>
      </c>
      <c r="C3199" s="28" t="s">
        <v>5062</v>
      </c>
      <c r="D3199" s="28" t="s">
        <v>2842</v>
      </c>
      <c r="E3199" s="29">
        <v>42460</v>
      </c>
      <c r="F3199" s="28" t="s">
        <v>13608</v>
      </c>
      <c r="G3199" s="30">
        <v>5674</v>
      </c>
      <c r="H3199" s="28" t="s">
        <v>13609</v>
      </c>
      <c r="I3199" s="31">
        <v>0</v>
      </c>
      <c r="J3199" s="31">
        <v>400</v>
      </c>
      <c r="K3199" s="28" t="s">
        <v>3113</v>
      </c>
      <c r="L3199" s="32">
        <f t="shared" si="539"/>
        <v>-400</v>
      </c>
      <c r="M3199" s="33">
        <f t="shared" si="540"/>
        <v>400</v>
      </c>
      <c r="N3199" s="34" t="b">
        <v>1</v>
      </c>
      <c r="O3199" s="35">
        <f t="shared" si="541"/>
        <v>400</v>
      </c>
      <c r="P3199" s="36" t="str">
        <f t="shared" si="542"/>
        <v>T</v>
      </c>
      <c r="Q3199" s="37" t="str">
        <f t="shared" si="543"/>
        <v>Digital Print Solutions</v>
      </c>
      <c r="R3199" s="6" t="str">
        <f t="shared" si="544"/>
        <v>T - Digital Print Solutions</v>
      </c>
      <c r="S3199" s="6" t="str">
        <f>IFERROR(INDEX('Vendor Over-ride'!$C:$C, MATCH($R:$R,'Vendor Over-ride'!$A:$A,0)),"")</f>
        <v>T - Digital Print Solutions</v>
      </c>
      <c r="U3199" s="38" t="str">
        <f t="shared" si="548"/>
        <v>GIA</v>
      </c>
      <c r="V3199" s="5" t="str">
        <f t="shared" si="549"/>
        <v>TRADE</v>
      </c>
      <c r="W3199" s="5" t="b">
        <f t="shared" si="545"/>
        <v>0</v>
      </c>
      <c r="X3199" s="40">
        <f t="shared" ca="1" si="546"/>
        <v>3681</v>
      </c>
      <c r="Y3199" s="30" t="b">
        <f t="shared" ca="1" si="547"/>
        <v>0</v>
      </c>
    </row>
    <row r="3200" spans="1:25" hidden="1">
      <c r="A3200" s="28" t="s">
        <v>2837</v>
      </c>
      <c r="B3200" s="28" t="s">
        <v>2838</v>
      </c>
      <c r="C3200" s="28" t="s">
        <v>5062</v>
      </c>
      <c r="D3200" s="28" t="s">
        <v>2842</v>
      </c>
      <c r="E3200" s="29">
        <v>42460</v>
      </c>
      <c r="F3200" s="28" t="s">
        <v>13610</v>
      </c>
      <c r="G3200" s="30">
        <v>5674</v>
      </c>
      <c r="H3200" s="28" t="s">
        <v>13611</v>
      </c>
      <c r="I3200" s="31">
        <v>0</v>
      </c>
      <c r="J3200" s="31">
        <v>414</v>
      </c>
      <c r="K3200" s="28" t="s">
        <v>3092</v>
      </c>
      <c r="L3200" s="32">
        <f t="shared" si="539"/>
        <v>-414</v>
      </c>
      <c r="M3200" s="33">
        <f t="shared" si="540"/>
        <v>414</v>
      </c>
      <c r="N3200" s="34" t="b">
        <v>1</v>
      </c>
      <c r="O3200" s="35">
        <f t="shared" si="541"/>
        <v>414</v>
      </c>
      <c r="P3200" s="36" t="str">
        <f t="shared" si="542"/>
        <v>T</v>
      </c>
      <c r="Q3200" s="37" t="str">
        <f t="shared" si="543"/>
        <v>GTG Training Ltd</v>
      </c>
      <c r="R3200" s="6" t="str">
        <f t="shared" si="544"/>
        <v>T - GTG Training Ltd</v>
      </c>
      <c r="S3200" s="6" t="str">
        <f>IFERROR(INDEX('Vendor Over-ride'!$C:$C, MATCH($R:$R,'Vendor Over-ride'!$A:$A,0)),"")</f>
        <v>T - GTG Training Ltd</v>
      </c>
      <c r="U3200" s="38" t="str">
        <f t="shared" si="548"/>
        <v>GIA</v>
      </c>
      <c r="V3200" s="5" t="str">
        <f t="shared" si="549"/>
        <v>TRADE</v>
      </c>
      <c r="W3200" s="5" t="b">
        <f t="shared" si="545"/>
        <v>0</v>
      </c>
      <c r="X3200" s="40">
        <f t="shared" ca="1" si="546"/>
        <v>3908.4</v>
      </c>
      <c r="Y3200" s="30" t="b">
        <f t="shared" ca="1" si="547"/>
        <v>0</v>
      </c>
    </row>
    <row r="3201" spans="1:25" hidden="1">
      <c r="A3201" s="28" t="s">
        <v>2837</v>
      </c>
      <c r="B3201" s="28" t="s">
        <v>2838</v>
      </c>
      <c r="C3201" s="28" t="s">
        <v>5062</v>
      </c>
      <c r="D3201" s="28" t="s">
        <v>2842</v>
      </c>
      <c r="E3201" s="29">
        <v>42460</v>
      </c>
      <c r="F3201" s="28" t="s">
        <v>13612</v>
      </c>
      <c r="G3201" s="30">
        <v>5674</v>
      </c>
      <c r="H3201" s="28" t="s">
        <v>13613</v>
      </c>
      <c r="I3201" s="31">
        <v>0</v>
      </c>
      <c r="J3201" s="31">
        <v>71.28</v>
      </c>
      <c r="K3201" s="28" t="s">
        <v>4970</v>
      </c>
      <c r="L3201" s="32">
        <f t="shared" si="539"/>
        <v>-71.28</v>
      </c>
      <c r="M3201" s="33">
        <f t="shared" si="540"/>
        <v>71.28</v>
      </c>
      <c r="N3201" s="34" t="b">
        <v>1</v>
      </c>
      <c r="O3201" s="35">
        <f t="shared" si="541"/>
        <v>71.28</v>
      </c>
      <c r="P3201" s="36" t="str">
        <f t="shared" si="542"/>
        <v>T</v>
      </c>
      <c r="Q3201" s="37" t="str">
        <f t="shared" si="543"/>
        <v>Jules Cafe Ltd</v>
      </c>
      <c r="R3201" s="6" t="str">
        <f t="shared" si="544"/>
        <v>T - Jules Cafe Ltd</v>
      </c>
      <c r="S3201" s="6" t="str">
        <f>IFERROR(INDEX('Vendor Over-ride'!$C:$C, MATCH($R:$R,'Vendor Over-ride'!$A:$A,0)),"")</f>
        <v>T - Jules Cafe Ltd</v>
      </c>
      <c r="U3201" s="38" t="str">
        <f t="shared" si="548"/>
        <v>GIA</v>
      </c>
      <c r="V3201" s="5" t="str">
        <f t="shared" si="549"/>
        <v>TRADE</v>
      </c>
      <c r="W3201" s="5" t="b">
        <f t="shared" si="545"/>
        <v>0</v>
      </c>
      <c r="X3201" s="40">
        <f t="shared" ca="1" si="546"/>
        <v>571.7399999999999</v>
      </c>
      <c r="Y3201" s="30" t="b">
        <f t="shared" ca="1" si="547"/>
        <v>0</v>
      </c>
    </row>
    <row r="3202" spans="1:25" hidden="1">
      <c r="A3202" s="28" t="s">
        <v>2837</v>
      </c>
      <c r="B3202" s="28" t="s">
        <v>2838</v>
      </c>
      <c r="C3202" s="28" t="s">
        <v>5062</v>
      </c>
      <c r="D3202" s="28" t="s">
        <v>2842</v>
      </c>
      <c r="E3202" s="29">
        <v>42460</v>
      </c>
      <c r="F3202" s="28" t="s">
        <v>13614</v>
      </c>
      <c r="G3202" s="30">
        <v>5674</v>
      </c>
      <c r="H3202" s="28" t="s">
        <v>13615</v>
      </c>
      <c r="I3202" s="31">
        <v>0</v>
      </c>
      <c r="J3202" s="31">
        <v>228</v>
      </c>
      <c r="K3202" s="28" t="s">
        <v>3514</v>
      </c>
      <c r="L3202" s="32">
        <f t="shared" ref="L3202:L3265" si="550">I:I-J:J</f>
        <v>-228</v>
      </c>
      <c r="M3202" s="33">
        <f t="shared" ref="M3202:M3265" si="551">ABS($L:$L)</f>
        <v>228</v>
      </c>
      <c r="N3202" s="34" t="b">
        <v>1</v>
      </c>
      <c r="O3202" s="35">
        <f t="shared" ref="O3202:O3265" si="552">$M:$M*$N:$N</f>
        <v>228</v>
      </c>
      <c r="P3202" s="36" t="str">
        <f t="shared" ref="P3202:P3265" si="553">LEFT(TRIM($K:$K),1)</f>
        <v>T</v>
      </c>
      <c r="Q3202" s="37" t="str">
        <f t="shared" ref="Q3202:Q3265" si="554">RIGHT(TRIM($K:$K),LEN(TRIM($K:$K))-FIND("-",TRIM($K:$K)))</f>
        <v>Junk-It Ltd</v>
      </c>
      <c r="R3202" s="6" t="str">
        <f t="shared" ref="R3202:R3265" si="555">CONCATENATE($P:$P, " - ",$Q:$Q)</f>
        <v>T - Junk-It Ltd</v>
      </c>
      <c r="S3202" s="6" t="str">
        <f>IFERROR(INDEX('Vendor Over-ride'!$C:$C, MATCH($R:$R,'Vendor Over-ride'!$A:$A,0)),"")</f>
        <v>T - Junk-It Ltd</v>
      </c>
      <c r="U3202" s="38" t="str">
        <f t="shared" si="548"/>
        <v>GIA</v>
      </c>
      <c r="V3202" s="5" t="str">
        <f t="shared" si="549"/>
        <v>TRADE</v>
      </c>
      <c r="W3202" s="5" t="b">
        <f t="shared" ref="W3202:W3265" si="556">ROUND($O:$O,2)&gt;=25000</f>
        <v>0</v>
      </c>
      <c r="X3202" s="40">
        <f t="shared" ref="X3202:X3265" ca="1" si="557">SUMPRODUCT((Payee=$S3202) * (Payment_Value))</f>
        <v>636</v>
      </c>
      <c r="Y3202" s="30" t="b">
        <f t="shared" ref="Y3202:Y3265" ca="1" si="558">$X:$X&gt;=25000</f>
        <v>0</v>
      </c>
    </row>
    <row r="3203" spans="1:25" hidden="1">
      <c r="A3203" s="28" t="s">
        <v>2837</v>
      </c>
      <c r="B3203" s="28" t="s">
        <v>2838</v>
      </c>
      <c r="C3203" s="28" t="s">
        <v>5062</v>
      </c>
      <c r="D3203" s="28" t="s">
        <v>2842</v>
      </c>
      <c r="E3203" s="29">
        <v>42460</v>
      </c>
      <c r="F3203" s="28" t="s">
        <v>13616</v>
      </c>
      <c r="G3203" s="30">
        <v>5674</v>
      </c>
      <c r="H3203" s="28" t="s">
        <v>13617</v>
      </c>
      <c r="I3203" s="31">
        <v>0</v>
      </c>
      <c r="J3203" s="31">
        <v>107.85</v>
      </c>
      <c r="K3203" s="28" t="s">
        <v>13618</v>
      </c>
      <c r="L3203" s="32">
        <f t="shared" si="550"/>
        <v>-107.85</v>
      </c>
      <c r="M3203" s="33">
        <f t="shared" si="551"/>
        <v>107.85</v>
      </c>
      <c r="N3203" s="34" t="b">
        <v>1</v>
      </c>
      <c r="O3203" s="35">
        <f t="shared" si="552"/>
        <v>107.85</v>
      </c>
      <c r="P3203" s="36" t="str">
        <f t="shared" si="553"/>
        <v>T</v>
      </c>
      <c r="Q3203" s="37" t="str">
        <f t="shared" si="554"/>
        <v>Maggie Kinloch</v>
      </c>
      <c r="R3203" s="6" t="str">
        <f t="shared" si="555"/>
        <v>T - Maggie Kinloch</v>
      </c>
      <c r="S3203" s="6" t="str">
        <f>IFERROR(INDEX('Vendor Over-ride'!$C:$C, MATCH($R:$R,'Vendor Over-ride'!$A:$A,0)),"")</f>
        <v>T - Maggie Kinloch</v>
      </c>
      <c r="U3203" s="38" t="str">
        <f t="shared" ref="U3203:U3246" si="559">"GIA"</f>
        <v>GIA</v>
      </c>
      <c r="V3203" s="5" t="str">
        <f t="shared" ref="V3203:V3266" si="560">UPPER(IF($P:$P="E","Employee",IF(OR($P:$P="I",$P:$P="G"),"Award",IF(OR($P:$P="D",$P:$P="T"),"Trade",""))))</f>
        <v>TRADE</v>
      </c>
      <c r="W3203" s="5" t="b">
        <f t="shared" si="556"/>
        <v>0</v>
      </c>
      <c r="X3203" s="40">
        <f t="shared" ca="1" si="557"/>
        <v>107.85</v>
      </c>
      <c r="Y3203" s="30" t="b">
        <f t="shared" ca="1" si="558"/>
        <v>0</v>
      </c>
    </row>
    <row r="3204" spans="1:25" hidden="1">
      <c r="A3204" s="28" t="s">
        <v>2837</v>
      </c>
      <c r="B3204" s="28" t="s">
        <v>2838</v>
      </c>
      <c r="C3204" s="28" t="s">
        <v>5062</v>
      </c>
      <c r="D3204" s="28" t="s">
        <v>2842</v>
      </c>
      <c r="E3204" s="29">
        <v>42460</v>
      </c>
      <c r="F3204" s="28" t="s">
        <v>13619</v>
      </c>
      <c r="G3204" s="30">
        <v>5674</v>
      </c>
      <c r="H3204" s="28" t="s">
        <v>13620</v>
      </c>
      <c r="I3204" s="31">
        <v>0</v>
      </c>
      <c r="J3204" s="31">
        <v>8615.19</v>
      </c>
      <c r="K3204" s="28" t="s">
        <v>13621</v>
      </c>
      <c r="L3204" s="32">
        <f t="shared" si="550"/>
        <v>-8615.19</v>
      </c>
      <c r="M3204" s="33">
        <f t="shared" si="551"/>
        <v>8615.19</v>
      </c>
      <c r="N3204" s="34" t="b">
        <v>1</v>
      </c>
      <c r="O3204" s="35">
        <f t="shared" si="552"/>
        <v>8615.19</v>
      </c>
      <c r="P3204" s="36" t="str">
        <f t="shared" si="553"/>
        <v>T</v>
      </c>
      <c r="Q3204" s="37" t="str">
        <f t="shared" si="554"/>
        <v>Archibald McKellar Ltd</v>
      </c>
      <c r="R3204" s="6" t="str">
        <f t="shared" si="555"/>
        <v>T - Archibald McKellar Ltd</v>
      </c>
      <c r="S3204" s="6" t="str">
        <f>IFERROR(INDEX('Vendor Over-ride'!$C:$C, MATCH($R:$R,'Vendor Over-ride'!$A:$A,0)),"")</f>
        <v>T - Archibald McKellar Ltd</v>
      </c>
      <c r="U3204" s="38" t="str">
        <f t="shared" si="559"/>
        <v>GIA</v>
      </c>
      <c r="V3204" s="5" t="str">
        <f t="shared" si="560"/>
        <v>TRADE</v>
      </c>
      <c r="W3204" s="5" t="b">
        <f t="shared" si="556"/>
        <v>0</v>
      </c>
      <c r="X3204" s="40">
        <f t="shared" ca="1" si="557"/>
        <v>8615.19</v>
      </c>
      <c r="Y3204" s="30" t="b">
        <f t="shared" ca="1" si="558"/>
        <v>0</v>
      </c>
    </row>
    <row r="3205" spans="1:25">
      <c r="A3205" s="28" t="s">
        <v>2837</v>
      </c>
      <c r="B3205" s="28" t="s">
        <v>2838</v>
      </c>
      <c r="C3205" s="28" t="s">
        <v>5062</v>
      </c>
      <c r="D3205" s="28" t="s">
        <v>2842</v>
      </c>
      <c r="E3205" s="29">
        <v>42460</v>
      </c>
      <c r="F3205" s="28" t="s">
        <v>13622</v>
      </c>
      <c r="G3205" s="30">
        <v>5674</v>
      </c>
      <c r="H3205" s="28" t="s">
        <v>13623</v>
      </c>
      <c r="I3205" s="31">
        <v>0</v>
      </c>
      <c r="J3205" s="31">
        <v>611.1</v>
      </c>
      <c r="K3205" s="28" t="s">
        <v>2853</v>
      </c>
      <c r="L3205" s="32">
        <f t="shared" si="550"/>
        <v>-611.1</v>
      </c>
      <c r="M3205" s="33">
        <f t="shared" si="551"/>
        <v>611.1</v>
      </c>
      <c r="N3205" s="34" t="b">
        <v>1</v>
      </c>
      <c r="O3205" s="35">
        <f t="shared" si="552"/>
        <v>611.1</v>
      </c>
      <c r="P3205" s="36" t="str">
        <f t="shared" si="553"/>
        <v>T</v>
      </c>
      <c r="Q3205" s="37" t="str">
        <f t="shared" si="554"/>
        <v>Media Business Insight Ltd</v>
      </c>
      <c r="R3205" s="6" t="str">
        <f t="shared" si="555"/>
        <v>T - Media Business Insight Ltd</v>
      </c>
      <c r="S3205" s="6" t="str">
        <f>IFERROR(INDEX('Vendor Over-ride'!$C:$C, MATCH($R:$R,'Vendor Over-ride'!$A:$A,0)),"")</f>
        <v>T - Media Business Insight Ltd</v>
      </c>
      <c r="T3205" s="41" t="s">
        <v>7020</v>
      </c>
      <c r="U3205" s="38" t="str">
        <f t="shared" si="559"/>
        <v>GIA</v>
      </c>
      <c r="V3205" s="5" t="str">
        <f t="shared" si="560"/>
        <v>TRADE</v>
      </c>
      <c r="W3205" s="5" t="b">
        <f t="shared" si="556"/>
        <v>0</v>
      </c>
      <c r="X3205" s="40">
        <f t="shared" ca="1" si="557"/>
        <v>42611.1</v>
      </c>
      <c r="Y3205" s="30" t="b">
        <f t="shared" ca="1" si="558"/>
        <v>1</v>
      </c>
    </row>
    <row r="3206" spans="1:25" hidden="1">
      <c r="A3206" s="28" t="s">
        <v>2837</v>
      </c>
      <c r="B3206" s="28" t="s">
        <v>2838</v>
      </c>
      <c r="C3206" s="28" t="s">
        <v>5062</v>
      </c>
      <c r="D3206" s="28" t="s">
        <v>2842</v>
      </c>
      <c r="E3206" s="29">
        <v>42460</v>
      </c>
      <c r="F3206" s="28" t="s">
        <v>13624</v>
      </c>
      <c r="G3206" s="30">
        <v>5674</v>
      </c>
      <c r="H3206" s="28" t="s">
        <v>13625</v>
      </c>
      <c r="I3206" s="31">
        <v>0</v>
      </c>
      <c r="J3206" s="31">
        <v>112.35</v>
      </c>
      <c r="K3206" s="28" t="s">
        <v>7606</v>
      </c>
      <c r="L3206" s="32">
        <f t="shared" si="550"/>
        <v>-112.35</v>
      </c>
      <c r="M3206" s="33">
        <f t="shared" si="551"/>
        <v>112.35</v>
      </c>
      <c r="N3206" s="34" t="b">
        <v>1</v>
      </c>
      <c r="O3206" s="35">
        <f t="shared" si="552"/>
        <v>112.35</v>
      </c>
      <c r="P3206" s="36" t="str">
        <f t="shared" si="553"/>
        <v>T</v>
      </c>
      <c r="Q3206" s="37" t="str">
        <f t="shared" si="554"/>
        <v>Office Care</v>
      </c>
      <c r="R3206" s="6" t="str">
        <f t="shared" si="555"/>
        <v>T - Office Care</v>
      </c>
      <c r="S3206" s="6" t="str">
        <f>IFERROR(INDEX('Vendor Over-ride'!$C:$C, MATCH($R:$R,'Vendor Over-ride'!$A:$A,0)),"")</f>
        <v>T - Office Care</v>
      </c>
      <c r="U3206" s="38" t="str">
        <f t="shared" si="559"/>
        <v>GIA</v>
      </c>
      <c r="V3206" s="5" t="str">
        <f t="shared" si="560"/>
        <v>TRADE</v>
      </c>
      <c r="W3206" s="5" t="b">
        <f t="shared" si="556"/>
        <v>0</v>
      </c>
      <c r="X3206" s="40">
        <f t="shared" ca="1" si="557"/>
        <v>8491.49</v>
      </c>
      <c r="Y3206" s="30" t="b">
        <f t="shared" ca="1" si="558"/>
        <v>0</v>
      </c>
    </row>
    <row r="3207" spans="1:25">
      <c r="A3207" s="28" t="s">
        <v>2837</v>
      </c>
      <c r="B3207" s="28" t="s">
        <v>2838</v>
      </c>
      <c r="C3207" s="28" t="s">
        <v>5062</v>
      </c>
      <c r="D3207" s="28" t="s">
        <v>2842</v>
      </c>
      <c r="E3207" s="29">
        <v>42460</v>
      </c>
      <c r="F3207" s="28" t="s">
        <v>13626</v>
      </c>
      <c r="G3207" s="30">
        <v>5674</v>
      </c>
      <c r="H3207" s="28" t="s">
        <v>13627</v>
      </c>
      <c r="I3207" s="31">
        <v>0</v>
      </c>
      <c r="J3207" s="31">
        <v>17782</v>
      </c>
      <c r="K3207" s="28" t="s">
        <v>9427</v>
      </c>
      <c r="L3207" s="32">
        <f t="shared" si="550"/>
        <v>-17782</v>
      </c>
      <c r="M3207" s="33">
        <f t="shared" si="551"/>
        <v>17782</v>
      </c>
      <c r="N3207" s="34" t="b">
        <v>1</v>
      </c>
      <c r="O3207" s="35">
        <f t="shared" si="552"/>
        <v>17782</v>
      </c>
      <c r="P3207" s="36" t="str">
        <f t="shared" si="553"/>
        <v>T</v>
      </c>
      <c r="Q3207" s="37" t="str">
        <f t="shared" si="554"/>
        <v>Research Scotland</v>
      </c>
      <c r="R3207" s="6" t="str">
        <f t="shared" si="555"/>
        <v>T - Research Scotland</v>
      </c>
      <c r="S3207" s="6" t="str">
        <f>IFERROR(INDEX('Vendor Over-ride'!$C:$C, MATCH($R:$R,'Vendor Over-ride'!$A:$A,0)),"")</f>
        <v>T - Research Scotland</v>
      </c>
      <c r="T3207" s="41" t="s">
        <v>17728</v>
      </c>
      <c r="U3207" s="38" t="str">
        <f t="shared" si="559"/>
        <v>GIA</v>
      </c>
      <c r="V3207" s="5" t="str">
        <f t="shared" si="560"/>
        <v>TRADE</v>
      </c>
      <c r="W3207" s="5" t="b">
        <f t="shared" si="556"/>
        <v>0</v>
      </c>
      <c r="X3207" s="40">
        <f t="shared" ca="1" si="557"/>
        <v>46259</v>
      </c>
      <c r="Y3207" s="30" t="b">
        <f t="shared" ca="1" si="558"/>
        <v>1</v>
      </c>
    </row>
    <row r="3208" spans="1:25" hidden="1">
      <c r="A3208" s="28" t="s">
        <v>2837</v>
      </c>
      <c r="B3208" s="28" t="s">
        <v>2838</v>
      </c>
      <c r="C3208" s="28" t="s">
        <v>5062</v>
      </c>
      <c r="D3208" s="28" t="s">
        <v>2842</v>
      </c>
      <c r="E3208" s="29">
        <v>42460</v>
      </c>
      <c r="F3208" s="28" t="s">
        <v>13628</v>
      </c>
      <c r="G3208" s="30">
        <v>5674</v>
      </c>
      <c r="H3208" s="28" t="s">
        <v>13629</v>
      </c>
      <c r="I3208" s="31">
        <v>0</v>
      </c>
      <c r="J3208" s="31">
        <v>250</v>
      </c>
      <c r="K3208" s="28" t="s">
        <v>7112</v>
      </c>
      <c r="L3208" s="32">
        <f t="shared" si="550"/>
        <v>-250</v>
      </c>
      <c r="M3208" s="33">
        <f t="shared" si="551"/>
        <v>250</v>
      </c>
      <c r="N3208" s="34" t="b">
        <v>1</v>
      </c>
      <c r="O3208" s="35">
        <f t="shared" si="552"/>
        <v>250</v>
      </c>
      <c r="P3208" s="36" t="str">
        <f t="shared" si="553"/>
        <v>T</v>
      </c>
      <c r="Q3208" s="37" t="str">
        <f t="shared" si="554"/>
        <v>Sabhal Mor Ostaig</v>
      </c>
      <c r="R3208" s="6" t="str">
        <f t="shared" si="555"/>
        <v>T - Sabhal Mor Ostaig</v>
      </c>
      <c r="S3208" s="6" t="str">
        <f>IFERROR(INDEX('Vendor Over-ride'!$C:$C, MATCH($R:$R,'Vendor Over-ride'!$A:$A,0)),"")</f>
        <v>T - Sabhal Mor Ostaig</v>
      </c>
      <c r="U3208" s="38" t="str">
        <f t="shared" si="559"/>
        <v>GIA</v>
      </c>
      <c r="V3208" s="5" t="str">
        <f t="shared" si="560"/>
        <v>TRADE</v>
      </c>
      <c r="W3208" s="5" t="b">
        <f t="shared" si="556"/>
        <v>0</v>
      </c>
      <c r="X3208" s="40">
        <f t="shared" ca="1" si="557"/>
        <v>750</v>
      </c>
      <c r="Y3208" s="30" t="b">
        <f t="shared" ca="1" si="558"/>
        <v>0</v>
      </c>
    </row>
    <row r="3209" spans="1:25" hidden="1">
      <c r="A3209" s="28" t="s">
        <v>2837</v>
      </c>
      <c r="B3209" s="28" t="s">
        <v>2838</v>
      </c>
      <c r="C3209" s="28" t="s">
        <v>5062</v>
      </c>
      <c r="D3209" s="28" t="s">
        <v>2842</v>
      </c>
      <c r="E3209" s="29">
        <v>42460</v>
      </c>
      <c r="F3209" s="28" t="s">
        <v>13630</v>
      </c>
      <c r="G3209" s="30">
        <v>5674</v>
      </c>
      <c r="H3209" s="28" t="s">
        <v>13631</v>
      </c>
      <c r="I3209" s="31">
        <v>0</v>
      </c>
      <c r="J3209" s="31">
        <v>546.4</v>
      </c>
      <c r="K3209" s="28" t="s">
        <v>13632</v>
      </c>
      <c r="L3209" s="32">
        <f t="shared" si="550"/>
        <v>-546.4</v>
      </c>
      <c r="M3209" s="33">
        <f t="shared" si="551"/>
        <v>546.4</v>
      </c>
      <c r="N3209" s="34" t="b">
        <v>1</v>
      </c>
      <c r="O3209" s="35">
        <f t="shared" si="552"/>
        <v>546.4</v>
      </c>
      <c r="P3209" s="36" t="str">
        <f t="shared" si="553"/>
        <v>T</v>
      </c>
      <c r="Q3209" s="37" t="str">
        <f t="shared" si="554"/>
        <v>Sarah Jauncey</v>
      </c>
      <c r="R3209" s="6" t="str">
        <f t="shared" si="555"/>
        <v>T - Sarah Jauncey</v>
      </c>
      <c r="S3209" s="6" t="str">
        <f>IFERROR(INDEX('Vendor Over-ride'!$C:$C, MATCH($R:$R,'Vendor Over-ride'!$A:$A,0)),"")</f>
        <v>T - Sarah Jauncey</v>
      </c>
      <c r="U3209" s="38" t="str">
        <f t="shared" si="559"/>
        <v>GIA</v>
      </c>
      <c r="V3209" s="5" t="str">
        <f t="shared" si="560"/>
        <v>TRADE</v>
      </c>
      <c r="W3209" s="5" t="b">
        <f t="shared" si="556"/>
        <v>0</v>
      </c>
      <c r="X3209" s="40">
        <f t="shared" ca="1" si="557"/>
        <v>546.4</v>
      </c>
      <c r="Y3209" s="30" t="b">
        <f t="shared" ca="1" si="558"/>
        <v>0</v>
      </c>
    </row>
    <row r="3210" spans="1:25" hidden="1">
      <c r="A3210" s="28" t="s">
        <v>2837</v>
      </c>
      <c r="B3210" s="28" t="s">
        <v>2838</v>
      </c>
      <c r="C3210" s="28" t="s">
        <v>5062</v>
      </c>
      <c r="D3210" s="28" t="s">
        <v>2842</v>
      </c>
      <c r="E3210" s="29">
        <v>42460</v>
      </c>
      <c r="F3210" s="28" t="s">
        <v>13633</v>
      </c>
      <c r="G3210" s="30">
        <v>5674</v>
      </c>
      <c r="H3210" s="28" t="s">
        <v>13634</v>
      </c>
      <c r="I3210" s="31">
        <v>0</v>
      </c>
      <c r="J3210" s="31">
        <v>283.19</v>
      </c>
      <c r="K3210" s="28" t="s">
        <v>13635</v>
      </c>
      <c r="L3210" s="32">
        <f t="shared" si="550"/>
        <v>-283.19</v>
      </c>
      <c r="M3210" s="33">
        <f t="shared" si="551"/>
        <v>283.19</v>
      </c>
      <c r="N3210" s="34" t="b">
        <v>1</v>
      </c>
      <c r="O3210" s="35">
        <f t="shared" si="552"/>
        <v>283.19</v>
      </c>
      <c r="P3210" s="36" t="str">
        <f t="shared" si="553"/>
        <v>T</v>
      </c>
      <c r="Q3210" s="37" t="str">
        <f t="shared" si="554"/>
        <v>Sheila Murray</v>
      </c>
      <c r="R3210" s="6" t="str">
        <f t="shared" si="555"/>
        <v>T - Sheila Murray</v>
      </c>
      <c r="S3210" s="6" t="str">
        <f>IFERROR(INDEX('Vendor Over-ride'!$C:$C, MATCH($R:$R,'Vendor Over-ride'!$A:$A,0)),"")</f>
        <v>T - Sheila Murray</v>
      </c>
      <c r="U3210" s="38" t="str">
        <f t="shared" si="559"/>
        <v>GIA</v>
      </c>
      <c r="V3210" s="5" t="str">
        <f t="shared" si="560"/>
        <v>TRADE</v>
      </c>
      <c r="W3210" s="5" t="b">
        <f t="shared" si="556"/>
        <v>0</v>
      </c>
      <c r="X3210" s="40">
        <f t="shared" ca="1" si="557"/>
        <v>283.19</v>
      </c>
      <c r="Y3210" s="30" t="b">
        <f t="shared" ca="1" si="558"/>
        <v>0</v>
      </c>
    </row>
    <row r="3211" spans="1:25" hidden="1">
      <c r="A3211" s="28" t="s">
        <v>2837</v>
      </c>
      <c r="B3211" s="28" t="s">
        <v>2838</v>
      </c>
      <c r="C3211" s="28" t="s">
        <v>5062</v>
      </c>
      <c r="D3211" s="28" t="s">
        <v>2842</v>
      </c>
      <c r="E3211" s="29">
        <v>42460</v>
      </c>
      <c r="F3211" s="28" t="s">
        <v>13636</v>
      </c>
      <c r="G3211" s="30">
        <v>5674</v>
      </c>
      <c r="H3211" s="28" t="s">
        <v>13637</v>
      </c>
      <c r="I3211" s="31">
        <v>0</v>
      </c>
      <c r="J3211" s="31">
        <v>92.28</v>
      </c>
      <c r="K3211" s="28" t="s">
        <v>2966</v>
      </c>
      <c r="L3211" s="32">
        <f t="shared" si="550"/>
        <v>-92.28</v>
      </c>
      <c r="M3211" s="33">
        <f t="shared" si="551"/>
        <v>92.28</v>
      </c>
      <c r="N3211" s="34" t="b">
        <v>1</v>
      </c>
      <c r="O3211" s="35">
        <f t="shared" si="552"/>
        <v>92.28</v>
      </c>
      <c r="P3211" s="36" t="str">
        <f t="shared" si="553"/>
        <v>T</v>
      </c>
      <c r="Q3211" s="37" t="str">
        <f t="shared" si="554"/>
        <v>Sodexo Limited</v>
      </c>
      <c r="R3211" s="6" t="str">
        <f t="shared" si="555"/>
        <v>T - Sodexo Limited</v>
      </c>
      <c r="S3211" s="6" t="str">
        <f>IFERROR(INDEX('Vendor Over-ride'!$C:$C, MATCH($R:$R,'Vendor Over-ride'!$A:$A,0)),"")</f>
        <v>T - Sodexo Limited</v>
      </c>
      <c r="U3211" s="38" t="str">
        <f t="shared" si="559"/>
        <v>GIA</v>
      </c>
      <c r="V3211" s="5" t="str">
        <f t="shared" si="560"/>
        <v>TRADE</v>
      </c>
      <c r="W3211" s="5" t="b">
        <f t="shared" si="556"/>
        <v>0</v>
      </c>
      <c r="X3211" s="40">
        <f t="shared" ca="1" si="557"/>
        <v>291.65999999999997</v>
      </c>
      <c r="Y3211" s="30" t="b">
        <f t="shared" ca="1" si="558"/>
        <v>0</v>
      </c>
    </row>
    <row r="3212" spans="1:25" hidden="1">
      <c r="A3212" s="28" t="s">
        <v>2837</v>
      </c>
      <c r="B3212" s="28" t="s">
        <v>2838</v>
      </c>
      <c r="C3212" s="28" t="s">
        <v>5062</v>
      </c>
      <c r="D3212" s="28" t="s">
        <v>2842</v>
      </c>
      <c r="E3212" s="29">
        <v>42460</v>
      </c>
      <c r="F3212" s="28" t="s">
        <v>13638</v>
      </c>
      <c r="G3212" s="30">
        <v>5674</v>
      </c>
      <c r="H3212" s="28" t="s">
        <v>13639</v>
      </c>
      <c r="I3212" s="31">
        <v>0</v>
      </c>
      <c r="J3212" s="31">
        <v>34.72</v>
      </c>
      <c r="K3212" s="28" t="s">
        <v>3036</v>
      </c>
      <c r="L3212" s="32">
        <f t="shared" si="550"/>
        <v>-34.72</v>
      </c>
      <c r="M3212" s="33">
        <f t="shared" si="551"/>
        <v>34.72</v>
      </c>
      <c r="N3212" s="34" t="b">
        <v>1</v>
      </c>
      <c r="O3212" s="35">
        <f t="shared" si="552"/>
        <v>34.72</v>
      </c>
      <c r="P3212" s="36" t="str">
        <f t="shared" si="553"/>
        <v>T</v>
      </c>
      <c r="Q3212" s="37" t="str">
        <f t="shared" si="554"/>
        <v>Spectrum Computer Supplies Ltd</v>
      </c>
      <c r="R3212" s="6" t="str">
        <f t="shared" si="555"/>
        <v>T - Spectrum Computer Supplies Ltd</v>
      </c>
      <c r="S3212" s="6" t="str">
        <f>IFERROR(INDEX('Vendor Over-ride'!$C:$C, MATCH($R:$R,'Vendor Over-ride'!$A:$A,0)),"")</f>
        <v>T - Spectrum Computer Supplies Ltd</v>
      </c>
      <c r="U3212" s="38" t="str">
        <f t="shared" si="559"/>
        <v>GIA</v>
      </c>
      <c r="V3212" s="5" t="str">
        <f t="shared" si="560"/>
        <v>TRADE</v>
      </c>
      <c r="W3212" s="5" t="b">
        <f t="shared" si="556"/>
        <v>0</v>
      </c>
      <c r="X3212" s="40">
        <f t="shared" ca="1" si="557"/>
        <v>1166.5300000000002</v>
      </c>
      <c r="Y3212" s="30" t="b">
        <f t="shared" ca="1" si="558"/>
        <v>0</v>
      </c>
    </row>
    <row r="3213" spans="1:25">
      <c r="A3213" s="28" t="s">
        <v>2837</v>
      </c>
      <c r="B3213" s="28" t="s">
        <v>2838</v>
      </c>
      <c r="C3213" s="28" t="s">
        <v>5062</v>
      </c>
      <c r="D3213" s="28" t="s">
        <v>2842</v>
      </c>
      <c r="E3213" s="29">
        <v>42460</v>
      </c>
      <c r="F3213" s="28" t="s">
        <v>13640</v>
      </c>
      <c r="G3213" s="30">
        <v>5674</v>
      </c>
      <c r="H3213" s="28" t="s">
        <v>13641</v>
      </c>
      <c r="I3213" s="31">
        <v>0</v>
      </c>
      <c r="J3213" s="31">
        <v>1773.31</v>
      </c>
      <c r="K3213" s="28" t="s">
        <v>2887</v>
      </c>
      <c r="L3213" s="32">
        <f t="shared" si="550"/>
        <v>-1773.31</v>
      </c>
      <c r="M3213" s="33">
        <f t="shared" si="551"/>
        <v>1773.31</v>
      </c>
      <c r="N3213" s="34" t="b">
        <v>1</v>
      </c>
      <c r="O3213" s="35">
        <f t="shared" si="552"/>
        <v>1773.31</v>
      </c>
      <c r="P3213" s="36" t="str">
        <f t="shared" si="553"/>
        <v>T</v>
      </c>
      <c r="Q3213" s="37" t="str">
        <f t="shared" si="554"/>
        <v>Spotless Commercial Cleaning Ltd</v>
      </c>
      <c r="R3213" s="6" t="str">
        <f t="shared" si="555"/>
        <v>T - Spotless Commercial Cleaning Ltd</v>
      </c>
      <c r="S3213" s="6" t="str">
        <f>IFERROR(INDEX('Vendor Over-ride'!$C:$C, MATCH($R:$R,'Vendor Over-ride'!$A:$A,0)),"")</f>
        <v>T - Spotless Commercial Cleaning Ltd</v>
      </c>
      <c r="T3213" s="41" t="s">
        <v>17730</v>
      </c>
      <c r="U3213" s="38" t="str">
        <f t="shared" si="559"/>
        <v>GIA</v>
      </c>
      <c r="V3213" s="5" t="str">
        <f t="shared" si="560"/>
        <v>TRADE</v>
      </c>
      <c r="W3213" s="5" t="b">
        <f t="shared" si="556"/>
        <v>0</v>
      </c>
      <c r="X3213" s="40">
        <f t="shared" ca="1" si="557"/>
        <v>25308.30000000001</v>
      </c>
      <c r="Y3213" s="30" t="b">
        <f t="shared" ca="1" si="558"/>
        <v>1</v>
      </c>
    </row>
    <row r="3214" spans="1:25" hidden="1">
      <c r="A3214" s="28" t="s">
        <v>2837</v>
      </c>
      <c r="B3214" s="28" t="s">
        <v>2838</v>
      </c>
      <c r="C3214" s="28" t="s">
        <v>5062</v>
      </c>
      <c r="D3214" s="28" t="s">
        <v>2842</v>
      </c>
      <c r="E3214" s="29">
        <v>42460</v>
      </c>
      <c r="F3214" s="28" t="s">
        <v>13642</v>
      </c>
      <c r="G3214" s="30">
        <v>5674</v>
      </c>
      <c r="H3214" s="28" t="s">
        <v>13643</v>
      </c>
      <c r="I3214" s="31">
        <v>0</v>
      </c>
      <c r="J3214" s="31">
        <v>456.21</v>
      </c>
      <c r="K3214" s="28" t="s">
        <v>13644</v>
      </c>
      <c r="L3214" s="32">
        <f t="shared" si="550"/>
        <v>-456.21</v>
      </c>
      <c r="M3214" s="33">
        <f t="shared" si="551"/>
        <v>456.21</v>
      </c>
      <c r="N3214" s="34" t="b">
        <v>1</v>
      </c>
      <c r="O3214" s="35">
        <f t="shared" si="552"/>
        <v>456.21</v>
      </c>
      <c r="P3214" s="36" t="str">
        <f t="shared" si="553"/>
        <v>T</v>
      </c>
      <c r="Q3214" s="37" t="str">
        <f t="shared" si="554"/>
        <v>Taigh Chearsabhagh Trading Co</v>
      </c>
      <c r="R3214" s="6" t="str">
        <f t="shared" si="555"/>
        <v>T - Taigh Chearsabhagh Trading Co</v>
      </c>
      <c r="S3214" s="6" t="str">
        <f>IFERROR(INDEX('Vendor Over-ride'!$C:$C, MATCH($R:$R,'Vendor Over-ride'!$A:$A,0)),"")</f>
        <v>T - Taig Chearsbahagh</v>
      </c>
      <c r="U3214" s="38" t="str">
        <f t="shared" si="559"/>
        <v>GIA</v>
      </c>
      <c r="V3214" s="5" t="str">
        <f t="shared" si="560"/>
        <v>TRADE</v>
      </c>
      <c r="W3214" s="5" t="b">
        <f t="shared" si="556"/>
        <v>0</v>
      </c>
      <c r="X3214" s="40">
        <f t="shared" ca="1" si="557"/>
        <v>456.21</v>
      </c>
      <c r="Y3214" s="30" t="b">
        <f t="shared" ca="1" si="558"/>
        <v>0</v>
      </c>
    </row>
    <row r="3215" spans="1:25" hidden="1">
      <c r="A3215" s="28" t="s">
        <v>2837</v>
      </c>
      <c r="B3215" s="28" t="s">
        <v>2838</v>
      </c>
      <c r="C3215" s="28" t="s">
        <v>5062</v>
      </c>
      <c r="D3215" s="28" t="s">
        <v>2842</v>
      </c>
      <c r="E3215" s="29">
        <v>42460</v>
      </c>
      <c r="F3215" s="28" t="s">
        <v>13645</v>
      </c>
      <c r="G3215" s="30">
        <v>5674</v>
      </c>
      <c r="H3215" s="28" t="s">
        <v>13646</v>
      </c>
      <c r="I3215" s="31">
        <v>0</v>
      </c>
      <c r="J3215" s="31">
        <v>1920</v>
      </c>
      <c r="K3215" s="28" t="s">
        <v>2905</v>
      </c>
      <c r="L3215" s="32">
        <f t="shared" si="550"/>
        <v>-1920</v>
      </c>
      <c r="M3215" s="33">
        <f t="shared" si="551"/>
        <v>1920</v>
      </c>
      <c r="N3215" s="34" t="b">
        <v>1</v>
      </c>
      <c r="O3215" s="35">
        <f t="shared" si="552"/>
        <v>1920</v>
      </c>
      <c r="P3215" s="36" t="str">
        <f t="shared" si="553"/>
        <v>T</v>
      </c>
      <c r="Q3215" s="37" t="str">
        <f t="shared" si="554"/>
        <v>The Press Data Bureau</v>
      </c>
      <c r="R3215" s="6" t="str">
        <f t="shared" si="555"/>
        <v>T - The Press Data Bureau</v>
      </c>
      <c r="S3215" s="6" t="str">
        <f>IFERROR(INDEX('Vendor Over-ride'!$C:$C, MATCH($R:$R,'Vendor Over-ride'!$A:$A,0)),"")</f>
        <v>T - Press Data Bureau, The</v>
      </c>
      <c r="U3215" s="38" t="str">
        <f t="shared" si="559"/>
        <v>GIA</v>
      </c>
      <c r="V3215" s="5" t="str">
        <f t="shared" si="560"/>
        <v>TRADE</v>
      </c>
      <c r="W3215" s="5" t="b">
        <f t="shared" si="556"/>
        <v>0</v>
      </c>
      <c r="X3215" s="40">
        <f t="shared" ca="1" si="557"/>
        <v>23040</v>
      </c>
      <c r="Y3215" s="30" t="b">
        <f t="shared" ca="1" si="558"/>
        <v>0</v>
      </c>
    </row>
    <row r="3216" spans="1:25" hidden="1">
      <c r="A3216" s="28" t="s">
        <v>2837</v>
      </c>
      <c r="B3216" s="28" t="s">
        <v>2838</v>
      </c>
      <c r="C3216" s="28" t="s">
        <v>5062</v>
      </c>
      <c r="D3216" s="28" t="s">
        <v>2842</v>
      </c>
      <c r="E3216" s="29">
        <v>42460</v>
      </c>
      <c r="F3216" s="28" t="s">
        <v>13647</v>
      </c>
      <c r="G3216" s="30">
        <v>5674</v>
      </c>
      <c r="H3216" s="28" t="s">
        <v>13648</v>
      </c>
      <c r="I3216" s="31">
        <v>0</v>
      </c>
      <c r="J3216" s="31">
        <v>746.4</v>
      </c>
      <c r="K3216" s="28" t="s">
        <v>13649</v>
      </c>
      <c r="L3216" s="32">
        <f t="shared" si="550"/>
        <v>-746.4</v>
      </c>
      <c r="M3216" s="33">
        <f t="shared" si="551"/>
        <v>746.4</v>
      </c>
      <c r="N3216" s="34" t="b">
        <v>1</v>
      </c>
      <c r="O3216" s="35">
        <f t="shared" si="552"/>
        <v>746.4</v>
      </c>
      <c r="P3216" s="36" t="str">
        <f t="shared" si="553"/>
        <v>T</v>
      </c>
      <c r="Q3216" s="37" t="str">
        <f t="shared" si="554"/>
        <v>Vision Sign &amp; Digital Ltd</v>
      </c>
      <c r="R3216" s="6" t="str">
        <f t="shared" si="555"/>
        <v>T - Vision Sign &amp; Digital Ltd</v>
      </c>
      <c r="S3216" s="6" t="str">
        <f>IFERROR(INDEX('Vendor Over-ride'!$C:$C, MATCH($R:$R,'Vendor Over-ride'!$A:$A,0)),"")</f>
        <v>T - Vision Sign &amp; Digital Ltd</v>
      </c>
      <c r="U3216" s="38" t="str">
        <f t="shared" si="559"/>
        <v>GIA</v>
      </c>
      <c r="V3216" s="5" t="str">
        <f t="shared" si="560"/>
        <v>TRADE</v>
      </c>
      <c r="W3216" s="5" t="b">
        <f t="shared" si="556"/>
        <v>0</v>
      </c>
      <c r="X3216" s="40">
        <f t="shared" ca="1" si="557"/>
        <v>746.4</v>
      </c>
      <c r="Y3216" s="30" t="b">
        <f t="shared" ca="1" si="558"/>
        <v>0</v>
      </c>
    </row>
    <row r="3217" spans="1:25" hidden="1">
      <c r="A3217" s="28" t="s">
        <v>2837</v>
      </c>
      <c r="B3217" s="28" t="s">
        <v>2838</v>
      </c>
      <c r="C3217" s="28" t="s">
        <v>5062</v>
      </c>
      <c r="D3217" s="28" t="s">
        <v>2842</v>
      </c>
      <c r="E3217" s="29">
        <v>42460</v>
      </c>
      <c r="F3217" s="28" t="s">
        <v>13650</v>
      </c>
      <c r="G3217" s="30">
        <v>5676</v>
      </c>
      <c r="H3217" s="28" t="s">
        <v>13651</v>
      </c>
      <c r="I3217" s="31">
        <v>0</v>
      </c>
      <c r="J3217" s="31">
        <v>395.38</v>
      </c>
      <c r="K3217" s="28" t="s">
        <v>2980</v>
      </c>
      <c r="L3217" s="32">
        <f t="shared" si="550"/>
        <v>-395.38</v>
      </c>
      <c r="M3217" s="33">
        <f t="shared" si="551"/>
        <v>395.38</v>
      </c>
      <c r="N3217" s="34" t="b">
        <v>1</v>
      </c>
      <c r="O3217" s="35">
        <f t="shared" si="552"/>
        <v>395.38</v>
      </c>
      <c r="P3217" s="36" t="str">
        <f t="shared" si="553"/>
        <v>D</v>
      </c>
      <c r="Q3217" s="37" t="str">
        <f t="shared" si="554"/>
        <v>Glasgow Taxis Ltd (Direct Debit)</v>
      </c>
      <c r="R3217" s="6" t="str">
        <f t="shared" si="555"/>
        <v>D - Glasgow Taxis Ltd (Direct Debit)</v>
      </c>
      <c r="S3217" s="6" t="str">
        <f>IFERROR(INDEX('Vendor Over-ride'!$C:$C, MATCH($R:$R,'Vendor Over-ride'!$A:$A,0)),"")</f>
        <v>D - Glasgow Taxis Ltd (Direct Debit)</v>
      </c>
      <c r="U3217" s="38" t="str">
        <f t="shared" si="559"/>
        <v>GIA</v>
      </c>
      <c r="V3217" s="5" t="str">
        <f t="shared" si="560"/>
        <v>TRADE</v>
      </c>
      <c r="W3217" s="5" t="b">
        <f t="shared" si="556"/>
        <v>0</v>
      </c>
      <c r="X3217" s="40">
        <f t="shared" ca="1" si="557"/>
        <v>3868.9700000000003</v>
      </c>
      <c r="Y3217" s="30" t="b">
        <f t="shared" ca="1" si="558"/>
        <v>0</v>
      </c>
    </row>
    <row r="3218" spans="1:25" hidden="1">
      <c r="A3218" s="28" t="s">
        <v>2837</v>
      </c>
      <c r="B3218" s="28" t="s">
        <v>2838</v>
      </c>
      <c r="C3218" s="28" t="s">
        <v>5062</v>
      </c>
      <c r="D3218" s="28" t="s">
        <v>2842</v>
      </c>
      <c r="E3218" s="29">
        <v>42460</v>
      </c>
      <c r="F3218" s="28" t="s">
        <v>13652</v>
      </c>
      <c r="G3218" s="30">
        <v>5676</v>
      </c>
      <c r="H3218" s="28" t="s">
        <v>13653</v>
      </c>
      <c r="I3218" s="31">
        <v>0</v>
      </c>
      <c r="J3218" s="31">
        <v>1662.09</v>
      </c>
      <c r="K3218" s="28" t="s">
        <v>2981</v>
      </c>
      <c r="L3218" s="32">
        <f t="shared" si="550"/>
        <v>-1662.09</v>
      </c>
      <c r="M3218" s="33">
        <f t="shared" si="551"/>
        <v>1662.09</v>
      </c>
      <c r="N3218" s="34" t="b">
        <v>1</v>
      </c>
      <c r="O3218" s="35">
        <f t="shared" si="552"/>
        <v>1662.09</v>
      </c>
      <c r="P3218" s="36" t="str">
        <f t="shared" si="553"/>
        <v>D</v>
      </c>
      <c r="Q3218" s="37" t="str">
        <f t="shared" si="554"/>
        <v>Law at Work (DD)</v>
      </c>
      <c r="R3218" s="6" t="str">
        <f t="shared" si="555"/>
        <v>D - Law at Work (DD)</v>
      </c>
      <c r="S3218" s="6" t="str">
        <f>IFERROR(INDEX('Vendor Over-ride'!$C:$C, MATCH($R:$R,'Vendor Over-ride'!$A:$A,0)),"")</f>
        <v>D - Law at Work (DD)</v>
      </c>
      <c r="U3218" s="38" t="str">
        <f t="shared" si="559"/>
        <v>GIA</v>
      </c>
      <c r="V3218" s="5" t="str">
        <f t="shared" si="560"/>
        <v>TRADE</v>
      </c>
      <c r="W3218" s="5" t="b">
        <f t="shared" si="556"/>
        <v>0</v>
      </c>
      <c r="X3218" s="40">
        <f t="shared" ca="1" si="557"/>
        <v>19885.079999999998</v>
      </c>
      <c r="Y3218" s="30" t="b">
        <f t="shared" ca="1" si="558"/>
        <v>0</v>
      </c>
    </row>
    <row r="3219" spans="1:25">
      <c r="A3219" s="28" t="s">
        <v>2837</v>
      </c>
      <c r="B3219" s="28" t="s">
        <v>2838</v>
      </c>
      <c r="C3219" s="28" t="s">
        <v>5062</v>
      </c>
      <c r="D3219" s="28" t="s">
        <v>2842</v>
      </c>
      <c r="E3219" s="29">
        <v>42460</v>
      </c>
      <c r="F3219" s="28" t="s">
        <v>13654</v>
      </c>
      <c r="G3219" s="30">
        <v>5676</v>
      </c>
      <c r="H3219" s="28" t="s">
        <v>13655</v>
      </c>
      <c r="I3219" s="31">
        <v>0</v>
      </c>
      <c r="J3219" s="31">
        <v>219395.49</v>
      </c>
      <c r="K3219" s="28" t="s">
        <v>2982</v>
      </c>
      <c r="L3219" s="32">
        <f t="shared" si="550"/>
        <v>-219395.49</v>
      </c>
      <c r="M3219" s="33">
        <f t="shared" si="551"/>
        <v>219395.49</v>
      </c>
      <c r="N3219" s="34" t="b">
        <v>1</v>
      </c>
      <c r="O3219" s="35">
        <f t="shared" si="552"/>
        <v>219395.49</v>
      </c>
      <c r="P3219" s="36" t="str">
        <f t="shared" si="553"/>
        <v>D</v>
      </c>
      <c r="Q3219" s="37" t="str">
        <f t="shared" si="554"/>
        <v>Moorepay (Direct Debit)</v>
      </c>
      <c r="R3219" s="6" t="str">
        <f t="shared" si="555"/>
        <v>D - Moorepay (Direct Debit)</v>
      </c>
      <c r="S3219" s="6" t="str">
        <f>IFERROR(INDEX('Vendor Over-ride'!$C:$C, MATCH($R:$R,'Vendor Over-ride'!$A:$A,0)),"")</f>
        <v>D - Moorepay (Direct Debit)</v>
      </c>
      <c r="T3219" s="41" t="s">
        <v>17718</v>
      </c>
      <c r="U3219" s="38" t="str">
        <f t="shared" si="559"/>
        <v>GIA</v>
      </c>
      <c r="V3219" s="5" t="str">
        <f t="shared" si="560"/>
        <v>TRADE</v>
      </c>
      <c r="W3219" s="5" t="b">
        <f t="shared" si="556"/>
        <v>1</v>
      </c>
      <c r="X3219" s="40">
        <f t="shared" ca="1" si="557"/>
        <v>2642409.16</v>
      </c>
      <c r="Y3219" s="30" t="b">
        <f t="shared" ca="1" si="558"/>
        <v>1</v>
      </c>
    </row>
    <row r="3220" spans="1:25" hidden="1">
      <c r="A3220" s="28" t="s">
        <v>2837</v>
      </c>
      <c r="B3220" s="28" t="s">
        <v>2838</v>
      </c>
      <c r="C3220" s="28" t="s">
        <v>5062</v>
      </c>
      <c r="D3220" s="28" t="s">
        <v>2842</v>
      </c>
      <c r="E3220" s="29">
        <v>42460</v>
      </c>
      <c r="F3220" s="28" t="s">
        <v>13656</v>
      </c>
      <c r="G3220" s="30">
        <v>5676</v>
      </c>
      <c r="H3220" s="28" t="s">
        <v>13657</v>
      </c>
      <c r="I3220" s="31">
        <v>0</v>
      </c>
      <c r="J3220" s="31">
        <v>10.55</v>
      </c>
      <c r="K3220" s="28" t="s">
        <v>2983</v>
      </c>
      <c r="L3220" s="32">
        <f t="shared" si="550"/>
        <v>-10.55</v>
      </c>
      <c r="M3220" s="33">
        <f t="shared" si="551"/>
        <v>10.55</v>
      </c>
      <c r="N3220" s="34" t="b">
        <v>1</v>
      </c>
      <c r="O3220" s="35">
        <f t="shared" si="552"/>
        <v>10.55</v>
      </c>
      <c r="P3220" s="36" t="str">
        <f t="shared" si="553"/>
        <v>D</v>
      </c>
      <c r="Q3220" s="37" t="str">
        <f t="shared" si="554"/>
        <v>Orange Mobile (Direct Debit)</v>
      </c>
      <c r="R3220" s="6" t="str">
        <f t="shared" si="555"/>
        <v>D - Orange Mobile (Direct Debit)</v>
      </c>
      <c r="S3220" s="6" t="str">
        <f>IFERROR(INDEX('Vendor Over-ride'!$C:$C, MATCH($R:$R,'Vendor Over-ride'!$A:$A,0)),"")</f>
        <v>D - Orange Mobile (Direct Debit)</v>
      </c>
      <c r="U3220" s="38" t="str">
        <f t="shared" si="559"/>
        <v>GIA</v>
      </c>
      <c r="V3220" s="5" t="str">
        <f t="shared" si="560"/>
        <v>TRADE</v>
      </c>
      <c r="W3220" s="5" t="b">
        <f t="shared" si="556"/>
        <v>0</v>
      </c>
      <c r="X3220" s="40">
        <f t="shared" ca="1" si="557"/>
        <v>126.59999999999998</v>
      </c>
      <c r="Y3220" s="30" t="b">
        <f t="shared" ca="1" si="558"/>
        <v>0</v>
      </c>
    </row>
    <row r="3221" spans="1:25" hidden="1">
      <c r="A3221" s="28" t="s">
        <v>2837</v>
      </c>
      <c r="B3221" s="28" t="s">
        <v>2838</v>
      </c>
      <c r="C3221" s="28" t="s">
        <v>5062</v>
      </c>
      <c r="D3221" s="28" t="s">
        <v>2842</v>
      </c>
      <c r="E3221" s="29">
        <v>42460</v>
      </c>
      <c r="F3221" s="28" t="s">
        <v>13658</v>
      </c>
      <c r="G3221" s="30">
        <v>5676</v>
      </c>
      <c r="H3221" s="28" t="s">
        <v>13659</v>
      </c>
      <c r="I3221" s="31">
        <v>0</v>
      </c>
      <c r="J3221" s="31">
        <v>206</v>
      </c>
      <c r="K3221" s="28" t="s">
        <v>3867</v>
      </c>
      <c r="L3221" s="32">
        <f t="shared" si="550"/>
        <v>-206</v>
      </c>
      <c r="M3221" s="33">
        <f t="shared" si="551"/>
        <v>206</v>
      </c>
      <c r="N3221" s="34" t="b">
        <v>1</v>
      </c>
      <c r="O3221" s="35">
        <f t="shared" si="552"/>
        <v>206</v>
      </c>
      <c r="P3221" s="36" t="str">
        <f t="shared" si="553"/>
        <v>D</v>
      </c>
      <c r="Q3221" s="37" t="str">
        <f t="shared" si="554"/>
        <v>Postage By Phone-Pitney Bowes Ltd (DD)</v>
      </c>
      <c r="R3221" s="6" t="str">
        <f t="shared" si="555"/>
        <v>D - Postage By Phone-Pitney Bowes Ltd (DD)</v>
      </c>
      <c r="S3221" s="6" t="str">
        <f>IFERROR(INDEX('Vendor Over-ride'!$C:$C, MATCH($R:$R,'Vendor Over-ride'!$A:$A,0)),"")</f>
        <v>D - Postage By Phone-Pitney Bowes Ltd (DD)</v>
      </c>
      <c r="U3221" s="38" t="str">
        <f t="shared" si="559"/>
        <v>GIA</v>
      </c>
      <c r="V3221" s="5" t="str">
        <f t="shared" si="560"/>
        <v>TRADE</v>
      </c>
      <c r="W3221" s="5" t="b">
        <f t="shared" si="556"/>
        <v>0</v>
      </c>
      <c r="X3221" s="40">
        <f t="shared" ca="1" si="557"/>
        <v>2678</v>
      </c>
      <c r="Y3221" s="30" t="b">
        <f t="shared" ca="1" si="558"/>
        <v>0</v>
      </c>
    </row>
    <row r="3222" spans="1:25">
      <c r="A3222" s="28" t="s">
        <v>2837</v>
      </c>
      <c r="B3222" s="28" t="s">
        <v>2838</v>
      </c>
      <c r="C3222" s="28" t="s">
        <v>5062</v>
      </c>
      <c r="D3222" s="28" t="s">
        <v>2842</v>
      </c>
      <c r="E3222" s="29">
        <v>42460</v>
      </c>
      <c r="F3222" s="28" t="s">
        <v>13660</v>
      </c>
      <c r="G3222" s="30">
        <v>5676</v>
      </c>
      <c r="H3222" s="28" t="s">
        <v>13661</v>
      </c>
      <c r="I3222" s="31">
        <v>0</v>
      </c>
      <c r="J3222" s="31">
        <v>308.89999999999998</v>
      </c>
      <c r="K3222" s="28" t="s">
        <v>2984</v>
      </c>
      <c r="L3222" s="32">
        <f t="shared" si="550"/>
        <v>-308.89999999999998</v>
      </c>
      <c r="M3222" s="33">
        <f t="shared" si="551"/>
        <v>308.89999999999998</v>
      </c>
      <c r="N3222" s="34" t="b">
        <v>1</v>
      </c>
      <c r="O3222" s="35">
        <f t="shared" si="552"/>
        <v>308.89999999999998</v>
      </c>
      <c r="P3222" s="36" t="str">
        <f t="shared" si="553"/>
        <v>D</v>
      </c>
      <c r="Q3222" s="37" t="str">
        <f t="shared" si="554"/>
        <v>Rail Settlement Plan</v>
      </c>
      <c r="R3222" s="6" t="str">
        <f t="shared" si="555"/>
        <v>D - Rail Settlement Plan</v>
      </c>
      <c r="S3222" s="6" t="str">
        <f>IFERROR(INDEX('Vendor Over-ride'!$C:$C, MATCH($R:$R,'Vendor Over-ride'!$A:$A,0)),"")</f>
        <v>D - Rail Settlement Plan</v>
      </c>
      <c r="T3222" s="41" t="s">
        <v>7022</v>
      </c>
      <c r="U3222" s="38" t="str">
        <f t="shared" si="559"/>
        <v>GIA</v>
      </c>
      <c r="V3222" s="5" t="str">
        <f t="shared" si="560"/>
        <v>TRADE</v>
      </c>
      <c r="W3222" s="5" t="b">
        <f t="shared" si="556"/>
        <v>0</v>
      </c>
      <c r="X3222" s="40">
        <f t="shared" ca="1" si="557"/>
        <v>29590.400000000005</v>
      </c>
      <c r="Y3222" s="30" t="b">
        <f t="shared" ca="1" si="558"/>
        <v>1</v>
      </c>
    </row>
    <row r="3223" spans="1:25">
      <c r="A3223" s="28" t="s">
        <v>2837</v>
      </c>
      <c r="B3223" s="28" t="s">
        <v>2838</v>
      </c>
      <c r="C3223" s="28" t="s">
        <v>5062</v>
      </c>
      <c r="D3223" s="28" t="s">
        <v>2842</v>
      </c>
      <c r="E3223" s="29">
        <v>42460</v>
      </c>
      <c r="F3223" s="28" t="s">
        <v>13662</v>
      </c>
      <c r="G3223" s="30">
        <v>5676</v>
      </c>
      <c r="H3223" s="28" t="s">
        <v>13663</v>
      </c>
      <c r="I3223" s="31">
        <v>0</v>
      </c>
      <c r="J3223" s="31">
        <v>2791.7</v>
      </c>
      <c r="K3223" s="28" t="s">
        <v>2985</v>
      </c>
      <c r="L3223" s="32">
        <f t="shared" si="550"/>
        <v>-2791.7</v>
      </c>
      <c r="M3223" s="33">
        <f t="shared" si="551"/>
        <v>2791.7</v>
      </c>
      <c r="N3223" s="34" t="b">
        <v>1</v>
      </c>
      <c r="O3223" s="35">
        <f t="shared" si="552"/>
        <v>2791.7</v>
      </c>
      <c r="P3223" s="36" t="str">
        <f t="shared" si="553"/>
        <v>D</v>
      </c>
      <c r="Q3223" s="37" t="str">
        <f t="shared" si="554"/>
        <v>Vodafone (Direct Debit)</v>
      </c>
      <c r="R3223" s="6" t="str">
        <f t="shared" si="555"/>
        <v>D - Vodafone (Direct Debit)</v>
      </c>
      <c r="S3223" s="6" t="str">
        <f>IFERROR(INDEX('Vendor Over-ride'!$C:$C, MATCH($R:$R,'Vendor Over-ride'!$A:$A,0)),"")</f>
        <v>D - Vodafone (Direct Debit)</v>
      </c>
      <c r="T3223" s="41" t="s">
        <v>17719</v>
      </c>
      <c r="U3223" s="38" t="str">
        <f t="shared" si="559"/>
        <v>GIA</v>
      </c>
      <c r="V3223" s="5" t="str">
        <f t="shared" si="560"/>
        <v>TRADE</v>
      </c>
      <c r="W3223" s="5" t="b">
        <f t="shared" si="556"/>
        <v>0</v>
      </c>
      <c r="X3223" s="40">
        <f t="shared" ca="1" si="557"/>
        <v>33971.480000000003</v>
      </c>
      <c r="Y3223" s="30" t="b">
        <f t="shared" ca="1" si="558"/>
        <v>1</v>
      </c>
    </row>
    <row r="3224" spans="1:25">
      <c r="A3224" s="28" t="s">
        <v>2837</v>
      </c>
      <c r="B3224" s="28" t="s">
        <v>2838</v>
      </c>
      <c r="C3224" s="28" t="s">
        <v>5062</v>
      </c>
      <c r="D3224" s="28" t="s">
        <v>2842</v>
      </c>
      <c r="E3224" s="29">
        <v>42443</v>
      </c>
      <c r="F3224" s="28" t="s">
        <v>13664</v>
      </c>
      <c r="G3224" s="30">
        <v>5697</v>
      </c>
      <c r="H3224" s="28" t="s">
        <v>13665</v>
      </c>
      <c r="I3224" s="31">
        <v>0</v>
      </c>
      <c r="J3224" s="31">
        <v>69.599999999999994</v>
      </c>
      <c r="K3224" s="28" t="s">
        <v>10363</v>
      </c>
      <c r="L3224" s="32">
        <f t="shared" si="550"/>
        <v>-69.599999999999994</v>
      </c>
      <c r="M3224" s="33">
        <f t="shared" si="551"/>
        <v>69.599999999999994</v>
      </c>
      <c r="N3224" s="34" t="b">
        <v>1</v>
      </c>
      <c r="O3224" s="35">
        <f t="shared" si="552"/>
        <v>69.599999999999994</v>
      </c>
      <c r="P3224" s="36" t="str">
        <f t="shared" si="553"/>
        <v>E</v>
      </c>
      <c r="Q3224" s="37" t="str">
        <f t="shared" si="554"/>
        <v>Clive Gilman (CC)</v>
      </c>
      <c r="R3224" s="6" t="str">
        <f t="shared" si="555"/>
        <v>E - Clive Gilman (CC)</v>
      </c>
      <c r="S3224" s="6" t="str">
        <f>IFERROR(INDEX('Vendor Over-ride'!$C:$C, MATCH($R:$R,'Vendor Over-ride'!$A:$A,0)),"")</f>
        <v/>
      </c>
      <c r="U3224" s="38" t="str">
        <f t="shared" si="559"/>
        <v>GIA</v>
      </c>
      <c r="V3224" s="5" t="str">
        <f t="shared" si="560"/>
        <v>EMPLOYEE</v>
      </c>
      <c r="W3224" s="5" t="b">
        <f t="shared" si="556"/>
        <v>0</v>
      </c>
      <c r="X3224" s="40">
        <f t="shared" ca="1" si="557"/>
        <v>334393.72000000003</v>
      </c>
      <c r="Y3224" s="30" t="b">
        <f t="shared" ca="1" si="558"/>
        <v>1</v>
      </c>
    </row>
    <row r="3225" spans="1:25">
      <c r="A3225" s="28" t="s">
        <v>2837</v>
      </c>
      <c r="B3225" s="28" t="s">
        <v>2838</v>
      </c>
      <c r="C3225" s="28" t="s">
        <v>5062</v>
      </c>
      <c r="D3225" s="28" t="s">
        <v>2842</v>
      </c>
      <c r="E3225" s="29">
        <v>42443</v>
      </c>
      <c r="F3225" s="28" t="s">
        <v>13666</v>
      </c>
      <c r="G3225" s="30">
        <v>5697</v>
      </c>
      <c r="H3225" s="28" t="s">
        <v>13667</v>
      </c>
      <c r="I3225" s="31">
        <v>0</v>
      </c>
      <c r="J3225" s="31">
        <v>545.59</v>
      </c>
      <c r="K3225" s="28" t="s">
        <v>2943</v>
      </c>
      <c r="L3225" s="32">
        <f t="shared" si="550"/>
        <v>-545.59</v>
      </c>
      <c r="M3225" s="33">
        <f t="shared" si="551"/>
        <v>545.59</v>
      </c>
      <c r="N3225" s="34" t="b">
        <v>1</v>
      </c>
      <c r="O3225" s="35">
        <f t="shared" si="552"/>
        <v>545.59</v>
      </c>
      <c r="P3225" s="36" t="str">
        <f t="shared" si="553"/>
        <v>E</v>
      </c>
      <c r="Q3225" s="37" t="str">
        <f t="shared" si="554"/>
        <v>Gordon Barnes (CC)</v>
      </c>
      <c r="R3225" s="6" t="str">
        <f t="shared" si="555"/>
        <v>E - Gordon Barnes (CC)</v>
      </c>
      <c r="S3225" s="6" t="str">
        <f>IFERROR(INDEX('Vendor Over-ride'!$C:$C, MATCH($R:$R,'Vendor Over-ride'!$A:$A,0)),"")</f>
        <v/>
      </c>
      <c r="U3225" s="38" t="str">
        <f t="shared" si="559"/>
        <v>GIA</v>
      </c>
      <c r="V3225" s="5" t="str">
        <f t="shared" si="560"/>
        <v>EMPLOYEE</v>
      </c>
      <c r="W3225" s="5" t="b">
        <f t="shared" si="556"/>
        <v>0</v>
      </c>
      <c r="X3225" s="40">
        <f t="shared" ca="1" si="557"/>
        <v>334393.72000000003</v>
      </c>
      <c r="Y3225" s="30" t="b">
        <f t="shared" ca="1" si="558"/>
        <v>1</v>
      </c>
    </row>
    <row r="3226" spans="1:25">
      <c r="A3226" s="28" t="s">
        <v>2837</v>
      </c>
      <c r="B3226" s="28" t="s">
        <v>2838</v>
      </c>
      <c r="C3226" s="28" t="s">
        <v>5062</v>
      </c>
      <c r="D3226" s="28" t="s">
        <v>2842</v>
      </c>
      <c r="E3226" s="29">
        <v>42443</v>
      </c>
      <c r="F3226" s="28" t="s">
        <v>13668</v>
      </c>
      <c r="G3226" s="30">
        <v>5697</v>
      </c>
      <c r="H3226" s="28" t="s">
        <v>13669</v>
      </c>
      <c r="I3226" s="31">
        <v>0</v>
      </c>
      <c r="J3226" s="31">
        <v>15.47</v>
      </c>
      <c r="K3226" s="28" t="s">
        <v>4357</v>
      </c>
      <c r="L3226" s="32">
        <f t="shared" si="550"/>
        <v>-15.47</v>
      </c>
      <c r="M3226" s="33">
        <f t="shared" si="551"/>
        <v>15.47</v>
      </c>
      <c r="N3226" s="34" t="b">
        <v>1</v>
      </c>
      <c r="O3226" s="35">
        <f t="shared" si="552"/>
        <v>15.47</v>
      </c>
      <c r="P3226" s="36" t="str">
        <f t="shared" si="553"/>
        <v>E</v>
      </c>
      <c r="Q3226" s="37" t="str">
        <f t="shared" si="554"/>
        <v>Hazel Paton (CC)</v>
      </c>
      <c r="R3226" s="6" t="str">
        <f t="shared" si="555"/>
        <v>E - Hazel Paton (CC)</v>
      </c>
      <c r="S3226" s="6" t="str">
        <f>IFERROR(INDEX('Vendor Over-ride'!$C:$C, MATCH($R:$R,'Vendor Over-ride'!$A:$A,0)),"")</f>
        <v/>
      </c>
      <c r="U3226" s="38" t="str">
        <f t="shared" si="559"/>
        <v>GIA</v>
      </c>
      <c r="V3226" s="5" t="str">
        <f t="shared" si="560"/>
        <v>EMPLOYEE</v>
      </c>
      <c r="W3226" s="5" t="b">
        <f t="shared" si="556"/>
        <v>0</v>
      </c>
      <c r="X3226" s="40">
        <f t="shared" ca="1" si="557"/>
        <v>334393.72000000003</v>
      </c>
      <c r="Y3226" s="30" t="b">
        <f t="shared" ca="1" si="558"/>
        <v>1</v>
      </c>
    </row>
    <row r="3227" spans="1:25">
      <c r="A3227" s="28" t="s">
        <v>2837</v>
      </c>
      <c r="B3227" s="28" t="s">
        <v>2838</v>
      </c>
      <c r="C3227" s="28" t="s">
        <v>5062</v>
      </c>
      <c r="D3227" s="28" t="s">
        <v>2842</v>
      </c>
      <c r="E3227" s="29">
        <v>42443</v>
      </c>
      <c r="F3227" s="28" t="s">
        <v>13670</v>
      </c>
      <c r="G3227" s="30">
        <v>5697</v>
      </c>
      <c r="H3227" s="28" t="s">
        <v>13671</v>
      </c>
      <c r="I3227" s="31">
        <v>0</v>
      </c>
      <c r="J3227" s="31">
        <v>275.08999999999997</v>
      </c>
      <c r="K3227" s="28" t="s">
        <v>2944</v>
      </c>
      <c r="L3227" s="32">
        <f t="shared" si="550"/>
        <v>-275.08999999999997</v>
      </c>
      <c r="M3227" s="33">
        <f t="shared" si="551"/>
        <v>275.08999999999997</v>
      </c>
      <c r="N3227" s="34" t="b">
        <v>1</v>
      </c>
      <c r="O3227" s="35">
        <f t="shared" si="552"/>
        <v>275.08999999999997</v>
      </c>
      <c r="P3227" s="36" t="str">
        <f t="shared" si="553"/>
        <v>E</v>
      </c>
      <c r="Q3227" s="37" t="str">
        <f t="shared" si="554"/>
        <v>Iain Munro (CC)</v>
      </c>
      <c r="R3227" s="6" t="str">
        <f t="shared" si="555"/>
        <v>E - Iain Munro (CC)</v>
      </c>
      <c r="S3227" s="6" t="str">
        <f>IFERROR(INDEX('Vendor Over-ride'!$C:$C, MATCH($R:$R,'Vendor Over-ride'!$A:$A,0)),"")</f>
        <v/>
      </c>
      <c r="U3227" s="38" t="str">
        <f t="shared" si="559"/>
        <v>GIA</v>
      </c>
      <c r="V3227" s="5" t="str">
        <f t="shared" si="560"/>
        <v>EMPLOYEE</v>
      </c>
      <c r="W3227" s="5" t="b">
        <f t="shared" si="556"/>
        <v>0</v>
      </c>
      <c r="X3227" s="40">
        <f t="shared" ca="1" si="557"/>
        <v>334393.72000000003</v>
      </c>
      <c r="Y3227" s="30" t="b">
        <f t="shared" ca="1" si="558"/>
        <v>1</v>
      </c>
    </row>
    <row r="3228" spans="1:25">
      <c r="A3228" s="28" t="s">
        <v>2837</v>
      </c>
      <c r="B3228" s="28" t="s">
        <v>2838</v>
      </c>
      <c r="C3228" s="28" t="s">
        <v>5062</v>
      </c>
      <c r="D3228" s="28" t="s">
        <v>2842</v>
      </c>
      <c r="E3228" s="29">
        <v>42443</v>
      </c>
      <c r="F3228" s="28" t="s">
        <v>13672</v>
      </c>
      <c r="G3228" s="30">
        <v>5697</v>
      </c>
      <c r="H3228" s="28" t="s">
        <v>13673</v>
      </c>
      <c r="I3228" s="31">
        <v>0</v>
      </c>
      <c r="J3228" s="31">
        <v>3</v>
      </c>
      <c r="K3228" s="28" t="s">
        <v>4360</v>
      </c>
      <c r="L3228" s="32">
        <f t="shared" si="550"/>
        <v>-3</v>
      </c>
      <c r="M3228" s="33">
        <f t="shared" si="551"/>
        <v>3</v>
      </c>
      <c r="N3228" s="34" t="b">
        <v>1</v>
      </c>
      <c r="O3228" s="35">
        <f t="shared" si="552"/>
        <v>3</v>
      </c>
      <c r="P3228" s="36" t="str">
        <f t="shared" si="553"/>
        <v>E</v>
      </c>
      <c r="Q3228" s="37" t="str">
        <f t="shared" si="554"/>
        <v>Ian Stevenson (CC)</v>
      </c>
      <c r="R3228" s="6" t="str">
        <f t="shared" si="555"/>
        <v>E - Ian Stevenson (CC)</v>
      </c>
      <c r="S3228" s="6" t="str">
        <f>IFERROR(INDEX('Vendor Over-ride'!$C:$C, MATCH($R:$R,'Vendor Over-ride'!$A:$A,0)),"")</f>
        <v/>
      </c>
      <c r="U3228" s="38" t="str">
        <f t="shared" si="559"/>
        <v>GIA</v>
      </c>
      <c r="V3228" s="5" t="str">
        <f t="shared" si="560"/>
        <v>EMPLOYEE</v>
      </c>
      <c r="W3228" s="5" t="b">
        <f t="shared" si="556"/>
        <v>0</v>
      </c>
      <c r="X3228" s="40">
        <f t="shared" ca="1" si="557"/>
        <v>334393.72000000003</v>
      </c>
      <c r="Y3228" s="30" t="b">
        <f t="shared" ca="1" si="558"/>
        <v>1</v>
      </c>
    </row>
    <row r="3229" spans="1:25">
      <c r="A3229" s="28" t="s">
        <v>2837</v>
      </c>
      <c r="B3229" s="28" t="s">
        <v>2838</v>
      </c>
      <c r="C3229" s="28" t="s">
        <v>5062</v>
      </c>
      <c r="D3229" s="28" t="s">
        <v>2842</v>
      </c>
      <c r="E3229" s="29">
        <v>42443</v>
      </c>
      <c r="F3229" s="28" t="s">
        <v>13674</v>
      </c>
      <c r="G3229" s="30">
        <v>5697</v>
      </c>
      <c r="H3229" s="28" t="s">
        <v>13675</v>
      </c>
      <c r="I3229" s="31">
        <v>0</v>
      </c>
      <c r="J3229" s="31">
        <v>396.92</v>
      </c>
      <c r="K3229" s="28" t="s">
        <v>2945</v>
      </c>
      <c r="L3229" s="32">
        <f t="shared" si="550"/>
        <v>-396.92</v>
      </c>
      <c r="M3229" s="33">
        <f t="shared" si="551"/>
        <v>396.92</v>
      </c>
      <c r="N3229" s="34" t="b">
        <v>1</v>
      </c>
      <c r="O3229" s="35">
        <f t="shared" si="552"/>
        <v>396.92</v>
      </c>
      <c r="P3229" s="36" t="str">
        <f t="shared" si="553"/>
        <v>E</v>
      </c>
      <c r="Q3229" s="37" t="str">
        <f t="shared" si="554"/>
        <v>Janet Archer (CC)</v>
      </c>
      <c r="R3229" s="6" t="str">
        <f t="shared" si="555"/>
        <v>E - Janet Archer (CC)</v>
      </c>
      <c r="S3229" s="6" t="str">
        <f>IFERROR(INDEX('Vendor Over-ride'!$C:$C, MATCH($R:$R,'Vendor Over-ride'!$A:$A,0)),"")</f>
        <v/>
      </c>
      <c r="U3229" s="38" t="str">
        <f t="shared" si="559"/>
        <v>GIA</v>
      </c>
      <c r="V3229" s="5" t="str">
        <f t="shared" si="560"/>
        <v>EMPLOYEE</v>
      </c>
      <c r="W3229" s="5" t="b">
        <f t="shared" si="556"/>
        <v>0</v>
      </c>
      <c r="X3229" s="40">
        <f t="shared" ca="1" si="557"/>
        <v>334393.72000000003</v>
      </c>
      <c r="Y3229" s="30" t="b">
        <f t="shared" ca="1" si="558"/>
        <v>1</v>
      </c>
    </row>
    <row r="3230" spans="1:25">
      <c r="A3230" s="28" t="s">
        <v>2837</v>
      </c>
      <c r="B3230" s="28" t="s">
        <v>2838</v>
      </c>
      <c r="C3230" s="28" t="s">
        <v>5062</v>
      </c>
      <c r="D3230" s="28" t="s">
        <v>2842</v>
      </c>
      <c r="E3230" s="29">
        <v>42443</v>
      </c>
      <c r="F3230" s="28" t="s">
        <v>13676</v>
      </c>
      <c r="G3230" s="30">
        <v>5697</v>
      </c>
      <c r="H3230" s="28" t="s">
        <v>13677</v>
      </c>
      <c r="I3230" s="31">
        <v>0</v>
      </c>
      <c r="J3230" s="31">
        <v>34.85</v>
      </c>
      <c r="K3230" s="28" t="s">
        <v>3128</v>
      </c>
      <c r="L3230" s="32">
        <f t="shared" si="550"/>
        <v>-34.85</v>
      </c>
      <c r="M3230" s="33">
        <f t="shared" si="551"/>
        <v>34.85</v>
      </c>
      <c r="N3230" s="34" t="b">
        <v>1</v>
      </c>
      <c r="O3230" s="35">
        <f t="shared" si="552"/>
        <v>34.85</v>
      </c>
      <c r="P3230" s="36" t="str">
        <f t="shared" si="553"/>
        <v>E</v>
      </c>
      <c r="Q3230" s="37" t="str">
        <f t="shared" si="554"/>
        <v>Leonie Bell (CC)</v>
      </c>
      <c r="R3230" s="6" t="str">
        <f t="shared" si="555"/>
        <v>E - Leonie Bell (CC)</v>
      </c>
      <c r="S3230" s="6" t="str">
        <f>IFERROR(INDEX('Vendor Over-ride'!$C:$C, MATCH($R:$R,'Vendor Over-ride'!$A:$A,0)),"")</f>
        <v/>
      </c>
      <c r="U3230" s="38" t="str">
        <f t="shared" si="559"/>
        <v>GIA</v>
      </c>
      <c r="V3230" s="5" t="str">
        <f t="shared" si="560"/>
        <v>EMPLOYEE</v>
      </c>
      <c r="W3230" s="5" t="b">
        <f t="shared" si="556"/>
        <v>0</v>
      </c>
      <c r="X3230" s="40">
        <f t="shared" ca="1" si="557"/>
        <v>334393.72000000003</v>
      </c>
      <c r="Y3230" s="30" t="b">
        <f t="shared" ca="1" si="558"/>
        <v>1</v>
      </c>
    </row>
    <row r="3231" spans="1:25">
      <c r="A3231" s="28" t="s">
        <v>2837</v>
      </c>
      <c r="B3231" s="28" t="s">
        <v>2838</v>
      </c>
      <c r="C3231" s="28" t="s">
        <v>5062</v>
      </c>
      <c r="D3231" s="28" t="s">
        <v>2842</v>
      </c>
      <c r="E3231" s="29">
        <v>42443</v>
      </c>
      <c r="F3231" s="28" t="s">
        <v>13678</v>
      </c>
      <c r="G3231" s="30">
        <v>5697</v>
      </c>
      <c r="H3231" s="28" t="s">
        <v>13679</v>
      </c>
      <c r="I3231" s="31">
        <v>0</v>
      </c>
      <c r="J3231" s="31">
        <v>782.36</v>
      </c>
      <c r="K3231" s="28" t="s">
        <v>4801</v>
      </c>
      <c r="L3231" s="32">
        <f t="shared" si="550"/>
        <v>-782.36</v>
      </c>
      <c r="M3231" s="33">
        <f t="shared" si="551"/>
        <v>782.36</v>
      </c>
      <c r="N3231" s="34" t="b">
        <v>1</v>
      </c>
      <c r="O3231" s="35">
        <f t="shared" si="552"/>
        <v>782.36</v>
      </c>
      <c r="P3231" s="36" t="str">
        <f t="shared" si="553"/>
        <v>E</v>
      </c>
      <c r="Q3231" s="37" t="str">
        <f t="shared" si="554"/>
        <v>Natalie Usher (CC)</v>
      </c>
      <c r="R3231" s="6" t="str">
        <f t="shared" si="555"/>
        <v>E - Natalie Usher (CC)</v>
      </c>
      <c r="S3231" s="6" t="str">
        <f>IFERROR(INDEX('Vendor Over-ride'!$C:$C, MATCH($R:$R,'Vendor Over-ride'!$A:$A,0)),"")</f>
        <v/>
      </c>
      <c r="U3231" s="38" t="str">
        <f t="shared" si="559"/>
        <v>GIA</v>
      </c>
      <c r="V3231" s="5" t="str">
        <f t="shared" si="560"/>
        <v>EMPLOYEE</v>
      </c>
      <c r="W3231" s="5" t="b">
        <f t="shared" si="556"/>
        <v>0</v>
      </c>
      <c r="X3231" s="40">
        <f t="shared" ca="1" si="557"/>
        <v>334393.72000000003</v>
      </c>
      <c r="Y3231" s="30" t="b">
        <f t="shared" ca="1" si="558"/>
        <v>1</v>
      </c>
    </row>
    <row r="3232" spans="1:25">
      <c r="A3232" s="28" t="s">
        <v>2837</v>
      </c>
      <c r="B3232" s="28" t="s">
        <v>2838</v>
      </c>
      <c r="C3232" s="28" t="s">
        <v>5062</v>
      </c>
      <c r="D3232" s="28" t="s">
        <v>2842</v>
      </c>
      <c r="E3232" s="29">
        <v>42443</v>
      </c>
      <c r="F3232" s="28" t="s">
        <v>13680</v>
      </c>
      <c r="G3232" s="30">
        <v>5697</v>
      </c>
      <c r="H3232" s="28" t="s">
        <v>13681</v>
      </c>
      <c r="I3232" s="31">
        <v>0</v>
      </c>
      <c r="J3232" s="31">
        <v>296.94</v>
      </c>
      <c r="K3232" s="28" t="s">
        <v>3130</v>
      </c>
      <c r="L3232" s="32">
        <f t="shared" si="550"/>
        <v>-296.94</v>
      </c>
      <c r="M3232" s="33">
        <f t="shared" si="551"/>
        <v>296.94</v>
      </c>
      <c r="N3232" s="34" t="b">
        <v>1</v>
      </c>
      <c r="O3232" s="35">
        <f t="shared" si="552"/>
        <v>296.94</v>
      </c>
      <c r="P3232" s="36" t="str">
        <f t="shared" si="553"/>
        <v>E</v>
      </c>
      <c r="Q3232" s="37" t="str">
        <f t="shared" si="554"/>
        <v>Stephen Vallely (CC)</v>
      </c>
      <c r="R3232" s="6" t="str">
        <f t="shared" si="555"/>
        <v>E - Stephen Vallely (CC)</v>
      </c>
      <c r="S3232" s="6" t="str">
        <f>IFERROR(INDEX('Vendor Over-ride'!$C:$C, MATCH($R:$R,'Vendor Over-ride'!$A:$A,0)),"")</f>
        <v/>
      </c>
      <c r="U3232" s="38" t="str">
        <f t="shared" si="559"/>
        <v>GIA</v>
      </c>
      <c r="V3232" s="5" t="str">
        <f t="shared" si="560"/>
        <v>EMPLOYEE</v>
      </c>
      <c r="W3232" s="5" t="b">
        <f t="shared" si="556"/>
        <v>0</v>
      </c>
      <c r="X3232" s="40">
        <f t="shared" ca="1" si="557"/>
        <v>334393.72000000003</v>
      </c>
      <c r="Y3232" s="30" t="b">
        <f t="shared" ca="1" si="558"/>
        <v>1</v>
      </c>
    </row>
    <row r="3233" spans="1:25" hidden="1">
      <c r="A3233" s="28" t="s">
        <v>2837</v>
      </c>
      <c r="B3233" s="28" t="s">
        <v>2838</v>
      </c>
      <c r="C3233" s="28" t="s">
        <v>5062</v>
      </c>
      <c r="D3233" s="28" t="s">
        <v>2986</v>
      </c>
      <c r="E3233" s="29">
        <v>42431</v>
      </c>
      <c r="F3233" s="28" t="s">
        <v>13682</v>
      </c>
      <c r="G3233" s="30">
        <v>5498</v>
      </c>
      <c r="H3233" s="28" t="s">
        <v>13683</v>
      </c>
      <c r="I3233" s="31">
        <v>6750</v>
      </c>
      <c r="J3233" s="31">
        <v>0</v>
      </c>
      <c r="K3233" s="28" t="s">
        <v>13684</v>
      </c>
      <c r="L3233" s="32">
        <f t="shared" si="550"/>
        <v>6750</v>
      </c>
      <c r="M3233" s="33">
        <f t="shared" si="551"/>
        <v>6750</v>
      </c>
      <c r="N3233" s="34" t="b">
        <v>0</v>
      </c>
      <c r="O3233" s="35">
        <f t="shared" si="552"/>
        <v>0</v>
      </c>
      <c r="P3233" s="36" t="str">
        <f t="shared" si="553"/>
        <v>T</v>
      </c>
      <c r="Q3233" s="37" t="str">
        <f t="shared" si="554"/>
        <v>Regional Screen Scotland</v>
      </c>
      <c r="R3233" s="6" t="str">
        <f t="shared" si="555"/>
        <v>T - Regional Screen Scotland</v>
      </c>
      <c r="S3233" s="6" t="str">
        <f>IFERROR(INDEX('Vendor Over-ride'!$C:$C, MATCH($R:$R,'Vendor Over-ride'!$A:$A,0)),"")</f>
        <v>T - Regional Screen Scotland</v>
      </c>
      <c r="U3233" s="38" t="str">
        <f t="shared" si="559"/>
        <v>GIA</v>
      </c>
      <c r="V3233" s="5" t="str">
        <f t="shared" si="560"/>
        <v>TRADE</v>
      </c>
      <c r="W3233" s="5" t="b">
        <f t="shared" si="556"/>
        <v>0</v>
      </c>
      <c r="X3233" s="40">
        <f t="shared" ca="1" si="557"/>
        <v>0</v>
      </c>
      <c r="Y3233" s="30" t="b">
        <f t="shared" ca="1" si="558"/>
        <v>0</v>
      </c>
    </row>
    <row r="3234" spans="1:25" hidden="1">
      <c r="A3234" s="28" t="s">
        <v>2837</v>
      </c>
      <c r="B3234" s="28" t="s">
        <v>2838</v>
      </c>
      <c r="C3234" s="28" t="s">
        <v>5062</v>
      </c>
      <c r="D3234" s="28" t="s">
        <v>2986</v>
      </c>
      <c r="E3234" s="29">
        <v>42443</v>
      </c>
      <c r="F3234" s="28" t="s">
        <v>11475</v>
      </c>
      <c r="G3234" s="30">
        <v>5591</v>
      </c>
      <c r="H3234" s="28" t="s">
        <v>13685</v>
      </c>
      <c r="I3234" s="31">
        <v>3589</v>
      </c>
      <c r="J3234" s="31">
        <v>0</v>
      </c>
      <c r="K3234" s="28" t="s">
        <v>11477</v>
      </c>
      <c r="L3234" s="32">
        <f t="shared" si="550"/>
        <v>3589</v>
      </c>
      <c r="M3234" s="33">
        <f t="shared" si="551"/>
        <v>3589</v>
      </c>
      <c r="N3234" s="34" t="b">
        <v>0</v>
      </c>
      <c r="O3234" s="35">
        <f t="shared" si="552"/>
        <v>0</v>
      </c>
      <c r="P3234" s="36" t="str">
        <f t="shared" si="553"/>
        <v>T</v>
      </c>
      <c r="Q3234" s="37" t="str">
        <f t="shared" si="554"/>
        <v>Scottish Funding Council</v>
      </c>
      <c r="R3234" s="6" t="str">
        <f t="shared" si="555"/>
        <v>T - Scottish Funding Council</v>
      </c>
      <c r="S3234" s="6" t="str">
        <f>IFERROR(INDEX('Vendor Over-ride'!$C:$C, MATCH($R:$R,'Vendor Over-ride'!$A:$A,0)),"")</f>
        <v>T - Scottish Funding Council</v>
      </c>
      <c r="U3234" s="38" t="str">
        <f t="shared" si="559"/>
        <v>GIA</v>
      </c>
      <c r="V3234" s="5" t="str">
        <f t="shared" si="560"/>
        <v>TRADE</v>
      </c>
      <c r="W3234" s="5" t="b">
        <f t="shared" si="556"/>
        <v>0</v>
      </c>
      <c r="X3234" s="40">
        <f t="shared" ca="1" si="557"/>
        <v>0</v>
      </c>
      <c r="Y3234" s="30" t="b">
        <f t="shared" ca="1" si="558"/>
        <v>0</v>
      </c>
    </row>
    <row r="3235" spans="1:25" hidden="1">
      <c r="A3235" s="28" t="s">
        <v>2837</v>
      </c>
      <c r="B3235" s="28" t="s">
        <v>2838</v>
      </c>
      <c r="C3235" s="28" t="s">
        <v>5062</v>
      </c>
      <c r="D3235" s="28" t="s">
        <v>2986</v>
      </c>
      <c r="E3235" s="29">
        <v>42436</v>
      </c>
      <c r="F3235" s="28" t="s">
        <v>2987</v>
      </c>
      <c r="G3235" s="30">
        <v>5592</v>
      </c>
      <c r="H3235" s="28" t="s">
        <v>13686</v>
      </c>
      <c r="I3235" s="31">
        <v>23875</v>
      </c>
      <c r="J3235" s="31">
        <v>0</v>
      </c>
      <c r="K3235" s="28" t="s">
        <v>2988</v>
      </c>
      <c r="L3235" s="32">
        <f t="shared" si="550"/>
        <v>23875</v>
      </c>
      <c r="M3235" s="33">
        <f t="shared" si="551"/>
        <v>23875</v>
      </c>
      <c r="N3235" s="34" t="b">
        <v>0</v>
      </c>
      <c r="O3235" s="35">
        <f t="shared" si="552"/>
        <v>0</v>
      </c>
      <c r="P3235" s="36" t="str">
        <f t="shared" si="553"/>
        <v>T</v>
      </c>
      <c r="Q3235" s="37" t="str">
        <f t="shared" si="554"/>
        <v>Scottish Government (GIA)</v>
      </c>
      <c r="R3235" s="6" t="str">
        <f t="shared" si="555"/>
        <v>T - Scottish Government (GIA)</v>
      </c>
      <c r="S3235" s="6" t="str">
        <f>IFERROR(INDEX('Vendor Over-ride'!$C:$C, MATCH($R:$R,'Vendor Over-ride'!$A:$A,0)),"")</f>
        <v>T - Scottish Government</v>
      </c>
      <c r="U3235" s="38" t="str">
        <f t="shared" si="559"/>
        <v>GIA</v>
      </c>
      <c r="V3235" s="5" t="str">
        <f t="shared" si="560"/>
        <v>TRADE</v>
      </c>
      <c r="W3235" s="5" t="b">
        <f t="shared" si="556"/>
        <v>0</v>
      </c>
      <c r="X3235" s="40">
        <f t="shared" ca="1" si="557"/>
        <v>21570.06</v>
      </c>
      <c r="Y3235" s="30" t="b">
        <f t="shared" ca="1" si="558"/>
        <v>0</v>
      </c>
    </row>
    <row r="3236" spans="1:25" hidden="1">
      <c r="A3236" s="28" t="s">
        <v>2837</v>
      </c>
      <c r="B3236" s="28" t="s">
        <v>2838</v>
      </c>
      <c r="C3236" s="28" t="s">
        <v>5062</v>
      </c>
      <c r="D3236" s="28" t="s">
        <v>2986</v>
      </c>
      <c r="E3236" s="29">
        <v>42453</v>
      </c>
      <c r="F3236" s="28" t="s">
        <v>2987</v>
      </c>
      <c r="G3236" s="30">
        <v>5646</v>
      </c>
      <c r="H3236" s="28" t="s">
        <v>13687</v>
      </c>
      <c r="I3236" s="31">
        <v>67786.710000000006</v>
      </c>
      <c r="J3236" s="31">
        <v>0</v>
      </c>
      <c r="K3236" s="28" t="s">
        <v>5360</v>
      </c>
      <c r="L3236" s="32">
        <f t="shared" si="550"/>
        <v>67786.710000000006</v>
      </c>
      <c r="M3236" s="33">
        <f t="shared" si="551"/>
        <v>67786.710000000006</v>
      </c>
      <c r="N3236" s="34" t="b">
        <v>0</v>
      </c>
      <c r="O3236" s="35">
        <f t="shared" si="552"/>
        <v>0</v>
      </c>
      <c r="P3236" s="36" t="str">
        <f t="shared" si="553"/>
        <v>T</v>
      </c>
      <c r="Q3236" s="37" t="str">
        <f t="shared" si="554"/>
        <v>Transport Scotland</v>
      </c>
      <c r="R3236" s="6" t="str">
        <f t="shared" si="555"/>
        <v>T - Transport Scotland</v>
      </c>
      <c r="S3236" s="6" t="str">
        <f>IFERROR(INDEX('Vendor Over-ride'!$C:$C, MATCH($R:$R,'Vendor Over-ride'!$A:$A,0)),"")</f>
        <v>T - Transport Scotland</v>
      </c>
      <c r="U3236" s="38" t="str">
        <f t="shared" si="559"/>
        <v>GIA</v>
      </c>
      <c r="V3236" s="5" t="str">
        <f t="shared" si="560"/>
        <v>TRADE</v>
      </c>
      <c r="W3236" s="5" t="b">
        <f t="shared" si="556"/>
        <v>0</v>
      </c>
      <c r="X3236" s="40">
        <f t="shared" ca="1" si="557"/>
        <v>0</v>
      </c>
      <c r="Y3236" s="30" t="b">
        <f t="shared" ca="1" si="558"/>
        <v>0</v>
      </c>
    </row>
    <row r="3237" spans="1:25" hidden="1">
      <c r="A3237" s="28" t="s">
        <v>2837</v>
      </c>
      <c r="B3237" s="28" t="s">
        <v>2838</v>
      </c>
      <c r="C3237" s="28" t="s">
        <v>5062</v>
      </c>
      <c r="D3237" s="28" t="s">
        <v>2986</v>
      </c>
      <c r="E3237" s="29">
        <v>42451</v>
      </c>
      <c r="F3237" s="28" t="s">
        <v>13688</v>
      </c>
      <c r="G3237" s="30">
        <v>5647</v>
      </c>
      <c r="H3237" s="28" t="s">
        <v>13689</v>
      </c>
      <c r="I3237" s="31">
        <v>7500</v>
      </c>
      <c r="J3237" s="31">
        <v>0</v>
      </c>
      <c r="K3237" s="28" t="s">
        <v>13690</v>
      </c>
      <c r="L3237" s="32">
        <f t="shared" si="550"/>
        <v>7500</v>
      </c>
      <c r="M3237" s="33">
        <f t="shared" si="551"/>
        <v>7500</v>
      </c>
      <c r="N3237" s="34" t="b">
        <v>0</v>
      </c>
      <c r="O3237" s="35">
        <f t="shared" si="552"/>
        <v>0</v>
      </c>
      <c r="P3237" s="36" t="str">
        <f t="shared" si="553"/>
        <v>T</v>
      </c>
      <c r="Q3237" s="37" t="str">
        <f t="shared" si="554"/>
        <v>TS2 Productions</v>
      </c>
      <c r="R3237" s="6" t="str">
        <f t="shared" si="555"/>
        <v>T - TS2 Productions</v>
      </c>
      <c r="S3237" s="6" t="str">
        <f>IFERROR(INDEX('Vendor Over-ride'!$C:$C, MATCH($R:$R,'Vendor Over-ride'!$A:$A,0)),"")</f>
        <v>T - TS2 Productions</v>
      </c>
      <c r="U3237" s="38" t="str">
        <f t="shared" si="559"/>
        <v>GIA</v>
      </c>
      <c r="V3237" s="5" t="str">
        <f t="shared" si="560"/>
        <v>TRADE</v>
      </c>
      <c r="W3237" s="5" t="b">
        <f t="shared" si="556"/>
        <v>0</v>
      </c>
      <c r="X3237" s="40">
        <f t="shared" ca="1" si="557"/>
        <v>0</v>
      </c>
      <c r="Y3237" s="30" t="b">
        <f t="shared" ca="1" si="558"/>
        <v>0</v>
      </c>
    </row>
    <row r="3238" spans="1:25" hidden="1">
      <c r="A3238" s="28" t="s">
        <v>2837</v>
      </c>
      <c r="B3238" s="28" t="s">
        <v>2838</v>
      </c>
      <c r="C3238" s="28" t="s">
        <v>5062</v>
      </c>
      <c r="D3238" s="28" t="s">
        <v>2986</v>
      </c>
      <c r="E3238" s="29">
        <v>42458</v>
      </c>
      <c r="F3238" s="28" t="s">
        <v>2987</v>
      </c>
      <c r="G3238" s="30">
        <v>5655</v>
      </c>
      <c r="H3238" s="28" t="s">
        <v>13691</v>
      </c>
      <c r="I3238" s="31">
        <v>3098292</v>
      </c>
      <c r="J3238" s="31">
        <v>0</v>
      </c>
      <c r="K3238" s="28" t="s">
        <v>2988</v>
      </c>
      <c r="L3238" s="32">
        <f t="shared" si="550"/>
        <v>3098292</v>
      </c>
      <c r="M3238" s="33">
        <f t="shared" si="551"/>
        <v>3098292</v>
      </c>
      <c r="N3238" s="34" t="b">
        <v>0</v>
      </c>
      <c r="O3238" s="35">
        <f t="shared" si="552"/>
        <v>0</v>
      </c>
      <c r="P3238" s="36" t="str">
        <f t="shared" si="553"/>
        <v>T</v>
      </c>
      <c r="Q3238" s="37" t="str">
        <f t="shared" si="554"/>
        <v>Scottish Government (GIA)</v>
      </c>
      <c r="R3238" s="6" t="str">
        <f t="shared" si="555"/>
        <v>T - Scottish Government (GIA)</v>
      </c>
      <c r="S3238" s="6" t="str">
        <f>IFERROR(INDEX('Vendor Over-ride'!$C:$C, MATCH($R:$R,'Vendor Over-ride'!$A:$A,0)),"")</f>
        <v>T - Scottish Government</v>
      </c>
      <c r="U3238" s="38" t="str">
        <f t="shared" si="559"/>
        <v>GIA</v>
      </c>
      <c r="V3238" s="5" t="str">
        <f t="shared" si="560"/>
        <v>TRADE</v>
      </c>
      <c r="W3238" s="5" t="b">
        <f t="shared" si="556"/>
        <v>0</v>
      </c>
      <c r="X3238" s="40">
        <f t="shared" ca="1" si="557"/>
        <v>21570.06</v>
      </c>
      <c r="Y3238" s="30" t="b">
        <f t="shared" ca="1" si="558"/>
        <v>0</v>
      </c>
    </row>
    <row r="3239" spans="1:25" hidden="1">
      <c r="A3239" s="28" t="s">
        <v>2837</v>
      </c>
      <c r="B3239" s="28" t="s">
        <v>2838</v>
      </c>
      <c r="C3239" s="28" t="s">
        <v>5062</v>
      </c>
      <c r="D3239" s="28" t="s">
        <v>2990</v>
      </c>
      <c r="E3239" s="29">
        <v>42452</v>
      </c>
      <c r="F3239" s="28"/>
      <c r="G3239" s="30">
        <v>5615</v>
      </c>
      <c r="H3239" s="28" t="s">
        <v>13692</v>
      </c>
      <c r="I3239" s="31">
        <v>226.46</v>
      </c>
      <c r="J3239" s="31">
        <v>0</v>
      </c>
      <c r="K3239" s="28"/>
      <c r="L3239" s="32">
        <f t="shared" si="550"/>
        <v>226.46</v>
      </c>
      <c r="M3239" s="33">
        <f t="shared" si="551"/>
        <v>226.46</v>
      </c>
      <c r="N3239" s="34" t="b">
        <v>0</v>
      </c>
      <c r="O3239" s="35">
        <f t="shared" si="552"/>
        <v>0</v>
      </c>
      <c r="P3239" s="36" t="str">
        <f t="shared" si="553"/>
        <v/>
      </c>
      <c r="Q3239" s="37" t="e">
        <f t="shared" si="554"/>
        <v>#VALUE!</v>
      </c>
      <c r="R3239" s="6" t="e">
        <f t="shared" si="555"/>
        <v>#VALUE!</v>
      </c>
      <c r="S3239" s="6" t="str">
        <f>IFERROR(INDEX('Vendor Over-ride'!$C:$C, MATCH($R:$R,'Vendor Over-ride'!$A:$A,0)),"")</f>
        <v/>
      </c>
      <c r="U3239" s="38" t="str">
        <f t="shared" si="559"/>
        <v>GIA</v>
      </c>
      <c r="V3239" s="5" t="str">
        <f t="shared" si="560"/>
        <v/>
      </c>
      <c r="W3239" s="5" t="b">
        <f t="shared" si="556"/>
        <v>0</v>
      </c>
      <c r="X3239" s="40">
        <f t="shared" ca="1" si="557"/>
        <v>334393.72000000003</v>
      </c>
      <c r="Y3239" s="30" t="b">
        <f t="shared" ca="1" si="558"/>
        <v>1</v>
      </c>
    </row>
    <row r="3240" spans="1:25" hidden="1">
      <c r="A3240" s="28" t="s">
        <v>2837</v>
      </c>
      <c r="B3240" s="28" t="s">
        <v>2838</v>
      </c>
      <c r="C3240" s="28" t="s">
        <v>5062</v>
      </c>
      <c r="D3240" s="28" t="s">
        <v>2990</v>
      </c>
      <c r="E3240" s="29">
        <v>42459</v>
      </c>
      <c r="F3240" s="28"/>
      <c r="G3240" s="30">
        <v>5654</v>
      </c>
      <c r="H3240" s="28" t="s">
        <v>13693</v>
      </c>
      <c r="I3240" s="31">
        <v>19.940000000000001</v>
      </c>
      <c r="J3240" s="31">
        <v>0</v>
      </c>
      <c r="K3240" s="28"/>
      <c r="L3240" s="32">
        <f t="shared" si="550"/>
        <v>19.940000000000001</v>
      </c>
      <c r="M3240" s="33">
        <f t="shared" si="551"/>
        <v>19.940000000000001</v>
      </c>
      <c r="N3240" s="34" t="b">
        <v>0</v>
      </c>
      <c r="O3240" s="35">
        <f t="shared" si="552"/>
        <v>0</v>
      </c>
      <c r="P3240" s="36" t="str">
        <f t="shared" si="553"/>
        <v/>
      </c>
      <c r="Q3240" s="37" t="e">
        <f t="shared" si="554"/>
        <v>#VALUE!</v>
      </c>
      <c r="R3240" s="6" t="e">
        <f t="shared" si="555"/>
        <v>#VALUE!</v>
      </c>
      <c r="S3240" s="6" t="str">
        <f>IFERROR(INDEX('Vendor Over-ride'!$C:$C, MATCH($R:$R,'Vendor Over-ride'!$A:$A,0)),"")</f>
        <v/>
      </c>
      <c r="U3240" s="38" t="str">
        <f t="shared" si="559"/>
        <v>GIA</v>
      </c>
      <c r="V3240" s="5" t="str">
        <f t="shared" si="560"/>
        <v/>
      </c>
      <c r="W3240" s="5" t="b">
        <f t="shared" si="556"/>
        <v>0</v>
      </c>
      <c r="X3240" s="40">
        <f t="shared" ca="1" si="557"/>
        <v>334393.72000000003</v>
      </c>
      <c r="Y3240" s="30" t="b">
        <f t="shared" ca="1" si="558"/>
        <v>1</v>
      </c>
    </row>
    <row r="3241" spans="1:25" hidden="1">
      <c r="A3241" s="28" t="s">
        <v>2837</v>
      </c>
      <c r="B3241" s="28" t="s">
        <v>2838</v>
      </c>
      <c r="C3241" s="28" t="s">
        <v>5062</v>
      </c>
      <c r="D3241" s="28" t="s">
        <v>2990</v>
      </c>
      <c r="E3241" s="29">
        <v>42450</v>
      </c>
      <c r="F3241" s="28"/>
      <c r="G3241" s="30">
        <v>5656</v>
      </c>
      <c r="H3241" s="28" t="s">
        <v>13694</v>
      </c>
      <c r="I3241" s="31">
        <v>0</v>
      </c>
      <c r="J3241" s="31">
        <v>9.2200000000000006</v>
      </c>
      <c r="K3241" s="28"/>
      <c r="L3241" s="32">
        <f t="shared" si="550"/>
        <v>-9.2200000000000006</v>
      </c>
      <c r="M3241" s="33">
        <f t="shared" si="551"/>
        <v>9.2200000000000006</v>
      </c>
      <c r="N3241" s="34" t="b">
        <v>0</v>
      </c>
      <c r="O3241" s="35">
        <f t="shared" si="552"/>
        <v>0</v>
      </c>
      <c r="P3241" s="36" t="str">
        <f t="shared" si="553"/>
        <v/>
      </c>
      <c r="Q3241" s="37" t="e">
        <f t="shared" si="554"/>
        <v>#VALUE!</v>
      </c>
      <c r="R3241" s="6" t="e">
        <f t="shared" si="555"/>
        <v>#VALUE!</v>
      </c>
      <c r="S3241" s="6" t="str">
        <f>IFERROR(INDEX('Vendor Over-ride'!$C:$C, MATCH($R:$R,'Vendor Over-ride'!$A:$A,0)),"")</f>
        <v/>
      </c>
      <c r="U3241" s="38" t="str">
        <f t="shared" si="559"/>
        <v>GIA</v>
      </c>
      <c r="V3241" s="5" t="str">
        <f t="shared" si="560"/>
        <v/>
      </c>
      <c r="W3241" s="5" t="b">
        <f t="shared" si="556"/>
        <v>0</v>
      </c>
      <c r="X3241" s="40">
        <f t="shared" ca="1" si="557"/>
        <v>334393.72000000003</v>
      </c>
      <c r="Y3241" s="30" t="b">
        <f t="shared" ca="1" si="558"/>
        <v>1</v>
      </c>
    </row>
    <row r="3242" spans="1:25" hidden="1">
      <c r="A3242" s="28" t="s">
        <v>2837</v>
      </c>
      <c r="B3242" s="28" t="s">
        <v>2838</v>
      </c>
      <c r="C3242" s="28" t="s">
        <v>5062</v>
      </c>
      <c r="D3242" s="28" t="s">
        <v>2990</v>
      </c>
      <c r="E3242" s="29">
        <v>42460</v>
      </c>
      <c r="F3242" s="28"/>
      <c r="G3242" s="30">
        <v>5678</v>
      </c>
      <c r="H3242" s="28" t="s">
        <v>13695</v>
      </c>
      <c r="I3242" s="31">
        <v>0</v>
      </c>
      <c r="J3242" s="31">
        <v>3098292</v>
      </c>
      <c r="K3242" s="28"/>
      <c r="L3242" s="32">
        <f t="shared" si="550"/>
        <v>-3098292</v>
      </c>
      <c r="M3242" s="33">
        <f t="shared" si="551"/>
        <v>3098292</v>
      </c>
      <c r="N3242" s="34" t="b">
        <v>0</v>
      </c>
      <c r="O3242" s="35">
        <f t="shared" si="552"/>
        <v>0</v>
      </c>
      <c r="P3242" s="36" t="str">
        <f t="shared" si="553"/>
        <v/>
      </c>
      <c r="Q3242" s="37" t="e">
        <f t="shared" si="554"/>
        <v>#VALUE!</v>
      </c>
      <c r="R3242" s="6" t="e">
        <f t="shared" si="555"/>
        <v>#VALUE!</v>
      </c>
      <c r="S3242" s="6" t="str">
        <f>IFERROR(INDEX('Vendor Over-ride'!$C:$C, MATCH($R:$R,'Vendor Over-ride'!$A:$A,0)),"")</f>
        <v/>
      </c>
      <c r="U3242" s="38" t="str">
        <f t="shared" si="559"/>
        <v>GIA</v>
      </c>
      <c r="V3242" s="5" t="str">
        <f t="shared" si="560"/>
        <v/>
      </c>
      <c r="W3242" s="5" t="b">
        <f t="shared" si="556"/>
        <v>0</v>
      </c>
      <c r="X3242" s="40">
        <f t="shared" ca="1" si="557"/>
        <v>334393.72000000003</v>
      </c>
      <c r="Y3242" s="30" t="b">
        <f t="shared" ca="1" si="558"/>
        <v>1</v>
      </c>
    </row>
    <row r="3243" spans="1:25" hidden="1">
      <c r="A3243" s="28" t="s">
        <v>2837</v>
      </c>
      <c r="B3243" s="28" t="s">
        <v>2838</v>
      </c>
      <c r="C3243" s="28" t="s">
        <v>5062</v>
      </c>
      <c r="D3243" s="28" t="s">
        <v>2990</v>
      </c>
      <c r="E3243" s="29">
        <v>42460</v>
      </c>
      <c r="F3243" s="28"/>
      <c r="G3243" s="30">
        <v>5679</v>
      </c>
      <c r="H3243" s="28" t="s">
        <v>13696</v>
      </c>
      <c r="I3243" s="31">
        <v>1000000</v>
      </c>
      <c r="J3243" s="31">
        <v>0</v>
      </c>
      <c r="K3243" s="28"/>
      <c r="L3243" s="32">
        <f t="shared" si="550"/>
        <v>1000000</v>
      </c>
      <c r="M3243" s="33">
        <f t="shared" si="551"/>
        <v>1000000</v>
      </c>
      <c r="N3243" s="34" t="b">
        <v>0</v>
      </c>
      <c r="O3243" s="35">
        <f t="shared" si="552"/>
        <v>0</v>
      </c>
      <c r="P3243" s="36" t="str">
        <f t="shared" si="553"/>
        <v/>
      </c>
      <c r="Q3243" s="37" t="e">
        <f t="shared" si="554"/>
        <v>#VALUE!</v>
      </c>
      <c r="R3243" s="6" t="e">
        <f t="shared" si="555"/>
        <v>#VALUE!</v>
      </c>
      <c r="S3243" s="6" t="str">
        <f>IFERROR(INDEX('Vendor Over-ride'!$C:$C, MATCH($R:$R,'Vendor Over-ride'!$A:$A,0)),"")</f>
        <v/>
      </c>
      <c r="U3243" s="38" t="str">
        <f t="shared" si="559"/>
        <v>GIA</v>
      </c>
      <c r="V3243" s="5" t="str">
        <f t="shared" si="560"/>
        <v/>
      </c>
      <c r="W3243" s="5" t="b">
        <f t="shared" si="556"/>
        <v>0</v>
      </c>
      <c r="X3243" s="40">
        <f t="shared" ca="1" si="557"/>
        <v>334393.72000000003</v>
      </c>
      <c r="Y3243" s="30" t="b">
        <f t="shared" ca="1" si="558"/>
        <v>1</v>
      </c>
    </row>
    <row r="3244" spans="1:25" hidden="1">
      <c r="A3244" s="28" t="s">
        <v>2837</v>
      </c>
      <c r="B3244" s="28" t="s">
        <v>2838</v>
      </c>
      <c r="C3244" s="28" t="s">
        <v>5062</v>
      </c>
      <c r="D3244" s="28" t="s">
        <v>2990</v>
      </c>
      <c r="E3244" s="29">
        <v>42458</v>
      </c>
      <c r="F3244" s="28"/>
      <c r="G3244" s="30">
        <v>5680</v>
      </c>
      <c r="H3244" s="28" t="s">
        <v>13697</v>
      </c>
      <c r="I3244" s="31">
        <v>3098292</v>
      </c>
      <c r="J3244" s="31">
        <v>0</v>
      </c>
      <c r="K3244" s="28"/>
      <c r="L3244" s="32">
        <f t="shared" si="550"/>
        <v>3098292</v>
      </c>
      <c r="M3244" s="33">
        <f t="shared" si="551"/>
        <v>3098292</v>
      </c>
      <c r="N3244" s="34" t="b">
        <v>0</v>
      </c>
      <c r="O3244" s="35">
        <f t="shared" si="552"/>
        <v>0</v>
      </c>
      <c r="P3244" s="36" t="str">
        <f t="shared" si="553"/>
        <v/>
      </c>
      <c r="Q3244" s="37" t="e">
        <f t="shared" si="554"/>
        <v>#VALUE!</v>
      </c>
      <c r="R3244" s="6" t="e">
        <f t="shared" si="555"/>
        <v>#VALUE!</v>
      </c>
      <c r="S3244" s="6" t="str">
        <f>IFERROR(INDEX('Vendor Over-ride'!$C:$C, MATCH($R:$R,'Vendor Over-ride'!$A:$A,0)),"")</f>
        <v/>
      </c>
      <c r="U3244" s="38" t="str">
        <f t="shared" si="559"/>
        <v>GIA</v>
      </c>
      <c r="V3244" s="5" t="str">
        <f t="shared" si="560"/>
        <v/>
      </c>
      <c r="W3244" s="5" t="b">
        <f t="shared" si="556"/>
        <v>0</v>
      </c>
      <c r="X3244" s="40">
        <f t="shared" ca="1" si="557"/>
        <v>334393.72000000003</v>
      </c>
      <c r="Y3244" s="30" t="b">
        <f t="shared" ca="1" si="558"/>
        <v>1</v>
      </c>
    </row>
    <row r="3245" spans="1:25" hidden="1">
      <c r="A3245" s="28" t="s">
        <v>2837</v>
      </c>
      <c r="B3245" s="28" t="s">
        <v>2838</v>
      </c>
      <c r="C3245" s="28" t="s">
        <v>5062</v>
      </c>
      <c r="D3245" s="28" t="s">
        <v>2990</v>
      </c>
      <c r="E3245" s="29">
        <v>42460</v>
      </c>
      <c r="F3245" s="28"/>
      <c r="G3245" s="30">
        <v>5749</v>
      </c>
      <c r="H3245" s="28" t="s">
        <v>13698</v>
      </c>
      <c r="I3245" s="31">
        <v>0</v>
      </c>
      <c r="J3245" s="31">
        <v>25</v>
      </c>
      <c r="K3245" s="28"/>
      <c r="L3245" s="32">
        <f t="shared" si="550"/>
        <v>-25</v>
      </c>
      <c r="M3245" s="33">
        <f t="shared" si="551"/>
        <v>25</v>
      </c>
      <c r="N3245" s="34" t="b">
        <v>0</v>
      </c>
      <c r="O3245" s="35">
        <f t="shared" si="552"/>
        <v>0</v>
      </c>
      <c r="P3245" s="36" t="str">
        <f t="shared" si="553"/>
        <v/>
      </c>
      <c r="Q3245" s="37" t="e">
        <f t="shared" si="554"/>
        <v>#VALUE!</v>
      </c>
      <c r="R3245" s="6" t="e">
        <f t="shared" si="555"/>
        <v>#VALUE!</v>
      </c>
      <c r="S3245" s="6" t="str">
        <f>IFERROR(INDEX('Vendor Over-ride'!$C:$C, MATCH($R:$R,'Vendor Over-ride'!$A:$A,0)),"")</f>
        <v/>
      </c>
      <c r="U3245" s="38" t="str">
        <f t="shared" si="559"/>
        <v>GIA</v>
      </c>
      <c r="V3245" s="5" t="str">
        <f t="shared" si="560"/>
        <v/>
      </c>
      <c r="W3245" s="5" t="b">
        <f t="shared" si="556"/>
        <v>0</v>
      </c>
      <c r="X3245" s="40">
        <f t="shared" ca="1" si="557"/>
        <v>334393.72000000003</v>
      </c>
      <c r="Y3245" s="30" t="b">
        <f t="shared" ca="1" si="558"/>
        <v>1</v>
      </c>
    </row>
    <row r="3246" spans="1:25" hidden="1">
      <c r="A3246" s="28" t="s">
        <v>2837</v>
      </c>
      <c r="B3246" s="28" t="s">
        <v>2838</v>
      </c>
      <c r="C3246" s="28" t="s">
        <v>5062</v>
      </c>
      <c r="D3246" s="28" t="s">
        <v>2990</v>
      </c>
      <c r="E3246" s="29">
        <v>42444</v>
      </c>
      <c r="F3246" s="28"/>
      <c r="G3246" s="30">
        <v>5750</v>
      </c>
      <c r="H3246" s="28" t="s">
        <v>13699</v>
      </c>
      <c r="I3246" s="31">
        <v>0</v>
      </c>
      <c r="J3246" s="31">
        <v>12</v>
      </c>
      <c r="K3246" s="28"/>
      <c r="L3246" s="32">
        <f t="shared" si="550"/>
        <v>-12</v>
      </c>
      <c r="M3246" s="33">
        <f t="shared" si="551"/>
        <v>12</v>
      </c>
      <c r="N3246" s="34" t="b">
        <v>0</v>
      </c>
      <c r="O3246" s="35">
        <f t="shared" si="552"/>
        <v>0</v>
      </c>
      <c r="P3246" s="36" t="str">
        <f t="shared" si="553"/>
        <v/>
      </c>
      <c r="Q3246" s="37" t="e">
        <f t="shared" si="554"/>
        <v>#VALUE!</v>
      </c>
      <c r="R3246" s="6" t="e">
        <f t="shared" si="555"/>
        <v>#VALUE!</v>
      </c>
      <c r="S3246" s="6" t="str">
        <f>IFERROR(INDEX('Vendor Over-ride'!$C:$C, MATCH($R:$R,'Vendor Over-ride'!$A:$A,0)),"")</f>
        <v/>
      </c>
      <c r="U3246" s="38" t="str">
        <f t="shared" si="559"/>
        <v>GIA</v>
      </c>
      <c r="V3246" s="5" t="str">
        <f t="shared" si="560"/>
        <v/>
      </c>
      <c r="W3246" s="5" t="b">
        <f t="shared" si="556"/>
        <v>0</v>
      </c>
      <c r="X3246" s="40">
        <f t="shared" ca="1" si="557"/>
        <v>334393.72000000003</v>
      </c>
      <c r="Y3246" s="30" t="b">
        <f t="shared" ca="1" si="558"/>
        <v>1</v>
      </c>
    </row>
    <row r="3247" spans="1:25">
      <c r="A3247" s="28" t="s">
        <v>5366</v>
      </c>
      <c r="B3247" s="28" t="s">
        <v>5367</v>
      </c>
      <c r="C3247" s="28" t="s">
        <v>2839</v>
      </c>
      <c r="D3247" s="28" t="s">
        <v>2842</v>
      </c>
      <c r="E3247" s="29">
        <v>42095</v>
      </c>
      <c r="F3247" s="28" t="s">
        <v>3066</v>
      </c>
      <c r="G3247" s="30">
        <v>1158</v>
      </c>
      <c r="H3247" s="28" t="s">
        <v>13700</v>
      </c>
      <c r="I3247" s="31">
        <v>0</v>
      </c>
      <c r="J3247" s="31">
        <v>25000</v>
      </c>
      <c r="K3247" s="28" t="s">
        <v>13701</v>
      </c>
      <c r="L3247" s="32">
        <f t="shared" si="550"/>
        <v>-25000</v>
      </c>
      <c r="M3247" s="33">
        <f t="shared" si="551"/>
        <v>25000</v>
      </c>
      <c r="N3247" s="34" t="b">
        <v>1</v>
      </c>
      <c r="O3247" s="35">
        <f t="shared" si="552"/>
        <v>25000</v>
      </c>
      <c r="P3247" s="36" t="str">
        <f t="shared" si="553"/>
        <v>G</v>
      </c>
      <c r="Q3247" s="37" t="str">
        <f t="shared" si="554"/>
        <v>Solar Bear</v>
      </c>
      <c r="R3247" s="6" t="str">
        <f t="shared" si="555"/>
        <v>G - Solar Bear</v>
      </c>
      <c r="S3247" s="6" t="str">
        <f>IFERROR(INDEX('Vendor Over-ride'!$C:$C, MATCH($R:$R,'Vendor Over-ride'!$A:$A,0)),"")</f>
        <v>G - Solar Bear</v>
      </c>
      <c r="U3247" s="38" t="str">
        <f t="shared" ref="U3247:U3310" si="561">"Lottery"</f>
        <v>Lottery</v>
      </c>
      <c r="V3247" s="5" t="str">
        <f t="shared" si="560"/>
        <v>AWARD</v>
      </c>
      <c r="W3247" s="5" t="b">
        <f t="shared" si="556"/>
        <v>1</v>
      </c>
      <c r="X3247" s="40">
        <f t="shared" ca="1" si="557"/>
        <v>245000</v>
      </c>
      <c r="Y3247" s="30" t="b">
        <f t="shared" ca="1" si="558"/>
        <v>1</v>
      </c>
    </row>
    <row r="3248" spans="1:25" hidden="1">
      <c r="A3248" s="28" t="s">
        <v>5366</v>
      </c>
      <c r="B3248" s="28" t="s">
        <v>5367</v>
      </c>
      <c r="C3248" s="28" t="s">
        <v>2839</v>
      </c>
      <c r="D3248" s="28" t="s">
        <v>2842</v>
      </c>
      <c r="E3248" s="29">
        <v>42095</v>
      </c>
      <c r="F3248" s="28" t="s">
        <v>3067</v>
      </c>
      <c r="G3248" s="30">
        <v>1158</v>
      </c>
      <c r="H3248" s="28" t="s">
        <v>13702</v>
      </c>
      <c r="I3248" s="31">
        <v>0</v>
      </c>
      <c r="J3248" s="31">
        <v>9188</v>
      </c>
      <c r="K3248" s="28" t="s">
        <v>13703</v>
      </c>
      <c r="L3248" s="32">
        <f t="shared" si="550"/>
        <v>-9188</v>
      </c>
      <c r="M3248" s="33">
        <f t="shared" si="551"/>
        <v>9188</v>
      </c>
      <c r="N3248" s="34" t="b">
        <v>1</v>
      </c>
      <c r="O3248" s="35">
        <f t="shared" si="552"/>
        <v>9188</v>
      </c>
      <c r="P3248" s="36" t="str">
        <f t="shared" si="553"/>
        <v>G</v>
      </c>
      <c r="Q3248" s="37" t="str">
        <f t="shared" si="554"/>
        <v>TACTICAL A. U. LIMITED</v>
      </c>
      <c r="R3248" s="6" t="str">
        <f t="shared" si="555"/>
        <v>G - TACTICAL A. U. LIMITED</v>
      </c>
      <c r="S3248" s="6" t="str">
        <f>IFERROR(INDEX('Vendor Over-ride'!$C:$C, MATCH($R:$R,'Vendor Over-ride'!$A:$A,0)),"")</f>
        <v>G - TACTICAL A. U. LIMITED</v>
      </c>
      <c r="U3248" s="38" t="str">
        <f t="shared" si="561"/>
        <v>Lottery</v>
      </c>
      <c r="V3248" s="5" t="str">
        <f t="shared" si="560"/>
        <v>AWARD</v>
      </c>
      <c r="W3248" s="5" t="b">
        <f t="shared" si="556"/>
        <v>0</v>
      </c>
      <c r="X3248" s="40">
        <f t="shared" ca="1" si="557"/>
        <v>12250</v>
      </c>
      <c r="Y3248" s="30" t="b">
        <f t="shared" ca="1" si="558"/>
        <v>0</v>
      </c>
    </row>
    <row r="3249" spans="1:25" hidden="1">
      <c r="A3249" s="28" t="s">
        <v>5366</v>
      </c>
      <c r="B3249" s="28" t="s">
        <v>5367</v>
      </c>
      <c r="C3249" s="28" t="s">
        <v>2839</v>
      </c>
      <c r="D3249" s="28" t="s">
        <v>2842</v>
      </c>
      <c r="E3249" s="29">
        <v>42095</v>
      </c>
      <c r="F3249" s="28" t="s">
        <v>3068</v>
      </c>
      <c r="G3249" s="30">
        <v>1158</v>
      </c>
      <c r="H3249" s="28" t="s">
        <v>13704</v>
      </c>
      <c r="I3249" s="31">
        <v>0</v>
      </c>
      <c r="J3249" s="31">
        <v>11250</v>
      </c>
      <c r="K3249" s="28" t="s">
        <v>13705</v>
      </c>
      <c r="L3249" s="32">
        <f t="shared" si="550"/>
        <v>-11250</v>
      </c>
      <c r="M3249" s="33">
        <f t="shared" si="551"/>
        <v>11250</v>
      </c>
      <c r="N3249" s="34" t="b">
        <v>1</v>
      </c>
      <c r="O3249" s="35">
        <f t="shared" si="552"/>
        <v>11250</v>
      </c>
      <c r="P3249" s="36" t="str">
        <f t="shared" si="553"/>
        <v>G</v>
      </c>
      <c r="Q3249" s="37" t="str">
        <f t="shared" si="554"/>
        <v>Boswell Book Festival</v>
      </c>
      <c r="R3249" s="6" t="str">
        <f t="shared" si="555"/>
        <v>G - Boswell Book Festival</v>
      </c>
      <c r="S3249" s="6" t="str">
        <f>IFERROR(INDEX('Vendor Over-ride'!$C:$C, MATCH($R:$R,'Vendor Over-ride'!$A:$A,0)),"")</f>
        <v>G - Boswell Book Festival</v>
      </c>
      <c r="U3249" s="38" t="str">
        <f t="shared" si="561"/>
        <v>Lottery</v>
      </c>
      <c r="V3249" s="5" t="str">
        <f t="shared" si="560"/>
        <v>AWARD</v>
      </c>
      <c r="W3249" s="5" t="b">
        <f t="shared" si="556"/>
        <v>0</v>
      </c>
      <c r="X3249" s="40">
        <f t="shared" ca="1" si="557"/>
        <v>23250</v>
      </c>
      <c r="Y3249" s="30" t="b">
        <f t="shared" ca="1" si="558"/>
        <v>0</v>
      </c>
    </row>
    <row r="3250" spans="1:25" hidden="1">
      <c r="A3250" s="28" t="s">
        <v>5366</v>
      </c>
      <c r="B3250" s="28" t="s">
        <v>5367</v>
      </c>
      <c r="C3250" s="28" t="s">
        <v>2839</v>
      </c>
      <c r="D3250" s="28" t="s">
        <v>2842</v>
      </c>
      <c r="E3250" s="29">
        <v>42095</v>
      </c>
      <c r="F3250" s="28" t="s">
        <v>3069</v>
      </c>
      <c r="G3250" s="30">
        <v>1158</v>
      </c>
      <c r="H3250" s="28" t="s">
        <v>13706</v>
      </c>
      <c r="I3250" s="31">
        <v>0</v>
      </c>
      <c r="J3250" s="31">
        <v>4500</v>
      </c>
      <c r="K3250" s="28" t="s">
        <v>13707</v>
      </c>
      <c r="L3250" s="32">
        <f t="shared" si="550"/>
        <v>-4500</v>
      </c>
      <c r="M3250" s="33">
        <f t="shared" si="551"/>
        <v>4500</v>
      </c>
      <c r="N3250" s="34" t="b">
        <v>1</v>
      </c>
      <c r="O3250" s="35">
        <f t="shared" si="552"/>
        <v>4500</v>
      </c>
      <c r="P3250" s="36" t="str">
        <f t="shared" si="553"/>
        <v>G</v>
      </c>
      <c r="Q3250" s="37" t="str">
        <f t="shared" si="554"/>
        <v>Alex Neilson</v>
      </c>
      <c r="R3250" s="6" t="str">
        <f t="shared" si="555"/>
        <v>G - Alex Neilson</v>
      </c>
      <c r="S3250" s="6" t="str">
        <f>IFERROR(INDEX('Vendor Over-ride'!$C:$C, MATCH($R:$R,'Vendor Over-ride'!$A:$A,0)),"")</f>
        <v>G - Alex Neilson</v>
      </c>
      <c r="U3250" s="38" t="str">
        <f t="shared" si="561"/>
        <v>Lottery</v>
      </c>
      <c r="V3250" s="5" t="str">
        <f t="shared" si="560"/>
        <v>AWARD</v>
      </c>
      <c r="W3250" s="5" t="b">
        <f t="shared" si="556"/>
        <v>0</v>
      </c>
      <c r="X3250" s="40">
        <f t="shared" ca="1" si="557"/>
        <v>6000</v>
      </c>
      <c r="Y3250" s="30" t="b">
        <f t="shared" ca="1" si="558"/>
        <v>0</v>
      </c>
    </row>
    <row r="3251" spans="1:25" hidden="1">
      <c r="A3251" s="28" t="s">
        <v>5366</v>
      </c>
      <c r="B3251" s="28" t="s">
        <v>5367</v>
      </c>
      <c r="C3251" s="28" t="s">
        <v>2839</v>
      </c>
      <c r="D3251" s="28" t="s">
        <v>2842</v>
      </c>
      <c r="E3251" s="29">
        <v>42095</v>
      </c>
      <c r="F3251" s="28" t="s">
        <v>3070</v>
      </c>
      <c r="G3251" s="30">
        <v>1158</v>
      </c>
      <c r="H3251" s="28" t="s">
        <v>13708</v>
      </c>
      <c r="I3251" s="31">
        <v>0</v>
      </c>
      <c r="J3251" s="31">
        <v>900</v>
      </c>
      <c r="K3251" s="28" t="s">
        <v>13709</v>
      </c>
      <c r="L3251" s="32">
        <f t="shared" si="550"/>
        <v>-900</v>
      </c>
      <c r="M3251" s="33">
        <f t="shared" si="551"/>
        <v>900</v>
      </c>
      <c r="N3251" s="34" t="b">
        <v>1</v>
      </c>
      <c r="O3251" s="35">
        <f t="shared" si="552"/>
        <v>900</v>
      </c>
      <c r="P3251" s="36" t="str">
        <f t="shared" si="553"/>
        <v>G</v>
      </c>
      <c r="Q3251" s="37" t="str">
        <f t="shared" si="554"/>
        <v>1 Royal Terrace</v>
      </c>
      <c r="R3251" s="6" t="str">
        <f t="shared" si="555"/>
        <v>G - 1 Royal Terrace</v>
      </c>
      <c r="S3251" s="6" t="str">
        <f>IFERROR(INDEX('Vendor Over-ride'!$C:$C, MATCH($R:$R,'Vendor Over-ride'!$A:$A,0)),"")</f>
        <v>G - 1 Royal Terrace</v>
      </c>
      <c r="U3251" s="38" t="str">
        <f t="shared" si="561"/>
        <v>Lottery</v>
      </c>
      <c r="V3251" s="5" t="str">
        <f t="shared" si="560"/>
        <v>AWARD</v>
      </c>
      <c r="W3251" s="5" t="b">
        <f t="shared" si="556"/>
        <v>0</v>
      </c>
      <c r="X3251" s="40">
        <f t="shared" ca="1" si="557"/>
        <v>1200</v>
      </c>
      <c r="Y3251" s="30" t="b">
        <f t="shared" ca="1" si="558"/>
        <v>0</v>
      </c>
    </row>
    <row r="3252" spans="1:25" hidden="1">
      <c r="A3252" s="28" t="s">
        <v>5366</v>
      </c>
      <c r="B3252" s="28" t="s">
        <v>5367</v>
      </c>
      <c r="C3252" s="28" t="s">
        <v>2839</v>
      </c>
      <c r="D3252" s="28" t="s">
        <v>2842</v>
      </c>
      <c r="E3252" s="29">
        <v>42095</v>
      </c>
      <c r="F3252" s="28" t="s">
        <v>3072</v>
      </c>
      <c r="G3252" s="30">
        <v>1158</v>
      </c>
      <c r="H3252" s="28" t="s">
        <v>13710</v>
      </c>
      <c r="I3252" s="31">
        <v>0</v>
      </c>
      <c r="J3252" s="31">
        <v>3000</v>
      </c>
      <c r="K3252" s="28" t="s">
        <v>13711</v>
      </c>
      <c r="L3252" s="32">
        <f t="shared" si="550"/>
        <v>-3000</v>
      </c>
      <c r="M3252" s="33">
        <f t="shared" si="551"/>
        <v>3000</v>
      </c>
      <c r="N3252" s="34" t="b">
        <v>1</v>
      </c>
      <c r="O3252" s="35">
        <f t="shared" si="552"/>
        <v>3000</v>
      </c>
      <c r="P3252" s="36" t="str">
        <f t="shared" si="553"/>
        <v>G</v>
      </c>
      <c r="Q3252" s="37" t="str">
        <f t="shared" si="554"/>
        <v>Lin Li</v>
      </c>
      <c r="R3252" s="6" t="str">
        <f t="shared" si="555"/>
        <v>G - Lin Li</v>
      </c>
      <c r="S3252" s="6" t="str">
        <f>IFERROR(INDEX('Vendor Over-ride'!$C:$C, MATCH($R:$R,'Vendor Over-ride'!$A:$A,0)),"")</f>
        <v>G - Lin Li</v>
      </c>
      <c r="U3252" s="38" t="str">
        <f t="shared" si="561"/>
        <v>Lottery</v>
      </c>
      <c r="V3252" s="5" t="str">
        <f t="shared" si="560"/>
        <v>AWARD</v>
      </c>
      <c r="W3252" s="5" t="b">
        <f t="shared" si="556"/>
        <v>0</v>
      </c>
      <c r="X3252" s="40">
        <f t="shared" ca="1" si="557"/>
        <v>4000</v>
      </c>
      <c r="Y3252" s="30" t="b">
        <f t="shared" ca="1" si="558"/>
        <v>0</v>
      </c>
    </row>
    <row r="3253" spans="1:25" hidden="1">
      <c r="A3253" s="28" t="s">
        <v>5366</v>
      </c>
      <c r="B3253" s="28" t="s">
        <v>5367</v>
      </c>
      <c r="C3253" s="28" t="s">
        <v>2839</v>
      </c>
      <c r="D3253" s="28" t="s">
        <v>2842</v>
      </c>
      <c r="E3253" s="29">
        <v>42095</v>
      </c>
      <c r="F3253" s="28" t="s">
        <v>3073</v>
      </c>
      <c r="G3253" s="30">
        <v>1158</v>
      </c>
      <c r="H3253" s="28" t="s">
        <v>13712</v>
      </c>
      <c r="I3253" s="31">
        <v>0</v>
      </c>
      <c r="J3253" s="31">
        <v>11250</v>
      </c>
      <c r="K3253" s="28" t="s">
        <v>13713</v>
      </c>
      <c r="L3253" s="32">
        <f t="shared" si="550"/>
        <v>-11250</v>
      </c>
      <c r="M3253" s="33">
        <f t="shared" si="551"/>
        <v>11250</v>
      </c>
      <c r="N3253" s="34" t="b">
        <v>1</v>
      </c>
      <c r="O3253" s="35">
        <f t="shared" si="552"/>
        <v>11250</v>
      </c>
      <c r="P3253" s="36" t="str">
        <f t="shared" si="553"/>
        <v>G</v>
      </c>
      <c r="Q3253" s="37" t="str">
        <f t="shared" si="554"/>
        <v>University of Aberdeen</v>
      </c>
      <c r="R3253" s="6" t="str">
        <f t="shared" si="555"/>
        <v>G - University of Aberdeen</v>
      </c>
      <c r="S3253" s="6" t="str">
        <f>IFERROR(INDEX('Vendor Over-ride'!$C:$C, MATCH($R:$R,'Vendor Over-ride'!$A:$A,0)),"")</f>
        <v>G - University of Aberdeen</v>
      </c>
      <c r="U3253" s="38" t="str">
        <f t="shared" si="561"/>
        <v>Lottery</v>
      </c>
      <c r="V3253" s="5" t="str">
        <f t="shared" si="560"/>
        <v>AWARD</v>
      </c>
      <c r="W3253" s="5" t="b">
        <f t="shared" si="556"/>
        <v>0</v>
      </c>
      <c r="X3253" s="40">
        <f t="shared" ca="1" si="557"/>
        <v>14881.6</v>
      </c>
      <c r="Y3253" s="30" t="b">
        <f t="shared" ca="1" si="558"/>
        <v>0</v>
      </c>
    </row>
    <row r="3254" spans="1:25" hidden="1">
      <c r="A3254" s="28" t="s">
        <v>5366</v>
      </c>
      <c r="B3254" s="28" t="s">
        <v>5367</v>
      </c>
      <c r="C3254" s="28" t="s">
        <v>2839</v>
      </c>
      <c r="D3254" s="28" t="s">
        <v>2842</v>
      </c>
      <c r="E3254" s="29">
        <v>42095</v>
      </c>
      <c r="F3254" s="28" t="s">
        <v>3074</v>
      </c>
      <c r="G3254" s="30">
        <v>1158</v>
      </c>
      <c r="H3254" s="28" t="s">
        <v>13714</v>
      </c>
      <c r="I3254" s="31">
        <v>0</v>
      </c>
      <c r="J3254" s="31">
        <v>5186</v>
      </c>
      <c r="K3254" s="28" t="s">
        <v>13715</v>
      </c>
      <c r="L3254" s="32">
        <f t="shared" si="550"/>
        <v>-5186</v>
      </c>
      <c r="M3254" s="33">
        <f t="shared" si="551"/>
        <v>5186</v>
      </c>
      <c r="N3254" s="34" t="b">
        <v>1</v>
      </c>
      <c r="O3254" s="35">
        <f t="shared" si="552"/>
        <v>5186</v>
      </c>
      <c r="P3254" s="36" t="str">
        <f t="shared" si="553"/>
        <v>G</v>
      </c>
      <c r="Q3254" s="37" t="str">
        <f t="shared" si="554"/>
        <v>Eilean Eisdeal</v>
      </c>
      <c r="R3254" s="6" t="str">
        <f t="shared" si="555"/>
        <v>G - Eilean Eisdeal</v>
      </c>
      <c r="S3254" s="6" t="str">
        <f>IFERROR(INDEX('Vendor Over-ride'!$C:$C, MATCH($R:$R,'Vendor Over-ride'!$A:$A,0)),"")</f>
        <v>G - Eilean Eisdeal</v>
      </c>
      <c r="U3254" s="38" t="str">
        <f t="shared" si="561"/>
        <v>Lottery</v>
      </c>
      <c r="V3254" s="5" t="str">
        <f t="shared" si="560"/>
        <v>AWARD</v>
      </c>
      <c r="W3254" s="5" t="b">
        <f t="shared" si="556"/>
        <v>0</v>
      </c>
      <c r="X3254" s="40">
        <f t="shared" ca="1" si="557"/>
        <v>6121</v>
      </c>
      <c r="Y3254" s="30" t="b">
        <f t="shared" ca="1" si="558"/>
        <v>0</v>
      </c>
    </row>
    <row r="3255" spans="1:25" hidden="1">
      <c r="A3255" s="28" t="s">
        <v>5366</v>
      </c>
      <c r="B3255" s="28" t="s">
        <v>5367</v>
      </c>
      <c r="C3255" s="28" t="s">
        <v>2839</v>
      </c>
      <c r="D3255" s="28" t="s">
        <v>2842</v>
      </c>
      <c r="E3255" s="29">
        <v>42095</v>
      </c>
      <c r="F3255" s="28" t="s">
        <v>3076</v>
      </c>
      <c r="G3255" s="30">
        <v>1158</v>
      </c>
      <c r="H3255" s="28" t="s">
        <v>13716</v>
      </c>
      <c r="I3255" s="31">
        <v>0</v>
      </c>
      <c r="J3255" s="31">
        <v>1500</v>
      </c>
      <c r="K3255" s="28" t="s">
        <v>13717</v>
      </c>
      <c r="L3255" s="32">
        <f t="shared" si="550"/>
        <v>-1500</v>
      </c>
      <c r="M3255" s="33">
        <f t="shared" si="551"/>
        <v>1500</v>
      </c>
      <c r="N3255" s="34" t="b">
        <v>1</v>
      </c>
      <c r="O3255" s="35">
        <f t="shared" si="552"/>
        <v>1500</v>
      </c>
      <c r="P3255" s="36" t="str">
        <f t="shared" si="553"/>
        <v>G</v>
      </c>
      <c r="Q3255" s="37" t="str">
        <f t="shared" si="554"/>
        <v>Rosemary Hogarth</v>
      </c>
      <c r="R3255" s="6" t="str">
        <f t="shared" si="555"/>
        <v>G - Rosemary Hogarth</v>
      </c>
      <c r="S3255" s="6" t="str">
        <f>IFERROR(INDEX('Vendor Over-ride'!$C:$C, MATCH($R:$R,'Vendor Over-ride'!$A:$A,0)),"")</f>
        <v>G - Rosemary Hogarth</v>
      </c>
      <c r="U3255" s="38" t="str">
        <f t="shared" si="561"/>
        <v>Lottery</v>
      </c>
      <c r="V3255" s="5" t="str">
        <f t="shared" si="560"/>
        <v>AWARD</v>
      </c>
      <c r="W3255" s="5" t="b">
        <f t="shared" si="556"/>
        <v>0</v>
      </c>
      <c r="X3255" s="40">
        <f t="shared" ca="1" si="557"/>
        <v>1500</v>
      </c>
      <c r="Y3255" s="30" t="b">
        <f t="shared" ca="1" si="558"/>
        <v>0</v>
      </c>
    </row>
    <row r="3256" spans="1:25" hidden="1">
      <c r="A3256" s="28" t="s">
        <v>5366</v>
      </c>
      <c r="B3256" s="28" t="s">
        <v>5367</v>
      </c>
      <c r="C3256" s="28" t="s">
        <v>2839</v>
      </c>
      <c r="D3256" s="28" t="s">
        <v>2842</v>
      </c>
      <c r="E3256" s="29">
        <v>42095</v>
      </c>
      <c r="F3256" s="28" t="s">
        <v>3077</v>
      </c>
      <c r="G3256" s="30">
        <v>1158</v>
      </c>
      <c r="H3256" s="28" t="s">
        <v>13718</v>
      </c>
      <c r="I3256" s="31">
        <v>0</v>
      </c>
      <c r="J3256" s="31">
        <v>11235</v>
      </c>
      <c r="K3256" s="28" t="s">
        <v>13719</v>
      </c>
      <c r="L3256" s="32">
        <f t="shared" si="550"/>
        <v>-11235</v>
      </c>
      <c r="M3256" s="33">
        <f t="shared" si="551"/>
        <v>11235</v>
      </c>
      <c r="N3256" s="34" t="b">
        <v>1</v>
      </c>
      <c r="O3256" s="35">
        <f t="shared" si="552"/>
        <v>11235</v>
      </c>
      <c r="P3256" s="36" t="str">
        <f t="shared" si="553"/>
        <v>G</v>
      </c>
      <c r="Q3256" s="37" t="str">
        <f t="shared" si="554"/>
        <v>Dance UK</v>
      </c>
      <c r="R3256" s="6" t="str">
        <f t="shared" si="555"/>
        <v>G - Dance UK</v>
      </c>
      <c r="S3256" s="6" t="str">
        <f>IFERROR(INDEX('Vendor Over-ride'!$C:$C, MATCH($R:$R,'Vendor Over-ride'!$A:$A,0)),"")</f>
        <v>G - Dance UK</v>
      </c>
      <c r="U3256" s="38" t="str">
        <f t="shared" si="561"/>
        <v>Lottery</v>
      </c>
      <c r="V3256" s="5" t="str">
        <f t="shared" si="560"/>
        <v>AWARD</v>
      </c>
      <c r="W3256" s="5" t="b">
        <f t="shared" si="556"/>
        <v>0</v>
      </c>
      <c r="X3256" s="40">
        <f t="shared" ca="1" si="557"/>
        <v>14980</v>
      </c>
      <c r="Y3256" s="30" t="b">
        <f t="shared" ca="1" si="558"/>
        <v>0</v>
      </c>
    </row>
    <row r="3257" spans="1:25">
      <c r="A3257" s="28" t="s">
        <v>5366</v>
      </c>
      <c r="B3257" s="28" t="s">
        <v>5367</v>
      </c>
      <c r="C3257" s="28" t="s">
        <v>2839</v>
      </c>
      <c r="D3257" s="28" t="s">
        <v>2842</v>
      </c>
      <c r="E3257" s="29">
        <v>42095</v>
      </c>
      <c r="F3257" s="28" t="s">
        <v>3078</v>
      </c>
      <c r="G3257" s="30">
        <v>1158</v>
      </c>
      <c r="H3257" s="28" t="s">
        <v>13720</v>
      </c>
      <c r="I3257" s="31">
        <v>0</v>
      </c>
      <c r="J3257" s="31">
        <v>11219</v>
      </c>
      <c r="K3257" s="28" t="s">
        <v>13721</v>
      </c>
      <c r="L3257" s="32">
        <f t="shared" si="550"/>
        <v>-11219</v>
      </c>
      <c r="M3257" s="33">
        <f t="shared" si="551"/>
        <v>11219</v>
      </c>
      <c r="N3257" s="34" t="b">
        <v>1</v>
      </c>
      <c r="O3257" s="35">
        <f t="shared" si="552"/>
        <v>11219</v>
      </c>
      <c r="P3257" s="36" t="str">
        <f t="shared" si="553"/>
        <v>G</v>
      </c>
      <c r="Q3257" s="37" t="str">
        <f t="shared" si="554"/>
        <v>A Moment's Peace Theatre Company</v>
      </c>
      <c r="R3257" s="6" t="str">
        <f t="shared" si="555"/>
        <v>G - A Moment's Peace Theatre Company</v>
      </c>
      <c r="S3257" s="6" t="str">
        <f>IFERROR(INDEX('Vendor Over-ride'!$C:$C, MATCH($R:$R,'Vendor Over-ride'!$A:$A,0)),"")</f>
        <v>G - A Moment's Peace Theatre Company</v>
      </c>
      <c r="U3257" s="38" t="str">
        <f t="shared" si="561"/>
        <v>Lottery</v>
      </c>
      <c r="V3257" s="5" t="str">
        <f t="shared" si="560"/>
        <v>AWARD</v>
      </c>
      <c r="W3257" s="5" t="b">
        <f t="shared" si="556"/>
        <v>0</v>
      </c>
      <c r="X3257" s="40">
        <f t="shared" ca="1" si="557"/>
        <v>89958</v>
      </c>
      <c r="Y3257" s="30" t="b">
        <f t="shared" ca="1" si="558"/>
        <v>1</v>
      </c>
    </row>
    <row r="3258" spans="1:25">
      <c r="A3258" s="28" t="s">
        <v>5366</v>
      </c>
      <c r="B3258" s="28" t="s">
        <v>5367</v>
      </c>
      <c r="C3258" s="28" t="s">
        <v>2839</v>
      </c>
      <c r="D3258" s="28" t="s">
        <v>2842</v>
      </c>
      <c r="E3258" s="29">
        <v>42095</v>
      </c>
      <c r="F3258" s="28" t="s">
        <v>3079</v>
      </c>
      <c r="G3258" s="30">
        <v>1158</v>
      </c>
      <c r="H3258" s="28" t="s">
        <v>13722</v>
      </c>
      <c r="I3258" s="31">
        <v>0</v>
      </c>
      <c r="J3258" s="31">
        <v>20000</v>
      </c>
      <c r="K3258" s="28" t="s">
        <v>5382</v>
      </c>
      <c r="L3258" s="32">
        <f t="shared" si="550"/>
        <v>-20000</v>
      </c>
      <c r="M3258" s="33">
        <f t="shared" si="551"/>
        <v>20000</v>
      </c>
      <c r="N3258" s="34" t="b">
        <v>1</v>
      </c>
      <c r="O3258" s="35">
        <f t="shared" si="552"/>
        <v>20000</v>
      </c>
      <c r="P3258" s="36" t="str">
        <f t="shared" si="553"/>
        <v>I</v>
      </c>
      <c r="Q3258" s="37" t="str">
        <f t="shared" si="554"/>
        <v>Artlink Central</v>
      </c>
      <c r="R3258" s="6" t="str">
        <f t="shared" si="555"/>
        <v>I - Artlink Central</v>
      </c>
      <c r="S3258" s="6" t="str">
        <f>IFERROR(INDEX('Vendor Over-ride'!$C:$C, MATCH($R:$R,'Vendor Over-ride'!$A:$A,0)),"")</f>
        <v>I - Artlink Central</v>
      </c>
      <c r="U3258" s="38" t="str">
        <f t="shared" si="561"/>
        <v>Lottery</v>
      </c>
      <c r="V3258" s="5" t="str">
        <f t="shared" si="560"/>
        <v>AWARD</v>
      </c>
      <c r="W3258" s="5" t="b">
        <f t="shared" si="556"/>
        <v>0</v>
      </c>
      <c r="X3258" s="40">
        <f t="shared" ca="1" si="557"/>
        <v>25000</v>
      </c>
      <c r="Y3258" s="30" t="b">
        <f t="shared" ca="1" si="558"/>
        <v>1</v>
      </c>
    </row>
    <row r="3259" spans="1:25">
      <c r="A3259" s="28" t="s">
        <v>5366</v>
      </c>
      <c r="B3259" s="28" t="s">
        <v>5367</v>
      </c>
      <c r="C3259" s="28" t="s">
        <v>2839</v>
      </c>
      <c r="D3259" s="28" t="s">
        <v>2842</v>
      </c>
      <c r="E3259" s="29">
        <v>42095</v>
      </c>
      <c r="F3259" s="28" t="s">
        <v>3081</v>
      </c>
      <c r="G3259" s="30">
        <v>1158</v>
      </c>
      <c r="H3259" s="28" t="s">
        <v>13723</v>
      </c>
      <c r="I3259" s="31">
        <v>0</v>
      </c>
      <c r="J3259" s="31">
        <v>29144</v>
      </c>
      <c r="K3259" s="28" t="s">
        <v>5436</v>
      </c>
      <c r="L3259" s="32">
        <f t="shared" si="550"/>
        <v>-29144</v>
      </c>
      <c r="M3259" s="33">
        <f t="shared" si="551"/>
        <v>29144</v>
      </c>
      <c r="N3259" s="34" t="b">
        <v>1</v>
      </c>
      <c r="O3259" s="35">
        <f t="shared" si="552"/>
        <v>29144</v>
      </c>
      <c r="P3259" s="36" t="str">
        <f t="shared" si="553"/>
        <v>I</v>
      </c>
      <c r="Q3259" s="37" t="str">
        <f t="shared" si="554"/>
        <v>Creative Skillset</v>
      </c>
      <c r="R3259" s="6" t="str">
        <f t="shared" si="555"/>
        <v>I - Creative Skillset</v>
      </c>
      <c r="S3259" s="6" t="str">
        <f>IFERROR(INDEX('Vendor Over-ride'!$C:$C, MATCH($R:$R,'Vendor Over-ride'!$A:$A,0)),"")</f>
        <v>I - Creative Skillset</v>
      </c>
      <c r="U3259" s="38" t="str">
        <f t="shared" si="561"/>
        <v>Lottery</v>
      </c>
      <c r="V3259" s="5" t="str">
        <f t="shared" si="560"/>
        <v>AWARD</v>
      </c>
      <c r="W3259" s="5" t="b">
        <f t="shared" si="556"/>
        <v>1</v>
      </c>
      <c r="X3259" s="40">
        <f t="shared" ca="1" si="557"/>
        <v>29144</v>
      </c>
      <c r="Y3259" s="30" t="b">
        <f t="shared" ca="1" si="558"/>
        <v>1</v>
      </c>
    </row>
    <row r="3260" spans="1:25" hidden="1">
      <c r="A3260" s="28" t="s">
        <v>5366</v>
      </c>
      <c r="B3260" s="28" t="s">
        <v>5367</v>
      </c>
      <c r="C3260" s="28" t="s">
        <v>2839</v>
      </c>
      <c r="D3260" s="28" t="s">
        <v>2842</v>
      </c>
      <c r="E3260" s="29">
        <v>42095</v>
      </c>
      <c r="F3260" s="28" t="s">
        <v>3082</v>
      </c>
      <c r="G3260" s="30">
        <v>1158</v>
      </c>
      <c r="H3260" s="28" t="s">
        <v>13724</v>
      </c>
      <c r="I3260" s="31">
        <v>0</v>
      </c>
      <c r="J3260" s="31">
        <v>19983.88</v>
      </c>
      <c r="K3260" s="28" t="s">
        <v>5409</v>
      </c>
      <c r="L3260" s="32">
        <f t="shared" si="550"/>
        <v>-19983.88</v>
      </c>
      <c r="M3260" s="33">
        <f t="shared" si="551"/>
        <v>19983.88</v>
      </c>
      <c r="N3260" s="34" t="b">
        <v>1</v>
      </c>
      <c r="O3260" s="35">
        <f t="shared" si="552"/>
        <v>19983.88</v>
      </c>
      <c r="P3260" s="36" t="str">
        <f t="shared" si="553"/>
        <v>I</v>
      </c>
      <c r="Q3260" s="37" t="str">
        <f t="shared" si="554"/>
        <v>Dundee Contemporary Arts Ltd</v>
      </c>
      <c r="R3260" s="6" t="str">
        <f t="shared" si="555"/>
        <v>I - Dundee Contemporary Arts Ltd</v>
      </c>
      <c r="S3260" s="6" t="str">
        <f>IFERROR(INDEX('Vendor Over-ride'!$C:$C, MATCH($R:$R,'Vendor Over-ride'!$A:$A,0)),"")</f>
        <v>I - Dundee Contemporary Arts</v>
      </c>
      <c r="U3260" s="38" t="str">
        <f t="shared" si="561"/>
        <v>Lottery</v>
      </c>
      <c r="V3260" s="5" t="str">
        <f t="shared" si="560"/>
        <v>AWARD</v>
      </c>
      <c r="W3260" s="5" t="b">
        <f t="shared" si="556"/>
        <v>0</v>
      </c>
      <c r="X3260" s="40">
        <f t="shared" ca="1" si="557"/>
        <v>21451.88</v>
      </c>
      <c r="Y3260" s="30" t="b">
        <f t="shared" ca="1" si="558"/>
        <v>0</v>
      </c>
    </row>
    <row r="3261" spans="1:25">
      <c r="A3261" s="28" t="s">
        <v>5366</v>
      </c>
      <c r="B3261" s="28" t="s">
        <v>5367</v>
      </c>
      <c r="C3261" s="28" t="s">
        <v>2839</v>
      </c>
      <c r="D3261" s="28" t="s">
        <v>2842</v>
      </c>
      <c r="E3261" s="29">
        <v>42095</v>
      </c>
      <c r="F3261" s="28" t="s">
        <v>3083</v>
      </c>
      <c r="G3261" s="30">
        <v>1158</v>
      </c>
      <c r="H3261" s="28" t="s">
        <v>13725</v>
      </c>
      <c r="I3261" s="31">
        <v>0</v>
      </c>
      <c r="J3261" s="31">
        <v>2250</v>
      </c>
      <c r="K3261" s="28" t="s">
        <v>5558</v>
      </c>
      <c r="L3261" s="32">
        <f t="shared" si="550"/>
        <v>-2250</v>
      </c>
      <c r="M3261" s="33">
        <f t="shared" si="551"/>
        <v>2250</v>
      </c>
      <c r="N3261" s="34" t="b">
        <v>1</v>
      </c>
      <c r="O3261" s="35">
        <f t="shared" si="552"/>
        <v>2250</v>
      </c>
      <c r="P3261" s="36" t="str">
        <f t="shared" si="553"/>
        <v>I</v>
      </c>
      <c r="Q3261" s="37" t="str">
        <f t="shared" si="554"/>
        <v>East Lothian Council</v>
      </c>
      <c r="R3261" s="6" t="str">
        <f t="shared" si="555"/>
        <v>I - East Lothian Council</v>
      </c>
      <c r="S3261" s="6" t="str">
        <f>IFERROR(INDEX('Vendor Over-ride'!$C:$C, MATCH($R:$R,'Vendor Over-ride'!$A:$A,0)),"")</f>
        <v>I - East Lothian Council</v>
      </c>
      <c r="U3261" s="38" t="str">
        <f t="shared" si="561"/>
        <v>Lottery</v>
      </c>
      <c r="V3261" s="5" t="str">
        <f t="shared" si="560"/>
        <v>AWARD</v>
      </c>
      <c r="W3261" s="5" t="b">
        <f t="shared" si="556"/>
        <v>0</v>
      </c>
      <c r="X3261" s="40">
        <f t="shared" ca="1" si="557"/>
        <v>369942</v>
      </c>
      <c r="Y3261" s="30" t="b">
        <f t="shared" ca="1" si="558"/>
        <v>1</v>
      </c>
    </row>
    <row r="3262" spans="1:25" hidden="1">
      <c r="A3262" s="28" t="s">
        <v>5366</v>
      </c>
      <c r="B3262" s="28" t="s">
        <v>5367</v>
      </c>
      <c r="C3262" s="28" t="s">
        <v>2839</v>
      </c>
      <c r="D3262" s="28" t="s">
        <v>2842</v>
      </c>
      <c r="E3262" s="29">
        <v>42095</v>
      </c>
      <c r="F3262" s="28" t="s">
        <v>3084</v>
      </c>
      <c r="G3262" s="30">
        <v>1158</v>
      </c>
      <c r="H3262" s="28" t="s">
        <v>13726</v>
      </c>
      <c r="I3262" s="31">
        <v>0</v>
      </c>
      <c r="J3262" s="31">
        <v>17500</v>
      </c>
      <c r="K3262" s="28" t="s">
        <v>13727</v>
      </c>
      <c r="L3262" s="32">
        <f t="shared" si="550"/>
        <v>-17500</v>
      </c>
      <c r="M3262" s="33">
        <f t="shared" si="551"/>
        <v>17500</v>
      </c>
      <c r="N3262" s="34" t="b">
        <v>1</v>
      </c>
      <c r="O3262" s="35">
        <f t="shared" si="552"/>
        <v>17500</v>
      </c>
      <c r="P3262" s="36" t="str">
        <f t="shared" si="553"/>
        <v>I</v>
      </c>
      <c r="Q3262" s="37" t="str">
        <f t="shared" si="554"/>
        <v>Glasgow Lunchtime Theatre Limited</v>
      </c>
      <c r="R3262" s="6" t="str">
        <f t="shared" si="555"/>
        <v>I - Glasgow Lunchtime Theatre Limited</v>
      </c>
      <c r="S3262" s="6" t="str">
        <f>IFERROR(INDEX('Vendor Over-ride'!$C:$C, MATCH($R:$R,'Vendor Over-ride'!$A:$A,0)),"")</f>
        <v>I - Glasgow Lunchtime Theatre</v>
      </c>
      <c r="U3262" s="38" t="str">
        <f t="shared" si="561"/>
        <v>Lottery</v>
      </c>
      <c r="V3262" s="5" t="str">
        <f t="shared" si="560"/>
        <v>AWARD</v>
      </c>
      <c r="W3262" s="5" t="b">
        <f t="shared" si="556"/>
        <v>0</v>
      </c>
      <c r="X3262" s="40">
        <f t="shared" ca="1" si="557"/>
        <v>17500</v>
      </c>
      <c r="Y3262" s="30" t="b">
        <f t="shared" ca="1" si="558"/>
        <v>0</v>
      </c>
    </row>
    <row r="3263" spans="1:25">
      <c r="A3263" s="28" t="s">
        <v>5366</v>
      </c>
      <c r="B3263" s="28" t="s">
        <v>5367</v>
      </c>
      <c r="C3263" s="28" t="s">
        <v>2839</v>
      </c>
      <c r="D3263" s="28" t="s">
        <v>2842</v>
      </c>
      <c r="E3263" s="29">
        <v>42095</v>
      </c>
      <c r="F3263" s="28" t="s">
        <v>13728</v>
      </c>
      <c r="G3263" s="30">
        <v>1158</v>
      </c>
      <c r="H3263" s="28" t="s">
        <v>13729</v>
      </c>
      <c r="I3263" s="31">
        <v>0</v>
      </c>
      <c r="J3263" s="31">
        <v>40000</v>
      </c>
      <c r="K3263" s="28" t="s">
        <v>5472</v>
      </c>
      <c r="L3263" s="32">
        <f t="shared" si="550"/>
        <v>-40000</v>
      </c>
      <c r="M3263" s="33">
        <f t="shared" si="551"/>
        <v>40000</v>
      </c>
      <c r="N3263" s="34" t="b">
        <v>1</v>
      </c>
      <c r="O3263" s="35">
        <f t="shared" si="552"/>
        <v>40000</v>
      </c>
      <c r="P3263" s="36" t="str">
        <f t="shared" si="553"/>
        <v>I</v>
      </c>
      <c r="Q3263" s="37" t="str">
        <f t="shared" si="554"/>
        <v>Glasgow Life</v>
      </c>
      <c r="R3263" s="6" t="str">
        <f t="shared" si="555"/>
        <v>I - Glasgow Life</v>
      </c>
      <c r="S3263" s="6" t="str">
        <f>IFERROR(INDEX('Vendor Over-ride'!$C:$C, MATCH($R:$R,'Vendor Over-ride'!$A:$A,0)),"")</f>
        <v>I - Glasgow Life</v>
      </c>
      <c r="U3263" s="38" t="str">
        <f t="shared" si="561"/>
        <v>Lottery</v>
      </c>
      <c r="V3263" s="5" t="str">
        <f t="shared" si="560"/>
        <v>AWARD</v>
      </c>
      <c r="W3263" s="5" t="b">
        <f t="shared" si="556"/>
        <v>1</v>
      </c>
      <c r="X3263" s="40">
        <f t="shared" ca="1" si="557"/>
        <v>194429</v>
      </c>
      <c r="Y3263" s="30" t="b">
        <f t="shared" ca="1" si="558"/>
        <v>1</v>
      </c>
    </row>
    <row r="3264" spans="1:25" hidden="1">
      <c r="A3264" s="28" t="s">
        <v>5366</v>
      </c>
      <c r="B3264" s="28" t="s">
        <v>5367</v>
      </c>
      <c r="C3264" s="28" t="s">
        <v>2839</v>
      </c>
      <c r="D3264" s="28" t="s">
        <v>2842</v>
      </c>
      <c r="E3264" s="29">
        <v>42095</v>
      </c>
      <c r="F3264" s="28" t="s">
        <v>13730</v>
      </c>
      <c r="G3264" s="30">
        <v>1158</v>
      </c>
      <c r="H3264" s="28" t="s">
        <v>13731</v>
      </c>
      <c r="I3264" s="31">
        <v>0</v>
      </c>
      <c r="J3264" s="31">
        <v>3500</v>
      </c>
      <c r="K3264" s="28" t="s">
        <v>5750</v>
      </c>
      <c r="L3264" s="32">
        <f t="shared" si="550"/>
        <v>-3500</v>
      </c>
      <c r="M3264" s="33">
        <f t="shared" si="551"/>
        <v>3500</v>
      </c>
      <c r="N3264" s="34" t="b">
        <v>1</v>
      </c>
      <c r="O3264" s="35">
        <f t="shared" si="552"/>
        <v>3500</v>
      </c>
      <c r="P3264" s="36" t="str">
        <f t="shared" si="553"/>
        <v>I</v>
      </c>
      <c r="Q3264" s="37" t="str">
        <f t="shared" si="554"/>
        <v>Kerieva McCormick</v>
      </c>
      <c r="R3264" s="6" t="str">
        <f t="shared" si="555"/>
        <v>I - Kerieva McCormick</v>
      </c>
      <c r="S3264" s="6" t="str">
        <f>IFERROR(INDEX('Vendor Over-ride'!$C:$C, MATCH($R:$R,'Vendor Over-ride'!$A:$A,0)),"")</f>
        <v>I - Kerieva McCormick</v>
      </c>
      <c r="U3264" s="38" t="str">
        <f t="shared" si="561"/>
        <v>Lottery</v>
      </c>
      <c r="V3264" s="5" t="str">
        <f t="shared" si="560"/>
        <v>AWARD</v>
      </c>
      <c r="W3264" s="5" t="b">
        <f t="shared" si="556"/>
        <v>0</v>
      </c>
      <c r="X3264" s="40">
        <f t="shared" ca="1" si="557"/>
        <v>3500</v>
      </c>
      <c r="Y3264" s="30" t="b">
        <f t="shared" ca="1" si="558"/>
        <v>0</v>
      </c>
    </row>
    <row r="3265" spans="1:25" hidden="1">
      <c r="A3265" s="28" t="s">
        <v>5366</v>
      </c>
      <c r="B3265" s="28" t="s">
        <v>5367</v>
      </c>
      <c r="C3265" s="28" t="s">
        <v>2839</v>
      </c>
      <c r="D3265" s="28" t="s">
        <v>2842</v>
      </c>
      <c r="E3265" s="29">
        <v>42095</v>
      </c>
      <c r="F3265" s="28" t="s">
        <v>13732</v>
      </c>
      <c r="G3265" s="30">
        <v>1158</v>
      </c>
      <c r="H3265" s="28" t="s">
        <v>13733</v>
      </c>
      <c r="I3265" s="31">
        <v>0</v>
      </c>
      <c r="J3265" s="31">
        <v>9158</v>
      </c>
      <c r="K3265" s="28" t="s">
        <v>13734</v>
      </c>
      <c r="L3265" s="32">
        <f t="shared" si="550"/>
        <v>-9158</v>
      </c>
      <c r="M3265" s="33">
        <f t="shared" si="551"/>
        <v>9158</v>
      </c>
      <c r="N3265" s="34" t="b">
        <v>1</v>
      </c>
      <c r="O3265" s="35">
        <f t="shared" si="552"/>
        <v>9158</v>
      </c>
      <c r="P3265" s="36" t="str">
        <f t="shared" si="553"/>
        <v>I</v>
      </c>
      <c r="Q3265" s="37" t="str">
        <f t="shared" si="554"/>
        <v>LouMcLou Films Ltd</v>
      </c>
      <c r="R3265" s="6" t="str">
        <f t="shared" si="555"/>
        <v>I - LouMcLou Films Ltd</v>
      </c>
      <c r="S3265" s="6" t="str">
        <f>IFERROR(INDEX('Vendor Over-ride'!$C:$C, MATCH($R:$R,'Vendor Over-ride'!$A:$A,0)),"")</f>
        <v>I - LouMcLou Films Ltd</v>
      </c>
      <c r="U3265" s="38" t="str">
        <f t="shared" si="561"/>
        <v>Lottery</v>
      </c>
      <c r="V3265" s="5" t="str">
        <f t="shared" si="560"/>
        <v>AWARD</v>
      </c>
      <c r="W3265" s="5" t="b">
        <f t="shared" si="556"/>
        <v>0</v>
      </c>
      <c r="X3265" s="40">
        <f t="shared" ca="1" si="557"/>
        <v>13710</v>
      </c>
      <c r="Y3265" s="30" t="b">
        <f t="shared" ca="1" si="558"/>
        <v>0</v>
      </c>
    </row>
    <row r="3266" spans="1:25" hidden="1">
      <c r="A3266" s="28" t="s">
        <v>5366</v>
      </c>
      <c r="B3266" s="28" t="s">
        <v>5367</v>
      </c>
      <c r="C3266" s="28" t="s">
        <v>2839</v>
      </c>
      <c r="D3266" s="28" t="s">
        <v>2842</v>
      </c>
      <c r="E3266" s="29">
        <v>42095</v>
      </c>
      <c r="F3266" s="28" t="s">
        <v>13735</v>
      </c>
      <c r="G3266" s="30">
        <v>1158</v>
      </c>
      <c r="H3266" s="28" t="s">
        <v>13736</v>
      </c>
      <c r="I3266" s="31">
        <v>0</v>
      </c>
      <c r="J3266" s="31">
        <v>831</v>
      </c>
      <c r="K3266" s="28" t="s">
        <v>13737</v>
      </c>
      <c r="L3266" s="32">
        <f t="shared" ref="L3266:L3329" si="562">I:I-J:J</f>
        <v>-831</v>
      </c>
      <c r="M3266" s="33">
        <f t="shared" ref="M3266:M3329" si="563">ABS($L:$L)</f>
        <v>831</v>
      </c>
      <c r="N3266" s="34" t="b">
        <v>1</v>
      </c>
      <c r="O3266" s="35">
        <f t="shared" ref="O3266:O3329" si="564">$M:$M*$N:$N</f>
        <v>831</v>
      </c>
      <c r="P3266" s="36" t="str">
        <f t="shared" ref="P3266:P3329" si="565">LEFT(TRIM($K:$K),1)</f>
        <v>I</v>
      </c>
      <c r="Q3266" s="37" t="str">
        <f t="shared" ref="Q3266:Q3329" si="566">RIGHT(TRIM($K:$K),LEN(TRIM($K:$K))-FIND("-",TRIM($K:$K)))</f>
        <v>NTC Touring Theatre Company Ltd</v>
      </c>
      <c r="R3266" s="6" t="str">
        <f t="shared" ref="R3266:R3329" si="567">CONCATENATE($P:$P, " - ",$Q:$Q)</f>
        <v>I - NTC Touring Theatre Company Ltd</v>
      </c>
      <c r="S3266" s="6" t="str">
        <f>IFERROR(INDEX('Vendor Over-ride'!$C:$C, MATCH($R:$R,'Vendor Over-ride'!$A:$A,0)),"")</f>
        <v>I - NTC Touring Theatre Company Ltd</v>
      </c>
      <c r="U3266" s="38" t="str">
        <f t="shared" si="561"/>
        <v>Lottery</v>
      </c>
      <c r="V3266" s="5" t="str">
        <f t="shared" si="560"/>
        <v>AWARD</v>
      </c>
      <c r="W3266" s="5" t="b">
        <f t="shared" ref="W3266:W3329" si="568">ROUND($O:$O,2)&gt;=25000</f>
        <v>0</v>
      </c>
      <c r="X3266" s="40">
        <f t="shared" ref="X3266:X3329" ca="1" si="569">SUMPRODUCT((Payee=$S3266) * (Payment_Value))</f>
        <v>831</v>
      </c>
      <c r="Y3266" s="30" t="b">
        <f t="shared" ref="Y3266:Y3329" ca="1" si="570">$X:$X&gt;=25000</f>
        <v>0</v>
      </c>
    </row>
    <row r="3267" spans="1:25" hidden="1">
      <c r="A3267" s="28" t="s">
        <v>5366</v>
      </c>
      <c r="B3267" s="28" t="s">
        <v>5367</v>
      </c>
      <c r="C3267" s="28" t="s">
        <v>2839</v>
      </c>
      <c r="D3267" s="28" t="s">
        <v>2842</v>
      </c>
      <c r="E3267" s="29">
        <v>42095</v>
      </c>
      <c r="F3267" s="28" t="s">
        <v>3085</v>
      </c>
      <c r="G3267" s="30">
        <v>1158</v>
      </c>
      <c r="H3267" s="28" t="s">
        <v>13738</v>
      </c>
      <c r="I3267" s="31">
        <v>0</v>
      </c>
      <c r="J3267" s="31">
        <v>375</v>
      </c>
      <c r="K3267" s="28" t="s">
        <v>5378</v>
      </c>
      <c r="L3267" s="32">
        <f t="shared" si="562"/>
        <v>-375</v>
      </c>
      <c r="M3267" s="33">
        <f t="shared" si="563"/>
        <v>375</v>
      </c>
      <c r="N3267" s="34" t="b">
        <v>1</v>
      </c>
      <c r="O3267" s="35">
        <f t="shared" si="564"/>
        <v>375</v>
      </c>
      <c r="P3267" s="36" t="str">
        <f t="shared" si="565"/>
        <v>I</v>
      </c>
      <c r="Q3267" s="37" t="str">
        <f t="shared" si="566"/>
        <v>Plum Films Limited (Becky Lloyd)</v>
      </c>
      <c r="R3267" s="6" t="str">
        <f t="shared" si="567"/>
        <v>I - Plum Films Limited (Becky Lloyd)</v>
      </c>
      <c r="S3267" s="6" t="str">
        <f>IFERROR(INDEX('Vendor Over-ride'!$C:$C, MATCH($R:$R,'Vendor Over-ride'!$A:$A,0)),"")</f>
        <v>I - Plum Films Limited</v>
      </c>
      <c r="U3267" s="38" t="str">
        <f t="shared" si="561"/>
        <v>Lottery</v>
      </c>
      <c r="V3267" s="5" t="str">
        <f t="shared" ref="V3267:V3330" si="571">UPPER(IF($P:$P="E","Employee",IF(OR($P:$P="I",$P:$P="G"),"Award",IF(OR($P:$P="D",$P:$P="T"),"Trade",""))))</f>
        <v>AWARD</v>
      </c>
      <c r="W3267" s="5" t="b">
        <f t="shared" si="568"/>
        <v>0</v>
      </c>
      <c r="X3267" s="40">
        <f t="shared" ca="1" si="569"/>
        <v>11500</v>
      </c>
      <c r="Y3267" s="30" t="b">
        <f t="shared" ca="1" si="570"/>
        <v>0</v>
      </c>
    </row>
    <row r="3268" spans="1:25" hidden="1">
      <c r="A3268" s="28" t="s">
        <v>5366</v>
      </c>
      <c r="B3268" s="28" t="s">
        <v>5367</v>
      </c>
      <c r="C3268" s="28" t="s">
        <v>2839</v>
      </c>
      <c r="D3268" s="28" t="s">
        <v>2842</v>
      </c>
      <c r="E3268" s="29">
        <v>42095</v>
      </c>
      <c r="F3268" s="28" t="s">
        <v>3086</v>
      </c>
      <c r="G3268" s="30">
        <v>1158</v>
      </c>
      <c r="H3268" s="28" t="s">
        <v>13739</v>
      </c>
      <c r="I3268" s="31">
        <v>0</v>
      </c>
      <c r="J3268" s="31">
        <v>1400</v>
      </c>
      <c r="K3268" s="28" t="s">
        <v>13740</v>
      </c>
      <c r="L3268" s="32">
        <f t="shared" si="562"/>
        <v>-1400</v>
      </c>
      <c r="M3268" s="33">
        <f t="shared" si="563"/>
        <v>1400</v>
      </c>
      <c r="N3268" s="34" t="b">
        <v>1</v>
      </c>
      <c r="O3268" s="35">
        <f t="shared" si="564"/>
        <v>1400</v>
      </c>
      <c r="P3268" s="36" t="str">
        <f t="shared" si="565"/>
        <v>I</v>
      </c>
      <c r="Q3268" s="37" t="str">
        <f t="shared" si="566"/>
        <v>Roger Palmer</v>
      </c>
      <c r="R3268" s="6" t="str">
        <f t="shared" si="567"/>
        <v>I - Roger Palmer</v>
      </c>
      <c r="S3268" s="6" t="str">
        <f>IFERROR(INDEX('Vendor Over-ride'!$C:$C, MATCH($R:$R,'Vendor Over-ride'!$A:$A,0)),"")</f>
        <v>I - Roger Palmer</v>
      </c>
      <c r="U3268" s="38" t="str">
        <f t="shared" si="561"/>
        <v>Lottery</v>
      </c>
      <c r="V3268" s="5" t="str">
        <f t="shared" si="571"/>
        <v>AWARD</v>
      </c>
      <c r="W3268" s="5" t="b">
        <f t="shared" si="568"/>
        <v>0</v>
      </c>
      <c r="X3268" s="40">
        <f t="shared" ca="1" si="569"/>
        <v>1400</v>
      </c>
      <c r="Y3268" s="30" t="b">
        <f t="shared" ca="1" si="570"/>
        <v>0</v>
      </c>
    </row>
    <row r="3269" spans="1:25" hidden="1">
      <c r="A3269" s="28" t="s">
        <v>5366</v>
      </c>
      <c r="B3269" s="28" t="s">
        <v>5367</v>
      </c>
      <c r="C3269" s="28" t="s">
        <v>2839</v>
      </c>
      <c r="D3269" s="28" t="s">
        <v>2842</v>
      </c>
      <c r="E3269" s="29">
        <v>42095</v>
      </c>
      <c r="F3269" s="28" t="s">
        <v>13741</v>
      </c>
      <c r="G3269" s="30">
        <v>1158</v>
      </c>
      <c r="H3269" s="28" t="s">
        <v>13742</v>
      </c>
      <c r="I3269" s="31">
        <v>0</v>
      </c>
      <c r="J3269" s="31">
        <v>5000</v>
      </c>
      <c r="K3269" s="28" t="s">
        <v>4974</v>
      </c>
      <c r="L3269" s="32">
        <f t="shared" si="562"/>
        <v>-5000</v>
      </c>
      <c r="M3269" s="33">
        <f t="shared" si="563"/>
        <v>5000</v>
      </c>
      <c r="N3269" s="34" t="b">
        <v>1</v>
      </c>
      <c r="O3269" s="35">
        <f t="shared" si="564"/>
        <v>5000</v>
      </c>
      <c r="P3269" s="36" t="str">
        <f t="shared" si="565"/>
        <v>I</v>
      </c>
      <c r="Q3269" s="37" t="str">
        <f t="shared" si="566"/>
        <v>Sabhal Mor Ostaig</v>
      </c>
      <c r="R3269" s="6" t="str">
        <f t="shared" si="567"/>
        <v>I - Sabhal Mor Ostaig</v>
      </c>
      <c r="S3269" s="6" t="str">
        <f>IFERROR(INDEX('Vendor Over-ride'!$C:$C, MATCH($R:$R,'Vendor Over-ride'!$A:$A,0)),"")</f>
        <v>I - Sabhal Mor Ostaig</v>
      </c>
      <c r="U3269" s="38" t="str">
        <f t="shared" si="561"/>
        <v>Lottery</v>
      </c>
      <c r="V3269" s="5" t="str">
        <f t="shared" si="571"/>
        <v>AWARD</v>
      </c>
      <c r="W3269" s="5" t="b">
        <f t="shared" si="568"/>
        <v>0</v>
      </c>
      <c r="X3269" s="40">
        <f t="shared" ca="1" si="569"/>
        <v>5000</v>
      </c>
      <c r="Y3269" s="30" t="b">
        <f t="shared" ca="1" si="570"/>
        <v>0</v>
      </c>
    </row>
    <row r="3270" spans="1:25">
      <c r="A3270" s="28" t="s">
        <v>5366</v>
      </c>
      <c r="B3270" s="28" t="s">
        <v>5367</v>
      </c>
      <c r="C3270" s="28" t="s">
        <v>2839</v>
      </c>
      <c r="D3270" s="28" t="s">
        <v>2842</v>
      </c>
      <c r="E3270" s="29">
        <v>42095</v>
      </c>
      <c r="F3270" s="28" t="s">
        <v>13743</v>
      </c>
      <c r="G3270" s="30">
        <v>1158</v>
      </c>
      <c r="H3270" s="28" t="s">
        <v>13744</v>
      </c>
      <c r="I3270" s="31">
        <v>0</v>
      </c>
      <c r="J3270" s="31">
        <v>50000</v>
      </c>
      <c r="K3270" s="28" t="s">
        <v>5501</v>
      </c>
      <c r="L3270" s="32">
        <f t="shared" si="562"/>
        <v>-50000</v>
      </c>
      <c r="M3270" s="33">
        <f t="shared" si="563"/>
        <v>50000</v>
      </c>
      <c r="N3270" s="34" t="b">
        <v>1</v>
      </c>
      <c r="O3270" s="35">
        <f t="shared" si="564"/>
        <v>50000</v>
      </c>
      <c r="P3270" s="36" t="str">
        <f t="shared" si="565"/>
        <v>I</v>
      </c>
      <c r="Q3270" s="37" t="str">
        <f t="shared" si="566"/>
        <v>Talbot Rice Gallery</v>
      </c>
      <c r="R3270" s="6" t="str">
        <f t="shared" si="567"/>
        <v>I - Talbot Rice Gallery</v>
      </c>
      <c r="S3270" s="6" t="str">
        <f>IFERROR(INDEX('Vendor Over-ride'!$C:$C, MATCH($R:$R,'Vendor Over-ride'!$A:$A,0)),"")</f>
        <v>I - Talbot Rice Gallery</v>
      </c>
      <c r="U3270" s="38" t="str">
        <f t="shared" si="561"/>
        <v>Lottery</v>
      </c>
      <c r="V3270" s="5" t="str">
        <f t="shared" si="571"/>
        <v>AWARD</v>
      </c>
      <c r="W3270" s="5" t="b">
        <f t="shared" si="568"/>
        <v>1</v>
      </c>
      <c r="X3270" s="40">
        <f t="shared" ca="1" si="569"/>
        <v>50000</v>
      </c>
      <c r="Y3270" s="30" t="b">
        <f t="shared" ca="1" si="570"/>
        <v>1</v>
      </c>
    </row>
    <row r="3271" spans="1:25" hidden="1">
      <c r="A3271" s="28" t="s">
        <v>5366</v>
      </c>
      <c r="B3271" s="28" t="s">
        <v>5367</v>
      </c>
      <c r="C3271" s="28" t="s">
        <v>2839</v>
      </c>
      <c r="D3271" s="28" t="s">
        <v>2842</v>
      </c>
      <c r="E3271" s="29">
        <v>42095</v>
      </c>
      <c r="F3271" s="28" t="s">
        <v>13745</v>
      </c>
      <c r="G3271" s="30">
        <v>1158</v>
      </c>
      <c r="H3271" s="28" t="s">
        <v>13746</v>
      </c>
      <c r="I3271" s="31">
        <v>0</v>
      </c>
      <c r="J3271" s="31">
        <v>600</v>
      </c>
      <c r="K3271" s="28" t="s">
        <v>13747</v>
      </c>
      <c r="L3271" s="32">
        <f t="shared" si="562"/>
        <v>-600</v>
      </c>
      <c r="M3271" s="33">
        <f t="shared" si="563"/>
        <v>600</v>
      </c>
      <c r="N3271" s="34" t="b">
        <v>1</v>
      </c>
      <c r="O3271" s="35">
        <f t="shared" si="564"/>
        <v>600</v>
      </c>
      <c r="P3271" s="36" t="str">
        <f t="shared" si="565"/>
        <v>I</v>
      </c>
      <c r="Q3271" s="37" t="str">
        <f t="shared" si="566"/>
        <v>The Duchy</v>
      </c>
      <c r="R3271" s="6" t="str">
        <f t="shared" si="567"/>
        <v>I - The Duchy</v>
      </c>
      <c r="S3271" s="6" t="str">
        <f>IFERROR(INDEX('Vendor Over-ride'!$C:$C, MATCH($R:$R,'Vendor Over-ride'!$A:$A,0)),"")</f>
        <v>I - Duchy, The</v>
      </c>
      <c r="U3271" s="38" t="str">
        <f t="shared" si="561"/>
        <v>Lottery</v>
      </c>
      <c r="V3271" s="5" t="str">
        <f t="shared" si="571"/>
        <v>AWARD</v>
      </c>
      <c r="W3271" s="5" t="b">
        <f t="shared" si="568"/>
        <v>0</v>
      </c>
      <c r="X3271" s="40">
        <f t="shared" ca="1" si="569"/>
        <v>600</v>
      </c>
      <c r="Y3271" s="30" t="b">
        <f t="shared" ca="1" si="570"/>
        <v>0</v>
      </c>
    </row>
    <row r="3272" spans="1:25">
      <c r="A3272" s="28" t="s">
        <v>5366</v>
      </c>
      <c r="B3272" s="28" t="s">
        <v>5367</v>
      </c>
      <c r="C3272" s="28" t="s">
        <v>2839</v>
      </c>
      <c r="D3272" s="28" t="s">
        <v>2842</v>
      </c>
      <c r="E3272" s="29">
        <v>42095</v>
      </c>
      <c r="F3272" s="28" t="s">
        <v>3087</v>
      </c>
      <c r="G3272" s="30">
        <v>1158</v>
      </c>
      <c r="H3272" s="28" t="s">
        <v>13748</v>
      </c>
      <c r="I3272" s="31">
        <v>0</v>
      </c>
      <c r="J3272" s="31">
        <v>1500</v>
      </c>
      <c r="K3272" s="28" t="s">
        <v>5505</v>
      </c>
      <c r="L3272" s="32">
        <f t="shared" si="562"/>
        <v>-1500</v>
      </c>
      <c r="M3272" s="33">
        <f t="shared" si="563"/>
        <v>1500</v>
      </c>
      <c r="N3272" s="34" t="b">
        <v>1</v>
      </c>
      <c r="O3272" s="35">
        <f t="shared" si="564"/>
        <v>1500</v>
      </c>
      <c r="P3272" s="36" t="str">
        <f t="shared" si="565"/>
        <v>I</v>
      </c>
      <c r="Q3272" s="37" t="str">
        <f t="shared" si="566"/>
        <v>Timespan</v>
      </c>
      <c r="R3272" s="6" t="str">
        <f t="shared" si="567"/>
        <v>I - Timespan</v>
      </c>
      <c r="S3272" s="6" t="str">
        <f>IFERROR(INDEX('Vendor Over-ride'!$C:$C, MATCH($R:$R,'Vendor Over-ride'!$A:$A,0)),"")</f>
        <v>I - Timespan</v>
      </c>
      <c r="U3272" s="38" t="str">
        <f t="shared" si="561"/>
        <v>Lottery</v>
      </c>
      <c r="V3272" s="5" t="str">
        <f t="shared" si="571"/>
        <v>AWARD</v>
      </c>
      <c r="W3272" s="5" t="b">
        <f t="shared" si="568"/>
        <v>0</v>
      </c>
      <c r="X3272" s="40">
        <f t="shared" ca="1" si="569"/>
        <v>39983</v>
      </c>
      <c r="Y3272" s="30" t="b">
        <f t="shared" ca="1" si="570"/>
        <v>1</v>
      </c>
    </row>
    <row r="3273" spans="1:25">
      <c r="A3273" s="28" t="s">
        <v>5366</v>
      </c>
      <c r="B3273" s="28" t="s">
        <v>5367</v>
      </c>
      <c r="C3273" s="28" t="s">
        <v>2839</v>
      </c>
      <c r="D3273" s="28" t="s">
        <v>2842</v>
      </c>
      <c r="E3273" s="29">
        <v>42095</v>
      </c>
      <c r="F3273" s="28" t="s">
        <v>3088</v>
      </c>
      <c r="G3273" s="30">
        <v>1158</v>
      </c>
      <c r="H3273" s="28" t="s">
        <v>13749</v>
      </c>
      <c r="I3273" s="31">
        <v>0</v>
      </c>
      <c r="J3273" s="31">
        <v>50000</v>
      </c>
      <c r="K3273" s="28" t="s">
        <v>13750</v>
      </c>
      <c r="L3273" s="32">
        <f t="shared" si="562"/>
        <v>-50000</v>
      </c>
      <c r="M3273" s="33">
        <f t="shared" si="563"/>
        <v>50000</v>
      </c>
      <c r="N3273" s="34" t="b">
        <v>1</v>
      </c>
      <c r="O3273" s="35">
        <f t="shared" si="564"/>
        <v>50000</v>
      </c>
      <c r="P3273" s="36" t="str">
        <f t="shared" si="565"/>
        <v>I</v>
      </c>
      <c r="Q3273" s="37" t="str">
        <f t="shared" si="566"/>
        <v>Young Films Ltd (Bannan Series 2)</v>
      </c>
      <c r="R3273" s="6" t="str">
        <f t="shared" si="567"/>
        <v>I - Young Films Ltd (Bannan Series 2)</v>
      </c>
      <c r="S3273" s="6" t="str">
        <f>IFERROR(INDEX('Vendor Over-ride'!$C:$C, MATCH($R:$R,'Vendor Over-ride'!$A:$A,0)),"")</f>
        <v>I - Young Films Ltd</v>
      </c>
      <c r="U3273" s="38" t="str">
        <f t="shared" si="561"/>
        <v>Lottery</v>
      </c>
      <c r="V3273" s="5" t="str">
        <f t="shared" si="571"/>
        <v>AWARD</v>
      </c>
      <c r="W3273" s="5" t="b">
        <f t="shared" si="568"/>
        <v>1</v>
      </c>
      <c r="X3273" s="40">
        <f t="shared" ca="1" si="569"/>
        <v>373203</v>
      </c>
      <c r="Y3273" s="30" t="b">
        <f t="shared" ca="1" si="570"/>
        <v>1</v>
      </c>
    </row>
    <row r="3274" spans="1:25">
      <c r="A3274" s="28" t="s">
        <v>5366</v>
      </c>
      <c r="B3274" s="28" t="s">
        <v>5367</v>
      </c>
      <c r="C3274" s="28" t="s">
        <v>2839</v>
      </c>
      <c r="D3274" s="28" t="s">
        <v>2842</v>
      </c>
      <c r="E3274" s="29">
        <v>42095</v>
      </c>
      <c r="F3274" s="28" t="s">
        <v>13751</v>
      </c>
      <c r="G3274" s="30">
        <v>1158</v>
      </c>
      <c r="H3274" s="28" t="s">
        <v>13752</v>
      </c>
      <c r="I3274" s="31">
        <v>0</v>
      </c>
      <c r="J3274" s="31">
        <v>33333</v>
      </c>
      <c r="K3274" s="28" t="s">
        <v>13753</v>
      </c>
      <c r="L3274" s="32">
        <f t="shared" si="562"/>
        <v>-33333</v>
      </c>
      <c r="M3274" s="33">
        <f t="shared" si="563"/>
        <v>33333</v>
      </c>
      <c r="N3274" s="34" t="b">
        <v>1</v>
      </c>
      <c r="O3274" s="35">
        <f t="shared" si="564"/>
        <v>33333</v>
      </c>
      <c r="P3274" s="36" t="str">
        <f t="shared" si="565"/>
        <v>G</v>
      </c>
      <c r="Q3274" s="37" t="str">
        <f t="shared" si="566"/>
        <v>Hands up for Trad</v>
      </c>
      <c r="R3274" s="6" t="str">
        <f t="shared" si="567"/>
        <v>G - Hands up for Trad</v>
      </c>
      <c r="S3274" s="6" t="str">
        <f>IFERROR(INDEX('Vendor Over-ride'!$C:$C, MATCH($R:$R,'Vendor Over-ride'!$A:$A,0)),"")</f>
        <v>G - Hands Up for Trad</v>
      </c>
      <c r="U3274" s="38" t="str">
        <f t="shared" si="561"/>
        <v>Lottery</v>
      </c>
      <c r="V3274" s="5" t="str">
        <f t="shared" si="571"/>
        <v>AWARD</v>
      </c>
      <c r="W3274" s="5" t="b">
        <f t="shared" si="568"/>
        <v>1</v>
      </c>
      <c r="X3274" s="40">
        <f t="shared" ca="1" si="569"/>
        <v>215127</v>
      </c>
      <c r="Y3274" s="30" t="b">
        <f t="shared" ca="1" si="570"/>
        <v>1</v>
      </c>
    </row>
    <row r="3275" spans="1:25">
      <c r="A3275" s="28" t="s">
        <v>5366</v>
      </c>
      <c r="B3275" s="28" t="s">
        <v>5367</v>
      </c>
      <c r="C3275" s="28" t="s">
        <v>2839</v>
      </c>
      <c r="D3275" s="28" t="s">
        <v>2842</v>
      </c>
      <c r="E3275" s="29">
        <v>42095</v>
      </c>
      <c r="F3275" s="28" t="s">
        <v>3089</v>
      </c>
      <c r="G3275" s="30">
        <v>1158</v>
      </c>
      <c r="H3275" s="28" t="s">
        <v>13754</v>
      </c>
      <c r="I3275" s="31">
        <v>0</v>
      </c>
      <c r="J3275" s="31">
        <v>18750</v>
      </c>
      <c r="K3275" s="28" t="s">
        <v>13755</v>
      </c>
      <c r="L3275" s="32">
        <f t="shared" si="562"/>
        <v>-18750</v>
      </c>
      <c r="M3275" s="33">
        <f t="shared" si="563"/>
        <v>18750</v>
      </c>
      <c r="N3275" s="34" t="b">
        <v>1</v>
      </c>
      <c r="O3275" s="35">
        <f t="shared" si="564"/>
        <v>18750</v>
      </c>
      <c r="P3275" s="36" t="str">
        <f t="shared" si="565"/>
        <v>G</v>
      </c>
      <c r="Q3275" s="37" t="str">
        <f t="shared" si="566"/>
        <v>Ayr Gaiety Partnership Ltd</v>
      </c>
      <c r="R3275" s="6" t="str">
        <f t="shared" si="567"/>
        <v>G - Ayr Gaiety Partnership Ltd</v>
      </c>
      <c r="S3275" s="6" t="str">
        <f>IFERROR(INDEX('Vendor Over-ride'!$C:$C, MATCH($R:$R,'Vendor Over-ride'!$A:$A,0)),"")</f>
        <v>G - Ayr Gaiety Partnership Ltd</v>
      </c>
      <c r="U3275" s="38" t="str">
        <f t="shared" si="561"/>
        <v>Lottery</v>
      </c>
      <c r="V3275" s="5" t="str">
        <f t="shared" si="571"/>
        <v>AWARD</v>
      </c>
      <c r="W3275" s="5" t="b">
        <f t="shared" si="568"/>
        <v>0</v>
      </c>
      <c r="X3275" s="40">
        <f t="shared" ca="1" si="569"/>
        <v>75000</v>
      </c>
      <c r="Y3275" s="30" t="b">
        <f t="shared" ca="1" si="570"/>
        <v>1</v>
      </c>
    </row>
    <row r="3276" spans="1:25">
      <c r="A3276" s="28" t="s">
        <v>5366</v>
      </c>
      <c r="B3276" s="28" t="s">
        <v>5367</v>
      </c>
      <c r="C3276" s="28" t="s">
        <v>2839</v>
      </c>
      <c r="D3276" s="28" t="s">
        <v>2842</v>
      </c>
      <c r="E3276" s="29">
        <v>42095</v>
      </c>
      <c r="F3276" s="28" t="s">
        <v>3090</v>
      </c>
      <c r="G3276" s="30">
        <v>1158</v>
      </c>
      <c r="H3276" s="28" t="s">
        <v>13756</v>
      </c>
      <c r="I3276" s="31">
        <v>0</v>
      </c>
      <c r="J3276" s="31">
        <v>37500</v>
      </c>
      <c r="K3276" s="28" t="s">
        <v>13757</v>
      </c>
      <c r="L3276" s="32">
        <f t="shared" si="562"/>
        <v>-37500</v>
      </c>
      <c r="M3276" s="33">
        <f t="shared" si="563"/>
        <v>37500</v>
      </c>
      <c r="N3276" s="34" t="b">
        <v>1</v>
      </c>
      <c r="O3276" s="35">
        <f t="shared" si="564"/>
        <v>37500</v>
      </c>
      <c r="P3276" s="36" t="str">
        <f t="shared" si="565"/>
        <v>G</v>
      </c>
      <c r="Q3276" s="37" t="str">
        <f t="shared" si="566"/>
        <v>Birds of Paradise Theatre</v>
      </c>
      <c r="R3276" s="6" t="str">
        <f t="shared" si="567"/>
        <v>G - Birds of Paradise Theatre</v>
      </c>
      <c r="S3276" s="6" t="str">
        <f>IFERROR(INDEX('Vendor Over-ride'!$C:$C, MATCH($R:$R,'Vendor Over-ride'!$A:$A,0)),"")</f>
        <v>G - Birds of Paradise Theatre</v>
      </c>
      <c r="U3276" s="38" t="str">
        <f t="shared" si="561"/>
        <v>Lottery</v>
      </c>
      <c r="V3276" s="5" t="str">
        <f t="shared" si="571"/>
        <v>AWARD</v>
      </c>
      <c r="W3276" s="5" t="b">
        <f t="shared" si="568"/>
        <v>1</v>
      </c>
      <c r="X3276" s="40">
        <f t="shared" ca="1" si="569"/>
        <v>264000</v>
      </c>
      <c r="Y3276" s="30" t="b">
        <f t="shared" ca="1" si="570"/>
        <v>1</v>
      </c>
    </row>
    <row r="3277" spans="1:25">
      <c r="A3277" s="28" t="s">
        <v>5366</v>
      </c>
      <c r="B3277" s="28" t="s">
        <v>5367</v>
      </c>
      <c r="C3277" s="28" t="s">
        <v>2839</v>
      </c>
      <c r="D3277" s="28" t="s">
        <v>2842</v>
      </c>
      <c r="E3277" s="29">
        <v>42095</v>
      </c>
      <c r="F3277" s="28" t="s">
        <v>3091</v>
      </c>
      <c r="G3277" s="30">
        <v>1158</v>
      </c>
      <c r="H3277" s="28" t="s">
        <v>13758</v>
      </c>
      <c r="I3277" s="31">
        <v>0</v>
      </c>
      <c r="J3277" s="31">
        <v>53438</v>
      </c>
      <c r="K3277" s="28" t="s">
        <v>13759</v>
      </c>
      <c r="L3277" s="32">
        <f t="shared" si="562"/>
        <v>-53438</v>
      </c>
      <c r="M3277" s="33">
        <f t="shared" si="563"/>
        <v>53438</v>
      </c>
      <c r="N3277" s="34" t="b">
        <v>1</v>
      </c>
      <c r="O3277" s="35">
        <f t="shared" si="564"/>
        <v>53438</v>
      </c>
      <c r="P3277" s="36" t="str">
        <f t="shared" si="565"/>
        <v>G</v>
      </c>
      <c r="Q3277" s="37" t="str">
        <f t="shared" si="566"/>
        <v>Catherine Wheels Theatre Company</v>
      </c>
      <c r="R3277" s="6" t="str">
        <f t="shared" si="567"/>
        <v>G - Catherine Wheels Theatre Company</v>
      </c>
      <c r="S3277" s="6" t="str">
        <f>IFERROR(INDEX('Vendor Over-ride'!$C:$C, MATCH($R:$R,'Vendor Over-ride'!$A:$A,0)),"")</f>
        <v>G - Catherine Wheels Theatre Company</v>
      </c>
      <c r="U3277" s="38" t="str">
        <f t="shared" si="561"/>
        <v>Lottery</v>
      </c>
      <c r="V3277" s="5" t="str">
        <f t="shared" si="571"/>
        <v>AWARD</v>
      </c>
      <c r="W3277" s="5" t="b">
        <f t="shared" si="568"/>
        <v>1</v>
      </c>
      <c r="X3277" s="40">
        <f t="shared" ca="1" si="569"/>
        <v>213752</v>
      </c>
      <c r="Y3277" s="30" t="b">
        <f t="shared" ca="1" si="570"/>
        <v>1</v>
      </c>
    </row>
    <row r="3278" spans="1:25">
      <c r="A3278" s="28" t="s">
        <v>5366</v>
      </c>
      <c r="B3278" s="28" t="s">
        <v>5367</v>
      </c>
      <c r="C3278" s="28" t="s">
        <v>2839</v>
      </c>
      <c r="D3278" s="28" t="s">
        <v>2842</v>
      </c>
      <c r="E3278" s="29">
        <v>42095</v>
      </c>
      <c r="F3278" s="28" t="s">
        <v>13760</v>
      </c>
      <c r="G3278" s="30">
        <v>1158</v>
      </c>
      <c r="H3278" s="28" t="s">
        <v>13761</v>
      </c>
      <c r="I3278" s="31">
        <v>0</v>
      </c>
      <c r="J3278" s="31">
        <v>20000</v>
      </c>
      <c r="K3278" s="28" t="s">
        <v>13762</v>
      </c>
      <c r="L3278" s="32">
        <f t="shared" si="562"/>
        <v>-20000</v>
      </c>
      <c r="M3278" s="33">
        <f t="shared" si="563"/>
        <v>20000</v>
      </c>
      <c r="N3278" s="34" t="b">
        <v>1</v>
      </c>
      <c r="O3278" s="35">
        <f t="shared" si="564"/>
        <v>20000</v>
      </c>
      <c r="P3278" s="36" t="str">
        <f t="shared" si="565"/>
        <v>G</v>
      </c>
      <c r="Q3278" s="37" t="str">
        <f t="shared" si="566"/>
        <v>Dance House</v>
      </c>
      <c r="R3278" s="6" t="str">
        <f t="shared" si="567"/>
        <v>G - Dance House</v>
      </c>
      <c r="S3278" s="6" t="str">
        <f>IFERROR(INDEX('Vendor Over-ride'!$C:$C, MATCH($R:$R,'Vendor Over-ride'!$A:$A,0)),"")</f>
        <v>G - Dance House</v>
      </c>
      <c r="U3278" s="38" t="str">
        <f t="shared" si="561"/>
        <v>Lottery</v>
      </c>
      <c r="V3278" s="5" t="str">
        <f t="shared" si="571"/>
        <v>AWARD</v>
      </c>
      <c r="W3278" s="5" t="b">
        <f t="shared" si="568"/>
        <v>0</v>
      </c>
      <c r="X3278" s="40">
        <f t="shared" ca="1" si="569"/>
        <v>87647.459999999992</v>
      </c>
      <c r="Y3278" s="30" t="b">
        <f t="shared" ca="1" si="570"/>
        <v>1</v>
      </c>
    </row>
    <row r="3279" spans="1:25">
      <c r="A3279" s="28" t="s">
        <v>5366</v>
      </c>
      <c r="B3279" s="28" t="s">
        <v>5367</v>
      </c>
      <c r="C3279" s="28" t="s">
        <v>2839</v>
      </c>
      <c r="D3279" s="28" t="s">
        <v>2842</v>
      </c>
      <c r="E3279" s="29">
        <v>42095</v>
      </c>
      <c r="F3279" s="28" t="s">
        <v>3093</v>
      </c>
      <c r="G3279" s="30">
        <v>1158</v>
      </c>
      <c r="H3279" s="28" t="s">
        <v>13763</v>
      </c>
      <c r="I3279" s="31">
        <v>0</v>
      </c>
      <c r="J3279" s="31">
        <v>55000</v>
      </c>
      <c r="K3279" s="28" t="s">
        <v>13764</v>
      </c>
      <c r="L3279" s="32">
        <f t="shared" si="562"/>
        <v>-55000</v>
      </c>
      <c r="M3279" s="33">
        <f t="shared" si="563"/>
        <v>55000</v>
      </c>
      <c r="N3279" s="34" t="b">
        <v>1</v>
      </c>
      <c r="O3279" s="35">
        <f t="shared" si="564"/>
        <v>55000</v>
      </c>
      <c r="P3279" s="36" t="str">
        <f t="shared" si="565"/>
        <v>G</v>
      </c>
      <c r="Q3279" s="37" t="str">
        <f t="shared" si="566"/>
        <v>Deveron Arts</v>
      </c>
      <c r="R3279" s="6" t="str">
        <f t="shared" si="567"/>
        <v>G - Deveron Arts</v>
      </c>
      <c r="S3279" s="6" t="str">
        <f>IFERROR(INDEX('Vendor Over-ride'!$C:$C, MATCH($R:$R,'Vendor Over-ride'!$A:$A,0)),"")</f>
        <v>G - Deveron Arts</v>
      </c>
      <c r="U3279" s="38" t="str">
        <f t="shared" si="561"/>
        <v>Lottery</v>
      </c>
      <c r="V3279" s="5" t="str">
        <f t="shared" si="571"/>
        <v>AWARD</v>
      </c>
      <c r="W3279" s="5" t="b">
        <f t="shared" si="568"/>
        <v>1</v>
      </c>
      <c r="X3279" s="40">
        <f t="shared" ca="1" si="569"/>
        <v>110000</v>
      </c>
      <c r="Y3279" s="30" t="b">
        <f t="shared" ca="1" si="570"/>
        <v>1</v>
      </c>
    </row>
    <row r="3280" spans="1:25">
      <c r="A3280" s="28" t="s">
        <v>5366</v>
      </c>
      <c r="B3280" s="28" t="s">
        <v>5367</v>
      </c>
      <c r="C3280" s="28" t="s">
        <v>2839</v>
      </c>
      <c r="D3280" s="28" t="s">
        <v>2842</v>
      </c>
      <c r="E3280" s="29">
        <v>42095</v>
      </c>
      <c r="F3280" s="28" t="s">
        <v>3094</v>
      </c>
      <c r="G3280" s="30">
        <v>1158</v>
      </c>
      <c r="H3280" s="28" t="s">
        <v>13765</v>
      </c>
      <c r="I3280" s="31">
        <v>0</v>
      </c>
      <c r="J3280" s="31">
        <v>29000</v>
      </c>
      <c r="K3280" s="28" t="s">
        <v>13766</v>
      </c>
      <c r="L3280" s="32">
        <f t="shared" si="562"/>
        <v>-29000</v>
      </c>
      <c r="M3280" s="33">
        <f t="shared" si="563"/>
        <v>29000</v>
      </c>
      <c r="N3280" s="34" t="b">
        <v>1</v>
      </c>
      <c r="O3280" s="35">
        <f t="shared" si="564"/>
        <v>29000</v>
      </c>
      <c r="P3280" s="36" t="str">
        <f t="shared" si="565"/>
        <v>G</v>
      </c>
      <c r="Q3280" s="37" t="str">
        <f t="shared" si="566"/>
        <v>Drake Music Scotland</v>
      </c>
      <c r="R3280" s="6" t="str">
        <f t="shared" si="567"/>
        <v>G - Drake Music Scotland</v>
      </c>
      <c r="S3280" s="6" t="str">
        <f>IFERROR(INDEX('Vendor Over-ride'!$C:$C, MATCH($R:$R,'Vendor Over-ride'!$A:$A,0)),"")</f>
        <v>G - Drake Music Scotland</v>
      </c>
      <c r="U3280" s="38" t="str">
        <f t="shared" si="561"/>
        <v>Lottery</v>
      </c>
      <c r="V3280" s="5" t="str">
        <f t="shared" si="571"/>
        <v>AWARD</v>
      </c>
      <c r="W3280" s="5" t="b">
        <f t="shared" si="568"/>
        <v>1</v>
      </c>
      <c r="X3280" s="40">
        <f t="shared" ca="1" si="569"/>
        <v>118500</v>
      </c>
      <c r="Y3280" s="30" t="b">
        <f t="shared" ca="1" si="570"/>
        <v>1</v>
      </c>
    </row>
    <row r="3281" spans="1:25">
      <c r="A3281" s="28" t="s">
        <v>5366</v>
      </c>
      <c r="B3281" s="28" t="s">
        <v>5367</v>
      </c>
      <c r="C3281" s="28" t="s">
        <v>2839</v>
      </c>
      <c r="D3281" s="28" t="s">
        <v>2842</v>
      </c>
      <c r="E3281" s="29">
        <v>42095</v>
      </c>
      <c r="F3281" s="28" t="s">
        <v>3095</v>
      </c>
      <c r="G3281" s="30">
        <v>1158</v>
      </c>
      <c r="H3281" s="28" t="s">
        <v>13767</v>
      </c>
      <c r="I3281" s="31">
        <v>0</v>
      </c>
      <c r="J3281" s="31">
        <v>23750</v>
      </c>
      <c r="K3281" s="28" t="s">
        <v>13768</v>
      </c>
      <c r="L3281" s="32">
        <f t="shared" si="562"/>
        <v>-23750</v>
      </c>
      <c r="M3281" s="33">
        <f t="shared" si="563"/>
        <v>23750</v>
      </c>
      <c r="N3281" s="34" t="b">
        <v>1</v>
      </c>
      <c r="O3281" s="35">
        <f t="shared" si="564"/>
        <v>23750</v>
      </c>
      <c r="P3281" s="36" t="str">
        <f t="shared" si="565"/>
        <v>G</v>
      </c>
      <c r="Q3281" s="37" t="str">
        <f t="shared" si="566"/>
        <v>Edinburgh UNESCO City of Literature Trust</v>
      </c>
      <c r="R3281" s="6" t="str">
        <f t="shared" si="567"/>
        <v>G - Edinburgh UNESCO City of Literature Trust</v>
      </c>
      <c r="S3281" s="6" t="str">
        <f>IFERROR(INDEX('Vendor Over-ride'!$C:$C, MATCH($R:$R,'Vendor Over-ride'!$A:$A,0)),"")</f>
        <v>G - Edinburgh UNESCO City of Literature Trust</v>
      </c>
      <c r="U3281" s="38" t="str">
        <f t="shared" si="561"/>
        <v>Lottery</v>
      </c>
      <c r="V3281" s="5" t="str">
        <f t="shared" si="571"/>
        <v>AWARD</v>
      </c>
      <c r="W3281" s="5" t="b">
        <f t="shared" si="568"/>
        <v>0</v>
      </c>
      <c r="X3281" s="40">
        <f t="shared" ca="1" si="569"/>
        <v>142500</v>
      </c>
      <c r="Y3281" s="30" t="b">
        <f t="shared" ca="1" si="570"/>
        <v>1</v>
      </c>
    </row>
    <row r="3282" spans="1:25">
      <c r="A3282" s="28" t="s">
        <v>5366</v>
      </c>
      <c r="B3282" s="28" t="s">
        <v>5367</v>
      </c>
      <c r="C3282" s="28" t="s">
        <v>2839</v>
      </c>
      <c r="D3282" s="28" t="s">
        <v>2842</v>
      </c>
      <c r="E3282" s="29">
        <v>42095</v>
      </c>
      <c r="F3282" s="28" t="s">
        <v>3096</v>
      </c>
      <c r="G3282" s="30">
        <v>1158</v>
      </c>
      <c r="H3282" s="28" t="s">
        <v>13769</v>
      </c>
      <c r="I3282" s="31">
        <v>0</v>
      </c>
      <c r="J3282" s="31">
        <v>22500</v>
      </c>
      <c r="K3282" s="28" t="s">
        <v>13770</v>
      </c>
      <c r="L3282" s="32">
        <f t="shared" si="562"/>
        <v>-22500</v>
      </c>
      <c r="M3282" s="33">
        <f t="shared" si="563"/>
        <v>22500</v>
      </c>
      <c r="N3282" s="34" t="b">
        <v>1</v>
      </c>
      <c r="O3282" s="35">
        <f t="shared" si="564"/>
        <v>22500</v>
      </c>
      <c r="P3282" s="36" t="str">
        <f t="shared" si="565"/>
        <v>G</v>
      </c>
      <c r="Q3282" s="37" t="str">
        <f t="shared" si="566"/>
        <v>Enterprise Music Scotland</v>
      </c>
      <c r="R3282" s="6" t="str">
        <f t="shared" si="567"/>
        <v>G - Enterprise Music Scotland</v>
      </c>
      <c r="S3282" s="6" t="str">
        <f>IFERROR(INDEX('Vendor Over-ride'!$C:$C, MATCH($R:$R,'Vendor Over-ride'!$A:$A,0)),"")</f>
        <v>G - Enterprise Music Scotland</v>
      </c>
      <c r="U3282" s="38" t="str">
        <f t="shared" si="561"/>
        <v>Lottery</v>
      </c>
      <c r="V3282" s="5" t="str">
        <f t="shared" si="571"/>
        <v>AWARD</v>
      </c>
      <c r="W3282" s="5" t="b">
        <f t="shared" si="568"/>
        <v>0</v>
      </c>
      <c r="X3282" s="40">
        <f t="shared" ca="1" si="569"/>
        <v>229100</v>
      </c>
      <c r="Y3282" s="30" t="b">
        <f t="shared" ca="1" si="570"/>
        <v>1</v>
      </c>
    </row>
    <row r="3283" spans="1:25">
      <c r="A3283" s="28" t="s">
        <v>5366</v>
      </c>
      <c r="B3283" s="28" t="s">
        <v>5367</v>
      </c>
      <c r="C3283" s="28" t="s">
        <v>2839</v>
      </c>
      <c r="D3283" s="28" t="s">
        <v>2842</v>
      </c>
      <c r="E3283" s="29">
        <v>42095</v>
      </c>
      <c r="F3283" s="28" t="s">
        <v>3097</v>
      </c>
      <c r="G3283" s="30">
        <v>1158</v>
      </c>
      <c r="H3283" s="28" t="s">
        <v>13771</v>
      </c>
      <c r="I3283" s="31">
        <v>0</v>
      </c>
      <c r="J3283" s="31">
        <v>55000</v>
      </c>
      <c r="K3283" s="28" t="s">
        <v>13772</v>
      </c>
      <c r="L3283" s="32">
        <f t="shared" si="562"/>
        <v>-55000</v>
      </c>
      <c r="M3283" s="33">
        <f t="shared" si="563"/>
        <v>55000</v>
      </c>
      <c r="N3283" s="34" t="b">
        <v>1</v>
      </c>
      <c r="O3283" s="35">
        <f t="shared" si="564"/>
        <v>55000</v>
      </c>
      <c r="P3283" s="36" t="str">
        <f t="shared" si="565"/>
        <v>G</v>
      </c>
      <c r="Q3283" s="37" t="str">
        <f t="shared" si="566"/>
        <v>Feis Rois Ltd</v>
      </c>
      <c r="R3283" s="6" t="str">
        <f t="shared" si="567"/>
        <v>G - Feis Rois Ltd</v>
      </c>
      <c r="S3283" s="6" t="str">
        <f>IFERROR(INDEX('Vendor Over-ride'!$C:$C, MATCH($R:$R,'Vendor Over-ride'!$A:$A,0)),"")</f>
        <v>G - Feis Rois Ltd</v>
      </c>
      <c r="U3283" s="38" t="str">
        <f t="shared" si="561"/>
        <v>Lottery</v>
      </c>
      <c r="V3283" s="5" t="str">
        <f t="shared" si="571"/>
        <v>AWARD</v>
      </c>
      <c r="W3283" s="5" t="b">
        <f t="shared" si="568"/>
        <v>1</v>
      </c>
      <c r="X3283" s="40">
        <f t="shared" ca="1" si="569"/>
        <v>220000</v>
      </c>
      <c r="Y3283" s="30" t="b">
        <f t="shared" ca="1" si="570"/>
        <v>1</v>
      </c>
    </row>
    <row r="3284" spans="1:25">
      <c r="A3284" s="28" t="s">
        <v>5366</v>
      </c>
      <c r="B3284" s="28" t="s">
        <v>5367</v>
      </c>
      <c r="C3284" s="28" t="s">
        <v>2839</v>
      </c>
      <c r="D3284" s="28" t="s">
        <v>2842</v>
      </c>
      <c r="E3284" s="29">
        <v>42095</v>
      </c>
      <c r="F3284" s="28" t="s">
        <v>3098</v>
      </c>
      <c r="G3284" s="30">
        <v>1158</v>
      </c>
      <c r="H3284" s="28" t="s">
        <v>13773</v>
      </c>
      <c r="I3284" s="31">
        <v>0</v>
      </c>
      <c r="J3284" s="31">
        <v>216667</v>
      </c>
      <c r="K3284" s="28" t="s">
        <v>13774</v>
      </c>
      <c r="L3284" s="32">
        <f t="shared" si="562"/>
        <v>-216667</v>
      </c>
      <c r="M3284" s="33">
        <f t="shared" si="563"/>
        <v>216667</v>
      </c>
      <c r="N3284" s="34" t="b">
        <v>1</v>
      </c>
      <c r="O3284" s="35">
        <f t="shared" si="564"/>
        <v>216667</v>
      </c>
      <c r="P3284" s="36" t="str">
        <f t="shared" si="565"/>
        <v>G</v>
      </c>
      <c r="Q3284" s="37" t="str">
        <f t="shared" si="566"/>
        <v>Feisean nan Gaidheal</v>
      </c>
      <c r="R3284" s="6" t="str">
        <f t="shared" si="567"/>
        <v>G - Feisean nan Gaidheal</v>
      </c>
      <c r="S3284" s="6" t="str">
        <f>IFERROR(INDEX('Vendor Over-ride'!$C:$C, MATCH($R:$R,'Vendor Over-ride'!$A:$A,0)),"")</f>
        <v>G - Feisean nan Gaidheal</v>
      </c>
      <c r="U3284" s="38" t="str">
        <f t="shared" si="561"/>
        <v>Lottery</v>
      </c>
      <c r="V3284" s="5" t="str">
        <f t="shared" si="571"/>
        <v>AWARD</v>
      </c>
      <c r="W3284" s="5" t="b">
        <f t="shared" si="568"/>
        <v>1</v>
      </c>
      <c r="X3284" s="40">
        <f t="shared" ca="1" si="569"/>
        <v>529069.21</v>
      </c>
      <c r="Y3284" s="30" t="b">
        <f t="shared" ca="1" si="570"/>
        <v>1</v>
      </c>
    </row>
    <row r="3285" spans="1:25">
      <c r="A3285" s="28" t="s">
        <v>5366</v>
      </c>
      <c r="B3285" s="28" t="s">
        <v>5367</v>
      </c>
      <c r="C3285" s="28" t="s">
        <v>2839</v>
      </c>
      <c r="D3285" s="28" t="s">
        <v>2842</v>
      </c>
      <c r="E3285" s="29">
        <v>42095</v>
      </c>
      <c r="F3285" s="28" t="s">
        <v>3099</v>
      </c>
      <c r="G3285" s="30">
        <v>1158</v>
      </c>
      <c r="H3285" s="28" t="s">
        <v>13775</v>
      </c>
      <c r="I3285" s="31">
        <v>0</v>
      </c>
      <c r="J3285" s="31">
        <v>75000</v>
      </c>
      <c r="K3285" s="28" t="s">
        <v>13776</v>
      </c>
      <c r="L3285" s="32">
        <f t="shared" si="562"/>
        <v>-75000</v>
      </c>
      <c r="M3285" s="33">
        <f t="shared" si="563"/>
        <v>75000</v>
      </c>
      <c r="N3285" s="34" t="b">
        <v>1</v>
      </c>
      <c r="O3285" s="35">
        <f t="shared" si="564"/>
        <v>75000</v>
      </c>
      <c r="P3285" s="36" t="str">
        <f t="shared" si="565"/>
        <v>G</v>
      </c>
      <c r="Q3285" s="37" t="str">
        <f t="shared" si="566"/>
        <v>Festival City Theatre Trust</v>
      </c>
      <c r="R3285" s="6" t="str">
        <f t="shared" si="567"/>
        <v>G - Festival City Theatre Trust</v>
      </c>
      <c r="S3285" s="6" t="str">
        <f>IFERROR(INDEX('Vendor Over-ride'!$C:$C, MATCH($R:$R,'Vendor Over-ride'!$A:$A,0)),"")</f>
        <v>G - Festival City Theatre Trust</v>
      </c>
      <c r="U3285" s="38" t="str">
        <f t="shared" si="561"/>
        <v>Lottery</v>
      </c>
      <c r="V3285" s="5" t="str">
        <f t="shared" si="571"/>
        <v>AWARD</v>
      </c>
      <c r="W3285" s="5" t="b">
        <f t="shared" si="568"/>
        <v>1</v>
      </c>
      <c r="X3285" s="40">
        <f t="shared" ca="1" si="569"/>
        <v>131250</v>
      </c>
      <c r="Y3285" s="30" t="b">
        <f t="shared" ca="1" si="570"/>
        <v>1</v>
      </c>
    </row>
    <row r="3286" spans="1:25">
      <c r="A3286" s="28" t="s">
        <v>5366</v>
      </c>
      <c r="B3286" s="28" t="s">
        <v>5367</v>
      </c>
      <c r="C3286" s="28" t="s">
        <v>2839</v>
      </c>
      <c r="D3286" s="28" t="s">
        <v>2842</v>
      </c>
      <c r="E3286" s="29">
        <v>42095</v>
      </c>
      <c r="F3286" s="28" t="s">
        <v>3100</v>
      </c>
      <c r="G3286" s="30">
        <v>1158</v>
      </c>
      <c r="H3286" s="28" t="s">
        <v>13777</v>
      </c>
      <c r="I3286" s="31">
        <v>0</v>
      </c>
      <c r="J3286" s="31">
        <v>27500</v>
      </c>
      <c r="K3286" s="28" t="s">
        <v>13778</v>
      </c>
      <c r="L3286" s="32">
        <f t="shared" si="562"/>
        <v>-27500</v>
      </c>
      <c r="M3286" s="33">
        <f t="shared" si="563"/>
        <v>27500</v>
      </c>
      <c r="N3286" s="34" t="b">
        <v>1</v>
      </c>
      <c r="O3286" s="35">
        <f t="shared" si="564"/>
        <v>27500</v>
      </c>
      <c r="P3286" s="36" t="str">
        <f t="shared" si="565"/>
        <v>G</v>
      </c>
      <c r="Q3286" s="37" t="str">
        <f t="shared" si="566"/>
        <v>Glasgow East Arts Co Ltd</v>
      </c>
      <c r="R3286" s="6" t="str">
        <f t="shared" si="567"/>
        <v>G - Glasgow East Arts Co Ltd</v>
      </c>
      <c r="S3286" s="6" t="str">
        <f>IFERROR(INDEX('Vendor Over-ride'!$C:$C, MATCH($R:$R,'Vendor Over-ride'!$A:$A,0)),"")</f>
        <v>G - Glasgow East Arts Co Ltd</v>
      </c>
      <c r="U3286" s="38" t="str">
        <f t="shared" si="561"/>
        <v>Lottery</v>
      </c>
      <c r="V3286" s="5" t="str">
        <f t="shared" si="571"/>
        <v>AWARD</v>
      </c>
      <c r="W3286" s="5" t="b">
        <f t="shared" si="568"/>
        <v>1</v>
      </c>
      <c r="X3286" s="40">
        <f t="shared" ca="1" si="569"/>
        <v>126500</v>
      </c>
      <c r="Y3286" s="30" t="b">
        <f t="shared" ca="1" si="570"/>
        <v>1</v>
      </c>
    </row>
    <row r="3287" spans="1:25">
      <c r="A3287" s="28" t="s">
        <v>5366</v>
      </c>
      <c r="B3287" s="28" t="s">
        <v>5367</v>
      </c>
      <c r="C3287" s="28" t="s">
        <v>2839</v>
      </c>
      <c r="D3287" s="28" t="s">
        <v>2842</v>
      </c>
      <c r="E3287" s="29">
        <v>42095</v>
      </c>
      <c r="F3287" s="28" t="s">
        <v>3101</v>
      </c>
      <c r="G3287" s="30">
        <v>1158</v>
      </c>
      <c r="H3287" s="28" t="s">
        <v>13779</v>
      </c>
      <c r="I3287" s="31">
        <v>0</v>
      </c>
      <c r="J3287" s="31">
        <v>25350</v>
      </c>
      <c r="K3287" s="28" t="s">
        <v>13780</v>
      </c>
      <c r="L3287" s="32">
        <f t="shared" si="562"/>
        <v>-25350</v>
      </c>
      <c r="M3287" s="33">
        <f t="shared" si="563"/>
        <v>25350</v>
      </c>
      <c r="N3287" s="34" t="b">
        <v>1</v>
      </c>
      <c r="O3287" s="35">
        <f t="shared" si="564"/>
        <v>25350</v>
      </c>
      <c r="P3287" s="36" t="str">
        <f t="shared" si="565"/>
        <v>G</v>
      </c>
      <c r="Q3287" s="37" t="str">
        <f t="shared" si="566"/>
        <v>Glasgow Women's Library</v>
      </c>
      <c r="R3287" s="6" t="str">
        <f t="shared" si="567"/>
        <v>G - Glasgow Women's Library</v>
      </c>
      <c r="S3287" s="6" t="str">
        <f>IFERROR(INDEX('Vendor Over-ride'!$C:$C, MATCH($R:$R,'Vendor Over-ride'!$A:$A,0)),"")</f>
        <v>G - Glasgow Women's Library</v>
      </c>
      <c r="U3287" s="38" t="str">
        <f t="shared" si="561"/>
        <v>Lottery</v>
      </c>
      <c r="V3287" s="5" t="str">
        <f t="shared" si="571"/>
        <v>AWARD</v>
      </c>
      <c r="W3287" s="5" t="b">
        <f t="shared" si="568"/>
        <v>1</v>
      </c>
      <c r="X3287" s="40">
        <f t="shared" ca="1" si="569"/>
        <v>156607.41999999998</v>
      </c>
      <c r="Y3287" s="30" t="b">
        <f t="shared" ca="1" si="570"/>
        <v>1</v>
      </c>
    </row>
    <row r="3288" spans="1:25">
      <c r="A3288" s="28" t="s">
        <v>5366</v>
      </c>
      <c r="B3288" s="28" t="s">
        <v>5367</v>
      </c>
      <c r="C3288" s="28" t="s">
        <v>2839</v>
      </c>
      <c r="D3288" s="28" t="s">
        <v>2842</v>
      </c>
      <c r="E3288" s="29">
        <v>42095</v>
      </c>
      <c r="F3288" s="28" t="s">
        <v>3102</v>
      </c>
      <c r="G3288" s="30">
        <v>1158</v>
      </c>
      <c r="H3288" s="28" t="s">
        <v>13781</v>
      </c>
      <c r="I3288" s="31">
        <v>0</v>
      </c>
      <c r="J3288" s="31">
        <v>91250</v>
      </c>
      <c r="K3288" s="28" t="s">
        <v>13782</v>
      </c>
      <c r="L3288" s="32">
        <f t="shared" si="562"/>
        <v>-91250</v>
      </c>
      <c r="M3288" s="33">
        <f t="shared" si="563"/>
        <v>91250</v>
      </c>
      <c r="N3288" s="34" t="b">
        <v>1</v>
      </c>
      <c r="O3288" s="35">
        <f t="shared" si="564"/>
        <v>91250</v>
      </c>
      <c r="P3288" s="36" t="str">
        <f t="shared" si="565"/>
        <v>G</v>
      </c>
      <c r="Q3288" s="37" t="str">
        <f t="shared" si="566"/>
        <v>Imaginate</v>
      </c>
      <c r="R3288" s="6" t="str">
        <f t="shared" si="567"/>
        <v>G - Imaginate</v>
      </c>
      <c r="S3288" s="6" t="str">
        <f>IFERROR(INDEX('Vendor Over-ride'!$C:$C, MATCH($R:$R,'Vendor Over-ride'!$A:$A,0)),"")</f>
        <v>G - Imaginate</v>
      </c>
      <c r="U3288" s="38" t="str">
        <f t="shared" si="561"/>
        <v>Lottery</v>
      </c>
      <c r="V3288" s="5" t="str">
        <f t="shared" si="571"/>
        <v>AWARD</v>
      </c>
      <c r="W3288" s="5" t="b">
        <f t="shared" si="568"/>
        <v>1</v>
      </c>
      <c r="X3288" s="40">
        <f t="shared" ca="1" si="569"/>
        <v>365000</v>
      </c>
      <c r="Y3288" s="30" t="b">
        <f t="shared" ca="1" si="570"/>
        <v>1</v>
      </c>
    </row>
    <row r="3289" spans="1:25">
      <c r="A3289" s="28" t="s">
        <v>5366</v>
      </c>
      <c r="B3289" s="28" t="s">
        <v>5367</v>
      </c>
      <c r="C3289" s="28" t="s">
        <v>2839</v>
      </c>
      <c r="D3289" s="28" t="s">
        <v>2842</v>
      </c>
      <c r="E3289" s="29">
        <v>42095</v>
      </c>
      <c r="F3289" s="28" t="s">
        <v>3103</v>
      </c>
      <c r="G3289" s="30">
        <v>1158</v>
      </c>
      <c r="H3289" s="28" t="s">
        <v>13783</v>
      </c>
      <c r="I3289" s="31">
        <v>0</v>
      </c>
      <c r="J3289" s="31">
        <v>25000</v>
      </c>
      <c r="K3289" s="28" t="s">
        <v>13784</v>
      </c>
      <c r="L3289" s="32">
        <f t="shared" si="562"/>
        <v>-25000</v>
      </c>
      <c r="M3289" s="33">
        <f t="shared" si="563"/>
        <v>25000</v>
      </c>
      <c r="N3289" s="34" t="b">
        <v>1</v>
      </c>
      <c r="O3289" s="35">
        <f t="shared" si="564"/>
        <v>25000</v>
      </c>
      <c r="P3289" s="36" t="str">
        <f t="shared" si="565"/>
        <v>G</v>
      </c>
      <c r="Q3289" s="37" t="str">
        <f t="shared" si="566"/>
        <v>Indepen-dance</v>
      </c>
      <c r="R3289" s="6" t="str">
        <f t="shared" si="567"/>
        <v>G - Indepen-dance</v>
      </c>
      <c r="S3289" s="6" t="str">
        <f>IFERROR(INDEX('Vendor Over-ride'!$C:$C, MATCH($R:$R,'Vendor Over-ride'!$A:$A,0)),"")</f>
        <v>G - Indepen-dance</v>
      </c>
      <c r="U3289" s="38" t="str">
        <f t="shared" si="561"/>
        <v>Lottery</v>
      </c>
      <c r="V3289" s="5" t="str">
        <f t="shared" si="571"/>
        <v>AWARD</v>
      </c>
      <c r="W3289" s="5" t="b">
        <f t="shared" si="568"/>
        <v>1</v>
      </c>
      <c r="X3289" s="40">
        <f t="shared" ca="1" si="569"/>
        <v>107240</v>
      </c>
      <c r="Y3289" s="30" t="b">
        <f t="shared" ca="1" si="570"/>
        <v>1</v>
      </c>
    </row>
    <row r="3290" spans="1:25">
      <c r="A3290" s="28" t="s">
        <v>5366</v>
      </c>
      <c r="B3290" s="28" t="s">
        <v>5367</v>
      </c>
      <c r="C3290" s="28" t="s">
        <v>2839</v>
      </c>
      <c r="D3290" s="28" t="s">
        <v>2842</v>
      </c>
      <c r="E3290" s="29">
        <v>42095</v>
      </c>
      <c r="F3290" s="28" t="s">
        <v>3104</v>
      </c>
      <c r="G3290" s="30">
        <v>1158</v>
      </c>
      <c r="H3290" s="28" t="s">
        <v>13785</v>
      </c>
      <c r="I3290" s="31">
        <v>0</v>
      </c>
      <c r="J3290" s="31">
        <v>25000</v>
      </c>
      <c r="K3290" s="28" t="s">
        <v>13786</v>
      </c>
      <c r="L3290" s="32">
        <f t="shared" si="562"/>
        <v>-25000</v>
      </c>
      <c r="M3290" s="33">
        <f t="shared" si="563"/>
        <v>25000</v>
      </c>
      <c r="N3290" s="34" t="b">
        <v>1</v>
      </c>
      <c r="O3290" s="35">
        <f t="shared" si="564"/>
        <v>25000</v>
      </c>
      <c r="P3290" s="36" t="str">
        <f t="shared" si="565"/>
        <v>G</v>
      </c>
      <c r="Q3290" s="37" t="str">
        <f t="shared" si="566"/>
        <v>Luminate</v>
      </c>
      <c r="R3290" s="6" t="str">
        <f t="shared" si="567"/>
        <v>G - Luminate</v>
      </c>
      <c r="S3290" s="6" t="str">
        <f>IFERROR(INDEX('Vendor Over-ride'!$C:$C, MATCH($R:$R,'Vendor Over-ride'!$A:$A,0)),"")</f>
        <v>G - Luminate</v>
      </c>
      <c r="U3290" s="38" t="str">
        <f t="shared" si="561"/>
        <v>Lottery</v>
      </c>
      <c r="V3290" s="5" t="str">
        <f t="shared" si="571"/>
        <v>AWARD</v>
      </c>
      <c r="W3290" s="5" t="b">
        <f t="shared" si="568"/>
        <v>1</v>
      </c>
      <c r="X3290" s="40">
        <f t="shared" ca="1" si="569"/>
        <v>100000</v>
      </c>
      <c r="Y3290" s="30" t="b">
        <f t="shared" ca="1" si="570"/>
        <v>1</v>
      </c>
    </row>
    <row r="3291" spans="1:25">
      <c r="A3291" s="28" t="s">
        <v>5366</v>
      </c>
      <c r="B3291" s="28" t="s">
        <v>5367</v>
      </c>
      <c r="C3291" s="28" t="s">
        <v>2839</v>
      </c>
      <c r="D3291" s="28" t="s">
        <v>2842</v>
      </c>
      <c r="E3291" s="29">
        <v>42095</v>
      </c>
      <c r="F3291" s="28" t="s">
        <v>3105</v>
      </c>
      <c r="G3291" s="30">
        <v>1158</v>
      </c>
      <c r="H3291" s="28" t="s">
        <v>13787</v>
      </c>
      <c r="I3291" s="31">
        <v>0</v>
      </c>
      <c r="J3291" s="31">
        <v>35625</v>
      </c>
      <c r="K3291" s="28" t="s">
        <v>13788</v>
      </c>
      <c r="L3291" s="32">
        <f t="shared" si="562"/>
        <v>-35625</v>
      </c>
      <c r="M3291" s="33">
        <f t="shared" si="563"/>
        <v>35625</v>
      </c>
      <c r="N3291" s="34" t="b">
        <v>1</v>
      </c>
      <c r="O3291" s="35">
        <f t="shared" si="564"/>
        <v>35625</v>
      </c>
      <c r="P3291" s="36" t="str">
        <f t="shared" si="565"/>
        <v>G</v>
      </c>
      <c r="Q3291" s="37" t="str">
        <f t="shared" si="566"/>
        <v>Lung Ha's Theatre Company</v>
      </c>
      <c r="R3291" s="6" t="str">
        <f t="shared" si="567"/>
        <v>G - Lung Ha's Theatre Company</v>
      </c>
      <c r="S3291" s="6" t="str">
        <f>IFERROR(INDEX('Vendor Over-ride'!$C:$C, MATCH($R:$R,'Vendor Over-ride'!$A:$A,0)),"")</f>
        <v>G - Lung Ha's Theatre Company</v>
      </c>
      <c r="U3291" s="38" t="str">
        <f t="shared" si="561"/>
        <v>Lottery</v>
      </c>
      <c r="V3291" s="5" t="str">
        <f t="shared" si="571"/>
        <v>AWARD</v>
      </c>
      <c r="W3291" s="5" t="b">
        <f t="shared" si="568"/>
        <v>1</v>
      </c>
      <c r="X3291" s="40">
        <f t="shared" ca="1" si="569"/>
        <v>142500</v>
      </c>
      <c r="Y3291" s="30" t="b">
        <f t="shared" ca="1" si="570"/>
        <v>1</v>
      </c>
    </row>
    <row r="3292" spans="1:25">
      <c r="A3292" s="28" t="s">
        <v>5366</v>
      </c>
      <c r="B3292" s="28" t="s">
        <v>5367</v>
      </c>
      <c r="C3292" s="28" t="s">
        <v>2839</v>
      </c>
      <c r="D3292" s="28" t="s">
        <v>2842</v>
      </c>
      <c r="E3292" s="29">
        <v>42095</v>
      </c>
      <c r="F3292" s="28" t="s">
        <v>3107</v>
      </c>
      <c r="G3292" s="30">
        <v>1158</v>
      </c>
      <c r="H3292" s="28" t="s">
        <v>13789</v>
      </c>
      <c r="I3292" s="31">
        <v>0</v>
      </c>
      <c r="J3292" s="31">
        <v>50000</v>
      </c>
      <c r="K3292" s="28" t="s">
        <v>13790</v>
      </c>
      <c r="L3292" s="32">
        <f t="shared" si="562"/>
        <v>-50000</v>
      </c>
      <c r="M3292" s="33">
        <f t="shared" si="563"/>
        <v>50000</v>
      </c>
      <c r="N3292" s="34" t="b">
        <v>1</v>
      </c>
      <c r="O3292" s="35">
        <f t="shared" si="564"/>
        <v>50000</v>
      </c>
      <c r="P3292" s="36" t="str">
        <f t="shared" si="565"/>
        <v>G</v>
      </c>
      <c r="Q3292" s="37" t="str">
        <f t="shared" si="566"/>
        <v>National Youth Choir of Scotland</v>
      </c>
      <c r="R3292" s="6" t="str">
        <f t="shared" si="567"/>
        <v>G - National Youth Choir of Scotland</v>
      </c>
      <c r="S3292" s="6" t="str">
        <f>IFERROR(INDEX('Vendor Over-ride'!$C:$C, MATCH($R:$R,'Vendor Over-ride'!$A:$A,0)),"")</f>
        <v>G - National Youth Choir of Scotland</v>
      </c>
      <c r="U3292" s="38" t="str">
        <f t="shared" si="561"/>
        <v>Lottery</v>
      </c>
      <c r="V3292" s="5" t="str">
        <f t="shared" si="571"/>
        <v>AWARD</v>
      </c>
      <c r="W3292" s="5" t="b">
        <f t="shared" si="568"/>
        <v>1</v>
      </c>
      <c r="X3292" s="40">
        <f t="shared" ca="1" si="569"/>
        <v>200000</v>
      </c>
      <c r="Y3292" s="30" t="b">
        <f t="shared" ca="1" si="570"/>
        <v>1</v>
      </c>
    </row>
    <row r="3293" spans="1:25">
      <c r="A3293" s="28" t="s">
        <v>5366</v>
      </c>
      <c r="B3293" s="28" t="s">
        <v>5367</v>
      </c>
      <c r="C3293" s="28" t="s">
        <v>2839</v>
      </c>
      <c r="D3293" s="28" t="s">
        <v>2842</v>
      </c>
      <c r="E3293" s="29">
        <v>42095</v>
      </c>
      <c r="F3293" s="28" t="s">
        <v>3108</v>
      </c>
      <c r="G3293" s="30">
        <v>1158</v>
      </c>
      <c r="H3293" s="28" t="s">
        <v>13791</v>
      </c>
      <c r="I3293" s="31">
        <v>0</v>
      </c>
      <c r="J3293" s="31">
        <v>54166</v>
      </c>
      <c r="K3293" s="28" t="s">
        <v>13792</v>
      </c>
      <c r="L3293" s="32">
        <f t="shared" si="562"/>
        <v>-54166</v>
      </c>
      <c r="M3293" s="33">
        <f t="shared" si="563"/>
        <v>54166</v>
      </c>
      <c r="N3293" s="34" t="b">
        <v>1</v>
      </c>
      <c r="O3293" s="35">
        <f t="shared" si="564"/>
        <v>54166</v>
      </c>
      <c r="P3293" s="36" t="str">
        <f t="shared" si="565"/>
        <v>G</v>
      </c>
      <c r="Q3293" s="37" t="str">
        <f t="shared" si="566"/>
        <v>The National Youth Orchestra of Scotland</v>
      </c>
      <c r="R3293" s="6" t="str">
        <f t="shared" si="567"/>
        <v>G - The National Youth Orchestra of Scotland</v>
      </c>
      <c r="S3293" s="6" t="str">
        <f>IFERROR(INDEX('Vendor Over-ride'!$C:$C, MATCH($R:$R,'Vendor Over-ride'!$A:$A,0)),"")</f>
        <v>G - The National Youth Orchestra of Scotland</v>
      </c>
      <c r="U3293" s="38" t="str">
        <f t="shared" si="561"/>
        <v>Lottery</v>
      </c>
      <c r="V3293" s="5" t="str">
        <f t="shared" si="571"/>
        <v>AWARD</v>
      </c>
      <c r="W3293" s="5" t="b">
        <f t="shared" si="568"/>
        <v>1</v>
      </c>
      <c r="X3293" s="40">
        <f t="shared" ca="1" si="569"/>
        <v>216667</v>
      </c>
      <c r="Y3293" s="30" t="b">
        <f t="shared" ca="1" si="570"/>
        <v>1</v>
      </c>
    </row>
    <row r="3294" spans="1:25">
      <c r="A3294" s="28" t="s">
        <v>5366</v>
      </c>
      <c r="B3294" s="28" t="s">
        <v>5367</v>
      </c>
      <c r="C3294" s="28" t="s">
        <v>2839</v>
      </c>
      <c r="D3294" s="28" t="s">
        <v>2842</v>
      </c>
      <c r="E3294" s="29">
        <v>42095</v>
      </c>
      <c r="F3294" s="28" t="s">
        <v>3109</v>
      </c>
      <c r="G3294" s="30">
        <v>1158</v>
      </c>
      <c r="H3294" s="28" t="s">
        <v>13793</v>
      </c>
      <c r="I3294" s="31">
        <v>0</v>
      </c>
      <c r="J3294" s="31">
        <v>18758</v>
      </c>
      <c r="K3294" s="28" t="s">
        <v>13794</v>
      </c>
      <c r="L3294" s="32">
        <f t="shared" si="562"/>
        <v>-18758</v>
      </c>
      <c r="M3294" s="33">
        <f t="shared" si="563"/>
        <v>18758</v>
      </c>
      <c r="N3294" s="34" t="b">
        <v>1</v>
      </c>
      <c r="O3294" s="35">
        <f t="shared" si="564"/>
        <v>18758</v>
      </c>
      <c r="P3294" s="36" t="str">
        <f t="shared" si="565"/>
        <v>G</v>
      </c>
      <c r="Q3294" s="37" t="str">
        <f t="shared" si="566"/>
        <v>North East Arts Touring</v>
      </c>
      <c r="R3294" s="6" t="str">
        <f t="shared" si="567"/>
        <v>G - North East Arts Touring</v>
      </c>
      <c r="S3294" s="6" t="str">
        <f>IFERROR(INDEX('Vendor Over-ride'!$C:$C, MATCH($R:$R,'Vendor Over-ride'!$A:$A,0)),"")</f>
        <v>G - North East Arts Touring</v>
      </c>
      <c r="U3294" s="38" t="str">
        <f t="shared" si="561"/>
        <v>Lottery</v>
      </c>
      <c r="V3294" s="5" t="str">
        <f t="shared" si="571"/>
        <v>AWARD</v>
      </c>
      <c r="W3294" s="5" t="b">
        <f t="shared" si="568"/>
        <v>0</v>
      </c>
      <c r="X3294" s="40">
        <f t="shared" ca="1" si="569"/>
        <v>91033</v>
      </c>
      <c r="Y3294" s="30" t="b">
        <f t="shared" ca="1" si="570"/>
        <v>1</v>
      </c>
    </row>
    <row r="3295" spans="1:25">
      <c r="A3295" s="28" t="s">
        <v>5366</v>
      </c>
      <c r="B3295" s="28" t="s">
        <v>5367</v>
      </c>
      <c r="C3295" s="28" t="s">
        <v>2839</v>
      </c>
      <c r="D3295" s="28" t="s">
        <v>2842</v>
      </c>
      <c r="E3295" s="29">
        <v>42095</v>
      </c>
      <c r="F3295" s="28" t="s">
        <v>3110</v>
      </c>
      <c r="G3295" s="30">
        <v>1158</v>
      </c>
      <c r="H3295" s="28" t="s">
        <v>13795</v>
      </c>
      <c r="I3295" s="31">
        <v>0</v>
      </c>
      <c r="J3295" s="31">
        <v>35833</v>
      </c>
      <c r="K3295" s="28" t="s">
        <v>13796</v>
      </c>
      <c r="L3295" s="32">
        <f t="shared" si="562"/>
        <v>-35833</v>
      </c>
      <c r="M3295" s="33">
        <f t="shared" si="563"/>
        <v>35833</v>
      </c>
      <c r="N3295" s="34" t="b">
        <v>1</v>
      </c>
      <c r="O3295" s="35">
        <f t="shared" si="564"/>
        <v>35833</v>
      </c>
      <c r="P3295" s="36" t="str">
        <f t="shared" si="565"/>
        <v>G</v>
      </c>
      <c r="Q3295" s="37" t="str">
        <f t="shared" si="566"/>
        <v>Project Ability</v>
      </c>
      <c r="R3295" s="6" t="str">
        <f t="shared" si="567"/>
        <v>G - Project Ability</v>
      </c>
      <c r="S3295" s="6" t="str">
        <f>IFERROR(INDEX('Vendor Over-ride'!$C:$C, MATCH($R:$R,'Vendor Over-ride'!$A:$A,0)),"")</f>
        <v>G - Project Ability</v>
      </c>
      <c r="U3295" s="38" t="str">
        <f t="shared" si="561"/>
        <v>Lottery</v>
      </c>
      <c r="V3295" s="5" t="str">
        <f t="shared" si="571"/>
        <v>AWARD</v>
      </c>
      <c r="W3295" s="5" t="b">
        <f t="shared" si="568"/>
        <v>1</v>
      </c>
      <c r="X3295" s="40">
        <f t="shared" ca="1" si="569"/>
        <v>147083</v>
      </c>
      <c r="Y3295" s="30" t="b">
        <f t="shared" ca="1" si="570"/>
        <v>1</v>
      </c>
    </row>
    <row r="3296" spans="1:25">
      <c r="A3296" s="28" t="s">
        <v>5366</v>
      </c>
      <c r="B3296" s="28" t="s">
        <v>5367</v>
      </c>
      <c r="C3296" s="28" t="s">
        <v>2839</v>
      </c>
      <c r="D3296" s="28" t="s">
        <v>2842</v>
      </c>
      <c r="E3296" s="29">
        <v>42095</v>
      </c>
      <c r="F3296" s="28" t="s">
        <v>13797</v>
      </c>
      <c r="G3296" s="30">
        <v>1158</v>
      </c>
      <c r="H3296" s="28" t="s">
        <v>13798</v>
      </c>
      <c r="I3296" s="31">
        <v>0</v>
      </c>
      <c r="J3296" s="31">
        <v>41250</v>
      </c>
      <c r="K3296" s="28" t="s">
        <v>13799</v>
      </c>
      <c r="L3296" s="32">
        <f t="shared" si="562"/>
        <v>-41250</v>
      </c>
      <c r="M3296" s="33">
        <f t="shared" si="563"/>
        <v>41250</v>
      </c>
      <c r="N3296" s="34" t="b">
        <v>1</v>
      </c>
      <c r="O3296" s="35">
        <f t="shared" si="564"/>
        <v>41250</v>
      </c>
      <c r="P3296" s="36" t="str">
        <f t="shared" si="565"/>
        <v>G</v>
      </c>
      <c r="Q3296" s="37" t="str">
        <f t="shared" si="566"/>
        <v>Rapture Theatre Company</v>
      </c>
      <c r="R3296" s="6" t="str">
        <f t="shared" si="567"/>
        <v>G - Rapture Theatre Company</v>
      </c>
      <c r="S3296" s="6" t="str">
        <f>IFERROR(INDEX('Vendor Over-ride'!$C:$C, MATCH($R:$R,'Vendor Over-ride'!$A:$A,0)),"")</f>
        <v>G - Rapture Theatre Company</v>
      </c>
      <c r="U3296" s="38" t="str">
        <f t="shared" si="561"/>
        <v>Lottery</v>
      </c>
      <c r="V3296" s="5" t="str">
        <f t="shared" si="571"/>
        <v>AWARD</v>
      </c>
      <c r="W3296" s="5" t="b">
        <f t="shared" si="568"/>
        <v>1</v>
      </c>
      <c r="X3296" s="40">
        <f t="shared" ca="1" si="569"/>
        <v>125000</v>
      </c>
      <c r="Y3296" s="30" t="b">
        <f t="shared" ca="1" si="570"/>
        <v>1</v>
      </c>
    </row>
    <row r="3297" spans="1:25">
      <c r="A3297" s="28" t="s">
        <v>5366</v>
      </c>
      <c r="B3297" s="28" t="s">
        <v>5367</v>
      </c>
      <c r="C3297" s="28" t="s">
        <v>2839</v>
      </c>
      <c r="D3297" s="28" t="s">
        <v>2842</v>
      </c>
      <c r="E3297" s="29">
        <v>42095</v>
      </c>
      <c r="F3297" s="28" t="s">
        <v>3111</v>
      </c>
      <c r="G3297" s="30">
        <v>1158</v>
      </c>
      <c r="H3297" s="28" t="s">
        <v>13800</v>
      </c>
      <c r="I3297" s="31">
        <v>0</v>
      </c>
      <c r="J3297" s="31">
        <v>53195</v>
      </c>
      <c r="K3297" s="28" t="s">
        <v>13801</v>
      </c>
      <c r="L3297" s="32">
        <f t="shared" si="562"/>
        <v>-53195</v>
      </c>
      <c r="M3297" s="33">
        <f t="shared" si="563"/>
        <v>53195</v>
      </c>
      <c r="N3297" s="34" t="b">
        <v>1</v>
      </c>
      <c r="O3297" s="35">
        <f t="shared" si="564"/>
        <v>53195</v>
      </c>
      <c r="P3297" s="36" t="str">
        <f t="shared" si="565"/>
        <v>G</v>
      </c>
      <c r="Q3297" s="37" t="str">
        <f t="shared" si="566"/>
        <v>Regional Screen Scotland</v>
      </c>
      <c r="R3297" s="6" t="str">
        <f t="shared" si="567"/>
        <v>G - Regional Screen Scotland</v>
      </c>
      <c r="S3297" s="6" t="str">
        <f>IFERROR(INDEX('Vendor Over-ride'!$C:$C, MATCH($R:$R,'Vendor Over-ride'!$A:$A,0)),"")</f>
        <v>G - Regional Screen Scotland</v>
      </c>
      <c r="U3297" s="38" t="str">
        <f t="shared" si="561"/>
        <v>Lottery</v>
      </c>
      <c r="V3297" s="5" t="str">
        <f t="shared" si="571"/>
        <v>AWARD</v>
      </c>
      <c r="W3297" s="5" t="b">
        <f t="shared" si="568"/>
        <v>1</v>
      </c>
      <c r="X3297" s="40">
        <f t="shared" ca="1" si="569"/>
        <v>266529</v>
      </c>
      <c r="Y3297" s="30" t="b">
        <f t="shared" ca="1" si="570"/>
        <v>1</v>
      </c>
    </row>
    <row r="3298" spans="1:25">
      <c r="A3298" s="28" t="s">
        <v>5366</v>
      </c>
      <c r="B3298" s="28" t="s">
        <v>5367</v>
      </c>
      <c r="C3298" s="28" t="s">
        <v>2839</v>
      </c>
      <c r="D3298" s="28" t="s">
        <v>2842</v>
      </c>
      <c r="E3298" s="29">
        <v>42095</v>
      </c>
      <c r="F3298" s="28" t="s">
        <v>3112</v>
      </c>
      <c r="G3298" s="30">
        <v>1158</v>
      </c>
      <c r="H3298" s="28" t="s">
        <v>13802</v>
      </c>
      <c r="I3298" s="31">
        <v>0</v>
      </c>
      <c r="J3298" s="31">
        <v>25132</v>
      </c>
      <c r="K3298" s="28" t="s">
        <v>13803</v>
      </c>
      <c r="L3298" s="32">
        <f t="shared" si="562"/>
        <v>-25132</v>
      </c>
      <c r="M3298" s="33">
        <f t="shared" si="563"/>
        <v>25132</v>
      </c>
      <c r="N3298" s="34" t="b">
        <v>1</v>
      </c>
      <c r="O3298" s="35">
        <f t="shared" si="564"/>
        <v>25132</v>
      </c>
      <c r="P3298" s="36" t="str">
        <f t="shared" si="565"/>
        <v>G</v>
      </c>
      <c r="Q3298" s="37" t="str">
        <f t="shared" si="566"/>
        <v>Scottish Film Limited ( Film Hub Scotland )</v>
      </c>
      <c r="R3298" s="6" t="str">
        <f t="shared" si="567"/>
        <v>G - Scottish Film Limited ( Film Hub Scotland )</v>
      </c>
      <c r="S3298" s="6" t="str">
        <f>IFERROR(INDEX('Vendor Over-ride'!$C:$C, MATCH($R:$R,'Vendor Over-ride'!$A:$A,0)),"")</f>
        <v>G - Scottish Film Limited ( Film Hub Scotland )</v>
      </c>
      <c r="U3298" s="38" t="str">
        <f t="shared" si="561"/>
        <v>Lottery</v>
      </c>
      <c r="V3298" s="5" t="str">
        <f t="shared" si="571"/>
        <v>AWARD</v>
      </c>
      <c r="W3298" s="5" t="b">
        <f t="shared" si="568"/>
        <v>1</v>
      </c>
      <c r="X3298" s="40">
        <f t="shared" ca="1" si="569"/>
        <v>65940</v>
      </c>
      <c r="Y3298" s="30" t="b">
        <f t="shared" ca="1" si="570"/>
        <v>1</v>
      </c>
    </row>
    <row r="3299" spans="1:25">
      <c r="A3299" s="28" t="s">
        <v>5366</v>
      </c>
      <c r="B3299" s="28" t="s">
        <v>5367</v>
      </c>
      <c r="C3299" s="28" t="s">
        <v>2839</v>
      </c>
      <c r="D3299" s="28" t="s">
        <v>2842</v>
      </c>
      <c r="E3299" s="29">
        <v>42095</v>
      </c>
      <c r="F3299" s="28" t="s">
        <v>3114</v>
      </c>
      <c r="G3299" s="30">
        <v>1158</v>
      </c>
      <c r="H3299" s="28" t="s">
        <v>13804</v>
      </c>
      <c r="I3299" s="31">
        <v>0</v>
      </c>
      <c r="J3299" s="31">
        <v>67962</v>
      </c>
      <c r="K3299" s="28" t="s">
        <v>13805</v>
      </c>
      <c r="L3299" s="32">
        <f t="shared" si="562"/>
        <v>-67962</v>
      </c>
      <c r="M3299" s="33">
        <f t="shared" si="563"/>
        <v>67962</v>
      </c>
      <c r="N3299" s="34" t="b">
        <v>1</v>
      </c>
      <c r="O3299" s="35">
        <f t="shared" si="564"/>
        <v>67962</v>
      </c>
      <c r="P3299" s="36" t="str">
        <f t="shared" si="565"/>
        <v>G</v>
      </c>
      <c r="Q3299" s="37" t="str">
        <f t="shared" si="566"/>
        <v>Scottish National Jazz Orchestra</v>
      </c>
      <c r="R3299" s="6" t="str">
        <f t="shared" si="567"/>
        <v>G - Scottish National Jazz Orchestra</v>
      </c>
      <c r="S3299" s="6" t="str">
        <f>IFERROR(INDEX('Vendor Over-ride'!$C:$C, MATCH($R:$R,'Vendor Over-ride'!$A:$A,0)),"")</f>
        <v>G - Scottish National Jazz Orchestra</v>
      </c>
      <c r="U3299" s="38" t="str">
        <f t="shared" si="561"/>
        <v>Lottery</v>
      </c>
      <c r="V3299" s="5" t="str">
        <f t="shared" si="571"/>
        <v>AWARD</v>
      </c>
      <c r="W3299" s="5" t="b">
        <f t="shared" si="568"/>
        <v>1</v>
      </c>
      <c r="X3299" s="40">
        <f t="shared" ca="1" si="569"/>
        <v>259225</v>
      </c>
      <c r="Y3299" s="30" t="b">
        <f t="shared" ca="1" si="570"/>
        <v>1</v>
      </c>
    </row>
    <row r="3300" spans="1:25">
      <c r="A3300" s="28" t="s">
        <v>5366</v>
      </c>
      <c r="B3300" s="28" t="s">
        <v>5367</v>
      </c>
      <c r="C3300" s="28" t="s">
        <v>2839</v>
      </c>
      <c r="D3300" s="28" t="s">
        <v>2842</v>
      </c>
      <c r="E3300" s="29">
        <v>42095</v>
      </c>
      <c r="F3300" s="28" t="s">
        <v>13806</v>
      </c>
      <c r="G3300" s="30">
        <v>1158</v>
      </c>
      <c r="H3300" s="28" t="s">
        <v>13807</v>
      </c>
      <c r="I3300" s="31">
        <v>0</v>
      </c>
      <c r="J3300" s="31">
        <v>30000</v>
      </c>
      <c r="K3300" s="28" t="s">
        <v>13808</v>
      </c>
      <c r="L3300" s="32">
        <f t="shared" si="562"/>
        <v>-30000</v>
      </c>
      <c r="M3300" s="33">
        <f t="shared" si="563"/>
        <v>30000</v>
      </c>
      <c r="N3300" s="34" t="b">
        <v>1</v>
      </c>
      <c r="O3300" s="35">
        <f t="shared" si="564"/>
        <v>30000</v>
      </c>
      <c r="P3300" s="36" t="str">
        <f t="shared" si="565"/>
        <v>G</v>
      </c>
      <c r="Q3300" s="37" t="str">
        <f t="shared" si="566"/>
        <v>Scottish Youth Dance (Y Dance)</v>
      </c>
      <c r="R3300" s="6" t="str">
        <f t="shared" si="567"/>
        <v>G - Scottish Youth Dance (Y Dance)</v>
      </c>
      <c r="S3300" s="6" t="str">
        <f>IFERROR(INDEX('Vendor Over-ride'!$C:$C, MATCH($R:$R,'Vendor Over-ride'!$A:$A,0)),"")</f>
        <v>G - Scottish Youth Dance (Y Dance)</v>
      </c>
      <c r="U3300" s="38" t="str">
        <f t="shared" si="561"/>
        <v>Lottery</v>
      </c>
      <c r="V3300" s="5" t="str">
        <f t="shared" si="571"/>
        <v>AWARD</v>
      </c>
      <c r="W3300" s="5" t="b">
        <f t="shared" si="568"/>
        <v>1</v>
      </c>
      <c r="X3300" s="40">
        <f t="shared" ca="1" si="569"/>
        <v>183333</v>
      </c>
      <c r="Y3300" s="30" t="b">
        <f t="shared" ca="1" si="570"/>
        <v>1</v>
      </c>
    </row>
    <row r="3301" spans="1:25">
      <c r="A3301" s="28" t="s">
        <v>5366</v>
      </c>
      <c r="B3301" s="28" t="s">
        <v>5367</v>
      </c>
      <c r="C3301" s="28" t="s">
        <v>2839</v>
      </c>
      <c r="D3301" s="28" t="s">
        <v>2842</v>
      </c>
      <c r="E3301" s="29">
        <v>42095</v>
      </c>
      <c r="F3301" s="28" t="s">
        <v>3115</v>
      </c>
      <c r="G3301" s="30">
        <v>1158</v>
      </c>
      <c r="H3301" s="28" t="s">
        <v>13809</v>
      </c>
      <c r="I3301" s="31">
        <v>0</v>
      </c>
      <c r="J3301" s="31">
        <v>100000</v>
      </c>
      <c r="K3301" s="28" t="s">
        <v>13701</v>
      </c>
      <c r="L3301" s="32">
        <f t="shared" si="562"/>
        <v>-100000</v>
      </c>
      <c r="M3301" s="33">
        <f t="shared" si="563"/>
        <v>100000</v>
      </c>
      <c r="N3301" s="34" t="b">
        <v>1</v>
      </c>
      <c r="O3301" s="35">
        <f t="shared" si="564"/>
        <v>100000</v>
      </c>
      <c r="P3301" s="36" t="str">
        <f t="shared" si="565"/>
        <v>G</v>
      </c>
      <c r="Q3301" s="37" t="str">
        <f t="shared" si="566"/>
        <v>Solar Bear</v>
      </c>
      <c r="R3301" s="6" t="str">
        <f t="shared" si="567"/>
        <v>G - Solar Bear</v>
      </c>
      <c r="S3301" s="6" t="str">
        <f>IFERROR(INDEX('Vendor Over-ride'!$C:$C, MATCH($R:$R,'Vendor Over-ride'!$A:$A,0)),"")</f>
        <v>G - Solar Bear</v>
      </c>
      <c r="U3301" s="38" t="str">
        <f t="shared" si="561"/>
        <v>Lottery</v>
      </c>
      <c r="V3301" s="5" t="str">
        <f t="shared" si="571"/>
        <v>AWARD</v>
      </c>
      <c r="W3301" s="5" t="b">
        <f t="shared" si="568"/>
        <v>1</v>
      </c>
      <c r="X3301" s="40">
        <f t="shared" ca="1" si="569"/>
        <v>245000</v>
      </c>
      <c r="Y3301" s="30" t="b">
        <f t="shared" ca="1" si="570"/>
        <v>1</v>
      </c>
    </row>
    <row r="3302" spans="1:25">
      <c r="A3302" s="28" t="s">
        <v>5366</v>
      </c>
      <c r="B3302" s="28" t="s">
        <v>5367</v>
      </c>
      <c r="C3302" s="28" t="s">
        <v>2839</v>
      </c>
      <c r="D3302" s="28" t="s">
        <v>2842</v>
      </c>
      <c r="E3302" s="29">
        <v>42095</v>
      </c>
      <c r="F3302" s="28" t="s">
        <v>3116</v>
      </c>
      <c r="G3302" s="30">
        <v>1158</v>
      </c>
      <c r="H3302" s="28" t="s">
        <v>13810</v>
      </c>
      <c r="I3302" s="31">
        <v>0</v>
      </c>
      <c r="J3302" s="31">
        <v>78000</v>
      </c>
      <c r="K3302" s="28" t="s">
        <v>13811</v>
      </c>
      <c r="L3302" s="32">
        <f t="shared" si="562"/>
        <v>-78000</v>
      </c>
      <c r="M3302" s="33">
        <f t="shared" si="563"/>
        <v>78000</v>
      </c>
      <c r="N3302" s="34" t="b">
        <v>1</v>
      </c>
      <c r="O3302" s="35">
        <f t="shared" si="564"/>
        <v>78000</v>
      </c>
      <c r="P3302" s="36" t="str">
        <f t="shared" si="565"/>
        <v>G</v>
      </c>
      <c r="Q3302" s="37" t="str">
        <f t="shared" si="566"/>
        <v>Stellar Quines Ltd</v>
      </c>
      <c r="R3302" s="6" t="str">
        <f t="shared" si="567"/>
        <v>G - Stellar Quines Ltd</v>
      </c>
      <c r="S3302" s="6" t="str">
        <f>IFERROR(INDEX('Vendor Over-ride'!$C:$C, MATCH($R:$R,'Vendor Over-ride'!$A:$A,0)),"")</f>
        <v>G - Stellar Quines Ltd</v>
      </c>
      <c r="U3302" s="38" t="str">
        <f t="shared" si="561"/>
        <v>Lottery</v>
      </c>
      <c r="V3302" s="5" t="str">
        <f t="shared" si="571"/>
        <v>AWARD</v>
      </c>
      <c r="W3302" s="5" t="b">
        <f t="shared" si="568"/>
        <v>1</v>
      </c>
      <c r="X3302" s="40">
        <f t="shared" ca="1" si="569"/>
        <v>218000</v>
      </c>
      <c r="Y3302" s="30" t="b">
        <f t="shared" ca="1" si="570"/>
        <v>1</v>
      </c>
    </row>
    <row r="3303" spans="1:25">
      <c r="A3303" s="28" t="s">
        <v>5366</v>
      </c>
      <c r="B3303" s="28" t="s">
        <v>5367</v>
      </c>
      <c r="C3303" s="28" t="s">
        <v>2839</v>
      </c>
      <c r="D3303" s="28" t="s">
        <v>2842</v>
      </c>
      <c r="E3303" s="29">
        <v>42095</v>
      </c>
      <c r="F3303" s="28" t="s">
        <v>3117</v>
      </c>
      <c r="G3303" s="30">
        <v>1158</v>
      </c>
      <c r="H3303" s="28" t="s">
        <v>13812</v>
      </c>
      <c r="I3303" s="31">
        <v>0</v>
      </c>
      <c r="J3303" s="31">
        <v>37500</v>
      </c>
      <c r="K3303" s="28" t="s">
        <v>13813</v>
      </c>
      <c r="L3303" s="32">
        <f t="shared" si="562"/>
        <v>-37500</v>
      </c>
      <c r="M3303" s="33">
        <f t="shared" si="563"/>
        <v>37500</v>
      </c>
      <c r="N3303" s="34" t="b">
        <v>1</v>
      </c>
      <c r="O3303" s="35">
        <f t="shared" si="564"/>
        <v>37500</v>
      </c>
      <c r="P3303" s="36" t="str">
        <f t="shared" si="565"/>
        <v>G</v>
      </c>
      <c r="Q3303" s="37" t="str">
        <f t="shared" si="566"/>
        <v>The National Piping Centre</v>
      </c>
      <c r="R3303" s="6" t="str">
        <f t="shared" si="567"/>
        <v>G - The National Piping Centre</v>
      </c>
      <c r="S3303" s="6" t="str">
        <f>IFERROR(INDEX('Vendor Over-ride'!$C:$C, MATCH($R:$R,'Vendor Over-ride'!$A:$A,0)),"")</f>
        <v>G - The National Piping Centre</v>
      </c>
      <c r="U3303" s="38" t="str">
        <f t="shared" si="561"/>
        <v>Lottery</v>
      </c>
      <c r="V3303" s="5" t="str">
        <f t="shared" si="571"/>
        <v>AWARD</v>
      </c>
      <c r="W3303" s="5" t="b">
        <f t="shared" si="568"/>
        <v>1</v>
      </c>
      <c r="X3303" s="40">
        <f t="shared" ca="1" si="569"/>
        <v>150000</v>
      </c>
      <c r="Y3303" s="30" t="b">
        <f t="shared" ca="1" si="570"/>
        <v>1</v>
      </c>
    </row>
    <row r="3304" spans="1:25">
      <c r="A3304" s="28" t="s">
        <v>5366</v>
      </c>
      <c r="B3304" s="28" t="s">
        <v>5367</v>
      </c>
      <c r="C3304" s="28" t="s">
        <v>2839</v>
      </c>
      <c r="D3304" s="28" t="s">
        <v>2842</v>
      </c>
      <c r="E3304" s="29">
        <v>42095</v>
      </c>
      <c r="F3304" s="28" t="s">
        <v>3118</v>
      </c>
      <c r="G3304" s="30">
        <v>1158</v>
      </c>
      <c r="H3304" s="28" t="s">
        <v>13814</v>
      </c>
      <c r="I3304" s="31">
        <v>0</v>
      </c>
      <c r="J3304" s="31">
        <v>20000</v>
      </c>
      <c r="K3304" s="28" t="s">
        <v>13815</v>
      </c>
      <c r="L3304" s="32">
        <f t="shared" si="562"/>
        <v>-20000</v>
      </c>
      <c r="M3304" s="33">
        <f t="shared" si="563"/>
        <v>20000</v>
      </c>
      <c r="N3304" s="34" t="b">
        <v>1</v>
      </c>
      <c r="O3304" s="35">
        <f t="shared" si="564"/>
        <v>20000</v>
      </c>
      <c r="P3304" s="36" t="str">
        <f t="shared" si="565"/>
        <v>G</v>
      </c>
      <c r="Q3304" s="37" t="str">
        <f t="shared" si="566"/>
        <v>The Stove Network Ltd</v>
      </c>
      <c r="R3304" s="6" t="str">
        <f t="shared" si="567"/>
        <v>G - The Stove Network Ltd</v>
      </c>
      <c r="S3304" s="6" t="str">
        <f>IFERROR(INDEX('Vendor Over-ride'!$C:$C, MATCH($R:$R,'Vendor Over-ride'!$A:$A,0)),"")</f>
        <v>G - The Stove Network Ltd</v>
      </c>
      <c r="U3304" s="38" t="str">
        <f t="shared" si="561"/>
        <v>Lottery</v>
      </c>
      <c r="V3304" s="5" t="str">
        <f t="shared" si="571"/>
        <v>AWARD</v>
      </c>
      <c r="W3304" s="5" t="b">
        <f t="shared" si="568"/>
        <v>0</v>
      </c>
      <c r="X3304" s="40">
        <f t="shared" ca="1" si="569"/>
        <v>67500</v>
      </c>
      <c r="Y3304" s="30" t="b">
        <f t="shared" ca="1" si="570"/>
        <v>1</v>
      </c>
    </row>
    <row r="3305" spans="1:25">
      <c r="A3305" s="28" t="s">
        <v>5366</v>
      </c>
      <c r="B3305" s="28" t="s">
        <v>5367</v>
      </c>
      <c r="C3305" s="28" t="s">
        <v>2839</v>
      </c>
      <c r="D3305" s="28" t="s">
        <v>2842</v>
      </c>
      <c r="E3305" s="29">
        <v>42095</v>
      </c>
      <c r="F3305" s="28" t="s">
        <v>3120</v>
      </c>
      <c r="G3305" s="30">
        <v>1158</v>
      </c>
      <c r="H3305" s="28" t="s">
        <v>13816</v>
      </c>
      <c r="I3305" s="31">
        <v>0</v>
      </c>
      <c r="J3305" s="31">
        <v>30000</v>
      </c>
      <c r="K3305" s="28" t="s">
        <v>13817</v>
      </c>
      <c r="L3305" s="32">
        <f t="shared" si="562"/>
        <v>-30000</v>
      </c>
      <c r="M3305" s="33">
        <f t="shared" si="563"/>
        <v>30000</v>
      </c>
      <c r="N3305" s="34" t="b">
        <v>1</v>
      </c>
      <c r="O3305" s="35">
        <f t="shared" si="564"/>
        <v>30000</v>
      </c>
      <c r="P3305" s="36" t="str">
        <f t="shared" si="565"/>
        <v>G</v>
      </c>
      <c r="Q3305" s="37" t="str">
        <f t="shared" si="566"/>
        <v>The Touring Network (Highlands &amp; Islands)</v>
      </c>
      <c r="R3305" s="6" t="str">
        <f t="shared" si="567"/>
        <v>G - The Touring Network (Highlands &amp; Islands)</v>
      </c>
      <c r="S3305" s="6" t="str">
        <f>IFERROR(INDEX('Vendor Over-ride'!$C:$C, MATCH($R:$R,'Vendor Over-ride'!$A:$A,0)),"")</f>
        <v>G - The Touring Network (Highlands &amp; Islands)</v>
      </c>
      <c r="U3305" s="38" t="str">
        <f t="shared" si="561"/>
        <v>Lottery</v>
      </c>
      <c r="V3305" s="5" t="str">
        <f t="shared" si="571"/>
        <v>AWARD</v>
      </c>
      <c r="W3305" s="5" t="b">
        <f t="shared" si="568"/>
        <v>1</v>
      </c>
      <c r="X3305" s="40">
        <f t="shared" ca="1" si="569"/>
        <v>204540</v>
      </c>
      <c r="Y3305" s="30" t="b">
        <f t="shared" ca="1" si="570"/>
        <v>1</v>
      </c>
    </row>
    <row r="3306" spans="1:25">
      <c r="A3306" s="28" t="s">
        <v>5366</v>
      </c>
      <c r="B3306" s="28" t="s">
        <v>5367</v>
      </c>
      <c r="C3306" s="28" t="s">
        <v>2839</v>
      </c>
      <c r="D3306" s="28" t="s">
        <v>2842</v>
      </c>
      <c r="E3306" s="29">
        <v>42095</v>
      </c>
      <c r="F3306" s="28" t="s">
        <v>3121</v>
      </c>
      <c r="G3306" s="30">
        <v>1158</v>
      </c>
      <c r="H3306" s="28" t="s">
        <v>13818</v>
      </c>
      <c r="I3306" s="31">
        <v>0</v>
      </c>
      <c r="J3306" s="31">
        <v>38333</v>
      </c>
      <c r="K3306" s="28" t="s">
        <v>13819</v>
      </c>
      <c r="L3306" s="32">
        <f t="shared" si="562"/>
        <v>-38333</v>
      </c>
      <c r="M3306" s="33">
        <f t="shared" si="563"/>
        <v>38333</v>
      </c>
      <c r="N3306" s="34" t="b">
        <v>1</v>
      </c>
      <c r="O3306" s="35">
        <f t="shared" si="564"/>
        <v>38333</v>
      </c>
      <c r="P3306" s="36" t="str">
        <f t="shared" si="565"/>
        <v>G</v>
      </c>
      <c r="Q3306" s="37" t="str">
        <f t="shared" si="566"/>
        <v>City of Edinburgh Council (Travelling Gallery)</v>
      </c>
      <c r="R3306" s="6" t="str">
        <f t="shared" si="567"/>
        <v>G - City of Edinburgh Council (Travelling Gallery)</v>
      </c>
      <c r="S3306" s="6" t="str">
        <f>IFERROR(INDEX('Vendor Over-ride'!$C:$C, MATCH($R:$R,'Vendor Over-ride'!$A:$A,0)),"")</f>
        <v>G - City of Edinburgh Council (Travelling Gallery)</v>
      </c>
      <c r="U3306" s="38" t="str">
        <f t="shared" si="561"/>
        <v>Lottery</v>
      </c>
      <c r="V3306" s="5" t="str">
        <f t="shared" si="571"/>
        <v>AWARD</v>
      </c>
      <c r="W3306" s="5" t="b">
        <f t="shared" si="568"/>
        <v>1</v>
      </c>
      <c r="X3306" s="40">
        <f t="shared" ca="1" si="569"/>
        <v>172737.89</v>
      </c>
      <c r="Y3306" s="30" t="b">
        <f t="shared" ca="1" si="570"/>
        <v>1</v>
      </c>
    </row>
    <row r="3307" spans="1:25">
      <c r="A3307" s="28" t="s">
        <v>5366</v>
      </c>
      <c r="B3307" s="28" t="s">
        <v>5367</v>
      </c>
      <c r="C3307" s="28" t="s">
        <v>2839</v>
      </c>
      <c r="D3307" s="28" t="s">
        <v>2842</v>
      </c>
      <c r="E3307" s="29">
        <v>42095</v>
      </c>
      <c r="F3307" s="28" t="s">
        <v>3123</v>
      </c>
      <c r="G3307" s="30">
        <v>1158</v>
      </c>
      <c r="H3307" s="28" t="s">
        <v>13820</v>
      </c>
      <c r="I3307" s="31">
        <v>0</v>
      </c>
      <c r="J3307" s="31">
        <v>25000</v>
      </c>
      <c r="K3307" s="28" t="s">
        <v>13821</v>
      </c>
      <c r="L3307" s="32">
        <f t="shared" si="562"/>
        <v>-25000</v>
      </c>
      <c r="M3307" s="33">
        <f t="shared" si="563"/>
        <v>25000</v>
      </c>
      <c r="N3307" s="34" t="b">
        <v>1</v>
      </c>
      <c r="O3307" s="35">
        <f t="shared" si="564"/>
        <v>25000</v>
      </c>
      <c r="P3307" s="36" t="str">
        <f t="shared" si="565"/>
        <v>G</v>
      </c>
      <c r="Q3307" s="37" t="str">
        <f t="shared" si="566"/>
        <v>Voluntary Arts Scotland</v>
      </c>
      <c r="R3307" s="6" t="str">
        <f t="shared" si="567"/>
        <v>G - Voluntary Arts Scotland</v>
      </c>
      <c r="S3307" s="6" t="str">
        <f>IFERROR(INDEX('Vendor Over-ride'!$C:$C, MATCH($R:$R,'Vendor Over-ride'!$A:$A,0)),"")</f>
        <v>G - Voluntary Arts Scotland</v>
      </c>
      <c r="U3307" s="38" t="str">
        <f t="shared" si="561"/>
        <v>Lottery</v>
      </c>
      <c r="V3307" s="5" t="str">
        <f t="shared" si="571"/>
        <v>AWARD</v>
      </c>
      <c r="W3307" s="5" t="b">
        <f t="shared" si="568"/>
        <v>1</v>
      </c>
      <c r="X3307" s="40">
        <f t="shared" ca="1" si="569"/>
        <v>102989</v>
      </c>
      <c r="Y3307" s="30" t="b">
        <f t="shared" ca="1" si="570"/>
        <v>1</v>
      </c>
    </row>
    <row r="3308" spans="1:25">
      <c r="A3308" s="28" t="s">
        <v>5366</v>
      </c>
      <c r="B3308" s="28" t="s">
        <v>5367</v>
      </c>
      <c r="C3308" s="28" t="s">
        <v>2839</v>
      </c>
      <c r="D3308" s="28" t="s">
        <v>2842</v>
      </c>
      <c r="E3308" s="29">
        <v>42095</v>
      </c>
      <c r="F3308" s="28" t="s">
        <v>3124</v>
      </c>
      <c r="G3308" s="30">
        <v>1158</v>
      </c>
      <c r="H3308" s="28" t="s">
        <v>13822</v>
      </c>
      <c r="I3308" s="31">
        <v>0</v>
      </c>
      <c r="J3308" s="31">
        <v>20000</v>
      </c>
      <c r="K3308" s="28" t="s">
        <v>13823</v>
      </c>
      <c r="L3308" s="32">
        <f t="shared" si="562"/>
        <v>-20000</v>
      </c>
      <c r="M3308" s="33">
        <f t="shared" si="563"/>
        <v>20000</v>
      </c>
      <c r="N3308" s="34" t="b">
        <v>1</v>
      </c>
      <c r="O3308" s="35">
        <f t="shared" si="564"/>
        <v>20000</v>
      </c>
      <c r="P3308" s="36" t="str">
        <f t="shared" si="565"/>
        <v>G</v>
      </c>
      <c r="Q3308" s="37" t="str">
        <f t="shared" si="566"/>
        <v>Wigtown Festival Company</v>
      </c>
      <c r="R3308" s="6" t="str">
        <f t="shared" si="567"/>
        <v>G - Wigtown Festival Company</v>
      </c>
      <c r="S3308" s="6" t="str">
        <f>IFERROR(INDEX('Vendor Over-ride'!$C:$C, MATCH($R:$R,'Vendor Over-ride'!$A:$A,0)),"")</f>
        <v>G - Wigtown Festival Company</v>
      </c>
      <c r="U3308" s="38" t="str">
        <f t="shared" si="561"/>
        <v>Lottery</v>
      </c>
      <c r="V3308" s="5" t="str">
        <f t="shared" si="571"/>
        <v>AWARD</v>
      </c>
      <c r="W3308" s="5" t="b">
        <f t="shared" si="568"/>
        <v>0</v>
      </c>
      <c r="X3308" s="40">
        <f t="shared" ca="1" si="569"/>
        <v>74500</v>
      </c>
      <c r="Y3308" s="30" t="b">
        <f t="shared" ca="1" si="570"/>
        <v>1</v>
      </c>
    </row>
    <row r="3309" spans="1:25">
      <c r="A3309" s="28" t="s">
        <v>5366</v>
      </c>
      <c r="B3309" s="28" t="s">
        <v>5367</v>
      </c>
      <c r="C3309" s="28" t="s">
        <v>2839</v>
      </c>
      <c r="D3309" s="28" t="s">
        <v>2842</v>
      </c>
      <c r="E3309" s="29">
        <v>42095</v>
      </c>
      <c r="F3309" s="28" t="s">
        <v>3125</v>
      </c>
      <c r="G3309" s="30">
        <v>1158</v>
      </c>
      <c r="H3309" s="28" t="s">
        <v>13824</v>
      </c>
      <c r="I3309" s="31">
        <v>0</v>
      </c>
      <c r="J3309" s="31">
        <v>37000</v>
      </c>
      <c r="K3309" s="28" t="s">
        <v>13825</v>
      </c>
      <c r="L3309" s="32">
        <f t="shared" si="562"/>
        <v>-37000</v>
      </c>
      <c r="M3309" s="33">
        <f t="shared" si="563"/>
        <v>37000</v>
      </c>
      <c r="N3309" s="34" t="b">
        <v>1</v>
      </c>
      <c r="O3309" s="35">
        <f t="shared" si="564"/>
        <v>37000</v>
      </c>
      <c r="P3309" s="36" t="str">
        <f t="shared" si="565"/>
        <v>G</v>
      </c>
      <c r="Q3309" s="37" t="str">
        <f t="shared" si="566"/>
        <v>Woodend Arts Ltd</v>
      </c>
      <c r="R3309" s="6" t="str">
        <f t="shared" si="567"/>
        <v>G - Woodend Arts Ltd</v>
      </c>
      <c r="S3309" s="6" t="str">
        <f>IFERROR(INDEX('Vendor Over-ride'!$C:$C, MATCH($R:$R,'Vendor Over-ride'!$A:$A,0)),"")</f>
        <v>G - Woodend Arts Ltd</v>
      </c>
      <c r="U3309" s="38" t="str">
        <f t="shared" si="561"/>
        <v>Lottery</v>
      </c>
      <c r="V3309" s="5" t="str">
        <f t="shared" si="571"/>
        <v>AWARD</v>
      </c>
      <c r="W3309" s="5" t="b">
        <f t="shared" si="568"/>
        <v>1</v>
      </c>
      <c r="X3309" s="40">
        <f t="shared" ca="1" si="569"/>
        <v>234304</v>
      </c>
      <c r="Y3309" s="30" t="b">
        <f t="shared" ca="1" si="570"/>
        <v>1</v>
      </c>
    </row>
    <row r="3310" spans="1:25">
      <c r="A3310" s="28" t="s">
        <v>5366</v>
      </c>
      <c r="B3310" s="28" t="s">
        <v>5367</v>
      </c>
      <c r="C3310" s="28" t="s">
        <v>2839</v>
      </c>
      <c r="D3310" s="28" t="s">
        <v>2842</v>
      </c>
      <c r="E3310" s="29">
        <v>42095</v>
      </c>
      <c r="F3310" s="28" t="s">
        <v>3126</v>
      </c>
      <c r="G3310" s="30">
        <v>1158</v>
      </c>
      <c r="H3310" s="28" t="s">
        <v>13826</v>
      </c>
      <c r="I3310" s="31">
        <v>0</v>
      </c>
      <c r="J3310" s="31">
        <v>35000</v>
      </c>
      <c r="K3310" s="28" t="s">
        <v>13827</v>
      </c>
      <c r="L3310" s="32">
        <f t="shared" si="562"/>
        <v>-35000</v>
      </c>
      <c r="M3310" s="33">
        <f t="shared" si="563"/>
        <v>35000</v>
      </c>
      <c r="N3310" s="34" t="b">
        <v>1</v>
      </c>
      <c r="O3310" s="35">
        <f t="shared" si="564"/>
        <v>35000</v>
      </c>
      <c r="P3310" s="36" t="str">
        <f t="shared" si="565"/>
        <v>G</v>
      </c>
      <c r="Q3310" s="37" t="str">
        <f t="shared" si="566"/>
        <v>Youth Theatre Arts Scotland</v>
      </c>
      <c r="R3310" s="6" t="str">
        <f t="shared" si="567"/>
        <v>G - Youth Theatre Arts Scotland</v>
      </c>
      <c r="S3310" s="6" t="str">
        <f>IFERROR(INDEX('Vendor Over-ride'!$C:$C, MATCH($R:$R,'Vendor Over-ride'!$A:$A,0)),"")</f>
        <v>G - Youth Theatre Arts Scotland</v>
      </c>
      <c r="U3310" s="38" t="str">
        <f t="shared" si="561"/>
        <v>Lottery</v>
      </c>
      <c r="V3310" s="5" t="str">
        <f t="shared" si="571"/>
        <v>AWARD</v>
      </c>
      <c r="W3310" s="5" t="b">
        <f t="shared" si="568"/>
        <v>1</v>
      </c>
      <c r="X3310" s="40">
        <f t="shared" ca="1" si="569"/>
        <v>140000</v>
      </c>
      <c r="Y3310" s="30" t="b">
        <f t="shared" ca="1" si="570"/>
        <v>1</v>
      </c>
    </row>
    <row r="3311" spans="1:25">
      <c r="A3311" s="28" t="s">
        <v>5366</v>
      </c>
      <c r="B3311" s="28" t="s">
        <v>5367</v>
      </c>
      <c r="C3311" s="28" t="s">
        <v>2839</v>
      </c>
      <c r="D3311" s="28" t="s">
        <v>2842</v>
      </c>
      <c r="E3311" s="29">
        <v>42095</v>
      </c>
      <c r="F3311" s="28" t="s">
        <v>3127</v>
      </c>
      <c r="G3311" s="30">
        <v>1158</v>
      </c>
      <c r="H3311" s="28" t="s">
        <v>13828</v>
      </c>
      <c r="I3311" s="31">
        <v>0</v>
      </c>
      <c r="J3311" s="31">
        <v>21237.35</v>
      </c>
      <c r="K3311" s="28" t="s">
        <v>5468</v>
      </c>
      <c r="L3311" s="32">
        <f t="shared" si="562"/>
        <v>-21237.35</v>
      </c>
      <c r="M3311" s="33">
        <f t="shared" si="563"/>
        <v>21237.35</v>
      </c>
      <c r="N3311" s="34" t="b">
        <v>1</v>
      </c>
      <c r="O3311" s="35">
        <f t="shared" si="564"/>
        <v>21237.35</v>
      </c>
      <c r="P3311" s="36" t="str">
        <f t="shared" si="565"/>
        <v>T</v>
      </c>
      <c r="Q3311" s="37" t="str">
        <f t="shared" si="566"/>
        <v>The Big Lottery Fund (Overheads)</v>
      </c>
      <c r="R3311" s="6" t="str">
        <f t="shared" si="567"/>
        <v>T - The Big Lottery Fund (Overheads)</v>
      </c>
      <c r="S3311" s="6" t="str">
        <f>IFERROR(INDEX('Vendor Over-ride'!$C:$C, MATCH($R:$R,'Vendor Over-ride'!$A:$A,0)),"")</f>
        <v>T - Big Lottery Fund (Overheads), The</v>
      </c>
      <c r="T3311" s="41" t="s">
        <v>7027</v>
      </c>
      <c r="U3311" s="38" t="str">
        <f t="shared" ref="U3311:U3374" si="572">"Lottery"</f>
        <v>Lottery</v>
      </c>
      <c r="V3311" s="5" t="str">
        <f t="shared" si="571"/>
        <v>TRADE</v>
      </c>
      <c r="W3311" s="5" t="b">
        <f t="shared" si="568"/>
        <v>0</v>
      </c>
      <c r="X3311" s="40">
        <f t="shared" ca="1" si="569"/>
        <v>31956.649999999998</v>
      </c>
      <c r="Y3311" s="30" t="b">
        <f t="shared" ca="1" si="570"/>
        <v>1</v>
      </c>
    </row>
    <row r="3312" spans="1:25">
      <c r="A3312" s="28" t="s">
        <v>5366</v>
      </c>
      <c r="B3312" s="28" t="s">
        <v>5367</v>
      </c>
      <c r="C3312" s="28" t="s">
        <v>2839</v>
      </c>
      <c r="D3312" s="28" t="s">
        <v>2842</v>
      </c>
      <c r="E3312" s="29">
        <v>42095</v>
      </c>
      <c r="F3312" s="28" t="s">
        <v>3129</v>
      </c>
      <c r="G3312" s="30">
        <v>1158</v>
      </c>
      <c r="H3312" s="28" t="s">
        <v>13829</v>
      </c>
      <c r="I3312" s="31">
        <v>0</v>
      </c>
      <c r="J3312" s="31">
        <v>10725.6</v>
      </c>
      <c r="K3312" s="28" t="s">
        <v>5396</v>
      </c>
      <c r="L3312" s="32">
        <f t="shared" si="562"/>
        <v>-10725.6</v>
      </c>
      <c r="M3312" s="33">
        <f t="shared" si="563"/>
        <v>10725.6</v>
      </c>
      <c r="N3312" s="34" t="b">
        <v>1</v>
      </c>
      <c r="O3312" s="35">
        <f t="shared" si="564"/>
        <v>10725.6</v>
      </c>
      <c r="P3312" s="36" t="str">
        <f t="shared" si="565"/>
        <v>T</v>
      </c>
      <c r="Q3312" s="37" t="str">
        <f t="shared" si="566"/>
        <v>Burns Owens Partnership t/a BOP Consulting</v>
      </c>
      <c r="R3312" s="6" t="str">
        <f t="shared" si="567"/>
        <v>T - Burns Owens Partnership t/a BOP Consulting</v>
      </c>
      <c r="S3312" s="6" t="str">
        <f>IFERROR(INDEX('Vendor Over-ride'!$C:$C, MATCH($R:$R,'Vendor Over-ride'!$A:$A,0)),"")</f>
        <v>T - Burns Owens Partnership Ltd (t/a BOP Consulting)</v>
      </c>
      <c r="T3312" s="41" t="s">
        <v>7026</v>
      </c>
      <c r="U3312" s="38" t="str">
        <f t="shared" si="572"/>
        <v>Lottery</v>
      </c>
      <c r="V3312" s="5" t="str">
        <f t="shared" si="571"/>
        <v>TRADE</v>
      </c>
      <c r="W3312" s="5" t="b">
        <f t="shared" si="568"/>
        <v>0</v>
      </c>
      <c r="X3312" s="40">
        <f t="shared" ca="1" si="569"/>
        <v>63407.83</v>
      </c>
      <c r="Y3312" s="30" t="b">
        <f t="shared" ca="1" si="570"/>
        <v>1</v>
      </c>
    </row>
    <row r="3313" spans="1:25">
      <c r="A3313" s="28" t="s">
        <v>5366</v>
      </c>
      <c r="B3313" s="28" t="s">
        <v>5367</v>
      </c>
      <c r="C3313" s="28" t="s">
        <v>2839</v>
      </c>
      <c r="D3313" s="28" t="s">
        <v>2842</v>
      </c>
      <c r="E3313" s="29">
        <v>42095</v>
      </c>
      <c r="F3313" s="28" t="s">
        <v>3145</v>
      </c>
      <c r="G3313" s="30">
        <v>1158</v>
      </c>
      <c r="H3313" s="28" t="s">
        <v>13830</v>
      </c>
      <c r="I3313" s="31">
        <v>0</v>
      </c>
      <c r="J3313" s="31">
        <v>56250</v>
      </c>
      <c r="K3313" s="28" t="s">
        <v>13831</v>
      </c>
      <c r="L3313" s="32">
        <f t="shared" si="562"/>
        <v>-56250</v>
      </c>
      <c r="M3313" s="33">
        <f t="shared" si="563"/>
        <v>56250</v>
      </c>
      <c r="N3313" s="34" t="b">
        <v>1</v>
      </c>
      <c r="O3313" s="35">
        <f t="shared" si="564"/>
        <v>56250</v>
      </c>
      <c r="P3313" s="36" t="str">
        <f t="shared" si="565"/>
        <v>G</v>
      </c>
      <c r="Q3313" s="37" t="str">
        <f t="shared" si="566"/>
        <v>Aros (Isle of Skye) Ltd</v>
      </c>
      <c r="R3313" s="6" t="str">
        <f t="shared" si="567"/>
        <v>G - Aros (Isle of Skye) Ltd</v>
      </c>
      <c r="S3313" s="6" t="str">
        <f>IFERROR(INDEX('Vendor Over-ride'!$C:$C, MATCH($R:$R,'Vendor Over-ride'!$A:$A,0)),"")</f>
        <v>G - Aros (Isle of Skye) Ltd</v>
      </c>
      <c r="U3313" s="38" t="str">
        <f t="shared" si="572"/>
        <v>Lottery</v>
      </c>
      <c r="V3313" s="5" t="str">
        <f t="shared" si="571"/>
        <v>AWARD</v>
      </c>
      <c r="W3313" s="5" t="b">
        <f t="shared" si="568"/>
        <v>1</v>
      </c>
      <c r="X3313" s="40">
        <f t="shared" ca="1" si="569"/>
        <v>195000</v>
      </c>
      <c r="Y3313" s="30" t="b">
        <f t="shared" ca="1" si="570"/>
        <v>1</v>
      </c>
    </row>
    <row r="3314" spans="1:25" hidden="1">
      <c r="A3314" s="28" t="s">
        <v>5366</v>
      </c>
      <c r="B3314" s="28" t="s">
        <v>5367</v>
      </c>
      <c r="C3314" s="28" t="s">
        <v>2839</v>
      </c>
      <c r="D3314" s="28" t="s">
        <v>2842</v>
      </c>
      <c r="E3314" s="29">
        <v>42108</v>
      </c>
      <c r="F3314" s="28" t="s">
        <v>3146</v>
      </c>
      <c r="G3314" s="30">
        <v>1158</v>
      </c>
      <c r="H3314" s="28" t="s">
        <v>13832</v>
      </c>
      <c r="I3314" s="31">
        <v>0</v>
      </c>
      <c r="J3314" s="31">
        <v>774</v>
      </c>
      <c r="K3314" s="28" t="s">
        <v>5718</v>
      </c>
      <c r="L3314" s="32">
        <f t="shared" si="562"/>
        <v>-774</v>
      </c>
      <c r="M3314" s="33">
        <f t="shared" si="563"/>
        <v>774</v>
      </c>
      <c r="N3314" s="34" t="b">
        <v>1</v>
      </c>
      <c r="O3314" s="35">
        <f t="shared" si="564"/>
        <v>774</v>
      </c>
      <c r="P3314" s="36" t="str">
        <f t="shared" si="565"/>
        <v>G</v>
      </c>
      <c r="Q3314" s="37" t="str">
        <f t="shared" si="566"/>
        <v>Alexander Hutchison</v>
      </c>
      <c r="R3314" s="6" t="str">
        <f t="shared" si="567"/>
        <v>G - Alexander Hutchison</v>
      </c>
      <c r="S3314" s="6" t="str">
        <f>IFERROR(INDEX('Vendor Over-ride'!$C:$C, MATCH($R:$R,'Vendor Over-ride'!$A:$A,0)),"")</f>
        <v>G - Alexander Hutchison</v>
      </c>
      <c r="U3314" s="38" t="str">
        <f t="shared" si="572"/>
        <v>Lottery</v>
      </c>
      <c r="V3314" s="5" t="str">
        <f t="shared" si="571"/>
        <v>AWARD</v>
      </c>
      <c r="W3314" s="5" t="b">
        <f t="shared" si="568"/>
        <v>0</v>
      </c>
      <c r="X3314" s="40">
        <f t="shared" ca="1" si="569"/>
        <v>774</v>
      </c>
      <c r="Y3314" s="30" t="b">
        <f t="shared" ca="1" si="570"/>
        <v>0</v>
      </c>
    </row>
    <row r="3315" spans="1:25">
      <c r="A3315" s="28" t="s">
        <v>5366</v>
      </c>
      <c r="B3315" s="28" t="s">
        <v>5367</v>
      </c>
      <c r="C3315" s="28" t="s">
        <v>2839</v>
      </c>
      <c r="D3315" s="28" t="s">
        <v>2842</v>
      </c>
      <c r="E3315" s="29">
        <v>42108</v>
      </c>
      <c r="F3315" s="28" t="s">
        <v>13833</v>
      </c>
      <c r="G3315" s="30">
        <v>1158</v>
      </c>
      <c r="H3315" s="28" t="s">
        <v>13834</v>
      </c>
      <c r="I3315" s="31">
        <v>0</v>
      </c>
      <c r="J3315" s="31">
        <v>23652.21</v>
      </c>
      <c r="K3315" s="28" t="s">
        <v>13774</v>
      </c>
      <c r="L3315" s="32">
        <f t="shared" si="562"/>
        <v>-23652.21</v>
      </c>
      <c r="M3315" s="33">
        <f t="shared" si="563"/>
        <v>23652.21</v>
      </c>
      <c r="N3315" s="34" t="b">
        <v>1</v>
      </c>
      <c r="O3315" s="35">
        <f t="shared" si="564"/>
        <v>23652.21</v>
      </c>
      <c r="P3315" s="36" t="str">
        <f t="shared" si="565"/>
        <v>G</v>
      </c>
      <c r="Q3315" s="37" t="str">
        <f t="shared" si="566"/>
        <v>Feisean nan Gaidheal</v>
      </c>
      <c r="R3315" s="6" t="str">
        <f t="shared" si="567"/>
        <v>G - Feisean nan Gaidheal</v>
      </c>
      <c r="S3315" s="6" t="str">
        <f>IFERROR(INDEX('Vendor Over-ride'!$C:$C, MATCH($R:$R,'Vendor Over-ride'!$A:$A,0)),"")</f>
        <v>G - Feisean nan Gaidheal</v>
      </c>
      <c r="U3315" s="38" t="str">
        <f t="shared" si="572"/>
        <v>Lottery</v>
      </c>
      <c r="V3315" s="5" t="str">
        <f t="shared" si="571"/>
        <v>AWARD</v>
      </c>
      <c r="W3315" s="5" t="b">
        <f t="shared" si="568"/>
        <v>0</v>
      </c>
      <c r="X3315" s="40">
        <f t="shared" ca="1" si="569"/>
        <v>529069.21</v>
      </c>
      <c r="Y3315" s="30" t="b">
        <f t="shared" ca="1" si="570"/>
        <v>1</v>
      </c>
    </row>
    <row r="3316" spans="1:25">
      <c r="A3316" s="28" t="s">
        <v>5366</v>
      </c>
      <c r="B3316" s="28" t="s">
        <v>5367</v>
      </c>
      <c r="C3316" s="28" t="s">
        <v>2839</v>
      </c>
      <c r="D3316" s="28" t="s">
        <v>2842</v>
      </c>
      <c r="E3316" s="29">
        <v>42108</v>
      </c>
      <c r="F3316" s="28" t="s">
        <v>3148</v>
      </c>
      <c r="G3316" s="30">
        <v>1158</v>
      </c>
      <c r="H3316" s="28" t="s">
        <v>13835</v>
      </c>
      <c r="I3316" s="31">
        <v>0</v>
      </c>
      <c r="J3316" s="31">
        <v>1250</v>
      </c>
      <c r="K3316" s="28" t="s">
        <v>13796</v>
      </c>
      <c r="L3316" s="32">
        <f t="shared" si="562"/>
        <v>-1250</v>
      </c>
      <c r="M3316" s="33">
        <f t="shared" si="563"/>
        <v>1250</v>
      </c>
      <c r="N3316" s="34" t="b">
        <v>1</v>
      </c>
      <c r="O3316" s="35">
        <f t="shared" si="564"/>
        <v>1250</v>
      </c>
      <c r="P3316" s="36" t="str">
        <f t="shared" si="565"/>
        <v>G</v>
      </c>
      <c r="Q3316" s="37" t="str">
        <f t="shared" si="566"/>
        <v>Project Ability</v>
      </c>
      <c r="R3316" s="6" t="str">
        <f t="shared" si="567"/>
        <v>G - Project Ability</v>
      </c>
      <c r="S3316" s="6" t="str">
        <f>IFERROR(INDEX('Vendor Over-ride'!$C:$C, MATCH($R:$R,'Vendor Over-ride'!$A:$A,0)),"")</f>
        <v>G - Project Ability</v>
      </c>
      <c r="U3316" s="38" t="str">
        <f t="shared" si="572"/>
        <v>Lottery</v>
      </c>
      <c r="V3316" s="5" t="str">
        <f t="shared" si="571"/>
        <v>AWARD</v>
      </c>
      <c r="W3316" s="5" t="b">
        <f t="shared" si="568"/>
        <v>0</v>
      </c>
      <c r="X3316" s="40">
        <f t="shared" ca="1" si="569"/>
        <v>147083</v>
      </c>
      <c r="Y3316" s="30" t="b">
        <f t="shared" ca="1" si="570"/>
        <v>1</v>
      </c>
    </row>
    <row r="3317" spans="1:25">
      <c r="A3317" s="28" t="s">
        <v>5366</v>
      </c>
      <c r="B3317" s="28" t="s">
        <v>5367</v>
      </c>
      <c r="C3317" s="28" t="s">
        <v>2839</v>
      </c>
      <c r="D3317" s="28" t="s">
        <v>2842</v>
      </c>
      <c r="E3317" s="29">
        <v>42108</v>
      </c>
      <c r="F3317" s="28" t="s">
        <v>3149</v>
      </c>
      <c r="G3317" s="30">
        <v>1158</v>
      </c>
      <c r="H3317" s="28" t="s">
        <v>13836</v>
      </c>
      <c r="I3317" s="31">
        <v>0</v>
      </c>
      <c r="J3317" s="31">
        <v>58000</v>
      </c>
      <c r="K3317" s="28" t="s">
        <v>13805</v>
      </c>
      <c r="L3317" s="32">
        <f t="shared" si="562"/>
        <v>-58000</v>
      </c>
      <c r="M3317" s="33">
        <f t="shared" si="563"/>
        <v>58000</v>
      </c>
      <c r="N3317" s="34" t="b">
        <v>1</v>
      </c>
      <c r="O3317" s="35">
        <f t="shared" si="564"/>
        <v>58000</v>
      </c>
      <c r="P3317" s="36" t="str">
        <f t="shared" si="565"/>
        <v>G</v>
      </c>
      <c r="Q3317" s="37" t="str">
        <f t="shared" si="566"/>
        <v>Scottish National Jazz Orchestra</v>
      </c>
      <c r="R3317" s="6" t="str">
        <f t="shared" si="567"/>
        <v>G - Scottish National Jazz Orchestra</v>
      </c>
      <c r="S3317" s="6" t="str">
        <f>IFERROR(INDEX('Vendor Over-ride'!$C:$C, MATCH($R:$R,'Vendor Over-ride'!$A:$A,0)),"")</f>
        <v>G - Scottish National Jazz Orchestra</v>
      </c>
      <c r="U3317" s="38" t="str">
        <f t="shared" si="572"/>
        <v>Lottery</v>
      </c>
      <c r="V3317" s="5" t="str">
        <f t="shared" si="571"/>
        <v>AWARD</v>
      </c>
      <c r="W3317" s="5" t="b">
        <f t="shared" si="568"/>
        <v>1</v>
      </c>
      <c r="X3317" s="40">
        <f t="shared" ca="1" si="569"/>
        <v>259225</v>
      </c>
      <c r="Y3317" s="30" t="b">
        <f t="shared" ca="1" si="570"/>
        <v>1</v>
      </c>
    </row>
    <row r="3318" spans="1:25">
      <c r="A3318" s="28" t="s">
        <v>5366</v>
      </c>
      <c r="B3318" s="28" t="s">
        <v>5367</v>
      </c>
      <c r="C3318" s="28" t="s">
        <v>2839</v>
      </c>
      <c r="D3318" s="28" t="s">
        <v>2842</v>
      </c>
      <c r="E3318" s="29">
        <v>42108</v>
      </c>
      <c r="F3318" s="28" t="s">
        <v>3151</v>
      </c>
      <c r="G3318" s="30">
        <v>1158</v>
      </c>
      <c r="H3318" s="28" t="s">
        <v>13837</v>
      </c>
      <c r="I3318" s="31">
        <v>0</v>
      </c>
      <c r="J3318" s="31">
        <v>3405.89</v>
      </c>
      <c r="K3318" s="28" t="s">
        <v>13819</v>
      </c>
      <c r="L3318" s="32">
        <f t="shared" si="562"/>
        <v>-3405.89</v>
      </c>
      <c r="M3318" s="33">
        <f t="shared" si="563"/>
        <v>3405.89</v>
      </c>
      <c r="N3318" s="34" t="b">
        <v>1</v>
      </c>
      <c r="O3318" s="35">
        <f t="shared" si="564"/>
        <v>3405.89</v>
      </c>
      <c r="P3318" s="36" t="str">
        <f t="shared" si="565"/>
        <v>G</v>
      </c>
      <c r="Q3318" s="37" t="str">
        <f t="shared" si="566"/>
        <v>City of Edinburgh Council (Travelling Gallery)</v>
      </c>
      <c r="R3318" s="6" t="str">
        <f t="shared" si="567"/>
        <v>G - City of Edinburgh Council (Travelling Gallery)</v>
      </c>
      <c r="S3318" s="6" t="str">
        <f>IFERROR(INDEX('Vendor Over-ride'!$C:$C, MATCH($R:$R,'Vendor Over-ride'!$A:$A,0)),"")</f>
        <v>G - City of Edinburgh Council (Travelling Gallery)</v>
      </c>
      <c r="U3318" s="38" t="str">
        <f t="shared" si="572"/>
        <v>Lottery</v>
      </c>
      <c r="V3318" s="5" t="str">
        <f t="shared" si="571"/>
        <v>AWARD</v>
      </c>
      <c r="W3318" s="5" t="b">
        <f t="shared" si="568"/>
        <v>0</v>
      </c>
      <c r="X3318" s="40">
        <f t="shared" ca="1" si="569"/>
        <v>172737.89</v>
      </c>
      <c r="Y3318" s="30" t="b">
        <f t="shared" ca="1" si="570"/>
        <v>1</v>
      </c>
    </row>
    <row r="3319" spans="1:25" hidden="1">
      <c r="A3319" s="28" t="s">
        <v>5366</v>
      </c>
      <c r="B3319" s="28" t="s">
        <v>5367</v>
      </c>
      <c r="C3319" s="28" t="s">
        <v>2839</v>
      </c>
      <c r="D3319" s="28" t="s">
        <v>2842</v>
      </c>
      <c r="E3319" s="29">
        <v>42108</v>
      </c>
      <c r="F3319" s="28" t="s">
        <v>3152</v>
      </c>
      <c r="G3319" s="30">
        <v>1158</v>
      </c>
      <c r="H3319" s="28" t="s">
        <v>13838</v>
      </c>
      <c r="I3319" s="31">
        <v>0</v>
      </c>
      <c r="J3319" s="31">
        <v>10024</v>
      </c>
      <c r="K3319" s="28" t="s">
        <v>13839</v>
      </c>
      <c r="L3319" s="32">
        <f t="shared" si="562"/>
        <v>-10024</v>
      </c>
      <c r="M3319" s="33">
        <f t="shared" si="563"/>
        <v>10024</v>
      </c>
      <c r="N3319" s="34" t="b">
        <v>1</v>
      </c>
      <c r="O3319" s="35">
        <f t="shared" si="564"/>
        <v>10024</v>
      </c>
      <c r="P3319" s="36" t="str">
        <f t="shared" si="565"/>
        <v>G</v>
      </c>
      <c r="Q3319" s="37" t="str">
        <f t="shared" si="566"/>
        <v>Karen Cunningham</v>
      </c>
      <c r="R3319" s="6" t="str">
        <f t="shared" si="567"/>
        <v>G - Karen Cunningham</v>
      </c>
      <c r="S3319" s="6" t="str">
        <f>IFERROR(INDEX('Vendor Over-ride'!$C:$C, MATCH($R:$R,'Vendor Over-ride'!$A:$A,0)),"")</f>
        <v>G - Karen Cunningham</v>
      </c>
      <c r="U3319" s="38" t="str">
        <f t="shared" si="572"/>
        <v>Lottery</v>
      </c>
      <c r="V3319" s="5" t="str">
        <f t="shared" si="571"/>
        <v>AWARD</v>
      </c>
      <c r="W3319" s="5" t="b">
        <f t="shared" si="568"/>
        <v>0</v>
      </c>
      <c r="X3319" s="40">
        <f t="shared" ca="1" si="569"/>
        <v>10024</v>
      </c>
      <c r="Y3319" s="30" t="b">
        <f t="shared" ca="1" si="570"/>
        <v>0</v>
      </c>
    </row>
    <row r="3320" spans="1:25" hidden="1">
      <c r="A3320" s="28" t="s">
        <v>5366</v>
      </c>
      <c r="B3320" s="28" t="s">
        <v>5367</v>
      </c>
      <c r="C3320" s="28" t="s">
        <v>2839</v>
      </c>
      <c r="D3320" s="28" t="s">
        <v>2842</v>
      </c>
      <c r="E3320" s="29">
        <v>42108</v>
      </c>
      <c r="F3320" s="28" t="s">
        <v>3153</v>
      </c>
      <c r="G3320" s="30">
        <v>1158</v>
      </c>
      <c r="H3320" s="28" t="s">
        <v>13840</v>
      </c>
      <c r="I3320" s="31">
        <v>0</v>
      </c>
      <c r="J3320" s="31">
        <v>9990</v>
      </c>
      <c r="K3320" s="28" t="s">
        <v>13841</v>
      </c>
      <c r="L3320" s="32">
        <f t="shared" si="562"/>
        <v>-9990</v>
      </c>
      <c r="M3320" s="33">
        <f t="shared" si="563"/>
        <v>9990</v>
      </c>
      <c r="N3320" s="34" t="b">
        <v>1</v>
      </c>
      <c r="O3320" s="35">
        <f t="shared" si="564"/>
        <v>9990</v>
      </c>
      <c r="P3320" s="36" t="str">
        <f t="shared" si="565"/>
        <v>G</v>
      </c>
      <c r="Q3320" s="37" t="str">
        <f t="shared" si="566"/>
        <v>Dr Kirsten Norrie</v>
      </c>
      <c r="R3320" s="6" t="str">
        <f t="shared" si="567"/>
        <v>G - Dr Kirsten Norrie</v>
      </c>
      <c r="S3320" s="6" t="str">
        <f>IFERROR(INDEX('Vendor Over-ride'!$C:$C, MATCH($R:$R,'Vendor Over-ride'!$A:$A,0)),"")</f>
        <v>G - Dr Kirsten Norrie</v>
      </c>
      <c r="U3320" s="38" t="str">
        <f t="shared" si="572"/>
        <v>Lottery</v>
      </c>
      <c r="V3320" s="5" t="str">
        <f t="shared" si="571"/>
        <v>AWARD</v>
      </c>
      <c r="W3320" s="5" t="b">
        <f t="shared" si="568"/>
        <v>0</v>
      </c>
      <c r="X3320" s="40">
        <f t="shared" ca="1" si="569"/>
        <v>15990</v>
      </c>
      <c r="Y3320" s="30" t="b">
        <f t="shared" ca="1" si="570"/>
        <v>0</v>
      </c>
    </row>
    <row r="3321" spans="1:25">
      <c r="A3321" s="28" t="s">
        <v>5366</v>
      </c>
      <c r="B3321" s="28" t="s">
        <v>5367</v>
      </c>
      <c r="C3321" s="28" t="s">
        <v>2839</v>
      </c>
      <c r="D3321" s="28" t="s">
        <v>2842</v>
      </c>
      <c r="E3321" s="29">
        <v>42108</v>
      </c>
      <c r="F3321" s="28" t="s">
        <v>3155</v>
      </c>
      <c r="G3321" s="30">
        <v>1158</v>
      </c>
      <c r="H3321" s="28" t="s">
        <v>13842</v>
      </c>
      <c r="I3321" s="31">
        <v>0</v>
      </c>
      <c r="J3321" s="31">
        <v>30000</v>
      </c>
      <c r="K3321" s="28" t="s">
        <v>13843</v>
      </c>
      <c r="L3321" s="32">
        <f t="shared" si="562"/>
        <v>-30000</v>
      </c>
      <c r="M3321" s="33">
        <f t="shared" si="563"/>
        <v>30000</v>
      </c>
      <c r="N3321" s="34" t="b">
        <v>1</v>
      </c>
      <c r="O3321" s="35">
        <f t="shared" si="564"/>
        <v>30000</v>
      </c>
      <c r="P3321" s="36" t="str">
        <f t="shared" si="565"/>
        <v>G</v>
      </c>
      <c r="Q3321" s="37" t="str">
        <f t="shared" si="566"/>
        <v>Neu Reekie Limited</v>
      </c>
      <c r="R3321" s="6" t="str">
        <f t="shared" si="567"/>
        <v>G - Neu Reekie Limited</v>
      </c>
      <c r="S3321" s="6" t="str">
        <f>IFERROR(INDEX('Vendor Over-ride'!$C:$C, MATCH($R:$R,'Vendor Over-ride'!$A:$A,0)),"")</f>
        <v>G - Neu Reekie Limited</v>
      </c>
      <c r="U3321" s="38" t="str">
        <f t="shared" si="572"/>
        <v>Lottery</v>
      </c>
      <c r="V3321" s="5" t="str">
        <f t="shared" si="571"/>
        <v>AWARD</v>
      </c>
      <c r="W3321" s="5" t="b">
        <f t="shared" si="568"/>
        <v>1</v>
      </c>
      <c r="X3321" s="40">
        <f t="shared" ca="1" si="569"/>
        <v>40000</v>
      </c>
      <c r="Y3321" s="30" t="b">
        <f t="shared" ca="1" si="570"/>
        <v>1</v>
      </c>
    </row>
    <row r="3322" spans="1:25">
      <c r="A3322" s="28" t="s">
        <v>5366</v>
      </c>
      <c r="B3322" s="28" t="s">
        <v>5367</v>
      </c>
      <c r="C3322" s="28" t="s">
        <v>2839</v>
      </c>
      <c r="D3322" s="28" t="s">
        <v>2842</v>
      </c>
      <c r="E3322" s="29">
        <v>42108</v>
      </c>
      <c r="F3322" s="28" t="s">
        <v>3157</v>
      </c>
      <c r="G3322" s="30">
        <v>1158</v>
      </c>
      <c r="H3322" s="28" t="s">
        <v>13844</v>
      </c>
      <c r="I3322" s="31">
        <v>0</v>
      </c>
      <c r="J3322" s="31">
        <v>60000</v>
      </c>
      <c r="K3322" s="28" t="s">
        <v>13845</v>
      </c>
      <c r="L3322" s="32">
        <f t="shared" si="562"/>
        <v>-60000</v>
      </c>
      <c r="M3322" s="33">
        <f t="shared" si="563"/>
        <v>60000</v>
      </c>
      <c r="N3322" s="34" t="b">
        <v>1</v>
      </c>
      <c r="O3322" s="35">
        <f t="shared" si="564"/>
        <v>60000</v>
      </c>
      <c r="P3322" s="36" t="str">
        <f t="shared" si="565"/>
        <v>G</v>
      </c>
      <c r="Q3322" s="37" t="str">
        <f t="shared" si="566"/>
        <v>Edinburgh Mela</v>
      </c>
      <c r="R3322" s="6" t="str">
        <f t="shared" si="567"/>
        <v>G - Edinburgh Mela</v>
      </c>
      <c r="S3322" s="6" t="str">
        <f>IFERROR(INDEX('Vendor Over-ride'!$C:$C, MATCH($R:$R,'Vendor Over-ride'!$A:$A,0)),"")</f>
        <v>G - Edinburgh Mela</v>
      </c>
      <c r="U3322" s="38" t="str">
        <f t="shared" si="572"/>
        <v>Lottery</v>
      </c>
      <c r="V3322" s="5" t="str">
        <f t="shared" si="571"/>
        <v>AWARD</v>
      </c>
      <c r="W3322" s="5" t="b">
        <f t="shared" si="568"/>
        <v>1</v>
      </c>
      <c r="X3322" s="40">
        <f t="shared" ca="1" si="569"/>
        <v>98282</v>
      </c>
      <c r="Y3322" s="30" t="b">
        <f t="shared" ca="1" si="570"/>
        <v>1</v>
      </c>
    </row>
    <row r="3323" spans="1:25">
      <c r="A3323" s="28" t="s">
        <v>5366</v>
      </c>
      <c r="B3323" s="28" t="s">
        <v>5367</v>
      </c>
      <c r="C3323" s="28" t="s">
        <v>2839</v>
      </c>
      <c r="D3323" s="28" t="s">
        <v>2842</v>
      </c>
      <c r="E3323" s="29">
        <v>42108</v>
      </c>
      <c r="F3323" s="28" t="s">
        <v>3159</v>
      </c>
      <c r="G3323" s="30">
        <v>1158</v>
      </c>
      <c r="H3323" s="28" t="s">
        <v>13846</v>
      </c>
      <c r="I3323" s="31">
        <v>0</v>
      </c>
      <c r="J3323" s="31">
        <v>25000</v>
      </c>
      <c r="K3323" s="28" t="s">
        <v>5566</v>
      </c>
      <c r="L3323" s="32">
        <f t="shared" si="562"/>
        <v>-25000</v>
      </c>
      <c r="M3323" s="33">
        <f t="shared" si="563"/>
        <v>25000</v>
      </c>
      <c r="N3323" s="34" t="b">
        <v>1</v>
      </c>
      <c r="O3323" s="35">
        <f t="shared" si="564"/>
        <v>25000</v>
      </c>
      <c r="P3323" s="36" t="str">
        <f t="shared" si="565"/>
        <v>I</v>
      </c>
      <c r="Q3323" s="37" t="str">
        <f t="shared" si="566"/>
        <v>Aberdeen City Council</v>
      </c>
      <c r="R3323" s="6" t="str">
        <f t="shared" si="567"/>
        <v>I - Aberdeen City Council</v>
      </c>
      <c r="S3323" s="6" t="str">
        <f>IFERROR(INDEX('Vendor Over-ride'!$C:$C, MATCH($R:$R,'Vendor Over-ride'!$A:$A,0)),"")</f>
        <v>I - Aberdeen City Council</v>
      </c>
      <c r="U3323" s="38" t="str">
        <f t="shared" si="572"/>
        <v>Lottery</v>
      </c>
      <c r="V3323" s="5" t="str">
        <f t="shared" si="571"/>
        <v>AWARD</v>
      </c>
      <c r="W3323" s="5" t="b">
        <f t="shared" si="568"/>
        <v>1</v>
      </c>
      <c r="X3323" s="40">
        <f t="shared" ca="1" si="569"/>
        <v>220414</v>
      </c>
      <c r="Y3323" s="30" t="b">
        <f t="shared" ca="1" si="570"/>
        <v>1</v>
      </c>
    </row>
    <row r="3324" spans="1:25">
      <c r="A3324" s="28" t="s">
        <v>5366</v>
      </c>
      <c r="B3324" s="28" t="s">
        <v>5367</v>
      </c>
      <c r="C3324" s="28" t="s">
        <v>2839</v>
      </c>
      <c r="D3324" s="28" t="s">
        <v>2842</v>
      </c>
      <c r="E3324" s="29">
        <v>42108</v>
      </c>
      <c r="F3324" s="28" t="s">
        <v>3160</v>
      </c>
      <c r="G3324" s="30">
        <v>1158</v>
      </c>
      <c r="H3324" s="28" t="s">
        <v>13847</v>
      </c>
      <c r="I3324" s="31">
        <v>0</v>
      </c>
      <c r="J3324" s="31">
        <v>3750</v>
      </c>
      <c r="K3324" s="28" t="s">
        <v>5433</v>
      </c>
      <c r="L3324" s="32">
        <f t="shared" si="562"/>
        <v>-3750</v>
      </c>
      <c r="M3324" s="33">
        <f t="shared" si="563"/>
        <v>3750</v>
      </c>
      <c r="N3324" s="34" t="b">
        <v>1</v>
      </c>
      <c r="O3324" s="35">
        <f t="shared" si="564"/>
        <v>3750</v>
      </c>
      <c r="P3324" s="36" t="str">
        <f t="shared" si="565"/>
        <v>I</v>
      </c>
      <c r="Q3324" s="37" t="str">
        <f t="shared" si="566"/>
        <v>Aconite Productions</v>
      </c>
      <c r="R3324" s="6" t="str">
        <f t="shared" si="567"/>
        <v>I - Aconite Productions</v>
      </c>
      <c r="S3324" s="6" t="str">
        <f>IFERROR(INDEX('Vendor Over-ride'!$C:$C, MATCH($R:$R,'Vendor Over-ride'!$A:$A,0)),"")</f>
        <v>I - Aconite Productions</v>
      </c>
      <c r="U3324" s="38" t="str">
        <f t="shared" si="572"/>
        <v>Lottery</v>
      </c>
      <c r="V3324" s="5" t="str">
        <f t="shared" si="571"/>
        <v>AWARD</v>
      </c>
      <c r="W3324" s="5" t="b">
        <f t="shared" si="568"/>
        <v>0</v>
      </c>
      <c r="X3324" s="40">
        <f t="shared" ca="1" si="569"/>
        <v>64548</v>
      </c>
      <c r="Y3324" s="30" t="b">
        <f t="shared" ca="1" si="570"/>
        <v>1</v>
      </c>
    </row>
    <row r="3325" spans="1:25" hidden="1">
      <c r="A3325" s="28" t="s">
        <v>5366</v>
      </c>
      <c r="B3325" s="28" t="s">
        <v>5367</v>
      </c>
      <c r="C3325" s="28" t="s">
        <v>2839</v>
      </c>
      <c r="D3325" s="28" t="s">
        <v>2842</v>
      </c>
      <c r="E3325" s="29">
        <v>42108</v>
      </c>
      <c r="F3325" s="28" t="s">
        <v>3161</v>
      </c>
      <c r="G3325" s="30">
        <v>1158</v>
      </c>
      <c r="H3325" s="28" t="s">
        <v>13848</v>
      </c>
      <c r="I3325" s="31">
        <v>0</v>
      </c>
      <c r="J3325" s="31">
        <v>7500</v>
      </c>
      <c r="K3325" s="28" t="s">
        <v>5568</v>
      </c>
      <c r="L3325" s="32">
        <f t="shared" si="562"/>
        <v>-7500</v>
      </c>
      <c r="M3325" s="33">
        <f t="shared" si="563"/>
        <v>7500</v>
      </c>
      <c r="N3325" s="34" t="b">
        <v>1</v>
      </c>
      <c r="O3325" s="35">
        <f t="shared" si="564"/>
        <v>7500</v>
      </c>
      <c r="P3325" s="36" t="str">
        <f t="shared" si="565"/>
        <v>I</v>
      </c>
      <c r="Q3325" s="37" t="str">
        <f t="shared" si="566"/>
        <v>Africa in Motion</v>
      </c>
      <c r="R3325" s="6" t="str">
        <f t="shared" si="567"/>
        <v>I - Africa in Motion</v>
      </c>
      <c r="S3325" s="6" t="str">
        <f>IFERROR(INDEX('Vendor Over-ride'!$C:$C, MATCH($R:$R,'Vendor Over-ride'!$A:$A,0)),"")</f>
        <v>I - Africa in Motion</v>
      </c>
      <c r="U3325" s="38" t="str">
        <f t="shared" si="572"/>
        <v>Lottery</v>
      </c>
      <c r="V3325" s="5" t="str">
        <f t="shared" si="571"/>
        <v>AWARD</v>
      </c>
      <c r="W3325" s="5" t="b">
        <f t="shared" si="568"/>
        <v>0</v>
      </c>
      <c r="X3325" s="40">
        <f t="shared" ca="1" si="569"/>
        <v>7500</v>
      </c>
      <c r="Y3325" s="30" t="b">
        <f t="shared" ca="1" si="570"/>
        <v>0</v>
      </c>
    </row>
    <row r="3326" spans="1:25" hidden="1">
      <c r="A3326" s="28" t="s">
        <v>5366</v>
      </c>
      <c r="B3326" s="28" t="s">
        <v>5367</v>
      </c>
      <c r="C3326" s="28" t="s">
        <v>2839</v>
      </c>
      <c r="D3326" s="28" t="s">
        <v>2842</v>
      </c>
      <c r="E3326" s="29">
        <v>42108</v>
      </c>
      <c r="F3326" s="28" t="s">
        <v>3162</v>
      </c>
      <c r="G3326" s="30">
        <v>1158</v>
      </c>
      <c r="H3326" s="28" t="s">
        <v>13849</v>
      </c>
      <c r="I3326" s="31">
        <v>0</v>
      </c>
      <c r="J3326" s="31">
        <v>4968</v>
      </c>
      <c r="K3326" s="28" t="s">
        <v>5384</v>
      </c>
      <c r="L3326" s="32">
        <f t="shared" si="562"/>
        <v>-4968</v>
      </c>
      <c r="M3326" s="33">
        <f t="shared" si="563"/>
        <v>4968</v>
      </c>
      <c r="N3326" s="34" t="b">
        <v>1</v>
      </c>
      <c r="O3326" s="35">
        <f t="shared" si="564"/>
        <v>4968</v>
      </c>
      <c r="P3326" s="36" t="str">
        <f t="shared" si="565"/>
        <v>I</v>
      </c>
      <c r="Q3326" s="37" t="str">
        <f t="shared" si="566"/>
        <v>Colin Fraser</v>
      </c>
      <c r="R3326" s="6" t="str">
        <f t="shared" si="567"/>
        <v>I - Colin Fraser</v>
      </c>
      <c r="S3326" s="6" t="str">
        <f>IFERROR(INDEX('Vendor Over-ride'!$C:$C, MATCH($R:$R,'Vendor Over-ride'!$A:$A,0)),"")</f>
        <v>I - Colin Fraser</v>
      </c>
      <c r="U3326" s="38" t="str">
        <f t="shared" si="572"/>
        <v>Lottery</v>
      </c>
      <c r="V3326" s="5" t="str">
        <f t="shared" si="571"/>
        <v>AWARD</v>
      </c>
      <c r="W3326" s="5" t="b">
        <f t="shared" si="568"/>
        <v>0</v>
      </c>
      <c r="X3326" s="40">
        <f t="shared" ca="1" si="569"/>
        <v>4968</v>
      </c>
      <c r="Y3326" s="30" t="b">
        <f t="shared" ca="1" si="570"/>
        <v>0</v>
      </c>
    </row>
    <row r="3327" spans="1:25">
      <c r="A3327" s="28" t="s">
        <v>5366</v>
      </c>
      <c r="B3327" s="28" t="s">
        <v>5367</v>
      </c>
      <c r="C3327" s="28" t="s">
        <v>2839</v>
      </c>
      <c r="D3327" s="28" t="s">
        <v>2842</v>
      </c>
      <c r="E3327" s="29">
        <v>42108</v>
      </c>
      <c r="F3327" s="28" t="s">
        <v>3163</v>
      </c>
      <c r="G3327" s="30">
        <v>1158</v>
      </c>
      <c r="H3327" s="28" t="s">
        <v>13850</v>
      </c>
      <c r="I3327" s="31">
        <v>0</v>
      </c>
      <c r="J3327" s="31">
        <v>10000</v>
      </c>
      <c r="K3327" s="28" t="s">
        <v>5371</v>
      </c>
      <c r="L3327" s="32">
        <f t="shared" si="562"/>
        <v>-10000</v>
      </c>
      <c r="M3327" s="33">
        <f t="shared" si="563"/>
        <v>10000</v>
      </c>
      <c r="N3327" s="34" t="b">
        <v>1</v>
      </c>
      <c r="O3327" s="35">
        <f t="shared" si="564"/>
        <v>10000</v>
      </c>
      <c r="P3327" s="36" t="str">
        <f t="shared" si="565"/>
        <v>I</v>
      </c>
      <c r="Q3327" s="37" t="str">
        <f t="shared" si="566"/>
        <v>Comar</v>
      </c>
      <c r="R3327" s="6" t="str">
        <f t="shared" si="567"/>
        <v>I - Comar</v>
      </c>
      <c r="S3327" s="6" t="str">
        <f>IFERROR(INDEX('Vendor Over-ride'!$C:$C, MATCH($R:$R,'Vendor Over-ride'!$A:$A,0)),"")</f>
        <v>I - Comar</v>
      </c>
      <c r="U3327" s="38" t="str">
        <f t="shared" si="572"/>
        <v>Lottery</v>
      </c>
      <c r="V3327" s="5" t="str">
        <f t="shared" si="571"/>
        <v>AWARD</v>
      </c>
      <c r="W3327" s="5" t="b">
        <f t="shared" si="568"/>
        <v>0</v>
      </c>
      <c r="X3327" s="40">
        <f t="shared" ca="1" si="569"/>
        <v>97700.849999999991</v>
      </c>
      <c r="Y3327" s="30" t="b">
        <f t="shared" ca="1" si="570"/>
        <v>1</v>
      </c>
    </row>
    <row r="3328" spans="1:25">
      <c r="A3328" s="28" t="s">
        <v>5366</v>
      </c>
      <c r="B3328" s="28" t="s">
        <v>5367</v>
      </c>
      <c r="C3328" s="28" t="s">
        <v>2839</v>
      </c>
      <c r="D3328" s="28" t="s">
        <v>2842</v>
      </c>
      <c r="E3328" s="29">
        <v>42108</v>
      </c>
      <c r="F3328" s="28" t="s">
        <v>3165</v>
      </c>
      <c r="G3328" s="30">
        <v>1158</v>
      </c>
      <c r="H3328" s="28" t="s">
        <v>13851</v>
      </c>
      <c r="I3328" s="31">
        <v>0</v>
      </c>
      <c r="J3328" s="31">
        <v>5000</v>
      </c>
      <c r="K3328" s="28" t="s">
        <v>5549</v>
      </c>
      <c r="L3328" s="32">
        <f t="shared" si="562"/>
        <v>-5000</v>
      </c>
      <c r="M3328" s="33">
        <f t="shared" si="563"/>
        <v>5000</v>
      </c>
      <c r="N3328" s="34" t="b">
        <v>1</v>
      </c>
      <c r="O3328" s="35">
        <f t="shared" si="564"/>
        <v>5000</v>
      </c>
      <c r="P3328" s="36" t="str">
        <f t="shared" si="565"/>
        <v>I</v>
      </c>
      <c r="Q3328" s="37" t="str">
        <f t="shared" si="566"/>
        <v>Cultural Enterprise Limited</v>
      </c>
      <c r="R3328" s="6" t="str">
        <f t="shared" si="567"/>
        <v>I - Cultural Enterprise Limited</v>
      </c>
      <c r="S3328" s="6" t="str">
        <f>IFERROR(INDEX('Vendor Over-ride'!$C:$C, MATCH($R:$R,'Vendor Over-ride'!$A:$A,0)),"")</f>
        <v>I - Cultural Enterprise Office</v>
      </c>
      <c r="U3328" s="38" t="str">
        <f t="shared" si="572"/>
        <v>Lottery</v>
      </c>
      <c r="V3328" s="5" t="str">
        <f t="shared" si="571"/>
        <v>AWARD</v>
      </c>
      <c r="W3328" s="5" t="b">
        <f t="shared" si="568"/>
        <v>0</v>
      </c>
      <c r="X3328" s="40">
        <f t="shared" ca="1" si="569"/>
        <v>147204</v>
      </c>
      <c r="Y3328" s="30" t="b">
        <f t="shared" ca="1" si="570"/>
        <v>1</v>
      </c>
    </row>
    <row r="3329" spans="1:25" hidden="1">
      <c r="A3329" s="28" t="s">
        <v>5366</v>
      </c>
      <c r="B3329" s="28" t="s">
        <v>5367</v>
      </c>
      <c r="C3329" s="28" t="s">
        <v>2839</v>
      </c>
      <c r="D3329" s="28" t="s">
        <v>2842</v>
      </c>
      <c r="E3329" s="29">
        <v>42108</v>
      </c>
      <c r="F3329" s="28" t="s">
        <v>3166</v>
      </c>
      <c r="G3329" s="30">
        <v>1158</v>
      </c>
      <c r="H3329" s="28" t="s">
        <v>13852</v>
      </c>
      <c r="I3329" s="31">
        <v>0</v>
      </c>
      <c r="J3329" s="31">
        <v>7500</v>
      </c>
      <c r="K3329" s="28" t="s">
        <v>5804</v>
      </c>
      <c r="L3329" s="32">
        <f t="shared" si="562"/>
        <v>-7500</v>
      </c>
      <c r="M3329" s="33">
        <f t="shared" si="563"/>
        <v>7500</v>
      </c>
      <c r="N3329" s="34" t="b">
        <v>1</v>
      </c>
      <c r="O3329" s="35">
        <f t="shared" si="564"/>
        <v>7500</v>
      </c>
      <c r="P3329" s="36" t="str">
        <f t="shared" si="565"/>
        <v>I</v>
      </c>
      <c r="Q3329" s="37" t="str">
        <f t="shared" si="566"/>
        <v>Edinburgh Sculpture Workshop Limited</v>
      </c>
      <c r="R3329" s="6" t="str">
        <f t="shared" si="567"/>
        <v>I - Edinburgh Sculpture Workshop Limited</v>
      </c>
      <c r="S3329" s="6" t="str">
        <f>IFERROR(INDEX('Vendor Over-ride'!$C:$C, MATCH($R:$R,'Vendor Over-ride'!$A:$A,0)),"")</f>
        <v>I - Edinburgh Sculpture Workshop</v>
      </c>
      <c r="U3329" s="38" t="str">
        <f t="shared" si="572"/>
        <v>Lottery</v>
      </c>
      <c r="V3329" s="5" t="str">
        <f t="shared" si="571"/>
        <v>AWARD</v>
      </c>
      <c r="W3329" s="5" t="b">
        <f t="shared" si="568"/>
        <v>0</v>
      </c>
      <c r="X3329" s="40">
        <f t="shared" ca="1" si="569"/>
        <v>14212</v>
      </c>
      <c r="Y3329" s="30" t="b">
        <f t="shared" ca="1" si="570"/>
        <v>0</v>
      </c>
    </row>
    <row r="3330" spans="1:25" hidden="1">
      <c r="A3330" s="28" t="s">
        <v>5366</v>
      </c>
      <c r="B3330" s="28" t="s">
        <v>5367</v>
      </c>
      <c r="C3330" s="28" t="s">
        <v>2839</v>
      </c>
      <c r="D3330" s="28" t="s">
        <v>2842</v>
      </c>
      <c r="E3330" s="29">
        <v>42108</v>
      </c>
      <c r="F3330" s="28" t="s">
        <v>3168</v>
      </c>
      <c r="G3330" s="30">
        <v>1158</v>
      </c>
      <c r="H3330" s="28" t="s">
        <v>13853</v>
      </c>
      <c r="I3330" s="31">
        <v>0</v>
      </c>
      <c r="J3330" s="31">
        <v>401.23</v>
      </c>
      <c r="K3330" s="28" t="s">
        <v>13854</v>
      </c>
      <c r="L3330" s="32">
        <f t="shared" ref="L3330:L3393" si="573">I:I-J:J</f>
        <v>-401.23</v>
      </c>
      <c r="M3330" s="33">
        <f t="shared" ref="M3330:M3393" si="574">ABS($L:$L)</f>
        <v>401.23</v>
      </c>
      <c r="N3330" s="34" t="b">
        <v>1</v>
      </c>
      <c r="O3330" s="35">
        <f t="shared" ref="O3330:O3393" si="575">$M:$M*$N:$N</f>
        <v>401.23</v>
      </c>
      <c r="P3330" s="36" t="str">
        <f t="shared" ref="P3330:P3393" si="576">LEFT(TRIM($K:$K),1)</f>
        <v>I</v>
      </c>
      <c r="Q3330" s="37" t="str">
        <f t="shared" ref="Q3330:Q3393" si="577">RIGHT(TRIM($K:$K),LEN(TRIM($K:$K))-FIND("-",TRIM($K:$K)))</f>
        <v>The Edinburgh Greek Festival Trust (Kevin Anderson)</v>
      </c>
      <c r="R3330" s="6" t="str">
        <f t="shared" ref="R3330:R3393" si="578">CONCATENATE($P:$P, " - ",$Q:$Q)</f>
        <v>I - The Edinburgh Greek Festival Trust (Kevin Anderson)</v>
      </c>
      <c r="S3330" s="6" t="str">
        <f>IFERROR(INDEX('Vendor Over-ride'!$C:$C, MATCH($R:$R,'Vendor Over-ride'!$A:$A,0)),"")</f>
        <v>I - Edinburgh Greek Festival Trust (Kevin Anderson), The</v>
      </c>
      <c r="U3330" s="38" t="str">
        <f t="shared" si="572"/>
        <v>Lottery</v>
      </c>
      <c r="V3330" s="5" t="str">
        <f t="shared" si="571"/>
        <v>AWARD</v>
      </c>
      <c r="W3330" s="5" t="b">
        <f t="shared" ref="W3330:W3393" si="579">ROUND($O:$O,2)&gt;=25000</f>
        <v>0</v>
      </c>
      <c r="X3330" s="40">
        <f t="shared" ref="X3330:X3393" ca="1" si="580">SUMPRODUCT((Payee=$S3330) * (Payment_Value))</f>
        <v>401.23</v>
      </c>
      <c r="Y3330" s="30" t="b">
        <f t="shared" ref="Y3330:Y3393" ca="1" si="581">$X:$X&gt;=25000</f>
        <v>0</v>
      </c>
    </row>
    <row r="3331" spans="1:25">
      <c r="A3331" s="28" t="s">
        <v>5366</v>
      </c>
      <c r="B3331" s="28" t="s">
        <v>5367</v>
      </c>
      <c r="C3331" s="28" t="s">
        <v>2839</v>
      </c>
      <c r="D3331" s="28" t="s">
        <v>2842</v>
      </c>
      <c r="E3331" s="29">
        <v>42108</v>
      </c>
      <c r="F3331" s="28" t="s">
        <v>3169</v>
      </c>
      <c r="G3331" s="30">
        <v>1158</v>
      </c>
      <c r="H3331" s="28" t="s">
        <v>13855</v>
      </c>
      <c r="I3331" s="31">
        <v>0</v>
      </c>
      <c r="J3331" s="31">
        <v>111688</v>
      </c>
      <c r="K3331" s="28" t="s">
        <v>5412</v>
      </c>
      <c r="L3331" s="32">
        <f t="shared" si="573"/>
        <v>-111688</v>
      </c>
      <c r="M3331" s="33">
        <f t="shared" si="574"/>
        <v>111688</v>
      </c>
      <c r="N3331" s="34" t="b">
        <v>1</v>
      </c>
      <c r="O3331" s="35">
        <f t="shared" si="575"/>
        <v>111688</v>
      </c>
      <c r="P3331" s="36" t="str">
        <f t="shared" si="576"/>
        <v>I</v>
      </c>
      <c r="Q3331" s="37" t="str">
        <f t="shared" si="577"/>
        <v>Education Scotland</v>
      </c>
      <c r="R3331" s="6" t="str">
        <f t="shared" si="578"/>
        <v>I - Education Scotland</v>
      </c>
      <c r="S3331" s="6" t="str">
        <f>IFERROR(INDEX('Vendor Over-ride'!$C:$C, MATCH($R:$R,'Vendor Over-ride'!$A:$A,0)),"")</f>
        <v>I - Education Scotland</v>
      </c>
      <c r="U3331" s="38" t="str">
        <f t="shared" si="572"/>
        <v>Lottery</v>
      </c>
      <c r="V3331" s="5" t="str">
        <f t="shared" ref="V3331:V3394" si="582">UPPER(IF($P:$P="E","Employee",IF(OR($P:$P="I",$P:$P="G"),"Award",IF(OR($P:$P="D",$P:$P="T"),"Trade",""))))</f>
        <v>AWARD</v>
      </c>
      <c r="W3331" s="5" t="b">
        <f t="shared" si="579"/>
        <v>1</v>
      </c>
      <c r="X3331" s="40">
        <f t="shared" ca="1" si="580"/>
        <v>246688</v>
      </c>
      <c r="Y3331" s="30" t="b">
        <f t="shared" ca="1" si="581"/>
        <v>1</v>
      </c>
    </row>
    <row r="3332" spans="1:25" hidden="1">
      <c r="A3332" s="28" t="s">
        <v>5366</v>
      </c>
      <c r="B3332" s="28" t="s">
        <v>5367</v>
      </c>
      <c r="C3332" s="28" t="s">
        <v>2839</v>
      </c>
      <c r="D3332" s="28" t="s">
        <v>2842</v>
      </c>
      <c r="E3332" s="29">
        <v>42108</v>
      </c>
      <c r="F3332" s="28" t="s">
        <v>3170</v>
      </c>
      <c r="G3332" s="30">
        <v>1158</v>
      </c>
      <c r="H3332" s="28" t="s">
        <v>13856</v>
      </c>
      <c r="I3332" s="31">
        <v>0</v>
      </c>
      <c r="J3332" s="31">
        <v>16452</v>
      </c>
      <c r="K3332" s="28" t="s">
        <v>5619</v>
      </c>
      <c r="L3332" s="32">
        <f t="shared" si="573"/>
        <v>-16452</v>
      </c>
      <c r="M3332" s="33">
        <f t="shared" si="574"/>
        <v>16452</v>
      </c>
      <c r="N3332" s="34" t="b">
        <v>1</v>
      </c>
      <c r="O3332" s="35">
        <f t="shared" si="575"/>
        <v>16452</v>
      </c>
      <c r="P3332" s="36" t="str">
        <f t="shared" si="576"/>
        <v>I</v>
      </c>
      <c r="Q3332" s="37" t="str">
        <f t="shared" si="577"/>
        <v>Gerry Cambridge</v>
      </c>
      <c r="R3332" s="6" t="str">
        <f t="shared" si="578"/>
        <v>I - Gerry Cambridge</v>
      </c>
      <c r="S3332" s="6" t="str">
        <f>IFERROR(INDEX('Vendor Over-ride'!$C:$C, MATCH($R:$R,'Vendor Over-ride'!$A:$A,0)),"")</f>
        <v>I - Gerry Cambridge</v>
      </c>
      <c r="U3332" s="38" t="str">
        <f t="shared" si="572"/>
        <v>Lottery</v>
      </c>
      <c r="V3332" s="5" t="str">
        <f t="shared" si="582"/>
        <v>AWARD</v>
      </c>
      <c r="W3332" s="5" t="b">
        <f t="shared" si="579"/>
        <v>0</v>
      </c>
      <c r="X3332" s="40">
        <f t="shared" ca="1" si="580"/>
        <v>17702</v>
      </c>
      <c r="Y3332" s="30" t="b">
        <f t="shared" ca="1" si="581"/>
        <v>0</v>
      </c>
    </row>
    <row r="3333" spans="1:25" hidden="1">
      <c r="A3333" s="28" t="s">
        <v>5366</v>
      </c>
      <c r="B3333" s="28" t="s">
        <v>5367</v>
      </c>
      <c r="C3333" s="28" t="s">
        <v>2839</v>
      </c>
      <c r="D3333" s="28" t="s">
        <v>2842</v>
      </c>
      <c r="E3333" s="29">
        <v>42108</v>
      </c>
      <c r="F3333" s="28" t="s">
        <v>3171</v>
      </c>
      <c r="G3333" s="30">
        <v>1158</v>
      </c>
      <c r="H3333" s="28" t="s">
        <v>13857</v>
      </c>
      <c r="I3333" s="31">
        <v>0</v>
      </c>
      <c r="J3333" s="31">
        <v>11250</v>
      </c>
      <c r="K3333" s="28" t="s">
        <v>5584</v>
      </c>
      <c r="L3333" s="32">
        <f t="shared" si="573"/>
        <v>-11250</v>
      </c>
      <c r="M3333" s="33">
        <f t="shared" si="574"/>
        <v>11250</v>
      </c>
      <c r="N3333" s="34" t="b">
        <v>1</v>
      </c>
      <c r="O3333" s="35">
        <f t="shared" si="575"/>
        <v>11250</v>
      </c>
      <c r="P3333" s="36" t="str">
        <f t="shared" si="576"/>
        <v>I</v>
      </c>
      <c r="Q3333" s="37" t="str">
        <f t="shared" si="577"/>
        <v>Bard in the Botanics (Glasgow Rep Company)</v>
      </c>
      <c r="R3333" s="6" t="str">
        <f t="shared" si="578"/>
        <v>I - Bard in the Botanics (Glasgow Rep Company)</v>
      </c>
      <c r="S3333" s="6" t="str">
        <f>IFERROR(INDEX('Vendor Over-ride'!$C:$C, MATCH($R:$R,'Vendor Over-ride'!$A:$A,0)),"")</f>
        <v>I - Bard in the Botanics (Glasgow Rep Company)</v>
      </c>
      <c r="U3333" s="38" t="str">
        <f t="shared" si="572"/>
        <v>Lottery</v>
      </c>
      <c r="V3333" s="5" t="str">
        <f t="shared" si="582"/>
        <v>AWARD</v>
      </c>
      <c r="W3333" s="5" t="b">
        <f t="shared" si="579"/>
        <v>0</v>
      </c>
      <c r="X3333" s="40">
        <f t="shared" ca="1" si="580"/>
        <v>11250</v>
      </c>
      <c r="Y3333" s="30" t="b">
        <f t="shared" ca="1" si="581"/>
        <v>0</v>
      </c>
    </row>
    <row r="3334" spans="1:25">
      <c r="A3334" s="28" t="s">
        <v>5366</v>
      </c>
      <c r="B3334" s="28" t="s">
        <v>5367</v>
      </c>
      <c r="C3334" s="28" t="s">
        <v>2839</v>
      </c>
      <c r="D3334" s="28" t="s">
        <v>2842</v>
      </c>
      <c r="E3334" s="29">
        <v>42108</v>
      </c>
      <c r="F3334" s="28" t="s">
        <v>3172</v>
      </c>
      <c r="G3334" s="30">
        <v>1158</v>
      </c>
      <c r="H3334" s="28" t="s">
        <v>13858</v>
      </c>
      <c r="I3334" s="31">
        <v>0</v>
      </c>
      <c r="J3334" s="31">
        <v>7500</v>
      </c>
      <c r="K3334" s="28" t="s">
        <v>5522</v>
      </c>
      <c r="L3334" s="32">
        <f t="shared" si="573"/>
        <v>-7500</v>
      </c>
      <c r="M3334" s="33">
        <f t="shared" si="574"/>
        <v>7500</v>
      </c>
      <c r="N3334" s="34" t="b">
        <v>1</v>
      </c>
      <c r="O3334" s="35">
        <f t="shared" si="575"/>
        <v>7500</v>
      </c>
      <c r="P3334" s="36" t="str">
        <f t="shared" si="576"/>
        <v>I</v>
      </c>
      <c r="Q3334" s="37" t="str">
        <f t="shared" si="577"/>
        <v>GMAC</v>
      </c>
      <c r="R3334" s="6" t="str">
        <f t="shared" si="578"/>
        <v>I - GMAC</v>
      </c>
      <c r="S3334" s="6" t="str">
        <f>IFERROR(INDEX('Vendor Over-ride'!$C:$C, MATCH($R:$R,'Vendor Over-ride'!$A:$A,0)),"")</f>
        <v>I - GMAC</v>
      </c>
      <c r="U3334" s="38" t="str">
        <f t="shared" si="572"/>
        <v>Lottery</v>
      </c>
      <c r="V3334" s="5" t="str">
        <f t="shared" si="582"/>
        <v>AWARD</v>
      </c>
      <c r="W3334" s="5" t="b">
        <f t="shared" si="579"/>
        <v>0</v>
      </c>
      <c r="X3334" s="40">
        <f t="shared" ca="1" si="580"/>
        <v>41000</v>
      </c>
      <c r="Y3334" s="30" t="b">
        <f t="shared" ca="1" si="581"/>
        <v>1</v>
      </c>
    </row>
    <row r="3335" spans="1:25" hidden="1">
      <c r="A3335" s="28" t="s">
        <v>5366</v>
      </c>
      <c r="B3335" s="28" t="s">
        <v>5367</v>
      </c>
      <c r="C3335" s="28" t="s">
        <v>2839</v>
      </c>
      <c r="D3335" s="28" t="s">
        <v>2842</v>
      </c>
      <c r="E3335" s="29">
        <v>42108</v>
      </c>
      <c r="F3335" s="28" t="s">
        <v>3173</v>
      </c>
      <c r="G3335" s="30">
        <v>1158</v>
      </c>
      <c r="H3335" s="28" t="s">
        <v>13859</v>
      </c>
      <c r="I3335" s="31">
        <v>0</v>
      </c>
      <c r="J3335" s="31">
        <v>20000</v>
      </c>
      <c r="K3335" s="28" t="s">
        <v>5570</v>
      </c>
      <c r="L3335" s="32">
        <f t="shared" si="573"/>
        <v>-20000</v>
      </c>
      <c r="M3335" s="33">
        <f t="shared" si="574"/>
        <v>20000</v>
      </c>
      <c r="N3335" s="34" t="b">
        <v>1</v>
      </c>
      <c r="O3335" s="35">
        <f t="shared" si="575"/>
        <v>20000</v>
      </c>
      <c r="P3335" s="36" t="str">
        <f t="shared" si="576"/>
        <v>I</v>
      </c>
      <c r="Q3335" s="37" t="str">
        <f t="shared" si="577"/>
        <v>Inverleith House (Royal Botanic Garden)</v>
      </c>
      <c r="R3335" s="6" t="str">
        <f t="shared" si="578"/>
        <v>I - Inverleith House (Royal Botanic Garden)</v>
      </c>
      <c r="S3335" s="6" t="str">
        <f>IFERROR(INDEX('Vendor Over-ride'!$C:$C, MATCH($R:$R,'Vendor Over-ride'!$A:$A,0)),"")</f>
        <v>I - Inverleith House</v>
      </c>
      <c r="U3335" s="38" t="str">
        <f t="shared" si="572"/>
        <v>Lottery</v>
      </c>
      <c r="V3335" s="5" t="str">
        <f t="shared" si="582"/>
        <v>AWARD</v>
      </c>
      <c r="W3335" s="5" t="b">
        <f t="shared" si="579"/>
        <v>0</v>
      </c>
      <c r="X3335" s="40">
        <f t="shared" ca="1" si="580"/>
        <v>22500</v>
      </c>
      <c r="Y3335" s="30" t="b">
        <f t="shared" ca="1" si="581"/>
        <v>0</v>
      </c>
    </row>
    <row r="3336" spans="1:25">
      <c r="A3336" s="28" t="s">
        <v>5366</v>
      </c>
      <c r="B3336" s="28" t="s">
        <v>5367</v>
      </c>
      <c r="C3336" s="28" t="s">
        <v>2839</v>
      </c>
      <c r="D3336" s="28" t="s">
        <v>2842</v>
      </c>
      <c r="E3336" s="29">
        <v>42108</v>
      </c>
      <c r="F3336" s="28" t="s">
        <v>3174</v>
      </c>
      <c r="G3336" s="30">
        <v>1158</v>
      </c>
      <c r="H3336" s="28" t="s">
        <v>13860</v>
      </c>
      <c r="I3336" s="31">
        <v>0</v>
      </c>
      <c r="J3336" s="31">
        <v>25000</v>
      </c>
      <c r="K3336" s="28" t="s">
        <v>5517</v>
      </c>
      <c r="L3336" s="32">
        <f t="shared" si="573"/>
        <v>-25000</v>
      </c>
      <c r="M3336" s="33">
        <f t="shared" si="574"/>
        <v>25000</v>
      </c>
      <c r="N3336" s="34" t="b">
        <v>1</v>
      </c>
      <c r="O3336" s="35">
        <f t="shared" si="575"/>
        <v>25000</v>
      </c>
      <c r="P3336" s="36" t="str">
        <f t="shared" si="576"/>
        <v>I</v>
      </c>
      <c r="Q3336" s="37" t="str">
        <f t="shared" si="577"/>
        <v>NVA (Europe) Ltd</v>
      </c>
      <c r="R3336" s="6" t="str">
        <f t="shared" si="578"/>
        <v>I - NVA (Europe) Ltd</v>
      </c>
      <c r="S3336" s="6" t="str">
        <f>IFERROR(INDEX('Vendor Over-ride'!$C:$C, MATCH($R:$R,'Vendor Over-ride'!$A:$A,0)),"")</f>
        <v>I - NVA (Europe) Limited</v>
      </c>
      <c r="U3336" s="38" t="str">
        <f t="shared" si="572"/>
        <v>Lottery</v>
      </c>
      <c r="V3336" s="5" t="str">
        <f t="shared" si="582"/>
        <v>AWARD</v>
      </c>
      <c r="W3336" s="5" t="b">
        <f t="shared" si="579"/>
        <v>1</v>
      </c>
      <c r="X3336" s="40">
        <f t="shared" ca="1" si="580"/>
        <v>30000</v>
      </c>
      <c r="Y3336" s="30" t="b">
        <f t="shared" ca="1" si="581"/>
        <v>1</v>
      </c>
    </row>
    <row r="3337" spans="1:25" hidden="1">
      <c r="A3337" s="28" t="s">
        <v>5366</v>
      </c>
      <c r="B3337" s="28" t="s">
        <v>5367</v>
      </c>
      <c r="C3337" s="28" t="s">
        <v>2839</v>
      </c>
      <c r="D3337" s="28" t="s">
        <v>2842</v>
      </c>
      <c r="E3337" s="29">
        <v>42108</v>
      </c>
      <c r="F3337" s="28" t="s">
        <v>3175</v>
      </c>
      <c r="G3337" s="30">
        <v>1158</v>
      </c>
      <c r="H3337" s="28" t="s">
        <v>13861</v>
      </c>
      <c r="I3337" s="31">
        <v>0</v>
      </c>
      <c r="J3337" s="31">
        <v>13097</v>
      </c>
      <c r="K3337" s="28" t="s">
        <v>5439</v>
      </c>
      <c r="L3337" s="32">
        <f t="shared" si="573"/>
        <v>-13097</v>
      </c>
      <c r="M3337" s="33">
        <f t="shared" si="574"/>
        <v>13097</v>
      </c>
      <c r="N3337" s="34" t="b">
        <v>1</v>
      </c>
      <c r="O3337" s="35">
        <f t="shared" si="575"/>
        <v>13097</v>
      </c>
      <c r="P3337" s="36" t="str">
        <f t="shared" si="576"/>
        <v>I</v>
      </c>
      <c r="Q3337" s="37" t="str">
        <f t="shared" si="577"/>
        <v>Jonathan Baxter and Sarah Gittins</v>
      </c>
      <c r="R3337" s="6" t="str">
        <f t="shared" si="578"/>
        <v>I - Jonathan Baxter and Sarah Gittins</v>
      </c>
      <c r="S3337" s="6" t="str">
        <f>IFERROR(INDEX('Vendor Over-ride'!$C:$C, MATCH($R:$R,'Vendor Over-ride'!$A:$A,0)),"")</f>
        <v>I - Jonathan Baxter and Sarah Gittins</v>
      </c>
      <c r="U3337" s="38" t="str">
        <f t="shared" si="572"/>
        <v>Lottery</v>
      </c>
      <c r="V3337" s="5" t="str">
        <f t="shared" si="582"/>
        <v>AWARD</v>
      </c>
      <c r="W3337" s="5" t="b">
        <f t="shared" si="579"/>
        <v>0</v>
      </c>
      <c r="X3337" s="40">
        <f t="shared" ca="1" si="580"/>
        <v>13097</v>
      </c>
      <c r="Y3337" s="30" t="b">
        <f t="shared" ca="1" si="581"/>
        <v>0</v>
      </c>
    </row>
    <row r="3338" spans="1:25" hidden="1">
      <c r="A3338" s="28" t="s">
        <v>5366</v>
      </c>
      <c r="B3338" s="28" t="s">
        <v>5367</v>
      </c>
      <c r="C3338" s="28" t="s">
        <v>2839</v>
      </c>
      <c r="D3338" s="28" t="s">
        <v>2842</v>
      </c>
      <c r="E3338" s="29">
        <v>42108</v>
      </c>
      <c r="F3338" s="28" t="s">
        <v>13862</v>
      </c>
      <c r="G3338" s="30">
        <v>1158</v>
      </c>
      <c r="H3338" s="28" t="s">
        <v>13863</v>
      </c>
      <c r="I3338" s="31">
        <v>0</v>
      </c>
      <c r="J3338" s="31">
        <v>6250</v>
      </c>
      <c r="K3338" s="28" t="s">
        <v>5547</v>
      </c>
      <c r="L3338" s="32">
        <f t="shared" si="573"/>
        <v>-6250</v>
      </c>
      <c r="M3338" s="33">
        <f t="shared" si="574"/>
        <v>6250</v>
      </c>
      <c r="N3338" s="34" t="b">
        <v>1</v>
      </c>
      <c r="O3338" s="35">
        <f t="shared" si="575"/>
        <v>6250</v>
      </c>
      <c r="P3338" s="36" t="str">
        <f t="shared" si="576"/>
        <v>I</v>
      </c>
      <c r="Q3338" s="37" t="str">
        <f t="shared" si="577"/>
        <v>Laura Aldridge</v>
      </c>
      <c r="R3338" s="6" t="str">
        <f t="shared" si="578"/>
        <v>I - Laura Aldridge</v>
      </c>
      <c r="S3338" s="6" t="str">
        <f>IFERROR(INDEX('Vendor Over-ride'!$C:$C, MATCH($R:$R,'Vendor Over-ride'!$A:$A,0)),"")</f>
        <v>I - Laura Aldridge</v>
      </c>
      <c r="U3338" s="38" t="str">
        <f t="shared" si="572"/>
        <v>Lottery</v>
      </c>
      <c r="V3338" s="5" t="str">
        <f t="shared" si="582"/>
        <v>AWARD</v>
      </c>
      <c r="W3338" s="5" t="b">
        <f t="shared" si="579"/>
        <v>0</v>
      </c>
      <c r="X3338" s="40">
        <f t="shared" ca="1" si="580"/>
        <v>6250</v>
      </c>
      <c r="Y3338" s="30" t="b">
        <f t="shared" ca="1" si="581"/>
        <v>0</v>
      </c>
    </row>
    <row r="3339" spans="1:25">
      <c r="A3339" s="28" t="s">
        <v>5366</v>
      </c>
      <c r="B3339" s="28" t="s">
        <v>5367</v>
      </c>
      <c r="C3339" s="28" t="s">
        <v>2839</v>
      </c>
      <c r="D3339" s="28" t="s">
        <v>2842</v>
      </c>
      <c r="E3339" s="29">
        <v>42108</v>
      </c>
      <c r="F3339" s="28" t="s">
        <v>3176</v>
      </c>
      <c r="G3339" s="30">
        <v>1158</v>
      </c>
      <c r="H3339" s="28" t="s">
        <v>13864</v>
      </c>
      <c r="I3339" s="31">
        <v>0</v>
      </c>
      <c r="J3339" s="31">
        <v>8950</v>
      </c>
      <c r="K3339" s="28" t="s">
        <v>5499</v>
      </c>
      <c r="L3339" s="32">
        <f t="shared" si="573"/>
        <v>-8950</v>
      </c>
      <c r="M3339" s="33">
        <f t="shared" si="574"/>
        <v>8950</v>
      </c>
      <c r="N3339" s="34" t="b">
        <v>1</v>
      </c>
      <c r="O3339" s="35">
        <f t="shared" si="575"/>
        <v>8950</v>
      </c>
      <c r="P3339" s="36" t="str">
        <f t="shared" si="576"/>
        <v>I</v>
      </c>
      <c r="Q3339" s="37" t="str">
        <f t="shared" si="577"/>
        <v>Makar Productions</v>
      </c>
      <c r="R3339" s="6" t="str">
        <f t="shared" si="578"/>
        <v>I - Makar Productions</v>
      </c>
      <c r="S3339" s="6" t="str">
        <f>IFERROR(INDEX('Vendor Over-ride'!$C:$C, MATCH($R:$R,'Vendor Over-ride'!$A:$A,0)),"")</f>
        <v>I - Makar Productions</v>
      </c>
      <c r="U3339" s="38" t="str">
        <f t="shared" si="572"/>
        <v>Lottery</v>
      </c>
      <c r="V3339" s="5" t="str">
        <f t="shared" si="582"/>
        <v>AWARD</v>
      </c>
      <c r="W3339" s="5" t="b">
        <f t="shared" si="579"/>
        <v>0</v>
      </c>
      <c r="X3339" s="40">
        <f t="shared" ca="1" si="580"/>
        <v>77234</v>
      </c>
      <c r="Y3339" s="30" t="b">
        <f t="shared" ca="1" si="581"/>
        <v>1</v>
      </c>
    </row>
    <row r="3340" spans="1:25">
      <c r="A3340" s="28" t="s">
        <v>5366</v>
      </c>
      <c r="B3340" s="28" t="s">
        <v>5367</v>
      </c>
      <c r="C3340" s="28" t="s">
        <v>2839</v>
      </c>
      <c r="D3340" s="28" t="s">
        <v>2842</v>
      </c>
      <c r="E3340" s="29">
        <v>42108</v>
      </c>
      <c r="F3340" s="28" t="s">
        <v>3177</v>
      </c>
      <c r="G3340" s="30">
        <v>1158</v>
      </c>
      <c r="H3340" s="28" t="s">
        <v>13865</v>
      </c>
      <c r="I3340" s="31">
        <v>0</v>
      </c>
      <c r="J3340" s="31">
        <v>45000</v>
      </c>
      <c r="K3340" s="28" t="s">
        <v>5784</v>
      </c>
      <c r="L3340" s="32">
        <f t="shared" si="573"/>
        <v>-45000</v>
      </c>
      <c r="M3340" s="33">
        <f t="shared" si="574"/>
        <v>45000</v>
      </c>
      <c r="N3340" s="34" t="b">
        <v>1</v>
      </c>
      <c r="O3340" s="35">
        <f t="shared" si="575"/>
        <v>45000</v>
      </c>
      <c r="P3340" s="36" t="str">
        <f t="shared" si="576"/>
        <v>I</v>
      </c>
      <c r="Q3340" s="37" t="str">
        <f t="shared" si="577"/>
        <v>Makar Productions - Pale Star</v>
      </c>
      <c r="R3340" s="6" t="str">
        <f t="shared" si="578"/>
        <v>I - Makar Productions - Pale Star</v>
      </c>
      <c r="S3340" s="6" t="str">
        <f>IFERROR(INDEX('Vendor Over-ride'!$C:$C, MATCH($R:$R,'Vendor Over-ride'!$A:$A,0)),"")</f>
        <v>I - Makar Productions</v>
      </c>
      <c r="U3340" s="38" t="str">
        <f t="shared" si="572"/>
        <v>Lottery</v>
      </c>
      <c r="V3340" s="5" t="str">
        <f t="shared" si="582"/>
        <v>AWARD</v>
      </c>
      <c r="W3340" s="5" t="b">
        <f t="shared" si="579"/>
        <v>1</v>
      </c>
      <c r="X3340" s="40">
        <f t="shared" ca="1" si="580"/>
        <v>77234</v>
      </c>
      <c r="Y3340" s="30" t="b">
        <f t="shared" ca="1" si="581"/>
        <v>1</v>
      </c>
    </row>
    <row r="3341" spans="1:25" hidden="1">
      <c r="A3341" s="28" t="s">
        <v>5366</v>
      </c>
      <c r="B3341" s="28" t="s">
        <v>5367</v>
      </c>
      <c r="C3341" s="28" t="s">
        <v>2839</v>
      </c>
      <c r="D3341" s="28" t="s">
        <v>2842</v>
      </c>
      <c r="E3341" s="29">
        <v>42108</v>
      </c>
      <c r="F3341" s="28" t="s">
        <v>3178</v>
      </c>
      <c r="G3341" s="30">
        <v>1158</v>
      </c>
      <c r="H3341" s="28" t="s">
        <v>13866</v>
      </c>
      <c r="I3341" s="31">
        <v>0</v>
      </c>
      <c r="J3341" s="31">
        <v>1117.22</v>
      </c>
      <c r="K3341" s="28" t="s">
        <v>13867</v>
      </c>
      <c r="L3341" s="32">
        <f t="shared" si="573"/>
        <v>-1117.22</v>
      </c>
      <c r="M3341" s="33">
        <f t="shared" si="574"/>
        <v>1117.22</v>
      </c>
      <c r="N3341" s="34" t="b">
        <v>1</v>
      </c>
      <c r="O3341" s="35">
        <f t="shared" si="575"/>
        <v>1117.22</v>
      </c>
      <c r="P3341" s="36" t="str">
        <f t="shared" si="576"/>
        <v>I</v>
      </c>
      <c r="Q3341" s="37" t="str">
        <f t="shared" si="577"/>
        <v>Max Taylor</v>
      </c>
      <c r="R3341" s="6" t="str">
        <f t="shared" si="578"/>
        <v>I - Max Taylor</v>
      </c>
      <c r="S3341" s="6" t="str">
        <f>IFERROR(INDEX('Vendor Over-ride'!$C:$C, MATCH($R:$R,'Vendor Over-ride'!$A:$A,0)),"")</f>
        <v>I - Max Taylor</v>
      </c>
      <c r="U3341" s="38" t="str">
        <f t="shared" si="572"/>
        <v>Lottery</v>
      </c>
      <c r="V3341" s="5" t="str">
        <f t="shared" si="582"/>
        <v>AWARD</v>
      </c>
      <c r="W3341" s="5" t="b">
        <f t="shared" si="579"/>
        <v>0</v>
      </c>
      <c r="X3341" s="40">
        <f t="shared" ca="1" si="580"/>
        <v>1117.22</v>
      </c>
      <c r="Y3341" s="30" t="b">
        <f t="shared" ca="1" si="581"/>
        <v>0</v>
      </c>
    </row>
    <row r="3342" spans="1:25" hidden="1">
      <c r="A3342" s="28" t="s">
        <v>5366</v>
      </c>
      <c r="B3342" s="28" t="s">
        <v>5367</v>
      </c>
      <c r="C3342" s="28" t="s">
        <v>2839</v>
      </c>
      <c r="D3342" s="28" t="s">
        <v>2842</v>
      </c>
      <c r="E3342" s="29">
        <v>42108</v>
      </c>
      <c r="F3342" s="28" t="s">
        <v>3179</v>
      </c>
      <c r="G3342" s="30">
        <v>1158</v>
      </c>
      <c r="H3342" s="28" t="s">
        <v>13868</v>
      </c>
      <c r="I3342" s="31">
        <v>0</v>
      </c>
      <c r="J3342" s="31">
        <v>7500</v>
      </c>
      <c r="K3342" s="28" t="s">
        <v>5615</v>
      </c>
      <c r="L3342" s="32">
        <f t="shared" si="573"/>
        <v>-7500</v>
      </c>
      <c r="M3342" s="33">
        <f t="shared" si="574"/>
        <v>7500</v>
      </c>
      <c r="N3342" s="34" t="b">
        <v>1</v>
      </c>
      <c r="O3342" s="35">
        <f t="shared" si="575"/>
        <v>7500</v>
      </c>
      <c r="P3342" s="36" t="str">
        <f t="shared" si="576"/>
        <v>I</v>
      </c>
      <c r="Q3342" s="37" t="str">
        <f t="shared" si="577"/>
        <v>Media Education Ltd</v>
      </c>
      <c r="R3342" s="6" t="str">
        <f t="shared" si="578"/>
        <v>I - Media Education Ltd</v>
      </c>
      <c r="S3342" s="6" t="str">
        <f>IFERROR(INDEX('Vendor Over-ride'!$C:$C, MATCH($R:$R,'Vendor Over-ride'!$A:$A,0)),"")</f>
        <v>I - Media Education Ltd</v>
      </c>
      <c r="U3342" s="38" t="str">
        <f t="shared" si="572"/>
        <v>Lottery</v>
      </c>
      <c r="V3342" s="5" t="str">
        <f t="shared" si="582"/>
        <v>AWARD</v>
      </c>
      <c r="W3342" s="5" t="b">
        <f t="shared" si="579"/>
        <v>0</v>
      </c>
      <c r="X3342" s="40">
        <f t="shared" ca="1" si="580"/>
        <v>10000</v>
      </c>
      <c r="Y3342" s="30" t="b">
        <f t="shared" ca="1" si="581"/>
        <v>0</v>
      </c>
    </row>
    <row r="3343" spans="1:25">
      <c r="A3343" s="28" t="s">
        <v>5366</v>
      </c>
      <c r="B3343" s="28" t="s">
        <v>5367</v>
      </c>
      <c r="C3343" s="28" t="s">
        <v>2839</v>
      </c>
      <c r="D3343" s="28" t="s">
        <v>2842</v>
      </c>
      <c r="E3343" s="29">
        <v>42108</v>
      </c>
      <c r="F3343" s="28" t="s">
        <v>13869</v>
      </c>
      <c r="G3343" s="30">
        <v>1158</v>
      </c>
      <c r="H3343" s="28" t="s">
        <v>13870</v>
      </c>
      <c r="I3343" s="31">
        <v>0</v>
      </c>
      <c r="J3343" s="31">
        <v>13500</v>
      </c>
      <c r="K3343" s="28" t="s">
        <v>5475</v>
      </c>
      <c r="L3343" s="32">
        <f t="shared" si="573"/>
        <v>-13500</v>
      </c>
      <c r="M3343" s="33">
        <f t="shared" si="574"/>
        <v>13500</v>
      </c>
      <c r="N3343" s="34" t="b">
        <v>1</v>
      </c>
      <c r="O3343" s="35">
        <f t="shared" si="575"/>
        <v>13500</v>
      </c>
      <c r="P3343" s="36" t="str">
        <f t="shared" si="576"/>
        <v>I</v>
      </c>
      <c r="Q3343" s="37" t="str">
        <f t="shared" si="577"/>
        <v>Montrose Pictures Ltd</v>
      </c>
      <c r="R3343" s="6" t="str">
        <f t="shared" si="578"/>
        <v>I - Montrose Pictures Ltd</v>
      </c>
      <c r="S3343" s="6" t="str">
        <f>IFERROR(INDEX('Vendor Over-ride'!$C:$C, MATCH($R:$R,'Vendor Over-ride'!$A:$A,0)),"")</f>
        <v>I - Montrose Pictures Ltd</v>
      </c>
      <c r="U3343" s="38" t="str">
        <f t="shared" si="572"/>
        <v>Lottery</v>
      </c>
      <c r="V3343" s="5" t="str">
        <f t="shared" si="582"/>
        <v>AWARD</v>
      </c>
      <c r="W3343" s="5" t="b">
        <f t="shared" si="579"/>
        <v>0</v>
      </c>
      <c r="X3343" s="40">
        <f t="shared" ca="1" si="580"/>
        <v>44625</v>
      </c>
      <c r="Y3343" s="30" t="b">
        <f t="shared" ca="1" si="581"/>
        <v>1</v>
      </c>
    </row>
    <row r="3344" spans="1:25" hidden="1">
      <c r="A3344" s="28" t="s">
        <v>5366</v>
      </c>
      <c r="B3344" s="28" t="s">
        <v>5367</v>
      </c>
      <c r="C3344" s="28" t="s">
        <v>2839</v>
      </c>
      <c r="D3344" s="28" t="s">
        <v>2842</v>
      </c>
      <c r="E3344" s="29">
        <v>42108</v>
      </c>
      <c r="F3344" s="28" t="s">
        <v>3180</v>
      </c>
      <c r="G3344" s="30">
        <v>1158</v>
      </c>
      <c r="H3344" s="28" t="s">
        <v>13871</v>
      </c>
      <c r="I3344" s="31">
        <v>0</v>
      </c>
      <c r="J3344" s="31">
        <v>7500</v>
      </c>
      <c r="K3344" s="28" t="s">
        <v>5695</v>
      </c>
      <c r="L3344" s="32">
        <f t="shared" si="573"/>
        <v>-7500</v>
      </c>
      <c r="M3344" s="33">
        <f t="shared" si="574"/>
        <v>7500</v>
      </c>
      <c r="N3344" s="34" t="b">
        <v>1</v>
      </c>
      <c r="O3344" s="35">
        <f t="shared" si="575"/>
        <v>7500</v>
      </c>
      <c r="P3344" s="36" t="str">
        <f t="shared" si="576"/>
        <v>I</v>
      </c>
      <c r="Q3344" s="37" t="str">
        <f t="shared" si="577"/>
        <v>The Piers Arts Centre</v>
      </c>
      <c r="R3344" s="6" t="str">
        <f t="shared" si="578"/>
        <v>I - The Piers Arts Centre</v>
      </c>
      <c r="S3344" s="6" t="str">
        <f>IFERROR(INDEX('Vendor Over-ride'!$C:$C, MATCH($R:$R,'Vendor Over-ride'!$A:$A,0)),"")</f>
        <v>I - Pier Arts Centre</v>
      </c>
      <c r="U3344" s="38" t="str">
        <f t="shared" si="572"/>
        <v>Lottery</v>
      </c>
      <c r="V3344" s="5" t="str">
        <f t="shared" si="582"/>
        <v>AWARD</v>
      </c>
      <c r="W3344" s="5" t="b">
        <f t="shared" si="579"/>
        <v>0</v>
      </c>
      <c r="X3344" s="40">
        <f t="shared" ca="1" si="580"/>
        <v>7500</v>
      </c>
      <c r="Y3344" s="30" t="b">
        <f t="shared" ca="1" si="581"/>
        <v>0</v>
      </c>
    </row>
    <row r="3345" spans="1:25" hidden="1">
      <c r="A3345" s="28" t="s">
        <v>5366</v>
      </c>
      <c r="B3345" s="28" t="s">
        <v>5367</v>
      </c>
      <c r="C3345" s="28" t="s">
        <v>2839</v>
      </c>
      <c r="D3345" s="28" t="s">
        <v>2842</v>
      </c>
      <c r="E3345" s="29">
        <v>42108</v>
      </c>
      <c r="F3345" s="28" t="s">
        <v>3181</v>
      </c>
      <c r="G3345" s="30">
        <v>1158</v>
      </c>
      <c r="H3345" s="28" t="s">
        <v>13872</v>
      </c>
      <c r="I3345" s="31">
        <v>0</v>
      </c>
      <c r="J3345" s="31">
        <v>500</v>
      </c>
      <c r="K3345" s="28" t="s">
        <v>13873</v>
      </c>
      <c r="L3345" s="32">
        <f t="shared" si="573"/>
        <v>-500</v>
      </c>
      <c r="M3345" s="33">
        <f t="shared" si="574"/>
        <v>500</v>
      </c>
      <c r="N3345" s="34" t="b">
        <v>1</v>
      </c>
      <c r="O3345" s="35">
        <f t="shared" si="575"/>
        <v>500</v>
      </c>
      <c r="P3345" s="36" t="str">
        <f t="shared" si="576"/>
        <v>I</v>
      </c>
      <c r="Q3345" s="37" t="str">
        <f t="shared" si="577"/>
        <v>Primary School Musical</v>
      </c>
      <c r="R3345" s="6" t="str">
        <f t="shared" si="578"/>
        <v>I - Primary School Musical</v>
      </c>
      <c r="S3345" s="6" t="str">
        <f>IFERROR(INDEX('Vendor Over-ride'!$C:$C, MATCH($R:$R,'Vendor Over-ride'!$A:$A,0)),"")</f>
        <v>I - Primary School Musical</v>
      </c>
      <c r="U3345" s="38" t="str">
        <f t="shared" si="572"/>
        <v>Lottery</v>
      </c>
      <c r="V3345" s="5" t="str">
        <f t="shared" si="582"/>
        <v>AWARD</v>
      </c>
      <c r="W3345" s="5" t="b">
        <f t="shared" si="579"/>
        <v>0</v>
      </c>
      <c r="X3345" s="40">
        <f t="shared" ca="1" si="580"/>
        <v>500</v>
      </c>
      <c r="Y3345" s="30" t="b">
        <f t="shared" ca="1" si="581"/>
        <v>0</v>
      </c>
    </row>
    <row r="3346" spans="1:25" hidden="1">
      <c r="A3346" s="28" t="s">
        <v>5366</v>
      </c>
      <c r="B3346" s="28" t="s">
        <v>5367</v>
      </c>
      <c r="C3346" s="28" t="s">
        <v>2839</v>
      </c>
      <c r="D3346" s="28" t="s">
        <v>2842</v>
      </c>
      <c r="E3346" s="29">
        <v>42108</v>
      </c>
      <c r="F3346" s="28" t="s">
        <v>3183</v>
      </c>
      <c r="G3346" s="30">
        <v>1158</v>
      </c>
      <c r="H3346" s="28" t="s">
        <v>13874</v>
      </c>
      <c r="I3346" s="31">
        <v>0</v>
      </c>
      <c r="J3346" s="31">
        <v>11686</v>
      </c>
      <c r="K3346" s="28" t="s">
        <v>5704</v>
      </c>
      <c r="L3346" s="32">
        <f t="shared" si="573"/>
        <v>-11686</v>
      </c>
      <c r="M3346" s="33">
        <f t="shared" si="574"/>
        <v>11686</v>
      </c>
      <c r="N3346" s="34" t="b">
        <v>1</v>
      </c>
      <c r="O3346" s="35">
        <f t="shared" si="575"/>
        <v>11686</v>
      </c>
      <c r="P3346" s="36" t="str">
        <f t="shared" si="576"/>
        <v>I</v>
      </c>
      <c r="Q3346" s="37" t="str">
        <f t="shared" si="577"/>
        <v>Pure Magic Films Ltd</v>
      </c>
      <c r="R3346" s="6" t="str">
        <f t="shared" si="578"/>
        <v>I - Pure Magic Films Ltd</v>
      </c>
      <c r="S3346" s="6" t="str">
        <f>IFERROR(INDEX('Vendor Over-ride'!$C:$C, MATCH($R:$R,'Vendor Over-ride'!$A:$A,0)),"")</f>
        <v>I - Pure Magic Films</v>
      </c>
      <c r="U3346" s="38" t="str">
        <f t="shared" si="572"/>
        <v>Lottery</v>
      </c>
      <c r="V3346" s="5" t="str">
        <f t="shared" si="582"/>
        <v>AWARD</v>
      </c>
      <c r="W3346" s="5" t="b">
        <f t="shared" si="579"/>
        <v>0</v>
      </c>
      <c r="X3346" s="40">
        <f t="shared" ca="1" si="580"/>
        <v>14616</v>
      </c>
      <c r="Y3346" s="30" t="b">
        <f t="shared" ca="1" si="581"/>
        <v>0</v>
      </c>
    </row>
    <row r="3347" spans="1:25" hidden="1">
      <c r="A3347" s="28" t="s">
        <v>5366</v>
      </c>
      <c r="B3347" s="28" t="s">
        <v>5367</v>
      </c>
      <c r="C3347" s="28" t="s">
        <v>2839</v>
      </c>
      <c r="D3347" s="28" t="s">
        <v>2842</v>
      </c>
      <c r="E3347" s="29">
        <v>42108</v>
      </c>
      <c r="F3347" s="28" t="s">
        <v>3185</v>
      </c>
      <c r="G3347" s="30">
        <v>1158</v>
      </c>
      <c r="H3347" s="28" t="s">
        <v>13875</v>
      </c>
      <c r="I3347" s="31">
        <v>0</v>
      </c>
      <c r="J3347" s="31">
        <v>15000</v>
      </c>
      <c r="K3347" s="28" t="s">
        <v>5420</v>
      </c>
      <c r="L3347" s="32">
        <f t="shared" si="573"/>
        <v>-15000</v>
      </c>
      <c r="M3347" s="33">
        <f t="shared" si="574"/>
        <v>15000</v>
      </c>
      <c r="N3347" s="34" t="b">
        <v>1</v>
      </c>
      <c r="O3347" s="35">
        <f t="shared" si="575"/>
        <v>15000</v>
      </c>
      <c r="P3347" s="36" t="str">
        <f t="shared" si="576"/>
        <v>I</v>
      </c>
      <c r="Q3347" s="37" t="str">
        <f t="shared" si="577"/>
        <v>SCAN (Scotland's Contemporary Arts Network)</v>
      </c>
      <c r="R3347" s="6" t="str">
        <f t="shared" si="578"/>
        <v>I - SCAN (Scotland's Contemporary Arts Network)</v>
      </c>
      <c r="S3347" s="6" t="str">
        <f>IFERROR(INDEX('Vendor Over-ride'!$C:$C, MATCH($R:$R,'Vendor Over-ride'!$A:$A,0)),"")</f>
        <v>I - SCAN (Scotland's Contemporary Arts Network)</v>
      </c>
      <c r="U3347" s="38" t="str">
        <f t="shared" si="572"/>
        <v>Lottery</v>
      </c>
      <c r="V3347" s="5" t="str">
        <f t="shared" si="582"/>
        <v>AWARD</v>
      </c>
      <c r="W3347" s="5" t="b">
        <f t="shared" si="579"/>
        <v>0</v>
      </c>
      <c r="X3347" s="40">
        <f t="shared" ca="1" si="580"/>
        <v>15000</v>
      </c>
      <c r="Y3347" s="30" t="b">
        <f t="shared" ca="1" si="581"/>
        <v>0</v>
      </c>
    </row>
    <row r="3348" spans="1:25">
      <c r="A3348" s="28" t="s">
        <v>5366</v>
      </c>
      <c r="B3348" s="28" t="s">
        <v>5367</v>
      </c>
      <c r="C3348" s="28" t="s">
        <v>2839</v>
      </c>
      <c r="D3348" s="28" t="s">
        <v>2842</v>
      </c>
      <c r="E3348" s="29">
        <v>42108</v>
      </c>
      <c r="F3348" s="28" t="s">
        <v>3186</v>
      </c>
      <c r="G3348" s="30">
        <v>1158</v>
      </c>
      <c r="H3348" s="28" t="s">
        <v>13876</v>
      </c>
      <c r="I3348" s="31">
        <v>0</v>
      </c>
      <c r="J3348" s="31">
        <v>123750</v>
      </c>
      <c r="K3348" s="28" t="s">
        <v>13877</v>
      </c>
      <c r="L3348" s="32">
        <f t="shared" si="573"/>
        <v>-123750</v>
      </c>
      <c r="M3348" s="33">
        <f t="shared" si="574"/>
        <v>123750</v>
      </c>
      <c r="N3348" s="34" t="b">
        <v>1</v>
      </c>
      <c r="O3348" s="35">
        <f t="shared" si="575"/>
        <v>123750</v>
      </c>
      <c r="P3348" s="36" t="str">
        <f t="shared" si="576"/>
        <v>I</v>
      </c>
      <c r="Q3348" s="37" t="str">
        <f t="shared" si="577"/>
        <v>SDI Productions Ltd</v>
      </c>
      <c r="R3348" s="6" t="str">
        <f t="shared" si="578"/>
        <v>I - SDI Productions Ltd</v>
      </c>
      <c r="S3348" s="6" t="str">
        <f>IFERROR(INDEX('Vendor Over-ride'!$C:$C, MATCH($R:$R,'Vendor Over-ride'!$A:$A,0)),"")</f>
        <v>I - Scottish Documentary Institute</v>
      </c>
      <c r="U3348" s="38" t="str">
        <f t="shared" si="572"/>
        <v>Lottery</v>
      </c>
      <c r="V3348" s="5" t="str">
        <f t="shared" si="582"/>
        <v>AWARD</v>
      </c>
      <c r="W3348" s="5" t="b">
        <f t="shared" si="579"/>
        <v>1</v>
      </c>
      <c r="X3348" s="40">
        <f t="shared" ca="1" si="580"/>
        <v>329625</v>
      </c>
      <c r="Y3348" s="30" t="b">
        <f t="shared" ca="1" si="581"/>
        <v>1</v>
      </c>
    </row>
    <row r="3349" spans="1:25">
      <c r="A3349" s="28" t="s">
        <v>5366</v>
      </c>
      <c r="B3349" s="28" t="s">
        <v>5367</v>
      </c>
      <c r="C3349" s="28" t="s">
        <v>2839</v>
      </c>
      <c r="D3349" s="28" t="s">
        <v>2842</v>
      </c>
      <c r="E3349" s="29">
        <v>42108</v>
      </c>
      <c r="F3349" s="28" t="s">
        <v>3188</v>
      </c>
      <c r="G3349" s="30">
        <v>1158</v>
      </c>
      <c r="H3349" s="28" t="s">
        <v>13878</v>
      </c>
      <c r="I3349" s="31">
        <v>0</v>
      </c>
      <c r="J3349" s="31">
        <v>1305</v>
      </c>
      <c r="K3349" s="28" t="s">
        <v>5464</v>
      </c>
      <c r="L3349" s="32">
        <f t="shared" si="573"/>
        <v>-1305</v>
      </c>
      <c r="M3349" s="33">
        <f t="shared" si="574"/>
        <v>1305</v>
      </c>
      <c r="N3349" s="34" t="b">
        <v>1</v>
      </c>
      <c r="O3349" s="35">
        <f t="shared" si="575"/>
        <v>1305</v>
      </c>
      <c r="P3349" s="36" t="str">
        <f t="shared" si="576"/>
        <v>I</v>
      </c>
      <c r="Q3349" s="37" t="str">
        <f t="shared" si="577"/>
        <v>Sigma Films Ltd</v>
      </c>
      <c r="R3349" s="6" t="str">
        <f t="shared" si="578"/>
        <v>I - Sigma Films Ltd</v>
      </c>
      <c r="S3349" s="6" t="str">
        <f>IFERROR(INDEX('Vendor Over-ride'!$C:$C, MATCH($R:$R,'Vendor Over-ride'!$A:$A,0)),"")</f>
        <v>I - Sigma Films</v>
      </c>
      <c r="U3349" s="38" t="str">
        <f t="shared" si="572"/>
        <v>Lottery</v>
      </c>
      <c r="V3349" s="5" t="str">
        <f t="shared" si="582"/>
        <v>AWARD</v>
      </c>
      <c r="W3349" s="5" t="b">
        <f t="shared" si="579"/>
        <v>0</v>
      </c>
      <c r="X3349" s="40">
        <f t="shared" ca="1" si="580"/>
        <v>285930</v>
      </c>
      <c r="Y3349" s="30" t="b">
        <f t="shared" ca="1" si="581"/>
        <v>1</v>
      </c>
    </row>
    <row r="3350" spans="1:25">
      <c r="A3350" s="28" t="s">
        <v>5366</v>
      </c>
      <c r="B3350" s="28" t="s">
        <v>5367</v>
      </c>
      <c r="C3350" s="28" t="s">
        <v>2839</v>
      </c>
      <c r="D3350" s="28" t="s">
        <v>2842</v>
      </c>
      <c r="E3350" s="29">
        <v>42108</v>
      </c>
      <c r="F3350" s="28" t="s">
        <v>3189</v>
      </c>
      <c r="G3350" s="30">
        <v>1158</v>
      </c>
      <c r="H3350" s="28" t="s">
        <v>13879</v>
      </c>
      <c r="I3350" s="31">
        <v>0</v>
      </c>
      <c r="J3350" s="31">
        <v>20000</v>
      </c>
      <c r="K3350" s="28" t="s">
        <v>5599</v>
      </c>
      <c r="L3350" s="32">
        <f t="shared" si="573"/>
        <v>-20000</v>
      </c>
      <c r="M3350" s="33">
        <f t="shared" si="574"/>
        <v>20000</v>
      </c>
      <c r="N3350" s="34" t="b">
        <v>1</v>
      </c>
      <c r="O3350" s="35">
        <f t="shared" si="575"/>
        <v>20000</v>
      </c>
      <c r="P3350" s="36" t="str">
        <f t="shared" si="576"/>
        <v>I</v>
      </c>
      <c r="Q3350" s="37" t="str">
        <f t="shared" si="577"/>
        <v>Sigma Films</v>
      </c>
      <c r="R3350" s="6" t="str">
        <f t="shared" si="578"/>
        <v>I - Sigma Films</v>
      </c>
      <c r="S3350" s="6" t="str">
        <f>IFERROR(INDEX('Vendor Over-ride'!$C:$C, MATCH($R:$R,'Vendor Over-ride'!$A:$A,0)),"")</f>
        <v>I - Sigma Films</v>
      </c>
      <c r="U3350" s="38" t="str">
        <f t="shared" si="572"/>
        <v>Lottery</v>
      </c>
      <c r="V3350" s="5" t="str">
        <f t="shared" si="582"/>
        <v>AWARD</v>
      </c>
      <c r="W3350" s="5" t="b">
        <f t="shared" si="579"/>
        <v>0</v>
      </c>
      <c r="X3350" s="40">
        <f t="shared" ca="1" si="580"/>
        <v>285930</v>
      </c>
      <c r="Y3350" s="30" t="b">
        <f t="shared" ca="1" si="581"/>
        <v>1</v>
      </c>
    </row>
    <row r="3351" spans="1:25">
      <c r="A3351" s="28" t="s">
        <v>5366</v>
      </c>
      <c r="B3351" s="28" t="s">
        <v>5367</v>
      </c>
      <c r="C3351" s="28" t="s">
        <v>2839</v>
      </c>
      <c r="D3351" s="28" t="s">
        <v>2842</v>
      </c>
      <c r="E3351" s="29">
        <v>42108</v>
      </c>
      <c r="F3351" s="28" t="s">
        <v>3190</v>
      </c>
      <c r="G3351" s="30">
        <v>1158</v>
      </c>
      <c r="H3351" s="28" t="s">
        <v>13880</v>
      </c>
      <c r="I3351" s="31">
        <v>0</v>
      </c>
      <c r="J3351" s="31">
        <v>185000</v>
      </c>
      <c r="K3351" s="28" t="s">
        <v>13881</v>
      </c>
      <c r="L3351" s="32">
        <f t="shared" si="573"/>
        <v>-185000</v>
      </c>
      <c r="M3351" s="33">
        <f t="shared" si="574"/>
        <v>185000</v>
      </c>
      <c r="N3351" s="34" t="b">
        <v>1</v>
      </c>
      <c r="O3351" s="35">
        <f t="shared" si="575"/>
        <v>185000</v>
      </c>
      <c r="P3351" s="36" t="str">
        <f t="shared" si="576"/>
        <v>I</v>
      </c>
      <c r="Q3351" s="37" t="str">
        <f t="shared" si="577"/>
        <v>Slate North Ltd (Stonemouth)</v>
      </c>
      <c r="R3351" s="6" t="str">
        <f t="shared" si="578"/>
        <v>I - Slate North Ltd (Stonemouth)</v>
      </c>
      <c r="S3351" s="6" t="str">
        <f>IFERROR(INDEX('Vendor Over-ride'!$C:$C, MATCH($R:$R,'Vendor Over-ride'!$A:$A,0)),"")</f>
        <v>I - Slate North Ltd (Stonemouth)</v>
      </c>
      <c r="U3351" s="38" t="str">
        <f t="shared" si="572"/>
        <v>Lottery</v>
      </c>
      <c r="V3351" s="5" t="str">
        <f t="shared" si="582"/>
        <v>AWARD</v>
      </c>
      <c r="W3351" s="5" t="b">
        <f t="shared" si="579"/>
        <v>1</v>
      </c>
      <c r="X3351" s="40">
        <f t="shared" ca="1" si="580"/>
        <v>200000</v>
      </c>
      <c r="Y3351" s="30" t="b">
        <f t="shared" ca="1" si="581"/>
        <v>1</v>
      </c>
    </row>
    <row r="3352" spans="1:25" hidden="1">
      <c r="A3352" s="28" t="s">
        <v>5366</v>
      </c>
      <c r="B3352" s="28" t="s">
        <v>5367</v>
      </c>
      <c r="C3352" s="28" t="s">
        <v>2839</v>
      </c>
      <c r="D3352" s="28" t="s">
        <v>2842</v>
      </c>
      <c r="E3352" s="29">
        <v>42108</v>
      </c>
      <c r="F3352" s="28" t="s">
        <v>3191</v>
      </c>
      <c r="G3352" s="30">
        <v>1158</v>
      </c>
      <c r="H3352" s="28" t="s">
        <v>13882</v>
      </c>
      <c r="I3352" s="31">
        <v>0</v>
      </c>
      <c r="J3352" s="31">
        <v>7500</v>
      </c>
      <c r="K3352" s="28" t="s">
        <v>5425</v>
      </c>
      <c r="L3352" s="32">
        <f t="shared" si="573"/>
        <v>-7500</v>
      </c>
      <c r="M3352" s="33">
        <f t="shared" si="574"/>
        <v>7500</v>
      </c>
      <c r="N3352" s="34" t="b">
        <v>1</v>
      </c>
      <c r="O3352" s="35">
        <f t="shared" si="575"/>
        <v>7500</v>
      </c>
      <c r="P3352" s="36" t="str">
        <f t="shared" si="576"/>
        <v>I</v>
      </c>
      <c r="Q3352" s="37" t="str">
        <f t="shared" si="577"/>
        <v>Starcatchers Productions Ltd</v>
      </c>
      <c r="R3352" s="6" t="str">
        <f t="shared" si="578"/>
        <v>I - Starcatchers Productions Ltd</v>
      </c>
      <c r="S3352" s="6" t="str">
        <f>IFERROR(INDEX('Vendor Over-ride'!$C:$C, MATCH($R:$R,'Vendor Over-ride'!$A:$A,0)),"")</f>
        <v>I - Starcatchers Productions Ltd</v>
      </c>
      <c r="U3352" s="38" t="str">
        <f t="shared" si="572"/>
        <v>Lottery</v>
      </c>
      <c r="V3352" s="5" t="str">
        <f t="shared" si="582"/>
        <v>AWARD</v>
      </c>
      <c r="W3352" s="5" t="b">
        <f t="shared" si="579"/>
        <v>0</v>
      </c>
      <c r="X3352" s="40">
        <f t="shared" ca="1" si="580"/>
        <v>7500</v>
      </c>
      <c r="Y3352" s="30" t="b">
        <f t="shared" ca="1" si="581"/>
        <v>0</v>
      </c>
    </row>
    <row r="3353" spans="1:25">
      <c r="A3353" s="28" t="s">
        <v>5366</v>
      </c>
      <c r="B3353" s="28" t="s">
        <v>5367</v>
      </c>
      <c r="C3353" s="28" t="s">
        <v>2839</v>
      </c>
      <c r="D3353" s="28" t="s">
        <v>2842</v>
      </c>
      <c r="E3353" s="29">
        <v>42108</v>
      </c>
      <c r="F3353" s="28" t="s">
        <v>3131</v>
      </c>
      <c r="G3353" s="30">
        <v>1158</v>
      </c>
      <c r="H3353" s="28" t="s">
        <v>13883</v>
      </c>
      <c r="I3353" s="31">
        <v>0</v>
      </c>
      <c r="J3353" s="31">
        <v>70000</v>
      </c>
      <c r="K3353" s="28" t="s">
        <v>13884</v>
      </c>
      <c r="L3353" s="32">
        <f t="shared" si="573"/>
        <v>-70000</v>
      </c>
      <c r="M3353" s="33">
        <f t="shared" si="574"/>
        <v>70000</v>
      </c>
      <c r="N3353" s="34" t="b">
        <v>1</v>
      </c>
      <c r="O3353" s="35">
        <f t="shared" si="575"/>
        <v>70000</v>
      </c>
      <c r="P3353" s="36" t="str">
        <f t="shared" si="576"/>
        <v>I</v>
      </c>
      <c r="Q3353" s="37" t="str">
        <f t="shared" si="577"/>
        <v>Stills Gallery</v>
      </c>
      <c r="R3353" s="6" t="str">
        <f t="shared" si="578"/>
        <v>I - Stills Gallery</v>
      </c>
      <c r="S3353" s="6" t="str">
        <f>IFERROR(INDEX('Vendor Over-ride'!$C:$C, MATCH($R:$R,'Vendor Over-ride'!$A:$A,0)),"")</f>
        <v>I - Stills Ltd</v>
      </c>
      <c r="U3353" s="38" t="str">
        <f t="shared" si="572"/>
        <v>Lottery</v>
      </c>
      <c r="V3353" s="5" t="str">
        <f t="shared" si="582"/>
        <v>AWARD</v>
      </c>
      <c r="W3353" s="5" t="b">
        <f t="shared" si="579"/>
        <v>1</v>
      </c>
      <c r="X3353" s="40">
        <f t="shared" ca="1" si="580"/>
        <v>75815</v>
      </c>
      <c r="Y3353" s="30" t="b">
        <f t="shared" ca="1" si="581"/>
        <v>1</v>
      </c>
    </row>
    <row r="3354" spans="1:25">
      <c r="A3354" s="28" t="s">
        <v>5366</v>
      </c>
      <c r="B3354" s="28" t="s">
        <v>5367</v>
      </c>
      <c r="C3354" s="28" t="s">
        <v>2839</v>
      </c>
      <c r="D3354" s="28" t="s">
        <v>2842</v>
      </c>
      <c r="E3354" s="29">
        <v>42108</v>
      </c>
      <c r="F3354" s="28" t="s">
        <v>3133</v>
      </c>
      <c r="G3354" s="30">
        <v>1158</v>
      </c>
      <c r="H3354" s="28" t="s">
        <v>13885</v>
      </c>
      <c r="I3354" s="31">
        <v>0</v>
      </c>
      <c r="J3354" s="31">
        <v>10000</v>
      </c>
      <c r="K3354" s="28" t="s">
        <v>5428</v>
      </c>
      <c r="L3354" s="32">
        <f t="shared" si="573"/>
        <v>-10000</v>
      </c>
      <c r="M3354" s="33">
        <f t="shared" si="574"/>
        <v>10000</v>
      </c>
      <c r="N3354" s="34" t="b">
        <v>1</v>
      </c>
      <c r="O3354" s="35">
        <f t="shared" si="575"/>
        <v>10000</v>
      </c>
      <c r="P3354" s="36" t="str">
        <f t="shared" si="576"/>
        <v>I</v>
      </c>
      <c r="Q3354" s="37" t="str">
        <f t="shared" si="577"/>
        <v>The Fruitmarket Gallery</v>
      </c>
      <c r="R3354" s="6" t="str">
        <f t="shared" si="578"/>
        <v>I - The Fruitmarket Gallery</v>
      </c>
      <c r="S3354" s="6" t="str">
        <f>IFERROR(INDEX('Vendor Over-ride'!$C:$C, MATCH($R:$R,'Vendor Over-ride'!$A:$A,0)),"")</f>
        <v>I - Fruitmarket Gallery, The</v>
      </c>
      <c r="U3354" s="38" t="str">
        <f t="shared" si="572"/>
        <v>Lottery</v>
      </c>
      <c r="V3354" s="5" t="str">
        <f t="shared" si="582"/>
        <v>AWARD</v>
      </c>
      <c r="W3354" s="5" t="b">
        <f t="shared" si="579"/>
        <v>0</v>
      </c>
      <c r="X3354" s="40">
        <f t="shared" ca="1" si="580"/>
        <v>110000</v>
      </c>
      <c r="Y3354" s="30" t="b">
        <f t="shared" ca="1" si="581"/>
        <v>1</v>
      </c>
    </row>
    <row r="3355" spans="1:25">
      <c r="A3355" s="28" t="s">
        <v>5366</v>
      </c>
      <c r="B3355" s="28" t="s">
        <v>5367</v>
      </c>
      <c r="C3355" s="28" t="s">
        <v>2839</v>
      </c>
      <c r="D3355" s="28" t="s">
        <v>2842</v>
      </c>
      <c r="E3355" s="29">
        <v>42108</v>
      </c>
      <c r="F3355" s="28" t="s">
        <v>3134</v>
      </c>
      <c r="G3355" s="30">
        <v>1158</v>
      </c>
      <c r="H3355" s="28" t="s">
        <v>13886</v>
      </c>
      <c r="I3355" s="31">
        <v>0</v>
      </c>
      <c r="J3355" s="31">
        <v>7500</v>
      </c>
      <c r="K3355" s="28" t="s">
        <v>5519</v>
      </c>
      <c r="L3355" s="32">
        <f t="shared" si="573"/>
        <v>-7500</v>
      </c>
      <c r="M3355" s="33">
        <f t="shared" si="574"/>
        <v>7500</v>
      </c>
      <c r="N3355" s="34" t="b">
        <v>1</v>
      </c>
      <c r="O3355" s="35">
        <f t="shared" si="575"/>
        <v>7500</v>
      </c>
      <c r="P3355" s="36" t="str">
        <f t="shared" si="576"/>
        <v>I</v>
      </c>
      <c r="Q3355" s="37" t="str">
        <f t="shared" si="577"/>
        <v>TRACS (Traditional Arts &amp; Culture Scotland)</v>
      </c>
      <c r="R3355" s="6" t="str">
        <f t="shared" si="578"/>
        <v>I - TRACS (Traditional Arts &amp; Culture Scotland)</v>
      </c>
      <c r="S3355" s="6" t="str">
        <f>IFERROR(INDEX('Vendor Over-ride'!$C:$C, MATCH($R:$R,'Vendor Over-ride'!$A:$A,0)),"")</f>
        <v>I - TRACS (Traditional Arts &amp; Culture Scotland)</v>
      </c>
      <c r="U3355" s="38" t="str">
        <f t="shared" si="572"/>
        <v>Lottery</v>
      </c>
      <c r="V3355" s="5" t="str">
        <f t="shared" si="582"/>
        <v>AWARD</v>
      </c>
      <c r="W3355" s="5" t="b">
        <f t="shared" si="579"/>
        <v>0</v>
      </c>
      <c r="X3355" s="40">
        <f t="shared" ca="1" si="580"/>
        <v>45000</v>
      </c>
      <c r="Y3355" s="30" t="b">
        <f t="shared" ca="1" si="581"/>
        <v>1</v>
      </c>
    </row>
    <row r="3356" spans="1:25">
      <c r="A3356" s="28" t="s">
        <v>5366</v>
      </c>
      <c r="B3356" s="28" t="s">
        <v>5367</v>
      </c>
      <c r="C3356" s="28" t="s">
        <v>2839</v>
      </c>
      <c r="D3356" s="28" t="s">
        <v>2842</v>
      </c>
      <c r="E3356" s="29">
        <v>42115</v>
      </c>
      <c r="F3356" s="28" t="s">
        <v>13887</v>
      </c>
      <c r="G3356" s="30">
        <v>1158</v>
      </c>
      <c r="H3356" s="28" t="s">
        <v>13888</v>
      </c>
      <c r="I3356" s="31">
        <v>0</v>
      </c>
      <c r="J3356" s="31">
        <v>12500</v>
      </c>
      <c r="K3356" s="28" t="s">
        <v>13774</v>
      </c>
      <c r="L3356" s="32">
        <f t="shared" si="573"/>
        <v>-12500</v>
      </c>
      <c r="M3356" s="33">
        <f t="shared" si="574"/>
        <v>12500</v>
      </c>
      <c r="N3356" s="34" t="b">
        <v>1</v>
      </c>
      <c r="O3356" s="35">
        <f t="shared" si="575"/>
        <v>12500</v>
      </c>
      <c r="P3356" s="36" t="str">
        <f t="shared" si="576"/>
        <v>G</v>
      </c>
      <c r="Q3356" s="37" t="str">
        <f t="shared" si="577"/>
        <v>Feisean nan Gaidheal</v>
      </c>
      <c r="R3356" s="6" t="str">
        <f t="shared" si="578"/>
        <v>G - Feisean nan Gaidheal</v>
      </c>
      <c r="S3356" s="6" t="str">
        <f>IFERROR(INDEX('Vendor Over-ride'!$C:$C, MATCH($R:$R,'Vendor Over-ride'!$A:$A,0)),"")</f>
        <v>G - Feisean nan Gaidheal</v>
      </c>
      <c r="U3356" s="38" t="str">
        <f t="shared" si="572"/>
        <v>Lottery</v>
      </c>
      <c r="V3356" s="5" t="str">
        <f t="shared" si="582"/>
        <v>AWARD</v>
      </c>
      <c r="W3356" s="5" t="b">
        <f t="shared" si="579"/>
        <v>0</v>
      </c>
      <c r="X3356" s="40">
        <f t="shared" ca="1" si="580"/>
        <v>529069.21</v>
      </c>
      <c r="Y3356" s="30" t="b">
        <f t="shared" ca="1" si="581"/>
        <v>1</v>
      </c>
    </row>
    <row r="3357" spans="1:25">
      <c r="A3357" s="28" t="s">
        <v>5366</v>
      </c>
      <c r="B3357" s="28" t="s">
        <v>5367</v>
      </c>
      <c r="C3357" s="28" t="s">
        <v>2839</v>
      </c>
      <c r="D3357" s="28" t="s">
        <v>2842</v>
      </c>
      <c r="E3357" s="29">
        <v>42115</v>
      </c>
      <c r="F3357" s="28" t="s">
        <v>3135</v>
      </c>
      <c r="G3357" s="30">
        <v>1158</v>
      </c>
      <c r="H3357" s="28" t="s">
        <v>13889</v>
      </c>
      <c r="I3357" s="31">
        <v>0</v>
      </c>
      <c r="J3357" s="31">
        <v>13500</v>
      </c>
      <c r="K3357" s="28" t="s">
        <v>13831</v>
      </c>
      <c r="L3357" s="32">
        <f t="shared" si="573"/>
        <v>-13500</v>
      </c>
      <c r="M3357" s="33">
        <f t="shared" si="574"/>
        <v>13500</v>
      </c>
      <c r="N3357" s="34" t="b">
        <v>1</v>
      </c>
      <c r="O3357" s="35">
        <f t="shared" si="575"/>
        <v>13500</v>
      </c>
      <c r="P3357" s="36" t="str">
        <f t="shared" si="576"/>
        <v>G</v>
      </c>
      <c r="Q3357" s="37" t="str">
        <f t="shared" si="577"/>
        <v>Aros (Isle of Skye) Ltd</v>
      </c>
      <c r="R3357" s="6" t="str">
        <f t="shared" si="578"/>
        <v>G - Aros (Isle of Skye) Ltd</v>
      </c>
      <c r="S3357" s="6" t="str">
        <f>IFERROR(INDEX('Vendor Over-ride'!$C:$C, MATCH($R:$R,'Vendor Over-ride'!$A:$A,0)),"")</f>
        <v>G - Aros (Isle of Skye) Ltd</v>
      </c>
      <c r="U3357" s="38" t="str">
        <f t="shared" si="572"/>
        <v>Lottery</v>
      </c>
      <c r="V3357" s="5" t="str">
        <f t="shared" si="582"/>
        <v>AWARD</v>
      </c>
      <c r="W3357" s="5" t="b">
        <f t="shared" si="579"/>
        <v>0</v>
      </c>
      <c r="X3357" s="40">
        <f t="shared" ca="1" si="580"/>
        <v>195000</v>
      </c>
      <c r="Y3357" s="30" t="b">
        <f t="shared" ca="1" si="581"/>
        <v>1</v>
      </c>
    </row>
    <row r="3358" spans="1:25">
      <c r="A3358" s="28" t="s">
        <v>5366</v>
      </c>
      <c r="B3358" s="28" t="s">
        <v>5367</v>
      </c>
      <c r="C3358" s="28" t="s">
        <v>2839</v>
      </c>
      <c r="D3358" s="28" t="s">
        <v>2842</v>
      </c>
      <c r="E3358" s="29">
        <v>42115</v>
      </c>
      <c r="F3358" s="28" t="s">
        <v>3136</v>
      </c>
      <c r="G3358" s="30">
        <v>1158</v>
      </c>
      <c r="H3358" s="28" t="s">
        <v>13890</v>
      </c>
      <c r="I3358" s="31">
        <v>0</v>
      </c>
      <c r="J3358" s="31">
        <v>25522</v>
      </c>
      <c r="K3358" s="28" t="s">
        <v>13845</v>
      </c>
      <c r="L3358" s="32">
        <f t="shared" si="573"/>
        <v>-25522</v>
      </c>
      <c r="M3358" s="33">
        <f t="shared" si="574"/>
        <v>25522</v>
      </c>
      <c r="N3358" s="34" t="b">
        <v>1</v>
      </c>
      <c r="O3358" s="35">
        <f t="shared" si="575"/>
        <v>25522</v>
      </c>
      <c r="P3358" s="36" t="str">
        <f t="shared" si="576"/>
        <v>G</v>
      </c>
      <c r="Q3358" s="37" t="str">
        <f t="shared" si="577"/>
        <v>Edinburgh Mela</v>
      </c>
      <c r="R3358" s="6" t="str">
        <f t="shared" si="578"/>
        <v>G - Edinburgh Mela</v>
      </c>
      <c r="S3358" s="6" t="str">
        <f>IFERROR(INDEX('Vendor Over-ride'!$C:$C, MATCH($R:$R,'Vendor Over-ride'!$A:$A,0)),"")</f>
        <v>G - Edinburgh Mela</v>
      </c>
      <c r="U3358" s="38" t="str">
        <f t="shared" si="572"/>
        <v>Lottery</v>
      </c>
      <c r="V3358" s="5" t="str">
        <f t="shared" si="582"/>
        <v>AWARD</v>
      </c>
      <c r="W3358" s="5" t="b">
        <f t="shared" si="579"/>
        <v>1</v>
      </c>
      <c r="X3358" s="40">
        <f t="shared" ca="1" si="580"/>
        <v>98282</v>
      </c>
      <c r="Y3358" s="30" t="b">
        <f t="shared" ca="1" si="581"/>
        <v>1</v>
      </c>
    </row>
    <row r="3359" spans="1:25" hidden="1">
      <c r="A3359" s="28" t="s">
        <v>5366</v>
      </c>
      <c r="B3359" s="28" t="s">
        <v>5367</v>
      </c>
      <c r="C3359" s="28" t="s">
        <v>2839</v>
      </c>
      <c r="D3359" s="28" t="s">
        <v>2842</v>
      </c>
      <c r="E3359" s="29">
        <v>42115</v>
      </c>
      <c r="F3359" s="28" t="s">
        <v>3137</v>
      </c>
      <c r="G3359" s="30">
        <v>1158</v>
      </c>
      <c r="H3359" s="28" t="s">
        <v>13891</v>
      </c>
      <c r="I3359" s="31">
        <v>0</v>
      </c>
      <c r="J3359" s="31">
        <v>4700</v>
      </c>
      <c r="K3359" s="28" t="s">
        <v>13892</v>
      </c>
      <c r="L3359" s="32">
        <f t="shared" si="573"/>
        <v>-4700</v>
      </c>
      <c r="M3359" s="33">
        <f t="shared" si="574"/>
        <v>4700</v>
      </c>
      <c r="N3359" s="34" t="b">
        <v>1</v>
      </c>
      <c r="O3359" s="35">
        <f t="shared" si="575"/>
        <v>4700</v>
      </c>
      <c r="P3359" s="36" t="str">
        <f t="shared" si="576"/>
        <v>G</v>
      </c>
      <c r="Q3359" s="37" t="str">
        <f t="shared" si="577"/>
        <v>West Dunbartonshire Council</v>
      </c>
      <c r="R3359" s="6" t="str">
        <f t="shared" si="578"/>
        <v>G - West Dunbartonshire Council</v>
      </c>
      <c r="S3359" s="6" t="str">
        <f>IFERROR(INDEX('Vendor Over-ride'!$C:$C, MATCH($R:$R,'Vendor Over-ride'!$A:$A,0)),"")</f>
        <v>G - West Dunbartonshire Council</v>
      </c>
      <c r="U3359" s="38" t="str">
        <f t="shared" si="572"/>
        <v>Lottery</v>
      </c>
      <c r="V3359" s="5" t="str">
        <f t="shared" si="582"/>
        <v>AWARD</v>
      </c>
      <c r="W3359" s="5" t="b">
        <f t="shared" si="579"/>
        <v>0</v>
      </c>
      <c r="X3359" s="40">
        <f t="shared" ca="1" si="580"/>
        <v>5797.67</v>
      </c>
      <c r="Y3359" s="30" t="b">
        <f t="shared" ca="1" si="581"/>
        <v>0</v>
      </c>
    </row>
    <row r="3360" spans="1:25" hidden="1">
      <c r="A3360" s="28" t="s">
        <v>5366</v>
      </c>
      <c r="B3360" s="28" t="s">
        <v>5367</v>
      </c>
      <c r="C3360" s="28" t="s">
        <v>2839</v>
      </c>
      <c r="D3360" s="28" t="s">
        <v>2842</v>
      </c>
      <c r="E3360" s="29">
        <v>42115</v>
      </c>
      <c r="F3360" s="28" t="s">
        <v>13893</v>
      </c>
      <c r="G3360" s="30">
        <v>1158</v>
      </c>
      <c r="H3360" s="28" t="s">
        <v>13894</v>
      </c>
      <c r="I3360" s="31">
        <v>0</v>
      </c>
      <c r="J3360" s="31">
        <v>863</v>
      </c>
      <c r="K3360" s="28" t="s">
        <v>13895</v>
      </c>
      <c r="L3360" s="32">
        <f t="shared" si="573"/>
        <v>-863</v>
      </c>
      <c r="M3360" s="33">
        <f t="shared" si="574"/>
        <v>863</v>
      </c>
      <c r="N3360" s="34" t="b">
        <v>1</v>
      </c>
      <c r="O3360" s="35">
        <f t="shared" si="575"/>
        <v>863</v>
      </c>
      <c r="P3360" s="36" t="str">
        <f t="shared" si="576"/>
        <v>G</v>
      </c>
      <c r="Q3360" s="37" t="str">
        <f t="shared" si="577"/>
        <v>Rebecca Cameron</v>
      </c>
      <c r="R3360" s="6" t="str">
        <f t="shared" si="578"/>
        <v>G - Rebecca Cameron</v>
      </c>
      <c r="S3360" s="6" t="str">
        <f>IFERROR(INDEX('Vendor Over-ride'!$C:$C, MATCH($R:$R,'Vendor Over-ride'!$A:$A,0)),"")</f>
        <v>G - Rebecca Cameron</v>
      </c>
      <c r="U3360" s="38" t="str">
        <f t="shared" si="572"/>
        <v>Lottery</v>
      </c>
      <c r="V3360" s="5" t="str">
        <f t="shared" si="582"/>
        <v>AWARD</v>
      </c>
      <c r="W3360" s="5" t="b">
        <f t="shared" si="579"/>
        <v>0</v>
      </c>
      <c r="X3360" s="40">
        <f t="shared" ca="1" si="580"/>
        <v>1150</v>
      </c>
      <c r="Y3360" s="30" t="b">
        <f t="shared" ca="1" si="581"/>
        <v>0</v>
      </c>
    </row>
    <row r="3361" spans="1:25" hidden="1">
      <c r="A3361" s="28" t="s">
        <v>5366</v>
      </c>
      <c r="B3361" s="28" t="s">
        <v>5367</v>
      </c>
      <c r="C3361" s="28" t="s">
        <v>2839</v>
      </c>
      <c r="D3361" s="28" t="s">
        <v>2842</v>
      </c>
      <c r="E3361" s="29">
        <v>42115</v>
      </c>
      <c r="F3361" s="28" t="s">
        <v>3138</v>
      </c>
      <c r="G3361" s="30">
        <v>1158</v>
      </c>
      <c r="H3361" s="28" t="s">
        <v>13896</v>
      </c>
      <c r="I3361" s="31">
        <v>0</v>
      </c>
      <c r="J3361" s="31">
        <v>11228</v>
      </c>
      <c r="K3361" s="28" t="s">
        <v>13897</v>
      </c>
      <c r="L3361" s="32">
        <f t="shared" si="573"/>
        <v>-11228</v>
      </c>
      <c r="M3361" s="33">
        <f t="shared" si="574"/>
        <v>11228</v>
      </c>
      <c r="N3361" s="34" t="b">
        <v>1</v>
      </c>
      <c r="O3361" s="35">
        <f t="shared" si="575"/>
        <v>11228</v>
      </c>
      <c r="P3361" s="36" t="str">
        <f t="shared" si="576"/>
        <v>G</v>
      </c>
      <c r="Q3361" s="37" t="str">
        <f t="shared" si="577"/>
        <v>Saffy Setohy</v>
      </c>
      <c r="R3361" s="6" t="str">
        <f t="shared" si="578"/>
        <v>G - Saffy Setohy</v>
      </c>
      <c r="S3361" s="6" t="str">
        <f>IFERROR(INDEX('Vendor Over-ride'!$C:$C, MATCH($R:$R,'Vendor Over-ride'!$A:$A,0)),"")</f>
        <v>G - Saffy Setohy</v>
      </c>
      <c r="U3361" s="38" t="str">
        <f t="shared" si="572"/>
        <v>Lottery</v>
      </c>
      <c r="V3361" s="5" t="str">
        <f t="shared" si="582"/>
        <v>AWARD</v>
      </c>
      <c r="W3361" s="5" t="b">
        <f t="shared" si="579"/>
        <v>0</v>
      </c>
      <c r="X3361" s="40">
        <f t="shared" ca="1" si="580"/>
        <v>13099</v>
      </c>
      <c r="Y3361" s="30" t="b">
        <f t="shared" ca="1" si="581"/>
        <v>0</v>
      </c>
    </row>
    <row r="3362" spans="1:25" hidden="1">
      <c r="A3362" s="28" t="s">
        <v>5366</v>
      </c>
      <c r="B3362" s="28" t="s">
        <v>5367</v>
      </c>
      <c r="C3362" s="28" t="s">
        <v>2839</v>
      </c>
      <c r="D3362" s="28" t="s">
        <v>2842</v>
      </c>
      <c r="E3362" s="29">
        <v>42115</v>
      </c>
      <c r="F3362" s="28" t="s">
        <v>13898</v>
      </c>
      <c r="G3362" s="30">
        <v>1158</v>
      </c>
      <c r="H3362" s="28" t="s">
        <v>13899</v>
      </c>
      <c r="I3362" s="31">
        <v>0</v>
      </c>
      <c r="J3362" s="31">
        <v>6704</v>
      </c>
      <c r="K3362" s="28" t="s">
        <v>13900</v>
      </c>
      <c r="L3362" s="32">
        <f t="shared" si="573"/>
        <v>-6704</v>
      </c>
      <c r="M3362" s="33">
        <f t="shared" si="574"/>
        <v>6704</v>
      </c>
      <c r="N3362" s="34" t="b">
        <v>1</v>
      </c>
      <c r="O3362" s="35">
        <f t="shared" si="575"/>
        <v>6704</v>
      </c>
      <c r="P3362" s="36" t="str">
        <f t="shared" si="576"/>
        <v>G</v>
      </c>
      <c r="Q3362" s="37" t="str">
        <f t="shared" si="577"/>
        <v>Hans Kok</v>
      </c>
      <c r="R3362" s="6" t="str">
        <f t="shared" si="578"/>
        <v>G - Hans Kok</v>
      </c>
      <c r="S3362" s="6" t="str">
        <f>IFERROR(INDEX('Vendor Over-ride'!$C:$C, MATCH($R:$R,'Vendor Over-ride'!$A:$A,0)),"")</f>
        <v>G - Hans Kok</v>
      </c>
      <c r="U3362" s="38" t="str">
        <f t="shared" si="572"/>
        <v>Lottery</v>
      </c>
      <c r="V3362" s="5" t="str">
        <f t="shared" si="582"/>
        <v>AWARD</v>
      </c>
      <c r="W3362" s="5" t="b">
        <f t="shared" si="579"/>
        <v>0</v>
      </c>
      <c r="X3362" s="40">
        <f t="shared" ca="1" si="580"/>
        <v>8939</v>
      </c>
      <c r="Y3362" s="30" t="b">
        <f t="shared" ca="1" si="581"/>
        <v>0</v>
      </c>
    </row>
    <row r="3363" spans="1:25" hidden="1">
      <c r="A3363" s="28" t="s">
        <v>5366</v>
      </c>
      <c r="B3363" s="28" t="s">
        <v>5367</v>
      </c>
      <c r="C3363" s="28" t="s">
        <v>2839</v>
      </c>
      <c r="D3363" s="28" t="s">
        <v>2842</v>
      </c>
      <c r="E3363" s="29">
        <v>42115</v>
      </c>
      <c r="F3363" s="28" t="s">
        <v>3140</v>
      </c>
      <c r="G3363" s="30">
        <v>1158</v>
      </c>
      <c r="H3363" s="28" t="s">
        <v>13901</v>
      </c>
      <c r="I3363" s="31">
        <v>0</v>
      </c>
      <c r="J3363" s="31">
        <v>4429</v>
      </c>
      <c r="K3363" s="28" t="s">
        <v>13902</v>
      </c>
      <c r="L3363" s="32">
        <f t="shared" si="573"/>
        <v>-4429</v>
      </c>
      <c r="M3363" s="33">
        <f t="shared" si="574"/>
        <v>4429</v>
      </c>
      <c r="N3363" s="34" t="b">
        <v>1</v>
      </c>
      <c r="O3363" s="35">
        <f t="shared" si="575"/>
        <v>4429</v>
      </c>
      <c r="P3363" s="36" t="str">
        <f t="shared" si="576"/>
        <v>G</v>
      </c>
      <c r="Q3363" s="37" t="str">
        <f t="shared" si="577"/>
        <v>Claire Willoughby</v>
      </c>
      <c r="R3363" s="6" t="str">
        <f t="shared" si="578"/>
        <v>G - Claire Willoughby</v>
      </c>
      <c r="S3363" s="6" t="str">
        <f>IFERROR(INDEX('Vendor Over-ride'!$C:$C, MATCH($R:$R,'Vendor Over-ride'!$A:$A,0)),"")</f>
        <v>G - Claire Willoughby</v>
      </c>
      <c r="U3363" s="38" t="str">
        <f t="shared" si="572"/>
        <v>Lottery</v>
      </c>
      <c r="V3363" s="5" t="str">
        <f t="shared" si="582"/>
        <v>AWARD</v>
      </c>
      <c r="W3363" s="5" t="b">
        <f t="shared" si="579"/>
        <v>0</v>
      </c>
      <c r="X3363" s="40">
        <f t="shared" ca="1" si="580"/>
        <v>5905</v>
      </c>
      <c r="Y3363" s="30" t="b">
        <f t="shared" ca="1" si="581"/>
        <v>0</v>
      </c>
    </row>
    <row r="3364" spans="1:25" hidden="1">
      <c r="A3364" s="28" t="s">
        <v>5366</v>
      </c>
      <c r="B3364" s="28" t="s">
        <v>5367</v>
      </c>
      <c r="C3364" s="28" t="s">
        <v>2839</v>
      </c>
      <c r="D3364" s="28" t="s">
        <v>2842</v>
      </c>
      <c r="E3364" s="29">
        <v>42115</v>
      </c>
      <c r="F3364" s="28" t="s">
        <v>3141</v>
      </c>
      <c r="G3364" s="30">
        <v>1158</v>
      </c>
      <c r="H3364" s="28" t="s">
        <v>13903</v>
      </c>
      <c r="I3364" s="31">
        <v>0</v>
      </c>
      <c r="J3364" s="31">
        <v>5250</v>
      </c>
      <c r="K3364" s="28" t="s">
        <v>13904</v>
      </c>
      <c r="L3364" s="32">
        <f t="shared" si="573"/>
        <v>-5250</v>
      </c>
      <c r="M3364" s="33">
        <f t="shared" si="574"/>
        <v>5250</v>
      </c>
      <c r="N3364" s="34" t="b">
        <v>1</v>
      </c>
      <c r="O3364" s="35">
        <f t="shared" si="575"/>
        <v>5250</v>
      </c>
      <c r="P3364" s="36" t="str">
        <f t="shared" si="576"/>
        <v>G</v>
      </c>
      <c r="Q3364" s="37" t="str">
        <f t="shared" si="577"/>
        <v>Paraig MacNeill</v>
      </c>
      <c r="R3364" s="6" t="str">
        <f t="shared" si="578"/>
        <v>G - Paraig MacNeill</v>
      </c>
      <c r="S3364" s="6" t="str">
        <f>IFERROR(INDEX('Vendor Over-ride'!$C:$C, MATCH($R:$R,'Vendor Over-ride'!$A:$A,0)),"")</f>
        <v>G - Paraig MacNeill</v>
      </c>
      <c r="U3364" s="38" t="str">
        <f t="shared" si="572"/>
        <v>Lottery</v>
      </c>
      <c r="V3364" s="5" t="str">
        <f t="shared" si="582"/>
        <v>AWARD</v>
      </c>
      <c r="W3364" s="5" t="b">
        <f t="shared" si="579"/>
        <v>0</v>
      </c>
      <c r="X3364" s="40">
        <f t="shared" ca="1" si="580"/>
        <v>6821.22</v>
      </c>
      <c r="Y3364" s="30" t="b">
        <f t="shared" ca="1" si="581"/>
        <v>0</v>
      </c>
    </row>
    <row r="3365" spans="1:25" hidden="1">
      <c r="A3365" s="28" t="s">
        <v>5366</v>
      </c>
      <c r="B3365" s="28" t="s">
        <v>5367</v>
      </c>
      <c r="C3365" s="28" t="s">
        <v>2839</v>
      </c>
      <c r="D3365" s="28" t="s">
        <v>2842</v>
      </c>
      <c r="E3365" s="29">
        <v>42115</v>
      </c>
      <c r="F3365" s="28" t="s">
        <v>3143</v>
      </c>
      <c r="G3365" s="30">
        <v>1158</v>
      </c>
      <c r="H3365" s="28" t="s">
        <v>13905</v>
      </c>
      <c r="I3365" s="31">
        <v>0</v>
      </c>
      <c r="J3365" s="31">
        <v>10326</v>
      </c>
      <c r="K3365" s="28" t="s">
        <v>13906</v>
      </c>
      <c r="L3365" s="32">
        <f t="shared" si="573"/>
        <v>-10326</v>
      </c>
      <c r="M3365" s="33">
        <f t="shared" si="574"/>
        <v>10326</v>
      </c>
      <c r="N3365" s="34" t="b">
        <v>1</v>
      </c>
      <c r="O3365" s="35">
        <f t="shared" si="575"/>
        <v>10326</v>
      </c>
      <c r="P3365" s="36" t="str">
        <f t="shared" si="576"/>
        <v>G</v>
      </c>
      <c r="Q3365" s="37" t="str">
        <f t="shared" si="577"/>
        <v>Deirdre Heddon</v>
      </c>
      <c r="R3365" s="6" t="str">
        <f t="shared" si="578"/>
        <v>G - Deirdre Heddon</v>
      </c>
      <c r="S3365" s="6" t="str">
        <f>IFERROR(INDEX('Vendor Over-ride'!$C:$C, MATCH($R:$R,'Vendor Over-ride'!$A:$A,0)),"")</f>
        <v>G - Deirdre Heddon</v>
      </c>
      <c r="U3365" s="38" t="str">
        <f t="shared" si="572"/>
        <v>Lottery</v>
      </c>
      <c r="V3365" s="5" t="str">
        <f t="shared" si="582"/>
        <v>AWARD</v>
      </c>
      <c r="W3365" s="5" t="b">
        <f t="shared" si="579"/>
        <v>0</v>
      </c>
      <c r="X3365" s="40">
        <f t="shared" ca="1" si="580"/>
        <v>10326</v>
      </c>
      <c r="Y3365" s="30" t="b">
        <f t="shared" ca="1" si="581"/>
        <v>0</v>
      </c>
    </row>
    <row r="3366" spans="1:25" hidden="1">
      <c r="A3366" s="28" t="s">
        <v>5366</v>
      </c>
      <c r="B3366" s="28" t="s">
        <v>5367</v>
      </c>
      <c r="C3366" s="28" t="s">
        <v>2839</v>
      </c>
      <c r="D3366" s="28" t="s">
        <v>2842</v>
      </c>
      <c r="E3366" s="29">
        <v>42115</v>
      </c>
      <c r="F3366" s="28" t="s">
        <v>3192</v>
      </c>
      <c r="G3366" s="30">
        <v>1158</v>
      </c>
      <c r="H3366" s="28" t="s">
        <v>13907</v>
      </c>
      <c r="I3366" s="31">
        <v>0</v>
      </c>
      <c r="J3366" s="31">
        <v>6000</v>
      </c>
      <c r="K3366" s="28" t="s">
        <v>13908</v>
      </c>
      <c r="L3366" s="32">
        <f t="shared" si="573"/>
        <v>-6000</v>
      </c>
      <c r="M3366" s="33">
        <f t="shared" si="574"/>
        <v>6000</v>
      </c>
      <c r="N3366" s="34" t="b">
        <v>1</v>
      </c>
      <c r="O3366" s="35">
        <f t="shared" si="575"/>
        <v>6000</v>
      </c>
      <c r="P3366" s="36" t="str">
        <f t="shared" si="576"/>
        <v>G</v>
      </c>
      <c r="Q3366" s="37" t="str">
        <f t="shared" si="577"/>
        <v>Caroline Finlay</v>
      </c>
      <c r="R3366" s="6" t="str">
        <f t="shared" si="578"/>
        <v>G - Caroline Finlay</v>
      </c>
      <c r="S3366" s="6" t="str">
        <f>IFERROR(INDEX('Vendor Over-ride'!$C:$C, MATCH($R:$R,'Vendor Over-ride'!$A:$A,0)),"")</f>
        <v>G - Caroline Finlay</v>
      </c>
      <c r="U3366" s="38" t="str">
        <f t="shared" si="572"/>
        <v>Lottery</v>
      </c>
      <c r="V3366" s="5" t="str">
        <f t="shared" si="582"/>
        <v>AWARD</v>
      </c>
      <c r="W3366" s="5" t="b">
        <f t="shared" si="579"/>
        <v>0</v>
      </c>
      <c r="X3366" s="40">
        <f t="shared" ca="1" si="580"/>
        <v>6000</v>
      </c>
      <c r="Y3366" s="30" t="b">
        <f t="shared" ca="1" si="581"/>
        <v>0</v>
      </c>
    </row>
    <row r="3367" spans="1:25" hidden="1">
      <c r="A3367" s="28" t="s">
        <v>5366</v>
      </c>
      <c r="B3367" s="28" t="s">
        <v>5367</v>
      </c>
      <c r="C3367" s="28" t="s">
        <v>2839</v>
      </c>
      <c r="D3367" s="28" t="s">
        <v>2842</v>
      </c>
      <c r="E3367" s="29">
        <v>42115</v>
      </c>
      <c r="F3367" s="28" t="s">
        <v>13909</v>
      </c>
      <c r="G3367" s="30">
        <v>1158</v>
      </c>
      <c r="H3367" s="28" t="s">
        <v>13910</v>
      </c>
      <c r="I3367" s="31">
        <v>0</v>
      </c>
      <c r="J3367" s="31">
        <v>1733</v>
      </c>
      <c r="K3367" s="28" t="s">
        <v>13911</v>
      </c>
      <c r="L3367" s="32">
        <f t="shared" si="573"/>
        <v>-1733</v>
      </c>
      <c r="M3367" s="33">
        <f t="shared" si="574"/>
        <v>1733</v>
      </c>
      <c r="N3367" s="34" t="b">
        <v>1</v>
      </c>
      <c r="O3367" s="35">
        <f t="shared" si="575"/>
        <v>1733</v>
      </c>
      <c r="P3367" s="36" t="str">
        <f t="shared" si="576"/>
        <v>G</v>
      </c>
      <c r="Q3367" s="37" t="str">
        <f t="shared" si="577"/>
        <v>Peebles Orchestra</v>
      </c>
      <c r="R3367" s="6" t="str">
        <f t="shared" si="578"/>
        <v>G - Peebles Orchestra</v>
      </c>
      <c r="S3367" s="6" t="str">
        <f>IFERROR(INDEX('Vendor Over-ride'!$C:$C, MATCH($R:$R,'Vendor Over-ride'!$A:$A,0)),"")</f>
        <v>G - Peebles Orchestra</v>
      </c>
      <c r="U3367" s="38" t="str">
        <f t="shared" si="572"/>
        <v>Lottery</v>
      </c>
      <c r="V3367" s="5" t="str">
        <f t="shared" si="582"/>
        <v>AWARD</v>
      </c>
      <c r="W3367" s="5" t="b">
        <f t="shared" si="579"/>
        <v>0</v>
      </c>
      <c r="X3367" s="40">
        <f t="shared" ca="1" si="580"/>
        <v>2232.5500000000002</v>
      </c>
      <c r="Y3367" s="30" t="b">
        <f t="shared" ca="1" si="581"/>
        <v>0</v>
      </c>
    </row>
    <row r="3368" spans="1:25" hidden="1">
      <c r="A3368" s="28" t="s">
        <v>5366</v>
      </c>
      <c r="B3368" s="28" t="s">
        <v>5367</v>
      </c>
      <c r="C3368" s="28" t="s">
        <v>2839</v>
      </c>
      <c r="D3368" s="28" t="s">
        <v>2842</v>
      </c>
      <c r="E3368" s="29">
        <v>42115</v>
      </c>
      <c r="F3368" s="28" t="s">
        <v>3193</v>
      </c>
      <c r="G3368" s="30">
        <v>1158</v>
      </c>
      <c r="H3368" s="28" t="s">
        <v>13912</v>
      </c>
      <c r="I3368" s="31">
        <v>0</v>
      </c>
      <c r="J3368" s="31">
        <v>8740</v>
      </c>
      <c r="K3368" s="28" t="s">
        <v>13913</v>
      </c>
      <c r="L3368" s="32">
        <f t="shared" si="573"/>
        <v>-8740</v>
      </c>
      <c r="M3368" s="33">
        <f t="shared" si="574"/>
        <v>8740</v>
      </c>
      <c r="N3368" s="34" t="b">
        <v>1</v>
      </c>
      <c r="O3368" s="35">
        <f t="shared" si="575"/>
        <v>8740</v>
      </c>
      <c r="P3368" s="36" t="str">
        <f t="shared" si="576"/>
        <v>G</v>
      </c>
      <c r="Q3368" s="37" t="str">
        <f t="shared" si="577"/>
        <v>Robert Rae</v>
      </c>
      <c r="R3368" s="6" t="str">
        <f t="shared" si="578"/>
        <v>G - Robert Rae</v>
      </c>
      <c r="S3368" s="6" t="str">
        <f>IFERROR(INDEX('Vendor Over-ride'!$C:$C, MATCH($R:$R,'Vendor Over-ride'!$A:$A,0)),"")</f>
        <v>G - Robert Rae</v>
      </c>
      <c r="U3368" s="38" t="str">
        <f t="shared" si="572"/>
        <v>Lottery</v>
      </c>
      <c r="V3368" s="5" t="str">
        <f t="shared" si="582"/>
        <v>AWARD</v>
      </c>
      <c r="W3368" s="5" t="b">
        <f t="shared" si="579"/>
        <v>0</v>
      </c>
      <c r="X3368" s="40">
        <f t="shared" ca="1" si="580"/>
        <v>12610</v>
      </c>
      <c r="Y3368" s="30" t="b">
        <f t="shared" ca="1" si="581"/>
        <v>0</v>
      </c>
    </row>
    <row r="3369" spans="1:25">
      <c r="A3369" s="28" t="s">
        <v>5366</v>
      </c>
      <c r="B3369" s="28" t="s">
        <v>5367</v>
      </c>
      <c r="C3369" s="28" t="s">
        <v>2839</v>
      </c>
      <c r="D3369" s="28" t="s">
        <v>2842</v>
      </c>
      <c r="E3369" s="29">
        <v>42115</v>
      </c>
      <c r="F3369" s="28" t="s">
        <v>3194</v>
      </c>
      <c r="G3369" s="30">
        <v>1158</v>
      </c>
      <c r="H3369" s="28" t="s">
        <v>13914</v>
      </c>
      <c r="I3369" s="31">
        <v>0</v>
      </c>
      <c r="J3369" s="31">
        <v>14336</v>
      </c>
      <c r="K3369" s="28" t="s">
        <v>13915</v>
      </c>
      <c r="L3369" s="32">
        <f t="shared" si="573"/>
        <v>-14336</v>
      </c>
      <c r="M3369" s="33">
        <f t="shared" si="574"/>
        <v>14336</v>
      </c>
      <c r="N3369" s="34" t="b">
        <v>1</v>
      </c>
      <c r="O3369" s="35">
        <f t="shared" si="575"/>
        <v>14336</v>
      </c>
      <c r="P3369" s="36" t="str">
        <f t="shared" si="576"/>
        <v>G</v>
      </c>
      <c r="Q3369" s="37" t="str">
        <f t="shared" si="577"/>
        <v>Northwoods Ltd</v>
      </c>
      <c r="R3369" s="6" t="str">
        <f t="shared" si="578"/>
        <v>G - Northwoods Ltd</v>
      </c>
      <c r="S3369" s="6" t="str">
        <f>IFERROR(INDEX('Vendor Over-ride'!$C:$C, MATCH($R:$R,'Vendor Over-ride'!$A:$A,0)),"")</f>
        <v>G - Northwords</v>
      </c>
      <c r="U3369" s="38" t="str">
        <f t="shared" si="572"/>
        <v>Lottery</v>
      </c>
      <c r="V3369" s="5" t="str">
        <f t="shared" si="582"/>
        <v>AWARD</v>
      </c>
      <c r="W3369" s="5" t="b">
        <f t="shared" si="579"/>
        <v>0</v>
      </c>
      <c r="X3369" s="40">
        <f t="shared" ca="1" si="580"/>
        <v>29336</v>
      </c>
      <c r="Y3369" s="30" t="b">
        <f t="shared" ca="1" si="581"/>
        <v>1</v>
      </c>
    </row>
    <row r="3370" spans="1:25" hidden="1">
      <c r="A3370" s="28" t="s">
        <v>5366</v>
      </c>
      <c r="B3370" s="28" t="s">
        <v>5367</v>
      </c>
      <c r="C3370" s="28" t="s">
        <v>2839</v>
      </c>
      <c r="D3370" s="28" t="s">
        <v>2842</v>
      </c>
      <c r="E3370" s="29">
        <v>42115</v>
      </c>
      <c r="F3370" s="28" t="s">
        <v>13916</v>
      </c>
      <c r="G3370" s="30">
        <v>1158</v>
      </c>
      <c r="H3370" s="28" t="s">
        <v>13917</v>
      </c>
      <c r="I3370" s="31">
        <v>0</v>
      </c>
      <c r="J3370" s="31">
        <v>4875</v>
      </c>
      <c r="K3370" s="28" t="s">
        <v>13918</v>
      </c>
      <c r="L3370" s="32">
        <f t="shared" si="573"/>
        <v>-4875</v>
      </c>
      <c r="M3370" s="33">
        <f t="shared" si="574"/>
        <v>4875</v>
      </c>
      <c r="N3370" s="34" t="b">
        <v>1</v>
      </c>
      <c r="O3370" s="35">
        <f t="shared" si="575"/>
        <v>4875</v>
      </c>
      <c r="P3370" s="36" t="str">
        <f t="shared" si="576"/>
        <v>G</v>
      </c>
      <c r="Q3370" s="37" t="str">
        <f t="shared" si="577"/>
        <v>Craignish Village Hall</v>
      </c>
      <c r="R3370" s="6" t="str">
        <f t="shared" si="578"/>
        <v>G - Craignish Village Hall</v>
      </c>
      <c r="S3370" s="6" t="str">
        <f>IFERROR(INDEX('Vendor Over-ride'!$C:$C, MATCH($R:$R,'Vendor Over-ride'!$A:$A,0)),"")</f>
        <v>G - Craignish Village Hall</v>
      </c>
      <c r="U3370" s="38" t="str">
        <f t="shared" si="572"/>
        <v>Lottery</v>
      </c>
      <c r="V3370" s="5" t="str">
        <f t="shared" si="582"/>
        <v>AWARD</v>
      </c>
      <c r="W3370" s="5" t="b">
        <f t="shared" si="579"/>
        <v>0</v>
      </c>
      <c r="X3370" s="40">
        <f t="shared" ca="1" si="580"/>
        <v>11452</v>
      </c>
      <c r="Y3370" s="30" t="b">
        <f t="shared" ca="1" si="581"/>
        <v>0</v>
      </c>
    </row>
    <row r="3371" spans="1:25" hidden="1">
      <c r="A3371" s="28" t="s">
        <v>5366</v>
      </c>
      <c r="B3371" s="28" t="s">
        <v>5367</v>
      </c>
      <c r="C3371" s="28" t="s">
        <v>2839</v>
      </c>
      <c r="D3371" s="28" t="s">
        <v>2842</v>
      </c>
      <c r="E3371" s="29">
        <v>42115</v>
      </c>
      <c r="F3371" s="28" t="s">
        <v>3195</v>
      </c>
      <c r="G3371" s="30">
        <v>1158</v>
      </c>
      <c r="H3371" s="28" t="s">
        <v>13919</v>
      </c>
      <c r="I3371" s="31">
        <v>0</v>
      </c>
      <c r="J3371" s="31">
        <v>11250</v>
      </c>
      <c r="K3371" s="28" t="s">
        <v>13920</v>
      </c>
      <c r="L3371" s="32">
        <f t="shared" si="573"/>
        <v>-11250</v>
      </c>
      <c r="M3371" s="33">
        <f t="shared" si="574"/>
        <v>11250</v>
      </c>
      <c r="N3371" s="34" t="b">
        <v>1</v>
      </c>
      <c r="O3371" s="35">
        <f t="shared" si="575"/>
        <v>11250</v>
      </c>
      <c r="P3371" s="36" t="str">
        <f t="shared" si="576"/>
        <v>G</v>
      </c>
      <c r="Q3371" s="37" t="str">
        <f t="shared" si="577"/>
        <v>Scottish Prison Arts Network</v>
      </c>
      <c r="R3371" s="6" t="str">
        <f t="shared" si="578"/>
        <v>G - Scottish Prison Arts Network</v>
      </c>
      <c r="S3371" s="6" t="str">
        <f>IFERROR(INDEX('Vendor Over-ride'!$C:$C, MATCH($R:$R,'Vendor Over-ride'!$A:$A,0)),"")</f>
        <v>G - Scottish Prison Arts Network</v>
      </c>
      <c r="U3371" s="38" t="str">
        <f t="shared" si="572"/>
        <v>Lottery</v>
      </c>
      <c r="V3371" s="5" t="str">
        <f t="shared" si="582"/>
        <v>AWARD</v>
      </c>
      <c r="W3371" s="5" t="b">
        <f t="shared" si="579"/>
        <v>0</v>
      </c>
      <c r="X3371" s="40">
        <f t="shared" ca="1" si="580"/>
        <v>11250</v>
      </c>
      <c r="Y3371" s="30" t="b">
        <f t="shared" ca="1" si="581"/>
        <v>0</v>
      </c>
    </row>
    <row r="3372" spans="1:25" hidden="1">
      <c r="A3372" s="28" t="s">
        <v>5366</v>
      </c>
      <c r="B3372" s="28" t="s">
        <v>5367</v>
      </c>
      <c r="C3372" s="28" t="s">
        <v>2839</v>
      </c>
      <c r="D3372" s="28" t="s">
        <v>2842</v>
      </c>
      <c r="E3372" s="29">
        <v>42115</v>
      </c>
      <c r="F3372" s="28" t="s">
        <v>13921</v>
      </c>
      <c r="G3372" s="30">
        <v>1158</v>
      </c>
      <c r="H3372" s="28" t="s">
        <v>13922</v>
      </c>
      <c r="I3372" s="31">
        <v>0</v>
      </c>
      <c r="J3372" s="31">
        <v>3750</v>
      </c>
      <c r="K3372" s="28" t="s">
        <v>13923</v>
      </c>
      <c r="L3372" s="32">
        <f t="shared" si="573"/>
        <v>-3750</v>
      </c>
      <c r="M3372" s="33">
        <f t="shared" si="574"/>
        <v>3750</v>
      </c>
      <c r="N3372" s="34" t="b">
        <v>1</v>
      </c>
      <c r="O3372" s="35">
        <f t="shared" si="575"/>
        <v>3750</v>
      </c>
      <c r="P3372" s="36" t="str">
        <f t="shared" si="576"/>
        <v>G</v>
      </c>
      <c r="Q3372" s="37" t="str">
        <f t="shared" si="577"/>
        <v>Cardboard Citizens</v>
      </c>
      <c r="R3372" s="6" t="str">
        <f t="shared" si="578"/>
        <v>G - Cardboard Citizens</v>
      </c>
      <c r="S3372" s="6" t="str">
        <f>IFERROR(INDEX('Vendor Over-ride'!$C:$C, MATCH($R:$R,'Vendor Over-ride'!$A:$A,0)),"")</f>
        <v>G - Cardboard Citizens</v>
      </c>
      <c r="U3372" s="38" t="str">
        <f t="shared" si="572"/>
        <v>Lottery</v>
      </c>
      <c r="V3372" s="5" t="str">
        <f t="shared" si="582"/>
        <v>AWARD</v>
      </c>
      <c r="W3372" s="5" t="b">
        <f t="shared" si="579"/>
        <v>0</v>
      </c>
      <c r="X3372" s="40">
        <f t="shared" ca="1" si="580"/>
        <v>5000</v>
      </c>
      <c r="Y3372" s="30" t="b">
        <f t="shared" ca="1" si="581"/>
        <v>0</v>
      </c>
    </row>
    <row r="3373" spans="1:25" hidden="1">
      <c r="A3373" s="28" t="s">
        <v>5366</v>
      </c>
      <c r="B3373" s="28" t="s">
        <v>5367</v>
      </c>
      <c r="C3373" s="28" t="s">
        <v>2839</v>
      </c>
      <c r="D3373" s="28" t="s">
        <v>2842</v>
      </c>
      <c r="E3373" s="29">
        <v>42115</v>
      </c>
      <c r="F3373" s="28" t="s">
        <v>3196</v>
      </c>
      <c r="G3373" s="30">
        <v>1158</v>
      </c>
      <c r="H3373" s="28" t="s">
        <v>13924</v>
      </c>
      <c r="I3373" s="31">
        <v>0</v>
      </c>
      <c r="J3373" s="31">
        <v>1080</v>
      </c>
      <c r="K3373" s="28" t="s">
        <v>13925</v>
      </c>
      <c r="L3373" s="32">
        <f t="shared" si="573"/>
        <v>-1080</v>
      </c>
      <c r="M3373" s="33">
        <f t="shared" si="574"/>
        <v>1080</v>
      </c>
      <c r="N3373" s="34" t="b">
        <v>1</v>
      </c>
      <c r="O3373" s="35">
        <f t="shared" si="575"/>
        <v>1080</v>
      </c>
      <c r="P3373" s="36" t="str">
        <f t="shared" si="576"/>
        <v>G</v>
      </c>
      <c r="Q3373" s="37" t="str">
        <f t="shared" si="577"/>
        <v>Robert Kenyon</v>
      </c>
      <c r="R3373" s="6" t="str">
        <f t="shared" si="578"/>
        <v>G - Robert Kenyon</v>
      </c>
      <c r="S3373" s="6" t="str">
        <f>IFERROR(INDEX('Vendor Over-ride'!$C:$C, MATCH($R:$R,'Vendor Over-ride'!$A:$A,0)),"")</f>
        <v>G - Robert Kenyon</v>
      </c>
      <c r="U3373" s="38" t="str">
        <f t="shared" si="572"/>
        <v>Lottery</v>
      </c>
      <c r="V3373" s="5" t="str">
        <f t="shared" si="582"/>
        <v>AWARD</v>
      </c>
      <c r="W3373" s="5" t="b">
        <f t="shared" si="579"/>
        <v>0</v>
      </c>
      <c r="X3373" s="40">
        <f t="shared" ca="1" si="580"/>
        <v>1080</v>
      </c>
      <c r="Y3373" s="30" t="b">
        <f t="shared" ca="1" si="581"/>
        <v>0</v>
      </c>
    </row>
    <row r="3374" spans="1:25" hidden="1">
      <c r="A3374" s="28" t="s">
        <v>5366</v>
      </c>
      <c r="B3374" s="28" t="s">
        <v>5367</v>
      </c>
      <c r="C3374" s="28" t="s">
        <v>2839</v>
      </c>
      <c r="D3374" s="28" t="s">
        <v>2842</v>
      </c>
      <c r="E3374" s="29">
        <v>42115</v>
      </c>
      <c r="F3374" s="28" t="s">
        <v>3197</v>
      </c>
      <c r="G3374" s="30">
        <v>1158</v>
      </c>
      <c r="H3374" s="28" t="s">
        <v>13926</v>
      </c>
      <c r="I3374" s="31">
        <v>0</v>
      </c>
      <c r="J3374" s="31">
        <v>3403</v>
      </c>
      <c r="K3374" s="28" t="s">
        <v>13927</v>
      </c>
      <c r="L3374" s="32">
        <f t="shared" si="573"/>
        <v>-3403</v>
      </c>
      <c r="M3374" s="33">
        <f t="shared" si="574"/>
        <v>3403</v>
      </c>
      <c r="N3374" s="34" t="b">
        <v>1</v>
      </c>
      <c r="O3374" s="35">
        <f t="shared" si="575"/>
        <v>3403</v>
      </c>
      <c r="P3374" s="36" t="str">
        <f t="shared" si="576"/>
        <v>G</v>
      </c>
      <c r="Q3374" s="37" t="str">
        <f t="shared" si="577"/>
        <v>Jessica Harrison</v>
      </c>
      <c r="R3374" s="6" t="str">
        <f t="shared" si="578"/>
        <v>G - Jessica Harrison</v>
      </c>
      <c r="S3374" s="6" t="str">
        <f>IFERROR(INDEX('Vendor Over-ride'!$C:$C, MATCH($R:$R,'Vendor Over-ride'!$A:$A,0)),"")</f>
        <v>G - Jessica Harrison</v>
      </c>
      <c r="U3374" s="38" t="str">
        <f t="shared" si="572"/>
        <v>Lottery</v>
      </c>
      <c r="V3374" s="5" t="str">
        <f t="shared" si="582"/>
        <v>AWARD</v>
      </c>
      <c r="W3374" s="5" t="b">
        <f t="shared" si="579"/>
        <v>0</v>
      </c>
      <c r="X3374" s="40">
        <f t="shared" ca="1" si="580"/>
        <v>4537</v>
      </c>
      <c r="Y3374" s="30" t="b">
        <f t="shared" ca="1" si="581"/>
        <v>0</v>
      </c>
    </row>
    <row r="3375" spans="1:25" hidden="1">
      <c r="A3375" s="28" t="s">
        <v>5366</v>
      </c>
      <c r="B3375" s="28" t="s">
        <v>5367</v>
      </c>
      <c r="C3375" s="28" t="s">
        <v>2839</v>
      </c>
      <c r="D3375" s="28" t="s">
        <v>2842</v>
      </c>
      <c r="E3375" s="29">
        <v>42115</v>
      </c>
      <c r="F3375" s="28" t="s">
        <v>3198</v>
      </c>
      <c r="G3375" s="30">
        <v>1158</v>
      </c>
      <c r="H3375" s="28" t="s">
        <v>13928</v>
      </c>
      <c r="I3375" s="31">
        <v>0</v>
      </c>
      <c r="J3375" s="31">
        <v>5625</v>
      </c>
      <c r="K3375" s="28" t="s">
        <v>5654</v>
      </c>
      <c r="L3375" s="32">
        <f t="shared" si="573"/>
        <v>-5625</v>
      </c>
      <c r="M3375" s="33">
        <f t="shared" si="574"/>
        <v>5625</v>
      </c>
      <c r="N3375" s="34" t="b">
        <v>1</v>
      </c>
      <c r="O3375" s="35">
        <f t="shared" si="575"/>
        <v>5625</v>
      </c>
      <c r="P3375" s="36" t="str">
        <f t="shared" si="576"/>
        <v>I</v>
      </c>
      <c r="Q3375" s="37" t="str">
        <f t="shared" si="577"/>
        <v>Alice McGrath</v>
      </c>
      <c r="R3375" s="6" t="str">
        <f t="shared" si="578"/>
        <v>I - Alice McGrath</v>
      </c>
      <c r="S3375" s="6" t="str">
        <f>IFERROR(INDEX('Vendor Over-ride'!$C:$C, MATCH($R:$R,'Vendor Over-ride'!$A:$A,0)),"")</f>
        <v>I - Alice McGrath</v>
      </c>
      <c r="U3375" s="38" t="str">
        <f t="shared" ref="U3375:U3438" si="583">"Lottery"</f>
        <v>Lottery</v>
      </c>
      <c r="V3375" s="5" t="str">
        <f t="shared" si="582"/>
        <v>AWARD</v>
      </c>
      <c r="W3375" s="5" t="b">
        <f t="shared" si="579"/>
        <v>0</v>
      </c>
      <c r="X3375" s="40">
        <f t="shared" ca="1" si="580"/>
        <v>5625</v>
      </c>
      <c r="Y3375" s="30" t="b">
        <f t="shared" ca="1" si="581"/>
        <v>0</v>
      </c>
    </row>
    <row r="3376" spans="1:25">
      <c r="A3376" s="28" t="s">
        <v>5366</v>
      </c>
      <c r="B3376" s="28" t="s">
        <v>5367</v>
      </c>
      <c r="C3376" s="28" t="s">
        <v>2839</v>
      </c>
      <c r="D3376" s="28" t="s">
        <v>2842</v>
      </c>
      <c r="E3376" s="29">
        <v>42115</v>
      </c>
      <c r="F3376" s="28" t="s">
        <v>3199</v>
      </c>
      <c r="G3376" s="30">
        <v>1158</v>
      </c>
      <c r="H3376" s="28" t="s">
        <v>13929</v>
      </c>
      <c r="I3376" s="31">
        <v>0</v>
      </c>
      <c r="J3376" s="31">
        <v>2385</v>
      </c>
      <c r="K3376" s="28" t="s">
        <v>5482</v>
      </c>
      <c r="L3376" s="32">
        <f t="shared" si="573"/>
        <v>-2385</v>
      </c>
      <c r="M3376" s="33">
        <f t="shared" si="574"/>
        <v>2385</v>
      </c>
      <c r="N3376" s="34" t="b">
        <v>1</v>
      </c>
      <c r="O3376" s="35">
        <f t="shared" si="575"/>
        <v>2385</v>
      </c>
      <c r="P3376" s="36" t="str">
        <f t="shared" si="576"/>
        <v>I</v>
      </c>
      <c r="Q3376" s="37" t="str">
        <f t="shared" si="577"/>
        <v>An Lanntair Ltd</v>
      </c>
      <c r="R3376" s="6" t="str">
        <f t="shared" si="578"/>
        <v>I - An Lanntair Ltd</v>
      </c>
      <c r="S3376" s="6" t="str">
        <f>IFERROR(INDEX('Vendor Over-ride'!$C:$C, MATCH($R:$R,'Vendor Over-ride'!$A:$A,0)),"")</f>
        <v>I - An Lanntair Ltd</v>
      </c>
      <c r="U3376" s="38" t="str">
        <f t="shared" si="583"/>
        <v>Lottery</v>
      </c>
      <c r="V3376" s="5" t="str">
        <f t="shared" si="582"/>
        <v>AWARD</v>
      </c>
      <c r="W3376" s="5" t="b">
        <f t="shared" si="579"/>
        <v>0</v>
      </c>
      <c r="X3376" s="40">
        <f t="shared" ca="1" si="580"/>
        <v>86635</v>
      </c>
      <c r="Y3376" s="30" t="b">
        <f t="shared" ca="1" si="581"/>
        <v>1</v>
      </c>
    </row>
    <row r="3377" spans="1:25" hidden="1">
      <c r="A3377" s="28" t="s">
        <v>5366</v>
      </c>
      <c r="B3377" s="28" t="s">
        <v>5367</v>
      </c>
      <c r="C3377" s="28" t="s">
        <v>2839</v>
      </c>
      <c r="D3377" s="28" t="s">
        <v>2842</v>
      </c>
      <c r="E3377" s="29">
        <v>42115</v>
      </c>
      <c r="F3377" s="28" t="s">
        <v>3200</v>
      </c>
      <c r="G3377" s="30">
        <v>1158</v>
      </c>
      <c r="H3377" s="28" t="s">
        <v>13930</v>
      </c>
      <c r="I3377" s="31">
        <v>0</v>
      </c>
      <c r="J3377" s="31">
        <v>187</v>
      </c>
      <c r="K3377" s="28" t="s">
        <v>13931</v>
      </c>
      <c r="L3377" s="32">
        <f t="shared" si="573"/>
        <v>-187</v>
      </c>
      <c r="M3377" s="33">
        <f t="shared" si="574"/>
        <v>187</v>
      </c>
      <c r="N3377" s="34" t="b">
        <v>1</v>
      </c>
      <c r="O3377" s="35">
        <f t="shared" si="575"/>
        <v>187</v>
      </c>
      <c r="P3377" s="36" t="str">
        <f t="shared" si="576"/>
        <v>I</v>
      </c>
      <c r="Q3377" s="37" t="str">
        <f t="shared" si="577"/>
        <v>Brocken Spectre</v>
      </c>
      <c r="R3377" s="6" t="str">
        <f t="shared" si="578"/>
        <v>I - Brocken Spectre</v>
      </c>
      <c r="S3377" s="6" t="str">
        <f>IFERROR(INDEX('Vendor Over-ride'!$C:$C, MATCH($R:$R,'Vendor Over-ride'!$A:$A,0)),"")</f>
        <v>I - Brocken Spectre</v>
      </c>
      <c r="U3377" s="38" t="str">
        <f t="shared" si="583"/>
        <v>Lottery</v>
      </c>
      <c r="V3377" s="5" t="str">
        <f t="shared" si="582"/>
        <v>AWARD</v>
      </c>
      <c r="W3377" s="5" t="b">
        <f t="shared" si="579"/>
        <v>0</v>
      </c>
      <c r="X3377" s="40">
        <f t="shared" ca="1" si="580"/>
        <v>187</v>
      </c>
      <c r="Y3377" s="30" t="b">
        <f t="shared" ca="1" si="581"/>
        <v>0</v>
      </c>
    </row>
    <row r="3378" spans="1:25" hidden="1">
      <c r="A3378" s="28" t="s">
        <v>5366</v>
      </c>
      <c r="B3378" s="28" t="s">
        <v>5367</v>
      </c>
      <c r="C3378" s="28" t="s">
        <v>2839</v>
      </c>
      <c r="D3378" s="28" t="s">
        <v>2842</v>
      </c>
      <c r="E3378" s="29">
        <v>42115</v>
      </c>
      <c r="F3378" s="28" t="s">
        <v>13932</v>
      </c>
      <c r="G3378" s="30">
        <v>1158</v>
      </c>
      <c r="H3378" s="28" t="s">
        <v>13933</v>
      </c>
      <c r="I3378" s="31">
        <v>0</v>
      </c>
      <c r="J3378" s="31">
        <v>8250</v>
      </c>
      <c r="K3378" s="28" t="s">
        <v>5369</v>
      </c>
      <c r="L3378" s="32">
        <f t="shared" si="573"/>
        <v>-8250</v>
      </c>
      <c r="M3378" s="33">
        <f t="shared" si="574"/>
        <v>8250</v>
      </c>
      <c r="N3378" s="34" t="b">
        <v>1</v>
      </c>
      <c r="O3378" s="35">
        <f t="shared" si="575"/>
        <v>8250</v>
      </c>
      <c r="P3378" s="36" t="str">
        <f t="shared" si="576"/>
        <v>I</v>
      </c>
      <c r="Q3378" s="37" t="str">
        <f t="shared" si="577"/>
        <v>Brunton Theatre Trust</v>
      </c>
      <c r="R3378" s="6" t="str">
        <f t="shared" si="578"/>
        <v>I - Brunton Theatre Trust</v>
      </c>
      <c r="S3378" s="6" t="str">
        <f>IFERROR(INDEX('Vendor Over-ride'!$C:$C, MATCH($R:$R,'Vendor Over-ride'!$A:$A,0)),"")</f>
        <v>I - Brunton Theatre Trust</v>
      </c>
      <c r="U3378" s="38" t="str">
        <f t="shared" si="583"/>
        <v>Lottery</v>
      </c>
      <c r="V3378" s="5" t="str">
        <f t="shared" si="582"/>
        <v>AWARD</v>
      </c>
      <c r="W3378" s="5" t="b">
        <f t="shared" si="579"/>
        <v>0</v>
      </c>
      <c r="X3378" s="40">
        <f t="shared" ca="1" si="580"/>
        <v>16395</v>
      </c>
      <c r="Y3378" s="30" t="b">
        <f t="shared" ca="1" si="581"/>
        <v>0</v>
      </c>
    </row>
    <row r="3379" spans="1:25" hidden="1">
      <c r="A3379" s="28" t="s">
        <v>5366</v>
      </c>
      <c r="B3379" s="28" t="s">
        <v>5367</v>
      </c>
      <c r="C3379" s="28" t="s">
        <v>2839</v>
      </c>
      <c r="D3379" s="28" t="s">
        <v>2842</v>
      </c>
      <c r="E3379" s="29">
        <v>42115</v>
      </c>
      <c r="F3379" s="28" t="s">
        <v>3203</v>
      </c>
      <c r="G3379" s="30">
        <v>1158</v>
      </c>
      <c r="H3379" s="28" t="s">
        <v>13934</v>
      </c>
      <c r="I3379" s="31">
        <v>0</v>
      </c>
      <c r="J3379" s="31">
        <v>12000</v>
      </c>
      <c r="K3379" s="28" t="s">
        <v>13935</v>
      </c>
      <c r="L3379" s="32">
        <f t="shared" si="573"/>
        <v>-12000</v>
      </c>
      <c r="M3379" s="33">
        <f t="shared" si="574"/>
        <v>12000</v>
      </c>
      <c r="N3379" s="34" t="b">
        <v>1</v>
      </c>
      <c r="O3379" s="35">
        <f t="shared" si="575"/>
        <v>12000</v>
      </c>
      <c r="P3379" s="36" t="str">
        <f t="shared" si="576"/>
        <v>I</v>
      </c>
      <c r="Q3379" s="37" t="str">
        <f t="shared" si="577"/>
        <v>Cinekid</v>
      </c>
      <c r="R3379" s="6" t="str">
        <f t="shared" si="578"/>
        <v>I - Cinekid</v>
      </c>
      <c r="S3379" s="6" t="str">
        <f>IFERROR(INDEX('Vendor Over-ride'!$C:$C, MATCH($R:$R,'Vendor Over-ride'!$A:$A,0)),"")</f>
        <v>I - Cinekid</v>
      </c>
      <c r="U3379" s="38" t="str">
        <f t="shared" si="583"/>
        <v>Lottery</v>
      </c>
      <c r="V3379" s="5" t="str">
        <f t="shared" si="582"/>
        <v>AWARD</v>
      </c>
      <c r="W3379" s="5" t="b">
        <f t="shared" si="579"/>
        <v>0</v>
      </c>
      <c r="X3379" s="40">
        <f t="shared" ca="1" si="580"/>
        <v>12000</v>
      </c>
      <c r="Y3379" s="30" t="b">
        <f t="shared" ca="1" si="581"/>
        <v>0</v>
      </c>
    </row>
    <row r="3380" spans="1:25" hidden="1">
      <c r="A3380" s="28" t="s">
        <v>5366</v>
      </c>
      <c r="B3380" s="28" t="s">
        <v>5367</v>
      </c>
      <c r="C3380" s="28" t="s">
        <v>2839</v>
      </c>
      <c r="D3380" s="28" t="s">
        <v>2842</v>
      </c>
      <c r="E3380" s="29">
        <v>42115</v>
      </c>
      <c r="F3380" s="28" t="s">
        <v>3204</v>
      </c>
      <c r="G3380" s="30">
        <v>1158</v>
      </c>
      <c r="H3380" s="28" t="s">
        <v>13936</v>
      </c>
      <c r="I3380" s="31">
        <v>0</v>
      </c>
      <c r="J3380" s="31">
        <v>12920.09</v>
      </c>
      <c r="K3380" s="28" t="s">
        <v>5383</v>
      </c>
      <c r="L3380" s="32">
        <f t="shared" si="573"/>
        <v>-12920.09</v>
      </c>
      <c r="M3380" s="33">
        <f t="shared" si="574"/>
        <v>12920.09</v>
      </c>
      <c r="N3380" s="34" t="b">
        <v>1</v>
      </c>
      <c r="O3380" s="35">
        <f t="shared" si="575"/>
        <v>12920.09</v>
      </c>
      <c r="P3380" s="36" t="str">
        <f t="shared" si="576"/>
        <v>I</v>
      </c>
      <c r="Q3380" s="37" t="str">
        <f t="shared" si="577"/>
        <v>Citizens Theatre</v>
      </c>
      <c r="R3380" s="6" t="str">
        <f t="shared" si="578"/>
        <v>I - Citizens Theatre</v>
      </c>
      <c r="S3380" s="6" t="str">
        <f>IFERROR(INDEX('Vendor Over-ride'!$C:$C, MATCH($R:$R,'Vendor Over-ride'!$A:$A,0)),"")</f>
        <v>I - Citizens Theatre</v>
      </c>
      <c r="U3380" s="38" t="str">
        <f t="shared" si="583"/>
        <v>Lottery</v>
      </c>
      <c r="V3380" s="5" t="str">
        <f t="shared" si="582"/>
        <v>AWARD</v>
      </c>
      <c r="W3380" s="5" t="b">
        <f t="shared" si="579"/>
        <v>0</v>
      </c>
      <c r="X3380" s="40">
        <f t="shared" ca="1" si="580"/>
        <v>22125.09</v>
      </c>
      <c r="Y3380" s="30" t="b">
        <f t="shared" ca="1" si="581"/>
        <v>0</v>
      </c>
    </row>
    <row r="3381" spans="1:25">
      <c r="A3381" s="28" t="s">
        <v>5366</v>
      </c>
      <c r="B3381" s="28" t="s">
        <v>5367</v>
      </c>
      <c r="C3381" s="28" t="s">
        <v>2839</v>
      </c>
      <c r="D3381" s="28" t="s">
        <v>2842</v>
      </c>
      <c r="E3381" s="29">
        <v>42115</v>
      </c>
      <c r="F3381" s="28" t="s">
        <v>3205</v>
      </c>
      <c r="G3381" s="30">
        <v>1158</v>
      </c>
      <c r="H3381" s="28" t="s">
        <v>13937</v>
      </c>
      <c r="I3381" s="31">
        <v>0</v>
      </c>
      <c r="J3381" s="31">
        <v>1141.3499999999999</v>
      </c>
      <c r="K3381" s="28" t="s">
        <v>5371</v>
      </c>
      <c r="L3381" s="32">
        <f t="shared" si="573"/>
        <v>-1141.3499999999999</v>
      </c>
      <c r="M3381" s="33">
        <f t="shared" si="574"/>
        <v>1141.3499999999999</v>
      </c>
      <c r="N3381" s="34" t="b">
        <v>1</v>
      </c>
      <c r="O3381" s="35">
        <f t="shared" si="575"/>
        <v>1141.3499999999999</v>
      </c>
      <c r="P3381" s="36" t="str">
        <f t="shared" si="576"/>
        <v>I</v>
      </c>
      <c r="Q3381" s="37" t="str">
        <f t="shared" si="577"/>
        <v>Comar</v>
      </c>
      <c r="R3381" s="6" t="str">
        <f t="shared" si="578"/>
        <v>I - Comar</v>
      </c>
      <c r="S3381" s="6" t="str">
        <f>IFERROR(INDEX('Vendor Over-ride'!$C:$C, MATCH($R:$R,'Vendor Over-ride'!$A:$A,0)),"")</f>
        <v>I - Comar</v>
      </c>
      <c r="U3381" s="38" t="str">
        <f t="shared" si="583"/>
        <v>Lottery</v>
      </c>
      <c r="V3381" s="5" t="str">
        <f t="shared" si="582"/>
        <v>AWARD</v>
      </c>
      <c r="W3381" s="5" t="b">
        <f t="shared" si="579"/>
        <v>0</v>
      </c>
      <c r="X3381" s="40">
        <f t="shared" ca="1" si="580"/>
        <v>97700.849999999991</v>
      </c>
      <c r="Y3381" s="30" t="b">
        <f t="shared" ca="1" si="581"/>
        <v>1</v>
      </c>
    </row>
    <row r="3382" spans="1:25">
      <c r="A3382" s="28" t="s">
        <v>5366</v>
      </c>
      <c r="B3382" s="28" t="s">
        <v>5367</v>
      </c>
      <c r="C3382" s="28" t="s">
        <v>2839</v>
      </c>
      <c r="D3382" s="28" t="s">
        <v>2842</v>
      </c>
      <c r="E3382" s="29">
        <v>42115</v>
      </c>
      <c r="F3382" s="28" t="s">
        <v>3206</v>
      </c>
      <c r="G3382" s="30">
        <v>1158</v>
      </c>
      <c r="H3382" s="28" t="s">
        <v>13938</v>
      </c>
      <c r="I3382" s="31">
        <v>0</v>
      </c>
      <c r="J3382" s="31">
        <v>3750</v>
      </c>
      <c r="K3382" s="28" t="s">
        <v>5435</v>
      </c>
      <c r="L3382" s="32">
        <f t="shared" si="573"/>
        <v>-3750</v>
      </c>
      <c r="M3382" s="33">
        <f t="shared" si="574"/>
        <v>3750</v>
      </c>
      <c r="N3382" s="34" t="b">
        <v>1</v>
      </c>
      <c r="O3382" s="35">
        <f t="shared" si="575"/>
        <v>3750</v>
      </c>
      <c r="P3382" s="36" t="str">
        <f t="shared" si="576"/>
        <v>I</v>
      </c>
      <c r="Q3382" s="37" t="str">
        <f t="shared" si="577"/>
        <v>Comhairle nan Eilean Siar</v>
      </c>
      <c r="R3382" s="6" t="str">
        <f t="shared" si="578"/>
        <v>I - Comhairle nan Eilean Siar</v>
      </c>
      <c r="S3382" s="6" t="str">
        <f>IFERROR(INDEX('Vendor Over-ride'!$C:$C, MATCH($R:$R,'Vendor Over-ride'!$A:$A,0)),"")</f>
        <v>I - Comhairle nan Eilean Siar</v>
      </c>
      <c r="U3382" s="38" t="str">
        <f t="shared" si="583"/>
        <v>Lottery</v>
      </c>
      <c r="V3382" s="5" t="str">
        <f t="shared" si="582"/>
        <v>AWARD</v>
      </c>
      <c r="W3382" s="5" t="b">
        <f t="shared" si="579"/>
        <v>0</v>
      </c>
      <c r="X3382" s="40">
        <f t="shared" ca="1" si="580"/>
        <v>116060</v>
      </c>
      <c r="Y3382" s="30" t="b">
        <f t="shared" ca="1" si="581"/>
        <v>1</v>
      </c>
    </row>
    <row r="3383" spans="1:25">
      <c r="A3383" s="28" t="s">
        <v>5366</v>
      </c>
      <c r="B3383" s="28" t="s">
        <v>5367</v>
      </c>
      <c r="C3383" s="28" t="s">
        <v>2839</v>
      </c>
      <c r="D3383" s="28" t="s">
        <v>2842</v>
      </c>
      <c r="E3383" s="29">
        <v>42115</v>
      </c>
      <c r="F3383" s="28" t="s">
        <v>3207</v>
      </c>
      <c r="G3383" s="30">
        <v>1158</v>
      </c>
      <c r="H3383" s="28" t="s">
        <v>13939</v>
      </c>
      <c r="I3383" s="31">
        <v>0</v>
      </c>
      <c r="J3383" s="31">
        <v>3300</v>
      </c>
      <c r="K3383" s="28" t="s">
        <v>5549</v>
      </c>
      <c r="L3383" s="32">
        <f t="shared" si="573"/>
        <v>-3300</v>
      </c>
      <c r="M3383" s="33">
        <f t="shared" si="574"/>
        <v>3300</v>
      </c>
      <c r="N3383" s="34" t="b">
        <v>1</v>
      </c>
      <c r="O3383" s="35">
        <f t="shared" si="575"/>
        <v>3300</v>
      </c>
      <c r="P3383" s="36" t="str">
        <f t="shared" si="576"/>
        <v>I</v>
      </c>
      <c r="Q3383" s="37" t="str">
        <f t="shared" si="577"/>
        <v>Cultural Enterprise Limited</v>
      </c>
      <c r="R3383" s="6" t="str">
        <f t="shared" si="578"/>
        <v>I - Cultural Enterprise Limited</v>
      </c>
      <c r="S3383" s="6" t="str">
        <f>IFERROR(INDEX('Vendor Over-ride'!$C:$C, MATCH($R:$R,'Vendor Over-ride'!$A:$A,0)),"")</f>
        <v>I - Cultural Enterprise Office</v>
      </c>
      <c r="U3383" s="38" t="str">
        <f t="shared" si="583"/>
        <v>Lottery</v>
      </c>
      <c r="V3383" s="5" t="str">
        <f t="shared" si="582"/>
        <v>AWARD</v>
      </c>
      <c r="W3383" s="5" t="b">
        <f t="shared" si="579"/>
        <v>0</v>
      </c>
      <c r="X3383" s="40">
        <f t="shared" ca="1" si="580"/>
        <v>147204</v>
      </c>
      <c r="Y3383" s="30" t="b">
        <f t="shared" ca="1" si="581"/>
        <v>1</v>
      </c>
    </row>
    <row r="3384" spans="1:25" hidden="1">
      <c r="A3384" s="28" t="s">
        <v>5366</v>
      </c>
      <c r="B3384" s="28" t="s">
        <v>5367</v>
      </c>
      <c r="C3384" s="28" t="s">
        <v>2839</v>
      </c>
      <c r="D3384" s="28" t="s">
        <v>2842</v>
      </c>
      <c r="E3384" s="29">
        <v>42115</v>
      </c>
      <c r="F3384" s="28" t="s">
        <v>3208</v>
      </c>
      <c r="G3384" s="30">
        <v>1158</v>
      </c>
      <c r="H3384" s="28" t="s">
        <v>13940</v>
      </c>
      <c r="I3384" s="31">
        <v>0</v>
      </c>
      <c r="J3384" s="31">
        <v>5000</v>
      </c>
      <c r="K3384" s="28" t="s">
        <v>5386</v>
      </c>
      <c r="L3384" s="32">
        <f t="shared" si="573"/>
        <v>-5000</v>
      </c>
      <c r="M3384" s="33">
        <f t="shared" si="574"/>
        <v>5000</v>
      </c>
      <c r="N3384" s="34" t="b">
        <v>1</v>
      </c>
      <c r="O3384" s="35">
        <f t="shared" si="575"/>
        <v>5000</v>
      </c>
      <c r="P3384" s="36" t="str">
        <f t="shared" si="576"/>
        <v>I</v>
      </c>
      <c r="Q3384" s="37" t="str">
        <f t="shared" si="577"/>
        <v>Dance Base</v>
      </c>
      <c r="R3384" s="6" t="str">
        <f t="shared" si="578"/>
        <v>I - Dance Base</v>
      </c>
      <c r="S3384" s="6" t="str">
        <f>IFERROR(INDEX('Vendor Over-ride'!$C:$C, MATCH($R:$R,'Vendor Over-ride'!$A:$A,0)),"")</f>
        <v>I - Dance Base</v>
      </c>
      <c r="U3384" s="38" t="str">
        <f t="shared" si="583"/>
        <v>Lottery</v>
      </c>
      <c r="V3384" s="5" t="str">
        <f t="shared" si="582"/>
        <v>AWARD</v>
      </c>
      <c r="W3384" s="5" t="b">
        <f t="shared" si="579"/>
        <v>0</v>
      </c>
      <c r="X3384" s="40">
        <f t="shared" ca="1" si="580"/>
        <v>5000</v>
      </c>
      <c r="Y3384" s="30" t="b">
        <f t="shared" ca="1" si="581"/>
        <v>0</v>
      </c>
    </row>
    <row r="3385" spans="1:25" hidden="1">
      <c r="A3385" s="28" t="s">
        <v>5366</v>
      </c>
      <c r="B3385" s="28" t="s">
        <v>5367</v>
      </c>
      <c r="C3385" s="28" t="s">
        <v>2839</v>
      </c>
      <c r="D3385" s="28" t="s">
        <v>2842</v>
      </c>
      <c r="E3385" s="29">
        <v>42115</v>
      </c>
      <c r="F3385" s="28" t="s">
        <v>3210</v>
      </c>
      <c r="G3385" s="30">
        <v>1158</v>
      </c>
      <c r="H3385" s="28" t="s">
        <v>13941</v>
      </c>
      <c r="I3385" s="31">
        <v>0</v>
      </c>
      <c r="J3385" s="31">
        <v>3750</v>
      </c>
      <c r="K3385" s="28" t="s">
        <v>5583</v>
      </c>
      <c r="L3385" s="32">
        <f t="shared" si="573"/>
        <v>-3750</v>
      </c>
      <c r="M3385" s="33">
        <f t="shared" si="574"/>
        <v>3750</v>
      </c>
      <c r="N3385" s="34" t="b">
        <v>1</v>
      </c>
      <c r="O3385" s="35">
        <f t="shared" si="575"/>
        <v>3750</v>
      </c>
      <c r="P3385" s="36" t="str">
        <f t="shared" si="576"/>
        <v>I</v>
      </c>
      <c r="Q3385" s="37" t="str">
        <f t="shared" si="577"/>
        <v>Document Festival Ltd</v>
      </c>
      <c r="R3385" s="6" t="str">
        <f t="shared" si="578"/>
        <v>I - Document Festival Ltd</v>
      </c>
      <c r="S3385" s="6" t="str">
        <f>IFERROR(INDEX('Vendor Over-ride'!$C:$C, MATCH($R:$R,'Vendor Over-ride'!$A:$A,0)),"")</f>
        <v>I - Document Festival Ltd</v>
      </c>
      <c r="U3385" s="38" t="str">
        <f t="shared" si="583"/>
        <v>Lottery</v>
      </c>
      <c r="V3385" s="5" t="str">
        <f t="shared" si="582"/>
        <v>AWARD</v>
      </c>
      <c r="W3385" s="5" t="b">
        <f t="shared" si="579"/>
        <v>0</v>
      </c>
      <c r="X3385" s="40">
        <f t="shared" ca="1" si="580"/>
        <v>3750</v>
      </c>
      <c r="Y3385" s="30" t="b">
        <f t="shared" ca="1" si="581"/>
        <v>0</v>
      </c>
    </row>
    <row r="3386" spans="1:25">
      <c r="A3386" s="28" t="s">
        <v>5366</v>
      </c>
      <c r="B3386" s="28" t="s">
        <v>5367</v>
      </c>
      <c r="C3386" s="28" t="s">
        <v>2839</v>
      </c>
      <c r="D3386" s="28" t="s">
        <v>2842</v>
      </c>
      <c r="E3386" s="29">
        <v>42115</v>
      </c>
      <c r="F3386" s="28" t="s">
        <v>3211</v>
      </c>
      <c r="G3386" s="30">
        <v>1158</v>
      </c>
      <c r="H3386" s="28" t="s">
        <v>13942</v>
      </c>
      <c r="I3386" s="31">
        <v>0</v>
      </c>
      <c r="J3386" s="31">
        <v>3750</v>
      </c>
      <c r="K3386" s="28" t="s">
        <v>5648</v>
      </c>
      <c r="L3386" s="32">
        <f t="shared" si="573"/>
        <v>-3750</v>
      </c>
      <c r="M3386" s="33">
        <f t="shared" si="574"/>
        <v>3750</v>
      </c>
      <c r="N3386" s="34" t="b">
        <v>1</v>
      </c>
      <c r="O3386" s="35">
        <f t="shared" si="575"/>
        <v>3750</v>
      </c>
      <c r="P3386" s="36" t="str">
        <f t="shared" si="576"/>
        <v>I</v>
      </c>
      <c r="Q3386" s="37" t="str">
        <f t="shared" si="577"/>
        <v>Edge City Films Ltd</v>
      </c>
      <c r="R3386" s="6" t="str">
        <f t="shared" si="578"/>
        <v>I - Edge City Films Ltd</v>
      </c>
      <c r="S3386" s="6" t="str">
        <f>IFERROR(INDEX('Vendor Over-ride'!$C:$C, MATCH($R:$R,'Vendor Over-ride'!$A:$A,0)),"")</f>
        <v>I - Edge City Films Ltd</v>
      </c>
      <c r="U3386" s="38" t="str">
        <f t="shared" si="583"/>
        <v>Lottery</v>
      </c>
      <c r="V3386" s="5" t="str">
        <f t="shared" si="582"/>
        <v>AWARD</v>
      </c>
      <c r="W3386" s="5" t="b">
        <f t="shared" si="579"/>
        <v>0</v>
      </c>
      <c r="X3386" s="40">
        <f t="shared" ca="1" si="580"/>
        <v>68750</v>
      </c>
      <c r="Y3386" s="30" t="b">
        <f t="shared" ca="1" si="581"/>
        <v>1</v>
      </c>
    </row>
    <row r="3387" spans="1:25" hidden="1">
      <c r="A3387" s="28" t="s">
        <v>5366</v>
      </c>
      <c r="B3387" s="28" t="s">
        <v>5367</v>
      </c>
      <c r="C3387" s="28" t="s">
        <v>2839</v>
      </c>
      <c r="D3387" s="28" t="s">
        <v>2842</v>
      </c>
      <c r="E3387" s="29">
        <v>42115</v>
      </c>
      <c r="F3387" s="28" t="s">
        <v>3213</v>
      </c>
      <c r="G3387" s="30">
        <v>1158</v>
      </c>
      <c r="H3387" s="28" t="s">
        <v>13943</v>
      </c>
      <c r="I3387" s="31">
        <v>0</v>
      </c>
      <c r="J3387" s="31">
        <v>3750</v>
      </c>
      <c r="K3387" s="28" t="s">
        <v>5660</v>
      </c>
      <c r="L3387" s="32">
        <f t="shared" si="573"/>
        <v>-3750</v>
      </c>
      <c r="M3387" s="33">
        <f t="shared" si="574"/>
        <v>3750</v>
      </c>
      <c r="N3387" s="34" t="b">
        <v>1</v>
      </c>
      <c r="O3387" s="35">
        <f t="shared" si="575"/>
        <v>3750</v>
      </c>
      <c r="P3387" s="36" t="str">
        <f t="shared" si="576"/>
        <v>I</v>
      </c>
      <c r="Q3387" s="37" t="str">
        <f t="shared" si="577"/>
        <v>Emma Davie</v>
      </c>
      <c r="R3387" s="6" t="str">
        <f t="shared" si="578"/>
        <v>I - Emma Davie</v>
      </c>
      <c r="S3387" s="6" t="str">
        <f>IFERROR(INDEX('Vendor Over-ride'!$C:$C, MATCH($R:$R,'Vendor Over-ride'!$A:$A,0)),"")</f>
        <v>I - Emma Davie</v>
      </c>
      <c r="U3387" s="38" t="str">
        <f t="shared" si="583"/>
        <v>Lottery</v>
      </c>
      <c r="V3387" s="5" t="str">
        <f t="shared" si="582"/>
        <v>AWARD</v>
      </c>
      <c r="W3387" s="5" t="b">
        <f t="shared" si="579"/>
        <v>0</v>
      </c>
      <c r="X3387" s="40">
        <f t="shared" ca="1" si="580"/>
        <v>3750</v>
      </c>
      <c r="Y3387" s="30" t="b">
        <f t="shared" ca="1" si="581"/>
        <v>0</v>
      </c>
    </row>
    <row r="3388" spans="1:25">
      <c r="A3388" s="28" t="s">
        <v>5366</v>
      </c>
      <c r="B3388" s="28" t="s">
        <v>5367</v>
      </c>
      <c r="C3388" s="28" t="s">
        <v>2839</v>
      </c>
      <c r="D3388" s="28" t="s">
        <v>2842</v>
      </c>
      <c r="E3388" s="29">
        <v>42115</v>
      </c>
      <c r="F3388" s="28" t="s">
        <v>3214</v>
      </c>
      <c r="G3388" s="30">
        <v>1158</v>
      </c>
      <c r="H3388" s="28" t="s">
        <v>13944</v>
      </c>
      <c r="I3388" s="31">
        <v>0</v>
      </c>
      <c r="J3388" s="31">
        <v>5500</v>
      </c>
      <c r="K3388" s="28" t="s">
        <v>5757</v>
      </c>
      <c r="L3388" s="32">
        <f t="shared" si="573"/>
        <v>-5500</v>
      </c>
      <c r="M3388" s="33">
        <f t="shared" si="574"/>
        <v>5500</v>
      </c>
      <c r="N3388" s="34" t="b">
        <v>1</v>
      </c>
      <c r="O3388" s="35">
        <f t="shared" si="575"/>
        <v>5500</v>
      </c>
      <c r="P3388" s="36" t="str">
        <f t="shared" si="576"/>
        <v>I</v>
      </c>
      <c r="Q3388" s="37" t="str">
        <f t="shared" si="577"/>
        <v>Findhorn Bay Arts Festival Ltd</v>
      </c>
      <c r="R3388" s="6" t="str">
        <f t="shared" si="578"/>
        <v>I - Findhorn Bay Arts Festival Ltd</v>
      </c>
      <c r="S3388" s="6" t="str">
        <f>IFERROR(INDEX('Vendor Over-ride'!$C:$C, MATCH($R:$R,'Vendor Over-ride'!$A:$A,0)),"")</f>
        <v>I - Findhorn Bay Arts Festival</v>
      </c>
      <c r="U3388" s="38" t="str">
        <f t="shared" si="583"/>
        <v>Lottery</v>
      </c>
      <c r="V3388" s="5" t="str">
        <f t="shared" si="582"/>
        <v>AWARD</v>
      </c>
      <c r="W3388" s="5" t="b">
        <f t="shared" si="579"/>
        <v>0</v>
      </c>
      <c r="X3388" s="40">
        <f t="shared" ca="1" si="580"/>
        <v>132828</v>
      </c>
      <c r="Y3388" s="30" t="b">
        <f t="shared" ca="1" si="581"/>
        <v>1</v>
      </c>
    </row>
    <row r="3389" spans="1:25" hidden="1">
      <c r="A3389" s="28" t="s">
        <v>5366</v>
      </c>
      <c r="B3389" s="28" t="s">
        <v>5367</v>
      </c>
      <c r="C3389" s="28" t="s">
        <v>2839</v>
      </c>
      <c r="D3389" s="28" t="s">
        <v>2842</v>
      </c>
      <c r="E3389" s="29">
        <v>42115</v>
      </c>
      <c r="F3389" s="28" t="s">
        <v>3215</v>
      </c>
      <c r="G3389" s="30">
        <v>1158</v>
      </c>
      <c r="H3389" s="28" t="s">
        <v>13945</v>
      </c>
      <c r="I3389" s="31">
        <v>0</v>
      </c>
      <c r="J3389" s="31">
        <v>4360.62</v>
      </c>
      <c r="K3389" s="28" t="s">
        <v>5534</v>
      </c>
      <c r="L3389" s="32">
        <f t="shared" si="573"/>
        <v>-4360.62</v>
      </c>
      <c r="M3389" s="33">
        <f t="shared" si="574"/>
        <v>4360.62</v>
      </c>
      <c r="N3389" s="34" t="b">
        <v>1</v>
      </c>
      <c r="O3389" s="35">
        <f t="shared" si="575"/>
        <v>4360.62</v>
      </c>
      <c r="P3389" s="36" t="str">
        <f t="shared" si="576"/>
        <v>I</v>
      </c>
      <c r="Q3389" s="37" t="str">
        <f t="shared" si="577"/>
        <v>Glen Art</v>
      </c>
      <c r="R3389" s="6" t="str">
        <f t="shared" si="578"/>
        <v>I - Glen Art</v>
      </c>
      <c r="S3389" s="6" t="str">
        <f>IFERROR(INDEX('Vendor Over-ride'!$C:$C, MATCH($R:$R,'Vendor Over-ride'!$A:$A,0)),"")</f>
        <v>I - Glen Art</v>
      </c>
      <c r="U3389" s="38" t="str">
        <f t="shared" si="583"/>
        <v>Lottery</v>
      </c>
      <c r="V3389" s="5" t="str">
        <f t="shared" si="582"/>
        <v>AWARD</v>
      </c>
      <c r="W3389" s="5" t="b">
        <f t="shared" si="579"/>
        <v>0</v>
      </c>
      <c r="X3389" s="40">
        <f t="shared" ca="1" si="580"/>
        <v>4360.62</v>
      </c>
      <c r="Y3389" s="30" t="b">
        <f t="shared" ca="1" si="581"/>
        <v>0</v>
      </c>
    </row>
    <row r="3390" spans="1:25" hidden="1">
      <c r="A3390" s="28" t="s">
        <v>5366</v>
      </c>
      <c r="B3390" s="28" t="s">
        <v>5367</v>
      </c>
      <c r="C3390" s="28" t="s">
        <v>2839</v>
      </c>
      <c r="D3390" s="28" t="s">
        <v>2842</v>
      </c>
      <c r="E3390" s="29">
        <v>42115</v>
      </c>
      <c r="F3390" s="28" t="s">
        <v>3216</v>
      </c>
      <c r="G3390" s="30">
        <v>1158</v>
      </c>
      <c r="H3390" s="28" t="s">
        <v>13946</v>
      </c>
      <c r="I3390" s="31">
        <v>0</v>
      </c>
      <c r="J3390" s="31">
        <v>3033</v>
      </c>
      <c r="K3390" s="28" t="s">
        <v>13947</v>
      </c>
      <c r="L3390" s="32">
        <f t="shared" si="573"/>
        <v>-3033</v>
      </c>
      <c r="M3390" s="33">
        <f t="shared" si="574"/>
        <v>3033</v>
      </c>
      <c r="N3390" s="34" t="b">
        <v>1</v>
      </c>
      <c r="O3390" s="35">
        <f t="shared" si="575"/>
        <v>3033</v>
      </c>
      <c r="P3390" s="36" t="str">
        <f t="shared" si="576"/>
        <v>I</v>
      </c>
      <c r="Q3390" s="37" t="str">
        <f t="shared" si="577"/>
        <v>Greyscale Theatre Company</v>
      </c>
      <c r="R3390" s="6" t="str">
        <f t="shared" si="578"/>
        <v>I - Greyscale Theatre Company</v>
      </c>
      <c r="S3390" s="6" t="str">
        <f>IFERROR(INDEX('Vendor Over-ride'!$C:$C, MATCH($R:$R,'Vendor Over-ride'!$A:$A,0)),"")</f>
        <v>I - Greyscale Theatre Company</v>
      </c>
      <c r="U3390" s="38" t="str">
        <f t="shared" si="583"/>
        <v>Lottery</v>
      </c>
      <c r="V3390" s="5" t="str">
        <f t="shared" si="582"/>
        <v>AWARD</v>
      </c>
      <c r="W3390" s="5" t="b">
        <f t="shared" si="579"/>
        <v>0</v>
      </c>
      <c r="X3390" s="40">
        <f t="shared" ca="1" si="580"/>
        <v>3033</v>
      </c>
      <c r="Y3390" s="30" t="b">
        <f t="shared" ca="1" si="581"/>
        <v>0</v>
      </c>
    </row>
    <row r="3391" spans="1:25">
      <c r="A3391" s="28" t="s">
        <v>5366</v>
      </c>
      <c r="B3391" s="28" t="s">
        <v>5367</v>
      </c>
      <c r="C3391" s="28" t="s">
        <v>2839</v>
      </c>
      <c r="D3391" s="28" t="s">
        <v>2842</v>
      </c>
      <c r="E3391" s="29">
        <v>42115</v>
      </c>
      <c r="F3391" s="28" t="s">
        <v>3217</v>
      </c>
      <c r="G3391" s="30">
        <v>1158</v>
      </c>
      <c r="H3391" s="28" t="s">
        <v>13948</v>
      </c>
      <c r="I3391" s="31">
        <v>0</v>
      </c>
      <c r="J3391" s="31">
        <v>2908.39</v>
      </c>
      <c r="K3391" s="28" t="s">
        <v>5455</v>
      </c>
      <c r="L3391" s="32">
        <f t="shared" si="573"/>
        <v>-2908.39</v>
      </c>
      <c r="M3391" s="33">
        <f t="shared" si="574"/>
        <v>2908.39</v>
      </c>
      <c r="N3391" s="34" t="b">
        <v>1</v>
      </c>
      <c r="O3391" s="35">
        <f t="shared" si="575"/>
        <v>2908.39</v>
      </c>
      <c r="P3391" s="36" t="str">
        <f t="shared" si="576"/>
        <v>I</v>
      </c>
      <c r="Q3391" s="37" t="str">
        <f t="shared" si="577"/>
        <v>Inverclyde Community Development Trust</v>
      </c>
      <c r="R3391" s="6" t="str">
        <f t="shared" si="578"/>
        <v>I - Inverclyde Community Development Trust</v>
      </c>
      <c r="S3391" s="6" t="str">
        <f>IFERROR(INDEX('Vendor Over-ride'!$C:$C, MATCH($R:$R,'Vendor Over-ride'!$A:$A,0)),"")</f>
        <v>I - Inverclyde Community Development Trust</v>
      </c>
      <c r="U3391" s="38" t="str">
        <f t="shared" si="583"/>
        <v>Lottery</v>
      </c>
      <c r="V3391" s="5" t="str">
        <f t="shared" si="582"/>
        <v>AWARD</v>
      </c>
      <c r="W3391" s="5" t="b">
        <f t="shared" si="579"/>
        <v>0</v>
      </c>
      <c r="X3391" s="40">
        <f t="shared" ca="1" si="580"/>
        <v>27591.39</v>
      </c>
      <c r="Y3391" s="30" t="b">
        <f t="shared" ca="1" si="581"/>
        <v>1</v>
      </c>
    </row>
    <row r="3392" spans="1:25" hidden="1">
      <c r="A3392" s="28" t="s">
        <v>5366</v>
      </c>
      <c r="B3392" s="28" t="s">
        <v>5367</v>
      </c>
      <c r="C3392" s="28" t="s">
        <v>2839</v>
      </c>
      <c r="D3392" s="28" t="s">
        <v>2842</v>
      </c>
      <c r="E3392" s="29">
        <v>42115</v>
      </c>
      <c r="F3392" s="28" t="s">
        <v>3219</v>
      </c>
      <c r="G3392" s="30">
        <v>1158</v>
      </c>
      <c r="H3392" s="28" t="s">
        <v>13949</v>
      </c>
      <c r="I3392" s="31">
        <v>0</v>
      </c>
      <c r="J3392" s="31">
        <v>1314</v>
      </c>
      <c r="K3392" s="28" t="s">
        <v>5459</v>
      </c>
      <c r="L3392" s="32">
        <f t="shared" si="573"/>
        <v>-1314</v>
      </c>
      <c r="M3392" s="33">
        <f t="shared" si="574"/>
        <v>1314</v>
      </c>
      <c r="N3392" s="34" t="b">
        <v>1</v>
      </c>
      <c r="O3392" s="35">
        <f t="shared" si="575"/>
        <v>1314</v>
      </c>
      <c r="P3392" s="36" t="str">
        <f t="shared" si="576"/>
        <v>I</v>
      </c>
      <c r="Q3392" s="37" t="str">
        <f t="shared" si="577"/>
        <v>MAP</v>
      </c>
      <c r="R3392" s="6" t="str">
        <f t="shared" si="578"/>
        <v>I - MAP</v>
      </c>
      <c r="S3392" s="6" t="str">
        <f>IFERROR(INDEX('Vendor Over-ride'!$C:$C, MATCH($R:$R,'Vendor Over-ride'!$A:$A,0)),"")</f>
        <v>I - MAP</v>
      </c>
      <c r="U3392" s="38" t="str">
        <f t="shared" si="583"/>
        <v>Lottery</v>
      </c>
      <c r="V3392" s="5" t="str">
        <f t="shared" si="582"/>
        <v>AWARD</v>
      </c>
      <c r="W3392" s="5" t="b">
        <f t="shared" si="579"/>
        <v>0</v>
      </c>
      <c r="X3392" s="40">
        <f t="shared" ca="1" si="580"/>
        <v>1314</v>
      </c>
      <c r="Y3392" s="30" t="b">
        <f t="shared" ca="1" si="581"/>
        <v>0</v>
      </c>
    </row>
    <row r="3393" spans="1:25">
      <c r="A3393" s="28" t="s">
        <v>5366</v>
      </c>
      <c r="B3393" s="28" t="s">
        <v>5367</v>
      </c>
      <c r="C3393" s="28" t="s">
        <v>2839</v>
      </c>
      <c r="D3393" s="28" t="s">
        <v>2842</v>
      </c>
      <c r="E3393" s="29">
        <v>42115</v>
      </c>
      <c r="F3393" s="28" t="s">
        <v>3220</v>
      </c>
      <c r="G3393" s="30">
        <v>1158</v>
      </c>
      <c r="H3393" s="28" t="s">
        <v>13950</v>
      </c>
      <c r="I3393" s="31">
        <v>0</v>
      </c>
      <c r="J3393" s="31">
        <v>20000</v>
      </c>
      <c r="K3393" s="28" t="s">
        <v>5539</v>
      </c>
      <c r="L3393" s="32">
        <f t="shared" si="573"/>
        <v>-20000</v>
      </c>
      <c r="M3393" s="33">
        <f t="shared" si="574"/>
        <v>20000</v>
      </c>
      <c r="N3393" s="34" t="b">
        <v>1</v>
      </c>
      <c r="O3393" s="35">
        <f t="shared" si="575"/>
        <v>20000</v>
      </c>
      <c r="P3393" s="36" t="str">
        <f t="shared" si="576"/>
        <v>I</v>
      </c>
      <c r="Q3393" s="37" t="str">
        <f t="shared" si="577"/>
        <v>Marc Brew Company</v>
      </c>
      <c r="R3393" s="6" t="str">
        <f t="shared" si="578"/>
        <v>I - Marc Brew Company</v>
      </c>
      <c r="S3393" s="6" t="str">
        <f>IFERROR(INDEX('Vendor Over-ride'!$C:$C, MATCH($R:$R,'Vendor Over-ride'!$A:$A,0)),"")</f>
        <v>I - Marc Brew</v>
      </c>
      <c r="U3393" s="38" t="str">
        <f t="shared" si="583"/>
        <v>Lottery</v>
      </c>
      <c r="V3393" s="5" t="str">
        <f t="shared" si="582"/>
        <v>AWARD</v>
      </c>
      <c r="W3393" s="5" t="b">
        <f t="shared" si="579"/>
        <v>0</v>
      </c>
      <c r="X3393" s="40">
        <f t="shared" ca="1" si="580"/>
        <v>29040</v>
      </c>
      <c r="Y3393" s="30" t="b">
        <f t="shared" ca="1" si="581"/>
        <v>1</v>
      </c>
    </row>
    <row r="3394" spans="1:25" hidden="1">
      <c r="A3394" s="28" t="s">
        <v>5366</v>
      </c>
      <c r="B3394" s="28" t="s">
        <v>5367</v>
      </c>
      <c r="C3394" s="28" t="s">
        <v>2839</v>
      </c>
      <c r="D3394" s="28" t="s">
        <v>2842</v>
      </c>
      <c r="E3394" s="29">
        <v>42115</v>
      </c>
      <c r="F3394" s="28" t="s">
        <v>3221</v>
      </c>
      <c r="G3394" s="30">
        <v>1158</v>
      </c>
      <c r="H3394" s="28" t="s">
        <v>13951</v>
      </c>
      <c r="I3394" s="31">
        <v>0</v>
      </c>
      <c r="J3394" s="31">
        <v>10000</v>
      </c>
      <c r="K3394" s="28" t="s">
        <v>13952</v>
      </c>
      <c r="L3394" s="32">
        <f t="shared" ref="L3394:L3457" si="584">I:I-J:J</f>
        <v>-10000</v>
      </c>
      <c r="M3394" s="33">
        <f t="shared" ref="M3394:M3457" si="585">ABS($L:$L)</f>
        <v>10000</v>
      </c>
      <c r="N3394" s="34" t="b">
        <v>1</v>
      </c>
      <c r="O3394" s="35">
        <f t="shared" ref="O3394:O3457" si="586">$M:$M*$N:$N</f>
        <v>10000</v>
      </c>
      <c r="P3394" s="36" t="str">
        <f t="shared" ref="P3394:P3457" si="587">LEFT(TRIM($K:$K),1)</f>
        <v>I</v>
      </c>
      <c r="Q3394" s="37" t="str">
        <f t="shared" ref="Q3394:Q3457" si="588">RIGHT(TRIM($K:$K),LEN(TRIM($K:$K))-FIND("-",TRIM($K:$K)))</f>
        <v>Met Film Production Ltd</v>
      </c>
      <c r="R3394" s="6" t="str">
        <f t="shared" ref="R3394:R3457" si="589">CONCATENATE($P:$P, " - ",$Q:$Q)</f>
        <v>I - Met Film Production Ltd</v>
      </c>
      <c r="S3394" s="6" t="str">
        <f>IFERROR(INDEX('Vendor Over-ride'!$C:$C, MATCH($R:$R,'Vendor Over-ride'!$A:$A,0)),"")</f>
        <v>I - Met Film Production Ltd</v>
      </c>
      <c r="U3394" s="38" t="str">
        <f t="shared" si="583"/>
        <v>Lottery</v>
      </c>
      <c r="V3394" s="5" t="str">
        <f t="shared" si="582"/>
        <v>AWARD</v>
      </c>
      <c r="W3394" s="5" t="b">
        <f t="shared" ref="W3394:W3457" si="590">ROUND($O:$O,2)&gt;=25000</f>
        <v>0</v>
      </c>
      <c r="X3394" s="40">
        <f t="shared" ref="X3394:X3457" ca="1" si="591">SUMPRODUCT((Payee=$S3394) * (Payment_Value))</f>
        <v>10000</v>
      </c>
      <c r="Y3394" s="30" t="b">
        <f t="shared" ref="Y3394:Y3457" ca="1" si="592">$X:$X&gt;=25000</f>
        <v>0</v>
      </c>
    </row>
    <row r="3395" spans="1:25" hidden="1">
      <c r="A3395" s="28" t="s">
        <v>5366</v>
      </c>
      <c r="B3395" s="28" t="s">
        <v>5367</v>
      </c>
      <c r="C3395" s="28" t="s">
        <v>2839</v>
      </c>
      <c r="D3395" s="28" t="s">
        <v>2842</v>
      </c>
      <c r="E3395" s="29">
        <v>42115</v>
      </c>
      <c r="F3395" s="28" t="s">
        <v>3222</v>
      </c>
      <c r="G3395" s="30">
        <v>1158</v>
      </c>
      <c r="H3395" s="28" t="s">
        <v>13953</v>
      </c>
      <c r="I3395" s="31">
        <v>0</v>
      </c>
      <c r="J3395" s="31">
        <v>1250</v>
      </c>
      <c r="K3395" s="28" t="s">
        <v>5672</v>
      </c>
      <c r="L3395" s="32">
        <f t="shared" si="584"/>
        <v>-1250</v>
      </c>
      <c r="M3395" s="33">
        <f t="shared" si="585"/>
        <v>1250</v>
      </c>
      <c r="N3395" s="34" t="b">
        <v>1</v>
      </c>
      <c r="O3395" s="35">
        <f t="shared" si="586"/>
        <v>1250</v>
      </c>
      <c r="P3395" s="36" t="str">
        <f t="shared" si="587"/>
        <v>I</v>
      </c>
      <c r="Q3395" s="37" t="str">
        <f t="shared" si="588"/>
        <v>Oliver Braid</v>
      </c>
      <c r="R3395" s="6" t="str">
        <f t="shared" si="589"/>
        <v>I - Oliver Braid</v>
      </c>
      <c r="S3395" s="6" t="str">
        <f>IFERROR(INDEX('Vendor Over-ride'!$C:$C, MATCH($R:$R,'Vendor Over-ride'!$A:$A,0)),"")</f>
        <v>I - Oliver Braid</v>
      </c>
      <c r="U3395" s="38" t="str">
        <f t="shared" si="583"/>
        <v>Lottery</v>
      </c>
      <c r="V3395" s="5" t="str">
        <f t="shared" ref="V3395:V3458" si="593">UPPER(IF($P:$P="E","Employee",IF(OR($P:$P="I",$P:$P="G"),"Award",IF(OR($P:$P="D",$P:$P="T"),"Trade",""))))</f>
        <v>AWARD</v>
      </c>
      <c r="W3395" s="5" t="b">
        <f t="shared" si="590"/>
        <v>0</v>
      </c>
      <c r="X3395" s="40">
        <f t="shared" ca="1" si="591"/>
        <v>1250</v>
      </c>
      <c r="Y3395" s="30" t="b">
        <f t="shared" ca="1" si="592"/>
        <v>0</v>
      </c>
    </row>
    <row r="3396" spans="1:25" hidden="1">
      <c r="A3396" s="28" t="s">
        <v>5366</v>
      </c>
      <c r="B3396" s="28" t="s">
        <v>5367</v>
      </c>
      <c r="C3396" s="28" t="s">
        <v>2839</v>
      </c>
      <c r="D3396" s="28" t="s">
        <v>2842</v>
      </c>
      <c r="E3396" s="29">
        <v>42115</v>
      </c>
      <c r="F3396" s="28" t="s">
        <v>13954</v>
      </c>
      <c r="G3396" s="30">
        <v>1158</v>
      </c>
      <c r="H3396" s="28" t="s">
        <v>13955</v>
      </c>
      <c r="I3396" s="31">
        <v>0</v>
      </c>
      <c r="J3396" s="31">
        <v>550</v>
      </c>
      <c r="K3396" s="28" t="s">
        <v>5572</v>
      </c>
      <c r="L3396" s="32">
        <f t="shared" si="584"/>
        <v>-550</v>
      </c>
      <c r="M3396" s="33">
        <f t="shared" si="585"/>
        <v>550</v>
      </c>
      <c r="N3396" s="34" t="b">
        <v>1</v>
      </c>
      <c r="O3396" s="35">
        <f t="shared" si="586"/>
        <v>550</v>
      </c>
      <c r="P3396" s="36" t="str">
        <f t="shared" si="587"/>
        <v>I</v>
      </c>
      <c r="Q3396" s="37" t="str">
        <f t="shared" si="588"/>
        <v>Rachel Duckhouse</v>
      </c>
      <c r="R3396" s="6" t="str">
        <f t="shared" si="589"/>
        <v>I - Rachel Duckhouse</v>
      </c>
      <c r="S3396" s="6" t="str">
        <f>IFERROR(INDEX('Vendor Over-ride'!$C:$C, MATCH($R:$R,'Vendor Over-ride'!$A:$A,0)),"")</f>
        <v>I - Rachel Duckhouse</v>
      </c>
      <c r="U3396" s="38" t="str">
        <f t="shared" si="583"/>
        <v>Lottery</v>
      </c>
      <c r="V3396" s="5" t="str">
        <f t="shared" si="593"/>
        <v>AWARD</v>
      </c>
      <c r="W3396" s="5" t="b">
        <f t="shared" si="590"/>
        <v>0</v>
      </c>
      <c r="X3396" s="40">
        <f t="shared" ca="1" si="591"/>
        <v>550</v>
      </c>
      <c r="Y3396" s="30" t="b">
        <f t="shared" ca="1" si="592"/>
        <v>0</v>
      </c>
    </row>
    <row r="3397" spans="1:25">
      <c r="A3397" s="28" t="s">
        <v>5366</v>
      </c>
      <c r="B3397" s="28" t="s">
        <v>5367</v>
      </c>
      <c r="C3397" s="28" t="s">
        <v>2839</v>
      </c>
      <c r="D3397" s="28" t="s">
        <v>2842</v>
      </c>
      <c r="E3397" s="29">
        <v>42115</v>
      </c>
      <c r="F3397" s="28" t="s">
        <v>3224</v>
      </c>
      <c r="G3397" s="30">
        <v>1158</v>
      </c>
      <c r="H3397" s="28" t="s">
        <v>13956</v>
      </c>
      <c r="I3397" s="31">
        <v>0</v>
      </c>
      <c r="J3397" s="31">
        <v>19690</v>
      </c>
      <c r="K3397" s="28" t="s">
        <v>5421</v>
      </c>
      <c r="L3397" s="32">
        <f t="shared" si="584"/>
        <v>-19690</v>
      </c>
      <c r="M3397" s="33">
        <f t="shared" si="585"/>
        <v>19690</v>
      </c>
      <c r="N3397" s="34" t="b">
        <v>1</v>
      </c>
      <c r="O3397" s="35">
        <f t="shared" si="586"/>
        <v>19690</v>
      </c>
      <c r="P3397" s="36" t="str">
        <f t="shared" si="587"/>
        <v>I</v>
      </c>
      <c r="Q3397" s="37" t="str">
        <f t="shared" si="588"/>
        <v>Scottish Book Trust</v>
      </c>
      <c r="R3397" s="6" t="str">
        <f t="shared" si="589"/>
        <v>I - Scottish Book Trust</v>
      </c>
      <c r="S3397" s="6" t="str">
        <f>IFERROR(INDEX('Vendor Over-ride'!$C:$C, MATCH($R:$R,'Vendor Over-ride'!$A:$A,0)),"")</f>
        <v>I - Scottish Book Trust</v>
      </c>
      <c r="U3397" s="38" t="str">
        <f t="shared" si="583"/>
        <v>Lottery</v>
      </c>
      <c r="V3397" s="5" t="str">
        <f t="shared" si="593"/>
        <v>AWARD</v>
      </c>
      <c r="W3397" s="5" t="b">
        <f t="shared" si="590"/>
        <v>0</v>
      </c>
      <c r="X3397" s="40">
        <f t="shared" ca="1" si="591"/>
        <v>257315</v>
      </c>
      <c r="Y3397" s="30" t="b">
        <f t="shared" ca="1" si="592"/>
        <v>1</v>
      </c>
    </row>
    <row r="3398" spans="1:25">
      <c r="A3398" s="28" t="s">
        <v>5366</v>
      </c>
      <c r="B3398" s="28" t="s">
        <v>5367</v>
      </c>
      <c r="C3398" s="28" t="s">
        <v>2839</v>
      </c>
      <c r="D3398" s="28" t="s">
        <v>2842</v>
      </c>
      <c r="E3398" s="29">
        <v>42115</v>
      </c>
      <c r="F3398" s="28" t="s">
        <v>3225</v>
      </c>
      <c r="G3398" s="30">
        <v>1158</v>
      </c>
      <c r="H3398" s="28" t="s">
        <v>13957</v>
      </c>
      <c r="I3398" s="31">
        <v>0</v>
      </c>
      <c r="J3398" s="31">
        <v>6919</v>
      </c>
      <c r="K3398" s="28" t="s">
        <v>13958</v>
      </c>
      <c r="L3398" s="32">
        <f t="shared" si="584"/>
        <v>-6919</v>
      </c>
      <c r="M3398" s="33">
        <f t="shared" si="585"/>
        <v>6919</v>
      </c>
      <c r="N3398" s="34" t="b">
        <v>1</v>
      </c>
      <c r="O3398" s="35">
        <f t="shared" si="586"/>
        <v>6919</v>
      </c>
      <c r="P3398" s="36" t="str">
        <f t="shared" si="587"/>
        <v>I</v>
      </c>
      <c r="Q3398" s="37" t="str">
        <f t="shared" si="588"/>
        <v>Scottish PEN</v>
      </c>
      <c r="R3398" s="6" t="str">
        <f t="shared" si="589"/>
        <v>I - Scottish PEN</v>
      </c>
      <c r="S3398" s="6" t="str">
        <f>IFERROR(INDEX('Vendor Over-ride'!$C:$C, MATCH($R:$R,'Vendor Over-ride'!$A:$A,0)),"")</f>
        <v>I - Scottish PEN</v>
      </c>
      <c r="U3398" s="38" t="str">
        <f t="shared" si="583"/>
        <v>Lottery</v>
      </c>
      <c r="V3398" s="5" t="str">
        <f t="shared" si="593"/>
        <v>AWARD</v>
      </c>
      <c r="W3398" s="5" t="b">
        <f t="shared" si="590"/>
        <v>0</v>
      </c>
      <c r="X3398" s="40">
        <f t="shared" ca="1" si="591"/>
        <v>37679</v>
      </c>
      <c r="Y3398" s="30" t="b">
        <f t="shared" ca="1" si="592"/>
        <v>1</v>
      </c>
    </row>
    <row r="3399" spans="1:25">
      <c r="A3399" s="28" t="s">
        <v>5366</v>
      </c>
      <c r="B3399" s="28" t="s">
        <v>5367</v>
      </c>
      <c r="C3399" s="28" t="s">
        <v>2839</v>
      </c>
      <c r="D3399" s="28" t="s">
        <v>2842</v>
      </c>
      <c r="E3399" s="29">
        <v>42115</v>
      </c>
      <c r="F3399" s="28" t="s">
        <v>3227</v>
      </c>
      <c r="G3399" s="30">
        <v>1158</v>
      </c>
      <c r="H3399" s="28" t="s">
        <v>13959</v>
      </c>
      <c r="I3399" s="31">
        <v>0</v>
      </c>
      <c r="J3399" s="31">
        <v>115000</v>
      </c>
      <c r="K3399" s="28" t="s">
        <v>5616</v>
      </c>
      <c r="L3399" s="32">
        <f t="shared" si="584"/>
        <v>-115000</v>
      </c>
      <c r="M3399" s="33">
        <f t="shared" si="585"/>
        <v>115000</v>
      </c>
      <c r="N3399" s="34" t="b">
        <v>1</v>
      </c>
      <c r="O3399" s="35">
        <f t="shared" si="586"/>
        <v>115000</v>
      </c>
      <c r="P3399" s="36" t="str">
        <f t="shared" si="587"/>
        <v>I</v>
      </c>
      <c r="Q3399" s="37" t="str">
        <f t="shared" si="588"/>
        <v>SCOTTISH FILM TALENT NET.WORK (SFTN)</v>
      </c>
      <c r="R3399" s="6" t="str">
        <f t="shared" si="589"/>
        <v>I - SCOTTISH FILM TALENT NET.WORK (SFTN)</v>
      </c>
      <c r="S3399" s="6" t="str">
        <f>IFERROR(INDEX('Vendor Over-ride'!$C:$C, MATCH($R:$R,'Vendor Over-ride'!$A:$A,0)),"")</f>
        <v>I - SCOTTISH FILM TALENT NET.WORK (SFTN)</v>
      </c>
      <c r="U3399" s="38" t="str">
        <f t="shared" si="583"/>
        <v>Lottery</v>
      </c>
      <c r="V3399" s="5" t="str">
        <f t="shared" si="593"/>
        <v>AWARD</v>
      </c>
      <c r="W3399" s="5" t="b">
        <f t="shared" si="590"/>
        <v>1</v>
      </c>
      <c r="X3399" s="40">
        <f t="shared" ca="1" si="591"/>
        <v>440000</v>
      </c>
      <c r="Y3399" s="30" t="b">
        <f t="shared" ca="1" si="592"/>
        <v>1</v>
      </c>
    </row>
    <row r="3400" spans="1:25" hidden="1">
      <c r="A3400" s="28" t="s">
        <v>5366</v>
      </c>
      <c r="B3400" s="28" t="s">
        <v>5367</v>
      </c>
      <c r="C3400" s="28" t="s">
        <v>2839</v>
      </c>
      <c r="D3400" s="28" t="s">
        <v>2842</v>
      </c>
      <c r="E3400" s="29">
        <v>42115</v>
      </c>
      <c r="F3400" s="28" t="s">
        <v>3228</v>
      </c>
      <c r="G3400" s="30">
        <v>1158</v>
      </c>
      <c r="H3400" s="28" t="s">
        <v>13960</v>
      </c>
      <c r="I3400" s="31">
        <v>0</v>
      </c>
      <c r="J3400" s="31">
        <v>1250</v>
      </c>
      <c r="K3400" s="28" t="s">
        <v>5610</v>
      </c>
      <c r="L3400" s="32">
        <f t="shared" si="584"/>
        <v>-1250</v>
      </c>
      <c r="M3400" s="33">
        <f t="shared" si="585"/>
        <v>1250</v>
      </c>
      <c r="N3400" s="34" t="b">
        <v>1</v>
      </c>
      <c r="O3400" s="35">
        <f t="shared" si="586"/>
        <v>1250</v>
      </c>
      <c r="P3400" s="36" t="str">
        <f t="shared" si="587"/>
        <v>I</v>
      </c>
      <c r="Q3400" s="37" t="str">
        <f t="shared" si="588"/>
        <v>Screen Academy Scotland (Edinburgh Napier Universi</v>
      </c>
      <c r="R3400" s="6" t="str">
        <f t="shared" si="589"/>
        <v>I - Screen Academy Scotland (Edinburgh Napier Universi</v>
      </c>
      <c r="S3400" s="6" t="str">
        <f>IFERROR(INDEX('Vendor Over-ride'!$C:$C, MATCH($R:$R,'Vendor Over-ride'!$A:$A,0)),"")</f>
        <v>I - Screen Academy Scotland</v>
      </c>
      <c r="U3400" s="38" t="str">
        <f t="shared" si="583"/>
        <v>Lottery</v>
      </c>
      <c r="V3400" s="5" t="str">
        <f t="shared" si="593"/>
        <v>AWARD</v>
      </c>
      <c r="W3400" s="5" t="b">
        <f t="shared" si="590"/>
        <v>0</v>
      </c>
      <c r="X3400" s="40">
        <f t="shared" ca="1" si="591"/>
        <v>1250</v>
      </c>
      <c r="Y3400" s="30" t="b">
        <f t="shared" ca="1" si="592"/>
        <v>0</v>
      </c>
    </row>
    <row r="3401" spans="1:25" hidden="1">
      <c r="A3401" s="28" t="s">
        <v>5366</v>
      </c>
      <c r="B3401" s="28" t="s">
        <v>5367</v>
      </c>
      <c r="C3401" s="28" t="s">
        <v>2839</v>
      </c>
      <c r="D3401" s="28" t="s">
        <v>2842</v>
      </c>
      <c r="E3401" s="29">
        <v>42115</v>
      </c>
      <c r="F3401" s="28" t="s">
        <v>3229</v>
      </c>
      <c r="G3401" s="30">
        <v>1158</v>
      </c>
      <c r="H3401" s="28" t="s">
        <v>13961</v>
      </c>
      <c r="I3401" s="31">
        <v>0</v>
      </c>
      <c r="J3401" s="31">
        <v>375</v>
      </c>
      <c r="K3401" s="28" t="s">
        <v>5500</v>
      </c>
      <c r="L3401" s="32">
        <f t="shared" si="584"/>
        <v>-375</v>
      </c>
      <c r="M3401" s="33">
        <f t="shared" si="585"/>
        <v>375</v>
      </c>
      <c r="N3401" s="34" t="b">
        <v>1</v>
      </c>
      <c r="O3401" s="35">
        <f t="shared" si="586"/>
        <v>375</v>
      </c>
      <c r="P3401" s="36" t="str">
        <f t="shared" si="587"/>
        <v>I</v>
      </c>
      <c r="Q3401" s="37" t="str">
        <f t="shared" si="588"/>
        <v>Sean Martin</v>
      </c>
      <c r="R3401" s="6" t="str">
        <f t="shared" si="589"/>
        <v>I - Sean Martin</v>
      </c>
      <c r="S3401" s="6" t="str">
        <f>IFERROR(INDEX('Vendor Over-ride'!$C:$C, MATCH($R:$R,'Vendor Over-ride'!$A:$A,0)),"")</f>
        <v>I - Sean Martin</v>
      </c>
      <c r="U3401" s="38" t="str">
        <f t="shared" si="583"/>
        <v>Lottery</v>
      </c>
      <c r="V3401" s="5" t="str">
        <f t="shared" si="593"/>
        <v>AWARD</v>
      </c>
      <c r="W3401" s="5" t="b">
        <f t="shared" si="590"/>
        <v>0</v>
      </c>
      <c r="X3401" s="40">
        <f t="shared" ca="1" si="591"/>
        <v>375</v>
      </c>
      <c r="Y3401" s="30" t="b">
        <f t="shared" ca="1" si="592"/>
        <v>0</v>
      </c>
    </row>
    <row r="3402" spans="1:25">
      <c r="A3402" s="28" t="s">
        <v>5366</v>
      </c>
      <c r="B3402" s="28" t="s">
        <v>5367</v>
      </c>
      <c r="C3402" s="28" t="s">
        <v>2839</v>
      </c>
      <c r="D3402" s="28" t="s">
        <v>2842</v>
      </c>
      <c r="E3402" s="29">
        <v>42115</v>
      </c>
      <c r="F3402" s="28" t="s">
        <v>3230</v>
      </c>
      <c r="G3402" s="30">
        <v>1158</v>
      </c>
      <c r="H3402" s="28" t="s">
        <v>13962</v>
      </c>
      <c r="I3402" s="31">
        <v>0</v>
      </c>
      <c r="J3402" s="31">
        <v>66000</v>
      </c>
      <c r="K3402" s="28" t="s">
        <v>5393</v>
      </c>
      <c r="L3402" s="32">
        <f t="shared" si="584"/>
        <v>-66000</v>
      </c>
      <c r="M3402" s="33">
        <f t="shared" si="585"/>
        <v>66000</v>
      </c>
      <c r="N3402" s="34" t="b">
        <v>1</v>
      </c>
      <c r="O3402" s="35">
        <f t="shared" si="586"/>
        <v>66000</v>
      </c>
      <c r="P3402" s="36" t="str">
        <f t="shared" si="587"/>
        <v>I</v>
      </c>
      <c r="Q3402" s="37" t="str">
        <f t="shared" si="588"/>
        <v>Sonic-a: Cryptic</v>
      </c>
      <c r="R3402" s="6" t="str">
        <f t="shared" si="589"/>
        <v>I - Sonic-a: Cryptic</v>
      </c>
      <c r="S3402" s="6" t="str">
        <f>IFERROR(INDEX('Vendor Over-ride'!$C:$C, MATCH($R:$R,'Vendor Over-ride'!$A:$A,0)),"")</f>
        <v>I - Sonic-a: Cryptic</v>
      </c>
      <c r="U3402" s="38" t="str">
        <f t="shared" si="583"/>
        <v>Lottery</v>
      </c>
      <c r="V3402" s="5" t="str">
        <f t="shared" si="593"/>
        <v>AWARD</v>
      </c>
      <c r="W3402" s="5" t="b">
        <f t="shared" si="590"/>
        <v>1</v>
      </c>
      <c r="X3402" s="40">
        <f t="shared" ca="1" si="591"/>
        <v>143000</v>
      </c>
      <c r="Y3402" s="30" t="b">
        <f t="shared" ca="1" si="592"/>
        <v>1</v>
      </c>
    </row>
    <row r="3403" spans="1:25">
      <c r="A3403" s="28" t="s">
        <v>5366</v>
      </c>
      <c r="B3403" s="28" t="s">
        <v>5367</v>
      </c>
      <c r="C3403" s="28" t="s">
        <v>2839</v>
      </c>
      <c r="D3403" s="28" t="s">
        <v>2842</v>
      </c>
      <c r="E3403" s="29">
        <v>42115</v>
      </c>
      <c r="F3403" s="28" t="s">
        <v>3231</v>
      </c>
      <c r="G3403" s="30">
        <v>1158</v>
      </c>
      <c r="H3403" s="28" t="s">
        <v>13963</v>
      </c>
      <c r="I3403" s="31">
        <v>0</v>
      </c>
      <c r="J3403" s="31">
        <v>37500</v>
      </c>
      <c r="K3403" s="28" t="s">
        <v>5519</v>
      </c>
      <c r="L3403" s="32">
        <f t="shared" si="584"/>
        <v>-37500</v>
      </c>
      <c r="M3403" s="33">
        <f t="shared" si="585"/>
        <v>37500</v>
      </c>
      <c r="N3403" s="34" t="b">
        <v>1</v>
      </c>
      <c r="O3403" s="35">
        <f t="shared" si="586"/>
        <v>37500</v>
      </c>
      <c r="P3403" s="36" t="str">
        <f t="shared" si="587"/>
        <v>I</v>
      </c>
      <c r="Q3403" s="37" t="str">
        <f t="shared" si="588"/>
        <v>TRACS (Traditional Arts &amp; Culture Scotland)</v>
      </c>
      <c r="R3403" s="6" t="str">
        <f t="shared" si="589"/>
        <v>I - TRACS (Traditional Arts &amp; Culture Scotland)</v>
      </c>
      <c r="S3403" s="6" t="str">
        <f>IFERROR(INDEX('Vendor Over-ride'!$C:$C, MATCH($R:$R,'Vendor Over-ride'!$A:$A,0)),"")</f>
        <v>I - TRACS (Traditional Arts &amp; Culture Scotland)</v>
      </c>
      <c r="U3403" s="38" t="str">
        <f t="shared" si="583"/>
        <v>Lottery</v>
      </c>
      <c r="V3403" s="5" t="str">
        <f t="shared" si="593"/>
        <v>AWARD</v>
      </c>
      <c r="W3403" s="5" t="b">
        <f t="shared" si="590"/>
        <v>1</v>
      </c>
      <c r="X3403" s="40">
        <f t="shared" ca="1" si="591"/>
        <v>45000</v>
      </c>
      <c r="Y3403" s="30" t="b">
        <f t="shared" ca="1" si="592"/>
        <v>1</v>
      </c>
    </row>
    <row r="3404" spans="1:25" hidden="1">
      <c r="A3404" s="28" t="s">
        <v>5366</v>
      </c>
      <c r="B3404" s="28" t="s">
        <v>5367</v>
      </c>
      <c r="C3404" s="28" t="s">
        <v>2839</v>
      </c>
      <c r="D3404" s="28" t="s">
        <v>2842</v>
      </c>
      <c r="E3404" s="29">
        <v>42115</v>
      </c>
      <c r="F3404" s="28" t="s">
        <v>3232</v>
      </c>
      <c r="G3404" s="30">
        <v>1158</v>
      </c>
      <c r="H3404" s="28" t="s">
        <v>13964</v>
      </c>
      <c r="I3404" s="31">
        <v>0</v>
      </c>
      <c r="J3404" s="31">
        <v>1250</v>
      </c>
      <c r="K3404" s="28" t="s">
        <v>5682</v>
      </c>
      <c r="L3404" s="32">
        <f t="shared" si="584"/>
        <v>-1250</v>
      </c>
      <c r="M3404" s="33">
        <f t="shared" si="585"/>
        <v>1250</v>
      </c>
      <c r="N3404" s="34" t="b">
        <v>1</v>
      </c>
      <c r="O3404" s="35">
        <f t="shared" si="586"/>
        <v>1250</v>
      </c>
      <c r="P3404" s="36" t="str">
        <f t="shared" si="587"/>
        <v>I</v>
      </c>
      <c r="Q3404" s="37" t="str">
        <f t="shared" si="588"/>
        <v>Victoria Beesley</v>
      </c>
      <c r="R3404" s="6" t="str">
        <f t="shared" si="589"/>
        <v>I - Victoria Beesley</v>
      </c>
      <c r="S3404" s="6" t="str">
        <f>IFERROR(INDEX('Vendor Over-ride'!$C:$C, MATCH($R:$R,'Vendor Over-ride'!$A:$A,0)),"")</f>
        <v>I - Victoria Beesley</v>
      </c>
      <c r="U3404" s="38" t="str">
        <f t="shared" si="583"/>
        <v>Lottery</v>
      </c>
      <c r="V3404" s="5" t="str">
        <f t="shared" si="593"/>
        <v>AWARD</v>
      </c>
      <c r="W3404" s="5" t="b">
        <f t="shared" si="590"/>
        <v>0</v>
      </c>
      <c r="X3404" s="40">
        <f t="shared" ca="1" si="591"/>
        <v>1250</v>
      </c>
      <c r="Y3404" s="30" t="b">
        <f t="shared" ca="1" si="592"/>
        <v>0</v>
      </c>
    </row>
    <row r="3405" spans="1:25">
      <c r="A3405" s="28" t="s">
        <v>5366</v>
      </c>
      <c r="B3405" s="28" t="s">
        <v>5367</v>
      </c>
      <c r="C3405" s="28" t="s">
        <v>2839</v>
      </c>
      <c r="D3405" s="28" t="s">
        <v>2842</v>
      </c>
      <c r="E3405" s="29">
        <v>42115</v>
      </c>
      <c r="F3405" s="28" t="s">
        <v>3233</v>
      </c>
      <c r="G3405" s="30">
        <v>1158</v>
      </c>
      <c r="H3405" s="28" t="s">
        <v>13965</v>
      </c>
      <c r="I3405" s="31">
        <v>0</v>
      </c>
      <c r="J3405" s="31">
        <v>51600</v>
      </c>
      <c r="K3405" s="28" t="s">
        <v>9142</v>
      </c>
      <c r="L3405" s="32">
        <f t="shared" si="584"/>
        <v>-51600</v>
      </c>
      <c r="M3405" s="33">
        <f t="shared" si="585"/>
        <v>51600</v>
      </c>
      <c r="N3405" s="34" t="b">
        <v>1</v>
      </c>
      <c r="O3405" s="35">
        <f t="shared" si="586"/>
        <v>51600</v>
      </c>
      <c r="P3405" s="36" t="str">
        <f t="shared" si="587"/>
        <v>I</v>
      </c>
      <c r="Q3405" s="37" t="str">
        <f t="shared" si="588"/>
        <v>Vox Motus</v>
      </c>
      <c r="R3405" s="6" t="str">
        <f t="shared" si="589"/>
        <v>I - Vox Motus</v>
      </c>
      <c r="S3405" s="6" t="str">
        <f>IFERROR(INDEX('Vendor Over-ride'!$C:$C, MATCH($R:$R,'Vendor Over-ride'!$A:$A,0)),"")</f>
        <v>I - Vox Motus</v>
      </c>
      <c r="U3405" s="38" t="str">
        <f t="shared" si="583"/>
        <v>Lottery</v>
      </c>
      <c r="V3405" s="5" t="str">
        <f t="shared" si="593"/>
        <v>AWARD</v>
      </c>
      <c r="W3405" s="5" t="b">
        <f t="shared" si="590"/>
        <v>1</v>
      </c>
      <c r="X3405" s="40">
        <f t="shared" ca="1" si="591"/>
        <v>126950</v>
      </c>
      <c r="Y3405" s="30" t="b">
        <f t="shared" ca="1" si="592"/>
        <v>1</v>
      </c>
    </row>
    <row r="3406" spans="1:25">
      <c r="A3406" s="28" t="s">
        <v>5366</v>
      </c>
      <c r="B3406" s="28" t="s">
        <v>5367</v>
      </c>
      <c r="C3406" s="28" t="s">
        <v>2839</v>
      </c>
      <c r="D3406" s="28" t="s">
        <v>2842</v>
      </c>
      <c r="E3406" s="29">
        <v>42115</v>
      </c>
      <c r="F3406" s="28" t="s">
        <v>3234</v>
      </c>
      <c r="G3406" s="30">
        <v>1158</v>
      </c>
      <c r="H3406" s="28" t="s">
        <v>13966</v>
      </c>
      <c r="I3406" s="31">
        <v>0</v>
      </c>
      <c r="J3406" s="31">
        <v>332597.95</v>
      </c>
      <c r="K3406" s="28" t="s">
        <v>5481</v>
      </c>
      <c r="L3406" s="32">
        <f t="shared" si="584"/>
        <v>-332597.95</v>
      </c>
      <c r="M3406" s="33">
        <f t="shared" si="585"/>
        <v>332597.95</v>
      </c>
      <c r="N3406" s="34" t="b">
        <v>1</v>
      </c>
      <c r="O3406" s="35">
        <f t="shared" si="586"/>
        <v>332597.95</v>
      </c>
      <c r="P3406" s="36" t="str">
        <f t="shared" si="587"/>
        <v>T</v>
      </c>
      <c r="Q3406" s="37" t="str">
        <f t="shared" si="588"/>
        <v>The Big Lottery (Awards)</v>
      </c>
      <c r="R3406" s="6" t="str">
        <f t="shared" si="589"/>
        <v>T - The Big Lottery (Awards)</v>
      </c>
      <c r="S3406" s="6" t="str">
        <f>IFERROR(INDEX('Vendor Over-ride'!$C:$C, MATCH($R:$R,'Vendor Over-ride'!$A:$A,0)),"")</f>
        <v>T - Big Lottery (Awards), The</v>
      </c>
      <c r="T3406" s="41" t="s">
        <v>2801</v>
      </c>
      <c r="U3406" s="38" t="str">
        <f t="shared" si="583"/>
        <v>Lottery</v>
      </c>
      <c r="V3406" s="5" t="str">
        <f t="shared" si="593"/>
        <v>TRADE</v>
      </c>
      <c r="W3406" s="5" t="b">
        <f t="shared" si="590"/>
        <v>1</v>
      </c>
      <c r="X3406" s="40">
        <f t="shared" ca="1" si="591"/>
        <v>332597.95</v>
      </c>
      <c r="Y3406" s="30" t="b">
        <f t="shared" ca="1" si="592"/>
        <v>1</v>
      </c>
    </row>
    <row r="3407" spans="1:25">
      <c r="A3407" s="28" t="s">
        <v>5366</v>
      </c>
      <c r="B3407" s="28" t="s">
        <v>5367</v>
      </c>
      <c r="C3407" s="28" t="s">
        <v>2839</v>
      </c>
      <c r="D3407" s="28" t="s">
        <v>2842</v>
      </c>
      <c r="E3407" s="29">
        <v>42118</v>
      </c>
      <c r="F3407" s="28" t="s">
        <v>3235</v>
      </c>
      <c r="G3407" s="30">
        <v>1194</v>
      </c>
      <c r="H3407" s="28" t="s">
        <v>13967</v>
      </c>
      <c r="I3407" s="31">
        <v>0</v>
      </c>
      <c r="J3407" s="31">
        <v>23883.599999999999</v>
      </c>
      <c r="K3407" s="28" t="s">
        <v>5467</v>
      </c>
      <c r="L3407" s="32">
        <f t="shared" si="584"/>
        <v>-23883.599999999999</v>
      </c>
      <c r="M3407" s="33">
        <f t="shared" si="585"/>
        <v>23883.599999999999</v>
      </c>
      <c r="N3407" s="34" t="b">
        <v>1</v>
      </c>
      <c r="O3407" s="35">
        <f t="shared" si="586"/>
        <v>23883.599999999999</v>
      </c>
      <c r="P3407" s="36" t="str">
        <f t="shared" si="587"/>
        <v>T</v>
      </c>
      <c r="Q3407" s="37" t="str">
        <f t="shared" si="588"/>
        <v>Pinsent Masons LLP</v>
      </c>
      <c r="R3407" s="6" t="str">
        <f t="shared" si="589"/>
        <v>T - Pinsent Masons LLP</v>
      </c>
      <c r="S3407" s="6" t="str">
        <f>IFERROR(INDEX('Vendor Over-ride'!$C:$C, MATCH($R:$R,'Vendor Over-ride'!$A:$A,0)),"")</f>
        <v>T - Pinsent Masons LLP</v>
      </c>
      <c r="T3407" s="41" t="s">
        <v>2800</v>
      </c>
      <c r="U3407" s="38" t="str">
        <f t="shared" si="583"/>
        <v>Lottery</v>
      </c>
      <c r="V3407" s="5" t="str">
        <f t="shared" si="593"/>
        <v>TRADE</v>
      </c>
      <c r="W3407" s="5" t="b">
        <f t="shared" si="590"/>
        <v>0</v>
      </c>
      <c r="X3407" s="40">
        <f t="shared" ca="1" si="591"/>
        <v>122180.4</v>
      </c>
      <c r="Y3407" s="30" t="b">
        <f t="shared" ca="1" si="592"/>
        <v>1</v>
      </c>
    </row>
    <row r="3408" spans="1:25">
      <c r="A3408" s="28" t="s">
        <v>5366</v>
      </c>
      <c r="B3408" s="28" t="s">
        <v>5367</v>
      </c>
      <c r="C3408" s="28" t="s">
        <v>2839</v>
      </c>
      <c r="D3408" s="28" t="s">
        <v>2842</v>
      </c>
      <c r="E3408" s="29">
        <v>42122</v>
      </c>
      <c r="F3408" s="28" t="s">
        <v>3236</v>
      </c>
      <c r="G3408" s="30">
        <v>1194</v>
      </c>
      <c r="H3408" s="28" t="s">
        <v>13968</v>
      </c>
      <c r="I3408" s="31">
        <v>0</v>
      </c>
      <c r="J3408" s="31">
        <v>6285.82</v>
      </c>
      <c r="K3408" s="28" t="s">
        <v>13780</v>
      </c>
      <c r="L3408" s="32">
        <f t="shared" si="584"/>
        <v>-6285.82</v>
      </c>
      <c r="M3408" s="33">
        <f t="shared" si="585"/>
        <v>6285.82</v>
      </c>
      <c r="N3408" s="34" t="b">
        <v>1</v>
      </c>
      <c r="O3408" s="35">
        <f t="shared" si="586"/>
        <v>6285.82</v>
      </c>
      <c r="P3408" s="36" t="str">
        <f t="shared" si="587"/>
        <v>G</v>
      </c>
      <c r="Q3408" s="37" t="str">
        <f t="shared" si="588"/>
        <v>Glasgow Women's Library</v>
      </c>
      <c r="R3408" s="6" t="str">
        <f t="shared" si="589"/>
        <v>G - Glasgow Women's Library</v>
      </c>
      <c r="S3408" s="6" t="str">
        <f>IFERROR(INDEX('Vendor Over-ride'!$C:$C, MATCH($R:$R,'Vendor Over-ride'!$A:$A,0)),"")</f>
        <v>G - Glasgow Women's Library</v>
      </c>
      <c r="U3408" s="38" t="str">
        <f t="shared" si="583"/>
        <v>Lottery</v>
      </c>
      <c r="V3408" s="5" t="str">
        <f t="shared" si="593"/>
        <v>AWARD</v>
      </c>
      <c r="W3408" s="5" t="b">
        <f t="shared" si="590"/>
        <v>0</v>
      </c>
      <c r="X3408" s="40">
        <f t="shared" ca="1" si="591"/>
        <v>156607.41999999998</v>
      </c>
      <c r="Y3408" s="30" t="b">
        <f t="shared" ca="1" si="592"/>
        <v>1</v>
      </c>
    </row>
    <row r="3409" spans="1:25">
      <c r="A3409" s="28" t="s">
        <v>5366</v>
      </c>
      <c r="B3409" s="28" t="s">
        <v>5367</v>
      </c>
      <c r="C3409" s="28" t="s">
        <v>2839</v>
      </c>
      <c r="D3409" s="28" t="s">
        <v>2842</v>
      </c>
      <c r="E3409" s="29">
        <v>42122</v>
      </c>
      <c r="F3409" s="28" t="s">
        <v>3238</v>
      </c>
      <c r="G3409" s="30">
        <v>1194</v>
      </c>
      <c r="H3409" s="28" t="s">
        <v>13969</v>
      </c>
      <c r="I3409" s="31">
        <v>0</v>
      </c>
      <c r="J3409" s="31">
        <v>43750</v>
      </c>
      <c r="K3409" s="28" t="s">
        <v>13801</v>
      </c>
      <c r="L3409" s="32">
        <f t="shared" si="584"/>
        <v>-43750</v>
      </c>
      <c r="M3409" s="33">
        <f t="shared" si="585"/>
        <v>43750</v>
      </c>
      <c r="N3409" s="34" t="b">
        <v>1</v>
      </c>
      <c r="O3409" s="35">
        <f t="shared" si="586"/>
        <v>43750</v>
      </c>
      <c r="P3409" s="36" t="str">
        <f t="shared" si="587"/>
        <v>G</v>
      </c>
      <c r="Q3409" s="37" t="str">
        <f t="shared" si="588"/>
        <v>Regional Screen Scotland</v>
      </c>
      <c r="R3409" s="6" t="str">
        <f t="shared" si="589"/>
        <v>G - Regional Screen Scotland</v>
      </c>
      <c r="S3409" s="6" t="str">
        <f>IFERROR(INDEX('Vendor Over-ride'!$C:$C, MATCH($R:$R,'Vendor Over-ride'!$A:$A,0)),"")</f>
        <v>G - Regional Screen Scotland</v>
      </c>
      <c r="U3409" s="38" t="str">
        <f t="shared" si="583"/>
        <v>Lottery</v>
      </c>
      <c r="V3409" s="5" t="str">
        <f t="shared" si="593"/>
        <v>AWARD</v>
      </c>
      <c r="W3409" s="5" t="b">
        <f t="shared" si="590"/>
        <v>1</v>
      </c>
      <c r="X3409" s="40">
        <f t="shared" ca="1" si="591"/>
        <v>266529</v>
      </c>
      <c r="Y3409" s="30" t="b">
        <f t="shared" ca="1" si="592"/>
        <v>1</v>
      </c>
    </row>
    <row r="3410" spans="1:25" hidden="1">
      <c r="A3410" s="28" t="s">
        <v>5366</v>
      </c>
      <c r="B3410" s="28" t="s">
        <v>5367</v>
      </c>
      <c r="C3410" s="28" t="s">
        <v>2839</v>
      </c>
      <c r="D3410" s="28" t="s">
        <v>2842</v>
      </c>
      <c r="E3410" s="29">
        <v>42122</v>
      </c>
      <c r="F3410" s="28" t="s">
        <v>3239</v>
      </c>
      <c r="G3410" s="30">
        <v>1194</v>
      </c>
      <c r="H3410" s="28" t="s">
        <v>13970</v>
      </c>
      <c r="I3410" s="31">
        <v>0</v>
      </c>
      <c r="J3410" s="31">
        <v>2085</v>
      </c>
      <c r="K3410" s="28" t="s">
        <v>13971</v>
      </c>
      <c r="L3410" s="32">
        <f t="shared" si="584"/>
        <v>-2085</v>
      </c>
      <c r="M3410" s="33">
        <f t="shared" si="585"/>
        <v>2085</v>
      </c>
      <c r="N3410" s="34" t="b">
        <v>1</v>
      </c>
      <c r="O3410" s="35">
        <f t="shared" si="586"/>
        <v>2085</v>
      </c>
      <c r="P3410" s="36" t="str">
        <f t="shared" si="587"/>
        <v>G</v>
      </c>
      <c r="Q3410" s="37" t="str">
        <f t="shared" si="588"/>
        <v>Felipe Bustos Sierra</v>
      </c>
      <c r="R3410" s="6" t="str">
        <f t="shared" si="589"/>
        <v>G - Felipe Bustos Sierra</v>
      </c>
      <c r="S3410" s="6" t="str">
        <f>IFERROR(INDEX('Vendor Over-ride'!$C:$C, MATCH($R:$R,'Vendor Over-ride'!$A:$A,0)),"")</f>
        <v>G - Felipe Bustos Sierra</v>
      </c>
      <c r="U3410" s="38" t="str">
        <f t="shared" si="583"/>
        <v>Lottery</v>
      </c>
      <c r="V3410" s="5" t="str">
        <f t="shared" si="593"/>
        <v>AWARD</v>
      </c>
      <c r="W3410" s="5" t="b">
        <f t="shared" si="590"/>
        <v>0</v>
      </c>
      <c r="X3410" s="40">
        <f t="shared" ca="1" si="591"/>
        <v>3049.3</v>
      </c>
      <c r="Y3410" s="30" t="b">
        <f t="shared" ca="1" si="592"/>
        <v>0</v>
      </c>
    </row>
    <row r="3411" spans="1:25" hidden="1">
      <c r="A3411" s="28" t="s">
        <v>5366</v>
      </c>
      <c r="B3411" s="28" t="s">
        <v>5367</v>
      </c>
      <c r="C3411" s="28" t="s">
        <v>2839</v>
      </c>
      <c r="D3411" s="28" t="s">
        <v>2842</v>
      </c>
      <c r="E3411" s="29">
        <v>42122</v>
      </c>
      <c r="F3411" s="28" t="s">
        <v>3240</v>
      </c>
      <c r="G3411" s="30">
        <v>1194</v>
      </c>
      <c r="H3411" s="28" t="s">
        <v>13972</v>
      </c>
      <c r="I3411" s="31">
        <v>0</v>
      </c>
      <c r="J3411" s="31">
        <v>3750</v>
      </c>
      <c r="K3411" s="28" t="s">
        <v>13973</v>
      </c>
      <c r="L3411" s="32">
        <f t="shared" si="584"/>
        <v>-3750</v>
      </c>
      <c r="M3411" s="33">
        <f t="shared" si="585"/>
        <v>3750</v>
      </c>
      <c r="N3411" s="34" t="b">
        <v>1</v>
      </c>
      <c r="O3411" s="35">
        <f t="shared" si="586"/>
        <v>3750</v>
      </c>
      <c r="P3411" s="36" t="str">
        <f t="shared" si="587"/>
        <v>G</v>
      </c>
      <c r="Q3411" s="37" t="str">
        <f t="shared" si="588"/>
        <v>Linda Williamson</v>
      </c>
      <c r="R3411" s="6" t="str">
        <f t="shared" si="589"/>
        <v>G - Linda Williamson</v>
      </c>
      <c r="S3411" s="6" t="str">
        <f>IFERROR(INDEX('Vendor Over-ride'!$C:$C, MATCH($R:$R,'Vendor Over-ride'!$A:$A,0)),"")</f>
        <v>G - Linda Williamson</v>
      </c>
      <c r="U3411" s="38" t="str">
        <f t="shared" si="583"/>
        <v>Lottery</v>
      </c>
      <c r="V3411" s="5" t="str">
        <f t="shared" si="593"/>
        <v>AWARD</v>
      </c>
      <c r="W3411" s="5" t="b">
        <f t="shared" si="590"/>
        <v>0</v>
      </c>
      <c r="X3411" s="40">
        <f t="shared" ca="1" si="591"/>
        <v>3750</v>
      </c>
      <c r="Y3411" s="30" t="b">
        <f t="shared" ca="1" si="592"/>
        <v>0</v>
      </c>
    </row>
    <row r="3412" spans="1:25" hidden="1">
      <c r="A3412" s="28" t="s">
        <v>5366</v>
      </c>
      <c r="B3412" s="28" t="s">
        <v>5367</v>
      </c>
      <c r="C3412" s="28" t="s">
        <v>2839</v>
      </c>
      <c r="D3412" s="28" t="s">
        <v>2842</v>
      </c>
      <c r="E3412" s="29">
        <v>42122</v>
      </c>
      <c r="F3412" s="28" t="s">
        <v>3241</v>
      </c>
      <c r="G3412" s="30">
        <v>1194</v>
      </c>
      <c r="H3412" s="28" t="s">
        <v>13974</v>
      </c>
      <c r="I3412" s="31">
        <v>0</v>
      </c>
      <c r="J3412" s="31">
        <v>2205</v>
      </c>
      <c r="K3412" s="28" t="s">
        <v>13975</v>
      </c>
      <c r="L3412" s="32">
        <f t="shared" si="584"/>
        <v>-2205</v>
      </c>
      <c r="M3412" s="33">
        <f t="shared" si="585"/>
        <v>2205</v>
      </c>
      <c r="N3412" s="34" t="b">
        <v>1</v>
      </c>
      <c r="O3412" s="35">
        <f t="shared" si="586"/>
        <v>2205</v>
      </c>
      <c r="P3412" s="36" t="str">
        <f t="shared" si="587"/>
        <v>G</v>
      </c>
      <c r="Q3412" s="37" t="str">
        <f t="shared" si="588"/>
        <v>Lowland and Border PipersÔÇÖ Society</v>
      </c>
      <c r="R3412" s="6" t="str">
        <f t="shared" si="589"/>
        <v>G - Lowland and Border PipersÔÇÖ Society</v>
      </c>
      <c r="S3412" s="6" t="str">
        <f>IFERROR(INDEX('Vendor Over-ride'!$C:$C, MATCH($R:$R,'Vendor Over-ride'!$A:$A,0)),"")</f>
        <v>G - Lowland and Border PipersÔÇÖ Society</v>
      </c>
      <c r="U3412" s="38" t="str">
        <f t="shared" si="583"/>
        <v>Lottery</v>
      </c>
      <c r="V3412" s="5" t="str">
        <f t="shared" si="593"/>
        <v>AWARD</v>
      </c>
      <c r="W3412" s="5" t="b">
        <f t="shared" si="590"/>
        <v>0</v>
      </c>
      <c r="X3412" s="40">
        <f t="shared" ca="1" si="591"/>
        <v>2940</v>
      </c>
      <c r="Y3412" s="30" t="b">
        <f t="shared" ca="1" si="592"/>
        <v>0</v>
      </c>
    </row>
    <row r="3413" spans="1:25" hidden="1">
      <c r="A3413" s="28" t="s">
        <v>5366</v>
      </c>
      <c r="B3413" s="28" t="s">
        <v>5367</v>
      </c>
      <c r="C3413" s="28" t="s">
        <v>2839</v>
      </c>
      <c r="D3413" s="28" t="s">
        <v>2842</v>
      </c>
      <c r="E3413" s="29">
        <v>42122</v>
      </c>
      <c r="F3413" s="28" t="s">
        <v>3243</v>
      </c>
      <c r="G3413" s="30">
        <v>1194</v>
      </c>
      <c r="H3413" s="28" t="s">
        <v>13976</v>
      </c>
      <c r="I3413" s="31">
        <v>0</v>
      </c>
      <c r="J3413" s="31">
        <v>6000</v>
      </c>
      <c r="K3413" s="28" t="s">
        <v>13977</v>
      </c>
      <c r="L3413" s="32">
        <f t="shared" si="584"/>
        <v>-6000</v>
      </c>
      <c r="M3413" s="33">
        <f t="shared" si="585"/>
        <v>6000</v>
      </c>
      <c r="N3413" s="34" t="b">
        <v>1</v>
      </c>
      <c r="O3413" s="35">
        <f t="shared" si="586"/>
        <v>6000</v>
      </c>
      <c r="P3413" s="36" t="str">
        <f t="shared" si="587"/>
        <v>G</v>
      </c>
      <c r="Q3413" s="37" t="str">
        <f t="shared" si="588"/>
        <v>Mull of Kintyre Music and Arts Association</v>
      </c>
      <c r="R3413" s="6" t="str">
        <f t="shared" si="589"/>
        <v>G - Mull of Kintyre Music and Arts Association</v>
      </c>
      <c r="S3413" s="6" t="str">
        <f>IFERROR(INDEX('Vendor Over-ride'!$C:$C, MATCH($R:$R,'Vendor Over-ride'!$A:$A,0)),"")</f>
        <v>G - Mull of Kintyre Music and Arts Association</v>
      </c>
      <c r="U3413" s="38" t="str">
        <f t="shared" si="583"/>
        <v>Lottery</v>
      </c>
      <c r="V3413" s="5" t="str">
        <f t="shared" si="593"/>
        <v>AWARD</v>
      </c>
      <c r="W3413" s="5" t="b">
        <f t="shared" si="590"/>
        <v>0</v>
      </c>
      <c r="X3413" s="40">
        <f t="shared" ca="1" si="591"/>
        <v>8000</v>
      </c>
      <c r="Y3413" s="30" t="b">
        <f t="shared" ca="1" si="592"/>
        <v>0</v>
      </c>
    </row>
    <row r="3414" spans="1:25">
      <c r="A3414" s="28" t="s">
        <v>5366</v>
      </c>
      <c r="B3414" s="28" t="s">
        <v>5367</v>
      </c>
      <c r="C3414" s="28" t="s">
        <v>2839</v>
      </c>
      <c r="D3414" s="28" t="s">
        <v>2842</v>
      </c>
      <c r="E3414" s="29">
        <v>42122</v>
      </c>
      <c r="F3414" s="28" t="s">
        <v>13978</v>
      </c>
      <c r="G3414" s="30">
        <v>1194</v>
      </c>
      <c r="H3414" s="28" t="s">
        <v>13979</v>
      </c>
      <c r="I3414" s="31">
        <v>0</v>
      </c>
      <c r="J3414" s="31">
        <v>56250</v>
      </c>
      <c r="K3414" s="28" t="s">
        <v>13980</v>
      </c>
      <c r="L3414" s="32">
        <f t="shared" si="584"/>
        <v>-56250</v>
      </c>
      <c r="M3414" s="33">
        <f t="shared" si="585"/>
        <v>56250</v>
      </c>
      <c r="N3414" s="34" t="b">
        <v>1</v>
      </c>
      <c r="O3414" s="35">
        <f t="shared" si="586"/>
        <v>56250</v>
      </c>
      <c r="P3414" s="36" t="str">
        <f t="shared" si="587"/>
        <v>G</v>
      </c>
      <c r="Q3414" s="37" t="str">
        <f t="shared" si="588"/>
        <v>Scottish Music Industry Association</v>
      </c>
      <c r="R3414" s="6" t="str">
        <f t="shared" si="589"/>
        <v>G - Scottish Music Industry Association</v>
      </c>
      <c r="S3414" s="6" t="str">
        <f>IFERROR(INDEX('Vendor Over-ride'!$C:$C, MATCH($R:$R,'Vendor Over-ride'!$A:$A,0)),"")</f>
        <v>G - Scottish Music Industry Association</v>
      </c>
      <c r="U3414" s="38" t="str">
        <f t="shared" si="583"/>
        <v>Lottery</v>
      </c>
      <c r="V3414" s="5" t="str">
        <f t="shared" si="593"/>
        <v>AWARD</v>
      </c>
      <c r="W3414" s="5" t="b">
        <f t="shared" si="590"/>
        <v>1</v>
      </c>
      <c r="X3414" s="40">
        <f t="shared" ca="1" si="591"/>
        <v>75000</v>
      </c>
      <c r="Y3414" s="30" t="b">
        <f t="shared" ca="1" si="592"/>
        <v>1</v>
      </c>
    </row>
    <row r="3415" spans="1:25" hidden="1">
      <c r="A3415" s="28" t="s">
        <v>5366</v>
      </c>
      <c r="B3415" s="28" t="s">
        <v>5367</v>
      </c>
      <c r="C3415" s="28" t="s">
        <v>2839</v>
      </c>
      <c r="D3415" s="28" t="s">
        <v>2842</v>
      </c>
      <c r="E3415" s="29">
        <v>42122</v>
      </c>
      <c r="F3415" s="28" t="s">
        <v>3245</v>
      </c>
      <c r="G3415" s="30">
        <v>1194</v>
      </c>
      <c r="H3415" s="28" t="s">
        <v>13981</v>
      </c>
      <c r="I3415" s="31">
        <v>0</v>
      </c>
      <c r="J3415" s="31">
        <v>18000</v>
      </c>
      <c r="K3415" s="28" t="s">
        <v>13982</v>
      </c>
      <c r="L3415" s="32">
        <f t="shared" si="584"/>
        <v>-18000</v>
      </c>
      <c r="M3415" s="33">
        <f t="shared" si="585"/>
        <v>18000</v>
      </c>
      <c r="N3415" s="34" t="b">
        <v>1</v>
      </c>
      <c r="O3415" s="35">
        <f t="shared" si="586"/>
        <v>18000</v>
      </c>
      <c r="P3415" s="36" t="str">
        <f t="shared" si="587"/>
        <v>G</v>
      </c>
      <c r="Q3415" s="37" t="str">
        <f t="shared" si="588"/>
        <v>Ceolas Uibhist</v>
      </c>
      <c r="R3415" s="6" t="str">
        <f t="shared" si="589"/>
        <v>G - Ceolas Uibhist</v>
      </c>
      <c r="S3415" s="6" t="str">
        <f>IFERROR(INDEX('Vendor Over-ride'!$C:$C, MATCH($R:$R,'Vendor Over-ride'!$A:$A,0)),"")</f>
        <v>G - Ceolas Uibhist</v>
      </c>
      <c r="U3415" s="38" t="str">
        <f t="shared" si="583"/>
        <v>Lottery</v>
      </c>
      <c r="V3415" s="5" t="str">
        <f t="shared" si="593"/>
        <v>AWARD</v>
      </c>
      <c r="W3415" s="5" t="b">
        <f t="shared" si="590"/>
        <v>0</v>
      </c>
      <c r="X3415" s="40">
        <f t="shared" ca="1" si="591"/>
        <v>24000</v>
      </c>
      <c r="Y3415" s="30" t="b">
        <f t="shared" ca="1" si="592"/>
        <v>0</v>
      </c>
    </row>
    <row r="3416" spans="1:25">
      <c r="A3416" s="28" t="s">
        <v>5366</v>
      </c>
      <c r="B3416" s="28" t="s">
        <v>5367</v>
      </c>
      <c r="C3416" s="28" t="s">
        <v>2839</v>
      </c>
      <c r="D3416" s="28" t="s">
        <v>2842</v>
      </c>
      <c r="E3416" s="29">
        <v>42122</v>
      </c>
      <c r="F3416" s="28" t="s">
        <v>3246</v>
      </c>
      <c r="G3416" s="30">
        <v>1194</v>
      </c>
      <c r="H3416" s="28" t="s">
        <v>13983</v>
      </c>
      <c r="I3416" s="31">
        <v>0</v>
      </c>
      <c r="J3416" s="31">
        <v>33750</v>
      </c>
      <c r="K3416" s="28" t="s">
        <v>13984</v>
      </c>
      <c r="L3416" s="32">
        <f t="shared" si="584"/>
        <v>-33750</v>
      </c>
      <c r="M3416" s="33">
        <f t="shared" si="585"/>
        <v>33750</v>
      </c>
      <c r="N3416" s="34" t="b">
        <v>1</v>
      </c>
      <c r="O3416" s="35">
        <f t="shared" si="586"/>
        <v>33750</v>
      </c>
      <c r="P3416" s="36" t="str">
        <f t="shared" si="587"/>
        <v>G</v>
      </c>
      <c r="Q3416" s="37" t="str">
        <f t="shared" si="588"/>
        <v>Africa in Motion</v>
      </c>
      <c r="R3416" s="6" t="str">
        <f t="shared" si="589"/>
        <v>G - Africa in Motion</v>
      </c>
      <c r="S3416" s="6" t="str">
        <f>IFERROR(INDEX('Vendor Over-ride'!$C:$C, MATCH($R:$R,'Vendor Over-ride'!$A:$A,0)),"")</f>
        <v>G - Africa in Motion</v>
      </c>
      <c r="U3416" s="38" t="str">
        <f t="shared" si="583"/>
        <v>Lottery</v>
      </c>
      <c r="V3416" s="5" t="str">
        <f t="shared" si="593"/>
        <v>AWARD</v>
      </c>
      <c r="W3416" s="5" t="b">
        <f t="shared" si="590"/>
        <v>1</v>
      </c>
      <c r="X3416" s="40">
        <f t="shared" ca="1" si="591"/>
        <v>45000</v>
      </c>
      <c r="Y3416" s="30" t="b">
        <f t="shared" ca="1" si="592"/>
        <v>1</v>
      </c>
    </row>
    <row r="3417" spans="1:25">
      <c r="A3417" s="28" t="s">
        <v>5366</v>
      </c>
      <c r="B3417" s="28" t="s">
        <v>5367</v>
      </c>
      <c r="C3417" s="28" t="s">
        <v>2839</v>
      </c>
      <c r="D3417" s="28" t="s">
        <v>2842</v>
      </c>
      <c r="E3417" s="29">
        <v>42122</v>
      </c>
      <c r="F3417" s="28" t="s">
        <v>3248</v>
      </c>
      <c r="G3417" s="30">
        <v>1194</v>
      </c>
      <c r="H3417" s="28" t="s">
        <v>13985</v>
      </c>
      <c r="I3417" s="31">
        <v>0</v>
      </c>
      <c r="J3417" s="31">
        <v>52417</v>
      </c>
      <c r="K3417" s="28" t="s">
        <v>13986</v>
      </c>
      <c r="L3417" s="32">
        <f t="shared" si="584"/>
        <v>-52417</v>
      </c>
      <c r="M3417" s="33">
        <f t="shared" si="585"/>
        <v>52417</v>
      </c>
      <c r="N3417" s="34" t="b">
        <v>1</v>
      </c>
      <c r="O3417" s="35">
        <f t="shared" si="586"/>
        <v>52417</v>
      </c>
      <c r="P3417" s="36" t="str">
        <f t="shared" si="587"/>
        <v>G</v>
      </c>
      <c r="Q3417" s="37" t="str">
        <f t="shared" si="588"/>
        <v>Freight Books</v>
      </c>
      <c r="R3417" s="6" t="str">
        <f t="shared" si="589"/>
        <v>G - Freight Books</v>
      </c>
      <c r="S3417" s="6" t="str">
        <f>IFERROR(INDEX('Vendor Over-ride'!$C:$C, MATCH($R:$R,'Vendor Over-ride'!$A:$A,0)),"")</f>
        <v>G - Freight Books</v>
      </c>
      <c r="U3417" s="38" t="str">
        <f t="shared" si="583"/>
        <v>Lottery</v>
      </c>
      <c r="V3417" s="5" t="str">
        <f t="shared" si="593"/>
        <v>AWARD</v>
      </c>
      <c r="W3417" s="5" t="b">
        <f t="shared" si="590"/>
        <v>1</v>
      </c>
      <c r="X3417" s="40">
        <f t="shared" ca="1" si="591"/>
        <v>99889</v>
      </c>
      <c r="Y3417" s="30" t="b">
        <f t="shared" ca="1" si="592"/>
        <v>1</v>
      </c>
    </row>
    <row r="3418" spans="1:25" hidden="1">
      <c r="A3418" s="28" t="s">
        <v>5366</v>
      </c>
      <c r="B3418" s="28" t="s">
        <v>5367</v>
      </c>
      <c r="C3418" s="28" t="s">
        <v>2839</v>
      </c>
      <c r="D3418" s="28" t="s">
        <v>2842</v>
      </c>
      <c r="E3418" s="29">
        <v>42122</v>
      </c>
      <c r="F3418" s="28" t="s">
        <v>3249</v>
      </c>
      <c r="G3418" s="30">
        <v>1194</v>
      </c>
      <c r="H3418" s="28" t="s">
        <v>13987</v>
      </c>
      <c r="I3418" s="31">
        <v>0</v>
      </c>
      <c r="J3418" s="31">
        <v>9375</v>
      </c>
      <c r="K3418" s="28" t="s">
        <v>13988</v>
      </c>
      <c r="L3418" s="32">
        <f t="shared" si="584"/>
        <v>-9375</v>
      </c>
      <c r="M3418" s="33">
        <f t="shared" si="585"/>
        <v>9375</v>
      </c>
      <c r="N3418" s="34" t="b">
        <v>1</v>
      </c>
      <c r="O3418" s="35">
        <f t="shared" si="586"/>
        <v>9375</v>
      </c>
      <c r="P3418" s="36" t="str">
        <f t="shared" si="587"/>
        <v>G</v>
      </c>
      <c r="Q3418" s="37" t="str">
        <f t="shared" si="588"/>
        <v>Common Purpose UK</v>
      </c>
      <c r="R3418" s="6" t="str">
        <f t="shared" si="589"/>
        <v>G - Common Purpose UK</v>
      </c>
      <c r="S3418" s="6" t="str">
        <f>IFERROR(INDEX('Vendor Over-ride'!$C:$C, MATCH($R:$R,'Vendor Over-ride'!$A:$A,0)),"")</f>
        <v>G - Common Purpose UK</v>
      </c>
      <c r="U3418" s="38" t="str">
        <f t="shared" si="583"/>
        <v>Lottery</v>
      </c>
      <c r="V3418" s="5" t="str">
        <f t="shared" si="593"/>
        <v>AWARD</v>
      </c>
      <c r="W3418" s="5" t="b">
        <f t="shared" si="590"/>
        <v>0</v>
      </c>
      <c r="X3418" s="40">
        <f t="shared" ca="1" si="591"/>
        <v>12500</v>
      </c>
      <c r="Y3418" s="30" t="b">
        <f t="shared" ca="1" si="592"/>
        <v>0</v>
      </c>
    </row>
    <row r="3419" spans="1:25">
      <c r="A3419" s="28" t="s">
        <v>5366</v>
      </c>
      <c r="B3419" s="28" t="s">
        <v>5367</v>
      </c>
      <c r="C3419" s="28" t="s">
        <v>2839</v>
      </c>
      <c r="D3419" s="28" t="s">
        <v>2842</v>
      </c>
      <c r="E3419" s="29">
        <v>42122</v>
      </c>
      <c r="F3419" s="28" t="s">
        <v>3250</v>
      </c>
      <c r="G3419" s="30">
        <v>1194</v>
      </c>
      <c r="H3419" s="28" t="s">
        <v>13989</v>
      </c>
      <c r="I3419" s="31">
        <v>0</v>
      </c>
      <c r="J3419" s="31">
        <v>26250</v>
      </c>
      <c r="K3419" s="28" t="s">
        <v>13990</v>
      </c>
      <c r="L3419" s="32">
        <f t="shared" si="584"/>
        <v>-26250</v>
      </c>
      <c r="M3419" s="33">
        <f t="shared" si="585"/>
        <v>26250</v>
      </c>
      <c r="N3419" s="34" t="b">
        <v>1</v>
      </c>
      <c r="O3419" s="35">
        <f t="shared" si="586"/>
        <v>26250</v>
      </c>
      <c r="P3419" s="36" t="str">
        <f t="shared" si="587"/>
        <v>G</v>
      </c>
      <c r="Q3419" s="37" t="str">
        <f t="shared" si="588"/>
        <v>Lammermuir Festival</v>
      </c>
      <c r="R3419" s="6" t="str">
        <f t="shared" si="589"/>
        <v>G - Lammermuir Festival</v>
      </c>
      <c r="S3419" s="6" t="str">
        <f>IFERROR(INDEX('Vendor Over-ride'!$C:$C, MATCH($R:$R,'Vendor Over-ride'!$A:$A,0)),"")</f>
        <v>G - Lammermuir Festival</v>
      </c>
      <c r="U3419" s="38" t="str">
        <f t="shared" si="583"/>
        <v>Lottery</v>
      </c>
      <c r="V3419" s="5" t="str">
        <f t="shared" si="593"/>
        <v>AWARD</v>
      </c>
      <c r="W3419" s="5" t="b">
        <f t="shared" si="590"/>
        <v>1</v>
      </c>
      <c r="X3419" s="40">
        <f t="shared" ca="1" si="591"/>
        <v>35000</v>
      </c>
      <c r="Y3419" s="30" t="b">
        <f t="shared" ca="1" si="592"/>
        <v>1</v>
      </c>
    </row>
    <row r="3420" spans="1:25" hidden="1">
      <c r="A3420" s="28" t="s">
        <v>5366</v>
      </c>
      <c r="B3420" s="28" t="s">
        <v>5367</v>
      </c>
      <c r="C3420" s="28" t="s">
        <v>2839</v>
      </c>
      <c r="D3420" s="28" t="s">
        <v>2842</v>
      </c>
      <c r="E3420" s="29">
        <v>42122</v>
      </c>
      <c r="F3420" s="28" t="s">
        <v>3251</v>
      </c>
      <c r="G3420" s="30">
        <v>1194</v>
      </c>
      <c r="H3420" s="28" t="s">
        <v>13991</v>
      </c>
      <c r="I3420" s="31">
        <v>0</v>
      </c>
      <c r="J3420" s="31">
        <v>13875</v>
      </c>
      <c r="K3420" s="28" t="s">
        <v>13992</v>
      </c>
      <c r="L3420" s="32">
        <f t="shared" si="584"/>
        <v>-13875</v>
      </c>
      <c r="M3420" s="33">
        <f t="shared" si="585"/>
        <v>13875</v>
      </c>
      <c r="N3420" s="34" t="b">
        <v>1</v>
      </c>
      <c r="O3420" s="35">
        <f t="shared" si="586"/>
        <v>13875</v>
      </c>
      <c r="P3420" s="36" t="str">
        <f t="shared" si="587"/>
        <v>G</v>
      </c>
      <c r="Q3420" s="37" t="str">
        <f t="shared" si="588"/>
        <v>Music at Paxton Ltd (Helen Jamieson)</v>
      </c>
      <c r="R3420" s="6" t="str">
        <f t="shared" si="589"/>
        <v>G - Music at Paxton Ltd (Helen Jamieson)</v>
      </c>
      <c r="S3420" s="6" t="str">
        <f>IFERROR(INDEX('Vendor Over-ride'!$C:$C, MATCH($R:$R,'Vendor Over-ride'!$A:$A,0)),"")</f>
        <v>G - Music at Paxton Ltd (Helen Jamieson)</v>
      </c>
      <c r="U3420" s="38" t="str">
        <f t="shared" si="583"/>
        <v>Lottery</v>
      </c>
      <c r="V3420" s="5" t="str">
        <f t="shared" si="593"/>
        <v>AWARD</v>
      </c>
      <c r="W3420" s="5" t="b">
        <f t="shared" si="590"/>
        <v>0</v>
      </c>
      <c r="X3420" s="40">
        <f t="shared" ca="1" si="591"/>
        <v>18500</v>
      </c>
      <c r="Y3420" s="30" t="b">
        <f t="shared" ca="1" si="592"/>
        <v>0</v>
      </c>
    </row>
    <row r="3421" spans="1:25" hidden="1">
      <c r="A3421" s="28" t="s">
        <v>5366</v>
      </c>
      <c r="B3421" s="28" t="s">
        <v>5367</v>
      </c>
      <c r="C3421" s="28" t="s">
        <v>2839</v>
      </c>
      <c r="D3421" s="28" t="s">
        <v>2842</v>
      </c>
      <c r="E3421" s="29">
        <v>42122</v>
      </c>
      <c r="F3421" s="28" t="s">
        <v>3252</v>
      </c>
      <c r="G3421" s="30">
        <v>1194</v>
      </c>
      <c r="H3421" s="28" t="s">
        <v>13993</v>
      </c>
      <c r="I3421" s="31">
        <v>0</v>
      </c>
      <c r="J3421" s="31">
        <v>4125</v>
      </c>
      <c r="K3421" s="28" t="s">
        <v>13994</v>
      </c>
      <c r="L3421" s="32">
        <f t="shared" si="584"/>
        <v>-4125</v>
      </c>
      <c r="M3421" s="33">
        <f t="shared" si="585"/>
        <v>4125</v>
      </c>
      <c r="N3421" s="34" t="b">
        <v>1</v>
      </c>
      <c r="O3421" s="35">
        <f t="shared" si="586"/>
        <v>4125</v>
      </c>
      <c r="P3421" s="36" t="str">
        <f t="shared" si="587"/>
        <v>G</v>
      </c>
      <c r="Q3421" s="37" t="str">
        <f t="shared" si="588"/>
        <v>Flore Cosquer</v>
      </c>
      <c r="R3421" s="6" t="str">
        <f t="shared" si="589"/>
        <v>G - Flore Cosquer</v>
      </c>
      <c r="S3421" s="6" t="str">
        <f>IFERROR(INDEX('Vendor Over-ride'!$C:$C, MATCH($R:$R,'Vendor Over-ride'!$A:$A,0)),"")</f>
        <v>G - Flore Cosquer</v>
      </c>
      <c r="U3421" s="38" t="str">
        <f t="shared" si="583"/>
        <v>Lottery</v>
      </c>
      <c r="V3421" s="5" t="str">
        <f t="shared" si="593"/>
        <v>AWARD</v>
      </c>
      <c r="W3421" s="5" t="b">
        <f t="shared" si="590"/>
        <v>0</v>
      </c>
      <c r="X3421" s="40">
        <f t="shared" ca="1" si="591"/>
        <v>5187</v>
      </c>
      <c r="Y3421" s="30" t="b">
        <f t="shared" ca="1" si="592"/>
        <v>0</v>
      </c>
    </row>
    <row r="3422" spans="1:25" hidden="1">
      <c r="A3422" s="28" t="s">
        <v>5366</v>
      </c>
      <c r="B3422" s="28" t="s">
        <v>5367</v>
      </c>
      <c r="C3422" s="28" t="s">
        <v>2839</v>
      </c>
      <c r="D3422" s="28" t="s">
        <v>2842</v>
      </c>
      <c r="E3422" s="29">
        <v>42122</v>
      </c>
      <c r="F3422" s="28" t="s">
        <v>3253</v>
      </c>
      <c r="G3422" s="30">
        <v>1194</v>
      </c>
      <c r="H3422" s="28" t="s">
        <v>13995</v>
      </c>
      <c r="I3422" s="31">
        <v>0</v>
      </c>
      <c r="J3422" s="31">
        <v>10913</v>
      </c>
      <c r="K3422" s="28" t="s">
        <v>13996</v>
      </c>
      <c r="L3422" s="32">
        <f t="shared" si="584"/>
        <v>-10913</v>
      </c>
      <c r="M3422" s="33">
        <f t="shared" si="585"/>
        <v>10913</v>
      </c>
      <c r="N3422" s="34" t="b">
        <v>1</v>
      </c>
      <c r="O3422" s="35">
        <f t="shared" si="586"/>
        <v>10913</v>
      </c>
      <c r="P3422" s="36" t="str">
        <f t="shared" si="587"/>
        <v>G</v>
      </c>
      <c r="Q3422" s="37" t="str">
        <f t="shared" si="588"/>
        <v>Sally Owen</v>
      </c>
      <c r="R3422" s="6" t="str">
        <f t="shared" si="589"/>
        <v>G - Sally Owen</v>
      </c>
      <c r="S3422" s="6" t="str">
        <f>IFERROR(INDEX('Vendor Over-ride'!$C:$C, MATCH($R:$R,'Vendor Over-ride'!$A:$A,0)),"")</f>
        <v>G - Sally Owen</v>
      </c>
      <c r="U3422" s="38" t="str">
        <f t="shared" si="583"/>
        <v>Lottery</v>
      </c>
      <c r="V3422" s="5" t="str">
        <f t="shared" si="593"/>
        <v>AWARD</v>
      </c>
      <c r="W3422" s="5" t="b">
        <f t="shared" si="590"/>
        <v>0</v>
      </c>
      <c r="X3422" s="40">
        <f t="shared" ca="1" si="591"/>
        <v>14551</v>
      </c>
      <c r="Y3422" s="30" t="b">
        <f t="shared" ca="1" si="592"/>
        <v>0</v>
      </c>
    </row>
    <row r="3423" spans="1:25" hidden="1">
      <c r="A3423" s="28" t="s">
        <v>5366</v>
      </c>
      <c r="B3423" s="28" t="s">
        <v>5367</v>
      </c>
      <c r="C3423" s="28" t="s">
        <v>2839</v>
      </c>
      <c r="D3423" s="28" t="s">
        <v>2842</v>
      </c>
      <c r="E3423" s="29">
        <v>42122</v>
      </c>
      <c r="F3423" s="28" t="s">
        <v>3254</v>
      </c>
      <c r="G3423" s="30">
        <v>1194</v>
      </c>
      <c r="H3423" s="28" t="s">
        <v>13997</v>
      </c>
      <c r="I3423" s="31">
        <v>0</v>
      </c>
      <c r="J3423" s="31">
        <v>4106</v>
      </c>
      <c r="K3423" s="28" t="s">
        <v>13998</v>
      </c>
      <c r="L3423" s="32">
        <f t="shared" si="584"/>
        <v>-4106</v>
      </c>
      <c r="M3423" s="33">
        <f t="shared" si="585"/>
        <v>4106</v>
      </c>
      <c r="N3423" s="34" t="b">
        <v>1</v>
      </c>
      <c r="O3423" s="35">
        <f t="shared" si="586"/>
        <v>4106</v>
      </c>
      <c r="P3423" s="36" t="str">
        <f t="shared" si="587"/>
        <v>G</v>
      </c>
      <c r="Q3423" s="37" t="str">
        <f t="shared" si="588"/>
        <v>Hannah Venet</v>
      </c>
      <c r="R3423" s="6" t="str">
        <f t="shared" si="589"/>
        <v>G - Hannah Venet</v>
      </c>
      <c r="S3423" s="6" t="str">
        <f>IFERROR(INDEX('Vendor Over-ride'!$C:$C, MATCH($R:$R,'Vendor Over-ride'!$A:$A,0)),"")</f>
        <v>G - Hannah Venet</v>
      </c>
      <c r="U3423" s="38" t="str">
        <f t="shared" si="583"/>
        <v>Lottery</v>
      </c>
      <c r="V3423" s="5" t="str">
        <f t="shared" si="593"/>
        <v>AWARD</v>
      </c>
      <c r="W3423" s="5" t="b">
        <f t="shared" si="590"/>
        <v>0</v>
      </c>
      <c r="X3423" s="40">
        <f t="shared" ca="1" si="591"/>
        <v>5410.25</v>
      </c>
      <c r="Y3423" s="30" t="b">
        <f t="shared" ca="1" si="592"/>
        <v>0</v>
      </c>
    </row>
    <row r="3424" spans="1:25">
      <c r="A3424" s="28" t="s">
        <v>5366</v>
      </c>
      <c r="B3424" s="28" t="s">
        <v>5367</v>
      </c>
      <c r="C3424" s="28" t="s">
        <v>2839</v>
      </c>
      <c r="D3424" s="28" t="s">
        <v>2842</v>
      </c>
      <c r="E3424" s="29">
        <v>42122</v>
      </c>
      <c r="F3424" s="28" t="s">
        <v>3255</v>
      </c>
      <c r="G3424" s="30">
        <v>1194</v>
      </c>
      <c r="H3424" s="28" t="s">
        <v>13999</v>
      </c>
      <c r="I3424" s="31">
        <v>0</v>
      </c>
      <c r="J3424" s="31">
        <v>2250</v>
      </c>
      <c r="K3424" s="28" t="s">
        <v>5566</v>
      </c>
      <c r="L3424" s="32">
        <f t="shared" si="584"/>
        <v>-2250</v>
      </c>
      <c r="M3424" s="33">
        <f t="shared" si="585"/>
        <v>2250</v>
      </c>
      <c r="N3424" s="34" t="b">
        <v>1</v>
      </c>
      <c r="O3424" s="35">
        <f t="shared" si="586"/>
        <v>2250</v>
      </c>
      <c r="P3424" s="36" t="str">
        <f t="shared" si="587"/>
        <v>I</v>
      </c>
      <c r="Q3424" s="37" t="str">
        <f t="shared" si="588"/>
        <v>Aberdeen City Council</v>
      </c>
      <c r="R3424" s="6" t="str">
        <f t="shared" si="589"/>
        <v>I - Aberdeen City Council</v>
      </c>
      <c r="S3424" s="6" t="str">
        <f>IFERROR(INDEX('Vendor Over-ride'!$C:$C, MATCH($R:$R,'Vendor Over-ride'!$A:$A,0)),"")</f>
        <v>I - Aberdeen City Council</v>
      </c>
      <c r="U3424" s="38" t="str">
        <f t="shared" si="583"/>
        <v>Lottery</v>
      </c>
      <c r="V3424" s="5" t="str">
        <f t="shared" si="593"/>
        <v>AWARD</v>
      </c>
      <c r="W3424" s="5" t="b">
        <f t="shared" si="590"/>
        <v>0</v>
      </c>
      <c r="X3424" s="40">
        <f t="shared" ca="1" si="591"/>
        <v>220414</v>
      </c>
      <c r="Y3424" s="30" t="b">
        <f t="shared" ca="1" si="592"/>
        <v>1</v>
      </c>
    </row>
    <row r="3425" spans="1:25">
      <c r="A3425" s="28" t="s">
        <v>5366</v>
      </c>
      <c r="B3425" s="28" t="s">
        <v>5367</v>
      </c>
      <c r="C3425" s="28" t="s">
        <v>2839</v>
      </c>
      <c r="D3425" s="28" t="s">
        <v>2842</v>
      </c>
      <c r="E3425" s="29">
        <v>42122</v>
      </c>
      <c r="F3425" s="28" t="s">
        <v>3256</v>
      </c>
      <c r="G3425" s="30">
        <v>1194</v>
      </c>
      <c r="H3425" s="28" t="s">
        <v>14000</v>
      </c>
      <c r="I3425" s="31">
        <v>0</v>
      </c>
      <c r="J3425" s="31">
        <v>61862</v>
      </c>
      <c r="K3425" s="28" t="s">
        <v>5488</v>
      </c>
      <c r="L3425" s="32">
        <f t="shared" si="584"/>
        <v>-61862</v>
      </c>
      <c r="M3425" s="33">
        <f t="shared" si="585"/>
        <v>61862</v>
      </c>
      <c r="N3425" s="34" t="b">
        <v>1</v>
      </c>
      <c r="O3425" s="35">
        <f t="shared" si="586"/>
        <v>61862</v>
      </c>
      <c r="P3425" s="36" t="str">
        <f t="shared" si="587"/>
        <v>I</v>
      </c>
      <c r="Q3425" s="37" t="str">
        <f t="shared" si="588"/>
        <v>Artlink Edinburgh &amp; the Lothians</v>
      </c>
      <c r="R3425" s="6" t="str">
        <f t="shared" si="589"/>
        <v>I - Artlink Edinburgh &amp; the Lothians</v>
      </c>
      <c r="S3425" s="6" t="str">
        <f>IFERROR(INDEX('Vendor Over-ride'!$C:$C, MATCH($R:$R,'Vendor Over-ride'!$A:$A,0)),"")</f>
        <v>I - Artlink Edinburgh &amp; the Lothians</v>
      </c>
      <c r="U3425" s="38" t="str">
        <f t="shared" si="583"/>
        <v>Lottery</v>
      </c>
      <c r="V3425" s="5" t="str">
        <f t="shared" si="593"/>
        <v>AWARD</v>
      </c>
      <c r="W3425" s="5" t="b">
        <f t="shared" si="590"/>
        <v>1</v>
      </c>
      <c r="X3425" s="40">
        <f t="shared" ca="1" si="591"/>
        <v>61862</v>
      </c>
      <c r="Y3425" s="30" t="b">
        <f t="shared" ca="1" si="592"/>
        <v>1</v>
      </c>
    </row>
    <row r="3426" spans="1:25" hidden="1">
      <c r="A3426" s="28" t="s">
        <v>5366</v>
      </c>
      <c r="B3426" s="28" t="s">
        <v>5367</v>
      </c>
      <c r="C3426" s="28" t="s">
        <v>2839</v>
      </c>
      <c r="D3426" s="28" t="s">
        <v>2842</v>
      </c>
      <c r="E3426" s="29">
        <v>42122</v>
      </c>
      <c r="F3426" s="28" t="s">
        <v>3257</v>
      </c>
      <c r="G3426" s="30">
        <v>1194</v>
      </c>
      <c r="H3426" s="28" t="s">
        <v>14001</v>
      </c>
      <c r="I3426" s="31">
        <v>0</v>
      </c>
      <c r="J3426" s="31">
        <v>19800</v>
      </c>
      <c r="K3426" s="28" t="s">
        <v>14002</v>
      </c>
      <c r="L3426" s="32">
        <f t="shared" si="584"/>
        <v>-19800</v>
      </c>
      <c r="M3426" s="33">
        <f t="shared" si="585"/>
        <v>19800</v>
      </c>
      <c r="N3426" s="34" t="b">
        <v>1</v>
      </c>
      <c r="O3426" s="35">
        <f t="shared" si="586"/>
        <v>19800</v>
      </c>
      <c r="P3426" s="36" t="str">
        <f t="shared" si="587"/>
        <v>I</v>
      </c>
      <c r="Q3426" s="37" t="str">
        <f t="shared" si="588"/>
        <v>BAFTA Scotland</v>
      </c>
      <c r="R3426" s="6" t="str">
        <f t="shared" si="589"/>
        <v>I - BAFTA Scotland</v>
      </c>
      <c r="S3426" s="6" t="str">
        <f>IFERROR(INDEX('Vendor Over-ride'!$C:$C, MATCH($R:$R,'Vendor Over-ride'!$A:$A,0)),"")</f>
        <v>I - BAFTA Scotland</v>
      </c>
      <c r="U3426" s="38" t="str">
        <f t="shared" si="583"/>
        <v>Lottery</v>
      </c>
      <c r="V3426" s="5" t="str">
        <f t="shared" si="593"/>
        <v>AWARD</v>
      </c>
      <c r="W3426" s="5" t="b">
        <f t="shared" si="590"/>
        <v>0</v>
      </c>
      <c r="X3426" s="40">
        <f t="shared" ca="1" si="591"/>
        <v>23800</v>
      </c>
      <c r="Y3426" s="30" t="b">
        <f t="shared" ca="1" si="592"/>
        <v>0</v>
      </c>
    </row>
    <row r="3427" spans="1:25" hidden="1">
      <c r="A3427" s="28" t="s">
        <v>5366</v>
      </c>
      <c r="B3427" s="28" t="s">
        <v>5367</v>
      </c>
      <c r="C3427" s="28" t="s">
        <v>2839</v>
      </c>
      <c r="D3427" s="28" t="s">
        <v>2842</v>
      </c>
      <c r="E3427" s="29">
        <v>42122</v>
      </c>
      <c r="F3427" s="28" t="s">
        <v>3258</v>
      </c>
      <c r="G3427" s="30">
        <v>1194</v>
      </c>
      <c r="H3427" s="28" t="s">
        <v>14003</v>
      </c>
      <c r="I3427" s="31">
        <v>0</v>
      </c>
      <c r="J3427" s="31">
        <v>927</v>
      </c>
      <c r="K3427" s="28" t="s">
        <v>5447</v>
      </c>
      <c r="L3427" s="32">
        <f t="shared" si="584"/>
        <v>-927</v>
      </c>
      <c r="M3427" s="33">
        <f t="shared" si="585"/>
        <v>927</v>
      </c>
      <c r="N3427" s="34" t="b">
        <v>1</v>
      </c>
      <c r="O3427" s="35">
        <f t="shared" si="586"/>
        <v>927</v>
      </c>
      <c r="P3427" s="36" t="str">
        <f t="shared" si="587"/>
        <v>I</v>
      </c>
      <c r="Q3427" s="37" t="str">
        <f t="shared" si="588"/>
        <v>Barry Gordon</v>
      </c>
      <c r="R3427" s="6" t="str">
        <f t="shared" si="589"/>
        <v>I - Barry Gordon</v>
      </c>
      <c r="S3427" s="6" t="str">
        <f>IFERROR(INDEX('Vendor Over-ride'!$C:$C, MATCH($R:$R,'Vendor Over-ride'!$A:$A,0)),"")</f>
        <v>I - Barry Gordon</v>
      </c>
      <c r="U3427" s="38" t="str">
        <f t="shared" si="583"/>
        <v>Lottery</v>
      </c>
      <c r="V3427" s="5" t="str">
        <f t="shared" si="593"/>
        <v>AWARD</v>
      </c>
      <c r="W3427" s="5" t="b">
        <f t="shared" si="590"/>
        <v>0</v>
      </c>
      <c r="X3427" s="40">
        <f t="shared" ca="1" si="591"/>
        <v>927</v>
      </c>
      <c r="Y3427" s="30" t="b">
        <f t="shared" ca="1" si="592"/>
        <v>0</v>
      </c>
    </row>
    <row r="3428" spans="1:25">
      <c r="A3428" s="28" t="s">
        <v>5366</v>
      </c>
      <c r="B3428" s="28" t="s">
        <v>5367</v>
      </c>
      <c r="C3428" s="28" t="s">
        <v>2839</v>
      </c>
      <c r="D3428" s="28" t="s">
        <v>2842</v>
      </c>
      <c r="E3428" s="29">
        <v>42122</v>
      </c>
      <c r="F3428" s="28" t="s">
        <v>3259</v>
      </c>
      <c r="G3428" s="30">
        <v>1194</v>
      </c>
      <c r="H3428" s="28" t="s">
        <v>14004</v>
      </c>
      <c r="I3428" s="31">
        <v>0</v>
      </c>
      <c r="J3428" s="31">
        <v>626.46</v>
      </c>
      <c r="K3428" s="28" t="s">
        <v>5790</v>
      </c>
      <c r="L3428" s="32">
        <f t="shared" si="584"/>
        <v>-626.46</v>
      </c>
      <c r="M3428" s="33">
        <f t="shared" si="585"/>
        <v>626.46</v>
      </c>
      <c r="N3428" s="34" t="b">
        <v>1</v>
      </c>
      <c r="O3428" s="35">
        <f t="shared" si="586"/>
        <v>626.46</v>
      </c>
      <c r="P3428" s="36" t="str">
        <f t="shared" si="587"/>
        <v>I</v>
      </c>
      <c r="Q3428" s="37" t="str">
        <f t="shared" si="588"/>
        <v>Black Camel Production</v>
      </c>
      <c r="R3428" s="6" t="str">
        <f t="shared" si="589"/>
        <v>I - Black Camel Production</v>
      </c>
      <c r="S3428" s="6" t="str">
        <f>IFERROR(INDEX('Vendor Over-ride'!$C:$C, MATCH($R:$R,'Vendor Over-ride'!$A:$A,0)),"")</f>
        <v>I - Black Camel Productions</v>
      </c>
      <c r="U3428" s="38" t="str">
        <f t="shared" si="583"/>
        <v>Lottery</v>
      </c>
      <c r="V3428" s="5" t="str">
        <f t="shared" si="593"/>
        <v>AWARD</v>
      </c>
      <c r="W3428" s="5" t="b">
        <f t="shared" si="590"/>
        <v>0</v>
      </c>
      <c r="X3428" s="40">
        <f t="shared" ca="1" si="591"/>
        <v>99513.17</v>
      </c>
      <c r="Y3428" s="30" t="b">
        <f t="shared" ca="1" si="592"/>
        <v>1</v>
      </c>
    </row>
    <row r="3429" spans="1:25" hidden="1">
      <c r="A3429" s="28" t="s">
        <v>5366</v>
      </c>
      <c r="B3429" s="28" t="s">
        <v>5367</v>
      </c>
      <c r="C3429" s="28" t="s">
        <v>2839</v>
      </c>
      <c r="D3429" s="28" t="s">
        <v>2842</v>
      </c>
      <c r="E3429" s="29">
        <v>42122</v>
      </c>
      <c r="F3429" s="28" t="s">
        <v>14005</v>
      </c>
      <c r="G3429" s="30">
        <v>1194</v>
      </c>
      <c r="H3429" s="28" t="s">
        <v>14006</v>
      </c>
      <c r="I3429" s="31">
        <v>0</v>
      </c>
      <c r="J3429" s="31">
        <v>286</v>
      </c>
      <c r="K3429" s="28" t="s">
        <v>5767</v>
      </c>
      <c r="L3429" s="32">
        <f t="shared" si="584"/>
        <v>-286</v>
      </c>
      <c r="M3429" s="33">
        <f t="shared" si="585"/>
        <v>286</v>
      </c>
      <c r="N3429" s="34" t="b">
        <v>1</v>
      </c>
      <c r="O3429" s="35">
        <f t="shared" si="586"/>
        <v>286</v>
      </c>
      <c r="P3429" s="36" t="str">
        <f t="shared" si="587"/>
        <v>I</v>
      </c>
      <c r="Q3429" s="37" t="str">
        <f t="shared" si="588"/>
        <v>Chris Bogle</v>
      </c>
      <c r="R3429" s="6" t="str">
        <f t="shared" si="589"/>
        <v>I - Chris Bogle</v>
      </c>
      <c r="S3429" s="6" t="str">
        <f>IFERROR(INDEX('Vendor Over-ride'!$C:$C, MATCH($R:$R,'Vendor Over-ride'!$A:$A,0)),"")</f>
        <v>I - Chris Bogle</v>
      </c>
      <c r="U3429" s="38" t="str">
        <f t="shared" si="583"/>
        <v>Lottery</v>
      </c>
      <c r="V3429" s="5" t="str">
        <f t="shared" si="593"/>
        <v>AWARD</v>
      </c>
      <c r="W3429" s="5" t="b">
        <f t="shared" si="590"/>
        <v>0</v>
      </c>
      <c r="X3429" s="40">
        <f t="shared" ca="1" si="591"/>
        <v>286</v>
      </c>
      <c r="Y3429" s="30" t="b">
        <f t="shared" ca="1" si="592"/>
        <v>0</v>
      </c>
    </row>
    <row r="3430" spans="1:25">
      <c r="A3430" s="28" t="s">
        <v>5366</v>
      </c>
      <c r="B3430" s="28" t="s">
        <v>5367</v>
      </c>
      <c r="C3430" s="28" t="s">
        <v>2839</v>
      </c>
      <c r="D3430" s="28" t="s">
        <v>2842</v>
      </c>
      <c r="E3430" s="29">
        <v>42122</v>
      </c>
      <c r="F3430" s="28" t="s">
        <v>3260</v>
      </c>
      <c r="G3430" s="30">
        <v>1194</v>
      </c>
      <c r="H3430" s="28" t="s">
        <v>14007</v>
      </c>
      <c r="I3430" s="31">
        <v>0</v>
      </c>
      <c r="J3430" s="31">
        <v>11250</v>
      </c>
      <c r="K3430" s="28" t="s">
        <v>4073</v>
      </c>
      <c r="L3430" s="32">
        <f t="shared" si="584"/>
        <v>-11250</v>
      </c>
      <c r="M3430" s="33">
        <f t="shared" si="585"/>
        <v>11250</v>
      </c>
      <c r="N3430" s="34" t="b">
        <v>1</v>
      </c>
      <c r="O3430" s="35">
        <f t="shared" si="586"/>
        <v>11250</v>
      </c>
      <c r="P3430" s="36" t="str">
        <f t="shared" si="587"/>
        <v>I</v>
      </c>
      <c r="Q3430" s="37" t="str">
        <f t="shared" si="588"/>
        <v>City of Edinburgh Council</v>
      </c>
      <c r="R3430" s="6" t="str">
        <f t="shared" si="589"/>
        <v>I - City of Edinburgh Council</v>
      </c>
      <c r="S3430" s="6" t="str">
        <f>IFERROR(INDEX('Vendor Over-ride'!$C:$C, MATCH($R:$R,'Vendor Over-ride'!$A:$A,0)),"")</f>
        <v>I - City of Edinburgh Council</v>
      </c>
      <c r="U3430" s="38" t="str">
        <f t="shared" si="583"/>
        <v>Lottery</v>
      </c>
      <c r="V3430" s="5" t="str">
        <f t="shared" si="593"/>
        <v>AWARD</v>
      </c>
      <c r="W3430" s="5" t="b">
        <f t="shared" si="590"/>
        <v>0</v>
      </c>
      <c r="X3430" s="40">
        <f t="shared" ca="1" si="591"/>
        <v>654412</v>
      </c>
      <c r="Y3430" s="30" t="b">
        <f t="shared" ca="1" si="592"/>
        <v>1</v>
      </c>
    </row>
    <row r="3431" spans="1:25">
      <c r="A3431" s="28" t="s">
        <v>5366</v>
      </c>
      <c r="B3431" s="28" t="s">
        <v>5367</v>
      </c>
      <c r="C3431" s="28" t="s">
        <v>2839</v>
      </c>
      <c r="D3431" s="28" t="s">
        <v>2842</v>
      </c>
      <c r="E3431" s="29">
        <v>42122</v>
      </c>
      <c r="F3431" s="28" t="s">
        <v>3261</v>
      </c>
      <c r="G3431" s="30">
        <v>1194</v>
      </c>
      <c r="H3431" s="28" t="s">
        <v>14008</v>
      </c>
      <c r="I3431" s="31">
        <v>0</v>
      </c>
      <c r="J3431" s="31">
        <v>10000</v>
      </c>
      <c r="K3431" s="28" t="s">
        <v>14009</v>
      </c>
      <c r="L3431" s="32">
        <f t="shared" si="584"/>
        <v>-10000</v>
      </c>
      <c r="M3431" s="33">
        <f t="shared" si="585"/>
        <v>10000</v>
      </c>
      <c r="N3431" s="34" t="b">
        <v>1</v>
      </c>
      <c r="O3431" s="35">
        <f t="shared" si="586"/>
        <v>10000</v>
      </c>
      <c r="P3431" s="36" t="str">
        <f t="shared" si="587"/>
        <v>I</v>
      </c>
      <c r="Q3431" s="37" t="str">
        <f t="shared" si="588"/>
        <v>David M Hughes</v>
      </c>
      <c r="R3431" s="6" t="str">
        <f t="shared" si="589"/>
        <v>I - David M Hughes</v>
      </c>
      <c r="S3431" s="6" t="str">
        <f>IFERROR(INDEX('Vendor Over-ride'!$C:$C, MATCH($R:$R,'Vendor Over-ride'!$A:$A,0)),"")</f>
        <v>I - David M Hughes</v>
      </c>
      <c r="U3431" s="38" t="str">
        <f t="shared" si="583"/>
        <v>Lottery</v>
      </c>
      <c r="V3431" s="5" t="str">
        <f t="shared" si="593"/>
        <v>AWARD</v>
      </c>
      <c r="W3431" s="5" t="b">
        <f t="shared" si="590"/>
        <v>0</v>
      </c>
      <c r="X3431" s="40">
        <f t="shared" ca="1" si="591"/>
        <v>44000</v>
      </c>
      <c r="Y3431" s="30" t="b">
        <f t="shared" ca="1" si="592"/>
        <v>1</v>
      </c>
    </row>
    <row r="3432" spans="1:25" hidden="1">
      <c r="A3432" s="28" t="s">
        <v>5366</v>
      </c>
      <c r="B3432" s="28" t="s">
        <v>5367</v>
      </c>
      <c r="C3432" s="28" t="s">
        <v>2839</v>
      </c>
      <c r="D3432" s="28" t="s">
        <v>2842</v>
      </c>
      <c r="E3432" s="29">
        <v>42122</v>
      </c>
      <c r="F3432" s="28" t="s">
        <v>3262</v>
      </c>
      <c r="G3432" s="30">
        <v>1194</v>
      </c>
      <c r="H3432" s="28" t="s">
        <v>14010</v>
      </c>
      <c r="I3432" s="31">
        <v>0</v>
      </c>
      <c r="J3432" s="31">
        <v>874</v>
      </c>
      <c r="K3432" s="28" t="s">
        <v>5606</v>
      </c>
      <c r="L3432" s="32">
        <f t="shared" si="584"/>
        <v>-874</v>
      </c>
      <c r="M3432" s="33">
        <f t="shared" si="585"/>
        <v>874</v>
      </c>
      <c r="N3432" s="34" t="b">
        <v>1</v>
      </c>
      <c r="O3432" s="35">
        <f t="shared" si="586"/>
        <v>874</v>
      </c>
      <c r="P3432" s="36" t="str">
        <f t="shared" si="587"/>
        <v>I</v>
      </c>
      <c r="Q3432" s="37" t="str">
        <f t="shared" si="588"/>
        <v>d├®irdre n├¡ mhath├║na</v>
      </c>
      <c r="R3432" s="6" t="str">
        <f t="shared" si="589"/>
        <v>I - d├®irdre n├¡ mhath├║na</v>
      </c>
      <c r="S3432" s="6" t="str">
        <f>IFERROR(INDEX('Vendor Over-ride'!$C:$C, MATCH($R:$R,'Vendor Over-ride'!$A:$A,0)),"")</f>
        <v>I - d├®irdre n├¡ mhath├║na</v>
      </c>
      <c r="U3432" s="38" t="str">
        <f t="shared" si="583"/>
        <v>Lottery</v>
      </c>
      <c r="V3432" s="5" t="str">
        <f t="shared" si="593"/>
        <v>AWARD</v>
      </c>
      <c r="W3432" s="5" t="b">
        <f t="shared" si="590"/>
        <v>0</v>
      </c>
      <c r="X3432" s="40">
        <f t="shared" ca="1" si="591"/>
        <v>874</v>
      </c>
      <c r="Y3432" s="30" t="b">
        <f t="shared" ca="1" si="592"/>
        <v>0</v>
      </c>
    </row>
    <row r="3433" spans="1:25">
      <c r="A3433" s="28" t="s">
        <v>5366</v>
      </c>
      <c r="B3433" s="28" t="s">
        <v>5367</v>
      </c>
      <c r="C3433" s="28" t="s">
        <v>2839</v>
      </c>
      <c r="D3433" s="28" t="s">
        <v>2842</v>
      </c>
      <c r="E3433" s="29">
        <v>42122</v>
      </c>
      <c r="F3433" s="28" t="s">
        <v>3263</v>
      </c>
      <c r="G3433" s="30">
        <v>1194</v>
      </c>
      <c r="H3433" s="28" t="s">
        <v>14011</v>
      </c>
      <c r="I3433" s="31">
        <v>0</v>
      </c>
      <c r="J3433" s="31">
        <v>22500</v>
      </c>
      <c r="K3433" s="28" t="s">
        <v>5388</v>
      </c>
      <c r="L3433" s="32">
        <f t="shared" si="584"/>
        <v>-22500</v>
      </c>
      <c r="M3433" s="33">
        <f t="shared" si="585"/>
        <v>22500</v>
      </c>
      <c r="N3433" s="34" t="b">
        <v>1</v>
      </c>
      <c r="O3433" s="35">
        <f t="shared" si="586"/>
        <v>22500</v>
      </c>
      <c r="P3433" s="36" t="str">
        <f t="shared" si="587"/>
        <v>I</v>
      </c>
      <c r="Q3433" s="37" t="str">
        <f t="shared" si="588"/>
        <v>Edinburgh Art Festival</v>
      </c>
      <c r="R3433" s="6" t="str">
        <f t="shared" si="589"/>
        <v>I - Edinburgh Art Festival</v>
      </c>
      <c r="S3433" s="6" t="str">
        <f>IFERROR(INDEX('Vendor Over-ride'!$C:$C, MATCH($R:$R,'Vendor Over-ride'!$A:$A,0)),"")</f>
        <v>I - Edinburgh Art Festival</v>
      </c>
      <c r="U3433" s="38" t="str">
        <f t="shared" si="583"/>
        <v>Lottery</v>
      </c>
      <c r="V3433" s="5" t="str">
        <f t="shared" si="593"/>
        <v>AWARD</v>
      </c>
      <c r="W3433" s="5" t="b">
        <f t="shared" si="590"/>
        <v>0</v>
      </c>
      <c r="X3433" s="40">
        <f t="shared" ca="1" si="591"/>
        <v>27500</v>
      </c>
      <c r="Y3433" s="30" t="b">
        <f t="shared" ca="1" si="592"/>
        <v>1</v>
      </c>
    </row>
    <row r="3434" spans="1:25">
      <c r="A3434" s="28" t="s">
        <v>5366</v>
      </c>
      <c r="B3434" s="28" t="s">
        <v>5367</v>
      </c>
      <c r="C3434" s="28" t="s">
        <v>2839</v>
      </c>
      <c r="D3434" s="28" t="s">
        <v>2842</v>
      </c>
      <c r="E3434" s="29">
        <v>42122</v>
      </c>
      <c r="F3434" s="28" t="s">
        <v>3264</v>
      </c>
      <c r="G3434" s="30">
        <v>1194</v>
      </c>
      <c r="H3434" s="28" t="s">
        <v>14012</v>
      </c>
      <c r="I3434" s="31">
        <v>0</v>
      </c>
      <c r="J3434" s="31">
        <v>11250</v>
      </c>
      <c r="K3434" s="28" t="s">
        <v>5471</v>
      </c>
      <c r="L3434" s="32">
        <f t="shared" si="584"/>
        <v>-11250</v>
      </c>
      <c r="M3434" s="33">
        <f t="shared" si="585"/>
        <v>11250</v>
      </c>
      <c r="N3434" s="34" t="b">
        <v>1</v>
      </c>
      <c r="O3434" s="35">
        <f t="shared" si="586"/>
        <v>11250</v>
      </c>
      <c r="P3434" s="36" t="str">
        <f t="shared" si="587"/>
        <v>I</v>
      </c>
      <c r="Q3434" s="37" t="str">
        <f t="shared" si="588"/>
        <v>Fife Cultural Trust Ltd (On at Fife)</v>
      </c>
      <c r="R3434" s="6" t="str">
        <f t="shared" si="589"/>
        <v>I - Fife Cultural Trust Ltd (On at Fife)</v>
      </c>
      <c r="S3434" s="6" t="str">
        <f>IFERROR(INDEX('Vendor Over-ride'!$C:$C, MATCH($R:$R,'Vendor Over-ride'!$A:$A,0)),"")</f>
        <v>I - Fife Cultural Trust Ltd</v>
      </c>
      <c r="U3434" s="38" t="str">
        <f t="shared" si="583"/>
        <v>Lottery</v>
      </c>
      <c r="V3434" s="5" t="str">
        <f t="shared" si="593"/>
        <v>AWARD</v>
      </c>
      <c r="W3434" s="5" t="b">
        <f t="shared" si="590"/>
        <v>0</v>
      </c>
      <c r="X3434" s="40">
        <f t="shared" ca="1" si="591"/>
        <v>25717</v>
      </c>
      <c r="Y3434" s="30" t="b">
        <f t="shared" ca="1" si="592"/>
        <v>1</v>
      </c>
    </row>
    <row r="3435" spans="1:25" hidden="1">
      <c r="A3435" s="28" t="s">
        <v>5366</v>
      </c>
      <c r="B3435" s="28" t="s">
        <v>5367</v>
      </c>
      <c r="C3435" s="28" t="s">
        <v>2839</v>
      </c>
      <c r="D3435" s="28" t="s">
        <v>2842</v>
      </c>
      <c r="E3435" s="29">
        <v>42122</v>
      </c>
      <c r="F3435" s="28" t="s">
        <v>3265</v>
      </c>
      <c r="G3435" s="30">
        <v>1194</v>
      </c>
      <c r="H3435" s="28" t="s">
        <v>14013</v>
      </c>
      <c r="I3435" s="31">
        <v>0</v>
      </c>
      <c r="J3435" s="31">
        <v>3696</v>
      </c>
      <c r="K3435" s="28" t="s">
        <v>5614</v>
      </c>
      <c r="L3435" s="32">
        <f t="shared" si="584"/>
        <v>-3696</v>
      </c>
      <c r="M3435" s="33">
        <f t="shared" si="585"/>
        <v>3696</v>
      </c>
      <c r="N3435" s="34" t="b">
        <v>1</v>
      </c>
      <c r="O3435" s="35">
        <f t="shared" si="586"/>
        <v>3696</v>
      </c>
      <c r="P3435" s="36" t="str">
        <f t="shared" si="587"/>
        <v>I</v>
      </c>
      <c r="Q3435" s="37" t="str">
        <f t="shared" si="588"/>
        <v>Karen MacIver (PianoPiano)</v>
      </c>
      <c r="R3435" s="6" t="str">
        <f t="shared" si="589"/>
        <v>I - Karen MacIver (PianoPiano)</v>
      </c>
      <c r="S3435" s="6" t="str">
        <f>IFERROR(INDEX('Vendor Over-ride'!$C:$C, MATCH($R:$R,'Vendor Over-ride'!$A:$A,0)),"")</f>
        <v>I - Karen MacIver (PianoPiano)</v>
      </c>
      <c r="U3435" s="38" t="str">
        <f t="shared" si="583"/>
        <v>Lottery</v>
      </c>
      <c r="V3435" s="5" t="str">
        <f t="shared" si="593"/>
        <v>AWARD</v>
      </c>
      <c r="W3435" s="5" t="b">
        <f t="shared" si="590"/>
        <v>0</v>
      </c>
      <c r="X3435" s="40">
        <f t="shared" ca="1" si="591"/>
        <v>3696</v>
      </c>
      <c r="Y3435" s="30" t="b">
        <f t="shared" ca="1" si="592"/>
        <v>0</v>
      </c>
    </row>
    <row r="3436" spans="1:25">
      <c r="A3436" s="28" t="s">
        <v>5366</v>
      </c>
      <c r="B3436" s="28" t="s">
        <v>5367</v>
      </c>
      <c r="C3436" s="28" t="s">
        <v>2839</v>
      </c>
      <c r="D3436" s="28" t="s">
        <v>2842</v>
      </c>
      <c r="E3436" s="29">
        <v>42122</v>
      </c>
      <c r="F3436" s="28" t="s">
        <v>3266</v>
      </c>
      <c r="G3436" s="30">
        <v>1194</v>
      </c>
      <c r="H3436" s="28" t="s">
        <v>14014</v>
      </c>
      <c r="I3436" s="31">
        <v>0</v>
      </c>
      <c r="J3436" s="31">
        <v>7500</v>
      </c>
      <c r="K3436" s="28" t="s">
        <v>5474</v>
      </c>
      <c r="L3436" s="32">
        <f t="shared" si="584"/>
        <v>-7500</v>
      </c>
      <c r="M3436" s="33">
        <f t="shared" si="585"/>
        <v>7500</v>
      </c>
      <c r="N3436" s="34" t="b">
        <v>1</v>
      </c>
      <c r="O3436" s="35">
        <f t="shared" si="586"/>
        <v>7500</v>
      </c>
      <c r="P3436" s="36" t="str">
        <f t="shared" si="587"/>
        <v>I</v>
      </c>
      <c r="Q3436" s="37" t="str">
        <f t="shared" si="588"/>
        <v>Leisure &amp; Culture Dundee (Dundee's Art Gallery &amp; Mu</v>
      </c>
      <c r="R3436" s="6" t="str">
        <f t="shared" si="589"/>
        <v>I - Leisure &amp; Culture Dundee (Dundee's Art Gallery &amp; Mu</v>
      </c>
      <c r="S3436" s="6" t="str">
        <f>IFERROR(INDEX('Vendor Over-ride'!$C:$C, MATCH($R:$R,'Vendor Over-ride'!$A:$A,0)),"")</f>
        <v>I - Leisure and Culture Dundee</v>
      </c>
      <c r="U3436" s="38" t="str">
        <f t="shared" si="583"/>
        <v>Lottery</v>
      </c>
      <c r="V3436" s="5" t="str">
        <f t="shared" si="593"/>
        <v>AWARD</v>
      </c>
      <c r="W3436" s="5" t="b">
        <f t="shared" si="590"/>
        <v>0</v>
      </c>
      <c r="X3436" s="40">
        <f t="shared" ca="1" si="591"/>
        <v>134500</v>
      </c>
      <c r="Y3436" s="30" t="b">
        <f t="shared" ca="1" si="592"/>
        <v>1</v>
      </c>
    </row>
    <row r="3437" spans="1:25" hidden="1">
      <c r="A3437" s="28" t="s">
        <v>5366</v>
      </c>
      <c r="B3437" s="28" t="s">
        <v>5367</v>
      </c>
      <c r="C3437" s="28" t="s">
        <v>2839</v>
      </c>
      <c r="D3437" s="28" t="s">
        <v>2842</v>
      </c>
      <c r="E3437" s="29">
        <v>42122</v>
      </c>
      <c r="F3437" s="28" t="s">
        <v>3267</v>
      </c>
      <c r="G3437" s="30">
        <v>1194</v>
      </c>
      <c r="H3437" s="28" t="s">
        <v>14015</v>
      </c>
      <c r="I3437" s="31">
        <v>0</v>
      </c>
      <c r="J3437" s="31">
        <v>472</v>
      </c>
      <c r="K3437" s="28" t="s">
        <v>5624</v>
      </c>
      <c r="L3437" s="32">
        <f t="shared" si="584"/>
        <v>-472</v>
      </c>
      <c r="M3437" s="33">
        <f t="shared" si="585"/>
        <v>472</v>
      </c>
      <c r="N3437" s="34" t="b">
        <v>1</v>
      </c>
      <c r="O3437" s="35">
        <f t="shared" si="586"/>
        <v>472</v>
      </c>
      <c r="P3437" s="36" t="str">
        <f t="shared" si="587"/>
        <v>I</v>
      </c>
      <c r="Q3437" s="37" t="str">
        <f t="shared" si="588"/>
        <v>Le Petit Monde</v>
      </c>
      <c r="R3437" s="6" t="str">
        <f t="shared" si="589"/>
        <v>I - Le Petit Monde</v>
      </c>
      <c r="S3437" s="6" t="str">
        <f>IFERROR(INDEX('Vendor Over-ride'!$C:$C, MATCH($R:$R,'Vendor Over-ride'!$A:$A,0)),"")</f>
        <v>I - Le Petit Monde</v>
      </c>
      <c r="U3437" s="38" t="str">
        <f t="shared" si="583"/>
        <v>Lottery</v>
      </c>
      <c r="V3437" s="5" t="str">
        <f t="shared" si="593"/>
        <v>AWARD</v>
      </c>
      <c r="W3437" s="5" t="b">
        <f t="shared" si="590"/>
        <v>0</v>
      </c>
      <c r="X3437" s="40">
        <f t="shared" ca="1" si="591"/>
        <v>472</v>
      </c>
      <c r="Y3437" s="30" t="b">
        <f t="shared" ca="1" si="592"/>
        <v>0</v>
      </c>
    </row>
    <row r="3438" spans="1:25" hidden="1">
      <c r="A3438" s="28" t="s">
        <v>5366</v>
      </c>
      <c r="B3438" s="28" t="s">
        <v>5367</v>
      </c>
      <c r="C3438" s="28" t="s">
        <v>2839</v>
      </c>
      <c r="D3438" s="28" t="s">
        <v>2842</v>
      </c>
      <c r="E3438" s="29">
        <v>42122</v>
      </c>
      <c r="F3438" s="28" t="s">
        <v>3268</v>
      </c>
      <c r="G3438" s="30">
        <v>1194</v>
      </c>
      <c r="H3438" s="28" t="s">
        <v>14016</v>
      </c>
      <c r="I3438" s="31">
        <v>0</v>
      </c>
      <c r="J3438" s="31">
        <v>5625</v>
      </c>
      <c r="K3438" s="28" t="s">
        <v>14017</v>
      </c>
      <c r="L3438" s="32">
        <f t="shared" si="584"/>
        <v>-5625</v>
      </c>
      <c r="M3438" s="33">
        <f t="shared" si="585"/>
        <v>5625</v>
      </c>
      <c r="N3438" s="34" t="b">
        <v>1</v>
      </c>
      <c r="O3438" s="35">
        <f t="shared" si="586"/>
        <v>5625</v>
      </c>
      <c r="P3438" s="36" t="str">
        <f t="shared" si="587"/>
        <v>I</v>
      </c>
      <c r="Q3438" s="37" t="str">
        <f t="shared" si="588"/>
        <v>Lichen Films Ltd</v>
      </c>
      <c r="R3438" s="6" t="str">
        <f t="shared" si="589"/>
        <v>I - Lichen Films Ltd</v>
      </c>
      <c r="S3438" s="6" t="str">
        <f>IFERROR(INDEX('Vendor Over-ride'!$C:$C, MATCH($R:$R,'Vendor Over-ride'!$A:$A,0)),"")</f>
        <v>I - Lichen Films Ltd</v>
      </c>
      <c r="U3438" s="38" t="str">
        <f t="shared" si="583"/>
        <v>Lottery</v>
      </c>
      <c r="V3438" s="5" t="str">
        <f t="shared" si="593"/>
        <v>AWARD</v>
      </c>
      <c r="W3438" s="5" t="b">
        <f t="shared" si="590"/>
        <v>0</v>
      </c>
      <c r="X3438" s="40">
        <f t="shared" ca="1" si="591"/>
        <v>5625</v>
      </c>
      <c r="Y3438" s="30" t="b">
        <f t="shared" ca="1" si="592"/>
        <v>0</v>
      </c>
    </row>
    <row r="3439" spans="1:25">
      <c r="A3439" s="28" t="s">
        <v>5366</v>
      </c>
      <c r="B3439" s="28" t="s">
        <v>5367</v>
      </c>
      <c r="C3439" s="28" t="s">
        <v>2839</v>
      </c>
      <c r="D3439" s="28" t="s">
        <v>2842</v>
      </c>
      <c r="E3439" s="29">
        <v>42122</v>
      </c>
      <c r="F3439" s="28" t="s">
        <v>3269</v>
      </c>
      <c r="G3439" s="30">
        <v>1194</v>
      </c>
      <c r="H3439" s="28" t="s">
        <v>14018</v>
      </c>
      <c r="I3439" s="31">
        <v>0</v>
      </c>
      <c r="J3439" s="31">
        <v>300</v>
      </c>
      <c r="K3439" s="28" t="s">
        <v>5539</v>
      </c>
      <c r="L3439" s="32">
        <f t="shared" si="584"/>
        <v>-300</v>
      </c>
      <c r="M3439" s="33">
        <f t="shared" si="585"/>
        <v>300</v>
      </c>
      <c r="N3439" s="34" t="b">
        <v>1</v>
      </c>
      <c r="O3439" s="35">
        <f t="shared" si="586"/>
        <v>300</v>
      </c>
      <c r="P3439" s="36" t="str">
        <f t="shared" si="587"/>
        <v>I</v>
      </c>
      <c r="Q3439" s="37" t="str">
        <f t="shared" si="588"/>
        <v>Marc Brew Company</v>
      </c>
      <c r="R3439" s="6" t="str">
        <f t="shared" si="589"/>
        <v>I - Marc Brew Company</v>
      </c>
      <c r="S3439" s="6" t="str">
        <f>IFERROR(INDEX('Vendor Over-ride'!$C:$C, MATCH($R:$R,'Vendor Over-ride'!$A:$A,0)),"")</f>
        <v>I - Marc Brew</v>
      </c>
      <c r="U3439" s="38" t="str">
        <f t="shared" ref="U3439:U3502" si="594">"Lottery"</f>
        <v>Lottery</v>
      </c>
      <c r="V3439" s="5" t="str">
        <f t="shared" si="593"/>
        <v>AWARD</v>
      </c>
      <c r="W3439" s="5" t="b">
        <f t="shared" si="590"/>
        <v>0</v>
      </c>
      <c r="X3439" s="40">
        <f t="shared" ca="1" si="591"/>
        <v>29040</v>
      </c>
      <c r="Y3439" s="30" t="b">
        <f t="shared" ca="1" si="592"/>
        <v>1</v>
      </c>
    </row>
    <row r="3440" spans="1:25" hidden="1">
      <c r="A3440" s="28" t="s">
        <v>5366</v>
      </c>
      <c r="B3440" s="28" t="s">
        <v>5367</v>
      </c>
      <c r="C3440" s="28" t="s">
        <v>2839</v>
      </c>
      <c r="D3440" s="28" t="s">
        <v>2842</v>
      </c>
      <c r="E3440" s="29">
        <v>42122</v>
      </c>
      <c r="F3440" s="28" t="s">
        <v>3270</v>
      </c>
      <c r="G3440" s="30">
        <v>1194</v>
      </c>
      <c r="H3440" s="28" t="s">
        <v>14019</v>
      </c>
      <c r="I3440" s="31">
        <v>0</v>
      </c>
      <c r="J3440" s="31">
        <v>800</v>
      </c>
      <c r="K3440" s="28" t="s">
        <v>5495</v>
      </c>
      <c r="L3440" s="32">
        <f t="shared" si="584"/>
        <v>-800</v>
      </c>
      <c r="M3440" s="33">
        <f t="shared" si="585"/>
        <v>800</v>
      </c>
      <c r="N3440" s="34" t="b">
        <v>1</v>
      </c>
      <c r="O3440" s="35">
        <f t="shared" si="586"/>
        <v>800</v>
      </c>
      <c r="P3440" s="36" t="str">
        <f t="shared" si="587"/>
        <v>I</v>
      </c>
      <c r="Q3440" s="37" t="str">
        <f t="shared" si="588"/>
        <v>Michael Lambert</v>
      </c>
      <c r="R3440" s="6" t="str">
        <f t="shared" si="589"/>
        <v>I - Michael Lambert</v>
      </c>
      <c r="S3440" s="6" t="str">
        <f>IFERROR(INDEX('Vendor Over-ride'!$C:$C, MATCH($R:$R,'Vendor Over-ride'!$A:$A,0)),"")</f>
        <v>I - Michael Lambert</v>
      </c>
      <c r="U3440" s="38" t="str">
        <f t="shared" si="594"/>
        <v>Lottery</v>
      </c>
      <c r="V3440" s="5" t="str">
        <f t="shared" si="593"/>
        <v>AWARD</v>
      </c>
      <c r="W3440" s="5" t="b">
        <f t="shared" si="590"/>
        <v>0</v>
      </c>
      <c r="X3440" s="40">
        <f t="shared" ca="1" si="591"/>
        <v>800</v>
      </c>
      <c r="Y3440" s="30" t="b">
        <f t="shared" ca="1" si="592"/>
        <v>0</v>
      </c>
    </row>
    <row r="3441" spans="1:25">
      <c r="A3441" s="28" t="s">
        <v>5366</v>
      </c>
      <c r="B3441" s="28" t="s">
        <v>5367</v>
      </c>
      <c r="C3441" s="28" t="s">
        <v>2839</v>
      </c>
      <c r="D3441" s="28" t="s">
        <v>2842</v>
      </c>
      <c r="E3441" s="29">
        <v>42122</v>
      </c>
      <c r="F3441" s="28" t="s">
        <v>3271</v>
      </c>
      <c r="G3441" s="30">
        <v>1194</v>
      </c>
      <c r="H3441" s="28" t="s">
        <v>14020</v>
      </c>
      <c r="I3441" s="31">
        <v>0</v>
      </c>
      <c r="J3441" s="31">
        <v>47722</v>
      </c>
      <c r="K3441" s="28" t="s">
        <v>5476</v>
      </c>
      <c r="L3441" s="32">
        <f t="shared" si="584"/>
        <v>-47722</v>
      </c>
      <c r="M3441" s="33">
        <f t="shared" si="585"/>
        <v>47722</v>
      </c>
      <c r="N3441" s="34" t="b">
        <v>1</v>
      </c>
      <c r="O3441" s="35">
        <f t="shared" si="586"/>
        <v>47722</v>
      </c>
      <c r="P3441" s="36" t="str">
        <f t="shared" si="587"/>
        <v>I</v>
      </c>
      <c r="Q3441" s="37" t="str">
        <f t="shared" si="588"/>
        <v>The National Galleries of Scotland</v>
      </c>
      <c r="R3441" s="6" t="str">
        <f t="shared" si="589"/>
        <v>I - The National Galleries of Scotland</v>
      </c>
      <c r="S3441" s="6" t="str">
        <f>IFERROR(INDEX('Vendor Over-ride'!$C:$C, MATCH($R:$R,'Vendor Over-ride'!$A:$A,0)),"")</f>
        <v>I - National Galleries of Scotland</v>
      </c>
      <c r="U3441" s="38" t="str">
        <f t="shared" si="594"/>
        <v>Lottery</v>
      </c>
      <c r="V3441" s="5" t="str">
        <f t="shared" si="593"/>
        <v>AWARD</v>
      </c>
      <c r="W3441" s="5" t="b">
        <f t="shared" si="590"/>
        <v>1</v>
      </c>
      <c r="X3441" s="40">
        <f t="shared" ca="1" si="591"/>
        <v>158472</v>
      </c>
      <c r="Y3441" s="30" t="b">
        <f t="shared" ca="1" si="592"/>
        <v>1</v>
      </c>
    </row>
    <row r="3442" spans="1:25" hidden="1">
      <c r="A3442" s="28" t="s">
        <v>5366</v>
      </c>
      <c r="B3442" s="28" t="s">
        <v>5367</v>
      </c>
      <c r="C3442" s="28" t="s">
        <v>2839</v>
      </c>
      <c r="D3442" s="28" t="s">
        <v>2842</v>
      </c>
      <c r="E3442" s="29">
        <v>42122</v>
      </c>
      <c r="F3442" s="28" t="s">
        <v>3272</v>
      </c>
      <c r="G3442" s="30">
        <v>1194</v>
      </c>
      <c r="H3442" s="28" t="s">
        <v>14021</v>
      </c>
      <c r="I3442" s="31">
        <v>0</v>
      </c>
      <c r="J3442" s="31">
        <v>1100</v>
      </c>
      <c r="K3442" s="28" t="s">
        <v>14022</v>
      </c>
      <c r="L3442" s="32">
        <f t="shared" si="584"/>
        <v>-1100</v>
      </c>
      <c r="M3442" s="33">
        <f t="shared" si="585"/>
        <v>1100</v>
      </c>
      <c r="N3442" s="34" t="b">
        <v>1</v>
      </c>
      <c r="O3442" s="35">
        <f t="shared" si="586"/>
        <v>1100</v>
      </c>
      <c r="P3442" s="36" t="str">
        <f t="shared" si="587"/>
        <v>I</v>
      </c>
      <c r="Q3442" s="37" t="str">
        <f t="shared" si="588"/>
        <v>NEPAN</v>
      </c>
      <c r="R3442" s="6" t="str">
        <f t="shared" si="589"/>
        <v>I - NEPAN</v>
      </c>
      <c r="S3442" s="6" t="str">
        <f>IFERROR(INDEX('Vendor Over-ride'!$C:$C, MATCH($R:$R,'Vendor Over-ride'!$A:$A,0)),"")</f>
        <v>I - NEPAN</v>
      </c>
      <c r="U3442" s="38" t="str">
        <f t="shared" si="594"/>
        <v>Lottery</v>
      </c>
      <c r="V3442" s="5" t="str">
        <f t="shared" si="593"/>
        <v>AWARD</v>
      </c>
      <c r="W3442" s="5" t="b">
        <f t="shared" si="590"/>
        <v>0</v>
      </c>
      <c r="X3442" s="40">
        <f t="shared" ca="1" si="591"/>
        <v>1100</v>
      </c>
      <c r="Y3442" s="30" t="b">
        <f t="shared" ca="1" si="592"/>
        <v>0</v>
      </c>
    </row>
    <row r="3443" spans="1:25" hidden="1">
      <c r="A3443" s="28" t="s">
        <v>5366</v>
      </c>
      <c r="B3443" s="28" t="s">
        <v>5367</v>
      </c>
      <c r="C3443" s="28" t="s">
        <v>2839</v>
      </c>
      <c r="D3443" s="28" t="s">
        <v>2842</v>
      </c>
      <c r="E3443" s="29">
        <v>42122</v>
      </c>
      <c r="F3443" s="28" t="s">
        <v>3273</v>
      </c>
      <c r="G3443" s="30">
        <v>1194</v>
      </c>
      <c r="H3443" s="28" t="s">
        <v>14023</v>
      </c>
      <c r="I3443" s="31">
        <v>0</v>
      </c>
      <c r="J3443" s="31">
        <v>1250</v>
      </c>
      <c r="K3443" s="28" t="s">
        <v>5677</v>
      </c>
      <c r="L3443" s="32">
        <f t="shared" si="584"/>
        <v>-1250</v>
      </c>
      <c r="M3443" s="33">
        <f t="shared" si="585"/>
        <v>1250</v>
      </c>
      <c r="N3443" s="34" t="b">
        <v>1</v>
      </c>
      <c r="O3443" s="35">
        <f t="shared" si="586"/>
        <v>1250</v>
      </c>
      <c r="P3443" s="36" t="str">
        <f t="shared" si="587"/>
        <v>I</v>
      </c>
      <c r="Q3443" s="37" t="str">
        <f t="shared" si="588"/>
        <v>Ross Hogg</v>
      </c>
      <c r="R3443" s="6" t="str">
        <f t="shared" si="589"/>
        <v>I - Ross Hogg</v>
      </c>
      <c r="S3443" s="6" t="str">
        <f>IFERROR(INDEX('Vendor Over-ride'!$C:$C, MATCH($R:$R,'Vendor Over-ride'!$A:$A,0)),"")</f>
        <v>I - Ross Hogg</v>
      </c>
      <c r="U3443" s="38" t="str">
        <f t="shared" si="594"/>
        <v>Lottery</v>
      </c>
      <c r="V3443" s="5" t="str">
        <f t="shared" si="593"/>
        <v>AWARD</v>
      </c>
      <c r="W3443" s="5" t="b">
        <f t="shared" si="590"/>
        <v>0</v>
      </c>
      <c r="X3443" s="40">
        <f t="shared" ca="1" si="591"/>
        <v>1250</v>
      </c>
      <c r="Y3443" s="30" t="b">
        <f t="shared" ca="1" si="592"/>
        <v>0</v>
      </c>
    </row>
    <row r="3444" spans="1:25" hidden="1">
      <c r="A3444" s="28" t="s">
        <v>5366</v>
      </c>
      <c r="B3444" s="28" t="s">
        <v>5367</v>
      </c>
      <c r="C3444" s="28" t="s">
        <v>2839</v>
      </c>
      <c r="D3444" s="28" t="s">
        <v>2842</v>
      </c>
      <c r="E3444" s="29">
        <v>42122</v>
      </c>
      <c r="F3444" s="28" t="s">
        <v>14024</v>
      </c>
      <c r="G3444" s="30">
        <v>1194</v>
      </c>
      <c r="H3444" s="28" t="s">
        <v>14025</v>
      </c>
      <c r="I3444" s="31">
        <v>0</v>
      </c>
      <c r="J3444" s="31">
        <v>10000</v>
      </c>
      <c r="K3444" s="28" t="s">
        <v>5441</v>
      </c>
      <c r="L3444" s="32">
        <f t="shared" si="584"/>
        <v>-10000</v>
      </c>
      <c r="M3444" s="33">
        <f t="shared" si="585"/>
        <v>10000</v>
      </c>
      <c r="N3444" s="34" t="b">
        <v>1</v>
      </c>
      <c r="O3444" s="35">
        <f t="shared" si="586"/>
        <v>10000</v>
      </c>
      <c r="P3444" s="36" t="str">
        <f t="shared" si="587"/>
        <v>I</v>
      </c>
      <c r="Q3444" s="37" t="str">
        <f t="shared" si="588"/>
        <v>Royal Conservatoire of Scotland</v>
      </c>
      <c r="R3444" s="6" t="str">
        <f t="shared" si="589"/>
        <v>I - Royal Conservatoire of Scotland</v>
      </c>
      <c r="S3444" s="6" t="str">
        <f>IFERROR(INDEX('Vendor Over-ride'!$C:$C, MATCH($R:$R,'Vendor Over-ride'!$A:$A,0)),"")</f>
        <v>I - Royal Conservatoire of Scotland</v>
      </c>
      <c r="U3444" s="38" t="str">
        <f t="shared" si="594"/>
        <v>Lottery</v>
      </c>
      <c r="V3444" s="5" t="str">
        <f t="shared" si="593"/>
        <v>AWARD</v>
      </c>
      <c r="W3444" s="5" t="b">
        <f t="shared" si="590"/>
        <v>0</v>
      </c>
      <c r="X3444" s="40">
        <f t="shared" ca="1" si="591"/>
        <v>20586</v>
      </c>
      <c r="Y3444" s="30" t="b">
        <f t="shared" ca="1" si="592"/>
        <v>0</v>
      </c>
    </row>
    <row r="3445" spans="1:25">
      <c r="A3445" s="28" t="s">
        <v>5366</v>
      </c>
      <c r="B3445" s="28" t="s">
        <v>5367</v>
      </c>
      <c r="C3445" s="28" t="s">
        <v>2839</v>
      </c>
      <c r="D3445" s="28" t="s">
        <v>2842</v>
      </c>
      <c r="E3445" s="29">
        <v>42122</v>
      </c>
      <c r="F3445" s="28" t="s">
        <v>3275</v>
      </c>
      <c r="G3445" s="30">
        <v>1194</v>
      </c>
      <c r="H3445" s="28" t="s">
        <v>14026</v>
      </c>
      <c r="I3445" s="31">
        <v>0</v>
      </c>
      <c r="J3445" s="31">
        <v>30000</v>
      </c>
      <c r="K3445" s="28" t="s">
        <v>5422</v>
      </c>
      <c r="L3445" s="32">
        <f t="shared" si="584"/>
        <v>-30000</v>
      </c>
      <c r="M3445" s="33">
        <f t="shared" si="585"/>
        <v>30000</v>
      </c>
      <c r="N3445" s="34" t="b">
        <v>1</v>
      </c>
      <c r="O3445" s="35">
        <f t="shared" si="586"/>
        <v>30000</v>
      </c>
      <c r="P3445" s="36" t="str">
        <f t="shared" si="587"/>
        <v>I</v>
      </c>
      <c r="Q3445" s="37" t="str">
        <f t="shared" si="588"/>
        <v>Scottish Poetry Library</v>
      </c>
      <c r="R3445" s="6" t="str">
        <f t="shared" si="589"/>
        <v>I - Scottish Poetry Library</v>
      </c>
      <c r="S3445" s="6" t="str">
        <f>IFERROR(INDEX('Vendor Over-ride'!$C:$C, MATCH($R:$R,'Vendor Over-ride'!$A:$A,0)),"")</f>
        <v>I - Scottish Poetry Library</v>
      </c>
      <c r="U3445" s="38" t="str">
        <f t="shared" si="594"/>
        <v>Lottery</v>
      </c>
      <c r="V3445" s="5" t="str">
        <f t="shared" si="593"/>
        <v>AWARD</v>
      </c>
      <c r="W3445" s="5" t="b">
        <f t="shared" si="590"/>
        <v>1</v>
      </c>
      <c r="X3445" s="40">
        <f t="shared" ca="1" si="591"/>
        <v>129939</v>
      </c>
      <c r="Y3445" s="30" t="b">
        <f t="shared" ca="1" si="592"/>
        <v>1</v>
      </c>
    </row>
    <row r="3446" spans="1:25">
      <c r="A3446" s="28" t="s">
        <v>5366</v>
      </c>
      <c r="B3446" s="28" t="s">
        <v>5367</v>
      </c>
      <c r="C3446" s="28" t="s">
        <v>2839</v>
      </c>
      <c r="D3446" s="28" t="s">
        <v>2842</v>
      </c>
      <c r="E3446" s="29">
        <v>42122</v>
      </c>
      <c r="F3446" s="28" t="s">
        <v>3276</v>
      </c>
      <c r="G3446" s="30">
        <v>1194</v>
      </c>
      <c r="H3446" s="28" t="s">
        <v>14027</v>
      </c>
      <c r="I3446" s="31">
        <v>0</v>
      </c>
      <c r="J3446" s="31">
        <v>80000</v>
      </c>
      <c r="K3446" s="28" t="s">
        <v>5510</v>
      </c>
      <c r="L3446" s="32">
        <f t="shared" si="584"/>
        <v>-80000</v>
      </c>
      <c r="M3446" s="33">
        <f t="shared" si="585"/>
        <v>80000</v>
      </c>
      <c r="N3446" s="34" t="b">
        <v>1</v>
      </c>
      <c r="O3446" s="35">
        <f t="shared" si="586"/>
        <v>80000</v>
      </c>
      <c r="P3446" s="36" t="str">
        <f t="shared" si="587"/>
        <v>I</v>
      </c>
      <c r="Q3446" s="37" t="str">
        <f t="shared" si="588"/>
        <v>Sigma Films Ltd (Legand of Barney Thomson)</v>
      </c>
      <c r="R3446" s="6" t="str">
        <f t="shared" si="589"/>
        <v>I - Sigma Films Ltd (Legand of Barney Thomson)</v>
      </c>
      <c r="S3446" s="6" t="str">
        <f>IFERROR(INDEX('Vendor Over-ride'!$C:$C, MATCH($R:$R,'Vendor Over-ride'!$A:$A,0)),"")</f>
        <v>I - Sigma Films</v>
      </c>
      <c r="U3446" s="38" t="str">
        <f t="shared" si="594"/>
        <v>Lottery</v>
      </c>
      <c r="V3446" s="5" t="str">
        <f t="shared" si="593"/>
        <v>AWARD</v>
      </c>
      <c r="W3446" s="5" t="b">
        <f t="shared" si="590"/>
        <v>1</v>
      </c>
      <c r="X3446" s="40">
        <f t="shared" ca="1" si="591"/>
        <v>285930</v>
      </c>
      <c r="Y3446" s="30" t="b">
        <f t="shared" ca="1" si="592"/>
        <v>1</v>
      </c>
    </row>
    <row r="3447" spans="1:25" hidden="1">
      <c r="A3447" s="28" t="s">
        <v>5366</v>
      </c>
      <c r="B3447" s="28" t="s">
        <v>5367</v>
      </c>
      <c r="C3447" s="28" t="s">
        <v>2839</v>
      </c>
      <c r="D3447" s="28" t="s">
        <v>2842</v>
      </c>
      <c r="E3447" s="29">
        <v>42122</v>
      </c>
      <c r="F3447" s="28" t="s">
        <v>3277</v>
      </c>
      <c r="G3447" s="30">
        <v>1194</v>
      </c>
      <c r="H3447" s="28" t="s">
        <v>14028</v>
      </c>
      <c r="I3447" s="31">
        <v>0</v>
      </c>
      <c r="J3447" s="31">
        <v>14000</v>
      </c>
      <c r="K3447" s="28" t="s">
        <v>5553</v>
      </c>
      <c r="L3447" s="32">
        <f t="shared" si="584"/>
        <v>-14000</v>
      </c>
      <c r="M3447" s="33">
        <f t="shared" si="585"/>
        <v>14000</v>
      </c>
      <c r="N3447" s="34" t="b">
        <v>1</v>
      </c>
      <c r="O3447" s="35">
        <f t="shared" si="586"/>
        <v>14000</v>
      </c>
      <c r="P3447" s="36" t="str">
        <f t="shared" si="587"/>
        <v>I</v>
      </c>
      <c r="Q3447" s="37" t="str">
        <f t="shared" si="588"/>
        <v>Stammer Productions (Colette Sadler)</v>
      </c>
      <c r="R3447" s="6" t="str">
        <f t="shared" si="589"/>
        <v>I - Stammer Productions (Colette Sadler)</v>
      </c>
      <c r="S3447" s="6" t="str">
        <f>IFERROR(INDEX('Vendor Over-ride'!$C:$C, MATCH($R:$R,'Vendor Over-ride'!$A:$A,0)),"")</f>
        <v>I - Stammer Productions</v>
      </c>
      <c r="U3447" s="38" t="str">
        <f t="shared" si="594"/>
        <v>Lottery</v>
      </c>
      <c r="V3447" s="5" t="str">
        <f t="shared" si="593"/>
        <v>AWARD</v>
      </c>
      <c r="W3447" s="5" t="b">
        <f t="shared" si="590"/>
        <v>0</v>
      </c>
      <c r="X3447" s="40">
        <f t="shared" ca="1" si="591"/>
        <v>17500</v>
      </c>
      <c r="Y3447" s="30" t="b">
        <f t="shared" ca="1" si="592"/>
        <v>0</v>
      </c>
    </row>
    <row r="3448" spans="1:25">
      <c r="A3448" s="28" t="s">
        <v>5366</v>
      </c>
      <c r="B3448" s="28" t="s">
        <v>5367</v>
      </c>
      <c r="C3448" s="28" t="s">
        <v>2839</v>
      </c>
      <c r="D3448" s="28" t="s">
        <v>2842</v>
      </c>
      <c r="E3448" s="29">
        <v>42122</v>
      </c>
      <c r="F3448" s="28" t="s">
        <v>3279</v>
      </c>
      <c r="G3448" s="30">
        <v>1194</v>
      </c>
      <c r="H3448" s="28" t="s">
        <v>14029</v>
      </c>
      <c r="I3448" s="31">
        <v>0</v>
      </c>
      <c r="J3448" s="31">
        <v>15187</v>
      </c>
      <c r="K3448" s="28" t="s">
        <v>5505</v>
      </c>
      <c r="L3448" s="32">
        <f t="shared" si="584"/>
        <v>-15187</v>
      </c>
      <c r="M3448" s="33">
        <f t="shared" si="585"/>
        <v>15187</v>
      </c>
      <c r="N3448" s="34" t="b">
        <v>1</v>
      </c>
      <c r="O3448" s="35">
        <f t="shared" si="586"/>
        <v>15187</v>
      </c>
      <c r="P3448" s="36" t="str">
        <f t="shared" si="587"/>
        <v>I</v>
      </c>
      <c r="Q3448" s="37" t="str">
        <f t="shared" si="588"/>
        <v>Timespan</v>
      </c>
      <c r="R3448" s="6" t="str">
        <f t="shared" si="589"/>
        <v>I - Timespan</v>
      </c>
      <c r="S3448" s="6" t="str">
        <f>IFERROR(INDEX('Vendor Over-ride'!$C:$C, MATCH($R:$R,'Vendor Over-ride'!$A:$A,0)),"")</f>
        <v>I - Timespan</v>
      </c>
      <c r="U3448" s="38" t="str">
        <f t="shared" si="594"/>
        <v>Lottery</v>
      </c>
      <c r="V3448" s="5" t="str">
        <f t="shared" si="593"/>
        <v>AWARD</v>
      </c>
      <c r="W3448" s="5" t="b">
        <f t="shared" si="590"/>
        <v>0</v>
      </c>
      <c r="X3448" s="40">
        <f t="shared" ca="1" si="591"/>
        <v>39983</v>
      </c>
      <c r="Y3448" s="30" t="b">
        <f t="shared" ca="1" si="592"/>
        <v>1</v>
      </c>
    </row>
    <row r="3449" spans="1:25" hidden="1">
      <c r="A3449" s="28" t="s">
        <v>5366</v>
      </c>
      <c r="B3449" s="28" t="s">
        <v>5367</v>
      </c>
      <c r="C3449" s="28" t="s">
        <v>2839</v>
      </c>
      <c r="D3449" s="28" t="s">
        <v>2842</v>
      </c>
      <c r="E3449" s="29">
        <v>42122</v>
      </c>
      <c r="F3449" s="28" t="s">
        <v>3280</v>
      </c>
      <c r="G3449" s="30">
        <v>1194</v>
      </c>
      <c r="H3449" s="28" t="s">
        <v>14030</v>
      </c>
      <c r="I3449" s="31">
        <v>0</v>
      </c>
      <c r="J3449" s="31">
        <v>1500</v>
      </c>
      <c r="K3449" s="28" t="s">
        <v>5466</v>
      </c>
      <c r="L3449" s="32">
        <f t="shared" si="584"/>
        <v>-1500</v>
      </c>
      <c r="M3449" s="33">
        <f t="shared" si="585"/>
        <v>1500</v>
      </c>
      <c r="N3449" s="34" t="b">
        <v>1</v>
      </c>
      <c r="O3449" s="35">
        <f t="shared" si="586"/>
        <v>1500</v>
      </c>
      <c r="P3449" s="36" t="str">
        <f t="shared" si="587"/>
        <v>I</v>
      </c>
      <c r="Q3449" s="37" t="str">
        <f t="shared" si="588"/>
        <v>Tom Orr</v>
      </c>
      <c r="R3449" s="6" t="str">
        <f t="shared" si="589"/>
        <v>I - Tom Orr</v>
      </c>
      <c r="S3449" s="6" t="str">
        <f>IFERROR(INDEX('Vendor Over-ride'!$C:$C, MATCH($R:$R,'Vendor Over-ride'!$A:$A,0)),"")</f>
        <v>I - Tom Orr</v>
      </c>
      <c r="U3449" s="38" t="str">
        <f t="shared" si="594"/>
        <v>Lottery</v>
      </c>
      <c r="V3449" s="5" t="str">
        <f t="shared" si="593"/>
        <v>AWARD</v>
      </c>
      <c r="W3449" s="5" t="b">
        <f t="shared" si="590"/>
        <v>0</v>
      </c>
      <c r="X3449" s="40">
        <f t="shared" ca="1" si="591"/>
        <v>1500</v>
      </c>
      <c r="Y3449" s="30" t="b">
        <f t="shared" ca="1" si="592"/>
        <v>0</v>
      </c>
    </row>
    <row r="3450" spans="1:25" hidden="1">
      <c r="A3450" s="28" t="s">
        <v>5366</v>
      </c>
      <c r="B3450" s="28" t="s">
        <v>5367</v>
      </c>
      <c r="C3450" s="28" t="s">
        <v>2839</v>
      </c>
      <c r="D3450" s="28" t="s">
        <v>2842</v>
      </c>
      <c r="E3450" s="29">
        <v>42122</v>
      </c>
      <c r="F3450" s="28" t="s">
        <v>3281</v>
      </c>
      <c r="G3450" s="30">
        <v>1194</v>
      </c>
      <c r="H3450" s="28" t="s">
        <v>14031</v>
      </c>
      <c r="I3450" s="31">
        <v>0</v>
      </c>
      <c r="J3450" s="31">
        <v>6000</v>
      </c>
      <c r="K3450" s="28" t="s">
        <v>5592</v>
      </c>
      <c r="L3450" s="32">
        <f t="shared" si="584"/>
        <v>-6000</v>
      </c>
      <c r="M3450" s="33">
        <f t="shared" si="585"/>
        <v>6000</v>
      </c>
      <c r="N3450" s="34" t="b">
        <v>1</v>
      </c>
      <c r="O3450" s="35">
        <f t="shared" si="586"/>
        <v>6000</v>
      </c>
      <c r="P3450" s="36" t="str">
        <f t="shared" si="587"/>
        <v>I</v>
      </c>
      <c r="Q3450" s="37" t="str">
        <f t="shared" si="588"/>
        <v>Tramway</v>
      </c>
      <c r="R3450" s="6" t="str">
        <f t="shared" si="589"/>
        <v>I - Tramway</v>
      </c>
      <c r="S3450" s="6" t="str">
        <f>IFERROR(INDEX('Vendor Over-ride'!$C:$C, MATCH($R:$R,'Vendor Over-ride'!$A:$A,0)),"")</f>
        <v>I - Tramway</v>
      </c>
      <c r="U3450" s="38" t="str">
        <f t="shared" si="594"/>
        <v>Lottery</v>
      </c>
      <c r="V3450" s="5" t="str">
        <f t="shared" si="593"/>
        <v>AWARD</v>
      </c>
      <c r="W3450" s="5" t="b">
        <f t="shared" si="590"/>
        <v>0</v>
      </c>
      <c r="X3450" s="40">
        <f t="shared" ca="1" si="591"/>
        <v>6000</v>
      </c>
      <c r="Y3450" s="30" t="b">
        <f t="shared" ca="1" si="592"/>
        <v>0</v>
      </c>
    </row>
    <row r="3451" spans="1:25" hidden="1">
      <c r="A3451" s="28" t="s">
        <v>5366</v>
      </c>
      <c r="B3451" s="28" t="s">
        <v>5367</v>
      </c>
      <c r="C3451" s="28" t="s">
        <v>2839</v>
      </c>
      <c r="D3451" s="28" t="s">
        <v>2842</v>
      </c>
      <c r="E3451" s="29">
        <v>42122</v>
      </c>
      <c r="F3451" s="28" t="s">
        <v>3282</v>
      </c>
      <c r="G3451" s="30">
        <v>1194</v>
      </c>
      <c r="H3451" s="28" t="s">
        <v>14032</v>
      </c>
      <c r="I3451" s="31">
        <v>0</v>
      </c>
      <c r="J3451" s="31">
        <v>1250</v>
      </c>
      <c r="K3451" s="28" t="s">
        <v>5509</v>
      </c>
      <c r="L3451" s="32">
        <f t="shared" si="584"/>
        <v>-1250</v>
      </c>
      <c r="M3451" s="33">
        <f t="shared" si="585"/>
        <v>1250</v>
      </c>
      <c r="N3451" s="34" t="b">
        <v>1</v>
      </c>
      <c r="O3451" s="35">
        <f t="shared" si="586"/>
        <v>1250</v>
      </c>
      <c r="P3451" s="36" t="str">
        <f t="shared" si="587"/>
        <v>I</v>
      </c>
      <c r="Q3451" s="37" t="str">
        <f t="shared" si="588"/>
        <v>Universal Hall</v>
      </c>
      <c r="R3451" s="6" t="str">
        <f t="shared" si="589"/>
        <v>I - Universal Hall</v>
      </c>
      <c r="S3451" s="6" t="str">
        <f>IFERROR(INDEX('Vendor Over-ride'!$C:$C, MATCH($R:$R,'Vendor Over-ride'!$A:$A,0)),"")</f>
        <v>I - Universal Hall</v>
      </c>
      <c r="U3451" s="38" t="str">
        <f t="shared" si="594"/>
        <v>Lottery</v>
      </c>
      <c r="V3451" s="5" t="str">
        <f t="shared" si="593"/>
        <v>AWARD</v>
      </c>
      <c r="W3451" s="5" t="b">
        <f t="shared" si="590"/>
        <v>0</v>
      </c>
      <c r="X3451" s="40">
        <f t="shared" ca="1" si="591"/>
        <v>14750</v>
      </c>
      <c r="Y3451" s="30" t="b">
        <f t="shared" ca="1" si="592"/>
        <v>0</v>
      </c>
    </row>
    <row r="3452" spans="1:25">
      <c r="A3452" s="28" t="s">
        <v>5366</v>
      </c>
      <c r="B3452" s="28" t="s">
        <v>5367</v>
      </c>
      <c r="C3452" s="28" t="s">
        <v>2839</v>
      </c>
      <c r="D3452" s="28" t="s">
        <v>2842</v>
      </c>
      <c r="E3452" s="29">
        <v>42122</v>
      </c>
      <c r="F3452" s="28" t="s">
        <v>3283</v>
      </c>
      <c r="G3452" s="30">
        <v>1194</v>
      </c>
      <c r="H3452" s="28" t="s">
        <v>14033</v>
      </c>
      <c r="I3452" s="31">
        <v>0</v>
      </c>
      <c r="J3452" s="31">
        <v>275</v>
      </c>
      <c r="K3452" s="28" t="s">
        <v>5380</v>
      </c>
      <c r="L3452" s="32">
        <f t="shared" si="584"/>
        <v>-275</v>
      </c>
      <c r="M3452" s="33">
        <f t="shared" si="585"/>
        <v>275</v>
      </c>
      <c r="N3452" s="34" t="b">
        <v>1</v>
      </c>
      <c r="O3452" s="35">
        <f t="shared" si="586"/>
        <v>275</v>
      </c>
      <c r="P3452" s="36" t="str">
        <f t="shared" si="587"/>
        <v>I</v>
      </c>
      <c r="Q3452" s="37" t="str">
        <f t="shared" si="588"/>
        <v>Up Helly Aa Ltd</v>
      </c>
      <c r="R3452" s="6" t="str">
        <f t="shared" si="589"/>
        <v>I - Up Helly Aa Ltd</v>
      </c>
      <c r="S3452" s="6" t="str">
        <f>IFERROR(INDEX('Vendor Over-ride'!$C:$C, MATCH($R:$R,'Vendor Over-ride'!$A:$A,0)),"")</f>
        <v>I - Up Helly Aa Ltd</v>
      </c>
      <c r="U3452" s="38" t="str">
        <f t="shared" si="594"/>
        <v>Lottery</v>
      </c>
      <c r="V3452" s="5" t="str">
        <f t="shared" si="593"/>
        <v>AWARD</v>
      </c>
      <c r="W3452" s="5" t="b">
        <f t="shared" si="590"/>
        <v>0</v>
      </c>
      <c r="X3452" s="40">
        <f t="shared" ca="1" si="591"/>
        <v>236025</v>
      </c>
      <c r="Y3452" s="30" t="b">
        <f t="shared" ca="1" si="592"/>
        <v>1</v>
      </c>
    </row>
    <row r="3453" spans="1:25" hidden="1">
      <c r="A3453" s="28" t="s">
        <v>5366</v>
      </c>
      <c r="B3453" s="28" t="s">
        <v>5367</v>
      </c>
      <c r="C3453" s="28" t="s">
        <v>2839</v>
      </c>
      <c r="D3453" s="28" t="s">
        <v>2842</v>
      </c>
      <c r="E3453" s="29">
        <v>42122</v>
      </c>
      <c r="F3453" s="28" t="s">
        <v>3284</v>
      </c>
      <c r="G3453" s="30">
        <v>1194</v>
      </c>
      <c r="H3453" s="28" t="s">
        <v>14034</v>
      </c>
      <c r="I3453" s="31">
        <v>0</v>
      </c>
      <c r="J3453" s="31">
        <v>5496</v>
      </c>
      <c r="K3453" s="28" t="s">
        <v>4753</v>
      </c>
      <c r="L3453" s="32">
        <f t="shared" si="584"/>
        <v>-5496</v>
      </c>
      <c r="M3453" s="33">
        <f t="shared" si="585"/>
        <v>5496</v>
      </c>
      <c r="N3453" s="34" t="b">
        <v>1</v>
      </c>
      <c r="O3453" s="35">
        <f t="shared" si="586"/>
        <v>5496</v>
      </c>
      <c r="P3453" s="36" t="str">
        <f t="shared" si="587"/>
        <v>T</v>
      </c>
      <c r="Q3453" s="37" t="str">
        <f t="shared" si="588"/>
        <v>Ali Jarvis</v>
      </c>
      <c r="R3453" s="6" t="str">
        <f t="shared" si="589"/>
        <v>T - Ali Jarvis</v>
      </c>
      <c r="S3453" s="6" t="str">
        <f>IFERROR(INDEX('Vendor Over-ride'!$C:$C, MATCH($R:$R,'Vendor Over-ride'!$A:$A,0)),"")</f>
        <v>T - Ali Jarvis</v>
      </c>
      <c r="U3453" s="38" t="str">
        <f t="shared" si="594"/>
        <v>Lottery</v>
      </c>
      <c r="V3453" s="5" t="str">
        <f t="shared" si="593"/>
        <v>TRADE</v>
      </c>
      <c r="W3453" s="5" t="b">
        <f t="shared" si="590"/>
        <v>0</v>
      </c>
      <c r="X3453" s="40">
        <f t="shared" ca="1" si="591"/>
        <v>8580.7999999999993</v>
      </c>
      <c r="Y3453" s="30" t="b">
        <f t="shared" ca="1" si="592"/>
        <v>0</v>
      </c>
    </row>
    <row r="3454" spans="1:25">
      <c r="A3454" s="28" t="s">
        <v>5366</v>
      </c>
      <c r="B3454" s="28" t="s">
        <v>5367</v>
      </c>
      <c r="C3454" s="28" t="s">
        <v>2839</v>
      </c>
      <c r="D3454" s="28" t="s">
        <v>2842</v>
      </c>
      <c r="E3454" s="29">
        <v>42122</v>
      </c>
      <c r="F3454" s="28" t="s">
        <v>3285</v>
      </c>
      <c r="G3454" s="30">
        <v>1194</v>
      </c>
      <c r="H3454" s="28" t="s">
        <v>14035</v>
      </c>
      <c r="I3454" s="31">
        <v>0</v>
      </c>
      <c r="J3454" s="31">
        <v>13300</v>
      </c>
      <c r="K3454" s="28" t="s">
        <v>5396</v>
      </c>
      <c r="L3454" s="32">
        <f t="shared" si="584"/>
        <v>-13300</v>
      </c>
      <c r="M3454" s="33">
        <f t="shared" si="585"/>
        <v>13300</v>
      </c>
      <c r="N3454" s="34" t="b">
        <v>1</v>
      </c>
      <c r="O3454" s="35">
        <f t="shared" si="586"/>
        <v>13300</v>
      </c>
      <c r="P3454" s="36" t="str">
        <f t="shared" si="587"/>
        <v>T</v>
      </c>
      <c r="Q3454" s="37" t="str">
        <f t="shared" si="588"/>
        <v>Burns Owens Partnership t/a BOP Consulting</v>
      </c>
      <c r="R3454" s="6" t="str">
        <f t="shared" si="589"/>
        <v>T - Burns Owens Partnership t/a BOP Consulting</v>
      </c>
      <c r="S3454" s="6" t="str">
        <f>IFERROR(INDEX('Vendor Over-ride'!$C:$C, MATCH($R:$R,'Vendor Over-ride'!$A:$A,0)),"")</f>
        <v>T - Burns Owens Partnership Ltd (t/a BOP Consulting)</v>
      </c>
      <c r="T3454" s="41" t="s">
        <v>7026</v>
      </c>
      <c r="U3454" s="38" t="str">
        <f t="shared" si="594"/>
        <v>Lottery</v>
      </c>
      <c r="V3454" s="5" t="str">
        <f t="shared" si="593"/>
        <v>TRADE</v>
      </c>
      <c r="W3454" s="5" t="b">
        <f t="shared" si="590"/>
        <v>0</v>
      </c>
      <c r="X3454" s="40">
        <f t="shared" ca="1" si="591"/>
        <v>63407.83</v>
      </c>
      <c r="Y3454" s="30" t="b">
        <f t="shared" ca="1" si="592"/>
        <v>1</v>
      </c>
    </row>
    <row r="3455" spans="1:25" hidden="1">
      <c r="A3455" s="28" t="s">
        <v>5366</v>
      </c>
      <c r="B3455" s="28" t="s">
        <v>5367</v>
      </c>
      <c r="C3455" s="28" t="s">
        <v>2839</v>
      </c>
      <c r="D3455" s="28" t="s">
        <v>2986</v>
      </c>
      <c r="E3455" s="29">
        <v>42095</v>
      </c>
      <c r="F3455" s="28" t="s">
        <v>14036</v>
      </c>
      <c r="G3455" s="30">
        <v>1165</v>
      </c>
      <c r="H3455" s="28" t="s">
        <v>14037</v>
      </c>
      <c r="I3455" s="31">
        <v>764</v>
      </c>
      <c r="J3455" s="31">
        <v>0</v>
      </c>
      <c r="K3455" s="28" t="s">
        <v>14038</v>
      </c>
      <c r="L3455" s="32">
        <f t="shared" si="584"/>
        <v>764</v>
      </c>
      <c r="M3455" s="33">
        <f t="shared" si="585"/>
        <v>764</v>
      </c>
      <c r="N3455" s="34" t="b">
        <v>0</v>
      </c>
      <c r="O3455" s="35">
        <f t="shared" si="586"/>
        <v>0</v>
      </c>
      <c r="P3455" s="36" t="str">
        <f t="shared" si="587"/>
        <v>T</v>
      </c>
      <c r="Q3455" s="37" t="str">
        <f t="shared" si="588"/>
        <v>Sorbier Productions Ltd</v>
      </c>
      <c r="R3455" s="6" t="str">
        <f t="shared" si="589"/>
        <v>T - Sorbier Productions Ltd</v>
      </c>
      <c r="S3455" s="6" t="str">
        <f>IFERROR(INDEX('Vendor Over-ride'!$C:$C, MATCH($R:$R,'Vendor Over-ride'!$A:$A,0)),"")</f>
        <v>T - Sorbier Productions Ltd</v>
      </c>
      <c r="U3455" s="38" t="str">
        <f t="shared" si="594"/>
        <v>Lottery</v>
      </c>
      <c r="V3455" s="5" t="str">
        <f t="shared" si="593"/>
        <v>TRADE</v>
      </c>
      <c r="W3455" s="5" t="b">
        <f t="shared" si="590"/>
        <v>0</v>
      </c>
      <c r="X3455" s="40">
        <f t="shared" ca="1" si="591"/>
        <v>0</v>
      </c>
      <c r="Y3455" s="30" t="b">
        <f t="shared" ca="1" si="592"/>
        <v>0</v>
      </c>
    </row>
    <row r="3456" spans="1:25" hidden="1">
      <c r="A3456" s="28" t="s">
        <v>5366</v>
      </c>
      <c r="B3456" s="28" t="s">
        <v>5367</v>
      </c>
      <c r="C3456" s="28" t="s">
        <v>2839</v>
      </c>
      <c r="D3456" s="28" t="s">
        <v>2986</v>
      </c>
      <c r="E3456" s="29">
        <v>42103</v>
      </c>
      <c r="F3456" s="28" t="s">
        <v>14039</v>
      </c>
      <c r="G3456" s="30">
        <v>1166</v>
      </c>
      <c r="H3456" s="28" t="s">
        <v>14040</v>
      </c>
      <c r="I3456" s="31">
        <v>56250</v>
      </c>
      <c r="J3456" s="31">
        <v>0</v>
      </c>
      <c r="K3456" s="28" t="s">
        <v>5722</v>
      </c>
      <c r="L3456" s="32">
        <f t="shared" si="584"/>
        <v>56250</v>
      </c>
      <c r="M3456" s="33">
        <f t="shared" si="585"/>
        <v>56250</v>
      </c>
      <c r="N3456" s="34" t="b">
        <v>0</v>
      </c>
      <c r="O3456" s="35">
        <f t="shared" si="586"/>
        <v>0</v>
      </c>
      <c r="P3456" s="36" t="str">
        <f t="shared" si="587"/>
        <v>T</v>
      </c>
      <c r="Q3456" s="37" t="str">
        <f t="shared" si="588"/>
        <v>The British Film Institute</v>
      </c>
      <c r="R3456" s="6" t="str">
        <f t="shared" si="589"/>
        <v>T - The British Film Institute</v>
      </c>
      <c r="S3456" s="6" t="str">
        <f>IFERROR(INDEX('Vendor Over-ride'!$C:$C, MATCH($R:$R,'Vendor Over-ride'!$A:$A,0)),"")</f>
        <v>T - British Film Institute, The</v>
      </c>
      <c r="U3456" s="38" t="str">
        <f t="shared" si="594"/>
        <v>Lottery</v>
      </c>
      <c r="V3456" s="5" t="str">
        <f t="shared" si="593"/>
        <v>TRADE</v>
      </c>
      <c r="W3456" s="5" t="b">
        <f t="shared" si="590"/>
        <v>0</v>
      </c>
      <c r="X3456" s="40">
        <f t="shared" ca="1" si="591"/>
        <v>0</v>
      </c>
      <c r="Y3456" s="30" t="b">
        <f t="shared" ca="1" si="592"/>
        <v>0</v>
      </c>
    </row>
    <row r="3457" spans="1:25" hidden="1">
      <c r="A3457" s="28" t="s">
        <v>5366</v>
      </c>
      <c r="B3457" s="28" t="s">
        <v>5367</v>
      </c>
      <c r="C3457" s="28" t="s">
        <v>2839</v>
      </c>
      <c r="D3457" s="28" t="s">
        <v>2986</v>
      </c>
      <c r="E3457" s="29">
        <v>42108</v>
      </c>
      <c r="F3457" s="28" t="s">
        <v>14041</v>
      </c>
      <c r="G3457" s="30">
        <v>1180</v>
      </c>
      <c r="H3457" s="28" t="s">
        <v>14042</v>
      </c>
      <c r="I3457" s="31">
        <v>1641.77</v>
      </c>
      <c r="J3457" s="31">
        <v>0</v>
      </c>
      <c r="K3457" s="28" t="s">
        <v>5520</v>
      </c>
      <c r="L3457" s="32">
        <f t="shared" si="584"/>
        <v>1641.77</v>
      </c>
      <c r="M3457" s="33">
        <f t="shared" si="585"/>
        <v>1641.77</v>
      </c>
      <c r="N3457" s="34" t="b">
        <v>0</v>
      </c>
      <c r="O3457" s="35">
        <f t="shared" si="586"/>
        <v>0</v>
      </c>
      <c r="P3457" s="36" t="str">
        <f t="shared" si="587"/>
        <v>T</v>
      </c>
      <c r="Q3457" s="37" t="str">
        <f t="shared" si="588"/>
        <v>NFT Euro Collection CA</v>
      </c>
      <c r="R3457" s="6" t="str">
        <f t="shared" si="589"/>
        <v>T - NFT Euro Collection CA</v>
      </c>
      <c r="S3457" s="6" t="str">
        <f>IFERROR(INDEX('Vendor Over-ride'!$C:$C, MATCH($R:$R,'Vendor Over-ride'!$A:$A,0)),"")</f>
        <v>T - NFT Euro Collection CA</v>
      </c>
      <c r="U3457" s="38" t="str">
        <f t="shared" si="594"/>
        <v>Lottery</v>
      </c>
      <c r="V3457" s="5" t="str">
        <f t="shared" si="593"/>
        <v>TRADE</v>
      </c>
      <c r="W3457" s="5" t="b">
        <f t="shared" si="590"/>
        <v>0</v>
      </c>
      <c r="X3457" s="40">
        <f t="shared" ca="1" si="591"/>
        <v>0</v>
      </c>
      <c r="Y3457" s="30" t="b">
        <f t="shared" ca="1" si="592"/>
        <v>0</v>
      </c>
    </row>
    <row r="3458" spans="1:25" hidden="1">
      <c r="A3458" s="28" t="s">
        <v>5366</v>
      </c>
      <c r="B3458" s="28" t="s">
        <v>5367</v>
      </c>
      <c r="C3458" s="28" t="s">
        <v>2839</v>
      </c>
      <c r="D3458" s="28" t="s">
        <v>2986</v>
      </c>
      <c r="E3458" s="29">
        <v>42109</v>
      </c>
      <c r="F3458" s="28" t="s">
        <v>14043</v>
      </c>
      <c r="G3458" s="30">
        <v>1181</v>
      </c>
      <c r="H3458" s="28" t="s">
        <v>14044</v>
      </c>
      <c r="I3458" s="31">
        <v>4783577.22</v>
      </c>
      <c r="J3458" s="31">
        <v>0</v>
      </c>
      <c r="K3458" s="28" t="s">
        <v>5430</v>
      </c>
      <c r="L3458" s="32">
        <f t="shared" ref="L3458:L3521" si="595">I:I-J:J</f>
        <v>4783577.22</v>
      </c>
      <c r="M3458" s="33">
        <f t="shared" ref="M3458:M3521" si="596">ABS($L:$L)</f>
        <v>4783577.22</v>
      </c>
      <c r="N3458" s="34" t="b">
        <v>0</v>
      </c>
      <c r="O3458" s="35">
        <f t="shared" ref="O3458:O3521" si="597">$M:$M*$N:$N</f>
        <v>0</v>
      </c>
      <c r="P3458" s="36" t="str">
        <f t="shared" ref="P3458:P3521" si="598">LEFT(TRIM($K:$K),1)</f>
        <v>T</v>
      </c>
      <c r="Q3458" s="37" t="str">
        <f t="shared" ref="Q3458:Q3521" si="599">RIGHT(TRIM($K:$K),LEN(TRIM($K:$K))-FIND("-",TRIM($K:$K)))</f>
        <v>National Lottery Distribution Fund</v>
      </c>
      <c r="R3458" s="6" t="str">
        <f t="shared" ref="R3458:R3521" si="600">CONCATENATE($P:$P, " - ",$Q:$Q)</f>
        <v>T - National Lottery Distribution Fund</v>
      </c>
      <c r="S3458" s="6" t="str">
        <f>IFERROR(INDEX('Vendor Over-ride'!$C:$C, MATCH($R:$R,'Vendor Over-ride'!$A:$A,0)),"")</f>
        <v>T - National Lottery Distribution Fund</v>
      </c>
      <c r="U3458" s="38" t="str">
        <f t="shared" si="594"/>
        <v>Lottery</v>
      </c>
      <c r="V3458" s="5" t="str">
        <f t="shared" si="593"/>
        <v>TRADE</v>
      </c>
      <c r="W3458" s="5" t="b">
        <f t="shared" ref="W3458:W3521" si="601">ROUND($O:$O,2)&gt;=25000</f>
        <v>0</v>
      </c>
      <c r="X3458" s="40">
        <f t="shared" ref="X3458:X3521" ca="1" si="602">SUMPRODUCT((Payee=$S3458) * (Payment_Value))</f>
        <v>0</v>
      </c>
      <c r="Y3458" s="30" t="b">
        <f t="shared" ref="Y3458:Y3521" ca="1" si="603">$X:$X&gt;=25000</f>
        <v>0</v>
      </c>
    </row>
    <row r="3459" spans="1:25" hidden="1">
      <c r="A3459" s="28" t="s">
        <v>5366</v>
      </c>
      <c r="B3459" s="28" t="s">
        <v>5367</v>
      </c>
      <c r="C3459" s="28" t="s">
        <v>2839</v>
      </c>
      <c r="D3459" s="28" t="s">
        <v>2986</v>
      </c>
      <c r="E3459" s="29">
        <v>42123</v>
      </c>
      <c r="F3459" s="28" t="s">
        <v>14045</v>
      </c>
      <c r="G3459" s="30">
        <v>1182</v>
      </c>
      <c r="H3459" s="28" t="s">
        <v>14046</v>
      </c>
      <c r="I3459" s="31">
        <v>1798.65</v>
      </c>
      <c r="J3459" s="31">
        <v>0</v>
      </c>
      <c r="K3459" s="28" t="s">
        <v>14047</v>
      </c>
      <c r="L3459" s="32">
        <f t="shared" si="595"/>
        <v>1798.65</v>
      </c>
      <c r="M3459" s="33">
        <f t="shared" si="596"/>
        <v>1798.65</v>
      </c>
      <c r="N3459" s="34" t="b">
        <v>0</v>
      </c>
      <c r="O3459" s="35">
        <f t="shared" si="597"/>
        <v>0</v>
      </c>
      <c r="P3459" s="36" t="str">
        <f t="shared" si="598"/>
        <v>T</v>
      </c>
      <c r="Q3459" s="37" t="str">
        <f t="shared" si="599"/>
        <v>Shetland Moving Image Archive</v>
      </c>
      <c r="R3459" s="6" t="str">
        <f t="shared" si="600"/>
        <v>T - Shetland Moving Image Archive</v>
      </c>
      <c r="S3459" s="6" t="str">
        <f>IFERROR(INDEX('Vendor Over-ride'!$C:$C, MATCH($R:$R,'Vendor Over-ride'!$A:$A,0)),"")</f>
        <v>T - Shetland Moving Image Archive</v>
      </c>
      <c r="U3459" s="38" t="str">
        <f t="shared" si="594"/>
        <v>Lottery</v>
      </c>
      <c r="V3459" s="5" t="str">
        <f t="shared" ref="V3459:V3522" si="604">UPPER(IF($P:$P="E","Employee",IF(OR($P:$P="I",$P:$P="G"),"Award",IF(OR($P:$P="D",$P:$P="T"),"Trade",""))))</f>
        <v>TRADE</v>
      </c>
      <c r="W3459" s="5" t="b">
        <f t="shared" si="601"/>
        <v>0</v>
      </c>
      <c r="X3459" s="40">
        <f t="shared" ca="1" si="602"/>
        <v>0</v>
      </c>
      <c r="Y3459" s="30" t="b">
        <f t="shared" ca="1" si="603"/>
        <v>0</v>
      </c>
    </row>
    <row r="3460" spans="1:25" hidden="1">
      <c r="A3460" s="28" t="s">
        <v>5366</v>
      </c>
      <c r="B3460" s="28" t="s">
        <v>5367</v>
      </c>
      <c r="C3460" s="28" t="s">
        <v>2839</v>
      </c>
      <c r="D3460" s="28" t="s">
        <v>2986</v>
      </c>
      <c r="E3460" s="29">
        <v>42111</v>
      </c>
      <c r="F3460" s="28" t="s">
        <v>14048</v>
      </c>
      <c r="G3460" s="30">
        <v>1191</v>
      </c>
      <c r="H3460" s="28" t="s">
        <v>14049</v>
      </c>
      <c r="I3460" s="31">
        <v>50000</v>
      </c>
      <c r="J3460" s="31">
        <v>0</v>
      </c>
      <c r="K3460" s="28" t="s">
        <v>5429</v>
      </c>
      <c r="L3460" s="32">
        <f t="shared" si="595"/>
        <v>50000</v>
      </c>
      <c r="M3460" s="33">
        <f t="shared" si="596"/>
        <v>50000</v>
      </c>
      <c r="N3460" s="34" t="b">
        <v>0</v>
      </c>
      <c r="O3460" s="35">
        <f t="shared" si="597"/>
        <v>0</v>
      </c>
      <c r="P3460" s="36" t="str">
        <f t="shared" si="598"/>
        <v>T</v>
      </c>
      <c r="Q3460" s="37" t="str">
        <f t="shared" si="599"/>
        <v>Event Scotland</v>
      </c>
      <c r="R3460" s="6" t="str">
        <f t="shared" si="600"/>
        <v>T - Event Scotland</v>
      </c>
      <c r="S3460" s="6" t="str">
        <f>IFERROR(INDEX('Vendor Over-ride'!$C:$C, MATCH($R:$R,'Vendor Over-ride'!$A:$A,0)),"")</f>
        <v>T - Event Scotland</v>
      </c>
      <c r="U3460" s="38" t="str">
        <f t="shared" si="594"/>
        <v>Lottery</v>
      </c>
      <c r="V3460" s="5" t="str">
        <f t="shared" si="604"/>
        <v>TRADE</v>
      </c>
      <c r="W3460" s="5" t="b">
        <f t="shared" si="601"/>
        <v>0</v>
      </c>
      <c r="X3460" s="40">
        <f t="shared" ca="1" si="602"/>
        <v>0</v>
      </c>
      <c r="Y3460" s="30" t="b">
        <f t="shared" ca="1" si="603"/>
        <v>0</v>
      </c>
    </row>
    <row r="3461" spans="1:25">
      <c r="A3461" s="28" t="s">
        <v>5366</v>
      </c>
      <c r="B3461" s="28" t="s">
        <v>5367</v>
      </c>
      <c r="C3461" s="28" t="s">
        <v>2839</v>
      </c>
      <c r="D3461" s="28" t="s">
        <v>2990</v>
      </c>
      <c r="E3461" s="29">
        <v>42123</v>
      </c>
      <c r="F3461" s="28"/>
      <c r="G3461" s="30">
        <v>1167</v>
      </c>
      <c r="H3461" s="28" t="s">
        <v>14050</v>
      </c>
      <c r="I3461" s="31">
        <v>0</v>
      </c>
      <c r="J3461" s="31">
        <v>74.260000000000005</v>
      </c>
      <c r="K3461" s="28"/>
      <c r="L3461" s="32">
        <f t="shared" si="595"/>
        <v>-74.260000000000005</v>
      </c>
      <c r="M3461" s="33">
        <f t="shared" si="596"/>
        <v>74.260000000000005</v>
      </c>
      <c r="N3461" s="34" t="b">
        <v>1</v>
      </c>
      <c r="O3461" s="35">
        <f t="shared" si="597"/>
        <v>74.260000000000005</v>
      </c>
      <c r="P3461" s="36" t="str">
        <f t="shared" si="598"/>
        <v/>
      </c>
      <c r="Q3461" s="37" t="e">
        <f t="shared" si="599"/>
        <v>#VALUE!</v>
      </c>
      <c r="R3461" s="6" t="e">
        <f t="shared" si="600"/>
        <v>#VALUE!</v>
      </c>
      <c r="S3461" s="6" t="str">
        <f>IFERROR(INDEX('Vendor Over-ride'!$C:$C, MATCH($R:$R,'Vendor Over-ride'!$A:$A,0)),"")</f>
        <v/>
      </c>
      <c r="U3461" s="38" t="str">
        <f t="shared" si="594"/>
        <v>Lottery</v>
      </c>
      <c r="V3461" s="5" t="str">
        <f t="shared" si="604"/>
        <v/>
      </c>
      <c r="W3461" s="5" t="b">
        <f t="shared" si="601"/>
        <v>0</v>
      </c>
      <c r="X3461" s="40">
        <f t="shared" ca="1" si="602"/>
        <v>334393.72000000003</v>
      </c>
      <c r="Y3461" s="30" t="b">
        <f t="shared" ca="1" si="603"/>
        <v>1</v>
      </c>
    </row>
    <row r="3462" spans="1:25">
      <c r="A3462" s="28" t="s">
        <v>5366</v>
      </c>
      <c r="B3462" s="28" t="s">
        <v>5367</v>
      </c>
      <c r="C3462" s="28" t="s">
        <v>2839</v>
      </c>
      <c r="D3462" s="28" t="s">
        <v>2990</v>
      </c>
      <c r="E3462" s="29">
        <v>42116</v>
      </c>
      <c r="F3462" s="28"/>
      <c r="G3462" s="30">
        <v>1169</v>
      </c>
      <c r="H3462" s="28" t="s">
        <v>14051</v>
      </c>
      <c r="I3462" s="31">
        <v>0</v>
      </c>
      <c r="J3462" s="31">
        <v>47.3</v>
      </c>
      <c r="K3462" s="28"/>
      <c r="L3462" s="32">
        <f t="shared" si="595"/>
        <v>-47.3</v>
      </c>
      <c r="M3462" s="33">
        <f t="shared" si="596"/>
        <v>47.3</v>
      </c>
      <c r="N3462" s="34" t="b">
        <v>1</v>
      </c>
      <c r="O3462" s="35">
        <f t="shared" si="597"/>
        <v>47.3</v>
      </c>
      <c r="P3462" s="36" t="str">
        <f t="shared" si="598"/>
        <v/>
      </c>
      <c r="Q3462" s="37" t="e">
        <f t="shared" si="599"/>
        <v>#VALUE!</v>
      </c>
      <c r="R3462" s="6" t="e">
        <f t="shared" si="600"/>
        <v>#VALUE!</v>
      </c>
      <c r="S3462" s="6" t="str">
        <f>IFERROR(INDEX('Vendor Over-ride'!$C:$C, MATCH($R:$R,'Vendor Over-ride'!$A:$A,0)),"")</f>
        <v/>
      </c>
      <c r="U3462" s="38" t="str">
        <f t="shared" si="594"/>
        <v>Lottery</v>
      </c>
      <c r="V3462" s="5" t="str">
        <f t="shared" si="604"/>
        <v/>
      </c>
      <c r="W3462" s="5" t="b">
        <f t="shared" si="601"/>
        <v>0</v>
      </c>
      <c r="X3462" s="40">
        <f t="shared" ca="1" si="602"/>
        <v>334393.72000000003</v>
      </c>
      <c r="Y3462" s="30" t="b">
        <f t="shared" ca="1" si="603"/>
        <v>1</v>
      </c>
    </row>
    <row r="3463" spans="1:25">
      <c r="A3463" s="28" t="s">
        <v>5366</v>
      </c>
      <c r="B3463" s="28" t="s">
        <v>5367</v>
      </c>
      <c r="C3463" s="28" t="s">
        <v>2839</v>
      </c>
      <c r="D3463" s="28" t="s">
        <v>2990</v>
      </c>
      <c r="E3463" s="29">
        <v>42115</v>
      </c>
      <c r="F3463" s="28"/>
      <c r="G3463" s="30">
        <v>1170</v>
      </c>
      <c r="H3463" s="28" t="s">
        <v>14052</v>
      </c>
      <c r="I3463" s="31">
        <v>0</v>
      </c>
      <c r="J3463" s="31">
        <v>100</v>
      </c>
      <c r="K3463" s="28"/>
      <c r="L3463" s="32">
        <f t="shared" si="595"/>
        <v>-100</v>
      </c>
      <c r="M3463" s="33">
        <f t="shared" si="596"/>
        <v>100</v>
      </c>
      <c r="N3463" s="34" t="b">
        <v>1</v>
      </c>
      <c r="O3463" s="35">
        <f t="shared" si="597"/>
        <v>100</v>
      </c>
      <c r="P3463" s="36" t="str">
        <f t="shared" si="598"/>
        <v/>
      </c>
      <c r="Q3463" s="37" t="e">
        <f t="shared" si="599"/>
        <v>#VALUE!</v>
      </c>
      <c r="R3463" s="6" t="e">
        <f t="shared" si="600"/>
        <v>#VALUE!</v>
      </c>
      <c r="S3463" s="6" t="str">
        <f>IFERROR(INDEX('Vendor Over-ride'!$C:$C, MATCH($R:$R,'Vendor Over-ride'!$A:$A,0)),"")</f>
        <v/>
      </c>
      <c r="U3463" s="38" t="str">
        <f t="shared" si="594"/>
        <v>Lottery</v>
      </c>
      <c r="V3463" s="5" t="str">
        <f t="shared" si="604"/>
        <v/>
      </c>
      <c r="W3463" s="5" t="b">
        <f t="shared" si="601"/>
        <v>0</v>
      </c>
      <c r="X3463" s="40">
        <f t="shared" ca="1" si="602"/>
        <v>334393.72000000003</v>
      </c>
      <c r="Y3463" s="30" t="b">
        <f t="shared" ca="1" si="603"/>
        <v>1</v>
      </c>
    </row>
    <row r="3464" spans="1:25" hidden="1">
      <c r="A3464" s="28" t="s">
        <v>5366</v>
      </c>
      <c r="B3464" s="28" t="s">
        <v>5367</v>
      </c>
      <c r="C3464" s="28" t="s">
        <v>2839</v>
      </c>
      <c r="D3464" s="28" t="s">
        <v>2990</v>
      </c>
      <c r="E3464" s="29">
        <v>42114</v>
      </c>
      <c r="F3464" s="28"/>
      <c r="G3464" s="30">
        <v>1171</v>
      </c>
      <c r="H3464" s="28" t="s">
        <v>14053</v>
      </c>
      <c r="I3464" s="31">
        <v>150</v>
      </c>
      <c r="J3464" s="31">
        <v>0</v>
      </c>
      <c r="K3464" s="28"/>
      <c r="L3464" s="32">
        <f t="shared" si="595"/>
        <v>150</v>
      </c>
      <c r="M3464" s="33">
        <f t="shared" si="596"/>
        <v>150</v>
      </c>
      <c r="N3464" s="34" t="b">
        <v>0</v>
      </c>
      <c r="O3464" s="35">
        <f t="shared" si="597"/>
        <v>0</v>
      </c>
      <c r="P3464" s="36" t="str">
        <f t="shared" si="598"/>
        <v/>
      </c>
      <c r="Q3464" s="37" t="e">
        <f t="shared" si="599"/>
        <v>#VALUE!</v>
      </c>
      <c r="R3464" s="6" t="e">
        <f t="shared" si="600"/>
        <v>#VALUE!</v>
      </c>
      <c r="S3464" s="6" t="str">
        <f>IFERROR(INDEX('Vendor Over-ride'!$C:$C, MATCH($R:$R,'Vendor Over-ride'!$A:$A,0)),"")</f>
        <v/>
      </c>
      <c r="U3464" s="38" t="str">
        <f t="shared" si="594"/>
        <v>Lottery</v>
      </c>
      <c r="V3464" s="5" t="str">
        <f t="shared" si="604"/>
        <v/>
      </c>
      <c r="W3464" s="5" t="b">
        <f t="shared" si="601"/>
        <v>0</v>
      </c>
      <c r="X3464" s="40">
        <f t="shared" ca="1" si="602"/>
        <v>334393.72000000003</v>
      </c>
      <c r="Y3464" s="30" t="b">
        <f t="shared" ca="1" si="603"/>
        <v>1</v>
      </c>
    </row>
    <row r="3465" spans="1:25" hidden="1">
      <c r="A3465" s="28" t="s">
        <v>5366</v>
      </c>
      <c r="B3465" s="28" t="s">
        <v>5367</v>
      </c>
      <c r="C3465" s="28" t="s">
        <v>2839</v>
      </c>
      <c r="D3465" s="28" t="s">
        <v>2990</v>
      </c>
      <c r="E3465" s="29">
        <v>42108</v>
      </c>
      <c r="F3465" s="28"/>
      <c r="G3465" s="30">
        <v>1183</v>
      </c>
      <c r="H3465" s="28" t="s">
        <v>14054</v>
      </c>
      <c r="I3465" s="31">
        <v>1000000</v>
      </c>
      <c r="J3465" s="31">
        <v>0</v>
      </c>
      <c r="K3465" s="28"/>
      <c r="L3465" s="32">
        <f t="shared" si="595"/>
        <v>1000000</v>
      </c>
      <c r="M3465" s="33">
        <f t="shared" si="596"/>
        <v>1000000</v>
      </c>
      <c r="N3465" s="34" t="b">
        <v>0</v>
      </c>
      <c r="O3465" s="35">
        <f t="shared" si="597"/>
        <v>0</v>
      </c>
      <c r="P3465" s="36" t="str">
        <f t="shared" si="598"/>
        <v/>
      </c>
      <c r="Q3465" s="37" t="e">
        <f t="shared" si="599"/>
        <v>#VALUE!</v>
      </c>
      <c r="R3465" s="6" t="e">
        <f t="shared" si="600"/>
        <v>#VALUE!</v>
      </c>
      <c r="S3465" s="6" t="str">
        <f>IFERROR(INDEX('Vendor Over-ride'!$C:$C, MATCH($R:$R,'Vendor Over-ride'!$A:$A,0)),"")</f>
        <v/>
      </c>
      <c r="U3465" s="38" t="str">
        <f t="shared" si="594"/>
        <v>Lottery</v>
      </c>
      <c r="V3465" s="5" t="str">
        <f t="shared" si="604"/>
        <v/>
      </c>
      <c r="W3465" s="5" t="b">
        <f t="shared" si="601"/>
        <v>0</v>
      </c>
      <c r="X3465" s="40">
        <f t="shared" ca="1" si="602"/>
        <v>334393.72000000003</v>
      </c>
      <c r="Y3465" s="30" t="b">
        <f t="shared" ca="1" si="603"/>
        <v>1</v>
      </c>
    </row>
    <row r="3466" spans="1:25" hidden="1">
      <c r="A3466" s="28" t="s">
        <v>5366</v>
      </c>
      <c r="B3466" s="28" t="s">
        <v>5367</v>
      </c>
      <c r="C3466" s="28" t="s">
        <v>2839</v>
      </c>
      <c r="D3466" s="28" t="s">
        <v>2990</v>
      </c>
      <c r="E3466" s="29">
        <v>42103</v>
      </c>
      <c r="F3466" s="28"/>
      <c r="G3466" s="30">
        <v>1184</v>
      </c>
      <c r="H3466" s="28" t="s">
        <v>14055</v>
      </c>
      <c r="I3466" s="31">
        <v>1500000</v>
      </c>
      <c r="J3466" s="31">
        <v>0</v>
      </c>
      <c r="K3466" s="28"/>
      <c r="L3466" s="32">
        <f t="shared" si="595"/>
        <v>1500000</v>
      </c>
      <c r="M3466" s="33">
        <f t="shared" si="596"/>
        <v>1500000</v>
      </c>
      <c r="N3466" s="34" t="b">
        <v>0</v>
      </c>
      <c r="O3466" s="35">
        <f t="shared" si="597"/>
        <v>0</v>
      </c>
      <c r="P3466" s="36" t="str">
        <f t="shared" si="598"/>
        <v/>
      </c>
      <c r="Q3466" s="37" t="e">
        <f t="shared" si="599"/>
        <v>#VALUE!</v>
      </c>
      <c r="R3466" s="6" t="e">
        <f t="shared" si="600"/>
        <v>#VALUE!</v>
      </c>
      <c r="S3466" s="6" t="str">
        <f>IFERROR(INDEX('Vendor Over-ride'!$C:$C, MATCH($R:$R,'Vendor Over-ride'!$A:$A,0)),"")</f>
        <v/>
      </c>
      <c r="U3466" s="38" t="str">
        <f t="shared" si="594"/>
        <v>Lottery</v>
      </c>
      <c r="V3466" s="5" t="str">
        <f t="shared" si="604"/>
        <v/>
      </c>
      <c r="W3466" s="5" t="b">
        <f t="shared" si="601"/>
        <v>0</v>
      </c>
      <c r="X3466" s="40">
        <f t="shared" ca="1" si="602"/>
        <v>334393.72000000003</v>
      </c>
      <c r="Y3466" s="30" t="b">
        <f t="shared" ca="1" si="603"/>
        <v>1</v>
      </c>
    </row>
    <row r="3467" spans="1:25" hidden="1">
      <c r="A3467" s="28" t="s">
        <v>5366</v>
      </c>
      <c r="B3467" s="28" t="s">
        <v>5367</v>
      </c>
      <c r="C3467" s="28" t="s">
        <v>2839</v>
      </c>
      <c r="D3467" s="28" t="s">
        <v>2990</v>
      </c>
      <c r="E3467" s="29">
        <v>42108</v>
      </c>
      <c r="F3467" s="28"/>
      <c r="G3467" s="30">
        <v>1186</v>
      </c>
      <c r="H3467" s="28" t="s">
        <v>14056</v>
      </c>
      <c r="I3467" s="31">
        <v>0</v>
      </c>
      <c r="J3467" s="31">
        <v>0.18</v>
      </c>
      <c r="K3467" s="28"/>
      <c r="L3467" s="32">
        <f t="shared" si="595"/>
        <v>-0.18</v>
      </c>
      <c r="M3467" s="33">
        <f t="shared" si="596"/>
        <v>0.18</v>
      </c>
      <c r="N3467" s="34" t="b">
        <v>0</v>
      </c>
      <c r="O3467" s="35">
        <f t="shared" si="597"/>
        <v>0</v>
      </c>
      <c r="P3467" s="36" t="str">
        <f t="shared" si="598"/>
        <v/>
      </c>
      <c r="Q3467" s="37" t="e">
        <f t="shared" si="599"/>
        <v>#VALUE!</v>
      </c>
      <c r="R3467" s="6" t="e">
        <f t="shared" si="600"/>
        <v>#VALUE!</v>
      </c>
      <c r="S3467" s="6" t="str">
        <f>IFERROR(INDEX('Vendor Over-ride'!$C:$C, MATCH($R:$R,'Vendor Over-ride'!$A:$A,0)),"")</f>
        <v/>
      </c>
      <c r="U3467" s="38" t="str">
        <f t="shared" si="594"/>
        <v>Lottery</v>
      </c>
      <c r="V3467" s="5" t="str">
        <f t="shared" si="604"/>
        <v/>
      </c>
      <c r="W3467" s="5" t="b">
        <f t="shared" si="601"/>
        <v>0</v>
      </c>
      <c r="X3467" s="40">
        <f t="shared" ca="1" si="602"/>
        <v>334393.72000000003</v>
      </c>
      <c r="Y3467" s="30" t="b">
        <f t="shared" ca="1" si="603"/>
        <v>1</v>
      </c>
    </row>
    <row r="3468" spans="1:25" hidden="1">
      <c r="A3468" s="28" t="s">
        <v>5366</v>
      </c>
      <c r="B3468" s="28" t="s">
        <v>5367</v>
      </c>
      <c r="C3468" s="28" t="s">
        <v>2839</v>
      </c>
      <c r="D3468" s="28" t="s">
        <v>2990</v>
      </c>
      <c r="E3468" s="29">
        <v>42116</v>
      </c>
      <c r="F3468" s="28"/>
      <c r="G3468" s="30">
        <v>1187</v>
      </c>
      <c r="H3468" s="28" t="s">
        <v>14057</v>
      </c>
      <c r="I3468" s="31">
        <v>0</v>
      </c>
      <c r="J3468" s="31">
        <v>3.5</v>
      </c>
      <c r="K3468" s="28"/>
      <c r="L3468" s="32">
        <f t="shared" si="595"/>
        <v>-3.5</v>
      </c>
      <c r="M3468" s="33">
        <f t="shared" si="596"/>
        <v>3.5</v>
      </c>
      <c r="N3468" s="34" t="b">
        <v>0</v>
      </c>
      <c r="O3468" s="35">
        <f t="shared" si="597"/>
        <v>0</v>
      </c>
      <c r="P3468" s="36" t="str">
        <f t="shared" si="598"/>
        <v/>
      </c>
      <c r="Q3468" s="37" t="e">
        <f t="shared" si="599"/>
        <v>#VALUE!</v>
      </c>
      <c r="R3468" s="6" t="e">
        <f t="shared" si="600"/>
        <v>#VALUE!</v>
      </c>
      <c r="S3468" s="6" t="str">
        <f>IFERROR(INDEX('Vendor Over-ride'!$C:$C, MATCH($R:$R,'Vendor Over-ride'!$A:$A,0)),"")</f>
        <v/>
      </c>
      <c r="U3468" s="38" t="str">
        <f t="shared" si="594"/>
        <v>Lottery</v>
      </c>
      <c r="V3468" s="5" t="str">
        <f t="shared" si="604"/>
        <v/>
      </c>
      <c r="W3468" s="5" t="b">
        <f t="shared" si="601"/>
        <v>0</v>
      </c>
      <c r="X3468" s="40">
        <f t="shared" ca="1" si="602"/>
        <v>334393.72000000003</v>
      </c>
      <c r="Y3468" s="30" t="b">
        <f t="shared" ca="1" si="603"/>
        <v>1</v>
      </c>
    </row>
    <row r="3469" spans="1:25" hidden="1">
      <c r="A3469" s="28" t="s">
        <v>5366</v>
      </c>
      <c r="B3469" s="28" t="s">
        <v>5367</v>
      </c>
      <c r="C3469" s="28" t="s">
        <v>2839</v>
      </c>
      <c r="D3469" s="28" t="s">
        <v>2990</v>
      </c>
      <c r="E3469" s="29">
        <v>42111</v>
      </c>
      <c r="F3469" s="28"/>
      <c r="G3469" s="30">
        <v>1188</v>
      </c>
      <c r="H3469" s="28" t="s">
        <v>14058</v>
      </c>
      <c r="I3469" s="31">
        <v>0</v>
      </c>
      <c r="J3469" s="31">
        <v>50000</v>
      </c>
      <c r="K3469" s="28"/>
      <c r="L3469" s="32">
        <f t="shared" si="595"/>
        <v>-50000</v>
      </c>
      <c r="M3469" s="33">
        <f t="shared" si="596"/>
        <v>50000</v>
      </c>
      <c r="N3469" s="34" t="b">
        <v>0</v>
      </c>
      <c r="O3469" s="35">
        <f t="shared" si="597"/>
        <v>0</v>
      </c>
      <c r="P3469" s="36" t="str">
        <f t="shared" si="598"/>
        <v/>
      </c>
      <c r="Q3469" s="37" t="e">
        <f t="shared" si="599"/>
        <v>#VALUE!</v>
      </c>
      <c r="R3469" s="6" t="e">
        <f t="shared" si="600"/>
        <v>#VALUE!</v>
      </c>
      <c r="S3469" s="6" t="str">
        <f>IFERROR(INDEX('Vendor Over-ride'!$C:$C, MATCH($R:$R,'Vendor Over-ride'!$A:$A,0)),"")</f>
        <v/>
      </c>
      <c r="U3469" s="38" t="str">
        <f t="shared" si="594"/>
        <v>Lottery</v>
      </c>
      <c r="V3469" s="5" t="str">
        <f t="shared" si="604"/>
        <v/>
      </c>
      <c r="W3469" s="5" t="b">
        <f t="shared" si="601"/>
        <v>0</v>
      </c>
      <c r="X3469" s="40">
        <f t="shared" ca="1" si="602"/>
        <v>334393.72000000003</v>
      </c>
      <c r="Y3469" s="30" t="b">
        <f t="shared" ca="1" si="603"/>
        <v>1</v>
      </c>
    </row>
    <row r="3470" spans="1:25" hidden="1">
      <c r="A3470" s="28" t="s">
        <v>5366</v>
      </c>
      <c r="B3470" s="28" t="s">
        <v>5367</v>
      </c>
      <c r="C3470" s="28" t="s">
        <v>2839</v>
      </c>
      <c r="D3470" s="28" t="s">
        <v>2990</v>
      </c>
      <c r="E3470" s="29">
        <v>42111</v>
      </c>
      <c r="F3470" s="28"/>
      <c r="G3470" s="30">
        <v>1189</v>
      </c>
      <c r="H3470" s="28" t="s">
        <v>14059</v>
      </c>
      <c r="I3470" s="31">
        <v>50000</v>
      </c>
      <c r="J3470" s="31">
        <v>0</v>
      </c>
      <c r="K3470" s="28"/>
      <c r="L3470" s="32">
        <f t="shared" si="595"/>
        <v>50000</v>
      </c>
      <c r="M3470" s="33">
        <f t="shared" si="596"/>
        <v>50000</v>
      </c>
      <c r="N3470" s="34" t="b">
        <v>0</v>
      </c>
      <c r="O3470" s="35">
        <f t="shared" si="597"/>
        <v>0</v>
      </c>
      <c r="P3470" s="36" t="str">
        <f t="shared" si="598"/>
        <v/>
      </c>
      <c r="Q3470" s="37" t="e">
        <f t="shared" si="599"/>
        <v>#VALUE!</v>
      </c>
      <c r="R3470" s="6" t="e">
        <f t="shared" si="600"/>
        <v>#VALUE!</v>
      </c>
      <c r="S3470" s="6" t="str">
        <f>IFERROR(INDEX('Vendor Over-ride'!$C:$C, MATCH($R:$R,'Vendor Over-ride'!$A:$A,0)),"")</f>
        <v/>
      </c>
      <c r="U3470" s="38" t="str">
        <f t="shared" si="594"/>
        <v>Lottery</v>
      </c>
      <c r="V3470" s="5" t="str">
        <f t="shared" si="604"/>
        <v/>
      </c>
      <c r="W3470" s="5" t="b">
        <f t="shared" si="601"/>
        <v>0</v>
      </c>
      <c r="X3470" s="40">
        <f t="shared" ca="1" si="602"/>
        <v>334393.72000000003</v>
      </c>
      <c r="Y3470" s="30" t="b">
        <f t="shared" ca="1" si="603"/>
        <v>1</v>
      </c>
    </row>
    <row r="3471" spans="1:25" hidden="1">
      <c r="A3471" s="28" t="s">
        <v>5366</v>
      </c>
      <c r="B3471" s="28" t="s">
        <v>5367</v>
      </c>
      <c r="C3471" s="28" t="s">
        <v>2839</v>
      </c>
      <c r="D3471" s="28" t="s">
        <v>2990</v>
      </c>
      <c r="E3471" s="29">
        <v>42124</v>
      </c>
      <c r="F3471" s="28"/>
      <c r="G3471" s="30">
        <v>1193</v>
      </c>
      <c r="H3471" s="28" t="s">
        <v>14060</v>
      </c>
      <c r="I3471" s="31">
        <v>0.42</v>
      </c>
      <c r="J3471" s="31">
        <v>0</v>
      </c>
      <c r="K3471" s="28"/>
      <c r="L3471" s="32">
        <f t="shared" si="595"/>
        <v>0.42</v>
      </c>
      <c r="M3471" s="33">
        <f t="shared" si="596"/>
        <v>0.42</v>
      </c>
      <c r="N3471" s="34" t="b">
        <v>0</v>
      </c>
      <c r="O3471" s="35">
        <f t="shared" si="597"/>
        <v>0</v>
      </c>
      <c r="P3471" s="36" t="str">
        <f t="shared" si="598"/>
        <v/>
      </c>
      <c r="Q3471" s="37" t="e">
        <f t="shared" si="599"/>
        <v>#VALUE!</v>
      </c>
      <c r="R3471" s="6" t="e">
        <f t="shared" si="600"/>
        <v>#VALUE!</v>
      </c>
      <c r="S3471" s="6" t="str">
        <f>IFERROR(INDEX('Vendor Over-ride'!$C:$C, MATCH($R:$R,'Vendor Over-ride'!$A:$A,0)),"")</f>
        <v/>
      </c>
      <c r="U3471" s="38" t="str">
        <f t="shared" si="594"/>
        <v>Lottery</v>
      </c>
      <c r="V3471" s="5" t="str">
        <f t="shared" si="604"/>
        <v/>
      </c>
      <c r="W3471" s="5" t="b">
        <f t="shared" si="601"/>
        <v>0</v>
      </c>
      <c r="X3471" s="40">
        <f t="shared" ca="1" si="602"/>
        <v>334393.72000000003</v>
      </c>
      <c r="Y3471" s="30" t="b">
        <f t="shared" ca="1" si="603"/>
        <v>1</v>
      </c>
    </row>
    <row r="3472" spans="1:25">
      <c r="A3472" s="28" t="s">
        <v>5366</v>
      </c>
      <c r="B3472" s="28" t="s">
        <v>5367</v>
      </c>
      <c r="C3472" s="28" t="s">
        <v>2991</v>
      </c>
      <c r="D3472" s="28" t="s">
        <v>2842</v>
      </c>
      <c r="E3472" s="29">
        <v>42125</v>
      </c>
      <c r="F3472" s="28" t="s">
        <v>3286</v>
      </c>
      <c r="G3472" s="30">
        <v>1194</v>
      </c>
      <c r="H3472" s="28" t="s">
        <v>14061</v>
      </c>
      <c r="I3472" s="31">
        <v>0</v>
      </c>
      <c r="J3472" s="31">
        <v>15000</v>
      </c>
      <c r="K3472" s="28" t="s">
        <v>13701</v>
      </c>
      <c r="L3472" s="32">
        <f t="shared" si="595"/>
        <v>-15000</v>
      </c>
      <c r="M3472" s="33">
        <f t="shared" si="596"/>
        <v>15000</v>
      </c>
      <c r="N3472" s="34" t="b">
        <v>1</v>
      </c>
      <c r="O3472" s="35">
        <f t="shared" si="597"/>
        <v>15000</v>
      </c>
      <c r="P3472" s="36" t="str">
        <f t="shared" si="598"/>
        <v>G</v>
      </c>
      <c r="Q3472" s="37" t="str">
        <f t="shared" si="599"/>
        <v>Solar Bear</v>
      </c>
      <c r="R3472" s="6" t="str">
        <f t="shared" si="600"/>
        <v>G - Solar Bear</v>
      </c>
      <c r="S3472" s="6" t="str">
        <f>IFERROR(INDEX('Vendor Over-ride'!$C:$C, MATCH($R:$R,'Vendor Over-ride'!$A:$A,0)),"")</f>
        <v>G - Solar Bear</v>
      </c>
      <c r="U3472" s="38" t="str">
        <f t="shared" si="594"/>
        <v>Lottery</v>
      </c>
      <c r="V3472" s="5" t="str">
        <f t="shared" si="604"/>
        <v>AWARD</v>
      </c>
      <c r="W3472" s="5" t="b">
        <f t="shared" si="601"/>
        <v>0</v>
      </c>
      <c r="X3472" s="40">
        <f t="shared" ca="1" si="602"/>
        <v>245000</v>
      </c>
      <c r="Y3472" s="30" t="b">
        <f t="shared" ca="1" si="603"/>
        <v>1</v>
      </c>
    </row>
    <row r="3473" spans="1:25" hidden="1">
      <c r="A3473" s="28" t="s">
        <v>5366</v>
      </c>
      <c r="B3473" s="28" t="s">
        <v>5367</v>
      </c>
      <c r="C3473" s="28" t="s">
        <v>2991</v>
      </c>
      <c r="D3473" s="28" t="s">
        <v>2842</v>
      </c>
      <c r="E3473" s="29">
        <v>42125</v>
      </c>
      <c r="F3473" s="28" t="s">
        <v>3287</v>
      </c>
      <c r="G3473" s="30">
        <v>1194</v>
      </c>
      <c r="H3473" s="28" t="s">
        <v>14062</v>
      </c>
      <c r="I3473" s="31">
        <v>0</v>
      </c>
      <c r="J3473" s="31">
        <v>6000</v>
      </c>
      <c r="K3473" s="28" t="s">
        <v>14063</v>
      </c>
      <c r="L3473" s="32">
        <f t="shared" si="595"/>
        <v>-6000</v>
      </c>
      <c r="M3473" s="33">
        <f t="shared" si="596"/>
        <v>6000</v>
      </c>
      <c r="N3473" s="34" t="b">
        <v>1</v>
      </c>
      <c r="O3473" s="35">
        <f t="shared" si="597"/>
        <v>6000</v>
      </c>
      <c r="P3473" s="36" t="str">
        <f t="shared" si="598"/>
        <v>I</v>
      </c>
      <c r="Q3473" s="37" t="str">
        <f t="shared" si="599"/>
        <v>Ailie Robertson</v>
      </c>
      <c r="R3473" s="6" t="str">
        <f t="shared" si="600"/>
        <v>I - Ailie Robertson</v>
      </c>
      <c r="S3473" s="6" t="str">
        <f>IFERROR(INDEX('Vendor Over-ride'!$C:$C, MATCH($R:$R,'Vendor Over-ride'!$A:$A,0)),"")</f>
        <v>I - Ailie Robertson</v>
      </c>
      <c r="U3473" s="38" t="str">
        <f t="shared" si="594"/>
        <v>Lottery</v>
      </c>
      <c r="V3473" s="5" t="str">
        <f t="shared" si="604"/>
        <v>AWARD</v>
      </c>
      <c r="W3473" s="5" t="b">
        <f t="shared" si="601"/>
        <v>0</v>
      </c>
      <c r="X3473" s="40">
        <f t="shared" ca="1" si="602"/>
        <v>6000</v>
      </c>
      <c r="Y3473" s="30" t="b">
        <f t="shared" ca="1" si="603"/>
        <v>0</v>
      </c>
    </row>
    <row r="3474" spans="1:25" hidden="1">
      <c r="A3474" s="28" t="s">
        <v>5366</v>
      </c>
      <c r="B3474" s="28" t="s">
        <v>5367</v>
      </c>
      <c r="C3474" s="28" t="s">
        <v>2991</v>
      </c>
      <c r="D3474" s="28" t="s">
        <v>2842</v>
      </c>
      <c r="E3474" s="29">
        <v>42125</v>
      </c>
      <c r="F3474" s="28" t="s">
        <v>3288</v>
      </c>
      <c r="G3474" s="30">
        <v>1194</v>
      </c>
      <c r="H3474" s="28" t="s">
        <v>14064</v>
      </c>
      <c r="I3474" s="31">
        <v>0</v>
      </c>
      <c r="J3474" s="31">
        <v>2500</v>
      </c>
      <c r="K3474" s="28" t="s">
        <v>14065</v>
      </c>
      <c r="L3474" s="32">
        <f t="shared" si="595"/>
        <v>-2500</v>
      </c>
      <c r="M3474" s="33">
        <f t="shared" si="596"/>
        <v>2500</v>
      </c>
      <c r="N3474" s="34" t="b">
        <v>1</v>
      </c>
      <c r="O3474" s="35">
        <f t="shared" si="597"/>
        <v>2500</v>
      </c>
      <c r="P3474" s="36" t="str">
        <f t="shared" si="598"/>
        <v>I</v>
      </c>
      <c r="Q3474" s="37" t="str">
        <f t="shared" si="599"/>
        <v>Alasdair MacCuish</v>
      </c>
      <c r="R3474" s="6" t="str">
        <f t="shared" si="600"/>
        <v>I - Alasdair MacCuish</v>
      </c>
      <c r="S3474" s="6" t="str">
        <f>IFERROR(INDEX('Vendor Over-ride'!$C:$C, MATCH($R:$R,'Vendor Over-ride'!$A:$A,0)),"")</f>
        <v>I - Alasdair MacCuish</v>
      </c>
      <c r="U3474" s="38" t="str">
        <f t="shared" si="594"/>
        <v>Lottery</v>
      </c>
      <c r="V3474" s="5" t="str">
        <f t="shared" si="604"/>
        <v>AWARD</v>
      </c>
      <c r="W3474" s="5" t="b">
        <f t="shared" si="601"/>
        <v>0</v>
      </c>
      <c r="X3474" s="40">
        <f t="shared" ca="1" si="602"/>
        <v>2500</v>
      </c>
      <c r="Y3474" s="30" t="b">
        <f t="shared" ca="1" si="603"/>
        <v>0</v>
      </c>
    </row>
    <row r="3475" spans="1:25">
      <c r="A3475" s="28" t="s">
        <v>5366</v>
      </c>
      <c r="B3475" s="28" t="s">
        <v>5367</v>
      </c>
      <c r="C3475" s="28" t="s">
        <v>2991</v>
      </c>
      <c r="D3475" s="28" t="s">
        <v>2842</v>
      </c>
      <c r="E3475" s="29">
        <v>42125</v>
      </c>
      <c r="F3475" s="28" t="s">
        <v>3289</v>
      </c>
      <c r="G3475" s="30">
        <v>1194</v>
      </c>
      <c r="H3475" s="28" t="s">
        <v>14066</v>
      </c>
      <c r="I3475" s="31">
        <v>0</v>
      </c>
      <c r="J3475" s="31">
        <v>22000</v>
      </c>
      <c r="K3475" s="28" t="s">
        <v>5482</v>
      </c>
      <c r="L3475" s="32">
        <f t="shared" si="595"/>
        <v>-22000</v>
      </c>
      <c r="M3475" s="33">
        <f t="shared" si="596"/>
        <v>22000</v>
      </c>
      <c r="N3475" s="34" t="b">
        <v>1</v>
      </c>
      <c r="O3475" s="35">
        <f t="shared" si="597"/>
        <v>22000</v>
      </c>
      <c r="P3475" s="36" t="str">
        <f t="shared" si="598"/>
        <v>I</v>
      </c>
      <c r="Q3475" s="37" t="str">
        <f t="shared" si="599"/>
        <v>An Lanntair Ltd</v>
      </c>
      <c r="R3475" s="6" t="str">
        <f t="shared" si="600"/>
        <v>I - An Lanntair Ltd</v>
      </c>
      <c r="S3475" s="6" t="str">
        <f>IFERROR(INDEX('Vendor Over-ride'!$C:$C, MATCH($R:$R,'Vendor Over-ride'!$A:$A,0)),"")</f>
        <v>I - An Lanntair Ltd</v>
      </c>
      <c r="U3475" s="38" t="str">
        <f t="shared" si="594"/>
        <v>Lottery</v>
      </c>
      <c r="V3475" s="5" t="str">
        <f t="shared" si="604"/>
        <v>AWARD</v>
      </c>
      <c r="W3475" s="5" t="b">
        <f t="shared" si="601"/>
        <v>0</v>
      </c>
      <c r="X3475" s="40">
        <f t="shared" ca="1" si="602"/>
        <v>86635</v>
      </c>
      <c r="Y3475" s="30" t="b">
        <f t="shared" ca="1" si="603"/>
        <v>1</v>
      </c>
    </row>
    <row r="3476" spans="1:25">
      <c r="A3476" s="28" t="s">
        <v>5366</v>
      </c>
      <c r="B3476" s="28" t="s">
        <v>5367</v>
      </c>
      <c r="C3476" s="28" t="s">
        <v>2991</v>
      </c>
      <c r="D3476" s="28" t="s">
        <v>2842</v>
      </c>
      <c r="E3476" s="29">
        <v>42125</v>
      </c>
      <c r="F3476" s="28" t="s">
        <v>3290</v>
      </c>
      <c r="G3476" s="30">
        <v>1194</v>
      </c>
      <c r="H3476" s="28" t="s">
        <v>14067</v>
      </c>
      <c r="I3476" s="31">
        <v>0</v>
      </c>
      <c r="J3476" s="31">
        <v>5000</v>
      </c>
      <c r="K3476" s="28" t="s">
        <v>5789</v>
      </c>
      <c r="L3476" s="32">
        <f t="shared" si="595"/>
        <v>-5000</v>
      </c>
      <c r="M3476" s="33">
        <f t="shared" si="596"/>
        <v>5000</v>
      </c>
      <c r="N3476" s="34" t="b">
        <v>1</v>
      </c>
      <c r="O3476" s="35">
        <f t="shared" si="597"/>
        <v>5000</v>
      </c>
      <c r="P3476" s="36" t="str">
        <f t="shared" si="598"/>
        <v>I</v>
      </c>
      <c r="Q3476" s="37" t="str">
        <f t="shared" si="599"/>
        <v>Beechwood Productions</v>
      </c>
      <c r="R3476" s="6" t="str">
        <f t="shared" si="600"/>
        <v>I - Beechwood Productions</v>
      </c>
      <c r="S3476" s="6" t="str">
        <f>IFERROR(INDEX('Vendor Over-ride'!$C:$C, MATCH($R:$R,'Vendor Over-ride'!$A:$A,0)),"")</f>
        <v>I - Beechwood Productions</v>
      </c>
      <c r="U3476" s="38" t="str">
        <f t="shared" si="594"/>
        <v>Lottery</v>
      </c>
      <c r="V3476" s="5" t="str">
        <f t="shared" si="604"/>
        <v>AWARD</v>
      </c>
      <c r="W3476" s="5" t="b">
        <f t="shared" si="601"/>
        <v>0</v>
      </c>
      <c r="X3476" s="40">
        <f t="shared" ca="1" si="602"/>
        <v>30590</v>
      </c>
      <c r="Y3476" s="30" t="b">
        <f t="shared" ca="1" si="603"/>
        <v>1</v>
      </c>
    </row>
    <row r="3477" spans="1:25" hidden="1">
      <c r="A3477" s="28" t="s">
        <v>5366</v>
      </c>
      <c r="B3477" s="28" t="s">
        <v>5367</v>
      </c>
      <c r="C3477" s="28" t="s">
        <v>2991</v>
      </c>
      <c r="D3477" s="28" t="s">
        <v>2842</v>
      </c>
      <c r="E3477" s="29">
        <v>42125</v>
      </c>
      <c r="F3477" s="28" t="s">
        <v>3292</v>
      </c>
      <c r="G3477" s="30">
        <v>1194</v>
      </c>
      <c r="H3477" s="28" t="s">
        <v>14068</v>
      </c>
      <c r="I3477" s="31">
        <v>0</v>
      </c>
      <c r="J3477" s="31">
        <v>7500</v>
      </c>
      <c r="K3477" s="28" t="s">
        <v>14069</v>
      </c>
      <c r="L3477" s="32">
        <f t="shared" si="595"/>
        <v>-7500</v>
      </c>
      <c r="M3477" s="33">
        <f t="shared" si="596"/>
        <v>7500</v>
      </c>
      <c r="N3477" s="34" t="b">
        <v>1</v>
      </c>
      <c r="O3477" s="35">
        <f t="shared" si="597"/>
        <v>7500</v>
      </c>
      <c r="P3477" s="36" t="str">
        <f t="shared" si="598"/>
        <v>I</v>
      </c>
      <c r="Q3477" s="37" t="str">
        <f t="shared" si="599"/>
        <v>Creative Stirling CIC</v>
      </c>
      <c r="R3477" s="6" t="str">
        <f t="shared" si="600"/>
        <v>I - Creative Stirling CIC</v>
      </c>
      <c r="S3477" s="6" t="str">
        <f>IFERROR(INDEX('Vendor Over-ride'!$C:$C, MATCH($R:$R,'Vendor Over-ride'!$A:$A,0)),"")</f>
        <v>I - Creative Stirling CIC</v>
      </c>
      <c r="U3477" s="38" t="str">
        <f t="shared" si="594"/>
        <v>Lottery</v>
      </c>
      <c r="V3477" s="5" t="str">
        <f t="shared" si="604"/>
        <v>AWARD</v>
      </c>
      <c r="W3477" s="5" t="b">
        <f t="shared" si="601"/>
        <v>0</v>
      </c>
      <c r="X3477" s="40">
        <f t="shared" ca="1" si="602"/>
        <v>7500</v>
      </c>
      <c r="Y3477" s="30" t="b">
        <f t="shared" ca="1" si="603"/>
        <v>0</v>
      </c>
    </row>
    <row r="3478" spans="1:25" hidden="1">
      <c r="A3478" s="28" t="s">
        <v>5366</v>
      </c>
      <c r="B3478" s="28" t="s">
        <v>5367</v>
      </c>
      <c r="C3478" s="28" t="s">
        <v>2991</v>
      </c>
      <c r="D3478" s="28" t="s">
        <v>2842</v>
      </c>
      <c r="E3478" s="29">
        <v>42125</v>
      </c>
      <c r="F3478" s="28" t="s">
        <v>3293</v>
      </c>
      <c r="G3478" s="30">
        <v>1194</v>
      </c>
      <c r="H3478" s="28" t="s">
        <v>14070</v>
      </c>
      <c r="I3478" s="31">
        <v>0</v>
      </c>
      <c r="J3478" s="31">
        <v>3992</v>
      </c>
      <c r="K3478" s="28" t="s">
        <v>4046</v>
      </c>
      <c r="L3478" s="32">
        <f t="shared" si="595"/>
        <v>-3992</v>
      </c>
      <c r="M3478" s="33">
        <f t="shared" si="596"/>
        <v>3992</v>
      </c>
      <c r="N3478" s="34" t="b">
        <v>1</v>
      </c>
      <c r="O3478" s="35">
        <f t="shared" si="597"/>
        <v>3992</v>
      </c>
      <c r="P3478" s="36" t="str">
        <f t="shared" si="598"/>
        <v>I</v>
      </c>
      <c r="Q3478" s="37" t="str">
        <f t="shared" si="599"/>
        <v>Dovecot Foundation</v>
      </c>
      <c r="R3478" s="6" t="str">
        <f t="shared" si="600"/>
        <v>I - Dovecot Foundation</v>
      </c>
      <c r="S3478" s="6" t="str">
        <f>IFERROR(INDEX('Vendor Over-ride'!$C:$C, MATCH($R:$R,'Vendor Over-ride'!$A:$A,0)),"")</f>
        <v>I - Dovecot Foundation</v>
      </c>
      <c r="U3478" s="38" t="str">
        <f t="shared" si="594"/>
        <v>Lottery</v>
      </c>
      <c r="V3478" s="5" t="str">
        <f t="shared" si="604"/>
        <v>AWARD</v>
      </c>
      <c r="W3478" s="5" t="b">
        <f t="shared" si="601"/>
        <v>0</v>
      </c>
      <c r="X3478" s="40">
        <f t="shared" ca="1" si="602"/>
        <v>3992</v>
      </c>
      <c r="Y3478" s="30" t="b">
        <f t="shared" ca="1" si="603"/>
        <v>0</v>
      </c>
    </row>
    <row r="3479" spans="1:25" hidden="1">
      <c r="A3479" s="28" t="s">
        <v>5366</v>
      </c>
      <c r="B3479" s="28" t="s">
        <v>5367</v>
      </c>
      <c r="C3479" s="28" t="s">
        <v>2991</v>
      </c>
      <c r="D3479" s="28" t="s">
        <v>2842</v>
      </c>
      <c r="E3479" s="29">
        <v>42125</v>
      </c>
      <c r="F3479" s="28" t="s">
        <v>3294</v>
      </c>
      <c r="G3479" s="30">
        <v>1194</v>
      </c>
      <c r="H3479" s="28" t="s">
        <v>14071</v>
      </c>
      <c r="I3479" s="31">
        <v>0</v>
      </c>
      <c r="J3479" s="31">
        <v>875</v>
      </c>
      <c r="K3479" s="28" t="s">
        <v>5792</v>
      </c>
      <c r="L3479" s="32">
        <f t="shared" si="595"/>
        <v>-875</v>
      </c>
      <c r="M3479" s="33">
        <f t="shared" si="596"/>
        <v>875</v>
      </c>
      <c r="N3479" s="34" t="b">
        <v>1</v>
      </c>
      <c r="O3479" s="35">
        <f t="shared" si="597"/>
        <v>875</v>
      </c>
      <c r="P3479" s="36" t="str">
        <f t="shared" si="598"/>
        <v>I</v>
      </c>
      <c r="Q3479" s="37" t="str">
        <f t="shared" si="599"/>
        <v>Historic Scotland (Kit Reid)</v>
      </c>
      <c r="R3479" s="6" t="str">
        <f t="shared" si="600"/>
        <v>I - Historic Scotland (Kit Reid)</v>
      </c>
      <c r="S3479" s="6" t="str">
        <f>IFERROR(INDEX('Vendor Over-ride'!$C:$C, MATCH($R:$R,'Vendor Over-ride'!$A:$A,0)),"")</f>
        <v>I - Historic Scotland (Kit Reid)</v>
      </c>
      <c r="U3479" s="38" t="str">
        <f t="shared" si="594"/>
        <v>Lottery</v>
      </c>
      <c r="V3479" s="5" t="str">
        <f t="shared" si="604"/>
        <v>AWARD</v>
      </c>
      <c r="W3479" s="5" t="b">
        <f t="shared" si="601"/>
        <v>0</v>
      </c>
      <c r="X3479" s="40">
        <f t="shared" ca="1" si="602"/>
        <v>875</v>
      </c>
      <c r="Y3479" s="30" t="b">
        <f t="shared" ca="1" si="603"/>
        <v>0</v>
      </c>
    </row>
    <row r="3480" spans="1:25" hidden="1">
      <c r="A3480" s="28" t="s">
        <v>5366</v>
      </c>
      <c r="B3480" s="28" t="s">
        <v>5367</v>
      </c>
      <c r="C3480" s="28" t="s">
        <v>2991</v>
      </c>
      <c r="D3480" s="28" t="s">
        <v>2842</v>
      </c>
      <c r="E3480" s="29">
        <v>42125</v>
      </c>
      <c r="F3480" s="28" t="s">
        <v>3295</v>
      </c>
      <c r="G3480" s="30">
        <v>1194</v>
      </c>
      <c r="H3480" s="28" t="s">
        <v>14072</v>
      </c>
      <c r="I3480" s="31">
        <v>0</v>
      </c>
      <c r="J3480" s="31">
        <v>4000</v>
      </c>
      <c r="K3480" s="28" t="s">
        <v>5740</v>
      </c>
      <c r="L3480" s="32">
        <f t="shared" si="595"/>
        <v>-4000</v>
      </c>
      <c r="M3480" s="33">
        <f t="shared" si="596"/>
        <v>4000</v>
      </c>
      <c r="N3480" s="34" t="b">
        <v>1</v>
      </c>
      <c r="O3480" s="35">
        <f t="shared" si="597"/>
        <v>4000</v>
      </c>
      <c r="P3480" s="36" t="str">
        <f t="shared" si="598"/>
        <v>I</v>
      </c>
      <c r="Q3480" s="37" t="str">
        <f t="shared" si="599"/>
        <v>Independent Producers Scotland</v>
      </c>
      <c r="R3480" s="6" t="str">
        <f t="shared" si="600"/>
        <v>I - Independent Producers Scotland</v>
      </c>
      <c r="S3480" s="6" t="str">
        <f>IFERROR(INDEX('Vendor Over-ride'!$C:$C, MATCH($R:$R,'Vendor Over-ride'!$A:$A,0)),"")</f>
        <v>I - Independent Producers Scotland</v>
      </c>
      <c r="U3480" s="38" t="str">
        <f t="shared" si="594"/>
        <v>Lottery</v>
      </c>
      <c r="V3480" s="5" t="str">
        <f t="shared" si="604"/>
        <v>AWARD</v>
      </c>
      <c r="W3480" s="5" t="b">
        <f t="shared" si="601"/>
        <v>0</v>
      </c>
      <c r="X3480" s="40">
        <f t="shared" ca="1" si="602"/>
        <v>4000</v>
      </c>
      <c r="Y3480" s="30" t="b">
        <f t="shared" ca="1" si="603"/>
        <v>0</v>
      </c>
    </row>
    <row r="3481" spans="1:25" hidden="1">
      <c r="A3481" s="28" t="s">
        <v>5366</v>
      </c>
      <c r="B3481" s="28" t="s">
        <v>5367</v>
      </c>
      <c r="C3481" s="28" t="s">
        <v>2991</v>
      </c>
      <c r="D3481" s="28" t="s">
        <v>2842</v>
      </c>
      <c r="E3481" s="29">
        <v>42125</v>
      </c>
      <c r="F3481" s="28" t="s">
        <v>3297</v>
      </c>
      <c r="G3481" s="30">
        <v>1194</v>
      </c>
      <c r="H3481" s="28" t="s">
        <v>14073</v>
      </c>
      <c r="I3481" s="31">
        <v>0</v>
      </c>
      <c r="J3481" s="31">
        <v>15660</v>
      </c>
      <c r="K3481" s="28" t="s">
        <v>5416</v>
      </c>
      <c r="L3481" s="32">
        <f t="shared" si="595"/>
        <v>-15660</v>
      </c>
      <c r="M3481" s="33">
        <f t="shared" si="596"/>
        <v>15660</v>
      </c>
      <c r="N3481" s="34" t="b">
        <v>1</v>
      </c>
      <c r="O3481" s="35">
        <f t="shared" si="597"/>
        <v>15660</v>
      </c>
      <c r="P3481" s="36" t="str">
        <f t="shared" si="598"/>
        <v>I</v>
      </c>
      <c r="Q3481" s="37" t="str">
        <f t="shared" si="599"/>
        <v>Janice Parker</v>
      </c>
      <c r="R3481" s="6" t="str">
        <f t="shared" si="600"/>
        <v>I - Janice Parker</v>
      </c>
      <c r="S3481" s="6" t="str">
        <f>IFERROR(INDEX('Vendor Over-ride'!$C:$C, MATCH($R:$R,'Vendor Over-ride'!$A:$A,0)),"")</f>
        <v>I - Janice Parker Projects</v>
      </c>
      <c r="U3481" s="38" t="str">
        <f t="shared" si="594"/>
        <v>Lottery</v>
      </c>
      <c r="V3481" s="5" t="str">
        <f t="shared" si="604"/>
        <v>AWARD</v>
      </c>
      <c r="W3481" s="5" t="b">
        <f t="shared" si="601"/>
        <v>0</v>
      </c>
      <c r="X3481" s="40">
        <f t="shared" ca="1" si="602"/>
        <v>15660</v>
      </c>
      <c r="Y3481" s="30" t="b">
        <f t="shared" ca="1" si="603"/>
        <v>0</v>
      </c>
    </row>
    <row r="3482" spans="1:25" hidden="1">
      <c r="A3482" s="28" t="s">
        <v>5366</v>
      </c>
      <c r="B3482" s="28" t="s">
        <v>5367</v>
      </c>
      <c r="C3482" s="28" t="s">
        <v>2991</v>
      </c>
      <c r="D3482" s="28" t="s">
        <v>2842</v>
      </c>
      <c r="E3482" s="29">
        <v>42125</v>
      </c>
      <c r="F3482" s="28" t="s">
        <v>3298</v>
      </c>
      <c r="G3482" s="30">
        <v>1194</v>
      </c>
      <c r="H3482" s="28" t="s">
        <v>14074</v>
      </c>
      <c r="I3482" s="31">
        <v>0</v>
      </c>
      <c r="J3482" s="31">
        <v>5000</v>
      </c>
      <c r="K3482" s="28" t="s">
        <v>14075</v>
      </c>
      <c r="L3482" s="32">
        <f t="shared" si="595"/>
        <v>-5000</v>
      </c>
      <c r="M3482" s="33">
        <f t="shared" si="596"/>
        <v>5000</v>
      </c>
      <c r="N3482" s="34" t="b">
        <v>1</v>
      </c>
      <c r="O3482" s="35">
        <f t="shared" si="597"/>
        <v>5000</v>
      </c>
      <c r="P3482" s="36" t="str">
        <f t="shared" si="598"/>
        <v>I</v>
      </c>
      <c r="Q3482" s="37" t="str">
        <f t="shared" si="599"/>
        <v>Royal National Institue of Blind (RNIB's) People's I</v>
      </c>
      <c r="R3482" s="6" t="str">
        <f t="shared" si="600"/>
        <v>I - Royal National Institue of Blind (RNIB's) People's I</v>
      </c>
      <c r="S3482" s="6" t="str">
        <f>IFERROR(INDEX('Vendor Over-ride'!$C:$C, MATCH($R:$R,'Vendor Over-ride'!$A:$A,0)),"")</f>
        <v>I - Royal National Institue of Blind (RNIB's) People's I</v>
      </c>
      <c r="U3482" s="38" t="str">
        <f t="shared" si="594"/>
        <v>Lottery</v>
      </c>
      <c r="V3482" s="5" t="str">
        <f t="shared" si="604"/>
        <v>AWARD</v>
      </c>
      <c r="W3482" s="5" t="b">
        <f t="shared" si="601"/>
        <v>0</v>
      </c>
      <c r="X3482" s="40">
        <f t="shared" ca="1" si="602"/>
        <v>5000</v>
      </c>
      <c r="Y3482" s="30" t="b">
        <f t="shared" ca="1" si="603"/>
        <v>0</v>
      </c>
    </row>
    <row r="3483" spans="1:25">
      <c r="A3483" s="28" t="s">
        <v>5366</v>
      </c>
      <c r="B3483" s="28" t="s">
        <v>5367</v>
      </c>
      <c r="C3483" s="28" t="s">
        <v>2991</v>
      </c>
      <c r="D3483" s="28" t="s">
        <v>2842</v>
      </c>
      <c r="E3483" s="29">
        <v>42125</v>
      </c>
      <c r="F3483" s="28" t="s">
        <v>3300</v>
      </c>
      <c r="G3483" s="30">
        <v>1194</v>
      </c>
      <c r="H3483" s="28" t="s">
        <v>14076</v>
      </c>
      <c r="I3483" s="31">
        <v>0</v>
      </c>
      <c r="J3483" s="31">
        <v>26000</v>
      </c>
      <c r="K3483" s="28" t="s">
        <v>5421</v>
      </c>
      <c r="L3483" s="32">
        <f t="shared" si="595"/>
        <v>-26000</v>
      </c>
      <c r="M3483" s="33">
        <f t="shared" si="596"/>
        <v>26000</v>
      </c>
      <c r="N3483" s="34" t="b">
        <v>1</v>
      </c>
      <c r="O3483" s="35">
        <f t="shared" si="597"/>
        <v>26000</v>
      </c>
      <c r="P3483" s="36" t="str">
        <f t="shared" si="598"/>
        <v>I</v>
      </c>
      <c r="Q3483" s="37" t="str">
        <f t="shared" si="599"/>
        <v>Scottish Book Trust</v>
      </c>
      <c r="R3483" s="6" t="str">
        <f t="shared" si="600"/>
        <v>I - Scottish Book Trust</v>
      </c>
      <c r="S3483" s="6" t="str">
        <f>IFERROR(INDEX('Vendor Over-ride'!$C:$C, MATCH($R:$R,'Vendor Over-ride'!$A:$A,0)),"")</f>
        <v>I - Scottish Book Trust</v>
      </c>
      <c r="U3483" s="38" t="str">
        <f t="shared" si="594"/>
        <v>Lottery</v>
      </c>
      <c r="V3483" s="5" t="str">
        <f t="shared" si="604"/>
        <v>AWARD</v>
      </c>
      <c r="W3483" s="5" t="b">
        <f t="shared" si="601"/>
        <v>1</v>
      </c>
      <c r="X3483" s="40">
        <f t="shared" ca="1" si="602"/>
        <v>257315</v>
      </c>
      <c r="Y3483" s="30" t="b">
        <f t="shared" ca="1" si="603"/>
        <v>1</v>
      </c>
    </row>
    <row r="3484" spans="1:25">
      <c r="A3484" s="28" t="s">
        <v>5366</v>
      </c>
      <c r="B3484" s="28" t="s">
        <v>5367</v>
      </c>
      <c r="C3484" s="28" t="s">
        <v>2991</v>
      </c>
      <c r="D3484" s="28" t="s">
        <v>2842</v>
      </c>
      <c r="E3484" s="29">
        <v>42125</v>
      </c>
      <c r="F3484" s="28" t="s">
        <v>3301</v>
      </c>
      <c r="G3484" s="30">
        <v>1194</v>
      </c>
      <c r="H3484" s="28" t="s">
        <v>14077</v>
      </c>
      <c r="I3484" s="31">
        <v>0</v>
      </c>
      <c r="J3484" s="31">
        <v>25000</v>
      </c>
      <c r="K3484" s="28" t="s">
        <v>14078</v>
      </c>
      <c r="L3484" s="32">
        <f t="shared" si="595"/>
        <v>-25000</v>
      </c>
      <c r="M3484" s="33">
        <f t="shared" si="596"/>
        <v>25000</v>
      </c>
      <c r="N3484" s="34" t="b">
        <v>1</v>
      </c>
      <c r="O3484" s="35">
        <f t="shared" si="597"/>
        <v>25000</v>
      </c>
      <c r="P3484" s="36" t="str">
        <f t="shared" si="598"/>
        <v>I</v>
      </c>
      <c r="Q3484" s="37" t="str">
        <f t="shared" si="599"/>
        <v>Singer Films</v>
      </c>
      <c r="R3484" s="6" t="str">
        <f t="shared" si="600"/>
        <v>I - Singer Films</v>
      </c>
      <c r="S3484" s="6" t="str">
        <f>IFERROR(INDEX('Vendor Over-ride'!$C:$C, MATCH($R:$R,'Vendor Over-ride'!$A:$A,0)),"")</f>
        <v>I - Singer Films Limited</v>
      </c>
      <c r="U3484" s="38" t="str">
        <f t="shared" si="594"/>
        <v>Lottery</v>
      </c>
      <c r="V3484" s="5" t="str">
        <f t="shared" si="604"/>
        <v>AWARD</v>
      </c>
      <c r="W3484" s="5" t="b">
        <f t="shared" si="601"/>
        <v>1</v>
      </c>
      <c r="X3484" s="40">
        <f t="shared" ca="1" si="602"/>
        <v>324272.55</v>
      </c>
      <c r="Y3484" s="30" t="b">
        <f t="shared" ca="1" si="603"/>
        <v>1</v>
      </c>
    </row>
    <row r="3485" spans="1:25" hidden="1">
      <c r="A3485" s="28" t="s">
        <v>5366</v>
      </c>
      <c r="B3485" s="28" t="s">
        <v>5367</v>
      </c>
      <c r="C3485" s="28" t="s">
        <v>2991</v>
      </c>
      <c r="D3485" s="28" t="s">
        <v>2842</v>
      </c>
      <c r="E3485" s="29">
        <v>42125</v>
      </c>
      <c r="F3485" s="28" t="s">
        <v>3302</v>
      </c>
      <c r="G3485" s="30">
        <v>1194</v>
      </c>
      <c r="H3485" s="28" t="s">
        <v>14079</v>
      </c>
      <c r="I3485" s="31">
        <v>0</v>
      </c>
      <c r="J3485" s="31">
        <v>3375</v>
      </c>
      <c r="K3485" s="28" t="s">
        <v>5504</v>
      </c>
      <c r="L3485" s="32">
        <f t="shared" si="595"/>
        <v>-3375</v>
      </c>
      <c r="M3485" s="33">
        <f t="shared" si="596"/>
        <v>3375</v>
      </c>
      <c r="N3485" s="34" t="b">
        <v>1</v>
      </c>
      <c r="O3485" s="35">
        <f t="shared" si="597"/>
        <v>3375</v>
      </c>
      <c r="P3485" s="36" t="str">
        <f t="shared" si="598"/>
        <v>I</v>
      </c>
      <c r="Q3485" s="37" t="str">
        <f t="shared" si="599"/>
        <v>Sixteen Films Ltd (Beats)</v>
      </c>
      <c r="R3485" s="6" t="str">
        <f t="shared" si="600"/>
        <v>I - Sixteen Films Ltd (Beats)</v>
      </c>
      <c r="S3485" s="6" t="str">
        <f>IFERROR(INDEX('Vendor Over-ride'!$C:$C, MATCH($R:$R,'Vendor Over-ride'!$A:$A,0)),"")</f>
        <v>I - Sixteen Films</v>
      </c>
      <c r="U3485" s="38" t="str">
        <f t="shared" si="594"/>
        <v>Lottery</v>
      </c>
      <c r="V3485" s="5" t="str">
        <f t="shared" si="604"/>
        <v>AWARD</v>
      </c>
      <c r="W3485" s="5" t="b">
        <f t="shared" si="601"/>
        <v>0</v>
      </c>
      <c r="X3485" s="40">
        <f t="shared" ca="1" si="602"/>
        <v>8063</v>
      </c>
      <c r="Y3485" s="30" t="b">
        <f t="shared" ca="1" si="603"/>
        <v>0</v>
      </c>
    </row>
    <row r="3486" spans="1:25" hidden="1">
      <c r="A3486" s="28" t="s">
        <v>5366</v>
      </c>
      <c r="B3486" s="28" t="s">
        <v>5367</v>
      </c>
      <c r="C3486" s="28" t="s">
        <v>2991</v>
      </c>
      <c r="D3486" s="28" t="s">
        <v>2842</v>
      </c>
      <c r="E3486" s="29">
        <v>42125</v>
      </c>
      <c r="F3486" s="28" t="s">
        <v>3303</v>
      </c>
      <c r="G3486" s="30">
        <v>1194</v>
      </c>
      <c r="H3486" s="28" t="s">
        <v>14080</v>
      </c>
      <c r="I3486" s="31">
        <v>0</v>
      </c>
      <c r="J3486" s="31">
        <v>100</v>
      </c>
      <c r="K3486" s="28" t="s">
        <v>3337</v>
      </c>
      <c r="L3486" s="32">
        <f t="shared" si="595"/>
        <v>-100</v>
      </c>
      <c r="M3486" s="33">
        <f t="shared" si="596"/>
        <v>100</v>
      </c>
      <c r="N3486" s="34" t="b">
        <v>1</v>
      </c>
      <c r="O3486" s="35">
        <f t="shared" si="597"/>
        <v>100</v>
      </c>
      <c r="P3486" s="36" t="str">
        <f t="shared" si="598"/>
        <v>T</v>
      </c>
      <c r="Q3486" s="37" t="str">
        <f t="shared" si="599"/>
        <v>Engage</v>
      </c>
      <c r="R3486" s="6" t="str">
        <f t="shared" si="600"/>
        <v>T - Engage</v>
      </c>
      <c r="S3486" s="6" t="str">
        <f>IFERROR(INDEX('Vendor Over-ride'!$C:$C, MATCH($R:$R,'Vendor Over-ride'!$A:$A,0)),"")</f>
        <v>T - Engage</v>
      </c>
      <c r="U3486" s="38" t="str">
        <f t="shared" si="594"/>
        <v>Lottery</v>
      </c>
      <c r="V3486" s="5" t="str">
        <f t="shared" si="604"/>
        <v>TRADE</v>
      </c>
      <c r="W3486" s="5" t="b">
        <f t="shared" si="601"/>
        <v>0</v>
      </c>
      <c r="X3486" s="40">
        <f t="shared" ca="1" si="602"/>
        <v>842.5</v>
      </c>
      <c r="Y3486" s="30" t="b">
        <f t="shared" ca="1" si="603"/>
        <v>0</v>
      </c>
    </row>
    <row r="3487" spans="1:25" hidden="1">
      <c r="A3487" s="28" t="s">
        <v>5366</v>
      </c>
      <c r="B3487" s="28" t="s">
        <v>5367</v>
      </c>
      <c r="C3487" s="28" t="s">
        <v>2991</v>
      </c>
      <c r="D3487" s="28" t="s">
        <v>2842</v>
      </c>
      <c r="E3487" s="29">
        <v>42125</v>
      </c>
      <c r="F3487" s="28" t="s">
        <v>3304</v>
      </c>
      <c r="G3487" s="30">
        <v>1194</v>
      </c>
      <c r="H3487" s="28" t="s">
        <v>14081</v>
      </c>
      <c r="I3487" s="31">
        <v>0</v>
      </c>
      <c r="J3487" s="31">
        <v>84.9</v>
      </c>
      <c r="K3487" s="28" t="s">
        <v>14082</v>
      </c>
      <c r="L3487" s="32">
        <f t="shared" si="595"/>
        <v>-84.9</v>
      </c>
      <c r="M3487" s="33">
        <f t="shared" si="596"/>
        <v>84.9</v>
      </c>
      <c r="N3487" s="34" t="b">
        <v>1</v>
      </c>
      <c r="O3487" s="35">
        <f t="shared" si="597"/>
        <v>84.9</v>
      </c>
      <c r="P3487" s="36" t="str">
        <f t="shared" si="598"/>
        <v>T</v>
      </c>
      <c r="Q3487" s="37" t="str">
        <f t="shared" si="599"/>
        <v>Susan T Grant</v>
      </c>
      <c r="R3487" s="6" t="str">
        <f t="shared" si="600"/>
        <v>T - Susan T Grant</v>
      </c>
      <c r="S3487" s="6" t="str">
        <f>IFERROR(INDEX('Vendor Over-ride'!$C:$C, MATCH($R:$R,'Vendor Over-ride'!$A:$A,0)),"")</f>
        <v>T - Susan T Grant</v>
      </c>
      <c r="U3487" s="38" t="str">
        <f t="shared" si="594"/>
        <v>Lottery</v>
      </c>
      <c r="V3487" s="5" t="str">
        <f t="shared" si="604"/>
        <v>TRADE</v>
      </c>
      <c r="W3487" s="5" t="b">
        <f t="shared" si="601"/>
        <v>0</v>
      </c>
      <c r="X3487" s="40">
        <f t="shared" ca="1" si="602"/>
        <v>84.9</v>
      </c>
      <c r="Y3487" s="30" t="b">
        <f t="shared" ca="1" si="603"/>
        <v>0</v>
      </c>
    </row>
    <row r="3488" spans="1:25">
      <c r="A3488" s="28" t="s">
        <v>5366</v>
      </c>
      <c r="B3488" s="28" t="s">
        <v>5367</v>
      </c>
      <c r="C3488" s="28" t="s">
        <v>2991</v>
      </c>
      <c r="D3488" s="28" t="s">
        <v>2842</v>
      </c>
      <c r="E3488" s="29">
        <v>42130</v>
      </c>
      <c r="F3488" s="28" t="s">
        <v>3305</v>
      </c>
      <c r="G3488" s="30">
        <v>1194</v>
      </c>
      <c r="H3488" s="28" t="s">
        <v>14083</v>
      </c>
      <c r="I3488" s="31">
        <v>0</v>
      </c>
      <c r="J3488" s="31">
        <v>41534</v>
      </c>
      <c r="K3488" s="28" t="s">
        <v>5788</v>
      </c>
      <c r="L3488" s="32">
        <f t="shared" si="595"/>
        <v>-41534</v>
      </c>
      <c r="M3488" s="33">
        <f t="shared" si="596"/>
        <v>41534</v>
      </c>
      <c r="N3488" s="34" t="b">
        <v>1</v>
      </c>
      <c r="O3488" s="35">
        <f t="shared" si="597"/>
        <v>41534</v>
      </c>
      <c r="P3488" s="36" t="str">
        <f t="shared" si="598"/>
        <v>G</v>
      </c>
      <c r="Q3488" s="37" t="str">
        <f t="shared" si="599"/>
        <v>Sound Festival</v>
      </c>
      <c r="R3488" s="6" t="str">
        <f t="shared" si="600"/>
        <v>G - Sound Festival</v>
      </c>
      <c r="S3488" s="6" t="str">
        <f>IFERROR(INDEX('Vendor Over-ride'!$C:$C, MATCH($R:$R,'Vendor Over-ride'!$A:$A,0)),"")</f>
        <v>G - Sound Festival</v>
      </c>
      <c r="U3488" s="38" t="str">
        <f t="shared" si="594"/>
        <v>Lottery</v>
      </c>
      <c r="V3488" s="5" t="str">
        <f t="shared" si="604"/>
        <v>AWARD</v>
      </c>
      <c r="W3488" s="5" t="b">
        <f t="shared" si="601"/>
        <v>1</v>
      </c>
      <c r="X3488" s="40">
        <f t="shared" ca="1" si="602"/>
        <v>131034</v>
      </c>
      <c r="Y3488" s="30" t="b">
        <f t="shared" ca="1" si="603"/>
        <v>1</v>
      </c>
    </row>
    <row r="3489" spans="1:25" hidden="1">
      <c r="A3489" s="28" t="s">
        <v>5366</v>
      </c>
      <c r="B3489" s="28" t="s">
        <v>5367</v>
      </c>
      <c r="C3489" s="28" t="s">
        <v>2991</v>
      </c>
      <c r="D3489" s="28" t="s">
        <v>2842</v>
      </c>
      <c r="E3489" s="29">
        <v>42130</v>
      </c>
      <c r="F3489" s="28" t="s">
        <v>3306</v>
      </c>
      <c r="G3489" s="30">
        <v>1194</v>
      </c>
      <c r="H3489" s="28" t="s">
        <v>14084</v>
      </c>
      <c r="I3489" s="31">
        <v>0</v>
      </c>
      <c r="J3489" s="31">
        <v>11175</v>
      </c>
      <c r="K3489" s="28" t="s">
        <v>14085</v>
      </c>
      <c r="L3489" s="32">
        <f t="shared" si="595"/>
        <v>-11175</v>
      </c>
      <c r="M3489" s="33">
        <f t="shared" si="596"/>
        <v>11175</v>
      </c>
      <c r="N3489" s="34" t="b">
        <v>1</v>
      </c>
      <c r="O3489" s="35">
        <f t="shared" si="597"/>
        <v>11175</v>
      </c>
      <c r="P3489" s="36" t="str">
        <f t="shared" si="598"/>
        <v>G</v>
      </c>
      <c r="Q3489" s="37" t="str">
        <f t="shared" si="599"/>
        <v>Wide Open (South Scotland)</v>
      </c>
      <c r="R3489" s="6" t="str">
        <f t="shared" si="600"/>
        <v>G - Wide Open (South Scotland)</v>
      </c>
      <c r="S3489" s="6" t="str">
        <f>IFERROR(INDEX('Vendor Over-ride'!$C:$C, MATCH($R:$R,'Vendor Over-ride'!$A:$A,0)),"")</f>
        <v>G - Wide Open (South Scotland)</v>
      </c>
      <c r="U3489" s="38" t="str">
        <f t="shared" si="594"/>
        <v>Lottery</v>
      </c>
      <c r="V3489" s="5" t="str">
        <f t="shared" si="604"/>
        <v>AWARD</v>
      </c>
      <c r="W3489" s="5" t="b">
        <f t="shared" si="601"/>
        <v>0</v>
      </c>
      <c r="X3489" s="40">
        <f t="shared" ca="1" si="602"/>
        <v>12675</v>
      </c>
      <c r="Y3489" s="30" t="b">
        <f t="shared" ca="1" si="603"/>
        <v>0</v>
      </c>
    </row>
    <row r="3490" spans="1:25">
      <c r="A3490" s="28" t="s">
        <v>5366</v>
      </c>
      <c r="B3490" s="28" t="s">
        <v>5367</v>
      </c>
      <c r="C3490" s="28" t="s">
        <v>2991</v>
      </c>
      <c r="D3490" s="28" t="s">
        <v>2842</v>
      </c>
      <c r="E3490" s="29">
        <v>42130</v>
      </c>
      <c r="F3490" s="28" t="s">
        <v>3308</v>
      </c>
      <c r="G3490" s="30">
        <v>1194</v>
      </c>
      <c r="H3490" s="28" t="s">
        <v>14086</v>
      </c>
      <c r="I3490" s="31">
        <v>0</v>
      </c>
      <c r="J3490" s="31">
        <v>60000</v>
      </c>
      <c r="K3490" s="28" t="s">
        <v>14087</v>
      </c>
      <c r="L3490" s="32">
        <f t="shared" si="595"/>
        <v>-60000</v>
      </c>
      <c r="M3490" s="33">
        <f t="shared" si="596"/>
        <v>60000</v>
      </c>
      <c r="N3490" s="34" t="b">
        <v>1</v>
      </c>
      <c r="O3490" s="35">
        <f t="shared" si="597"/>
        <v>60000</v>
      </c>
      <c r="P3490" s="36" t="str">
        <f t="shared" si="598"/>
        <v>G</v>
      </c>
      <c r="Q3490" s="37" t="str">
        <f t="shared" si="599"/>
        <v>Mr McFall's Chamber</v>
      </c>
      <c r="R3490" s="6" t="str">
        <f t="shared" si="600"/>
        <v>G - Mr McFall's Chamber</v>
      </c>
      <c r="S3490" s="6" t="str">
        <f>IFERROR(INDEX('Vendor Over-ride'!$C:$C, MATCH($R:$R,'Vendor Over-ride'!$A:$A,0)),"")</f>
        <v>G - Mr McFall's Chamber</v>
      </c>
      <c r="U3490" s="38" t="str">
        <f t="shared" si="594"/>
        <v>Lottery</v>
      </c>
      <c r="V3490" s="5" t="str">
        <f t="shared" si="604"/>
        <v>AWARD</v>
      </c>
      <c r="W3490" s="5" t="b">
        <f t="shared" si="601"/>
        <v>1</v>
      </c>
      <c r="X3490" s="40">
        <f t="shared" ca="1" si="602"/>
        <v>71250</v>
      </c>
      <c r="Y3490" s="30" t="b">
        <f t="shared" ca="1" si="603"/>
        <v>1</v>
      </c>
    </row>
    <row r="3491" spans="1:25" hidden="1">
      <c r="A3491" s="28" t="s">
        <v>5366</v>
      </c>
      <c r="B3491" s="28" t="s">
        <v>5367</v>
      </c>
      <c r="C3491" s="28" t="s">
        <v>2991</v>
      </c>
      <c r="D3491" s="28" t="s">
        <v>2842</v>
      </c>
      <c r="E3491" s="29">
        <v>42130</v>
      </c>
      <c r="F3491" s="28" t="s">
        <v>3309</v>
      </c>
      <c r="G3491" s="30">
        <v>1194</v>
      </c>
      <c r="H3491" s="28" t="s">
        <v>14088</v>
      </c>
      <c r="I3491" s="31">
        <v>0</v>
      </c>
      <c r="J3491" s="31">
        <v>9908</v>
      </c>
      <c r="K3491" s="28" t="s">
        <v>14089</v>
      </c>
      <c r="L3491" s="32">
        <f t="shared" si="595"/>
        <v>-9908</v>
      </c>
      <c r="M3491" s="33">
        <f t="shared" si="596"/>
        <v>9908</v>
      </c>
      <c r="N3491" s="34" t="b">
        <v>1</v>
      </c>
      <c r="O3491" s="35">
        <f t="shared" si="597"/>
        <v>9908</v>
      </c>
      <c r="P3491" s="36" t="str">
        <f t="shared" si="598"/>
        <v>G</v>
      </c>
      <c r="Q3491" s="37" t="str">
        <f t="shared" si="599"/>
        <v>Cyan Clayworks cic</v>
      </c>
      <c r="R3491" s="6" t="str">
        <f t="shared" si="600"/>
        <v>G - Cyan Clayworks cic</v>
      </c>
      <c r="S3491" s="6" t="str">
        <f>IFERROR(INDEX('Vendor Over-ride'!$C:$C, MATCH($R:$R,'Vendor Over-ride'!$A:$A,0)),"")</f>
        <v>G - Cyan Clayworks cic</v>
      </c>
      <c r="U3491" s="38" t="str">
        <f t="shared" si="594"/>
        <v>Lottery</v>
      </c>
      <c r="V3491" s="5" t="str">
        <f t="shared" si="604"/>
        <v>AWARD</v>
      </c>
      <c r="W3491" s="5" t="b">
        <f t="shared" si="601"/>
        <v>0</v>
      </c>
      <c r="X3491" s="40">
        <f t="shared" ca="1" si="602"/>
        <v>9908</v>
      </c>
      <c r="Y3491" s="30" t="b">
        <f t="shared" ca="1" si="603"/>
        <v>0</v>
      </c>
    </row>
    <row r="3492" spans="1:25">
      <c r="A3492" s="28" t="s">
        <v>5366</v>
      </c>
      <c r="B3492" s="28" t="s">
        <v>5367</v>
      </c>
      <c r="C3492" s="28" t="s">
        <v>2991</v>
      </c>
      <c r="D3492" s="28" t="s">
        <v>2842</v>
      </c>
      <c r="E3492" s="29">
        <v>42130</v>
      </c>
      <c r="F3492" s="28" t="s">
        <v>3310</v>
      </c>
      <c r="G3492" s="30">
        <v>1194</v>
      </c>
      <c r="H3492" s="28" t="s">
        <v>14090</v>
      </c>
      <c r="I3492" s="31">
        <v>0</v>
      </c>
      <c r="J3492" s="31">
        <v>37500</v>
      </c>
      <c r="K3492" s="28" t="s">
        <v>9669</v>
      </c>
      <c r="L3492" s="32">
        <f t="shared" si="595"/>
        <v>-37500</v>
      </c>
      <c r="M3492" s="33">
        <f t="shared" si="596"/>
        <v>37500</v>
      </c>
      <c r="N3492" s="34" t="b">
        <v>1</v>
      </c>
      <c r="O3492" s="35">
        <f t="shared" si="597"/>
        <v>37500</v>
      </c>
      <c r="P3492" s="36" t="str">
        <f t="shared" si="598"/>
        <v>G</v>
      </c>
      <c r="Q3492" s="37" t="str">
        <f t="shared" si="599"/>
        <v>Caroline Bowditch</v>
      </c>
      <c r="R3492" s="6" t="str">
        <f t="shared" si="600"/>
        <v>G - Caroline Bowditch</v>
      </c>
      <c r="S3492" s="6" t="str">
        <f>IFERROR(INDEX('Vendor Over-ride'!$C:$C, MATCH($R:$R,'Vendor Over-ride'!$A:$A,0)),"")</f>
        <v>G - Caroline Bowditch</v>
      </c>
      <c r="U3492" s="38" t="str">
        <f t="shared" si="594"/>
        <v>Lottery</v>
      </c>
      <c r="V3492" s="5" t="str">
        <f t="shared" si="604"/>
        <v>AWARD</v>
      </c>
      <c r="W3492" s="5" t="b">
        <f t="shared" si="601"/>
        <v>1</v>
      </c>
      <c r="X3492" s="40">
        <f t="shared" ca="1" si="602"/>
        <v>81732</v>
      </c>
      <c r="Y3492" s="30" t="b">
        <f t="shared" ca="1" si="603"/>
        <v>1</v>
      </c>
    </row>
    <row r="3493" spans="1:25">
      <c r="A3493" s="28" t="s">
        <v>5366</v>
      </c>
      <c r="B3493" s="28" t="s">
        <v>5367</v>
      </c>
      <c r="C3493" s="28" t="s">
        <v>2991</v>
      </c>
      <c r="D3493" s="28" t="s">
        <v>2842</v>
      </c>
      <c r="E3493" s="29">
        <v>42130</v>
      </c>
      <c r="F3493" s="28" t="s">
        <v>3311</v>
      </c>
      <c r="G3493" s="30">
        <v>1194</v>
      </c>
      <c r="H3493" s="28" t="s">
        <v>14091</v>
      </c>
      <c r="I3493" s="31">
        <v>0</v>
      </c>
      <c r="J3493" s="31">
        <v>22500</v>
      </c>
      <c r="K3493" s="28" t="s">
        <v>14092</v>
      </c>
      <c r="L3493" s="32">
        <f t="shared" si="595"/>
        <v>-22500</v>
      </c>
      <c r="M3493" s="33">
        <f t="shared" si="596"/>
        <v>22500</v>
      </c>
      <c r="N3493" s="34" t="b">
        <v>1</v>
      </c>
      <c r="O3493" s="35">
        <f t="shared" si="597"/>
        <v>22500</v>
      </c>
      <c r="P3493" s="36" t="str">
        <f t="shared" si="598"/>
        <v>G</v>
      </c>
      <c r="Q3493" s="37" t="str">
        <f t="shared" si="599"/>
        <v>Stoirm Og (Elspeth Turner)</v>
      </c>
      <c r="R3493" s="6" t="str">
        <f t="shared" si="600"/>
        <v>G - Stoirm Og (Elspeth Turner)</v>
      </c>
      <c r="S3493" s="6" t="str">
        <f>IFERROR(INDEX('Vendor Over-ride'!$C:$C, MATCH($R:$R,'Vendor Over-ride'!$A:$A,0)),"")</f>
        <v>G - Stoirm Og (Elspeth Turner)</v>
      </c>
      <c r="U3493" s="38" t="str">
        <f t="shared" si="594"/>
        <v>Lottery</v>
      </c>
      <c r="V3493" s="5" t="str">
        <f t="shared" si="604"/>
        <v>AWARD</v>
      </c>
      <c r="W3493" s="5" t="b">
        <f t="shared" si="601"/>
        <v>0</v>
      </c>
      <c r="X3493" s="40">
        <f t="shared" ca="1" si="602"/>
        <v>30000</v>
      </c>
      <c r="Y3493" s="30" t="b">
        <f t="shared" ca="1" si="603"/>
        <v>1</v>
      </c>
    </row>
    <row r="3494" spans="1:25" hidden="1">
      <c r="A3494" s="28" t="s">
        <v>5366</v>
      </c>
      <c r="B3494" s="28" t="s">
        <v>5367</v>
      </c>
      <c r="C3494" s="28" t="s">
        <v>2991</v>
      </c>
      <c r="D3494" s="28" t="s">
        <v>2842</v>
      </c>
      <c r="E3494" s="29">
        <v>42130</v>
      </c>
      <c r="F3494" s="28" t="s">
        <v>3312</v>
      </c>
      <c r="G3494" s="30">
        <v>1194</v>
      </c>
      <c r="H3494" s="28" t="s">
        <v>14093</v>
      </c>
      <c r="I3494" s="31">
        <v>0</v>
      </c>
      <c r="J3494" s="31">
        <v>6188</v>
      </c>
      <c r="K3494" s="28" t="s">
        <v>14094</v>
      </c>
      <c r="L3494" s="32">
        <f t="shared" si="595"/>
        <v>-6188</v>
      </c>
      <c r="M3494" s="33">
        <f t="shared" si="596"/>
        <v>6188</v>
      </c>
      <c r="N3494" s="34" t="b">
        <v>1</v>
      </c>
      <c r="O3494" s="35">
        <f t="shared" si="597"/>
        <v>6188</v>
      </c>
      <c r="P3494" s="36" t="str">
        <f t="shared" si="598"/>
        <v>G</v>
      </c>
      <c r="Q3494" s="37" t="str">
        <f t="shared" si="599"/>
        <v>Malachy Tallack</v>
      </c>
      <c r="R3494" s="6" t="str">
        <f t="shared" si="600"/>
        <v>G - Malachy Tallack</v>
      </c>
      <c r="S3494" s="6" t="str">
        <f>IFERROR(INDEX('Vendor Over-ride'!$C:$C, MATCH($R:$R,'Vendor Over-ride'!$A:$A,0)),"")</f>
        <v>G - Malachy Tallack</v>
      </c>
      <c r="U3494" s="38" t="str">
        <f t="shared" si="594"/>
        <v>Lottery</v>
      </c>
      <c r="V3494" s="5" t="str">
        <f t="shared" si="604"/>
        <v>AWARD</v>
      </c>
      <c r="W3494" s="5" t="b">
        <f t="shared" si="601"/>
        <v>0</v>
      </c>
      <c r="X3494" s="40">
        <f t="shared" ca="1" si="602"/>
        <v>6188</v>
      </c>
      <c r="Y3494" s="30" t="b">
        <f t="shared" ca="1" si="603"/>
        <v>0</v>
      </c>
    </row>
    <row r="3495" spans="1:25" hidden="1">
      <c r="A3495" s="28" t="s">
        <v>5366</v>
      </c>
      <c r="B3495" s="28" t="s">
        <v>5367</v>
      </c>
      <c r="C3495" s="28" t="s">
        <v>2991</v>
      </c>
      <c r="D3495" s="28" t="s">
        <v>2842</v>
      </c>
      <c r="E3495" s="29">
        <v>42130</v>
      </c>
      <c r="F3495" s="28" t="s">
        <v>3314</v>
      </c>
      <c r="G3495" s="30">
        <v>1194</v>
      </c>
      <c r="H3495" s="28" t="s">
        <v>14095</v>
      </c>
      <c r="I3495" s="31">
        <v>0</v>
      </c>
      <c r="J3495" s="31">
        <v>13500</v>
      </c>
      <c r="K3495" s="28" t="s">
        <v>14096</v>
      </c>
      <c r="L3495" s="32">
        <f t="shared" si="595"/>
        <v>-13500</v>
      </c>
      <c r="M3495" s="33">
        <f t="shared" si="596"/>
        <v>13500</v>
      </c>
      <c r="N3495" s="34" t="b">
        <v>1</v>
      </c>
      <c r="O3495" s="35">
        <f t="shared" si="597"/>
        <v>13500</v>
      </c>
      <c r="P3495" s="36" t="str">
        <f t="shared" si="598"/>
        <v>G</v>
      </c>
      <c r="Q3495" s="37" t="str">
        <f t="shared" si="599"/>
        <v>Su-a Lee</v>
      </c>
      <c r="R3495" s="6" t="str">
        <f t="shared" si="600"/>
        <v>G - Su-a Lee</v>
      </c>
      <c r="S3495" s="6" t="str">
        <f>IFERROR(INDEX('Vendor Over-ride'!$C:$C, MATCH($R:$R,'Vendor Over-ride'!$A:$A,0)),"")</f>
        <v>G - Su-a Lee</v>
      </c>
      <c r="U3495" s="38" t="str">
        <f t="shared" si="594"/>
        <v>Lottery</v>
      </c>
      <c r="V3495" s="5" t="str">
        <f t="shared" si="604"/>
        <v>AWARD</v>
      </c>
      <c r="W3495" s="5" t="b">
        <f t="shared" si="601"/>
        <v>0</v>
      </c>
      <c r="X3495" s="40">
        <f t="shared" ca="1" si="602"/>
        <v>18000</v>
      </c>
      <c r="Y3495" s="30" t="b">
        <f t="shared" ca="1" si="603"/>
        <v>0</v>
      </c>
    </row>
    <row r="3496" spans="1:25" hidden="1">
      <c r="A3496" s="28" t="s">
        <v>5366</v>
      </c>
      <c r="B3496" s="28" t="s">
        <v>5367</v>
      </c>
      <c r="C3496" s="28" t="s">
        <v>2991</v>
      </c>
      <c r="D3496" s="28" t="s">
        <v>2842</v>
      </c>
      <c r="E3496" s="29">
        <v>42130</v>
      </c>
      <c r="F3496" s="28" t="s">
        <v>3316</v>
      </c>
      <c r="G3496" s="30">
        <v>1194</v>
      </c>
      <c r="H3496" s="28" t="s">
        <v>14097</v>
      </c>
      <c r="I3496" s="31">
        <v>0</v>
      </c>
      <c r="J3496" s="31">
        <v>1256</v>
      </c>
      <c r="K3496" s="28" t="s">
        <v>14098</v>
      </c>
      <c r="L3496" s="32">
        <f t="shared" si="595"/>
        <v>-1256</v>
      </c>
      <c r="M3496" s="33">
        <f t="shared" si="596"/>
        <v>1256</v>
      </c>
      <c r="N3496" s="34" t="b">
        <v>1</v>
      </c>
      <c r="O3496" s="35">
        <f t="shared" si="597"/>
        <v>1256</v>
      </c>
      <c r="P3496" s="36" t="str">
        <f t="shared" si="598"/>
        <v>G</v>
      </c>
      <c r="Q3496" s="37" t="str">
        <f t="shared" si="599"/>
        <v>Pinkie Maclure</v>
      </c>
      <c r="R3496" s="6" t="str">
        <f t="shared" si="600"/>
        <v>G - Pinkie Maclure</v>
      </c>
      <c r="S3496" s="6" t="str">
        <f>IFERROR(INDEX('Vendor Over-ride'!$C:$C, MATCH($R:$R,'Vendor Over-ride'!$A:$A,0)),"")</f>
        <v>G - Pinkie Maclure</v>
      </c>
      <c r="U3496" s="38" t="str">
        <f t="shared" si="594"/>
        <v>Lottery</v>
      </c>
      <c r="V3496" s="5" t="str">
        <f t="shared" si="604"/>
        <v>AWARD</v>
      </c>
      <c r="W3496" s="5" t="b">
        <f t="shared" si="601"/>
        <v>0</v>
      </c>
      <c r="X3496" s="40">
        <f t="shared" ca="1" si="602"/>
        <v>1675</v>
      </c>
      <c r="Y3496" s="30" t="b">
        <f t="shared" ca="1" si="603"/>
        <v>0</v>
      </c>
    </row>
    <row r="3497" spans="1:25" hidden="1">
      <c r="A3497" s="28" t="s">
        <v>5366</v>
      </c>
      <c r="B3497" s="28" t="s">
        <v>5367</v>
      </c>
      <c r="C3497" s="28" t="s">
        <v>2991</v>
      </c>
      <c r="D3497" s="28" t="s">
        <v>2842</v>
      </c>
      <c r="E3497" s="29">
        <v>42130</v>
      </c>
      <c r="F3497" s="28" t="s">
        <v>3317</v>
      </c>
      <c r="G3497" s="30">
        <v>1194</v>
      </c>
      <c r="H3497" s="28" t="s">
        <v>14099</v>
      </c>
      <c r="I3497" s="31">
        <v>0</v>
      </c>
      <c r="J3497" s="31">
        <v>5573</v>
      </c>
      <c r="K3497" s="28" t="s">
        <v>14100</v>
      </c>
      <c r="L3497" s="32">
        <f t="shared" si="595"/>
        <v>-5573</v>
      </c>
      <c r="M3497" s="33">
        <f t="shared" si="596"/>
        <v>5573</v>
      </c>
      <c r="N3497" s="34" t="b">
        <v>1</v>
      </c>
      <c r="O3497" s="35">
        <f t="shared" si="597"/>
        <v>5573</v>
      </c>
      <c r="P3497" s="36" t="str">
        <f t="shared" si="598"/>
        <v>G</v>
      </c>
      <c r="Q3497" s="37" t="str">
        <f t="shared" si="599"/>
        <v>Anthony Schrag</v>
      </c>
      <c r="R3497" s="6" t="str">
        <f t="shared" si="600"/>
        <v>G - Anthony Schrag</v>
      </c>
      <c r="S3497" s="6" t="str">
        <f>IFERROR(INDEX('Vendor Over-ride'!$C:$C, MATCH($R:$R,'Vendor Over-ride'!$A:$A,0)),"")</f>
        <v>G - Anthony Schrag</v>
      </c>
      <c r="U3497" s="38" t="str">
        <f t="shared" si="594"/>
        <v>Lottery</v>
      </c>
      <c r="V3497" s="5" t="str">
        <f t="shared" si="604"/>
        <v>AWARD</v>
      </c>
      <c r="W3497" s="5" t="b">
        <f t="shared" si="601"/>
        <v>0</v>
      </c>
      <c r="X3497" s="40">
        <f t="shared" ca="1" si="602"/>
        <v>7430</v>
      </c>
      <c r="Y3497" s="30" t="b">
        <f t="shared" ca="1" si="603"/>
        <v>0</v>
      </c>
    </row>
    <row r="3498" spans="1:25" hidden="1">
      <c r="A3498" s="28" t="s">
        <v>5366</v>
      </c>
      <c r="B3498" s="28" t="s">
        <v>5367</v>
      </c>
      <c r="C3498" s="28" t="s">
        <v>2991</v>
      </c>
      <c r="D3498" s="28" t="s">
        <v>2842</v>
      </c>
      <c r="E3498" s="29">
        <v>42130</v>
      </c>
      <c r="F3498" s="28" t="s">
        <v>3319</v>
      </c>
      <c r="G3498" s="30">
        <v>1194</v>
      </c>
      <c r="H3498" s="28" t="s">
        <v>14101</v>
      </c>
      <c r="I3498" s="31">
        <v>0</v>
      </c>
      <c r="J3498" s="31">
        <v>1125</v>
      </c>
      <c r="K3498" s="28" t="s">
        <v>14102</v>
      </c>
      <c r="L3498" s="32">
        <f t="shared" si="595"/>
        <v>-1125</v>
      </c>
      <c r="M3498" s="33">
        <f t="shared" si="596"/>
        <v>1125</v>
      </c>
      <c r="N3498" s="34" t="b">
        <v>1</v>
      </c>
      <c r="O3498" s="35">
        <f t="shared" si="597"/>
        <v>1125</v>
      </c>
      <c r="P3498" s="36" t="str">
        <f t="shared" si="598"/>
        <v>G</v>
      </c>
      <c r="Q3498" s="37" t="str">
        <f t="shared" si="599"/>
        <v>Stewart Ennis</v>
      </c>
      <c r="R3498" s="6" t="str">
        <f t="shared" si="600"/>
        <v>G - Stewart Ennis</v>
      </c>
      <c r="S3498" s="6" t="str">
        <f>IFERROR(INDEX('Vendor Over-ride'!$C:$C, MATCH($R:$R,'Vendor Over-ride'!$A:$A,0)),"")</f>
        <v>G - Stewart Ennis</v>
      </c>
      <c r="U3498" s="38" t="str">
        <f t="shared" si="594"/>
        <v>Lottery</v>
      </c>
      <c r="V3498" s="5" t="str">
        <f t="shared" si="604"/>
        <v>AWARD</v>
      </c>
      <c r="W3498" s="5" t="b">
        <f t="shared" si="601"/>
        <v>0</v>
      </c>
      <c r="X3498" s="40">
        <f t="shared" ca="1" si="602"/>
        <v>1125</v>
      </c>
      <c r="Y3498" s="30" t="b">
        <f t="shared" ca="1" si="603"/>
        <v>0</v>
      </c>
    </row>
    <row r="3499" spans="1:25" hidden="1">
      <c r="A3499" s="28" t="s">
        <v>5366</v>
      </c>
      <c r="B3499" s="28" t="s">
        <v>5367</v>
      </c>
      <c r="C3499" s="28" t="s">
        <v>2991</v>
      </c>
      <c r="D3499" s="28" t="s">
        <v>2842</v>
      </c>
      <c r="E3499" s="29">
        <v>42130</v>
      </c>
      <c r="F3499" s="28" t="s">
        <v>3320</v>
      </c>
      <c r="G3499" s="30">
        <v>1194</v>
      </c>
      <c r="H3499" s="28" t="s">
        <v>14103</v>
      </c>
      <c r="I3499" s="31">
        <v>0</v>
      </c>
      <c r="J3499" s="31">
        <v>2250</v>
      </c>
      <c r="K3499" s="28" t="s">
        <v>14104</v>
      </c>
      <c r="L3499" s="32">
        <f t="shared" si="595"/>
        <v>-2250</v>
      </c>
      <c r="M3499" s="33">
        <f t="shared" si="596"/>
        <v>2250</v>
      </c>
      <c r="N3499" s="34" t="b">
        <v>1</v>
      </c>
      <c r="O3499" s="35">
        <f t="shared" si="597"/>
        <v>2250</v>
      </c>
      <c r="P3499" s="36" t="str">
        <f t="shared" si="598"/>
        <v>G</v>
      </c>
      <c r="Q3499" s="37" t="str">
        <f t="shared" si="599"/>
        <v>The Forest SCIO</v>
      </c>
      <c r="R3499" s="6" t="str">
        <f t="shared" si="600"/>
        <v>G - The Forest SCIO</v>
      </c>
      <c r="S3499" s="6" t="str">
        <f>IFERROR(INDEX('Vendor Over-ride'!$C:$C, MATCH($R:$R,'Vendor Over-ride'!$A:$A,0)),"")</f>
        <v>G - The Forest SCIO</v>
      </c>
      <c r="U3499" s="38" t="str">
        <f t="shared" si="594"/>
        <v>Lottery</v>
      </c>
      <c r="V3499" s="5" t="str">
        <f t="shared" si="604"/>
        <v>AWARD</v>
      </c>
      <c r="W3499" s="5" t="b">
        <f t="shared" si="601"/>
        <v>0</v>
      </c>
      <c r="X3499" s="40">
        <f t="shared" ca="1" si="602"/>
        <v>3000</v>
      </c>
      <c r="Y3499" s="30" t="b">
        <f t="shared" ca="1" si="603"/>
        <v>0</v>
      </c>
    </row>
    <row r="3500" spans="1:25" hidden="1">
      <c r="A3500" s="28" t="s">
        <v>5366</v>
      </c>
      <c r="B3500" s="28" t="s">
        <v>5367</v>
      </c>
      <c r="C3500" s="28" t="s">
        <v>2991</v>
      </c>
      <c r="D3500" s="28" t="s">
        <v>2842</v>
      </c>
      <c r="E3500" s="29">
        <v>42130</v>
      </c>
      <c r="F3500" s="28" t="s">
        <v>3321</v>
      </c>
      <c r="G3500" s="30">
        <v>1194</v>
      </c>
      <c r="H3500" s="28" t="s">
        <v>14105</v>
      </c>
      <c r="I3500" s="31">
        <v>0</v>
      </c>
      <c r="J3500" s="31">
        <v>1439</v>
      </c>
      <c r="K3500" s="28" t="s">
        <v>5530</v>
      </c>
      <c r="L3500" s="32">
        <f t="shared" si="595"/>
        <v>-1439</v>
      </c>
      <c r="M3500" s="33">
        <f t="shared" si="596"/>
        <v>1439</v>
      </c>
      <c r="N3500" s="34" t="b">
        <v>1</v>
      </c>
      <c r="O3500" s="35">
        <f t="shared" si="597"/>
        <v>1439</v>
      </c>
      <c r="P3500" s="36" t="str">
        <f t="shared" si="598"/>
        <v>I</v>
      </c>
      <c r="Q3500" s="37" t="str">
        <f t="shared" si="599"/>
        <v>Association of Scottish Literary Agents</v>
      </c>
      <c r="R3500" s="6" t="str">
        <f t="shared" si="600"/>
        <v>I - Association of Scottish Literary Agents</v>
      </c>
      <c r="S3500" s="6" t="str">
        <f>IFERROR(INDEX('Vendor Over-ride'!$C:$C, MATCH($R:$R,'Vendor Over-ride'!$A:$A,0)),"")</f>
        <v>I - Association of Scottish Literary Agents</v>
      </c>
      <c r="U3500" s="38" t="str">
        <f t="shared" si="594"/>
        <v>Lottery</v>
      </c>
      <c r="V3500" s="5" t="str">
        <f t="shared" si="604"/>
        <v>AWARD</v>
      </c>
      <c r="W3500" s="5" t="b">
        <f t="shared" si="601"/>
        <v>0</v>
      </c>
      <c r="X3500" s="40">
        <f t="shared" ca="1" si="602"/>
        <v>1439</v>
      </c>
      <c r="Y3500" s="30" t="b">
        <f t="shared" ca="1" si="603"/>
        <v>0</v>
      </c>
    </row>
    <row r="3501" spans="1:25">
      <c r="A3501" s="28" t="s">
        <v>5366</v>
      </c>
      <c r="B3501" s="28" t="s">
        <v>5367</v>
      </c>
      <c r="C3501" s="28" t="s">
        <v>2991</v>
      </c>
      <c r="D3501" s="28" t="s">
        <v>2842</v>
      </c>
      <c r="E3501" s="29">
        <v>42130</v>
      </c>
      <c r="F3501" s="28" t="s">
        <v>14106</v>
      </c>
      <c r="G3501" s="30">
        <v>1194</v>
      </c>
      <c r="H3501" s="28" t="s">
        <v>14107</v>
      </c>
      <c r="I3501" s="31">
        <v>0</v>
      </c>
      <c r="J3501" s="31">
        <v>7500</v>
      </c>
      <c r="K3501" s="28" t="s">
        <v>3218</v>
      </c>
      <c r="L3501" s="32">
        <f t="shared" si="595"/>
        <v>-7500</v>
      </c>
      <c r="M3501" s="33">
        <f t="shared" si="596"/>
        <v>7500</v>
      </c>
      <c r="N3501" s="34" t="b">
        <v>1</v>
      </c>
      <c r="O3501" s="35">
        <f t="shared" si="597"/>
        <v>7500</v>
      </c>
      <c r="P3501" s="36" t="str">
        <f t="shared" si="598"/>
        <v>I</v>
      </c>
      <c r="Q3501" s="37" t="str">
        <f t="shared" si="599"/>
        <v>Barrowland Ballet</v>
      </c>
      <c r="R3501" s="6" t="str">
        <f t="shared" si="600"/>
        <v>I - Barrowland Ballet</v>
      </c>
      <c r="S3501" s="6" t="str">
        <f>IFERROR(INDEX('Vendor Over-ride'!$C:$C, MATCH($R:$R,'Vendor Over-ride'!$A:$A,0)),"")</f>
        <v>I - Barrowland Ballet</v>
      </c>
      <c r="U3501" s="38" t="str">
        <f t="shared" si="594"/>
        <v>Lottery</v>
      </c>
      <c r="V3501" s="5" t="str">
        <f t="shared" si="604"/>
        <v>AWARD</v>
      </c>
      <c r="W3501" s="5" t="b">
        <f t="shared" si="601"/>
        <v>0</v>
      </c>
      <c r="X3501" s="40">
        <f t="shared" ca="1" si="602"/>
        <v>25000</v>
      </c>
      <c r="Y3501" s="30" t="b">
        <f t="shared" ca="1" si="603"/>
        <v>1</v>
      </c>
    </row>
    <row r="3502" spans="1:25">
      <c r="A3502" s="28" t="s">
        <v>5366</v>
      </c>
      <c r="B3502" s="28" t="s">
        <v>5367</v>
      </c>
      <c r="C3502" s="28" t="s">
        <v>2991</v>
      </c>
      <c r="D3502" s="28" t="s">
        <v>2842</v>
      </c>
      <c r="E3502" s="29">
        <v>42130</v>
      </c>
      <c r="F3502" s="28" t="s">
        <v>3323</v>
      </c>
      <c r="G3502" s="30">
        <v>1194</v>
      </c>
      <c r="H3502" s="28" t="s">
        <v>14108</v>
      </c>
      <c r="I3502" s="31">
        <v>0</v>
      </c>
      <c r="J3502" s="31">
        <v>23036</v>
      </c>
      <c r="K3502" s="28" t="s">
        <v>5790</v>
      </c>
      <c r="L3502" s="32">
        <f t="shared" si="595"/>
        <v>-23036</v>
      </c>
      <c r="M3502" s="33">
        <f t="shared" si="596"/>
        <v>23036</v>
      </c>
      <c r="N3502" s="34" t="b">
        <v>1</v>
      </c>
      <c r="O3502" s="35">
        <f t="shared" si="597"/>
        <v>23036</v>
      </c>
      <c r="P3502" s="36" t="str">
        <f t="shared" si="598"/>
        <v>I</v>
      </c>
      <c r="Q3502" s="37" t="str">
        <f t="shared" si="599"/>
        <v>Black Camel Production</v>
      </c>
      <c r="R3502" s="6" t="str">
        <f t="shared" si="600"/>
        <v>I - Black Camel Production</v>
      </c>
      <c r="S3502" s="6" t="str">
        <f>IFERROR(INDEX('Vendor Over-ride'!$C:$C, MATCH($R:$R,'Vendor Over-ride'!$A:$A,0)),"")</f>
        <v>I - Black Camel Productions</v>
      </c>
      <c r="U3502" s="38" t="str">
        <f t="shared" si="594"/>
        <v>Lottery</v>
      </c>
      <c r="V3502" s="5" t="str">
        <f t="shared" si="604"/>
        <v>AWARD</v>
      </c>
      <c r="W3502" s="5" t="b">
        <f t="shared" si="601"/>
        <v>0</v>
      </c>
      <c r="X3502" s="40">
        <f t="shared" ca="1" si="602"/>
        <v>99513.17</v>
      </c>
      <c r="Y3502" s="30" t="b">
        <f t="shared" ca="1" si="603"/>
        <v>1</v>
      </c>
    </row>
    <row r="3503" spans="1:25" hidden="1">
      <c r="A3503" s="28" t="s">
        <v>5366</v>
      </c>
      <c r="B3503" s="28" t="s">
        <v>5367</v>
      </c>
      <c r="C3503" s="28" t="s">
        <v>2991</v>
      </c>
      <c r="D3503" s="28" t="s">
        <v>2842</v>
      </c>
      <c r="E3503" s="29">
        <v>42130</v>
      </c>
      <c r="F3503" s="28" t="s">
        <v>3324</v>
      </c>
      <c r="G3503" s="30">
        <v>1194</v>
      </c>
      <c r="H3503" s="28" t="s">
        <v>14109</v>
      </c>
      <c r="I3503" s="31">
        <v>0</v>
      </c>
      <c r="J3503" s="31">
        <v>13584</v>
      </c>
      <c r="K3503" s="28" t="s">
        <v>14110</v>
      </c>
      <c r="L3503" s="32">
        <f t="shared" si="595"/>
        <v>-13584</v>
      </c>
      <c r="M3503" s="33">
        <f t="shared" si="596"/>
        <v>13584</v>
      </c>
      <c r="N3503" s="34" t="b">
        <v>1</v>
      </c>
      <c r="O3503" s="35">
        <f t="shared" si="597"/>
        <v>13584</v>
      </c>
      <c r="P3503" s="36" t="str">
        <f t="shared" si="598"/>
        <v>I</v>
      </c>
      <c r="Q3503" s="37" t="str">
        <f t="shared" si="599"/>
        <v>The Glue Factory CIC,</v>
      </c>
      <c r="R3503" s="6" t="str">
        <f t="shared" si="600"/>
        <v>I - The Glue Factory CIC,</v>
      </c>
      <c r="S3503" s="6" t="str">
        <f>IFERROR(INDEX('Vendor Over-ride'!$C:$C, MATCH($R:$R,'Vendor Over-ride'!$A:$A,0)),"")</f>
        <v>I - Glue Factory CIC, The</v>
      </c>
      <c r="U3503" s="38" t="str">
        <f t="shared" ref="U3503:U3566" si="605">"Lottery"</f>
        <v>Lottery</v>
      </c>
      <c r="V3503" s="5" t="str">
        <f t="shared" si="604"/>
        <v>AWARD</v>
      </c>
      <c r="W3503" s="5" t="b">
        <f t="shared" si="601"/>
        <v>0</v>
      </c>
      <c r="X3503" s="40">
        <f t="shared" ca="1" si="602"/>
        <v>18227.5</v>
      </c>
      <c r="Y3503" s="30" t="b">
        <f t="shared" ca="1" si="603"/>
        <v>0</v>
      </c>
    </row>
    <row r="3504" spans="1:25" hidden="1">
      <c r="A3504" s="28" t="s">
        <v>5366</v>
      </c>
      <c r="B3504" s="28" t="s">
        <v>5367</v>
      </c>
      <c r="C3504" s="28" t="s">
        <v>2991</v>
      </c>
      <c r="D3504" s="28" t="s">
        <v>2842</v>
      </c>
      <c r="E3504" s="29">
        <v>42130</v>
      </c>
      <c r="F3504" s="28" t="s">
        <v>14111</v>
      </c>
      <c r="G3504" s="30">
        <v>1194</v>
      </c>
      <c r="H3504" s="28" t="s">
        <v>14112</v>
      </c>
      <c r="I3504" s="31">
        <v>0</v>
      </c>
      <c r="J3504" s="31">
        <v>11250</v>
      </c>
      <c r="K3504" s="28" t="s">
        <v>5693</v>
      </c>
      <c r="L3504" s="32">
        <f t="shared" si="595"/>
        <v>-11250</v>
      </c>
      <c r="M3504" s="33">
        <f t="shared" si="596"/>
        <v>11250</v>
      </c>
      <c r="N3504" s="34" t="b">
        <v>1</v>
      </c>
      <c r="O3504" s="35">
        <f t="shared" si="597"/>
        <v>11250</v>
      </c>
      <c r="P3504" s="36" t="str">
        <f t="shared" si="598"/>
        <v>I</v>
      </c>
      <c r="Q3504" s="37" t="str">
        <f t="shared" si="599"/>
        <v>Lyth Arts Centre</v>
      </c>
      <c r="R3504" s="6" t="str">
        <f t="shared" si="600"/>
        <v>I - Lyth Arts Centre</v>
      </c>
      <c r="S3504" s="6" t="str">
        <f>IFERROR(INDEX('Vendor Over-ride'!$C:$C, MATCH($R:$R,'Vendor Over-ride'!$A:$A,0)),"")</f>
        <v>I - Lyth Arts Centre</v>
      </c>
      <c r="U3504" s="38" t="str">
        <f t="shared" si="605"/>
        <v>Lottery</v>
      </c>
      <c r="V3504" s="5" t="str">
        <f t="shared" si="604"/>
        <v>AWARD</v>
      </c>
      <c r="W3504" s="5" t="b">
        <f t="shared" si="601"/>
        <v>0</v>
      </c>
      <c r="X3504" s="40">
        <f t="shared" ca="1" si="602"/>
        <v>11250</v>
      </c>
      <c r="Y3504" s="30" t="b">
        <f t="shared" ca="1" si="603"/>
        <v>0</v>
      </c>
    </row>
    <row r="3505" spans="1:25" hidden="1">
      <c r="A3505" s="28" t="s">
        <v>5366</v>
      </c>
      <c r="B3505" s="28" t="s">
        <v>5367</v>
      </c>
      <c r="C3505" s="28" t="s">
        <v>2991</v>
      </c>
      <c r="D3505" s="28" t="s">
        <v>2842</v>
      </c>
      <c r="E3505" s="29">
        <v>42130</v>
      </c>
      <c r="F3505" s="28" t="s">
        <v>14113</v>
      </c>
      <c r="G3505" s="30">
        <v>1194</v>
      </c>
      <c r="H3505" s="28" t="s">
        <v>14114</v>
      </c>
      <c r="I3505" s="31">
        <v>0</v>
      </c>
      <c r="J3505" s="31">
        <v>12500</v>
      </c>
      <c r="K3505" s="28" t="s">
        <v>14115</v>
      </c>
      <c r="L3505" s="32">
        <f t="shared" si="595"/>
        <v>-12500</v>
      </c>
      <c r="M3505" s="33">
        <f t="shared" si="596"/>
        <v>12500</v>
      </c>
      <c r="N3505" s="34" t="b">
        <v>1</v>
      </c>
      <c r="O3505" s="35">
        <f t="shared" si="597"/>
        <v>12500</v>
      </c>
      <c r="P3505" s="36" t="str">
        <f t="shared" si="598"/>
        <v>I</v>
      </c>
      <c r="Q3505" s="37" t="str">
        <f t="shared" si="599"/>
        <v>Outset Scotland</v>
      </c>
      <c r="R3505" s="6" t="str">
        <f t="shared" si="600"/>
        <v>I - Outset Scotland</v>
      </c>
      <c r="S3505" s="6" t="str">
        <f>IFERROR(INDEX('Vendor Over-ride'!$C:$C, MATCH($R:$R,'Vendor Over-ride'!$A:$A,0)),"")</f>
        <v>I - Outset Scotland</v>
      </c>
      <c r="U3505" s="38" t="str">
        <f t="shared" si="605"/>
        <v>Lottery</v>
      </c>
      <c r="V3505" s="5" t="str">
        <f t="shared" si="604"/>
        <v>AWARD</v>
      </c>
      <c r="W3505" s="5" t="b">
        <f t="shared" si="601"/>
        <v>0</v>
      </c>
      <c r="X3505" s="40">
        <f t="shared" ca="1" si="602"/>
        <v>12500</v>
      </c>
      <c r="Y3505" s="30" t="b">
        <f t="shared" ca="1" si="603"/>
        <v>0</v>
      </c>
    </row>
    <row r="3506" spans="1:25" hidden="1">
      <c r="A3506" s="28" t="s">
        <v>5366</v>
      </c>
      <c r="B3506" s="28" t="s">
        <v>5367</v>
      </c>
      <c r="C3506" s="28" t="s">
        <v>2991</v>
      </c>
      <c r="D3506" s="28" t="s">
        <v>2842</v>
      </c>
      <c r="E3506" s="29">
        <v>42130</v>
      </c>
      <c r="F3506" s="28" t="s">
        <v>3325</v>
      </c>
      <c r="G3506" s="30">
        <v>1194</v>
      </c>
      <c r="H3506" s="28" t="s">
        <v>14116</v>
      </c>
      <c r="I3506" s="31">
        <v>0</v>
      </c>
      <c r="J3506" s="31">
        <v>3450</v>
      </c>
      <c r="K3506" s="28" t="s">
        <v>5579</v>
      </c>
      <c r="L3506" s="32">
        <f t="shared" si="595"/>
        <v>-3450</v>
      </c>
      <c r="M3506" s="33">
        <f t="shared" si="596"/>
        <v>3450</v>
      </c>
      <c r="N3506" s="34" t="b">
        <v>1</v>
      </c>
      <c r="O3506" s="35">
        <f t="shared" si="597"/>
        <v>3450</v>
      </c>
      <c r="P3506" s="36" t="str">
        <f t="shared" si="598"/>
        <v>I</v>
      </c>
      <c r="Q3506" s="37" t="str">
        <f t="shared" si="599"/>
        <v>Rally &amp; Broad (McCrum &amp; Lindsay)</v>
      </c>
      <c r="R3506" s="6" t="str">
        <f t="shared" si="600"/>
        <v>I - Rally &amp; Broad (McCrum &amp; Lindsay)</v>
      </c>
      <c r="S3506" s="6" t="str">
        <f>IFERROR(INDEX('Vendor Over-ride'!$C:$C, MATCH($R:$R,'Vendor Over-ride'!$A:$A,0)),"")</f>
        <v>I - Rally &amp; Broad (McCrum &amp; Lindsay)</v>
      </c>
      <c r="U3506" s="38" t="str">
        <f t="shared" si="605"/>
        <v>Lottery</v>
      </c>
      <c r="V3506" s="5" t="str">
        <f t="shared" si="604"/>
        <v>AWARD</v>
      </c>
      <c r="W3506" s="5" t="b">
        <f t="shared" si="601"/>
        <v>0</v>
      </c>
      <c r="X3506" s="40">
        <f t="shared" ca="1" si="602"/>
        <v>5750</v>
      </c>
      <c r="Y3506" s="30" t="b">
        <f t="shared" ca="1" si="603"/>
        <v>0</v>
      </c>
    </row>
    <row r="3507" spans="1:25">
      <c r="A3507" s="28" t="s">
        <v>5366</v>
      </c>
      <c r="B3507" s="28" t="s">
        <v>5367</v>
      </c>
      <c r="C3507" s="28" t="s">
        <v>2991</v>
      </c>
      <c r="D3507" s="28" t="s">
        <v>2842</v>
      </c>
      <c r="E3507" s="29">
        <v>42130</v>
      </c>
      <c r="F3507" s="28" t="s">
        <v>3326</v>
      </c>
      <c r="G3507" s="30">
        <v>1194</v>
      </c>
      <c r="H3507" s="28" t="s">
        <v>14117</v>
      </c>
      <c r="I3507" s="31">
        <v>0</v>
      </c>
      <c r="J3507" s="31">
        <v>25000</v>
      </c>
      <c r="K3507" s="28" t="s">
        <v>5741</v>
      </c>
      <c r="L3507" s="32">
        <f t="shared" si="595"/>
        <v>-25000</v>
      </c>
      <c r="M3507" s="33">
        <f t="shared" si="596"/>
        <v>25000</v>
      </c>
      <c r="N3507" s="34" t="b">
        <v>1</v>
      </c>
      <c r="O3507" s="35">
        <f t="shared" si="597"/>
        <v>25000</v>
      </c>
      <c r="P3507" s="36" t="str">
        <f t="shared" si="598"/>
        <v>I</v>
      </c>
      <c r="Q3507" s="37" t="str">
        <f t="shared" si="599"/>
        <v>Royal Scottish National Orchestra</v>
      </c>
      <c r="R3507" s="6" t="str">
        <f t="shared" si="600"/>
        <v>I - Royal Scottish National Orchestra</v>
      </c>
      <c r="S3507" s="6" t="str">
        <f>IFERROR(INDEX('Vendor Over-ride'!$C:$C, MATCH($R:$R,'Vendor Over-ride'!$A:$A,0)),"")</f>
        <v>I - Royal Scottish National Orchestra</v>
      </c>
      <c r="U3507" s="38" t="str">
        <f t="shared" si="605"/>
        <v>Lottery</v>
      </c>
      <c r="V3507" s="5" t="str">
        <f t="shared" si="604"/>
        <v>AWARD</v>
      </c>
      <c r="W3507" s="5" t="b">
        <f t="shared" si="601"/>
        <v>1</v>
      </c>
      <c r="X3507" s="40">
        <f t="shared" ca="1" si="602"/>
        <v>37250</v>
      </c>
      <c r="Y3507" s="30" t="b">
        <f t="shared" ca="1" si="603"/>
        <v>1</v>
      </c>
    </row>
    <row r="3508" spans="1:25" hidden="1">
      <c r="A3508" s="28" t="s">
        <v>5366</v>
      </c>
      <c r="B3508" s="28" t="s">
        <v>5367</v>
      </c>
      <c r="C3508" s="28" t="s">
        <v>2991</v>
      </c>
      <c r="D3508" s="28" t="s">
        <v>2842</v>
      </c>
      <c r="E3508" s="29">
        <v>42130</v>
      </c>
      <c r="F3508" s="28" t="s">
        <v>14118</v>
      </c>
      <c r="G3508" s="30">
        <v>1194</v>
      </c>
      <c r="H3508" s="28" t="s">
        <v>14119</v>
      </c>
      <c r="I3508" s="31">
        <v>0</v>
      </c>
      <c r="J3508" s="31">
        <v>2222</v>
      </c>
      <c r="K3508" s="28" t="s">
        <v>5540</v>
      </c>
      <c r="L3508" s="32">
        <f t="shared" si="595"/>
        <v>-2222</v>
      </c>
      <c r="M3508" s="33">
        <f t="shared" si="596"/>
        <v>2222</v>
      </c>
      <c r="N3508" s="34" t="b">
        <v>1</v>
      </c>
      <c r="O3508" s="35">
        <f t="shared" si="597"/>
        <v>2222</v>
      </c>
      <c r="P3508" s="36" t="str">
        <f t="shared" si="598"/>
        <v>I</v>
      </c>
      <c r="Q3508" s="37" t="str">
        <f t="shared" si="599"/>
        <v>RURA</v>
      </c>
      <c r="R3508" s="6" t="str">
        <f t="shared" si="600"/>
        <v>I - RURA</v>
      </c>
      <c r="S3508" s="6" t="str">
        <f>IFERROR(INDEX('Vendor Over-ride'!$C:$C, MATCH($R:$R,'Vendor Over-ride'!$A:$A,0)),"")</f>
        <v>I - RURA</v>
      </c>
      <c r="U3508" s="38" t="str">
        <f t="shared" si="605"/>
        <v>Lottery</v>
      </c>
      <c r="V3508" s="5" t="str">
        <f t="shared" si="604"/>
        <v>AWARD</v>
      </c>
      <c r="W3508" s="5" t="b">
        <f t="shared" si="601"/>
        <v>0</v>
      </c>
      <c r="X3508" s="40">
        <f t="shared" ca="1" si="602"/>
        <v>2222</v>
      </c>
      <c r="Y3508" s="30" t="b">
        <f t="shared" ca="1" si="603"/>
        <v>0</v>
      </c>
    </row>
    <row r="3509" spans="1:25">
      <c r="A3509" s="28" t="s">
        <v>5366</v>
      </c>
      <c r="B3509" s="28" t="s">
        <v>5367</v>
      </c>
      <c r="C3509" s="28" t="s">
        <v>2991</v>
      </c>
      <c r="D3509" s="28" t="s">
        <v>2842</v>
      </c>
      <c r="E3509" s="29">
        <v>42130</v>
      </c>
      <c r="F3509" s="28" t="s">
        <v>3327</v>
      </c>
      <c r="G3509" s="30">
        <v>1194</v>
      </c>
      <c r="H3509" s="28" t="s">
        <v>14120</v>
      </c>
      <c r="I3509" s="31">
        <v>0</v>
      </c>
      <c r="J3509" s="31">
        <v>105000</v>
      </c>
      <c r="K3509" s="28" t="s">
        <v>5616</v>
      </c>
      <c r="L3509" s="32">
        <f t="shared" si="595"/>
        <v>-105000</v>
      </c>
      <c r="M3509" s="33">
        <f t="shared" si="596"/>
        <v>105000</v>
      </c>
      <c r="N3509" s="34" t="b">
        <v>1</v>
      </c>
      <c r="O3509" s="35">
        <f t="shared" si="597"/>
        <v>105000</v>
      </c>
      <c r="P3509" s="36" t="str">
        <f t="shared" si="598"/>
        <v>I</v>
      </c>
      <c r="Q3509" s="37" t="str">
        <f t="shared" si="599"/>
        <v>SCOTTISH FILM TALENT NET.WORK (SFTN)</v>
      </c>
      <c r="R3509" s="6" t="str">
        <f t="shared" si="600"/>
        <v>I - SCOTTISH FILM TALENT NET.WORK (SFTN)</v>
      </c>
      <c r="S3509" s="6" t="str">
        <f>IFERROR(INDEX('Vendor Over-ride'!$C:$C, MATCH($R:$R,'Vendor Over-ride'!$A:$A,0)),"")</f>
        <v>I - SCOTTISH FILM TALENT NET.WORK (SFTN)</v>
      </c>
      <c r="U3509" s="38" t="str">
        <f t="shared" si="605"/>
        <v>Lottery</v>
      </c>
      <c r="V3509" s="5" t="str">
        <f t="shared" si="604"/>
        <v>AWARD</v>
      </c>
      <c r="W3509" s="5" t="b">
        <f t="shared" si="601"/>
        <v>1</v>
      </c>
      <c r="X3509" s="40">
        <f t="shared" ca="1" si="602"/>
        <v>440000</v>
      </c>
      <c r="Y3509" s="30" t="b">
        <f t="shared" ca="1" si="603"/>
        <v>1</v>
      </c>
    </row>
    <row r="3510" spans="1:25" hidden="1">
      <c r="A3510" s="28" t="s">
        <v>5366</v>
      </c>
      <c r="B3510" s="28" t="s">
        <v>5367</v>
      </c>
      <c r="C3510" s="28" t="s">
        <v>2991</v>
      </c>
      <c r="D3510" s="28" t="s">
        <v>2842</v>
      </c>
      <c r="E3510" s="29">
        <v>42130</v>
      </c>
      <c r="F3510" s="28" t="s">
        <v>3329</v>
      </c>
      <c r="G3510" s="30">
        <v>1194</v>
      </c>
      <c r="H3510" s="28" t="s">
        <v>14121</v>
      </c>
      <c r="I3510" s="31">
        <v>0</v>
      </c>
      <c r="J3510" s="31">
        <v>4750</v>
      </c>
      <c r="K3510" s="28" t="s">
        <v>14122</v>
      </c>
      <c r="L3510" s="32">
        <f t="shared" si="595"/>
        <v>-4750</v>
      </c>
      <c r="M3510" s="33">
        <f t="shared" si="596"/>
        <v>4750</v>
      </c>
      <c r="N3510" s="34" t="b">
        <v>1</v>
      </c>
      <c r="O3510" s="35">
        <f t="shared" si="597"/>
        <v>4750</v>
      </c>
      <c r="P3510" s="36" t="str">
        <f t="shared" si="598"/>
        <v>I</v>
      </c>
      <c r="Q3510" s="37" t="str">
        <f t="shared" si="599"/>
        <v>The Drouth</v>
      </c>
      <c r="R3510" s="6" t="str">
        <f t="shared" si="600"/>
        <v>I - The Drouth</v>
      </c>
      <c r="S3510" s="6" t="str">
        <f>IFERROR(INDEX('Vendor Over-ride'!$C:$C, MATCH($R:$R,'Vendor Over-ride'!$A:$A,0)),"")</f>
        <v>I - Drouth, The</v>
      </c>
      <c r="U3510" s="38" t="str">
        <f t="shared" si="605"/>
        <v>Lottery</v>
      </c>
      <c r="V3510" s="5" t="str">
        <f t="shared" si="604"/>
        <v>AWARD</v>
      </c>
      <c r="W3510" s="5" t="b">
        <f t="shared" si="601"/>
        <v>0</v>
      </c>
      <c r="X3510" s="40">
        <f t="shared" ca="1" si="602"/>
        <v>4750</v>
      </c>
      <c r="Y3510" s="30" t="b">
        <f t="shared" ca="1" si="603"/>
        <v>0</v>
      </c>
    </row>
    <row r="3511" spans="1:25">
      <c r="A3511" s="28" t="s">
        <v>5366</v>
      </c>
      <c r="B3511" s="28" t="s">
        <v>5367</v>
      </c>
      <c r="C3511" s="28" t="s">
        <v>2991</v>
      </c>
      <c r="D3511" s="28" t="s">
        <v>2842</v>
      </c>
      <c r="E3511" s="29">
        <v>42130</v>
      </c>
      <c r="F3511" s="28" t="s">
        <v>3330</v>
      </c>
      <c r="G3511" s="30">
        <v>1194</v>
      </c>
      <c r="H3511" s="28" t="s">
        <v>14123</v>
      </c>
      <c r="I3511" s="31">
        <v>0</v>
      </c>
      <c r="J3511" s="31">
        <v>978.66</v>
      </c>
      <c r="K3511" s="28" t="s">
        <v>5468</v>
      </c>
      <c r="L3511" s="32">
        <f t="shared" si="595"/>
        <v>-978.66</v>
      </c>
      <c r="M3511" s="33">
        <f t="shared" si="596"/>
        <v>978.66</v>
      </c>
      <c r="N3511" s="34" t="b">
        <v>1</v>
      </c>
      <c r="O3511" s="35">
        <f t="shared" si="597"/>
        <v>978.66</v>
      </c>
      <c r="P3511" s="36" t="str">
        <f t="shared" si="598"/>
        <v>T</v>
      </c>
      <c r="Q3511" s="37" t="str">
        <f t="shared" si="599"/>
        <v>The Big Lottery Fund (Overheads)</v>
      </c>
      <c r="R3511" s="6" t="str">
        <f t="shared" si="600"/>
        <v>T - The Big Lottery Fund (Overheads)</v>
      </c>
      <c r="S3511" s="6" t="str">
        <f>IFERROR(INDEX('Vendor Over-ride'!$C:$C, MATCH($R:$R,'Vendor Over-ride'!$A:$A,0)),"")</f>
        <v>T - Big Lottery Fund (Overheads), The</v>
      </c>
      <c r="T3511" s="41" t="s">
        <v>7027</v>
      </c>
      <c r="U3511" s="38" t="str">
        <f t="shared" si="605"/>
        <v>Lottery</v>
      </c>
      <c r="V3511" s="5" t="str">
        <f t="shared" si="604"/>
        <v>TRADE</v>
      </c>
      <c r="W3511" s="5" t="b">
        <f t="shared" si="601"/>
        <v>0</v>
      </c>
      <c r="X3511" s="40">
        <f t="shared" ca="1" si="602"/>
        <v>31956.649999999998</v>
      </c>
      <c r="Y3511" s="30" t="b">
        <f t="shared" ca="1" si="603"/>
        <v>1</v>
      </c>
    </row>
    <row r="3512" spans="1:25" hidden="1">
      <c r="A3512" s="28" t="s">
        <v>5366</v>
      </c>
      <c r="B3512" s="28" t="s">
        <v>5367</v>
      </c>
      <c r="C3512" s="28" t="s">
        <v>2991</v>
      </c>
      <c r="D3512" s="28" t="s">
        <v>2842</v>
      </c>
      <c r="E3512" s="29">
        <v>42130</v>
      </c>
      <c r="F3512" s="28" t="s">
        <v>3331</v>
      </c>
      <c r="G3512" s="30">
        <v>1194</v>
      </c>
      <c r="H3512" s="28" t="s">
        <v>14124</v>
      </c>
      <c r="I3512" s="31">
        <v>0</v>
      </c>
      <c r="J3512" s="31">
        <v>94.1</v>
      </c>
      <c r="K3512" s="28" t="s">
        <v>5397</v>
      </c>
      <c r="L3512" s="32">
        <f t="shared" si="595"/>
        <v>-94.1</v>
      </c>
      <c r="M3512" s="33">
        <f t="shared" si="596"/>
        <v>94.1</v>
      </c>
      <c r="N3512" s="34" t="b">
        <v>1</v>
      </c>
      <c r="O3512" s="35">
        <f t="shared" si="597"/>
        <v>94.1</v>
      </c>
      <c r="P3512" s="36" t="str">
        <f t="shared" si="598"/>
        <v>T</v>
      </c>
      <c r="Q3512" s="37" t="str">
        <f t="shared" si="599"/>
        <v>Hilary Nicoll</v>
      </c>
      <c r="R3512" s="6" t="str">
        <f t="shared" si="600"/>
        <v>T - Hilary Nicoll</v>
      </c>
      <c r="S3512" s="6" t="str">
        <f>IFERROR(INDEX('Vendor Over-ride'!$C:$C, MATCH($R:$R,'Vendor Over-ride'!$A:$A,0)),"")</f>
        <v>T - Hilary Nicoll</v>
      </c>
      <c r="U3512" s="38" t="str">
        <f t="shared" si="605"/>
        <v>Lottery</v>
      </c>
      <c r="V3512" s="5" t="str">
        <f t="shared" si="604"/>
        <v>TRADE</v>
      </c>
      <c r="W3512" s="5" t="b">
        <f t="shared" si="601"/>
        <v>0</v>
      </c>
      <c r="X3512" s="40">
        <f t="shared" ca="1" si="602"/>
        <v>5164.6000000000004</v>
      </c>
      <c r="Y3512" s="30" t="b">
        <f t="shared" ca="1" si="603"/>
        <v>0</v>
      </c>
    </row>
    <row r="3513" spans="1:25" hidden="1">
      <c r="A3513" s="28" t="s">
        <v>5366</v>
      </c>
      <c r="B3513" s="28" t="s">
        <v>5367</v>
      </c>
      <c r="C3513" s="28" t="s">
        <v>2991</v>
      </c>
      <c r="D3513" s="28" t="s">
        <v>2842</v>
      </c>
      <c r="E3513" s="29">
        <v>42130</v>
      </c>
      <c r="F3513" s="28" t="s">
        <v>3332</v>
      </c>
      <c r="G3513" s="30">
        <v>1194</v>
      </c>
      <c r="H3513" s="28" t="s">
        <v>14125</v>
      </c>
      <c r="I3513" s="31">
        <v>0</v>
      </c>
      <c r="J3513" s="31">
        <v>27.1</v>
      </c>
      <c r="K3513" s="28" t="s">
        <v>5398</v>
      </c>
      <c r="L3513" s="32">
        <f t="shared" si="595"/>
        <v>-27.1</v>
      </c>
      <c r="M3513" s="33">
        <f t="shared" si="596"/>
        <v>27.1</v>
      </c>
      <c r="N3513" s="34" t="b">
        <v>1</v>
      </c>
      <c r="O3513" s="35">
        <f t="shared" si="597"/>
        <v>27.1</v>
      </c>
      <c r="P3513" s="36" t="str">
        <f t="shared" si="598"/>
        <v>T</v>
      </c>
      <c r="Q3513" s="37" t="str">
        <f t="shared" si="599"/>
        <v>Jess Abrams</v>
      </c>
      <c r="R3513" s="6" t="str">
        <f t="shared" si="600"/>
        <v>T - Jess Abrams</v>
      </c>
      <c r="S3513" s="6" t="str">
        <f>IFERROR(INDEX('Vendor Over-ride'!$C:$C, MATCH($R:$R,'Vendor Over-ride'!$A:$A,0)),"")</f>
        <v>T - Jess Abrams</v>
      </c>
      <c r="U3513" s="38" t="str">
        <f t="shared" si="605"/>
        <v>Lottery</v>
      </c>
      <c r="V3513" s="5" t="str">
        <f t="shared" si="604"/>
        <v>TRADE</v>
      </c>
      <c r="W3513" s="5" t="b">
        <f t="shared" si="601"/>
        <v>0</v>
      </c>
      <c r="X3513" s="40">
        <f t="shared" ca="1" si="602"/>
        <v>27.1</v>
      </c>
      <c r="Y3513" s="30" t="b">
        <f t="shared" ca="1" si="603"/>
        <v>0</v>
      </c>
    </row>
    <row r="3514" spans="1:25" hidden="1">
      <c r="A3514" s="28" t="s">
        <v>5366</v>
      </c>
      <c r="B3514" s="28" t="s">
        <v>5367</v>
      </c>
      <c r="C3514" s="28" t="s">
        <v>2991</v>
      </c>
      <c r="D3514" s="28" t="s">
        <v>2842</v>
      </c>
      <c r="E3514" s="29">
        <v>42132</v>
      </c>
      <c r="F3514" s="28" t="s">
        <v>3333</v>
      </c>
      <c r="G3514" s="30">
        <v>1194</v>
      </c>
      <c r="H3514" s="28" t="s">
        <v>14126</v>
      </c>
      <c r="I3514" s="31">
        <v>0</v>
      </c>
      <c r="J3514" s="31">
        <v>500</v>
      </c>
      <c r="K3514" s="28" t="s">
        <v>2857</v>
      </c>
      <c r="L3514" s="32">
        <f t="shared" si="595"/>
        <v>-500</v>
      </c>
      <c r="M3514" s="33">
        <f t="shared" si="596"/>
        <v>500</v>
      </c>
      <c r="N3514" s="34" t="b">
        <v>1</v>
      </c>
      <c r="O3514" s="35">
        <f t="shared" si="597"/>
        <v>500</v>
      </c>
      <c r="P3514" s="36" t="str">
        <f t="shared" si="598"/>
        <v>T</v>
      </c>
      <c r="Q3514" s="37" t="str">
        <f t="shared" si="599"/>
        <v>Brian Maycock</v>
      </c>
      <c r="R3514" s="6" t="str">
        <f t="shared" si="600"/>
        <v>T - Brian Maycock</v>
      </c>
      <c r="S3514" s="6" t="str">
        <f>IFERROR(INDEX('Vendor Over-ride'!$C:$C, MATCH($R:$R,'Vendor Over-ride'!$A:$A,0)),"")</f>
        <v>T - Brian Maycock</v>
      </c>
      <c r="U3514" s="38" t="str">
        <f t="shared" si="605"/>
        <v>Lottery</v>
      </c>
      <c r="V3514" s="5" t="str">
        <f t="shared" si="604"/>
        <v>TRADE</v>
      </c>
      <c r="W3514" s="5" t="b">
        <f t="shared" si="601"/>
        <v>0</v>
      </c>
      <c r="X3514" s="40">
        <f t="shared" ca="1" si="602"/>
        <v>6000</v>
      </c>
      <c r="Y3514" s="30" t="b">
        <f t="shared" ca="1" si="603"/>
        <v>0</v>
      </c>
    </row>
    <row r="3515" spans="1:25" hidden="1">
      <c r="A3515" s="28" t="s">
        <v>5366</v>
      </c>
      <c r="B3515" s="28" t="s">
        <v>5367</v>
      </c>
      <c r="C3515" s="28" t="s">
        <v>2991</v>
      </c>
      <c r="D3515" s="28" t="s">
        <v>2842</v>
      </c>
      <c r="E3515" s="29">
        <v>42132</v>
      </c>
      <c r="F3515" s="28" t="s">
        <v>14127</v>
      </c>
      <c r="G3515" s="30">
        <v>1194</v>
      </c>
      <c r="H3515" s="28" t="s">
        <v>14128</v>
      </c>
      <c r="I3515" s="31">
        <v>0</v>
      </c>
      <c r="J3515" s="31">
        <v>241.94</v>
      </c>
      <c r="K3515" s="28" t="s">
        <v>14129</v>
      </c>
      <c r="L3515" s="32">
        <f t="shared" si="595"/>
        <v>-241.94</v>
      </c>
      <c r="M3515" s="33">
        <f t="shared" si="596"/>
        <v>241.94</v>
      </c>
      <c r="N3515" s="34" t="b">
        <v>1</v>
      </c>
      <c r="O3515" s="35">
        <f t="shared" si="597"/>
        <v>241.94</v>
      </c>
      <c r="P3515" s="36" t="str">
        <f t="shared" si="598"/>
        <v>T</v>
      </c>
      <c r="Q3515" s="37" t="str">
        <f t="shared" si="599"/>
        <v>Pete Stollery</v>
      </c>
      <c r="R3515" s="6" t="str">
        <f t="shared" si="600"/>
        <v>T - Pete Stollery</v>
      </c>
      <c r="S3515" s="6" t="str">
        <f>IFERROR(INDEX('Vendor Over-ride'!$C:$C, MATCH($R:$R,'Vendor Over-ride'!$A:$A,0)),"")</f>
        <v>T - Pete Stollery</v>
      </c>
      <c r="U3515" s="38" t="str">
        <f t="shared" si="605"/>
        <v>Lottery</v>
      </c>
      <c r="V3515" s="5" t="str">
        <f t="shared" si="604"/>
        <v>TRADE</v>
      </c>
      <c r="W3515" s="5" t="b">
        <f t="shared" si="601"/>
        <v>0</v>
      </c>
      <c r="X3515" s="40">
        <f t="shared" ca="1" si="602"/>
        <v>241.94</v>
      </c>
      <c r="Y3515" s="30" t="b">
        <f t="shared" ca="1" si="603"/>
        <v>0</v>
      </c>
    </row>
    <row r="3516" spans="1:25" hidden="1">
      <c r="A3516" s="28" t="s">
        <v>5366</v>
      </c>
      <c r="B3516" s="28" t="s">
        <v>5367</v>
      </c>
      <c r="C3516" s="28" t="s">
        <v>2991</v>
      </c>
      <c r="D3516" s="28" t="s">
        <v>2842</v>
      </c>
      <c r="E3516" s="29">
        <v>42136</v>
      </c>
      <c r="F3516" s="28" t="s">
        <v>14130</v>
      </c>
      <c r="G3516" s="30">
        <v>1196</v>
      </c>
      <c r="H3516" s="28" t="s">
        <v>4988</v>
      </c>
      <c r="I3516" s="31">
        <v>0</v>
      </c>
      <c r="J3516" s="31">
        <v>960</v>
      </c>
      <c r="K3516" s="28" t="s">
        <v>5753</v>
      </c>
      <c r="L3516" s="32">
        <f t="shared" si="595"/>
        <v>-960</v>
      </c>
      <c r="M3516" s="33">
        <f t="shared" si="596"/>
        <v>960</v>
      </c>
      <c r="N3516" s="34" t="b">
        <v>1</v>
      </c>
      <c r="O3516" s="35">
        <f t="shared" si="597"/>
        <v>960</v>
      </c>
      <c r="P3516" s="36" t="str">
        <f t="shared" si="598"/>
        <v>G</v>
      </c>
      <c r="Q3516" s="37" t="str">
        <f t="shared" si="599"/>
        <v>Engage</v>
      </c>
      <c r="R3516" s="6" t="str">
        <f t="shared" si="600"/>
        <v>G - Engage</v>
      </c>
      <c r="S3516" s="6" t="str">
        <f>IFERROR(INDEX('Vendor Over-ride'!$C:$C, MATCH($R:$R,'Vendor Over-ride'!$A:$A,0)),"")</f>
        <v>G - Engage</v>
      </c>
      <c r="U3516" s="38" t="str">
        <f t="shared" si="605"/>
        <v>Lottery</v>
      </c>
      <c r="V3516" s="5" t="str">
        <f t="shared" si="604"/>
        <v>AWARD</v>
      </c>
      <c r="W3516" s="5" t="b">
        <f t="shared" si="601"/>
        <v>0</v>
      </c>
      <c r="X3516" s="40">
        <f t="shared" ca="1" si="602"/>
        <v>960</v>
      </c>
      <c r="Y3516" s="30" t="b">
        <f t="shared" ca="1" si="603"/>
        <v>0</v>
      </c>
    </row>
    <row r="3517" spans="1:25">
      <c r="A3517" s="28" t="s">
        <v>5366</v>
      </c>
      <c r="B3517" s="28" t="s">
        <v>5367</v>
      </c>
      <c r="C3517" s="28" t="s">
        <v>2991</v>
      </c>
      <c r="D3517" s="28" t="s">
        <v>2842</v>
      </c>
      <c r="E3517" s="29">
        <v>42136</v>
      </c>
      <c r="F3517" s="28" t="s">
        <v>3334</v>
      </c>
      <c r="G3517" s="30">
        <v>1196</v>
      </c>
      <c r="H3517" s="28" t="s">
        <v>4989</v>
      </c>
      <c r="I3517" s="31">
        <v>0</v>
      </c>
      <c r="J3517" s="31">
        <v>8250</v>
      </c>
      <c r="K3517" s="28" t="s">
        <v>14131</v>
      </c>
      <c r="L3517" s="32">
        <f t="shared" si="595"/>
        <v>-8250</v>
      </c>
      <c r="M3517" s="33">
        <f t="shared" si="596"/>
        <v>8250</v>
      </c>
      <c r="N3517" s="34" t="b">
        <v>1</v>
      </c>
      <c r="O3517" s="35">
        <f t="shared" si="597"/>
        <v>8250</v>
      </c>
      <c r="P3517" s="36" t="str">
        <f t="shared" si="598"/>
        <v>G</v>
      </c>
      <c r="Q3517" s="37" t="str">
        <f t="shared" si="599"/>
        <v>Terra Incognita</v>
      </c>
      <c r="R3517" s="6" t="str">
        <f t="shared" si="600"/>
        <v>G - Terra Incognita</v>
      </c>
      <c r="S3517" s="6" t="str">
        <f>IFERROR(INDEX('Vendor Over-ride'!$C:$C, MATCH($R:$R,'Vendor Over-ride'!$A:$A,0)),"")</f>
        <v>G - Terra Incognita</v>
      </c>
      <c r="U3517" s="38" t="str">
        <f t="shared" si="605"/>
        <v>Lottery</v>
      </c>
      <c r="V3517" s="5" t="str">
        <f t="shared" si="604"/>
        <v>AWARD</v>
      </c>
      <c r="W3517" s="5" t="b">
        <f t="shared" si="601"/>
        <v>0</v>
      </c>
      <c r="X3517" s="40">
        <f t="shared" ca="1" si="602"/>
        <v>58250</v>
      </c>
      <c r="Y3517" s="30" t="b">
        <f t="shared" ca="1" si="603"/>
        <v>1</v>
      </c>
    </row>
    <row r="3518" spans="1:25" hidden="1">
      <c r="A3518" s="28" t="s">
        <v>5366</v>
      </c>
      <c r="B3518" s="28" t="s">
        <v>5367</v>
      </c>
      <c r="C3518" s="28" t="s">
        <v>2991</v>
      </c>
      <c r="D3518" s="28" t="s">
        <v>2842</v>
      </c>
      <c r="E3518" s="29">
        <v>42136</v>
      </c>
      <c r="F3518" s="28" t="s">
        <v>3335</v>
      </c>
      <c r="G3518" s="30">
        <v>1196</v>
      </c>
      <c r="H3518" s="28" t="s">
        <v>4990</v>
      </c>
      <c r="I3518" s="31">
        <v>0</v>
      </c>
      <c r="J3518" s="31">
        <v>16219</v>
      </c>
      <c r="K3518" s="28" t="s">
        <v>14132</v>
      </c>
      <c r="L3518" s="32">
        <f t="shared" si="595"/>
        <v>-16219</v>
      </c>
      <c r="M3518" s="33">
        <f t="shared" si="596"/>
        <v>16219</v>
      </c>
      <c r="N3518" s="34" t="b">
        <v>1</v>
      </c>
      <c r="O3518" s="35">
        <f t="shared" si="597"/>
        <v>16219</v>
      </c>
      <c r="P3518" s="36" t="str">
        <f t="shared" si="598"/>
        <v>G</v>
      </c>
      <c r="Q3518" s="37" t="str">
        <f t="shared" si="599"/>
        <v>Borders Book Festival</v>
      </c>
      <c r="R3518" s="6" t="str">
        <f t="shared" si="600"/>
        <v>G - Borders Book Festival</v>
      </c>
      <c r="S3518" s="6" t="str">
        <f>IFERROR(INDEX('Vendor Over-ride'!$C:$C, MATCH($R:$R,'Vendor Over-ride'!$A:$A,0)),"")</f>
        <v>G - Borders Book Festival</v>
      </c>
      <c r="U3518" s="38" t="str">
        <f t="shared" si="605"/>
        <v>Lottery</v>
      </c>
      <c r="V3518" s="5" t="str">
        <f t="shared" si="604"/>
        <v>AWARD</v>
      </c>
      <c r="W3518" s="5" t="b">
        <f t="shared" si="601"/>
        <v>0</v>
      </c>
      <c r="X3518" s="40">
        <f t="shared" ca="1" si="602"/>
        <v>21625</v>
      </c>
      <c r="Y3518" s="30" t="b">
        <f t="shared" ca="1" si="603"/>
        <v>0</v>
      </c>
    </row>
    <row r="3519" spans="1:25" hidden="1">
      <c r="A3519" s="28" t="s">
        <v>5366</v>
      </c>
      <c r="B3519" s="28" t="s">
        <v>5367</v>
      </c>
      <c r="C3519" s="28" t="s">
        <v>2991</v>
      </c>
      <c r="D3519" s="28" t="s">
        <v>2842</v>
      </c>
      <c r="E3519" s="29">
        <v>42136</v>
      </c>
      <c r="F3519" s="28" t="s">
        <v>3336</v>
      </c>
      <c r="G3519" s="30">
        <v>1196</v>
      </c>
      <c r="H3519" s="28" t="s">
        <v>4991</v>
      </c>
      <c r="I3519" s="31">
        <v>0</v>
      </c>
      <c r="J3519" s="31">
        <v>4950</v>
      </c>
      <c r="K3519" s="28" t="s">
        <v>14133</v>
      </c>
      <c r="L3519" s="32">
        <f t="shared" si="595"/>
        <v>-4950</v>
      </c>
      <c r="M3519" s="33">
        <f t="shared" si="596"/>
        <v>4950</v>
      </c>
      <c r="N3519" s="34" t="b">
        <v>1</v>
      </c>
      <c r="O3519" s="35">
        <f t="shared" si="597"/>
        <v>4950</v>
      </c>
      <c r="P3519" s="36" t="str">
        <f t="shared" si="598"/>
        <v>G</v>
      </c>
      <c r="Q3519" s="37" t="str">
        <f t="shared" si="599"/>
        <v>Charlotte Hathaway</v>
      </c>
      <c r="R3519" s="6" t="str">
        <f t="shared" si="600"/>
        <v>G - Charlotte Hathaway</v>
      </c>
      <c r="S3519" s="6" t="str">
        <f>IFERROR(INDEX('Vendor Over-ride'!$C:$C, MATCH($R:$R,'Vendor Over-ride'!$A:$A,0)),"")</f>
        <v>G - Charlotte Hathaway</v>
      </c>
      <c r="U3519" s="38" t="str">
        <f t="shared" si="605"/>
        <v>Lottery</v>
      </c>
      <c r="V3519" s="5" t="str">
        <f t="shared" si="604"/>
        <v>AWARD</v>
      </c>
      <c r="W3519" s="5" t="b">
        <f t="shared" si="601"/>
        <v>0</v>
      </c>
      <c r="X3519" s="40">
        <f t="shared" ca="1" si="602"/>
        <v>4950</v>
      </c>
      <c r="Y3519" s="30" t="b">
        <f t="shared" ca="1" si="603"/>
        <v>0</v>
      </c>
    </row>
    <row r="3520" spans="1:25" hidden="1">
      <c r="A3520" s="28" t="s">
        <v>5366</v>
      </c>
      <c r="B3520" s="28" t="s">
        <v>5367</v>
      </c>
      <c r="C3520" s="28" t="s">
        <v>2991</v>
      </c>
      <c r="D3520" s="28" t="s">
        <v>2842</v>
      </c>
      <c r="E3520" s="29">
        <v>42136</v>
      </c>
      <c r="F3520" s="28" t="s">
        <v>14134</v>
      </c>
      <c r="G3520" s="30">
        <v>1196</v>
      </c>
      <c r="H3520" s="28" t="s">
        <v>4992</v>
      </c>
      <c r="I3520" s="31">
        <v>0</v>
      </c>
      <c r="J3520" s="31">
        <v>983</v>
      </c>
      <c r="K3520" s="28" t="s">
        <v>14135</v>
      </c>
      <c r="L3520" s="32">
        <f t="shared" si="595"/>
        <v>-983</v>
      </c>
      <c r="M3520" s="33">
        <f t="shared" si="596"/>
        <v>983</v>
      </c>
      <c r="N3520" s="34" t="b">
        <v>1</v>
      </c>
      <c r="O3520" s="35">
        <f t="shared" si="597"/>
        <v>983</v>
      </c>
      <c r="P3520" s="36" t="str">
        <f t="shared" si="598"/>
        <v>G</v>
      </c>
      <c r="Q3520" s="37" t="str">
        <f t="shared" si="599"/>
        <v>Erlend Tait</v>
      </c>
      <c r="R3520" s="6" t="str">
        <f t="shared" si="600"/>
        <v>G - Erlend Tait</v>
      </c>
      <c r="S3520" s="6" t="str">
        <f>IFERROR(INDEX('Vendor Over-ride'!$C:$C, MATCH($R:$R,'Vendor Over-ride'!$A:$A,0)),"")</f>
        <v>G - Erlend Tait</v>
      </c>
      <c r="U3520" s="38" t="str">
        <f t="shared" si="605"/>
        <v>Lottery</v>
      </c>
      <c r="V3520" s="5" t="str">
        <f t="shared" si="604"/>
        <v>AWARD</v>
      </c>
      <c r="W3520" s="5" t="b">
        <f t="shared" si="601"/>
        <v>0</v>
      </c>
      <c r="X3520" s="40">
        <f t="shared" ca="1" si="602"/>
        <v>1310</v>
      </c>
      <c r="Y3520" s="30" t="b">
        <f t="shared" ca="1" si="603"/>
        <v>0</v>
      </c>
    </row>
    <row r="3521" spans="1:25" hidden="1">
      <c r="A3521" s="28" t="s">
        <v>5366</v>
      </c>
      <c r="B3521" s="28" t="s">
        <v>5367</v>
      </c>
      <c r="C3521" s="28" t="s">
        <v>2991</v>
      </c>
      <c r="D3521" s="28" t="s">
        <v>2842</v>
      </c>
      <c r="E3521" s="29">
        <v>42136</v>
      </c>
      <c r="F3521" s="28" t="s">
        <v>14136</v>
      </c>
      <c r="G3521" s="30">
        <v>1196</v>
      </c>
      <c r="H3521" s="28" t="s">
        <v>4993</v>
      </c>
      <c r="I3521" s="31">
        <v>0</v>
      </c>
      <c r="J3521" s="31">
        <v>11250</v>
      </c>
      <c r="K3521" s="28" t="s">
        <v>14137</v>
      </c>
      <c r="L3521" s="32">
        <f t="shared" si="595"/>
        <v>-11250</v>
      </c>
      <c r="M3521" s="33">
        <f t="shared" si="596"/>
        <v>11250</v>
      </c>
      <c r="N3521" s="34" t="b">
        <v>1</v>
      </c>
      <c r="O3521" s="35">
        <f t="shared" si="597"/>
        <v>11250</v>
      </c>
      <c r="P3521" s="36" t="str">
        <f t="shared" si="598"/>
        <v>G</v>
      </c>
      <c r="Q3521" s="37" t="str">
        <f t="shared" si="599"/>
        <v>Associazione Pisa Book Festival</v>
      </c>
      <c r="R3521" s="6" t="str">
        <f t="shared" si="600"/>
        <v>G - Associazione Pisa Book Festival</v>
      </c>
      <c r="S3521" s="6" t="str">
        <f>IFERROR(INDEX('Vendor Over-ride'!$C:$C, MATCH($R:$R,'Vendor Over-ride'!$A:$A,0)),"")</f>
        <v>G - Associazione Pisa Book Festival</v>
      </c>
      <c r="U3521" s="38" t="str">
        <f t="shared" si="605"/>
        <v>Lottery</v>
      </c>
      <c r="V3521" s="5" t="str">
        <f t="shared" si="604"/>
        <v>AWARD</v>
      </c>
      <c r="W3521" s="5" t="b">
        <f t="shared" si="601"/>
        <v>0</v>
      </c>
      <c r="X3521" s="40">
        <f t="shared" ca="1" si="602"/>
        <v>15000</v>
      </c>
      <c r="Y3521" s="30" t="b">
        <f t="shared" ca="1" si="603"/>
        <v>0</v>
      </c>
    </row>
    <row r="3522" spans="1:25" hidden="1">
      <c r="A3522" s="28" t="s">
        <v>5366</v>
      </c>
      <c r="B3522" s="28" t="s">
        <v>5367</v>
      </c>
      <c r="C3522" s="28" t="s">
        <v>2991</v>
      </c>
      <c r="D3522" s="28" t="s">
        <v>2842</v>
      </c>
      <c r="E3522" s="29">
        <v>42136</v>
      </c>
      <c r="F3522" s="28" t="s">
        <v>3338</v>
      </c>
      <c r="G3522" s="30">
        <v>1196</v>
      </c>
      <c r="H3522" s="28" t="s">
        <v>4994</v>
      </c>
      <c r="I3522" s="31">
        <v>0</v>
      </c>
      <c r="J3522" s="31">
        <v>750</v>
      </c>
      <c r="K3522" s="28" t="s">
        <v>14138</v>
      </c>
      <c r="L3522" s="32">
        <f t="shared" ref="L3522:L3585" si="606">I:I-J:J</f>
        <v>-750</v>
      </c>
      <c r="M3522" s="33">
        <f t="shared" ref="M3522:M3585" si="607">ABS($L:$L)</f>
        <v>750</v>
      </c>
      <c r="N3522" s="34" t="b">
        <v>1</v>
      </c>
      <c r="O3522" s="35">
        <f t="shared" ref="O3522:O3585" si="608">$M:$M*$N:$N</f>
        <v>750</v>
      </c>
      <c r="P3522" s="36" t="str">
        <f t="shared" ref="P3522:P3585" si="609">LEFT(TRIM($K:$K),1)</f>
        <v>G</v>
      </c>
      <c r="Q3522" s="37" t="str">
        <f t="shared" ref="Q3522:Q3585" si="610">RIGHT(TRIM($K:$K),LEN(TRIM($K:$K))-FIND("-",TRIM($K:$K)))</f>
        <v>BOOK GROUP</v>
      </c>
      <c r="R3522" s="6" t="str">
        <f t="shared" ref="R3522:R3585" si="611">CONCATENATE($P:$P, " - ",$Q:$Q)</f>
        <v>G - BOOK GROUP</v>
      </c>
      <c r="S3522" s="6" t="str">
        <f>IFERROR(INDEX('Vendor Over-ride'!$C:$C, MATCH($R:$R,'Vendor Over-ride'!$A:$A,0)),"")</f>
        <v>G - BOOK GROUP</v>
      </c>
      <c r="U3522" s="38" t="str">
        <f t="shared" si="605"/>
        <v>Lottery</v>
      </c>
      <c r="V3522" s="5" t="str">
        <f t="shared" si="604"/>
        <v>AWARD</v>
      </c>
      <c r="W3522" s="5" t="b">
        <f t="shared" ref="W3522:W3585" si="612">ROUND($O:$O,2)&gt;=25000</f>
        <v>0</v>
      </c>
      <c r="X3522" s="40">
        <f t="shared" ref="X3522:X3585" ca="1" si="613">SUMPRODUCT((Payee=$S3522) * (Payment_Value))</f>
        <v>1000</v>
      </c>
      <c r="Y3522" s="30" t="b">
        <f t="shared" ref="Y3522:Y3585" ca="1" si="614">$X:$X&gt;=25000</f>
        <v>0</v>
      </c>
    </row>
    <row r="3523" spans="1:25">
      <c r="A3523" s="28" t="s">
        <v>5366</v>
      </c>
      <c r="B3523" s="28" t="s">
        <v>5367</v>
      </c>
      <c r="C3523" s="28" t="s">
        <v>2991</v>
      </c>
      <c r="D3523" s="28" t="s">
        <v>2842</v>
      </c>
      <c r="E3523" s="29">
        <v>42136</v>
      </c>
      <c r="F3523" s="28" t="s">
        <v>3339</v>
      </c>
      <c r="G3523" s="30">
        <v>1196</v>
      </c>
      <c r="H3523" s="28" t="s">
        <v>4995</v>
      </c>
      <c r="I3523" s="31">
        <v>0</v>
      </c>
      <c r="J3523" s="31">
        <v>1125</v>
      </c>
      <c r="K3523" s="28" t="s">
        <v>5790</v>
      </c>
      <c r="L3523" s="32">
        <f t="shared" si="606"/>
        <v>-1125</v>
      </c>
      <c r="M3523" s="33">
        <f t="shared" si="607"/>
        <v>1125</v>
      </c>
      <c r="N3523" s="34" t="b">
        <v>1</v>
      </c>
      <c r="O3523" s="35">
        <f t="shared" si="608"/>
        <v>1125</v>
      </c>
      <c r="P3523" s="36" t="str">
        <f t="shared" si="609"/>
        <v>I</v>
      </c>
      <c r="Q3523" s="37" t="str">
        <f t="shared" si="610"/>
        <v>Black Camel Production</v>
      </c>
      <c r="R3523" s="6" t="str">
        <f t="shared" si="611"/>
        <v>I - Black Camel Production</v>
      </c>
      <c r="S3523" s="6" t="str">
        <f>IFERROR(INDEX('Vendor Over-ride'!$C:$C, MATCH($R:$R,'Vendor Over-ride'!$A:$A,0)),"")</f>
        <v>I - Black Camel Productions</v>
      </c>
      <c r="U3523" s="38" t="str">
        <f t="shared" si="605"/>
        <v>Lottery</v>
      </c>
      <c r="V3523" s="5" t="str">
        <f t="shared" ref="V3523:V3586" si="615">UPPER(IF($P:$P="E","Employee",IF(OR($P:$P="I",$P:$P="G"),"Award",IF(OR($P:$P="D",$P:$P="T"),"Trade",""))))</f>
        <v>AWARD</v>
      </c>
      <c r="W3523" s="5" t="b">
        <f t="shared" si="612"/>
        <v>0</v>
      </c>
      <c r="X3523" s="40">
        <f t="shared" ca="1" si="613"/>
        <v>99513.17</v>
      </c>
      <c r="Y3523" s="30" t="b">
        <f t="shared" ca="1" si="614"/>
        <v>1</v>
      </c>
    </row>
    <row r="3524" spans="1:25">
      <c r="A3524" s="28" t="s">
        <v>5366</v>
      </c>
      <c r="B3524" s="28" t="s">
        <v>5367</v>
      </c>
      <c r="C3524" s="28" t="s">
        <v>2991</v>
      </c>
      <c r="D3524" s="28" t="s">
        <v>2842</v>
      </c>
      <c r="E3524" s="29">
        <v>42136</v>
      </c>
      <c r="F3524" s="28" t="s">
        <v>14139</v>
      </c>
      <c r="G3524" s="30">
        <v>1196</v>
      </c>
      <c r="H3524" s="28" t="s">
        <v>4996</v>
      </c>
      <c r="I3524" s="31">
        <v>0</v>
      </c>
      <c r="J3524" s="31">
        <v>12369.17</v>
      </c>
      <c r="K3524" s="28" t="s">
        <v>5411</v>
      </c>
      <c r="L3524" s="32">
        <f t="shared" si="606"/>
        <v>-12369.17</v>
      </c>
      <c r="M3524" s="33">
        <f t="shared" si="607"/>
        <v>12369.17</v>
      </c>
      <c r="N3524" s="34" t="b">
        <v>1</v>
      </c>
      <c r="O3524" s="35">
        <f t="shared" si="608"/>
        <v>12369.17</v>
      </c>
      <c r="P3524" s="36" t="str">
        <f t="shared" si="609"/>
        <v>I</v>
      </c>
      <c r="Q3524" s="37" t="str">
        <f t="shared" si="610"/>
        <v>Edinburgh Printmakers Ltd</v>
      </c>
      <c r="R3524" s="6" t="str">
        <f t="shared" si="611"/>
        <v>I - Edinburgh Printmakers Ltd</v>
      </c>
      <c r="S3524" s="6" t="str">
        <f>IFERROR(INDEX('Vendor Over-ride'!$C:$C, MATCH($R:$R,'Vendor Over-ride'!$A:$A,0)),"")</f>
        <v>I - Edinburgh Printmakers</v>
      </c>
      <c r="U3524" s="38" t="str">
        <f t="shared" si="605"/>
        <v>Lottery</v>
      </c>
      <c r="V3524" s="5" t="str">
        <f t="shared" si="615"/>
        <v>AWARD</v>
      </c>
      <c r="W3524" s="5" t="b">
        <f t="shared" si="612"/>
        <v>0</v>
      </c>
      <c r="X3524" s="40">
        <f t="shared" ca="1" si="613"/>
        <v>62897.91</v>
      </c>
      <c r="Y3524" s="30" t="b">
        <f t="shared" ca="1" si="614"/>
        <v>1</v>
      </c>
    </row>
    <row r="3525" spans="1:25">
      <c r="A3525" s="28" t="s">
        <v>5366</v>
      </c>
      <c r="B3525" s="28" t="s">
        <v>5367</v>
      </c>
      <c r="C3525" s="28" t="s">
        <v>2991</v>
      </c>
      <c r="D3525" s="28" t="s">
        <v>2842</v>
      </c>
      <c r="E3525" s="29">
        <v>42136</v>
      </c>
      <c r="F3525" s="28" t="s">
        <v>3341</v>
      </c>
      <c r="G3525" s="30">
        <v>1196</v>
      </c>
      <c r="H3525" s="28" t="s">
        <v>4997</v>
      </c>
      <c r="I3525" s="31">
        <v>0</v>
      </c>
      <c r="J3525" s="31">
        <v>40000</v>
      </c>
      <c r="K3525" s="28" t="s">
        <v>5559</v>
      </c>
      <c r="L3525" s="32">
        <f t="shared" si="606"/>
        <v>-40000</v>
      </c>
      <c r="M3525" s="33">
        <f t="shared" si="607"/>
        <v>40000</v>
      </c>
      <c r="N3525" s="34" t="b">
        <v>1</v>
      </c>
      <c r="O3525" s="35">
        <f t="shared" si="608"/>
        <v>40000</v>
      </c>
      <c r="P3525" s="36" t="str">
        <f t="shared" si="609"/>
        <v>I</v>
      </c>
      <c r="Q3525" s="37" t="str">
        <f t="shared" si="610"/>
        <v>Glasgow Life</v>
      </c>
      <c r="R3525" s="6" t="str">
        <f t="shared" si="611"/>
        <v>I - Glasgow Life</v>
      </c>
      <c r="S3525" s="6" t="str">
        <f>IFERROR(INDEX('Vendor Over-ride'!$C:$C, MATCH($R:$R,'Vendor Over-ride'!$A:$A,0)),"")</f>
        <v>I - Glasgow Life</v>
      </c>
      <c r="U3525" s="38" t="str">
        <f t="shared" si="605"/>
        <v>Lottery</v>
      </c>
      <c r="V3525" s="5" t="str">
        <f t="shared" si="615"/>
        <v>AWARD</v>
      </c>
      <c r="W3525" s="5" t="b">
        <f t="shared" si="612"/>
        <v>1</v>
      </c>
      <c r="X3525" s="40">
        <f t="shared" ca="1" si="613"/>
        <v>194429</v>
      </c>
      <c r="Y3525" s="30" t="b">
        <f t="shared" ca="1" si="614"/>
        <v>1</v>
      </c>
    </row>
    <row r="3526" spans="1:25" hidden="1">
      <c r="A3526" s="28" t="s">
        <v>5366</v>
      </c>
      <c r="B3526" s="28" t="s">
        <v>5367</v>
      </c>
      <c r="C3526" s="28" t="s">
        <v>2991</v>
      </c>
      <c r="D3526" s="28" t="s">
        <v>2842</v>
      </c>
      <c r="E3526" s="29">
        <v>42136</v>
      </c>
      <c r="F3526" s="28" t="s">
        <v>14140</v>
      </c>
      <c r="G3526" s="30">
        <v>1196</v>
      </c>
      <c r="H3526" s="28" t="s">
        <v>4998</v>
      </c>
      <c r="I3526" s="31">
        <v>0</v>
      </c>
      <c r="J3526" s="31">
        <v>4643.5</v>
      </c>
      <c r="K3526" s="28" t="s">
        <v>14110</v>
      </c>
      <c r="L3526" s="32">
        <f t="shared" si="606"/>
        <v>-4643.5</v>
      </c>
      <c r="M3526" s="33">
        <f t="shared" si="607"/>
        <v>4643.5</v>
      </c>
      <c r="N3526" s="34" t="b">
        <v>1</v>
      </c>
      <c r="O3526" s="35">
        <f t="shared" si="608"/>
        <v>4643.5</v>
      </c>
      <c r="P3526" s="36" t="str">
        <f t="shared" si="609"/>
        <v>I</v>
      </c>
      <c r="Q3526" s="37" t="str">
        <f t="shared" si="610"/>
        <v>The Glue Factory CIC,</v>
      </c>
      <c r="R3526" s="6" t="str">
        <f t="shared" si="611"/>
        <v>I - The Glue Factory CIC,</v>
      </c>
      <c r="S3526" s="6" t="str">
        <f>IFERROR(INDEX('Vendor Over-ride'!$C:$C, MATCH($R:$R,'Vendor Over-ride'!$A:$A,0)),"")</f>
        <v>I - Glue Factory CIC, The</v>
      </c>
      <c r="U3526" s="38" t="str">
        <f t="shared" si="605"/>
        <v>Lottery</v>
      </c>
      <c r="V3526" s="5" t="str">
        <f t="shared" si="615"/>
        <v>AWARD</v>
      </c>
      <c r="W3526" s="5" t="b">
        <f t="shared" si="612"/>
        <v>0</v>
      </c>
      <c r="X3526" s="40">
        <f t="shared" ca="1" si="613"/>
        <v>18227.5</v>
      </c>
      <c r="Y3526" s="30" t="b">
        <f t="shared" ca="1" si="614"/>
        <v>0</v>
      </c>
    </row>
    <row r="3527" spans="1:25" hidden="1">
      <c r="A3527" s="28" t="s">
        <v>5366</v>
      </c>
      <c r="B3527" s="28" t="s">
        <v>5367</v>
      </c>
      <c r="C3527" s="28" t="s">
        <v>2991</v>
      </c>
      <c r="D3527" s="28" t="s">
        <v>2842</v>
      </c>
      <c r="E3527" s="29">
        <v>42136</v>
      </c>
      <c r="F3527" s="28" t="s">
        <v>3342</v>
      </c>
      <c r="G3527" s="30">
        <v>1196</v>
      </c>
      <c r="H3527" s="28" t="s">
        <v>4999</v>
      </c>
      <c r="I3527" s="31">
        <v>0</v>
      </c>
      <c r="J3527" s="31">
        <v>18338</v>
      </c>
      <c r="K3527" s="28" t="s">
        <v>14141</v>
      </c>
      <c r="L3527" s="32">
        <f t="shared" si="606"/>
        <v>-18338</v>
      </c>
      <c r="M3527" s="33">
        <f t="shared" si="607"/>
        <v>18338</v>
      </c>
      <c r="N3527" s="34" t="b">
        <v>1</v>
      </c>
      <c r="O3527" s="35">
        <f t="shared" si="608"/>
        <v>18338</v>
      </c>
      <c r="P3527" s="36" t="str">
        <f t="shared" si="609"/>
        <v>I</v>
      </c>
      <c r="Q3527" s="37" t="str">
        <f t="shared" si="610"/>
        <v>Holdings Ecosse Ltd</v>
      </c>
      <c r="R3527" s="6" t="str">
        <f t="shared" si="611"/>
        <v>I - Holdings Ecosse Ltd</v>
      </c>
      <c r="S3527" s="6" t="str">
        <f>IFERROR(INDEX('Vendor Over-ride'!$C:$C, MATCH($R:$R,'Vendor Over-ride'!$A:$A,0)),"")</f>
        <v>I - Holdings Ecosse Ltd</v>
      </c>
      <c r="U3527" s="38" t="str">
        <f t="shared" si="605"/>
        <v>Lottery</v>
      </c>
      <c r="V3527" s="5" t="str">
        <f t="shared" si="615"/>
        <v>AWARD</v>
      </c>
      <c r="W3527" s="5" t="b">
        <f t="shared" si="612"/>
        <v>0</v>
      </c>
      <c r="X3527" s="40">
        <f t="shared" ca="1" si="613"/>
        <v>18338</v>
      </c>
      <c r="Y3527" s="30" t="b">
        <f t="shared" ca="1" si="614"/>
        <v>0</v>
      </c>
    </row>
    <row r="3528" spans="1:25">
      <c r="A3528" s="28" t="s">
        <v>5366</v>
      </c>
      <c r="B3528" s="28" t="s">
        <v>5367</v>
      </c>
      <c r="C3528" s="28" t="s">
        <v>2991</v>
      </c>
      <c r="D3528" s="28" t="s">
        <v>2842</v>
      </c>
      <c r="E3528" s="29">
        <v>42136</v>
      </c>
      <c r="F3528" s="28" t="s">
        <v>3343</v>
      </c>
      <c r="G3528" s="30">
        <v>1196</v>
      </c>
      <c r="H3528" s="28" t="s">
        <v>5000</v>
      </c>
      <c r="I3528" s="31">
        <v>0</v>
      </c>
      <c r="J3528" s="31">
        <v>77540</v>
      </c>
      <c r="K3528" s="28" t="s">
        <v>5415</v>
      </c>
      <c r="L3528" s="32">
        <f t="shared" si="606"/>
        <v>-77540</v>
      </c>
      <c r="M3528" s="33">
        <f t="shared" si="607"/>
        <v>77540</v>
      </c>
      <c r="N3528" s="34" t="b">
        <v>1</v>
      </c>
      <c r="O3528" s="35">
        <f t="shared" si="608"/>
        <v>77540</v>
      </c>
      <c r="P3528" s="36" t="str">
        <f t="shared" si="609"/>
        <v>I</v>
      </c>
      <c r="Q3528" s="37" t="str">
        <f t="shared" si="610"/>
        <v>Horsecross Arts Limited</v>
      </c>
      <c r="R3528" s="6" t="str">
        <f t="shared" si="611"/>
        <v>I - Horsecross Arts Limited</v>
      </c>
      <c r="S3528" s="6" t="str">
        <f>IFERROR(INDEX('Vendor Over-ride'!$C:$C, MATCH($R:$R,'Vendor Over-ride'!$A:$A,0)),"")</f>
        <v>I - Horsecross Arts</v>
      </c>
      <c r="U3528" s="38" t="str">
        <f t="shared" si="605"/>
        <v>Lottery</v>
      </c>
      <c r="V3528" s="5" t="str">
        <f t="shared" si="615"/>
        <v>AWARD</v>
      </c>
      <c r="W3528" s="5" t="b">
        <f t="shared" si="612"/>
        <v>1</v>
      </c>
      <c r="X3528" s="40">
        <f t="shared" ca="1" si="613"/>
        <v>136891</v>
      </c>
      <c r="Y3528" s="30" t="b">
        <f t="shared" ca="1" si="614"/>
        <v>1</v>
      </c>
    </row>
    <row r="3529" spans="1:25">
      <c r="A3529" s="28" t="s">
        <v>5366</v>
      </c>
      <c r="B3529" s="28" t="s">
        <v>5367</v>
      </c>
      <c r="C3529" s="28" t="s">
        <v>2991</v>
      </c>
      <c r="D3529" s="28" t="s">
        <v>2842</v>
      </c>
      <c r="E3529" s="29">
        <v>42136</v>
      </c>
      <c r="F3529" s="28" t="s">
        <v>3344</v>
      </c>
      <c r="G3529" s="30">
        <v>1196</v>
      </c>
      <c r="H3529" s="28" t="s">
        <v>5001</v>
      </c>
      <c r="I3529" s="31">
        <v>0</v>
      </c>
      <c r="J3529" s="31">
        <v>19890</v>
      </c>
      <c r="K3529" s="28" t="s">
        <v>5498</v>
      </c>
      <c r="L3529" s="32">
        <f t="shared" si="606"/>
        <v>-19890</v>
      </c>
      <c r="M3529" s="33">
        <f t="shared" si="607"/>
        <v>19890</v>
      </c>
      <c r="N3529" s="34" t="b">
        <v>1</v>
      </c>
      <c r="O3529" s="35">
        <f t="shared" si="608"/>
        <v>19890</v>
      </c>
      <c r="P3529" s="36" t="str">
        <f t="shared" si="609"/>
        <v>I</v>
      </c>
      <c r="Q3529" s="37" t="str">
        <f t="shared" si="610"/>
        <v>Initialize Films (Scotland) Ltd</v>
      </c>
      <c r="R3529" s="6" t="str">
        <f t="shared" si="611"/>
        <v>I - Initialize Films (Scotland) Ltd</v>
      </c>
      <c r="S3529" s="6" t="str">
        <f>IFERROR(INDEX('Vendor Over-ride'!$C:$C, MATCH($R:$R,'Vendor Over-ride'!$A:$A,0)),"")</f>
        <v>I - Initialize Films (Scotland) Ltd</v>
      </c>
      <c r="U3529" s="38" t="str">
        <f t="shared" si="605"/>
        <v>Lottery</v>
      </c>
      <c r="V3529" s="5" t="str">
        <f t="shared" si="615"/>
        <v>AWARD</v>
      </c>
      <c r="W3529" s="5" t="b">
        <f t="shared" si="612"/>
        <v>0</v>
      </c>
      <c r="X3529" s="40">
        <f t="shared" ca="1" si="613"/>
        <v>128815</v>
      </c>
      <c r="Y3529" s="30" t="b">
        <f t="shared" ca="1" si="614"/>
        <v>1</v>
      </c>
    </row>
    <row r="3530" spans="1:25">
      <c r="A3530" s="28" t="s">
        <v>5366</v>
      </c>
      <c r="B3530" s="28" t="s">
        <v>5367</v>
      </c>
      <c r="C3530" s="28" t="s">
        <v>2991</v>
      </c>
      <c r="D3530" s="28" t="s">
        <v>2842</v>
      </c>
      <c r="E3530" s="29">
        <v>42136</v>
      </c>
      <c r="F3530" s="28" t="s">
        <v>3345</v>
      </c>
      <c r="G3530" s="30">
        <v>1196</v>
      </c>
      <c r="H3530" s="28" t="s">
        <v>5002</v>
      </c>
      <c r="I3530" s="31">
        <v>0</v>
      </c>
      <c r="J3530" s="31">
        <v>7500</v>
      </c>
      <c r="K3530" s="28" t="s">
        <v>14142</v>
      </c>
      <c r="L3530" s="32">
        <f t="shared" si="606"/>
        <v>-7500</v>
      </c>
      <c r="M3530" s="33">
        <f t="shared" si="607"/>
        <v>7500</v>
      </c>
      <c r="N3530" s="34" t="b">
        <v>1</v>
      </c>
      <c r="O3530" s="35">
        <f t="shared" si="608"/>
        <v>7500</v>
      </c>
      <c r="P3530" s="36" t="str">
        <f t="shared" si="609"/>
        <v>I</v>
      </c>
      <c r="Q3530" s="37" t="str">
        <f t="shared" si="610"/>
        <v>Scottish Borders Council</v>
      </c>
      <c r="R3530" s="6" t="str">
        <f t="shared" si="611"/>
        <v>I - Scottish Borders Council</v>
      </c>
      <c r="S3530" s="6" t="str">
        <f>IFERROR(INDEX('Vendor Over-ride'!$C:$C, MATCH($R:$R,'Vendor Over-ride'!$A:$A,0)),"")</f>
        <v>I - Scottish Borders Council</v>
      </c>
      <c r="U3530" s="38" t="str">
        <f t="shared" si="605"/>
        <v>Lottery</v>
      </c>
      <c r="V3530" s="5" t="str">
        <f t="shared" si="615"/>
        <v>AWARD</v>
      </c>
      <c r="W3530" s="5" t="b">
        <f t="shared" si="612"/>
        <v>0</v>
      </c>
      <c r="X3530" s="40">
        <f t="shared" ca="1" si="613"/>
        <v>342359.46</v>
      </c>
      <c r="Y3530" s="30" t="b">
        <f t="shared" ca="1" si="614"/>
        <v>1</v>
      </c>
    </row>
    <row r="3531" spans="1:25" hidden="1">
      <c r="A3531" s="28" t="s">
        <v>5366</v>
      </c>
      <c r="B3531" s="28" t="s">
        <v>5367</v>
      </c>
      <c r="C3531" s="28" t="s">
        <v>2991</v>
      </c>
      <c r="D3531" s="28" t="s">
        <v>2842</v>
      </c>
      <c r="E3531" s="29">
        <v>42136</v>
      </c>
      <c r="F3531" s="28" t="s">
        <v>3346</v>
      </c>
      <c r="G3531" s="30">
        <v>1196</v>
      </c>
      <c r="H3531" s="28" t="s">
        <v>5003</v>
      </c>
      <c r="I3531" s="31">
        <v>0</v>
      </c>
      <c r="J3531" s="31">
        <v>7125</v>
      </c>
      <c r="K3531" s="28" t="s">
        <v>5809</v>
      </c>
      <c r="L3531" s="32">
        <f t="shared" si="606"/>
        <v>-7125</v>
      </c>
      <c r="M3531" s="33">
        <f t="shared" si="607"/>
        <v>7125</v>
      </c>
      <c r="N3531" s="34" t="b">
        <v>1</v>
      </c>
      <c r="O3531" s="35">
        <f t="shared" si="608"/>
        <v>7125</v>
      </c>
      <c r="P3531" s="36" t="str">
        <f t="shared" si="609"/>
        <v>I</v>
      </c>
      <c r="Q3531" s="37" t="str">
        <f t="shared" si="610"/>
        <v>Seall</v>
      </c>
      <c r="R3531" s="6" t="str">
        <f t="shared" si="611"/>
        <v>I - Seall</v>
      </c>
      <c r="S3531" s="6" t="str">
        <f>IFERROR(INDEX('Vendor Over-ride'!$C:$C, MATCH($R:$R,'Vendor Over-ride'!$A:$A,0)),"")</f>
        <v>I - Seall Arts Limited</v>
      </c>
      <c r="U3531" s="38" t="str">
        <f t="shared" si="605"/>
        <v>Lottery</v>
      </c>
      <c r="V3531" s="5" t="str">
        <f t="shared" si="615"/>
        <v>AWARD</v>
      </c>
      <c r="W3531" s="5" t="b">
        <f t="shared" si="612"/>
        <v>0</v>
      </c>
      <c r="X3531" s="40">
        <f t="shared" ca="1" si="613"/>
        <v>19125</v>
      </c>
      <c r="Y3531" s="30" t="b">
        <f t="shared" ca="1" si="614"/>
        <v>0</v>
      </c>
    </row>
    <row r="3532" spans="1:25">
      <c r="A3532" s="28" t="s">
        <v>5366</v>
      </c>
      <c r="B3532" s="28" t="s">
        <v>5367</v>
      </c>
      <c r="C3532" s="28" t="s">
        <v>2991</v>
      </c>
      <c r="D3532" s="28" t="s">
        <v>2842</v>
      </c>
      <c r="E3532" s="29">
        <v>42136</v>
      </c>
      <c r="F3532" s="28" t="s">
        <v>3348</v>
      </c>
      <c r="G3532" s="30">
        <v>1196</v>
      </c>
      <c r="H3532" s="28" t="s">
        <v>14143</v>
      </c>
      <c r="I3532" s="31">
        <v>0</v>
      </c>
      <c r="J3532" s="31">
        <v>3725</v>
      </c>
      <c r="K3532" s="28" t="s">
        <v>13884</v>
      </c>
      <c r="L3532" s="32">
        <f t="shared" si="606"/>
        <v>-3725</v>
      </c>
      <c r="M3532" s="33">
        <f t="shared" si="607"/>
        <v>3725</v>
      </c>
      <c r="N3532" s="34" t="b">
        <v>1</v>
      </c>
      <c r="O3532" s="35">
        <f t="shared" si="608"/>
        <v>3725</v>
      </c>
      <c r="P3532" s="36" t="str">
        <f t="shared" si="609"/>
        <v>I</v>
      </c>
      <c r="Q3532" s="37" t="str">
        <f t="shared" si="610"/>
        <v>Stills Gallery</v>
      </c>
      <c r="R3532" s="6" t="str">
        <f t="shared" si="611"/>
        <v>I - Stills Gallery</v>
      </c>
      <c r="S3532" s="6" t="str">
        <f>IFERROR(INDEX('Vendor Over-ride'!$C:$C, MATCH($R:$R,'Vendor Over-ride'!$A:$A,0)),"")</f>
        <v>I - Stills Ltd</v>
      </c>
      <c r="U3532" s="38" t="str">
        <f t="shared" si="605"/>
        <v>Lottery</v>
      </c>
      <c r="V3532" s="5" t="str">
        <f t="shared" si="615"/>
        <v>AWARD</v>
      </c>
      <c r="W3532" s="5" t="b">
        <f t="shared" si="612"/>
        <v>0</v>
      </c>
      <c r="X3532" s="40">
        <f t="shared" ca="1" si="613"/>
        <v>75815</v>
      </c>
      <c r="Y3532" s="30" t="b">
        <f t="shared" ca="1" si="614"/>
        <v>1</v>
      </c>
    </row>
    <row r="3533" spans="1:25" hidden="1">
      <c r="A3533" s="28" t="s">
        <v>5366</v>
      </c>
      <c r="B3533" s="28" t="s">
        <v>5367</v>
      </c>
      <c r="C3533" s="28" t="s">
        <v>2991</v>
      </c>
      <c r="D3533" s="28" t="s">
        <v>2842</v>
      </c>
      <c r="E3533" s="29">
        <v>42136</v>
      </c>
      <c r="F3533" s="28" t="s">
        <v>3349</v>
      </c>
      <c r="G3533" s="30">
        <v>1196</v>
      </c>
      <c r="H3533" s="28" t="s">
        <v>14144</v>
      </c>
      <c r="I3533" s="31">
        <v>0</v>
      </c>
      <c r="J3533" s="31">
        <v>500</v>
      </c>
      <c r="K3533" s="28" t="s">
        <v>5479</v>
      </c>
      <c r="L3533" s="32">
        <f t="shared" si="606"/>
        <v>-500</v>
      </c>
      <c r="M3533" s="33">
        <f t="shared" si="607"/>
        <v>500</v>
      </c>
      <c r="N3533" s="34" t="b">
        <v>1</v>
      </c>
      <c r="O3533" s="35">
        <f t="shared" si="608"/>
        <v>500</v>
      </c>
      <c r="P3533" s="36" t="str">
        <f t="shared" si="609"/>
        <v>I</v>
      </c>
      <c r="Q3533" s="37" t="str">
        <f t="shared" si="610"/>
        <v>Traditional Music &amp; Song Association (TMSA)</v>
      </c>
      <c r="R3533" s="6" t="str">
        <f t="shared" si="611"/>
        <v>I - Traditional Music &amp; Song Association (TMSA)</v>
      </c>
      <c r="S3533" s="6" t="str">
        <f>IFERROR(INDEX('Vendor Over-ride'!$C:$C, MATCH($R:$R,'Vendor Over-ride'!$A:$A,0)),"")</f>
        <v>I - Traditional Music &amp; Song Association (TMSA)</v>
      </c>
      <c r="U3533" s="38" t="str">
        <f t="shared" si="605"/>
        <v>Lottery</v>
      </c>
      <c r="V3533" s="5" t="str">
        <f t="shared" si="615"/>
        <v>AWARD</v>
      </c>
      <c r="W3533" s="5" t="b">
        <f t="shared" si="612"/>
        <v>0</v>
      </c>
      <c r="X3533" s="40">
        <f t="shared" ca="1" si="613"/>
        <v>500</v>
      </c>
      <c r="Y3533" s="30" t="b">
        <f t="shared" ca="1" si="614"/>
        <v>0</v>
      </c>
    </row>
    <row r="3534" spans="1:25" hidden="1">
      <c r="A3534" s="28" t="s">
        <v>5366</v>
      </c>
      <c r="B3534" s="28" t="s">
        <v>5367</v>
      </c>
      <c r="C3534" s="28" t="s">
        <v>2991</v>
      </c>
      <c r="D3534" s="28" t="s">
        <v>2842</v>
      </c>
      <c r="E3534" s="29">
        <v>42136</v>
      </c>
      <c r="F3534" s="28" t="s">
        <v>3351</v>
      </c>
      <c r="G3534" s="30">
        <v>1196</v>
      </c>
      <c r="H3534" s="28" t="s">
        <v>14145</v>
      </c>
      <c r="I3534" s="31">
        <v>0</v>
      </c>
      <c r="J3534" s="31">
        <v>3750</v>
      </c>
      <c r="K3534" s="28" t="s">
        <v>5486</v>
      </c>
      <c r="L3534" s="32">
        <f t="shared" si="606"/>
        <v>-3750</v>
      </c>
      <c r="M3534" s="33">
        <f t="shared" si="607"/>
        <v>3750</v>
      </c>
      <c r="N3534" s="34" t="b">
        <v>1</v>
      </c>
      <c r="O3534" s="35">
        <f t="shared" si="608"/>
        <v>3750</v>
      </c>
      <c r="P3534" s="36" t="str">
        <f t="shared" si="609"/>
        <v>I</v>
      </c>
      <c r="Q3534" s="37" t="str">
        <f t="shared" si="610"/>
        <v>UZ Arts</v>
      </c>
      <c r="R3534" s="6" t="str">
        <f t="shared" si="611"/>
        <v>I - UZ Arts</v>
      </c>
      <c r="S3534" s="6" t="str">
        <f>IFERROR(INDEX('Vendor Over-ride'!$C:$C, MATCH($R:$R,'Vendor Over-ride'!$A:$A,0)),"")</f>
        <v>I - UZ Arts Ltd</v>
      </c>
      <c r="U3534" s="38" t="str">
        <f t="shared" si="605"/>
        <v>Lottery</v>
      </c>
      <c r="V3534" s="5" t="str">
        <f t="shared" si="615"/>
        <v>AWARD</v>
      </c>
      <c r="W3534" s="5" t="b">
        <f t="shared" si="612"/>
        <v>0</v>
      </c>
      <c r="X3534" s="40">
        <f t="shared" ca="1" si="613"/>
        <v>3750</v>
      </c>
      <c r="Y3534" s="30" t="b">
        <f t="shared" ca="1" si="614"/>
        <v>0</v>
      </c>
    </row>
    <row r="3535" spans="1:25" hidden="1">
      <c r="A3535" s="28" t="s">
        <v>5366</v>
      </c>
      <c r="B3535" s="28" t="s">
        <v>5367</v>
      </c>
      <c r="C3535" s="28" t="s">
        <v>2991</v>
      </c>
      <c r="D3535" s="28" t="s">
        <v>2842</v>
      </c>
      <c r="E3535" s="29">
        <v>42143</v>
      </c>
      <c r="F3535" s="28" t="s">
        <v>3353</v>
      </c>
      <c r="G3535" s="30">
        <v>1201</v>
      </c>
      <c r="H3535" s="28" t="s">
        <v>14146</v>
      </c>
      <c r="I3535" s="31">
        <v>0</v>
      </c>
      <c r="J3535" s="31">
        <v>500</v>
      </c>
      <c r="K3535" s="28" t="s">
        <v>5715</v>
      </c>
      <c r="L3535" s="32">
        <f t="shared" si="606"/>
        <v>-500</v>
      </c>
      <c r="M3535" s="33">
        <f t="shared" si="607"/>
        <v>500</v>
      </c>
      <c r="N3535" s="34" t="b">
        <v>1</v>
      </c>
      <c r="O3535" s="35">
        <f t="shared" si="608"/>
        <v>500</v>
      </c>
      <c r="P3535" s="36" t="str">
        <f t="shared" si="609"/>
        <v>G</v>
      </c>
      <c r="Q3535" s="37" t="str">
        <f t="shared" si="610"/>
        <v>Corinne Orton</v>
      </c>
      <c r="R3535" s="6" t="str">
        <f t="shared" si="611"/>
        <v>G - Corinne Orton</v>
      </c>
      <c r="S3535" s="6" t="str">
        <f>IFERROR(INDEX('Vendor Over-ride'!$C:$C, MATCH($R:$R,'Vendor Over-ride'!$A:$A,0)),"")</f>
        <v>G - Corinne Orton</v>
      </c>
      <c r="U3535" s="38" t="str">
        <f t="shared" si="605"/>
        <v>Lottery</v>
      </c>
      <c r="V3535" s="5" t="str">
        <f t="shared" si="615"/>
        <v>AWARD</v>
      </c>
      <c r="W3535" s="5" t="b">
        <f t="shared" si="612"/>
        <v>0</v>
      </c>
      <c r="X3535" s="40">
        <f t="shared" ca="1" si="613"/>
        <v>500</v>
      </c>
      <c r="Y3535" s="30" t="b">
        <f t="shared" ca="1" si="614"/>
        <v>0</v>
      </c>
    </row>
    <row r="3536" spans="1:25">
      <c r="A3536" s="28" t="s">
        <v>5366</v>
      </c>
      <c r="B3536" s="28" t="s">
        <v>5367</v>
      </c>
      <c r="C3536" s="28" t="s">
        <v>2991</v>
      </c>
      <c r="D3536" s="28" t="s">
        <v>2842</v>
      </c>
      <c r="E3536" s="29">
        <v>42143</v>
      </c>
      <c r="F3536" s="28" t="s">
        <v>3354</v>
      </c>
      <c r="G3536" s="30">
        <v>1201</v>
      </c>
      <c r="H3536" s="28" t="s">
        <v>14147</v>
      </c>
      <c r="I3536" s="31">
        <v>0</v>
      </c>
      <c r="J3536" s="31">
        <v>52500</v>
      </c>
      <c r="K3536" s="28" t="s">
        <v>5732</v>
      </c>
      <c r="L3536" s="32">
        <f t="shared" si="606"/>
        <v>-52500</v>
      </c>
      <c r="M3536" s="33">
        <f t="shared" si="607"/>
        <v>52500</v>
      </c>
      <c r="N3536" s="34" t="b">
        <v>1</v>
      </c>
      <c r="O3536" s="35">
        <f t="shared" si="608"/>
        <v>52500</v>
      </c>
      <c r="P3536" s="36" t="str">
        <f t="shared" si="609"/>
        <v>G</v>
      </c>
      <c r="Q3536" s="37" t="str">
        <f t="shared" si="610"/>
        <v>Magnetic North Theatre Productions</v>
      </c>
      <c r="R3536" s="6" t="str">
        <f t="shared" si="611"/>
        <v>G - Magnetic North Theatre Productions</v>
      </c>
      <c r="S3536" s="6" t="str">
        <f>IFERROR(INDEX('Vendor Over-ride'!$C:$C, MATCH($R:$R,'Vendor Over-ride'!$A:$A,0)),"")</f>
        <v>G - Magnetic North Theatre Productions</v>
      </c>
      <c r="U3536" s="38" t="str">
        <f t="shared" si="605"/>
        <v>Lottery</v>
      </c>
      <c r="V3536" s="5" t="str">
        <f t="shared" si="615"/>
        <v>AWARD</v>
      </c>
      <c r="W3536" s="5" t="b">
        <f t="shared" si="612"/>
        <v>1</v>
      </c>
      <c r="X3536" s="40">
        <f t="shared" ca="1" si="613"/>
        <v>54500</v>
      </c>
      <c r="Y3536" s="30" t="b">
        <f t="shared" ca="1" si="614"/>
        <v>1</v>
      </c>
    </row>
    <row r="3537" spans="1:25">
      <c r="A3537" s="28" t="s">
        <v>5366</v>
      </c>
      <c r="B3537" s="28" t="s">
        <v>5367</v>
      </c>
      <c r="C3537" s="28" t="s">
        <v>2991</v>
      </c>
      <c r="D3537" s="28" t="s">
        <v>2842</v>
      </c>
      <c r="E3537" s="29">
        <v>42143</v>
      </c>
      <c r="F3537" s="28" t="s">
        <v>14148</v>
      </c>
      <c r="G3537" s="30">
        <v>1201</v>
      </c>
      <c r="H3537" s="28" t="s">
        <v>14149</v>
      </c>
      <c r="I3537" s="31">
        <v>0</v>
      </c>
      <c r="J3537" s="31">
        <v>26500</v>
      </c>
      <c r="K3537" s="28" t="s">
        <v>13753</v>
      </c>
      <c r="L3537" s="32">
        <f t="shared" si="606"/>
        <v>-26500</v>
      </c>
      <c r="M3537" s="33">
        <f t="shared" si="607"/>
        <v>26500</v>
      </c>
      <c r="N3537" s="34" t="b">
        <v>1</v>
      </c>
      <c r="O3537" s="35">
        <f t="shared" si="608"/>
        <v>26500</v>
      </c>
      <c r="P3537" s="36" t="str">
        <f t="shared" si="609"/>
        <v>G</v>
      </c>
      <c r="Q3537" s="37" t="str">
        <f t="shared" si="610"/>
        <v>Hands up for Trad</v>
      </c>
      <c r="R3537" s="6" t="str">
        <f t="shared" si="611"/>
        <v>G - Hands up for Trad</v>
      </c>
      <c r="S3537" s="6" t="str">
        <f>IFERROR(INDEX('Vendor Over-ride'!$C:$C, MATCH($R:$R,'Vendor Over-ride'!$A:$A,0)),"")</f>
        <v>G - Hands Up for Trad</v>
      </c>
      <c r="U3537" s="38" t="str">
        <f t="shared" si="605"/>
        <v>Lottery</v>
      </c>
      <c r="V3537" s="5" t="str">
        <f t="shared" si="615"/>
        <v>AWARD</v>
      </c>
      <c r="W3537" s="5" t="b">
        <f t="shared" si="612"/>
        <v>1</v>
      </c>
      <c r="X3537" s="40">
        <f t="shared" ca="1" si="613"/>
        <v>215127</v>
      </c>
      <c r="Y3537" s="30" t="b">
        <f t="shared" ca="1" si="614"/>
        <v>1</v>
      </c>
    </row>
    <row r="3538" spans="1:25" hidden="1">
      <c r="A3538" s="28" t="s">
        <v>5366</v>
      </c>
      <c r="B3538" s="28" t="s">
        <v>5367</v>
      </c>
      <c r="C3538" s="28" t="s">
        <v>2991</v>
      </c>
      <c r="D3538" s="28" t="s">
        <v>2842</v>
      </c>
      <c r="E3538" s="29">
        <v>42143</v>
      </c>
      <c r="F3538" s="28" t="s">
        <v>3356</v>
      </c>
      <c r="G3538" s="30">
        <v>1201</v>
      </c>
      <c r="H3538" s="28" t="s">
        <v>14150</v>
      </c>
      <c r="I3538" s="31">
        <v>0</v>
      </c>
      <c r="J3538" s="31">
        <v>11100</v>
      </c>
      <c r="K3538" s="28" t="s">
        <v>5752</v>
      </c>
      <c r="L3538" s="32">
        <f t="shared" si="606"/>
        <v>-11100</v>
      </c>
      <c r="M3538" s="33">
        <f t="shared" si="607"/>
        <v>11100</v>
      </c>
      <c r="N3538" s="34" t="b">
        <v>1</v>
      </c>
      <c r="O3538" s="35">
        <f t="shared" si="608"/>
        <v>11100</v>
      </c>
      <c r="P3538" s="36" t="str">
        <f t="shared" si="609"/>
        <v>G</v>
      </c>
      <c r="Q3538" s="37" t="str">
        <f t="shared" si="610"/>
        <v>Catriona Duff</v>
      </c>
      <c r="R3538" s="6" t="str">
        <f t="shared" si="611"/>
        <v>G - Catriona Duff</v>
      </c>
      <c r="S3538" s="6" t="str">
        <f>IFERROR(INDEX('Vendor Over-ride'!$C:$C, MATCH($R:$R,'Vendor Over-ride'!$A:$A,0)),"")</f>
        <v>G - Catriona Duff</v>
      </c>
      <c r="U3538" s="38" t="str">
        <f t="shared" si="605"/>
        <v>Lottery</v>
      </c>
      <c r="V3538" s="5" t="str">
        <f t="shared" si="615"/>
        <v>AWARD</v>
      </c>
      <c r="W3538" s="5" t="b">
        <f t="shared" si="612"/>
        <v>0</v>
      </c>
      <c r="X3538" s="40">
        <f t="shared" ca="1" si="613"/>
        <v>17807</v>
      </c>
      <c r="Y3538" s="30" t="b">
        <f t="shared" ca="1" si="614"/>
        <v>0</v>
      </c>
    </row>
    <row r="3539" spans="1:25" hidden="1">
      <c r="A3539" s="28" t="s">
        <v>5366</v>
      </c>
      <c r="B3539" s="28" t="s">
        <v>5367</v>
      </c>
      <c r="C3539" s="28" t="s">
        <v>2991</v>
      </c>
      <c r="D3539" s="28" t="s">
        <v>2842</v>
      </c>
      <c r="E3539" s="29">
        <v>42143</v>
      </c>
      <c r="F3539" s="28" t="s">
        <v>3358</v>
      </c>
      <c r="G3539" s="30">
        <v>1201</v>
      </c>
      <c r="H3539" s="28" t="s">
        <v>14151</v>
      </c>
      <c r="I3539" s="31">
        <v>0</v>
      </c>
      <c r="J3539" s="31">
        <v>3750</v>
      </c>
      <c r="K3539" s="28" t="s">
        <v>5764</v>
      </c>
      <c r="L3539" s="32">
        <f t="shared" si="606"/>
        <v>-3750</v>
      </c>
      <c r="M3539" s="33">
        <f t="shared" si="607"/>
        <v>3750</v>
      </c>
      <c r="N3539" s="34" t="b">
        <v>1</v>
      </c>
      <c r="O3539" s="35">
        <f t="shared" si="608"/>
        <v>3750</v>
      </c>
      <c r="P3539" s="36" t="str">
        <f t="shared" si="609"/>
        <v>G</v>
      </c>
      <c r="Q3539" s="37" t="str">
        <f t="shared" si="610"/>
        <v>Robert P Heaslip</v>
      </c>
      <c r="R3539" s="6" t="str">
        <f t="shared" si="611"/>
        <v>G - Robert P Heaslip</v>
      </c>
      <c r="S3539" s="6" t="str">
        <f>IFERROR(INDEX('Vendor Over-ride'!$C:$C, MATCH($R:$R,'Vendor Over-ride'!$A:$A,0)),"")</f>
        <v>G - Robert P Heaslip</v>
      </c>
      <c r="U3539" s="38" t="str">
        <f t="shared" si="605"/>
        <v>Lottery</v>
      </c>
      <c r="V3539" s="5" t="str">
        <f t="shared" si="615"/>
        <v>AWARD</v>
      </c>
      <c r="W3539" s="5" t="b">
        <f t="shared" si="612"/>
        <v>0</v>
      </c>
      <c r="X3539" s="40">
        <f t="shared" ca="1" si="613"/>
        <v>3750</v>
      </c>
      <c r="Y3539" s="30" t="b">
        <f t="shared" ca="1" si="614"/>
        <v>0</v>
      </c>
    </row>
    <row r="3540" spans="1:25">
      <c r="A3540" s="28" t="s">
        <v>5366</v>
      </c>
      <c r="B3540" s="28" t="s">
        <v>5367</v>
      </c>
      <c r="C3540" s="28" t="s">
        <v>2991</v>
      </c>
      <c r="D3540" s="28" t="s">
        <v>2842</v>
      </c>
      <c r="E3540" s="29">
        <v>42143</v>
      </c>
      <c r="F3540" s="28" t="s">
        <v>3359</v>
      </c>
      <c r="G3540" s="30">
        <v>1201</v>
      </c>
      <c r="H3540" s="28" t="s">
        <v>14152</v>
      </c>
      <c r="I3540" s="31">
        <v>0</v>
      </c>
      <c r="J3540" s="31">
        <v>48750</v>
      </c>
      <c r="K3540" s="28" t="s">
        <v>14153</v>
      </c>
      <c r="L3540" s="32">
        <f t="shared" si="606"/>
        <v>-48750</v>
      </c>
      <c r="M3540" s="33">
        <f t="shared" si="607"/>
        <v>48750</v>
      </c>
      <c r="N3540" s="34" t="b">
        <v>1</v>
      </c>
      <c r="O3540" s="35">
        <f t="shared" si="608"/>
        <v>48750</v>
      </c>
      <c r="P3540" s="36" t="str">
        <f t="shared" si="609"/>
        <v>G</v>
      </c>
      <c r="Q3540" s="37" t="str">
        <f t="shared" si="610"/>
        <v>Edinburgh Jazz and Blues Festival Limited</v>
      </c>
      <c r="R3540" s="6" t="str">
        <f t="shared" si="611"/>
        <v>G - Edinburgh Jazz and Blues Festival Limited</v>
      </c>
      <c r="S3540" s="6" t="str">
        <f>IFERROR(INDEX('Vendor Over-ride'!$C:$C, MATCH($R:$R,'Vendor Over-ride'!$A:$A,0)),"")</f>
        <v>G - Edinburgh Jazz and Blues Festival Limited</v>
      </c>
      <c r="U3540" s="38" t="str">
        <f t="shared" si="605"/>
        <v>Lottery</v>
      </c>
      <c r="V3540" s="5" t="str">
        <f t="shared" si="615"/>
        <v>AWARD</v>
      </c>
      <c r="W3540" s="5" t="b">
        <f t="shared" si="612"/>
        <v>1</v>
      </c>
      <c r="X3540" s="40">
        <f t="shared" ca="1" si="613"/>
        <v>65000</v>
      </c>
      <c r="Y3540" s="30" t="b">
        <f t="shared" ca="1" si="614"/>
        <v>1</v>
      </c>
    </row>
    <row r="3541" spans="1:25" hidden="1">
      <c r="A3541" s="28" t="s">
        <v>5366</v>
      </c>
      <c r="B3541" s="28" t="s">
        <v>5367</v>
      </c>
      <c r="C3541" s="28" t="s">
        <v>2991</v>
      </c>
      <c r="D3541" s="28" t="s">
        <v>2842</v>
      </c>
      <c r="E3541" s="29">
        <v>42143</v>
      </c>
      <c r="F3541" s="28" t="s">
        <v>3360</v>
      </c>
      <c r="G3541" s="30">
        <v>1201</v>
      </c>
      <c r="H3541" s="28" t="s">
        <v>14154</v>
      </c>
      <c r="I3541" s="31">
        <v>0</v>
      </c>
      <c r="J3541" s="31">
        <v>6750</v>
      </c>
      <c r="K3541" s="28" t="s">
        <v>14155</v>
      </c>
      <c r="L3541" s="32">
        <f t="shared" si="606"/>
        <v>-6750</v>
      </c>
      <c r="M3541" s="33">
        <f t="shared" si="607"/>
        <v>6750</v>
      </c>
      <c r="N3541" s="34" t="b">
        <v>1</v>
      </c>
      <c r="O3541" s="35">
        <f t="shared" si="608"/>
        <v>6750</v>
      </c>
      <c r="P3541" s="36" t="str">
        <f t="shared" si="609"/>
        <v>G</v>
      </c>
      <c r="Q3541" s="37" t="str">
        <f t="shared" si="610"/>
        <v>Dallahan</v>
      </c>
      <c r="R3541" s="6" t="str">
        <f t="shared" si="611"/>
        <v>G - Dallahan</v>
      </c>
      <c r="S3541" s="6" t="str">
        <f>IFERROR(INDEX('Vendor Over-ride'!$C:$C, MATCH($R:$R,'Vendor Over-ride'!$A:$A,0)),"")</f>
        <v>G - Dallahan</v>
      </c>
      <c r="U3541" s="38" t="str">
        <f t="shared" si="605"/>
        <v>Lottery</v>
      </c>
      <c r="V3541" s="5" t="str">
        <f t="shared" si="615"/>
        <v>AWARD</v>
      </c>
      <c r="W3541" s="5" t="b">
        <f t="shared" si="612"/>
        <v>0</v>
      </c>
      <c r="X3541" s="40">
        <f t="shared" ca="1" si="613"/>
        <v>6750</v>
      </c>
      <c r="Y3541" s="30" t="b">
        <f t="shared" ca="1" si="614"/>
        <v>0</v>
      </c>
    </row>
    <row r="3542" spans="1:25" hidden="1">
      <c r="A3542" s="28" t="s">
        <v>5366</v>
      </c>
      <c r="B3542" s="28" t="s">
        <v>5367</v>
      </c>
      <c r="C3542" s="28" t="s">
        <v>2991</v>
      </c>
      <c r="D3542" s="28" t="s">
        <v>2842</v>
      </c>
      <c r="E3542" s="29">
        <v>42143</v>
      </c>
      <c r="F3542" s="28" t="s">
        <v>3361</v>
      </c>
      <c r="G3542" s="30">
        <v>1201</v>
      </c>
      <c r="H3542" s="28" t="s">
        <v>14156</v>
      </c>
      <c r="I3542" s="31">
        <v>0</v>
      </c>
      <c r="J3542" s="31">
        <v>2421</v>
      </c>
      <c r="K3542" s="28" t="s">
        <v>14157</v>
      </c>
      <c r="L3542" s="32">
        <f t="shared" si="606"/>
        <v>-2421</v>
      </c>
      <c r="M3542" s="33">
        <f t="shared" si="607"/>
        <v>2421</v>
      </c>
      <c r="N3542" s="34" t="b">
        <v>1</v>
      </c>
      <c r="O3542" s="35">
        <f t="shared" si="608"/>
        <v>2421</v>
      </c>
      <c r="P3542" s="36" t="str">
        <f t="shared" si="609"/>
        <v>G</v>
      </c>
      <c r="Q3542" s="37" t="str">
        <f t="shared" si="610"/>
        <v>Sophie Ferguson</v>
      </c>
      <c r="R3542" s="6" t="str">
        <f t="shared" si="611"/>
        <v>G - Sophie Ferguson</v>
      </c>
      <c r="S3542" s="6" t="str">
        <f>IFERROR(INDEX('Vendor Over-ride'!$C:$C, MATCH($R:$R,'Vendor Over-ride'!$A:$A,0)),"")</f>
        <v>G - Sophie Ferguson</v>
      </c>
      <c r="U3542" s="38" t="str">
        <f t="shared" si="605"/>
        <v>Lottery</v>
      </c>
      <c r="V3542" s="5" t="str">
        <f t="shared" si="615"/>
        <v>AWARD</v>
      </c>
      <c r="W3542" s="5" t="b">
        <f t="shared" si="612"/>
        <v>0</v>
      </c>
      <c r="X3542" s="40">
        <f t="shared" ca="1" si="613"/>
        <v>3228</v>
      </c>
      <c r="Y3542" s="30" t="b">
        <f t="shared" ca="1" si="614"/>
        <v>0</v>
      </c>
    </row>
    <row r="3543" spans="1:25">
      <c r="A3543" s="28" t="s">
        <v>5366</v>
      </c>
      <c r="B3543" s="28" t="s">
        <v>5367</v>
      </c>
      <c r="C3543" s="28" t="s">
        <v>2991</v>
      </c>
      <c r="D3543" s="28" t="s">
        <v>2842</v>
      </c>
      <c r="E3543" s="29">
        <v>42143</v>
      </c>
      <c r="F3543" s="28" t="s">
        <v>3362</v>
      </c>
      <c r="G3543" s="30">
        <v>1201</v>
      </c>
      <c r="H3543" s="28" t="s">
        <v>14158</v>
      </c>
      <c r="I3543" s="31">
        <v>0</v>
      </c>
      <c r="J3543" s="31">
        <v>73943</v>
      </c>
      <c r="K3543" s="28" t="s">
        <v>14159</v>
      </c>
      <c r="L3543" s="32">
        <f t="shared" si="606"/>
        <v>-73943</v>
      </c>
      <c r="M3543" s="33">
        <f t="shared" si="607"/>
        <v>73943</v>
      </c>
      <c r="N3543" s="34" t="b">
        <v>1</v>
      </c>
      <c r="O3543" s="35">
        <f t="shared" si="608"/>
        <v>73943</v>
      </c>
      <c r="P3543" s="36" t="str">
        <f t="shared" si="609"/>
        <v>G</v>
      </c>
      <c r="Q3543" s="37" t="str">
        <f t="shared" si="610"/>
        <v>Live Music Now</v>
      </c>
      <c r="R3543" s="6" t="str">
        <f t="shared" si="611"/>
        <v>G - Live Music Now</v>
      </c>
      <c r="S3543" s="6" t="str">
        <f>IFERROR(INDEX('Vendor Over-ride'!$C:$C, MATCH($R:$R,'Vendor Over-ride'!$A:$A,0)),"")</f>
        <v>G - Live Music Now</v>
      </c>
      <c r="U3543" s="38" t="str">
        <f t="shared" si="605"/>
        <v>Lottery</v>
      </c>
      <c r="V3543" s="5" t="str">
        <f t="shared" si="615"/>
        <v>AWARD</v>
      </c>
      <c r="W3543" s="5" t="b">
        <f t="shared" si="612"/>
        <v>1</v>
      </c>
      <c r="X3543" s="40">
        <f t="shared" ca="1" si="613"/>
        <v>75943</v>
      </c>
      <c r="Y3543" s="30" t="b">
        <f t="shared" ca="1" si="614"/>
        <v>1</v>
      </c>
    </row>
    <row r="3544" spans="1:25" hidden="1">
      <c r="A3544" s="28" t="s">
        <v>5366</v>
      </c>
      <c r="B3544" s="28" t="s">
        <v>5367</v>
      </c>
      <c r="C3544" s="28" t="s">
        <v>2991</v>
      </c>
      <c r="D3544" s="28" t="s">
        <v>2842</v>
      </c>
      <c r="E3544" s="29">
        <v>42143</v>
      </c>
      <c r="F3544" s="28" t="s">
        <v>3363</v>
      </c>
      <c r="G3544" s="30">
        <v>1201</v>
      </c>
      <c r="H3544" s="28" t="s">
        <v>14160</v>
      </c>
      <c r="I3544" s="31">
        <v>0</v>
      </c>
      <c r="J3544" s="31">
        <v>2250</v>
      </c>
      <c r="K3544" s="28" t="s">
        <v>14161</v>
      </c>
      <c r="L3544" s="32">
        <f t="shared" si="606"/>
        <v>-2250</v>
      </c>
      <c r="M3544" s="33">
        <f t="shared" si="607"/>
        <v>2250</v>
      </c>
      <c r="N3544" s="34" t="b">
        <v>1</v>
      </c>
      <c r="O3544" s="35">
        <f t="shared" si="608"/>
        <v>2250</v>
      </c>
      <c r="P3544" s="36" t="str">
        <f t="shared" si="609"/>
        <v>G</v>
      </c>
      <c r="Q3544" s="37" t="str">
        <f t="shared" si="610"/>
        <v>Chris Dyson</v>
      </c>
      <c r="R3544" s="6" t="str">
        <f t="shared" si="611"/>
        <v>G - Chris Dyson</v>
      </c>
      <c r="S3544" s="6" t="str">
        <f>IFERROR(INDEX('Vendor Over-ride'!$C:$C, MATCH($R:$R,'Vendor Over-ride'!$A:$A,0)),"")</f>
        <v>G - Chris Dyson</v>
      </c>
      <c r="U3544" s="38" t="str">
        <f t="shared" si="605"/>
        <v>Lottery</v>
      </c>
      <c r="V3544" s="5" t="str">
        <f t="shared" si="615"/>
        <v>AWARD</v>
      </c>
      <c r="W3544" s="5" t="b">
        <f t="shared" si="612"/>
        <v>0</v>
      </c>
      <c r="X3544" s="40">
        <f t="shared" ca="1" si="613"/>
        <v>3000</v>
      </c>
      <c r="Y3544" s="30" t="b">
        <f t="shared" ca="1" si="614"/>
        <v>0</v>
      </c>
    </row>
    <row r="3545" spans="1:25">
      <c r="A3545" s="28" t="s">
        <v>5366</v>
      </c>
      <c r="B3545" s="28" t="s">
        <v>5367</v>
      </c>
      <c r="C3545" s="28" t="s">
        <v>2991</v>
      </c>
      <c r="D3545" s="28" t="s">
        <v>2842</v>
      </c>
      <c r="E3545" s="29">
        <v>42143</v>
      </c>
      <c r="F3545" s="28" t="s">
        <v>3365</v>
      </c>
      <c r="G3545" s="30">
        <v>1201</v>
      </c>
      <c r="H3545" s="28" t="s">
        <v>14162</v>
      </c>
      <c r="I3545" s="31">
        <v>0</v>
      </c>
      <c r="J3545" s="31">
        <v>24812</v>
      </c>
      <c r="K3545" s="28" t="s">
        <v>14163</v>
      </c>
      <c r="L3545" s="32">
        <f t="shared" si="606"/>
        <v>-24812</v>
      </c>
      <c r="M3545" s="33">
        <f t="shared" si="607"/>
        <v>24812</v>
      </c>
      <c r="N3545" s="34" t="b">
        <v>1</v>
      </c>
      <c r="O3545" s="35">
        <f t="shared" si="608"/>
        <v>24812</v>
      </c>
      <c r="P3545" s="36" t="str">
        <f t="shared" si="609"/>
        <v>G</v>
      </c>
      <c r="Q3545" s="37" t="str">
        <f t="shared" si="610"/>
        <v>Toonspeak Young PeopleÔÇÖs Theatre</v>
      </c>
      <c r="R3545" s="6" t="str">
        <f t="shared" si="611"/>
        <v>G - Toonspeak Young PeopleÔÇÖs Theatre</v>
      </c>
      <c r="S3545" s="6" t="str">
        <f>IFERROR(INDEX('Vendor Over-ride'!$C:$C, MATCH($R:$R,'Vendor Over-ride'!$A:$A,0)),"")</f>
        <v>G - Toonspeak Young PeopleÔÇÖs Theatre</v>
      </c>
      <c r="U3545" s="38" t="str">
        <f t="shared" si="605"/>
        <v>Lottery</v>
      </c>
      <c r="V3545" s="5" t="str">
        <f t="shared" si="615"/>
        <v>AWARD</v>
      </c>
      <c r="W3545" s="5" t="b">
        <f t="shared" si="612"/>
        <v>0</v>
      </c>
      <c r="X3545" s="40">
        <f t="shared" ca="1" si="613"/>
        <v>43082</v>
      </c>
      <c r="Y3545" s="30" t="b">
        <f t="shared" ca="1" si="614"/>
        <v>1</v>
      </c>
    </row>
    <row r="3546" spans="1:25" hidden="1">
      <c r="A3546" s="28" t="s">
        <v>5366</v>
      </c>
      <c r="B3546" s="28" t="s">
        <v>5367</v>
      </c>
      <c r="C3546" s="28" t="s">
        <v>2991</v>
      </c>
      <c r="D3546" s="28" t="s">
        <v>2842</v>
      </c>
      <c r="E3546" s="29">
        <v>42143</v>
      </c>
      <c r="F3546" s="28" t="s">
        <v>3367</v>
      </c>
      <c r="G3546" s="30">
        <v>1201</v>
      </c>
      <c r="H3546" s="28" t="s">
        <v>14164</v>
      </c>
      <c r="I3546" s="31">
        <v>0</v>
      </c>
      <c r="J3546" s="31">
        <v>3375</v>
      </c>
      <c r="K3546" s="28" t="s">
        <v>14165</v>
      </c>
      <c r="L3546" s="32">
        <f t="shared" si="606"/>
        <v>-3375</v>
      </c>
      <c r="M3546" s="33">
        <f t="shared" si="607"/>
        <v>3375</v>
      </c>
      <c r="N3546" s="34" t="b">
        <v>1</v>
      </c>
      <c r="O3546" s="35">
        <f t="shared" si="608"/>
        <v>3375</v>
      </c>
      <c r="P3546" s="36" t="str">
        <f t="shared" si="609"/>
        <v>G</v>
      </c>
      <c r="Q3546" s="37" t="str">
        <f t="shared" si="610"/>
        <v>Ursula Hunter</v>
      </c>
      <c r="R3546" s="6" t="str">
        <f t="shared" si="611"/>
        <v>G - Ursula Hunter</v>
      </c>
      <c r="S3546" s="6" t="str">
        <f>IFERROR(INDEX('Vendor Over-ride'!$C:$C, MATCH($R:$R,'Vendor Over-ride'!$A:$A,0)),"")</f>
        <v>G - Ursula Hunter</v>
      </c>
      <c r="U3546" s="38" t="str">
        <f t="shared" si="605"/>
        <v>Lottery</v>
      </c>
      <c r="V3546" s="5" t="str">
        <f t="shared" si="615"/>
        <v>AWARD</v>
      </c>
      <c r="W3546" s="5" t="b">
        <f t="shared" si="612"/>
        <v>0</v>
      </c>
      <c r="X3546" s="40">
        <f t="shared" ca="1" si="613"/>
        <v>4440.5</v>
      </c>
      <c r="Y3546" s="30" t="b">
        <f t="shared" ca="1" si="614"/>
        <v>0</v>
      </c>
    </row>
    <row r="3547" spans="1:25" hidden="1">
      <c r="A3547" s="28" t="s">
        <v>5366</v>
      </c>
      <c r="B3547" s="28" t="s">
        <v>5367</v>
      </c>
      <c r="C3547" s="28" t="s">
        <v>2991</v>
      </c>
      <c r="D3547" s="28" t="s">
        <v>2842</v>
      </c>
      <c r="E3547" s="29">
        <v>42143</v>
      </c>
      <c r="F3547" s="28" t="s">
        <v>3368</v>
      </c>
      <c r="G3547" s="30">
        <v>1201</v>
      </c>
      <c r="H3547" s="28" t="s">
        <v>14166</v>
      </c>
      <c r="I3547" s="31">
        <v>0</v>
      </c>
      <c r="J3547" s="31">
        <v>1125</v>
      </c>
      <c r="K3547" s="28" t="s">
        <v>14167</v>
      </c>
      <c r="L3547" s="32">
        <f t="shared" si="606"/>
        <v>-1125</v>
      </c>
      <c r="M3547" s="33">
        <f t="shared" si="607"/>
        <v>1125</v>
      </c>
      <c r="N3547" s="34" t="b">
        <v>1</v>
      </c>
      <c r="O3547" s="35">
        <f t="shared" si="608"/>
        <v>1125</v>
      </c>
      <c r="P3547" s="36" t="str">
        <f t="shared" si="609"/>
        <v>G</v>
      </c>
      <c r="Q3547" s="37" t="str">
        <f t="shared" si="610"/>
        <v>Carla Novi</v>
      </c>
      <c r="R3547" s="6" t="str">
        <f t="shared" si="611"/>
        <v>G - Carla Novi</v>
      </c>
      <c r="S3547" s="6" t="str">
        <f>IFERROR(INDEX('Vendor Over-ride'!$C:$C, MATCH($R:$R,'Vendor Over-ride'!$A:$A,0)),"")</f>
        <v>G - Carla Novi</v>
      </c>
      <c r="U3547" s="38" t="str">
        <f t="shared" si="605"/>
        <v>Lottery</v>
      </c>
      <c r="V3547" s="5" t="str">
        <f t="shared" si="615"/>
        <v>AWARD</v>
      </c>
      <c r="W3547" s="5" t="b">
        <f t="shared" si="612"/>
        <v>0</v>
      </c>
      <c r="X3547" s="40">
        <f t="shared" ca="1" si="613"/>
        <v>1500</v>
      </c>
      <c r="Y3547" s="30" t="b">
        <f t="shared" ca="1" si="614"/>
        <v>0</v>
      </c>
    </row>
    <row r="3548" spans="1:25" hidden="1">
      <c r="A3548" s="28" t="s">
        <v>5366</v>
      </c>
      <c r="B3548" s="28" t="s">
        <v>5367</v>
      </c>
      <c r="C3548" s="28" t="s">
        <v>2991</v>
      </c>
      <c r="D3548" s="28" t="s">
        <v>2842</v>
      </c>
      <c r="E3548" s="29">
        <v>42143</v>
      </c>
      <c r="F3548" s="28" t="s">
        <v>3369</v>
      </c>
      <c r="G3548" s="30">
        <v>1201</v>
      </c>
      <c r="H3548" s="28" t="s">
        <v>14168</v>
      </c>
      <c r="I3548" s="31">
        <v>0</v>
      </c>
      <c r="J3548" s="31">
        <v>3750</v>
      </c>
      <c r="K3548" s="28" t="s">
        <v>14169</v>
      </c>
      <c r="L3548" s="32">
        <f t="shared" si="606"/>
        <v>-3750</v>
      </c>
      <c r="M3548" s="33">
        <f t="shared" si="607"/>
        <v>3750</v>
      </c>
      <c r="N3548" s="34" t="b">
        <v>1</v>
      </c>
      <c r="O3548" s="35">
        <f t="shared" si="608"/>
        <v>3750</v>
      </c>
      <c r="P3548" s="36" t="str">
        <f t="shared" si="609"/>
        <v>G</v>
      </c>
      <c r="Q3548" s="37" t="str">
        <f t="shared" si="610"/>
        <v>Juli Bola├▒os-Durman</v>
      </c>
      <c r="R3548" s="6" t="str">
        <f t="shared" si="611"/>
        <v>G - Juli Bola├▒os-Durman</v>
      </c>
      <c r="S3548" s="6" t="str">
        <f>IFERROR(INDEX('Vendor Over-ride'!$C:$C, MATCH($R:$R,'Vendor Over-ride'!$A:$A,0)),"")</f>
        <v>G - Juli Bola├▒os-Durman</v>
      </c>
      <c r="U3548" s="38" t="str">
        <f t="shared" si="605"/>
        <v>Lottery</v>
      </c>
      <c r="V3548" s="5" t="str">
        <f t="shared" si="615"/>
        <v>AWARD</v>
      </c>
      <c r="W3548" s="5" t="b">
        <f t="shared" si="612"/>
        <v>0</v>
      </c>
      <c r="X3548" s="40">
        <f t="shared" ca="1" si="613"/>
        <v>3750</v>
      </c>
      <c r="Y3548" s="30" t="b">
        <f t="shared" ca="1" si="614"/>
        <v>0</v>
      </c>
    </row>
    <row r="3549" spans="1:25" hidden="1">
      <c r="A3549" s="28" t="s">
        <v>5366</v>
      </c>
      <c r="B3549" s="28" t="s">
        <v>5367</v>
      </c>
      <c r="C3549" s="28" t="s">
        <v>2991</v>
      </c>
      <c r="D3549" s="28" t="s">
        <v>2842</v>
      </c>
      <c r="E3549" s="29">
        <v>42143</v>
      </c>
      <c r="F3549" s="28" t="s">
        <v>3370</v>
      </c>
      <c r="G3549" s="30">
        <v>1201</v>
      </c>
      <c r="H3549" s="28" t="s">
        <v>14170</v>
      </c>
      <c r="I3549" s="31">
        <v>0</v>
      </c>
      <c r="J3549" s="31">
        <v>1500</v>
      </c>
      <c r="K3549" s="28" t="s">
        <v>14171</v>
      </c>
      <c r="L3549" s="32">
        <f t="shared" si="606"/>
        <v>-1500</v>
      </c>
      <c r="M3549" s="33">
        <f t="shared" si="607"/>
        <v>1500</v>
      </c>
      <c r="N3549" s="34" t="b">
        <v>1</v>
      </c>
      <c r="O3549" s="35">
        <f t="shared" si="608"/>
        <v>1500</v>
      </c>
      <c r="P3549" s="36" t="str">
        <f t="shared" si="609"/>
        <v>G</v>
      </c>
      <c r="Q3549" s="37" t="str">
        <f t="shared" si="610"/>
        <v>Michael James Hunter</v>
      </c>
      <c r="R3549" s="6" t="str">
        <f t="shared" si="611"/>
        <v>G - Michael James Hunter</v>
      </c>
      <c r="S3549" s="6" t="str">
        <f>IFERROR(INDEX('Vendor Over-ride'!$C:$C, MATCH($R:$R,'Vendor Over-ride'!$A:$A,0)),"")</f>
        <v>G - Michael James Hunter</v>
      </c>
      <c r="U3549" s="38" t="str">
        <f t="shared" si="605"/>
        <v>Lottery</v>
      </c>
      <c r="V3549" s="5" t="str">
        <f t="shared" si="615"/>
        <v>AWARD</v>
      </c>
      <c r="W3549" s="5" t="b">
        <f t="shared" si="612"/>
        <v>0</v>
      </c>
      <c r="X3549" s="40">
        <f t="shared" ca="1" si="613"/>
        <v>1815</v>
      </c>
      <c r="Y3549" s="30" t="b">
        <f t="shared" ca="1" si="614"/>
        <v>0</v>
      </c>
    </row>
    <row r="3550" spans="1:25" hidden="1">
      <c r="A3550" s="28" t="s">
        <v>5366</v>
      </c>
      <c r="B3550" s="28" t="s">
        <v>5367</v>
      </c>
      <c r="C3550" s="28" t="s">
        <v>2991</v>
      </c>
      <c r="D3550" s="28" t="s">
        <v>2842</v>
      </c>
      <c r="E3550" s="29">
        <v>42143</v>
      </c>
      <c r="F3550" s="28" t="s">
        <v>3371</v>
      </c>
      <c r="G3550" s="30">
        <v>1201</v>
      </c>
      <c r="H3550" s="28" t="s">
        <v>14172</v>
      </c>
      <c r="I3550" s="31">
        <v>0</v>
      </c>
      <c r="J3550" s="31">
        <v>3750</v>
      </c>
      <c r="K3550" s="28" t="s">
        <v>14173</v>
      </c>
      <c r="L3550" s="32">
        <f t="shared" si="606"/>
        <v>-3750</v>
      </c>
      <c r="M3550" s="33">
        <f t="shared" si="607"/>
        <v>3750</v>
      </c>
      <c r="N3550" s="34" t="b">
        <v>1</v>
      </c>
      <c r="O3550" s="35">
        <f t="shared" si="608"/>
        <v>3750</v>
      </c>
      <c r="P3550" s="36" t="str">
        <f t="shared" si="609"/>
        <v>G</v>
      </c>
      <c r="Q3550" s="37" t="str">
        <f t="shared" si="610"/>
        <v>Dunbar Festival of Words</v>
      </c>
      <c r="R3550" s="6" t="str">
        <f t="shared" si="611"/>
        <v>G - Dunbar Festival of Words</v>
      </c>
      <c r="S3550" s="6" t="str">
        <f>IFERROR(INDEX('Vendor Over-ride'!$C:$C, MATCH($R:$R,'Vendor Over-ride'!$A:$A,0)),"")</f>
        <v>G - Dunbar Festival of Words</v>
      </c>
      <c r="U3550" s="38" t="str">
        <f t="shared" si="605"/>
        <v>Lottery</v>
      </c>
      <c r="V3550" s="5" t="str">
        <f t="shared" si="615"/>
        <v>AWARD</v>
      </c>
      <c r="W3550" s="5" t="b">
        <f t="shared" si="612"/>
        <v>0</v>
      </c>
      <c r="X3550" s="40">
        <f t="shared" ca="1" si="613"/>
        <v>3750</v>
      </c>
      <c r="Y3550" s="30" t="b">
        <f t="shared" ca="1" si="614"/>
        <v>0</v>
      </c>
    </row>
    <row r="3551" spans="1:25" hidden="1">
      <c r="A3551" s="28" t="s">
        <v>5366</v>
      </c>
      <c r="B3551" s="28" t="s">
        <v>5367</v>
      </c>
      <c r="C3551" s="28" t="s">
        <v>2991</v>
      </c>
      <c r="D3551" s="28" t="s">
        <v>2842</v>
      </c>
      <c r="E3551" s="29">
        <v>42143</v>
      </c>
      <c r="F3551" s="28" t="s">
        <v>3373</v>
      </c>
      <c r="G3551" s="30">
        <v>1201</v>
      </c>
      <c r="H3551" s="28" t="s">
        <v>14174</v>
      </c>
      <c r="I3551" s="31">
        <v>0</v>
      </c>
      <c r="J3551" s="31">
        <v>6953</v>
      </c>
      <c r="K3551" s="28" t="s">
        <v>14175</v>
      </c>
      <c r="L3551" s="32">
        <f t="shared" si="606"/>
        <v>-6953</v>
      </c>
      <c r="M3551" s="33">
        <f t="shared" si="607"/>
        <v>6953</v>
      </c>
      <c r="N3551" s="34" t="b">
        <v>1</v>
      </c>
      <c r="O3551" s="35">
        <f t="shared" si="608"/>
        <v>6953</v>
      </c>
      <c r="P3551" s="36" t="str">
        <f t="shared" si="609"/>
        <v>G</v>
      </c>
      <c r="Q3551" s="37" t="str">
        <f t="shared" si="610"/>
        <v>Clare Hunter</v>
      </c>
      <c r="R3551" s="6" t="str">
        <f t="shared" si="611"/>
        <v>G - Clare Hunter</v>
      </c>
      <c r="S3551" s="6" t="str">
        <f>IFERROR(INDEX('Vendor Over-ride'!$C:$C, MATCH($R:$R,'Vendor Over-ride'!$A:$A,0)),"")</f>
        <v>G - Clare Hunter</v>
      </c>
      <c r="U3551" s="38" t="str">
        <f t="shared" si="605"/>
        <v>Lottery</v>
      </c>
      <c r="V3551" s="5" t="str">
        <f t="shared" si="615"/>
        <v>AWARD</v>
      </c>
      <c r="W3551" s="5" t="b">
        <f t="shared" si="612"/>
        <v>0</v>
      </c>
      <c r="X3551" s="40">
        <f t="shared" ca="1" si="613"/>
        <v>6953</v>
      </c>
      <c r="Y3551" s="30" t="b">
        <f t="shared" ca="1" si="614"/>
        <v>0</v>
      </c>
    </row>
    <row r="3552" spans="1:25" hidden="1">
      <c r="A3552" s="28" t="s">
        <v>5366</v>
      </c>
      <c r="B3552" s="28" t="s">
        <v>5367</v>
      </c>
      <c r="C3552" s="28" t="s">
        <v>2991</v>
      </c>
      <c r="D3552" s="28" t="s">
        <v>2842</v>
      </c>
      <c r="E3552" s="29">
        <v>42143</v>
      </c>
      <c r="F3552" s="28" t="s">
        <v>3374</v>
      </c>
      <c r="G3552" s="30">
        <v>1201</v>
      </c>
      <c r="H3552" s="28" t="s">
        <v>14176</v>
      </c>
      <c r="I3552" s="31">
        <v>0</v>
      </c>
      <c r="J3552" s="31">
        <v>6000</v>
      </c>
      <c r="K3552" s="28" t="s">
        <v>14177</v>
      </c>
      <c r="L3552" s="32">
        <f t="shared" si="606"/>
        <v>-6000</v>
      </c>
      <c r="M3552" s="33">
        <f t="shared" si="607"/>
        <v>6000</v>
      </c>
      <c r="N3552" s="34" t="b">
        <v>1</v>
      </c>
      <c r="O3552" s="35">
        <f t="shared" si="608"/>
        <v>6000</v>
      </c>
      <c r="P3552" s="36" t="str">
        <f t="shared" si="609"/>
        <v>G</v>
      </c>
      <c r="Q3552" s="37" t="str">
        <f t="shared" si="610"/>
        <v>Decade Events</v>
      </c>
      <c r="R3552" s="6" t="str">
        <f t="shared" si="611"/>
        <v>G - Decade Events</v>
      </c>
      <c r="S3552" s="6" t="str">
        <f>IFERROR(INDEX('Vendor Over-ride'!$C:$C, MATCH($R:$R,'Vendor Over-ride'!$A:$A,0)),"")</f>
        <v>G - Decade Events</v>
      </c>
      <c r="U3552" s="38" t="str">
        <f t="shared" si="605"/>
        <v>Lottery</v>
      </c>
      <c r="V3552" s="5" t="str">
        <f t="shared" si="615"/>
        <v>AWARD</v>
      </c>
      <c r="W3552" s="5" t="b">
        <f t="shared" si="612"/>
        <v>0</v>
      </c>
      <c r="X3552" s="40">
        <f t="shared" ca="1" si="613"/>
        <v>6000</v>
      </c>
      <c r="Y3552" s="30" t="b">
        <f t="shared" ca="1" si="614"/>
        <v>0</v>
      </c>
    </row>
    <row r="3553" spans="1:25" hidden="1">
      <c r="A3553" s="28" t="s">
        <v>5366</v>
      </c>
      <c r="B3553" s="28" t="s">
        <v>5367</v>
      </c>
      <c r="C3553" s="28" t="s">
        <v>2991</v>
      </c>
      <c r="D3553" s="28" t="s">
        <v>2842</v>
      </c>
      <c r="E3553" s="29">
        <v>42143</v>
      </c>
      <c r="F3553" s="28" t="s">
        <v>3376</v>
      </c>
      <c r="G3553" s="30">
        <v>1201</v>
      </c>
      <c r="H3553" s="28" t="s">
        <v>14178</v>
      </c>
      <c r="I3553" s="31">
        <v>0</v>
      </c>
      <c r="J3553" s="31">
        <v>9000</v>
      </c>
      <c r="K3553" s="28" t="s">
        <v>14179</v>
      </c>
      <c r="L3553" s="32">
        <f t="shared" si="606"/>
        <v>-9000</v>
      </c>
      <c r="M3553" s="33">
        <f t="shared" si="607"/>
        <v>9000</v>
      </c>
      <c r="N3553" s="34" t="b">
        <v>1</v>
      </c>
      <c r="O3553" s="35">
        <f t="shared" si="608"/>
        <v>9000</v>
      </c>
      <c r="P3553" s="36" t="str">
        <f t="shared" si="609"/>
        <v>G</v>
      </c>
      <c r="Q3553" s="37" t="str">
        <f t="shared" si="610"/>
        <v>Sarah Lowndes</v>
      </c>
      <c r="R3553" s="6" t="str">
        <f t="shared" si="611"/>
        <v>G - Sarah Lowndes</v>
      </c>
      <c r="S3553" s="6" t="str">
        <f>IFERROR(INDEX('Vendor Over-ride'!$C:$C, MATCH($R:$R,'Vendor Over-ride'!$A:$A,0)),"")</f>
        <v>G - Sarah Lowndes</v>
      </c>
      <c r="U3553" s="38" t="str">
        <f t="shared" si="605"/>
        <v>Lottery</v>
      </c>
      <c r="V3553" s="5" t="str">
        <f t="shared" si="615"/>
        <v>AWARD</v>
      </c>
      <c r="W3553" s="5" t="b">
        <f t="shared" si="612"/>
        <v>0</v>
      </c>
      <c r="X3553" s="40">
        <f t="shared" ca="1" si="613"/>
        <v>9000</v>
      </c>
      <c r="Y3553" s="30" t="b">
        <f t="shared" ca="1" si="614"/>
        <v>0</v>
      </c>
    </row>
    <row r="3554" spans="1:25">
      <c r="A3554" s="28" t="s">
        <v>5366</v>
      </c>
      <c r="B3554" s="28" t="s">
        <v>5367</v>
      </c>
      <c r="C3554" s="28" t="s">
        <v>2991</v>
      </c>
      <c r="D3554" s="28" t="s">
        <v>2842</v>
      </c>
      <c r="E3554" s="29">
        <v>42143</v>
      </c>
      <c r="F3554" s="28" t="s">
        <v>3378</v>
      </c>
      <c r="G3554" s="30">
        <v>1201</v>
      </c>
      <c r="H3554" s="28" t="s">
        <v>14180</v>
      </c>
      <c r="I3554" s="31">
        <v>0</v>
      </c>
      <c r="J3554" s="31">
        <v>2625</v>
      </c>
      <c r="K3554" s="28" t="s">
        <v>14181</v>
      </c>
      <c r="L3554" s="32">
        <f t="shared" si="606"/>
        <v>-2625</v>
      </c>
      <c r="M3554" s="33">
        <f t="shared" si="607"/>
        <v>2625</v>
      </c>
      <c r="N3554" s="34" t="b">
        <v>1</v>
      </c>
      <c r="O3554" s="35">
        <f t="shared" si="608"/>
        <v>2625</v>
      </c>
      <c r="P3554" s="36" t="str">
        <f t="shared" si="609"/>
        <v>I</v>
      </c>
      <c r="Q3554" s="37" t="str">
        <f t="shared" si="610"/>
        <v>Aberdeenshire Council</v>
      </c>
      <c r="R3554" s="6" t="str">
        <f t="shared" si="611"/>
        <v>I - Aberdeenshire Council</v>
      </c>
      <c r="S3554" s="6" t="str">
        <f>IFERROR(INDEX('Vendor Over-ride'!$C:$C, MATCH($R:$R,'Vendor Over-ride'!$A:$A,0)),"")</f>
        <v>I - Aberdeenshire Council</v>
      </c>
      <c r="U3554" s="38" t="str">
        <f t="shared" si="605"/>
        <v>Lottery</v>
      </c>
      <c r="V3554" s="5" t="str">
        <f t="shared" si="615"/>
        <v>AWARD</v>
      </c>
      <c r="W3554" s="5" t="b">
        <f t="shared" si="612"/>
        <v>0</v>
      </c>
      <c r="X3554" s="40">
        <f t="shared" ca="1" si="613"/>
        <v>787279</v>
      </c>
      <c r="Y3554" s="30" t="b">
        <f t="shared" ca="1" si="614"/>
        <v>1</v>
      </c>
    </row>
    <row r="3555" spans="1:25" hidden="1">
      <c r="A3555" s="28" t="s">
        <v>5366</v>
      </c>
      <c r="B3555" s="28" t="s">
        <v>5367</v>
      </c>
      <c r="C3555" s="28" t="s">
        <v>2991</v>
      </c>
      <c r="D3555" s="28" t="s">
        <v>2842</v>
      </c>
      <c r="E3555" s="29">
        <v>42143</v>
      </c>
      <c r="F3555" s="28" t="s">
        <v>3379</v>
      </c>
      <c r="G3555" s="30">
        <v>1201</v>
      </c>
      <c r="H3555" s="28" t="s">
        <v>14182</v>
      </c>
      <c r="I3555" s="31">
        <v>0</v>
      </c>
      <c r="J3555" s="31">
        <v>3000</v>
      </c>
      <c r="K3555" s="28" t="s">
        <v>3962</v>
      </c>
      <c r="L3555" s="32">
        <f t="shared" si="606"/>
        <v>-3000</v>
      </c>
      <c r="M3555" s="33">
        <f t="shared" si="607"/>
        <v>3000</v>
      </c>
      <c r="N3555" s="34" t="b">
        <v>1</v>
      </c>
      <c r="O3555" s="35">
        <f t="shared" si="608"/>
        <v>3000</v>
      </c>
      <c r="P3555" s="36" t="str">
        <f t="shared" si="609"/>
        <v>I</v>
      </c>
      <c r="Q3555" s="37" t="str">
        <f t="shared" si="610"/>
        <v>AC Projects/Alternative Currents Ltd</v>
      </c>
      <c r="R3555" s="6" t="str">
        <f t="shared" si="611"/>
        <v>I - AC Projects/Alternative Currents Ltd</v>
      </c>
      <c r="S3555" s="6" t="str">
        <f>IFERROR(INDEX('Vendor Over-ride'!$C:$C, MATCH($R:$R,'Vendor Over-ride'!$A:$A,0)),"")</f>
        <v>I - AC Projects/Alternative Currents</v>
      </c>
      <c r="U3555" s="38" t="str">
        <f t="shared" si="605"/>
        <v>Lottery</v>
      </c>
      <c r="V3555" s="5" t="str">
        <f t="shared" si="615"/>
        <v>AWARD</v>
      </c>
      <c r="W3555" s="5" t="b">
        <f t="shared" si="612"/>
        <v>0</v>
      </c>
      <c r="X3555" s="40">
        <f t="shared" ca="1" si="613"/>
        <v>5700</v>
      </c>
      <c r="Y3555" s="30" t="b">
        <f t="shared" ca="1" si="614"/>
        <v>0</v>
      </c>
    </row>
    <row r="3556" spans="1:25" hidden="1">
      <c r="A3556" s="28" t="s">
        <v>5366</v>
      </c>
      <c r="B3556" s="28" t="s">
        <v>5367</v>
      </c>
      <c r="C3556" s="28" t="s">
        <v>2991</v>
      </c>
      <c r="D3556" s="28" t="s">
        <v>2842</v>
      </c>
      <c r="E3556" s="29">
        <v>42143</v>
      </c>
      <c r="F3556" s="28" t="s">
        <v>3380</v>
      </c>
      <c r="G3556" s="30">
        <v>1201</v>
      </c>
      <c r="H3556" s="28" t="s">
        <v>14183</v>
      </c>
      <c r="I3556" s="31">
        <v>0</v>
      </c>
      <c r="J3556" s="31">
        <v>14000</v>
      </c>
      <c r="K3556" s="28" t="s">
        <v>5446</v>
      </c>
      <c r="L3556" s="32">
        <f t="shared" si="606"/>
        <v>-14000</v>
      </c>
      <c r="M3556" s="33">
        <f t="shared" si="607"/>
        <v>14000</v>
      </c>
      <c r="N3556" s="34" t="b">
        <v>1</v>
      </c>
      <c r="O3556" s="35">
        <f t="shared" si="608"/>
        <v>14000</v>
      </c>
      <c r="P3556" s="36" t="str">
        <f t="shared" si="609"/>
        <v>I</v>
      </c>
      <c r="Q3556" s="37" t="str">
        <f t="shared" si="610"/>
        <v>All or Nothing Dance and Aerial Theatre</v>
      </c>
      <c r="R3556" s="6" t="str">
        <f t="shared" si="611"/>
        <v>I - All or Nothing Dance and Aerial Theatre</v>
      </c>
      <c r="S3556" s="6" t="str">
        <f>IFERROR(INDEX('Vendor Over-ride'!$C:$C, MATCH($R:$R,'Vendor Over-ride'!$A:$A,0)),"")</f>
        <v>I - All or Nothing Dance and Aerial Theatre</v>
      </c>
      <c r="U3556" s="38" t="str">
        <f t="shared" si="605"/>
        <v>Lottery</v>
      </c>
      <c r="V3556" s="5" t="str">
        <f t="shared" si="615"/>
        <v>AWARD</v>
      </c>
      <c r="W3556" s="5" t="b">
        <f t="shared" si="612"/>
        <v>0</v>
      </c>
      <c r="X3556" s="40">
        <f t="shared" ca="1" si="613"/>
        <v>19920</v>
      </c>
      <c r="Y3556" s="30" t="b">
        <f t="shared" ca="1" si="614"/>
        <v>0</v>
      </c>
    </row>
    <row r="3557" spans="1:25">
      <c r="A3557" s="28" t="s">
        <v>5366</v>
      </c>
      <c r="B3557" s="28" t="s">
        <v>5367</v>
      </c>
      <c r="C3557" s="28" t="s">
        <v>2991</v>
      </c>
      <c r="D3557" s="28" t="s">
        <v>2842</v>
      </c>
      <c r="E3557" s="29">
        <v>42143</v>
      </c>
      <c r="F3557" s="28" t="s">
        <v>3381</v>
      </c>
      <c r="G3557" s="30">
        <v>1201</v>
      </c>
      <c r="H3557" s="28" t="s">
        <v>14184</v>
      </c>
      <c r="I3557" s="31">
        <v>0</v>
      </c>
      <c r="J3557" s="31">
        <v>7500</v>
      </c>
      <c r="K3557" s="28" t="s">
        <v>14185</v>
      </c>
      <c r="L3557" s="32">
        <f t="shared" si="606"/>
        <v>-7500</v>
      </c>
      <c r="M3557" s="33">
        <f t="shared" si="607"/>
        <v>7500</v>
      </c>
      <c r="N3557" s="34" t="b">
        <v>1</v>
      </c>
      <c r="O3557" s="35">
        <f t="shared" si="608"/>
        <v>7500</v>
      </c>
      <c r="P3557" s="36" t="str">
        <f t="shared" si="609"/>
        <v>I</v>
      </c>
      <c r="Q3557" s="37" t="str">
        <f t="shared" si="610"/>
        <v>Ayr Gaiety Partnership Ltd</v>
      </c>
      <c r="R3557" s="6" t="str">
        <f t="shared" si="611"/>
        <v>I - Ayr Gaiety Partnership Ltd</v>
      </c>
      <c r="S3557" s="6" t="str">
        <f>IFERROR(INDEX('Vendor Over-ride'!$C:$C, MATCH($R:$R,'Vendor Over-ride'!$A:$A,0)),"")</f>
        <v>I - Ayr Gaiety Partnership Ltd</v>
      </c>
      <c r="U3557" s="38" t="str">
        <f t="shared" si="605"/>
        <v>Lottery</v>
      </c>
      <c r="V3557" s="5" t="str">
        <f t="shared" si="615"/>
        <v>AWARD</v>
      </c>
      <c r="W3557" s="5" t="b">
        <f t="shared" si="612"/>
        <v>0</v>
      </c>
      <c r="X3557" s="40">
        <f t="shared" ca="1" si="613"/>
        <v>167100</v>
      </c>
      <c r="Y3557" s="30" t="b">
        <f t="shared" ca="1" si="614"/>
        <v>1</v>
      </c>
    </row>
    <row r="3558" spans="1:25" hidden="1">
      <c r="A3558" s="28" t="s">
        <v>5366</v>
      </c>
      <c r="B3558" s="28" t="s">
        <v>5367</v>
      </c>
      <c r="C3558" s="28" t="s">
        <v>2991</v>
      </c>
      <c r="D3558" s="28" t="s">
        <v>2842</v>
      </c>
      <c r="E3558" s="29">
        <v>42143</v>
      </c>
      <c r="F3558" s="28" t="s">
        <v>3382</v>
      </c>
      <c r="G3558" s="30">
        <v>1201</v>
      </c>
      <c r="H3558" s="28" t="s">
        <v>14186</v>
      </c>
      <c r="I3558" s="31">
        <v>0</v>
      </c>
      <c r="J3558" s="31">
        <v>11500</v>
      </c>
      <c r="K3558" s="28" t="s">
        <v>14187</v>
      </c>
      <c r="L3558" s="32">
        <f t="shared" si="606"/>
        <v>-11500</v>
      </c>
      <c r="M3558" s="33">
        <f t="shared" si="607"/>
        <v>11500</v>
      </c>
      <c r="N3558" s="34" t="b">
        <v>1</v>
      </c>
      <c r="O3558" s="35">
        <f t="shared" si="608"/>
        <v>11500</v>
      </c>
      <c r="P3558" s="36" t="str">
        <f t="shared" si="609"/>
        <v>I</v>
      </c>
      <c r="Q3558" s="37" t="str">
        <f t="shared" si="610"/>
        <v>Ballet Lorent Limited</v>
      </c>
      <c r="R3558" s="6" t="str">
        <f t="shared" si="611"/>
        <v>I - Ballet Lorent Limited</v>
      </c>
      <c r="S3558" s="6" t="str">
        <f>IFERROR(INDEX('Vendor Over-ride'!$C:$C, MATCH($R:$R,'Vendor Over-ride'!$A:$A,0)),"")</f>
        <v>I - Ballet Lorent Limited</v>
      </c>
      <c r="U3558" s="38" t="str">
        <f t="shared" si="605"/>
        <v>Lottery</v>
      </c>
      <c r="V3558" s="5" t="str">
        <f t="shared" si="615"/>
        <v>AWARD</v>
      </c>
      <c r="W3558" s="5" t="b">
        <f t="shared" si="612"/>
        <v>0</v>
      </c>
      <c r="X3558" s="40">
        <f t="shared" ca="1" si="613"/>
        <v>11500</v>
      </c>
      <c r="Y3558" s="30" t="b">
        <f t="shared" ca="1" si="614"/>
        <v>0</v>
      </c>
    </row>
    <row r="3559" spans="1:25" hidden="1">
      <c r="A3559" s="28" t="s">
        <v>5366</v>
      </c>
      <c r="B3559" s="28" t="s">
        <v>5367</v>
      </c>
      <c r="C3559" s="28" t="s">
        <v>2991</v>
      </c>
      <c r="D3559" s="28" t="s">
        <v>2842</v>
      </c>
      <c r="E3559" s="29">
        <v>42143</v>
      </c>
      <c r="F3559" s="28" t="s">
        <v>3384</v>
      </c>
      <c r="G3559" s="30">
        <v>1201</v>
      </c>
      <c r="H3559" s="28" t="s">
        <v>14188</v>
      </c>
      <c r="I3559" s="31">
        <v>0</v>
      </c>
      <c r="J3559" s="31">
        <v>1125</v>
      </c>
      <c r="K3559" s="28" t="s">
        <v>14189</v>
      </c>
      <c r="L3559" s="32">
        <f t="shared" si="606"/>
        <v>-1125</v>
      </c>
      <c r="M3559" s="33">
        <f t="shared" si="607"/>
        <v>1125</v>
      </c>
      <c r="N3559" s="34" t="b">
        <v>1</v>
      </c>
      <c r="O3559" s="35">
        <f t="shared" si="608"/>
        <v>1125</v>
      </c>
      <c r="P3559" s="36" t="str">
        <f t="shared" si="609"/>
        <v>I</v>
      </c>
      <c r="Q3559" s="37" t="str">
        <f t="shared" si="610"/>
        <v>Blazing Griffin Limited</v>
      </c>
      <c r="R3559" s="6" t="str">
        <f t="shared" si="611"/>
        <v>I - Blazing Griffin Limited</v>
      </c>
      <c r="S3559" s="6" t="str">
        <f>IFERROR(INDEX('Vendor Over-ride'!$C:$C, MATCH($R:$R,'Vendor Over-ride'!$A:$A,0)),"")</f>
        <v>I - Blazing Griffin Limited</v>
      </c>
      <c r="U3559" s="38" t="str">
        <f t="shared" si="605"/>
        <v>Lottery</v>
      </c>
      <c r="V3559" s="5" t="str">
        <f t="shared" si="615"/>
        <v>AWARD</v>
      </c>
      <c r="W3559" s="5" t="b">
        <f t="shared" si="612"/>
        <v>0</v>
      </c>
      <c r="X3559" s="40">
        <f t="shared" ca="1" si="613"/>
        <v>2625</v>
      </c>
      <c r="Y3559" s="30" t="b">
        <f t="shared" ca="1" si="614"/>
        <v>0</v>
      </c>
    </row>
    <row r="3560" spans="1:25" hidden="1">
      <c r="A3560" s="28" t="s">
        <v>5366</v>
      </c>
      <c r="B3560" s="28" t="s">
        <v>5367</v>
      </c>
      <c r="C3560" s="28" t="s">
        <v>2991</v>
      </c>
      <c r="D3560" s="28" t="s">
        <v>2842</v>
      </c>
      <c r="E3560" s="29">
        <v>42143</v>
      </c>
      <c r="F3560" s="28" t="s">
        <v>3385</v>
      </c>
      <c r="G3560" s="30">
        <v>1201</v>
      </c>
      <c r="H3560" s="28" t="s">
        <v>14190</v>
      </c>
      <c r="I3560" s="31">
        <v>0</v>
      </c>
      <c r="J3560" s="31">
        <v>5000</v>
      </c>
      <c r="K3560" s="28" t="s">
        <v>5706</v>
      </c>
      <c r="L3560" s="32">
        <f t="shared" si="606"/>
        <v>-5000</v>
      </c>
      <c r="M3560" s="33">
        <f t="shared" si="607"/>
        <v>5000</v>
      </c>
      <c r="N3560" s="34" t="b">
        <v>1</v>
      </c>
      <c r="O3560" s="35">
        <f t="shared" si="608"/>
        <v>5000</v>
      </c>
      <c r="P3560" s="36" t="str">
        <f t="shared" si="609"/>
        <v>I</v>
      </c>
      <c r="Q3560" s="37" t="str">
        <f t="shared" si="610"/>
        <v>Alchemy Film and Arts</v>
      </c>
      <c r="R3560" s="6" t="str">
        <f t="shared" si="611"/>
        <v>I - Alchemy Film and Arts</v>
      </c>
      <c r="S3560" s="6" t="str">
        <f>IFERROR(INDEX('Vendor Over-ride'!$C:$C, MATCH($R:$R,'Vendor Over-ride'!$A:$A,0)),"")</f>
        <v>I - Alchemy Film and Arts</v>
      </c>
      <c r="U3560" s="38" t="str">
        <f t="shared" si="605"/>
        <v>Lottery</v>
      </c>
      <c r="V3560" s="5" t="str">
        <f t="shared" si="615"/>
        <v>AWARD</v>
      </c>
      <c r="W3560" s="5" t="b">
        <f t="shared" si="612"/>
        <v>0</v>
      </c>
      <c r="X3560" s="40">
        <f t="shared" ca="1" si="613"/>
        <v>5000</v>
      </c>
      <c r="Y3560" s="30" t="b">
        <f t="shared" ca="1" si="614"/>
        <v>0</v>
      </c>
    </row>
    <row r="3561" spans="1:25" hidden="1">
      <c r="A3561" s="28" t="s">
        <v>5366</v>
      </c>
      <c r="B3561" s="28" t="s">
        <v>5367</v>
      </c>
      <c r="C3561" s="28" t="s">
        <v>2991</v>
      </c>
      <c r="D3561" s="28" t="s">
        <v>2842</v>
      </c>
      <c r="E3561" s="29">
        <v>42143</v>
      </c>
      <c r="F3561" s="28" t="s">
        <v>3386</v>
      </c>
      <c r="G3561" s="30">
        <v>1201</v>
      </c>
      <c r="H3561" s="28" t="s">
        <v>14191</v>
      </c>
      <c r="I3561" s="31">
        <v>0</v>
      </c>
      <c r="J3561" s="31">
        <v>2500</v>
      </c>
      <c r="K3561" s="28" t="s">
        <v>14192</v>
      </c>
      <c r="L3561" s="32">
        <f t="shared" si="606"/>
        <v>-2500</v>
      </c>
      <c r="M3561" s="33">
        <f t="shared" si="607"/>
        <v>2500</v>
      </c>
      <c r="N3561" s="34" t="b">
        <v>1</v>
      </c>
      <c r="O3561" s="35">
        <f t="shared" si="608"/>
        <v>2500</v>
      </c>
      <c r="P3561" s="36" t="str">
        <f t="shared" si="609"/>
        <v>I</v>
      </c>
      <c r="Q3561" s="37" t="str">
        <f t="shared" si="610"/>
        <v>Burnsong Limited</v>
      </c>
      <c r="R3561" s="6" t="str">
        <f t="shared" si="611"/>
        <v>I - Burnsong Limited</v>
      </c>
      <c r="S3561" s="6" t="str">
        <f>IFERROR(INDEX('Vendor Over-ride'!$C:$C, MATCH($R:$R,'Vendor Over-ride'!$A:$A,0)),"")</f>
        <v>I - Burnsong Limited</v>
      </c>
      <c r="U3561" s="38" t="str">
        <f t="shared" si="605"/>
        <v>Lottery</v>
      </c>
      <c r="V3561" s="5" t="str">
        <f t="shared" si="615"/>
        <v>AWARD</v>
      </c>
      <c r="W3561" s="5" t="b">
        <f t="shared" si="612"/>
        <v>0</v>
      </c>
      <c r="X3561" s="40">
        <f t="shared" ca="1" si="613"/>
        <v>2500</v>
      </c>
      <c r="Y3561" s="30" t="b">
        <f t="shared" ca="1" si="614"/>
        <v>0</v>
      </c>
    </row>
    <row r="3562" spans="1:25" hidden="1">
      <c r="A3562" s="28" t="s">
        <v>5366</v>
      </c>
      <c r="B3562" s="28" t="s">
        <v>5367</v>
      </c>
      <c r="C3562" s="28" t="s">
        <v>2991</v>
      </c>
      <c r="D3562" s="28" t="s">
        <v>2842</v>
      </c>
      <c r="E3562" s="29">
        <v>42143</v>
      </c>
      <c r="F3562" s="28" t="s">
        <v>3387</v>
      </c>
      <c r="G3562" s="30">
        <v>1201</v>
      </c>
      <c r="H3562" s="28" t="s">
        <v>14193</v>
      </c>
      <c r="I3562" s="31">
        <v>0</v>
      </c>
      <c r="J3562" s="31">
        <v>9000</v>
      </c>
      <c r="K3562" s="28" t="s">
        <v>14194</v>
      </c>
      <c r="L3562" s="32">
        <f t="shared" si="606"/>
        <v>-9000</v>
      </c>
      <c r="M3562" s="33">
        <f t="shared" si="607"/>
        <v>9000</v>
      </c>
      <c r="N3562" s="34" t="b">
        <v>1</v>
      </c>
      <c r="O3562" s="35">
        <f t="shared" si="608"/>
        <v>9000</v>
      </c>
      <c r="P3562" s="36" t="str">
        <f t="shared" si="609"/>
        <v>I</v>
      </c>
      <c r="Q3562" s="37" t="str">
        <f t="shared" si="610"/>
        <v>Care Inspectorate</v>
      </c>
      <c r="R3562" s="6" t="str">
        <f t="shared" si="611"/>
        <v>I - Care Inspectorate</v>
      </c>
      <c r="S3562" s="6" t="str">
        <f>IFERROR(INDEX('Vendor Over-ride'!$C:$C, MATCH($R:$R,'Vendor Over-ride'!$A:$A,0)),"")</f>
        <v>I - Care Inspectorate</v>
      </c>
      <c r="U3562" s="38" t="str">
        <f t="shared" si="605"/>
        <v>Lottery</v>
      </c>
      <c r="V3562" s="5" t="str">
        <f t="shared" si="615"/>
        <v>AWARD</v>
      </c>
      <c r="W3562" s="5" t="b">
        <f t="shared" si="612"/>
        <v>0</v>
      </c>
      <c r="X3562" s="40">
        <f t="shared" ca="1" si="613"/>
        <v>9000</v>
      </c>
      <c r="Y3562" s="30" t="b">
        <f t="shared" ca="1" si="614"/>
        <v>0</v>
      </c>
    </row>
    <row r="3563" spans="1:25" hidden="1">
      <c r="A3563" s="28" t="s">
        <v>5366</v>
      </c>
      <c r="B3563" s="28" t="s">
        <v>5367</v>
      </c>
      <c r="C3563" s="28" t="s">
        <v>2991</v>
      </c>
      <c r="D3563" s="28" t="s">
        <v>2842</v>
      </c>
      <c r="E3563" s="29">
        <v>42143</v>
      </c>
      <c r="F3563" s="28" t="s">
        <v>3389</v>
      </c>
      <c r="G3563" s="30">
        <v>1201</v>
      </c>
      <c r="H3563" s="28" t="s">
        <v>14195</v>
      </c>
      <c r="I3563" s="31">
        <v>0</v>
      </c>
      <c r="J3563" s="31">
        <v>4998</v>
      </c>
      <c r="K3563" s="28" t="s">
        <v>5739</v>
      </c>
      <c r="L3563" s="32">
        <f t="shared" si="606"/>
        <v>-4998</v>
      </c>
      <c r="M3563" s="33">
        <f t="shared" si="607"/>
        <v>4998</v>
      </c>
      <c r="N3563" s="34" t="b">
        <v>1</v>
      </c>
      <c r="O3563" s="35">
        <f t="shared" si="608"/>
        <v>4998</v>
      </c>
      <c r="P3563" s="36" t="str">
        <f t="shared" si="609"/>
        <v>I</v>
      </c>
      <c r="Q3563" s="37" t="str">
        <f t="shared" si="610"/>
        <v>Claire Docherty</v>
      </c>
      <c r="R3563" s="6" t="str">
        <f t="shared" si="611"/>
        <v>I - Claire Docherty</v>
      </c>
      <c r="S3563" s="6" t="str">
        <f>IFERROR(INDEX('Vendor Over-ride'!$C:$C, MATCH($R:$R,'Vendor Over-ride'!$A:$A,0)),"")</f>
        <v>I - Claire Docherty</v>
      </c>
      <c r="U3563" s="38" t="str">
        <f t="shared" si="605"/>
        <v>Lottery</v>
      </c>
      <c r="V3563" s="5" t="str">
        <f t="shared" si="615"/>
        <v>AWARD</v>
      </c>
      <c r="W3563" s="5" t="b">
        <f t="shared" si="612"/>
        <v>0</v>
      </c>
      <c r="X3563" s="40">
        <f t="shared" ca="1" si="613"/>
        <v>4998</v>
      </c>
      <c r="Y3563" s="30" t="b">
        <f t="shared" ca="1" si="614"/>
        <v>0</v>
      </c>
    </row>
    <row r="3564" spans="1:25" hidden="1">
      <c r="A3564" s="28" t="s">
        <v>5366</v>
      </c>
      <c r="B3564" s="28" t="s">
        <v>5367</v>
      </c>
      <c r="C3564" s="28" t="s">
        <v>2991</v>
      </c>
      <c r="D3564" s="28" t="s">
        <v>2842</v>
      </c>
      <c r="E3564" s="29">
        <v>42143</v>
      </c>
      <c r="F3564" s="28" t="s">
        <v>3390</v>
      </c>
      <c r="G3564" s="30">
        <v>1201</v>
      </c>
      <c r="H3564" s="28" t="s">
        <v>14196</v>
      </c>
      <c r="I3564" s="31">
        <v>0</v>
      </c>
      <c r="J3564" s="31">
        <v>514</v>
      </c>
      <c r="K3564" s="28" t="s">
        <v>5550</v>
      </c>
      <c r="L3564" s="32">
        <f t="shared" si="606"/>
        <v>-514</v>
      </c>
      <c r="M3564" s="33">
        <f t="shared" si="607"/>
        <v>514</v>
      </c>
      <c r="N3564" s="34" t="b">
        <v>1</v>
      </c>
      <c r="O3564" s="35">
        <f t="shared" si="608"/>
        <v>514</v>
      </c>
      <c r="P3564" s="36" t="str">
        <f t="shared" si="609"/>
        <v>I</v>
      </c>
      <c r="Q3564" s="37" t="str">
        <f t="shared" si="610"/>
        <v>David Gallacher</v>
      </c>
      <c r="R3564" s="6" t="str">
        <f t="shared" si="611"/>
        <v>I - David Gallacher</v>
      </c>
      <c r="S3564" s="6" t="str">
        <f>IFERROR(INDEX('Vendor Over-ride'!$C:$C, MATCH($R:$R,'Vendor Over-ride'!$A:$A,0)),"")</f>
        <v>I - David Gallacher</v>
      </c>
      <c r="U3564" s="38" t="str">
        <f t="shared" si="605"/>
        <v>Lottery</v>
      </c>
      <c r="V3564" s="5" t="str">
        <f t="shared" si="615"/>
        <v>AWARD</v>
      </c>
      <c r="W3564" s="5" t="b">
        <f t="shared" si="612"/>
        <v>0</v>
      </c>
      <c r="X3564" s="40">
        <f t="shared" ca="1" si="613"/>
        <v>514</v>
      </c>
      <c r="Y3564" s="30" t="b">
        <f t="shared" ca="1" si="614"/>
        <v>0</v>
      </c>
    </row>
    <row r="3565" spans="1:25" hidden="1">
      <c r="A3565" s="28" t="s">
        <v>5366</v>
      </c>
      <c r="B3565" s="28" t="s">
        <v>5367</v>
      </c>
      <c r="C3565" s="28" t="s">
        <v>2991</v>
      </c>
      <c r="D3565" s="28" t="s">
        <v>2842</v>
      </c>
      <c r="E3565" s="29">
        <v>42143</v>
      </c>
      <c r="F3565" s="28" t="s">
        <v>3391</v>
      </c>
      <c r="G3565" s="30">
        <v>1201</v>
      </c>
      <c r="H3565" s="28" t="s">
        <v>14197</v>
      </c>
      <c r="I3565" s="31">
        <v>0</v>
      </c>
      <c r="J3565" s="31">
        <v>1250</v>
      </c>
      <c r="K3565" s="28" t="s">
        <v>5658</v>
      </c>
      <c r="L3565" s="32">
        <f t="shared" si="606"/>
        <v>-1250</v>
      </c>
      <c r="M3565" s="33">
        <f t="shared" si="607"/>
        <v>1250</v>
      </c>
      <c r="N3565" s="34" t="b">
        <v>1</v>
      </c>
      <c r="O3565" s="35">
        <f t="shared" si="608"/>
        <v>1250</v>
      </c>
      <c r="P3565" s="36" t="str">
        <f t="shared" si="609"/>
        <v>I</v>
      </c>
      <c r="Q3565" s="37" t="str">
        <f t="shared" si="610"/>
        <v>David Paul Jones</v>
      </c>
      <c r="R3565" s="6" t="str">
        <f t="shared" si="611"/>
        <v>I - David Paul Jones</v>
      </c>
      <c r="S3565" s="6" t="str">
        <f>IFERROR(INDEX('Vendor Over-ride'!$C:$C, MATCH($R:$R,'Vendor Over-ride'!$A:$A,0)),"")</f>
        <v>I - David Paul Jones</v>
      </c>
      <c r="U3565" s="38" t="str">
        <f t="shared" si="605"/>
        <v>Lottery</v>
      </c>
      <c r="V3565" s="5" t="str">
        <f t="shared" si="615"/>
        <v>AWARD</v>
      </c>
      <c r="W3565" s="5" t="b">
        <f t="shared" si="612"/>
        <v>0</v>
      </c>
      <c r="X3565" s="40">
        <f t="shared" ca="1" si="613"/>
        <v>1250</v>
      </c>
      <c r="Y3565" s="30" t="b">
        <f t="shared" ca="1" si="614"/>
        <v>0</v>
      </c>
    </row>
    <row r="3566" spans="1:25" hidden="1">
      <c r="A3566" s="28" t="s">
        <v>5366</v>
      </c>
      <c r="B3566" s="28" t="s">
        <v>5367</v>
      </c>
      <c r="C3566" s="28" t="s">
        <v>2991</v>
      </c>
      <c r="D3566" s="28" t="s">
        <v>2842</v>
      </c>
      <c r="E3566" s="29">
        <v>42143</v>
      </c>
      <c r="F3566" s="28" t="s">
        <v>3392</v>
      </c>
      <c r="G3566" s="30">
        <v>1201</v>
      </c>
      <c r="H3566" s="28" t="s">
        <v>14198</v>
      </c>
      <c r="I3566" s="31">
        <v>0</v>
      </c>
      <c r="J3566" s="31">
        <v>7500</v>
      </c>
      <c r="K3566" s="28" t="s">
        <v>14199</v>
      </c>
      <c r="L3566" s="32">
        <f t="shared" si="606"/>
        <v>-7500</v>
      </c>
      <c r="M3566" s="33">
        <f t="shared" si="607"/>
        <v>7500</v>
      </c>
      <c r="N3566" s="34" t="b">
        <v>1</v>
      </c>
      <c r="O3566" s="35">
        <f t="shared" si="608"/>
        <v>7500</v>
      </c>
      <c r="P3566" s="36" t="str">
        <f t="shared" si="609"/>
        <v>I</v>
      </c>
      <c r="Q3566" s="37" t="str">
        <f t="shared" si="610"/>
        <v>Eileen Gatt</v>
      </c>
      <c r="R3566" s="6" t="str">
        <f t="shared" si="611"/>
        <v>I - Eileen Gatt</v>
      </c>
      <c r="S3566" s="6" t="str">
        <f>IFERROR(INDEX('Vendor Over-ride'!$C:$C, MATCH($R:$R,'Vendor Over-ride'!$A:$A,0)),"")</f>
        <v>I - Eileen Gatt</v>
      </c>
      <c r="U3566" s="38" t="str">
        <f t="shared" si="605"/>
        <v>Lottery</v>
      </c>
      <c r="V3566" s="5" t="str">
        <f t="shared" si="615"/>
        <v>AWARD</v>
      </c>
      <c r="W3566" s="5" t="b">
        <f t="shared" si="612"/>
        <v>0</v>
      </c>
      <c r="X3566" s="40">
        <f t="shared" ca="1" si="613"/>
        <v>7500</v>
      </c>
      <c r="Y3566" s="30" t="b">
        <f t="shared" ca="1" si="614"/>
        <v>0</v>
      </c>
    </row>
    <row r="3567" spans="1:25" hidden="1">
      <c r="A3567" s="28" t="s">
        <v>5366</v>
      </c>
      <c r="B3567" s="28" t="s">
        <v>5367</v>
      </c>
      <c r="C3567" s="28" t="s">
        <v>2991</v>
      </c>
      <c r="D3567" s="28" t="s">
        <v>2842</v>
      </c>
      <c r="E3567" s="29">
        <v>42143</v>
      </c>
      <c r="F3567" s="28" t="s">
        <v>3393</v>
      </c>
      <c r="G3567" s="30">
        <v>1201</v>
      </c>
      <c r="H3567" s="28" t="s">
        <v>14200</v>
      </c>
      <c r="I3567" s="31">
        <v>0</v>
      </c>
      <c r="J3567" s="31">
        <v>1125</v>
      </c>
      <c r="K3567" s="28" t="s">
        <v>5452</v>
      </c>
      <c r="L3567" s="32">
        <f t="shared" si="606"/>
        <v>-1125</v>
      </c>
      <c r="M3567" s="33">
        <f t="shared" si="607"/>
        <v>1125</v>
      </c>
      <c r="N3567" s="34" t="b">
        <v>1</v>
      </c>
      <c r="O3567" s="35">
        <f t="shared" si="608"/>
        <v>1125</v>
      </c>
      <c r="P3567" s="36" t="str">
        <f t="shared" si="609"/>
        <v>I</v>
      </c>
      <c r="Q3567" s="37" t="str">
        <f t="shared" si="610"/>
        <v>Faction North Ltd</v>
      </c>
      <c r="R3567" s="6" t="str">
        <f t="shared" si="611"/>
        <v>I - Faction North Ltd</v>
      </c>
      <c r="S3567" s="6" t="str">
        <f>IFERROR(INDEX('Vendor Over-ride'!$C:$C, MATCH($R:$R,'Vendor Over-ride'!$A:$A,0)),"")</f>
        <v>I - Faction North Ltd</v>
      </c>
      <c r="U3567" s="38" t="str">
        <f t="shared" ref="U3567:U3630" si="616">"Lottery"</f>
        <v>Lottery</v>
      </c>
      <c r="V3567" s="5" t="str">
        <f t="shared" si="615"/>
        <v>AWARD</v>
      </c>
      <c r="W3567" s="5" t="b">
        <f t="shared" si="612"/>
        <v>0</v>
      </c>
      <c r="X3567" s="40">
        <f t="shared" ca="1" si="613"/>
        <v>7250</v>
      </c>
      <c r="Y3567" s="30" t="b">
        <f t="shared" ca="1" si="614"/>
        <v>0</v>
      </c>
    </row>
    <row r="3568" spans="1:25">
      <c r="A3568" s="28" t="s">
        <v>5366</v>
      </c>
      <c r="B3568" s="28" t="s">
        <v>5367</v>
      </c>
      <c r="C3568" s="28" t="s">
        <v>2991</v>
      </c>
      <c r="D3568" s="28" t="s">
        <v>2842</v>
      </c>
      <c r="E3568" s="29">
        <v>42143</v>
      </c>
      <c r="F3568" s="28" t="s">
        <v>14201</v>
      </c>
      <c r="G3568" s="30">
        <v>1201</v>
      </c>
      <c r="H3568" s="28" t="s">
        <v>14202</v>
      </c>
      <c r="I3568" s="31">
        <v>0</v>
      </c>
      <c r="J3568" s="31">
        <v>12000</v>
      </c>
      <c r="K3568" s="28" t="s">
        <v>5559</v>
      </c>
      <c r="L3568" s="32">
        <f t="shared" si="606"/>
        <v>-12000</v>
      </c>
      <c r="M3568" s="33">
        <f t="shared" si="607"/>
        <v>12000</v>
      </c>
      <c r="N3568" s="34" t="b">
        <v>1</v>
      </c>
      <c r="O3568" s="35">
        <f t="shared" si="608"/>
        <v>12000</v>
      </c>
      <c r="P3568" s="36" t="str">
        <f t="shared" si="609"/>
        <v>I</v>
      </c>
      <c r="Q3568" s="37" t="str">
        <f t="shared" si="610"/>
        <v>Glasgow Life</v>
      </c>
      <c r="R3568" s="6" t="str">
        <f t="shared" si="611"/>
        <v>I - Glasgow Life</v>
      </c>
      <c r="S3568" s="6" t="str">
        <f>IFERROR(INDEX('Vendor Over-ride'!$C:$C, MATCH($R:$R,'Vendor Over-ride'!$A:$A,0)),"")</f>
        <v>I - Glasgow Life</v>
      </c>
      <c r="U3568" s="38" t="str">
        <f t="shared" si="616"/>
        <v>Lottery</v>
      </c>
      <c r="V3568" s="5" t="str">
        <f t="shared" si="615"/>
        <v>AWARD</v>
      </c>
      <c r="W3568" s="5" t="b">
        <f t="shared" si="612"/>
        <v>0</v>
      </c>
      <c r="X3568" s="40">
        <f t="shared" ca="1" si="613"/>
        <v>194429</v>
      </c>
      <c r="Y3568" s="30" t="b">
        <f t="shared" ca="1" si="614"/>
        <v>1</v>
      </c>
    </row>
    <row r="3569" spans="1:25" hidden="1">
      <c r="A3569" s="28" t="s">
        <v>5366</v>
      </c>
      <c r="B3569" s="28" t="s">
        <v>5367</v>
      </c>
      <c r="C3569" s="28" t="s">
        <v>2991</v>
      </c>
      <c r="D3569" s="28" t="s">
        <v>2842</v>
      </c>
      <c r="E3569" s="29">
        <v>42143</v>
      </c>
      <c r="F3569" s="28" t="s">
        <v>14203</v>
      </c>
      <c r="G3569" s="30">
        <v>1201</v>
      </c>
      <c r="H3569" s="28" t="s">
        <v>14204</v>
      </c>
      <c r="I3569" s="31">
        <v>0</v>
      </c>
      <c r="J3569" s="31">
        <v>2075</v>
      </c>
      <c r="K3569" s="28" t="s">
        <v>14205</v>
      </c>
      <c r="L3569" s="32">
        <f t="shared" si="606"/>
        <v>-2075</v>
      </c>
      <c r="M3569" s="33">
        <f t="shared" si="607"/>
        <v>2075</v>
      </c>
      <c r="N3569" s="34" t="b">
        <v>1</v>
      </c>
      <c r="O3569" s="35">
        <f t="shared" si="608"/>
        <v>2075</v>
      </c>
      <c r="P3569" s="36" t="str">
        <f t="shared" si="609"/>
        <v>I</v>
      </c>
      <c r="Q3569" s="37" t="str">
        <f t="shared" si="610"/>
        <v>Iain Morrison</v>
      </c>
      <c r="R3569" s="6" t="str">
        <f t="shared" si="611"/>
        <v>I - Iain Morrison</v>
      </c>
      <c r="S3569" s="6" t="str">
        <f>IFERROR(INDEX('Vendor Over-ride'!$C:$C, MATCH($R:$R,'Vendor Over-ride'!$A:$A,0)),"")</f>
        <v>I - Iain Morrison</v>
      </c>
      <c r="U3569" s="38" t="str">
        <f t="shared" si="616"/>
        <v>Lottery</v>
      </c>
      <c r="V3569" s="5" t="str">
        <f t="shared" si="615"/>
        <v>AWARD</v>
      </c>
      <c r="W3569" s="5" t="b">
        <f t="shared" si="612"/>
        <v>0</v>
      </c>
      <c r="X3569" s="40">
        <f t="shared" ca="1" si="613"/>
        <v>2075</v>
      </c>
      <c r="Y3569" s="30" t="b">
        <f t="shared" ca="1" si="614"/>
        <v>0</v>
      </c>
    </row>
    <row r="3570" spans="1:25">
      <c r="A3570" s="28" t="s">
        <v>5366</v>
      </c>
      <c r="B3570" s="28" t="s">
        <v>5367</v>
      </c>
      <c r="C3570" s="28" t="s">
        <v>2991</v>
      </c>
      <c r="D3570" s="28" t="s">
        <v>2842</v>
      </c>
      <c r="E3570" s="29">
        <v>42143</v>
      </c>
      <c r="F3570" s="28" t="s">
        <v>3394</v>
      </c>
      <c r="G3570" s="30">
        <v>1201</v>
      </c>
      <c r="H3570" s="28" t="s">
        <v>14206</v>
      </c>
      <c r="I3570" s="31">
        <v>0</v>
      </c>
      <c r="J3570" s="31">
        <v>34000</v>
      </c>
      <c r="K3570" s="28" t="s">
        <v>5498</v>
      </c>
      <c r="L3570" s="32">
        <f t="shared" si="606"/>
        <v>-34000</v>
      </c>
      <c r="M3570" s="33">
        <f t="shared" si="607"/>
        <v>34000</v>
      </c>
      <c r="N3570" s="34" t="b">
        <v>1</v>
      </c>
      <c r="O3570" s="35">
        <f t="shared" si="608"/>
        <v>34000</v>
      </c>
      <c r="P3570" s="36" t="str">
        <f t="shared" si="609"/>
        <v>I</v>
      </c>
      <c r="Q3570" s="37" t="str">
        <f t="shared" si="610"/>
        <v>Initialize Films (Scotland) Ltd</v>
      </c>
      <c r="R3570" s="6" t="str">
        <f t="shared" si="611"/>
        <v>I - Initialize Films (Scotland) Ltd</v>
      </c>
      <c r="S3570" s="6" t="str">
        <f>IFERROR(INDEX('Vendor Over-ride'!$C:$C, MATCH($R:$R,'Vendor Over-ride'!$A:$A,0)),"")</f>
        <v>I - Initialize Films (Scotland) Ltd</v>
      </c>
      <c r="U3570" s="38" t="str">
        <f t="shared" si="616"/>
        <v>Lottery</v>
      </c>
      <c r="V3570" s="5" t="str">
        <f t="shared" si="615"/>
        <v>AWARD</v>
      </c>
      <c r="W3570" s="5" t="b">
        <f t="shared" si="612"/>
        <v>1</v>
      </c>
      <c r="X3570" s="40">
        <f t="shared" ca="1" si="613"/>
        <v>128815</v>
      </c>
      <c r="Y3570" s="30" t="b">
        <f t="shared" ca="1" si="614"/>
        <v>1</v>
      </c>
    </row>
    <row r="3571" spans="1:25">
      <c r="A3571" s="28" t="s">
        <v>5366</v>
      </c>
      <c r="B3571" s="28" t="s">
        <v>5367</v>
      </c>
      <c r="C3571" s="28" t="s">
        <v>2991</v>
      </c>
      <c r="D3571" s="28" t="s">
        <v>2842</v>
      </c>
      <c r="E3571" s="29">
        <v>42143</v>
      </c>
      <c r="F3571" s="28" t="s">
        <v>3395</v>
      </c>
      <c r="G3571" s="30">
        <v>1201</v>
      </c>
      <c r="H3571" s="28" t="s">
        <v>14207</v>
      </c>
      <c r="I3571" s="31">
        <v>0</v>
      </c>
      <c r="J3571" s="31">
        <v>25500</v>
      </c>
      <c r="K3571" s="28" t="s">
        <v>14208</v>
      </c>
      <c r="L3571" s="32">
        <f t="shared" si="606"/>
        <v>-25500</v>
      </c>
      <c r="M3571" s="33">
        <f t="shared" si="607"/>
        <v>25500</v>
      </c>
      <c r="N3571" s="34" t="b">
        <v>1</v>
      </c>
      <c r="O3571" s="35">
        <f t="shared" si="608"/>
        <v>25500</v>
      </c>
      <c r="P3571" s="36" t="str">
        <f t="shared" si="609"/>
        <v>I</v>
      </c>
      <c r="Q3571" s="37" t="str">
        <f t="shared" si="610"/>
        <v>Journey Pictures Ltd</v>
      </c>
      <c r="R3571" s="6" t="str">
        <f t="shared" si="611"/>
        <v>I - Journey Pictures Ltd</v>
      </c>
      <c r="S3571" s="6" t="str">
        <f>IFERROR(INDEX('Vendor Over-ride'!$C:$C, MATCH($R:$R,'Vendor Over-ride'!$A:$A,0)),"")</f>
        <v>I - Journey Pictures Ltd</v>
      </c>
      <c r="U3571" s="38" t="str">
        <f t="shared" si="616"/>
        <v>Lottery</v>
      </c>
      <c r="V3571" s="5" t="str">
        <f t="shared" si="615"/>
        <v>AWARD</v>
      </c>
      <c r="W3571" s="5" t="b">
        <f t="shared" si="612"/>
        <v>1</v>
      </c>
      <c r="X3571" s="40">
        <f t="shared" ca="1" si="613"/>
        <v>33000</v>
      </c>
      <c r="Y3571" s="30" t="b">
        <f t="shared" ca="1" si="614"/>
        <v>1</v>
      </c>
    </row>
    <row r="3572" spans="1:25" hidden="1">
      <c r="A3572" s="28" t="s">
        <v>5366</v>
      </c>
      <c r="B3572" s="28" t="s">
        <v>5367</v>
      </c>
      <c r="C3572" s="28" t="s">
        <v>2991</v>
      </c>
      <c r="D3572" s="28" t="s">
        <v>2842</v>
      </c>
      <c r="E3572" s="29">
        <v>42143</v>
      </c>
      <c r="F3572" s="28" t="s">
        <v>14209</v>
      </c>
      <c r="G3572" s="30">
        <v>1201</v>
      </c>
      <c r="H3572" s="28" t="s">
        <v>14210</v>
      </c>
      <c r="I3572" s="31">
        <v>0</v>
      </c>
      <c r="J3572" s="31">
        <v>4962</v>
      </c>
      <c r="K3572" s="28" t="s">
        <v>5484</v>
      </c>
      <c r="L3572" s="32">
        <f t="shared" si="606"/>
        <v>-4962</v>
      </c>
      <c r="M3572" s="33">
        <f t="shared" si="607"/>
        <v>4962</v>
      </c>
      <c r="N3572" s="34" t="b">
        <v>1</v>
      </c>
      <c r="O3572" s="35">
        <f t="shared" si="608"/>
        <v>4962</v>
      </c>
      <c r="P3572" s="36" t="str">
        <f t="shared" si="609"/>
        <v>I</v>
      </c>
      <c r="Q3572" s="37" t="str">
        <f t="shared" si="610"/>
        <v>La Banda Ltd</v>
      </c>
      <c r="R3572" s="6" t="str">
        <f t="shared" si="611"/>
        <v>I - La Banda Ltd</v>
      </c>
      <c r="S3572" s="6" t="str">
        <f>IFERROR(INDEX('Vendor Over-ride'!$C:$C, MATCH($R:$R,'Vendor Over-ride'!$A:$A,0)),"")</f>
        <v>I - La Banda Ltd</v>
      </c>
      <c r="U3572" s="38" t="str">
        <f t="shared" si="616"/>
        <v>Lottery</v>
      </c>
      <c r="V3572" s="5" t="str">
        <f t="shared" si="615"/>
        <v>AWARD</v>
      </c>
      <c r="W3572" s="5" t="b">
        <f t="shared" si="612"/>
        <v>0</v>
      </c>
      <c r="X3572" s="40">
        <f t="shared" ca="1" si="613"/>
        <v>4962</v>
      </c>
      <c r="Y3572" s="30" t="b">
        <f t="shared" ca="1" si="614"/>
        <v>0</v>
      </c>
    </row>
    <row r="3573" spans="1:25" hidden="1">
      <c r="A3573" s="28" t="s">
        <v>5366</v>
      </c>
      <c r="B3573" s="28" t="s">
        <v>5367</v>
      </c>
      <c r="C3573" s="28" t="s">
        <v>2991</v>
      </c>
      <c r="D3573" s="28" t="s">
        <v>2842</v>
      </c>
      <c r="E3573" s="29">
        <v>42143</v>
      </c>
      <c r="F3573" s="28" t="s">
        <v>3396</v>
      </c>
      <c r="G3573" s="30">
        <v>1201</v>
      </c>
      <c r="H3573" s="28" t="s">
        <v>14211</v>
      </c>
      <c r="I3573" s="31">
        <v>0</v>
      </c>
      <c r="J3573" s="31">
        <v>1125</v>
      </c>
      <c r="K3573" s="28" t="s">
        <v>14212</v>
      </c>
      <c r="L3573" s="32">
        <f t="shared" si="606"/>
        <v>-1125</v>
      </c>
      <c r="M3573" s="33">
        <f t="shared" si="607"/>
        <v>1125</v>
      </c>
      <c r="N3573" s="34" t="b">
        <v>1</v>
      </c>
      <c r="O3573" s="35">
        <f t="shared" si="608"/>
        <v>1125</v>
      </c>
      <c r="P3573" s="36" t="str">
        <f t="shared" si="609"/>
        <v>I</v>
      </c>
      <c r="Q3573" s="37" t="str">
        <f t="shared" si="610"/>
        <v>Magic Monkey Films</v>
      </c>
      <c r="R3573" s="6" t="str">
        <f t="shared" si="611"/>
        <v>I - Magic Monkey Films</v>
      </c>
      <c r="S3573" s="6" t="str">
        <f>IFERROR(INDEX('Vendor Over-ride'!$C:$C, MATCH($R:$R,'Vendor Over-ride'!$A:$A,0)),"")</f>
        <v>I - Magic Monkey Films</v>
      </c>
      <c r="U3573" s="38" t="str">
        <f t="shared" si="616"/>
        <v>Lottery</v>
      </c>
      <c r="V3573" s="5" t="str">
        <f t="shared" si="615"/>
        <v>AWARD</v>
      </c>
      <c r="W3573" s="5" t="b">
        <f t="shared" si="612"/>
        <v>0</v>
      </c>
      <c r="X3573" s="40">
        <f t="shared" ca="1" si="613"/>
        <v>1500</v>
      </c>
      <c r="Y3573" s="30" t="b">
        <f t="shared" ca="1" si="614"/>
        <v>0</v>
      </c>
    </row>
    <row r="3574" spans="1:25" hidden="1">
      <c r="A3574" s="28" t="s">
        <v>5366</v>
      </c>
      <c r="B3574" s="28" t="s">
        <v>5367</v>
      </c>
      <c r="C3574" s="28" t="s">
        <v>2991</v>
      </c>
      <c r="D3574" s="28" t="s">
        <v>2842</v>
      </c>
      <c r="E3574" s="29">
        <v>42143</v>
      </c>
      <c r="F3574" s="28" t="s">
        <v>3397</v>
      </c>
      <c r="G3574" s="30">
        <v>1201</v>
      </c>
      <c r="H3574" s="28" t="s">
        <v>14213</v>
      </c>
      <c r="I3574" s="31">
        <v>0</v>
      </c>
      <c r="J3574" s="31">
        <v>1444</v>
      </c>
      <c r="K3574" s="28" t="s">
        <v>5626</v>
      </c>
      <c r="L3574" s="32">
        <f t="shared" si="606"/>
        <v>-1444</v>
      </c>
      <c r="M3574" s="33">
        <f t="shared" si="607"/>
        <v>1444</v>
      </c>
      <c r="N3574" s="34" t="b">
        <v>1</v>
      </c>
      <c r="O3574" s="35">
        <f t="shared" si="608"/>
        <v>1444</v>
      </c>
      <c r="P3574" s="36" t="str">
        <f t="shared" si="609"/>
        <v>I</v>
      </c>
      <c r="Q3574" s="37" t="str">
        <f t="shared" si="610"/>
        <v>Mairi Orr</v>
      </c>
      <c r="R3574" s="6" t="str">
        <f t="shared" si="611"/>
        <v>I - Mairi Orr</v>
      </c>
      <c r="S3574" s="6" t="str">
        <f>IFERROR(INDEX('Vendor Over-ride'!$C:$C, MATCH($R:$R,'Vendor Over-ride'!$A:$A,0)),"")</f>
        <v>I - Mairi Orr</v>
      </c>
      <c r="U3574" s="38" t="str">
        <f t="shared" si="616"/>
        <v>Lottery</v>
      </c>
      <c r="V3574" s="5" t="str">
        <f t="shared" si="615"/>
        <v>AWARD</v>
      </c>
      <c r="W3574" s="5" t="b">
        <f t="shared" si="612"/>
        <v>0</v>
      </c>
      <c r="X3574" s="40">
        <f t="shared" ca="1" si="613"/>
        <v>1444</v>
      </c>
      <c r="Y3574" s="30" t="b">
        <f t="shared" ca="1" si="614"/>
        <v>0</v>
      </c>
    </row>
    <row r="3575" spans="1:25">
      <c r="A3575" s="28" t="s">
        <v>5366</v>
      </c>
      <c r="B3575" s="28" t="s">
        <v>5367</v>
      </c>
      <c r="C3575" s="28" t="s">
        <v>2991</v>
      </c>
      <c r="D3575" s="28" t="s">
        <v>2842</v>
      </c>
      <c r="E3575" s="29">
        <v>42143</v>
      </c>
      <c r="F3575" s="28" t="s">
        <v>3399</v>
      </c>
      <c r="G3575" s="30">
        <v>1201</v>
      </c>
      <c r="H3575" s="28" t="s">
        <v>14214</v>
      </c>
      <c r="I3575" s="31">
        <v>0</v>
      </c>
      <c r="J3575" s="31">
        <v>375</v>
      </c>
      <c r="K3575" s="28" t="s">
        <v>5475</v>
      </c>
      <c r="L3575" s="32">
        <f t="shared" si="606"/>
        <v>-375</v>
      </c>
      <c r="M3575" s="33">
        <f t="shared" si="607"/>
        <v>375</v>
      </c>
      <c r="N3575" s="34" t="b">
        <v>1</v>
      </c>
      <c r="O3575" s="35">
        <f t="shared" si="608"/>
        <v>375</v>
      </c>
      <c r="P3575" s="36" t="str">
        <f t="shared" si="609"/>
        <v>I</v>
      </c>
      <c r="Q3575" s="37" t="str">
        <f t="shared" si="610"/>
        <v>Montrose Pictures Ltd</v>
      </c>
      <c r="R3575" s="6" t="str">
        <f t="shared" si="611"/>
        <v>I - Montrose Pictures Ltd</v>
      </c>
      <c r="S3575" s="6" t="str">
        <f>IFERROR(INDEX('Vendor Over-ride'!$C:$C, MATCH($R:$R,'Vendor Over-ride'!$A:$A,0)),"")</f>
        <v>I - Montrose Pictures Ltd</v>
      </c>
      <c r="U3575" s="38" t="str">
        <f t="shared" si="616"/>
        <v>Lottery</v>
      </c>
      <c r="V3575" s="5" t="str">
        <f t="shared" si="615"/>
        <v>AWARD</v>
      </c>
      <c r="W3575" s="5" t="b">
        <f t="shared" si="612"/>
        <v>0</v>
      </c>
      <c r="X3575" s="40">
        <f t="shared" ca="1" si="613"/>
        <v>44625</v>
      </c>
      <c r="Y3575" s="30" t="b">
        <f t="shared" ca="1" si="614"/>
        <v>1</v>
      </c>
    </row>
    <row r="3576" spans="1:25" hidden="1">
      <c r="A3576" s="28" t="s">
        <v>5366</v>
      </c>
      <c r="B3576" s="28" t="s">
        <v>5367</v>
      </c>
      <c r="C3576" s="28" t="s">
        <v>2991</v>
      </c>
      <c r="D3576" s="28" t="s">
        <v>2842</v>
      </c>
      <c r="E3576" s="29">
        <v>42143</v>
      </c>
      <c r="F3576" s="28" t="s">
        <v>3400</v>
      </c>
      <c r="G3576" s="30">
        <v>1201</v>
      </c>
      <c r="H3576" s="28" t="s">
        <v>14215</v>
      </c>
      <c r="I3576" s="31">
        <v>0</v>
      </c>
      <c r="J3576" s="31">
        <v>1250</v>
      </c>
      <c r="K3576" s="28" t="s">
        <v>5650</v>
      </c>
      <c r="L3576" s="32">
        <f t="shared" si="606"/>
        <v>-1250</v>
      </c>
      <c r="M3576" s="33">
        <f t="shared" si="607"/>
        <v>1250</v>
      </c>
      <c r="N3576" s="34" t="b">
        <v>1</v>
      </c>
      <c r="O3576" s="35">
        <f t="shared" si="608"/>
        <v>1250</v>
      </c>
      <c r="P3576" s="36" t="str">
        <f t="shared" si="609"/>
        <v>I</v>
      </c>
      <c r="Q3576" s="37" t="str">
        <f t="shared" si="610"/>
        <v>Nichola Scrutton</v>
      </c>
      <c r="R3576" s="6" t="str">
        <f t="shared" si="611"/>
        <v>I - Nichola Scrutton</v>
      </c>
      <c r="S3576" s="6" t="str">
        <f>IFERROR(INDEX('Vendor Over-ride'!$C:$C, MATCH($R:$R,'Vendor Over-ride'!$A:$A,0)),"")</f>
        <v>I - Nichola Scrutton</v>
      </c>
      <c r="U3576" s="38" t="str">
        <f t="shared" si="616"/>
        <v>Lottery</v>
      </c>
      <c r="V3576" s="5" t="str">
        <f t="shared" si="615"/>
        <v>AWARD</v>
      </c>
      <c r="W3576" s="5" t="b">
        <f t="shared" si="612"/>
        <v>0</v>
      </c>
      <c r="X3576" s="40">
        <f t="shared" ca="1" si="613"/>
        <v>1250</v>
      </c>
      <c r="Y3576" s="30" t="b">
        <f t="shared" ca="1" si="614"/>
        <v>0</v>
      </c>
    </row>
    <row r="3577" spans="1:25" hidden="1">
      <c r="A3577" s="28" t="s">
        <v>5366</v>
      </c>
      <c r="B3577" s="28" t="s">
        <v>5367</v>
      </c>
      <c r="C3577" s="28" t="s">
        <v>2991</v>
      </c>
      <c r="D3577" s="28" t="s">
        <v>2842</v>
      </c>
      <c r="E3577" s="29">
        <v>42143</v>
      </c>
      <c r="F3577" s="28" t="s">
        <v>3401</v>
      </c>
      <c r="G3577" s="30">
        <v>1201</v>
      </c>
      <c r="H3577" s="28" t="s">
        <v>14216</v>
      </c>
      <c r="I3577" s="31">
        <v>0</v>
      </c>
      <c r="J3577" s="31">
        <v>2049</v>
      </c>
      <c r="K3577" s="28" t="s">
        <v>5417</v>
      </c>
      <c r="L3577" s="32">
        <f t="shared" si="606"/>
        <v>-2049</v>
      </c>
      <c r="M3577" s="33">
        <f t="shared" si="607"/>
        <v>2049</v>
      </c>
      <c r="N3577" s="34" t="b">
        <v>1</v>
      </c>
      <c r="O3577" s="35">
        <f t="shared" si="608"/>
        <v>2049</v>
      </c>
      <c r="P3577" s="36" t="str">
        <f t="shared" si="609"/>
        <v>I</v>
      </c>
      <c r="Q3577" s="37" t="str">
        <f t="shared" si="610"/>
        <v>Northwords</v>
      </c>
      <c r="R3577" s="6" t="str">
        <f t="shared" si="611"/>
        <v>I - Northwords</v>
      </c>
      <c r="S3577" s="6" t="str">
        <f>IFERROR(INDEX('Vendor Over-ride'!$C:$C, MATCH($R:$R,'Vendor Over-ride'!$A:$A,0)),"")</f>
        <v>I - Northwords</v>
      </c>
      <c r="U3577" s="38" t="str">
        <f t="shared" si="616"/>
        <v>Lottery</v>
      </c>
      <c r="V3577" s="5" t="str">
        <f t="shared" si="615"/>
        <v>AWARD</v>
      </c>
      <c r="W3577" s="5" t="b">
        <f t="shared" si="612"/>
        <v>0</v>
      </c>
      <c r="X3577" s="40">
        <f t="shared" ca="1" si="613"/>
        <v>2049</v>
      </c>
      <c r="Y3577" s="30" t="b">
        <f t="shared" ca="1" si="614"/>
        <v>0</v>
      </c>
    </row>
    <row r="3578" spans="1:25" hidden="1">
      <c r="A3578" s="28" t="s">
        <v>5366</v>
      </c>
      <c r="B3578" s="28" t="s">
        <v>5367</v>
      </c>
      <c r="C3578" s="28" t="s">
        <v>2991</v>
      </c>
      <c r="D3578" s="28" t="s">
        <v>2842</v>
      </c>
      <c r="E3578" s="29">
        <v>42143</v>
      </c>
      <c r="F3578" s="28" t="s">
        <v>3402</v>
      </c>
      <c r="G3578" s="30">
        <v>1201</v>
      </c>
      <c r="H3578" s="28" t="s">
        <v>14217</v>
      </c>
      <c r="I3578" s="31">
        <v>0</v>
      </c>
      <c r="J3578" s="31">
        <v>4000</v>
      </c>
      <c r="K3578" s="28" t="s">
        <v>14218</v>
      </c>
      <c r="L3578" s="32">
        <f t="shared" si="606"/>
        <v>-4000</v>
      </c>
      <c r="M3578" s="33">
        <f t="shared" si="607"/>
        <v>4000</v>
      </c>
      <c r="N3578" s="34" t="b">
        <v>1</v>
      </c>
      <c r="O3578" s="35">
        <f t="shared" si="608"/>
        <v>4000</v>
      </c>
      <c r="P3578" s="36" t="str">
        <f t="shared" si="609"/>
        <v>I</v>
      </c>
      <c r="Q3578" s="37" t="str">
        <f t="shared" si="610"/>
        <v>Nutshell Productions Association</v>
      </c>
      <c r="R3578" s="6" t="str">
        <f t="shared" si="611"/>
        <v>I - Nutshell Productions Association</v>
      </c>
      <c r="S3578" s="6" t="str">
        <f>IFERROR(INDEX('Vendor Over-ride'!$C:$C, MATCH($R:$R,'Vendor Over-ride'!$A:$A,0)),"")</f>
        <v>I - Nutshell Productions Association</v>
      </c>
      <c r="U3578" s="38" t="str">
        <f t="shared" si="616"/>
        <v>Lottery</v>
      </c>
      <c r="V3578" s="5" t="str">
        <f t="shared" si="615"/>
        <v>AWARD</v>
      </c>
      <c r="W3578" s="5" t="b">
        <f t="shared" si="612"/>
        <v>0</v>
      </c>
      <c r="X3578" s="40">
        <f t="shared" ca="1" si="613"/>
        <v>4000</v>
      </c>
      <c r="Y3578" s="30" t="b">
        <f t="shared" ca="1" si="614"/>
        <v>0</v>
      </c>
    </row>
    <row r="3579" spans="1:25" hidden="1">
      <c r="A3579" s="28" t="s">
        <v>5366</v>
      </c>
      <c r="B3579" s="28" t="s">
        <v>5367</v>
      </c>
      <c r="C3579" s="28" t="s">
        <v>2991</v>
      </c>
      <c r="D3579" s="28" t="s">
        <v>2842</v>
      </c>
      <c r="E3579" s="29">
        <v>42143</v>
      </c>
      <c r="F3579" s="28" t="s">
        <v>3403</v>
      </c>
      <c r="G3579" s="30">
        <v>1201</v>
      </c>
      <c r="H3579" s="28" t="s">
        <v>14219</v>
      </c>
      <c r="I3579" s="31">
        <v>0</v>
      </c>
      <c r="J3579" s="31">
        <v>5000</v>
      </c>
      <c r="K3579" s="28" t="s">
        <v>5377</v>
      </c>
      <c r="L3579" s="32">
        <f t="shared" si="606"/>
        <v>-5000</v>
      </c>
      <c r="M3579" s="33">
        <f t="shared" si="607"/>
        <v>5000</v>
      </c>
      <c r="N3579" s="34" t="b">
        <v>1</v>
      </c>
      <c r="O3579" s="35">
        <f t="shared" si="608"/>
        <v>5000</v>
      </c>
      <c r="P3579" s="36" t="str">
        <f t="shared" si="609"/>
        <v>I</v>
      </c>
      <c r="Q3579" s="37" t="str">
        <f t="shared" si="610"/>
        <v>What We Did On Our Holiday (Origin Pictures)</v>
      </c>
      <c r="R3579" s="6" t="str">
        <f t="shared" si="611"/>
        <v>I - What We Did On Our Holiday (Origin Pictures)</v>
      </c>
      <c r="S3579" s="6" t="str">
        <f>IFERROR(INDEX('Vendor Over-ride'!$C:$C, MATCH($R:$R,'Vendor Over-ride'!$A:$A,0)),"")</f>
        <v>I - What We Did On Our Holiday</v>
      </c>
      <c r="U3579" s="38" t="str">
        <f t="shared" si="616"/>
        <v>Lottery</v>
      </c>
      <c r="V3579" s="5" t="str">
        <f t="shared" si="615"/>
        <v>AWARD</v>
      </c>
      <c r="W3579" s="5" t="b">
        <f t="shared" si="612"/>
        <v>0</v>
      </c>
      <c r="X3579" s="40">
        <f t="shared" ca="1" si="613"/>
        <v>5000</v>
      </c>
      <c r="Y3579" s="30" t="b">
        <f t="shared" ca="1" si="614"/>
        <v>0</v>
      </c>
    </row>
    <row r="3580" spans="1:25" hidden="1">
      <c r="A3580" s="28" t="s">
        <v>5366</v>
      </c>
      <c r="B3580" s="28" t="s">
        <v>5367</v>
      </c>
      <c r="C3580" s="28" t="s">
        <v>2991</v>
      </c>
      <c r="D3580" s="28" t="s">
        <v>2842</v>
      </c>
      <c r="E3580" s="29">
        <v>42143</v>
      </c>
      <c r="F3580" s="28" t="s">
        <v>3404</v>
      </c>
      <c r="G3580" s="30">
        <v>1201</v>
      </c>
      <c r="H3580" s="28" t="s">
        <v>14220</v>
      </c>
      <c r="I3580" s="31">
        <v>0</v>
      </c>
      <c r="J3580" s="31">
        <v>13886</v>
      </c>
      <c r="K3580" s="28" t="s">
        <v>5631</v>
      </c>
      <c r="L3580" s="32">
        <f t="shared" si="606"/>
        <v>-13886</v>
      </c>
      <c r="M3580" s="33">
        <f t="shared" si="607"/>
        <v>13886</v>
      </c>
      <c r="N3580" s="34" t="b">
        <v>1</v>
      </c>
      <c r="O3580" s="35">
        <f t="shared" si="608"/>
        <v>13886</v>
      </c>
      <c r="P3580" s="36" t="str">
        <f t="shared" si="609"/>
        <v>I</v>
      </c>
      <c r="Q3580" s="37" t="str">
        <f t="shared" si="610"/>
        <v>Right Lines Production</v>
      </c>
      <c r="R3580" s="6" t="str">
        <f t="shared" si="611"/>
        <v>I - Right Lines Production</v>
      </c>
      <c r="S3580" s="6" t="str">
        <f>IFERROR(INDEX('Vendor Over-ride'!$C:$C, MATCH($R:$R,'Vendor Over-ride'!$A:$A,0)),"")</f>
        <v>I - Right Lines Production</v>
      </c>
      <c r="U3580" s="38" t="str">
        <f t="shared" si="616"/>
        <v>Lottery</v>
      </c>
      <c r="V3580" s="5" t="str">
        <f t="shared" si="615"/>
        <v>AWARD</v>
      </c>
      <c r="W3580" s="5" t="b">
        <f t="shared" si="612"/>
        <v>0</v>
      </c>
      <c r="X3580" s="40">
        <f t="shared" ca="1" si="613"/>
        <v>20830</v>
      </c>
      <c r="Y3580" s="30" t="b">
        <f t="shared" ca="1" si="614"/>
        <v>0</v>
      </c>
    </row>
    <row r="3581" spans="1:25">
      <c r="A3581" s="28" t="s">
        <v>5366</v>
      </c>
      <c r="B3581" s="28" t="s">
        <v>5367</v>
      </c>
      <c r="C3581" s="28" t="s">
        <v>2991</v>
      </c>
      <c r="D3581" s="28" t="s">
        <v>2842</v>
      </c>
      <c r="E3581" s="29">
        <v>42143</v>
      </c>
      <c r="F3581" s="28" t="s">
        <v>3405</v>
      </c>
      <c r="G3581" s="30">
        <v>1201</v>
      </c>
      <c r="H3581" s="28" t="s">
        <v>14221</v>
      </c>
      <c r="I3581" s="31">
        <v>0</v>
      </c>
      <c r="J3581" s="31">
        <v>9000</v>
      </c>
      <c r="K3581" s="28" t="s">
        <v>5496</v>
      </c>
      <c r="L3581" s="32">
        <f t="shared" si="606"/>
        <v>-9000</v>
      </c>
      <c r="M3581" s="33">
        <f t="shared" si="607"/>
        <v>9000</v>
      </c>
      <c r="N3581" s="34" t="b">
        <v>1</v>
      </c>
      <c r="O3581" s="35">
        <f t="shared" si="608"/>
        <v>9000</v>
      </c>
      <c r="P3581" s="36" t="str">
        <f t="shared" si="609"/>
        <v>I</v>
      </c>
      <c r="Q3581" s="37" t="str">
        <f t="shared" si="610"/>
        <v>Shetland Arts Development Agency</v>
      </c>
      <c r="R3581" s="6" t="str">
        <f t="shared" si="611"/>
        <v>I - Shetland Arts Development Agency</v>
      </c>
      <c r="S3581" s="6" t="str">
        <f>IFERROR(INDEX('Vendor Over-ride'!$C:$C, MATCH($R:$R,'Vendor Over-ride'!$A:$A,0)),"")</f>
        <v>I - Shetland Arts Development Agency</v>
      </c>
      <c r="U3581" s="38" t="str">
        <f t="shared" si="616"/>
        <v>Lottery</v>
      </c>
      <c r="V3581" s="5" t="str">
        <f t="shared" si="615"/>
        <v>AWARD</v>
      </c>
      <c r="W3581" s="5" t="b">
        <f t="shared" si="612"/>
        <v>0</v>
      </c>
      <c r="X3581" s="40">
        <f t="shared" ca="1" si="613"/>
        <v>58563</v>
      </c>
      <c r="Y3581" s="30" t="b">
        <f t="shared" ca="1" si="614"/>
        <v>1</v>
      </c>
    </row>
    <row r="3582" spans="1:25" hidden="1">
      <c r="A3582" s="28" t="s">
        <v>5366</v>
      </c>
      <c r="B3582" s="28" t="s">
        <v>5367</v>
      </c>
      <c r="C3582" s="28" t="s">
        <v>2991</v>
      </c>
      <c r="D3582" s="28" t="s">
        <v>2842</v>
      </c>
      <c r="E3582" s="29">
        <v>42143</v>
      </c>
      <c r="F3582" s="28" t="s">
        <v>3407</v>
      </c>
      <c r="G3582" s="30">
        <v>1201</v>
      </c>
      <c r="H3582" s="28" t="s">
        <v>14222</v>
      </c>
      <c r="I3582" s="31">
        <v>0</v>
      </c>
      <c r="J3582" s="31">
        <v>1125</v>
      </c>
      <c r="K3582" s="28" t="s">
        <v>5772</v>
      </c>
      <c r="L3582" s="32">
        <f t="shared" si="606"/>
        <v>-1125</v>
      </c>
      <c r="M3582" s="33">
        <f t="shared" si="607"/>
        <v>1125</v>
      </c>
      <c r="N3582" s="34" t="b">
        <v>1</v>
      </c>
      <c r="O3582" s="35">
        <f t="shared" si="608"/>
        <v>1125</v>
      </c>
      <c r="P3582" s="36" t="str">
        <f t="shared" si="609"/>
        <v>I</v>
      </c>
      <c r="Q3582" s="37" t="str">
        <f t="shared" si="610"/>
        <v>Tattiemoon Ltd</v>
      </c>
      <c r="R3582" s="6" t="str">
        <f t="shared" si="611"/>
        <v>I - Tattiemoon Ltd</v>
      </c>
      <c r="S3582" s="6" t="str">
        <f>IFERROR(INDEX('Vendor Over-ride'!$C:$C, MATCH($R:$R,'Vendor Over-ride'!$A:$A,0)),"")</f>
        <v>I - Tattiemoon Ltd</v>
      </c>
      <c r="U3582" s="38" t="str">
        <f t="shared" si="616"/>
        <v>Lottery</v>
      </c>
      <c r="V3582" s="5" t="str">
        <f t="shared" si="615"/>
        <v>AWARD</v>
      </c>
      <c r="W3582" s="5" t="b">
        <f t="shared" si="612"/>
        <v>0</v>
      </c>
      <c r="X3582" s="40">
        <f t="shared" ca="1" si="613"/>
        <v>15741</v>
      </c>
      <c r="Y3582" s="30" t="b">
        <f t="shared" ca="1" si="614"/>
        <v>0</v>
      </c>
    </row>
    <row r="3583" spans="1:25">
      <c r="A3583" s="28" t="s">
        <v>5366</v>
      </c>
      <c r="B3583" s="28" t="s">
        <v>5367</v>
      </c>
      <c r="C3583" s="28" t="s">
        <v>2991</v>
      </c>
      <c r="D3583" s="28" t="s">
        <v>2842</v>
      </c>
      <c r="E3583" s="29">
        <v>42143</v>
      </c>
      <c r="F3583" s="28" t="s">
        <v>14223</v>
      </c>
      <c r="G3583" s="30">
        <v>1201</v>
      </c>
      <c r="H3583" s="28" t="s">
        <v>14224</v>
      </c>
      <c r="I3583" s="31">
        <v>0</v>
      </c>
      <c r="J3583" s="31">
        <v>68088.3</v>
      </c>
      <c r="K3583" s="28" t="s">
        <v>14225</v>
      </c>
      <c r="L3583" s="32">
        <f t="shared" si="606"/>
        <v>-68088.3</v>
      </c>
      <c r="M3583" s="33">
        <f t="shared" si="607"/>
        <v>68088.3</v>
      </c>
      <c r="N3583" s="34" t="b">
        <v>1</v>
      </c>
      <c r="O3583" s="35">
        <f t="shared" si="608"/>
        <v>68088.3</v>
      </c>
      <c r="P3583" s="36" t="str">
        <f t="shared" si="609"/>
        <v>I</v>
      </c>
      <c r="Q3583" s="37" t="str">
        <f t="shared" si="610"/>
        <v>The Stove Network Ltd</v>
      </c>
      <c r="R3583" s="6" t="str">
        <f t="shared" si="611"/>
        <v>I - The Stove Network Ltd</v>
      </c>
      <c r="S3583" s="6" t="str">
        <f>IFERROR(INDEX('Vendor Over-ride'!$C:$C, MATCH($R:$R,'Vendor Over-ride'!$A:$A,0)),"")</f>
        <v>I - Stove Network Ltd, The</v>
      </c>
      <c r="U3583" s="38" t="str">
        <f t="shared" si="616"/>
        <v>Lottery</v>
      </c>
      <c r="V3583" s="5" t="str">
        <f t="shared" si="615"/>
        <v>AWARD</v>
      </c>
      <c r="W3583" s="5" t="b">
        <f t="shared" si="612"/>
        <v>1</v>
      </c>
      <c r="X3583" s="40">
        <f t="shared" ca="1" si="613"/>
        <v>108705.09</v>
      </c>
      <c r="Y3583" s="30" t="b">
        <f t="shared" ca="1" si="614"/>
        <v>1</v>
      </c>
    </row>
    <row r="3584" spans="1:25" hidden="1">
      <c r="A3584" s="28" t="s">
        <v>5366</v>
      </c>
      <c r="B3584" s="28" t="s">
        <v>5367</v>
      </c>
      <c r="C3584" s="28" t="s">
        <v>2991</v>
      </c>
      <c r="D3584" s="28" t="s">
        <v>2842</v>
      </c>
      <c r="E3584" s="29">
        <v>42143</v>
      </c>
      <c r="F3584" s="28" t="s">
        <v>3408</v>
      </c>
      <c r="G3584" s="30">
        <v>1201</v>
      </c>
      <c r="H3584" s="28" t="s">
        <v>14226</v>
      </c>
      <c r="I3584" s="31">
        <v>0</v>
      </c>
      <c r="J3584" s="31">
        <v>7455</v>
      </c>
      <c r="K3584" s="28" t="s">
        <v>14227</v>
      </c>
      <c r="L3584" s="32">
        <f t="shared" si="606"/>
        <v>-7455</v>
      </c>
      <c r="M3584" s="33">
        <f t="shared" si="607"/>
        <v>7455</v>
      </c>
      <c r="N3584" s="34" t="b">
        <v>1</v>
      </c>
      <c r="O3584" s="35">
        <f t="shared" si="608"/>
        <v>7455</v>
      </c>
      <c r="P3584" s="36" t="str">
        <f t="shared" si="609"/>
        <v>I</v>
      </c>
      <c r="Q3584" s="37" t="str">
        <f t="shared" si="610"/>
        <v>Theatre Nemo (Hugh McCue)</v>
      </c>
      <c r="R3584" s="6" t="str">
        <f t="shared" si="611"/>
        <v>I - Theatre Nemo (Hugh McCue)</v>
      </c>
      <c r="S3584" s="6" t="str">
        <f>IFERROR(INDEX('Vendor Over-ride'!$C:$C, MATCH($R:$R,'Vendor Over-ride'!$A:$A,0)),"")</f>
        <v>I - Theatre Nemo (Hugh McCue)</v>
      </c>
      <c r="U3584" s="38" t="str">
        <f t="shared" si="616"/>
        <v>Lottery</v>
      </c>
      <c r="V3584" s="5" t="str">
        <f t="shared" si="615"/>
        <v>AWARD</v>
      </c>
      <c r="W3584" s="5" t="b">
        <f t="shared" si="612"/>
        <v>0</v>
      </c>
      <c r="X3584" s="40">
        <f t="shared" ca="1" si="613"/>
        <v>7455</v>
      </c>
      <c r="Y3584" s="30" t="b">
        <f t="shared" ca="1" si="614"/>
        <v>0</v>
      </c>
    </row>
    <row r="3585" spans="1:25">
      <c r="A3585" s="28" t="s">
        <v>5366</v>
      </c>
      <c r="B3585" s="28" t="s">
        <v>5367</v>
      </c>
      <c r="C3585" s="28" t="s">
        <v>2991</v>
      </c>
      <c r="D3585" s="28" t="s">
        <v>2842</v>
      </c>
      <c r="E3585" s="29">
        <v>42143</v>
      </c>
      <c r="F3585" s="28" t="s">
        <v>3409</v>
      </c>
      <c r="G3585" s="30">
        <v>1201</v>
      </c>
      <c r="H3585" s="28" t="s">
        <v>14228</v>
      </c>
      <c r="I3585" s="31">
        <v>0</v>
      </c>
      <c r="J3585" s="31">
        <v>37500</v>
      </c>
      <c r="K3585" s="28" t="s">
        <v>5394</v>
      </c>
      <c r="L3585" s="32">
        <f t="shared" si="606"/>
        <v>-37500</v>
      </c>
      <c r="M3585" s="33">
        <f t="shared" si="607"/>
        <v>37500</v>
      </c>
      <c r="N3585" s="34" t="b">
        <v>1</v>
      </c>
      <c r="O3585" s="35">
        <f t="shared" si="608"/>
        <v>37500</v>
      </c>
      <c r="P3585" s="36" t="str">
        <f t="shared" si="609"/>
        <v>I</v>
      </c>
      <c r="Q3585" s="37" t="str">
        <f t="shared" si="610"/>
        <v>University of St Andrews</v>
      </c>
      <c r="R3585" s="6" t="str">
        <f t="shared" si="611"/>
        <v>I - University of St Andrews</v>
      </c>
      <c r="S3585" s="6" t="str">
        <f>IFERROR(INDEX('Vendor Over-ride'!$C:$C, MATCH($R:$R,'Vendor Over-ride'!$A:$A,0)),"")</f>
        <v>I - University of St Andrews</v>
      </c>
      <c r="U3585" s="38" t="str">
        <f t="shared" si="616"/>
        <v>Lottery</v>
      </c>
      <c r="V3585" s="5" t="str">
        <f t="shared" si="615"/>
        <v>AWARD</v>
      </c>
      <c r="W3585" s="5" t="b">
        <f t="shared" si="612"/>
        <v>1</v>
      </c>
      <c r="X3585" s="40">
        <f t="shared" ca="1" si="613"/>
        <v>37500</v>
      </c>
      <c r="Y3585" s="30" t="b">
        <f t="shared" ca="1" si="614"/>
        <v>1</v>
      </c>
    </row>
    <row r="3586" spans="1:25" hidden="1">
      <c r="A3586" s="28" t="s">
        <v>5366</v>
      </c>
      <c r="B3586" s="28" t="s">
        <v>5367</v>
      </c>
      <c r="C3586" s="28" t="s">
        <v>2991</v>
      </c>
      <c r="D3586" s="28" t="s">
        <v>2842</v>
      </c>
      <c r="E3586" s="29">
        <v>42143</v>
      </c>
      <c r="F3586" s="28" t="s">
        <v>3410</v>
      </c>
      <c r="G3586" s="30">
        <v>1201</v>
      </c>
      <c r="H3586" s="28" t="s">
        <v>14229</v>
      </c>
      <c r="I3586" s="31">
        <v>0</v>
      </c>
      <c r="J3586" s="31">
        <v>1125</v>
      </c>
      <c r="K3586" s="28" t="s">
        <v>5794</v>
      </c>
      <c r="L3586" s="32">
        <f t="shared" ref="L3586:L3649" si="617">I:I-J:J</f>
        <v>-1125</v>
      </c>
      <c r="M3586" s="33">
        <f t="shared" ref="M3586:M3649" si="618">ABS($L:$L)</f>
        <v>1125</v>
      </c>
      <c r="N3586" s="34" t="b">
        <v>1</v>
      </c>
      <c r="O3586" s="35">
        <f t="shared" ref="O3586:O3649" si="619">$M:$M*$N:$N</f>
        <v>1125</v>
      </c>
      <c r="P3586" s="36" t="str">
        <f t="shared" ref="P3586:P3649" si="620">LEFT(TRIM($K:$K),1)</f>
        <v>I</v>
      </c>
      <c r="Q3586" s="37" t="str">
        <f t="shared" ref="Q3586:Q3649" si="621">RIGHT(TRIM($K:$K),LEN(TRIM($K:$K))-FIND("-",TRIM($K:$K)))</f>
        <v>Wellington Films</v>
      </c>
      <c r="R3586" s="6" t="str">
        <f t="shared" ref="R3586:R3649" si="622">CONCATENATE($P:$P, " - ",$Q:$Q)</f>
        <v>I - Wellington Films</v>
      </c>
      <c r="S3586" s="6" t="str">
        <f>IFERROR(INDEX('Vendor Over-ride'!$C:$C, MATCH($R:$R,'Vendor Over-ride'!$A:$A,0)),"")</f>
        <v>I - Wellington Films</v>
      </c>
      <c r="U3586" s="38" t="str">
        <f t="shared" si="616"/>
        <v>Lottery</v>
      </c>
      <c r="V3586" s="5" t="str">
        <f t="shared" si="615"/>
        <v>AWARD</v>
      </c>
      <c r="W3586" s="5" t="b">
        <f t="shared" ref="W3586:W3649" si="623">ROUND($O:$O,2)&gt;=25000</f>
        <v>0</v>
      </c>
      <c r="X3586" s="40">
        <f t="shared" ref="X3586:X3649" ca="1" si="624">SUMPRODUCT((Payee=$S3586) * (Payment_Value))</f>
        <v>3000</v>
      </c>
      <c r="Y3586" s="30" t="b">
        <f t="shared" ref="Y3586:Y3649" ca="1" si="625">$X:$X&gt;=25000</f>
        <v>0</v>
      </c>
    </row>
    <row r="3587" spans="1:25" hidden="1">
      <c r="A3587" s="28" t="s">
        <v>5366</v>
      </c>
      <c r="B3587" s="28" t="s">
        <v>5367</v>
      </c>
      <c r="C3587" s="28" t="s">
        <v>2991</v>
      </c>
      <c r="D3587" s="28" t="s">
        <v>2842</v>
      </c>
      <c r="E3587" s="29">
        <v>42143</v>
      </c>
      <c r="F3587" s="28" t="s">
        <v>3411</v>
      </c>
      <c r="G3587" s="30">
        <v>1201</v>
      </c>
      <c r="H3587" s="28" t="s">
        <v>14230</v>
      </c>
      <c r="I3587" s="31">
        <v>0</v>
      </c>
      <c r="J3587" s="31">
        <v>10559</v>
      </c>
      <c r="K3587" s="28" t="s">
        <v>14231</v>
      </c>
      <c r="L3587" s="32">
        <f t="shared" si="617"/>
        <v>-10559</v>
      </c>
      <c r="M3587" s="33">
        <f t="shared" si="618"/>
        <v>10559</v>
      </c>
      <c r="N3587" s="34" t="b">
        <v>1</v>
      </c>
      <c r="O3587" s="35">
        <f t="shared" si="619"/>
        <v>10559</v>
      </c>
      <c r="P3587" s="36" t="str">
        <f t="shared" si="620"/>
        <v>G</v>
      </c>
      <c r="Q3587" s="37" t="str">
        <f t="shared" si="621"/>
        <v>Amy Conway</v>
      </c>
      <c r="R3587" s="6" t="str">
        <f t="shared" si="622"/>
        <v>G - Amy Conway</v>
      </c>
      <c r="S3587" s="6" t="str">
        <f>IFERROR(INDEX('Vendor Over-ride'!$C:$C, MATCH($R:$R,'Vendor Over-ride'!$A:$A,0)),"")</f>
        <v>G - Amy Conway</v>
      </c>
      <c r="U3587" s="38" t="str">
        <f t="shared" si="616"/>
        <v>Lottery</v>
      </c>
      <c r="V3587" s="5" t="str">
        <f t="shared" ref="V3587:V3650" si="626">UPPER(IF($P:$P="E","Employee",IF(OR($P:$P="I",$P:$P="G"),"Award",IF(OR($P:$P="D",$P:$P="T"),"Trade",""))))</f>
        <v>AWARD</v>
      </c>
      <c r="W3587" s="5" t="b">
        <f t="shared" si="623"/>
        <v>0</v>
      </c>
      <c r="X3587" s="40">
        <f t="shared" ca="1" si="624"/>
        <v>10559</v>
      </c>
      <c r="Y3587" s="30" t="b">
        <f t="shared" ca="1" si="625"/>
        <v>0</v>
      </c>
    </row>
    <row r="3588" spans="1:25">
      <c r="A3588" s="28" t="s">
        <v>5366</v>
      </c>
      <c r="B3588" s="28" t="s">
        <v>5367</v>
      </c>
      <c r="C3588" s="28" t="s">
        <v>2991</v>
      </c>
      <c r="D3588" s="28" t="s">
        <v>2842</v>
      </c>
      <c r="E3588" s="29">
        <v>42149</v>
      </c>
      <c r="F3588" s="28" t="s">
        <v>3412</v>
      </c>
      <c r="G3588" s="30">
        <v>1211</v>
      </c>
      <c r="H3588" s="28" t="s">
        <v>14232</v>
      </c>
      <c r="I3588" s="31">
        <v>0</v>
      </c>
      <c r="J3588" s="31">
        <v>134.86000000000001</v>
      </c>
      <c r="K3588" s="28" t="s">
        <v>5719</v>
      </c>
      <c r="L3588" s="32">
        <f t="shared" si="617"/>
        <v>-134.86000000000001</v>
      </c>
      <c r="M3588" s="33">
        <f t="shared" si="618"/>
        <v>134.86000000000001</v>
      </c>
      <c r="N3588" s="34" t="b">
        <v>1</v>
      </c>
      <c r="O3588" s="35">
        <f t="shared" si="619"/>
        <v>134.86000000000001</v>
      </c>
      <c r="P3588" s="36" t="str">
        <f t="shared" si="620"/>
        <v>G</v>
      </c>
      <c r="Q3588" s="37" t="str">
        <f t="shared" si="621"/>
        <v>Campbeltown Community Business Ltd</v>
      </c>
      <c r="R3588" s="6" t="str">
        <f t="shared" si="622"/>
        <v>G - Campbeltown Community Business Ltd</v>
      </c>
      <c r="S3588" s="6" t="str">
        <f>IFERROR(INDEX('Vendor Over-ride'!$C:$C, MATCH($R:$R,'Vendor Over-ride'!$A:$A,0)),"")</f>
        <v>G - Campbeltown Community Business Ltd</v>
      </c>
      <c r="U3588" s="38" t="str">
        <f t="shared" si="616"/>
        <v>Lottery</v>
      </c>
      <c r="V3588" s="5" t="str">
        <f t="shared" si="626"/>
        <v>AWARD</v>
      </c>
      <c r="W3588" s="5" t="b">
        <f t="shared" si="623"/>
        <v>0</v>
      </c>
      <c r="X3588" s="40">
        <f t="shared" ca="1" si="624"/>
        <v>50611.44</v>
      </c>
      <c r="Y3588" s="30" t="b">
        <f t="shared" ca="1" si="625"/>
        <v>1</v>
      </c>
    </row>
    <row r="3589" spans="1:25" hidden="1">
      <c r="A3589" s="28" t="s">
        <v>5366</v>
      </c>
      <c r="B3589" s="28" t="s">
        <v>5367</v>
      </c>
      <c r="C3589" s="28" t="s">
        <v>2991</v>
      </c>
      <c r="D3589" s="28" t="s">
        <v>2842</v>
      </c>
      <c r="E3589" s="29">
        <v>42149</v>
      </c>
      <c r="F3589" s="28" t="s">
        <v>3414</v>
      </c>
      <c r="G3589" s="30">
        <v>1211</v>
      </c>
      <c r="H3589" s="28" t="s">
        <v>14233</v>
      </c>
      <c r="I3589" s="31">
        <v>0</v>
      </c>
      <c r="J3589" s="31">
        <v>2500</v>
      </c>
      <c r="K3589" s="28" t="s">
        <v>5777</v>
      </c>
      <c r="L3589" s="32">
        <f t="shared" si="617"/>
        <v>-2500</v>
      </c>
      <c r="M3589" s="33">
        <f t="shared" si="618"/>
        <v>2500</v>
      </c>
      <c r="N3589" s="34" t="b">
        <v>1</v>
      </c>
      <c r="O3589" s="35">
        <f t="shared" si="619"/>
        <v>2500</v>
      </c>
      <c r="P3589" s="36" t="str">
        <f t="shared" si="620"/>
        <v>G</v>
      </c>
      <c r="Q3589" s="37" t="str">
        <f t="shared" si="621"/>
        <v>Absolute Classics</v>
      </c>
      <c r="R3589" s="6" t="str">
        <f t="shared" si="622"/>
        <v>G - Absolute Classics</v>
      </c>
      <c r="S3589" s="6" t="str">
        <f>IFERROR(INDEX('Vendor Over-ride'!$C:$C, MATCH($R:$R,'Vendor Over-ride'!$A:$A,0)),"")</f>
        <v>G - Absolute Classics</v>
      </c>
      <c r="U3589" s="38" t="str">
        <f t="shared" si="616"/>
        <v>Lottery</v>
      </c>
      <c r="V3589" s="5" t="str">
        <f t="shared" si="626"/>
        <v>AWARD</v>
      </c>
      <c r="W3589" s="5" t="b">
        <f t="shared" si="623"/>
        <v>0</v>
      </c>
      <c r="X3589" s="40">
        <f t="shared" ca="1" si="624"/>
        <v>2500</v>
      </c>
      <c r="Y3589" s="30" t="b">
        <f t="shared" ca="1" si="625"/>
        <v>0</v>
      </c>
    </row>
    <row r="3590" spans="1:25">
      <c r="A3590" s="28" t="s">
        <v>5366</v>
      </c>
      <c r="B3590" s="28" t="s">
        <v>5367</v>
      </c>
      <c r="C3590" s="28" t="s">
        <v>2991</v>
      </c>
      <c r="D3590" s="28" t="s">
        <v>2842</v>
      </c>
      <c r="E3590" s="29">
        <v>42149</v>
      </c>
      <c r="F3590" s="28" t="s">
        <v>14234</v>
      </c>
      <c r="G3590" s="30">
        <v>1211</v>
      </c>
      <c r="H3590" s="28" t="s">
        <v>14235</v>
      </c>
      <c r="I3590" s="31">
        <v>0</v>
      </c>
      <c r="J3590" s="31">
        <v>47500</v>
      </c>
      <c r="K3590" s="28" t="s">
        <v>13768</v>
      </c>
      <c r="L3590" s="32">
        <f t="shared" si="617"/>
        <v>-47500</v>
      </c>
      <c r="M3590" s="33">
        <f t="shared" si="618"/>
        <v>47500</v>
      </c>
      <c r="N3590" s="34" t="b">
        <v>1</v>
      </c>
      <c r="O3590" s="35">
        <f t="shared" si="619"/>
        <v>47500</v>
      </c>
      <c r="P3590" s="36" t="str">
        <f t="shared" si="620"/>
        <v>G</v>
      </c>
      <c r="Q3590" s="37" t="str">
        <f t="shared" si="621"/>
        <v>Edinburgh UNESCO City of Literature Trust</v>
      </c>
      <c r="R3590" s="6" t="str">
        <f t="shared" si="622"/>
        <v>G - Edinburgh UNESCO City of Literature Trust</v>
      </c>
      <c r="S3590" s="6" t="str">
        <f>IFERROR(INDEX('Vendor Over-ride'!$C:$C, MATCH($R:$R,'Vendor Over-ride'!$A:$A,0)),"")</f>
        <v>G - Edinburgh UNESCO City of Literature Trust</v>
      </c>
      <c r="U3590" s="38" t="str">
        <f t="shared" si="616"/>
        <v>Lottery</v>
      </c>
      <c r="V3590" s="5" t="str">
        <f t="shared" si="626"/>
        <v>AWARD</v>
      </c>
      <c r="W3590" s="5" t="b">
        <f t="shared" si="623"/>
        <v>1</v>
      </c>
      <c r="X3590" s="40">
        <f t="shared" ca="1" si="624"/>
        <v>142500</v>
      </c>
      <c r="Y3590" s="30" t="b">
        <f t="shared" ca="1" si="625"/>
        <v>1</v>
      </c>
    </row>
    <row r="3591" spans="1:25" hidden="1">
      <c r="A3591" s="28" t="s">
        <v>5366</v>
      </c>
      <c r="B3591" s="28" t="s">
        <v>5367</v>
      </c>
      <c r="C3591" s="28" t="s">
        <v>2991</v>
      </c>
      <c r="D3591" s="28" t="s">
        <v>2842</v>
      </c>
      <c r="E3591" s="29">
        <v>42149</v>
      </c>
      <c r="F3591" s="28" t="s">
        <v>14236</v>
      </c>
      <c r="G3591" s="30">
        <v>1211</v>
      </c>
      <c r="H3591" s="28" t="s">
        <v>14237</v>
      </c>
      <c r="I3591" s="31">
        <v>0</v>
      </c>
      <c r="J3591" s="31">
        <v>5000</v>
      </c>
      <c r="K3591" s="28" t="s">
        <v>14238</v>
      </c>
      <c r="L3591" s="32">
        <f t="shared" si="617"/>
        <v>-5000</v>
      </c>
      <c r="M3591" s="33">
        <f t="shared" si="618"/>
        <v>5000</v>
      </c>
      <c r="N3591" s="34" t="b">
        <v>1</v>
      </c>
      <c r="O3591" s="35">
        <f t="shared" si="619"/>
        <v>5000</v>
      </c>
      <c r="P3591" s="36" t="str">
        <f t="shared" si="620"/>
        <v>G</v>
      </c>
      <c r="Q3591" s="37" t="str">
        <f t="shared" si="621"/>
        <v>Skye Reynolds</v>
      </c>
      <c r="R3591" s="6" t="str">
        <f t="shared" si="622"/>
        <v>G - Skye Reynolds</v>
      </c>
      <c r="S3591" s="6" t="str">
        <f>IFERROR(INDEX('Vendor Over-ride'!$C:$C, MATCH($R:$R,'Vendor Over-ride'!$A:$A,0)),"")</f>
        <v>G - Skye Reynolds</v>
      </c>
      <c r="U3591" s="38" t="str">
        <f t="shared" si="616"/>
        <v>Lottery</v>
      </c>
      <c r="V3591" s="5" t="str">
        <f t="shared" si="626"/>
        <v>AWARD</v>
      </c>
      <c r="W3591" s="5" t="b">
        <f t="shared" si="623"/>
        <v>0</v>
      </c>
      <c r="X3591" s="40">
        <f t="shared" ca="1" si="624"/>
        <v>10646</v>
      </c>
      <c r="Y3591" s="30" t="b">
        <f t="shared" ca="1" si="625"/>
        <v>0</v>
      </c>
    </row>
    <row r="3592" spans="1:25" hidden="1">
      <c r="A3592" s="28" t="s">
        <v>5366</v>
      </c>
      <c r="B3592" s="28" t="s">
        <v>5367</v>
      </c>
      <c r="C3592" s="28" t="s">
        <v>2991</v>
      </c>
      <c r="D3592" s="28" t="s">
        <v>2842</v>
      </c>
      <c r="E3592" s="29">
        <v>42149</v>
      </c>
      <c r="F3592" s="28" t="s">
        <v>14239</v>
      </c>
      <c r="G3592" s="30">
        <v>1211</v>
      </c>
      <c r="H3592" s="28" t="s">
        <v>14240</v>
      </c>
      <c r="I3592" s="31">
        <v>0</v>
      </c>
      <c r="J3592" s="31">
        <v>4163</v>
      </c>
      <c r="K3592" s="28" t="s">
        <v>14241</v>
      </c>
      <c r="L3592" s="32">
        <f t="shared" si="617"/>
        <v>-4163</v>
      </c>
      <c r="M3592" s="33">
        <f t="shared" si="618"/>
        <v>4163</v>
      </c>
      <c r="N3592" s="34" t="b">
        <v>1</v>
      </c>
      <c r="O3592" s="35">
        <f t="shared" si="619"/>
        <v>4163</v>
      </c>
      <c r="P3592" s="36" t="str">
        <f t="shared" si="620"/>
        <v>G</v>
      </c>
      <c r="Q3592" s="37" t="str">
        <f t="shared" si="621"/>
        <v>Beth Shapeero</v>
      </c>
      <c r="R3592" s="6" t="str">
        <f t="shared" si="622"/>
        <v>G - Beth Shapeero</v>
      </c>
      <c r="S3592" s="6" t="str">
        <f>IFERROR(INDEX('Vendor Over-ride'!$C:$C, MATCH($R:$R,'Vendor Over-ride'!$A:$A,0)),"")</f>
        <v>G - Beth Shapeero</v>
      </c>
      <c r="U3592" s="38" t="str">
        <f t="shared" si="616"/>
        <v>Lottery</v>
      </c>
      <c r="V3592" s="5" t="str">
        <f t="shared" si="626"/>
        <v>AWARD</v>
      </c>
      <c r="W3592" s="5" t="b">
        <f t="shared" si="623"/>
        <v>0</v>
      </c>
      <c r="X3592" s="40">
        <f t="shared" ca="1" si="624"/>
        <v>9300</v>
      </c>
      <c r="Y3592" s="30" t="b">
        <f t="shared" ca="1" si="625"/>
        <v>0</v>
      </c>
    </row>
    <row r="3593" spans="1:25" hidden="1">
      <c r="A3593" s="28" t="s">
        <v>5366</v>
      </c>
      <c r="B3593" s="28" t="s">
        <v>5367</v>
      </c>
      <c r="C3593" s="28" t="s">
        <v>2991</v>
      </c>
      <c r="D3593" s="28" t="s">
        <v>2842</v>
      </c>
      <c r="E3593" s="29">
        <v>42149</v>
      </c>
      <c r="F3593" s="28" t="s">
        <v>14242</v>
      </c>
      <c r="G3593" s="30">
        <v>1211</v>
      </c>
      <c r="H3593" s="28" t="s">
        <v>14243</v>
      </c>
      <c r="I3593" s="31">
        <v>0</v>
      </c>
      <c r="J3593" s="31">
        <v>2250</v>
      </c>
      <c r="K3593" s="28" t="s">
        <v>14244</v>
      </c>
      <c r="L3593" s="32">
        <f t="shared" si="617"/>
        <v>-2250</v>
      </c>
      <c r="M3593" s="33">
        <f t="shared" si="618"/>
        <v>2250</v>
      </c>
      <c r="N3593" s="34" t="b">
        <v>1</v>
      </c>
      <c r="O3593" s="35">
        <f t="shared" si="619"/>
        <v>2250</v>
      </c>
      <c r="P3593" s="36" t="str">
        <f t="shared" si="620"/>
        <v>G</v>
      </c>
      <c r="Q3593" s="37" t="str">
        <f t="shared" si="621"/>
        <v>Jennifer R Wicks</v>
      </c>
      <c r="R3593" s="6" t="str">
        <f t="shared" si="622"/>
        <v>G - Jennifer R Wicks</v>
      </c>
      <c r="S3593" s="6" t="str">
        <f>IFERROR(INDEX('Vendor Over-ride'!$C:$C, MATCH($R:$R,'Vendor Over-ride'!$A:$A,0)),"")</f>
        <v>G - Jennifer R Wicks</v>
      </c>
      <c r="U3593" s="38" t="str">
        <f t="shared" si="616"/>
        <v>Lottery</v>
      </c>
      <c r="V3593" s="5" t="str">
        <f t="shared" si="626"/>
        <v>AWARD</v>
      </c>
      <c r="W3593" s="5" t="b">
        <f t="shared" si="623"/>
        <v>0</v>
      </c>
      <c r="X3593" s="40">
        <f t="shared" ca="1" si="624"/>
        <v>3000</v>
      </c>
      <c r="Y3593" s="30" t="b">
        <f t="shared" ca="1" si="625"/>
        <v>0</v>
      </c>
    </row>
    <row r="3594" spans="1:25" hidden="1">
      <c r="A3594" s="28" t="s">
        <v>5366</v>
      </c>
      <c r="B3594" s="28" t="s">
        <v>5367</v>
      </c>
      <c r="C3594" s="28" t="s">
        <v>2991</v>
      </c>
      <c r="D3594" s="28" t="s">
        <v>2842</v>
      </c>
      <c r="E3594" s="29">
        <v>42149</v>
      </c>
      <c r="F3594" s="28" t="s">
        <v>3415</v>
      </c>
      <c r="G3594" s="30">
        <v>1211</v>
      </c>
      <c r="H3594" s="28" t="s">
        <v>14245</v>
      </c>
      <c r="I3594" s="31">
        <v>0</v>
      </c>
      <c r="J3594" s="31">
        <v>10511</v>
      </c>
      <c r="K3594" s="28" t="s">
        <v>14246</v>
      </c>
      <c r="L3594" s="32">
        <f t="shared" si="617"/>
        <v>-10511</v>
      </c>
      <c r="M3594" s="33">
        <f t="shared" si="618"/>
        <v>10511</v>
      </c>
      <c r="N3594" s="34" t="b">
        <v>1</v>
      </c>
      <c r="O3594" s="35">
        <f t="shared" si="619"/>
        <v>10511</v>
      </c>
      <c r="P3594" s="36" t="str">
        <f t="shared" si="620"/>
        <v>G</v>
      </c>
      <c r="Q3594" s="37" t="str">
        <f t="shared" si="621"/>
        <v>Elaine Thomson diRollo</v>
      </c>
      <c r="R3594" s="6" t="str">
        <f t="shared" si="622"/>
        <v>G - Elaine Thomson diRollo</v>
      </c>
      <c r="S3594" s="6" t="str">
        <f>IFERROR(INDEX('Vendor Over-ride'!$C:$C, MATCH($R:$R,'Vendor Over-ride'!$A:$A,0)),"")</f>
        <v>G - Elaine Thomson diRollo</v>
      </c>
      <c r="U3594" s="38" t="str">
        <f t="shared" si="616"/>
        <v>Lottery</v>
      </c>
      <c r="V3594" s="5" t="str">
        <f t="shared" si="626"/>
        <v>AWARD</v>
      </c>
      <c r="W3594" s="5" t="b">
        <f t="shared" si="623"/>
        <v>0</v>
      </c>
      <c r="X3594" s="40">
        <f t="shared" ca="1" si="624"/>
        <v>10511</v>
      </c>
      <c r="Y3594" s="30" t="b">
        <f t="shared" ca="1" si="625"/>
        <v>0</v>
      </c>
    </row>
    <row r="3595" spans="1:25">
      <c r="A3595" s="28" t="s">
        <v>5366</v>
      </c>
      <c r="B3595" s="28" t="s">
        <v>5367</v>
      </c>
      <c r="C3595" s="28" t="s">
        <v>2991</v>
      </c>
      <c r="D3595" s="28" t="s">
        <v>2842</v>
      </c>
      <c r="E3595" s="29">
        <v>42149</v>
      </c>
      <c r="F3595" s="28" t="s">
        <v>3416</v>
      </c>
      <c r="G3595" s="30">
        <v>1211</v>
      </c>
      <c r="H3595" s="28" t="s">
        <v>14247</v>
      </c>
      <c r="I3595" s="31">
        <v>0</v>
      </c>
      <c r="J3595" s="31">
        <v>31468</v>
      </c>
      <c r="K3595" s="28" t="s">
        <v>14248</v>
      </c>
      <c r="L3595" s="32">
        <f t="shared" si="617"/>
        <v>-31468</v>
      </c>
      <c r="M3595" s="33">
        <f t="shared" si="618"/>
        <v>31468</v>
      </c>
      <c r="N3595" s="34" t="b">
        <v>1</v>
      </c>
      <c r="O3595" s="35">
        <f t="shared" si="619"/>
        <v>31468</v>
      </c>
      <c r="P3595" s="36" t="str">
        <f t="shared" si="620"/>
        <v>G</v>
      </c>
      <c r="Q3595" s="37" t="str">
        <f t="shared" si="621"/>
        <v>Tony Cownie and Liz Lochhead (Sarah Gray)</v>
      </c>
      <c r="R3595" s="6" t="str">
        <f t="shared" si="622"/>
        <v>G - Tony Cownie and Liz Lochhead (Sarah Gray)</v>
      </c>
      <c r="S3595" s="6" t="str">
        <f>IFERROR(INDEX('Vendor Over-ride'!$C:$C, MATCH($R:$R,'Vendor Over-ride'!$A:$A,0)),"")</f>
        <v>G - Tony Cownie and Liz Lochhead (Sarah Gray)</v>
      </c>
      <c r="U3595" s="38" t="str">
        <f t="shared" si="616"/>
        <v>Lottery</v>
      </c>
      <c r="V3595" s="5" t="str">
        <f t="shared" si="626"/>
        <v>AWARD</v>
      </c>
      <c r="W3595" s="5" t="b">
        <f t="shared" si="623"/>
        <v>1</v>
      </c>
      <c r="X3595" s="40">
        <f t="shared" ca="1" si="624"/>
        <v>41957</v>
      </c>
      <c r="Y3595" s="30" t="b">
        <f t="shared" ca="1" si="625"/>
        <v>1</v>
      </c>
    </row>
    <row r="3596" spans="1:25" hidden="1">
      <c r="A3596" s="28" t="s">
        <v>5366</v>
      </c>
      <c r="B3596" s="28" t="s">
        <v>5367</v>
      </c>
      <c r="C3596" s="28" t="s">
        <v>2991</v>
      </c>
      <c r="D3596" s="28" t="s">
        <v>2842</v>
      </c>
      <c r="E3596" s="29">
        <v>42149</v>
      </c>
      <c r="F3596" s="28" t="s">
        <v>3418</v>
      </c>
      <c r="G3596" s="30">
        <v>1211</v>
      </c>
      <c r="H3596" s="28" t="s">
        <v>14249</v>
      </c>
      <c r="I3596" s="31">
        <v>0</v>
      </c>
      <c r="J3596" s="31">
        <v>6000</v>
      </c>
      <c r="K3596" s="28" t="s">
        <v>14250</v>
      </c>
      <c r="L3596" s="32">
        <f t="shared" si="617"/>
        <v>-6000</v>
      </c>
      <c r="M3596" s="33">
        <f t="shared" si="618"/>
        <v>6000</v>
      </c>
      <c r="N3596" s="34" t="b">
        <v>1</v>
      </c>
      <c r="O3596" s="35">
        <f t="shared" si="619"/>
        <v>6000</v>
      </c>
      <c r="P3596" s="36" t="str">
        <f t="shared" si="620"/>
        <v>G</v>
      </c>
      <c r="Q3596" s="37" t="str">
        <f t="shared" si="621"/>
        <v>Sidmouth Folk Week Productions Ltd</v>
      </c>
      <c r="R3596" s="6" t="str">
        <f t="shared" si="622"/>
        <v>G - Sidmouth Folk Week Productions Ltd</v>
      </c>
      <c r="S3596" s="6" t="str">
        <f>IFERROR(INDEX('Vendor Over-ride'!$C:$C, MATCH($R:$R,'Vendor Over-ride'!$A:$A,0)),"")</f>
        <v>G - Sidmouth Folk Week Productions Ltd</v>
      </c>
      <c r="U3596" s="38" t="str">
        <f t="shared" si="616"/>
        <v>Lottery</v>
      </c>
      <c r="V3596" s="5" t="str">
        <f t="shared" si="626"/>
        <v>AWARD</v>
      </c>
      <c r="W3596" s="5" t="b">
        <f t="shared" si="623"/>
        <v>0</v>
      </c>
      <c r="X3596" s="40">
        <f t="shared" ca="1" si="624"/>
        <v>8000</v>
      </c>
      <c r="Y3596" s="30" t="b">
        <f t="shared" ca="1" si="625"/>
        <v>0</v>
      </c>
    </row>
    <row r="3597" spans="1:25">
      <c r="A3597" s="28" t="s">
        <v>5366</v>
      </c>
      <c r="B3597" s="28" t="s">
        <v>5367</v>
      </c>
      <c r="C3597" s="28" t="s">
        <v>2991</v>
      </c>
      <c r="D3597" s="28" t="s">
        <v>2842</v>
      </c>
      <c r="E3597" s="29">
        <v>42149</v>
      </c>
      <c r="F3597" s="28" t="s">
        <v>14251</v>
      </c>
      <c r="G3597" s="30">
        <v>1211</v>
      </c>
      <c r="H3597" s="28" t="s">
        <v>14252</v>
      </c>
      <c r="I3597" s="31">
        <v>0</v>
      </c>
      <c r="J3597" s="31">
        <v>15250</v>
      </c>
      <c r="K3597" s="28" t="s">
        <v>14253</v>
      </c>
      <c r="L3597" s="32">
        <f t="shared" si="617"/>
        <v>-15250</v>
      </c>
      <c r="M3597" s="33">
        <f t="shared" si="618"/>
        <v>15250</v>
      </c>
      <c r="N3597" s="34" t="b">
        <v>1</v>
      </c>
      <c r="O3597" s="35">
        <f t="shared" si="619"/>
        <v>15250</v>
      </c>
      <c r="P3597" s="36" t="str">
        <f t="shared" si="620"/>
        <v>G</v>
      </c>
      <c r="Q3597" s="37" t="str">
        <f t="shared" si="621"/>
        <v>Black &amp; White Publishing Ltd</v>
      </c>
      <c r="R3597" s="6" t="str">
        <f t="shared" si="622"/>
        <v>G - Black &amp; White Publishing Ltd</v>
      </c>
      <c r="S3597" s="6" t="str">
        <f>IFERROR(INDEX('Vendor Over-ride'!$C:$C, MATCH($R:$R,'Vendor Over-ride'!$A:$A,0)),"")</f>
        <v>G - Black &amp; White Publishing Ltd</v>
      </c>
      <c r="U3597" s="38" t="str">
        <f t="shared" si="616"/>
        <v>Lottery</v>
      </c>
      <c r="V3597" s="5" t="str">
        <f t="shared" si="626"/>
        <v>AWARD</v>
      </c>
      <c r="W3597" s="5" t="b">
        <f t="shared" si="623"/>
        <v>0</v>
      </c>
      <c r="X3597" s="40">
        <f t="shared" ca="1" si="624"/>
        <v>32041.3</v>
      </c>
      <c r="Y3597" s="30" t="b">
        <f t="shared" ca="1" si="625"/>
        <v>1</v>
      </c>
    </row>
    <row r="3598" spans="1:25">
      <c r="A3598" s="28" t="s">
        <v>5366</v>
      </c>
      <c r="B3598" s="28" t="s">
        <v>5367</v>
      </c>
      <c r="C3598" s="28" t="s">
        <v>2991</v>
      </c>
      <c r="D3598" s="28" t="s">
        <v>2842</v>
      </c>
      <c r="E3598" s="29">
        <v>42149</v>
      </c>
      <c r="F3598" s="28" t="s">
        <v>3420</v>
      </c>
      <c r="G3598" s="30">
        <v>1211</v>
      </c>
      <c r="H3598" s="28" t="s">
        <v>14254</v>
      </c>
      <c r="I3598" s="31">
        <v>0</v>
      </c>
      <c r="J3598" s="31">
        <v>51524</v>
      </c>
      <c r="K3598" s="28" t="s">
        <v>14255</v>
      </c>
      <c r="L3598" s="32">
        <f t="shared" si="617"/>
        <v>-51524</v>
      </c>
      <c r="M3598" s="33">
        <f t="shared" si="618"/>
        <v>51524</v>
      </c>
      <c r="N3598" s="34" t="b">
        <v>1</v>
      </c>
      <c r="O3598" s="35">
        <f t="shared" si="619"/>
        <v>51524</v>
      </c>
      <c r="P3598" s="36" t="str">
        <f t="shared" si="620"/>
        <v>G</v>
      </c>
      <c r="Q3598" s="37" t="str">
        <f t="shared" si="621"/>
        <v>Take One Action Films</v>
      </c>
      <c r="R3598" s="6" t="str">
        <f t="shared" si="622"/>
        <v>G - Take One Action Films</v>
      </c>
      <c r="S3598" s="6" t="str">
        <f>IFERROR(INDEX('Vendor Over-ride'!$C:$C, MATCH($R:$R,'Vendor Over-ride'!$A:$A,0)),"")</f>
        <v>G - Take One Action Films</v>
      </c>
      <c r="U3598" s="38" t="str">
        <f t="shared" si="616"/>
        <v>Lottery</v>
      </c>
      <c r="V3598" s="5" t="str">
        <f t="shared" si="626"/>
        <v>AWARD</v>
      </c>
      <c r="W3598" s="5" t="b">
        <f t="shared" si="623"/>
        <v>1</v>
      </c>
      <c r="X3598" s="40">
        <f t="shared" ca="1" si="624"/>
        <v>51524</v>
      </c>
      <c r="Y3598" s="30" t="b">
        <f t="shared" ca="1" si="625"/>
        <v>1</v>
      </c>
    </row>
    <row r="3599" spans="1:25">
      <c r="A3599" s="28" t="s">
        <v>5366</v>
      </c>
      <c r="B3599" s="28" t="s">
        <v>5367</v>
      </c>
      <c r="C3599" s="28" t="s">
        <v>2991</v>
      </c>
      <c r="D3599" s="28" t="s">
        <v>2842</v>
      </c>
      <c r="E3599" s="29">
        <v>42149</v>
      </c>
      <c r="F3599" s="28" t="s">
        <v>3421</v>
      </c>
      <c r="G3599" s="30">
        <v>1211</v>
      </c>
      <c r="H3599" s="28" t="s">
        <v>14256</v>
      </c>
      <c r="I3599" s="31">
        <v>0</v>
      </c>
      <c r="J3599" s="31">
        <v>37500</v>
      </c>
      <c r="K3599" s="28" t="s">
        <v>14257</v>
      </c>
      <c r="L3599" s="32">
        <f t="shared" si="617"/>
        <v>-37500</v>
      </c>
      <c r="M3599" s="33">
        <f t="shared" si="618"/>
        <v>37500</v>
      </c>
      <c r="N3599" s="34" t="b">
        <v>1</v>
      </c>
      <c r="O3599" s="35">
        <f t="shared" si="619"/>
        <v>37500</v>
      </c>
      <c r="P3599" s="36" t="str">
        <f t="shared" si="620"/>
        <v>G</v>
      </c>
      <c r="Q3599" s="37" t="str">
        <f t="shared" si="621"/>
        <v>Glasgow Life</v>
      </c>
      <c r="R3599" s="6" t="str">
        <f t="shared" si="622"/>
        <v>G - Glasgow Life</v>
      </c>
      <c r="S3599" s="6" t="str">
        <f>IFERROR(INDEX('Vendor Over-ride'!$C:$C, MATCH($R:$R,'Vendor Over-ride'!$A:$A,0)),"")</f>
        <v>G - Glasgow Life</v>
      </c>
      <c r="U3599" s="38" t="str">
        <f t="shared" si="616"/>
        <v>Lottery</v>
      </c>
      <c r="V3599" s="5" t="str">
        <f t="shared" si="626"/>
        <v>AWARD</v>
      </c>
      <c r="W3599" s="5" t="b">
        <f t="shared" si="623"/>
        <v>1</v>
      </c>
      <c r="X3599" s="40">
        <f t="shared" ca="1" si="624"/>
        <v>114000</v>
      </c>
      <c r="Y3599" s="30" t="b">
        <f t="shared" ca="1" si="625"/>
        <v>1</v>
      </c>
    </row>
    <row r="3600" spans="1:25">
      <c r="A3600" s="28" t="s">
        <v>5366</v>
      </c>
      <c r="B3600" s="28" t="s">
        <v>5367</v>
      </c>
      <c r="C3600" s="28" t="s">
        <v>2991</v>
      </c>
      <c r="D3600" s="28" t="s">
        <v>2842</v>
      </c>
      <c r="E3600" s="29">
        <v>42149</v>
      </c>
      <c r="F3600" s="28" t="s">
        <v>3422</v>
      </c>
      <c r="G3600" s="30">
        <v>1211</v>
      </c>
      <c r="H3600" s="28" t="s">
        <v>14258</v>
      </c>
      <c r="I3600" s="31">
        <v>0</v>
      </c>
      <c r="J3600" s="31">
        <v>90000</v>
      </c>
      <c r="K3600" s="28" t="s">
        <v>5400</v>
      </c>
      <c r="L3600" s="32">
        <f t="shared" si="617"/>
        <v>-90000</v>
      </c>
      <c r="M3600" s="33">
        <f t="shared" si="618"/>
        <v>90000</v>
      </c>
      <c r="N3600" s="34" t="b">
        <v>1</v>
      </c>
      <c r="O3600" s="35">
        <f t="shared" si="619"/>
        <v>90000</v>
      </c>
      <c r="P3600" s="36" t="str">
        <f t="shared" si="620"/>
        <v>I</v>
      </c>
      <c r="Q3600" s="37" t="str">
        <f t="shared" si="621"/>
        <v>Aberdeen Performing Arts</v>
      </c>
      <c r="R3600" s="6" t="str">
        <f t="shared" si="622"/>
        <v>I - Aberdeen Performing Arts</v>
      </c>
      <c r="S3600" s="6" t="str">
        <f>IFERROR(INDEX('Vendor Over-ride'!$C:$C, MATCH($R:$R,'Vendor Over-ride'!$A:$A,0)),"")</f>
        <v>I - Aberdeen Performing Arts</v>
      </c>
      <c r="U3600" s="38" t="str">
        <f t="shared" si="616"/>
        <v>Lottery</v>
      </c>
      <c r="V3600" s="5" t="str">
        <f t="shared" si="626"/>
        <v>AWARD</v>
      </c>
      <c r="W3600" s="5" t="b">
        <f t="shared" si="623"/>
        <v>1</v>
      </c>
      <c r="X3600" s="40">
        <f t="shared" ca="1" si="624"/>
        <v>212497.96</v>
      </c>
      <c r="Y3600" s="30" t="b">
        <f t="shared" ca="1" si="625"/>
        <v>1</v>
      </c>
    </row>
    <row r="3601" spans="1:25" hidden="1">
      <c r="A3601" s="28" t="s">
        <v>5366</v>
      </c>
      <c r="B3601" s="28" t="s">
        <v>5367</v>
      </c>
      <c r="C3601" s="28" t="s">
        <v>2991</v>
      </c>
      <c r="D3601" s="28" t="s">
        <v>2842</v>
      </c>
      <c r="E3601" s="29">
        <v>42149</v>
      </c>
      <c r="F3601" s="28" t="s">
        <v>14259</v>
      </c>
      <c r="G3601" s="30">
        <v>1211</v>
      </c>
      <c r="H3601" s="28" t="s">
        <v>14260</v>
      </c>
      <c r="I3601" s="31">
        <v>0</v>
      </c>
      <c r="J3601" s="31">
        <v>1000</v>
      </c>
      <c r="K3601" s="28" t="s">
        <v>14261</v>
      </c>
      <c r="L3601" s="32">
        <f t="shared" si="617"/>
        <v>-1000</v>
      </c>
      <c r="M3601" s="33">
        <f t="shared" si="618"/>
        <v>1000</v>
      </c>
      <c r="N3601" s="34" t="b">
        <v>1</v>
      </c>
      <c r="O3601" s="35">
        <f t="shared" si="619"/>
        <v>1000</v>
      </c>
      <c r="P3601" s="36" t="str">
        <f t="shared" si="620"/>
        <v>I</v>
      </c>
      <c r="Q3601" s="37" t="str">
        <f t="shared" si="621"/>
        <v>Aros</v>
      </c>
      <c r="R3601" s="6" t="str">
        <f t="shared" si="622"/>
        <v>I - Aros</v>
      </c>
      <c r="S3601" s="6" t="str">
        <f>IFERROR(INDEX('Vendor Over-ride'!$C:$C, MATCH($R:$R,'Vendor Over-ride'!$A:$A,0)),"")</f>
        <v>I - Aros</v>
      </c>
      <c r="U3601" s="38" t="str">
        <f t="shared" si="616"/>
        <v>Lottery</v>
      </c>
      <c r="V3601" s="5" t="str">
        <f t="shared" si="626"/>
        <v>AWARD</v>
      </c>
      <c r="W3601" s="5" t="b">
        <f t="shared" si="623"/>
        <v>0</v>
      </c>
      <c r="X3601" s="40">
        <f t="shared" ca="1" si="624"/>
        <v>1250</v>
      </c>
      <c r="Y3601" s="30" t="b">
        <f t="shared" ca="1" si="625"/>
        <v>0</v>
      </c>
    </row>
    <row r="3602" spans="1:25" hidden="1">
      <c r="A3602" s="28" t="s">
        <v>5366</v>
      </c>
      <c r="B3602" s="28" t="s">
        <v>5367</v>
      </c>
      <c r="C3602" s="28" t="s">
        <v>2991</v>
      </c>
      <c r="D3602" s="28" t="s">
        <v>2842</v>
      </c>
      <c r="E3602" s="29">
        <v>42149</v>
      </c>
      <c r="F3602" s="28" t="s">
        <v>3423</v>
      </c>
      <c r="G3602" s="30">
        <v>1211</v>
      </c>
      <c r="H3602" s="28" t="s">
        <v>14262</v>
      </c>
      <c r="I3602" s="31">
        <v>0</v>
      </c>
      <c r="J3602" s="31">
        <v>5000</v>
      </c>
      <c r="K3602" s="28" t="s">
        <v>5448</v>
      </c>
      <c r="L3602" s="32">
        <f t="shared" si="617"/>
        <v>-5000</v>
      </c>
      <c r="M3602" s="33">
        <f t="shared" si="618"/>
        <v>5000</v>
      </c>
      <c r="N3602" s="34" t="b">
        <v>1</v>
      </c>
      <c r="O3602" s="35">
        <f t="shared" si="619"/>
        <v>5000</v>
      </c>
      <c r="P3602" s="36" t="str">
        <f t="shared" si="620"/>
        <v>I</v>
      </c>
      <c r="Q3602" s="37" t="str">
        <f t="shared" si="621"/>
        <v>Birnam Arts Centre</v>
      </c>
      <c r="R3602" s="6" t="str">
        <f t="shared" si="622"/>
        <v>I - Birnam Arts Centre</v>
      </c>
      <c r="S3602" s="6" t="str">
        <f>IFERROR(INDEX('Vendor Over-ride'!$C:$C, MATCH($R:$R,'Vendor Over-ride'!$A:$A,0)),"")</f>
        <v>I - Birnam Arts Centre</v>
      </c>
      <c r="U3602" s="38" t="str">
        <f t="shared" si="616"/>
        <v>Lottery</v>
      </c>
      <c r="V3602" s="5" t="str">
        <f t="shared" si="626"/>
        <v>AWARD</v>
      </c>
      <c r="W3602" s="5" t="b">
        <f t="shared" si="623"/>
        <v>0</v>
      </c>
      <c r="X3602" s="40">
        <f t="shared" ca="1" si="624"/>
        <v>5000</v>
      </c>
      <c r="Y3602" s="30" t="b">
        <f t="shared" ca="1" si="625"/>
        <v>0</v>
      </c>
    </row>
    <row r="3603" spans="1:25" hidden="1">
      <c r="A3603" s="28" t="s">
        <v>5366</v>
      </c>
      <c r="B3603" s="28" t="s">
        <v>5367</v>
      </c>
      <c r="C3603" s="28" t="s">
        <v>2991</v>
      </c>
      <c r="D3603" s="28" t="s">
        <v>2842</v>
      </c>
      <c r="E3603" s="29">
        <v>42149</v>
      </c>
      <c r="F3603" s="28" t="s">
        <v>3424</v>
      </c>
      <c r="G3603" s="30">
        <v>1211</v>
      </c>
      <c r="H3603" s="28" t="s">
        <v>14263</v>
      </c>
      <c r="I3603" s="31">
        <v>0</v>
      </c>
      <c r="J3603" s="31">
        <v>4500</v>
      </c>
      <c r="K3603" s="28" t="s">
        <v>5531</v>
      </c>
      <c r="L3603" s="32">
        <f t="shared" si="617"/>
        <v>-4500</v>
      </c>
      <c r="M3603" s="33">
        <f t="shared" si="618"/>
        <v>4500</v>
      </c>
      <c r="N3603" s="34" t="b">
        <v>1</v>
      </c>
      <c r="O3603" s="35">
        <f t="shared" si="619"/>
        <v>4500</v>
      </c>
      <c r="P3603" s="36" t="str">
        <f t="shared" si="620"/>
        <v>I</v>
      </c>
      <c r="Q3603" s="37" t="str">
        <f t="shared" si="621"/>
        <v>Cambridge City Council</v>
      </c>
      <c r="R3603" s="6" t="str">
        <f t="shared" si="622"/>
        <v>I - Cambridge City Council</v>
      </c>
      <c r="S3603" s="6" t="str">
        <f>IFERROR(INDEX('Vendor Over-ride'!$C:$C, MATCH($R:$R,'Vendor Over-ride'!$A:$A,0)),"")</f>
        <v>I - Cambridge City Council</v>
      </c>
      <c r="U3603" s="38" t="str">
        <f t="shared" si="616"/>
        <v>Lottery</v>
      </c>
      <c r="V3603" s="5" t="str">
        <f t="shared" si="626"/>
        <v>AWARD</v>
      </c>
      <c r="W3603" s="5" t="b">
        <f t="shared" si="623"/>
        <v>0</v>
      </c>
      <c r="X3603" s="40">
        <f t="shared" ca="1" si="624"/>
        <v>4500</v>
      </c>
      <c r="Y3603" s="30" t="b">
        <f t="shared" ca="1" si="625"/>
        <v>0</v>
      </c>
    </row>
    <row r="3604" spans="1:25" hidden="1">
      <c r="A3604" s="28" t="s">
        <v>5366</v>
      </c>
      <c r="B3604" s="28" t="s">
        <v>5367</v>
      </c>
      <c r="C3604" s="28" t="s">
        <v>2991</v>
      </c>
      <c r="D3604" s="28" t="s">
        <v>2842</v>
      </c>
      <c r="E3604" s="29">
        <v>42149</v>
      </c>
      <c r="F3604" s="28" t="s">
        <v>3425</v>
      </c>
      <c r="G3604" s="30">
        <v>1211</v>
      </c>
      <c r="H3604" s="28" t="s">
        <v>14264</v>
      </c>
      <c r="I3604" s="31">
        <v>0</v>
      </c>
      <c r="J3604" s="31">
        <v>10000</v>
      </c>
      <c r="K3604" s="28" t="s">
        <v>5450</v>
      </c>
      <c r="L3604" s="32">
        <f t="shared" si="617"/>
        <v>-10000</v>
      </c>
      <c r="M3604" s="33">
        <f t="shared" si="618"/>
        <v>10000</v>
      </c>
      <c r="N3604" s="34" t="b">
        <v>1</v>
      </c>
      <c r="O3604" s="35">
        <f t="shared" si="619"/>
        <v>10000</v>
      </c>
      <c r="P3604" s="36" t="str">
        <f t="shared" si="620"/>
        <v>I</v>
      </c>
      <c r="Q3604" s="37" t="str">
        <f t="shared" si="621"/>
        <v>Cargo Publishing UK Ltd</v>
      </c>
      <c r="R3604" s="6" t="str">
        <f t="shared" si="622"/>
        <v>I - Cargo Publishing UK Ltd</v>
      </c>
      <c r="S3604" s="6" t="str">
        <f>IFERROR(INDEX('Vendor Over-ride'!$C:$C, MATCH($R:$R,'Vendor Over-ride'!$A:$A,0)),"")</f>
        <v>I - Cargo Publishing (UK) Ltd</v>
      </c>
      <c r="U3604" s="38" t="str">
        <f t="shared" si="616"/>
        <v>Lottery</v>
      </c>
      <c r="V3604" s="5" t="str">
        <f t="shared" si="626"/>
        <v>AWARD</v>
      </c>
      <c r="W3604" s="5" t="b">
        <f t="shared" si="623"/>
        <v>0</v>
      </c>
      <c r="X3604" s="40">
        <f t="shared" ca="1" si="624"/>
        <v>10000</v>
      </c>
      <c r="Y3604" s="30" t="b">
        <f t="shared" ca="1" si="625"/>
        <v>0</v>
      </c>
    </row>
    <row r="3605" spans="1:25">
      <c r="A3605" s="28" t="s">
        <v>5366</v>
      </c>
      <c r="B3605" s="28" t="s">
        <v>5367</v>
      </c>
      <c r="C3605" s="28" t="s">
        <v>2991</v>
      </c>
      <c r="D3605" s="28" t="s">
        <v>2842</v>
      </c>
      <c r="E3605" s="29">
        <v>42149</v>
      </c>
      <c r="F3605" s="28" t="s">
        <v>3426</v>
      </c>
      <c r="G3605" s="30">
        <v>1211</v>
      </c>
      <c r="H3605" s="28" t="s">
        <v>14265</v>
      </c>
      <c r="I3605" s="31">
        <v>0</v>
      </c>
      <c r="J3605" s="31">
        <v>1562</v>
      </c>
      <c r="K3605" s="28" t="s">
        <v>5387</v>
      </c>
      <c r="L3605" s="32">
        <f t="shared" si="617"/>
        <v>-1562</v>
      </c>
      <c r="M3605" s="33">
        <f t="shared" si="618"/>
        <v>1562</v>
      </c>
      <c r="N3605" s="34" t="b">
        <v>1</v>
      </c>
      <c r="O3605" s="35">
        <f t="shared" si="619"/>
        <v>1562</v>
      </c>
      <c r="P3605" s="36" t="str">
        <f t="shared" si="620"/>
        <v>I</v>
      </c>
      <c r="Q3605" s="37" t="str">
        <f t="shared" si="621"/>
        <v>Dundee Rep Theatre Ltd</v>
      </c>
      <c r="R3605" s="6" t="str">
        <f t="shared" si="622"/>
        <v>I - Dundee Rep Theatre Ltd</v>
      </c>
      <c r="S3605" s="6" t="str">
        <f>IFERROR(INDEX('Vendor Over-ride'!$C:$C, MATCH($R:$R,'Vendor Over-ride'!$A:$A,0)),"")</f>
        <v>I - Dundee Repertory Theatre</v>
      </c>
      <c r="U3605" s="38" t="str">
        <f t="shared" si="616"/>
        <v>Lottery</v>
      </c>
      <c r="V3605" s="5" t="str">
        <f t="shared" si="626"/>
        <v>AWARD</v>
      </c>
      <c r="W3605" s="5" t="b">
        <f t="shared" si="623"/>
        <v>0</v>
      </c>
      <c r="X3605" s="40">
        <f t="shared" ca="1" si="624"/>
        <v>38301</v>
      </c>
      <c r="Y3605" s="30" t="b">
        <f t="shared" ca="1" si="625"/>
        <v>1</v>
      </c>
    </row>
    <row r="3606" spans="1:25">
      <c r="A3606" s="28" t="s">
        <v>5366</v>
      </c>
      <c r="B3606" s="28" t="s">
        <v>5367</v>
      </c>
      <c r="C3606" s="28" t="s">
        <v>2991</v>
      </c>
      <c r="D3606" s="28" t="s">
        <v>2842</v>
      </c>
      <c r="E3606" s="29">
        <v>42149</v>
      </c>
      <c r="F3606" s="28" t="s">
        <v>3427</v>
      </c>
      <c r="G3606" s="30">
        <v>1211</v>
      </c>
      <c r="H3606" s="28" t="s">
        <v>14266</v>
      </c>
      <c r="I3606" s="31">
        <v>0</v>
      </c>
      <c r="J3606" s="31">
        <v>24738.55</v>
      </c>
      <c r="K3606" s="28" t="s">
        <v>5411</v>
      </c>
      <c r="L3606" s="32">
        <f t="shared" si="617"/>
        <v>-24738.55</v>
      </c>
      <c r="M3606" s="33">
        <f t="shared" si="618"/>
        <v>24738.55</v>
      </c>
      <c r="N3606" s="34" t="b">
        <v>1</v>
      </c>
      <c r="O3606" s="35">
        <f t="shared" si="619"/>
        <v>24738.55</v>
      </c>
      <c r="P3606" s="36" t="str">
        <f t="shared" si="620"/>
        <v>I</v>
      </c>
      <c r="Q3606" s="37" t="str">
        <f t="shared" si="621"/>
        <v>Edinburgh Printmakers Ltd</v>
      </c>
      <c r="R3606" s="6" t="str">
        <f t="shared" si="622"/>
        <v>I - Edinburgh Printmakers Ltd</v>
      </c>
      <c r="S3606" s="6" t="str">
        <f>IFERROR(INDEX('Vendor Over-ride'!$C:$C, MATCH($R:$R,'Vendor Over-ride'!$A:$A,0)),"")</f>
        <v>I - Edinburgh Printmakers</v>
      </c>
      <c r="U3606" s="38" t="str">
        <f t="shared" si="616"/>
        <v>Lottery</v>
      </c>
      <c r="V3606" s="5" t="str">
        <f t="shared" si="626"/>
        <v>AWARD</v>
      </c>
      <c r="W3606" s="5" t="b">
        <f t="shared" si="623"/>
        <v>0</v>
      </c>
      <c r="X3606" s="40">
        <f t="shared" ca="1" si="624"/>
        <v>62897.91</v>
      </c>
      <c r="Y3606" s="30" t="b">
        <f t="shared" ca="1" si="625"/>
        <v>1</v>
      </c>
    </row>
    <row r="3607" spans="1:25" hidden="1">
      <c r="A3607" s="28" t="s">
        <v>5366</v>
      </c>
      <c r="B3607" s="28" t="s">
        <v>5367</v>
      </c>
      <c r="C3607" s="28" t="s">
        <v>2991</v>
      </c>
      <c r="D3607" s="28" t="s">
        <v>2842</v>
      </c>
      <c r="E3607" s="29">
        <v>42149</v>
      </c>
      <c r="F3607" s="28" t="s">
        <v>14267</v>
      </c>
      <c r="G3607" s="30">
        <v>1211</v>
      </c>
      <c r="H3607" s="28" t="s">
        <v>14268</v>
      </c>
      <c r="I3607" s="31">
        <v>0</v>
      </c>
      <c r="J3607" s="31">
        <v>8429</v>
      </c>
      <c r="K3607" s="28" t="s">
        <v>14269</v>
      </c>
      <c r="L3607" s="32">
        <f t="shared" si="617"/>
        <v>-8429</v>
      </c>
      <c r="M3607" s="33">
        <f t="shared" si="618"/>
        <v>8429</v>
      </c>
      <c r="N3607" s="34" t="b">
        <v>1</v>
      </c>
      <c r="O3607" s="35">
        <f t="shared" si="619"/>
        <v>8429</v>
      </c>
      <c r="P3607" s="36" t="str">
        <f t="shared" si="620"/>
        <v>I</v>
      </c>
      <c r="Q3607" s="37" t="str">
        <f t="shared" si="621"/>
        <v>Grays School of Art</v>
      </c>
      <c r="R3607" s="6" t="str">
        <f t="shared" si="622"/>
        <v>I - Grays School of Art</v>
      </c>
      <c r="S3607" s="6" t="str">
        <f>IFERROR(INDEX('Vendor Over-ride'!$C:$C, MATCH($R:$R,'Vendor Over-ride'!$A:$A,0)),"")</f>
        <v>I - Grays School of Art</v>
      </c>
      <c r="U3607" s="38" t="str">
        <f t="shared" si="616"/>
        <v>Lottery</v>
      </c>
      <c r="V3607" s="5" t="str">
        <f t="shared" si="626"/>
        <v>AWARD</v>
      </c>
      <c r="W3607" s="5" t="b">
        <f t="shared" si="623"/>
        <v>0</v>
      </c>
      <c r="X3607" s="40">
        <f t="shared" ca="1" si="624"/>
        <v>10349.219999999999</v>
      </c>
      <c r="Y3607" s="30" t="b">
        <f t="shared" ca="1" si="625"/>
        <v>0</v>
      </c>
    </row>
    <row r="3608" spans="1:25" hidden="1">
      <c r="A3608" s="28" t="s">
        <v>5366</v>
      </c>
      <c r="B3608" s="28" t="s">
        <v>5367</v>
      </c>
      <c r="C3608" s="28" t="s">
        <v>2991</v>
      </c>
      <c r="D3608" s="28" t="s">
        <v>2842</v>
      </c>
      <c r="E3608" s="29">
        <v>42149</v>
      </c>
      <c r="F3608" s="28" t="s">
        <v>3428</v>
      </c>
      <c r="G3608" s="30">
        <v>1211</v>
      </c>
      <c r="H3608" s="28" t="s">
        <v>14270</v>
      </c>
      <c r="I3608" s="31">
        <v>0</v>
      </c>
      <c r="J3608" s="31">
        <v>962</v>
      </c>
      <c r="K3608" s="28" t="s">
        <v>5607</v>
      </c>
      <c r="L3608" s="32">
        <f t="shared" si="617"/>
        <v>-962</v>
      </c>
      <c r="M3608" s="33">
        <f t="shared" si="618"/>
        <v>962</v>
      </c>
      <c r="N3608" s="34" t="b">
        <v>1</v>
      </c>
      <c r="O3608" s="35">
        <f t="shared" si="619"/>
        <v>962</v>
      </c>
      <c r="P3608" s="36" t="str">
        <f t="shared" si="620"/>
        <v>I</v>
      </c>
      <c r="Q3608" s="37" t="str">
        <f t="shared" si="621"/>
        <v>Julia McGhee</v>
      </c>
      <c r="R3608" s="6" t="str">
        <f t="shared" si="622"/>
        <v>I - Julia McGhee</v>
      </c>
      <c r="S3608" s="6" t="str">
        <f>IFERROR(INDEX('Vendor Over-ride'!$C:$C, MATCH($R:$R,'Vendor Over-ride'!$A:$A,0)),"")</f>
        <v>I - Julia McGhee</v>
      </c>
      <c r="U3608" s="38" t="str">
        <f t="shared" si="616"/>
        <v>Lottery</v>
      </c>
      <c r="V3608" s="5" t="str">
        <f t="shared" si="626"/>
        <v>AWARD</v>
      </c>
      <c r="W3608" s="5" t="b">
        <f t="shared" si="623"/>
        <v>0</v>
      </c>
      <c r="X3608" s="40">
        <f t="shared" ca="1" si="624"/>
        <v>1476</v>
      </c>
      <c r="Y3608" s="30" t="b">
        <f t="shared" ca="1" si="625"/>
        <v>0</v>
      </c>
    </row>
    <row r="3609" spans="1:25" hidden="1">
      <c r="A3609" s="28" t="s">
        <v>5366</v>
      </c>
      <c r="B3609" s="28" t="s">
        <v>5367</v>
      </c>
      <c r="C3609" s="28" t="s">
        <v>2991</v>
      </c>
      <c r="D3609" s="28" t="s">
        <v>2842</v>
      </c>
      <c r="E3609" s="29">
        <v>42149</v>
      </c>
      <c r="F3609" s="28" t="s">
        <v>3429</v>
      </c>
      <c r="G3609" s="30">
        <v>1211</v>
      </c>
      <c r="H3609" s="28" t="s">
        <v>14271</v>
      </c>
      <c r="I3609" s="31">
        <v>0</v>
      </c>
      <c r="J3609" s="31">
        <v>4712</v>
      </c>
      <c r="K3609" s="28" t="s">
        <v>14272</v>
      </c>
      <c r="L3609" s="32">
        <f t="shared" si="617"/>
        <v>-4712</v>
      </c>
      <c r="M3609" s="33">
        <f t="shared" si="618"/>
        <v>4712</v>
      </c>
      <c r="N3609" s="34" t="b">
        <v>1</v>
      </c>
      <c r="O3609" s="35">
        <f t="shared" si="619"/>
        <v>4712</v>
      </c>
      <c r="P3609" s="36" t="str">
        <f t="shared" si="620"/>
        <v>I</v>
      </c>
      <c r="Q3609" s="37" t="str">
        <f t="shared" si="621"/>
        <v>Lindsay Dunbar</v>
      </c>
      <c r="R3609" s="6" t="str">
        <f t="shared" si="622"/>
        <v>I - Lindsay Dunbar</v>
      </c>
      <c r="S3609" s="6" t="str">
        <f>IFERROR(INDEX('Vendor Over-ride'!$C:$C, MATCH($R:$R,'Vendor Over-ride'!$A:$A,0)),"")</f>
        <v>I - Lindsay Dunbar</v>
      </c>
      <c r="U3609" s="38" t="str">
        <f t="shared" si="616"/>
        <v>Lottery</v>
      </c>
      <c r="V3609" s="5" t="str">
        <f t="shared" si="626"/>
        <v>AWARD</v>
      </c>
      <c r="W3609" s="5" t="b">
        <f t="shared" si="623"/>
        <v>0</v>
      </c>
      <c r="X3609" s="40">
        <f t="shared" ca="1" si="624"/>
        <v>4712</v>
      </c>
      <c r="Y3609" s="30" t="b">
        <f t="shared" ca="1" si="625"/>
        <v>0</v>
      </c>
    </row>
    <row r="3610" spans="1:25" hidden="1">
      <c r="A3610" s="28" t="s">
        <v>5366</v>
      </c>
      <c r="B3610" s="28" t="s">
        <v>5367</v>
      </c>
      <c r="C3610" s="28" t="s">
        <v>2991</v>
      </c>
      <c r="D3610" s="28" t="s">
        <v>2842</v>
      </c>
      <c r="E3610" s="29">
        <v>42149</v>
      </c>
      <c r="F3610" s="28" t="s">
        <v>3431</v>
      </c>
      <c r="G3610" s="30">
        <v>1211</v>
      </c>
      <c r="H3610" s="28" t="s">
        <v>14273</v>
      </c>
      <c r="I3610" s="31">
        <v>0</v>
      </c>
      <c r="J3610" s="31">
        <v>2376</v>
      </c>
      <c r="K3610" s="28" t="s">
        <v>5424</v>
      </c>
      <c r="L3610" s="32">
        <f t="shared" si="617"/>
        <v>-2376</v>
      </c>
      <c r="M3610" s="33">
        <f t="shared" si="618"/>
        <v>2376</v>
      </c>
      <c r="N3610" s="34" t="b">
        <v>1</v>
      </c>
      <c r="O3610" s="35">
        <f t="shared" si="619"/>
        <v>2376</v>
      </c>
      <c r="P3610" s="36" t="str">
        <f t="shared" si="620"/>
        <v>I</v>
      </c>
      <c r="Q3610" s="37" t="str">
        <f t="shared" si="621"/>
        <v>Senscot</v>
      </c>
      <c r="R3610" s="6" t="str">
        <f t="shared" si="622"/>
        <v>I - Senscot</v>
      </c>
      <c r="S3610" s="6" t="str">
        <f>IFERROR(INDEX('Vendor Over-ride'!$C:$C, MATCH($R:$R,'Vendor Over-ride'!$A:$A,0)),"")</f>
        <v>I - Senscot</v>
      </c>
      <c r="U3610" s="38" t="str">
        <f t="shared" si="616"/>
        <v>Lottery</v>
      </c>
      <c r="V3610" s="5" t="str">
        <f t="shared" si="626"/>
        <v>AWARD</v>
      </c>
      <c r="W3610" s="5" t="b">
        <f t="shared" si="623"/>
        <v>0</v>
      </c>
      <c r="X3610" s="40">
        <f t="shared" ca="1" si="624"/>
        <v>2376</v>
      </c>
      <c r="Y3610" s="30" t="b">
        <f t="shared" ca="1" si="625"/>
        <v>0</v>
      </c>
    </row>
    <row r="3611" spans="1:25" hidden="1">
      <c r="A3611" s="28" t="s">
        <v>5366</v>
      </c>
      <c r="B3611" s="28" t="s">
        <v>5367</v>
      </c>
      <c r="C3611" s="28" t="s">
        <v>2991</v>
      </c>
      <c r="D3611" s="28" t="s">
        <v>2842</v>
      </c>
      <c r="E3611" s="29">
        <v>42149</v>
      </c>
      <c r="F3611" s="28" t="s">
        <v>3433</v>
      </c>
      <c r="G3611" s="30">
        <v>1211</v>
      </c>
      <c r="H3611" s="28" t="s">
        <v>14274</v>
      </c>
      <c r="I3611" s="31">
        <v>0</v>
      </c>
      <c r="J3611" s="31">
        <v>3955.09</v>
      </c>
      <c r="K3611" s="28" t="s">
        <v>5524</v>
      </c>
      <c r="L3611" s="32">
        <f t="shared" si="617"/>
        <v>-3955.09</v>
      </c>
      <c r="M3611" s="33">
        <f t="shared" si="618"/>
        <v>3955.09</v>
      </c>
      <c r="N3611" s="34" t="b">
        <v>1</v>
      </c>
      <c r="O3611" s="35">
        <f t="shared" si="619"/>
        <v>3955.09</v>
      </c>
      <c r="P3611" s="36" t="str">
        <f t="shared" si="620"/>
        <v>I</v>
      </c>
      <c r="Q3611" s="37" t="str">
        <f t="shared" si="621"/>
        <v>Tayside Healthcare Arts Trust (THAT)</v>
      </c>
      <c r="R3611" s="6" t="str">
        <f t="shared" si="622"/>
        <v>I - Tayside Healthcare Arts Trust (THAT)</v>
      </c>
      <c r="S3611" s="6" t="str">
        <f>IFERROR(INDEX('Vendor Over-ride'!$C:$C, MATCH($R:$R,'Vendor Over-ride'!$A:$A,0)),"")</f>
        <v>I - Tayside Healthcare Arts Trust (THAT)</v>
      </c>
      <c r="U3611" s="38" t="str">
        <f t="shared" si="616"/>
        <v>Lottery</v>
      </c>
      <c r="V3611" s="5" t="str">
        <f t="shared" si="626"/>
        <v>AWARD</v>
      </c>
      <c r="W3611" s="5" t="b">
        <f t="shared" si="623"/>
        <v>0</v>
      </c>
      <c r="X3611" s="40">
        <f t="shared" ca="1" si="624"/>
        <v>7269.09</v>
      </c>
      <c r="Y3611" s="30" t="b">
        <f t="shared" ca="1" si="625"/>
        <v>0</v>
      </c>
    </row>
    <row r="3612" spans="1:25">
      <c r="A3612" s="28" t="s">
        <v>5366</v>
      </c>
      <c r="B3612" s="28" t="s">
        <v>5367</v>
      </c>
      <c r="C3612" s="28" t="s">
        <v>2991</v>
      </c>
      <c r="D3612" s="28" t="s">
        <v>2842</v>
      </c>
      <c r="E3612" s="29">
        <v>42150</v>
      </c>
      <c r="F3612" s="28" t="s">
        <v>3434</v>
      </c>
      <c r="G3612" s="30">
        <v>1211</v>
      </c>
      <c r="H3612" s="28" t="s">
        <v>14275</v>
      </c>
      <c r="I3612" s="31">
        <v>0</v>
      </c>
      <c r="J3612" s="31">
        <v>15000</v>
      </c>
      <c r="K3612" s="28" t="s">
        <v>5684</v>
      </c>
      <c r="L3612" s="32">
        <f t="shared" si="617"/>
        <v>-15000</v>
      </c>
      <c r="M3612" s="33">
        <f t="shared" si="618"/>
        <v>15000</v>
      </c>
      <c r="N3612" s="34" t="b">
        <v>1</v>
      </c>
      <c r="O3612" s="35">
        <f t="shared" si="619"/>
        <v>15000</v>
      </c>
      <c r="P3612" s="36" t="str">
        <f t="shared" si="620"/>
        <v>T</v>
      </c>
      <c r="Q3612" s="37" t="str">
        <f t="shared" si="621"/>
        <v>Martin Clark</v>
      </c>
      <c r="R3612" s="6" t="str">
        <f t="shared" si="622"/>
        <v>T - Martin Clark</v>
      </c>
      <c r="S3612" s="6" t="str">
        <f>IFERROR(INDEX('Vendor Over-ride'!$C:$C, MATCH($R:$R,'Vendor Over-ride'!$A:$A,0)),"")</f>
        <v>T - Martin Clark</v>
      </c>
      <c r="T3612" s="41" t="s">
        <v>17724</v>
      </c>
      <c r="U3612" s="38" t="str">
        <f t="shared" si="616"/>
        <v>Lottery</v>
      </c>
      <c r="V3612" s="5" t="str">
        <f t="shared" si="626"/>
        <v>TRADE</v>
      </c>
      <c r="W3612" s="5" t="b">
        <f t="shared" si="623"/>
        <v>0</v>
      </c>
      <c r="X3612" s="40">
        <f t="shared" ca="1" si="624"/>
        <v>27500</v>
      </c>
      <c r="Y3612" s="30" t="b">
        <f t="shared" ca="1" si="625"/>
        <v>1</v>
      </c>
    </row>
    <row r="3613" spans="1:25">
      <c r="A3613" s="28" t="s">
        <v>5366</v>
      </c>
      <c r="B3613" s="28" t="s">
        <v>5367</v>
      </c>
      <c r="C3613" s="28" t="s">
        <v>2991</v>
      </c>
      <c r="D3613" s="28" t="s">
        <v>2842</v>
      </c>
      <c r="E3613" s="29">
        <v>42151</v>
      </c>
      <c r="F3613" s="28" t="s">
        <v>3436</v>
      </c>
      <c r="G3613" s="30">
        <v>1213</v>
      </c>
      <c r="H3613" s="28" t="s">
        <v>14276</v>
      </c>
      <c r="I3613" s="31">
        <v>0</v>
      </c>
      <c r="J3613" s="31">
        <v>10067</v>
      </c>
      <c r="K3613" s="28" t="s">
        <v>5480</v>
      </c>
      <c r="L3613" s="32">
        <f t="shared" si="617"/>
        <v>-10067</v>
      </c>
      <c r="M3613" s="33">
        <f t="shared" si="618"/>
        <v>10067</v>
      </c>
      <c r="N3613" s="34" t="b">
        <v>1</v>
      </c>
      <c r="O3613" s="35">
        <f t="shared" si="619"/>
        <v>10067</v>
      </c>
      <c r="P3613" s="36" t="str">
        <f t="shared" si="620"/>
        <v>T</v>
      </c>
      <c r="Q3613" s="37" t="str">
        <f t="shared" si="621"/>
        <v>Audit Scotland</v>
      </c>
      <c r="R3613" s="6" t="str">
        <f t="shared" si="622"/>
        <v>T - Audit Scotland</v>
      </c>
      <c r="S3613" s="6" t="str">
        <f>IFERROR(INDEX('Vendor Over-ride'!$C:$C, MATCH($R:$R,'Vendor Over-ride'!$A:$A,0)),"")</f>
        <v>T - Audit Scotland</v>
      </c>
      <c r="T3613" s="41" t="s">
        <v>7023</v>
      </c>
      <c r="U3613" s="38" t="str">
        <f t="shared" si="616"/>
        <v>Lottery</v>
      </c>
      <c r="V3613" s="5" t="str">
        <f t="shared" si="626"/>
        <v>TRADE</v>
      </c>
      <c r="W3613" s="5" t="b">
        <f t="shared" si="623"/>
        <v>0</v>
      </c>
      <c r="X3613" s="40">
        <f t="shared" ca="1" si="624"/>
        <v>66068</v>
      </c>
      <c r="Y3613" s="30" t="b">
        <f t="shared" ca="1" si="625"/>
        <v>1</v>
      </c>
    </row>
    <row r="3614" spans="1:25">
      <c r="A3614" s="28" t="s">
        <v>5366</v>
      </c>
      <c r="B3614" s="28" t="s">
        <v>5367</v>
      </c>
      <c r="C3614" s="28" t="s">
        <v>2991</v>
      </c>
      <c r="D3614" s="28" t="s">
        <v>2842</v>
      </c>
      <c r="E3614" s="29">
        <v>42151</v>
      </c>
      <c r="F3614" s="28" t="s">
        <v>3438</v>
      </c>
      <c r="G3614" s="30">
        <v>1213</v>
      </c>
      <c r="H3614" s="28" t="s">
        <v>14277</v>
      </c>
      <c r="I3614" s="31">
        <v>0</v>
      </c>
      <c r="J3614" s="31">
        <v>100</v>
      </c>
      <c r="K3614" s="28" t="s">
        <v>3762</v>
      </c>
      <c r="L3614" s="32">
        <f t="shared" si="617"/>
        <v>-100</v>
      </c>
      <c r="M3614" s="33">
        <f t="shared" si="618"/>
        <v>100</v>
      </c>
      <c r="N3614" s="34" t="b">
        <v>1</v>
      </c>
      <c r="O3614" s="35">
        <f t="shared" si="619"/>
        <v>100</v>
      </c>
      <c r="P3614" s="36" t="str">
        <f t="shared" si="620"/>
        <v>T</v>
      </c>
      <c r="Q3614" s="37" t="str">
        <f t="shared" si="621"/>
        <v>The City of Edinburgh Council</v>
      </c>
      <c r="R3614" s="6" t="str">
        <f t="shared" si="622"/>
        <v>T - The City of Edinburgh Council</v>
      </c>
      <c r="S3614" s="6" t="str">
        <f>IFERROR(INDEX('Vendor Over-ride'!$C:$C, MATCH($R:$R,'Vendor Over-ride'!$A:$A,0)),"")</f>
        <v>T - City of Edinburgh Council, The</v>
      </c>
      <c r="T3614" s="41" t="s">
        <v>2831</v>
      </c>
      <c r="U3614" s="38" t="str">
        <f t="shared" si="616"/>
        <v>Lottery</v>
      </c>
      <c r="V3614" s="5" t="str">
        <f t="shared" si="626"/>
        <v>TRADE</v>
      </c>
      <c r="W3614" s="5" t="b">
        <f t="shared" si="623"/>
        <v>0</v>
      </c>
      <c r="X3614" s="40">
        <f t="shared" ca="1" si="624"/>
        <v>228605.5</v>
      </c>
      <c r="Y3614" s="30" t="b">
        <f t="shared" ca="1" si="625"/>
        <v>1</v>
      </c>
    </row>
    <row r="3615" spans="1:25" hidden="1">
      <c r="A3615" s="28" t="s">
        <v>5366</v>
      </c>
      <c r="B3615" s="28" t="s">
        <v>5367</v>
      </c>
      <c r="C3615" s="28" t="s">
        <v>2991</v>
      </c>
      <c r="D3615" s="28" t="s">
        <v>2842</v>
      </c>
      <c r="E3615" s="29">
        <v>42129</v>
      </c>
      <c r="F3615" s="28" t="s">
        <v>14278</v>
      </c>
      <c r="G3615" s="30">
        <v>1227</v>
      </c>
      <c r="H3615" s="28" t="s">
        <v>14279</v>
      </c>
      <c r="I3615" s="31">
        <v>0</v>
      </c>
      <c r="J3615" s="31">
        <v>5000</v>
      </c>
      <c r="K3615" s="28" t="s">
        <v>14280</v>
      </c>
      <c r="L3615" s="32">
        <f t="shared" si="617"/>
        <v>-5000</v>
      </c>
      <c r="M3615" s="33">
        <f t="shared" si="618"/>
        <v>5000</v>
      </c>
      <c r="N3615" s="34" t="b">
        <v>1</v>
      </c>
      <c r="O3615" s="35">
        <f t="shared" si="619"/>
        <v>5000</v>
      </c>
      <c r="P3615" s="36" t="str">
        <f t="shared" si="620"/>
        <v>T</v>
      </c>
      <c r="Q3615" s="37" t="str">
        <f t="shared" si="621"/>
        <v>Trinity Mirror Publishing Ltd</v>
      </c>
      <c r="R3615" s="6" t="str">
        <f t="shared" si="622"/>
        <v>T - Trinity Mirror Publishing Ltd</v>
      </c>
      <c r="S3615" s="6" t="str">
        <f>IFERROR(INDEX('Vendor Over-ride'!$C:$C, MATCH($R:$R,'Vendor Over-ride'!$A:$A,0)),"")</f>
        <v>T - Trinity Mirror Publishing Ltd</v>
      </c>
      <c r="U3615" s="38" t="str">
        <f t="shared" si="616"/>
        <v>Lottery</v>
      </c>
      <c r="V3615" s="5" t="str">
        <f t="shared" si="626"/>
        <v>TRADE</v>
      </c>
      <c r="W3615" s="5" t="b">
        <f t="shared" si="623"/>
        <v>0</v>
      </c>
      <c r="X3615" s="40">
        <f t="shared" ca="1" si="624"/>
        <v>14000</v>
      </c>
      <c r="Y3615" s="30" t="b">
        <f t="shared" ca="1" si="625"/>
        <v>0</v>
      </c>
    </row>
    <row r="3616" spans="1:25" hidden="1">
      <c r="A3616" s="28" t="s">
        <v>5366</v>
      </c>
      <c r="B3616" s="28" t="s">
        <v>5367</v>
      </c>
      <c r="C3616" s="28" t="s">
        <v>2991</v>
      </c>
      <c r="D3616" s="28" t="s">
        <v>2986</v>
      </c>
      <c r="E3616" s="29">
        <v>42136</v>
      </c>
      <c r="F3616" s="28" t="s">
        <v>14281</v>
      </c>
      <c r="G3616" s="30">
        <v>1208</v>
      </c>
      <c r="H3616" s="28" t="s">
        <v>14282</v>
      </c>
      <c r="I3616" s="31">
        <v>45232</v>
      </c>
      <c r="J3616" s="31">
        <v>0</v>
      </c>
      <c r="K3616" s="28" t="s">
        <v>5722</v>
      </c>
      <c r="L3616" s="32">
        <f t="shared" si="617"/>
        <v>45232</v>
      </c>
      <c r="M3616" s="33">
        <f t="shared" si="618"/>
        <v>45232</v>
      </c>
      <c r="N3616" s="34" t="b">
        <v>0</v>
      </c>
      <c r="O3616" s="35">
        <f t="shared" si="619"/>
        <v>0</v>
      </c>
      <c r="P3616" s="36" t="str">
        <f t="shared" si="620"/>
        <v>T</v>
      </c>
      <c r="Q3616" s="37" t="str">
        <f t="shared" si="621"/>
        <v>The British Film Institute</v>
      </c>
      <c r="R3616" s="6" t="str">
        <f t="shared" si="622"/>
        <v>T - The British Film Institute</v>
      </c>
      <c r="S3616" s="6" t="str">
        <f>IFERROR(INDEX('Vendor Over-ride'!$C:$C, MATCH($R:$R,'Vendor Over-ride'!$A:$A,0)),"")</f>
        <v>T - British Film Institute, The</v>
      </c>
      <c r="U3616" s="38" t="str">
        <f t="shared" si="616"/>
        <v>Lottery</v>
      </c>
      <c r="V3616" s="5" t="str">
        <f t="shared" si="626"/>
        <v>TRADE</v>
      </c>
      <c r="W3616" s="5" t="b">
        <f t="shared" si="623"/>
        <v>0</v>
      </c>
      <c r="X3616" s="40">
        <f t="shared" ca="1" si="624"/>
        <v>0</v>
      </c>
      <c r="Y3616" s="30" t="b">
        <f t="shared" ca="1" si="625"/>
        <v>0</v>
      </c>
    </row>
    <row r="3617" spans="1:25" hidden="1">
      <c r="A3617" s="28" t="s">
        <v>5366</v>
      </c>
      <c r="B3617" s="28" t="s">
        <v>5367</v>
      </c>
      <c r="C3617" s="28" t="s">
        <v>2991</v>
      </c>
      <c r="D3617" s="28" t="s">
        <v>2986</v>
      </c>
      <c r="E3617" s="29">
        <v>42130</v>
      </c>
      <c r="F3617" s="28" t="s">
        <v>14283</v>
      </c>
      <c r="G3617" s="30">
        <v>1209</v>
      </c>
      <c r="H3617" s="28" t="s">
        <v>14284</v>
      </c>
      <c r="I3617" s="31">
        <v>426.96</v>
      </c>
      <c r="J3617" s="31">
        <v>0</v>
      </c>
      <c r="K3617" s="28" t="s">
        <v>5487</v>
      </c>
      <c r="L3617" s="32">
        <f t="shared" si="617"/>
        <v>426.96</v>
      </c>
      <c r="M3617" s="33">
        <f t="shared" si="618"/>
        <v>426.96</v>
      </c>
      <c r="N3617" s="34" t="b">
        <v>0</v>
      </c>
      <c r="O3617" s="35">
        <f t="shared" si="619"/>
        <v>0</v>
      </c>
      <c r="P3617" s="36" t="str">
        <f t="shared" si="620"/>
        <v>T</v>
      </c>
      <c r="Q3617" s="37" t="str">
        <f t="shared" si="621"/>
        <v>Stichting Freeway Custody</v>
      </c>
      <c r="R3617" s="6" t="str">
        <f t="shared" si="622"/>
        <v>T - Stichting Freeway Custody</v>
      </c>
      <c r="S3617" s="6" t="str">
        <f>IFERROR(INDEX('Vendor Over-ride'!$C:$C, MATCH($R:$R,'Vendor Over-ride'!$A:$A,0)),"")</f>
        <v>T - Stichting Freeway Custody</v>
      </c>
      <c r="U3617" s="38" t="str">
        <f t="shared" si="616"/>
        <v>Lottery</v>
      </c>
      <c r="V3617" s="5" t="str">
        <f t="shared" si="626"/>
        <v>TRADE</v>
      </c>
      <c r="W3617" s="5" t="b">
        <f t="shared" si="623"/>
        <v>0</v>
      </c>
      <c r="X3617" s="40">
        <f t="shared" ca="1" si="624"/>
        <v>0</v>
      </c>
      <c r="Y3617" s="30" t="b">
        <f t="shared" ca="1" si="625"/>
        <v>0</v>
      </c>
    </row>
    <row r="3618" spans="1:25" hidden="1">
      <c r="A3618" s="28" t="s">
        <v>5366</v>
      </c>
      <c r="B3618" s="28" t="s">
        <v>5367</v>
      </c>
      <c r="C3618" s="28" t="s">
        <v>2991</v>
      </c>
      <c r="D3618" s="28" t="s">
        <v>2986</v>
      </c>
      <c r="E3618" s="29">
        <v>42131</v>
      </c>
      <c r="F3618" s="28" t="s">
        <v>5751</v>
      </c>
      <c r="G3618" s="30">
        <v>1210</v>
      </c>
      <c r="H3618" s="28" t="s">
        <v>14285</v>
      </c>
      <c r="I3618" s="31">
        <v>29136.02</v>
      </c>
      <c r="J3618" s="31">
        <v>0</v>
      </c>
      <c r="K3618" s="28" t="s">
        <v>5699</v>
      </c>
      <c r="L3618" s="32">
        <f t="shared" si="617"/>
        <v>29136.02</v>
      </c>
      <c r="M3618" s="33">
        <f t="shared" si="618"/>
        <v>29136.02</v>
      </c>
      <c r="N3618" s="34" t="b">
        <v>0</v>
      </c>
      <c r="O3618" s="35">
        <f t="shared" si="619"/>
        <v>0</v>
      </c>
      <c r="P3618" s="36" t="str">
        <f t="shared" si="620"/>
        <v>T</v>
      </c>
      <c r="Q3618" s="37" t="str">
        <f t="shared" si="621"/>
        <v>Freeway Cam UK</v>
      </c>
      <c r="R3618" s="6" t="str">
        <f t="shared" si="622"/>
        <v>T - Freeway Cam UK</v>
      </c>
      <c r="S3618" s="6" t="str">
        <f>IFERROR(INDEX('Vendor Over-ride'!$C:$C, MATCH($R:$R,'Vendor Over-ride'!$A:$A,0)),"")</f>
        <v>T - Freeway Cam UK</v>
      </c>
      <c r="U3618" s="38" t="str">
        <f t="shared" si="616"/>
        <v>Lottery</v>
      </c>
      <c r="V3618" s="5" t="str">
        <f t="shared" si="626"/>
        <v>TRADE</v>
      </c>
      <c r="W3618" s="5" t="b">
        <f t="shared" si="623"/>
        <v>0</v>
      </c>
      <c r="X3618" s="40">
        <f t="shared" ca="1" si="624"/>
        <v>0</v>
      </c>
      <c r="Y3618" s="30" t="b">
        <f t="shared" ca="1" si="625"/>
        <v>0</v>
      </c>
    </row>
    <row r="3619" spans="1:25" hidden="1">
      <c r="A3619" s="28" t="s">
        <v>5366</v>
      </c>
      <c r="B3619" s="28" t="s">
        <v>5367</v>
      </c>
      <c r="C3619" s="28" t="s">
        <v>2991</v>
      </c>
      <c r="D3619" s="28" t="s">
        <v>2986</v>
      </c>
      <c r="E3619" s="29">
        <v>42137</v>
      </c>
      <c r="F3619" s="28" t="s">
        <v>14286</v>
      </c>
      <c r="G3619" s="30">
        <v>1221</v>
      </c>
      <c r="H3619" s="28" t="s">
        <v>14287</v>
      </c>
      <c r="I3619" s="31">
        <v>2902070.48</v>
      </c>
      <c r="J3619" s="31">
        <v>0</v>
      </c>
      <c r="K3619" s="28" t="s">
        <v>5430</v>
      </c>
      <c r="L3619" s="32">
        <f t="shared" si="617"/>
        <v>2902070.48</v>
      </c>
      <c r="M3619" s="33">
        <f t="shared" si="618"/>
        <v>2902070.48</v>
      </c>
      <c r="N3619" s="34" t="b">
        <v>0</v>
      </c>
      <c r="O3619" s="35">
        <f t="shared" si="619"/>
        <v>0</v>
      </c>
      <c r="P3619" s="36" t="str">
        <f t="shared" si="620"/>
        <v>T</v>
      </c>
      <c r="Q3619" s="37" t="str">
        <f t="shared" si="621"/>
        <v>National Lottery Distribution Fund</v>
      </c>
      <c r="R3619" s="6" t="str">
        <f t="shared" si="622"/>
        <v>T - National Lottery Distribution Fund</v>
      </c>
      <c r="S3619" s="6" t="str">
        <f>IFERROR(INDEX('Vendor Over-ride'!$C:$C, MATCH($R:$R,'Vendor Over-ride'!$A:$A,0)),"")</f>
        <v>T - National Lottery Distribution Fund</v>
      </c>
      <c r="U3619" s="38" t="str">
        <f t="shared" si="616"/>
        <v>Lottery</v>
      </c>
      <c r="V3619" s="5" t="str">
        <f t="shared" si="626"/>
        <v>TRADE</v>
      </c>
      <c r="W3619" s="5" t="b">
        <f t="shared" si="623"/>
        <v>0</v>
      </c>
      <c r="X3619" s="40">
        <f t="shared" ca="1" si="624"/>
        <v>0</v>
      </c>
      <c r="Y3619" s="30" t="b">
        <f t="shared" ca="1" si="625"/>
        <v>0</v>
      </c>
    </row>
    <row r="3620" spans="1:25" hidden="1">
      <c r="A3620" s="28" t="s">
        <v>5366</v>
      </c>
      <c r="B3620" s="28" t="s">
        <v>5367</v>
      </c>
      <c r="C3620" s="28" t="s">
        <v>2991</v>
      </c>
      <c r="D3620" s="28" t="s">
        <v>2990</v>
      </c>
      <c r="E3620" s="29">
        <v>42125</v>
      </c>
      <c r="F3620" s="28"/>
      <c r="G3620" s="30">
        <v>1190</v>
      </c>
      <c r="H3620" s="28" t="s">
        <v>14288</v>
      </c>
      <c r="I3620" s="31">
        <v>0</v>
      </c>
      <c r="J3620" s="31">
        <v>820.89</v>
      </c>
      <c r="K3620" s="28"/>
      <c r="L3620" s="32">
        <f t="shared" si="617"/>
        <v>-820.89</v>
      </c>
      <c r="M3620" s="33">
        <f t="shared" si="618"/>
        <v>820.89</v>
      </c>
      <c r="N3620" s="34" t="b">
        <v>0</v>
      </c>
      <c r="O3620" s="35">
        <f t="shared" si="619"/>
        <v>0</v>
      </c>
      <c r="P3620" s="36" t="str">
        <f t="shared" si="620"/>
        <v/>
      </c>
      <c r="Q3620" s="37" t="e">
        <f t="shared" si="621"/>
        <v>#VALUE!</v>
      </c>
      <c r="R3620" s="6" t="e">
        <f t="shared" si="622"/>
        <v>#VALUE!</v>
      </c>
      <c r="S3620" s="6" t="str">
        <f>IFERROR(INDEX('Vendor Over-ride'!$C:$C, MATCH($R:$R,'Vendor Over-ride'!$A:$A,0)),"")</f>
        <v/>
      </c>
      <c r="U3620" s="38" t="str">
        <f t="shared" si="616"/>
        <v>Lottery</v>
      </c>
      <c r="V3620" s="5" t="str">
        <f t="shared" si="626"/>
        <v/>
      </c>
      <c r="W3620" s="5" t="b">
        <f t="shared" si="623"/>
        <v>0</v>
      </c>
      <c r="X3620" s="40">
        <f t="shared" ca="1" si="624"/>
        <v>334393.72000000003</v>
      </c>
      <c r="Y3620" s="30" t="b">
        <f t="shared" ca="1" si="625"/>
        <v>1</v>
      </c>
    </row>
    <row r="3621" spans="1:25" hidden="1">
      <c r="A3621" s="28" t="s">
        <v>5366</v>
      </c>
      <c r="B3621" s="28" t="s">
        <v>5367</v>
      </c>
      <c r="C3621" s="28" t="s">
        <v>2991</v>
      </c>
      <c r="D3621" s="28" t="s">
        <v>2990</v>
      </c>
      <c r="E3621" s="29">
        <v>42132</v>
      </c>
      <c r="F3621" s="28"/>
      <c r="G3621" s="30">
        <v>1192</v>
      </c>
      <c r="H3621" s="28" t="s">
        <v>14289</v>
      </c>
      <c r="I3621" s="31">
        <v>0</v>
      </c>
      <c r="J3621" s="31">
        <v>97707.01</v>
      </c>
      <c r="K3621" s="28"/>
      <c r="L3621" s="32">
        <f t="shared" si="617"/>
        <v>-97707.01</v>
      </c>
      <c r="M3621" s="33">
        <f t="shared" si="618"/>
        <v>97707.01</v>
      </c>
      <c r="N3621" s="34" t="b">
        <v>0</v>
      </c>
      <c r="O3621" s="35">
        <f t="shared" si="619"/>
        <v>0</v>
      </c>
      <c r="P3621" s="36" t="str">
        <f t="shared" si="620"/>
        <v/>
      </c>
      <c r="Q3621" s="37" t="e">
        <f t="shared" si="621"/>
        <v>#VALUE!</v>
      </c>
      <c r="R3621" s="6" t="e">
        <f t="shared" si="622"/>
        <v>#VALUE!</v>
      </c>
      <c r="S3621" s="6" t="str">
        <f>IFERROR(INDEX('Vendor Over-ride'!$C:$C, MATCH($R:$R,'Vendor Over-ride'!$A:$A,0)),"")</f>
        <v/>
      </c>
      <c r="U3621" s="38" t="str">
        <f t="shared" si="616"/>
        <v>Lottery</v>
      </c>
      <c r="V3621" s="5" t="str">
        <f t="shared" si="626"/>
        <v/>
      </c>
      <c r="W3621" s="5" t="b">
        <f t="shared" si="623"/>
        <v>0</v>
      </c>
      <c r="X3621" s="40">
        <f t="shared" ca="1" si="624"/>
        <v>334393.72000000003</v>
      </c>
      <c r="Y3621" s="30" t="b">
        <f t="shared" ca="1" si="625"/>
        <v>1</v>
      </c>
    </row>
    <row r="3622" spans="1:25" hidden="1">
      <c r="A3622" s="28" t="s">
        <v>5366</v>
      </c>
      <c r="B3622" s="28" t="s">
        <v>5367</v>
      </c>
      <c r="C3622" s="28" t="s">
        <v>2991</v>
      </c>
      <c r="D3622" s="28" t="s">
        <v>2990</v>
      </c>
      <c r="E3622" s="29">
        <v>42136</v>
      </c>
      <c r="F3622" s="28"/>
      <c r="G3622" s="30">
        <v>1202</v>
      </c>
      <c r="H3622" s="28" t="s">
        <v>14290</v>
      </c>
      <c r="I3622" s="31">
        <v>0</v>
      </c>
      <c r="J3622" s="31">
        <v>3.5</v>
      </c>
      <c r="K3622" s="28"/>
      <c r="L3622" s="32">
        <f t="shared" si="617"/>
        <v>-3.5</v>
      </c>
      <c r="M3622" s="33">
        <f t="shared" si="618"/>
        <v>3.5</v>
      </c>
      <c r="N3622" s="34" t="b">
        <v>0</v>
      </c>
      <c r="O3622" s="35">
        <f t="shared" si="619"/>
        <v>0</v>
      </c>
      <c r="P3622" s="36" t="str">
        <f t="shared" si="620"/>
        <v/>
      </c>
      <c r="Q3622" s="37" t="e">
        <f t="shared" si="621"/>
        <v>#VALUE!</v>
      </c>
      <c r="R3622" s="6" t="e">
        <f t="shared" si="622"/>
        <v>#VALUE!</v>
      </c>
      <c r="S3622" s="6" t="str">
        <f>IFERROR(INDEX('Vendor Over-ride'!$C:$C, MATCH($R:$R,'Vendor Over-ride'!$A:$A,0)),"")</f>
        <v/>
      </c>
      <c r="U3622" s="38" t="str">
        <f t="shared" si="616"/>
        <v>Lottery</v>
      </c>
      <c r="V3622" s="5" t="str">
        <f t="shared" si="626"/>
        <v/>
      </c>
      <c r="W3622" s="5" t="b">
        <f t="shared" si="623"/>
        <v>0</v>
      </c>
      <c r="X3622" s="40">
        <f t="shared" ca="1" si="624"/>
        <v>334393.72000000003</v>
      </c>
      <c r="Y3622" s="30" t="b">
        <f t="shared" ca="1" si="625"/>
        <v>1</v>
      </c>
    </row>
    <row r="3623" spans="1:25" hidden="1">
      <c r="A3623" s="28" t="s">
        <v>5366</v>
      </c>
      <c r="B3623" s="28" t="s">
        <v>5367</v>
      </c>
      <c r="C3623" s="28" t="s">
        <v>2991</v>
      </c>
      <c r="D3623" s="28" t="s">
        <v>2990</v>
      </c>
      <c r="E3623" s="29">
        <v>42143</v>
      </c>
      <c r="F3623" s="28"/>
      <c r="G3623" s="30">
        <v>1203</v>
      </c>
      <c r="H3623" s="28" t="s">
        <v>14291</v>
      </c>
      <c r="I3623" s="31">
        <v>150</v>
      </c>
      <c r="J3623" s="31">
        <v>0</v>
      </c>
      <c r="K3623" s="28"/>
      <c r="L3623" s="32">
        <f t="shared" si="617"/>
        <v>150</v>
      </c>
      <c r="M3623" s="33">
        <f t="shared" si="618"/>
        <v>150</v>
      </c>
      <c r="N3623" s="34" t="b">
        <v>0</v>
      </c>
      <c r="O3623" s="35">
        <f t="shared" si="619"/>
        <v>0</v>
      </c>
      <c r="P3623" s="36" t="str">
        <f t="shared" si="620"/>
        <v/>
      </c>
      <c r="Q3623" s="37" t="e">
        <f t="shared" si="621"/>
        <v>#VALUE!</v>
      </c>
      <c r="R3623" s="6" t="e">
        <f t="shared" si="622"/>
        <v>#VALUE!</v>
      </c>
      <c r="S3623" s="6" t="str">
        <f>IFERROR(INDEX('Vendor Over-ride'!$C:$C, MATCH($R:$R,'Vendor Over-ride'!$A:$A,0)),"")</f>
        <v/>
      </c>
      <c r="U3623" s="38" t="str">
        <f t="shared" si="616"/>
        <v>Lottery</v>
      </c>
      <c r="V3623" s="5" t="str">
        <f t="shared" si="626"/>
        <v/>
      </c>
      <c r="W3623" s="5" t="b">
        <f t="shared" si="623"/>
        <v>0</v>
      </c>
      <c r="X3623" s="40">
        <f t="shared" ca="1" si="624"/>
        <v>334393.72000000003</v>
      </c>
      <c r="Y3623" s="30" t="b">
        <f t="shared" ca="1" si="625"/>
        <v>1</v>
      </c>
    </row>
    <row r="3624" spans="1:25" hidden="1">
      <c r="A3624" s="28" t="s">
        <v>5366</v>
      </c>
      <c r="B3624" s="28" t="s">
        <v>5367</v>
      </c>
      <c r="C3624" s="28" t="s">
        <v>2991</v>
      </c>
      <c r="D3624" s="28" t="s">
        <v>2990</v>
      </c>
      <c r="E3624" s="29">
        <v>42129</v>
      </c>
      <c r="F3624" s="28"/>
      <c r="G3624" s="30">
        <v>1224</v>
      </c>
      <c r="H3624" s="28" t="s">
        <v>14292</v>
      </c>
      <c r="I3624" s="31">
        <v>0</v>
      </c>
      <c r="J3624" s="31">
        <v>10600</v>
      </c>
      <c r="K3624" s="28"/>
      <c r="L3624" s="32">
        <f t="shared" si="617"/>
        <v>-10600</v>
      </c>
      <c r="M3624" s="33">
        <f t="shared" si="618"/>
        <v>10600</v>
      </c>
      <c r="N3624" s="34" t="b">
        <v>0</v>
      </c>
      <c r="O3624" s="35">
        <f t="shared" si="619"/>
        <v>0</v>
      </c>
      <c r="P3624" s="36" t="str">
        <f t="shared" si="620"/>
        <v/>
      </c>
      <c r="Q3624" s="37" t="e">
        <f t="shared" si="621"/>
        <v>#VALUE!</v>
      </c>
      <c r="R3624" s="6" t="e">
        <f t="shared" si="622"/>
        <v>#VALUE!</v>
      </c>
      <c r="S3624" s="6" t="str">
        <f>IFERROR(INDEX('Vendor Over-ride'!$C:$C, MATCH($R:$R,'Vendor Over-ride'!$A:$A,0)),"")</f>
        <v/>
      </c>
      <c r="U3624" s="38" t="str">
        <f t="shared" si="616"/>
        <v>Lottery</v>
      </c>
      <c r="V3624" s="5" t="str">
        <f t="shared" si="626"/>
        <v/>
      </c>
      <c r="W3624" s="5" t="b">
        <f t="shared" si="623"/>
        <v>0</v>
      </c>
      <c r="X3624" s="40">
        <f t="shared" ca="1" si="624"/>
        <v>334393.72000000003</v>
      </c>
      <c r="Y3624" s="30" t="b">
        <f t="shared" ca="1" si="625"/>
        <v>1</v>
      </c>
    </row>
    <row r="3625" spans="1:25" hidden="1">
      <c r="A3625" s="28" t="s">
        <v>5366</v>
      </c>
      <c r="B3625" s="28" t="s">
        <v>5367</v>
      </c>
      <c r="C3625" s="28" t="s">
        <v>2991</v>
      </c>
      <c r="D3625" s="28" t="s">
        <v>2990</v>
      </c>
      <c r="E3625" s="29">
        <v>42129</v>
      </c>
      <c r="F3625" s="28"/>
      <c r="G3625" s="30">
        <v>1225</v>
      </c>
      <c r="H3625" s="28" t="s">
        <v>14293</v>
      </c>
      <c r="I3625" s="31">
        <v>10600</v>
      </c>
      <c r="J3625" s="31">
        <v>0</v>
      </c>
      <c r="K3625" s="28"/>
      <c r="L3625" s="32">
        <f t="shared" si="617"/>
        <v>10600</v>
      </c>
      <c r="M3625" s="33">
        <f t="shared" si="618"/>
        <v>10600</v>
      </c>
      <c r="N3625" s="34" t="b">
        <v>0</v>
      </c>
      <c r="O3625" s="35">
        <f t="shared" si="619"/>
        <v>0</v>
      </c>
      <c r="P3625" s="36" t="str">
        <f t="shared" si="620"/>
        <v/>
      </c>
      <c r="Q3625" s="37" t="e">
        <f t="shared" si="621"/>
        <v>#VALUE!</v>
      </c>
      <c r="R3625" s="6" t="e">
        <f t="shared" si="622"/>
        <v>#VALUE!</v>
      </c>
      <c r="S3625" s="6" t="str">
        <f>IFERROR(INDEX('Vendor Over-ride'!$C:$C, MATCH($R:$R,'Vendor Over-ride'!$A:$A,0)),"")</f>
        <v/>
      </c>
      <c r="U3625" s="38" t="str">
        <f t="shared" si="616"/>
        <v>Lottery</v>
      </c>
      <c r="V3625" s="5" t="str">
        <f t="shared" si="626"/>
        <v/>
      </c>
      <c r="W3625" s="5" t="b">
        <f t="shared" si="623"/>
        <v>0</v>
      </c>
      <c r="X3625" s="40">
        <f t="shared" ca="1" si="624"/>
        <v>334393.72000000003</v>
      </c>
      <c r="Y3625" s="30" t="b">
        <f t="shared" ca="1" si="625"/>
        <v>1</v>
      </c>
    </row>
    <row r="3626" spans="1:25" hidden="1">
      <c r="A3626" s="28" t="s">
        <v>5366</v>
      </c>
      <c r="B3626" s="28" t="s">
        <v>5367</v>
      </c>
      <c r="C3626" s="28" t="s">
        <v>2991</v>
      </c>
      <c r="D3626" s="28" t="s">
        <v>2990</v>
      </c>
      <c r="E3626" s="29">
        <v>42129</v>
      </c>
      <c r="F3626" s="28"/>
      <c r="G3626" s="30">
        <v>1226</v>
      </c>
      <c r="H3626" s="28" t="s">
        <v>14294</v>
      </c>
      <c r="I3626" s="31">
        <v>10600</v>
      </c>
      <c r="J3626" s="31">
        <v>0</v>
      </c>
      <c r="K3626" s="28"/>
      <c r="L3626" s="32">
        <f t="shared" si="617"/>
        <v>10600</v>
      </c>
      <c r="M3626" s="33">
        <f t="shared" si="618"/>
        <v>10600</v>
      </c>
      <c r="N3626" s="34" t="b">
        <v>0</v>
      </c>
      <c r="O3626" s="35">
        <f t="shared" si="619"/>
        <v>0</v>
      </c>
      <c r="P3626" s="36" t="str">
        <f t="shared" si="620"/>
        <v/>
      </c>
      <c r="Q3626" s="37" t="e">
        <f t="shared" si="621"/>
        <v>#VALUE!</v>
      </c>
      <c r="R3626" s="6" t="e">
        <f t="shared" si="622"/>
        <v>#VALUE!</v>
      </c>
      <c r="S3626" s="6" t="str">
        <f>IFERROR(INDEX('Vendor Over-ride'!$C:$C, MATCH($R:$R,'Vendor Over-ride'!$A:$A,0)),"")</f>
        <v/>
      </c>
      <c r="U3626" s="38" t="str">
        <f t="shared" si="616"/>
        <v>Lottery</v>
      </c>
      <c r="V3626" s="5" t="str">
        <f t="shared" si="626"/>
        <v/>
      </c>
      <c r="W3626" s="5" t="b">
        <f t="shared" si="623"/>
        <v>0</v>
      </c>
      <c r="X3626" s="40">
        <f t="shared" ca="1" si="624"/>
        <v>334393.72000000003</v>
      </c>
      <c r="Y3626" s="30" t="b">
        <f t="shared" ca="1" si="625"/>
        <v>1</v>
      </c>
    </row>
    <row r="3627" spans="1:25" hidden="1">
      <c r="A3627" s="28" t="s">
        <v>5366</v>
      </c>
      <c r="B3627" s="28" t="s">
        <v>5367</v>
      </c>
      <c r="C3627" s="28" t="s">
        <v>2991</v>
      </c>
      <c r="D3627" s="28" t="s">
        <v>2990</v>
      </c>
      <c r="E3627" s="29">
        <v>42155</v>
      </c>
      <c r="F3627" s="28"/>
      <c r="G3627" s="30">
        <v>1229</v>
      </c>
      <c r="H3627" s="28" t="s">
        <v>14295</v>
      </c>
      <c r="I3627" s="31">
        <v>0.41</v>
      </c>
      <c r="J3627" s="31">
        <v>0</v>
      </c>
      <c r="K3627" s="28"/>
      <c r="L3627" s="32">
        <f t="shared" si="617"/>
        <v>0.41</v>
      </c>
      <c r="M3627" s="33">
        <f t="shared" si="618"/>
        <v>0.41</v>
      </c>
      <c r="N3627" s="34" t="b">
        <v>0</v>
      </c>
      <c r="O3627" s="35">
        <f t="shared" si="619"/>
        <v>0</v>
      </c>
      <c r="P3627" s="36" t="str">
        <f t="shared" si="620"/>
        <v/>
      </c>
      <c r="Q3627" s="37" t="e">
        <f t="shared" si="621"/>
        <v>#VALUE!</v>
      </c>
      <c r="R3627" s="6" t="e">
        <f t="shared" si="622"/>
        <v>#VALUE!</v>
      </c>
      <c r="S3627" s="6" t="str">
        <f>IFERROR(INDEX('Vendor Over-ride'!$C:$C, MATCH($R:$R,'Vendor Over-ride'!$A:$A,0)),"")</f>
        <v/>
      </c>
      <c r="U3627" s="38" t="str">
        <f t="shared" si="616"/>
        <v>Lottery</v>
      </c>
      <c r="V3627" s="5" t="str">
        <f t="shared" si="626"/>
        <v/>
      </c>
      <c r="W3627" s="5" t="b">
        <f t="shared" si="623"/>
        <v>0</v>
      </c>
      <c r="X3627" s="40">
        <f t="shared" ca="1" si="624"/>
        <v>334393.72000000003</v>
      </c>
      <c r="Y3627" s="30" t="b">
        <f t="shared" ca="1" si="625"/>
        <v>1</v>
      </c>
    </row>
    <row r="3628" spans="1:25" hidden="1">
      <c r="A3628" s="28" t="s">
        <v>5366</v>
      </c>
      <c r="B3628" s="28" t="s">
        <v>5367</v>
      </c>
      <c r="C3628" s="28" t="s">
        <v>2991</v>
      </c>
      <c r="D3628" s="28" t="s">
        <v>5365</v>
      </c>
      <c r="E3628" s="29">
        <v>42129</v>
      </c>
      <c r="F3628" s="28" t="s">
        <v>14296</v>
      </c>
      <c r="G3628" s="30">
        <v>1228</v>
      </c>
      <c r="H3628" s="28" t="s">
        <v>14297</v>
      </c>
      <c r="I3628" s="31">
        <v>5000</v>
      </c>
      <c r="J3628" s="31">
        <v>0</v>
      </c>
      <c r="K3628" s="28"/>
      <c r="L3628" s="32">
        <f t="shared" si="617"/>
        <v>5000</v>
      </c>
      <c r="M3628" s="33">
        <f t="shared" si="618"/>
        <v>5000</v>
      </c>
      <c r="N3628" s="34" t="b">
        <v>0</v>
      </c>
      <c r="O3628" s="35">
        <f t="shared" si="619"/>
        <v>0</v>
      </c>
      <c r="P3628" s="36" t="str">
        <f t="shared" si="620"/>
        <v/>
      </c>
      <c r="Q3628" s="37" t="e">
        <f t="shared" si="621"/>
        <v>#VALUE!</v>
      </c>
      <c r="R3628" s="6" t="e">
        <f t="shared" si="622"/>
        <v>#VALUE!</v>
      </c>
      <c r="S3628" s="6" t="str">
        <f>IFERROR(INDEX('Vendor Over-ride'!$C:$C, MATCH($R:$R,'Vendor Over-ride'!$A:$A,0)),"")</f>
        <v/>
      </c>
      <c r="U3628" s="38" t="str">
        <f t="shared" si="616"/>
        <v>Lottery</v>
      </c>
      <c r="V3628" s="5" t="str">
        <f t="shared" si="626"/>
        <v/>
      </c>
      <c r="W3628" s="5" t="b">
        <f t="shared" si="623"/>
        <v>0</v>
      </c>
      <c r="X3628" s="40">
        <f t="shared" ca="1" si="624"/>
        <v>334393.72000000003</v>
      </c>
      <c r="Y3628" s="30" t="b">
        <f t="shared" ca="1" si="625"/>
        <v>1</v>
      </c>
    </row>
    <row r="3629" spans="1:25" hidden="1">
      <c r="A3629" s="28" t="s">
        <v>5366</v>
      </c>
      <c r="B3629" s="28" t="s">
        <v>5367</v>
      </c>
      <c r="C3629" s="28" t="s">
        <v>3142</v>
      </c>
      <c r="D3629" s="28" t="s">
        <v>2842</v>
      </c>
      <c r="E3629" s="29">
        <v>42157</v>
      </c>
      <c r="F3629" s="28" t="s">
        <v>3439</v>
      </c>
      <c r="G3629" s="30">
        <v>1218</v>
      </c>
      <c r="H3629" s="28" t="s">
        <v>14298</v>
      </c>
      <c r="I3629" s="31">
        <v>0</v>
      </c>
      <c r="J3629" s="31">
        <v>3250</v>
      </c>
      <c r="K3629" s="28" t="s">
        <v>5743</v>
      </c>
      <c r="L3629" s="32">
        <f t="shared" si="617"/>
        <v>-3250</v>
      </c>
      <c r="M3629" s="33">
        <f t="shared" si="618"/>
        <v>3250</v>
      </c>
      <c r="N3629" s="34" t="b">
        <v>1</v>
      </c>
      <c r="O3629" s="35">
        <f t="shared" si="619"/>
        <v>3250</v>
      </c>
      <c r="P3629" s="36" t="str">
        <f t="shared" si="620"/>
        <v>G</v>
      </c>
      <c r="Q3629" s="37" t="str">
        <f t="shared" si="621"/>
        <v>Rosana Cade</v>
      </c>
      <c r="R3629" s="6" t="str">
        <f t="shared" si="622"/>
        <v>G - Rosana Cade</v>
      </c>
      <c r="S3629" s="6" t="str">
        <f>IFERROR(INDEX('Vendor Over-ride'!$C:$C, MATCH($R:$R,'Vendor Over-ride'!$A:$A,0)),"")</f>
        <v>G - Rosana Cade</v>
      </c>
      <c r="U3629" s="38" t="str">
        <f t="shared" si="616"/>
        <v>Lottery</v>
      </c>
      <c r="V3629" s="5" t="str">
        <f t="shared" si="626"/>
        <v>AWARD</v>
      </c>
      <c r="W3629" s="5" t="b">
        <f t="shared" si="623"/>
        <v>0</v>
      </c>
      <c r="X3629" s="40">
        <f t="shared" ca="1" si="624"/>
        <v>3750</v>
      </c>
      <c r="Y3629" s="30" t="b">
        <f t="shared" ca="1" si="625"/>
        <v>0</v>
      </c>
    </row>
    <row r="3630" spans="1:25" hidden="1">
      <c r="A3630" s="28" t="s">
        <v>5366</v>
      </c>
      <c r="B3630" s="28" t="s">
        <v>5367</v>
      </c>
      <c r="C3630" s="28" t="s">
        <v>3142</v>
      </c>
      <c r="D3630" s="28" t="s">
        <v>2842</v>
      </c>
      <c r="E3630" s="29">
        <v>42157</v>
      </c>
      <c r="F3630" s="28" t="s">
        <v>3441</v>
      </c>
      <c r="G3630" s="30">
        <v>1218</v>
      </c>
      <c r="H3630" s="28" t="s">
        <v>14299</v>
      </c>
      <c r="I3630" s="31">
        <v>0</v>
      </c>
      <c r="J3630" s="31">
        <v>3007</v>
      </c>
      <c r="K3630" s="28" t="s">
        <v>5752</v>
      </c>
      <c r="L3630" s="32">
        <f t="shared" si="617"/>
        <v>-3007</v>
      </c>
      <c r="M3630" s="33">
        <f t="shared" si="618"/>
        <v>3007</v>
      </c>
      <c r="N3630" s="34" t="b">
        <v>1</v>
      </c>
      <c r="O3630" s="35">
        <f t="shared" si="619"/>
        <v>3007</v>
      </c>
      <c r="P3630" s="36" t="str">
        <f t="shared" si="620"/>
        <v>G</v>
      </c>
      <c r="Q3630" s="37" t="str">
        <f t="shared" si="621"/>
        <v>Catriona Duff</v>
      </c>
      <c r="R3630" s="6" t="str">
        <f t="shared" si="622"/>
        <v>G - Catriona Duff</v>
      </c>
      <c r="S3630" s="6" t="str">
        <f>IFERROR(INDEX('Vendor Over-ride'!$C:$C, MATCH($R:$R,'Vendor Over-ride'!$A:$A,0)),"")</f>
        <v>G - Catriona Duff</v>
      </c>
      <c r="U3630" s="38" t="str">
        <f t="shared" si="616"/>
        <v>Lottery</v>
      </c>
      <c r="V3630" s="5" t="str">
        <f t="shared" si="626"/>
        <v>AWARD</v>
      </c>
      <c r="W3630" s="5" t="b">
        <f t="shared" si="623"/>
        <v>0</v>
      </c>
      <c r="X3630" s="40">
        <f t="shared" ca="1" si="624"/>
        <v>17807</v>
      </c>
      <c r="Y3630" s="30" t="b">
        <f t="shared" ca="1" si="625"/>
        <v>0</v>
      </c>
    </row>
    <row r="3631" spans="1:25" hidden="1">
      <c r="A3631" s="28" t="s">
        <v>5366</v>
      </c>
      <c r="B3631" s="28" t="s">
        <v>5367</v>
      </c>
      <c r="C3631" s="28" t="s">
        <v>3142</v>
      </c>
      <c r="D3631" s="28" t="s">
        <v>2842</v>
      </c>
      <c r="E3631" s="29">
        <v>42157</v>
      </c>
      <c r="F3631" s="28" t="s">
        <v>3443</v>
      </c>
      <c r="G3631" s="30">
        <v>1218</v>
      </c>
      <c r="H3631" s="28" t="s">
        <v>14300</v>
      </c>
      <c r="I3631" s="31">
        <v>0</v>
      </c>
      <c r="J3631" s="31">
        <v>3750</v>
      </c>
      <c r="K3631" s="28" t="s">
        <v>5761</v>
      </c>
      <c r="L3631" s="32">
        <f t="shared" si="617"/>
        <v>-3750</v>
      </c>
      <c r="M3631" s="33">
        <f t="shared" si="618"/>
        <v>3750</v>
      </c>
      <c r="N3631" s="34" t="b">
        <v>1</v>
      </c>
      <c r="O3631" s="35">
        <f t="shared" si="619"/>
        <v>3750</v>
      </c>
      <c r="P3631" s="36" t="str">
        <f t="shared" si="620"/>
        <v>G</v>
      </c>
      <c r="Q3631" s="37" t="str">
        <f t="shared" si="621"/>
        <v>Freya Jeffs</v>
      </c>
      <c r="R3631" s="6" t="str">
        <f t="shared" si="622"/>
        <v>G - Freya Jeffs</v>
      </c>
      <c r="S3631" s="6" t="str">
        <f>IFERROR(INDEX('Vendor Over-ride'!$C:$C, MATCH($R:$R,'Vendor Over-ride'!$A:$A,0)),"")</f>
        <v>G - Freya Jeffs</v>
      </c>
      <c r="U3631" s="38" t="str">
        <f t="shared" ref="U3631:U3694" si="627">"Lottery"</f>
        <v>Lottery</v>
      </c>
      <c r="V3631" s="5" t="str">
        <f t="shared" si="626"/>
        <v>AWARD</v>
      </c>
      <c r="W3631" s="5" t="b">
        <f t="shared" si="623"/>
        <v>0</v>
      </c>
      <c r="X3631" s="40">
        <f t="shared" ca="1" si="624"/>
        <v>3750</v>
      </c>
      <c r="Y3631" s="30" t="b">
        <f t="shared" ca="1" si="625"/>
        <v>0</v>
      </c>
    </row>
    <row r="3632" spans="1:25">
      <c r="A3632" s="28" t="s">
        <v>5366</v>
      </c>
      <c r="B3632" s="28" t="s">
        <v>5367</v>
      </c>
      <c r="C3632" s="28" t="s">
        <v>3142</v>
      </c>
      <c r="D3632" s="28" t="s">
        <v>2842</v>
      </c>
      <c r="E3632" s="29">
        <v>42157</v>
      </c>
      <c r="F3632" s="28" t="s">
        <v>3444</v>
      </c>
      <c r="G3632" s="30">
        <v>1218</v>
      </c>
      <c r="H3632" s="28" t="s">
        <v>14301</v>
      </c>
      <c r="I3632" s="31">
        <v>0</v>
      </c>
      <c r="J3632" s="31">
        <v>10000</v>
      </c>
      <c r="K3632" s="28" t="s">
        <v>14163</v>
      </c>
      <c r="L3632" s="32">
        <f t="shared" si="617"/>
        <v>-10000</v>
      </c>
      <c r="M3632" s="33">
        <f t="shared" si="618"/>
        <v>10000</v>
      </c>
      <c r="N3632" s="34" t="b">
        <v>1</v>
      </c>
      <c r="O3632" s="35">
        <f t="shared" si="619"/>
        <v>10000</v>
      </c>
      <c r="P3632" s="36" t="str">
        <f t="shared" si="620"/>
        <v>G</v>
      </c>
      <c r="Q3632" s="37" t="str">
        <f t="shared" si="621"/>
        <v>Toonspeak Young PeopleÔÇÖs Theatre</v>
      </c>
      <c r="R3632" s="6" t="str">
        <f t="shared" si="622"/>
        <v>G - Toonspeak Young PeopleÔÇÖs Theatre</v>
      </c>
      <c r="S3632" s="6" t="str">
        <f>IFERROR(INDEX('Vendor Over-ride'!$C:$C, MATCH($R:$R,'Vendor Over-ride'!$A:$A,0)),"")</f>
        <v>G - Toonspeak Young PeopleÔÇÖs Theatre</v>
      </c>
      <c r="U3632" s="38" t="str">
        <f t="shared" si="627"/>
        <v>Lottery</v>
      </c>
      <c r="V3632" s="5" t="str">
        <f t="shared" si="626"/>
        <v>AWARD</v>
      </c>
      <c r="W3632" s="5" t="b">
        <f t="shared" si="623"/>
        <v>0</v>
      </c>
      <c r="X3632" s="40">
        <f t="shared" ca="1" si="624"/>
        <v>43082</v>
      </c>
      <c r="Y3632" s="30" t="b">
        <f t="shared" ca="1" si="625"/>
        <v>1</v>
      </c>
    </row>
    <row r="3633" spans="1:25">
      <c r="A3633" s="28" t="s">
        <v>5366</v>
      </c>
      <c r="B3633" s="28" t="s">
        <v>5367</v>
      </c>
      <c r="C3633" s="28" t="s">
        <v>3142</v>
      </c>
      <c r="D3633" s="28" t="s">
        <v>2842</v>
      </c>
      <c r="E3633" s="29">
        <v>42157</v>
      </c>
      <c r="F3633" s="28" t="s">
        <v>3445</v>
      </c>
      <c r="G3633" s="30">
        <v>1218</v>
      </c>
      <c r="H3633" s="28" t="s">
        <v>14302</v>
      </c>
      <c r="I3633" s="31">
        <v>0</v>
      </c>
      <c r="J3633" s="31">
        <v>84250</v>
      </c>
      <c r="K3633" s="28" t="s">
        <v>13078</v>
      </c>
      <c r="L3633" s="32">
        <f t="shared" si="617"/>
        <v>-84250</v>
      </c>
      <c r="M3633" s="33">
        <f t="shared" si="618"/>
        <v>84250</v>
      </c>
      <c r="N3633" s="34" t="b">
        <v>1</v>
      </c>
      <c r="O3633" s="35">
        <f t="shared" si="619"/>
        <v>84250</v>
      </c>
      <c r="P3633" s="36" t="str">
        <f t="shared" si="620"/>
        <v>G</v>
      </c>
      <c r="Q3633" s="37" t="str">
        <f t="shared" si="621"/>
        <v>Cultural Enterprise Office</v>
      </c>
      <c r="R3633" s="6" t="str">
        <f t="shared" si="622"/>
        <v>G - Cultural Enterprise Office</v>
      </c>
      <c r="S3633" s="6" t="str">
        <f>IFERROR(INDEX('Vendor Over-ride'!$C:$C, MATCH($R:$R,'Vendor Over-ride'!$A:$A,0)),"")</f>
        <v>G - Cultural Enterprise Office</v>
      </c>
      <c r="U3633" s="38" t="str">
        <f t="shared" si="627"/>
        <v>Lottery</v>
      </c>
      <c r="V3633" s="5" t="str">
        <f t="shared" si="626"/>
        <v>AWARD</v>
      </c>
      <c r="W3633" s="5" t="b">
        <f t="shared" si="623"/>
        <v>1</v>
      </c>
      <c r="X3633" s="40">
        <f t="shared" ca="1" si="624"/>
        <v>476200</v>
      </c>
      <c r="Y3633" s="30" t="b">
        <f t="shared" ca="1" si="625"/>
        <v>1</v>
      </c>
    </row>
    <row r="3634" spans="1:25">
      <c r="A3634" s="28" t="s">
        <v>5366</v>
      </c>
      <c r="B3634" s="28" t="s">
        <v>5367</v>
      </c>
      <c r="C3634" s="28" t="s">
        <v>3142</v>
      </c>
      <c r="D3634" s="28" t="s">
        <v>2842</v>
      </c>
      <c r="E3634" s="29">
        <v>42157</v>
      </c>
      <c r="F3634" s="28" t="s">
        <v>3446</v>
      </c>
      <c r="G3634" s="30">
        <v>1218</v>
      </c>
      <c r="H3634" s="28" t="s">
        <v>14303</v>
      </c>
      <c r="I3634" s="31">
        <v>0</v>
      </c>
      <c r="J3634" s="31">
        <v>52500</v>
      </c>
      <c r="K3634" s="28" t="s">
        <v>14304</v>
      </c>
      <c r="L3634" s="32">
        <f t="shared" si="617"/>
        <v>-52500</v>
      </c>
      <c r="M3634" s="33">
        <f t="shared" si="618"/>
        <v>52500</v>
      </c>
      <c r="N3634" s="34" t="b">
        <v>1</v>
      </c>
      <c r="O3634" s="35">
        <f t="shared" si="619"/>
        <v>52500</v>
      </c>
      <c r="P3634" s="36" t="str">
        <f t="shared" si="620"/>
        <v>G</v>
      </c>
      <c r="Q3634" s="37" t="str">
        <f t="shared" si="621"/>
        <v>Federation of Scottish Theatre</v>
      </c>
      <c r="R3634" s="6" t="str">
        <f t="shared" si="622"/>
        <v>G - Federation of Scottish Theatre</v>
      </c>
      <c r="S3634" s="6" t="str">
        <f>IFERROR(INDEX('Vendor Over-ride'!$C:$C, MATCH($R:$R,'Vendor Over-ride'!$A:$A,0)),"")</f>
        <v>G - Federation of Scottish Theatre</v>
      </c>
      <c r="U3634" s="38" t="str">
        <f t="shared" si="627"/>
        <v>Lottery</v>
      </c>
      <c r="V3634" s="5" t="str">
        <f t="shared" si="626"/>
        <v>AWARD</v>
      </c>
      <c r="W3634" s="5" t="b">
        <f t="shared" si="623"/>
        <v>1</v>
      </c>
      <c r="X3634" s="40">
        <f t="shared" ca="1" si="624"/>
        <v>266100</v>
      </c>
      <c r="Y3634" s="30" t="b">
        <f t="shared" ca="1" si="625"/>
        <v>1</v>
      </c>
    </row>
    <row r="3635" spans="1:25">
      <c r="A3635" s="28" t="s">
        <v>5366</v>
      </c>
      <c r="B3635" s="28" t="s">
        <v>5367</v>
      </c>
      <c r="C3635" s="28" t="s">
        <v>3142</v>
      </c>
      <c r="D3635" s="28" t="s">
        <v>2842</v>
      </c>
      <c r="E3635" s="29">
        <v>42157</v>
      </c>
      <c r="F3635" s="28" t="s">
        <v>3447</v>
      </c>
      <c r="G3635" s="30">
        <v>1218</v>
      </c>
      <c r="H3635" s="28" t="s">
        <v>14305</v>
      </c>
      <c r="I3635" s="31">
        <v>0</v>
      </c>
      <c r="J3635" s="31">
        <v>28125</v>
      </c>
      <c r="K3635" s="28" t="s">
        <v>14306</v>
      </c>
      <c r="L3635" s="32">
        <f t="shared" si="617"/>
        <v>-28125</v>
      </c>
      <c r="M3635" s="33">
        <f t="shared" si="618"/>
        <v>28125</v>
      </c>
      <c r="N3635" s="34" t="b">
        <v>1</v>
      </c>
      <c r="O3635" s="35">
        <f t="shared" si="619"/>
        <v>28125</v>
      </c>
      <c r="P3635" s="36" t="str">
        <f t="shared" si="620"/>
        <v>G</v>
      </c>
      <c r="Q3635" s="37" t="str">
        <f t="shared" si="621"/>
        <v>The Hunt Collective</v>
      </c>
      <c r="R3635" s="6" t="str">
        <f t="shared" si="622"/>
        <v>G - The Hunt Collective</v>
      </c>
      <c r="S3635" s="6" t="str">
        <f>IFERROR(INDEX('Vendor Over-ride'!$C:$C, MATCH($R:$R,'Vendor Over-ride'!$A:$A,0)),"")</f>
        <v>G - The Hunt Collective</v>
      </c>
      <c r="U3635" s="38" t="str">
        <f t="shared" si="627"/>
        <v>Lottery</v>
      </c>
      <c r="V3635" s="5" t="str">
        <f t="shared" si="626"/>
        <v>AWARD</v>
      </c>
      <c r="W3635" s="5" t="b">
        <f t="shared" si="623"/>
        <v>1</v>
      </c>
      <c r="X3635" s="40">
        <f t="shared" ca="1" si="624"/>
        <v>38460</v>
      </c>
      <c r="Y3635" s="30" t="b">
        <f t="shared" ca="1" si="625"/>
        <v>1</v>
      </c>
    </row>
    <row r="3636" spans="1:25" hidden="1">
      <c r="A3636" s="28" t="s">
        <v>5366</v>
      </c>
      <c r="B3636" s="28" t="s">
        <v>5367</v>
      </c>
      <c r="C3636" s="28" t="s">
        <v>3142</v>
      </c>
      <c r="D3636" s="28" t="s">
        <v>2842</v>
      </c>
      <c r="E3636" s="29">
        <v>42157</v>
      </c>
      <c r="F3636" s="28" t="s">
        <v>3448</v>
      </c>
      <c r="G3636" s="30">
        <v>1218</v>
      </c>
      <c r="H3636" s="28" t="s">
        <v>14307</v>
      </c>
      <c r="I3636" s="31">
        <v>0</v>
      </c>
      <c r="J3636" s="31">
        <v>4725</v>
      </c>
      <c r="K3636" s="28" t="s">
        <v>14308</v>
      </c>
      <c r="L3636" s="32">
        <f t="shared" si="617"/>
        <v>-4725</v>
      </c>
      <c r="M3636" s="33">
        <f t="shared" si="618"/>
        <v>4725</v>
      </c>
      <c r="N3636" s="34" t="b">
        <v>1</v>
      </c>
      <c r="O3636" s="35">
        <f t="shared" si="619"/>
        <v>4725</v>
      </c>
      <c r="P3636" s="36" t="str">
        <f t="shared" si="620"/>
        <v>G</v>
      </c>
      <c r="Q3636" s="37" t="str">
        <f t="shared" si="621"/>
        <v>Dalen Alba</v>
      </c>
      <c r="R3636" s="6" t="str">
        <f t="shared" si="622"/>
        <v>G - Dalen Alba</v>
      </c>
      <c r="S3636" s="6" t="str">
        <f>IFERROR(INDEX('Vendor Over-ride'!$C:$C, MATCH($R:$R,'Vendor Over-ride'!$A:$A,0)),"")</f>
        <v>G - Dalen Alba</v>
      </c>
      <c r="U3636" s="38" t="str">
        <f t="shared" si="627"/>
        <v>Lottery</v>
      </c>
      <c r="V3636" s="5" t="str">
        <f t="shared" si="626"/>
        <v>AWARD</v>
      </c>
      <c r="W3636" s="5" t="b">
        <f t="shared" si="623"/>
        <v>0</v>
      </c>
      <c r="X3636" s="40">
        <f t="shared" ca="1" si="624"/>
        <v>6300</v>
      </c>
      <c r="Y3636" s="30" t="b">
        <f t="shared" ca="1" si="625"/>
        <v>0</v>
      </c>
    </row>
    <row r="3637" spans="1:25">
      <c r="A3637" s="28" t="s">
        <v>5366</v>
      </c>
      <c r="B3637" s="28" t="s">
        <v>5367</v>
      </c>
      <c r="C3637" s="28" t="s">
        <v>3142</v>
      </c>
      <c r="D3637" s="28" t="s">
        <v>2842</v>
      </c>
      <c r="E3637" s="29">
        <v>42157</v>
      </c>
      <c r="F3637" s="28" t="s">
        <v>3450</v>
      </c>
      <c r="G3637" s="30">
        <v>1218</v>
      </c>
      <c r="H3637" s="28" t="s">
        <v>14309</v>
      </c>
      <c r="I3637" s="31">
        <v>0</v>
      </c>
      <c r="J3637" s="31">
        <v>60000</v>
      </c>
      <c r="K3637" s="28" t="s">
        <v>14310</v>
      </c>
      <c r="L3637" s="32">
        <f t="shared" si="617"/>
        <v>-60000</v>
      </c>
      <c r="M3637" s="33">
        <f t="shared" si="618"/>
        <v>60000</v>
      </c>
      <c r="N3637" s="34" t="b">
        <v>1</v>
      </c>
      <c r="O3637" s="35">
        <f t="shared" si="619"/>
        <v>60000</v>
      </c>
      <c r="P3637" s="36" t="str">
        <f t="shared" si="620"/>
        <v>G</v>
      </c>
      <c r="Q3637" s="37" t="str">
        <f t="shared" si="621"/>
        <v>Stanza Scotlands' Poetry Festival</v>
      </c>
      <c r="R3637" s="6" t="str">
        <f t="shared" si="622"/>
        <v>G - Stanza Scotlands' Poetry Festival</v>
      </c>
      <c r="S3637" s="6" t="str">
        <f>IFERROR(INDEX('Vendor Over-ride'!$C:$C, MATCH($R:$R,'Vendor Over-ride'!$A:$A,0)),"")</f>
        <v>G - Stanza Scotlands' Poetry Festival</v>
      </c>
      <c r="U3637" s="38" t="str">
        <f t="shared" si="627"/>
        <v>Lottery</v>
      </c>
      <c r="V3637" s="5" t="str">
        <f t="shared" si="626"/>
        <v>AWARD</v>
      </c>
      <c r="W3637" s="5" t="b">
        <f t="shared" si="623"/>
        <v>1</v>
      </c>
      <c r="X3637" s="40">
        <f t="shared" ca="1" si="624"/>
        <v>60000</v>
      </c>
      <c r="Y3637" s="30" t="b">
        <f t="shared" ca="1" si="625"/>
        <v>1</v>
      </c>
    </row>
    <row r="3638" spans="1:25" hidden="1">
      <c r="A3638" s="28" t="s">
        <v>5366</v>
      </c>
      <c r="B3638" s="28" t="s">
        <v>5367</v>
      </c>
      <c r="C3638" s="28" t="s">
        <v>3142</v>
      </c>
      <c r="D3638" s="28" t="s">
        <v>2842</v>
      </c>
      <c r="E3638" s="29">
        <v>42157</v>
      </c>
      <c r="F3638" s="28" t="s">
        <v>3451</v>
      </c>
      <c r="G3638" s="30">
        <v>1218</v>
      </c>
      <c r="H3638" s="28" t="s">
        <v>14311</v>
      </c>
      <c r="I3638" s="31">
        <v>0</v>
      </c>
      <c r="J3638" s="31">
        <v>7500</v>
      </c>
      <c r="K3638" s="28" t="s">
        <v>14312</v>
      </c>
      <c r="L3638" s="32">
        <f t="shared" si="617"/>
        <v>-7500</v>
      </c>
      <c r="M3638" s="33">
        <f t="shared" si="618"/>
        <v>7500</v>
      </c>
      <c r="N3638" s="34" t="b">
        <v>1</v>
      </c>
      <c r="O3638" s="35">
        <f t="shared" si="619"/>
        <v>7500</v>
      </c>
      <c r="P3638" s="36" t="str">
        <f t="shared" si="620"/>
        <v>G</v>
      </c>
      <c r="Q3638" s="37" t="str">
        <f t="shared" si="621"/>
        <v>Stephen Hurrel</v>
      </c>
      <c r="R3638" s="6" t="str">
        <f t="shared" si="622"/>
        <v>G - Stephen Hurrel</v>
      </c>
      <c r="S3638" s="6" t="str">
        <f>IFERROR(INDEX('Vendor Over-ride'!$C:$C, MATCH($R:$R,'Vendor Over-ride'!$A:$A,0)),"")</f>
        <v>G - Stephen Hurrel</v>
      </c>
      <c r="U3638" s="38" t="str">
        <f t="shared" si="627"/>
        <v>Lottery</v>
      </c>
      <c r="V3638" s="5" t="str">
        <f t="shared" si="626"/>
        <v>AWARD</v>
      </c>
      <c r="W3638" s="5" t="b">
        <f t="shared" si="623"/>
        <v>0</v>
      </c>
      <c r="X3638" s="40">
        <f t="shared" ca="1" si="624"/>
        <v>7500</v>
      </c>
      <c r="Y3638" s="30" t="b">
        <f t="shared" ca="1" si="625"/>
        <v>0</v>
      </c>
    </row>
    <row r="3639" spans="1:25" hidden="1">
      <c r="A3639" s="28" t="s">
        <v>5366</v>
      </c>
      <c r="B3639" s="28" t="s">
        <v>5367</v>
      </c>
      <c r="C3639" s="28" t="s">
        <v>3142</v>
      </c>
      <c r="D3639" s="28" t="s">
        <v>2842</v>
      </c>
      <c r="E3639" s="29">
        <v>42157</v>
      </c>
      <c r="F3639" s="28" t="s">
        <v>3452</v>
      </c>
      <c r="G3639" s="30">
        <v>1218</v>
      </c>
      <c r="H3639" s="28" t="s">
        <v>14313</v>
      </c>
      <c r="I3639" s="31">
        <v>0</v>
      </c>
      <c r="J3639" s="31">
        <v>13400</v>
      </c>
      <c r="K3639" s="28" t="s">
        <v>14314</v>
      </c>
      <c r="L3639" s="32">
        <f t="shared" si="617"/>
        <v>-13400</v>
      </c>
      <c r="M3639" s="33">
        <f t="shared" si="618"/>
        <v>13400</v>
      </c>
      <c r="N3639" s="34" t="b">
        <v>1</v>
      </c>
      <c r="O3639" s="35">
        <f t="shared" si="619"/>
        <v>13400</v>
      </c>
      <c r="P3639" s="36" t="str">
        <f t="shared" si="620"/>
        <v>G</v>
      </c>
      <c r="Q3639" s="37" t="str">
        <f t="shared" si="621"/>
        <v>Katrina McPherson</v>
      </c>
      <c r="R3639" s="6" t="str">
        <f t="shared" si="622"/>
        <v>G - Katrina McPherson</v>
      </c>
      <c r="S3639" s="6" t="str">
        <f>IFERROR(INDEX('Vendor Over-ride'!$C:$C, MATCH($R:$R,'Vendor Over-ride'!$A:$A,0)),"")</f>
        <v>G - Katrina McPherson</v>
      </c>
      <c r="U3639" s="38" t="str">
        <f t="shared" si="627"/>
        <v>Lottery</v>
      </c>
      <c r="V3639" s="5" t="str">
        <f t="shared" si="626"/>
        <v>AWARD</v>
      </c>
      <c r="W3639" s="5" t="b">
        <f t="shared" si="623"/>
        <v>0</v>
      </c>
      <c r="X3639" s="40">
        <f t="shared" ca="1" si="624"/>
        <v>13400</v>
      </c>
      <c r="Y3639" s="30" t="b">
        <f t="shared" ca="1" si="625"/>
        <v>0</v>
      </c>
    </row>
    <row r="3640" spans="1:25" hidden="1">
      <c r="A3640" s="28" t="s">
        <v>5366</v>
      </c>
      <c r="B3640" s="28" t="s">
        <v>5367</v>
      </c>
      <c r="C3640" s="28" t="s">
        <v>3142</v>
      </c>
      <c r="D3640" s="28" t="s">
        <v>2842</v>
      </c>
      <c r="E3640" s="29">
        <v>42157</v>
      </c>
      <c r="F3640" s="28" t="s">
        <v>3454</v>
      </c>
      <c r="G3640" s="30">
        <v>1218</v>
      </c>
      <c r="H3640" s="28" t="s">
        <v>14315</v>
      </c>
      <c r="I3640" s="31">
        <v>0</v>
      </c>
      <c r="J3640" s="31">
        <v>11240</v>
      </c>
      <c r="K3640" s="28" t="s">
        <v>14316</v>
      </c>
      <c r="L3640" s="32">
        <f t="shared" si="617"/>
        <v>-11240</v>
      </c>
      <c r="M3640" s="33">
        <f t="shared" si="618"/>
        <v>11240</v>
      </c>
      <c r="N3640" s="34" t="b">
        <v>1</v>
      </c>
      <c r="O3640" s="35">
        <f t="shared" si="619"/>
        <v>11240</v>
      </c>
      <c r="P3640" s="36" t="str">
        <f t="shared" si="620"/>
        <v>G</v>
      </c>
      <c r="Q3640" s="37" t="str">
        <f t="shared" si="621"/>
        <v>Rhubaba Gallery and Studios</v>
      </c>
      <c r="R3640" s="6" t="str">
        <f t="shared" si="622"/>
        <v>G - Rhubaba Gallery and Studios</v>
      </c>
      <c r="S3640" s="6" t="str">
        <f>IFERROR(INDEX('Vendor Over-ride'!$C:$C, MATCH($R:$R,'Vendor Over-ride'!$A:$A,0)),"")</f>
        <v>G - Rhubaba Gallery and Studios</v>
      </c>
      <c r="U3640" s="38" t="str">
        <f t="shared" si="627"/>
        <v>Lottery</v>
      </c>
      <c r="V3640" s="5" t="str">
        <f t="shared" si="626"/>
        <v>AWARD</v>
      </c>
      <c r="W3640" s="5" t="b">
        <f t="shared" si="623"/>
        <v>0</v>
      </c>
      <c r="X3640" s="40">
        <f t="shared" ca="1" si="624"/>
        <v>11540</v>
      </c>
      <c r="Y3640" s="30" t="b">
        <f t="shared" ca="1" si="625"/>
        <v>0</v>
      </c>
    </row>
    <row r="3641" spans="1:25" hidden="1">
      <c r="A3641" s="28" t="s">
        <v>5366</v>
      </c>
      <c r="B3641" s="28" t="s">
        <v>5367</v>
      </c>
      <c r="C3641" s="28" t="s">
        <v>3142</v>
      </c>
      <c r="D3641" s="28" t="s">
        <v>2842</v>
      </c>
      <c r="E3641" s="29">
        <v>42157</v>
      </c>
      <c r="F3641" s="28" t="s">
        <v>3455</v>
      </c>
      <c r="G3641" s="30">
        <v>1218</v>
      </c>
      <c r="H3641" s="28" t="s">
        <v>14317</v>
      </c>
      <c r="I3641" s="31">
        <v>0</v>
      </c>
      <c r="J3641" s="31">
        <v>7500</v>
      </c>
      <c r="K3641" s="28" t="s">
        <v>14318</v>
      </c>
      <c r="L3641" s="32">
        <f t="shared" si="617"/>
        <v>-7500</v>
      </c>
      <c r="M3641" s="33">
        <f t="shared" si="618"/>
        <v>7500</v>
      </c>
      <c r="N3641" s="34" t="b">
        <v>1</v>
      </c>
      <c r="O3641" s="35">
        <f t="shared" si="619"/>
        <v>7500</v>
      </c>
      <c r="P3641" s="36" t="str">
        <f t="shared" si="620"/>
        <v>G</v>
      </c>
      <c r="Q3641" s="37" t="str">
        <f t="shared" si="621"/>
        <v>Birnam Arts Centre</v>
      </c>
      <c r="R3641" s="6" t="str">
        <f t="shared" si="622"/>
        <v>G - Birnam Arts Centre</v>
      </c>
      <c r="S3641" s="6" t="str">
        <f>IFERROR(INDEX('Vendor Over-ride'!$C:$C, MATCH($R:$R,'Vendor Over-ride'!$A:$A,0)),"")</f>
        <v>G - Birnam Arts Centre</v>
      </c>
      <c r="U3641" s="38" t="str">
        <f t="shared" si="627"/>
        <v>Lottery</v>
      </c>
      <c r="V3641" s="5" t="str">
        <f t="shared" si="626"/>
        <v>AWARD</v>
      </c>
      <c r="W3641" s="5" t="b">
        <f t="shared" si="623"/>
        <v>0</v>
      </c>
      <c r="X3641" s="40">
        <f t="shared" ca="1" si="624"/>
        <v>17500</v>
      </c>
      <c r="Y3641" s="30" t="b">
        <f t="shared" ca="1" si="625"/>
        <v>0</v>
      </c>
    </row>
    <row r="3642" spans="1:25" hidden="1">
      <c r="A3642" s="28" t="s">
        <v>5366</v>
      </c>
      <c r="B3642" s="28" t="s">
        <v>5367</v>
      </c>
      <c r="C3642" s="28" t="s">
        <v>3142</v>
      </c>
      <c r="D3642" s="28" t="s">
        <v>2842</v>
      </c>
      <c r="E3642" s="29">
        <v>42157</v>
      </c>
      <c r="F3642" s="28" t="s">
        <v>3457</v>
      </c>
      <c r="G3642" s="30">
        <v>1218</v>
      </c>
      <c r="H3642" s="28" t="s">
        <v>14319</v>
      </c>
      <c r="I3642" s="31">
        <v>0</v>
      </c>
      <c r="J3642" s="31">
        <v>4973</v>
      </c>
      <c r="K3642" s="28" t="s">
        <v>14320</v>
      </c>
      <c r="L3642" s="32">
        <f t="shared" si="617"/>
        <v>-4973</v>
      </c>
      <c r="M3642" s="33">
        <f t="shared" si="618"/>
        <v>4973</v>
      </c>
      <c r="N3642" s="34" t="b">
        <v>1</v>
      </c>
      <c r="O3642" s="35">
        <f t="shared" si="619"/>
        <v>4973</v>
      </c>
      <c r="P3642" s="36" t="str">
        <f t="shared" si="620"/>
        <v>G</v>
      </c>
      <c r="Q3642" s="37" t="str">
        <f t="shared" si="621"/>
        <v>Cromarty and Resolis Film Society</v>
      </c>
      <c r="R3642" s="6" t="str">
        <f t="shared" si="622"/>
        <v>G - Cromarty and Resolis Film Society</v>
      </c>
      <c r="S3642" s="6" t="str">
        <f>IFERROR(INDEX('Vendor Over-ride'!$C:$C, MATCH($R:$R,'Vendor Over-ride'!$A:$A,0)),"")</f>
        <v>G - Cromarty and Resolis Film Society</v>
      </c>
      <c r="U3642" s="38" t="str">
        <f t="shared" si="627"/>
        <v>Lottery</v>
      </c>
      <c r="V3642" s="5" t="str">
        <f t="shared" si="626"/>
        <v>AWARD</v>
      </c>
      <c r="W3642" s="5" t="b">
        <f t="shared" si="623"/>
        <v>0</v>
      </c>
      <c r="X3642" s="40">
        <f t="shared" ca="1" si="624"/>
        <v>6630</v>
      </c>
      <c r="Y3642" s="30" t="b">
        <f t="shared" ca="1" si="625"/>
        <v>0</v>
      </c>
    </row>
    <row r="3643" spans="1:25">
      <c r="A3643" s="28" t="s">
        <v>5366</v>
      </c>
      <c r="B3643" s="28" t="s">
        <v>5367</v>
      </c>
      <c r="C3643" s="28" t="s">
        <v>3142</v>
      </c>
      <c r="D3643" s="28" t="s">
        <v>2842</v>
      </c>
      <c r="E3643" s="29">
        <v>42157</v>
      </c>
      <c r="F3643" s="28" t="s">
        <v>3459</v>
      </c>
      <c r="G3643" s="30">
        <v>1218</v>
      </c>
      <c r="H3643" s="28" t="s">
        <v>14321</v>
      </c>
      <c r="I3643" s="31">
        <v>0</v>
      </c>
      <c r="J3643" s="31">
        <v>50000</v>
      </c>
      <c r="K3643" s="28" t="s">
        <v>14322</v>
      </c>
      <c r="L3643" s="32">
        <f t="shared" si="617"/>
        <v>-50000</v>
      </c>
      <c r="M3643" s="33">
        <f t="shared" si="618"/>
        <v>50000</v>
      </c>
      <c r="N3643" s="34" t="b">
        <v>1</v>
      </c>
      <c r="O3643" s="35">
        <f t="shared" si="619"/>
        <v>50000</v>
      </c>
      <c r="P3643" s="36" t="str">
        <f t="shared" si="620"/>
        <v>G</v>
      </c>
      <c r="Q3643" s="37" t="str">
        <f t="shared" si="621"/>
        <v>Arts &amp; Business Scotland</v>
      </c>
      <c r="R3643" s="6" t="str">
        <f t="shared" si="622"/>
        <v>G - Arts &amp; Business Scotland</v>
      </c>
      <c r="S3643" s="6" t="str">
        <f>IFERROR(INDEX('Vendor Over-ride'!$C:$C, MATCH($R:$R,'Vendor Over-ride'!$A:$A,0)),"")</f>
        <v>G - Arts &amp; Business Scotland</v>
      </c>
      <c r="U3643" s="38" t="str">
        <f t="shared" si="627"/>
        <v>Lottery</v>
      </c>
      <c r="V3643" s="5" t="str">
        <f t="shared" si="626"/>
        <v>AWARD</v>
      </c>
      <c r="W3643" s="5" t="b">
        <f t="shared" si="623"/>
        <v>1</v>
      </c>
      <c r="X3643" s="40">
        <f t="shared" ca="1" si="624"/>
        <v>200000</v>
      </c>
      <c r="Y3643" s="30" t="b">
        <f t="shared" ca="1" si="625"/>
        <v>1</v>
      </c>
    </row>
    <row r="3644" spans="1:25" hidden="1">
      <c r="A3644" s="28" t="s">
        <v>5366</v>
      </c>
      <c r="B3644" s="28" t="s">
        <v>5367</v>
      </c>
      <c r="C3644" s="28" t="s">
        <v>3142</v>
      </c>
      <c r="D3644" s="28" t="s">
        <v>2842</v>
      </c>
      <c r="E3644" s="29">
        <v>42157</v>
      </c>
      <c r="F3644" s="28" t="s">
        <v>3460</v>
      </c>
      <c r="G3644" s="30">
        <v>1218</v>
      </c>
      <c r="H3644" s="28" t="s">
        <v>14323</v>
      </c>
      <c r="I3644" s="31">
        <v>0</v>
      </c>
      <c r="J3644" s="31">
        <v>5000</v>
      </c>
      <c r="K3644" s="28" t="s">
        <v>5569</v>
      </c>
      <c r="L3644" s="32">
        <f t="shared" si="617"/>
        <v>-5000</v>
      </c>
      <c r="M3644" s="33">
        <f t="shared" si="618"/>
        <v>5000</v>
      </c>
      <c r="N3644" s="34" t="b">
        <v>1</v>
      </c>
      <c r="O3644" s="35">
        <f t="shared" si="619"/>
        <v>5000</v>
      </c>
      <c r="P3644" s="36" t="str">
        <f t="shared" si="620"/>
        <v>I</v>
      </c>
      <c r="Q3644" s="37" t="str">
        <f t="shared" si="621"/>
        <v>Ambassadors Theatre Group</v>
      </c>
      <c r="R3644" s="6" t="str">
        <f t="shared" si="622"/>
        <v>I - Ambassadors Theatre Group</v>
      </c>
      <c r="S3644" s="6" t="str">
        <f>IFERROR(INDEX('Vendor Over-ride'!$C:$C, MATCH($R:$R,'Vendor Over-ride'!$A:$A,0)),"")</f>
        <v>I - Ambassadors Theatre Group</v>
      </c>
      <c r="U3644" s="38" t="str">
        <f t="shared" si="627"/>
        <v>Lottery</v>
      </c>
      <c r="V3644" s="5" t="str">
        <f t="shared" si="626"/>
        <v>AWARD</v>
      </c>
      <c r="W3644" s="5" t="b">
        <f t="shared" si="623"/>
        <v>0</v>
      </c>
      <c r="X3644" s="40">
        <f t="shared" ca="1" si="624"/>
        <v>5000</v>
      </c>
      <c r="Y3644" s="30" t="b">
        <f t="shared" ca="1" si="625"/>
        <v>0</v>
      </c>
    </row>
    <row r="3645" spans="1:25" hidden="1">
      <c r="A3645" s="28" t="s">
        <v>5366</v>
      </c>
      <c r="B3645" s="28" t="s">
        <v>5367</v>
      </c>
      <c r="C3645" s="28" t="s">
        <v>3142</v>
      </c>
      <c r="D3645" s="28" t="s">
        <v>2842</v>
      </c>
      <c r="E3645" s="29">
        <v>42157</v>
      </c>
      <c r="F3645" s="28" t="s">
        <v>14324</v>
      </c>
      <c r="G3645" s="30">
        <v>1218</v>
      </c>
      <c r="H3645" s="28" t="s">
        <v>14325</v>
      </c>
      <c r="I3645" s="31">
        <v>0</v>
      </c>
      <c r="J3645" s="31">
        <v>250</v>
      </c>
      <c r="K3645" s="28" t="s">
        <v>14261</v>
      </c>
      <c r="L3645" s="32">
        <f t="shared" si="617"/>
        <v>-250</v>
      </c>
      <c r="M3645" s="33">
        <f t="shared" si="618"/>
        <v>250</v>
      </c>
      <c r="N3645" s="34" t="b">
        <v>1</v>
      </c>
      <c r="O3645" s="35">
        <f t="shared" si="619"/>
        <v>250</v>
      </c>
      <c r="P3645" s="36" t="str">
        <f t="shared" si="620"/>
        <v>I</v>
      </c>
      <c r="Q3645" s="37" t="str">
        <f t="shared" si="621"/>
        <v>Aros</v>
      </c>
      <c r="R3645" s="6" t="str">
        <f t="shared" si="622"/>
        <v>I - Aros</v>
      </c>
      <c r="S3645" s="6" t="str">
        <f>IFERROR(INDEX('Vendor Over-ride'!$C:$C, MATCH($R:$R,'Vendor Over-ride'!$A:$A,0)),"")</f>
        <v>I - Aros</v>
      </c>
      <c r="U3645" s="38" t="str">
        <f t="shared" si="627"/>
        <v>Lottery</v>
      </c>
      <c r="V3645" s="5" t="str">
        <f t="shared" si="626"/>
        <v>AWARD</v>
      </c>
      <c r="W3645" s="5" t="b">
        <f t="shared" si="623"/>
        <v>0</v>
      </c>
      <c r="X3645" s="40">
        <f t="shared" ca="1" si="624"/>
        <v>1250</v>
      </c>
      <c r="Y3645" s="30" t="b">
        <f t="shared" ca="1" si="625"/>
        <v>0</v>
      </c>
    </row>
    <row r="3646" spans="1:25" hidden="1">
      <c r="A3646" s="28" t="s">
        <v>5366</v>
      </c>
      <c r="B3646" s="28" t="s">
        <v>5367</v>
      </c>
      <c r="C3646" s="28" t="s">
        <v>3142</v>
      </c>
      <c r="D3646" s="28" t="s">
        <v>2842</v>
      </c>
      <c r="E3646" s="29">
        <v>42157</v>
      </c>
      <c r="F3646" s="28" t="s">
        <v>3461</v>
      </c>
      <c r="G3646" s="30">
        <v>1218</v>
      </c>
      <c r="H3646" s="28" t="s">
        <v>14326</v>
      </c>
      <c r="I3646" s="31">
        <v>0</v>
      </c>
      <c r="J3646" s="31">
        <v>5749</v>
      </c>
      <c r="K3646" s="28" t="s">
        <v>5563</v>
      </c>
      <c r="L3646" s="32">
        <f t="shared" si="617"/>
        <v>-5749</v>
      </c>
      <c r="M3646" s="33">
        <f t="shared" si="618"/>
        <v>5749</v>
      </c>
      <c r="N3646" s="34" t="b">
        <v>1</v>
      </c>
      <c r="O3646" s="35">
        <f t="shared" si="619"/>
        <v>5749</v>
      </c>
      <c r="P3646" s="36" t="str">
        <f t="shared" si="620"/>
        <v>I</v>
      </c>
      <c r="Q3646" s="37" t="str">
        <f t="shared" si="621"/>
        <v>Children's Classic Concerts</v>
      </c>
      <c r="R3646" s="6" t="str">
        <f t="shared" si="622"/>
        <v>I - Children's Classic Concerts</v>
      </c>
      <c r="S3646" s="6" t="str">
        <f>IFERROR(INDEX('Vendor Over-ride'!$C:$C, MATCH($R:$R,'Vendor Over-ride'!$A:$A,0)),"")</f>
        <v>I - Children's Classic Concerts</v>
      </c>
      <c r="U3646" s="38" t="str">
        <f t="shared" si="627"/>
        <v>Lottery</v>
      </c>
      <c r="V3646" s="5" t="str">
        <f t="shared" si="626"/>
        <v>AWARD</v>
      </c>
      <c r="W3646" s="5" t="b">
        <f t="shared" si="623"/>
        <v>0</v>
      </c>
      <c r="X3646" s="40">
        <f t="shared" ca="1" si="624"/>
        <v>5749</v>
      </c>
      <c r="Y3646" s="30" t="b">
        <f t="shared" ca="1" si="625"/>
        <v>0</v>
      </c>
    </row>
    <row r="3647" spans="1:25">
      <c r="A3647" s="28" t="s">
        <v>5366</v>
      </c>
      <c r="B3647" s="28" t="s">
        <v>5367</v>
      </c>
      <c r="C3647" s="28" t="s">
        <v>3142</v>
      </c>
      <c r="D3647" s="28" t="s">
        <v>2842</v>
      </c>
      <c r="E3647" s="29">
        <v>42157</v>
      </c>
      <c r="F3647" s="28" t="s">
        <v>3462</v>
      </c>
      <c r="G3647" s="30">
        <v>1218</v>
      </c>
      <c r="H3647" s="28" t="s">
        <v>14327</v>
      </c>
      <c r="I3647" s="31">
        <v>0</v>
      </c>
      <c r="J3647" s="31">
        <v>13176</v>
      </c>
      <c r="K3647" s="28" t="s">
        <v>14328</v>
      </c>
      <c r="L3647" s="32">
        <f t="shared" si="617"/>
        <v>-13176</v>
      </c>
      <c r="M3647" s="33">
        <f t="shared" si="618"/>
        <v>13176</v>
      </c>
      <c r="N3647" s="34" t="b">
        <v>1</v>
      </c>
      <c r="O3647" s="35">
        <f t="shared" si="619"/>
        <v>13176</v>
      </c>
      <c r="P3647" s="36" t="str">
        <f t="shared" si="620"/>
        <v>I</v>
      </c>
      <c r="Q3647" s="37" t="str">
        <f t="shared" si="621"/>
        <v>Digicult</v>
      </c>
      <c r="R3647" s="6" t="str">
        <f t="shared" si="622"/>
        <v>I - Digicult</v>
      </c>
      <c r="S3647" s="6" t="str">
        <f>IFERROR(INDEX('Vendor Over-ride'!$C:$C, MATCH($R:$R,'Vendor Over-ride'!$A:$A,0)),"")</f>
        <v>I - Digicult</v>
      </c>
      <c r="U3647" s="38" t="str">
        <f t="shared" si="627"/>
        <v>Lottery</v>
      </c>
      <c r="V3647" s="5" t="str">
        <f t="shared" si="626"/>
        <v>AWARD</v>
      </c>
      <c r="W3647" s="5" t="b">
        <f t="shared" si="623"/>
        <v>0</v>
      </c>
      <c r="X3647" s="40">
        <f t="shared" ca="1" si="624"/>
        <v>26352</v>
      </c>
      <c r="Y3647" s="30" t="b">
        <f t="shared" ca="1" si="625"/>
        <v>1</v>
      </c>
    </row>
    <row r="3648" spans="1:25" hidden="1">
      <c r="A3648" s="28" t="s">
        <v>5366</v>
      </c>
      <c r="B3648" s="28" t="s">
        <v>5367</v>
      </c>
      <c r="C3648" s="28" t="s">
        <v>3142</v>
      </c>
      <c r="D3648" s="28" t="s">
        <v>2842</v>
      </c>
      <c r="E3648" s="29">
        <v>42157</v>
      </c>
      <c r="F3648" s="28" t="s">
        <v>3464</v>
      </c>
      <c r="G3648" s="30">
        <v>1218</v>
      </c>
      <c r="H3648" s="28" t="s">
        <v>14329</v>
      </c>
      <c r="I3648" s="31">
        <v>0</v>
      </c>
      <c r="J3648" s="31">
        <v>11250</v>
      </c>
      <c r="K3648" s="28" t="s">
        <v>5373</v>
      </c>
      <c r="L3648" s="32">
        <f t="shared" si="617"/>
        <v>-11250</v>
      </c>
      <c r="M3648" s="33">
        <f t="shared" si="618"/>
        <v>11250</v>
      </c>
      <c r="N3648" s="34" t="b">
        <v>1</v>
      </c>
      <c r="O3648" s="35">
        <f t="shared" si="619"/>
        <v>11250</v>
      </c>
      <c r="P3648" s="36" t="str">
        <f t="shared" si="620"/>
        <v>I</v>
      </c>
      <c r="Q3648" s="37" t="str">
        <f t="shared" si="621"/>
        <v>Dumfries and Galloway Arts Festival</v>
      </c>
      <c r="R3648" s="6" t="str">
        <f t="shared" si="622"/>
        <v>I - Dumfries and Galloway Arts Festival</v>
      </c>
      <c r="S3648" s="6" t="str">
        <f>IFERROR(INDEX('Vendor Over-ride'!$C:$C, MATCH($R:$R,'Vendor Over-ride'!$A:$A,0)),"")</f>
        <v>I - Dumfries and Galloway Arts Festival Ltd</v>
      </c>
      <c r="U3648" s="38" t="str">
        <f t="shared" si="627"/>
        <v>Lottery</v>
      </c>
      <c r="V3648" s="5" t="str">
        <f t="shared" si="626"/>
        <v>AWARD</v>
      </c>
      <c r="W3648" s="5" t="b">
        <f t="shared" si="623"/>
        <v>0</v>
      </c>
      <c r="X3648" s="40">
        <f t="shared" ca="1" si="624"/>
        <v>11250</v>
      </c>
      <c r="Y3648" s="30" t="b">
        <f t="shared" ca="1" si="625"/>
        <v>0</v>
      </c>
    </row>
    <row r="3649" spans="1:25" hidden="1">
      <c r="A3649" s="28" t="s">
        <v>5366</v>
      </c>
      <c r="B3649" s="28" t="s">
        <v>5367</v>
      </c>
      <c r="C3649" s="28" t="s">
        <v>3142</v>
      </c>
      <c r="D3649" s="28" t="s">
        <v>2842</v>
      </c>
      <c r="E3649" s="29">
        <v>42157</v>
      </c>
      <c r="F3649" s="28" t="s">
        <v>3466</v>
      </c>
      <c r="G3649" s="30">
        <v>1218</v>
      </c>
      <c r="H3649" s="28" t="s">
        <v>14330</v>
      </c>
      <c r="I3649" s="31">
        <v>0</v>
      </c>
      <c r="J3649" s="31">
        <v>2750</v>
      </c>
      <c r="K3649" s="28" t="s">
        <v>5497</v>
      </c>
      <c r="L3649" s="32">
        <f t="shared" si="617"/>
        <v>-2750</v>
      </c>
      <c r="M3649" s="33">
        <f t="shared" si="618"/>
        <v>2750</v>
      </c>
      <c r="N3649" s="34" t="b">
        <v>1</v>
      </c>
      <c r="O3649" s="35">
        <f t="shared" si="619"/>
        <v>2750</v>
      </c>
      <c r="P3649" s="36" t="str">
        <f t="shared" si="620"/>
        <v>I</v>
      </c>
      <c r="Q3649" s="37" t="str">
        <f t="shared" si="621"/>
        <v>Eastgate Theatre (Peebles) &amp; Arts Centre Ltd</v>
      </c>
      <c r="R3649" s="6" t="str">
        <f t="shared" si="622"/>
        <v>I - Eastgate Theatre (Peebles) &amp; Arts Centre Ltd</v>
      </c>
      <c r="S3649" s="6" t="str">
        <f>IFERROR(INDEX('Vendor Over-ride'!$C:$C, MATCH($R:$R,'Vendor Over-ride'!$A:$A,0)),"")</f>
        <v>I - Eastgate Theatre (Peebles) &amp; Arts Centre Ltd</v>
      </c>
      <c r="U3649" s="38" t="str">
        <f t="shared" si="627"/>
        <v>Lottery</v>
      </c>
      <c r="V3649" s="5" t="str">
        <f t="shared" si="626"/>
        <v>AWARD</v>
      </c>
      <c r="W3649" s="5" t="b">
        <f t="shared" si="623"/>
        <v>0</v>
      </c>
      <c r="X3649" s="40">
        <f t="shared" ca="1" si="624"/>
        <v>2750</v>
      </c>
      <c r="Y3649" s="30" t="b">
        <f t="shared" ca="1" si="625"/>
        <v>0</v>
      </c>
    </row>
    <row r="3650" spans="1:25">
      <c r="A3650" s="28" t="s">
        <v>5366</v>
      </c>
      <c r="B3650" s="28" t="s">
        <v>5367</v>
      </c>
      <c r="C3650" s="28" t="s">
        <v>3142</v>
      </c>
      <c r="D3650" s="28" t="s">
        <v>2842</v>
      </c>
      <c r="E3650" s="29">
        <v>42157</v>
      </c>
      <c r="F3650" s="28" t="s">
        <v>3467</v>
      </c>
      <c r="G3650" s="30">
        <v>1218</v>
      </c>
      <c r="H3650" s="28" t="s">
        <v>14331</v>
      </c>
      <c r="I3650" s="31">
        <v>0</v>
      </c>
      <c r="J3650" s="31">
        <v>5000</v>
      </c>
      <c r="K3650" s="28" t="s">
        <v>5388</v>
      </c>
      <c r="L3650" s="32">
        <f t="shared" ref="L3650:L3713" si="628">I:I-J:J</f>
        <v>-5000</v>
      </c>
      <c r="M3650" s="33">
        <f t="shared" ref="M3650:M3713" si="629">ABS($L:$L)</f>
        <v>5000</v>
      </c>
      <c r="N3650" s="34" t="b">
        <v>1</v>
      </c>
      <c r="O3650" s="35">
        <f t="shared" ref="O3650:O3713" si="630">$M:$M*$N:$N</f>
        <v>5000</v>
      </c>
      <c r="P3650" s="36" t="str">
        <f t="shared" ref="P3650:P3713" si="631">LEFT(TRIM($K:$K),1)</f>
        <v>I</v>
      </c>
      <c r="Q3650" s="37" t="str">
        <f t="shared" ref="Q3650:Q3713" si="632">RIGHT(TRIM($K:$K),LEN(TRIM($K:$K))-FIND("-",TRIM($K:$K)))</f>
        <v>Edinburgh Art Festival</v>
      </c>
      <c r="R3650" s="6" t="str">
        <f t="shared" ref="R3650:R3713" si="633">CONCATENATE($P:$P, " - ",$Q:$Q)</f>
        <v>I - Edinburgh Art Festival</v>
      </c>
      <c r="S3650" s="6" t="str">
        <f>IFERROR(INDEX('Vendor Over-ride'!$C:$C, MATCH($R:$R,'Vendor Over-ride'!$A:$A,0)),"")</f>
        <v>I - Edinburgh Art Festival</v>
      </c>
      <c r="U3650" s="38" t="str">
        <f t="shared" si="627"/>
        <v>Lottery</v>
      </c>
      <c r="V3650" s="5" t="str">
        <f t="shared" si="626"/>
        <v>AWARD</v>
      </c>
      <c r="W3650" s="5" t="b">
        <f t="shared" ref="W3650:W3713" si="634">ROUND($O:$O,2)&gt;=25000</f>
        <v>0</v>
      </c>
      <c r="X3650" s="40">
        <f t="shared" ref="X3650:X3713" ca="1" si="635">SUMPRODUCT((Payee=$S3650) * (Payment_Value))</f>
        <v>27500</v>
      </c>
      <c r="Y3650" s="30" t="b">
        <f t="shared" ref="Y3650:Y3713" ca="1" si="636">$X:$X&gt;=25000</f>
        <v>1</v>
      </c>
    </row>
    <row r="3651" spans="1:25" hidden="1">
      <c r="A3651" s="28" t="s">
        <v>5366</v>
      </c>
      <c r="B3651" s="28" t="s">
        <v>5367</v>
      </c>
      <c r="C3651" s="28" t="s">
        <v>3142</v>
      </c>
      <c r="D3651" s="28" t="s">
        <v>2842</v>
      </c>
      <c r="E3651" s="29">
        <v>42157</v>
      </c>
      <c r="F3651" s="28" t="s">
        <v>3468</v>
      </c>
      <c r="G3651" s="30">
        <v>1218</v>
      </c>
      <c r="H3651" s="28" t="s">
        <v>14332</v>
      </c>
      <c r="I3651" s="31">
        <v>0</v>
      </c>
      <c r="J3651" s="31">
        <v>4975</v>
      </c>
      <c r="K3651" s="28" t="s">
        <v>14333</v>
      </c>
      <c r="L3651" s="32">
        <f t="shared" si="628"/>
        <v>-4975</v>
      </c>
      <c r="M3651" s="33">
        <f t="shared" si="629"/>
        <v>4975</v>
      </c>
      <c r="N3651" s="34" t="b">
        <v>1</v>
      </c>
      <c r="O3651" s="35">
        <f t="shared" si="630"/>
        <v>4975</v>
      </c>
      <c r="P3651" s="36" t="str">
        <f t="shared" si="631"/>
        <v>I</v>
      </c>
      <c r="Q3651" s="37" t="str">
        <f t="shared" si="632"/>
        <v>Edinburgh Review (Alan Gillis)</v>
      </c>
      <c r="R3651" s="6" t="str">
        <f t="shared" si="633"/>
        <v>I - Edinburgh Review (Alan Gillis)</v>
      </c>
      <c r="S3651" s="6" t="str">
        <f>IFERROR(INDEX('Vendor Over-ride'!$C:$C, MATCH($R:$R,'Vendor Over-ride'!$A:$A,0)),"")</f>
        <v>I - Edinburgh Review (Alan Gillis)</v>
      </c>
      <c r="U3651" s="38" t="str">
        <f t="shared" si="627"/>
        <v>Lottery</v>
      </c>
      <c r="V3651" s="5" t="str">
        <f t="shared" ref="V3651:V3714" si="637">UPPER(IF($P:$P="E","Employee",IF(OR($P:$P="I",$P:$P="G"),"Award",IF(OR($P:$P="D",$P:$P="T"),"Trade",""))))</f>
        <v>AWARD</v>
      </c>
      <c r="W3651" s="5" t="b">
        <f t="shared" si="634"/>
        <v>0</v>
      </c>
      <c r="X3651" s="40">
        <f t="shared" ca="1" si="635"/>
        <v>4975</v>
      </c>
      <c r="Y3651" s="30" t="b">
        <f t="shared" ca="1" si="636"/>
        <v>0</v>
      </c>
    </row>
    <row r="3652" spans="1:25" hidden="1">
      <c r="A3652" s="28" t="s">
        <v>5366</v>
      </c>
      <c r="B3652" s="28" t="s">
        <v>5367</v>
      </c>
      <c r="C3652" s="28" t="s">
        <v>3142</v>
      </c>
      <c r="D3652" s="28" t="s">
        <v>2842</v>
      </c>
      <c r="E3652" s="29">
        <v>42157</v>
      </c>
      <c r="F3652" s="28" t="s">
        <v>3482</v>
      </c>
      <c r="G3652" s="30">
        <v>1218</v>
      </c>
      <c r="H3652" s="28" t="s">
        <v>14334</v>
      </c>
      <c r="I3652" s="31">
        <v>0</v>
      </c>
      <c r="J3652" s="31">
        <v>3750</v>
      </c>
      <c r="K3652" s="28" t="s">
        <v>5649</v>
      </c>
      <c r="L3652" s="32">
        <f t="shared" si="628"/>
        <v>-3750</v>
      </c>
      <c r="M3652" s="33">
        <f t="shared" si="629"/>
        <v>3750</v>
      </c>
      <c r="N3652" s="34" t="b">
        <v>1</v>
      </c>
      <c r="O3652" s="35">
        <f t="shared" si="630"/>
        <v>3750</v>
      </c>
      <c r="P3652" s="36" t="str">
        <f t="shared" si="631"/>
        <v>I</v>
      </c>
      <c r="Q3652" s="37" t="str">
        <f t="shared" si="632"/>
        <v>Jim Sutherland</v>
      </c>
      <c r="R3652" s="6" t="str">
        <f t="shared" si="633"/>
        <v>I - Jim Sutherland</v>
      </c>
      <c r="S3652" s="6" t="str">
        <f>IFERROR(INDEX('Vendor Over-ride'!$C:$C, MATCH($R:$R,'Vendor Over-ride'!$A:$A,0)),"")</f>
        <v>I - Jim Sutherland</v>
      </c>
      <c r="U3652" s="38" t="str">
        <f t="shared" si="627"/>
        <v>Lottery</v>
      </c>
      <c r="V3652" s="5" t="str">
        <f t="shared" si="637"/>
        <v>AWARD</v>
      </c>
      <c r="W3652" s="5" t="b">
        <f t="shared" si="634"/>
        <v>0</v>
      </c>
      <c r="X3652" s="40">
        <f t="shared" ca="1" si="635"/>
        <v>3750</v>
      </c>
      <c r="Y3652" s="30" t="b">
        <f t="shared" ca="1" si="636"/>
        <v>0</v>
      </c>
    </row>
    <row r="3653" spans="1:25" hidden="1">
      <c r="A3653" s="28" t="s">
        <v>5366</v>
      </c>
      <c r="B3653" s="28" t="s">
        <v>5367</v>
      </c>
      <c r="C3653" s="28" t="s">
        <v>3142</v>
      </c>
      <c r="D3653" s="28" t="s">
        <v>2842</v>
      </c>
      <c r="E3653" s="29">
        <v>42157</v>
      </c>
      <c r="F3653" s="28" t="s">
        <v>3483</v>
      </c>
      <c r="G3653" s="30">
        <v>1218</v>
      </c>
      <c r="H3653" s="28" t="s">
        <v>14335</v>
      </c>
      <c r="I3653" s="31">
        <v>0</v>
      </c>
      <c r="J3653" s="31">
        <v>6900</v>
      </c>
      <c r="K3653" s="28" t="s">
        <v>5457</v>
      </c>
      <c r="L3653" s="32">
        <f t="shared" si="628"/>
        <v>-6900</v>
      </c>
      <c r="M3653" s="33">
        <f t="shared" si="629"/>
        <v>6900</v>
      </c>
      <c r="N3653" s="34" t="b">
        <v>1</v>
      </c>
      <c r="O3653" s="35">
        <f t="shared" si="630"/>
        <v>6900</v>
      </c>
      <c r="P3653" s="36" t="str">
        <f t="shared" si="631"/>
        <v>I</v>
      </c>
      <c r="Q3653" s="37" t="str">
        <f t="shared" si="632"/>
        <v>Kai Fischer</v>
      </c>
      <c r="R3653" s="6" t="str">
        <f t="shared" si="633"/>
        <v>I - Kai Fischer</v>
      </c>
      <c r="S3653" s="6" t="str">
        <f>IFERROR(INDEX('Vendor Over-ride'!$C:$C, MATCH($R:$R,'Vendor Over-ride'!$A:$A,0)),"")</f>
        <v>I - Kai Fischer</v>
      </c>
      <c r="U3653" s="38" t="str">
        <f t="shared" si="627"/>
        <v>Lottery</v>
      </c>
      <c r="V3653" s="5" t="str">
        <f t="shared" si="637"/>
        <v>AWARD</v>
      </c>
      <c r="W3653" s="5" t="b">
        <f t="shared" si="634"/>
        <v>0</v>
      </c>
      <c r="X3653" s="40">
        <f t="shared" ca="1" si="635"/>
        <v>6900</v>
      </c>
      <c r="Y3653" s="30" t="b">
        <f t="shared" ca="1" si="636"/>
        <v>0</v>
      </c>
    </row>
    <row r="3654" spans="1:25" hidden="1">
      <c r="A3654" s="28" t="s">
        <v>5366</v>
      </c>
      <c r="B3654" s="28" t="s">
        <v>5367</v>
      </c>
      <c r="C3654" s="28" t="s">
        <v>3142</v>
      </c>
      <c r="D3654" s="28" t="s">
        <v>2842</v>
      </c>
      <c r="E3654" s="29">
        <v>42157</v>
      </c>
      <c r="F3654" s="28" t="s">
        <v>3485</v>
      </c>
      <c r="G3654" s="30">
        <v>1218</v>
      </c>
      <c r="H3654" s="28" t="s">
        <v>14336</v>
      </c>
      <c r="I3654" s="31">
        <v>0</v>
      </c>
      <c r="J3654" s="31">
        <v>937.5</v>
      </c>
      <c r="K3654" s="28" t="s">
        <v>5703</v>
      </c>
      <c r="L3654" s="32">
        <f t="shared" si="628"/>
        <v>-937.5</v>
      </c>
      <c r="M3654" s="33">
        <f t="shared" si="629"/>
        <v>937.5</v>
      </c>
      <c r="N3654" s="34" t="b">
        <v>1</v>
      </c>
      <c r="O3654" s="35">
        <f t="shared" si="630"/>
        <v>937.5</v>
      </c>
      <c r="P3654" s="36" t="str">
        <f t="shared" si="631"/>
        <v>I</v>
      </c>
      <c r="Q3654" s="37" t="str">
        <f t="shared" si="632"/>
        <v>Kenneth Davidson</v>
      </c>
      <c r="R3654" s="6" t="str">
        <f t="shared" si="633"/>
        <v>I - Kenneth Davidson</v>
      </c>
      <c r="S3654" s="6" t="str">
        <f>IFERROR(INDEX('Vendor Over-ride'!$C:$C, MATCH($R:$R,'Vendor Over-ride'!$A:$A,0)),"")</f>
        <v>I - Kenneth Davidson</v>
      </c>
      <c r="U3654" s="38" t="str">
        <f t="shared" si="627"/>
        <v>Lottery</v>
      </c>
      <c r="V3654" s="5" t="str">
        <f t="shared" si="637"/>
        <v>AWARD</v>
      </c>
      <c r="W3654" s="5" t="b">
        <f t="shared" si="634"/>
        <v>0</v>
      </c>
      <c r="X3654" s="40">
        <f t="shared" ca="1" si="635"/>
        <v>1250</v>
      </c>
      <c r="Y3654" s="30" t="b">
        <f t="shared" ca="1" si="636"/>
        <v>0</v>
      </c>
    </row>
    <row r="3655" spans="1:25" hidden="1">
      <c r="A3655" s="28" t="s">
        <v>5366</v>
      </c>
      <c r="B3655" s="28" t="s">
        <v>5367</v>
      </c>
      <c r="C3655" s="28" t="s">
        <v>3142</v>
      </c>
      <c r="D3655" s="28" t="s">
        <v>2842</v>
      </c>
      <c r="E3655" s="29">
        <v>42157</v>
      </c>
      <c r="F3655" s="28" t="s">
        <v>3486</v>
      </c>
      <c r="G3655" s="30">
        <v>1218</v>
      </c>
      <c r="H3655" s="28" t="s">
        <v>14337</v>
      </c>
      <c r="I3655" s="31">
        <v>0</v>
      </c>
      <c r="J3655" s="31">
        <v>2076</v>
      </c>
      <c r="K3655" s="28" t="s">
        <v>5608</v>
      </c>
      <c r="L3655" s="32">
        <f t="shared" si="628"/>
        <v>-2076</v>
      </c>
      <c r="M3655" s="33">
        <f t="shared" si="629"/>
        <v>2076</v>
      </c>
      <c r="N3655" s="34" t="b">
        <v>1</v>
      </c>
      <c r="O3655" s="35">
        <f t="shared" si="630"/>
        <v>2076</v>
      </c>
      <c r="P3655" s="36" t="str">
        <f t="shared" si="631"/>
        <v>I</v>
      </c>
      <c r="Q3655" s="37" t="str">
        <f t="shared" si="632"/>
        <v>Mark Vernon</v>
      </c>
      <c r="R3655" s="6" t="str">
        <f t="shared" si="633"/>
        <v>I - Mark Vernon</v>
      </c>
      <c r="S3655" s="6" t="str">
        <f>IFERROR(INDEX('Vendor Over-ride'!$C:$C, MATCH($R:$R,'Vendor Over-ride'!$A:$A,0)),"")</f>
        <v>I - Mark Vernon</v>
      </c>
      <c r="U3655" s="38" t="str">
        <f t="shared" si="627"/>
        <v>Lottery</v>
      </c>
      <c r="V3655" s="5" t="str">
        <f t="shared" si="637"/>
        <v>AWARD</v>
      </c>
      <c r="W3655" s="5" t="b">
        <f t="shared" si="634"/>
        <v>0</v>
      </c>
      <c r="X3655" s="40">
        <f t="shared" ca="1" si="635"/>
        <v>3576</v>
      </c>
      <c r="Y3655" s="30" t="b">
        <f t="shared" ca="1" si="636"/>
        <v>0</v>
      </c>
    </row>
    <row r="3656" spans="1:25" hidden="1">
      <c r="A3656" s="28" t="s">
        <v>5366</v>
      </c>
      <c r="B3656" s="28" t="s">
        <v>5367</v>
      </c>
      <c r="C3656" s="28" t="s">
        <v>3142</v>
      </c>
      <c r="D3656" s="28" t="s">
        <v>2842</v>
      </c>
      <c r="E3656" s="29">
        <v>42157</v>
      </c>
      <c r="F3656" s="28" t="s">
        <v>3487</v>
      </c>
      <c r="G3656" s="30">
        <v>1218</v>
      </c>
      <c r="H3656" s="28" t="s">
        <v>14338</v>
      </c>
      <c r="I3656" s="31">
        <v>0</v>
      </c>
      <c r="J3656" s="31">
        <v>3750</v>
      </c>
      <c r="K3656" s="28" t="s">
        <v>5609</v>
      </c>
      <c r="L3656" s="32">
        <f t="shared" si="628"/>
        <v>-3750</v>
      </c>
      <c r="M3656" s="33">
        <f t="shared" si="629"/>
        <v>3750</v>
      </c>
      <c r="N3656" s="34" t="b">
        <v>1</v>
      </c>
      <c r="O3656" s="35">
        <f t="shared" si="630"/>
        <v>3750</v>
      </c>
      <c r="P3656" s="36" t="str">
        <f t="shared" si="631"/>
        <v>I</v>
      </c>
      <c r="Q3656" s="37" t="str">
        <f t="shared" si="632"/>
        <v>NEoN (North East of North)</v>
      </c>
      <c r="R3656" s="6" t="str">
        <f t="shared" si="633"/>
        <v>I - NEoN (North East of North)</v>
      </c>
      <c r="S3656" s="6" t="str">
        <f>IFERROR(INDEX('Vendor Over-ride'!$C:$C, MATCH($R:$R,'Vendor Over-ride'!$A:$A,0)),"")</f>
        <v>I - NEoN (North East of North)</v>
      </c>
      <c r="U3656" s="38" t="str">
        <f t="shared" si="627"/>
        <v>Lottery</v>
      </c>
      <c r="V3656" s="5" t="str">
        <f t="shared" si="637"/>
        <v>AWARD</v>
      </c>
      <c r="W3656" s="5" t="b">
        <f t="shared" si="634"/>
        <v>0</v>
      </c>
      <c r="X3656" s="40">
        <f t="shared" ca="1" si="635"/>
        <v>3750</v>
      </c>
      <c r="Y3656" s="30" t="b">
        <f t="shared" ca="1" si="636"/>
        <v>0</v>
      </c>
    </row>
    <row r="3657" spans="1:25" hidden="1">
      <c r="A3657" s="28" t="s">
        <v>5366</v>
      </c>
      <c r="B3657" s="28" t="s">
        <v>5367</v>
      </c>
      <c r="C3657" s="28" t="s">
        <v>3142</v>
      </c>
      <c r="D3657" s="28" t="s">
        <v>2842</v>
      </c>
      <c r="E3657" s="29">
        <v>42157</v>
      </c>
      <c r="F3657" s="28" t="s">
        <v>3488</v>
      </c>
      <c r="G3657" s="30">
        <v>1218</v>
      </c>
      <c r="H3657" s="28" t="s">
        <v>14339</v>
      </c>
      <c r="I3657" s="31">
        <v>0</v>
      </c>
      <c r="J3657" s="31">
        <v>2000</v>
      </c>
      <c r="K3657" s="28" t="s">
        <v>5629</v>
      </c>
      <c r="L3657" s="32">
        <f t="shared" si="628"/>
        <v>-2000</v>
      </c>
      <c r="M3657" s="33">
        <f t="shared" si="629"/>
        <v>2000</v>
      </c>
      <c r="N3657" s="34" t="b">
        <v>1</v>
      </c>
      <c r="O3657" s="35">
        <f t="shared" si="630"/>
        <v>2000</v>
      </c>
      <c r="P3657" s="36" t="str">
        <f t="shared" si="631"/>
        <v>I</v>
      </c>
      <c r="Q3657" s="37" t="str">
        <f t="shared" si="632"/>
        <v>The Outside Track</v>
      </c>
      <c r="R3657" s="6" t="str">
        <f t="shared" si="633"/>
        <v>I - The Outside Track</v>
      </c>
      <c r="S3657" s="6" t="str">
        <f>IFERROR(INDEX('Vendor Over-ride'!$C:$C, MATCH($R:$R,'Vendor Over-ride'!$A:$A,0)),"")</f>
        <v>I - Outside Track, The</v>
      </c>
      <c r="U3657" s="38" t="str">
        <f t="shared" si="627"/>
        <v>Lottery</v>
      </c>
      <c r="V3657" s="5" t="str">
        <f t="shared" si="637"/>
        <v>AWARD</v>
      </c>
      <c r="W3657" s="5" t="b">
        <f t="shared" si="634"/>
        <v>0</v>
      </c>
      <c r="X3657" s="40">
        <f t="shared" ca="1" si="635"/>
        <v>2000</v>
      </c>
      <c r="Y3657" s="30" t="b">
        <f t="shared" ca="1" si="636"/>
        <v>0</v>
      </c>
    </row>
    <row r="3658" spans="1:25">
      <c r="A3658" s="28" t="s">
        <v>5366</v>
      </c>
      <c r="B3658" s="28" t="s">
        <v>5367</v>
      </c>
      <c r="C3658" s="28" t="s">
        <v>3142</v>
      </c>
      <c r="D3658" s="28" t="s">
        <v>2842</v>
      </c>
      <c r="E3658" s="29">
        <v>42157</v>
      </c>
      <c r="F3658" s="28" t="s">
        <v>3489</v>
      </c>
      <c r="G3658" s="30">
        <v>1218</v>
      </c>
      <c r="H3658" s="28" t="s">
        <v>14340</v>
      </c>
      <c r="I3658" s="31">
        <v>0</v>
      </c>
      <c r="J3658" s="31">
        <v>15000</v>
      </c>
      <c r="K3658" s="28" t="s">
        <v>5510</v>
      </c>
      <c r="L3658" s="32">
        <f t="shared" si="628"/>
        <v>-15000</v>
      </c>
      <c r="M3658" s="33">
        <f t="shared" si="629"/>
        <v>15000</v>
      </c>
      <c r="N3658" s="34" t="b">
        <v>1</v>
      </c>
      <c r="O3658" s="35">
        <f t="shared" si="630"/>
        <v>15000</v>
      </c>
      <c r="P3658" s="36" t="str">
        <f t="shared" si="631"/>
        <v>I</v>
      </c>
      <c r="Q3658" s="37" t="str">
        <f t="shared" si="632"/>
        <v>Sigma Films Ltd (Legand of Barney Thomson)</v>
      </c>
      <c r="R3658" s="6" t="str">
        <f t="shared" si="633"/>
        <v>I - Sigma Films Ltd (Legand of Barney Thomson)</v>
      </c>
      <c r="S3658" s="6" t="str">
        <f>IFERROR(INDEX('Vendor Over-ride'!$C:$C, MATCH($R:$R,'Vendor Over-ride'!$A:$A,0)),"")</f>
        <v>I - Sigma Films</v>
      </c>
      <c r="U3658" s="38" t="str">
        <f t="shared" si="627"/>
        <v>Lottery</v>
      </c>
      <c r="V3658" s="5" t="str">
        <f t="shared" si="637"/>
        <v>AWARD</v>
      </c>
      <c r="W3658" s="5" t="b">
        <f t="shared" si="634"/>
        <v>0</v>
      </c>
      <c r="X3658" s="40">
        <f t="shared" ca="1" si="635"/>
        <v>285930</v>
      </c>
      <c r="Y3658" s="30" t="b">
        <f t="shared" ca="1" si="636"/>
        <v>1</v>
      </c>
    </row>
    <row r="3659" spans="1:25">
      <c r="A3659" s="28" t="s">
        <v>5366</v>
      </c>
      <c r="B3659" s="28" t="s">
        <v>5367</v>
      </c>
      <c r="C3659" s="28" t="s">
        <v>3142</v>
      </c>
      <c r="D3659" s="28" t="s">
        <v>2842</v>
      </c>
      <c r="E3659" s="29">
        <v>42157</v>
      </c>
      <c r="F3659" s="28" t="s">
        <v>3490</v>
      </c>
      <c r="G3659" s="30">
        <v>1218</v>
      </c>
      <c r="H3659" s="28" t="s">
        <v>14341</v>
      </c>
      <c r="I3659" s="31">
        <v>0</v>
      </c>
      <c r="J3659" s="31">
        <v>230142.55</v>
      </c>
      <c r="K3659" s="28" t="s">
        <v>14078</v>
      </c>
      <c r="L3659" s="32">
        <f t="shared" si="628"/>
        <v>-230142.55</v>
      </c>
      <c r="M3659" s="33">
        <f t="shared" si="629"/>
        <v>230142.55</v>
      </c>
      <c r="N3659" s="34" t="b">
        <v>1</v>
      </c>
      <c r="O3659" s="35">
        <f t="shared" si="630"/>
        <v>230142.55</v>
      </c>
      <c r="P3659" s="36" t="str">
        <f t="shared" si="631"/>
        <v>I</v>
      </c>
      <c r="Q3659" s="37" t="str">
        <f t="shared" si="632"/>
        <v>Singer Films</v>
      </c>
      <c r="R3659" s="6" t="str">
        <f t="shared" si="633"/>
        <v>I - Singer Films</v>
      </c>
      <c r="S3659" s="6" t="str">
        <f>IFERROR(INDEX('Vendor Over-ride'!$C:$C, MATCH($R:$R,'Vendor Over-ride'!$A:$A,0)),"")</f>
        <v>I - Singer Films Limited</v>
      </c>
      <c r="U3659" s="38" t="str">
        <f t="shared" si="627"/>
        <v>Lottery</v>
      </c>
      <c r="V3659" s="5" t="str">
        <f t="shared" si="637"/>
        <v>AWARD</v>
      </c>
      <c r="W3659" s="5" t="b">
        <f t="shared" si="634"/>
        <v>1</v>
      </c>
      <c r="X3659" s="40">
        <f t="shared" ca="1" si="635"/>
        <v>324272.55</v>
      </c>
      <c r="Y3659" s="30" t="b">
        <f t="shared" ca="1" si="636"/>
        <v>1</v>
      </c>
    </row>
    <row r="3660" spans="1:25" hidden="1">
      <c r="A3660" s="28" t="s">
        <v>5366</v>
      </c>
      <c r="B3660" s="28" t="s">
        <v>5367</v>
      </c>
      <c r="C3660" s="28" t="s">
        <v>3142</v>
      </c>
      <c r="D3660" s="28" t="s">
        <v>2842</v>
      </c>
      <c r="E3660" s="29">
        <v>42157</v>
      </c>
      <c r="F3660" s="28" t="s">
        <v>3491</v>
      </c>
      <c r="G3660" s="30">
        <v>1218</v>
      </c>
      <c r="H3660" s="28" t="s">
        <v>14342</v>
      </c>
      <c r="I3660" s="31">
        <v>0</v>
      </c>
      <c r="J3660" s="31">
        <v>10000</v>
      </c>
      <c r="K3660" s="28" t="s">
        <v>5485</v>
      </c>
      <c r="L3660" s="32">
        <f t="shared" si="628"/>
        <v>-10000</v>
      </c>
      <c r="M3660" s="33">
        <f t="shared" si="629"/>
        <v>10000</v>
      </c>
      <c r="N3660" s="34" t="b">
        <v>1</v>
      </c>
      <c r="O3660" s="35">
        <f t="shared" si="630"/>
        <v>10000</v>
      </c>
      <c r="P3660" s="36" t="str">
        <f t="shared" si="631"/>
        <v>I</v>
      </c>
      <c r="Q3660" s="37" t="str">
        <f t="shared" si="632"/>
        <v>Touring Network, The</v>
      </c>
      <c r="R3660" s="6" t="str">
        <f t="shared" si="633"/>
        <v>I - Touring Network, The</v>
      </c>
      <c r="S3660" s="6" t="str">
        <f>IFERROR(INDEX('Vendor Over-ride'!$C:$C, MATCH($R:$R,'Vendor Over-ride'!$A:$A,0)),"")</f>
        <v>I - Touring Network, The</v>
      </c>
      <c r="U3660" s="38" t="str">
        <f t="shared" si="627"/>
        <v>Lottery</v>
      </c>
      <c r="V3660" s="5" t="str">
        <f t="shared" si="637"/>
        <v>AWARD</v>
      </c>
      <c r="W3660" s="5" t="b">
        <f t="shared" si="634"/>
        <v>0</v>
      </c>
      <c r="X3660" s="40">
        <f t="shared" ca="1" si="635"/>
        <v>10000</v>
      </c>
      <c r="Y3660" s="30" t="b">
        <f t="shared" ca="1" si="636"/>
        <v>0</v>
      </c>
    </row>
    <row r="3661" spans="1:25">
      <c r="A3661" s="28" t="s">
        <v>5366</v>
      </c>
      <c r="B3661" s="28" t="s">
        <v>5367</v>
      </c>
      <c r="C3661" s="28" t="s">
        <v>3142</v>
      </c>
      <c r="D3661" s="28" t="s">
        <v>2842</v>
      </c>
      <c r="E3661" s="29">
        <v>42157</v>
      </c>
      <c r="F3661" s="28" t="s">
        <v>14343</v>
      </c>
      <c r="G3661" s="30">
        <v>1218</v>
      </c>
      <c r="H3661" s="28" t="s">
        <v>14344</v>
      </c>
      <c r="I3661" s="31">
        <v>0</v>
      </c>
      <c r="J3661" s="31">
        <v>16040</v>
      </c>
      <c r="K3661" s="28" t="s">
        <v>5445</v>
      </c>
      <c r="L3661" s="32">
        <f t="shared" si="628"/>
        <v>-16040</v>
      </c>
      <c r="M3661" s="33">
        <f t="shared" si="629"/>
        <v>16040</v>
      </c>
      <c r="N3661" s="34" t="b">
        <v>1</v>
      </c>
      <c r="O3661" s="35">
        <f t="shared" si="630"/>
        <v>16040</v>
      </c>
      <c r="P3661" s="36" t="str">
        <f t="shared" si="631"/>
        <v>I</v>
      </c>
      <c r="Q3661" s="37" t="str">
        <f t="shared" si="632"/>
        <v>Young Films Ltd</v>
      </c>
      <c r="R3661" s="6" t="str">
        <f t="shared" si="633"/>
        <v>I - Young Films Ltd</v>
      </c>
      <c r="S3661" s="6" t="str">
        <f>IFERROR(INDEX('Vendor Over-ride'!$C:$C, MATCH($R:$R,'Vendor Over-ride'!$A:$A,0)),"")</f>
        <v>I - Young Films Ltd</v>
      </c>
      <c r="U3661" s="38" t="str">
        <f t="shared" si="627"/>
        <v>Lottery</v>
      </c>
      <c r="V3661" s="5" t="str">
        <f t="shared" si="637"/>
        <v>AWARD</v>
      </c>
      <c r="W3661" s="5" t="b">
        <f t="shared" si="634"/>
        <v>0</v>
      </c>
      <c r="X3661" s="40">
        <f t="shared" ca="1" si="635"/>
        <v>373203</v>
      </c>
      <c r="Y3661" s="30" t="b">
        <f t="shared" ca="1" si="636"/>
        <v>1</v>
      </c>
    </row>
    <row r="3662" spans="1:25" hidden="1">
      <c r="A3662" s="28" t="s">
        <v>5366</v>
      </c>
      <c r="B3662" s="28" t="s">
        <v>5367</v>
      </c>
      <c r="C3662" s="28" t="s">
        <v>3142</v>
      </c>
      <c r="D3662" s="28" t="s">
        <v>2842</v>
      </c>
      <c r="E3662" s="29">
        <v>42157</v>
      </c>
      <c r="F3662" s="28" t="s">
        <v>14345</v>
      </c>
      <c r="G3662" s="30">
        <v>1218</v>
      </c>
      <c r="H3662" s="28" t="s">
        <v>14346</v>
      </c>
      <c r="I3662" s="31">
        <v>0</v>
      </c>
      <c r="J3662" s="31">
        <v>1000</v>
      </c>
      <c r="K3662" s="28" t="s">
        <v>2857</v>
      </c>
      <c r="L3662" s="32">
        <f t="shared" si="628"/>
        <v>-1000</v>
      </c>
      <c r="M3662" s="33">
        <f t="shared" si="629"/>
        <v>1000</v>
      </c>
      <c r="N3662" s="34" t="b">
        <v>1</v>
      </c>
      <c r="O3662" s="35">
        <f t="shared" si="630"/>
        <v>1000</v>
      </c>
      <c r="P3662" s="36" t="str">
        <f t="shared" si="631"/>
        <v>T</v>
      </c>
      <c r="Q3662" s="37" t="str">
        <f t="shared" si="632"/>
        <v>Brian Maycock</v>
      </c>
      <c r="R3662" s="6" t="str">
        <f t="shared" si="633"/>
        <v>T - Brian Maycock</v>
      </c>
      <c r="S3662" s="6" t="str">
        <f>IFERROR(INDEX('Vendor Over-ride'!$C:$C, MATCH($R:$R,'Vendor Over-ride'!$A:$A,0)),"")</f>
        <v>T - Brian Maycock</v>
      </c>
      <c r="U3662" s="38" t="str">
        <f t="shared" si="627"/>
        <v>Lottery</v>
      </c>
      <c r="V3662" s="5" t="str">
        <f t="shared" si="637"/>
        <v>TRADE</v>
      </c>
      <c r="W3662" s="5" t="b">
        <f t="shared" si="634"/>
        <v>0</v>
      </c>
      <c r="X3662" s="40">
        <f t="shared" ca="1" si="635"/>
        <v>6000</v>
      </c>
      <c r="Y3662" s="30" t="b">
        <f t="shared" ca="1" si="636"/>
        <v>0</v>
      </c>
    </row>
    <row r="3663" spans="1:25">
      <c r="A3663" s="28" t="s">
        <v>5366</v>
      </c>
      <c r="B3663" s="28" t="s">
        <v>5367</v>
      </c>
      <c r="C3663" s="28" t="s">
        <v>3142</v>
      </c>
      <c r="D3663" s="28" t="s">
        <v>2842</v>
      </c>
      <c r="E3663" s="29">
        <v>42157</v>
      </c>
      <c r="F3663" s="28" t="s">
        <v>14347</v>
      </c>
      <c r="G3663" s="30">
        <v>1218</v>
      </c>
      <c r="H3663" s="28" t="s">
        <v>14348</v>
      </c>
      <c r="I3663" s="31">
        <v>0</v>
      </c>
      <c r="J3663" s="31">
        <v>16597</v>
      </c>
      <c r="K3663" s="28" t="s">
        <v>5396</v>
      </c>
      <c r="L3663" s="32">
        <f t="shared" si="628"/>
        <v>-16597</v>
      </c>
      <c r="M3663" s="33">
        <f t="shared" si="629"/>
        <v>16597</v>
      </c>
      <c r="N3663" s="34" t="b">
        <v>1</v>
      </c>
      <c r="O3663" s="35">
        <f t="shared" si="630"/>
        <v>16597</v>
      </c>
      <c r="P3663" s="36" t="str">
        <f t="shared" si="631"/>
        <v>T</v>
      </c>
      <c r="Q3663" s="37" t="str">
        <f t="shared" si="632"/>
        <v>Burns Owens Partnership t/a BOP Consulting</v>
      </c>
      <c r="R3663" s="6" t="str">
        <f t="shared" si="633"/>
        <v>T - Burns Owens Partnership t/a BOP Consulting</v>
      </c>
      <c r="S3663" s="6" t="str">
        <f>IFERROR(INDEX('Vendor Over-ride'!$C:$C, MATCH($R:$R,'Vendor Over-ride'!$A:$A,0)),"")</f>
        <v>T - Burns Owens Partnership Ltd (t/a BOP Consulting)</v>
      </c>
      <c r="T3663" s="41" t="s">
        <v>7026</v>
      </c>
      <c r="U3663" s="38" t="str">
        <f t="shared" si="627"/>
        <v>Lottery</v>
      </c>
      <c r="V3663" s="5" t="str">
        <f t="shared" si="637"/>
        <v>TRADE</v>
      </c>
      <c r="W3663" s="5" t="b">
        <f t="shared" si="634"/>
        <v>0</v>
      </c>
      <c r="X3663" s="40">
        <f t="shared" ca="1" si="635"/>
        <v>63407.83</v>
      </c>
      <c r="Y3663" s="30" t="b">
        <f t="shared" ca="1" si="636"/>
        <v>1</v>
      </c>
    </row>
    <row r="3664" spans="1:25">
      <c r="A3664" s="28" t="s">
        <v>5366</v>
      </c>
      <c r="B3664" s="28" t="s">
        <v>5367</v>
      </c>
      <c r="C3664" s="28" t="s">
        <v>3142</v>
      </c>
      <c r="D3664" s="28" t="s">
        <v>2842</v>
      </c>
      <c r="E3664" s="29">
        <v>42163</v>
      </c>
      <c r="F3664" s="28" t="s">
        <v>14349</v>
      </c>
      <c r="G3664" s="30">
        <v>1230</v>
      </c>
      <c r="H3664" s="28" t="s">
        <v>14350</v>
      </c>
      <c r="I3664" s="31">
        <v>0</v>
      </c>
      <c r="J3664" s="31">
        <v>30000</v>
      </c>
      <c r="K3664" s="28" t="s">
        <v>14351</v>
      </c>
      <c r="L3664" s="32">
        <f t="shared" si="628"/>
        <v>-30000</v>
      </c>
      <c r="M3664" s="33">
        <f t="shared" si="629"/>
        <v>30000</v>
      </c>
      <c r="N3664" s="34" t="b">
        <v>1</v>
      </c>
      <c r="O3664" s="35">
        <f t="shared" si="630"/>
        <v>30000</v>
      </c>
      <c r="P3664" s="36" t="str">
        <f t="shared" si="631"/>
        <v>I</v>
      </c>
      <c r="Q3664" s="37" t="str">
        <f t="shared" si="632"/>
        <v>WestEnd Films Production Limited (Blackbird)</v>
      </c>
      <c r="R3664" s="6" t="str">
        <f t="shared" si="633"/>
        <v>I - WestEnd Films Production Limited (Blackbird)</v>
      </c>
      <c r="S3664" s="6" t="str">
        <f>IFERROR(INDEX('Vendor Over-ride'!$C:$C, MATCH($R:$R,'Vendor Over-ride'!$A:$A,0)),"")</f>
        <v>I - WestEnd Films Production Limited (Blackbird)</v>
      </c>
      <c r="U3664" s="38" t="str">
        <f t="shared" si="627"/>
        <v>Lottery</v>
      </c>
      <c r="V3664" s="5" t="str">
        <f t="shared" si="637"/>
        <v>AWARD</v>
      </c>
      <c r="W3664" s="5" t="b">
        <f t="shared" si="634"/>
        <v>1</v>
      </c>
      <c r="X3664" s="40">
        <f t="shared" ca="1" si="635"/>
        <v>285000</v>
      </c>
      <c r="Y3664" s="30" t="b">
        <f t="shared" ca="1" si="636"/>
        <v>1</v>
      </c>
    </row>
    <row r="3665" spans="1:25">
      <c r="A3665" s="28" t="s">
        <v>5366</v>
      </c>
      <c r="B3665" s="28" t="s">
        <v>5367</v>
      </c>
      <c r="C3665" s="28" t="s">
        <v>3142</v>
      </c>
      <c r="D3665" s="28" t="s">
        <v>2842</v>
      </c>
      <c r="E3665" s="29">
        <v>42164</v>
      </c>
      <c r="F3665" s="28" t="s">
        <v>14352</v>
      </c>
      <c r="G3665" s="30">
        <v>1234</v>
      </c>
      <c r="H3665" s="28" t="s">
        <v>14353</v>
      </c>
      <c r="I3665" s="31">
        <v>0</v>
      </c>
      <c r="J3665" s="31">
        <v>13453.11</v>
      </c>
      <c r="K3665" s="28" t="s">
        <v>5719</v>
      </c>
      <c r="L3665" s="32">
        <f t="shared" si="628"/>
        <v>-13453.11</v>
      </c>
      <c r="M3665" s="33">
        <f t="shared" si="629"/>
        <v>13453.11</v>
      </c>
      <c r="N3665" s="34" t="b">
        <v>1</v>
      </c>
      <c r="O3665" s="35">
        <f t="shared" si="630"/>
        <v>13453.11</v>
      </c>
      <c r="P3665" s="36" t="str">
        <f t="shared" si="631"/>
        <v>G</v>
      </c>
      <c r="Q3665" s="37" t="str">
        <f t="shared" si="632"/>
        <v>Campbeltown Community Business Ltd</v>
      </c>
      <c r="R3665" s="6" t="str">
        <f t="shared" si="633"/>
        <v>G - Campbeltown Community Business Ltd</v>
      </c>
      <c r="S3665" s="6" t="str">
        <f>IFERROR(INDEX('Vendor Over-ride'!$C:$C, MATCH($R:$R,'Vendor Over-ride'!$A:$A,0)),"")</f>
        <v>G - Campbeltown Community Business Ltd</v>
      </c>
      <c r="U3665" s="38" t="str">
        <f t="shared" si="627"/>
        <v>Lottery</v>
      </c>
      <c r="V3665" s="5" t="str">
        <f t="shared" si="637"/>
        <v>AWARD</v>
      </c>
      <c r="W3665" s="5" t="b">
        <f t="shared" si="634"/>
        <v>0</v>
      </c>
      <c r="X3665" s="40">
        <f t="shared" ca="1" si="635"/>
        <v>50611.44</v>
      </c>
      <c r="Y3665" s="30" t="b">
        <f t="shared" ca="1" si="636"/>
        <v>1</v>
      </c>
    </row>
    <row r="3666" spans="1:25">
      <c r="A3666" s="28" t="s">
        <v>5366</v>
      </c>
      <c r="B3666" s="28" t="s">
        <v>5367</v>
      </c>
      <c r="C3666" s="28" t="s">
        <v>3142</v>
      </c>
      <c r="D3666" s="28" t="s">
        <v>2842</v>
      </c>
      <c r="E3666" s="29">
        <v>42164</v>
      </c>
      <c r="F3666" s="28" t="s">
        <v>14354</v>
      </c>
      <c r="G3666" s="30">
        <v>1234</v>
      </c>
      <c r="H3666" s="28" t="s">
        <v>14355</v>
      </c>
      <c r="I3666" s="31">
        <v>0</v>
      </c>
      <c r="J3666" s="31">
        <v>8398</v>
      </c>
      <c r="K3666" s="28" t="s">
        <v>5724</v>
      </c>
      <c r="L3666" s="32">
        <f t="shared" si="628"/>
        <v>-8398</v>
      </c>
      <c r="M3666" s="33">
        <f t="shared" si="629"/>
        <v>8398</v>
      </c>
      <c r="N3666" s="34" t="b">
        <v>1</v>
      </c>
      <c r="O3666" s="35">
        <f t="shared" si="630"/>
        <v>8398</v>
      </c>
      <c r="P3666" s="36" t="str">
        <f t="shared" si="631"/>
        <v>G</v>
      </c>
      <c r="Q3666" s="37" t="str">
        <f t="shared" si="632"/>
        <v>Joan Lopez-Cleville</v>
      </c>
      <c r="R3666" s="6" t="str">
        <f t="shared" si="633"/>
        <v>G - Joan Lopez-Cleville</v>
      </c>
      <c r="S3666" s="6" t="str">
        <f>IFERROR(INDEX('Vendor Over-ride'!$C:$C, MATCH($R:$R,'Vendor Over-ride'!$A:$A,0)),"")</f>
        <v>G - Joan Lopez-Cleville</v>
      </c>
      <c r="U3666" s="38" t="str">
        <f t="shared" si="627"/>
        <v>Lottery</v>
      </c>
      <c r="V3666" s="5" t="str">
        <f t="shared" si="637"/>
        <v>AWARD</v>
      </c>
      <c r="W3666" s="5" t="b">
        <f t="shared" si="634"/>
        <v>0</v>
      </c>
      <c r="X3666" s="40">
        <f t="shared" ca="1" si="635"/>
        <v>43997</v>
      </c>
      <c r="Y3666" s="30" t="b">
        <f t="shared" ca="1" si="636"/>
        <v>1</v>
      </c>
    </row>
    <row r="3667" spans="1:25">
      <c r="A3667" s="28" t="s">
        <v>5366</v>
      </c>
      <c r="B3667" s="28" t="s">
        <v>5367</v>
      </c>
      <c r="C3667" s="28" t="s">
        <v>3142</v>
      </c>
      <c r="D3667" s="28" t="s">
        <v>2842</v>
      </c>
      <c r="E3667" s="29">
        <v>42164</v>
      </c>
      <c r="F3667" s="28" t="s">
        <v>14356</v>
      </c>
      <c r="G3667" s="30">
        <v>1234</v>
      </c>
      <c r="H3667" s="28" t="s">
        <v>14357</v>
      </c>
      <c r="I3667" s="31">
        <v>0</v>
      </c>
      <c r="J3667" s="31">
        <v>12500</v>
      </c>
      <c r="K3667" s="28" t="s">
        <v>5736</v>
      </c>
      <c r="L3667" s="32">
        <f t="shared" si="628"/>
        <v>-12500</v>
      </c>
      <c r="M3667" s="33">
        <f t="shared" si="629"/>
        <v>12500</v>
      </c>
      <c r="N3667" s="34" t="b">
        <v>1</v>
      </c>
      <c r="O3667" s="35">
        <f t="shared" si="630"/>
        <v>12500</v>
      </c>
      <c r="P3667" s="36" t="str">
        <f t="shared" si="631"/>
        <v>G</v>
      </c>
      <c r="Q3667" s="37" t="str">
        <f t="shared" si="632"/>
        <v>LGBT Youth Scotland</v>
      </c>
      <c r="R3667" s="6" t="str">
        <f t="shared" si="633"/>
        <v>G - LGBT Youth Scotland</v>
      </c>
      <c r="S3667" s="6" t="str">
        <f>IFERROR(INDEX('Vendor Over-ride'!$C:$C, MATCH($R:$R,'Vendor Over-ride'!$A:$A,0)),"")</f>
        <v>G - LGBT Youth Scotland</v>
      </c>
      <c r="U3667" s="38" t="str">
        <f t="shared" si="627"/>
        <v>Lottery</v>
      </c>
      <c r="V3667" s="5" t="str">
        <f t="shared" si="637"/>
        <v>AWARD</v>
      </c>
      <c r="W3667" s="5" t="b">
        <f t="shared" si="634"/>
        <v>0</v>
      </c>
      <c r="X3667" s="40">
        <f t="shared" ca="1" si="635"/>
        <v>32180</v>
      </c>
      <c r="Y3667" s="30" t="b">
        <f t="shared" ca="1" si="636"/>
        <v>1</v>
      </c>
    </row>
    <row r="3668" spans="1:25">
      <c r="A3668" s="28" t="s">
        <v>5366</v>
      </c>
      <c r="B3668" s="28" t="s">
        <v>5367</v>
      </c>
      <c r="C3668" s="28" t="s">
        <v>3142</v>
      </c>
      <c r="D3668" s="28" t="s">
        <v>2842</v>
      </c>
      <c r="E3668" s="29">
        <v>42164</v>
      </c>
      <c r="F3668" s="28" t="s">
        <v>3492</v>
      </c>
      <c r="G3668" s="30">
        <v>1234</v>
      </c>
      <c r="H3668" s="28" t="s">
        <v>14358</v>
      </c>
      <c r="I3668" s="31">
        <v>0</v>
      </c>
      <c r="J3668" s="31">
        <v>2087</v>
      </c>
      <c r="K3668" s="28" t="s">
        <v>5744</v>
      </c>
      <c r="L3668" s="32">
        <f t="shared" si="628"/>
        <v>-2087</v>
      </c>
      <c r="M3668" s="33">
        <f t="shared" si="629"/>
        <v>2087</v>
      </c>
      <c r="N3668" s="34" t="b">
        <v>1</v>
      </c>
      <c r="O3668" s="35">
        <f t="shared" si="630"/>
        <v>2087</v>
      </c>
      <c r="P3668" s="36" t="str">
        <f t="shared" si="631"/>
        <v>G</v>
      </c>
      <c r="Q3668" s="37" t="str">
        <f t="shared" si="632"/>
        <v>Glasgow Sculpture Studios</v>
      </c>
      <c r="R3668" s="6" t="str">
        <f t="shared" si="633"/>
        <v>G - Glasgow Sculpture Studios</v>
      </c>
      <c r="S3668" s="6" t="str">
        <f>IFERROR(INDEX('Vendor Over-ride'!$C:$C, MATCH($R:$R,'Vendor Over-ride'!$A:$A,0)),"")</f>
        <v>G - Glasgow Sculpture Studios</v>
      </c>
      <c r="U3668" s="38" t="str">
        <f t="shared" si="627"/>
        <v>Lottery</v>
      </c>
      <c r="V3668" s="5" t="str">
        <f t="shared" si="637"/>
        <v>AWARD</v>
      </c>
      <c r="W3668" s="5" t="b">
        <f t="shared" si="634"/>
        <v>0</v>
      </c>
      <c r="X3668" s="40">
        <f t="shared" ca="1" si="635"/>
        <v>45999</v>
      </c>
      <c r="Y3668" s="30" t="b">
        <f t="shared" ca="1" si="636"/>
        <v>1</v>
      </c>
    </row>
    <row r="3669" spans="1:25" hidden="1">
      <c r="A3669" s="28" t="s">
        <v>5366</v>
      </c>
      <c r="B3669" s="28" t="s">
        <v>5367</v>
      </c>
      <c r="C3669" s="28" t="s">
        <v>3142</v>
      </c>
      <c r="D3669" s="28" t="s">
        <v>2842</v>
      </c>
      <c r="E3669" s="29">
        <v>42164</v>
      </c>
      <c r="F3669" s="28" t="s">
        <v>3494</v>
      </c>
      <c r="G3669" s="30">
        <v>1234</v>
      </c>
      <c r="H3669" s="28" t="s">
        <v>14359</v>
      </c>
      <c r="I3669" s="31">
        <v>0</v>
      </c>
      <c r="J3669" s="31">
        <v>360</v>
      </c>
      <c r="K3669" s="28" t="s">
        <v>5754</v>
      </c>
      <c r="L3669" s="32">
        <f t="shared" si="628"/>
        <v>-360</v>
      </c>
      <c r="M3669" s="33">
        <f t="shared" si="629"/>
        <v>360</v>
      </c>
      <c r="N3669" s="34" t="b">
        <v>1</v>
      </c>
      <c r="O3669" s="35">
        <f t="shared" si="630"/>
        <v>360</v>
      </c>
      <c r="P3669" s="36" t="str">
        <f t="shared" si="631"/>
        <v>G</v>
      </c>
      <c r="Q3669" s="37" t="str">
        <f t="shared" si="632"/>
        <v>Rebecca Anson</v>
      </c>
      <c r="R3669" s="6" t="str">
        <f t="shared" si="633"/>
        <v>G - Rebecca Anson</v>
      </c>
      <c r="S3669" s="6" t="str">
        <f>IFERROR(INDEX('Vendor Over-ride'!$C:$C, MATCH($R:$R,'Vendor Over-ride'!$A:$A,0)),"")</f>
        <v>G - Rebecca Anson</v>
      </c>
      <c r="U3669" s="38" t="str">
        <f t="shared" si="627"/>
        <v>Lottery</v>
      </c>
      <c r="V3669" s="5" t="str">
        <f t="shared" si="637"/>
        <v>AWARD</v>
      </c>
      <c r="W3669" s="5" t="b">
        <f t="shared" si="634"/>
        <v>0</v>
      </c>
      <c r="X3669" s="40">
        <f t="shared" ca="1" si="635"/>
        <v>360</v>
      </c>
      <c r="Y3669" s="30" t="b">
        <f t="shared" ca="1" si="636"/>
        <v>0</v>
      </c>
    </row>
    <row r="3670" spans="1:25" hidden="1">
      <c r="A3670" s="28" t="s">
        <v>5366</v>
      </c>
      <c r="B3670" s="28" t="s">
        <v>5367</v>
      </c>
      <c r="C3670" s="28" t="s">
        <v>3142</v>
      </c>
      <c r="D3670" s="28" t="s">
        <v>2842</v>
      </c>
      <c r="E3670" s="29">
        <v>42164</v>
      </c>
      <c r="F3670" s="28" t="s">
        <v>14360</v>
      </c>
      <c r="G3670" s="30">
        <v>1234</v>
      </c>
      <c r="H3670" s="28" t="s">
        <v>14361</v>
      </c>
      <c r="I3670" s="31">
        <v>0</v>
      </c>
      <c r="J3670" s="31">
        <v>1500</v>
      </c>
      <c r="K3670" s="28" t="s">
        <v>5801</v>
      </c>
      <c r="L3670" s="32">
        <f t="shared" si="628"/>
        <v>-1500</v>
      </c>
      <c r="M3670" s="33">
        <f t="shared" si="629"/>
        <v>1500</v>
      </c>
      <c r="N3670" s="34" t="b">
        <v>1</v>
      </c>
      <c r="O3670" s="35">
        <f t="shared" si="630"/>
        <v>1500</v>
      </c>
      <c r="P3670" s="36" t="str">
        <f t="shared" si="631"/>
        <v>G</v>
      </c>
      <c r="Q3670" s="37" t="str">
        <f t="shared" si="632"/>
        <v>Glow Arts (Jennifer McGlone)</v>
      </c>
      <c r="R3670" s="6" t="str">
        <f t="shared" si="633"/>
        <v>G - Glow Arts (Jennifer McGlone)</v>
      </c>
      <c r="S3670" s="6" t="str">
        <f>IFERROR(INDEX('Vendor Over-ride'!$C:$C, MATCH($R:$R,'Vendor Over-ride'!$A:$A,0)),"")</f>
        <v>G - Glow Arts (Jennifer McGlone)</v>
      </c>
      <c r="U3670" s="38" t="str">
        <f t="shared" si="627"/>
        <v>Lottery</v>
      </c>
      <c r="V3670" s="5" t="str">
        <f t="shared" si="637"/>
        <v>AWARD</v>
      </c>
      <c r="W3670" s="5" t="b">
        <f t="shared" si="634"/>
        <v>0</v>
      </c>
      <c r="X3670" s="40">
        <f t="shared" ca="1" si="635"/>
        <v>1500</v>
      </c>
      <c r="Y3670" s="30" t="b">
        <f t="shared" ca="1" si="636"/>
        <v>0</v>
      </c>
    </row>
    <row r="3671" spans="1:25">
      <c r="A3671" s="28" t="s">
        <v>5366</v>
      </c>
      <c r="B3671" s="28" t="s">
        <v>5367</v>
      </c>
      <c r="C3671" s="28" t="s">
        <v>3142</v>
      </c>
      <c r="D3671" s="28" t="s">
        <v>2842</v>
      </c>
      <c r="E3671" s="29">
        <v>42164</v>
      </c>
      <c r="F3671" s="28" t="s">
        <v>3495</v>
      </c>
      <c r="G3671" s="30">
        <v>1234</v>
      </c>
      <c r="H3671" s="28" t="s">
        <v>14362</v>
      </c>
      <c r="I3671" s="31">
        <v>0</v>
      </c>
      <c r="J3671" s="31">
        <v>5307.09</v>
      </c>
      <c r="K3671" s="28" t="s">
        <v>13762</v>
      </c>
      <c r="L3671" s="32">
        <f t="shared" si="628"/>
        <v>-5307.09</v>
      </c>
      <c r="M3671" s="33">
        <f t="shared" si="629"/>
        <v>5307.09</v>
      </c>
      <c r="N3671" s="34" t="b">
        <v>1</v>
      </c>
      <c r="O3671" s="35">
        <f t="shared" si="630"/>
        <v>5307.09</v>
      </c>
      <c r="P3671" s="36" t="str">
        <f t="shared" si="631"/>
        <v>G</v>
      </c>
      <c r="Q3671" s="37" t="str">
        <f t="shared" si="632"/>
        <v>Dance House</v>
      </c>
      <c r="R3671" s="6" t="str">
        <f t="shared" si="633"/>
        <v>G - Dance House</v>
      </c>
      <c r="S3671" s="6" t="str">
        <f>IFERROR(INDEX('Vendor Over-ride'!$C:$C, MATCH($R:$R,'Vendor Over-ride'!$A:$A,0)),"")</f>
        <v>G - Dance House</v>
      </c>
      <c r="U3671" s="38" t="str">
        <f t="shared" si="627"/>
        <v>Lottery</v>
      </c>
      <c r="V3671" s="5" t="str">
        <f t="shared" si="637"/>
        <v>AWARD</v>
      </c>
      <c r="W3671" s="5" t="b">
        <f t="shared" si="634"/>
        <v>0</v>
      </c>
      <c r="X3671" s="40">
        <f t="shared" ca="1" si="635"/>
        <v>87647.459999999992</v>
      </c>
      <c r="Y3671" s="30" t="b">
        <f t="shared" ca="1" si="636"/>
        <v>1</v>
      </c>
    </row>
    <row r="3672" spans="1:25">
      <c r="A3672" s="28" t="s">
        <v>5366</v>
      </c>
      <c r="B3672" s="28" t="s">
        <v>5367</v>
      </c>
      <c r="C3672" s="28" t="s">
        <v>3142</v>
      </c>
      <c r="D3672" s="28" t="s">
        <v>2842</v>
      </c>
      <c r="E3672" s="29">
        <v>42164</v>
      </c>
      <c r="F3672" s="28" t="s">
        <v>3496</v>
      </c>
      <c r="G3672" s="30">
        <v>1234</v>
      </c>
      <c r="H3672" s="28" t="s">
        <v>14363</v>
      </c>
      <c r="I3672" s="31">
        <v>0</v>
      </c>
      <c r="J3672" s="31">
        <v>2500</v>
      </c>
      <c r="K3672" s="28" t="s">
        <v>13796</v>
      </c>
      <c r="L3672" s="32">
        <f t="shared" si="628"/>
        <v>-2500</v>
      </c>
      <c r="M3672" s="33">
        <f t="shared" si="629"/>
        <v>2500</v>
      </c>
      <c r="N3672" s="34" t="b">
        <v>1</v>
      </c>
      <c r="O3672" s="35">
        <f t="shared" si="630"/>
        <v>2500</v>
      </c>
      <c r="P3672" s="36" t="str">
        <f t="shared" si="631"/>
        <v>G</v>
      </c>
      <c r="Q3672" s="37" t="str">
        <f t="shared" si="632"/>
        <v>Project Ability</v>
      </c>
      <c r="R3672" s="6" t="str">
        <f t="shared" si="633"/>
        <v>G - Project Ability</v>
      </c>
      <c r="S3672" s="6" t="str">
        <f>IFERROR(INDEX('Vendor Over-ride'!$C:$C, MATCH($R:$R,'Vendor Over-ride'!$A:$A,0)),"")</f>
        <v>G - Project Ability</v>
      </c>
      <c r="U3672" s="38" t="str">
        <f t="shared" si="627"/>
        <v>Lottery</v>
      </c>
      <c r="V3672" s="5" t="str">
        <f t="shared" si="637"/>
        <v>AWARD</v>
      </c>
      <c r="W3672" s="5" t="b">
        <f t="shared" si="634"/>
        <v>0</v>
      </c>
      <c r="X3672" s="40">
        <f t="shared" ca="1" si="635"/>
        <v>147083</v>
      </c>
      <c r="Y3672" s="30" t="b">
        <f t="shared" ca="1" si="636"/>
        <v>1</v>
      </c>
    </row>
    <row r="3673" spans="1:25">
      <c r="A3673" s="28" t="s">
        <v>5366</v>
      </c>
      <c r="B3673" s="28" t="s">
        <v>5367</v>
      </c>
      <c r="C3673" s="28" t="s">
        <v>3142</v>
      </c>
      <c r="D3673" s="28" t="s">
        <v>2842</v>
      </c>
      <c r="E3673" s="29">
        <v>42164</v>
      </c>
      <c r="F3673" s="28" t="s">
        <v>3497</v>
      </c>
      <c r="G3673" s="30">
        <v>1234</v>
      </c>
      <c r="H3673" s="28" t="s">
        <v>14364</v>
      </c>
      <c r="I3673" s="31">
        <v>0</v>
      </c>
      <c r="J3673" s="31">
        <v>93750</v>
      </c>
      <c r="K3673" s="28" t="s">
        <v>14365</v>
      </c>
      <c r="L3673" s="32">
        <f t="shared" si="628"/>
        <v>-93750</v>
      </c>
      <c r="M3673" s="33">
        <f t="shared" si="629"/>
        <v>93750</v>
      </c>
      <c r="N3673" s="34" t="b">
        <v>1</v>
      </c>
      <c r="O3673" s="35">
        <f t="shared" si="630"/>
        <v>93750</v>
      </c>
      <c r="P3673" s="36" t="str">
        <f t="shared" si="631"/>
        <v>G</v>
      </c>
      <c r="Q3673" s="37" t="str">
        <f t="shared" si="632"/>
        <v>Active events</v>
      </c>
      <c r="R3673" s="6" t="str">
        <f t="shared" si="633"/>
        <v>G - Active events</v>
      </c>
      <c r="S3673" s="6" t="str">
        <f>IFERROR(INDEX('Vendor Over-ride'!$C:$C, MATCH($R:$R,'Vendor Over-ride'!$A:$A,0)),"")</f>
        <v>G - Active events</v>
      </c>
      <c r="U3673" s="38" t="str">
        <f t="shared" si="627"/>
        <v>Lottery</v>
      </c>
      <c r="V3673" s="5" t="str">
        <f t="shared" si="637"/>
        <v>AWARD</v>
      </c>
      <c r="W3673" s="5" t="b">
        <f t="shared" si="634"/>
        <v>1</v>
      </c>
      <c r="X3673" s="40">
        <f t="shared" ca="1" si="635"/>
        <v>93750</v>
      </c>
      <c r="Y3673" s="30" t="b">
        <f t="shared" ca="1" si="636"/>
        <v>1</v>
      </c>
    </row>
    <row r="3674" spans="1:25">
      <c r="A3674" s="28" t="s">
        <v>5366</v>
      </c>
      <c r="B3674" s="28" t="s">
        <v>5367</v>
      </c>
      <c r="C3674" s="28" t="s">
        <v>3142</v>
      </c>
      <c r="D3674" s="28" t="s">
        <v>2842</v>
      </c>
      <c r="E3674" s="29">
        <v>42164</v>
      </c>
      <c r="F3674" s="28" t="s">
        <v>3498</v>
      </c>
      <c r="G3674" s="30">
        <v>1234</v>
      </c>
      <c r="H3674" s="28" t="s">
        <v>14366</v>
      </c>
      <c r="I3674" s="31">
        <v>0</v>
      </c>
      <c r="J3674" s="31">
        <v>97500</v>
      </c>
      <c r="K3674" s="28" t="s">
        <v>14367</v>
      </c>
      <c r="L3674" s="32">
        <f t="shared" si="628"/>
        <v>-97500</v>
      </c>
      <c r="M3674" s="33">
        <f t="shared" si="629"/>
        <v>97500</v>
      </c>
      <c r="N3674" s="34" t="b">
        <v>1</v>
      </c>
      <c r="O3674" s="35">
        <f t="shared" si="630"/>
        <v>97500</v>
      </c>
      <c r="P3674" s="36" t="str">
        <f t="shared" si="631"/>
        <v>G</v>
      </c>
      <c r="Q3674" s="37" t="str">
        <f t="shared" si="632"/>
        <v>Artlink Edinburgh &amp; the Lothians</v>
      </c>
      <c r="R3674" s="6" t="str">
        <f t="shared" si="633"/>
        <v>G - Artlink Edinburgh &amp; the Lothians</v>
      </c>
      <c r="S3674" s="6" t="str">
        <f>IFERROR(INDEX('Vendor Over-ride'!$C:$C, MATCH($R:$R,'Vendor Over-ride'!$A:$A,0)),"")</f>
        <v>G - Artlink Edinburgh &amp; the Lothians</v>
      </c>
      <c r="U3674" s="38" t="str">
        <f t="shared" si="627"/>
        <v>Lottery</v>
      </c>
      <c r="V3674" s="5" t="str">
        <f t="shared" si="637"/>
        <v>AWARD</v>
      </c>
      <c r="W3674" s="5" t="b">
        <f t="shared" si="634"/>
        <v>1</v>
      </c>
      <c r="X3674" s="40">
        <f t="shared" ca="1" si="635"/>
        <v>97500</v>
      </c>
      <c r="Y3674" s="30" t="b">
        <f t="shared" ca="1" si="636"/>
        <v>1</v>
      </c>
    </row>
    <row r="3675" spans="1:25">
      <c r="A3675" s="28" t="s">
        <v>5366</v>
      </c>
      <c r="B3675" s="28" t="s">
        <v>5367</v>
      </c>
      <c r="C3675" s="28" t="s">
        <v>3142</v>
      </c>
      <c r="D3675" s="28" t="s">
        <v>2842</v>
      </c>
      <c r="E3675" s="29">
        <v>42164</v>
      </c>
      <c r="F3675" s="28" t="s">
        <v>3499</v>
      </c>
      <c r="G3675" s="30">
        <v>1234</v>
      </c>
      <c r="H3675" s="28" t="s">
        <v>14368</v>
      </c>
      <c r="I3675" s="31">
        <v>0</v>
      </c>
      <c r="J3675" s="31">
        <v>30000</v>
      </c>
      <c r="K3675" s="28" t="s">
        <v>14369</v>
      </c>
      <c r="L3675" s="32">
        <f t="shared" si="628"/>
        <v>-30000</v>
      </c>
      <c r="M3675" s="33">
        <f t="shared" si="629"/>
        <v>30000</v>
      </c>
      <c r="N3675" s="34" t="b">
        <v>1</v>
      </c>
      <c r="O3675" s="35">
        <f t="shared" si="630"/>
        <v>30000</v>
      </c>
      <c r="P3675" s="36" t="str">
        <f t="shared" si="631"/>
        <v>G</v>
      </c>
      <c r="Q3675" s="37" t="str">
        <f t="shared" si="632"/>
        <v>Maria Fusco</v>
      </c>
      <c r="R3675" s="6" t="str">
        <f t="shared" si="633"/>
        <v>G - Maria Fusco</v>
      </c>
      <c r="S3675" s="6" t="str">
        <f>IFERROR(INDEX('Vendor Over-ride'!$C:$C, MATCH($R:$R,'Vendor Over-ride'!$A:$A,0)),"")</f>
        <v>G - Maria Fusco</v>
      </c>
      <c r="U3675" s="38" t="str">
        <f t="shared" si="627"/>
        <v>Lottery</v>
      </c>
      <c r="V3675" s="5" t="str">
        <f t="shared" si="637"/>
        <v>AWARD</v>
      </c>
      <c r="W3675" s="5" t="b">
        <f t="shared" si="634"/>
        <v>1</v>
      </c>
      <c r="X3675" s="40">
        <f t="shared" ca="1" si="635"/>
        <v>40000</v>
      </c>
      <c r="Y3675" s="30" t="b">
        <f t="shared" ca="1" si="636"/>
        <v>1</v>
      </c>
    </row>
    <row r="3676" spans="1:25" hidden="1">
      <c r="A3676" s="28" t="s">
        <v>5366</v>
      </c>
      <c r="B3676" s="28" t="s">
        <v>5367</v>
      </c>
      <c r="C3676" s="28" t="s">
        <v>3142</v>
      </c>
      <c r="D3676" s="28" t="s">
        <v>2842</v>
      </c>
      <c r="E3676" s="29">
        <v>42164</v>
      </c>
      <c r="F3676" s="28" t="s">
        <v>3501</v>
      </c>
      <c r="G3676" s="30">
        <v>1234</v>
      </c>
      <c r="H3676" s="28" t="s">
        <v>14370</v>
      </c>
      <c r="I3676" s="31">
        <v>0</v>
      </c>
      <c r="J3676" s="31">
        <v>6000</v>
      </c>
      <c r="K3676" s="28" t="s">
        <v>14371</v>
      </c>
      <c r="L3676" s="32">
        <f t="shared" si="628"/>
        <v>-6000</v>
      </c>
      <c r="M3676" s="33">
        <f t="shared" si="629"/>
        <v>6000</v>
      </c>
      <c r="N3676" s="34" t="b">
        <v>1</v>
      </c>
      <c r="O3676" s="35">
        <f t="shared" si="630"/>
        <v>6000</v>
      </c>
      <c r="P3676" s="36" t="str">
        <f t="shared" si="631"/>
        <v>G</v>
      </c>
      <c r="Q3676" s="37" t="str">
        <f t="shared" si="632"/>
        <v>Gavin Prentice</v>
      </c>
      <c r="R3676" s="6" t="str">
        <f t="shared" si="633"/>
        <v>G - Gavin Prentice</v>
      </c>
      <c r="S3676" s="6" t="str">
        <f>IFERROR(INDEX('Vendor Over-ride'!$C:$C, MATCH($R:$R,'Vendor Over-ride'!$A:$A,0)),"")</f>
        <v>G - Gavin Prentice</v>
      </c>
      <c r="U3676" s="38" t="str">
        <f t="shared" si="627"/>
        <v>Lottery</v>
      </c>
      <c r="V3676" s="5" t="str">
        <f t="shared" si="637"/>
        <v>AWARD</v>
      </c>
      <c r="W3676" s="5" t="b">
        <f t="shared" si="634"/>
        <v>0</v>
      </c>
      <c r="X3676" s="40">
        <f t="shared" ca="1" si="635"/>
        <v>8000</v>
      </c>
      <c r="Y3676" s="30" t="b">
        <f t="shared" ca="1" si="636"/>
        <v>0</v>
      </c>
    </row>
    <row r="3677" spans="1:25" hidden="1">
      <c r="A3677" s="28" t="s">
        <v>5366</v>
      </c>
      <c r="B3677" s="28" t="s">
        <v>5367</v>
      </c>
      <c r="C3677" s="28" t="s">
        <v>3142</v>
      </c>
      <c r="D3677" s="28" t="s">
        <v>2842</v>
      </c>
      <c r="E3677" s="29">
        <v>42164</v>
      </c>
      <c r="F3677" s="28" t="s">
        <v>3502</v>
      </c>
      <c r="G3677" s="30">
        <v>1234</v>
      </c>
      <c r="H3677" s="28" t="s">
        <v>14372</v>
      </c>
      <c r="I3677" s="31">
        <v>0</v>
      </c>
      <c r="J3677" s="31">
        <v>6000</v>
      </c>
      <c r="K3677" s="28" t="s">
        <v>14373</v>
      </c>
      <c r="L3677" s="32">
        <f t="shared" si="628"/>
        <v>-6000</v>
      </c>
      <c r="M3677" s="33">
        <f t="shared" si="629"/>
        <v>6000</v>
      </c>
      <c r="N3677" s="34" t="b">
        <v>1</v>
      </c>
      <c r="O3677" s="35">
        <f t="shared" si="630"/>
        <v>6000</v>
      </c>
      <c r="P3677" s="36" t="str">
        <f t="shared" si="631"/>
        <v>G</v>
      </c>
      <c r="Q3677" s="37" t="str">
        <f t="shared" si="632"/>
        <v>The Cottier Projects</v>
      </c>
      <c r="R3677" s="6" t="str">
        <f t="shared" si="633"/>
        <v>G - The Cottier Projects</v>
      </c>
      <c r="S3677" s="6" t="str">
        <f>IFERROR(INDEX('Vendor Over-ride'!$C:$C, MATCH($R:$R,'Vendor Over-ride'!$A:$A,0)),"")</f>
        <v>G - The Cottier Projects</v>
      </c>
      <c r="U3677" s="38" t="str">
        <f t="shared" si="627"/>
        <v>Lottery</v>
      </c>
      <c r="V3677" s="5" t="str">
        <f t="shared" si="637"/>
        <v>AWARD</v>
      </c>
      <c r="W3677" s="5" t="b">
        <f t="shared" si="634"/>
        <v>0</v>
      </c>
      <c r="X3677" s="40">
        <f t="shared" ca="1" si="635"/>
        <v>15500</v>
      </c>
      <c r="Y3677" s="30" t="b">
        <f t="shared" ca="1" si="636"/>
        <v>0</v>
      </c>
    </row>
    <row r="3678" spans="1:25">
      <c r="A3678" s="28" t="s">
        <v>5366</v>
      </c>
      <c r="B3678" s="28" t="s">
        <v>5367</v>
      </c>
      <c r="C3678" s="28" t="s">
        <v>3142</v>
      </c>
      <c r="D3678" s="28" t="s">
        <v>2842</v>
      </c>
      <c r="E3678" s="29">
        <v>42164</v>
      </c>
      <c r="F3678" s="28" t="s">
        <v>3503</v>
      </c>
      <c r="G3678" s="30">
        <v>1234</v>
      </c>
      <c r="H3678" s="28" t="s">
        <v>14374</v>
      </c>
      <c r="I3678" s="31">
        <v>0</v>
      </c>
      <c r="J3678" s="31">
        <v>60000</v>
      </c>
      <c r="K3678" s="28" t="s">
        <v>14375</v>
      </c>
      <c r="L3678" s="32">
        <f t="shared" si="628"/>
        <v>-60000</v>
      </c>
      <c r="M3678" s="33">
        <f t="shared" si="629"/>
        <v>60000</v>
      </c>
      <c r="N3678" s="34" t="b">
        <v>1</v>
      </c>
      <c r="O3678" s="35">
        <f t="shared" si="630"/>
        <v>60000</v>
      </c>
      <c r="P3678" s="36" t="str">
        <f t="shared" si="631"/>
        <v>G</v>
      </c>
      <c r="Q3678" s="37" t="str">
        <f t="shared" si="632"/>
        <v>Starcatchers Productions Ltd</v>
      </c>
      <c r="R3678" s="6" t="str">
        <f t="shared" si="633"/>
        <v>G - Starcatchers Productions Ltd</v>
      </c>
      <c r="S3678" s="6" t="str">
        <f>IFERROR(INDEX('Vendor Over-ride'!$C:$C, MATCH($R:$R,'Vendor Over-ride'!$A:$A,0)),"")</f>
        <v>G - Starcatchers Productions Ltd</v>
      </c>
      <c r="U3678" s="38" t="str">
        <f t="shared" si="627"/>
        <v>Lottery</v>
      </c>
      <c r="V3678" s="5" t="str">
        <f t="shared" si="637"/>
        <v>AWARD</v>
      </c>
      <c r="W3678" s="5" t="b">
        <f t="shared" si="634"/>
        <v>1</v>
      </c>
      <c r="X3678" s="40">
        <f t="shared" ca="1" si="635"/>
        <v>77325</v>
      </c>
      <c r="Y3678" s="30" t="b">
        <f t="shared" ca="1" si="636"/>
        <v>1</v>
      </c>
    </row>
    <row r="3679" spans="1:25" hidden="1">
      <c r="A3679" s="28" t="s">
        <v>5366</v>
      </c>
      <c r="B3679" s="28" t="s">
        <v>5367</v>
      </c>
      <c r="C3679" s="28" t="s">
        <v>3142</v>
      </c>
      <c r="D3679" s="28" t="s">
        <v>2842</v>
      </c>
      <c r="E3679" s="29">
        <v>42164</v>
      </c>
      <c r="F3679" s="28" t="s">
        <v>14376</v>
      </c>
      <c r="G3679" s="30">
        <v>1234</v>
      </c>
      <c r="H3679" s="28" t="s">
        <v>14377</v>
      </c>
      <c r="I3679" s="31">
        <v>0</v>
      </c>
      <c r="J3679" s="31">
        <v>10445</v>
      </c>
      <c r="K3679" s="28" t="s">
        <v>14378</v>
      </c>
      <c r="L3679" s="32">
        <f t="shared" si="628"/>
        <v>-10445</v>
      </c>
      <c r="M3679" s="33">
        <f t="shared" si="629"/>
        <v>10445</v>
      </c>
      <c r="N3679" s="34" t="b">
        <v>1</v>
      </c>
      <c r="O3679" s="35">
        <f t="shared" si="630"/>
        <v>10445</v>
      </c>
      <c r="P3679" s="36" t="str">
        <f t="shared" si="631"/>
        <v>G</v>
      </c>
      <c r="Q3679" s="37" t="str">
        <f t="shared" si="632"/>
        <v>Pulteneytown PeoplesÔÇÖ Project</v>
      </c>
      <c r="R3679" s="6" t="str">
        <f t="shared" si="633"/>
        <v>G - Pulteneytown PeoplesÔÇÖ Project</v>
      </c>
      <c r="S3679" s="6" t="str">
        <f>IFERROR(INDEX('Vendor Over-ride'!$C:$C, MATCH($R:$R,'Vendor Over-ride'!$A:$A,0)),"")</f>
        <v>G - Pulteneytown PeoplesÔÇÖ Project</v>
      </c>
      <c r="U3679" s="38" t="str">
        <f t="shared" si="627"/>
        <v>Lottery</v>
      </c>
      <c r="V3679" s="5" t="str">
        <f t="shared" si="637"/>
        <v>AWARD</v>
      </c>
      <c r="W3679" s="5" t="b">
        <f t="shared" si="634"/>
        <v>0</v>
      </c>
      <c r="X3679" s="40">
        <f t="shared" ca="1" si="635"/>
        <v>10445</v>
      </c>
      <c r="Y3679" s="30" t="b">
        <f t="shared" ca="1" si="636"/>
        <v>0</v>
      </c>
    </row>
    <row r="3680" spans="1:25" hidden="1">
      <c r="A3680" s="28" t="s">
        <v>5366</v>
      </c>
      <c r="B3680" s="28" t="s">
        <v>5367</v>
      </c>
      <c r="C3680" s="28" t="s">
        <v>3142</v>
      </c>
      <c r="D3680" s="28" t="s">
        <v>2842</v>
      </c>
      <c r="E3680" s="29">
        <v>42164</v>
      </c>
      <c r="F3680" s="28" t="s">
        <v>3504</v>
      </c>
      <c r="G3680" s="30">
        <v>1234</v>
      </c>
      <c r="H3680" s="28" t="s">
        <v>14379</v>
      </c>
      <c r="I3680" s="31">
        <v>0</v>
      </c>
      <c r="J3680" s="31">
        <v>5205</v>
      </c>
      <c r="K3680" s="28" t="s">
        <v>14380</v>
      </c>
      <c r="L3680" s="32">
        <f t="shared" si="628"/>
        <v>-5205</v>
      </c>
      <c r="M3680" s="33">
        <f t="shared" si="629"/>
        <v>5205</v>
      </c>
      <c r="N3680" s="34" t="b">
        <v>1</v>
      </c>
      <c r="O3680" s="35">
        <f t="shared" si="630"/>
        <v>5205</v>
      </c>
      <c r="P3680" s="36" t="str">
        <f t="shared" si="631"/>
        <v>G</v>
      </c>
      <c r="Q3680" s="37" t="str">
        <f t="shared" si="632"/>
        <v>LeithLate</v>
      </c>
      <c r="R3680" s="6" t="str">
        <f t="shared" si="633"/>
        <v>G - LeithLate</v>
      </c>
      <c r="S3680" s="6" t="str">
        <f>IFERROR(INDEX('Vendor Over-ride'!$C:$C, MATCH($R:$R,'Vendor Over-ride'!$A:$A,0)),"")</f>
        <v>G - LeithLate</v>
      </c>
      <c r="U3680" s="38" t="str">
        <f t="shared" si="627"/>
        <v>Lottery</v>
      </c>
      <c r="V3680" s="5" t="str">
        <f t="shared" si="637"/>
        <v>AWARD</v>
      </c>
      <c r="W3680" s="5" t="b">
        <f t="shared" si="634"/>
        <v>0</v>
      </c>
      <c r="X3680" s="40">
        <f t="shared" ca="1" si="635"/>
        <v>7740</v>
      </c>
      <c r="Y3680" s="30" t="b">
        <f t="shared" ca="1" si="636"/>
        <v>0</v>
      </c>
    </row>
    <row r="3681" spans="1:25" hidden="1">
      <c r="A3681" s="28" t="s">
        <v>5366</v>
      </c>
      <c r="B3681" s="28" t="s">
        <v>5367</v>
      </c>
      <c r="C3681" s="28" t="s">
        <v>3142</v>
      </c>
      <c r="D3681" s="28" t="s">
        <v>2842</v>
      </c>
      <c r="E3681" s="29">
        <v>42164</v>
      </c>
      <c r="F3681" s="28" t="s">
        <v>3505</v>
      </c>
      <c r="G3681" s="30">
        <v>1234</v>
      </c>
      <c r="H3681" s="28" t="s">
        <v>14381</v>
      </c>
      <c r="I3681" s="31">
        <v>0</v>
      </c>
      <c r="J3681" s="31">
        <v>3750</v>
      </c>
      <c r="K3681" s="28" t="s">
        <v>14382</v>
      </c>
      <c r="L3681" s="32">
        <f t="shared" si="628"/>
        <v>-3750</v>
      </c>
      <c r="M3681" s="33">
        <f t="shared" si="629"/>
        <v>3750</v>
      </c>
      <c r="N3681" s="34" t="b">
        <v>1</v>
      </c>
      <c r="O3681" s="35">
        <f t="shared" si="630"/>
        <v>3750</v>
      </c>
      <c r="P3681" s="36" t="str">
        <f t="shared" si="631"/>
        <v>G</v>
      </c>
      <c r="Q3681" s="37" t="str">
        <f t="shared" si="632"/>
        <v>Beyond Borders Scotland</v>
      </c>
      <c r="R3681" s="6" t="str">
        <f t="shared" si="633"/>
        <v>G - Beyond Borders Scotland</v>
      </c>
      <c r="S3681" s="6" t="str">
        <f>IFERROR(INDEX('Vendor Over-ride'!$C:$C, MATCH($R:$R,'Vendor Over-ride'!$A:$A,0)),"")</f>
        <v>G - Beyond Borders Scotland</v>
      </c>
      <c r="U3681" s="38" t="str">
        <f t="shared" si="627"/>
        <v>Lottery</v>
      </c>
      <c r="V3681" s="5" t="str">
        <f t="shared" si="637"/>
        <v>AWARD</v>
      </c>
      <c r="W3681" s="5" t="b">
        <f t="shared" si="634"/>
        <v>0</v>
      </c>
      <c r="X3681" s="40">
        <f t="shared" ca="1" si="635"/>
        <v>3750</v>
      </c>
      <c r="Y3681" s="30" t="b">
        <f t="shared" ca="1" si="636"/>
        <v>0</v>
      </c>
    </row>
    <row r="3682" spans="1:25" hidden="1">
      <c r="A3682" s="28" t="s">
        <v>5366</v>
      </c>
      <c r="B3682" s="28" t="s">
        <v>5367</v>
      </c>
      <c r="C3682" s="28" t="s">
        <v>3142</v>
      </c>
      <c r="D3682" s="28" t="s">
        <v>2842</v>
      </c>
      <c r="E3682" s="29">
        <v>42164</v>
      </c>
      <c r="F3682" s="28" t="s">
        <v>3507</v>
      </c>
      <c r="G3682" s="30">
        <v>1234</v>
      </c>
      <c r="H3682" s="28" t="s">
        <v>14383</v>
      </c>
      <c r="I3682" s="31">
        <v>0</v>
      </c>
      <c r="J3682" s="31">
        <v>1950</v>
      </c>
      <c r="K3682" s="28" t="s">
        <v>14384</v>
      </c>
      <c r="L3682" s="32">
        <f t="shared" si="628"/>
        <v>-1950</v>
      </c>
      <c r="M3682" s="33">
        <f t="shared" si="629"/>
        <v>1950</v>
      </c>
      <c r="N3682" s="34" t="b">
        <v>1</v>
      </c>
      <c r="O3682" s="35">
        <f t="shared" si="630"/>
        <v>1950</v>
      </c>
      <c r="P3682" s="36" t="str">
        <f t="shared" si="631"/>
        <v>G</v>
      </c>
      <c r="Q3682" s="37" t="str">
        <f t="shared" si="632"/>
        <v>Scottish Saxophone Ensemble</v>
      </c>
      <c r="R3682" s="6" t="str">
        <f t="shared" si="633"/>
        <v>G - Scottish Saxophone Ensemble</v>
      </c>
      <c r="S3682" s="6" t="str">
        <f>IFERROR(INDEX('Vendor Over-ride'!$C:$C, MATCH($R:$R,'Vendor Over-ride'!$A:$A,0)),"")</f>
        <v>G - Scottish Saxophone Ensemble</v>
      </c>
      <c r="U3682" s="38" t="str">
        <f t="shared" si="627"/>
        <v>Lottery</v>
      </c>
      <c r="V3682" s="5" t="str">
        <f t="shared" si="637"/>
        <v>AWARD</v>
      </c>
      <c r="W3682" s="5" t="b">
        <f t="shared" si="634"/>
        <v>0</v>
      </c>
      <c r="X3682" s="40">
        <f t="shared" ca="1" si="635"/>
        <v>2600</v>
      </c>
      <c r="Y3682" s="30" t="b">
        <f t="shared" ca="1" si="636"/>
        <v>0</v>
      </c>
    </row>
    <row r="3683" spans="1:25" hidden="1">
      <c r="A3683" s="28" t="s">
        <v>5366</v>
      </c>
      <c r="B3683" s="28" t="s">
        <v>5367</v>
      </c>
      <c r="C3683" s="28" t="s">
        <v>3142</v>
      </c>
      <c r="D3683" s="28" t="s">
        <v>2842</v>
      </c>
      <c r="E3683" s="29">
        <v>42164</v>
      </c>
      <c r="F3683" s="28" t="s">
        <v>3508</v>
      </c>
      <c r="G3683" s="30">
        <v>1234</v>
      </c>
      <c r="H3683" s="28" t="s">
        <v>14385</v>
      </c>
      <c r="I3683" s="31">
        <v>0</v>
      </c>
      <c r="J3683" s="31">
        <v>7500</v>
      </c>
      <c r="K3683" s="28" t="s">
        <v>14386</v>
      </c>
      <c r="L3683" s="32">
        <f t="shared" si="628"/>
        <v>-7500</v>
      </c>
      <c r="M3683" s="33">
        <f t="shared" si="629"/>
        <v>7500</v>
      </c>
      <c r="N3683" s="34" t="b">
        <v>1</v>
      </c>
      <c r="O3683" s="35">
        <f t="shared" si="630"/>
        <v>7500</v>
      </c>
      <c r="P3683" s="36" t="str">
        <f t="shared" si="631"/>
        <v>G</v>
      </c>
      <c r="Q3683" s="37" t="str">
        <f t="shared" si="632"/>
        <v>French Film Festival</v>
      </c>
      <c r="R3683" s="6" t="str">
        <f t="shared" si="633"/>
        <v>G - French Film Festival</v>
      </c>
      <c r="S3683" s="6" t="str">
        <f>IFERROR(INDEX('Vendor Over-ride'!$C:$C, MATCH($R:$R,'Vendor Over-ride'!$A:$A,0)),"")</f>
        <v>G - French Film Festival</v>
      </c>
      <c r="U3683" s="38" t="str">
        <f t="shared" si="627"/>
        <v>Lottery</v>
      </c>
      <c r="V3683" s="5" t="str">
        <f t="shared" si="637"/>
        <v>AWARD</v>
      </c>
      <c r="W3683" s="5" t="b">
        <f t="shared" si="634"/>
        <v>0</v>
      </c>
      <c r="X3683" s="40">
        <f t="shared" ca="1" si="635"/>
        <v>12500</v>
      </c>
      <c r="Y3683" s="30" t="b">
        <f t="shared" ca="1" si="636"/>
        <v>0</v>
      </c>
    </row>
    <row r="3684" spans="1:25" hidden="1">
      <c r="A3684" s="28" t="s">
        <v>5366</v>
      </c>
      <c r="B3684" s="28" t="s">
        <v>5367</v>
      </c>
      <c r="C3684" s="28" t="s">
        <v>3142</v>
      </c>
      <c r="D3684" s="28" t="s">
        <v>2842</v>
      </c>
      <c r="E3684" s="29">
        <v>42164</v>
      </c>
      <c r="F3684" s="28" t="s">
        <v>3509</v>
      </c>
      <c r="G3684" s="30">
        <v>1234</v>
      </c>
      <c r="H3684" s="28" t="s">
        <v>14387</v>
      </c>
      <c r="I3684" s="31">
        <v>0</v>
      </c>
      <c r="J3684" s="31">
        <v>7901</v>
      </c>
      <c r="K3684" s="28" t="s">
        <v>14388</v>
      </c>
      <c r="L3684" s="32">
        <f t="shared" si="628"/>
        <v>-7901</v>
      </c>
      <c r="M3684" s="33">
        <f t="shared" si="629"/>
        <v>7901</v>
      </c>
      <c r="N3684" s="34" t="b">
        <v>1</v>
      </c>
      <c r="O3684" s="35">
        <f t="shared" si="630"/>
        <v>7901</v>
      </c>
      <c r="P3684" s="36" t="str">
        <f t="shared" si="631"/>
        <v>G</v>
      </c>
      <c r="Q3684" s="37" t="str">
        <f t="shared" si="632"/>
        <v>Garvald Edinburgh</v>
      </c>
      <c r="R3684" s="6" t="str">
        <f t="shared" si="633"/>
        <v>G - Garvald Edinburgh</v>
      </c>
      <c r="S3684" s="6" t="str">
        <f>IFERROR(INDEX('Vendor Over-ride'!$C:$C, MATCH($R:$R,'Vendor Over-ride'!$A:$A,0)),"")</f>
        <v>G - Garvald Edinburgh</v>
      </c>
      <c r="U3684" s="38" t="str">
        <f t="shared" si="627"/>
        <v>Lottery</v>
      </c>
      <c r="V3684" s="5" t="str">
        <f t="shared" si="637"/>
        <v>AWARD</v>
      </c>
      <c r="W3684" s="5" t="b">
        <f t="shared" si="634"/>
        <v>0</v>
      </c>
      <c r="X3684" s="40">
        <f t="shared" ca="1" si="635"/>
        <v>7901</v>
      </c>
      <c r="Y3684" s="30" t="b">
        <f t="shared" ca="1" si="636"/>
        <v>0</v>
      </c>
    </row>
    <row r="3685" spans="1:25">
      <c r="A3685" s="28" t="s">
        <v>5366</v>
      </c>
      <c r="B3685" s="28" t="s">
        <v>5367</v>
      </c>
      <c r="C3685" s="28" t="s">
        <v>3142</v>
      </c>
      <c r="D3685" s="28" t="s">
        <v>2842</v>
      </c>
      <c r="E3685" s="29">
        <v>42164</v>
      </c>
      <c r="F3685" s="28" t="s">
        <v>3510</v>
      </c>
      <c r="G3685" s="30">
        <v>1234</v>
      </c>
      <c r="H3685" s="28" t="s">
        <v>14389</v>
      </c>
      <c r="I3685" s="31">
        <v>0</v>
      </c>
      <c r="J3685" s="31">
        <v>36723</v>
      </c>
      <c r="K3685" s="28" t="s">
        <v>14390</v>
      </c>
      <c r="L3685" s="32">
        <f t="shared" si="628"/>
        <v>-36723</v>
      </c>
      <c r="M3685" s="33">
        <f t="shared" si="629"/>
        <v>36723</v>
      </c>
      <c r="N3685" s="34" t="b">
        <v>1</v>
      </c>
      <c r="O3685" s="35">
        <f t="shared" si="630"/>
        <v>36723</v>
      </c>
      <c r="P3685" s="36" t="str">
        <f t="shared" si="631"/>
        <v>G</v>
      </c>
      <c r="Q3685" s="37" t="str">
        <f t="shared" si="632"/>
        <v>Lyth Arts Centre</v>
      </c>
      <c r="R3685" s="6" t="str">
        <f t="shared" si="633"/>
        <v>G - Lyth Arts Centre</v>
      </c>
      <c r="S3685" s="6" t="str">
        <f>IFERROR(INDEX('Vendor Over-ride'!$C:$C, MATCH($R:$R,'Vendor Over-ride'!$A:$A,0)),"")</f>
        <v>G - Lyth Arts Centre</v>
      </c>
      <c r="U3685" s="38" t="str">
        <f t="shared" si="627"/>
        <v>Lottery</v>
      </c>
      <c r="V3685" s="5" t="str">
        <f t="shared" si="637"/>
        <v>AWARD</v>
      </c>
      <c r="W3685" s="5" t="b">
        <f t="shared" si="634"/>
        <v>1</v>
      </c>
      <c r="X3685" s="40">
        <f t="shared" ca="1" si="635"/>
        <v>115317</v>
      </c>
      <c r="Y3685" s="30" t="b">
        <f t="shared" ca="1" si="636"/>
        <v>1</v>
      </c>
    </row>
    <row r="3686" spans="1:25" hidden="1">
      <c r="A3686" s="28" t="s">
        <v>5366</v>
      </c>
      <c r="B3686" s="28" t="s">
        <v>5367</v>
      </c>
      <c r="C3686" s="28" t="s">
        <v>3142</v>
      </c>
      <c r="D3686" s="28" t="s">
        <v>2842</v>
      </c>
      <c r="E3686" s="29">
        <v>42164</v>
      </c>
      <c r="F3686" s="28" t="s">
        <v>3511</v>
      </c>
      <c r="G3686" s="30">
        <v>1234</v>
      </c>
      <c r="H3686" s="28" t="s">
        <v>14391</v>
      </c>
      <c r="I3686" s="31">
        <v>0</v>
      </c>
      <c r="J3686" s="31">
        <v>7109</v>
      </c>
      <c r="K3686" s="28" t="s">
        <v>14392</v>
      </c>
      <c r="L3686" s="32">
        <f t="shared" si="628"/>
        <v>-7109</v>
      </c>
      <c r="M3686" s="33">
        <f t="shared" si="629"/>
        <v>7109</v>
      </c>
      <c r="N3686" s="34" t="b">
        <v>1</v>
      </c>
      <c r="O3686" s="35">
        <f t="shared" si="630"/>
        <v>7109</v>
      </c>
      <c r="P3686" s="36" t="str">
        <f t="shared" si="631"/>
        <v>G</v>
      </c>
      <c r="Q3686" s="37" t="str">
        <f t="shared" si="632"/>
        <v>Belle Jones</v>
      </c>
      <c r="R3686" s="6" t="str">
        <f t="shared" si="633"/>
        <v>G - Belle Jones</v>
      </c>
      <c r="S3686" s="6" t="str">
        <f>IFERROR(INDEX('Vendor Over-ride'!$C:$C, MATCH($R:$R,'Vendor Over-ride'!$A:$A,0)),"")</f>
        <v>G - Belle Jones</v>
      </c>
      <c r="U3686" s="38" t="str">
        <f t="shared" si="627"/>
        <v>Lottery</v>
      </c>
      <c r="V3686" s="5" t="str">
        <f t="shared" si="637"/>
        <v>AWARD</v>
      </c>
      <c r="W3686" s="5" t="b">
        <f t="shared" si="634"/>
        <v>0</v>
      </c>
      <c r="X3686" s="40">
        <f t="shared" ca="1" si="635"/>
        <v>9478</v>
      </c>
      <c r="Y3686" s="30" t="b">
        <f t="shared" ca="1" si="636"/>
        <v>0</v>
      </c>
    </row>
    <row r="3687" spans="1:25" hidden="1">
      <c r="A3687" s="28" t="s">
        <v>5366</v>
      </c>
      <c r="B3687" s="28" t="s">
        <v>5367</v>
      </c>
      <c r="C3687" s="28" t="s">
        <v>3142</v>
      </c>
      <c r="D3687" s="28" t="s">
        <v>2842</v>
      </c>
      <c r="E3687" s="29">
        <v>42164</v>
      </c>
      <c r="F3687" s="28" t="s">
        <v>3512</v>
      </c>
      <c r="G3687" s="30">
        <v>1234</v>
      </c>
      <c r="H3687" s="28" t="s">
        <v>14393</v>
      </c>
      <c r="I3687" s="31">
        <v>0</v>
      </c>
      <c r="J3687" s="31">
        <v>1778.7</v>
      </c>
      <c r="K3687" s="28" t="s">
        <v>14394</v>
      </c>
      <c r="L3687" s="32">
        <f t="shared" si="628"/>
        <v>-1778.7</v>
      </c>
      <c r="M3687" s="33">
        <f t="shared" si="629"/>
        <v>1778.7</v>
      </c>
      <c r="N3687" s="34" t="b">
        <v>1</v>
      </c>
      <c r="O3687" s="35">
        <f t="shared" si="630"/>
        <v>1778.7</v>
      </c>
      <c r="P3687" s="36" t="str">
        <f t="shared" si="631"/>
        <v>G</v>
      </c>
      <c r="Q3687" s="37" t="str">
        <f t="shared" si="632"/>
        <v>Ross Cooper</v>
      </c>
      <c r="R3687" s="6" t="str">
        <f t="shared" si="633"/>
        <v>G - Ross Cooper</v>
      </c>
      <c r="S3687" s="6" t="str">
        <f>IFERROR(INDEX('Vendor Over-ride'!$C:$C, MATCH($R:$R,'Vendor Over-ride'!$A:$A,0)),"")</f>
        <v>G - Ross Cooper</v>
      </c>
      <c r="U3687" s="38" t="str">
        <f t="shared" si="627"/>
        <v>Lottery</v>
      </c>
      <c r="V3687" s="5" t="str">
        <f t="shared" si="637"/>
        <v>AWARD</v>
      </c>
      <c r="W3687" s="5" t="b">
        <f t="shared" si="634"/>
        <v>0</v>
      </c>
      <c r="X3687" s="40">
        <f t="shared" ca="1" si="635"/>
        <v>2371.6999999999998</v>
      </c>
      <c r="Y3687" s="30" t="b">
        <f t="shared" ca="1" si="636"/>
        <v>0</v>
      </c>
    </row>
    <row r="3688" spans="1:25" hidden="1">
      <c r="A3688" s="28" t="s">
        <v>5366</v>
      </c>
      <c r="B3688" s="28" t="s">
        <v>5367</v>
      </c>
      <c r="C3688" s="28" t="s">
        <v>3142</v>
      </c>
      <c r="D3688" s="28" t="s">
        <v>2842</v>
      </c>
      <c r="E3688" s="29">
        <v>42164</v>
      </c>
      <c r="F3688" s="28" t="s">
        <v>3513</v>
      </c>
      <c r="G3688" s="30">
        <v>1234</v>
      </c>
      <c r="H3688" s="28" t="s">
        <v>14395</v>
      </c>
      <c r="I3688" s="31">
        <v>0</v>
      </c>
      <c r="J3688" s="31">
        <v>3750</v>
      </c>
      <c r="K3688" s="28" t="s">
        <v>14396</v>
      </c>
      <c r="L3688" s="32">
        <f t="shared" si="628"/>
        <v>-3750</v>
      </c>
      <c r="M3688" s="33">
        <f t="shared" si="629"/>
        <v>3750</v>
      </c>
      <c r="N3688" s="34" t="b">
        <v>1</v>
      </c>
      <c r="O3688" s="35">
        <f t="shared" si="630"/>
        <v>3750</v>
      </c>
      <c r="P3688" s="36" t="str">
        <f t="shared" si="631"/>
        <v>G</v>
      </c>
      <c r="Q3688" s="37" t="str">
        <f t="shared" si="632"/>
        <v>The University Court of the University of Edinburgh</v>
      </c>
      <c r="R3688" s="6" t="str">
        <f t="shared" si="633"/>
        <v>G - The University Court of the University of Edinburgh</v>
      </c>
      <c r="S3688" s="6" t="str">
        <f>IFERROR(INDEX('Vendor Over-ride'!$C:$C, MATCH($R:$R,'Vendor Over-ride'!$A:$A,0)),"")</f>
        <v>G - The University Court of the University of Edinburgh</v>
      </c>
      <c r="U3688" s="38" t="str">
        <f t="shared" si="627"/>
        <v>Lottery</v>
      </c>
      <c r="V3688" s="5" t="str">
        <f t="shared" si="637"/>
        <v>AWARD</v>
      </c>
      <c r="W3688" s="5" t="b">
        <f t="shared" si="634"/>
        <v>0</v>
      </c>
      <c r="X3688" s="40">
        <f t="shared" ca="1" si="635"/>
        <v>5000</v>
      </c>
      <c r="Y3688" s="30" t="b">
        <f t="shared" ca="1" si="636"/>
        <v>0</v>
      </c>
    </row>
    <row r="3689" spans="1:25" hidden="1">
      <c r="A3689" s="28" t="s">
        <v>5366</v>
      </c>
      <c r="B3689" s="28" t="s">
        <v>5367</v>
      </c>
      <c r="C3689" s="28" t="s">
        <v>3142</v>
      </c>
      <c r="D3689" s="28" t="s">
        <v>2842</v>
      </c>
      <c r="E3689" s="29">
        <v>42164</v>
      </c>
      <c r="F3689" s="28" t="s">
        <v>3515</v>
      </c>
      <c r="G3689" s="30">
        <v>1234</v>
      </c>
      <c r="H3689" s="28" t="s">
        <v>14397</v>
      </c>
      <c r="I3689" s="31">
        <v>0</v>
      </c>
      <c r="J3689" s="31">
        <v>3000</v>
      </c>
      <c r="K3689" s="28" t="s">
        <v>14398</v>
      </c>
      <c r="L3689" s="32">
        <f t="shared" si="628"/>
        <v>-3000</v>
      </c>
      <c r="M3689" s="33">
        <f t="shared" si="629"/>
        <v>3000</v>
      </c>
      <c r="N3689" s="34" t="b">
        <v>1</v>
      </c>
      <c r="O3689" s="35">
        <f t="shared" si="630"/>
        <v>3000</v>
      </c>
      <c r="P3689" s="36" t="str">
        <f t="shared" si="631"/>
        <v>G</v>
      </c>
      <c r="Q3689" s="37" t="str">
        <f t="shared" si="632"/>
        <v>Rachael Bradley</v>
      </c>
      <c r="R3689" s="6" t="str">
        <f t="shared" si="633"/>
        <v>G - Rachael Bradley</v>
      </c>
      <c r="S3689" s="6" t="str">
        <f>IFERROR(INDEX('Vendor Over-ride'!$C:$C, MATCH($R:$R,'Vendor Over-ride'!$A:$A,0)),"")</f>
        <v>G - Rachael Bradley</v>
      </c>
      <c r="U3689" s="38" t="str">
        <f t="shared" si="627"/>
        <v>Lottery</v>
      </c>
      <c r="V3689" s="5" t="str">
        <f t="shared" si="637"/>
        <v>AWARD</v>
      </c>
      <c r="W3689" s="5" t="b">
        <f t="shared" si="634"/>
        <v>0</v>
      </c>
      <c r="X3689" s="40">
        <f t="shared" ca="1" si="635"/>
        <v>4000</v>
      </c>
      <c r="Y3689" s="30" t="b">
        <f t="shared" ca="1" si="636"/>
        <v>0</v>
      </c>
    </row>
    <row r="3690" spans="1:25" hidden="1">
      <c r="A3690" s="28" t="s">
        <v>5366</v>
      </c>
      <c r="B3690" s="28" t="s">
        <v>5367</v>
      </c>
      <c r="C3690" s="28" t="s">
        <v>3142</v>
      </c>
      <c r="D3690" s="28" t="s">
        <v>2842</v>
      </c>
      <c r="E3690" s="29">
        <v>42164</v>
      </c>
      <c r="F3690" s="28" t="s">
        <v>3517</v>
      </c>
      <c r="G3690" s="30">
        <v>1234</v>
      </c>
      <c r="H3690" s="28" t="s">
        <v>14399</v>
      </c>
      <c r="I3690" s="31">
        <v>0</v>
      </c>
      <c r="J3690" s="31">
        <v>2000</v>
      </c>
      <c r="K3690" s="28" t="s">
        <v>5635</v>
      </c>
      <c r="L3690" s="32">
        <f t="shared" si="628"/>
        <v>-2000</v>
      </c>
      <c r="M3690" s="33">
        <f t="shared" si="629"/>
        <v>2000</v>
      </c>
      <c r="N3690" s="34" t="b">
        <v>1</v>
      </c>
      <c r="O3690" s="35">
        <f t="shared" si="630"/>
        <v>2000</v>
      </c>
      <c r="P3690" s="36" t="str">
        <f t="shared" si="631"/>
        <v>I</v>
      </c>
      <c r="Q3690" s="37" t="str">
        <f t="shared" si="632"/>
        <v>Asparagus Piss Raindrop</v>
      </c>
      <c r="R3690" s="6" t="str">
        <f t="shared" si="633"/>
        <v>I - Asparagus Piss Raindrop</v>
      </c>
      <c r="S3690" s="6" t="str">
        <f>IFERROR(INDEX('Vendor Over-ride'!$C:$C, MATCH($R:$R,'Vendor Over-ride'!$A:$A,0)),"")</f>
        <v>I - Asparagus Piss Raindrop</v>
      </c>
      <c r="U3690" s="38" t="str">
        <f t="shared" si="627"/>
        <v>Lottery</v>
      </c>
      <c r="V3690" s="5" t="str">
        <f t="shared" si="637"/>
        <v>AWARD</v>
      </c>
      <c r="W3690" s="5" t="b">
        <f t="shared" si="634"/>
        <v>0</v>
      </c>
      <c r="X3690" s="40">
        <f t="shared" ca="1" si="635"/>
        <v>2000</v>
      </c>
      <c r="Y3690" s="30" t="b">
        <f t="shared" ca="1" si="636"/>
        <v>0</v>
      </c>
    </row>
    <row r="3691" spans="1:25" hidden="1">
      <c r="A3691" s="28" t="s">
        <v>5366</v>
      </c>
      <c r="B3691" s="28" t="s">
        <v>5367</v>
      </c>
      <c r="C3691" s="28" t="s">
        <v>3142</v>
      </c>
      <c r="D3691" s="28" t="s">
        <v>2842</v>
      </c>
      <c r="E3691" s="29">
        <v>42164</v>
      </c>
      <c r="F3691" s="28" t="s">
        <v>3518</v>
      </c>
      <c r="G3691" s="30">
        <v>1234</v>
      </c>
      <c r="H3691" s="28" t="s">
        <v>14400</v>
      </c>
      <c r="I3691" s="31">
        <v>0</v>
      </c>
      <c r="J3691" s="31">
        <v>4000</v>
      </c>
      <c r="K3691" s="28" t="s">
        <v>14002</v>
      </c>
      <c r="L3691" s="32">
        <f t="shared" si="628"/>
        <v>-4000</v>
      </c>
      <c r="M3691" s="33">
        <f t="shared" si="629"/>
        <v>4000</v>
      </c>
      <c r="N3691" s="34" t="b">
        <v>1</v>
      </c>
      <c r="O3691" s="35">
        <f t="shared" si="630"/>
        <v>4000</v>
      </c>
      <c r="P3691" s="36" t="str">
        <f t="shared" si="631"/>
        <v>I</v>
      </c>
      <c r="Q3691" s="37" t="str">
        <f t="shared" si="632"/>
        <v>BAFTA Scotland</v>
      </c>
      <c r="R3691" s="6" t="str">
        <f t="shared" si="633"/>
        <v>I - BAFTA Scotland</v>
      </c>
      <c r="S3691" s="6" t="str">
        <f>IFERROR(INDEX('Vendor Over-ride'!$C:$C, MATCH($R:$R,'Vendor Over-ride'!$A:$A,0)),"")</f>
        <v>I - BAFTA Scotland</v>
      </c>
      <c r="U3691" s="38" t="str">
        <f t="shared" si="627"/>
        <v>Lottery</v>
      </c>
      <c r="V3691" s="5" t="str">
        <f t="shared" si="637"/>
        <v>AWARD</v>
      </c>
      <c r="W3691" s="5" t="b">
        <f t="shared" si="634"/>
        <v>0</v>
      </c>
      <c r="X3691" s="40">
        <f t="shared" ca="1" si="635"/>
        <v>23800</v>
      </c>
      <c r="Y3691" s="30" t="b">
        <f t="shared" ca="1" si="636"/>
        <v>0</v>
      </c>
    </row>
    <row r="3692" spans="1:25">
      <c r="A3692" s="28" t="s">
        <v>5366</v>
      </c>
      <c r="B3692" s="28" t="s">
        <v>5367</v>
      </c>
      <c r="C3692" s="28" t="s">
        <v>3142</v>
      </c>
      <c r="D3692" s="28" t="s">
        <v>2842</v>
      </c>
      <c r="E3692" s="29">
        <v>42164</v>
      </c>
      <c r="F3692" s="28" t="s">
        <v>3519</v>
      </c>
      <c r="G3692" s="30">
        <v>1234</v>
      </c>
      <c r="H3692" s="28" t="s">
        <v>14401</v>
      </c>
      <c r="I3692" s="31">
        <v>0</v>
      </c>
      <c r="J3692" s="31">
        <v>17000</v>
      </c>
      <c r="K3692" s="28" t="s">
        <v>14402</v>
      </c>
      <c r="L3692" s="32">
        <f t="shared" si="628"/>
        <v>-17000</v>
      </c>
      <c r="M3692" s="33">
        <f t="shared" si="629"/>
        <v>17000</v>
      </c>
      <c r="N3692" s="34" t="b">
        <v>1</v>
      </c>
      <c r="O3692" s="35">
        <f t="shared" si="630"/>
        <v>17000</v>
      </c>
      <c r="P3692" s="36" t="str">
        <f t="shared" si="631"/>
        <v>I</v>
      </c>
      <c r="Q3692" s="37" t="str">
        <f t="shared" si="632"/>
        <v>British School at Rome</v>
      </c>
      <c r="R3692" s="6" t="str">
        <f t="shared" si="633"/>
        <v>I - British School at Rome</v>
      </c>
      <c r="S3692" s="6" t="str">
        <f>IFERROR(INDEX('Vendor Over-ride'!$C:$C, MATCH($R:$R,'Vendor Over-ride'!$A:$A,0)),"")</f>
        <v>I - British School at Rome</v>
      </c>
      <c r="U3692" s="38" t="str">
        <f t="shared" si="627"/>
        <v>Lottery</v>
      </c>
      <c r="V3692" s="5" t="str">
        <f t="shared" si="637"/>
        <v>AWARD</v>
      </c>
      <c r="W3692" s="5" t="b">
        <f t="shared" si="634"/>
        <v>0</v>
      </c>
      <c r="X3692" s="40">
        <f t="shared" ca="1" si="635"/>
        <v>33000</v>
      </c>
      <c r="Y3692" s="30" t="b">
        <f t="shared" ca="1" si="636"/>
        <v>1</v>
      </c>
    </row>
    <row r="3693" spans="1:25" hidden="1">
      <c r="A3693" s="28" t="s">
        <v>5366</v>
      </c>
      <c r="B3693" s="28" t="s">
        <v>5367</v>
      </c>
      <c r="C3693" s="28" t="s">
        <v>3142</v>
      </c>
      <c r="D3693" s="28" t="s">
        <v>2842</v>
      </c>
      <c r="E3693" s="29">
        <v>42164</v>
      </c>
      <c r="F3693" s="28" t="s">
        <v>3520</v>
      </c>
      <c r="G3693" s="30">
        <v>1234</v>
      </c>
      <c r="H3693" s="28" t="s">
        <v>14403</v>
      </c>
      <c r="I3693" s="31">
        <v>0</v>
      </c>
      <c r="J3693" s="31">
        <v>4671</v>
      </c>
      <c r="K3693" s="28" t="s">
        <v>5449</v>
      </c>
      <c r="L3693" s="32">
        <f t="shared" si="628"/>
        <v>-4671</v>
      </c>
      <c r="M3693" s="33">
        <f t="shared" si="629"/>
        <v>4671</v>
      </c>
      <c r="N3693" s="34" t="b">
        <v>1</v>
      </c>
      <c r="O3693" s="35">
        <f t="shared" si="630"/>
        <v>4671</v>
      </c>
      <c r="P3693" s="36" t="str">
        <f t="shared" si="631"/>
        <v>I</v>
      </c>
      <c r="Q3693" s="37" t="str">
        <f t="shared" si="632"/>
        <v>Caitlin Skinner</v>
      </c>
      <c r="R3693" s="6" t="str">
        <f t="shared" si="633"/>
        <v>I - Caitlin Skinner</v>
      </c>
      <c r="S3693" s="6" t="str">
        <f>IFERROR(INDEX('Vendor Over-ride'!$C:$C, MATCH($R:$R,'Vendor Over-ride'!$A:$A,0)),"")</f>
        <v>I - Caitlin Skinner</v>
      </c>
      <c r="U3693" s="38" t="str">
        <f t="shared" si="627"/>
        <v>Lottery</v>
      </c>
      <c r="V3693" s="5" t="str">
        <f t="shared" si="637"/>
        <v>AWARD</v>
      </c>
      <c r="W3693" s="5" t="b">
        <f t="shared" si="634"/>
        <v>0</v>
      </c>
      <c r="X3693" s="40">
        <f t="shared" ca="1" si="635"/>
        <v>4671</v>
      </c>
      <c r="Y3693" s="30" t="b">
        <f t="shared" ca="1" si="636"/>
        <v>0</v>
      </c>
    </row>
    <row r="3694" spans="1:25">
      <c r="A3694" s="28" t="s">
        <v>5366</v>
      </c>
      <c r="B3694" s="28" t="s">
        <v>5367</v>
      </c>
      <c r="C3694" s="28" t="s">
        <v>3142</v>
      </c>
      <c r="D3694" s="28" t="s">
        <v>2842</v>
      </c>
      <c r="E3694" s="29">
        <v>42164</v>
      </c>
      <c r="F3694" s="28" t="s">
        <v>3521</v>
      </c>
      <c r="G3694" s="30">
        <v>1234</v>
      </c>
      <c r="H3694" s="28" t="s">
        <v>14404</v>
      </c>
      <c r="I3694" s="31">
        <v>0</v>
      </c>
      <c r="J3694" s="31">
        <v>10000</v>
      </c>
      <c r="K3694" s="28" t="s">
        <v>5511</v>
      </c>
      <c r="L3694" s="32">
        <f t="shared" si="628"/>
        <v>-10000</v>
      </c>
      <c r="M3694" s="33">
        <f t="shared" si="629"/>
        <v>10000</v>
      </c>
      <c r="N3694" s="34" t="b">
        <v>1</v>
      </c>
      <c r="O3694" s="35">
        <f t="shared" si="630"/>
        <v>10000</v>
      </c>
      <c r="P3694" s="36" t="str">
        <f t="shared" si="631"/>
        <v>I</v>
      </c>
      <c r="Q3694" s="37" t="str">
        <f t="shared" si="632"/>
        <v>Creative Carbon Scotland</v>
      </c>
      <c r="R3694" s="6" t="str">
        <f t="shared" si="633"/>
        <v>I - Creative Carbon Scotland</v>
      </c>
      <c r="S3694" s="6" t="str">
        <f>IFERROR(INDEX('Vendor Over-ride'!$C:$C, MATCH($R:$R,'Vendor Over-ride'!$A:$A,0)),"")</f>
        <v>I - Creative Carbon Scotland</v>
      </c>
      <c r="U3694" s="38" t="str">
        <f t="shared" si="627"/>
        <v>Lottery</v>
      </c>
      <c r="V3694" s="5" t="str">
        <f t="shared" si="637"/>
        <v>AWARD</v>
      </c>
      <c r="W3694" s="5" t="b">
        <f t="shared" si="634"/>
        <v>0</v>
      </c>
      <c r="X3694" s="40">
        <f t="shared" ca="1" si="635"/>
        <v>160000</v>
      </c>
      <c r="Y3694" s="30" t="b">
        <f t="shared" ca="1" si="636"/>
        <v>1</v>
      </c>
    </row>
    <row r="3695" spans="1:25" hidden="1">
      <c r="A3695" s="28" t="s">
        <v>5366</v>
      </c>
      <c r="B3695" s="28" t="s">
        <v>5367</v>
      </c>
      <c r="C3695" s="28" t="s">
        <v>3142</v>
      </c>
      <c r="D3695" s="28" t="s">
        <v>2842</v>
      </c>
      <c r="E3695" s="29">
        <v>42164</v>
      </c>
      <c r="F3695" s="28" t="s">
        <v>3522</v>
      </c>
      <c r="G3695" s="30">
        <v>1234</v>
      </c>
      <c r="H3695" s="28" t="s">
        <v>14405</v>
      </c>
      <c r="I3695" s="31">
        <v>0</v>
      </c>
      <c r="J3695" s="31">
        <v>6300</v>
      </c>
      <c r="K3695" s="28" t="s">
        <v>5729</v>
      </c>
      <c r="L3695" s="32">
        <f t="shared" si="628"/>
        <v>-6300</v>
      </c>
      <c r="M3695" s="33">
        <f t="shared" si="629"/>
        <v>6300</v>
      </c>
      <c r="N3695" s="34" t="b">
        <v>1</v>
      </c>
      <c r="O3695" s="35">
        <f t="shared" si="630"/>
        <v>6300</v>
      </c>
      <c r="P3695" s="36" t="str">
        <f t="shared" si="631"/>
        <v>I</v>
      </c>
      <c r="Q3695" s="37" t="str">
        <f t="shared" si="632"/>
        <v>Firebrand Theatre Company</v>
      </c>
      <c r="R3695" s="6" t="str">
        <f t="shared" si="633"/>
        <v>I - Firebrand Theatre Company</v>
      </c>
      <c r="S3695" s="6" t="str">
        <f>IFERROR(INDEX('Vendor Over-ride'!$C:$C, MATCH($R:$R,'Vendor Over-ride'!$A:$A,0)),"")</f>
        <v>I - Firebrand Theatre Company Ltd</v>
      </c>
      <c r="U3695" s="38" t="str">
        <f t="shared" ref="U3695:U3758" si="638">"Lottery"</f>
        <v>Lottery</v>
      </c>
      <c r="V3695" s="5" t="str">
        <f t="shared" si="637"/>
        <v>AWARD</v>
      </c>
      <c r="W3695" s="5" t="b">
        <f t="shared" si="634"/>
        <v>0</v>
      </c>
      <c r="X3695" s="40">
        <f t="shared" ca="1" si="635"/>
        <v>6300</v>
      </c>
      <c r="Y3695" s="30" t="b">
        <f t="shared" ca="1" si="636"/>
        <v>0</v>
      </c>
    </row>
    <row r="3696" spans="1:25" hidden="1">
      <c r="A3696" s="28" t="s">
        <v>5366</v>
      </c>
      <c r="B3696" s="28" t="s">
        <v>5367</v>
      </c>
      <c r="C3696" s="28" t="s">
        <v>3142</v>
      </c>
      <c r="D3696" s="28" t="s">
        <v>2842</v>
      </c>
      <c r="E3696" s="29">
        <v>42164</v>
      </c>
      <c r="F3696" s="28" t="s">
        <v>3469</v>
      </c>
      <c r="G3696" s="30">
        <v>1234</v>
      </c>
      <c r="H3696" s="28" t="s">
        <v>14406</v>
      </c>
      <c r="I3696" s="31">
        <v>0</v>
      </c>
      <c r="J3696" s="31">
        <v>1125</v>
      </c>
      <c r="K3696" s="28" t="s">
        <v>14407</v>
      </c>
      <c r="L3696" s="32">
        <f t="shared" si="628"/>
        <v>-1125</v>
      </c>
      <c r="M3696" s="33">
        <f t="shared" si="629"/>
        <v>1125</v>
      </c>
      <c r="N3696" s="34" t="b">
        <v>1</v>
      </c>
      <c r="O3696" s="35">
        <f t="shared" si="630"/>
        <v>1125</v>
      </c>
      <c r="P3696" s="36" t="str">
        <f t="shared" si="631"/>
        <v>I</v>
      </c>
      <c r="Q3696" s="37" t="str">
        <f t="shared" si="632"/>
        <v>Gabriel Robertson</v>
      </c>
      <c r="R3696" s="6" t="str">
        <f t="shared" si="633"/>
        <v>I - Gabriel Robertson</v>
      </c>
      <c r="S3696" s="6" t="str">
        <f>IFERROR(INDEX('Vendor Over-ride'!$C:$C, MATCH($R:$R,'Vendor Over-ride'!$A:$A,0)),"")</f>
        <v>I - Gabriel Robertson</v>
      </c>
      <c r="U3696" s="38" t="str">
        <f t="shared" si="638"/>
        <v>Lottery</v>
      </c>
      <c r="V3696" s="5" t="str">
        <f t="shared" si="637"/>
        <v>AWARD</v>
      </c>
      <c r="W3696" s="5" t="b">
        <f t="shared" si="634"/>
        <v>0</v>
      </c>
      <c r="X3696" s="40">
        <f t="shared" ca="1" si="635"/>
        <v>1500</v>
      </c>
      <c r="Y3696" s="30" t="b">
        <f t="shared" ca="1" si="636"/>
        <v>0</v>
      </c>
    </row>
    <row r="3697" spans="1:25">
      <c r="A3697" s="28" t="s">
        <v>5366</v>
      </c>
      <c r="B3697" s="28" t="s">
        <v>5367</v>
      </c>
      <c r="C3697" s="28" t="s">
        <v>3142</v>
      </c>
      <c r="D3697" s="28" t="s">
        <v>2842</v>
      </c>
      <c r="E3697" s="29">
        <v>42164</v>
      </c>
      <c r="F3697" s="28" t="s">
        <v>3470</v>
      </c>
      <c r="G3697" s="30">
        <v>1234</v>
      </c>
      <c r="H3697" s="28" t="s">
        <v>14408</v>
      </c>
      <c r="I3697" s="31">
        <v>0</v>
      </c>
      <c r="J3697" s="31">
        <v>70000</v>
      </c>
      <c r="K3697" s="28" t="s">
        <v>5508</v>
      </c>
      <c r="L3697" s="32">
        <f t="shared" si="628"/>
        <v>-70000</v>
      </c>
      <c r="M3697" s="33">
        <f t="shared" si="629"/>
        <v>70000</v>
      </c>
      <c r="N3697" s="34" t="b">
        <v>1</v>
      </c>
      <c r="O3697" s="35">
        <f t="shared" si="630"/>
        <v>70000</v>
      </c>
      <c r="P3697" s="36" t="str">
        <f t="shared" si="631"/>
        <v>I</v>
      </c>
      <c r="Q3697" s="37" t="str">
        <f t="shared" si="632"/>
        <v>Patrick Allan-Fraser Hospitalfield Trust</v>
      </c>
      <c r="R3697" s="6" t="str">
        <f t="shared" si="633"/>
        <v>I - Patrick Allan-Fraser Hospitalfield Trust</v>
      </c>
      <c r="S3697" s="6" t="str">
        <f>IFERROR(INDEX('Vendor Over-ride'!$C:$C, MATCH($R:$R,'Vendor Over-ride'!$A:$A,0)),"")</f>
        <v>I - Patrick Allan-Fraser Hospitalfield Trust</v>
      </c>
      <c r="U3697" s="38" t="str">
        <f t="shared" si="638"/>
        <v>Lottery</v>
      </c>
      <c r="V3697" s="5" t="str">
        <f t="shared" si="637"/>
        <v>AWARD</v>
      </c>
      <c r="W3697" s="5" t="b">
        <f t="shared" si="634"/>
        <v>1</v>
      </c>
      <c r="X3697" s="40">
        <f t="shared" ca="1" si="635"/>
        <v>87500</v>
      </c>
      <c r="Y3697" s="30" t="b">
        <f t="shared" ca="1" si="636"/>
        <v>1</v>
      </c>
    </row>
    <row r="3698" spans="1:25">
      <c r="A3698" s="28" t="s">
        <v>5366</v>
      </c>
      <c r="B3698" s="28" t="s">
        <v>5367</v>
      </c>
      <c r="C3698" s="28" t="s">
        <v>3142</v>
      </c>
      <c r="D3698" s="28" t="s">
        <v>2842</v>
      </c>
      <c r="E3698" s="29">
        <v>42164</v>
      </c>
      <c r="F3698" s="28" t="s">
        <v>3471</v>
      </c>
      <c r="G3698" s="30">
        <v>1234</v>
      </c>
      <c r="H3698" s="28" t="s">
        <v>14409</v>
      </c>
      <c r="I3698" s="31">
        <v>0</v>
      </c>
      <c r="J3698" s="31">
        <v>13000</v>
      </c>
      <c r="K3698" s="28" t="s">
        <v>14410</v>
      </c>
      <c r="L3698" s="32">
        <f t="shared" si="628"/>
        <v>-13000</v>
      </c>
      <c r="M3698" s="33">
        <f t="shared" si="629"/>
        <v>13000</v>
      </c>
      <c r="N3698" s="34" t="b">
        <v>1</v>
      </c>
      <c r="O3698" s="35">
        <f t="shared" si="630"/>
        <v>13000</v>
      </c>
      <c r="P3698" s="36" t="str">
        <f t="shared" si="631"/>
        <v>I</v>
      </c>
      <c r="Q3698" s="37" t="str">
        <f t="shared" si="632"/>
        <v>Impact Arts (Projects) Ltd</v>
      </c>
      <c r="R3698" s="6" t="str">
        <f t="shared" si="633"/>
        <v>I - Impact Arts (Projects) Ltd</v>
      </c>
      <c r="S3698" s="6" t="str">
        <f>IFERROR(INDEX('Vendor Over-ride'!$C:$C, MATCH($R:$R,'Vendor Over-ride'!$A:$A,0)),"")</f>
        <v>I - Impact Arts (Projects) Ltd</v>
      </c>
      <c r="U3698" s="38" t="str">
        <f t="shared" si="638"/>
        <v>Lottery</v>
      </c>
      <c r="V3698" s="5" t="str">
        <f t="shared" si="637"/>
        <v>AWARD</v>
      </c>
      <c r="W3698" s="5" t="b">
        <f t="shared" si="634"/>
        <v>0</v>
      </c>
      <c r="X3698" s="40">
        <f t="shared" ca="1" si="635"/>
        <v>46960</v>
      </c>
      <c r="Y3698" s="30" t="b">
        <f t="shared" ca="1" si="636"/>
        <v>1</v>
      </c>
    </row>
    <row r="3699" spans="1:25" hidden="1">
      <c r="A3699" s="28" t="s">
        <v>5366</v>
      </c>
      <c r="B3699" s="28" t="s">
        <v>5367</v>
      </c>
      <c r="C3699" s="28" t="s">
        <v>3142</v>
      </c>
      <c r="D3699" s="28" t="s">
        <v>2842</v>
      </c>
      <c r="E3699" s="29">
        <v>42164</v>
      </c>
      <c r="F3699" s="28" t="s">
        <v>3472</v>
      </c>
      <c r="G3699" s="30">
        <v>1234</v>
      </c>
      <c r="H3699" s="28" t="s">
        <v>14411</v>
      </c>
      <c r="I3699" s="31">
        <v>0</v>
      </c>
      <c r="J3699" s="31">
        <v>225</v>
      </c>
      <c r="K3699" s="28" t="s">
        <v>14412</v>
      </c>
      <c r="L3699" s="32">
        <f t="shared" si="628"/>
        <v>-225</v>
      </c>
      <c r="M3699" s="33">
        <f t="shared" si="629"/>
        <v>225</v>
      </c>
      <c r="N3699" s="34" t="b">
        <v>1</v>
      </c>
      <c r="O3699" s="35">
        <f t="shared" si="630"/>
        <v>225</v>
      </c>
      <c r="P3699" s="36" t="str">
        <f t="shared" si="631"/>
        <v>I</v>
      </c>
      <c r="Q3699" s="37" t="str">
        <f t="shared" si="632"/>
        <v>Jane Topping</v>
      </c>
      <c r="R3699" s="6" t="str">
        <f t="shared" si="633"/>
        <v>I - Jane Topping</v>
      </c>
      <c r="S3699" s="6" t="str">
        <f>IFERROR(INDEX('Vendor Over-ride'!$C:$C, MATCH($R:$R,'Vendor Over-ride'!$A:$A,0)),"")</f>
        <v>I - Jane Topping</v>
      </c>
      <c r="U3699" s="38" t="str">
        <f t="shared" si="638"/>
        <v>Lottery</v>
      </c>
      <c r="V3699" s="5" t="str">
        <f t="shared" si="637"/>
        <v>AWARD</v>
      </c>
      <c r="W3699" s="5" t="b">
        <f t="shared" si="634"/>
        <v>0</v>
      </c>
      <c r="X3699" s="40">
        <f t="shared" ca="1" si="635"/>
        <v>300</v>
      </c>
      <c r="Y3699" s="30" t="b">
        <f t="shared" ca="1" si="636"/>
        <v>0</v>
      </c>
    </row>
    <row r="3700" spans="1:25" hidden="1">
      <c r="A3700" s="28" t="s">
        <v>5366</v>
      </c>
      <c r="B3700" s="28" t="s">
        <v>5367</v>
      </c>
      <c r="C3700" s="28" t="s">
        <v>3142</v>
      </c>
      <c r="D3700" s="28" t="s">
        <v>2842</v>
      </c>
      <c r="E3700" s="29">
        <v>42164</v>
      </c>
      <c r="F3700" s="28" t="s">
        <v>3474</v>
      </c>
      <c r="G3700" s="30">
        <v>1234</v>
      </c>
      <c r="H3700" s="28" t="s">
        <v>14413</v>
      </c>
      <c r="I3700" s="31">
        <v>0</v>
      </c>
      <c r="J3700" s="31">
        <v>1125</v>
      </c>
      <c r="K3700" s="28" t="s">
        <v>14414</v>
      </c>
      <c r="L3700" s="32">
        <f t="shared" si="628"/>
        <v>-1125</v>
      </c>
      <c r="M3700" s="33">
        <f t="shared" si="629"/>
        <v>1125</v>
      </c>
      <c r="N3700" s="34" t="b">
        <v>1</v>
      </c>
      <c r="O3700" s="35">
        <f t="shared" si="630"/>
        <v>1125</v>
      </c>
      <c r="P3700" s="36" t="str">
        <f t="shared" si="631"/>
        <v>I</v>
      </c>
      <c r="Q3700" s="37" t="str">
        <f t="shared" si="632"/>
        <v>Ken Petrie</v>
      </c>
      <c r="R3700" s="6" t="str">
        <f t="shared" si="633"/>
        <v>I - Ken Petrie</v>
      </c>
      <c r="S3700" s="6" t="str">
        <f>IFERROR(INDEX('Vendor Over-ride'!$C:$C, MATCH($R:$R,'Vendor Over-ride'!$A:$A,0)),"")</f>
        <v>I - Ken Petrie</v>
      </c>
      <c r="U3700" s="38" t="str">
        <f t="shared" si="638"/>
        <v>Lottery</v>
      </c>
      <c r="V3700" s="5" t="str">
        <f t="shared" si="637"/>
        <v>AWARD</v>
      </c>
      <c r="W3700" s="5" t="b">
        <f t="shared" si="634"/>
        <v>0</v>
      </c>
      <c r="X3700" s="40">
        <f t="shared" ca="1" si="635"/>
        <v>2500</v>
      </c>
      <c r="Y3700" s="30" t="b">
        <f t="shared" ca="1" si="636"/>
        <v>0</v>
      </c>
    </row>
    <row r="3701" spans="1:25" hidden="1">
      <c r="A3701" s="28" t="s">
        <v>5366</v>
      </c>
      <c r="B3701" s="28" t="s">
        <v>5367</v>
      </c>
      <c r="C3701" s="28" t="s">
        <v>3142</v>
      </c>
      <c r="D3701" s="28" t="s">
        <v>2842</v>
      </c>
      <c r="E3701" s="29">
        <v>42164</v>
      </c>
      <c r="F3701" s="28" t="s">
        <v>14415</v>
      </c>
      <c r="G3701" s="30">
        <v>1234</v>
      </c>
      <c r="H3701" s="28" t="s">
        <v>14416</v>
      </c>
      <c r="I3701" s="31">
        <v>0</v>
      </c>
      <c r="J3701" s="31">
        <v>1250</v>
      </c>
      <c r="K3701" s="28" t="s">
        <v>5630</v>
      </c>
      <c r="L3701" s="32">
        <f t="shared" si="628"/>
        <v>-1250</v>
      </c>
      <c r="M3701" s="33">
        <f t="shared" si="629"/>
        <v>1250</v>
      </c>
      <c r="N3701" s="34" t="b">
        <v>1</v>
      </c>
      <c r="O3701" s="35">
        <f t="shared" si="630"/>
        <v>1250</v>
      </c>
      <c r="P3701" s="36" t="str">
        <f t="shared" si="631"/>
        <v>I</v>
      </c>
      <c r="Q3701" s="37" t="str">
        <f t="shared" si="632"/>
        <v>Richard Youngs</v>
      </c>
      <c r="R3701" s="6" t="str">
        <f t="shared" si="633"/>
        <v>I - Richard Youngs</v>
      </c>
      <c r="S3701" s="6" t="str">
        <f>IFERROR(INDEX('Vendor Over-ride'!$C:$C, MATCH($R:$R,'Vendor Over-ride'!$A:$A,0)),"")</f>
        <v>I - Richard Youngs</v>
      </c>
      <c r="U3701" s="38" t="str">
        <f t="shared" si="638"/>
        <v>Lottery</v>
      </c>
      <c r="V3701" s="5" t="str">
        <f t="shared" si="637"/>
        <v>AWARD</v>
      </c>
      <c r="W3701" s="5" t="b">
        <f t="shared" si="634"/>
        <v>0</v>
      </c>
      <c r="X3701" s="40">
        <f t="shared" ca="1" si="635"/>
        <v>1250</v>
      </c>
      <c r="Y3701" s="30" t="b">
        <f t="shared" ca="1" si="636"/>
        <v>0</v>
      </c>
    </row>
    <row r="3702" spans="1:25">
      <c r="A3702" s="28" t="s">
        <v>5366</v>
      </c>
      <c r="B3702" s="28" t="s">
        <v>5367</v>
      </c>
      <c r="C3702" s="28" t="s">
        <v>3142</v>
      </c>
      <c r="D3702" s="28" t="s">
        <v>2842</v>
      </c>
      <c r="E3702" s="29">
        <v>42164</v>
      </c>
      <c r="F3702" s="28" t="s">
        <v>3475</v>
      </c>
      <c r="G3702" s="30">
        <v>1234</v>
      </c>
      <c r="H3702" s="28" t="s">
        <v>14417</v>
      </c>
      <c r="I3702" s="31">
        <v>0</v>
      </c>
      <c r="J3702" s="31">
        <v>10000</v>
      </c>
      <c r="K3702" s="28" t="s">
        <v>5510</v>
      </c>
      <c r="L3702" s="32">
        <f t="shared" si="628"/>
        <v>-10000</v>
      </c>
      <c r="M3702" s="33">
        <f t="shared" si="629"/>
        <v>10000</v>
      </c>
      <c r="N3702" s="34" t="b">
        <v>1</v>
      </c>
      <c r="O3702" s="35">
        <f t="shared" si="630"/>
        <v>10000</v>
      </c>
      <c r="P3702" s="36" t="str">
        <f t="shared" si="631"/>
        <v>I</v>
      </c>
      <c r="Q3702" s="37" t="str">
        <f t="shared" si="632"/>
        <v>Sigma Films Ltd (Legand of Barney Thomson)</v>
      </c>
      <c r="R3702" s="6" t="str">
        <f t="shared" si="633"/>
        <v>I - Sigma Films Ltd (Legand of Barney Thomson)</v>
      </c>
      <c r="S3702" s="6" t="str">
        <f>IFERROR(INDEX('Vendor Over-ride'!$C:$C, MATCH($R:$R,'Vendor Over-ride'!$A:$A,0)),"")</f>
        <v>I - Sigma Films</v>
      </c>
      <c r="U3702" s="38" t="str">
        <f t="shared" si="638"/>
        <v>Lottery</v>
      </c>
      <c r="V3702" s="5" t="str">
        <f t="shared" si="637"/>
        <v>AWARD</v>
      </c>
      <c r="W3702" s="5" t="b">
        <f t="shared" si="634"/>
        <v>0</v>
      </c>
      <c r="X3702" s="40">
        <f t="shared" ca="1" si="635"/>
        <v>285930</v>
      </c>
      <c r="Y3702" s="30" t="b">
        <f t="shared" ca="1" si="636"/>
        <v>1</v>
      </c>
    </row>
    <row r="3703" spans="1:25" hidden="1">
      <c r="A3703" s="28" t="s">
        <v>5366</v>
      </c>
      <c r="B3703" s="28" t="s">
        <v>5367</v>
      </c>
      <c r="C3703" s="28" t="s">
        <v>3142</v>
      </c>
      <c r="D3703" s="28" t="s">
        <v>2842</v>
      </c>
      <c r="E3703" s="29">
        <v>42164</v>
      </c>
      <c r="F3703" s="28" t="s">
        <v>3476</v>
      </c>
      <c r="G3703" s="30">
        <v>1234</v>
      </c>
      <c r="H3703" s="28" t="s">
        <v>14418</v>
      </c>
      <c r="I3703" s="31">
        <v>0</v>
      </c>
      <c r="J3703" s="31">
        <v>6808.76</v>
      </c>
      <c r="K3703" s="28" t="s">
        <v>5541</v>
      </c>
      <c r="L3703" s="32">
        <f t="shared" si="628"/>
        <v>-6808.76</v>
      </c>
      <c r="M3703" s="33">
        <f t="shared" si="629"/>
        <v>6808.76</v>
      </c>
      <c r="N3703" s="34" t="b">
        <v>1</v>
      </c>
      <c r="O3703" s="35">
        <f t="shared" si="630"/>
        <v>6808.76</v>
      </c>
      <c r="P3703" s="36" t="str">
        <f t="shared" si="631"/>
        <v>I</v>
      </c>
      <c r="Q3703" s="37" t="str">
        <f t="shared" si="632"/>
        <v>Sleeping Warrior Theatre Company</v>
      </c>
      <c r="R3703" s="6" t="str">
        <f t="shared" si="633"/>
        <v>I - Sleeping Warrior Theatre Company</v>
      </c>
      <c r="S3703" s="6" t="str">
        <f>IFERROR(INDEX('Vendor Over-ride'!$C:$C, MATCH($R:$R,'Vendor Over-ride'!$A:$A,0)),"")</f>
        <v>I - Sleeping Warrior Theatre Company</v>
      </c>
      <c r="U3703" s="38" t="str">
        <f t="shared" si="638"/>
        <v>Lottery</v>
      </c>
      <c r="V3703" s="5" t="str">
        <f t="shared" si="637"/>
        <v>AWARD</v>
      </c>
      <c r="W3703" s="5" t="b">
        <f t="shared" si="634"/>
        <v>0</v>
      </c>
      <c r="X3703" s="40">
        <f t="shared" ca="1" si="635"/>
        <v>6808.76</v>
      </c>
      <c r="Y3703" s="30" t="b">
        <f t="shared" ca="1" si="636"/>
        <v>0</v>
      </c>
    </row>
    <row r="3704" spans="1:25">
      <c r="A3704" s="28" t="s">
        <v>5366</v>
      </c>
      <c r="B3704" s="28" t="s">
        <v>5367</v>
      </c>
      <c r="C3704" s="28" t="s">
        <v>3142</v>
      </c>
      <c r="D3704" s="28" t="s">
        <v>2842</v>
      </c>
      <c r="E3704" s="29">
        <v>42164</v>
      </c>
      <c r="F3704" s="28" t="s">
        <v>3477</v>
      </c>
      <c r="G3704" s="30">
        <v>1234</v>
      </c>
      <c r="H3704" s="28" t="s">
        <v>14419</v>
      </c>
      <c r="I3704" s="31">
        <v>0</v>
      </c>
      <c r="J3704" s="31">
        <v>2090</v>
      </c>
      <c r="K3704" s="28" t="s">
        <v>13884</v>
      </c>
      <c r="L3704" s="32">
        <f t="shared" si="628"/>
        <v>-2090</v>
      </c>
      <c r="M3704" s="33">
        <f t="shared" si="629"/>
        <v>2090</v>
      </c>
      <c r="N3704" s="34" t="b">
        <v>1</v>
      </c>
      <c r="O3704" s="35">
        <f t="shared" si="630"/>
        <v>2090</v>
      </c>
      <c r="P3704" s="36" t="str">
        <f t="shared" si="631"/>
        <v>I</v>
      </c>
      <c r="Q3704" s="37" t="str">
        <f t="shared" si="632"/>
        <v>Stills Gallery</v>
      </c>
      <c r="R3704" s="6" t="str">
        <f t="shared" si="633"/>
        <v>I - Stills Gallery</v>
      </c>
      <c r="S3704" s="6" t="str">
        <f>IFERROR(INDEX('Vendor Over-ride'!$C:$C, MATCH($R:$R,'Vendor Over-ride'!$A:$A,0)),"")</f>
        <v>I - Stills Ltd</v>
      </c>
      <c r="U3704" s="38" t="str">
        <f t="shared" si="638"/>
        <v>Lottery</v>
      </c>
      <c r="V3704" s="5" t="str">
        <f t="shared" si="637"/>
        <v>AWARD</v>
      </c>
      <c r="W3704" s="5" t="b">
        <f t="shared" si="634"/>
        <v>0</v>
      </c>
      <c r="X3704" s="40">
        <f t="shared" ca="1" si="635"/>
        <v>75815</v>
      </c>
      <c r="Y3704" s="30" t="b">
        <f t="shared" ca="1" si="636"/>
        <v>1</v>
      </c>
    </row>
    <row r="3705" spans="1:25" hidden="1">
      <c r="A3705" s="28" t="s">
        <v>5366</v>
      </c>
      <c r="B3705" s="28" t="s">
        <v>5367</v>
      </c>
      <c r="C3705" s="28" t="s">
        <v>3142</v>
      </c>
      <c r="D3705" s="28" t="s">
        <v>2842</v>
      </c>
      <c r="E3705" s="29">
        <v>42164</v>
      </c>
      <c r="F3705" s="28" t="s">
        <v>3478</v>
      </c>
      <c r="G3705" s="30">
        <v>1234</v>
      </c>
      <c r="H3705" s="28" t="s">
        <v>14420</v>
      </c>
      <c r="I3705" s="31">
        <v>0</v>
      </c>
      <c r="J3705" s="31">
        <v>1000</v>
      </c>
      <c r="K3705" s="28" t="s">
        <v>5544</v>
      </c>
      <c r="L3705" s="32">
        <f t="shared" si="628"/>
        <v>-1000</v>
      </c>
      <c r="M3705" s="33">
        <f t="shared" si="629"/>
        <v>1000</v>
      </c>
      <c r="N3705" s="34" t="b">
        <v>1</v>
      </c>
      <c r="O3705" s="35">
        <f t="shared" si="630"/>
        <v>1000</v>
      </c>
      <c r="P3705" s="36" t="str">
        <f t="shared" si="631"/>
        <v>I</v>
      </c>
      <c r="Q3705" s="37" t="str">
        <f t="shared" si="632"/>
        <v>SURF (Scotland's Independent Regeneration Network)</v>
      </c>
      <c r="R3705" s="6" t="str">
        <f t="shared" si="633"/>
        <v>I - SURF (Scotland's Independent Regeneration Network)</v>
      </c>
      <c r="S3705" s="6" t="str">
        <f>IFERROR(INDEX('Vendor Over-ride'!$C:$C, MATCH($R:$R,'Vendor Over-ride'!$A:$A,0)),"")</f>
        <v>I - SURF (Scotland's Independent Regeneration Network)</v>
      </c>
      <c r="U3705" s="38" t="str">
        <f t="shared" si="638"/>
        <v>Lottery</v>
      </c>
      <c r="V3705" s="5" t="str">
        <f t="shared" si="637"/>
        <v>AWARD</v>
      </c>
      <c r="W3705" s="5" t="b">
        <f t="shared" si="634"/>
        <v>0</v>
      </c>
      <c r="X3705" s="40">
        <f t="shared" ca="1" si="635"/>
        <v>5000</v>
      </c>
      <c r="Y3705" s="30" t="b">
        <f t="shared" ca="1" si="636"/>
        <v>0</v>
      </c>
    </row>
    <row r="3706" spans="1:25">
      <c r="A3706" s="28" t="s">
        <v>5366</v>
      </c>
      <c r="B3706" s="28" t="s">
        <v>5367</v>
      </c>
      <c r="C3706" s="28" t="s">
        <v>3142</v>
      </c>
      <c r="D3706" s="28" t="s">
        <v>2842</v>
      </c>
      <c r="E3706" s="29">
        <v>42164</v>
      </c>
      <c r="F3706" s="28" t="s">
        <v>3479</v>
      </c>
      <c r="G3706" s="30">
        <v>1234</v>
      </c>
      <c r="H3706" s="28" t="s">
        <v>14421</v>
      </c>
      <c r="I3706" s="31">
        <v>0</v>
      </c>
      <c r="J3706" s="31">
        <v>25000</v>
      </c>
      <c r="K3706" s="28" t="s">
        <v>5427</v>
      </c>
      <c r="L3706" s="32">
        <f t="shared" si="628"/>
        <v>-25000</v>
      </c>
      <c r="M3706" s="33">
        <f t="shared" si="629"/>
        <v>25000</v>
      </c>
      <c r="N3706" s="34" t="b">
        <v>1</v>
      </c>
      <c r="O3706" s="35">
        <f t="shared" si="630"/>
        <v>25000</v>
      </c>
      <c r="P3706" s="36" t="str">
        <f t="shared" si="631"/>
        <v>I</v>
      </c>
      <c r="Q3706" s="37" t="str">
        <f t="shared" si="632"/>
        <v>Synchronicity Films Ltd</v>
      </c>
      <c r="R3706" s="6" t="str">
        <f t="shared" si="633"/>
        <v>I - Synchronicity Films Ltd</v>
      </c>
      <c r="S3706" s="6" t="str">
        <f>IFERROR(INDEX('Vendor Over-ride'!$C:$C, MATCH($R:$R,'Vendor Over-ride'!$A:$A,0)),"")</f>
        <v>I - Synchronicity Films Ltd</v>
      </c>
      <c r="U3706" s="38" t="str">
        <f t="shared" si="638"/>
        <v>Lottery</v>
      </c>
      <c r="V3706" s="5" t="str">
        <f t="shared" si="637"/>
        <v>AWARD</v>
      </c>
      <c r="W3706" s="5" t="b">
        <f t="shared" si="634"/>
        <v>1</v>
      </c>
      <c r="X3706" s="40">
        <f t="shared" ca="1" si="635"/>
        <v>53200</v>
      </c>
      <c r="Y3706" s="30" t="b">
        <f t="shared" ca="1" si="636"/>
        <v>1</v>
      </c>
    </row>
    <row r="3707" spans="1:25">
      <c r="A3707" s="28" t="s">
        <v>5366</v>
      </c>
      <c r="B3707" s="28" t="s">
        <v>5367</v>
      </c>
      <c r="C3707" s="28" t="s">
        <v>3142</v>
      </c>
      <c r="D3707" s="28" t="s">
        <v>2842</v>
      </c>
      <c r="E3707" s="29">
        <v>42164</v>
      </c>
      <c r="F3707" s="28" t="s">
        <v>3480</v>
      </c>
      <c r="G3707" s="30">
        <v>1234</v>
      </c>
      <c r="H3707" s="28" t="s">
        <v>14422</v>
      </c>
      <c r="I3707" s="31">
        <v>0</v>
      </c>
      <c r="J3707" s="31">
        <v>750</v>
      </c>
      <c r="K3707" s="28" t="s">
        <v>5380</v>
      </c>
      <c r="L3707" s="32">
        <f t="shared" si="628"/>
        <v>-750</v>
      </c>
      <c r="M3707" s="33">
        <f t="shared" si="629"/>
        <v>750</v>
      </c>
      <c r="N3707" s="34" t="b">
        <v>1</v>
      </c>
      <c r="O3707" s="35">
        <f t="shared" si="630"/>
        <v>750</v>
      </c>
      <c r="P3707" s="36" t="str">
        <f t="shared" si="631"/>
        <v>I</v>
      </c>
      <c r="Q3707" s="37" t="str">
        <f t="shared" si="632"/>
        <v>Up Helly Aa Ltd</v>
      </c>
      <c r="R3707" s="6" t="str">
        <f t="shared" si="633"/>
        <v>I - Up Helly Aa Ltd</v>
      </c>
      <c r="S3707" s="6" t="str">
        <f>IFERROR(INDEX('Vendor Over-ride'!$C:$C, MATCH($R:$R,'Vendor Over-ride'!$A:$A,0)),"")</f>
        <v>I - Up Helly Aa Ltd</v>
      </c>
      <c r="U3707" s="38" t="str">
        <f t="shared" si="638"/>
        <v>Lottery</v>
      </c>
      <c r="V3707" s="5" t="str">
        <f t="shared" si="637"/>
        <v>AWARD</v>
      </c>
      <c r="W3707" s="5" t="b">
        <f t="shared" si="634"/>
        <v>0</v>
      </c>
      <c r="X3707" s="40">
        <f t="shared" ca="1" si="635"/>
        <v>236025</v>
      </c>
      <c r="Y3707" s="30" t="b">
        <f t="shared" ca="1" si="636"/>
        <v>1</v>
      </c>
    </row>
    <row r="3708" spans="1:25">
      <c r="A3708" s="28" t="s">
        <v>5366</v>
      </c>
      <c r="B3708" s="28" t="s">
        <v>5367</v>
      </c>
      <c r="C3708" s="28" t="s">
        <v>3142</v>
      </c>
      <c r="D3708" s="28" t="s">
        <v>2842</v>
      </c>
      <c r="E3708" s="29">
        <v>42164</v>
      </c>
      <c r="F3708" s="28" t="s">
        <v>3523</v>
      </c>
      <c r="G3708" s="30">
        <v>1234</v>
      </c>
      <c r="H3708" s="28" t="s">
        <v>14423</v>
      </c>
      <c r="I3708" s="31">
        <v>0</v>
      </c>
      <c r="J3708" s="31">
        <v>100000</v>
      </c>
      <c r="K3708" s="28" t="s">
        <v>13750</v>
      </c>
      <c r="L3708" s="32">
        <f t="shared" si="628"/>
        <v>-100000</v>
      </c>
      <c r="M3708" s="33">
        <f t="shared" si="629"/>
        <v>100000</v>
      </c>
      <c r="N3708" s="34" t="b">
        <v>1</v>
      </c>
      <c r="O3708" s="35">
        <f t="shared" si="630"/>
        <v>100000</v>
      </c>
      <c r="P3708" s="36" t="str">
        <f t="shared" si="631"/>
        <v>I</v>
      </c>
      <c r="Q3708" s="37" t="str">
        <f t="shared" si="632"/>
        <v>Young Films Ltd (Bannan Series 2)</v>
      </c>
      <c r="R3708" s="6" t="str">
        <f t="shared" si="633"/>
        <v>I - Young Films Ltd (Bannan Series 2)</v>
      </c>
      <c r="S3708" s="6" t="str">
        <f>IFERROR(INDEX('Vendor Over-ride'!$C:$C, MATCH($R:$R,'Vendor Over-ride'!$A:$A,0)),"")</f>
        <v>I - Young Films Ltd</v>
      </c>
      <c r="U3708" s="38" t="str">
        <f t="shared" si="638"/>
        <v>Lottery</v>
      </c>
      <c r="V3708" s="5" t="str">
        <f t="shared" si="637"/>
        <v>AWARD</v>
      </c>
      <c r="W3708" s="5" t="b">
        <f t="shared" si="634"/>
        <v>1</v>
      </c>
      <c r="X3708" s="40">
        <f t="shared" ca="1" si="635"/>
        <v>373203</v>
      </c>
      <c r="Y3708" s="30" t="b">
        <f t="shared" ca="1" si="636"/>
        <v>1</v>
      </c>
    </row>
    <row r="3709" spans="1:25" hidden="1">
      <c r="A3709" s="28" t="s">
        <v>5366</v>
      </c>
      <c r="B3709" s="28" t="s">
        <v>5367</v>
      </c>
      <c r="C3709" s="28" t="s">
        <v>3142</v>
      </c>
      <c r="D3709" s="28" t="s">
        <v>2842</v>
      </c>
      <c r="E3709" s="29">
        <v>42164</v>
      </c>
      <c r="F3709" s="28" t="s">
        <v>14424</v>
      </c>
      <c r="G3709" s="30">
        <v>1234</v>
      </c>
      <c r="H3709" s="28" t="s">
        <v>14425</v>
      </c>
      <c r="I3709" s="31">
        <v>0</v>
      </c>
      <c r="J3709" s="31">
        <v>580.79999999999995</v>
      </c>
      <c r="K3709" s="28" t="s">
        <v>5603</v>
      </c>
      <c r="L3709" s="32">
        <f t="shared" si="628"/>
        <v>-580.79999999999995</v>
      </c>
      <c r="M3709" s="33">
        <f t="shared" si="629"/>
        <v>580.79999999999995</v>
      </c>
      <c r="N3709" s="34" t="b">
        <v>1</v>
      </c>
      <c r="O3709" s="35">
        <f t="shared" si="630"/>
        <v>580.79999999999995</v>
      </c>
      <c r="P3709" s="36" t="str">
        <f t="shared" si="631"/>
        <v>T</v>
      </c>
      <c r="Q3709" s="37" t="str">
        <f t="shared" si="632"/>
        <v>Burness Paull LLP</v>
      </c>
      <c r="R3709" s="6" t="str">
        <f t="shared" si="633"/>
        <v>T - Burness Paull LLP</v>
      </c>
      <c r="S3709" s="6" t="str">
        <f>IFERROR(INDEX('Vendor Over-ride'!$C:$C, MATCH($R:$R,'Vendor Over-ride'!$A:$A,0)),"")</f>
        <v>T - Burness Paull LLP</v>
      </c>
      <c r="U3709" s="38" t="str">
        <f t="shared" si="638"/>
        <v>Lottery</v>
      </c>
      <c r="V3709" s="5" t="str">
        <f t="shared" si="637"/>
        <v>TRADE</v>
      </c>
      <c r="W3709" s="5" t="b">
        <f t="shared" si="634"/>
        <v>0</v>
      </c>
      <c r="X3709" s="40">
        <f t="shared" ca="1" si="635"/>
        <v>627.59999999999991</v>
      </c>
      <c r="Y3709" s="30" t="b">
        <f t="shared" ca="1" si="636"/>
        <v>0</v>
      </c>
    </row>
    <row r="3710" spans="1:25" hidden="1">
      <c r="A3710" s="28" t="s">
        <v>5366</v>
      </c>
      <c r="B3710" s="28" t="s">
        <v>5367</v>
      </c>
      <c r="C3710" s="28" t="s">
        <v>3142</v>
      </c>
      <c r="D3710" s="28" t="s">
        <v>2842</v>
      </c>
      <c r="E3710" s="29">
        <v>42164</v>
      </c>
      <c r="F3710" s="28" t="s">
        <v>3524</v>
      </c>
      <c r="G3710" s="30">
        <v>1234</v>
      </c>
      <c r="H3710" s="28" t="s">
        <v>14426</v>
      </c>
      <c r="I3710" s="31">
        <v>0</v>
      </c>
      <c r="J3710" s="31">
        <v>33.200000000000003</v>
      </c>
      <c r="K3710" s="28" t="s">
        <v>5494</v>
      </c>
      <c r="L3710" s="32">
        <f t="shared" si="628"/>
        <v>-33.200000000000003</v>
      </c>
      <c r="M3710" s="33">
        <f t="shared" si="629"/>
        <v>33.200000000000003</v>
      </c>
      <c r="N3710" s="34" t="b">
        <v>1</v>
      </c>
      <c r="O3710" s="35">
        <f t="shared" si="630"/>
        <v>33.200000000000003</v>
      </c>
      <c r="P3710" s="36" t="str">
        <f t="shared" si="631"/>
        <v>T</v>
      </c>
      <c r="Q3710" s="37" t="str">
        <f t="shared" si="632"/>
        <v>Gillian Steel</v>
      </c>
      <c r="R3710" s="6" t="str">
        <f t="shared" si="633"/>
        <v>T - Gillian Steel</v>
      </c>
      <c r="S3710" s="6" t="str">
        <f>IFERROR(INDEX('Vendor Over-ride'!$C:$C, MATCH($R:$R,'Vendor Over-ride'!$A:$A,0)),"")</f>
        <v>T - Gillian Steel</v>
      </c>
      <c r="U3710" s="38" t="str">
        <f t="shared" si="638"/>
        <v>Lottery</v>
      </c>
      <c r="V3710" s="5" t="str">
        <f t="shared" si="637"/>
        <v>TRADE</v>
      </c>
      <c r="W3710" s="5" t="b">
        <f t="shared" si="634"/>
        <v>0</v>
      </c>
      <c r="X3710" s="40">
        <f t="shared" ca="1" si="635"/>
        <v>33.200000000000003</v>
      </c>
      <c r="Y3710" s="30" t="b">
        <f t="shared" ca="1" si="636"/>
        <v>0</v>
      </c>
    </row>
    <row r="3711" spans="1:25">
      <c r="A3711" s="28" t="s">
        <v>5366</v>
      </c>
      <c r="B3711" s="28" t="s">
        <v>5367</v>
      </c>
      <c r="C3711" s="28" t="s">
        <v>3142</v>
      </c>
      <c r="D3711" s="28" t="s">
        <v>2842</v>
      </c>
      <c r="E3711" s="29">
        <v>42164</v>
      </c>
      <c r="F3711" s="28" t="s">
        <v>3525</v>
      </c>
      <c r="G3711" s="30">
        <v>1234</v>
      </c>
      <c r="H3711" s="28" t="s">
        <v>14427</v>
      </c>
      <c r="I3711" s="31">
        <v>0</v>
      </c>
      <c r="J3711" s="31">
        <v>12000</v>
      </c>
      <c r="K3711" s="28" t="s">
        <v>5467</v>
      </c>
      <c r="L3711" s="32">
        <f t="shared" si="628"/>
        <v>-12000</v>
      </c>
      <c r="M3711" s="33">
        <f t="shared" si="629"/>
        <v>12000</v>
      </c>
      <c r="N3711" s="34" t="b">
        <v>1</v>
      </c>
      <c r="O3711" s="35">
        <f t="shared" si="630"/>
        <v>12000</v>
      </c>
      <c r="P3711" s="36" t="str">
        <f t="shared" si="631"/>
        <v>T</v>
      </c>
      <c r="Q3711" s="37" t="str">
        <f t="shared" si="632"/>
        <v>Pinsent Masons LLP</v>
      </c>
      <c r="R3711" s="6" t="str">
        <f t="shared" si="633"/>
        <v>T - Pinsent Masons LLP</v>
      </c>
      <c r="S3711" s="6" t="str">
        <f>IFERROR(INDEX('Vendor Over-ride'!$C:$C, MATCH($R:$R,'Vendor Over-ride'!$A:$A,0)),"")</f>
        <v>T - Pinsent Masons LLP</v>
      </c>
      <c r="T3711" s="41" t="s">
        <v>2800</v>
      </c>
      <c r="U3711" s="38" t="str">
        <f t="shared" si="638"/>
        <v>Lottery</v>
      </c>
      <c r="V3711" s="5" t="str">
        <f t="shared" si="637"/>
        <v>TRADE</v>
      </c>
      <c r="W3711" s="5" t="b">
        <f t="shared" si="634"/>
        <v>0</v>
      </c>
      <c r="X3711" s="40">
        <f t="shared" ca="1" si="635"/>
        <v>122180.4</v>
      </c>
      <c r="Y3711" s="30" t="b">
        <f t="shared" ca="1" si="636"/>
        <v>1</v>
      </c>
    </row>
    <row r="3712" spans="1:25">
      <c r="A3712" s="28" t="s">
        <v>5366</v>
      </c>
      <c r="B3712" s="28" t="s">
        <v>5367</v>
      </c>
      <c r="C3712" s="28" t="s">
        <v>3142</v>
      </c>
      <c r="D3712" s="28" t="s">
        <v>2842</v>
      </c>
      <c r="E3712" s="29">
        <v>42170</v>
      </c>
      <c r="F3712" s="28" t="s">
        <v>3526</v>
      </c>
      <c r="G3712" s="30">
        <v>1237</v>
      </c>
      <c r="H3712" s="28" t="s">
        <v>14428</v>
      </c>
      <c r="I3712" s="31">
        <v>0</v>
      </c>
      <c r="J3712" s="31">
        <v>1350</v>
      </c>
      <c r="K3712" s="28" t="s">
        <v>5727</v>
      </c>
      <c r="L3712" s="32">
        <f t="shared" si="628"/>
        <v>-1350</v>
      </c>
      <c r="M3712" s="33">
        <f t="shared" si="629"/>
        <v>1350</v>
      </c>
      <c r="N3712" s="34" t="b">
        <v>1</v>
      </c>
      <c r="O3712" s="35">
        <f t="shared" si="630"/>
        <v>1350</v>
      </c>
      <c r="P3712" s="36" t="str">
        <f t="shared" si="631"/>
        <v>G</v>
      </c>
      <c r="Q3712" s="37" t="str">
        <f t="shared" si="632"/>
        <v>Spring Fling Open Studios CIC</v>
      </c>
      <c r="R3712" s="6" t="str">
        <f t="shared" si="633"/>
        <v>G - Spring Fling Open Studios CIC</v>
      </c>
      <c r="S3712" s="6" t="str">
        <f>IFERROR(INDEX('Vendor Over-ride'!$C:$C, MATCH($R:$R,'Vendor Over-ride'!$A:$A,0)),"")</f>
        <v>G - Spring Fling Open Studios CIC</v>
      </c>
      <c r="U3712" s="38" t="str">
        <f t="shared" si="638"/>
        <v>Lottery</v>
      </c>
      <c r="V3712" s="5" t="str">
        <f t="shared" si="637"/>
        <v>AWARD</v>
      </c>
      <c r="W3712" s="5" t="b">
        <f t="shared" si="634"/>
        <v>0</v>
      </c>
      <c r="X3712" s="40">
        <f t="shared" ca="1" si="635"/>
        <v>81450</v>
      </c>
      <c r="Y3712" s="30" t="b">
        <f t="shared" ca="1" si="636"/>
        <v>1</v>
      </c>
    </row>
    <row r="3713" spans="1:25">
      <c r="A3713" s="28" t="s">
        <v>5366</v>
      </c>
      <c r="B3713" s="28" t="s">
        <v>5367</v>
      </c>
      <c r="C3713" s="28" t="s">
        <v>3142</v>
      </c>
      <c r="D3713" s="28" t="s">
        <v>2842</v>
      </c>
      <c r="E3713" s="29">
        <v>42170</v>
      </c>
      <c r="F3713" s="28" t="s">
        <v>3527</v>
      </c>
      <c r="G3713" s="30">
        <v>1237</v>
      </c>
      <c r="H3713" s="28" t="s">
        <v>14429</v>
      </c>
      <c r="I3713" s="31">
        <v>0</v>
      </c>
      <c r="J3713" s="31">
        <v>31500</v>
      </c>
      <c r="K3713" s="28" t="s">
        <v>13766</v>
      </c>
      <c r="L3713" s="32">
        <f t="shared" si="628"/>
        <v>-31500</v>
      </c>
      <c r="M3713" s="33">
        <f t="shared" si="629"/>
        <v>31500</v>
      </c>
      <c r="N3713" s="34" t="b">
        <v>1</v>
      </c>
      <c r="O3713" s="35">
        <f t="shared" si="630"/>
        <v>31500</v>
      </c>
      <c r="P3713" s="36" t="str">
        <f t="shared" si="631"/>
        <v>G</v>
      </c>
      <c r="Q3713" s="37" t="str">
        <f t="shared" si="632"/>
        <v>Drake Music Scotland</v>
      </c>
      <c r="R3713" s="6" t="str">
        <f t="shared" si="633"/>
        <v>G - Drake Music Scotland</v>
      </c>
      <c r="S3713" s="6" t="str">
        <f>IFERROR(INDEX('Vendor Over-ride'!$C:$C, MATCH($R:$R,'Vendor Over-ride'!$A:$A,0)),"")</f>
        <v>G - Drake Music Scotland</v>
      </c>
      <c r="U3713" s="38" t="str">
        <f t="shared" si="638"/>
        <v>Lottery</v>
      </c>
      <c r="V3713" s="5" t="str">
        <f t="shared" si="637"/>
        <v>AWARD</v>
      </c>
      <c r="W3713" s="5" t="b">
        <f t="shared" si="634"/>
        <v>1</v>
      </c>
      <c r="X3713" s="40">
        <f t="shared" ca="1" si="635"/>
        <v>118500</v>
      </c>
      <c r="Y3713" s="30" t="b">
        <f t="shared" ca="1" si="636"/>
        <v>1</v>
      </c>
    </row>
    <row r="3714" spans="1:25">
      <c r="A3714" s="28" t="s">
        <v>5366</v>
      </c>
      <c r="B3714" s="28" t="s">
        <v>5367</v>
      </c>
      <c r="C3714" s="28" t="s">
        <v>3142</v>
      </c>
      <c r="D3714" s="28" t="s">
        <v>2842</v>
      </c>
      <c r="E3714" s="29">
        <v>42170</v>
      </c>
      <c r="F3714" s="28" t="s">
        <v>3528</v>
      </c>
      <c r="G3714" s="30">
        <v>1237</v>
      </c>
      <c r="H3714" s="28" t="s">
        <v>14430</v>
      </c>
      <c r="I3714" s="31">
        <v>0</v>
      </c>
      <c r="J3714" s="31">
        <v>55000</v>
      </c>
      <c r="K3714" s="28" t="s">
        <v>14431</v>
      </c>
      <c r="L3714" s="32">
        <f t="shared" ref="L3714:L3777" si="639">I:I-J:J</f>
        <v>-55000</v>
      </c>
      <c r="M3714" s="33">
        <f t="shared" ref="M3714:M3777" si="640">ABS($L:$L)</f>
        <v>55000</v>
      </c>
      <c r="N3714" s="34" t="b">
        <v>1</v>
      </c>
      <c r="O3714" s="35">
        <f t="shared" ref="O3714:O3777" si="641">$M:$M*$N:$N</f>
        <v>55000</v>
      </c>
      <c r="P3714" s="36" t="str">
        <f t="shared" ref="P3714:P3777" si="642">LEFT(TRIM($K:$K),1)</f>
        <v>G</v>
      </c>
      <c r="Q3714" s="37" t="str">
        <f t="shared" ref="Q3714:Q3777" si="643">RIGHT(TRIM($K:$K),LEN(TRIM($K:$K))-FIND("-",TRIM($K:$K)))</f>
        <v>Greenock Arts Guild</v>
      </c>
      <c r="R3714" s="6" t="str">
        <f t="shared" ref="R3714:R3777" si="644">CONCATENATE($P:$P, " - ",$Q:$Q)</f>
        <v>G - Greenock Arts Guild</v>
      </c>
      <c r="S3714" s="6" t="str">
        <f>IFERROR(INDEX('Vendor Over-ride'!$C:$C, MATCH($R:$R,'Vendor Over-ride'!$A:$A,0)),"")</f>
        <v>G - Greenock Arts Guild</v>
      </c>
      <c r="U3714" s="38" t="str">
        <f t="shared" si="638"/>
        <v>Lottery</v>
      </c>
      <c r="V3714" s="5" t="str">
        <f t="shared" si="637"/>
        <v>AWARD</v>
      </c>
      <c r="W3714" s="5" t="b">
        <f t="shared" ref="W3714:W3777" si="645">ROUND($O:$O,2)&gt;=25000</f>
        <v>1</v>
      </c>
      <c r="X3714" s="40">
        <f t="shared" ref="X3714:X3777" ca="1" si="646">SUMPRODUCT((Payee=$S3714) * (Payment_Value))</f>
        <v>211784</v>
      </c>
      <c r="Y3714" s="30" t="b">
        <f t="shared" ref="Y3714:Y3777" ca="1" si="647">$X:$X&gt;=25000</f>
        <v>1</v>
      </c>
    </row>
    <row r="3715" spans="1:25">
      <c r="A3715" s="28" t="s">
        <v>5366</v>
      </c>
      <c r="B3715" s="28" t="s">
        <v>5367</v>
      </c>
      <c r="C3715" s="28" t="s">
        <v>3142</v>
      </c>
      <c r="D3715" s="28" t="s">
        <v>2842</v>
      </c>
      <c r="E3715" s="29">
        <v>42170</v>
      </c>
      <c r="F3715" s="28" t="s">
        <v>3529</v>
      </c>
      <c r="G3715" s="30">
        <v>1237</v>
      </c>
      <c r="H3715" s="28" t="s">
        <v>14432</v>
      </c>
      <c r="I3715" s="31">
        <v>0</v>
      </c>
      <c r="J3715" s="31">
        <v>56100</v>
      </c>
      <c r="K3715" s="28" t="s">
        <v>14304</v>
      </c>
      <c r="L3715" s="32">
        <f t="shared" si="639"/>
        <v>-56100</v>
      </c>
      <c r="M3715" s="33">
        <f t="shared" si="640"/>
        <v>56100</v>
      </c>
      <c r="N3715" s="34" t="b">
        <v>1</v>
      </c>
      <c r="O3715" s="35">
        <f t="shared" si="641"/>
        <v>56100</v>
      </c>
      <c r="P3715" s="36" t="str">
        <f t="shared" si="642"/>
        <v>G</v>
      </c>
      <c r="Q3715" s="37" t="str">
        <f t="shared" si="643"/>
        <v>Federation of Scottish Theatre</v>
      </c>
      <c r="R3715" s="6" t="str">
        <f t="shared" si="644"/>
        <v>G - Federation of Scottish Theatre</v>
      </c>
      <c r="S3715" s="6" t="str">
        <f>IFERROR(INDEX('Vendor Over-ride'!$C:$C, MATCH($R:$R,'Vendor Over-ride'!$A:$A,0)),"")</f>
        <v>G - Federation of Scottish Theatre</v>
      </c>
      <c r="U3715" s="38" t="str">
        <f t="shared" si="638"/>
        <v>Lottery</v>
      </c>
      <c r="V3715" s="5" t="str">
        <f t="shared" ref="V3715:V3778" si="648">UPPER(IF($P:$P="E","Employee",IF(OR($P:$P="I",$P:$P="G"),"Award",IF(OR($P:$P="D",$P:$P="T"),"Trade",""))))</f>
        <v>AWARD</v>
      </c>
      <c r="W3715" s="5" t="b">
        <f t="shared" si="645"/>
        <v>1</v>
      </c>
      <c r="X3715" s="40">
        <f t="shared" ca="1" si="646"/>
        <v>266100</v>
      </c>
      <c r="Y3715" s="30" t="b">
        <f t="shared" ca="1" si="647"/>
        <v>1</v>
      </c>
    </row>
    <row r="3716" spans="1:25" hidden="1">
      <c r="A3716" s="28" t="s">
        <v>5366</v>
      </c>
      <c r="B3716" s="28" t="s">
        <v>5367</v>
      </c>
      <c r="C3716" s="28" t="s">
        <v>3142</v>
      </c>
      <c r="D3716" s="28" t="s">
        <v>2842</v>
      </c>
      <c r="E3716" s="29">
        <v>42170</v>
      </c>
      <c r="F3716" s="28" t="s">
        <v>3531</v>
      </c>
      <c r="G3716" s="30">
        <v>1237</v>
      </c>
      <c r="H3716" s="28" t="s">
        <v>14433</v>
      </c>
      <c r="I3716" s="31">
        <v>0</v>
      </c>
      <c r="J3716" s="31">
        <v>4500</v>
      </c>
      <c r="K3716" s="28" t="s">
        <v>14434</v>
      </c>
      <c r="L3716" s="32">
        <f t="shared" si="639"/>
        <v>-4500</v>
      </c>
      <c r="M3716" s="33">
        <f t="shared" si="640"/>
        <v>4500</v>
      </c>
      <c r="N3716" s="34" t="b">
        <v>1</v>
      </c>
      <c r="O3716" s="35">
        <f t="shared" si="641"/>
        <v>4500</v>
      </c>
      <c r="P3716" s="36" t="str">
        <f t="shared" si="642"/>
        <v>G</v>
      </c>
      <c r="Q3716" s="37" t="str">
        <f t="shared" si="643"/>
        <v>Tuff Love</v>
      </c>
      <c r="R3716" s="6" t="str">
        <f t="shared" si="644"/>
        <v>G - Tuff Love</v>
      </c>
      <c r="S3716" s="6" t="str">
        <f>IFERROR(INDEX('Vendor Over-ride'!$C:$C, MATCH($R:$R,'Vendor Over-ride'!$A:$A,0)),"")</f>
        <v>G - Tuff Love</v>
      </c>
      <c r="U3716" s="38" t="str">
        <f t="shared" si="638"/>
        <v>Lottery</v>
      </c>
      <c r="V3716" s="5" t="str">
        <f t="shared" si="648"/>
        <v>AWARD</v>
      </c>
      <c r="W3716" s="5" t="b">
        <f t="shared" si="645"/>
        <v>0</v>
      </c>
      <c r="X3716" s="40">
        <f t="shared" ca="1" si="646"/>
        <v>4500</v>
      </c>
      <c r="Y3716" s="30" t="b">
        <f t="shared" ca="1" si="647"/>
        <v>0</v>
      </c>
    </row>
    <row r="3717" spans="1:25" hidden="1">
      <c r="A3717" s="28" t="s">
        <v>5366</v>
      </c>
      <c r="B3717" s="28" t="s">
        <v>5367</v>
      </c>
      <c r="C3717" s="28" t="s">
        <v>3142</v>
      </c>
      <c r="D3717" s="28" t="s">
        <v>2842</v>
      </c>
      <c r="E3717" s="29">
        <v>42170</v>
      </c>
      <c r="F3717" s="28" t="s">
        <v>3532</v>
      </c>
      <c r="G3717" s="30">
        <v>1237</v>
      </c>
      <c r="H3717" s="28" t="s">
        <v>14435</v>
      </c>
      <c r="I3717" s="31">
        <v>0</v>
      </c>
      <c r="J3717" s="31">
        <v>8678</v>
      </c>
      <c r="K3717" s="28" t="s">
        <v>14436</v>
      </c>
      <c r="L3717" s="32">
        <f t="shared" si="639"/>
        <v>-8678</v>
      </c>
      <c r="M3717" s="33">
        <f t="shared" si="640"/>
        <v>8678</v>
      </c>
      <c r="N3717" s="34" t="b">
        <v>1</v>
      </c>
      <c r="O3717" s="35">
        <f t="shared" si="641"/>
        <v>8678</v>
      </c>
      <c r="P3717" s="36" t="str">
        <f t="shared" si="642"/>
        <v>G</v>
      </c>
      <c r="Q3717" s="37" t="str">
        <f t="shared" si="643"/>
        <v>Julia Taudevin</v>
      </c>
      <c r="R3717" s="6" t="str">
        <f t="shared" si="644"/>
        <v>G - Julia Taudevin</v>
      </c>
      <c r="S3717" s="6" t="str">
        <f>IFERROR(INDEX('Vendor Over-ride'!$C:$C, MATCH($R:$R,'Vendor Over-ride'!$A:$A,0)),"")</f>
        <v>G - Julia Taudevin</v>
      </c>
      <c r="U3717" s="38" t="str">
        <f t="shared" si="638"/>
        <v>Lottery</v>
      </c>
      <c r="V3717" s="5" t="str">
        <f t="shared" si="648"/>
        <v>AWARD</v>
      </c>
      <c r="W3717" s="5" t="b">
        <f t="shared" si="645"/>
        <v>0</v>
      </c>
      <c r="X3717" s="40">
        <f t="shared" ca="1" si="646"/>
        <v>14570</v>
      </c>
      <c r="Y3717" s="30" t="b">
        <f t="shared" ca="1" si="647"/>
        <v>0</v>
      </c>
    </row>
    <row r="3718" spans="1:25" hidden="1">
      <c r="A3718" s="28" t="s">
        <v>5366</v>
      </c>
      <c r="B3718" s="28" t="s">
        <v>5367</v>
      </c>
      <c r="C3718" s="28" t="s">
        <v>3142</v>
      </c>
      <c r="D3718" s="28" t="s">
        <v>2842</v>
      </c>
      <c r="E3718" s="29">
        <v>42170</v>
      </c>
      <c r="F3718" s="28" t="s">
        <v>3533</v>
      </c>
      <c r="G3718" s="30">
        <v>1237</v>
      </c>
      <c r="H3718" s="28" t="s">
        <v>14437</v>
      </c>
      <c r="I3718" s="31">
        <v>0</v>
      </c>
      <c r="J3718" s="31">
        <v>10500</v>
      </c>
      <c r="K3718" s="28" t="s">
        <v>14438</v>
      </c>
      <c r="L3718" s="32">
        <f t="shared" si="639"/>
        <v>-10500</v>
      </c>
      <c r="M3718" s="33">
        <f t="shared" si="640"/>
        <v>10500</v>
      </c>
      <c r="N3718" s="34" t="b">
        <v>1</v>
      </c>
      <c r="O3718" s="35">
        <f t="shared" si="641"/>
        <v>10500</v>
      </c>
      <c r="P3718" s="36" t="str">
        <f t="shared" si="642"/>
        <v>G</v>
      </c>
      <c r="Q3718" s="37" t="str">
        <f t="shared" si="643"/>
        <v>Doune the Rabbit Hole CIC</v>
      </c>
      <c r="R3718" s="6" t="str">
        <f t="shared" si="644"/>
        <v>G - Doune the Rabbit Hole CIC</v>
      </c>
      <c r="S3718" s="6" t="str">
        <f>IFERROR(INDEX('Vendor Over-ride'!$C:$C, MATCH($R:$R,'Vendor Over-ride'!$A:$A,0)),"")</f>
        <v>G - Doune the Rabbit Hole CIC</v>
      </c>
      <c r="U3718" s="38" t="str">
        <f t="shared" si="638"/>
        <v>Lottery</v>
      </c>
      <c r="V3718" s="5" t="str">
        <f t="shared" si="648"/>
        <v>AWARD</v>
      </c>
      <c r="W3718" s="5" t="b">
        <f t="shared" si="645"/>
        <v>0</v>
      </c>
      <c r="X3718" s="40">
        <f t="shared" ca="1" si="646"/>
        <v>14000</v>
      </c>
      <c r="Y3718" s="30" t="b">
        <f t="shared" ca="1" si="647"/>
        <v>0</v>
      </c>
    </row>
    <row r="3719" spans="1:25" hidden="1">
      <c r="A3719" s="28" t="s">
        <v>5366</v>
      </c>
      <c r="B3719" s="28" t="s">
        <v>5367</v>
      </c>
      <c r="C3719" s="28" t="s">
        <v>3142</v>
      </c>
      <c r="D3719" s="28" t="s">
        <v>2842</v>
      </c>
      <c r="E3719" s="29">
        <v>42170</v>
      </c>
      <c r="F3719" s="28" t="s">
        <v>3535</v>
      </c>
      <c r="G3719" s="30">
        <v>1237</v>
      </c>
      <c r="H3719" s="28" t="s">
        <v>14439</v>
      </c>
      <c r="I3719" s="31">
        <v>0</v>
      </c>
      <c r="J3719" s="31">
        <v>450</v>
      </c>
      <c r="K3719" s="28" t="s">
        <v>14440</v>
      </c>
      <c r="L3719" s="32">
        <f t="shared" si="639"/>
        <v>-450</v>
      </c>
      <c r="M3719" s="33">
        <f t="shared" si="640"/>
        <v>450</v>
      </c>
      <c r="N3719" s="34" t="b">
        <v>1</v>
      </c>
      <c r="O3719" s="35">
        <f t="shared" si="641"/>
        <v>450</v>
      </c>
      <c r="P3719" s="36" t="str">
        <f t="shared" si="642"/>
        <v>G</v>
      </c>
      <c r="Q3719" s="37" t="str">
        <f t="shared" si="643"/>
        <v>Ciara MacLaverty</v>
      </c>
      <c r="R3719" s="6" t="str">
        <f t="shared" si="644"/>
        <v>G - Ciara MacLaverty</v>
      </c>
      <c r="S3719" s="6" t="str">
        <f>IFERROR(INDEX('Vendor Over-ride'!$C:$C, MATCH($R:$R,'Vendor Over-ride'!$A:$A,0)),"")</f>
        <v>G - Ciara MacLaverty</v>
      </c>
      <c r="U3719" s="38" t="str">
        <f t="shared" si="638"/>
        <v>Lottery</v>
      </c>
      <c r="V3719" s="5" t="str">
        <f t="shared" si="648"/>
        <v>AWARD</v>
      </c>
      <c r="W3719" s="5" t="b">
        <f t="shared" si="645"/>
        <v>0</v>
      </c>
      <c r="X3719" s="40">
        <f t="shared" ca="1" si="646"/>
        <v>600</v>
      </c>
      <c r="Y3719" s="30" t="b">
        <f t="shared" ca="1" si="647"/>
        <v>0</v>
      </c>
    </row>
    <row r="3720" spans="1:25" hidden="1">
      <c r="A3720" s="28" t="s">
        <v>5366</v>
      </c>
      <c r="B3720" s="28" t="s">
        <v>5367</v>
      </c>
      <c r="C3720" s="28" t="s">
        <v>3142</v>
      </c>
      <c r="D3720" s="28" t="s">
        <v>2842</v>
      </c>
      <c r="E3720" s="29">
        <v>42170</v>
      </c>
      <c r="F3720" s="28" t="s">
        <v>3536</v>
      </c>
      <c r="G3720" s="30">
        <v>1237</v>
      </c>
      <c r="H3720" s="28" t="s">
        <v>14441</v>
      </c>
      <c r="I3720" s="31">
        <v>0</v>
      </c>
      <c r="J3720" s="31">
        <v>11063</v>
      </c>
      <c r="K3720" s="28" t="s">
        <v>14442</v>
      </c>
      <c r="L3720" s="32">
        <f t="shared" si="639"/>
        <v>-11063</v>
      </c>
      <c r="M3720" s="33">
        <f t="shared" si="640"/>
        <v>11063</v>
      </c>
      <c r="N3720" s="34" t="b">
        <v>1</v>
      </c>
      <c r="O3720" s="35">
        <f t="shared" si="641"/>
        <v>11063</v>
      </c>
      <c r="P3720" s="36" t="str">
        <f t="shared" si="642"/>
        <v>G</v>
      </c>
      <c r="Q3720" s="37" t="str">
        <f t="shared" si="643"/>
        <v>Al Seed</v>
      </c>
      <c r="R3720" s="6" t="str">
        <f t="shared" si="644"/>
        <v>G - Al Seed</v>
      </c>
      <c r="S3720" s="6" t="str">
        <f>IFERROR(INDEX('Vendor Over-ride'!$C:$C, MATCH($R:$R,'Vendor Over-ride'!$A:$A,0)),"")</f>
        <v>G - Al Seed</v>
      </c>
      <c r="U3720" s="38" t="str">
        <f t="shared" si="638"/>
        <v>Lottery</v>
      </c>
      <c r="V3720" s="5" t="str">
        <f t="shared" si="648"/>
        <v>AWARD</v>
      </c>
      <c r="W3720" s="5" t="b">
        <f t="shared" si="645"/>
        <v>0</v>
      </c>
      <c r="X3720" s="40">
        <f t="shared" ca="1" si="646"/>
        <v>18494</v>
      </c>
      <c r="Y3720" s="30" t="b">
        <f t="shared" ca="1" si="647"/>
        <v>0</v>
      </c>
    </row>
    <row r="3721" spans="1:25" hidden="1">
      <c r="A3721" s="28" t="s">
        <v>5366</v>
      </c>
      <c r="B3721" s="28" t="s">
        <v>5367</v>
      </c>
      <c r="C3721" s="28" t="s">
        <v>3142</v>
      </c>
      <c r="D3721" s="28" t="s">
        <v>2842</v>
      </c>
      <c r="E3721" s="29">
        <v>42170</v>
      </c>
      <c r="F3721" s="28" t="s">
        <v>3537</v>
      </c>
      <c r="G3721" s="30">
        <v>1237</v>
      </c>
      <c r="H3721" s="28" t="s">
        <v>14443</v>
      </c>
      <c r="I3721" s="31">
        <v>0</v>
      </c>
      <c r="J3721" s="31">
        <v>2250</v>
      </c>
      <c r="K3721" s="28" t="s">
        <v>14444</v>
      </c>
      <c r="L3721" s="32">
        <f t="shared" si="639"/>
        <v>-2250</v>
      </c>
      <c r="M3721" s="33">
        <f t="shared" si="640"/>
        <v>2250</v>
      </c>
      <c r="N3721" s="34" t="b">
        <v>1</v>
      </c>
      <c r="O3721" s="35">
        <f t="shared" si="641"/>
        <v>2250</v>
      </c>
      <c r="P3721" s="36" t="str">
        <f t="shared" si="642"/>
        <v>G</v>
      </c>
      <c r="Q3721" s="37" t="str">
        <f t="shared" si="643"/>
        <v>Haftor Medboe</v>
      </c>
      <c r="R3721" s="6" t="str">
        <f t="shared" si="644"/>
        <v>G - Haftor Medboe</v>
      </c>
      <c r="S3721" s="6" t="str">
        <f>IFERROR(INDEX('Vendor Over-ride'!$C:$C, MATCH($R:$R,'Vendor Over-ride'!$A:$A,0)),"")</f>
        <v>G - Haftor Medboe</v>
      </c>
      <c r="U3721" s="38" t="str">
        <f t="shared" si="638"/>
        <v>Lottery</v>
      </c>
      <c r="V3721" s="5" t="str">
        <f t="shared" si="648"/>
        <v>AWARD</v>
      </c>
      <c r="W3721" s="5" t="b">
        <f t="shared" si="645"/>
        <v>0</v>
      </c>
      <c r="X3721" s="40">
        <f t="shared" ca="1" si="646"/>
        <v>2250</v>
      </c>
      <c r="Y3721" s="30" t="b">
        <f t="shared" ca="1" si="647"/>
        <v>0</v>
      </c>
    </row>
    <row r="3722" spans="1:25" hidden="1">
      <c r="A3722" s="28" t="s">
        <v>5366</v>
      </c>
      <c r="B3722" s="28" t="s">
        <v>5367</v>
      </c>
      <c r="C3722" s="28" t="s">
        <v>3142</v>
      </c>
      <c r="D3722" s="28" t="s">
        <v>2842</v>
      </c>
      <c r="E3722" s="29">
        <v>42170</v>
      </c>
      <c r="F3722" s="28" t="s">
        <v>3538</v>
      </c>
      <c r="G3722" s="30">
        <v>1237</v>
      </c>
      <c r="H3722" s="28" t="s">
        <v>14445</v>
      </c>
      <c r="I3722" s="31">
        <v>0</v>
      </c>
      <c r="J3722" s="31">
        <v>11250</v>
      </c>
      <c r="K3722" s="28" t="s">
        <v>14446</v>
      </c>
      <c r="L3722" s="32">
        <f t="shared" si="639"/>
        <v>-11250</v>
      </c>
      <c r="M3722" s="33">
        <f t="shared" si="640"/>
        <v>11250</v>
      </c>
      <c r="N3722" s="34" t="b">
        <v>1</v>
      </c>
      <c r="O3722" s="35">
        <f t="shared" si="641"/>
        <v>11250</v>
      </c>
      <c r="P3722" s="36" t="str">
        <f t="shared" si="642"/>
        <v>G</v>
      </c>
      <c r="Q3722" s="37" t="str">
        <f t="shared" si="643"/>
        <v>Rachel Maclean</v>
      </c>
      <c r="R3722" s="6" t="str">
        <f t="shared" si="644"/>
        <v>G - Rachel Maclean</v>
      </c>
      <c r="S3722" s="6" t="str">
        <f>IFERROR(INDEX('Vendor Over-ride'!$C:$C, MATCH($R:$R,'Vendor Over-ride'!$A:$A,0)),"")</f>
        <v>G - Rachel Maclean</v>
      </c>
      <c r="U3722" s="38" t="str">
        <f t="shared" si="638"/>
        <v>Lottery</v>
      </c>
      <c r="V3722" s="5" t="str">
        <f t="shared" si="648"/>
        <v>AWARD</v>
      </c>
      <c r="W3722" s="5" t="b">
        <f t="shared" si="645"/>
        <v>0</v>
      </c>
      <c r="X3722" s="40">
        <f t="shared" ca="1" si="646"/>
        <v>15000</v>
      </c>
      <c r="Y3722" s="30" t="b">
        <f t="shared" ca="1" si="647"/>
        <v>0</v>
      </c>
    </row>
    <row r="3723" spans="1:25" hidden="1">
      <c r="A3723" s="28" t="s">
        <v>5366</v>
      </c>
      <c r="B3723" s="28" t="s">
        <v>5367</v>
      </c>
      <c r="C3723" s="28" t="s">
        <v>3142</v>
      </c>
      <c r="D3723" s="28" t="s">
        <v>2842</v>
      </c>
      <c r="E3723" s="29">
        <v>42170</v>
      </c>
      <c r="F3723" s="28" t="s">
        <v>3539</v>
      </c>
      <c r="G3723" s="30">
        <v>1237</v>
      </c>
      <c r="H3723" s="28" t="s">
        <v>14447</v>
      </c>
      <c r="I3723" s="31">
        <v>0</v>
      </c>
      <c r="J3723" s="31">
        <v>7500</v>
      </c>
      <c r="K3723" s="28" t="s">
        <v>14448</v>
      </c>
      <c r="L3723" s="32">
        <f t="shared" si="639"/>
        <v>-7500</v>
      </c>
      <c r="M3723" s="33">
        <f t="shared" si="640"/>
        <v>7500</v>
      </c>
      <c r="N3723" s="34" t="b">
        <v>1</v>
      </c>
      <c r="O3723" s="35">
        <f t="shared" si="641"/>
        <v>7500</v>
      </c>
      <c r="P3723" s="36" t="str">
        <f t="shared" si="642"/>
        <v>G</v>
      </c>
      <c r="Q3723" s="37" t="str">
        <f t="shared" si="643"/>
        <v>Susan OÔÇÖByrne</v>
      </c>
      <c r="R3723" s="6" t="str">
        <f t="shared" si="644"/>
        <v>G - Susan OÔÇÖByrne</v>
      </c>
      <c r="S3723" s="6" t="str">
        <f>IFERROR(INDEX('Vendor Over-ride'!$C:$C, MATCH($R:$R,'Vendor Over-ride'!$A:$A,0)),"")</f>
        <v>G - Susan OÔÇÖByrne</v>
      </c>
      <c r="U3723" s="38" t="str">
        <f t="shared" si="638"/>
        <v>Lottery</v>
      </c>
      <c r="V3723" s="5" t="str">
        <f t="shared" si="648"/>
        <v>AWARD</v>
      </c>
      <c r="W3723" s="5" t="b">
        <f t="shared" si="645"/>
        <v>0</v>
      </c>
      <c r="X3723" s="40">
        <f t="shared" ca="1" si="646"/>
        <v>7500</v>
      </c>
      <c r="Y3723" s="30" t="b">
        <f t="shared" ca="1" si="647"/>
        <v>0</v>
      </c>
    </row>
    <row r="3724" spans="1:25">
      <c r="A3724" s="28" t="s">
        <v>5366</v>
      </c>
      <c r="B3724" s="28" t="s">
        <v>5367</v>
      </c>
      <c r="C3724" s="28" t="s">
        <v>3142</v>
      </c>
      <c r="D3724" s="28" t="s">
        <v>2842</v>
      </c>
      <c r="E3724" s="29">
        <v>42170</v>
      </c>
      <c r="F3724" s="28" t="s">
        <v>3540</v>
      </c>
      <c r="G3724" s="30">
        <v>1237</v>
      </c>
      <c r="H3724" s="28" t="s">
        <v>14449</v>
      </c>
      <c r="I3724" s="31">
        <v>0</v>
      </c>
      <c r="J3724" s="31">
        <v>1125</v>
      </c>
      <c r="K3724" s="28" t="s">
        <v>5433</v>
      </c>
      <c r="L3724" s="32">
        <f t="shared" si="639"/>
        <v>-1125</v>
      </c>
      <c r="M3724" s="33">
        <f t="shared" si="640"/>
        <v>1125</v>
      </c>
      <c r="N3724" s="34" t="b">
        <v>1</v>
      </c>
      <c r="O3724" s="35">
        <f t="shared" si="641"/>
        <v>1125</v>
      </c>
      <c r="P3724" s="36" t="str">
        <f t="shared" si="642"/>
        <v>I</v>
      </c>
      <c r="Q3724" s="37" t="str">
        <f t="shared" si="643"/>
        <v>Aconite Productions</v>
      </c>
      <c r="R3724" s="6" t="str">
        <f t="shared" si="644"/>
        <v>I - Aconite Productions</v>
      </c>
      <c r="S3724" s="6" t="str">
        <f>IFERROR(INDEX('Vendor Over-ride'!$C:$C, MATCH($R:$R,'Vendor Over-ride'!$A:$A,0)),"")</f>
        <v>I - Aconite Productions</v>
      </c>
      <c r="U3724" s="38" t="str">
        <f t="shared" si="638"/>
        <v>Lottery</v>
      </c>
      <c r="V3724" s="5" t="str">
        <f t="shared" si="648"/>
        <v>AWARD</v>
      </c>
      <c r="W3724" s="5" t="b">
        <f t="shared" si="645"/>
        <v>0</v>
      </c>
      <c r="X3724" s="40">
        <f t="shared" ca="1" si="646"/>
        <v>64548</v>
      </c>
      <c r="Y3724" s="30" t="b">
        <f t="shared" ca="1" si="647"/>
        <v>1</v>
      </c>
    </row>
    <row r="3725" spans="1:25" hidden="1">
      <c r="A3725" s="28" t="s">
        <v>5366</v>
      </c>
      <c r="B3725" s="28" t="s">
        <v>5367</v>
      </c>
      <c r="C3725" s="28" t="s">
        <v>3142</v>
      </c>
      <c r="D3725" s="28" t="s">
        <v>2842</v>
      </c>
      <c r="E3725" s="29">
        <v>42170</v>
      </c>
      <c r="F3725" s="28" t="s">
        <v>3541</v>
      </c>
      <c r="G3725" s="30">
        <v>1237</v>
      </c>
      <c r="H3725" s="28" t="s">
        <v>14450</v>
      </c>
      <c r="I3725" s="31">
        <v>0</v>
      </c>
      <c r="J3725" s="31">
        <v>2700</v>
      </c>
      <c r="K3725" s="28" t="s">
        <v>3962</v>
      </c>
      <c r="L3725" s="32">
        <f t="shared" si="639"/>
        <v>-2700</v>
      </c>
      <c r="M3725" s="33">
        <f t="shared" si="640"/>
        <v>2700</v>
      </c>
      <c r="N3725" s="34" t="b">
        <v>1</v>
      </c>
      <c r="O3725" s="35">
        <f t="shared" si="641"/>
        <v>2700</v>
      </c>
      <c r="P3725" s="36" t="str">
        <f t="shared" si="642"/>
        <v>I</v>
      </c>
      <c r="Q3725" s="37" t="str">
        <f t="shared" si="643"/>
        <v>AC Projects/Alternative Currents Ltd</v>
      </c>
      <c r="R3725" s="6" t="str">
        <f t="shared" si="644"/>
        <v>I - AC Projects/Alternative Currents Ltd</v>
      </c>
      <c r="S3725" s="6" t="str">
        <f>IFERROR(INDEX('Vendor Over-ride'!$C:$C, MATCH($R:$R,'Vendor Over-ride'!$A:$A,0)),"")</f>
        <v>I - AC Projects/Alternative Currents</v>
      </c>
      <c r="U3725" s="38" t="str">
        <f t="shared" si="638"/>
        <v>Lottery</v>
      </c>
      <c r="V3725" s="5" t="str">
        <f t="shared" si="648"/>
        <v>AWARD</v>
      </c>
      <c r="W3725" s="5" t="b">
        <f t="shared" si="645"/>
        <v>0</v>
      </c>
      <c r="X3725" s="40">
        <f t="shared" ca="1" si="646"/>
        <v>5700</v>
      </c>
      <c r="Y3725" s="30" t="b">
        <f t="shared" ca="1" si="647"/>
        <v>0</v>
      </c>
    </row>
    <row r="3726" spans="1:25" hidden="1">
      <c r="A3726" s="28" t="s">
        <v>5366</v>
      </c>
      <c r="B3726" s="28" t="s">
        <v>5367</v>
      </c>
      <c r="C3726" s="28" t="s">
        <v>3142</v>
      </c>
      <c r="D3726" s="28" t="s">
        <v>2842</v>
      </c>
      <c r="E3726" s="29">
        <v>42170</v>
      </c>
      <c r="F3726" s="28" t="s">
        <v>3543</v>
      </c>
      <c r="G3726" s="30">
        <v>1237</v>
      </c>
      <c r="H3726" s="28" t="s">
        <v>14451</v>
      </c>
      <c r="I3726" s="31">
        <v>0</v>
      </c>
      <c r="J3726" s="31">
        <v>1975</v>
      </c>
      <c r="K3726" s="28" t="s">
        <v>2908</v>
      </c>
      <c r="L3726" s="32">
        <f t="shared" si="639"/>
        <v>-1975</v>
      </c>
      <c r="M3726" s="33">
        <f t="shared" si="640"/>
        <v>1975</v>
      </c>
      <c r="N3726" s="34" t="b">
        <v>1</v>
      </c>
      <c r="O3726" s="35">
        <f t="shared" si="641"/>
        <v>1975</v>
      </c>
      <c r="P3726" s="36" t="str">
        <f t="shared" si="642"/>
        <v>I</v>
      </c>
      <c r="Q3726" s="37" t="str">
        <f t="shared" si="643"/>
        <v>Cove Park Ltd</v>
      </c>
      <c r="R3726" s="6" t="str">
        <f t="shared" si="644"/>
        <v>I - Cove Park Ltd</v>
      </c>
      <c r="S3726" s="6" t="str">
        <f>IFERROR(INDEX('Vendor Over-ride'!$C:$C, MATCH($R:$R,'Vendor Over-ride'!$A:$A,0)),"")</f>
        <v>I - Cove Park Ltd</v>
      </c>
      <c r="U3726" s="38" t="str">
        <f t="shared" si="638"/>
        <v>Lottery</v>
      </c>
      <c r="V3726" s="5" t="str">
        <f t="shared" si="648"/>
        <v>AWARD</v>
      </c>
      <c r="W3726" s="5" t="b">
        <f t="shared" si="645"/>
        <v>0</v>
      </c>
      <c r="X3726" s="40">
        <f t="shared" ca="1" si="646"/>
        <v>5725</v>
      </c>
      <c r="Y3726" s="30" t="b">
        <f t="shared" ca="1" si="647"/>
        <v>0</v>
      </c>
    </row>
    <row r="3727" spans="1:25" hidden="1">
      <c r="A3727" s="28" t="s">
        <v>5366</v>
      </c>
      <c r="B3727" s="28" t="s">
        <v>5367</v>
      </c>
      <c r="C3727" s="28" t="s">
        <v>3142</v>
      </c>
      <c r="D3727" s="28" t="s">
        <v>2842</v>
      </c>
      <c r="E3727" s="29">
        <v>42170</v>
      </c>
      <c r="F3727" s="28" t="s">
        <v>3544</v>
      </c>
      <c r="G3727" s="30">
        <v>1237</v>
      </c>
      <c r="H3727" s="28" t="s">
        <v>14452</v>
      </c>
      <c r="I3727" s="31">
        <v>0</v>
      </c>
      <c r="J3727" s="31">
        <v>4250</v>
      </c>
      <c r="K3727" s="28" t="s">
        <v>14453</v>
      </c>
      <c r="L3727" s="32">
        <f t="shared" si="639"/>
        <v>-4250</v>
      </c>
      <c r="M3727" s="33">
        <f t="shared" si="640"/>
        <v>4250</v>
      </c>
      <c r="N3727" s="34" t="b">
        <v>1</v>
      </c>
      <c r="O3727" s="35">
        <f t="shared" si="641"/>
        <v>4250</v>
      </c>
      <c r="P3727" s="36" t="str">
        <f t="shared" si="642"/>
        <v>I</v>
      </c>
      <c r="Q3727" s="37" t="str">
        <f t="shared" si="643"/>
        <v>Crab Apple Films Ltd</v>
      </c>
      <c r="R3727" s="6" t="str">
        <f t="shared" si="644"/>
        <v>I - Crab Apple Films Ltd</v>
      </c>
      <c r="S3727" s="6" t="str">
        <f>IFERROR(INDEX('Vendor Over-ride'!$C:$C, MATCH($R:$R,'Vendor Over-ride'!$A:$A,0)),"")</f>
        <v>I - Crab Apple Films</v>
      </c>
      <c r="U3727" s="38" t="str">
        <f t="shared" si="638"/>
        <v>Lottery</v>
      </c>
      <c r="V3727" s="5" t="str">
        <f t="shared" si="648"/>
        <v>AWARD</v>
      </c>
      <c r="W3727" s="5" t="b">
        <f t="shared" si="645"/>
        <v>0</v>
      </c>
      <c r="X3727" s="40">
        <f t="shared" ca="1" si="646"/>
        <v>4250</v>
      </c>
      <c r="Y3727" s="30" t="b">
        <f t="shared" ca="1" si="647"/>
        <v>0</v>
      </c>
    </row>
    <row r="3728" spans="1:25">
      <c r="A3728" s="28" t="s">
        <v>5366</v>
      </c>
      <c r="B3728" s="28" t="s">
        <v>5367</v>
      </c>
      <c r="C3728" s="28" t="s">
        <v>3142</v>
      </c>
      <c r="D3728" s="28" t="s">
        <v>2842</v>
      </c>
      <c r="E3728" s="29">
        <v>42170</v>
      </c>
      <c r="F3728" s="28" t="s">
        <v>3545</v>
      </c>
      <c r="G3728" s="30">
        <v>1237</v>
      </c>
      <c r="H3728" s="28" t="s">
        <v>14454</v>
      </c>
      <c r="I3728" s="31">
        <v>0</v>
      </c>
      <c r="J3728" s="31">
        <v>87500</v>
      </c>
      <c r="K3728" s="28" t="s">
        <v>5613</v>
      </c>
      <c r="L3728" s="32">
        <f t="shared" si="639"/>
        <v>-87500</v>
      </c>
      <c r="M3728" s="33">
        <f t="shared" si="640"/>
        <v>87500</v>
      </c>
      <c r="N3728" s="34" t="b">
        <v>1</v>
      </c>
      <c r="O3728" s="35">
        <f t="shared" si="641"/>
        <v>87500</v>
      </c>
      <c r="P3728" s="36" t="str">
        <f t="shared" si="642"/>
        <v>I</v>
      </c>
      <c r="Q3728" s="37" t="str">
        <f t="shared" si="643"/>
        <v>Fire Exit</v>
      </c>
      <c r="R3728" s="6" t="str">
        <f t="shared" si="644"/>
        <v>I - Fire Exit</v>
      </c>
      <c r="S3728" s="6" t="str">
        <f>IFERROR(INDEX('Vendor Over-ride'!$C:$C, MATCH($R:$R,'Vendor Over-ride'!$A:$A,0)),"")</f>
        <v>I - Fire Exit Ltd</v>
      </c>
      <c r="U3728" s="38" t="str">
        <f t="shared" si="638"/>
        <v>Lottery</v>
      </c>
      <c r="V3728" s="5" t="str">
        <f t="shared" si="648"/>
        <v>AWARD</v>
      </c>
      <c r="W3728" s="5" t="b">
        <f t="shared" si="645"/>
        <v>1</v>
      </c>
      <c r="X3728" s="40">
        <f t="shared" ca="1" si="646"/>
        <v>87500</v>
      </c>
      <c r="Y3728" s="30" t="b">
        <f t="shared" ca="1" si="647"/>
        <v>1</v>
      </c>
    </row>
    <row r="3729" spans="1:25" hidden="1">
      <c r="A3729" s="28" t="s">
        <v>5366</v>
      </c>
      <c r="B3729" s="28" t="s">
        <v>5367</v>
      </c>
      <c r="C3729" s="28" t="s">
        <v>3142</v>
      </c>
      <c r="D3729" s="28" t="s">
        <v>2842</v>
      </c>
      <c r="E3729" s="29">
        <v>42170</v>
      </c>
      <c r="F3729" s="28" t="s">
        <v>3546</v>
      </c>
      <c r="G3729" s="30">
        <v>1237</v>
      </c>
      <c r="H3729" s="28" t="s">
        <v>14455</v>
      </c>
      <c r="I3729" s="31">
        <v>0</v>
      </c>
      <c r="J3729" s="31">
        <v>563</v>
      </c>
      <c r="K3729" s="28" t="s">
        <v>14456</v>
      </c>
      <c r="L3729" s="32">
        <f t="shared" si="639"/>
        <v>-563</v>
      </c>
      <c r="M3729" s="33">
        <f t="shared" si="640"/>
        <v>563</v>
      </c>
      <c r="N3729" s="34" t="b">
        <v>1</v>
      </c>
      <c r="O3729" s="35">
        <f t="shared" si="641"/>
        <v>563</v>
      </c>
      <c r="P3729" s="36" t="str">
        <f t="shared" si="642"/>
        <v>I</v>
      </c>
      <c r="Q3729" s="37" t="str">
        <f t="shared" si="643"/>
        <v>Glasgow Film Productions Ltd</v>
      </c>
      <c r="R3729" s="6" t="str">
        <f t="shared" si="644"/>
        <v>I - Glasgow Film Productions Ltd</v>
      </c>
      <c r="S3729" s="6" t="str">
        <f>IFERROR(INDEX('Vendor Over-ride'!$C:$C, MATCH($R:$R,'Vendor Over-ride'!$A:$A,0)),"")</f>
        <v>I - Glasgow Film Productions Ltd</v>
      </c>
      <c r="U3729" s="38" t="str">
        <f t="shared" si="638"/>
        <v>Lottery</v>
      </c>
      <c r="V3729" s="5" t="str">
        <f t="shared" si="648"/>
        <v>AWARD</v>
      </c>
      <c r="W3729" s="5" t="b">
        <f t="shared" si="645"/>
        <v>0</v>
      </c>
      <c r="X3729" s="40">
        <f t="shared" ca="1" si="646"/>
        <v>750</v>
      </c>
      <c r="Y3729" s="30" t="b">
        <f t="shared" ca="1" si="647"/>
        <v>0</v>
      </c>
    </row>
    <row r="3730" spans="1:25">
      <c r="A3730" s="28" t="s">
        <v>5366</v>
      </c>
      <c r="B3730" s="28" t="s">
        <v>5367</v>
      </c>
      <c r="C3730" s="28" t="s">
        <v>3142</v>
      </c>
      <c r="D3730" s="28" t="s">
        <v>2842</v>
      </c>
      <c r="E3730" s="29">
        <v>42170</v>
      </c>
      <c r="F3730" s="28" t="s">
        <v>3548</v>
      </c>
      <c r="G3730" s="30">
        <v>1237</v>
      </c>
      <c r="H3730" s="28" t="s">
        <v>14457</v>
      </c>
      <c r="I3730" s="31">
        <v>0</v>
      </c>
      <c r="J3730" s="31">
        <v>19351</v>
      </c>
      <c r="K3730" s="28" t="s">
        <v>5415</v>
      </c>
      <c r="L3730" s="32">
        <f t="shared" si="639"/>
        <v>-19351</v>
      </c>
      <c r="M3730" s="33">
        <f t="shared" si="640"/>
        <v>19351</v>
      </c>
      <c r="N3730" s="34" t="b">
        <v>1</v>
      </c>
      <c r="O3730" s="35">
        <f t="shared" si="641"/>
        <v>19351</v>
      </c>
      <c r="P3730" s="36" t="str">
        <f t="shared" si="642"/>
        <v>I</v>
      </c>
      <c r="Q3730" s="37" t="str">
        <f t="shared" si="643"/>
        <v>Horsecross Arts Limited</v>
      </c>
      <c r="R3730" s="6" t="str">
        <f t="shared" si="644"/>
        <v>I - Horsecross Arts Limited</v>
      </c>
      <c r="S3730" s="6" t="str">
        <f>IFERROR(INDEX('Vendor Over-ride'!$C:$C, MATCH($R:$R,'Vendor Over-ride'!$A:$A,0)),"")</f>
        <v>I - Horsecross Arts</v>
      </c>
      <c r="U3730" s="38" t="str">
        <f t="shared" si="638"/>
        <v>Lottery</v>
      </c>
      <c r="V3730" s="5" t="str">
        <f t="shared" si="648"/>
        <v>AWARD</v>
      </c>
      <c r="W3730" s="5" t="b">
        <f t="shared" si="645"/>
        <v>0</v>
      </c>
      <c r="X3730" s="40">
        <f t="shared" ca="1" si="646"/>
        <v>136891</v>
      </c>
      <c r="Y3730" s="30" t="b">
        <f t="shared" ca="1" si="647"/>
        <v>1</v>
      </c>
    </row>
    <row r="3731" spans="1:25" hidden="1">
      <c r="A3731" s="28" t="s">
        <v>5366</v>
      </c>
      <c r="B3731" s="28" t="s">
        <v>5367</v>
      </c>
      <c r="C3731" s="28" t="s">
        <v>3142</v>
      </c>
      <c r="D3731" s="28" t="s">
        <v>2842</v>
      </c>
      <c r="E3731" s="29">
        <v>42170</v>
      </c>
      <c r="F3731" s="28" t="s">
        <v>3549</v>
      </c>
      <c r="G3731" s="30">
        <v>1237</v>
      </c>
      <c r="H3731" s="28" t="s">
        <v>14458</v>
      </c>
      <c r="I3731" s="31">
        <v>0</v>
      </c>
      <c r="J3731" s="31">
        <v>17500</v>
      </c>
      <c r="K3731" s="28" t="s">
        <v>5376</v>
      </c>
      <c r="L3731" s="32">
        <f t="shared" si="639"/>
        <v>-17500</v>
      </c>
      <c r="M3731" s="33">
        <f t="shared" si="640"/>
        <v>17500</v>
      </c>
      <c r="N3731" s="34" t="b">
        <v>1</v>
      </c>
      <c r="O3731" s="35">
        <f t="shared" si="641"/>
        <v>17500</v>
      </c>
      <c r="P3731" s="36" t="str">
        <f t="shared" si="642"/>
        <v>I</v>
      </c>
      <c r="Q3731" s="37" t="str">
        <f t="shared" si="643"/>
        <v>Jazz Scotland</v>
      </c>
      <c r="R3731" s="6" t="str">
        <f t="shared" si="644"/>
        <v>I - Jazz Scotland</v>
      </c>
      <c r="S3731" s="6" t="str">
        <f>IFERROR(INDEX('Vendor Over-ride'!$C:$C, MATCH($R:$R,'Vendor Over-ride'!$A:$A,0)),"")</f>
        <v>I - Jazz Scotland</v>
      </c>
      <c r="U3731" s="38" t="str">
        <f t="shared" si="638"/>
        <v>Lottery</v>
      </c>
      <c r="V3731" s="5" t="str">
        <f t="shared" si="648"/>
        <v>AWARD</v>
      </c>
      <c r="W3731" s="5" t="b">
        <f t="shared" si="645"/>
        <v>0</v>
      </c>
      <c r="X3731" s="40">
        <f t="shared" ca="1" si="646"/>
        <v>17500</v>
      </c>
      <c r="Y3731" s="30" t="b">
        <f t="shared" ca="1" si="647"/>
        <v>0</v>
      </c>
    </row>
    <row r="3732" spans="1:25" hidden="1">
      <c r="A3732" s="28" t="s">
        <v>5366</v>
      </c>
      <c r="B3732" s="28" t="s">
        <v>5367</v>
      </c>
      <c r="C3732" s="28" t="s">
        <v>3142</v>
      </c>
      <c r="D3732" s="28" t="s">
        <v>2842</v>
      </c>
      <c r="E3732" s="29">
        <v>42170</v>
      </c>
      <c r="F3732" s="28" t="s">
        <v>3551</v>
      </c>
      <c r="G3732" s="30">
        <v>1237</v>
      </c>
      <c r="H3732" s="28" t="s">
        <v>14459</v>
      </c>
      <c r="I3732" s="31">
        <v>0</v>
      </c>
      <c r="J3732" s="31">
        <v>950</v>
      </c>
      <c r="K3732" s="28" t="s">
        <v>5523</v>
      </c>
      <c r="L3732" s="32">
        <f t="shared" si="639"/>
        <v>-950</v>
      </c>
      <c r="M3732" s="33">
        <f t="shared" si="640"/>
        <v>950</v>
      </c>
      <c r="N3732" s="34" t="b">
        <v>1</v>
      </c>
      <c r="O3732" s="35">
        <f t="shared" si="641"/>
        <v>950</v>
      </c>
      <c r="P3732" s="36" t="str">
        <f t="shared" si="642"/>
        <v>I</v>
      </c>
      <c r="Q3732" s="37" t="str">
        <f t="shared" si="643"/>
        <v>Puppet Animation Scotland</v>
      </c>
      <c r="R3732" s="6" t="str">
        <f t="shared" si="644"/>
        <v>I - Puppet Animation Scotland</v>
      </c>
      <c r="S3732" s="6" t="str">
        <f>IFERROR(INDEX('Vendor Over-ride'!$C:$C, MATCH($R:$R,'Vendor Over-ride'!$A:$A,0)),"")</f>
        <v>I - Puppet Animation Scotland</v>
      </c>
      <c r="U3732" s="38" t="str">
        <f t="shared" si="638"/>
        <v>Lottery</v>
      </c>
      <c r="V3732" s="5" t="str">
        <f t="shared" si="648"/>
        <v>AWARD</v>
      </c>
      <c r="W3732" s="5" t="b">
        <f t="shared" si="645"/>
        <v>0</v>
      </c>
      <c r="X3732" s="40">
        <f t="shared" ca="1" si="646"/>
        <v>950</v>
      </c>
      <c r="Y3732" s="30" t="b">
        <f t="shared" ca="1" si="647"/>
        <v>0</v>
      </c>
    </row>
    <row r="3733" spans="1:25" hidden="1">
      <c r="A3733" s="28" t="s">
        <v>5366</v>
      </c>
      <c r="B3733" s="28" t="s">
        <v>5367</v>
      </c>
      <c r="C3733" s="28" t="s">
        <v>3142</v>
      </c>
      <c r="D3733" s="28" t="s">
        <v>2842</v>
      </c>
      <c r="E3733" s="29">
        <v>42170</v>
      </c>
      <c r="F3733" s="28" t="s">
        <v>3553</v>
      </c>
      <c r="G3733" s="30">
        <v>1237</v>
      </c>
      <c r="H3733" s="28" t="s">
        <v>14460</v>
      </c>
      <c r="I3733" s="31">
        <v>0</v>
      </c>
      <c r="J3733" s="31">
        <v>3750</v>
      </c>
      <c r="K3733" s="28" t="s">
        <v>5442</v>
      </c>
      <c r="L3733" s="32">
        <f t="shared" si="639"/>
        <v>-3750</v>
      </c>
      <c r="M3733" s="33">
        <f t="shared" si="640"/>
        <v>3750</v>
      </c>
      <c r="N3733" s="34" t="b">
        <v>1</v>
      </c>
      <c r="O3733" s="35">
        <f t="shared" si="641"/>
        <v>3750</v>
      </c>
      <c r="P3733" s="36" t="str">
        <f t="shared" si="642"/>
        <v>I</v>
      </c>
      <c r="Q3733" s="37" t="str">
        <f t="shared" si="643"/>
        <v>Spotted Stripes Circus (Phil Hardie)</v>
      </c>
      <c r="R3733" s="6" t="str">
        <f t="shared" si="644"/>
        <v>I - Spotted Stripes Circus (Phil Hardie)</v>
      </c>
      <c r="S3733" s="6" t="str">
        <f>IFERROR(INDEX('Vendor Over-ride'!$C:$C, MATCH($R:$R,'Vendor Over-ride'!$A:$A,0)),"")</f>
        <v>I - Spotted Stripes Circus (Phil Hardie)</v>
      </c>
      <c r="U3733" s="38" t="str">
        <f t="shared" si="638"/>
        <v>Lottery</v>
      </c>
      <c r="V3733" s="5" t="str">
        <f t="shared" si="648"/>
        <v>AWARD</v>
      </c>
      <c r="W3733" s="5" t="b">
        <f t="shared" si="645"/>
        <v>0</v>
      </c>
      <c r="X3733" s="40">
        <f t="shared" ca="1" si="646"/>
        <v>3750</v>
      </c>
      <c r="Y3733" s="30" t="b">
        <f t="shared" ca="1" si="647"/>
        <v>0</v>
      </c>
    </row>
    <row r="3734" spans="1:25">
      <c r="A3734" s="28" t="s">
        <v>5366</v>
      </c>
      <c r="B3734" s="28" t="s">
        <v>5367</v>
      </c>
      <c r="C3734" s="28" t="s">
        <v>3142</v>
      </c>
      <c r="D3734" s="28" t="s">
        <v>2842</v>
      </c>
      <c r="E3734" s="29">
        <v>42170</v>
      </c>
      <c r="F3734" s="28" t="s">
        <v>3554</v>
      </c>
      <c r="G3734" s="30">
        <v>1237</v>
      </c>
      <c r="H3734" s="28" t="s">
        <v>14461</v>
      </c>
      <c r="I3734" s="31">
        <v>0</v>
      </c>
      <c r="J3734" s="31">
        <v>7500</v>
      </c>
      <c r="K3734" s="28" t="s">
        <v>14462</v>
      </c>
      <c r="L3734" s="32">
        <f t="shared" si="639"/>
        <v>-7500</v>
      </c>
      <c r="M3734" s="33">
        <f t="shared" si="640"/>
        <v>7500</v>
      </c>
      <c r="N3734" s="34" t="b">
        <v>1</v>
      </c>
      <c r="O3734" s="35">
        <f t="shared" si="641"/>
        <v>7500</v>
      </c>
      <c r="P3734" s="36" t="str">
        <f t="shared" si="642"/>
        <v>I</v>
      </c>
      <c r="Q3734" s="37" t="str">
        <f t="shared" si="643"/>
        <v>Synchronicity Films Ltd - KILL</v>
      </c>
      <c r="R3734" s="6" t="str">
        <f t="shared" si="644"/>
        <v>I - Synchronicity Films Ltd - KILL</v>
      </c>
      <c r="S3734" s="6" t="str">
        <f>IFERROR(INDEX('Vendor Over-ride'!$C:$C, MATCH($R:$R,'Vendor Over-ride'!$A:$A,0)),"")</f>
        <v>I - Synchronicity Films Ltd</v>
      </c>
      <c r="U3734" s="38" t="str">
        <f t="shared" si="638"/>
        <v>Lottery</v>
      </c>
      <c r="V3734" s="5" t="str">
        <f t="shared" si="648"/>
        <v>AWARD</v>
      </c>
      <c r="W3734" s="5" t="b">
        <f t="shared" si="645"/>
        <v>0</v>
      </c>
      <c r="X3734" s="40">
        <f t="shared" ca="1" si="646"/>
        <v>53200</v>
      </c>
      <c r="Y3734" s="30" t="b">
        <f t="shared" ca="1" si="647"/>
        <v>1</v>
      </c>
    </row>
    <row r="3735" spans="1:25" hidden="1">
      <c r="A3735" s="28" t="s">
        <v>5366</v>
      </c>
      <c r="B3735" s="28" t="s">
        <v>5367</v>
      </c>
      <c r="C3735" s="28" t="s">
        <v>3142</v>
      </c>
      <c r="D3735" s="28" t="s">
        <v>2842</v>
      </c>
      <c r="E3735" s="29">
        <v>42170</v>
      </c>
      <c r="F3735" s="28" t="s">
        <v>3555</v>
      </c>
      <c r="G3735" s="30">
        <v>1237</v>
      </c>
      <c r="H3735" s="28" t="s">
        <v>14463</v>
      </c>
      <c r="I3735" s="31">
        <v>0</v>
      </c>
      <c r="J3735" s="31">
        <v>1875</v>
      </c>
      <c r="K3735" s="28" t="s">
        <v>5794</v>
      </c>
      <c r="L3735" s="32">
        <f t="shared" si="639"/>
        <v>-1875</v>
      </c>
      <c r="M3735" s="33">
        <f t="shared" si="640"/>
        <v>1875</v>
      </c>
      <c r="N3735" s="34" t="b">
        <v>1</v>
      </c>
      <c r="O3735" s="35">
        <f t="shared" si="641"/>
        <v>1875</v>
      </c>
      <c r="P3735" s="36" t="str">
        <f t="shared" si="642"/>
        <v>I</v>
      </c>
      <c r="Q3735" s="37" t="str">
        <f t="shared" si="643"/>
        <v>Wellington Films</v>
      </c>
      <c r="R3735" s="6" t="str">
        <f t="shared" si="644"/>
        <v>I - Wellington Films</v>
      </c>
      <c r="S3735" s="6" t="str">
        <f>IFERROR(INDEX('Vendor Over-ride'!$C:$C, MATCH($R:$R,'Vendor Over-ride'!$A:$A,0)),"")</f>
        <v>I - Wellington Films</v>
      </c>
      <c r="U3735" s="38" t="str">
        <f t="shared" si="638"/>
        <v>Lottery</v>
      </c>
      <c r="V3735" s="5" t="str">
        <f t="shared" si="648"/>
        <v>AWARD</v>
      </c>
      <c r="W3735" s="5" t="b">
        <f t="shared" si="645"/>
        <v>0</v>
      </c>
      <c r="X3735" s="40">
        <f t="shared" ca="1" si="646"/>
        <v>3000</v>
      </c>
      <c r="Y3735" s="30" t="b">
        <f t="shared" ca="1" si="647"/>
        <v>0</v>
      </c>
    </row>
    <row r="3736" spans="1:25" hidden="1">
      <c r="A3736" s="28" t="s">
        <v>5366</v>
      </c>
      <c r="B3736" s="28" t="s">
        <v>5367</v>
      </c>
      <c r="C3736" s="28" t="s">
        <v>3142</v>
      </c>
      <c r="D3736" s="28" t="s">
        <v>2842</v>
      </c>
      <c r="E3736" s="29">
        <v>42170</v>
      </c>
      <c r="F3736" s="28" t="s">
        <v>3556</v>
      </c>
      <c r="G3736" s="30">
        <v>1237</v>
      </c>
      <c r="H3736" s="28" t="s">
        <v>14464</v>
      </c>
      <c r="I3736" s="31">
        <v>0</v>
      </c>
      <c r="J3736" s="31">
        <v>900.3</v>
      </c>
      <c r="K3736" s="28" t="s">
        <v>14465</v>
      </c>
      <c r="L3736" s="32">
        <f t="shared" si="639"/>
        <v>-900.3</v>
      </c>
      <c r="M3736" s="33">
        <f t="shared" si="640"/>
        <v>900.3</v>
      </c>
      <c r="N3736" s="34" t="b">
        <v>1</v>
      </c>
      <c r="O3736" s="35">
        <f t="shared" si="641"/>
        <v>900.3</v>
      </c>
      <c r="P3736" s="36" t="str">
        <f t="shared" si="642"/>
        <v>T</v>
      </c>
      <c r="Q3736" s="37" t="str">
        <f t="shared" si="643"/>
        <v>Julie Fowlis</v>
      </c>
      <c r="R3736" s="6" t="str">
        <f t="shared" si="644"/>
        <v>T - Julie Fowlis</v>
      </c>
      <c r="S3736" s="6" t="str">
        <f>IFERROR(INDEX('Vendor Over-ride'!$C:$C, MATCH($R:$R,'Vendor Over-ride'!$A:$A,0)),"")</f>
        <v>T - Julie Fowlis</v>
      </c>
      <c r="U3736" s="38" t="str">
        <f t="shared" si="638"/>
        <v>Lottery</v>
      </c>
      <c r="V3736" s="5" t="str">
        <f t="shared" si="648"/>
        <v>TRADE</v>
      </c>
      <c r="W3736" s="5" t="b">
        <f t="shared" si="645"/>
        <v>0</v>
      </c>
      <c r="X3736" s="40">
        <f t="shared" ca="1" si="646"/>
        <v>900.3</v>
      </c>
      <c r="Y3736" s="30" t="b">
        <f t="shared" ca="1" si="647"/>
        <v>0</v>
      </c>
    </row>
    <row r="3737" spans="1:25" hidden="1">
      <c r="A3737" s="28" t="s">
        <v>5366</v>
      </c>
      <c r="B3737" s="28" t="s">
        <v>5367</v>
      </c>
      <c r="C3737" s="28" t="s">
        <v>3142</v>
      </c>
      <c r="D3737" s="28" t="s">
        <v>2842</v>
      </c>
      <c r="E3737" s="29">
        <v>42170</v>
      </c>
      <c r="F3737" s="28" t="s">
        <v>3558</v>
      </c>
      <c r="G3737" s="30">
        <v>1237</v>
      </c>
      <c r="H3737" s="28" t="s">
        <v>14466</v>
      </c>
      <c r="I3737" s="31">
        <v>0</v>
      </c>
      <c r="J3737" s="31">
        <v>150</v>
      </c>
      <c r="K3737" s="28" t="s">
        <v>5576</v>
      </c>
      <c r="L3737" s="32">
        <f t="shared" si="639"/>
        <v>-150</v>
      </c>
      <c r="M3737" s="33">
        <f t="shared" si="640"/>
        <v>150</v>
      </c>
      <c r="N3737" s="34" t="b">
        <v>1</v>
      </c>
      <c r="O3737" s="35">
        <f t="shared" si="641"/>
        <v>150</v>
      </c>
      <c r="P3737" s="36" t="str">
        <f t="shared" si="642"/>
        <v>T</v>
      </c>
      <c r="Q3737" s="37" t="str">
        <f t="shared" si="643"/>
        <v>ROXANE PERMAR</v>
      </c>
      <c r="R3737" s="6" t="str">
        <f t="shared" si="644"/>
        <v>T - ROXANE PERMAR</v>
      </c>
      <c r="S3737" s="6" t="str">
        <f>IFERROR(INDEX('Vendor Over-ride'!$C:$C, MATCH($R:$R,'Vendor Over-ride'!$A:$A,0)),"")</f>
        <v>T - ROXANE PERMAR</v>
      </c>
      <c r="U3737" s="38" t="str">
        <f t="shared" si="638"/>
        <v>Lottery</v>
      </c>
      <c r="V3737" s="5" t="str">
        <f t="shared" si="648"/>
        <v>TRADE</v>
      </c>
      <c r="W3737" s="5" t="b">
        <f t="shared" si="645"/>
        <v>0</v>
      </c>
      <c r="X3737" s="40">
        <f t="shared" ca="1" si="646"/>
        <v>150</v>
      </c>
      <c r="Y3737" s="30" t="b">
        <f t="shared" ca="1" si="647"/>
        <v>0</v>
      </c>
    </row>
    <row r="3738" spans="1:25" hidden="1">
      <c r="A3738" s="28" t="s">
        <v>5366</v>
      </c>
      <c r="B3738" s="28" t="s">
        <v>5367</v>
      </c>
      <c r="C3738" s="28" t="s">
        <v>3142</v>
      </c>
      <c r="D3738" s="28" t="s">
        <v>2842</v>
      </c>
      <c r="E3738" s="29">
        <v>42170</v>
      </c>
      <c r="F3738" s="28" t="s">
        <v>3560</v>
      </c>
      <c r="G3738" s="30">
        <v>1237</v>
      </c>
      <c r="H3738" s="28" t="s">
        <v>14467</v>
      </c>
      <c r="I3738" s="31">
        <v>0</v>
      </c>
      <c r="J3738" s="31">
        <v>200</v>
      </c>
      <c r="K3738" s="28" t="s">
        <v>5774</v>
      </c>
      <c r="L3738" s="32">
        <f t="shared" si="639"/>
        <v>-200</v>
      </c>
      <c r="M3738" s="33">
        <f t="shared" si="640"/>
        <v>200</v>
      </c>
      <c r="N3738" s="34" t="b">
        <v>1</v>
      </c>
      <c r="O3738" s="35">
        <f t="shared" si="641"/>
        <v>200</v>
      </c>
      <c r="P3738" s="36" t="str">
        <f t="shared" si="642"/>
        <v>T</v>
      </c>
      <c r="Q3738" s="37" t="str">
        <f t="shared" si="643"/>
        <v>Straight Cut Media</v>
      </c>
      <c r="R3738" s="6" t="str">
        <f t="shared" si="644"/>
        <v>T - Straight Cut Media</v>
      </c>
      <c r="S3738" s="6" t="str">
        <f>IFERROR(INDEX('Vendor Over-ride'!$C:$C, MATCH($R:$R,'Vendor Over-ride'!$A:$A,0)),"")</f>
        <v>T - Straight Cut Media</v>
      </c>
      <c r="U3738" s="38" t="str">
        <f t="shared" si="638"/>
        <v>Lottery</v>
      </c>
      <c r="V3738" s="5" t="str">
        <f t="shared" si="648"/>
        <v>TRADE</v>
      </c>
      <c r="W3738" s="5" t="b">
        <f t="shared" si="645"/>
        <v>0</v>
      </c>
      <c r="X3738" s="40">
        <f t="shared" ca="1" si="646"/>
        <v>9025</v>
      </c>
      <c r="Y3738" s="30" t="b">
        <f t="shared" ca="1" si="647"/>
        <v>0</v>
      </c>
    </row>
    <row r="3739" spans="1:25">
      <c r="A3739" s="28" t="s">
        <v>5366</v>
      </c>
      <c r="B3739" s="28" t="s">
        <v>5367</v>
      </c>
      <c r="C3739" s="28" t="s">
        <v>3142</v>
      </c>
      <c r="D3739" s="28" t="s">
        <v>2842</v>
      </c>
      <c r="E3739" s="29">
        <v>42174</v>
      </c>
      <c r="F3739" s="28" t="s">
        <v>3561</v>
      </c>
      <c r="G3739" s="30">
        <v>1243</v>
      </c>
      <c r="H3739" s="28" t="s">
        <v>14468</v>
      </c>
      <c r="I3739" s="31">
        <v>0</v>
      </c>
      <c r="J3739" s="31">
        <v>105000</v>
      </c>
      <c r="K3739" s="28" t="s">
        <v>14351</v>
      </c>
      <c r="L3739" s="32">
        <f t="shared" si="639"/>
        <v>-105000</v>
      </c>
      <c r="M3739" s="33">
        <f t="shared" si="640"/>
        <v>105000</v>
      </c>
      <c r="N3739" s="34" t="b">
        <v>1</v>
      </c>
      <c r="O3739" s="35">
        <f t="shared" si="641"/>
        <v>105000</v>
      </c>
      <c r="P3739" s="36" t="str">
        <f t="shared" si="642"/>
        <v>I</v>
      </c>
      <c r="Q3739" s="37" t="str">
        <f t="shared" si="643"/>
        <v>WestEnd Films Production Limited (Blackbird)</v>
      </c>
      <c r="R3739" s="6" t="str">
        <f t="shared" si="644"/>
        <v>I - WestEnd Films Production Limited (Blackbird)</v>
      </c>
      <c r="S3739" s="6" t="str">
        <f>IFERROR(INDEX('Vendor Over-ride'!$C:$C, MATCH($R:$R,'Vendor Over-ride'!$A:$A,0)),"")</f>
        <v>I - WestEnd Films Production Limited (Blackbird)</v>
      </c>
      <c r="U3739" s="38" t="str">
        <f t="shared" si="638"/>
        <v>Lottery</v>
      </c>
      <c r="V3739" s="5" t="str">
        <f t="shared" si="648"/>
        <v>AWARD</v>
      </c>
      <c r="W3739" s="5" t="b">
        <f t="shared" si="645"/>
        <v>1</v>
      </c>
      <c r="X3739" s="40">
        <f t="shared" ca="1" si="646"/>
        <v>285000</v>
      </c>
      <c r="Y3739" s="30" t="b">
        <f t="shared" ca="1" si="647"/>
        <v>1</v>
      </c>
    </row>
    <row r="3740" spans="1:25" hidden="1">
      <c r="A3740" s="28" t="s">
        <v>5366</v>
      </c>
      <c r="B3740" s="28" t="s">
        <v>5367</v>
      </c>
      <c r="C3740" s="28" t="s">
        <v>3142</v>
      </c>
      <c r="D3740" s="28" t="s">
        <v>2842</v>
      </c>
      <c r="E3740" s="29">
        <v>42174</v>
      </c>
      <c r="F3740" s="28" t="s">
        <v>3562</v>
      </c>
      <c r="G3740" s="30">
        <v>1243</v>
      </c>
      <c r="H3740" s="28" t="s">
        <v>14469</v>
      </c>
      <c r="I3740" s="31">
        <v>0</v>
      </c>
      <c r="J3740" s="31">
        <v>780</v>
      </c>
      <c r="K3740" s="28" t="s">
        <v>5431</v>
      </c>
      <c r="L3740" s="32">
        <f t="shared" si="639"/>
        <v>-780</v>
      </c>
      <c r="M3740" s="33">
        <f t="shared" si="640"/>
        <v>780</v>
      </c>
      <c r="N3740" s="34" t="b">
        <v>1</v>
      </c>
      <c r="O3740" s="35">
        <f t="shared" si="641"/>
        <v>780</v>
      </c>
      <c r="P3740" s="36" t="str">
        <f t="shared" si="642"/>
        <v>T</v>
      </c>
      <c r="Q3740" s="37" t="str">
        <f t="shared" si="643"/>
        <v>Impact Signs</v>
      </c>
      <c r="R3740" s="6" t="str">
        <f t="shared" si="644"/>
        <v>T - Impact Signs</v>
      </c>
      <c r="S3740" s="6" t="str">
        <f>IFERROR(INDEX('Vendor Over-ride'!$C:$C, MATCH($R:$R,'Vendor Over-ride'!$A:$A,0)),"")</f>
        <v>T - Impact Signs</v>
      </c>
      <c r="U3740" s="38" t="str">
        <f t="shared" si="638"/>
        <v>Lottery</v>
      </c>
      <c r="V3740" s="5" t="str">
        <f t="shared" si="648"/>
        <v>TRADE</v>
      </c>
      <c r="W3740" s="5" t="b">
        <f t="shared" si="645"/>
        <v>0</v>
      </c>
      <c r="X3740" s="40">
        <f t="shared" ca="1" si="646"/>
        <v>780</v>
      </c>
      <c r="Y3740" s="30" t="b">
        <f t="shared" ca="1" si="647"/>
        <v>0</v>
      </c>
    </row>
    <row r="3741" spans="1:25" hidden="1">
      <c r="A3741" s="28" t="s">
        <v>5366</v>
      </c>
      <c r="B3741" s="28" t="s">
        <v>5367</v>
      </c>
      <c r="C3741" s="28" t="s">
        <v>3142</v>
      </c>
      <c r="D3741" s="28" t="s">
        <v>2842</v>
      </c>
      <c r="E3741" s="29">
        <v>42174</v>
      </c>
      <c r="F3741" s="28" t="s">
        <v>3564</v>
      </c>
      <c r="G3741" s="30">
        <v>1243</v>
      </c>
      <c r="H3741" s="28" t="s">
        <v>14470</v>
      </c>
      <c r="I3741" s="31">
        <v>0</v>
      </c>
      <c r="J3741" s="31">
        <v>1041.4000000000001</v>
      </c>
      <c r="K3741" s="28" t="s">
        <v>14471</v>
      </c>
      <c r="L3741" s="32">
        <f t="shared" si="639"/>
        <v>-1041.4000000000001</v>
      </c>
      <c r="M3741" s="33">
        <f t="shared" si="640"/>
        <v>1041.4000000000001</v>
      </c>
      <c r="N3741" s="34" t="b">
        <v>1</v>
      </c>
      <c r="O3741" s="35">
        <f t="shared" si="641"/>
        <v>1041.4000000000001</v>
      </c>
      <c r="P3741" s="36" t="str">
        <f t="shared" si="642"/>
        <v>T</v>
      </c>
      <c r="Q3741" s="37" t="str">
        <f t="shared" si="643"/>
        <v>Jim Tough Coaching and Consultancy</v>
      </c>
      <c r="R3741" s="6" t="str">
        <f t="shared" si="644"/>
        <v>T - Jim Tough Coaching and Consultancy</v>
      </c>
      <c r="S3741" s="6" t="str">
        <f>IFERROR(INDEX('Vendor Over-ride'!$C:$C, MATCH($R:$R,'Vendor Over-ride'!$A:$A,0)),"")</f>
        <v>T - Jim Tough Coaching and Consultancy</v>
      </c>
      <c r="U3741" s="38" t="str">
        <f t="shared" si="638"/>
        <v>Lottery</v>
      </c>
      <c r="V3741" s="5" t="str">
        <f t="shared" si="648"/>
        <v>TRADE</v>
      </c>
      <c r="W3741" s="5" t="b">
        <f t="shared" si="645"/>
        <v>0</v>
      </c>
      <c r="X3741" s="40">
        <f t="shared" ca="1" si="646"/>
        <v>1041.4000000000001</v>
      </c>
      <c r="Y3741" s="30" t="b">
        <f t="shared" ca="1" si="647"/>
        <v>0</v>
      </c>
    </row>
    <row r="3742" spans="1:25" hidden="1">
      <c r="A3742" s="28" t="s">
        <v>5366</v>
      </c>
      <c r="B3742" s="28" t="s">
        <v>5367</v>
      </c>
      <c r="C3742" s="28" t="s">
        <v>3142</v>
      </c>
      <c r="D3742" s="28" t="s">
        <v>2842</v>
      </c>
      <c r="E3742" s="29">
        <v>42174</v>
      </c>
      <c r="F3742" s="28" t="s">
        <v>3566</v>
      </c>
      <c r="G3742" s="30">
        <v>1243</v>
      </c>
      <c r="H3742" s="28" t="s">
        <v>14472</v>
      </c>
      <c r="I3742" s="31">
        <v>0</v>
      </c>
      <c r="J3742" s="31">
        <v>800</v>
      </c>
      <c r="K3742" s="28" t="s">
        <v>2941</v>
      </c>
      <c r="L3742" s="32">
        <f t="shared" si="639"/>
        <v>-800</v>
      </c>
      <c r="M3742" s="33">
        <f t="shared" si="640"/>
        <v>800</v>
      </c>
      <c r="N3742" s="34" t="b">
        <v>1</v>
      </c>
      <c r="O3742" s="35">
        <f t="shared" si="641"/>
        <v>800</v>
      </c>
      <c r="P3742" s="36" t="str">
        <f t="shared" si="642"/>
        <v>T</v>
      </c>
      <c r="Q3742" s="37" t="str">
        <f t="shared" si="643"/>
        <v>Vic Galloway</v>
      </c>
      <c r="R3742" s="6" t="str">
        <f t="shared" si="644"/>
        <v>T - Vic Galloway</v>
      </c>
      <c r="S3742" s="6" t="str">
        <f>IFERROR(INDEX('Vendor Over-ride'!$C:$C, MATCH($R:$R,'Vendor Over-ride'!$A:$A,0)),"")</f>
        <v>T - Vic Galloway</v>
      </c>
      <c r="U3742" s="38" t="str">
        <f t="shared" si="638"/>
        <v>Lottery</v>
      </c>
      <c r="V3742" s="5" t="str">
        <f t="shared" si="648"/>
        <v>TRADE</v>
      </c>
      <c r="W3742" s="5" t="b">
        <f t="shared" si="645"/>
        <v>0</v>
      </c>
      <c r="X3742" s="40">
        <f t="shared" ca="1" si="646"/>
        <v>800</v>
      </c>
      <c r="Y3742" s="30" t="b">
        <f t="shared" ca="1" si="647"/>
        <v>0</v>
      </c>
    </row>
    <row r="3743" spans="1:25" hidden="1">
      <c r="A3743" s="28" t="s">
        <v>5366</v>
      </c>
      <c r="B3743" s="28" t="s">
        <v>5367</v>
      </c>
      <c r="C3743" s="28" t="s">
        <v>3142</v>
      </c>
      <c r="D3743" s="28" t="s">
        <v>2842</v>
      </c>
      <c r="E3743" s="29">
        <v>42178</v>
      </c>
      <c r="F3743" s="28" t="s">
        <v>3567</v>
      </c>
      <c r="G3743" s="30">
        <v>1248</v>
      </c>
      <c r="H3743" s="28" t="s">
        <v>5026</v>
      </c>
      <c r="I3743" s="31">
        <v>0</v>
      </c>
      <c r="J3743" s="31">
        <v>1125</v>
      </c>
      <c r="K3743" s="28" t="s">
        <v>5717</v>
      </c>
      <c r="L3743" s="32">
        <f t="shared" si="639"/>
        <v>-1125</v>
      </c>
      <c r="M3743" s="33">
        <f t="shared" si="640"/>
        <v>1125</v>
      </c>
      <c r="N3743" s="34" t="b">
        <v>1</v>
      </c>
      <c r="O3743" s="35">
        <f t="shared" si="641"/>
        <v>1125</v>
      </c>
      <c r="P3743" s="36" t="str">
        <f t="shared" si="642"/>
        <v>G</v>
      </c>
      <c r="Q3743" s="37" t="str">
        <f t="shared" si="643"/>
        <v>Bella Hardy</v>
      </c>
      <c r="R3743" s="6" t="str">
        <f t="shared" si="644"/>
        <v>G - Bella Hardy</v>
      </c>
      <c r="S3743" s="6" t="str">
        <f>IFERROR(INDEX('Vendor Over-ride'!$C:$C, MATCH($R:$R,'Vendor Over-ride'!$A:$A,0)),"")</f>
        <v>G - Bella Hardy</v>
      </c>
      <c r="U3743" s="38" t="str">
        <f t="shared" si="638"/>
        <v>Lottery</v>
      </c>
      <c r="V3743" s="5" t="str">
        <f t="shared" si="648"/>
        <v>AWARD</v>
      </c>
      <c r="W3743" s="5" t="b">
        <f t="shared" si="645"/>
        <v>0</v>
      </c>
      <c r="X3743" s="40">
        <f t="shared" ca="1" si="646"/>
        <v>8297</v>
      </c>
      <c r="Y3743" s="30" t="b">
        <f t="shared" ca="1" si="647"/>
        <v>0</v>
      </c>
    </row>
    <row r="3744" spans="1:25" hidden="1">
      <c r="A3744" s="28" t="s">
        <v>5366</v>
      </c>
      <c r="B3744" s="28" t="s">
        <v>5367</v>
      </c>
      <c r="C3744" s="28" t="s">
        <v>3142</v>
      </c>
      <c r="D3744" s="28" t="s">
        <v>2842</v>
      </c>
      <c r="E3744" s="29">
        <v>42178</v>
      </c>
      <c r="F3744" s="28" t="s">
        <v>3568</v>
      </c>
      <c r="G3744" s="30">
        <v>1248</v>
      </c>
      <c r="H3744" s="28" t="s">
        <v>5028</v>
      </c>
      <c r="I3744" s="31">
        <v>0</v>
      </c>
      <c r="J3744" s="31">
        <v>3750</v>
      </c>
      <c r="K3744" s="28" t="s">
        <v>5725</v>
      </c>
      <c r="L3744" s="32">
        <f t="shared" si="639"/>
        <v>-3750</v>
      </c>
      <c r="M3744" s="33">
        <f t="shared" si="640"/>
        <v>3750</v>
      </c>
      <c r="N3744" s="34" t="b">
        <v>1</v>
      </c>
      <c r="O3744" s="35">
        <f t="shared" si="641"/>
        <v>3750</v>
      </c>
      <c r="P3744" s="36" t="str">
        <f t="shared" si="642"/>
        <v>G</v>
      </c>
      <c r="Q3744" s="37" t="str">
        <f t="shared" si="643"/>
        <v>Louise Ahl</v>
      </c>
      <c r="R3744" s="6" t="str">
        <f t="shared" si="644"/>
        <v>G - Louise Ahl</v>
      </c>
      <c r="S3744" s="6" t="str">
        <f>IFERROR(INDEX('Vendor Over-ride'!$C:$C, MATCH($R:$R,'Vendor Over-ride'!$A:$A,0)),"")</f>
        <v>G - Louise Ahl</v>
      </c>
      <c r="U3744" s="38" t="str">
        <f t="shared" si="638"/>
        <v>Lottery</v>
      </c>
      <c r="V3744" s="5" t="str">
        <f t="shared" si="648"/>
        <v>AWARD</v>
      </c>
      <c r="W3744" s="5" t="b">
        <f t="shared" si="645"/>
        <v>0</v>
      </c>
      <c r="X3744" s="40">
        <f t="shared" ca="1" si="646"/>
        <v>3750</v>
      </c>
      <c r="Y3744" s="30" t="b">
        <f t="shared" ca="1" si="647"/>
        <v>0</v>
      </c>
    </row>
    <row r="3745" spans="1:25" hidden="1">
      <c r="A3745" s="28" t="s">
        <v>5366</v>
      </c>
      <c r="B3745" s="28" t="s">
        <v>5367</v>
      </c>
      <c r="C3745" s="28" t="s">
        <v>3142</v>
      </c>
      <c r="D3745" s="28" t="s">
        <v>2842</v>
      </c>
      <c r="E3745" s="29">
        <v>42178</v>
      </c>
      <c r="F3745" s="28" t="s">
        <v>3569</v>
      </c>
      <c r="G3745" s="30">
        <v>1248</v>
      </c>
      <c r="H3745" s="28" t="s">
        <v>5029</v>
      </c>
      <c r="I3745" s="31">
        <v>0</v>
      </c>
      <c r="J3745" s="31">
        <v>2221</v>
      </c>
      <c r="K3745" s="28" t="s">
        <v>5778</v>
      </c>
      <c r="L3745" s="32">
        <f t="shared" si="639"/>
        <v>-2221</v>
      </c>
      <c r="M3745" s="33">
        <f t="shared" si="640"/>
        <v>2221</v>
      </c>
      <c r="N3745" s="34" t="b">
        <v>1</v>
      </c>
      <c r="O3745" s="35">
        <f t="shared" si="641"/>
        <v>2221</v>
      </c>
      <c r="P3745" s="36" t="str">
        <f t="shared" si="642"/>
        <v>G</v>
      </c>
      <c r="Q3745" s="37" t="str">
        <f t="shared" si="643"/>
        <v>Allie Butler</v>
      </c>
      <c r="R3745" s="6" t="str">
        <f t="shared" si="644"/>
        <v>G - Allie Butler</v>
      </c>
      <c r="S3745" s="6" t="str">
        <f>IFERROR(INDEX('Vendor Over-ride'!$C:$C, MATCH($R:$R,'Vendor Over-ride'!$A:$A,0)),"")</f>
        <v>G - Allie Butler</v>
      </c>
      <c r="U3745" s="38" t="str">
        <f t="shared" si="638"/>
        <v>Lottery</v>
      </c>
      <c r="V3745" s="5" t="str">
        <f t="shared" si="648"/>
        <v>AWARD</v>
      </c>
      <c r="W3745" s="5" t="b">
        <f t="shared" si="645"/>
        <v>0</v>
      </c>
      <c r="X3745" s="40">
        <f t="shared" ca="1" si="646"/>
        <v>13471</v>
      </c>
      <c r="Y3745" s="30" t="b">
        <f t="shared" ca="1" si="647"/>
        <v>0</v>
      </c>
    </row>
    <row r="3746" spans="1:25">
      <c r="A3746" s="28" t="s">
        <v>5366</v>
      </c>
      <c r="B3746" s="28" t="s">
        <v>5367</v>
      </c>
      <c r="C3746" s="28" t="s">
        <v>3142</v>
      </c>
      <c r="D3746" s="28" t="s">
        <v>2842</v>
      </c>
      <c r="E3746" s="29">
        <v>42178</v>
      </c>
      <c r="F3746" s="28" t="s">
        <v>3570</v>
      </c>
      <c r="G3746" s="30">
        <v>1248</v>
      </c>
      <c r="H3746" s="28" t="s">
        <v>5030</v>
      </c>
      <c r="I3746" s="31">
        <v>0</v>
      </c>
      <c r="J3746" s="31">
        <v>13813.03</v>
      </c>
      <c r="K3746" s="28" t="s">
        <v>13780</v>
      </c>
      <c r="L3746" s="32">
        <f t="shared" si="639"/>
        <v>-13813.03</v>
      </c>
      <c r="M3746" s="33">
        <f t="shared" si="640"/>
        <v>13813.03</v>
      </c>
      <c r="N3746" s="34" t="b">
        <v>1</v>
      </c>
      <c r="O3746" s="35">
        <f t="shared" si="641"/>
        <v>13813.03</v>
      </c>
      <c r="P3746" s="36" t="str">
        <f t="shared" si="642"/>
        <v>G</v>
      </c>
      <c r="Q3746" s="37" t="str">
        <f t="shared" si="643"/>
        <v>Glasgow Women's Library</v>
      </c>
      <c r="R3746" s="6" t="str">
        <f t="shared" si="644"/>
        <v>G - Glasgow Women's Library</v>
      </c>
      <c r="S3746" s="6" t="str">
        <f>IFERROR(INDEX('Vendor Over-ride'!$C:$C, MATCH($R:$R,'Vendor Over-ride'!$A:$A,0)),"")</f>
        <v>G - Glasgow Women's Library</v>
      </c>
      <c r="U3746" s="38" t="str">
        <f t="shared" si="638"/>
        <v>Lottery</v>
      </c>
      <c r="V3746" s="5" t="str">
        <f t="shared" si="648"/>
        <v>AWARD</v>
      </c>
      <c r="W3746" s="5" t="b">
        <f t="shared" si="645"/>
        <v>0</v>
      </c>
      <c r="X3746" s="40">
        <f t="shared" ca="1" si="646"/>
        <v>156607.41999999998</v>
      </c>
      <c r="Y3746" s="30" t="b">
        <f t="shared" ca="1" si="647"/>
        <v>1</v>
      </c>
    </row>
    <row r="3747" spans="1:25" hidden="1">
      <c r="A3747" s="28" t="s">
        <v>5366</v>
      </c>
      <c r="B3747" s="28" t="s">
        <v>5367</v>
      </c>
      <c r="C3747" s="28" t="s">
        <v>3142</v>
      </c>
      <c r="D3747" s="28" t="s">
        <v>2842</v>
      </c>
      <c r="E3747" s="29">
        <v>42178</v>
      </c>
      <c r="F3747" s="28" t="s">
        <v>3571</v>
      </c>
      <c r="G3747" s="30">
        <v>1248</v>
      </c>
      <c r="H3747" s="28" t="s">
        <v>5031</v>
      </c>
      <c r="I3747" s="31">
        <v>0</v>
      </c>
      <c r="J3747" s="31">
        <v>1476</v>
      </c>
      <c r="K3747" s="28" t="s">
        <v>13902</v>
      </c>
      <c r="L3747" s="32">
        <f t="shared" si="639"/>
        <v>-1476</v>
      </c>
      <c r="M3747" s="33">
        <f t="shared" si="640"/>
        <v>1476</v>
      </c>
      <c r="N3747" s="34" t="b">
        <v>1</v>
      </c>
      <c r="O3747" s="35">
        <f t="shared" si="641"/>
        <v>1476</v>
      </c>
      <c r="P3747" s="36" t="str">
        <f t="shared" si="642"/>
        <v>G</v>
      </c>
      <c r="Q3747" s="37" t="str">
        <f t="shared" si="643"/>
        <v>Claire Willoughby</v>
      </c>
      <c r="R3747" s="6" t="str">
        <f t="shared" si="644"/>
        <v>G - Claire Willoughby</v>
      </c>
      <c r="S3747" s="6" t="str">
        <f>IFERROR(INDEX('Vendor Over-ride'!$C:$C, MATCH($R:$R,'Vendor Over-ride'!$A:$A,0)),"")</f>
        <v>G - Claire Willoughby</v>
      </c>
      <c r="U3747" s="38" t="str">
        <f t="shared" si="638"/>
        <v>Lottery</v>
      </c>
      <c r="V3747" s="5" t="str">
        <f t="shared" si="648"/>
        <v>AWARD</v>
      </c>
      <c r="W3747" s="5" t="b">
        <f t="shared" si="645"/>
        <v>0</v>
      </c>
      <c r="X3747" s="40">
        <f t="shared" ca="1" si="646"/>
        <v>5905</v>
      </c>
      <c r="Y3747" s="30" t="b">
        <f t="shared" ca="1" si="647"/>
        <v>0</v>
      </c>
    </row>
    <row r="3748" spans="1:25">
      <c r="A3748" s="28" t="s">
        <v>5366</v>
      </c>
      <c r="B3748" s="28" t="s">
        <v>5367</v>
      </c>
      <c r="C3748" s="28" t="s">
        <v>3142</v>
      </c>
      <c r="D3748" s="28" t="s">
        <v>2842</v>
      </c>
      <c r="E3748" s="29">
        <v>42178</v>
      </c>
      <c r="F3748" s="28" t="s">
        <v>3573</v>
      </c>
      <c r="G3748" s="30">
        <v>1248</v>
      </c>
      <c r="H3748" s="28" t="s">
        <v>5032</v>
      </c>
      <c r="I3748" s="31">
        <v>0</v>
      </c>
      <c r="J3748" s="31">
        <v>960</v>
      </c>
      <c r="K3748" s="28" t="s">
        <v>14306</v>
      </c>
      <c r="L3748" s="32">
        <f t="shared" si="639"/>
        <v>-960</v>
      </c>
      <c r="M3748" s="33">
        <f t="shared" si="640"/>
        <v>960</v>
      </c>
      <c r="N3748" s="34" t="b">
        <v>1</v>
      </c>
      <c r="O3748" s="35">
        <f t="shared" si="641"/>
        <v>960</v>
      </c>
      <c r="P3748" s="36" t="str">
        <f t="shared" si="642"/>
        <v>G</v>
      </c>
      <c r="Q3748" s="37" t="str">
        <f t="shared" si="643"/>
        <v>The Hunt Collective</v>
      </c>
      <c r="R3748" s="6" t="str">
        <f t="shared" si="644"/>
        <v>G - The Hunt Collective</v>
      </c>
      <c r="S3748" s="6" t="str">
        <f>IFERROR(INDEX('Vendor Over-ride'!$C:$C, MATCH($R:$R,'Vendor Over-ride'!$A:$A,0)),"")</f>
        <v>G - The Hunt Collective</v>
      </c>
      <c r="U3748" s="38" t="str">
        <f t="shared" si="638"/>
        <v>Lottery</v>
      </c>
      <c r="V3748" s="5" t="str">
        <f t="shared" si="648"/>
        <v>AWARD</v>
      </c>
      <c r="W3748" s="5" t="b">
        <f t="shared" si="645"/>
        <v>0</v>
      </c>
      <c r="X3748" s="40">
        <f t="shared" ca="1" si="646"/>
        <v>38460</v>
      </c>
      <c r="Y3748" s="30" t="b">
        <f t="shared" ca="1" si="647"/>
        <v>1</v>
      </c>
    </row>
    <row r="3749" spans="1:25">
      <c r="A3749" s="28" t="s">
        <v>5366</v>
      </c>
      <c r="B3749" s="28" t="s">
        <v>5367</v>
      </c>
      <c r="C3749" s="28" t="s">
        <v>3142</v>
      </c>
      <c r="D3749" s="28" t="s">
        <v>2842</v>
      </c>
      <c r="E3749" s="29">
        <v>42178</v>
      </c>
      <c r="F3749" s="28" t="s">
        <v>3575</v>
      </c>
      <c r="G3749" s="30">
        <v>1248</v>
      </c>
      <c r="H3749" s="28" t="s">
        <v>5033</v>
      </c>
      <c r="I3749" s="31">
        <v>0</v>
      </c>
      <c r="J3749" s="31">
        <v>3000</v>
      </c>
      <c r="K3749" s="28" t="s">
        <v>14375</v>
      </c>
      <c r="L3749" s="32">
        <f t="shared" si="639"/>
        <v>-3000</v>
      </c>
      <c r="M3749" s="33">
        <f t="shared" si="640"/>
        <v>3000</v>
      </c>
      <c r="N3749" s="34" t="b">
        <v>1</v>
      </c>
      <c r="O3749" s="35">
        <f t="shared" si="641"/>
        <v>3000</v>
      </c>
      <c r="P3749" s="36" t="str">
        <f t="shared" si="642"/>
        <v>G</v>
      </c>
      <c r="Q3749" s="37" t="str">
        <f t="shared" si="643"/>
        <v>Starcatchers Productions Ltd</v>
      </c>
      <c r="R3749" s="6" t="str">
        <f t="shared" si="644"/>
        <v>G - Starcatchers Productions Ltd</v>
      </c>
      <c r="S3749" s="6" t="str">
        <f>IFERROR(INDEX('Vendor Over-ride'!$C:$C, MATCH($R:$R,'Vendor Over-ride'!$A:$A,0)),"")</f>
        <v>G - Starcatchers Productions Ltd</v>
      </c>
      <c r="U3749" s="38" t="str">
        <f t="shared" si="638"/>
        <v>Lottery</v>
      </c>
      <c r="V3749" s="5" t="str">
        <f t="shared" si="648"/>
        <v>AWARD</v>
      </c>
      <c r="W3749" s="5" t="b">
        <f t="shared" si="645"/>
        <v>0</v>
      </c>
      <c r="X3749" s="40">
        <f t="shared" ca="1" si="646"/>
        <v>77325</v>
      </c>
      <c r="Y3749" s="30" t="b">
        <f t="shared" ca="1" si="647"/>
        <v>1</v>
      </c>
    </row>
    <row r="3750" spans="1:25" hidden="1">
      <c r="A3750" s="28" t="s">
        <v>5366</v>
      </c>
      <c r="B3750" s="28" t="s">
        <v>5367</v>
      </c>
      <c r="C3750" s="28" t="s">
        <v>3142</v>
      </c>
      <c r="D3750" s="28" t="s">
        <v>2842</v>
      </c>
      <c r="E3750" s="29">
        <v>42178</v>
      </c>
      <c r="F3750" s="28" t="s">
        <v>3576</v>
      </c>
      <c r="G3750" s="30">
        <v>1248</v>
      </c>
      <c r="H3750" s="28" t="s">
        <v>5034</v>
      </c>
      <c r="I3750" s="31">
        <v>0</v>
      </c>
      <c r="J3750" s="31">
        <v>4482</v>
      </c>
      <c r="K3750" s="28" t="s">
        <v>14473</v>
      </c>
      <c r="L3750" s="32">
        <f t="shared" si="639"/>
        <v>-4482</v>
      </c>
      <c r="M3750" s="33">
        <f t="shared" si="640"/>
        <v>4482</v>
      </c>
      <c r="N3750" s="34" t="b">
        <v>1</v>
      </c>
      <c r="O3750" s="35">
        <f t="shared" si="641"/>
        <v>4482</v>
      </c>
      <c r="P3750" s="36" t="str">
        <f t="shared" si="642"/>
        <v>G</v>
      </c>
      <c r="Q3750" s="37" t="str">
        <f t="shared" si="643"/>
        <v>Filipa Oliveira</v>
      </c>
      <c r="R3750" s="6" t="str">
        <f t="shared" si="644"/>
        <v>G - Filipa Oliveira</v>
      </c>
      <c r="S3750" s="6" t="str">
        <f>IFERROR(INDEX('Vendor Over-ride'!$C:$C, MATCH($R:$R,'Vendor Over-ride'!$A:$A,0)),"")</f>
        <v>G - Filipa Oliveira</v>
      </c>
      <c r="U3750" s="38" t="str">
        <f t="shared" si="638"/>
        <v>Lottery</v>
      </c>
      <c r="V3750" s="5" t="str">
        <f t="shared" si="648"/>
        <v>AWARD</v>
      </c>
      <c r="W3750" s="5" t="b">
        <f t="shared" si="645"/>
        <v>0</v>
      </c>
      <c r="X3750" s="40">
        <f t="shared" ca="1" si="646"/>
        <v>5976</v>
      </c>
      <c r="Y3750" s="30" t="b">
        <f t="shared" ca="1" si="647"/>
        <v>0</v>
      </c>
    </row>
    <row r="3751" spans="1:25" hidden="1">
      <c r="A3751" s="28" t="s">
        <v>5366</v>
      </c>
      <c r="B3751" s="28" t="s">
        <v>5367</v>
      </c>
      <c r="C3751" s="28" t="s">
        <v>3142</v>
      </c>
      <c r="D3751" s="28" t="s">
        <v>2842</v>
      </c>
      <c r="E3751" s="29">
        <v>42178</v>
      </c>
      <c r="F3751" s="28" t="s">
        <v>3577</v>
      </c>
      <c r="G3751" s="30">
        <v>1248</v>
      </c>
      <c r="H3751" s="28" t="s">
        <v>5035</v>
      </c>
      <c r="I3751" s="31">
        <v>0</v>
      </c>
      <c r="J3751" s="31">
        <v>23428</v>
      </c>
      <c r="K3751" s="28" t="s">
        <v>14474</v>
      </c>
      <c r="L3751" s="32">
        <f t="shared" si="639"/>
        <v>-23428</v>
      </c>
      <c r="M3751" s="33">
        <f t="shared" si="640"/>
        <v>23428</v>
      </c>
      <c r="N3751" s="34" t="b">
        <v>1</v>
      </c>
      <c r="O3751" s="35">
        <f t="shared" si="641"/>
        <v>23428</v>
      </c>
      <c r="P3751" s="36" t="str">
        <f t="shared" si="642"/>
        <v>G</v>
      </c>
      <c r="Q3751" s="37" t="str">
        <f t="shared" si="643"/>
        <v>Really Interesting Objects (RIO) ltd</v>
      </c>
      <c r="R3751" s="6" t="str">
        <f t="shared" si="644"/>
        <v>G - Really Interesting Objects (RIO) ltd</v>
      </c>
      <c r="S3751" s="6" t="str">
        <f>IFERROR(INDEX('Vendor Over-ride'!$C:$C, MATCH($R:$R,'Vendor Over-ride'!$A:$A,0)),"")</f>
        <v>G - Really Interesting Objects (RIO) ltd</v>
      </c>
      <c r="U3751" s="38" t="str">
        <f t="shared" si="638"/>
        <v>Lottery</v>
      </c>
      <c r="V3751" s="5" t="str">
        <f t="shared" si="648"/>
        <v>AWARD</v>
      </c>
      <c r="W3751" s="5" t="b">
        <f t="shared" si="645"/>
        <v>0</v>
      </c>
      <c r="X3751" s="40">
        <f t="shared" ca="1" si="646"/>
        <v>23428</v>
      </c>
      <c r="Y3751" s="30" t="b">
        <f t="shared" ca="1" si="647"/>
        <v>0</v>
      </c>
    </row>
    <row r="3752" spans="1:25" hidden="1">
      <c r="A3752" s="28" t="s">
        <v>5366</v>
      </c>
      <c r="B3752" s="28" t="s">
        <v>5367</v>
      </c>
      <c r="C3752" s="28" t="s">
        <v>3142</v>
      </c>
      <c r="D3752" s="28" t="s">
        <v>2842</v>
      </c>
      <c r="E3752" s="29">
        <v>42178</v>
      </c>
      <c r="F3752" s="28" t="s">
        <v>3578</v>
      </c>
      <c r="G3752" s="30">
        <v>1248</v>
      </c>
      <c r="H3752" s="28" t="s">
        <v>5036</v>
      </c>
      <c r="I3752" s="31">
        <v>0</v>
      </c>
      <c r="J3752" s="31">
        <v>3010</v>
      </c>
      <c r="K3752" s="28" t="s">
        <v>14475</v>
      </c>
      <c r="L3752" s="32">
        <f t="shared" si="639"/>
        <v>-3010</v>
      </c>
      <c r="M3752" s="33">
        <f t="shared" si="640"/>
        <v>3010</v>
      </c>
      <c r="N3752" s="34" t="b">
        <v>1</v>
      </c>
      <c r="O3752" s="35">
        <f t="shared" si="641"/>
        <v>3010</v>
      </c>
      <c r="P3752" s="36" t="str">
        <f t="shared" si="642"/>
        <v>G</v>
      </c>
      <c r="Q3752" s="37" t="str">
        <f t="shared" si="643"/>
        <v>Lucy Boyes</v>
      </c>
      <c r="R3752" s="6" t="str">
        <f t="shared" si="644"/>
        <v>G - Lucy Boyes</v>
      </c>
      <c r="S3752" s="6" t="str">
        <f>IFERROR(INDEX('Vendor Over-ride'!$C:$C, MATCH($R:$R,'Vendor Over-ride'!$A:$A,0)),"")</f>
        <v>G - Lucy Boyes</v>
      </c>
      <c r="U3752" s="38" t="str">
        <f t="shared" si="638"/>
        <v>Lottery</v>
      </c>
      <c r="V3752" s="5" t="str">
        <f t="shared" si="648"/>
        <v>AWARD</v>
      </c>
      <c r="W3752" s="5" t="b">
        <f t="shared" si="645"/>
        <v>0</v>
      </c>
      <c r="X3752" s="40">
        <f t="shared" ca="1" si="646"/>
        <v>4013</v>
      </c>
      <c r="Y3752" s="30" t="b">
        <f t="shared" ca="1" si="647"/>
        <v>0</v>
      </c>
    </row>
    <row r="3753" spans="1:25">
      <c r="A3753" s="28" t="s">
        <v>5366</v>
      </c>
      <c r="B3753" s="28" t="s">
        <v>5367</v>
      </c>
      <c r="C3753" s="28" t="s">
        <v>3142</v>
      </c>
      <c r="D3753" s="28" t="s">
        <v>2842</v>
      </c>
      <c r="E3753" s="29">
        <v>42178</v>
      </c>
      <c r="F3753" s="28" t="s">
        <v>3580</v>
      </c>
      <c r="G3753" s="30">
        <v>1248</v>
      </c>
      <c r="H3753" s="28" t="s">
        <v>5037</v>
      </c>
      <c r="I3753" s="31">
        <v>0</v>
      </c>
      <c r="J3753" s="31">
        <v>73500</v>
      </c>
      <c r="K3753" s="28" t="s">
        <v>14476</v>
      </c>
      <c r="L3753" s="32">
        <f t="shared" si="639"/>
        <v>-73500</v>
      </c>
      <c r="M3753" s="33">
        <f t="shared" si="640"/>
        <v>73500</v>
      </c>
      <c r="N3753" s="34" t="b">
        <v>1</v>
      </c>
      <c r="O3753" s="35">
        <f t="shared" si="641"/>
        <v>73500</v>
      </c>
      <c r="P3753" s="36" t="str">
        <f t="shared" si="642"/>
        <v>G</v>
      </c>
      <c r="Q3753" s="37" t="str">
        <f t="shared" si="643"/>
        <v>Stills Gallery</v>
      </c>
      <c r="R3753" s="6" t="str">
        <f t="shared" si="644"/>
        <v>G - Stills Gallery</v>
      </c>
      <c r="S3753" s="6" t="str">
        <f>IFERROR(INDEX('Vendor Over-ride'!$C:$C, MATCH($R:$R,'Vendor Over-ride'!$A:$A,0)),"")</f>
        <v>G - Stills Gallery</v>
      </c>
      <c r="U3753" s="38" t="str">
        <f t="shared" si="638"/>
        <v>Lottery</v>
      </c>
      <c r="V3753" s="5" t="str">
        <f t="shared" si="648"/>
        <v>AWARD</v>
      </c>
      <c r="W3753" s="5" t="b">
        <f t="shared" si="645"/>
        <v>1</v>
      </c>
      <c r="X3753" s="40">
        <f t="shared" ca="1" si="646"/>
        <v>88200</v>
      </c>
      <c r="Y3753" s="30" t="b">
        <f t="shared" ca="1" si="647"/>
        <v>1</v>
      </c>
    </row>
    <row r="3754" spans="1:25" hidden="1">
      <c r="A3754" s="28" t="s">
        <v>5366</v>
      </c>
      <c r="B3754" s="28" t="s">
        <v>5367</v>
      </c>
      <c r="C3754" s="28" t="s">
        <v>3142</v>
      </c>
      <c r="D3754" s="28" t="s">
        <v>2842</v>
      </c>
      <c r="E3754" s="29">
        <v>42178</v>
      </c>
      <c r="F3754" s="28" t="s">
        <v>3581</v>
      </c>
      <c r="G3754" s="30">
        <v>1248</v>
      </c>
      <c r="H3754" s="28" t="s">
        <v>5038</v>
      </c>
      <c r="I3754" s="31">
        <v>0</v>
      </c>
      <c r="J3754" s="31">
        <v>750</v>
      </c>
      <c r="K3754" s="28" t="s">
        <v>14477</v>
      </c>
      <c r="L3754" s="32">
        <f t="shared" si="639"/>
        <v>-750</v>
      </c>
      <c r="M3754" s="33">
        <f t="shared" si="640"/>
        <v>750</v>
      </c>
      <c r="N3754" s="34" t="b">
        <v>1</v>
      </c>
      <c r="O3754" s="35">
        <f t="shared" si="641"/>
        <v>750</v>
      </c>
      <c r="P3754" s="36" t="str">
        <f t="shared" si="642"/>
        <v>G</v>
      </c>
      <c r="Q3754" s="37" t="str">
        <f t="shared" si="643"/>
        <v>Katrina Valle</v>
      </c>
      <c r="R3754" s="6" t="str">
        <f t="shared" si="644"/>
        <v>G - Katrina Valle</v>
      </c>
      <c r="S3754" s="6" t="str">
        <f>IFERROR(INDEX('Vendor Over-ride'!$C:$C, MATCH($R:$R,'Vendor Over-ride'!$A:$A,0)),"")</f>
        <v>G - Katrina Valle</v>
      </c>
      <c r="U3754" s="38" t="str">
        <f t="shared" si="638"/>
        <v>Lottery</v>
      </c>
      <c r="V3754" s="5" t="str">
        <f t="shared" si="648"/>
        <v>AWARD</v>
      </c>
      <c r="W3754" s="5" t="b">
        <f t="shared" si="645"/>
        <v>0</v>
      </c>
      <c r="X3754" s="40">
        <f t="shared" ca="1" si="646"/>
        <v>1000</v>
      </c>
      <c r="Y3754" s="30" t="b">
        <f t="shared" ca="1" si="647"/>
        <v>0</v>
      </c>
    </row>
    <row r="3755" spans="1:25" hidden="1">
      <c r="A3755" s="28" t="s">
        <v>5366</v>
      </c>
      <c r="B3755" s="28" t="s">
        <v>5367</v>
      </c>
      <c r="C3755" s="28" t="s">
        <v>3142</v>
      </c>
      <c r="D3755" s="28" t="s">
        <v>2842</v>
      </c>
      <c r="E3755" s="29">
        <v>42178</v>
      </c>
      <c r="F3755" s="28" t="s">
        <v>3582</v>
      </c>
      <c r="G3755" s="30">
        <v>1248</v>
      </c>
      <c r="H3755" s="28" t="s">
        <v>5040</v>
      </c>
      <c r="I3755" s="31">
        <v>0</v>
      </c>
      <c r="J3755" s="31">
        <v>1625</v>
      </c>
      <c r="K3755" s="28" t="s">
        <v>5401</v>
      </c>
      <c r="L3755" s="32">
        <f t="shared" si="639"/>
        <v>-1625</v>
      </c>
      <c r="M3755" s="33">
        <f t="shared" si="640"/>
        <v>1625</v>
      </c>
      <c r="N3755" s="34" t="b">
        <v>1</v>
      </c>
      <c r="O3755" s="35">
        <f t="shared" si="641"/>
        <v>1625</v>
      </c>
      <c r="P3755" s="36" t="str">
        <f t="shared" si="642"/>
        <v>I</v>
      </c>
      <c r="Q3755" s="37" t="str">
        <f t="shared" si="643"/>
        <v>Alan Benzie</v>
      </c>
      <c r="R3755" s="6" t="str">
        <f t="shared" si="644"/>
        <v>I - Alan Benzie</v>
      </c>
      <c r="S3755" s="6" t="str">
        <f>IFERROR(INDEX('Vendor Over-ride'!$C:$C, MATCH($R:$R,'Vendor Over-ride'!$A:$A,0)),"")</f>
        <v>I - Alan Benzie</v>
      </c>
      <c r="U3755" s="38" t="str">
        <f t="shared" si="638"/>
        <v>Lottery</v>
      </c>
      <c r="V3755" s="5" t="str">
        <f t="shared" si="648"/>
        <v>AWARD</v>
      </c>
      <c r="W3755" s="5" t="b">
        <f t="shared" si="645"/>
        <v>0</v>
      </c>
      <c r="X3755" s="40">
        <f t="shared" ca="1" si="646"/>
        <v>1625</v>
      </c>
      <c r="Y3755" s="30" t="b">
        <f t="shared" ca="1" si="647"/>
        <v>0</v>
      </c>
    </row>
    <row r="3756" spans="1:25">
      <c r="A3756" s="28" t="s">
        <v>5366</v>
      </c>
      <c r="B3756" s="28" t="s">
        <v>5367</v>
      </c>
      <c r="C3756" s="28" t="s">
        <v>3142</v>
      </c>
      <c r="D3756" s="28" t="s">
        <v>2842</v>
      </c>
      <c r="E3756" s="29">
        <v>42178</v>
      </c>
      <c r="F3756" s="28" t="s">
        <v>3583</v>
      </c>
      <c r="G3756" s="30">
        <v>1248</v>
      </c>
      <c r="H3756" s="28" t="s">
        <v>5042</v>
      </c>
      <c r="I3756" s="31">
        <v>0</v>
      </c>
      <c r="J3756" s="31">
        <v>375</v>
      </c>
      <c r="K3756" s="28" t="s">
        <v>5790</v>
      </c>
      <c r="L3756" s="32">
        <f t="shared" si="639"/>
        <v>-375</v>
      </c>
      <c r="M3756" s="33">
        <f t="shared" si="640"/>
        <v>375</v>
      </c>
      <c r="N3756" s="34" t="b">
        <v>1</v>
      </c>
      <c r="O3756" s="35">
        <f t="shared" si="641"/>
        <v>375</v>
      </c>
      <c r="P3756" s="36" t="str">
        <f t="shared" si="642"/>
        <v>I</v>
      </c>
      <c r="Q3756" s="37" t="str">
        <f t="shared" si="643"/>
        <v>Black Camel Production</v>
      </c>
      <c r="R3756" s="6" t="str">
        <f t="shared" si="644"/>
        <v>I - Black Camel Production</v>
      </c>
      <c r="S3756" s="6" t="str">
        <f>IFERROR(INDEX('Vendor Over-ride'!$C:$C, MATCH($R:$R,'Vendor Over-ride'!$A:$A,0)),"")</f>
        <v>I - Black Camel Productions</v>
      </c>
      <c r="U3756" s="38" t="str">
        <f t="shared" si="638"/>
        <v>Lottery</v>
      </c>
      <c r="V3756" s="5" t="str">
        <f t="shared" si="648"/>
        <v>AWARD</v>
      </c>
      <c r="W3756" s="5" t="b">
        <f t="shared" si="645"/>
        <v>0</v>
      </c>
      <c r="X3756" s="40">
        <f t="shared" ca="1" si="646"/>
        <v>99513.17</v>
      </c>
      <c r="Y3756" s="30" t="b">
        <f t="shared" ca="1" si="647"/>
        <v>1</v>
      </c>
    </row>
    <row r="3757" spans="1:25">
      <c r="A3757" s="28" t="s">
        <v>5366</v>
      </c>
      <c r="B3757" s="28" t="s">
        <v>5367</v>
      </c>
      <c r="C3757" s="28" t="s">
        <v>3142</v>
      </c>
      <c r="D3757" s="28" t="s">
        <v>2842</v>
      </c>
      <c r="E3757" s="29">
        <v>42178</v>
      </c>
      <c r="F3757" s="28" t="s">
        <v>3585</v>
      </c>
      <c r="G3757" s="30">
        <v>1248</v>
      </c>
      <c r="H3757" s="28" t="s">
        <v>5043</v>
      </c>
      <c r="I3757" s="31">
        <v>0</v>
      </c>
      <c r="J3757" s="31">
        <v>1003</v>
      </c>
      <c r="K3757" s="28" t="s">
        <v>5405</v>
      </c>
      <c r="L3757" s="32">
        <f t="shared" si="639"/>
        <v>-1003</v>
      </c>
      <c r="M3757" s="33">
        <f t="shared" si="640"/>
        <v>1003</v>
      </c>
      <c r="N3757" s="34" t="b">
        <v>1</v>
      </c>
      <c r="O3757" s="35">
        <f t="shared" si="641"/>
        <v>1003</v>
      </c>
      <c r="P3757" s="36" t="str">
        <f t="shared" si="642"/>
        <v>I</v>
      </c>
      <c r="Q3757" s="37" t="str">
        <f t="shared" si="643"/>
        <v>Centre for the Moving Image (EIFF) (CMI)</v>
      </c>
      <c r="R3757" s="6" t="str">
        <f t="shared" si="644"/>
        <v>I - Centre for the Moving Image (EIFF) (CMI)</v>
      </c>
      <c r="S3757" s="6" t="str">
        <f>IFERROR(INDEX('Vendor Over-ride'!$C:$C, MATCH($R:$R,'Vendor Over-ride'!$A:$A,0)),"")</f>
        <v>I - Centre for the Moving Image</v>
      </c>
      <c r="U3757" s="38" t="str">
        <f t="shared" si="638"/>
        <v>Lottery</v>
      </c>
      <c r="V3757" s="5" t="str">
        <f t="shared" si="648"/>
        <v>AWARD</v>
      </c>
      <c r="W3757" s="5" t="b">
        <f t="shared" si="645"/>
        <v>0</v>
      </c>
      <c r="X3757" s="40">
        <f t="shared" ca="1" si="646"/>
        <v>143806</v>
      </c>
      <c r="Y3757" s="30" t="b">
        <f t="shared" ca="1" si="647"/>
        <v>1</v>
      </c>
    </row>
    <row r="3758" spans="1:25" hidden="1">
      <c r="A3758" s="28" t="s">
        <v>5366</v>
      </c>
      <c r="B3758" s="28" t="s">
        <v>5367</v>
      </c>
      <c r="C3758" s="28" t="s">
        <v>3142</v>
      </c>
      <c r="D3758" s="28" t="s">
        <v>2842</v>
      </c>
      <c r="E3758" s="29">
        <v>42178</v>
      </c>
      <c r="F3758" s="28" t="s">
        <v>3587</v>
      </c>
      <c r="G3758" s="30">
        <v>1248</v>
      </c>
      <c r="H3758" s="28" t="s">
        <v>5044</v>
      </c>
      <c r="I3758" s="31">
        <v>0</v>
      </c>
      <c r="J3758" s="31">
        <v>2000</v>
      </c>
      <c r="K3758" s="28" t="s">
        <v>5489</v>
      </c>
      <c r="L3758" s="32">
        <f t="shared" si="639"/>
        <v>-2000</v>
      </c>
      <c r="M3758" s="33">
        <f t="shared" si="640"/>
        <v>2000</v>
      </c>
      <c r="N3758" s="34" t="b">
        <v>1</v>
      </c>
      <c r="O3758" s="35">
        <f t="shared" si="641"/>
        <v>2000</v>
      </c>
      <c r="P3758" s="36" t="str">
        <f t="shared" si="642"/>
        <v>I</v>
      </c>
      <c r="Q3758" s="37" t="str">
        <f t="shared" si="643"/>
        <v>Citizen Curator</v>
      </c>
      <c r="R3758" s="6" t="str">
        <f t="shared" si="644"/>
        <v>I - Citizen Curator</v>
      </c>
      <c r="S3758" s="6" t="str">
        <f>IFERROR(INDEX('Vendor Over-ride'!$C:$C, MATCH($R:$R,'Vendor Over-ride'!$A:$A,0)),"")</f>
        <v>I - Citizen Curator</v>
      </c>
      <c r="U3758" s="38" t="str">
        <f t="shared" si="638"/>
        <v>Lottery</v>
      </c>
      <c r="V3758" s="5" t="str">
        <f t="shared" si="648"/>
        <v>AWARD</v>
      </c>
      <c r="W3758" s="5" t="b">
        <f t="shared" si="645"/>
        <v>0</v>
      </c>
      <c r="X3758" s="40">
        <f t="shared" ca="1" si="646"/>
        <v>4846</v>
      </c>
      <c r="Y3758" s="30" t="b">
        <f t="shared" ca="1" si="647"/>
        <v>0</v>
      </c>
    </row>
    <row r="3759" spans="1:25" hidden="1">
      <c r="A3759" s="28" t="s">
        <v>5366</v>
      </c>
      <c r="B3759" s="28" t="s">
        <v>5367</v>
      </c>
      <c r="C3759" s="28" t="s">
        <v>3142</v>
      </c>
      <c r="D3759" s="28" t="s">
        <v>2842</v>
      </c>
      <c r="E3759" s="29">
        <v>42178</v>
      </c>
      <c r="F3759" s="28" t="s">
        <v>3588</v>
      </c>
      <c r="G3759" s="30">
        <v>1248</v>
      </c>
      <c r="H3759" s="28" t="s">
        <v>5045</v>
      </c>
      <c r="I3759" s="31">
        <v>0</v>
      </c>
      <c r="J3759" s="31">
        <v>563</v>
      </c>
      <c r="K3759" s="28" t="s">
        <v>5492</v>
      </c>
      <c r="L3759" s="32">
        <f t="shared" si="639"/>
        <v>-563</v>
      </c>
      <c r="M3759" s="33">
        <f t="shared" si="640"/>
        <v>563</v>
      </c>
      <c r="N3759" s="34" t="b">
        <v>1</v>
      </c>
      <c r="O3759" s="35">
        <f t="shared" si="641"/>
        <v>563</v>
      </c>
      <c r="P3759" s="36" t="str">
        <f t="shared" si="642"/>
        <v>I</v>
      </c>
      <c r="Q3759" s="37" t="str">
        <f t="shared" si="643"/>
        <v>CONNECTfilm Ltd</v>
      </c>
      <c r="R3759" s="6" t="str">
        <f t="shared" si="644"/>
        <v>I - CONNECTfilm Ltd</v>
      </c>
      <c r="S3759" s="6" t="str">
        <f>IFERROR(INDEX('Vendor Over-ride'!$C:$C, MATCH($R:$R,'Vendor Over-ride'!$A:$A,0)),"")</f>
        <v>I - CONNECTfilm Ltd</v>
      </c>
      <c r="U3759" s="38" t="str">
        <f t="shared" ref="U3759:U3822" si="649">"Lottery"</f>
        <v>Lottery</v>
      </c>
      <c r="V3759" s="5" t="str">
        <f t="shared" si="648"/>
        <v>AWARD</v>
      </c>
      <c r="W3759" s="5" t="b">
        <f t="shared" si="645"/>
        <v>0</v>
      </c>
      <c r="X3759" s="40">
        <f t="shared" ca="1" si="646"/>
        <v>9938</v>
      </c>
      <c r="Y3759" s="30" t="b">
        <f t="shared" ca="1" si="647"/>
        <v>0</v>
      </c>
    </row>
    <row r="3760" spans="1:25">
      <c r="A3760" s="28" t="s">
        <v>5366</v>
      </c>
      <c r="B3760" s="28" t="s">
        <v>5367</v>
      </c>
      <c r="C3760" s="28" t="s">
        <v>3142</v>
      </c>
      <c r="D3760" s="28" t="s">
        <v>2842</v>
      </c>
      <c r="E3760" s="29">
        <v>42178</v>
      </c>
      <c r="F3760" s="28" t="s">
        <v>3589</v>
      </c>
      <c r="G3760" s="30">
        <v>1248</v>
      </c>
      <c r="H3760" s="28" t="s">
        <v>5046</v>
      </c>
      <c r="I3760" s="31">
        <v>0</v>
      </c>
      <c r="J3760" s="31">
        <v>10535.37</v>
      </c>
      <c r="K3760" s="28" t="s">
        <v>5408</v>
      </c>
      <c r="L3760" s="32">
        <f t="shared" si="639"/>
        <v>-10535.37</v>
      </c>
      <c r="M3760" s="33">
        <f t="shared" si="640"/>
        <v>10535.37</v>
      </c>
      <c r="N3760" s="34" t="b">
        <v>1</v>
      </c>
      <c r="O3760" s="35">
        <f t="shared" si="641"/>
        <v>10535.37</v>
      </c>
      <c r="P3760" s="36" t="str">
        <f t="shared" si="642"/>
        <v>I</v>
      </c>
      <c r="Q3760" s="37" t="str">
        <f t="shared" si="643"/>
        <v>Dunoon Burgh Hall Trust</v>
      </c>
      <c r="R3760" s="6" t="str">
        <f t="shared" si="644"/>
        <v>I - Dunoon Burgh Hall Trust</v>
      </c>
      <c r="S3760" s="6" t="str">
        <f>IFERROR(INDEX('Vendor Over-ride'!$C:$C, MATCH($R:$R,'Vendor Over-ride'!$A:$A,0)),"")</f>
        <v>I - Dunoon Burgh Hall Trust</v>
      </c>
      <c r="U3760" s="38" t="str">
        <f t="shared" si="649"/>
        <v>Lottery</v>
      </c>
      <c r="V3760" s="5" t="str">
        <f t="shared" si="648"/>
        <v>AWARD</v>
      </c>
      <c r="W3760" s="5" t="b">
        <f t="shared" si="645"/>
        <v>0</v>
      </c>
      <c r="X3760" s="40">
        <f t="shared" ca="1" si="646"/>
        <v>165172.25</v>
      </c>
      <c r="Y3760" s="30" t="b">
        <f t="shared" ca="1" si="647"/>
        <v>1</v>
      </c>
    </row>
    <row r="3761" spans="1:25" hidden="1">
      <c r="A3761" s="28" t="s">
        <v>5366</v>
      </c>
      <c r="B3761" s="28" t="s">
        <v>5367</v>
      </c>
      <c r="C3761" s="28" t="s">
        <v>3142</v>
      </c>
      <c r="D3761" s="28" t="s">
        <v>2842</v>
      </c>
      <c r="E3761" s="29">
        <v>42178</v>
      </c>
      <c r="F3761" s="28" t="s">
        <v>3591</v>
      </c>
      <c r="G3761" s="30">
        <v>1248</v>
      </c>
      <c r="H3761" s="28" t="s">
        <v>5047</v>
      </c>
      <c r="I3761" s="31">
        <v>0</v>
      </c>
      <c r="J3761" s="31">
        <v>7200</v>
      </c>
      <c r="K3761" s="28" t="s">
        <v>5437</v>
      </c>
      <c r="L3761" s="32">
        <f t="shared" si="639"/>
        <v>-7200</v>
      </c>
      <c r="M3761" s="33">
        <f t="shared" si="640"/>
        <v>7200</v>
      </c>
      <c r="N3761" s="34" t="b">
        <v>1</v>
      </c>
      <c r="O3761" s="35">
        <f t="shared" si="641"/>
        <v>7200</v>
      </c>
      <c r="P3761" s="36" t="str">
        <f t="shared" si="642"/>
        <v>I</v>
      </c>
      <c r="Q3761" s="37" t="str">
        <f t="shared" si="643"/>
        <v>Errol White Company</v>
      </c>
      <c r="R3761" s="6" t="str">
        <f t="shared" si="644"/>
        <v>I - Errol White Company</v>
      </c>
      <c r="S3761" s="6" t="str">
        <f>IFERROR(INDEX('Vendor Over-ride'!$C:$C, MATCH($R:$R,'Vendor Over-ride'!$A:$A,0)),"")</f>
        <v>I - Errol White Company</v>
      </c>
      <c r="U3761" s="38" t="str">
        <f t="shared" si="649"/>
        <v>Lottery</v>
      </c>
      <c r="V3761" s="5" t="str">
        <f t="shared" si="648"/>
        <v>AWARD</v>
      </c>
      <c r="W3761" s="5" t="b">
        <f t="shared" si="645"/>
        <v>0</v>
      </c>
      <c r="X3761" s="40">
        <f t="shared" ca="1" si="646"/>
        <v>8000</v>
      </c>
      <c r="Y3761" s="30" t="b">
        <f t="shared" ca="1" si="647"/>
        <v>0</v>
      </c>
    </row>
    <row r="3762" spans="1:25" hidden="1">
      <c r="A3762" s="28" t="s">
        <v>5366</v>
      </c>
      <c r="B3762" s="28" t="s">
        <v>5367</v>
      </c>
      <c r="C3762" s="28" t="s">
        <v>3142</v>
      </c>
      <c r="D3762" s="28" t="s">
        <v>2842</v>
      </c>
      <c r="E3762" s="29">
        <v>42178</v>
      </c>
      <c r="F3762" s="28" t="s">
        <v>3592</v>
      </c>
      <c r="G3762" s="30">
        <v>1248</v>
      </c>
      <c r="H3762" s="28" t="s">
        <v>5048</v>
      </c>
      <c r="I3762" s="31">
        <v>0</v>
      </c>
      <c r="J3762" s="31">
        <v>5750</v>
      </c>
      <c r="K3762" s="28" t="s">
        <v>14478</v>
      </c>
      <c r="L3762" s="32">
        <f t="shared" si="639"/>
        <v>-5750</v>
      </c>
      <c r="M3762" s="33">
        <f t="shared" si="640"/>
        <v>5750</v>
      </c>
      <c r="N3762" s="34" t="b">
        <v>1</v>
      </c>
      <c r="O3762" s="35">
        <f t="shared" si="641"/>
        <v>5750</v>
      </c>
      <c r="P3762" s="36" t="str">
        <f t="shared" si="642"/>
        <v>I</v>
      </c>
      <c r="Q3762" s="37" t="str">
        <f t="shared" si="643"/>
        <v>Fable Pictures</v>
      </c>
      <c r="R3762" s="6" t="str">
        <f t="shared" si="644"/>
        <v>I - Fable Pictures</v>
      </c>
      <c r="S3762" s="6" t="str">
        <f>IFERROR(INDEX('Vendor Over-ride'!$C:$C, MATCH($R:$R,'Vendor Over-ride'!$A:$A,0)),"")</f>
        <v>I - Fable Pictures</v>
      </c>
      <c r="U3762" s="38" t="str">
        <f t="shared" si="649"/>
        <v>Lottery</v>
      </c>
      <c r="V3762" s="5" t="str">
        <f t="shared" si="648"/>
        <v>AWARD</v>
      </c>
      <c r="W3762" s="5" t="b">
        <f t="shared" si="645"/>
        <v>0</v>
      </c>
      <c r="X3762" s="40">
        <f t="shared" ca="1" si="646"/>
        <v>11000</v>
      </c>
      <c r="Y3762" s="30" t="b">
        <f t="shared" ca="1" si="647"/>
        <v>0</v>
      </c>
    </row>
    <row r="3763" spans="1:25">
      <c r="A3763" s="28" t="s">
        <v>5366</v>
      </c>
      <c r="B3763" s="28" t="s">
        <v>5367</v>
      </c>
      <c r="C3763" s="28" t="s">
        <v>3142</v>
      </c>
      <c r="D3763" s="28" t="s">
        <v>2842</v>
      </c>
      <c r="E3763" s="29">
        <v>42178</v>
      </c>
      <c r="F3763" s="28" t="s">
        <v>3593</v>
      </c>
      <c r="G3763" s="30">
        <v>1248</v>
      </c>
      <c r="H3763" s="28" t="s">
        <v>5049</v>
      </c>
      <c r="I3763" s="31">
        <v>0</v>
      </c>
      <c r="J3763" s="31">
        <v>6250</v>
      </c>
      <c r="K3763" s="28" t="s">
        <v>5508</v>
      </c>
      <c r="L3763" s="32">
        <f t="shared" si="639"/>
        <v>-6250</v>
      </c>
      <c r="M3763" s="33">
        <f t="shared" si="640"/>
        <v>6250</v>
      </c>
      <c r="N3763" s="34" t="b">
        <v>1</v>
      </c>
      <c r="O3763" s="35">
        <f t="shared" si="641"/>
        <v>6250</v>
      </c>
      <c r="P3763" s="36" t="str">
        <f t="shared" si="642"/>
        <v>I</v>
      </c>
      <c r="Q3763" s="37" t="str">
        <f t="shared" si="643"/>
        <v>Patrick Allan-Fraser Hospitalfield Trust</v>
      </c>
      <c r="R3763" s="6" t="str">
        <f t="shared" si="644"/>
        <v>I - Patrick Allan-Fraser Hospitalfield Trust</v>
      </c>
      <c r="S3763" s="6" t="str">
        <f>IFERROR(INDEX('Vendor Over-ride'!$C:$C, MATCH($R:$R,'Vendor Over-ride'!$A:$A,0)),"")</f>
        <v>I - Patrick Allan-Fraser Hospitalfield Trust</v>
      </c>
      <c r="U3763" s="38" t="str">
        <f t="shared" si="649"/>
        <v>Lottery</v>
      </c>
      <c r="V3763" s="5" t="str">
        <f t="shared" si="648"/>
        <v>AWARD</v>
      </c>
      <c r="W3763" s="5" t="b">
        <f t="shared" si="645"/>
        <v>0</v>
      </c>
      <c r="X3763" s="40">
        <f t="shared" ca="1" si="646"/>
        <v>87500</v>
      </c>
      <c r="Y3763" s="30" t="b">
        <f t="shared" ca="1" si="647"/>
        <v>1</v>
      </c>
    </row>
    <row r="3764" spans="1:25" hidden="1">
      <c r="A3764" s="28" t="s">
        <v>5366</v>
      </c>
      <c r="B3764" s="28" t="s">
        <v>5367</v>
      </c>
      <c r="C3764" s="28" t="s">
        <v>3142</v>
      </c>
      <c r="D3764" s="28" t="s">
        <v>2842</v>
      </c>
      <c r="E3764" s="29">
        <v>42178</v>
      </c>
      <c r="F3764" s="28" t="s">
        <v>3594</v>
      </c>
      <c r="G3764" s="30">
        <v>1248</v>
      </c>
      <c r="H3764" s="28" t="s">
        <v>5050</v>
      </c>
      <c r="I3764" s="31">
        <v>0</v>
      </c>
      <c r="J3764" s="31">
        <v>8926</v>
      </c>
      <c r="K3764" s="28" t="s">
        <v>5483</v>
      </c>
      <c r="L3764" s="32">
        <f t="shared" si="639"/>
        <v>-8926</v>
      </c>
      <c r="M3764" s="33">
        <f t="shared" si="640"/>
        <v>8926</v>
      </c>
      <c r="N3764" s="34" t="b">
        <v>1</v>
      </c>
      <c r="O3764" s="35">
        <f t="shared" si="641"/>
        <v>8926</v>
      </c>
      <c r="P3764" s="36" t="str">
        <f t="shared" si="642"/>
        <v>I</v>
      </c>
      <c r="Q3764" s="37" t="str">
        <f t="shared" si="643"/>
        <v>Iron- Oxide Ltd</v>
      </c>
      <c r="R3764" s="6" t="str">
        <f t="shared" si="644"/>
        <v>I - Iron- Oxide Ltd</v>
      </c>
      <c r="S3764" s="6" t="str">
        <f>IFERROR(INDEX('Vendor Over-ride'!$C:$C, MATCH($R:$R,'Vendor Over-ride'!$A:$A,0)),"")</f>
        <v>I - Iron Oxide</v>
      </c>
      <c r="U3764" s="38" t="str">
        <f t="shared" si="649"/>
        <v>Lottery</v>
      </c>
      <c r="V3764" s="5" t="str">
        <f t="shared" si="648"/>
        <v>AWARD</v>
      </c>
      <c r="W3764" s="5" t="b">
        <f t="shared" si="645"/>
        <v>0</v>
      </c>
      <c r="X3764" s="40">
        <f t="shared" ca="1" si="646"/>
        <v>8926</v>
      </c>
      <c r="Y3764" s="30" t="b">
        <f t="shared" ca="1" si="647"/>
        <v>0</v>
      </c>
    </row>
    <row r="3765" spans="1:25" hidden="1">
      <c r="A3765" s="28" t="s">
        <v>5366</v>
      </c>
      <c r="B3765" s="28" t="s">
        <v>5367</v>
      </c>
      <c r="C3765" s="28" t="s">
        <v>3142</v>
      </c>
      <c r="D3765" s="28" t="s">
        <v>2842</v>
      </c>
      <c r="E3765" s="29">
        <v>42178</v>
      </c>
      <c r="F3765" s="28" t="s">
        <v>3596</v>
      </c>
      <c r="G3765" s="30">
        <v>1248</v>
      </c>
      <c r="H3765" s="28" t="s">
        <v>14479</v>
      </c>
      <c r="I3765" s="31">
        <v>0</v>
      </c>
      <c r="J3765" s="31">
        <v>250</v>
      </c>
      <c r="K3765" s="28" t="s">
        <v>5473</v>
      </c>
      <c r="L3765" s="32">
        <f t="shared" si="639"/>
        <v>-250</v>
      </c>
      <c r="M3765" s="33">
        <f t="shared" si="640"/>
        <v>250</v>
      </c>
      <c r="N3765" s="34" t="b">
        <v>1</v>
      </c>
      <c r="O3765" s="35">
        <f t="shared" si="641"/>
        <v>250</v>
      </c>
      <c r="P3765" s="36" t="str">
        <f t="shared" si="642"/>
        <v>I</v>
      </c>
      <c r="Q3765" s="37" t="str">
        <f t="shared" si="643"/>
        <v>Jeremy Iain Carlisle</v>
      </c>
      <c r="R3765" s="6" t="str">
        <f t="shared" si="644"/>
        <v>I - Jeremy Iain Carlisle</v>
      </c>
      <c r="S3765" s="6" t="str">
        <f>IFERROR(INDEX('Vendor Over-ride'!$C:$C, MATCH($R:$R,'Vendor Over-ride'!$A:$A,0)),"")</f>
        <v>I - Jeremy Iain Carlisle</v>
      </c>
      <c r="U3765" s="38" t="str">
        <f t="shared" si="649"/>
        <v>Lottery</v>
      </c>
      <c r="V3765" s="5" t="str">
        <f t="shared" si="648"/>
        <v>AWARD</v>
      </c>
      <c r="W3765" s="5" t="b">
        <f t="shared" si="645"/>
        <v>0</v>
      </c>
      <c r="X3765" s="40">
        <f t="shared" ca="1" si="646"/>
        <v>250</v>
      </c>
      <c r="Y3765" s="30" t="b">
        <f t="shared" ca="1" si="647"/>
        <v>0</v>
      </c>
    </row>
    <row r="3766" spans="1:25" hidden="1">
      <c r="A3766" s="28" t="s">
        <v>5366</v>
      </c>
      <c r="B3766" s="28" t="s">
        <v>5367</v>
      </c>
      <c r="C3766" s="28" t="s">
        <v>3142</v>
      </c>
      <c r="D3766" s="28" t="s">
        <v>2842</v>
      </c>
      <c r="E3766" s="29">
        <v>42178</v>
      </c>
      <c r="F3766" s="28" t="s">
        <v>3597</v>
      </c>
      <c r="G3766" s="30">
        <v>1248</v>
      </c>
      <c r="H3766" s="28" t="s">
        <v>14480</v>
      </c>
      <c r="I3766" s="31">
        <v>0</v>
      </c>
      <c r="J3766" s="31">
        <v>1000</v>
      </c>
      <c r="K3766" s="28" t="s">
        <v>5458</v>
      </c>
      <c r="L3766" s="32">
        <f t="shared" si="639"/>
        <v>-1000</v>
      </c>
      <c r="M3766" s="33">
        <f t="shared" si="640"/>
        <v>1000</v>
      </c>
      <c r="N3766" s="34" t="b">
        <v>1</v>
      </c>
      <c r="O3766" s="35">
        <f t="shared" si="641"/>
        <v>1000</v>
      </c>
      <c r="P3766" s="36" t="str">
        <f t="shared" si="642"/>
        <v>I</v>
      </c>
      <c r="Q3766" s="37" t="str">
        <f t="shared" si="643"/>
        <v>Kirsty Law</v>
      </c>
      <c r="R3766" s="6" t="str">
        <f t="shared" si="644"/>
        <v>I - Kirsty Law</v>
      </c>
      <c r="S3766" s="6" t="str">
        <f>IFERROR(INDEX('Vendor Over-ride'!$C:$C, MATCH($R:$R,'Vendor Over-ride'!$A:$A,0)),"")</f>
        <v>I - Kirsty Law</v>
      </c>
      <c r="U3766" s="38" t="str">
        <f t="shared" si="649"/>
        <v>Lottery</v>
      </c>
      <c r="V3766" s="5" t="str">
        <f t="shared" si="648"/>
        <v>AWARD</v>
      </c>
      <c r="W3766" s="5" t="b">
        <f t="shared" si="645"/>
        <v>0</v>
      </c>
      <c r="X3766" s="40">
        <f t="shared" ca="1" si="646"/>
        <v>1000</v>
      </c>
      <c r="Y3766" s="30" t="b">
        <f t="shared" ca="1" si="647"/>
        <v>0</v>
      </c>
    </row>
    <row r="3767" spans="1:25" hidden="1">
      <c r="A3767" s="28" t="s">
        <v>5366</v>
      </c>
      <c r="B3767" s="28" t="s">
        <v>5367</v>
      </c>
      <c r="C3767" s="28" t="s">
        <v>3142</v>
      </c>
      <c r="D3767" s="28" t="s">
        <v>2842</v>
      </c>
      <c r="E3767" s="29">
        <v>42178</v>
      </c>
      <c r="F3767" s="28" t="s">
        <v>3599</v>
      </c>
      <c r="G3767" s="30">
        <v>1248</v>
      </c>
      <c r="H3767" s="28" t="s">
        <v>14481</v>
      </c>
      <c r="I3767" s="31">
        <v>0</v>
      </c>
      <c r="J3767" s="31">
        <v>3052</v>
      </c>
      <c r="K3767" s="28" t="s">
        <v>13734</v>
      </c>
      <c r="L3767" s="32">
        <f t="shared" si="639"/>
        <v>-3052</v>
      </c>
      <c r="M3767" s="33">
        <f t="shared" si="640"/>
        <v>3052</v>
      </c>
      <c r="N3767" s="34" t="b">
        <v>1</v>
      </c>
      <c r="O3767" s="35">
        <f t="shared" si="641"/>
        <v>3052</v>
      </c>
      <c r="P3767" s="36" t="str">
        <f t="shared" si="642"/>
        <v>I</v>
      </c>
      <c r="Q3767" s="37" t="str">
        <f t="shared" si="643"/>
        <v>LouMcLou Films Ltd</v>
      </c>
      <c r="R3767" s="6" t="str">
        <f t="shared" si="644"/>
        <v>I - LouMcLou Films Ltd</v>
      </c>
      <c r="S3767" s="6" t="str">
        <f>IFERROR(INDEX('Vendor Over-ride'!$C:$C, MATCH($R:$R,'Vendor Over-ride'!$A:$A,0)),"")</f>
        <v>I - LouMcLou Films Ltd</v>
      </c>
      <c r="U3767" s="38" t="str">
        <f t="shared" si="649"/>
        <v>Lottery</v>
      </c>
      <c r="V3767" s="5" t="str">
        <f t="shared" si="648"/>
        <v>AWARD</v>
      </c>
      <c r="W3767" s="5" t="b">
        <f t="shared" si="645"/>
        <v>0</v>
      </c>
      <c r="X3767" s="40">
        <f t="shared" ca="1" si="646"/>
        <v>13710</v>
      </c>
      <c r="Y3767" s="30" t="b">
        <f t="shared" ca="1" si="647"/>
        <v>0</v>
      </c>
    </row>
    <row r="3768" spans="1:25" hidden="1">
      <c r="A3768" s="28" t="s">
        <v>5366</v>
      </c>
      <c r="B3768" s="28" t="s">
        <v>5367</v>
      </c>
      <c r="C3768" s="28" t="s">
        <v>3142</v>
      </c>
      <c r="D3768" s="28" t="s">
        <v>2842</v>
      </c>
      <c r="E3768" s="29">
        <v>42178</v>
      </c>
      <c r="F3768" s="28" t="s">
        <v>3600</v>
      </c>
      <c r="G3768" s="30">
        <v>1248</v>
      </c>
      <c r="H3768" s="28" t="s">
        <v>14482</v>
      </c>
      <c r="I3768" s="31">
        <v>0</v>
      </c>
      <c r="J3768" s="31">
        <v>375</v>
      </c>
      <c r="K3768" s="28" t="s">
        <v>14212</v>
      </c>
      <c r="L3768" s="32">
        <f t="shared" si="639"/>
        <v>-375</v>
      </c>
      <c r="M3768" s="33">
        <f t="shared" si="640"/>
        <v>375</v>
      </c>
      <c r="N3768" s="34" t="b">
        <v>1</v>
      </c>
      <c r="O3768" s="35">
        <f t="shared" si="641"/>
        <v>375</v>
      </c>
      <c r="P3768" s="36" t="str">
        <f t="shared" si="642"/>
        <v>I</v>
      </c>
      <c r="Q3768" s="37" t="str">
        <f t="shared" si="643"/>
        <v>Magic Monkey Films</v>
      </c>
      <c r="R3768" s="6" t="str">
        <f t="shared" si="644"/>
        <v>I - Magic Monkey Films</v>
      </c>
      <c r="S3768" s="6" t="str">
        <f>IFERROR(INDEX('Vendor Over-ride'!$C:$C, MATCH($R:$R,'Vendor Over-ride'!$A:$A,0)),"")</f>
        <v>I - Magic Monkey Films</v>
      </c>
      <c r="U3768" s="38" t="str">
        <f t="shared" si="649"/>
        <v>Lottery</v>
      </c>
      <c r="V3768" s="5" t="str">
        <f t="shared" si="648"/>
        <v>AWARD</v>
      </c>
      <c r="W3768" s="5" t="b">
        <f t="shared" si="645"/>
        <v>0</v>
      </c>
      <c r="X3768" s="40">
        <f t="shared" ca="1" si="646"/>
        <v>1500</v>
      </c>
      <c r="Y3768" s="30" t="b">
        <f t="shared" ca="1" si="647"/>
        <v>0</v>
      </c>
    </row>
    <row r="3769" spans="1:25" hidden="1">
      <c r="A3769" s="28" t="s">
        <v>5366</v>
      </c>
      <c r="B3769" s="28" t="s">
        <v>5367</v>
      </c>
      <c r="C3769" s="28" t="s">
        <v>3142</v>
      </c>
      <c r="D3769" s="28" t="s">
        <v>2842</v>
      </c>
      <c r="E3769" s="29">
        <v>42178</v>
      </c>
      <c r="F3769" s="28" t="s">
        <v>3601</v>
      </c>
      <c r="G3769" s="30">
        <v>1248</v>
      </c>
      <c r="H3769" s="28" t="s">
        <v>14483</v>
      </c>
      <c r="I3769" s="31">
        <v>0</v>
      </c>
      <c r="J3769" s="31">
        <v>2025</v>
      </c>
      <c r="K3769" s="28" t="s">
        <v>5419</v>
      </c>
      <c r="L3769" s="32">
        <f t="shared" si="639"/>
        <v>-2025</v>
      </c>
      <c r="M3769" s="33">
        <f t="shared" si="640"/>
        <v>2025</v>
      </c>
      <c r="N3769" s="34" t="b">
        <v>1</v>
      </c>
      <c r="O3769" s="35">
        <f t="shared" si="641"/>
        <v>2025</v>
      </c>
      <c r="P3769" s="36" t="str">
        <f t="shared" si="642"/>
        <v>I</v>
      </c>
      <c r="Q3769" s="37" t="str">
        <f t="shared" si="643"/>
        <v>Raymond Raszkowski Ross</v>
      </c>
      <c r="R3769" s="6" t="str">
        <f t="shared" si="644"/>
        <v>I - Raymond Raszkowski Ross</v>
      </c>
      <c r="S3769" s="6" t="str">
        <f>IFERROR(INDEX('Vendor Over-ride'!$C:$C, MATCH($R:$R,'Vendor Over-ride'!$A:$A,0)),"")</f>
        <v>I - Raymond Raskowski Ross</v>
      </c>
      <c r="U3769" s="38" t="str">
        <f t="shared" si="649"/>
        <v>Lottery</v>
      </c>
      <c r="V3769" s="5" t="str">
        <f t="shared" si="648"/>
        <v>AWARD</v>
      </c>
      <c r="W3769" s="5" t="b">
        <f t="shared" si="645"/>
        <v>0</v>
      </c>
      <c r="X3769" s="40">
        <f t="shared" ca="1" si="646"/>
        <v>2025</v>
      </c>
      <c r="Y3769" s="30" t="b">
        <f t="shared" ca="1" si="647"/>
        <v>0</v>
      </c>
    </row>
    <row r="3770" spans="1:25" hidden="1">
      <c r="A3770" s="28" t="s">
        <v>5366</v>
      </c>
      <c r="B3770" s="28" t="s">
        <v>5367</v>
      </c>
      <c r="C3770" s="28" t="s">
        <v>3142</v>
      </c>
      <c r="D3770" s="28" t="s">
        <v>2842</v>
      </c>
      <c r="E3770" s="29">
        <v>42178</v>
      </c>
      <c r="F3770" s="28" t="s">
        <v>3602</v>
      </c>
      <c r="G3770" s="30">
        <v>1248</v>
      </c>
      <c r="H3770" s="28" t="s">
        <v>14484</v>
      </c>
      <c r="I3770" s="31">
        <v>0</v>
      </c>
      <c r="J3770" s="31">
        <v>12000</v>
      </c>
      <c r="K3770" s="28" t="s">
        <v>5809</v>
      </c>
      <c r="L3770" s="32">
        <f t="shared" si="639"/>
        <v>-12000</v>
      </c>
      <c r="M3770" s="33">
        <f t="shared" si="640"/>
        <v>12000</v>
      </c>
      <c r="N3770" s="34" t="b">
        <v>1</v>
      </c>
      <c r="O3770" s="35">
        <f t="shared" si="641"/>
        <v>12000</v>
      </c>
      <c r="P3770" s="36" t="str">
        <f t="shared" si="642"/>
        <v>I</v>
      </c>
      <c r="Q3770" s="37" t="str">
        <f t="shared" si="643"/>
        <v>Seall</v>
      </c>
      <c r="R3770" s="6" t="str">
        <f t="shared" si="644"/>
        <v>I - Seall</v>
      </c>
      <c r="S3770" s="6" t="str">
        <f>IFERROR(INDEX('Vendor Over-ride'!$C:$C, MATCH($R:$R,'Vendor Over-ride'!$A:$A,0)),"")</f>
        <v>I - Seall Arts Limited</v>
      </c>
      <c r="U3770" s="38" t="str">
        <f t="shared" si="649"/>
        <v>Lottery</v>
      </c>
      <c r="V3770" s="5" t="str">
        <f t="shared" si="648"/>
        <v>AWARD</v>
      </c>
      <c r="W3770" s="5" t="b">
        <f t="shared" si="645"/>
        <v>0</v>
      </c>
      <c r="X3770" s="40">
        <f t="shared" ca="1" si="646"/>
        <v>19125</v>
      </c>
      <c r="Y3770" s="30" t="b">
        <f t="shared" ca="1" si="647"/>
        <v>0</v>
      </c>
    </row>
    <row r="3771" spans="1:25" hidden="1">
      <c r="A3771" s="28" t="s">
        <v>5366</v>
      </c>
      <c r="B3771" s="28" t="s">
        <v>5367</v>
      </c>
      <c r="C3771" s="28" t="s">
        <v>3142</v>
      </c>
      <c r="D3771" s="28" t="s">
        <v>2842</v>
      </c>
      <c r="E3771" s="29">
        <v>42178</v>
      </c>
      <c r="F3771" s="28" t="s">
        <v>3603</v>
      </c>
      <c r="G3771" s="30">
        <v>1248</v>
      </c>
      <c r="H3771" s="28" t="s">
        <v>14485</v>
      </c>
      <c r="I3771" s="31">
        <v>0</v>
      </c>
      <c r="J3771" s="31">
        <v>1582</v>
      </c>
      <c r="K3771" s="28" t="s">
        <v>14486</v>
      </c>
      <c r="L3771" s="32">
        <f t="shared" si="639"/>
        <v>-1582</v>
      </c>
      <c r="M3771" s="33">
        <f t="shared" si="640"/>
        <v>1582</v>
      </c>
      <c r="N3771" s="34" t="b">
        <v>1</v>
      </c>
      <c r="O3771" s="35">
        <f t="shared" si="641"/>
        <v>1582</v>
      </c>
      <c r="P3771" s="36" t="str">
        <f t="shared" si="642"/>
        <v>I</v>
      </c>
      <c r="Q3771" s="37" t="str">
        <f t="shared" si="643"/>
        <v>Siobhan Wilson</v>
      </c>
      <c r="R3771" s="6" t="str">
        <f t="shared" si="644"/>
        <v>I - Siobhan Wilson</v>
      </c>
      <c r="S3771" s="6" t="str">
        <f>IFERROR(INDEX('Vendor Over-ride'!$C:$C, MATCH($R:$R,'Vendor Over-ride'!$A:$A,0)),"")</f>
        <v>I - Siobhan Wilson</v>
      </c>
      <c r="U3771" s="38" t="str">
        <f t="shared" si="649"/>
        <v>Lottery</v>
      </c>
      <c r="V3771" s="5" t="str">
        <f t="shared" si="648"/>
        <v>AWARD</v>
      </c>
      <c r="W3771" s="5" t="b">
        <f t="shared" si="645"/>
        <v>0</v>
      </c>
      <c r="X3771" s="40">
        <f t="shared" ca="1" si="646"/>
        <v>1582</v>
      </c>
      <c r="Y3771" s="30" t="b">
        <f t="shared" ca="1" si="647"/>
        <v>0</v>
      </c>
    </row>
    <row r="3772" spans="1:25" hidden="1">
      <c r="A3772" s="28" t="s">
        <v>5366</v>
      </c>
      <c r="B3772" s="28" t="s">
        <v>5367</v>
      </c>
      <c r="C3772" s="28" t="s">
        <v>3142</v>
      </c>
      <c r="D3772" s="28" t="s">
        <v>2842</v>
      </c>
      <c r="E3772" s="29">
        <v>42178</v>
      </c>
      <c r="F3772" s="28" t="s">
        <v>3604</v>
      </c>
      <c r="G3772" s="30">
        <v>1248</v>
      </c>
      <c r="H3772" s="28" t="s">
        <v>14487</v>
      </c>
      <c r="I3772" s="31">
        <v>0</v>
      </c>
      <c r="J3772" s="31">
        <v>750</v>
      </c>
      <c r="K3772" s="28" t="s">
        <v>14488</v>
      </c>
      <c r="L3772" s="32">
        <f t="shared" si="639"/>
        <v>-750</v>
      </c>
      <c r="M3772" s="33">
        <f t="shared" si="640"/>
        <v>750</v>
      </c>
      <c r="N3772" s="34" t="b">
        <v>1</v>
      </c>
      <c r="O3772" s="35">
        <f t="shared" si="641"/>
        <v>750</v>
      </c>
      <c r="P3772" s="36" t="str">
        <f t="shared" si="642"/>
        <v>I</v>
      </c>
      <c r="Q3772" s="37" t="str">
        <f t="shared" si="643"/>
        <v>Taigh Na Teud Music Publishers</v>
      </c>
      <c r="R3772" s="6" t="str">
        <f t="shared" si="644"/>
        <v>I - Taigh Na Teud Music Publishers</v>
      </c>
      <c r="S3772" s="6" t="str">
        <f>IFERROR(INDEX('Vendor Over-ride'!$C:$C, MATCH($R:$R,'Vendor Over-ride'!$A:$A,0)),"")</f>
        <v>I - Taigh Na Teud Music Publishers</v>
      </c>
      <c r="U3772" s="38" t="str">
        <f t="shared" si="649"/>
        <v>Lottery</v>
      </c>
      <c r="V3772" s="5" t="str">
        <f t="shared" si="648"/>
        <v>AWARD</v>
      </c>
      <c r="W3772" s="5" t="b">
        <f t="shared" si="645"/>
        <v>0</v>
      </c>
      <c r="X3772" s="40">
        <f t="shared" ca="1" si="646"/>
        <v>750</v>
      </c>
      <c r="Y3772" s="30" t="b">
        <f t="shared" ca="1" si="647"/>
        <v>0</v>
      </c>
    </row>
    <row r="3773" spans="1:25" hidden="1">
      <c r="A3773" s="28" t="s">
        <v>5366</v>
      </c>
      <c r="B3773" s="28" t="s">
        <v>5367</v>
      </c>
      <c r="C3773" s="28" t="s">
        <v>3142</v>
      </c>
      <c r="D3773" s="28" t="s">
        <v>2842</v>
      </c>
      <c r="E3773" s="29">
        <v>42178</v>
      </c>
      <c r="F3773" s="28" t="s">
        <v>3605</v>
      </c>
      <c r="G3773" s="30">
        <v>1248</v>
      </c>
      <c r="H3773" s="28" t="s">
        <v>14489</v>
      </c>
      <c r="I3773" s="31">
        <v>0</v>
      </c>
      <c r="J3773" s="31">
        <v>5000</v>
      </c>
      <c r="K3773" s="28" t="s">
        <v>5443</v>
      </c>
      <c r="L3773" s="32">
        <f t="shared" si="639"/>
        <v>-5000</v>
      </c>
      <c r="M3773" s="33">
        <f t="shared" si="640"/>
        <v>5000</v>
      </c>
      <c r="N3773" s="34" t="b">
        <v>1</v>
      </c>
      <c r="O3773" s="35">
        <f t="shared" si="641"/>
        <v>5000</v>
      </c>
      <c r="P3773" s="36" t="str">
        <f t="shared" si="642"/>
        <v>I</v>
      </c>
      <c r="Q3773" s="37" t="str">
        <f t="shared" si="643"/>
        <v>The Beacon</v>
      </c>
      <c r="R3773" s="6" t="str">
        <f t="shared" si="644"/>
        <v>I - The Beacon</v>
      </c>
      <c r="S3773" s="6" t="str">
        <f>IFERROR(INDEX('Vendor Over-ride'!$C:$C, MATCH($R:$R,'Vendor Over-ride'!$A:$A,0)),"")</f>
        <v>I - Beacon, The</v>
      </c>
      <c r="U3773" s="38" t="str">
        <f t="shared" si="649"/>
        <v>Lottery</v>
      </c>
      <c r="V3773" s="5" t="str">
        <f t="shared" si="648"/>
        <v>AWARD</v>
      </c>
      <c r="W3773" s="5" t="b">
        <f t="shared" si="645"/>
        <v>0</v>
      </c>
      <c r="X3773" s="40">
        <f t="shared" ca="1" si="646"/>
        <v>10000</v>
      </c>
      <c r="Y3773" s="30" t="b">
        <f t="shared" ca="1" si="647"/>
        <v>0</v>
      </c>
    </row>
    <row r="3774" spans="1:25">
      <c r="A3774" s="28" t="s">
        <v>5366</v>
      </c>
      <c r="B3774" s="28" t="s">
        <v>5367</v>
      </c>
      <c r="C3774" s="28" t="s">
        <v>3142</v>
      </c>
      <c r="D3774" s="28" t="s">
        <v>2842</v>
      </c>
      <c r="E3774" s="29">
        <v>42181</v>
      </c>
      <c r="F3774" s="28" t="s">
        <v>3606</v>
      </c>
      <c r="G3774" s="30">
        <v>1251</v>
      </c>
      <c r="H3774" s="28" t="s">
        <v>14490</v>
      </c>
      <c r="I3774" s="31">
        <v>0</v>
      </c>
      <c r="J3774" s="31">
        <v>120000</v>
      </c>
      <c r="K3774" s="28" t="s">
        <v>14491</v>
      </c>
      <c r="L3774" s="32">
        <f t="shared" si="639"/>
        <v>-120000</v>
      </c>
      <c r="M3774" s="33">
        <f t="shared" si="640"/>
        <v>120000</v>
      </c>
      <c r="N3774" s="34" t="b">
        <v>1</v>
      </c>
      <c r="O3774" s="35">
        <f t="shared" si="641"/>
        <v>120000</v>
      </c>
      <c r="P3774" s="36" t="str">
        <f t="shared" si="642"/>
        <v>I</v>
      </c>
      <c r="Q3774" s="37" t="str">
        <f t="shared" si="643"/>
        <v>Tommy's Honor Productions Ltd</v>
      </c>
      <c r="R3774" s="6" t="str">
        <f t="shared" si="644"/>
        <v>I - Tommy's Honor Productions Ltd</v>
      </c>
      <c r="S3774" s="6" t="str">
        <f>IFERROR(INDEX('Vendor Over-ride'!$C:$C, MATCH($R:$R,'Vendor Over-ride'!$A:$A,0)),"")</f>
        <v>I - Tommy's Honor Productions Ltd</v>
      </c>
      <c r="U3774" s="38" t="str">
        <f t="shared" si="649"/>
        <v>Lottery</v>
      </c>
      <c r="V3774" s="5" t="str">
        <f t="shared" si="648"/>
        <v>AWARD</v>
      </c>
      <c r="W3774" s="5" t="b">
        <f t="shared" si="645"/>
        <v>1</v>
      </c>
      <c r="X3774" s="40">
        <f t="shared" ca="1" si="646"/>
        <v>380000</v>
      </c>
      <c r="Y3774" s="30" t="b">
        <f t="shared" ca="1" si="647"/>
        <v>1</v>
      </c>
    </row>
    <row r="3775" spans="1:25" hidden="1">
      <c r="A3775" s="28" t="s">
        <v>5366</v>
      </c>
      <c r="B3775" s="28" t="s">
        <v>5367</v>
      </c>
      <c r="C3775" s="28" t="s">
        <v>3142</v>
      </c>
      <c r="D3775" s="28" t="s">
        <v>2842</v>
      </c>
      <c r="E3775" s="29">
        <v>42185</v>
      </c>
      <c r="F3775" s="28" t="s">
        <v>3607</v>
      </c>
      <c r="G3775" s="30">
        <v>1252</v>
      </c>
      <c r="H3775" s="28" t="s">
        <v>14492</v>
      </c>
      <c r="I3775" s="31">
        <v>0</v>
      </c>
      <c r="J3775" s="31">
        <v>500</v>
      </c>
      <c r="K3775" s="28" t="s">
        <v>5712</v>
      </c>
      <c r="L3775" s="32">
        <f t="shared" si="639"/>
        <v>-500</v>
      </c>
      <c r="M3775" s="33">
        <f t="shared" si="640"/>
        <v>500</v>
      </c>
      <c r="N3775" s="34" t="b">
        <v>1</v>
      </c>
      <c r="O3775" s="35">
        <f t="shared" si="641"/>
        <v>500</v>
      </c>
      <c r="P3775" s="36" t="str">
        <f t="shared" si="642"/>
        <v>G</v>
      </c>
      <c r="Q3775" s="37" t="str">
        <f t="shared" si="643"/>
        <v>Joanne Thompson</v>
      </c>
      <c r="R3775" s="6" t="str">
        <f t="shared" si="644"/>
        <v>G - Joanne Thompson</v>
      </c>
      <c r="S3775" s="6" t="str">
        <f>IFERROR(INDEX('Vendor Over-ride'!$C:$C, MATCH($R:$R,'Vendor Over-ride'!$A:$A,0)),"")</f>
        <v>G - Joanne Thompson</v>
      </c>
      <c r="U3775" s="38" t="str">
        <f t="shared" si="649"/>
        <v>Lottery</v>
      </c>
      <c r="V3775" s="5" t="str">
        <f t="shared" si="648"/>
        <v>AWARD</v>
      </c>
      <c r="W3775" s="5" t="b">
        <f t="shared" si="645"/>
        <v>0</v>
      </c>
      <c r="X3775" s="40">
        <f t="shared" ca="1" si="646"/>
        <v>500</v>
      </c>
      <c r="Y3775" s="30" t="b">
        <f t="shared" ca="1" si="647"/>
        <v>0</v>
      </c>
    </row>
    <row r="3776" spans="1:25">
      <c r="A3776" s="28" t="s">
        <v>5366</v>
      </c>
      <c r="B3776" s="28" t="s">
        <v>5367</v>
      </c>
      <c r="C3776" s="28" t="s">
        <v>3142</v>
      </c>
      <c r="D3776" s="28" t="s">
        <v>2842</v>
      </c>
      <c r="E3776" s="29">
        <v>42185</v>
      </c>
      <c r="F3776" s="28" t="s">
        <v>3608</v>
      </c>
      <c r="G3776" s="30">
        <v>1252</v>
      </c>
      <c r="H3776" s="28" t="s">
        <v>14493</v>
      </c>
      <c r="I3776" s="31">
        <v>0</v>
      </c>
      <c r="J3776" s="31">
        <v>1137</v>
      </c>
      <c r="K3776" s="28" t="s">
        <v>5744</v>
      </c>
      <c r="L3776" s="32">
        <f t="shared" si="639"/>
        <v>-1137</v>
      </c>
      <c r="M3776" s="33">
        <f t="shared" si="640"/>
        <v>1137</v>
      </c>
      <c r="N3776" s="34" t="b">
        <v>1</v>
      </c>
      <c r="O3776" s="35">
        <f t="shared" si="641"/>
        <v>1137</v>
      </c>
      <c r="P3776" s="36" t="str">
        <f t="shared" si="642"/>
        <v>G</v>
      </c>
      <c r="Q3776" s="37" t="str">
        <f t="shared" si="643"/>
        <v>Glasgow Sculpture Studios</v>
      </c>
      <c r="R3776" s="6" t="str">
        <f t="shared" si="644"/>
        <v>G - Glasgow Sculpture Studios</v>
      </c>
      <c r="S3776" s="6" t="str">
        <f>IFERROR(INDEX('Vendor Over-ride'!$C:$C, MATCH($R:$R,'Vendor Over-ride'!$A:$A,0)),"")</f>
        <v>G - Glasgow Sculpture Studios</v>
      </c>
      <c r="U3776" s="38" t="str">
        <f t="shared" si="649"/>
        <v>Lottery</v>
      </c>
      <c r="V3776" s="5" t="str">
        <f t="shared" si="648"/>
        <v>AWARD</v>
      </c>
      <c r="W3776" s="5" t="b">
        <f t="shared" si="645"/>
        <v>0</v>
      </c>
      <c r="X3776" s="40">
        <f t="shared" ca="1" si="646"/>
        <v>45999</v>
      </c>
      <c r="Y3776" s="30" t="b">
        <f t="shared" ca="1" si="647"/>
        <v>1</v>
      </c>
    </row>
    <row r="3777" spans="1:25">
      <c r="A3777" s="28" t="s">
        <v>5366</v>
      </c>
      <c r="B3777" s="28" t="s">
        <v>5367</v>
      </c>
      <c r="C3777" s="28" t="s">
        <v>3142</v>
      </c>
      <c r="D3777" s="28" t="s">
        <v>2842</v>
      </c>
      <c r="E3777" s="29">
        <v>42185</v>
      </c>
      <c r="F3777" s="28" t="s">
        <v>3609</v>
      </c>
      <c r="G3777" s="30">
        <v>1252</v>
      </c>
      <c r="H3777" s="28" t="s">
        <v>14494</v>
      </c>
      <c r="I3777" s="31">
        <v>0</v>
      </c>
      <c r="J3777" s="31">
        <v>114000</v>
      </c>
      <c r="K3777" s="28" t="s">
        <v>13757</v>
      </c>
      <c r="L3777" s="32">
        <f t="shared" si="639"/>
        <v>-114000</v>
      </c>
      <c r="M3777" s="33">
        <f t="shared" si="640"/>
        <v>114000</v>
      </c>
      <c r="N3777" s="34" t="b">
        <v>1</v>
      </c>
      <c r="O3777" s="35">
        <f t="shared" si="641"/>
        <v>114000</v>
      </c>
      <c r="P3777" s="36" t="str">
        <f t="shared" si="642"/>
        <v>G</v>
      </c>
      <c r="Q3777" s="37" t="str">
        <f t="shared" si="643"/>
        <v>Birds of Paradise Theatre</v>
      </c>
      <c r="R3777" s="6" t="str">
        <f t="shared" si="644"/>
        <v>G - Birds of Paradise Theatre</v>
      </c>
      <c r="S3777" s="6" t="str">
        <f>IFERROR(INDEX('Vendor Over-ride'!$C:$C, MATCH($R:$R,'Vendor Over-ride'!$A:$A,0)),"")</f>
        <v>G - Birds of Paradise Theatre</v>
      </c>
      <c r="U3777" s="38" t="str">
        <f t="shared" si="649"/>
        <v>Lottery</v>
      </c>
      <c r="V3777" s="5" t="str">
        <f t="shared" si="648"/>
        <v>AWARD</v>
      </c>
      <c r="W3777" s="5" t="b">
        <f t="shared" si="645"/>
        <v>1</v>
      </c>
      <c r="X3777" s="40">
        <f t="shared" ca="1" si="646"/>
        <v>264000</v>
      </c>
      <c r="Y3777" s="30" t="b">
        <f t="shared" ca="1" si="647"/>
        <v>1</v>
      </c>
    </row>
    <row r="3778" spans="1:25">
      <c r="A3778" s="28" t="s">
        <v>5366</v>
      </c>
      <c r="B3778" s="28" t="s">
        <v>5367</v>
      </c>
      <c r="C3778" s="28" t="s">
        <v>3142</v>
      </c>
      <c r="D3778" s="28" t="s">
        <v>2842</v>
      </c>
      <c r="E3778" s="29">
        <v>42185</v>
      </c>
      <c r="F3778" s="28" t="s">
        <v>3610</v>
      </c>
      <c r="G3778" s="30">
        <v>1252</v>
      </c>
      <c r="H3778" s="28" t="s">
        <v>14495</v>
      </c>
      <c r="I3778" s="31">
        <v>0</v>
      </c>
      <c r="J3778" s="31">
        <v>10000</v>
      </c>
      <c r="K3778" s="28" t="s">
        <v>13801</v>
      </c>
      <c r="L3778" s="32">
        <f t="shared" ref="L3778:L3841" si="650">I:I-J:J</f>
        <v>-10000</v>
      </c>
      <c r="M3778" s="33">
        <f t="shared" ref="M3778:M3841" si="651">ABS($L:$L)</f>
        <v>10000</v>
      </c>
      <c r="N3778" s="34" t="b">
        <v>1</v>
      </c>
      <c r="O3778" s="35">
        <f t="shared" ref="O3778:O3841" si="652">$M:$M*$N:$N</f>
        <v>10000</v>
      </c>
      <c r="P3778" s="36" t="str">
        <f t="shared" ref="P3778:P3841" si="653">LEFT(TRIM($K:$K),1)</f>
        <v>G</v>
      </c>
      <c r="Q3778" s="37" t="str">
        <f t="shared" ref="Q3778:Q3841" si="654">RIGHT(TRIM($K:$K),LEN(TRIM($K:$K))-FIND("-",TRIM($K:$K)))</f>
        <v>Regional Screen Scotland</v>
      </c>
      <c r="R3778" s="6" t="str">
        <f t="shared" ref="R3778:R3841" si="655">CONCATENATE($P:$P, " - ",$Q:$Q)</f>
        <v>G - Regional Screen Scotland</v>
      </c>
      <c r="S3778" s="6" t="str">
        <f>IFERROR(INDEX('Vendor Over-ride'!$C:$C, MATCH($R:$R,'Vendor Over-ride'!$A:$A,0)),"")</f>
        <v>G - Regional Screen Scotland</v>
      </c>
      <c r="U3778" s="38" t="str">
        <f t="shared" si="649"/>
        <v>Lottery</v>
      </c>
      <c r="V3778" s="5" t="str">
        <f t="shared" si="648"/>
        <v>AWARD</v>
      </c>
      <c r="W3778" s="5" t="b">
        <f t="shared" ref="W3778:W3841" si="656">ROUND($O:$O,2)&gt;=25000</f>
        <v>0</v>
      </c>
      <c r="X3778" s="40">
        <f t="shared" ref="X3778:X3841" ca="1" si="657">SUMPRODUCT((Payee=$S3778) * (Payment_Value))</f>
        <v>266529</v>
      </c>
      <c r="Y3778" s="30" t="b">
        <f t="shared" ref="Y3778:Y3841" ca="1" si="658">$X:$X&gt;=25000</f>
        <v>1</v>
      </c>
    </row>
    <row r="3779" spans="1:25">
      <c r="A3779" s="28" t="s">
        <v>5366</v>
      </c>
      <c r="B3779" s="28" t="s">
        <v>5367</v>
      </c>
      <c r="C3779" s="28" t="s">
        <v>3142</v>
      </c>
      <c r="D3779" s="28" t="s">
        <v>2842</v>
      </c>
      <c r="E3779" s="29">
        <v>42185</v>
      </c>
      <c r="F3779" s="28" t="s">
        <v>3611</v>
      </c>
      <c r="G3779" s="30">
        <v>1252</v>
      </c>
      <c r="H3779" s="28" t="s">
        <v>14496</v>
      </c>
      <c r="I3779" s="31">
        <v>0</v>
      </c>
      <c r="J3779" s="31">
        <v>19018</v>
      </c>
      <c r="K3779" s="28" t="s">
        <v>13817</v>
      </c>
      <c r="L3779" s="32">
        <f t="shared" si="650"/>
        <v>-19018</v>
      </c>
      <c r="M3779" s="33">
        <f t="shared" si="651"/>
        <v>19018</v>
      </c>
      <c r="N3779" s="34" t="b">
        <v>1</v>
      </c>
      <c r="O3779" s="35">
        <f t="shared" si="652"/>
        <v>19018</v>
      </c>
      <c r="P3779" s="36" t="str">
        <f t="shared" si="653"/>
        <v>G</v>
      </c>
      <c r="Q3779" s="37" t="str">
        <f t="shared" si="654"/>
        <v>The Touring Network (Highlands &amp; Islands)</v>
      </c>
      <c r="R3779" s="6" t="str">
        <f t="shared" si="655"/>
        <v>G - The Touring Network (Highlands &amp; Islands)</v>
      </c>
      <c r="S3779" s="6" t="str">
        <f>IFERROR(INDEX('Vendor Over-ride'!$C:$C, MATCH($R:$R,'Vendor Over-ride'!$A:$A,0)),"")</f>
        <v>G - The Touring Network (Highlands &amp; Islands)</v>
      </c>
      <c r="U3779" s="38" t="str">
        <f t="shared" si="649"/>
        <v>Lottery</v>
      </c>
      <c r="V3779" s="5" t="str">
        <f t="shared" ref="V3779:V3842" si="659">UPPER(IF($P:$P="E","Employee",IF(OR($P:$P="I",$P:$P="G"),"Award",IF(OR($P:$P="D",$P:$P="T"),"Trade",""))))</f>
        <v>AWARD</v>
      </c>
      <c r="W3779" s="5" t="b">
        <f t="shared" si="656"/>
        <v>0</v>
      </c>
      <c r="X3779" s="40">
        <f t="shared" ca="1" si="657"/>
        <v>204540</v>
      </c>
      <c r="Y3779" s="30" t="b">
        <f t="shared" ca="1" si="658"/>
        <v>1</v>
      </c>
    </row>
    <row r="3780" spans="1:25">
      <c r="A3780" s="28" t="s">
        <v>5366</v>
      </c>
      <c r="B3780" s="28" t="s">
        <v>5367</v>
      </c>
      <c r="C3780" s="28" t="s">
        <v>3142</v>
      </c>
      <c r="D3780" s="28" t="s">
        <v>2842</v>
      </c>
      <c r="E3780" s="29">
        <v>42185</v>
      </c>
      <c r="F3780" s="28" t="s">
        <v>3612</v>
      </c>
      <c r="G3780" s="30">
        <v>1252</v>
      </c>
      <c r="H3780" s="28" t="s">
        <v>14497</v>
      </c>
      <c r="I3780" s="31">
        <v>0</v>
      </c>
      <c r="J3780" s="31">
        <v>6750</v>
      </c>
      <c r="K3780" s="28" t="s">
        <v>14087</v>
      </c>
      <c r="L3780" s="32">
        <f t="shared" si="650"/>
        <v>-6750</v>
      </c>
      <c r="M3780" s="33">
        <f t="shared" si="651"/>
        <v>6750</v>
      </c>
      <c r="N3780" s="34" t="b">
        <v>1</v>
      </c>
      <c r="O3780" s="35">
        <f t="shared" si="652"/>
        <v>6750</v>
      </c>
      <c r="P3780" s="36" t="str">
        <f t="shared" si="653"/>
        <v>G</v>
      </c>
      <c r="Q3780" s="37" t="str">
        <f t="shared" si="654"/>
        <v>Mr McFall's Chamber</v>
      </c>
      <c r="R3780" s="6" t="str">
        <f t="shared" si="655"/>
        <v>G - Mr McFall's Chamber</v>
      </c>
      <c r="S3780" s="6" t="str">
        <f>IFERROR(INDEX('Vendor Over-ride'!$C:$C, MATCH($R:$R,'Vendor Over-ride'!$A:$A,0)),"")</f>
        <v>G - Mr McFall's Chamber</v>
      </c>
      <c r="U3780" s="38" t="str">
        <f t="shared" si="649"/>
        <v>Lottery</v>
      </c>
      <c r="V3780" s="5" t="str">
        <f t="shared" si="659"/>
        <v>AWARD</v>
      </c>
      <c r="W3780" s="5" t="b">
        <f t="shared" si="656"/>
        <v>0</v>
      </c>
      <c r="X3780" s="40">
        <f t="shared" ca="1" si="657"/>
        <v>71250</v>
      </c>
      <c r="Y3780" s="30" t="b">
        <f t="shared" ca="1" si="658"/>
        <v>1</v>
      </c>
    </row>
    <row r="3781" spans="1:25" hidden="1">
      <c r="A3781" s="28" t="s">
        <v>5366</v>
      </c>
      <c r="B3781" s="28" t="s">
        <v>5367</v>
      </c>
      <c r="C3781" s="28" t="s">
        <v>3142</v>
      </c>
      <c r="D3781" s="28" t="s">
        <v>2842</v>
      </c>
      <c r="E3781" s="29">
        <v>42185</v>
      </c>
      <c r="F3781" s="28" t="s">
        <v>3613</v>
      </c>
      <c r="G3781" s="30">
        <v>1252</v>
      </c>
      <c r="H3781" s="28" t="s">
        <v>14498</v>
      </c>
      <c r="I3781" s="31">
        <v>0</v>
      </c>
      <c r="J3781" s="31">
        <v>6105</v>
      </c>
      <c r="K3781" s="28" t="s">
        <v>14499</v>
      </c>
      <c r="L3781" s="32">
        <f t="shared" si="650"/>
        <v>-6105</v>
      </c>
      <c r="M3781" s="33">
        <f t="shared" si="651"/>
        <v>6105</v>
      </c>
      <c r="N3781" s="34" t="b">
        <v>1</v>
      </c>
      <c r="O3781" s="35">
        <f t="shared" si="652"/>
        <v>6105</v>
      </c>
      <c r="P3781" s="36" t="str">
        <f t="shared" si="653"/>
        <v>G</v>
      </c>
      <c r="Q3781" s="37" t="str">
        <f t="shared" si="654"/>
        <v>Su Grierson</v>
      </c>
      <c r="R3781" s="6" t="str">
        <f t="shared" si="655"/>
        <v>G - Su Grierson</v>
      </c>
      <c r="S3781" s="6" t="str">
        <f>IFERROR(INDEX('Vendor Over-ride'!$C:$C, MATCH($R:$R,'Vendor Over-ride'!$A:$A,0)),"")</f>
        <v>G - Su Grierson</v>
      </c>
      <c r="U3781" s="38" t="str">
        <f t="shared" si="649"/>
        <v>Lottery</v>
      </c>
      <c r="V3781" s="5" t="str">
        <f t="shared" si="659"/>
        <v>AWARD</v>
      </c>
      <c r="W3781" s="5" t="b">
        <f t="shared" si="656"/>
        <v>0</v>
      </c>
      <c r="X3781" s="40">
        <f t="shared" ca="1" si="657"/>
        <v>9855</v>
      </c>
      <c r="Y3781" s="30" t="b">
        <f t="shared" ca="1" si="658"/>
        <v>0</v>
      </c>
    </row>
    <row r="3782" spans="1:25">
      <c r="A3782" s="28" t="s">
        <v>5366</v>
      </c>
      <c r="B3782" s="28" t="s">
        <v>5367</v>
      </c>
      <c r="C3782" s="28" t="s">
        <v>3142</v>
      </c>
      <c r="D3782" s="28" t="s">
        <v>2842</v>
      </c>
      <c r="E3782" s="29">
        <v>42185</v>
      </c>
      <c r="F3782" s="28" t="s">
        <v>3614</v>
      </c>
      <c r="G3782" s="30">
        <v>1252</v>
      </c>
      <c r="H3782" s="28" t="s">
        <v>14500</v>
      </c>
      <c r="I3782" s="31">
        <v>0</v>
      </c>
      <c r="J3782" s="31">
        <v>45000</v>
      </c>
      <c r="K3782" s="28" t="s">
        <v>14501</v>
      </c>
      <c r="L3782" s="32">
        <f t="shared" si="650"/>
        <v>-45000</v>
      </c>
      <c r="M3782" s="33">
        <f t="shared" si="651"/>
        <v>45000</v>
      </c>
      <c r="N3782" s="34" t="b">
        <v>1</v>
      </c>
      <c r="O3782" s="35">
        <f t="shared" si="652"/>
        <v>45000</v>
      </c>
      <c r="P3782" s="36" t="str">
        <f t="shared" si="653"/>
        <v>G</v>
      </c>
      <c r="Q3782" s="37" t="str">
        <f t="shared" si="654"/>
        <v>Tamasha Theatre Company</v>
      </c>
      <c r="R3782" s="6" t="str">
        <f t="shared" si="655"/>
        <v>G - Tamasha Theatre Company</v>
      </c>
      <c r="S3782" s="6" t="str">
        <f>IFERROR(INDEX('Vendor Over-ride'!$C:$C, MATCH($R:$R,'Vendor Over-ride'!$A:$A,0)),"")</f>
        <v>G - Tamasha Theatre Company</v>
      </c>
      <c r="U3782" s="38" t="str">
        <f t="shared" si="649"/>
        <v>Lottery</v>
      </c>
      <c r="V3782" s="5" t="str">
        <f t="shared" si="659"/>
        <v>AWARD</v>
      </c>
      <c r="W3782" s="5" t="b">
        <f t="shared" si="656"/>
        <v>1</v>
      </c>
      <c r="X3782" s="40">
        <f t="shared" ca="1" si="657"/>
        <v>60000</v>
      </c>
      <c r="Y3782" s="30" t="b">
        <f t="shared" ca="1" si="658"/>
        <v>1</v>
      </c>
    </row>
    <row r="3783" spans="1:25">
      <c r="A3783" s="28" t="s">
        <v>5366</v>
      </c>
      <c r="B3783" s="28" t="s">
        <v>5367</v>
      </c>
      <c r="C3783" s="28" t="s">
        <v>3142</v>
      </c>
      <c r="D3783" s="28" t="s">
        <v>2842</v>
      </c>
      <c r="E3783" s="29">
        <v>42185</v>
      </c>
      <c r="F3783" s="28" t="s">
        <v>3615</v>
      </c>
      <c r="G3783" s="30">
        <v>1252</v>
      </c>
      <c r="H3783" s="28" t="s">
        <v>14502</v>
      </c>
      <c r="I3783" s="31">
        <v>0</v>
      </c>
      <c r="J3783" s="31">
        <v>37500</v>
      </c>
      <c r="K3783" s="28" t="s">
        <v>14503</v>
      </c>
      <c r="L3783" s="32">
        <f t="shared" si="650"/>
        <v>-37500</v>
      </c>
      <c r="M3783" s="33">
        <f t="shared" si="651"/>
        <v>37500</v>
      </c>
      <c r="N3783" s="34" t="b">
        <v>1</v>
      </c>
      <c r="O3783" s="35">
        <f t="shared" si="652"/>
        <v>37500</v>
      </c>
      <c r="P3783" s="36" t="str">
        <f t="shared" si="653"/>
        <v>G</v>
      </c>
      <c r="Q3783" s="37" t="str">
        <f t="shared" si="654"/>
        <v>Edinburgh Quartet Trust</v>
      </c>
      <c r="R3783" s="6" t="str">
        <f t="shared" si="655"/>
        <v>G - Edinburgh Quartet Trust</v>
      </c>
      <c r="S3783" s="6" t="str">
        <f>IFERROR(INDEX('Vendor Over-ride'!$C:$C, MATCH($R:$R,'Vendor Over-ride'!$A:$A,0)),"")</f>
        <v>G - Edinburgh Quartet Trust</v>
      </c>
      <c r="U3783" s="38" t="str">
        <f t="shared" si="649"/>
        <v>Lottery</v>
      </c>
      <c r="V3783" s="5" t="str">
        <f t="shared" si="659"/>
        <v>AWARD</v>
      </c>
      <c r="W3783" s="5" t="b">
        <f t="shared" si="656"/>
        <v>1</v>
      </c>
      <c r="X3783" s="40">
        <f t="shared" ca="1" si="657"/>
        <v>47500</v>
      </c>
      <c r="Y3783" s="30" t="b">
        <f t="shared" ca="1" si="658"/>
        <v>1</v>
      </c>
    </row>
    <row r="3784" spans="1:25" hidden="1">
      <c r="A3784" s="28" t="s">
        <v>5366</v>
      </c>
      <c r="B3784" s="28" t="s">
        <v>5367</v>
      </c>
      <c r="C3784" s="28" t="s">
        <v>3142</v>
      </c>
      <c r="D3784" s="28" t="s">
        <v>2842</v>
      </c>
      <c r="E3784" s="29">
        <v>42185</v>
      </c>
      <c r="F3784" s="28" t="s">
        <v>3616</v>
      </c>
      <c r="G3784" s="30">
        <v>1252</v>
      </c>
      <c r="H3784" s="28" t="s">
        <v>14504</v>
      </c>
      <c r="I3784" s="31">
        <v>0</v>
      </c>
      <c r="J3784" s="31">
        <v>10425</v>
      </c>
      <c r="K3784" s="28" t="s">
        <v>14505</v>
      </c>
      <c r="L3784" s="32">
        <f t="shared" si="650"/>
        <v>-10425</v>
      </c>
      <c r="M3784" s="33">
        <f t="shared" si="651"/>
        <v>10425</v>
      </c>
      <c r="N3784" s="34" t="b">
        <v>1</v>
      </c>
      <c r="O3784" s="35">
        <f t="shared" si="652"/>
        <v>10425</v>
      </c>
      <c r="P3784" s="36" t="str">
        <f t="shared" si="653"/>
        <v>G</v>
      </c>
      <c r="Q3784" s="37" t="str">
        <f t="shared" si="654"/>
        <v>Wee Stories Theatre for Children</v>
      </c>
      <c r="R3784" s="6" t="str">
        <f t="shared" si="655"/>
        <v>G - Wee Stories Theatre for Children</v>
      </c>
      <c r="S3784" s="6" t="str">
        <f>IFERROR(INDEX('Vendor Over-ride'!$C:$C, MATCH($R:$R,'Vendor Over-ride'!$A:$A,0)),"")</f>
        <v>G - Wee Stories Theatre for Children</v>
      </c>
      <c r="U3784" s="38" t="str">
        <f t="shared" si="649"/>
        <v>Lottery</v>
      </c>
      <c r="V3784" s="5" t="str">
        <f t="shared" si="659"/>
        <v>AWARD</v>
      </c>
      <c r="W3784" s="5" t="b">
        <f t="shared" si="656"/>
        <v>0</v>
      </c>
      <c r="X3784" s="40">
        <f t="shared" ca="1" si="657"/>
        <v>10425</v>
      </c>
      <c r="Y3784" s="30" t="b">
        <f t="shared" ca="1" si="658"/>
        <v>0</v>
      </c>
    </row>
    <row r="3785" spans="1:25" hidden="1">
      <c r="A3785" s="28" t="s">
        <v>5366</v>
      </c>
      <c r="B3785" s="28" t="s">
        <v>5367</v>
      </c>
      <c r="C3785" s="28" t="s">
        <v>3142</v>
      </c>
      <c r="D3785" s="28" t="s">
        <v>2842</v>
      </c>
      <c r="E3785" s="29">
        <v>42185</v>
      </c>
      <c r="F3785" s="28" t="s">
        <v>3617</v>
      </c>
      <c r="G3785" s="30">
        <v>1252</v>
      </c>
      <c r="H3785" s="28" t="s">
        <v>14506</v>
      </c>
      <c r="I3785" s="31">
        <v>0</v>
      </c>
      <c r="J3785" s="31">
        <v>6000</v>
      </c>
      <c r="K3785" s="28" t="s">
        <v>14507</v>
      </c>
      <c r="L3785" s="32">
        <f t="shared" si="650"/>
        <v>-6000</v>
      </c>
      <c r="M3785" s="33">
        <f t="shared" si="651"/>
        <v>6000</v>
      </c>
      <c r="N3785" s="34" t="b">
        <v>1</v>
      </c>
      <c r="O3785" s="35">
        <f t="shared" si="652"/>
        <v>6000</v>
      </c>
      <c r="P3785" s="36" t="str">
        <f t="shared" si="653"/>
        <v>G</v>
      </c>
      <c r="Q3785" s="37" t="str">
        <f t="shared" si="654"/>
        <v>Ewan Morrison</v>
      </c>
      <c r="R3785" s="6" t="str">
        <f t="shared" si="655"/>
        <v>G - Ewan Morrison</v>
      </c>
      <c r="S3785" s="6" t="str">
        <f>IFERROR(INDEX('Vendor Over-ride'!$C:$C, MATCH($R:$R,'Vendor Over-ride'!$A:$A,0)),"")</f>
        <v>G - Ewan Morrison</v>
      </c>
      <c r="U3785" s="38" t="str">
        <f t="shared" si="649"/>
        <v>Lottery</v>
      </c>
      <c r="V3785" s="5" t="str">
        <f t="shared" si="659"/>
        <v>AWARD</v>
      </c>
      <c r="W3785" s="5" t="b">
        <f t="shared" si="656"/>
        <v>0</v>
      </c>
      <c r="X3785" s="40">
        <f t="shared" ca="1" si="657"/>
        <v>10800</v>
      </c>
      <c r="Y3785" s="30" t="b">
        <f t="shared" ca="1" si="658"/>
        <v>0</v>
      </c>
    </row>
    <row r="3786" spans="1:25">
      <c r="A3786" s="28" t="s">
        <v>5366</v>
      </c>
      <c r="B3786" s="28" t="s">
        <v>5367</v>
      </c>
      <c r="C3786" s="28" t="s">
        <v>3142</v>
      </c>
      <c r="D3786" s="28" t="s">
        <v>2842</v>
      </c>
      <c r="E3786" s="29">
        <v>42185</v>
      </c>
      <c r="F3786" s="28" t="s">
        <v>3618</v>
      </c>
      <c r="G3786" s="30">
        <v>1252</v>
      </c>
      <c r="H3786" s="28" t="s">
        <v>14508</v>
      </c>
      <c r="I3786" s="31">
        <v>0</v>
      </c>
      <c r="J3786" s="31">
        <v>28763</v>
      </c>
      <c r="K3786" s="28" t="s">
        <v>14509</v>
      </c>
      <c r="L3786" s="32">
        <f t="shared" si="650"/>
        <v>-28763</v>
      </c>
      <c r="M3786" s="33">
        <f t="shared" si="651"/>
        <v>28763</v>
      </c>
      <c r="N3786" s="34" t="b">
        <v>1</v>
      </c>
      <c r="O3786" s="35">
        <f t="shared" si="652"/>
        <v>28763</v>
      </c>
      <c r="P3786" s="36" t="str">
        <f t="shared" si="653"/>
        <v>G</v>
      </c>
      <c r="Q3786" s="37" t="str">
        <f t="shared" si="654"/>
        <v>Eastgate Theatre (Peebles) &amp; Arts Centre Ltd</v>
      </c>
      <c r="R3786" s="6" t="str">
        <f t="shared" si="655"/>
        <v>G - Eastgate Theatre (Peebles) &amp; Arts Centre Ltd</v>
      </c>
      <c r="S3786" s="6" t="str">
        <f>IFERROR(INDEX('Vendor Over-ride'!$C:$C, MATCH($R:$R,'Vendor Over-ride'!$A:$A,0)),"")</f>
        <v>G - Eastgate Theatre (Peebles) &amp; Arts Centre Ltd</v>
      </c>
      <c r="U3786" s="38" t="str">
        <f t="shared" si="649"/>
        <v>Lottery</v>
      </c>
      <c r="V3786" s="5" t="str">
        <f t="shared" si="659"/>
        <v>AWARD</v>
      </c>
      <c r="W3786" s="5" t="b">
        <f t="shared" si="656"/>
        <v>1</v>
      </c>
      <c r="X3786" s="40">
        <f t="shared" ca="1" si="657"/>
        <v>28763</v>
      </c>
      <c r="Y3786" s="30" t="b">
        <f t="shared" ca="1" si="658"/>
        <v>1</v>
      </c>
    </row>
    <row r="3787" spans="1:25" hidden="1">
      <c r="A3787" s="28" t="s">
        <v>5366</v>
      </c>
      <c r="B3787" s="28" t="s">
        <v>5367</v>
      </c>
      <c r="C3787" s="28" t="s">
        <v>3142</v>
      </c>
      <c r="D3787" s="28" t="s">
        <v>2842</v>
      </c>
      <c r="E3787" s="29">
        <v>42185</v>
      </c>
      <c r="F3787" s="28" t="s">
        <v>3619</v>
      </c>
      <c r="G3787" s="30">
        <v>1252</v>
      </c>
      <c r="H3787" s="28" t="s">
        <v>14510</v>
      </c>
      <c r="I3787" s="31">
        <v>0</v>
      </c>
      <c r="J3787" s="31">
        <v>2000</v>
      </c>
      <c r="K3787" s="28" t="s">
        <v>5548</v>
      </c>
      <c r="L3787" s="32">
        <f t="shared" si="650"/>
        <v>-2000</v>
      </c>
      <c r="M3787" s="33">
        <f t="shared" si="651"/>
        <v>2000</v>
      </c>
      <c r="N3787" s="34" t="b">
        <v>1</v>
      </c>
      <c r="O3787" s="35">
        <f t="shared" si="652"/>
        <v>2000</v>
      </c>
      <c r="P3787" s="36" t="str">
        <f t="shared" si="653"/>
        <v>I</v>
      </c>
      <c r="Q3787" s="37" t="str">
        <f t="shared" si="654"/>
        <v>Bridge Music Ltd</v>
      </c>
      <c r="R3787" s="6" t="str">
        <f t="shared" si="655"/>
        <v>I - Bridge Music Ltd</v>
      </c>
      <c r="S3787" s="6" t="str">
        <f>IFERROR(INDEX('Vendor Over-ride'!$C:$C, MATCH($R:$R,'Vendor Over-ride'!$A:$A,0)),"")</f>
        <v>I - Bridge Music Ltd</v>
      </c>
      <c r="U3787" s="38" t="str">
        <f t="shared" si="649"/>
        <v>Lottery</v>
      </c>
      <c r="V3787" s="5" t="str">
        <f t="shared" si="659"/>
        <v>AWARD</v>
      </c>
      <c r="W3787" s="5" t="b">
        <f t="shared" si="656"/>
        <v>0</v>
      </c>
      <c r="X3787" s="40">
        <f t="shared" ca="1" si="657"/>
        <v>2000</v>
      </c>
      <c r="Y3787" s="30" t="b">
        <f t="shared" ca="1" si="658"/>
        <v>0</v>
      </c>
    </row>
    <row r="3788" spans="1:25" hidden="1">
      <c r="A3788" s="28" t="s">
        <v>5366</v>
      </c>
      <c r="B3788" s="28" t="s">
        <v>5367</v>
      </c>
      <c r="C3788" s="28" t="s">
        <v>3142</v>
      </c>
      <c r="D3788" s="28" t="s">
        <v>2842</v>
      </c>
      <c r="E3788" s="29">
        <v>42185</v>
      </c>
      <c r="F3788" s="28" t="s">
        <v>3620</v>
      </c>
      <c r="G3788" s="30">
        <v>1252</v>
      </c>
      <c r="H3788" s="28" t="s">
        <v>14511</v>
      </c>
      <c r="I3788" s="31">
        <v>0</v>
      </c>
      <c r="J3788" s="31">
        <v>3750</v>
      </c>
      <c r="K3788" s="28" t="s">
        <v>3291</v>
      </c>
      <c r="L3788" s="32">
        <f t="shared" si="650"/>
        <v>-3750</v>
      </c>
      <c r="M3788" s="33">
        <f t="shared" si="651"/>
        <v>3750</v>
      </c>
      <c r="N3788" s="34" t="b">
        <v>1</v>
      </c>
      <c r="O3788" s="35">
        <f t="shared" si="652"/>
        <v>3750</v>
      </c>
      <c r="P3788" s="36" t="str">
        <f t="shared" si="653"/>
        <v>I</v>
      </c>
      <c r="Q3788" s="37" t="str">
        <f t="shared" si="654"/>
        <v>Ceol's Craic</v>
      </c>
      <c r="R3788" s="6" t="str">
        <f t="shared" si="655"/>
        <v>I - Ceol's Craic</v>
      </c>
      <c r="S3788" s="6" t="str">
        <f>IFERROR(INDEX('Vendor Over-ride'!$C:$C, MATCH($R:$R,'Vendor Over-ride'!$A:$A,0)),"")</f>
        <v>I - Ceol's Craic</v>
      </c>
      <c r="U3788" s="38" t="str">
        <f t="shared" si="649"/>
        <v>Lottery</v>
      </c>
      <c r="V3788" s="5" t="str">
        <f t="shared" si="659"/>
        <v>AWARD</v>
      </c>
      <c r="W3788" s="5" t="b">
        <f t="shared" si="656"/>
        <v>0</v>
      </c>
      <c r="X3788" s="40">
        <f t="shared" ca="1" si="657"/>
        <v>3750</v>
      </c>
      <c r="Y3788" s="30" t="b">
        <f t="shared" ca="1" si="658"/>
        <v>0</v>
      </c>
    </row>
    <row r="3789" spans="1:25" hidden="1">
      <c r="A3789" s="28" t="s">
        <v>5366</v>
      </c>
      <c r="B3789" s="28" t="s">
        <v>5367</v>
      </c>
      <c r="C3789" s="28" t="s">
        <v>3142</v>
      </c>
      <c r="D3789" s="28" t="s">
        <v>2842</v>
      </c>
      <c r="E3789" s="29">
        <v>42185</v>
      </c>
      <c r="F3789" s="28" t="s">
        <v>3621</v>
      </c>
      <c r="G3789" s="30">
        <v>1252</v>
      </c>
      <c r="H3789" s="28" t="s">
        <v>14512</v>
      </c>
      <c r="I3789" s="31">
        <v>0</v>
      </c>
      <c r="J3789" s="31">
        <v>1750</v>
      </c>
      <c r="K3789" s="28" t="s">
        <v>5612</v>
      </c>
      <c r="L3789" s="32">
        <f t="shared" si="650"/>
        <v>-1750</v>
      </c>
      <c r="M3789" s="33">
        <f t="shared" si="651"/>
        <v>1750</v>
      </c>
      <c r="N3789" s="34" t="b">
        <v>1</v>
      </c>
      <c r="O3789" s="35">
        <f t="shared" si="652"/>
        <v>1750</v>
      </c>
      <c r="P3789" s="36" t="str">
        <f t="shared" si="653"/>
        <v>I</v>
      </c>
      <c r="Q3789" s="37" t="str">
        <f t="shared" si="654"/>
        <v>Charioteer Theatre</v>
      </c>
      <c r="R3789" s="6" t="str">
        <f t="shared" si="655"/>
        <v>I - Charioteer Theatre</v>
      </c>
      <c r="S3789" s="6" t="str">
        <f>IFERROR(INDEX('Vendor Over-ride'!$C:$C, MATCH($R:$R,'Vendor Over-ride'!$A:$A,0)),"")</f>
        <v>I - Charioteer Theatre</v>
      </c>
      <c r="U3789" s="38" t="str">
        <f t="shared" si="649"/>
        <v>Lottery</v>
      </c>
      <c r="V3789" s="5" t="str">
        <f t="shared" si="659"/>
        <v>AWARD</v>
      </c>
      <c r="W3789" s="5" t="b">
        <f t="shared" si="656"/>
        <v>0</v>
      </c>
      <c r="X3789" s="40">
        <f t="shared" ca="1" si="657"/>
        <v>1750</v>
      </c>
      <c r="Y3789" s="30" t="b">
        <f t="shared" ca="1" si="658"/>
        <v>0</v>
      </c>
    </row>
    <row r="3790" spans="1:25" hidden="1">
      <c r="A3790" s="28" t="s">
        <v>5366</v>
      </c>
      <c r="B3790" s="28" t="s">
        <v>5367</v>
      </c>
      <c r="C3790" s="28" t="s">
        <v>3142</v>
      </c>
      <c r="D3790" s="28" t="s">
        <v>2842</v>
      </c>
      <c r="E3790" s="29">
        <v>42185</v>
      </c>
      <c r="F3790" s="28" t="s">
        <v>3622</v>
      </c>
      <c r="G3790" s="30">
        <v>1252</v>
      </c>
      <c r="H3790" s="28" t="s">
        <v>14513</v>
      </c>
      <c r="I3790" s="31">
        <v>0</v>
      </c>
      <c r="J3790" s="31">
        <v>1250</v>
      </c>
      <c r="K3790" s="28" t="s">
        <v>14514</v>
      </c>
      <c r="L3790" s="32">
        <f t="shared" si="650"/>
        <v>-1250</v>
      </c>
      <c r="M3790" s="33">
        <f t="shared" si="651"/>
        <v>1250</v>
      </c>
      <c r="N3790" s="34" t="b">
        <v>1</v>
      </c>
      <c r="O3790" s="35">
        <f t="shared" si="652"/>
        <v>1250</v>
      </c>
      <c r="P3790" s="36" t="str">
        <f t="shared" si="653"/>
        <v>I</v>
      </c>
      <c r="Q3790" s="37" t="str">
        <f t="shared" si="654"/>
        <v>Cromarty Arts Trust</v>
      </c>
      <c r="R3790" s="6" t="str">
        <f t="shared" si="655"/>
        <v>I - Cromarty Arts Trust</v>
      </c>
      <c r="S3790" s="6" t="str">
        <f>IFERROR(INDEX('Vendor Over-ride'!$C:$C, MATCH($R:$R,'Vendor Over-ride'!$A:$A,0)),"")</f>
        <v>I - Cromarty Arts Trust</v>
      </c>
      <c r="U3790" s="38" t="str">
        <f t="shared" si="649"/>
        <v>Lottery</v>
      </c>
      <c r="V3790" s="5" t="str">
        <f t="shared" si="659"/>
        <v>AWARD</v>
      </c>
      <c r="W3790" s="5" t="b">
        <f t="shared" si="656"/>
        <v>0</v>
      </c>
      <c r="X3790" s="40">
        <f t="shared" ca="1" si="657"/>
        <v>1250</v>
      </c>
      <c r="Y3790" s="30" t="b">
        <f t="shared" ca="1" si="658"/>
        <v>0</v>
      </c>
    </row>
    <row r="3791" spans="1:25">
      <c r="A3791" s="28" t="s">
        <v>5366</v>
      </c>
      <c r="B3791" s="28" t="s">
        <v>5367</v>
      </c>
      <c r="C3791" s="28" t="s">
        <v>3142</v>
      </c>
      <c r="D3791" s="28" t="s">
        <v>2842</v>
      </c>
      <c r="E3791" s="29">
        <v>42185</v>
      </c>
      <c r="F3791" s="28" t="s">
        <v>3623</v>
      </c>
      <c r="G3791" s="30">
        <v>1252</v>
      </c>
      <c r="H3791" s="28" t="s">
        <v>14515</v>
      </c>
      <c r="I3791" s="31">
        <v>0</v>
      </c>
      <c r="J3791" s="31">
        <v>6250</v>
      </c>
      <c r="K3791" s="28" t="s">
        <v>3547</v>
      </c>
      <c r="L3791" s="32">
        <f t="shared" si="650"/>
        <v>-6250</v>
      </c>
      <c r="M3791" s="33">
        <f t="shared" si="651"/>
        <v>6250</v>
      </c>
      <c r="N3791" s="34" t="b">
        <v>1</v>
      </c>
      <c r="O3791" s="35">
        <f t="shared" si="652"/>
        <v>6250</v>
      </c>
      <c r="P3791" s="36" t="str">
        <f t="shared" si="653"/>
        <v>I</v>
      </c>
      <c r="Q3791" s="37" t="str">
        <f t="shared" si="654"/>
        <v>Falkirk Community Trust</v>
      </c>
      <c r="R3791" s="6" t="str">
        <f t="shared" si="655"/>
        <v>I - Falkirk Community Trust</v>
      </c>
      <c r="S3791" s="6" t="str">
        <f>IFERROR(INDEX('Vendor Over-ride'!$C:$C, MATCH($R:$R,'Vendor Over-ride'!$A:$A,0)),"")</f>
        <v>I - Falkirk Community Trust</v>
      </c>
      <c r="U3791" s="38" t="str">
        <f t="shared" si="649"/>
        <v>Lottery</v>
      </c>
      <c r="V3791" s="5" t="str">
        <f t="shared" si="659"/>
        <v>AWARD</v>
      </c>
      <c r="W3791" s="5" t="b">
        <f t="shared" si="656"/>
        <v>0</v>
      </c>
      <c r="X3791" s="40">
        <f t="shared" ca="1" si="657"/>
        <v>260708</v>
      </c>
      <c r="Y3791" s="30" t="b">
        <f t="shared" ca="1" si="658"/>
        <v>1</v>
      </c>
    </row>
    <row r="3792" spans="1:25" hidden="1">
      <c r="A3792" s="28" t="s">
        <v>5366</v>
      </c>
      <c r="B3792" s="28" t="s">
        <v>5367</v>
      </c>
      <c r="C3792" s="28" t="s">
        <v>3142</v>
      </c>
      <c r="D3792" s="28" t="s">
        <v>2842</v>
      </c>
      <c r="E3792" s="29">
        <v>42185</v>
      </c>
      <c r="F3792" s="28" t="s">
        <v>3624</v>
      </c>
      <c r="G3792" s="30">
        <v>1252</v>
      </c>
      <c r="H3792" s="28" t="s">
        <v>14516</v>
      </c>
      <c r="I3792" s="31">
        <v>0</v>
      </c>
      <c r="J3792" s="31">
        <v>3450</v>
      </c>
      <c r="K3792" s="28" t="s">
        <v>5637</v>
      </c>
      <c r="L3792" s="32">
        <f t="shared" si="650"/>
        <v>-3450</v>
      </c>
      <c r="M3792" s="33">
        <f t="shared" si="651"/>
        <v>3450</v>
      </c>
      <c r="N3792" s="34" t="b">
        <v>1</v>
      </c>
      <c r="O3792" s="35">
        <f t="shared" si="652"/>
        <v>3450</v>
      </c>
      <c r="P3792" s="36" t="str">
        <f t="shared" si="653"/>
        <v>I</v>
      </c>
      <c r="Q3792" s="37" t="str">
        <f t="shared" si="654"/>
        <v>Francisca Morton</v>
      </c>
      <c r="R3792" s="6" t="str">
        <f t="shared" si="655"/>
        <v>I - Francisca Morton</v>
      </c>
      <c r="S3792" s="6" t="str">
        <f>IFERROR(INDEX('Vendor Over-ride'!$C:$C, MATCH($R:$R,'Vendor Over-ride'!$A:$A,0)),"")</f>
        <v>I - Francisca Morton</v>
      </c>
      <c r="U3792" s="38" t="str">
        <f t="shared" si="649"/>
        <v>Lottery</v>
      </c>
      <c r="V3792" s="5" t="str">
        <f t="shared" si="659"/>
        <v>AWARD</v>
      </c>
      <c r="W3792" s="5" t="b">
        <f t="shared" si="656"/>
        <v>0</v>
      </c>
      <c r="X3792" s="40">
        <f t="shared" ca="1" si="657"/>
        <v>5750</v>
      </c>
      <c r="Y3792" s="30" t="b">
        <f t="shared" ca="1" si="658"/>
        <v>0</v>
      </c>
    </row>
    <row r="3793" spans="1:25" hidden="1">
      <c r="A3793" s="28" t="s">
        <v>5366</v>
      </c>
      <c r="B3793" s="28" t="s">
        <v>5367</v>
      </c>
      <c r="C3793" s="28" t="s">
        <v>3142</v>
      </c>
      <c r="D3793" s="28" t="s">
        <v>2842</v>
      </c>
      <c r="E3793" s="29">
        <v>42185</v>
      </c>
      <c r="F3793" s="28" t="s">
        <v>3625</v>
      </c>
      <c r="G3793" s="30">
        <v>1252</v>
      </c>
      <c r="H3793" s="28" t="s">
        <v>14517</v>
      </c>
      <c r="I3793" s="31">
        <v>0</v>
      </c>
      <c r="J3793" s="31">
        <v>75</v>
      </c>
      <c r="K3793" s="28" t="s">
        <v>14412</v>
      </c>
      <c r="L3793" s="32">
        <f t="shared" si="650"/>
        <v>-75</v>
      </c>
      <c r="M3793" s="33">
        <f t="shared" si="651"/>
        <v>75</v>
      </c>
      <c r="N3793" s="34" t="b">
        <v>1</v>
      </c>
      <c r="O3793" s="35">
        <f t="shared" si="652"/>
        <v>75</v>
      </c>
      <c r="P3793" s="36" t="str">
        <f t="shared" si="653"/>
        <v>I</v>
      </c>
      <c r="Q3793" s="37" t="str">
        <f t="shared" si="654"/>
        <v>Jane Topping</v>
      </c>
      <c r="R3793" s="6" t="str">
        <f t="shared" si="655"/>
        <v>I - Jane Topping</v>
      </c>
      <c r="S3793" s="6" t="str">
        <f>IFERROR(INDEX('Vendor Over-ride'!$C:$C, MATCH($R:$R,'Vendor Over-ride'!$A:$A,0)),"")</f>
        <v>I - Jane Topping</v>
      </c>
      <c r="U3793" s="38" t="str">
        <f t="shared" si="649"/>
        <v>Lottery</v>
      </c>
      <c r="V3793" s="5" t="str">
        <f t="shared" si="659"/>
        <v>AWARD</v>
      </c>
      <c r="W3793" s="5" t="b">
        <f t="shared" si="656"/>
        <v>0</v>
      </c>
      <c r="X3793" s="40">
        <f t="shared" ca="1" si="657"/>
        <v>300</v>
      </c>
      <c r="Y3793" s="30" t="b">
        <f t="shared" ca="1" si="658"/>
        <v>0</v>
      </c>
    </row>
    <row r="3794" spans="1:25">
      <c r="A3794" s="28" t="s">
        <v>5366</v>
      </c>
      <c r="B3794" s="28" t="s">
        <v>5367</v>
      </c>
      <c r="C3794" s="28" t="s">
        <v>3142</v>
      </c>
      <c r="D3794" s="28" t="s">
        <v>2842</v>
      </c>
      <c r="E3794" s="29">
        <v>42185</v>
      </c>
      <c r="F3794" s="28" t="s">
        <v>3626</v>
      </c>
      <c r="G3794" s="30">
        <v>1252</v>
      </c>
      <c r="H3794" s="28" t="s">
        <v>14518</v>
      </c>
      <c r="I3794" s="31">
        <v>0</v>
      </c>
      <c r="J3794" s="31">
        <v>7000</v>
      </c>
      <c r="K3794" s="28" t="s">
        <v>5674</v>
      </c>
      <c r="L3794" s="32">
        <f t="shared" si="650"/>
        <v>-7000</v>
      </c>
      <c r="M3794" s="33">
        <f t="shared" si="651"/>
        <v>7000</v>
      </c>
      <c r="N3794" s="34" t="b">
        <v>1</v>
      </c>
      <c r="O3794" s="35">
        <f t="shared" si="652"/>
        <v>7000</v>
      </c>
      <c r="P3794" s="36" t="str">
        <f t="shared" si="653"/>
        <v>I</v>
      </c>
      <c r="Q3794" s="37" t="str">
        <f t="shared" si="654"/>
        <v>Ramesh Meyyappan Productions</v>
      </c>
      <c r="R3794" s="6" t="str">
        <f t="shared" si="655"/>
        <v>I - Ramesh Meyyappan Productions</v>
      </c>
      <c r="S3794" s="6" t="str">
        <f>IFERROR(INDEX('Vendor Over-ride'!$C:$C, MATCH($R:$R,'Vendor Over-ride'!$A:$A,0)),"")</f>
        <v>I - Ramesh Meyyappan Productions</v>
      </c>
      <c r="U3794" s="38" t="str">
        <f t="shared" si="649"/>
        <v>Lottery</v>
      </c>
      <c r="V3794" s="5" t="str">
        <f t="shared" si="659"/>
        <v>AWARD</v>
      </c>
      <c r="W3794" s="5" t="b">
        <f t="shared" si="656"/>
        <v>0</v>
      </c>
      <c r="X3794" s="40">
        <f t="shared" ca="1" si="657"/>
        <v>32442.99</v>
      </c>
      <c r="Y3794" s="30" t="b">
        <f t="shared" ca="1" si="658"/>
        <v>1</v>
      </c>
    </row>
    <row r="3795" spans="1:25" hidden="1">
      <c r="A3795" s="28" t="s">
        <v>5366</v>
      </c>
      <c r="B3795" s="28" t="s">
        <v>5367</v>
      </c>
      <c r="C3795" s="28" t="s">
        <v>3142</v>
      </c>
      <c r="D3795" s="28" t="s">
        <v>2842</v>
      </c>
      <c r="E3795" s="29">
        <v>42185</v>
      </c>
      <c r="F3795" s="28" t="s">
        <v>3627</v>
      </c>
      <c r="G3795" s="30">
        <v>1252</v>
      </c>
      <c r="H3795" s="28" t="s">
        <v>14519</v>
      </c>
      <c r="I3795" s="31">
        <v>0</v>
      </c>
      <c r="J3795" s="31">
        <v>12637.19</v>
      </c>
      <c r="K3795" s="28" t="s">
        <v>14520</v>
      </c>
      <c r="L3795" s="32">
        <f t="shared" si="650"/>
        <v>-12637.19</v>
      </c>
      <c r="M3795" s="33">
        <f t="shared" si="651"/>
        <v>12637.19</v>
      </c>
      <c r="N3795" s="34" t="b">
        <v>1</v>
      </c>
      <c r="O3795" s="35">
        <f t="shared" si="652"/>
        <v>12637.19</v>
      </c>
      <c r="P3795" s="36" t="str">
        <f t="shared" si="653"/>
        <v>I</v>
      </c>
      <c r="Q3795" s="37" t="str">
        <f t="shared" si="654"/>
        <v>Royal Botanic Garden</v>
      </c>
      <c r="R3795" s="6" t="str">
        <f t="shared" si="655"/>
        <v>I - Royal Botanic Garden</v>
      </c>
      <c r="S3795" s="6" t="str">
        <f>IFERROR(INDEX('Vendor Over-ride'!$C:$C, MATCH($R:$R,'Vendor Over-ride'!$A:$A,0)),"")</f>
        <v>I - Royal Botanic Garden Edinburgh (Inverleith House)</v>
      </c>
      <c r="U3795" s="38" t="str">
        <f t="shared" si="649"/>
        <v>Lottery</v>
      </c>
      <c r="V3795" s="5" t="str">
        <f t="shared" si="659"/>
        <v>AWARD</v>
      </c>
      <c r="W3795" s="5" t="b">
        <f t="shared" si="656"/>
        <v>0</v>
      </c>
      <c r="X3795" s="40">
        <f t="shared" ca="1" si="657"/>
        <v>12637.19</v>
      </c>
      <c r="Y3795" s="30" t="b">
        <f t="shared" ca="1" si="658"/>
        <v>0</v>
      </c>
    </row>
    <row r="3796" spans="1:25">
      <c r="A3796" s="28" t="s">
        <v>5366</v>
      </c>
      <c r="B3796" s="28" t="s">
        <v>5367</v>
      </c>
      <c r="C3796" s="28" t="s">
        <v>3142</v>
      </c>
      <c r="D3796" s="28" t="s">
        <v>2842</v>
      </c>
      <c r="E3796" s="29">
        <v>42185</v>
      </c>
      <c r="F3796" s="28" t="s">
        <v>3628</v>
      </c>
      <c r="G3796" s="30">
        <v>1252</v>
      </c>
      <c r="H3796" s="28" t="s">
        <v>14521</v>
      </c>
      <c r="I3796" s="31">
        <v>0</v>
      </c>
      <c r="J3796" s="31">
        <v>20625</v>
      </c>
      <c r="K3796" s="28" t="s">
        <v>5552</v>
      </c>
      <c r="L3796" s="32">
        <f t="shared" si="650"/>
        <v>-20625</v>
      </c>
      <c r="M3796" s="33">
        <f t="shared" si="651"/>
        <v>20625</v>
      </c>
      <c r="N3796" s="34" t="b">
        <v>1</v>
      </c>
      <c r="O3796" s="35">
        <f t="shared" si="652"/>
        <v>20625</v>
      </c>
      <c r="P3796" s="36" t="str">
        <f t="shared" si="653"/>
        <v>I</v>
      </c>
      <c r="Q3796" s="37" t="str">
        <f t="shared" si="654"/>
        <v>SDI Productions</v>
      </c>
      <c r="R3796" s="6" t="str">
        <f t="shared" si="655"/>
        <v>I - SDI Productions</v>
      </c>
      <c r="S3796" s="6" t="str">
        <f>IFERROR(INDEX('Vendor Over-ride'!$C:$C, MATCH($R:$R,'Vendor Over-ride'!$A:$A,0)),"")</f>
        <v>I - Scottish Documentary Institute</v>
      </c>
      <c r="U3796" s="38" t="str">
        <f t="shared" si="649"/>
        <v>Lottery</v>
      </c>
      <c r="V3796" s="5" t="str">
        <f t="shared" si="659"/>
        <v>AWARD</v>
      </c>
      <c r="W3796" s="5" t="b">
        <f t="shared" si="656"/>
        <v>0</v>
      </c>
      <c r="X3796" s="40">
        <f t="shared" ca="1" si="657"/>
        <v>329625</v>
      </c>
      <c r="Y3796" s="30" t="b">
        <f t="shared" ca="1" si="658"/>
        <v>1</v>
      </c>
    </row>
    <row r="3797" spans="1:25" hidden="1">
      <c r="A3797" s="28" t="s">
        <v>5366</v>
      </c>
      <c r="B3797" s="28" t="s">
        <v>5367</v>
      </c>
      <c r="C3797" s="28" t="s">
        <v>3142</v>
      </c>
      <c r="D3797" s="28" t="s">
        <v>2842</v>
      </c>
      <c r="E3797" s="29">
        <v>42185</v>
      </c>
      <c r="F3797" s="28" t="s">
        <v>3629</v>
      </c>
      <c r="G3797" s="30">
        <v>1252</v>
      </c>
      <c r="H3797" s="28" t="s">
        <v>14522</v>
      </c>
      <c r="I3797" s="31">
        <v>0</v>
      </c>
      <c r="J3797" s="31">
        <v>5000</v>
      </c>
      <c r="K3797" s="28" t="s">
        <v>5443</v>
      </c>
      <c r="L3797" s="32">
        <f t="shared" si="650"/>
        <v>-5000</v>
      </c>
      <c r="M3797" s="33">
        <f t="shared" si="651"/>
        <v>5000</v>
      </c>
      <c r="N3797" s="34" t="b">
        <v>1</v>
      </c>
      <c r="O3797" s="35">
        <f t="shared" si="652"/>
        <v>5000</v>
      </c>
      <c r="P3797" s="36" t="str">
        <f t="shared" si="653"/>
        <v>I</v>
      </c>
      <c r="Q3797" s="37" t="str">
        <f t="shared" si="654"/>
        <v>The Beacon</v>
      </c>
      <c r="R3797" s="6" t="str">
        <f t="shared" si="655"/>
        <v>I - The Beacon</v>
      </c>
      <c r="S3797" s="6" t="str">
        <f>IFERROR(INDEX('Vendor Over-ride'!$C:$C, MATCH($R:$R,'Vendor Over-ride'!$A:$A,0)),"")</f>
        <v>I - Beacon, The</v>
      </c>
      <c r="U3797" s="38" t="str">
        <f t="shared" si="649"/>
        <v>Lottery</v>
      </c>
      <c r="V3797" s="5" t="str">
        <f t="shared" si="659"/>
        <v>AWARD</v>
      </c>
      <c r="W3797" s="5" t="b">
        <f t="shared" si="656"/>
        <v>0</v>
      </c>
      <c r="X3797" s="40">
        <f t="shared" ca="1" si="657"/>
        <v>10000</v>
      </c>
      <c r="Y3797" s="30" t="b">
        <f t="shared" ca="1" si="658"/>
        <v>0</v>
      </c>
    </row>
    <row r="3798" spans="1:25" hidden="1">
      <c r="A3798" s="28" t="s">
        <v>5366</v>
      </c>
      <c r="B3798" s="28" t="s">
        <v>5367</v>
      </c>
      <c r="C3798" s="28" t="s">
        <v>3142</v>
      </c>
      <c r="D3798" s="28" t="s">
        <v>2842</v>
      </c>
      <c r="E3798" s="29">
        <v>42185</v>
      </c>
      <c r="F3798" s="28" t="s">
        <v>3630</v>
      </c>
      <c r="G3798" s="30">
        <v>1252</v>
      </c>
      <c r="H3798" s="28" t="s">
        <v>14523</v>
      </c>
      <c r="I3798" s="31">
        <v>0</v>
      </c>
      <c r="J3798" s="31">
        <v>13500</v>
      </c>
      <c r="K3798" s="28" t="s">
        <v>5509</v>
      </c>
      <c r="L3798" s="32">
        <f t="shared" si="650"/>
        <v>-13500</v>
      </c>
      <c r="M3798" s="33">
        <f t="shared" si="651"/>
        <v>13500</v>
      </c>
      <c r="N3798" s="34" t="b">
        <v>1</v>
      </c>
      <c r="O3798" s="35">
        <f t="shared" si="652"/>
        <v>13500</v>
      </c>
      <c r="P3798" s="36" t="str">
        <f t="shared" si="653"/>
        <v>I</v>
      </c>
      <c r="Q3798" s="37" t="str">
        <f t="shared" si="654"/>
        <v>Universal Hall</v>
      </c>
      <c r="R3798" s="6" t="str">
        <f t="shared" si="655"/>
        <v>I - Universal Hall</v>
      </c>
      <c r="S3798" s="6" t="str">
        <f>IFERROR(INDEX('Vendor Over-ride'!$C:$C, MATCH($R:$R,'Vendor Over-ride'!$A:$A,0)),"")</f>
        <v>I - Universal Hall</v>
      </c>
      <c r="U3798" s="38" t="str">
        <f t="shared" si="649"/>
        <v>Lottery</v>
      </c>
      <c r="V3798" s="5" t="str">
        <f t="shared" si="659"/>
        <v>AWARD</v>
      </c>
      <c r="W3798" s="5" t="b">
        <f t="shared" si="656"/>
        <v>0</v>
      </c>
      <c r="X3798" s="40">
        <f t="shared" ca="1" si="657"/>
        <v>14750</v>
      </c>
      <c r="Y3798" s="30" t="b">
        <f t="shared" ca="1" si="658"/>
        <v>0</v>
      </c>
    </row>
    <row r="3799" spans="1:25" hidden="1">
      <c r="A3799" s="28" t="s">
        <v>5366</v>
      </c>
      <c r="B3799" s="28" t="s">
        <v>5367</v>
      </c>
      <c r="C3799" s="28" t="s">
        <v>3142</v>
      </c>
      <c r="D3799" s="28" t="s">
        <v>2842</v>
      </c>
      <c r="E3799" s="29">
        <v>42185</v>
      </c>
      <c r="F3799" s="28" t="s">
        <v>3631</v>
      </c>
      <c r="G3799" s="30">
        <v>1252</v>
      </c>
      <c r="H3799" s="28" t="s">
        <v>14524</v>
      </c>
      <c r="I3799" s="31">
        <v>0</v>
      </c>
      <c r="J3799" s="31">
        <v>200</v>
      </c>
      <c r="K3799" s="28" t="s">
        <v>14525</v>
      </c>
      <c r="L3799" s="32">
        <f t="shared" si="650"/>
        <v>-200</v>
      </c>
      <c r="M3799" s="33">
        <f t="shared" si="651"/>
        <v>200</v>
      </c>
      <c r="N3799" s="34" t="b">
        <v>1</v>
      </c>
      <c r="O3799" s="35">
        <f t="shared" si="652"/>
        <v>200</v>
      </c>
      <c r="P3799" s="36" t="str">
        <f t="shared" si="653"/>
        <v>T</v>
      </c>
      <c r="Q3799" s="37" t="str">
        <f t="shared" si="654"/>
        <v>The Beacon</v>
      </c>
      <c r="R3799" s="6" t="str">
        <f t="shared" si="655"/>
        <v>T - The Beacon</v>
      </c>
      <c r="S3799" s="6" t="str">
        <f>IFERROR(INDEX('Vendor Over-ride'!$C:$C, MATCH($R:$R,'Vendor Over-ride'!$A:$A,0)),"")</f>
        <v>T - Beacon, The</v>
      </c>
      <c r="U3799" s="38" t="str">
        <f t="shared" si="649"/>
        <v>Lottery</v>
      </c>
      <c r="V3799" s="5" t="str">
        <f t="shared" si="659"/>
        <v>TRADE</v>
      </c>
      <c r="W3799" s="5" t="b">
        <f t="shared" si="656"/>
        <v>0</v>
      </c>
      <c r="X3799" s="40">
        <f t="shared" ca="1" si="657"/>
        <v>200</v>
      </c>
      <c r="Y3799" s="30" t="b">
        <f t="shared" ca="1" si="658"/>
        <v>0</v>
      </c>
    </row>
    <row r="3800" spans="1:25" hidden="1">
      <c r="A3800" s="28" t="s">
        <v>5366</v>
      </c>
      <c r="B3800" s="28" t="s">
        <v>5367</v>
      </c>
      <c r="C3800" s="28" t="s">
        <v>3142</v>
      </c>
      <c r="D3800" s="28" t="s">
        <v>2842</v>
      </c>
      <c r="E3800" s="29">
        <v>42185</v>
      </c>
      <c r="F3800" s="28" t="s">
        <v>3632</v>
      </c>
      <c r="G3800" s="30">
        <v>1252</v>
      </c>
      <c r="H3800" s="28" t="s">
        <v>14526</v>
      </c>
      <c r="I3800" s="31">
        <v>0</v>
      </c>
      <c r="J3800" s="31">
        <v>2500</v>
      </c>
      <c r="K3800" s="28" t="s">
        <v>2857</v>
      </c>
      <c r="L3800" s="32">
        <f t="shared" si="650"/>
        <v>-2500</v>
      </c>
      <c r="M3800" s="33">
        <f t="shared" si="651"/>
        <v>2500</v>
      </c>
      <c r="N3800" s="34" t="b">
        <v>1</v>
      </c>
      <c r="O3800" s="35">
        <f t="shared" si="652"/>
        <v>2500</v>
      </c>
      <c r="P3800" s="36" t="str">
        <f t="shared" si="653"/>
        <v>T</v>
      </c>
      <c r="Q3800" s="37" t="str">
        <f t="shared" si="654"/>
        <v>Brian Maycock</v>
      </c>
      <c r="R3800" s="6" t="str">
        <f t="shared" si="655"/>
        <v>T - Brian Maycock</v>
      </c>
      <c r="S3800" s="6" t="str">
        <f>IFERROR(INDEX('Vendor Over-ride'!$C:$C, MATCH($R:$R,'Vendor Over-ride'!$A:$A,0)),"")</f>
        <v>T - Brian Maycock</v>
      </c>
      <c r="U3800" s="38" t="str">
        <f t="shared" si="649"/>
        <v>Lottery</v>
      </c>
      <c r="V3800" s="5" t="str">
        <f t="shared" si="659"/>
        <v>TRADE</v>
      </c>
      <c r="W3800" s="5" t="b">
        <f t="shared" si="656"/>
        <v>0</v>
      </c>
      <c r="X3800" s="40">
        <f t="shared" ca="1" si="657"/>
        <v>6000</v>
      </c>
      <c r="Y3800" s="30" t="b">
        <f t="shared" ca="1" si="658"/>
        <v>0</v>
      </c>
    </row>
    <row r="3801" spans="1:25" hidden="1">
      <c r="A3801" s="28" t="s">
        <v>5366</v>
      </c>
      <c r="B3801" s="28" t="s">
        <v>5367</v>
      </c>
      <c r="C3801" s="28" t="s">
        <v>3142</v>
      </c>
      <c r="D3801" s="28" t="s">
        <v>2842</v>
      </c>
      <c r="E3801" s="29">
        <v>42185</v>
      </c>
      <c r="F3801" s="28" t="s">
        <v>3633</v>
      </c>
      <c r="G3801" s="30">
        <v>1252</v>
      </c>
      <c r="H3801" s="28" t="s">
        <v>14527</v>
      </c>
      <c r="I3801" s="31">
        <v>0</v>
      </c>
      <c r="J3801" s="31">
        <v>2200</v>
      </c>
      <c r="K3801" s="28" t="s">
        <v>5397</v>
      </c>
      <c r="L3801" s="32">
        <f t="shared" si="650"/>
        <v>-2200</v>
      </c>
      <c r="M3801" s="33">
        <f t="shared" si="651"/>
        <v>2200</v>
      </c>
      <c r="N3801" s="34" t="b">
        <v>1</v>
      </c>
      <c r="O3801" s="35">
        <f t="shared" si="652"/>
        <v>2200</v>
      </c>
      <c r="P3801" s="36" t="str">
        <f t="shared" si="653"/>
        <v>T</v>
      </c>
      <c r="Q3801" s="37" t="str">
        <f t="shared" si="654"/>
        <v>Hilary Nicoll</v>
      </c>
      <c r="R3801" s="6" t="str">
        <f t="shared" si="655"/>
        <v>T - Hilary Nicoll</v>
      </c>
      <c r="S3801" s="6" t="str">
        <f>IFERROR(INDEX('Vendor Over-ride'!$C:$C, MATCH($R:$R,'Vendor Over-ride'!$A:$A,0)),"")</f>
        <v>T - Hilary Nicoll</v>
      </c>
      <c r="U3801" s="38" t="str">
        <f t="shared" si="649"/>
        <v>Lottery</v>
      </c>
      <c r="V3801" s="5" t="str">
        <f t="shared" si="659"/>
        <v>TRADE</v>
      </c>
      <c r="W3801" s="5" t="b">
        <f t="shared" si="656"/>
        <v>0</v>
      </c>
      <c r="X3801" s="40">
        <f t="shared" ca="1" si="657"/>
        <v>5164.6000000000004</v>
      </c>
      <c r="Y3801" s="30" t="b">
        <f t="shared" ca="1" si="658"/>
        <v>0</v>
      </c>
    </row>
    <row r="3802" spans="1:25" hidden="1">
      <c r="A3802" s="28" t="s">
        <v>5366</v>
      </c>
      <c r="B3802" s="28" t="s">
        <v>5367</v>
      </c>
      <c r="C3802" s="28" t="s">
        <v>3142</v>
      </c>
      <c r="D3802" s="28" t="s">
        <v>2842</v>
      </c>
      <c r="E3802" s="29">
        <v>42185</v>
      </c>
      <c r="F3802" s="28" t="s">
        <v>3634</v>
      </c>
      <c r="G3802" s="30">
        <v>1252</v>
      </c>
      <c r="H3802" s="28" t="s">
        <v>14528</v>
      </c>
      <c r="I3802" s="31">
        <v>0</v>
      </c>
      <c r="J3802" s="31">
        <v>5850</v>
      </c>
      <c r="K3802" s="28" t="s">
        <v>14529</v>
      </c>
      <c r="L3802" s="32">
        <f t="shared" si="650"/>
        <v>-5850</v>
      </c>
      <c r="M3802" s="33">
        <f t="shared" si="651"/>
        <v>5850</v>
      </c>
      <c r="N3802" s="34" t="b">
        <v>1</v>
      </c>
      <c r="O3802" s="35">
        <f t="shared" si="652"/>
        <v>5850</v>
      </c>
      <c r="P3802" s="36" t="str">
        <f t="shared" si="653"/>
        <v>G</v>
      </c>
      <c r="Q3802" s="37" t="str">
        <f t="shared" si="654"/>
        <v>PAWS (Phillip Taylor)</v>
      </c>
      <c r="R3802" s="6" t="str">
        <f t="shared" si="655"/>
        <v>G - PAWS (Phillip Taylor)</v>
      </c>
      <c r="S3802" s="6" t="str">
        <f>IFERROR(INDEX('Vendor Over-ride'!$C:$C, MATCH($R:$R,'Vendor Over-ride'!$A:$A,0)),"")</f>
        <v>G - PAWS (Phillip Taylor)</v>
      </c>
      <c r="U3802" s="38" t="str">
        <f t="shared" si="649"/>
        <v>Lottery</v>
      </c>
      <c r="V3802" s="5" t="str">
        <f t="shared" si="659"/>
        <v>AWARD</v>
      </c>
      <c r="W3802" s="5" t="b">
        <f t="shared" si="656"/>
        <v>0</v>
      </c>
      <c r="X3802" s="40">
        <f t="shared" ca="1" si="657"/>
        <v>7800</v>
      </c>
      <c r="Y3802" s="30" t="b">
        <f t="shared" ca="1" si="658"/>
        <v>0</v>
      </c>
    </row>
    <row r="3803" spans="1:25" hidden="1">
      <c r="A3803" s="28" t="s">
        <v>5366</v>
      </c>
      <c r="B3803" s="28" t="s">
        <v>5367</v>
      </c>
      <c r="C3803" s="28" t="s">
        <v>3142</v>
      </c>
      <c r="D3803" s="28" t="s">
        <v>2986</v>
      </c>
      <c r="E3803" s="29">
        <v>42156</v>
      </c>
      <c r="F3803" s="28" t="s">
        <v>14530</v>
      </c>
      <c r="G3803" s="30">
        <v>1222</v>
      </c>
      <c r="H3803" s="28" t="s">
        <v>14531</v>
      </c>
      <c r="I3803" s="31">
        <v>5134.21</v>
      </c>
      <c r="J3803" s="31">
        <v>0</v>
      </c>
      <c r="K3803" s="28" t="s">
        <v>5487</v>
      </c>
      <c r="L3803" s="32">
        <f t="shared" si="650"/>
        <v>5134.21</v>
      </c>
      <c r="M3803" s="33">
        <f t="shared" si="651"/>
        <v>5134.21</v>
      </c>
      <c r="N3803" s="34" t="b">
        <v>0</v>
      </c>
      <c r="O3803" s="35">
        <f t="shared" si="652"/>
        <v>0</v>
      </c>
      <c r="P3803" s="36" t="str">
        <f t="shared" si="653"/>
        <v>T</v>
      </c>
      <c r="Q3803" s="37" t="str">
        <f t="shared" si="654"/>
        <v>Stichting Freeway Custody</v>
      </c>
      <c r="R3803" s="6" t="str">
        <f t="shared" si="655"/>
        <v>T - Stichting Freeway Custody</v>
      </c>
      <c r="S3803" s="6" t="str">
        <f>IFERROR(INDEX('Vendor Over-ride'!$C:$C, MATCH($R:$R,'Vendor Over-ride'!$A:$A,0)),"")</f>
        <v>T - Stichting Freeway Custody</v>
      </c>
      <c r="U3803" s="38" t="str">
        <f t="shared" si="649"/>
        <v>Lottery</v>
      </c>
      <c r="V3803" s="5" t="str">
        <f t="shared" si="659"/>
        <v>TRADE</v>
      </c>
      <c r="W3803" s="5" t="b">
        <f t="shared" si="656"/>
        <v>0</v>
      </c>
      <c r="X3803" s="40">
        <f t="shared" ca="1" si="657"/>
        <v>0</v>
      </c>
      <c r="Y3803" s="30" t="b">
        <f t="shared" ca="1" si="658"/>
        <v>0</v>
      </c>
    </row>
    <row r="3804" spans="1:25" hidden="1">
      <c r="A3804" s="28" t="s">
        <v>5366</v>
      </c>
      <c r="B3804" s="28" t="s">
        <v>5367</v>
      </c>
      <c r="C3804" s="28" t="s">
        <v>3142</v>
      </c>
      <c r="D3804" s="28" t="s">
        <v>2986</v>
      </c>
      <c r="E3804" s="29">
        <v>42160</v>
      </c>
      <c r="F3804" s="28" t="s">
        <v>5811</v>
      </c>
      <c r="G3804" s="30">
        <v>1239</v>
      </c>
      <c r="H3804" s="28" t="s">
        <v>14532</v>
      </c>
      <c r="I3804" s="31">
        <v>10442</v>
      </c>
      <c r="J3804" s="31">
        <v>0</v>
      </c>
      <c r="K3804" s="28" t="s">
        <v>5487</v>
      </c>
      <c r="L3804" s="32">
        <f t="shared" si="650"/>
        <v>10442</v>
      </c>
      <c r="M3804" s="33">
        <f t="shared" si="651"/>
        <v>10442</v>
      </c>
      <c r="N3804" s="34" t="b">
        <v>0</v>
      </c>
      <c r="O3804" s="35">
        <f t="shared" si="652"/>
        <v>0</v>
      </c>
      <c r="P3804" s="36" t="str">
        <f t="shared" si="653"/>
        <v>T</v>
      </c>
      <c r="Q3804" s="37" t="str">
        <f t="shared" si="654"/>
        <v>Stichting Freeway Custody</v>
      </c>
      <c r="R3804" s="6" t="str">
        <f t="shared" si="655"/>
        <v>T - Stichting Freeway Custody</v>
      </c>
      <c r="S3804" s="6" t="str">
        <f>IFERROR(INDEX('Vendor Over-ride'!$C:$C, MATCH($R:$R,'Vendor Over-ride'!$A:$A,0)),"")</f>
        <v>T - Stichting Freeway Custody</v>
      </c>
      <c r="U3804" s="38" t="str">
        <f t="shared" si="649"/>
        <v>Lottery</v>
      </c>
      <c r="V3804" s="5" t="str">
        <f t="shared" si="659"/>
        <v>TRADE</v>
      </c>
      <c r="W3804" s="5" t="b">
        <f t="shared" si="656"/>
        <v>0</v>
      </c>
      <c r="X3804" s="40">
        <f t="shared" ca="1" si="657"/>
        <v>0</v>
      </c>
      <c r="Y3804" s="30" t="b">
        <f t="shared" ca="1" si="658"/>
        <v>0</v>
      </c>
    </row>
    <row r="3805" spans="1:25" hidden="1">
      <c r="A3805" s="28" t="s">
        <v>5366</v>
      </c>
      <c r="B3805" s="28" t="s">
        <v>5367</v>
      </c>
      <c r="C3805" s="28" t="s">
        <v>3142</v>
      </c>
      <c r="D3805" s="28" t="s">
        <v>2986</v>
      </c>
      <c r="E3805" s="29">
        <v>42165</v>
      </c>
      <c r="F3805" s="28" t="s">
        <v>14533</v>
      </c>
      <c r="G3805" s="30">
        <v>1242</v>
      </c>
      <c r="H3805" s="28" t="s">
        <v>14534</v>
      </c>
      <c r="I3805" s="31">
        <v>2041568.59</v>
      </c>
      <c r="J3805" s="31">
        <v>0</v>
      </c>
      <c r="K3805" s="28" t="s">
        <v>5430</v>
      </c>
      <c r="L3805" s="32">
        <f t="shared" si="650"/>
        <v>2041568.59</v>
      </c>
      <c r="M3805" s="33">
        <f t="shared" si="651"/>
        <v>2041568.59</v>
      </c>
      <c r="N3805" s="34" t="b">
        <v>0</v>
      </c>
      <c r="O3805" s="35">
        <f t="shared" si="652"/>
        <v>0</v>
      </c>
      <c r="P3805" s="36" t="str">
        <f t="shared" si="653"/>
        <v>T</v>
      </c>
      <c r="Q3805" s="37" t="str">
        <f t="shared" si="654"/>
        <v>National Lottery Distribution Fund</v>
      </c>
      <c r="R3805" s="6" t="str">
        <f t="shared" si="655"/>
        <v>T - National Lottery Distribution Fund</v>
      </c>
      <c r="S3805" s="6" t="str">
        <f>IFERROR(INDEX('Vendor Over-ride'!$C:$C, MATCH($R:$R,'Vendor Over-ride'!$A:$A,0)),"")</f>
        <v>T - National Lottery Distribution Fund</v>
      </c>
      <c r="U3805" s="38" t="str">
        <f t="shared" si="649"/>
        <v>Lottery</v>
      </c>
      <c r="V3805" s="5" t="str">
        <f t="shared" si="659"/>
        <v>TRADE</v>
      </c>
      <c r="W3805" s="5" t="b">
        <f t="shared" si="656"/>
        <v>0</v>
      </c>
      <c r="X3805" s="40">
        <f t="shared" ca="1" si="657"/>
        <v>0</v>
      </c>
      <c r="Y3805" s="30" t="b">
        <f t="shared" ca="1" si="658"/>
        <v>0</v>
      </c>
    </row>
    <row r="3806" spans="1:25" hidden="1">
      <c r="A3806" s="28" t="s">
        <v>5366</v>
      </c>
      <c r="B3806" s="28" t="s">
        <v>5367</v>
      </c>
      <c r="C3806" s="28" t="s">
        <v>3142</v>
      </c>
      <c r="D3806" s="28" t="s">
        <v>2986</v>
      </c>
      <c r="E3806" s="29">
        <v>42164</v>
      </c>
      <c r="F3806" s="28" t="s">
        <v>14535</v>
      </c>
      <c r="G3806" s="30">
        <v>1294</v>
      </c>
      <c r="H3806" s="28" t="s">
        <v>14536</v>
      </c>
      <c r="I3806" s="31">
        <v>4550.3999999999996</v>
      </c>
      <c r="J3806" s="31">
        <v>0</v>
      </c>
      <c r="K3806" s="28" t="s">
        <v>14537</v>
      </c>
      <c r="L3806" s="32">
        <f t="shared" si="650"/>
        <v>4550.3999999999996</v>
      </c>
      <c r="M3806" s="33">
        <f t="shared" si="651"/>
        <v>4550.3999999999996</v>
      </c>
      <c r="N3806" s="34" t="b">
        <v>0</v>
      </c>
      <c r="O3806" s="35">
        <f t="shared" si="652"/>
        <v>0</v>
      </c>
      <c r="P3806" s="36" t="str">
        <f t="shared" si="653"/>
        <v>T</v>
      </c>
      <c r="Q3806" s="37" t="str">
        <f t="shared" si="654"/>
        <v>Visit Scotland</v>
      </c>
      <c r="R3806" s="6" t="str">
        <f t="shared" si="655"/>
        <v>T - Visit Scotland</v>
      </c>
      <c r="S3806" s="6" t="str">
        <f>IFERROR(INDEX('Vendor Over-ride'!$C:$C, MATCH($R:$R,'Vendor Over-ride'!$A:$A,0)),"")</f>
        <v>T - Visit Scotland</v>
      </c>
      <c r="U3806" s="38" t="str">
        <f t="shared" si="649"/>
        <v>Lottery</v>
      </c>
      <c r="V3806" s="5" t="str">
        <f t="shared" si="659"/>
        <v>TRADE</v>
      </c>
      <c r="W3806" s="5" t="b">
        <f t="shared" si="656"/>
        <v>0</v>
      </c>
      <c r="X3806" s="40">
        <f t="shared" ca="1" si="657"/>
        <v>41910</v>
      </c>
      <c r="Y3806" s="30" t="b">
        <f t="shared" ca="1" si="658"/>
        <v>1</v>
      </c>
    </row>
    <row r="3807" spans="1:25" hidden="1">
      <c r="A3807" s="28" t="s">
        <v>5366</v>
      </c>
      <c r="B3807" s="28" t="s">
        <v>5367</v>
      </c>
      <c r="C3807" s="28" t="s">
        <v>3142</v>
      </c>
      <c r="D3807" s="28" t="s">
        <v>2990</v>
      </c>
      <c r="E3807" s="29">
        <v>42156</v>
      </c>
      <c r="F3807" s="28"/>
      <c r="G3807" s="30">
        <v>1217</v>
      </c>
      <c r="H3807" s="28" t="s">
        <v>5004</v>
      </c>
      <c r="I3807" s="31">
        <v>0</v>
      </c>
      <c r="J3807" s="31">
        <v>3.5</v>
      </c>
      <c r="K3807" s="28"/>
      <c r="L3807" s="32">
        <f t="shared" si="650"/>
        <v>-3.5</v>
      </c>
      <c r="M3807" s="33">
        <f t="shared" si="651"/>
        <v>3.5</v>
      </c>
      <c r="N3807" s="34" t="b">
        <v>0</v>
      </c>
      <c r="O3807" s="35">
        <f t="shared" si="652"/>
        <v>0</v>
      </c>
      <c r="P3807" s="36" t="str">
        <f t="shared" si="653"/>
        <v/>
      </c>
      <c r="Q3807" s="37" t="e">
        <f t="shared" si="654"/>
        <v>#VALUE!</v>
      </c>
      <c r="R3807" s="6" t="e">
        <f t="shared" si="655"/>
        <v>#VALUE!</v>
      </c>
      <c r="S3807" s="6" t="str">
        <f>IFERROR(INDEX('Vendor Over-ride'!$C:$C, MATCH($R:$R,'Vendor Over-ride'!$A:$A,0)),"")</f>
        <v/>
      </c>
      <c r="U3807" s="38" t="str">
        <f t="shared" si="649"/>
        <v>Lottery</v>
      </c>
      <c r="V3807" s="5" t="str">
        <f t="shared" si="659"/>
        <v/>
      </c>
      <c r="W3807" s="5" t="b">
        <f t="shared" si="656"/>
        <v>0</v>
      </c>
      <c r="X3807" s="40">
        <f t="shared" ca="1" si="657"/>
        <v>334393.72000000003</v>
      </c>
      <c r="Y3807" s="30" t="b">
        <f t="shared" ca="1" si="658"/>
        <v>1</v>
      </c>
    </row>
    <row r="3808" spans="1:25">
      <c r="A3808" s="28" t="s">
        <v>5366</v>
      </c>
      <c r="B3808" s="28" t="s">
        <v>5367</v>
      </c>
      <c r="C3808" s="28" t="s">
        <v>3142</v>
      </c>
      <c r="D3808" s="28" t="s">
        <v>2990</v>
      </c>
      <c r="E3808" s="29">
        <v>42165</v>
      </c>
      <c r="F3808" s="28"/>
      <c r="G3808" s="30">
        <v>1235</v>
      </c>
      <c r="H3808" s="28" t="s">
        <v>14538</v>
      </c>
      <c r="I3808" s="31">
        <v>0</v>
      </c>
      <c r="J3808" s="31">
        <v>15000</v>
      </c>
      <c r="K3808" s="28"/>
      <c r="L3808" s="32">
        <f t="shared" si="650"/>
        <v>-15000</v>
      </c>
      <c r="M3808" s="33">
        <f t="shared" si="651"/>
        <v>15000</v>
      </c>
      <c r="N3808" s="34" t="b">
        <v>1</v>
      </c>
      <c r="O3808" s="35">
        <f t="shared" si="652"/>
        <v>15000</v>
      </c>
      <c r="P3808" s="36" t="str">
        <f t="shared" si="653"/>
        <v/>
      </c>
      <c r="Q3808" s="37" t="e">
        <f t="shared" si="654"/>
        <v>#VALUE!</v>
      </c>
      <c r="R3808" s="6" t="e">
        <f t="shared" si="655"/>
        <v>#VALUE!</v>
      </c>
      <c r="S3808" s="6" t="str">
        <f>IFERROR(INDEX('Vendor Over-ride'!$C:$C, MATCH($R:$R,'Vendor Over-ride'!$A:$A,0)),"")</f>
        <v/>
      </c>
      <c r="U3808" s="38" t="str">
        <f t="shared" si="649"/>
        <v>Lottery</v>
      </c>
      <c r="V3808" s="5" t="str">
        <f t="shared" si="659"/>
        <v/>
      </c>
      <c r="W3808" s="5" t="b">
        <f t="shared" si="656"/>
        <v>0</v>
      </c>
      <c r="X3808" s="40">
        <f t="shared" ca="1" si="657"/>
        <v>334393.72000000003</v>
      </c>
      <c r="Y3808" s="30" t="b">
        <f t="shared" ca="1" si="658"/>
        <v>1</v>
      </c>
    </row>
    <row r="3809" spans="1:25" hidden="1">
      <c r="A3809" s="28" t="s">
        <v>5366</v>
      </c>
      <c r="B3809" s="28" t="s">
        <v>5367</v>
      </c>
      <c r="C3809" s="28" t="s">
        <v>3142</v>
      </c>
      <c r="D3809" s="28" t="s">
        <v>2990</v>
      </c>
      <c r="E3809" s="29">
        <v>42171</v>
      </c>
      <c r="F3809" s="28"/>
      <c r="G3809" s="30">
        <v>1240</v>
      </c>
      <c r="H3809" s="28" t="s">
        <v>14539</v>
      </c>
      <c r="I3809" s="31">
        <v>13</v>
      </c>
      <c r="J3809" s="31">
        <v>0</v>
      </c>
      <c r="K3809" s="28"/>
      <c r="L3809" s="32">
        <f t="shared" si="650"/>
        <v>13</v>
      </c>
      <c r="M3809" s="33">
        <f t="shared" si="651"/>
        <v>13</v>
      </c>
      <c r="N3809" s="34" t="b">
        <v>0</v>
      </c>
      <c r="O3809" s="35">
        <f t="shared" si="652"/>
        <v>0</v>
      </c>
      <c r="P3809" s="36" t="str">
        <f t="shared" si="653"/>
        <v/>
      </c>
      <c r="Q3809" s="37" t="e">
        <f t="shared" si="654"/>
        <v>#VALUE!</v>
      </c>
      <c r="R3809" s="6" t="e">
        <f t="shared" si="655"/>
        <v>#VALUE!</v>
      </c>
      <c r="S3809" s="6" t="str">
        <f>IFERROR(INDEX('Vendor Over-ride'!$C:$C, MATCH($R:$R,'Vendor Over-ride'!$A:$A,0)),"")</f>
        <v/>
      </c>
      <c r="U3809" s="38" t="str">
        <f t="shared" si="649"/>
        <v>Lottery</v>
      </c>
      <c r="V3809" s="5" t="str">
        <f t="shared" si="659"/>
        <v/>
      </c>
      <c r="W3809" s="5" t="b">
        <f t="shared" si="656"/>
        <v>0</v>
      </c>
      <c r="X3809" s="40">
        <f t="shared" ca="1" si="657"/>
        <v>334393.72000000003</v>
      </c>
      <c r="Y3809" s="30" t="b">
        <f t="shared" ca="1" si="658"/>
        <v>1</v>
      </c>
    </row>
    <row r="3810" spans="1:25" hidden="1">
      <c r="A3810" s="28" t="s">
        <v>5366</v>
      </c>
      <c r="B3810" s="28" t="s">
        <v>5367</v>
      </c>
      <c r="C3810" s="28" t="s">
        <v>3142</v>
      </c>
      <c r="D3810" s="28" t="s">
        <v>2990</v>
      </c>
      <c r="E3810" s="29">
        <v>42174</v>
      </c>
      <c r="F3810" s="28"/>
      <c r="G3810" s="30">
        <v>1247</v>
      </c>
      <c r="H3810" s="28" t="s">
        <v>14540</v>
      </c>
      <c r="I3810" s="31">
        <v>150</v>
      </c>
      <c r="J3810" s="31">
        <v>0</v>
      </c>
      <c r="K3810" s="28"/>
      <c r="L3810" s="32">
        <f t="shared" si="650"/>
        <v>150</v>
      </c>
      <c r="M3810" s="33">
        <f t="shared" si="651"/>
        <v>150</v>
      </c>
      <c r="N3810" s="34" t="b">
        <v>0</v>
      </c>
      <c r="O3810" s="35">
        <f t="shared" si="652"/>
        <v>0</v>
      </c>
      <c r="P3810" s="36" t="str">
        <f t="shared" si="653"/>
        <v/>
      </c>
      <c r="Q3810" s="37" t="e">
        <f t="shared" si="654"/>
        <v>#VALUE!</v>
      </c>
      <c r="R3810" s="6" t="e">
        <f t="shared" si="655"/>
        <v>#VALUE!</v>
      </c>
      <c r="S3810" s="6" t="str">
        <f>IFERROR(INDEX('Vendor Over-ride'!$C:$C, MATCH($R:$R,'Vendor Over-ride'!$A:$A,0)),"")</f>
        <v/>
      </c>
      <c r="U3810" s="38" t="str">
        <f t="shared" si="649"/>
        <v>Lottery</v>
      </c>
      <c r="V3810" s="5" t="str">
        <f t="shared" si="659"/>
        <v/>
      </c>
      <c r="W3810" s="5" t="b">
        <f t="shared" si="656"/>
        <v>0</v>
      </c>
      <c r="X3810" s="40">
        <f t="shared" ca="1" si="657"/>
        <v>334393.72000000003</v>
      </c>
      <c r="Y3810" s="30" t="b">
        <f t="shared" ca="1" si="658"/>
        <v>1</v>
      </c>
    </row>
    <row r="3811" spans="1:25" hidden="1">
      <c r="A3811" s="28" t="s">
        <v>5366</v>
      </c>
      <c r="B3811" s="28" t="s">
        <v>5367</v>
      </c>
      <c r="C3811" s="28" t="s">
        <v>3142</v>
      </c>
      <c r="D3811" s="28" t="s">
        <v>2990</v>
      </c>
      <c r="E3811" s="29">
        <v>42185</v>
      </c>
      <c r="F3811" s="28"/>
      <c r="G3811" s="30">
        <v>1259</v>
      </c>
      <c r="H3811" s="28" t="s">
        <v>14541</v>
      </c>
      <c r="I3811" s="31">
        <v>0.45</v>
      </c>
      <c r="J3811" s="31">
        <v>0</v>
      </c>
      <c r="K3811" s="28"/>
      <c r="L3811" s="32">
        <f t="shared" si="650"/>
        <v>0.45</v>
      </c>
      <c r="M3811" s="33">
        <f t="shared" si="651"/>
        <v>0.45</v>
      </c>
      <c r="N3811" s="34" t="b">
        <v>0</v>
      </c>
      <c r="O3811" s="35">
        <f t="shared" si="652"/>
        <v>0</v>
      </c>
      <c r="P3811" s="36" t="str">
        <f t="shared" si="653"/>
        <v/>
      </c>
      <c r="Q3811" s="37" t="e">
        <f t="shared" si="654"/>
        <v>#VALUE!</v>
      </c>
      <c r="R3811" s="6" t="e">
        <f t="shared" si="655"/>
        <v>#VALUE!</v>
      </c>
      <c r="S3811" s="6" t="str">
        <f>IFERROR(INDEX('Vendor Over-ride'!$C:$C, MATCH($R:$R,'Vendor Over-ride'!$A:$A,0)),"")</f>
        <v/>
      </c>
      <c r="U3811" s="38" t="str">
        <f t="shared" si="649"/>
        <v>Lottery</v>
      </c>
      <c r="V3811" s="5" t="str">
        <f t="shared" si="659"/>
        <v/>
      </c>
      <c r="W3811" s="5" t="b">
        <f t="shared" si="656"/>
        <v>0</v>
      </c>
      <c r="X3811" s="40">
        <f t="shared" ca="1" si="657"/>
        <v>334393.72000000003</v>
      </c>
      <c r="Y3811" s="30" t="b">
        <f t="shared" ca="1" si="658"/>
        <v>1</v>
      </c>
    </row>
    <row r="3812" spans="1:25" hidden="1">
      <c r="A3812" s="28" t="s">
        <v>5366</v>
      </c>
      <c r="B3812" s="28" t="s">
        <v>5367</v>
      </c>
      <c r="C3812" s="28" t="s">
        <v>3481</v>
      </c>
      <c r="D3812" s="28" t="s">
        <v>2842</v>
      </c>
      <c r="E3812" s="29">
        <v>42192</v>
      </c>
      <c r="F3812" s="28" t="s">
        <v>3635</v>
      </c>
      <c r="G3812" s="30">
        <v>1256</v>
      </c>
      <c r="H3812" s="28" t="s">
        <v>14542</v>
      </c>
      <c r="I3812" s="31">
        <v>0</v>
      </c>
      <c r="J3812" s="31">
        <v>1475</v>
      </c>
      <c r="K3812" s="28" t="s">
        <v>5781</v>
      </c>
      <c r="L3812" s="32">
        <f t="shared" si="650"/>
        <v>-1475</v>
      </c>
      <c r="M3812" s="33">
        <f t="shared" si="651"/>
        <v>1475</v>
      </c>
      <c r="N3812" s="34" t="b">
        <v>1</v>
      </c>
      <c r="O3812" s="35">
        <f t="shared" si="652"/>
        <v>1475</v>
      </c>
      <c r="P3812" s="36" t="str">
        <f t="shared" si="653"/>
        <v>G</v>
      </c>
      <c r="Q3812" s="37" t="str">
        <f t="shared" si="654"/>
        <v>Paul Musgrove</v>
      </c>
      <c r="R3812" s="6" t="str">
        <f t="shared" si="655"/>
        <v>G - Paul Musgrove</v>
      </c>
      <c r="S3812" s="6" t="str">
        <f>IFERROR(INDEX('Vendor Over-ride'!$C:$C, MATCH($R:$R,'Vendor Over-ride'!$A:$A,0)),"")</f>
        <v>G - Paul Musgrove</v>
      </c>
      <c r="U3812" s="38" t="str">
        <f t="shared" si="649"/>
        <v>Lottery</v>
      </c>
      <c r="V3812" s="5" t="str">
        <f t="shared" si="659"/>
        <v>AWARD</v>
      </c>
      <c r="W3812" s="5" t="b">
        <f t="shared" si="656"/>
        <v>0</v>
      </c>
      <c r="X3812" s="40">
        <f t="shared" ca="1" si="657"/>
        <v>1475</v>
      </c>
      <c r="Y3812" s="30" t="b">
        <f t="shared" ca="1" si="658"/>
        <v>0</v>
      </c>
    </row>
    <row r="3813" spans="1:25">
      <c r="A3813" s="28" t="s">
        <v>5366</v>
      </c>
      <c r="B3813" s="28" t="s">
        <v>5367</v>
      </c>
      <c r="C3813" s="28" t="s">
        <v>3481</v>
      </c>
      <c r="D3813" s="28" t="s">
        <v>2842</v>
      </c>
      <c r="E3813" s="29">
        <v>42192</v>
      </c>
      <c r="F3813" s="28" t="s">
        <v>3636</v>
      </c>
      <c r="G3813" s="30">
        <v>1256</v>
      </c>
      <c r="H3813" s="28" t="s">
        <v>14543</v>
      </c>
      <c r="I3813" s="31">
        <v>0</v>
      </c>
      <c r="J3813" s="31">
        <v>6250</v>
      </c>
      <c r="K3813" s="28" t="s">
        <v>13784</v>
      </c>
      <c r="L3813" s="32">
        <f t="shared" si="650"/>
        <v>-6250</v>
      </c>
      <c r="M3813" s="33">
        <f t="shared" si="651"/>
        <v>6250</v>
      </c>
      <c r="N3813" s="34" t="b">
        <v>1</v>
      </c>
      <c r="O3813" s="35">
        <f t="shared" si="652"/>
        <v>6250</v>
      </c>
      <c r="P3813" s="36" t="str">
        <f t="shared" si="653"/>
        <v>G</v>
      </c>
      <c r="Q3813" s="37" t="str">
        <f t="shared" si="654"/>
        <v>Indepen-dance</v>
      </c>
      <c r="R3813" s="6" t="str">
        <f t="shared" si="655"/>
        <v>G - Indepen-dance</v>
      </c>
      <c r="S3813" s="6" t="str">
        <f>IFERROR(INDEX('Vendor Over-ride'!$C:$C, MATCH($R:$R,'Vendor Over-ride'!$A:$A,0)),"")</f>
        <v>G - Indepen-dance</v>
      </c>
      <c r="U3813" s="38" t="str">
        <f t="shared" si="649"/>
        <v>Lottery</v>
      </c>
      <c r="V3813" s="5" t="str">
        <f t="shared" si="659"/>
        <v>AWARD</v>
      </c>
      <c r="W3813" s="5" t="b">
        <f t="shared" si="656"/>
        <v>0</v>
      </c>
      <c r="X3813" s="40">
        <f t="shared" ca="1" si="657"/>
        <v>107240</v>
      </c>
      <c r="Y3813" s="30" t="b">
        <f t="shared" ca="1" si="658"/>
        <v>1</v>
      </c>
    </row>
    <row r="3814" spans="1:25" hidden="1">
      <c r="A3814" s="28" t="s">
        <v>5366</v>
      </c>
      <c r="B3814" s="28" t="s">
        <v>5367</v>
      </c>
      <c r="C3814" s="28" t="s">
        <v>3481</v>
      </c>
      <c r="D3814" s="28" t="s">
        <v>2842</v>
      </c>
      <c r="E3814" s="29">
        <v>42192</v>
      </c>
      <c r="F3814" s="28" t="s">
        <v>3637</v>
      </c>
      <c r="G3814" s="30">
        <v>1256</v>
      </c>
      <c r="H3814" s="28" t="s">
        <v>14544</v>
      </c>
      <c r="I3814" s="31">
        <v>0</v>
      </c>
      <c r="J3814" s="31">
        <v>287</v>
      </c>
      <c r="K3814" s="28" t="s">
        <v>13895</v>
      </c>
      <c r="L3814" s="32">
        <f t="shared" si="650"/>
        <v>-287</v>
      </c>
      <c r="M3814" s="33">
        <f t="shared" si="651"/>
        <v>287</v>
      </c>
      <c r="N3814" s="34" t="b">
        <v>1</v>
      </c>
      <c r="O3814" s="35">
        <f t="shared" si="652"/>
        <v>287</v>
      </c>
      <c r="P3814" s="36" t="str">
        <f t="shared" si="653"/>
        <v>G</v>
      </c>
      <c r="Q3814" s="37" t="str">
        <f t="shared" si="654"/>
        <v>Rebecca Cameron</v>
      </c>
      <c r="R3814" s="6" t="str">
        <f t="shared" si="655"/>
        <v>G - Rebecca Cameron</v>
      </c>
      <c r="S3814" s="6" t="str">
        <f>IFERROR(INDEX('Vendor Over-ride'!$C:$C, MATCH($R:$R,'Vendor Over-ride'!$A:$A,0)),"")</f>
        <v>G - Rebecca Cameron</v>
      </c>
      <c r="U3814" s="38" t="str">
        <f t="shared" si="649"/>
        <v>Lottery</v>
      </c>
      <c r="V3814" s="5" t="str">
        <f t="shared" si="659"/>
        <v>AWARD</v>
      </c>
      <c r="W3814" s="5" t="b">
        <f t="shared" si="656"/>
        <v>0</v>
      </c>
      <c r="X3814" s="40">
        <f t="shared" ca="1" si="657"/>
        <v>1150</v>
      </c>
      <c r="Y3814" s="30" t="b">
        <f t="shared" ca="1" si="658"/>
        <v>0</v>
      </c>
    </row>
    <row r="3815" spans="1:25" hidden="1">
      <c r="A3815" s="28" t="s">
        <v>5366</v>
      </c>
      <c r="B3815" s="28" t="s">
        <v>5367</v>
      </c>
      <c r="C3815" s="28" t="s">
        <v>3481</v>
      </c>
      <c r="D3815" s="28" t="s">
        <v>2842</v>
      </c>
      <c r="E3815" s="29">
        <v>42192</v>
      </c>
      <c r="F3815" s="28" t="s">
        <v>3638</v>
      </c>
      <c r="G3815" s="30">
        <v>1256</v>
      </c>
      <c r="H3815" s="28" t="s">
        <v>14545</v>
      </c>
      <c r="I3815" s="31">
        <v>0</v>
      </c>
      <c r="J3815" s="31">
        <v>1200</v>
      </c>
      <c r="K3815" s="28" t="s">
        <v>14507</v>
      </c>
      <c r="L3815" s="32">
        <f t="shared" si="650"/>
        <v>-1200</v>
      </c>
      <c r="M3815" s="33">
        <f t="shared" si="651"/>
        <v>1200</v>
      </c>
      <c r="N3815" s="34" t="b">
        <v>1</v>
      </c>
      <c r="O3815" s="35">
        <f t="shared" si="652"/>
        <v>1200</v>
      </c>
      <c r="P3815" s="36" t="str">
        <f t="shared" si="653"/>
        <v>G</v>
      </c>
      <c r="Q3815" s="37" t="str">
        <f t="shared" si="654"/>
        <v>Ewan Morrison</v>
      </c>
      <c r="R3815" s="6" t="str">
        <f t="shared" si="655"/>
        <v>G - Ewan Morrison</v>
      </c>
      <c r="S3815" s="6" t="str">
        <f>IFERROR(INDEX('Vendor Over-ride'!$C:$C, MATCH($R:$R,'Vendor Over-ride'!$A:$A,0)),"")</f>
        <v>G - Ewan Morrison</v>
      </c>
      <c r="U3815" s="38" t="str">
        <f t="shared" si="649"/>
        <v>Lottery</v>
      </c>
      <c r="V3815" s="5" t="str">
        <f t="shared" si="659"/>
        <v>AWARD</v>
      </c>
      <c r="W3815" s="5" t="b">
        <f t="shared" si="656"/>
        <v>0</v>
      </c>
      <c r="X3815" s="40">
        <f t="shared" ca="1" si="657"/>
        <v>10800</v>
      </c>
      <c r="Y3815" s="30" t="b">
        <f t="shared" ca="1" si="658"/>
        <v>0</v>
      </c>
    </row>
    <row r="3816" spans="1:25">
      <c r="A3816" s="28" t="s">
        <v>5366</v>
      </c>
      <c r="B3816" s="28" t="s">
        <v>5367</v>
      </c>
      <c r="C3816" s="28" t="s">
        <v>3481</v>
      </c>
      <c r="D3816" s="28" t="s">
        <v>2842</v>
      </c>
      <c r="E3816" s="29">
        <v>42192</v>
      </c>
      <c r="F3816" s="28" t="s">
        <v>3639</v>
      </c>
      <c r="G3816" s="30">
        <v>1256</v>
      </c>
      <c r="H3816" s="28" t="s">
        <v>14546</v>
      </c>
      <c r="I3816" s="31">
        <v>0</v>
      </c>
      <c r="J3816" s="31">
        <v>175000</v>
      </c>
      <c r="K3816" s="28" t="s">
        <v>14547</v>
      </c>
      <c r="L3816" s="32">
        <f t="shared" si="650"/>
        <v>-175000</v>
      </c>
      <c r="M3816" s="33">
        <f t="shared" si="651"/>
        <v>175000</v>
      </c>
      <c r="N3816" s="34" t="b">
        <v>1</v>
      </c>
      <c r="O3816" s="35">
        <f t="shared" si="652"/>
        <v>175000</v>
      </c>
      <c r="P3816" s="36" t="str">
        <f t="shared" si="653"/>
        <v>G</v>
      </c>
      <c r="Q3816" s="37" t="str">
        <f t="shared" si="654"/>
        <v>Culture Republic</v>
      </c>
      <c r="R3816" s="6" t="str">
        <f t="shared" si="655"/>
        <v>G - Culture Republic</v>
      </c>
      <c r="S3816" s="6" t="str">
        <f>IFERROR(INDEX('Vendor Over-ride'!$C:$C, MATCH($R:$R,'Vendor Over-ride'!$A:$A,0)),"")</f>
        <v>G - Culture Republic</v>
      </c>
      <c r="U3816" s="38" t="str">
        <f t="shared" si="649"/>
        <v>Lottery</v>
      </c>
      <c r="V3816" s="5" t="str">
        <f t="shared" si="659"/>
        <v>AWARD</v>
      </c>
      <c r="W3816" s="5" t="b">
        <f t="shared" si="656"/>
        <v>1</v>
      </c>
      <c r="X3816" s="40">
        <f t="shared" ca="1" si="657"/>
        <v>368754.79000000004</v>
      </c>
      <c r="Y3816" s="30" t="b">
        <f t="shared" ca="1" si="658"/>
        <v>1</v>
      </c>
    </row>
    <row r="3817" spans="1:25" hidden="1">
      <c r="A3817" s="28" t="s">
        <v>5366</v>
      </c>
      <c r="B3817" s="28" t="s">
        <v>5367</v>
      </c>
      <c r="C3817" s="28" t="s">
        <v>3481</v>
      </c>
      <c r="D3817" s="28" t="s">
        <v>2842</v>
      </c>
      <c r="E3817" s="29">
        <v>42192</v>
      </c>
      <c r="F3817" s="28" t="s">
        <v>3640</v>
      </c>
      <c r="G3817" s="30">
        <v>1256</v>
      </c>
      <c r="H3817" s="28" t="s">
        <v>14548</v>
      </c>
      <c r="I3817" s="31">
        <v>0</v>
      </c>
      <c r="J3817" s="31">
        <v>3000</v>
      </c>
      <c r="K3817" s="28" t="s">
        <v>14549</v>
      </c>
      <c r="L3817" s="32">
        <f t="shared" si="650"/>
        <v>-3000</v>
      </c>
      <c r="M3817" s="33">
        <f t="shared" si="651"/>
        <v>3000</v>
      </c>
      <c r="N3817" s="34" t="b">
        <v>1</v>
      </c>
      <c r="O3817" s="35">
        <f t="shared" si="652"/>
        <v>3000</v>
      </c>
      <c r="P3817" s="36" t="str">
        <f t="shared" si="653"/>
        <v>G</v>
      </c>
      <c r="Q3817" s="37" t="str">
        <f t="shared" si="654"/>
        <v>The Number Shop - Gallery and Studios</v>
      </c>
      <c r="R3817" s="6" t="str">
        <f t="shared" si="655"/>
        <v>G - The Number Shop - Gallery and Studios</v>
      </c>
      <c r="S3817" s="6" t="str">
        <f>IFERROR(INDEX('Vendor Over-ride'!$C:$C, MATCH($R:$R,'Vendor Over-ride'!$A:$A,0)),"")</f>
        <v>G - The Number Shop - Gallery and Studios</v>
      </c>
      <c r="U3817" s="38" t="str">
        <f t="shared" si="649"/>
        <v>Lottery</v>
      </c>
      <c r="V3817" s="5" t="str">
        <f t="shared" si="659"/>
        <v>AWARD</v>
      </c>
      <c r="W3817" s="5" t="b">
        <f t="shared" si="656"/>
        <v>0</v>
      </c>
      <c r="X3817" s="40">
        <f t="shared" ca="1" si="657"/>
        <v>4000</v>
      </c>
      <c r="Y3817" s="30" t="b">
        <f t="shared" ca="1" si="658"/>
        <v>0</v>
      </c>
    </row>
    <row r="3818" spans="1:25" hidden="1">
      <c r="A3818" s="28" t="s">
        <v>5366</v>
      </c>
      <c r="B3818" s="28" t="s">
        <v>5367</v>
      </c>
      <c r="C3818" s="28" t="s">
        <v>3481</v>
      </c>
      <c r="D3818" s="28" t="s">
        <v>2842</v>
      </c>
      <c r="E3818" s="29">
        <v>42192</v>
      </c>
      <c r="F3818" s="28" t="s">
        <v>3641</v>
      </c>
      <c r="G3818" s="30">
        <v>1256</v>
      </c>
      <c r="H3818" s="28" t="s">
        <v>14550</v>
      </c>
      <c r="I3818" s="31">
        <v>0</v>
      </c>
      <c r="J3818" s="31">
        <v>3096</v>
      </c>
      <c r="K3818" s="28" t="s">
        <v>14551</v>
      </c>
      <c r="L3818" s="32">
        <f t="shared" si="650"/>
        <v>-3096</v>
      </c>
      <c r="M3818" s="33">
        <f t="shared" si="651"/>
        <v>3096</v>
      </c>
      <c r="N3818" s="34" t="b">
        <v>1</v>
      </c>
      <c r="O3818" s="35">
        <f t="shared" si="652"/>
        <v>3096</v>
      </c>
      <c r="P3818" s="36" t="str">
        <f t="shared" si="653"/>
        <v>G</v>
      </c>
      <c r="Q3818" s="37" t="str">
        <f t="shared" si="654"/>
        <v>Matthew Whiteside</v>
      </c>
      <c r="R3818" s="6" t="str">
        <f t="shared" si="655"/>
        <v>G - Matthew Whiteside</v>
      </c>
      <c r="S3818" s="6" t="str">
        <f>IFERROR(INDEX('Vendor Over-ride'!$C:$C, MATCH($R:$R,'Vendor Over-ride'!$A:$A,0)),"")</f>
        <v>G - Matthew Whiteside</v>
      </c>
      <c r="U3818" s="38" t="str">
        <f t="shared" si="649"/>
        <v>Lottery</v>
      </c>
      <c r="V3818" s="5" t="str">
        <f t="shared" si="659"/>
        <v>AWARD</v>
      </c>
      <c r="W3818" s="5" t="b">
        <f t="shared" si="656"/>
        <v>0</v>
      </c>
      <c r="X3818" s="40">
        <f t="shared" ca="1" si="657"/>
        <v>8096</v>
      </c>
      <c r="Y3818" s="30" t="b">
        <f t="shared" ca="1" si="658"/>
        <v>0</v>
      </c>
    </row>
    <row r="3819" spans="1:25" hidden="1">
      <c r="A3819" s="28" t="s">
        <v>5366</v>
      </c>
      <c r="B3819" s="28" t="s">
        <v>5367</v>
      </c>
      <c r="C3819" s="28" t="s">
        <v>3481</v>
      </c>
      <c r="D3819" s="28" t="s">
        <v>2842</v>
      </c>
      <c r="E3819" s="29">
        <v>42192</v>
      </c>
      <c r="F3819" s="28" t="s">
        <v>3642</v>
      </c>
      <c r="G3819" s="30">
        <v>1256</v>
      </c>
      <c r="H3819" s="28" t="s">
        <v>14552</v>
      </c>
      <c r="I3819" s="31">
        <v>0</v>
      </c>
      <c r="J3819" s="31">
        <v>9000</v>
      </c>
      <c r="K3819" s="28" t="s">
        <v>14553</v>
      </c>
      <c r="L3819" s="32">
        <f t="shared" si="650"/>
        <v>-9000</v>
      </c>
      <c r="M3819" s="33">
        <f t="shared" si="651"/>
        <v>9000</v>
      </c>
      <c r="N3819" s="34" t="b">
        <v>1</v>
      </c>
      <c r="O3819" s="35">
        <f t="shared" si="652"/>
        <v>9000</v>
      </c>
      <c r="P3819" s="36" t="str">
        <f t="shared" si="653"/>
        <v>G</v>
      </c>
      <c r="Q3819" s="37" t="str">
        <f t="shared" si="654"/>
        <v>Lapidus Scotland</v>
      </c>
      <c r="R3819" s="6" t="str">
        <f t="shared" si="655"/>
        <v>G - Lapidus Scotland</v>
      </c>
      <c r="S3819" s="6" t="str">
        <f>IFERROR(INDEX('Vendor Over-ride'!$C:$C, MATCH($R:$R,'Vendor Over-ride'!$A:$A,0)),"")</f>
        <v>G - Lapidus Scotland</v>
      </c>
      <c r="U3819" s="38" t="str">
        <f t="shared" si="649"/>
        <v>Lottery</v>
      </c>
      <c r="V3819" s="5" t="str">
        <f t="shared" si="659"/>
        <v>AWARD</v>
      </c>
      <c r="W3819" s="5" t="b">
        <f t="shared" si="656"/>
        <v>0</v>
      </c>
      <c r="X3819" s="40">
        <f t="shared" ca="1" si="657"/>
        <v>9000</v>
      </c>
      <c r="Y3819" s="30" t="b">
        <f t="shared" ca="1" si="658"/>
        <v>0</v>
      </c>
    </row>
    <row r="3820" spans="1:25">
      <c r="A3820" s="28" t="s">
        <v>5366</v>
      </c>
      <c r="B3820" s="28" t="s">
        <v>5367</v>
      </c>
      <c r="C3820" s="28" t="s">
        <v>3481</v>
      </c>
      <c r="D3820" s="28" t="s">
        <v>2842</v>
      </c>
      <c r="E3820" s="29">
        <v>42192</v>
      </c>
      <c r="F3820" s="28" t="s">
        <v>3643</v>
      </c>
      <c r="G3820" s="30">
        <v>1256</v>
      </c>
      <c r="H3820" s="28" t="s">
        <v>14554</v>
      </c>
      <c r="I3820" s="31">
        <v>0</v>
      </c>
      <c r="J3820" s="31">
        <v>45000</v>
      </c>
      <c r="K3820" s="28" t="s">
        <v>14555</v>
      </c>
      <c r="L3820" s="32">
        <f t="shared" si="650"/>
        <v>-45000</v>
      </c>
      <c r="M3820" s="33">
        <f t="shared" si="651"/>
        <v>45000</v>
      </c>
      <c r="N3820" s="34" t="b">
        <v>1</v>
      </c>
      <c r="O3820" s="35">
        <f t="shared" si="652"/>
        <v>45000</v>
      </c>
      <c r="P3820" s="36" t="str">
        <f t="shared" si="653"/>
        <v>G</v>
      </c>
      <c r="Q3820" s="37" t="str">
        <f t="shared" si="654"/>
        <v>New Media Scotland</v>
      </c>
      <c r="R3820" s="6" t="str">
        <f t="shared" si="655"/>
        <v>G - New Media Scotland</v>
      </c>
      <c r="S3820" s="6" t="str">
        <f>IFERROR(INDEX('Vendor Over-ride'!$C:$C, MATCH($R:$R,'Vendor Over-ride'!$A:$A,0)),"")</f>
        <v>G - New Media Scotland</v>
      </c>
      <c r="U3820" s="38" t="str">
        <f t="shared" si="649"/>
        <v>Lottery</v>
      </c>
      <c r="V3820" s="5" t="str">
        <f t="shared" si="659"/>
        <v>AWARD</v>
      </c>
      <c r="W3820" s="5" t="b">
        <f t="shared" si="656"/>
        <v>1</v>
      </c>
      <c r="X3820" s="40">
        <f t="shared" ca="1" si="657"/>
        <v>45000</v>
      </c>
      <c r="Y3820" s="30" t="b">
        <f t="shared" ca="1" si="658"/>
        <v>1</v>
      </c>
    </row>
    <row r="3821" spans="1:25" hidden="1">
      <c r="A3821" s="28" t="s">
        <v>5366</v>
      </c>
      <c r="B3821" s="28" t="s">
        <v>5367</v>
      </c>
      <c r="C3821" s="28" t="s">
        <v>3481</v>
      </c>
      <c r="D3821" s="28" t="s">
        <v>2842</v>
      </c>
      <c r="E3821" s="29">
        <v>42192</v>
      </c>
      <c r="F3821" s="28" t="s">
        <v>3644</v>
      </c>
      <c r="G3821" s="30">
        <v>1256</v>
      </c>
      <c r="H3821" s="28" t="s">
        <v>14556</v>
      </c>
      <c r="I3821" s="31">
        <v>0</v>
      </c>
      <c r="J3821" s="31">
        <v>2719</v>
      </c>
      <c r="K3821" s="28" t="s">
        <v>14557</v>
      </c>
      <c r="L3821" s="32">
        <f t="shared" si="650"/>
        <v>-2719</v>
      </c>
      <c r="M3821" s="33">
        <f t="shared" si="651"/>
        <v>2719</v>
      </c>
      <c r="N3821" s="34" t="b">
        <v>1</v>
      </c>
      <c r="O3821" s="35">
        <f t="shared" si="652"/>
        <v>2719</v>
      </c>
      <c r="P3821" s="36" t="str">
        <f t="shared" si="653"/>
        <v>G</v>
      </c>
      <c r="Q3821" s="37" t="str">
        <f t="shared" si="654"/>
        <v>Once Were Farmers Ltd</v>
      </c>
      <c r="R3821" s="6" t="str">
        <f t="shared" si="655"/>
        <v>G - Once Were Farmers Ltd</v>
      </c>
      <c r="S3821" s="6" t="str">
        <f>IFERROR(INDEX('Vendor Over-ride'!$C:$C, MATCH($R:$R,'Vendor Over-ride'!$A:$A,0)),"")</f>
        <v>G - Once Were Farmers Ltd</v>
      </c>
      <c r="U3821" s="38" t="str">
        <f t="shared" si="649"/>
        <v>Lottery</v>
      </c>
      <c r="V3821" s="5" t="str">
        <f t="shared" si="659"/>
        <v>AWARD</v>
      </c>
      <c r="W3821" s="5" t="b">
        <f t="shared" si="656"/>
        <v>0</v>
      </c>
      <c r="X3821" s="40">
        <f t="shared" ca="1" si="657"/>
        <v>12719</v>
      </c>
      <c r="Y3821" s="30" t="b">
        <f t="shared" ca="1" si="658"/>
        <v>0</v>
      </c>
    </row>
    <row r="3822" spans="1:25">
      <c r="A3822" s="28" t="s">
        <v>5366</v>
      </c>
      <c r="B3822" s="28" t="s">
        <v>5367</v>
      </c>
      <c r="C3822" s="28" t="s">
        <v>3481</v>
      </c>
      <c r="D3822" s="28" t="s">
        <v>2842</v>
      </c>
      <c r="E3822" s="29">
        <v>42192</v>
      </c>
      <c r="F3822" s="28" t="s">
        <v>3645</v>
      </c>
      <c r="G3822" s="30">
        <v>1256</v>
      </c>
      <c r="H3822" s="28" t="s">
        <v>14558</v>
      </c>
      <c r="I3822" s="31">
        <v>0</v>
      </c>
      <c r="J3822" s="31">
        <v>26250</v>
      </c>
      <c r="K3822" s="28" t="s">
        <v>14559</v>
      </c>
      <c r="L3822" s="32">
        <f t="shared" si="650"/>
        <v>-26250</v>
      </c>
      <c r="M3822" s="33">
        <f t="shared" si="651"/>
        <v>26250</v>
      </c>
      <c r="N3822" s="34" t="b">
        <v>1</v>
      </c>
      <c r="O3822" s="35">
        <f t="shared" si="652"/>
        <v>26250</v>
      </c>
      <c r="P3822" s="36" t="str">
        <f t="shared" si="653"/>
        <v>G</v>
      </c>
      <c r="Q3822" s="37" t="str">
        <f t="shared" si="654"/>
        <v>Metaphrog (John Chalmers)</v>
      </c>
      <c r="R3822" s="6" t="str">
        <f t="shared" si="655"/>
        <v>G - Metaphrog (John Chalmers)</v>
      </c>
      <c r="S3822" s="6" t="str">
        <f>IFERROR(INDEX('Vendor Over-ride'!$C:$C, MATCH($R:$R,'Vendor Over-ride'!$A:$A,0)),"")</f>
        <v>G - Metaphrog (John Chalmers)</v>
      </c>
      <c r="U3822" s="38" t="str">
        <f t="shared" si="649"/>
        <v>Lottery</v>
      </c>
      <c r="V3822" s="5" t="str">
        <f t="shared" si="659"/>
        <v>AWARD</v>
      </c>
      <c r="W3822" s="5" t="b">
        <f t="shared" si="656"/>
        <v>1</v>
      </c>
      <c r="X3822" s="40">
        <f t="shared" ca="1" si="657"/>
        <v>26250</v>
      </c>
      <c r="Y3822" s="30" t="b">
        <f t="shared" ca="1" si="658"/>
        <v>1</v>
      </c>
    </row>
    <row r="3823" spans="1:25" hidden="1">
      <c r="A3823" s="28" t="s">
        <v>5366</v>
      </c>
      <c r="B3823" s="28" t="s">
        <v>5367</v>
      </c>
      <c r="C3823" s="28" t="s">
        <v>3481</v>
      </c>
      <c r="D3823" s="28" t="s">
        <v>2842</v>
      </c>
      <c r="E3823" s="29">
        <v>42192</v>
      </c>
      <c r="F3823" s="28" t="s">
        <v>3646</v>
      </c>
      <c r="G3823" s="30">
        <v>1256</v>
      </c>
      <c r="H3823" s="28" t="s">
        <v>14560</v>
      </c>
      <c r="I3823" s="31">
        <v>0</v>
      </c>
      <c r="J3823" s="31">
        <v>3750</v>
      </c>
      <c r="K3823" s="28" t="s">
        <v>14561</v>
      </c>
      <c r="L3823" s="32">
        <f t="shared" si="650"/>
        <v>-3750</v>
      </c>
      <c r="M3823" s="33">
        <f t="shared" si="651"/>
        <v>3750</v>
      </c>
      <c r="N3823" s="34" t="b">
        <v>1</v>
      </c>
      <c r="O3823" s="35">
        <f t="shared" si="652"/>
        <v>3750</v>
      </c>
      <c r="P3823" s="36" t="str">
        <f t="shared" si="653"/>
        <v>G</v>
      </c>
      <c r="Q3823" s="37" t="str">
        <f t="shared" si="654"/>
        <v>Karen Elizabeth Donovan</v>
      </c>
      <c r="R3823" s="6" t="str">
        <f t="shared" si="655"/>
        <v>G - Karen Elizabeth Donovan</v>
      </c>
      <c r="S3823" s="6" t="str">
        <f>IFERROR(INDEX('Vendor Over-ride'!$C:$C, MATCH($R:$R,'Vendor Over-ride'!$A:$A,0)),"")</f>
        <v>G - Karen Elizabeth Donovan</v>
      </c>
      <c r="U3823" s="38" t="str">
        <f t="shared" ref="U3823:U3886" si="660">"Lottery"</f>
        <v>Lottery</v>
      </c>
      <c r="V3823" s="5" t="str">
        <f t="shared" si="659"/>
        <v>AWARD</v>
      </c>
      <c r="W3823" s="5" t="b">
        <f t="shared" si="656"/>
        <v>0</v>
      </c>
      <c r="X3823" s="40">
        <f t="shared" ca="1" si="657"/>
        <v>4554.6400000000003</v>
      </c>
      <c r="Y3823" s="30" t="b">
        <f t="shared" ca="1" si="658"/>
        <v>0</v>
      </c>
    </row>
    <row r="3824" spans="1:25" hidden="1">
      <c r="A3824" s="28" t="s">
        <v>5366</v>
      </c>
      <c r="B3824" s="28" t="s">
        <v>5367</v>
      </c>
      <c r="C3824" s="28" t="s">
        <v>3481</v>
      </c>
      <c r="D3824" s="28" t="s">
        <v>2842</v>
      </c>
      <c r="E3824" s="29">
        <v>42192</v>
      </c>
      <c r="F3824" s="28" t="s">
        <v>3647</v>
      </c>
      <c r="G3824" s="30">
        <v>1256</v>
      </c>
      <c r="H3824" s="28" t="s">
        <v>14562</v>
      </c>
      <c r="I3824" s="31">
        <v>0</v>
      </c>
      <c r="J3824" s="31">
        <v>6608</v>
      </c>
      <c r="K3824" s="28" t="s">
        <v>14563</v>
      </c>
      <c r="L3824" s="32">
        <f t="shared" si="650"/>
        <v>-6608</v>
      </c>
      <c r="M3824" s="33">
        <f t="shared" si="651"/>
        <v>6608</v>
      </c>
      <c r="N3824" s="34" t="b">
        <v>1</v>
      </c>
      <c r="O3824" s="35">
        <f t="shared" si="652"/>
        <v>6608</v>
      </c>
      <c r="P3824" s="36" t="str">
        <f t="shared" si="653"/>
        <v>G</v>
      </c>
      <c r="Q3824" s="37" t="str">
        <f t="shared" si="654"/>
        <v>Music Co-OPERAtive Scotland</v>
      </c>
      <c r="R3824" s="6" t="str">
        <f t="shared" si="655"/>
        <v>G - Music Co-OPERAtive Scotland</v>
      </c>
      <c r="S3824" s="6" t="str">
        <f>IFERROR(INDEX('Vendor Over-ride'!$C:$C, MATCH($R:$R,'Vendor Over-ride'!$A:$A,0)),"")</f>
        <v>G - Music Co-OPERAtive Scotland</v>
      </c>
      <c r="U3824" s="38" t="str">
        <f t="shared" si="660"/>
        <v>Lottery</v>
      </c>
      <c r="V3824" s="5" t="str">
        <f t="shared" si="659"/>
        <v>AWARD</v>
      </c>
      <c r="W3824" s="5" t="b">
        <f t="shared" si="656"/>
        <v>0</v>
      </c>
      <c r="X3824" s="40">
        <f t="shared" ca="1" si="657"/>
        <v>8811</v>
      </c>
      <c r="Y3824" s="30" t="b">
        <f t="shared" ca="1" si="658"/>
        <v>0</v>
      </c>
    </row>
    <row r="3825" spans="1:25" hidden="1">
      <c r="A3825" s="28" t="s">
        <v>5366</v>
      </c>
      <c r="B3825" s="28" t="s">
        <v>5367</v>
      </c>
      <c r="C3825" s="28" t="s">
        <v>3481</v>
      </c>
      <c r="D3825" s="28" t="s">
        <v>2842</v>
      </c>
      <c r="E3825" s="29">
        <v>42192</v>
      </c>
      <c r="F3825" s="28" t="s">
        <v>3648</v>
      </c>
      <c r="G3825" s="30">
        <v>1256</v>
      </c>
      <c r="H3825" s="28" t="s">
        <v>14564</v>
      </c>
      <c r="I3825" s="31">
        <v>0</v>
      </c>
      <c r="J3825" s="31">
        <v>13704</v>
      </c>
      <c r="K3825" s="28" t="s">
        <v>14565</v>
      </c>
      <c r="L3825" s="32">
        <f t="shared" si="650"/>
        <v>-13704</v>
      </c>
      <c r="M3825" s="33">
        <f t="shared" si="651"/>
        <v>13704</v>
      </c>
      <c r="N3825" s="34" t="b">
        <v>1</v>
      </c>
      <c r="O3825" s="35">
        <f t="shared" si="652"/>
        <v>13704</v>
      </c>
      <c r="P3825" s="36" t="str">
        <f t="shared" si="653"/>
        <v>G</v>
      </c>
      <c r="Q3825" s="37" t="str">
        <f t="shared" si="654"/>
        <v>Scottish Queer International Film Festival</v>
      </c>
      <c r="R3825" s="6" t="str">
        <f t="shared" si="655"/>
        <v>G - Scottish Queer International Film Festival</v>
      </c>
      <c r="S3825" s="6" t="str">
        <f>IFERROR(INDEX('Vendor Over-ride'!$C:$C, MATCH($R:$R,'Vendor Over-ride'!$A:$A,0)),"")</f>
        <v>G - Scottish Queer International Film Festival</v>
      </c>
      <c r="U3825" s="38" t="str">
        <f t="shared" si="660"/>
        <v>Lottery</v>
      </c>
      <c r="V3825" s="5" t="str">
        <f t="shared" si="659"/>
        <v>AWARD</v>
      </c>
      <c r="W3825" s="5" t="b">
        <f t="shared" si="656"/>
        <v>0</v>
      </c>
      <c r="X3825" s="40">
        <f t="shared" ca="1" si="657"/>
        <v>18272</v>
      </c>
      <c r="Y3825" s="30" t="b">
        <f t="shared" ca="1" si="658"/>
        <v>0</v>
      </c>
    </row>
    <row r="3826" spans="1:25" hidden="1">
      <c r="A3826" s="28" t="s">
        <v>5366</v>
      </c>
      <c r="B3826" s="28" t="s">
        <v>5367</v>
      </c>
      <c r="C3826" s="28" t="s">
        <v>3481</v>
      </c>
      <c r="D3826" s="28" t="s">
        <v>2842</v>
      </c>
      <c r="E3826" s="29">
        <v>42192</v>
      </c>
      <c r="F3826" s="28" t="s">
        <v>3649</v>
      </c>
      <c r="G3826" s="30">
        <v>1256</v>
      </c>
      <c r="H3826" s="28" t="s">
        <v>14566</v>
      </c>
      <c r="I3826" s="31">
        <v>0</v>
      </c>
      <c r="J3826" s="31">
        <v>6000</v>
      </c>
      <c r="K3826" s="28" t="s">
        <v>14567</v>
      </c>
      <c r="L3826" s="32">
        <f t="shared" si="650"/>
        <v>-6000</v>
      </c>
      <c r="M3826" s="33">
        <f t="shared" si="651"/>
        <v>6000</v>
      </c>
      <c r="N3826" s="34" t="b">
        <v>1</v>
      </c>
      <c r="O3826" s="35">
        <f t="shared" si="652"/>
        <v>6000</v>
      </c>
      <c r="P3826" s="36" t="str">
        <f t="shared" si="653"/>
        <v>G</v>
      </c>
      <c r="Q3826" s="37" t="str">
        <f t="shared" si="654"/>
        <v>Mhairi Killin</v>
      </c>
      <c r="R3826" s="6" t="str">
        <f t="shared" si="655"/>
        <v>G - Mhairi Killin</v>
      </c>
      <c r="S3826" s="6" t="str">
        <f>IFERROR(INDEX('Vendor Over-ride'!$C:$C, MATCH($R:$R,'Vendor Over-ride'!$A:$A,0)),"")</f>
        <v>G - Mhairi Killin</v>
      </c>
      <c r="U3826" s="38" t="str">
        <f t="shared" si="660"/>
        <v>Lottery</v>
      </c>
      <c r="V3826" s="5" t="str">
        <f t="shared" si="659"/>
        <v>AWARD</v>
      </c>
      <c r="W3826" s="5" t="b">
        <f t="shared" si="656"/>
        <v>0</v>
      </c>
      <c r="X3826" s="40">
        <f t="shared" ca="1" si="657"/>
        <v>13250</v>
      </c>
      <c r="Y3826" s="30" t="b">
        <f t="shared" ca="1" si="658"/>
        <v>0</v>
      </c>
    </row>
    <row r="3827" spans="1:25" hidden="1">
      <c r="A3827" s="28" t="s">
        <v>5366</v>
      </c>
      <c r="B3827" s="28" t="s">
        <v>5367</v>
      </c>
      <c r="C3827" s="28" t="s">
        <v>3481</v>
      </c>
      <c r="D3827" s="28" t="s">
        <v>2842</v>
      </c>
      <c r="E3827" s="29">
        <v>42192</v>
      </c>
      <c r="F3827" s="28" t="s">
        <v>3650</v>
      </c>
      <c r="G3827" s="30">
        <v>1256</v>
      </c>
      <c r="H3827" s="28" t="s">
        <v>14568</v>
      </c>
      <c r="I3827" s="31">
        <v>0</v>
      </c>
      <c r="J3827" s="31">
        <v>2025</v>
      </c>
      <c r="K3827" s="28" t="s">
        <v>14569</v>
      </c>
      <c r="L3827" s="32">
        <f t="shared" si="650"/>
        <v>-2025</v>
      </c>
      <c r="M3827" s="33">
        <f t="shared" si="651"/>
        <v>2025</v>
      </c>
      <c r="N3827" s="34" t="b">
        <v>1</v>
      </c>
      <c r="O3827" s="35">
        <f t="shared" si="652"/>
        <v>2025</v>
      </c>
      <c r="P3827" s="36" t="str">
        <f t="shared" si="653"/>
        <v>G</v>
      </c>
      <c r="Q3827" s="37" t="str">
        <f t="shared" si="654"/>
        <v>Elspeth Lamb</v>
      </c>
      <c r="R3827" s="6" t="str">
        <f t="shared" si="655"/>
        <v>G - Elspeth Lamb</v>
      </c>
      <c r="S3827" s="6" t="str">
        <f>IFERROR(INDEX('Vendor Over-ride'!$C:$C, MATCH($R:$R,'Vendor Over-ride'!$A:$A,0)),"")</f>
        <v>G - Elspeth Lamb</v>
      </c>
      <c r="U3827" s="38" t="str">
        <f t="shared" si="660"/>
        <v>Lottery</v>
      </c>
      <c r="V3827" s="5" t="str">
        <f t="shared" si="659"/>
        <v>AWARD</v>
      </c>
      <c r="W3827" s="5" t="b">
        <f t="shared" si="656"/>
        <v>0</v>
      </c>
      <c r="X3827" s="40">
        <f t="shared" ca="1" si="657"/>
        <v>2700</v>
      </c>
      <c r="Y3827" s="30" t="b">
        <f t="shared" ca="1" si="658"/>
        <v>0</v>
      </c>
    </row>
    <row r="3828" spans="1:25">
      <c r="A3828" s="28" t="s">
        <v>5366</v>
      </c>
      <c r="B3828" s="28" t="s">
        <v>5367</v>
      </c>
      <c r="C3828" s="28" t="s">
        <v>3481</v>
      </c>
      <c r="D3828" s="28" t="s">
        <v>2842</v>
      </c>
      <c r="E3828" s="29">
        <v>42192</v>
      </c>
      <c r="F3828" s="28" t="s">
        <v>3651</v>
      </c>
      <c r="G3828" s="30">
        <v>1256</v>
      </c>
      <c r="H3828" s="28" t="s">
        <v>14570</v>
      </c>
      <c r="I3828" s="31">
        <v>0</v>
      </c>
      <c r="J3828" s="31">
        <v>6750</v>
      </c>
      <c r="K3828" s="28" t="s">
        <v>14571</v>
      </c>
      <c r="L3828" s="32">
        <f t="shared" si="650"/>
        <v>-6750</v>
      </c>
      <c r="M3828" s="33">
        <f t="shared" si="651"/>
        <v>6750</v>
      </c>
      <c r="N3828" s="34" t="b">
        <v>1</v>
      </c>
      <c r="O3828" s="35">
        <f t="shared" si="652"/>
        <v>6750</v>
      </c>
      <c r="P3828" s="36" t="str">
        <f t="shared" si="653"/>
        <v>G</v>
      </c>
      <c r="Q3828" s="37" t="str">
        <f t="shared" si="654"/>
        <v>Dogstar Theatre Company Limited (Factor 8)</v>
      </c>
      <c r="R3828" s="6" t="str">
        <f t="shared" si="655"/>
        <v>G - Dogstar Theatre Company Limited (Factor 8)</v>
      </c>
      <c r="S3828" s="6" t="str">
        <f>IFERROR(INDEX('Vendor Over-ride'!$C:$C, MATCH($R:$R,'Vendor Over-ride'!$A:$A,0)),"")</f>
        <v>G - Dogstar Theatre Company Limited (Factor 8)</v>
      </c>
      <c r="U3828" s="38" t="str">
        <f t="shared" si="660"/>
        <v>Lottery</v>
      </c>
      <c r="V3828" s="5" t="str">
        <f t="shared" si="659"/>
        <v>AWARD</v>
      </c>
      <c r="W3828" s="5" t="b">
        <f t="shared" si="656"/>
        <v>0</v>
      </c>
      <c r="X3828" s="40">
        <f t="shared" ca="1" si="657"/>
        <v>58677</v>
      </c>
      <c r="Y3828" s="30" t="b">
        <f t="shared" ca="1" si="658"/>
        <v>1</v>
      </c>
    </row>
    <row r="3829" spans="1:25" hidden="1">
      <c r="A3829" s="28" t="s">
        <v>5366</v>
      </c>
      <c r="B3829" s="28" t="s">
        <v>5367</v>
      </c>
      <c r="C3829" s="28" t="s">
        <v>3481</v>
      </c>
      <c r="D3829" s="28" t="s">
        <v>2842</v>
      </c>
      <c r="E3829" s="29">
        <v>42192</v>
      </c>
      <c r="F3829" s="28" t="s">
        <v>3652</v>
      </c>
      <c r="G3829" s="30">
        <v>1256</v>
      </c>
      <c r="H3829" s="28" t="s">
        <v>14572</v>
      </c>
      <c r="I3829" s="31">
        <v>0</v>
      </c>
      <c r="J3829" s="31">
        <v>2250</v>
      </c>
      <c r="K3829" s="28" t="s">
        <v>14573</v>
      </c>
      <c r="L3829" s="32">
        <f t="shared" si="650"/>
        <v>-2250</v>
      </c>
      <c r="M3829" s="33">
        <f t="shared" si="651"/>
        <v>2250</v>
      </c>
      <c r="N3829" s="34" t="b">
        <v>1</v>
      </c>
      <c r="O3829" s="35">
        <f t="shared" si="652"/>
        <v>2250</v>
      </c>
      <c r="P3829" s="36" t="str">
        <f t="shared" si="653"/>
        <v>G</v>
      </c>
      <c r="Q3829" s="37" t="str">
        <f t="shared" si="654"/>
        <v>Fanny Lam Christie</v>
      </c>
      <c r="R3829" s="6" t="str">
        <f t="shared" si="655"/>
        <v>G - Fanny Lam Christie</v>
      </c>
      <c r="S3829" s="6" t="str">
        <f>IFERROR(INDEX('Vendor Over-ride'!$C:$C, MATCH($R:$R,'Vendor Over-ride'!$A:$A,0)),"")</f>
        <v>G - Fanny Lam Christie</v>
      </c>
      <c r="U3829" s="38" t="str">
        <f t="shared" si="660"/>
        <v>Lottery</v>
      </c>
      <c r="V3829" s="5" t="str">
        <f t="shared" si="659"/>
        <v>AWARD</v>
      </c>
      <c r="W3829" s="5" t="b">
        <f t="shared" si="656"/>
        <v>0</v>
      </c>
      <c r="X3829" s="40">
        <f t="shared" ca="1" si="657"/>
        <v>3000</v>
      </c>
      <c r="Y3829" s="30" t="b">
        <f t="shared" ca="1" si="658"/>
        <v>0</v>
      </c>
    </row>
    <row r="3830" spans="1:25" hidden="1">
      <c r="A3830" s="28" t="s">
        <v>5366</v>
      </c>
      <c r="B3830" s="28" t="s">
        <v>5367</v>
      </c>
      <c r="C3830" s="28" t="s">
        <v>3481</v>
      </c>
      <c r="D3830" s="28" t="s">
        <v>2842</v>
      </c>
      <c r="E3830" s="29">
        <v>42192</v>
      </c>
      <c r="F3830" s="28" t="s">
        <v>3653</v>
      </c>
      <c r="G3830" s="30">
        <v>1256</v>
      </c>
      <c r="H3830" s="28" t="s">
        <v>14574</v>
      </c>
      <c r="I3830" s="31">
        <v>0</v>
      </c>
      <c r="J3830" s="31">
        <v>1725</v>
      </c>
      <c r="K3830" s="28" t="s">
        <v>14575</v>
      </c>
      <c r="L3830" s="32">
        <f t="shared" si="650"/>
        <v>-1725</v>
      </c>
      <c r="M3830" s="33">
        <f t="shared" si="651"/>
        <v>1725</v>
      </c>
      <c r="N3830" s="34" t="b">
        <v>1</v>
      </c>
      <c r="O3830" s="35">
        <f t="shared" si="652"/>
        <v>1725</v>
      </c>
      <c r="P3830" s="36" t="str">
        <f t="shared" si="653"/>
        <v>G</v>
      </c>
      <c r="Q3830" s="37" t="str">
        <f t="shared" si="654"/>
        <v>Laura Spring</v>
      </c>
      <c r="R3830" s="6" t="str">
        <f t="shared" si="655"/>
        <v>G - Laura Spring</v>
      </c>
      <c r="S3830" s="6" t="str">
        <f>IFERROR(INDEX('Vendor Over-ride'!$C:$C, MATCH($R:$R,'Vendor Over-ride'!$A:$A,0)),"")</f>
        <v>G - Laura Spring</v>
      </c>
      <c r="U3830" s="38" t="str">
        <f t="shared" si="660"/>
        <v>Lottery</v>
      </c>
      <c r="V3830" s="5" t="str">
        <f t="shared" si="659"/>
        <v>AWARD</v>
      </c>
      <c r="W3830" s="5" t="b">
        <f t="shared" si="656"/>
        <v>0</v>
      </c>
      <c r="X3830" s="40">
        <f t="shared" ca="1" si="657"/>
        <v>2300</v>
      </c>
      <c r="Y3830" s="30" t="b">
        <f t="shared" ca="1" si="658"/>
        <v>0</v>
      </c>
    </row>
    <row r="3831" spans="1:25" hidden="1">
      <c r="A3831" s="28" t="s">
        <v>5366</v>
      </c>
      <c r="B3831" s="28" t="s">
        <v>5367</v>
      </c>
      <c r="C3831" s="28" t="s">
        <v>3481</v>
      </c>
      <c r="D3831" s="28" t="s">
        <v>2842</v>
      </c>
      <c r="E3831" s="29">
        <v>42192</v>
      </c>
      <c r="F3831" s="28" t="s">
        <v>3654</v>
      </c>
      <c r="G3831" s="30">
        <v>1256</v>
      </c>
      <c r="H3831" s="28" t="s">
        <v>14576</v>
      </c>
      <c r="I3831" s="31">
        <v>0</v>
      </c>
      <c r="J3831" s="31">
        <v>15225</v>
      </c>
      <c r="K3831" s="28" t="s">
        <v>14577</v>
      </c>
      <c r="L3831" s="32">
        <f t="shared" si="650"/>
        <v>-15225</v>
      </c>
      <c r="M3831" s="33">
        <f t="shared" si="651"/>
        <v>15225</v>
      </c>
      <c r="N3831" s="34" t="b">
        <v>1</v>
      </c>
      <c r="O3831" s="35">
        <f t="shared" si="652"/>
        <v>15225</v>
      </c>
      <c r="P3831" s="36" t="str">
        <f t="shared" si="653"/>
        <v>G</v>
      </c>
      <c r="Q3831" s="37" t="str">
        <f t="shared" si="654"/>
        <v>Tania Czajka</v>
      </c>
      <c r="R3831" s="6" t="str">
        <f t="shared" si="655"/>
        <v>G - Tania Czajka</v>
      </c>
      <c r="S3831" s="6" t="str">
        <f>IFERROR(INDEX('Vendor Over-ride'!$C:$C, MATCH($R:$R,'Vendor Over-ride'!$A:$A,0)),"")</f>
        <v>G - Tania Czajka</v>
      </c>
      <c r="U3831" s="38" t="str">
        <f t="shared" si="660"/>
        <v>Lottery</v>
      </c>
      <c r="V3831" s="5" t="str">
        <f t="shared" si="659"/>
        <v>AWARD</v>
      </c>
      <c r="W3831" s="5" t="b">
        <f t="shared" si="656"/>
        <v>0</v>
      </c>
      <c r="X3831" s="40">
        <f t="shared" ca="1" si="657"/>
        <v>20300</v>
      </c>
      <c r="Y3831" s="30" t="b">
        <f t="shared" ca="1" si="658"/>
        <v>0</v>
      </c>
    </row>
    <row r="3832" spans="1:25" hidden="1">
      <c r="A3832" s="28" t="s">
        <v>5366</v>
      </c>
      <c r="B3832" s="28" t="s">
        <v>5367</v>
      </c>
      <c r="C3832" s="28" t="s">
        <v>3481</v>
      </c>
      <c r="D3832" s="28" t="s">
        <v>2842</v>
      </c>
      <c r="E3832" s="29">
        <v>42192</v>
      </c>
      <c r="F3832" s="28" t="s">
        <v>3655</v>
      </c>
      <c r="G3832" s="30">
        <v>1256</v>
      </c>
      <c r="H3832" s="28" t="s">
        <v>14578</v>
      </c>
      <c r="I3832" s="31">
        <v>0</v>
      </c>
      <c r="J3832" s="31">
        <v>728</v>
      </c>
      <c r="K3832" s="28" t="s">
        <v>14579</v>
      </c>
      <c r="L3832" s="32">
        <f t="shared" si="650"/>
        <v>-728</v>
      </c>
      <c r="M3832" s="33">
        <f t="shared" si="651"/>
        <v>728</v>
      </c>
      <c r="N3832" s="34" t="b">
        <v>1</v>
      </c>
      <c r="O3832" s="35">
        <f t="shared" si="652"/>
        <v>728</v>
      </c>
      <c r="P3832" s="36" t="str">
        <f t="shared" si="653"/>
        <v>G</v>
      </c>
      <c r="Q3832" s="37" t="str">
        <f t="shared" si="654"/>
        <v>Suzanne Briggs</v>
      </c>
      <c r="R3832" s="6" t="str">
        <f t="shared" si="655"/>
        <v>G - Suzanne Briggs</v>
      </c>
      <c r="S3832" s="6" t="str">
        <f>IFERROR(INDEX('Vendor Over-ride'!$C:$C, MATCH($R:$R,'Vendor Over-ride'!$A:$A,0)),"")</f>
        <v>G - Suzanne Briggs</v>
      </c>
      <c r="U3832" s="38" t="str">
        <f t="shared" si="660"/>
        <v>Lottery</v>
      </c>
      <c r="V3832" s="5" t="str">
        <f t="shared" si="659"/>
        <v>AWARD</v>
      </c>
      <c r="W3832" s="5" t="b">
        <f t="shared" si="656"/>
        <v>0</v>
      </c>
      <c r="X3832" s="40">
        <f t="shared" ca="1" si="657"/>
        <v>909.38</v>
      </c>
      <c r="Y3832" s="30" t="b">
        <f t="shared" ca="1" si="658"/>
        <v>0</v>
      </c>
    </row>
    <row r="3833" spans="1:25">
      <c r="A3833" s="28" t="s">
        <v>5366</v>
      </c>
      <c r="B3833" s="28" t="s">
        <v>5367</v>
      </c>
      <c r="C3833" s="28" t="s">
        <v>3481</v>
      </c>
      <c r="D3833" s="28" t="s">
        <v>2842</v>
      </c>
      <c r="E3833" s="29">
        <v>42192</v>
      </c>
      <c r="F3833" s="28" t="s">
        <v>3656</v>
      </c>
      <c r="G3833" s="30">
        <v>1256</v>
      </c>
      <c r="H3833" s="28" t="s">
        <v>14580</v>
      </c>
      <c r="I3833" s="31">
        <v>0</v>
      </c>
      <c r="J3833" s="31">
        <v>1125</v>
      </c>
      <c r="K3833" s="28" t="s">
        <v>5433</v>
      </c>
      <c r="L3833" s="32">
        <f t="shared" si="650"/>
        <v>-1125</v>
      </c>
      <c r="M3833" s="33">
        <f t="shared" si="651"/>
        <v>1125</v>
      </c>
      <c r="N3833" s="34" t="b">
        <v>1</v>
      </c>
      <c r="O3833" s="35">
        <f t="shared" si="652"/>
        <v>1125</v>
      </c>
      <c r="P3833" s="36" t="str">
        <f t="shared" si="653"/>
        <v>I</v>
      </c>
      <c r="Q3833" s="37" t="str">
        <f t="shared" si="654"/>
        <v>Aconite Productions</v>
      </c>
      <c r="R3833" s="6" t="str">
        <f t="shared" si="655"/>
        <v>I - Aconite Productions</v>
      </c>
      <c r="S3833" s="6" t="str">
        <f>IFERROR(INDEX('Vendor Over-ride'!$C:$C, MATCH($R:$R,'Vendor Over-ride'!$A:$A,0)),"")</f>
        <v>I - Aconite Productions</v>
      </c>
      <c r="U3833" s="38" t="str">
        <f t="shared" si="660"/>
        <v>Lottery</v>
      </c>
      <c r="V3833" s="5" t="str">
        <f t="shared" si="659"/>
        <v>AWARD</v>
      </c>
      <c r="W3833" s="5" t="b">
        <f t="shared" si="656"/>
        <v>0</v>
      </c>
      <c r="X3833" s="40">
        <f t="shared" ca="1" si="657"/>
        <v>64548</v>
      </c>
      <c r="Y3833" s="30" t="b">
        <f t="shared" ca="1" si="658"/>
        <v>1</v>
      </c>
    </row>
    <row r="3834" spans="1:25">
      <c r="A3834" s="28" t="s">
        <v>5366</v>
      </c>
      <c r="B3834" s="28" t="s">
        <v>5367</v>
      </c>
      <c r="C3834" s="28" t="s">
        <v>3481</v>
      </c>
      <c r="D3834" s="28" t="s">
        <v>2842</v>
      </c>
      <c r="E3834" s="29">
        <v>42192</v>
      </c>
      <c r="F3834" s="28" t="s">
        <v>3657</v>
      </c>
      <c r="G3834" s="30">
        <v>1256</v>
      </c>
      <c r="H3834" s="28" t="s">
        <v>14581</v>
      </c>
      <c r="I3834" s="31">
        <v>0</v>
      </c>
      <c r="J3834" s="31">
        <v>56250</v>
      </c>
      <c r="K3834" s="28" t="s">
        <v>5482</v>
      </c>
      <c r="L3834" s="32">
        <f t="shared" si="650"/>
        <v>-56250</v>
      </c>
      <c r="M3834" s="33">
        <f t="shared" si="651"/>
        <v>56250</v>
      </c>
      <c r="N3834" s="34" t="b">
        <v>1</v>
      </c>
      <c r="O3834" s="35">
        <f t="shared" si="652"/>
        <v>56250</v>
      </c>
      <c r="P3834" s="36" t="str">
        <f t="shared" si="653"/>
        <v>I</v>
      </c>
      <c r="Q3834" s="37" t="str">
        <f t="shared" si="654"/>
        <v>An Lanntair Ltd</v>
      </c>
      <c r="R3834" s="6" t="str">
        <f t="shared" si="655"/>
        <v>I - An Lanntair Ltd</v>
      </c>
      <c r="S3834" s="6" t="str">
        <f>IFERROR(INDEX('Vendor Over-ride'!$C:$C, MATCH($R:$R,'Vendor Over-ride'!$A:$A,0)),"")</f>
        <v>I - An Lanntair Ltd</v>
      </c>
      <c r="U3834" s="38" t="str">
        <f t="shared" si="660"/>
        <v>Lottery</v>
      </c>
      <c r="V3834" s="5" t="str">
        <f t="shared" si="659"/>
        <v>AWARD</v>
      </c>
      <c r="W3834" s="5" t="b">
        <f t="shared" si="656"/>
        <v>1</v>
      </c>
      <c r="X3834" s="40">
        <f t="shared" ca="1" si="657"/>
        <v>86635</v>
      </c>
      <c r="Y3834" s="30" t="b">
        <f t="shared" ca="1" si="658"/>
        <v>1</v>
      </c>
    </row>
    <row r="3835" spans="1:25" hidden="1">
      <c r="A3835" s="28" t="s">
        <v>5366</v>
      </c>
      <c r="B3835" s="28" t="s">
        <v>5367</v>
      </c>
      <c r="C3835" s="28" t="s">
        <v>3481</v>
      </c>
      <c r="D3835" s="28" t="s">
        <v>2842</v>
      </c>
      <c r="E3835" s="29">
        <v>42192</v>
      </c>
      <c r="F3835" s="28" t="s">
        <v>3658</v>
      </c>
      <c r="G3835" s="30">
        <v>1256</v>
      </c>
      <c r="H3835" s="28" t="s">
        <v>14582</v>
      </c>
      <c r="I3835" s="31">
        <v>0</v>
      </c>
      <c r="J3835" s="31">
        <v>1250</v>
      </c>
      <c r="K3835" s="28" t="s">
        <v>5670</v>
      </c>
      <c r="L3835" s="32">
        <f t="shared" si="650"/>
        <v>-1250</v>
      </c>
      <c r="M3835" s="33">
        <f t="shared" si="651"/>
        <v>1250</v>
      </c>
      <c r="N3835" s="34" t="b">
        <v>1</v>
      </c>
      <c r="O3835" s="35">
        <f t="shared" si="652"/>
        <v>1250</v>
      </c>
      <c r="P3835" s="36" t="str">
        <f t="shared" si="653"/>
        <v>I</v>
      </c>
      <c r="Q3835" s="37" t="str">
        <f t="shared" si="654"/>
        <v>Mitch Miller</v>
      </c>
      <c r="R3835" s="6" t="str">
        <f t="shared" si="655"/>
        <v>I - Mitch Miller</v>
      </c>
      <c r="S3835" s="6" t="str">
        <f>IFERROR(INDEX('Vendor Over-ride'!$C:$C, MATCH($R:$R,'Vendor Over-ride'!$A:$A,0)),"")</f>
        <v>I - Mitch Miller</v>
      </c>
      <c r="U3835" s="38" t="str">
        <f t="shared" si="660"/>
        <v>Lottery</v>
      </c>
      <c r="V3835" s="5" t="str">
        <f t="shared" si="659"/>
        <v>AWARD</v>
      </c>
      <c r="W3835" s="5" t="b">
        <f t="shared" si="656"/>
        <v>0</v>
      </c>
      <c r="X3835" s="40">
        <f t="shared" ca="1" si="657"/>
        <v>1250</v>
      </c>
      <c r="Y3835" s="30" t="b">
        <f t="shared" ca="1" si="658"/>
        <v>0</v>
      </c>
    </row>
    <row r="3836" spans="1:25" hidden="1">
      <c r="A3836" s="28" t="s">
        <v>5366</v>
      </c>
      <c r="B3836" s="28" t="s">
        <v>5367</v>
      </c>
      <c r="C3836" s="28" t="s">
        <v>3481</v>
      </c>
      <c r="D3836" s="28" t="s">
        <v>2842</v>
      </c>
      <c r="E3836" s="29">
        <v>42192</v>
      </c>
      <c r="F3836" s="28" t="s">
        <v>3659</v>
      </c>
      <c r="G3836" s="30">
        <v>1256</v>
      </c>
      <c r="H3836" s="28" t="s">
        <v>14583</v>
      </c>
      <c r="I3836" s="31">
        <v>0</v>
      </c>
      <c r="J3836" s="31">
        <v>750</v>
      </c>
      <c r="K3836" s="28" t="s">
        <v>14584</v>
      </c>
      <c r="L3836" s="32">
        <f t="shared" si="650"/>
        <v>-750</v>
      </c>
      <c r="M3836" s="33">
        <f t="shared" si="651"/>
        <v>750</v>
      </c>
      <c r="N3836" s="34" t="b">
        <v>1</v>
      </c>
      <c r="O3836" s="35">
        <f t="shared" si="652"/>
        <v>750</v>
      </c>
      <c r="P3836" s="36" t="str">
        <f t="shared" si="653"/>
        <v>I</v>
      </c>
      <c r="Q3836" s="37" t="str">
        <f t="shared" si="654"/>
        <v>Scrumptious Productions Ltd</v>
      </c>
      <c r="R3836" s="6" t="str">
        <f t="shared" si="655"/>
        <v>I - Scrumptious Productions Ltd</v>
      </c>
      <c r="S3836" s="6" t="str">
        <f>IFERROR(INDEX('Vendor Over-ride'!$C:$C, MATCH($R:$R,'Vendor Over-ride'!$A:$A,0)),"")</f>
        <v>I - Scrumptious Productions Ltd</v>
      </c>
      <c r="U3836" s="38" t="str">
        <f t="shared" si="660"/>
        <v>Lottery</v>
      </c>
      <c r="V3836" s="5" t="str">
        <f t="shared" si="659"/>
        <v>AWARD</v>
      </c>
      <c r="W3836" s="5" t="b">
        <f t="shared" si="656"/>
        <v>0</v>
      </c>
      <c r="X3836" s="40">
        <f t="shared" ca="1" si="657"/>
        <v>750</v>
      </c>
      <c r="Y3836" s="30" t="b">
        <f t="shared" ca="1" si="658"/>
        <v>0</v>
      </c>
    </row>
    <row r="3837" spans="1:25" hidden="1">
      <c r="A3837" s="28" t="s">
        <v>5366</v>
      </c>
      <c r="B3837" s="28" t="s">
        <v>5367</v>
      </c>
      <c r="C3837" s="28" t="s">
        <v>3481</v>
      </c>
      <c r="D3837" s="28" t="s">
        <v>2842</v>
      </c>
      <c r="E3837" s="29">
        <v>42192</v>
      </c>
      <c r="F3837" s="28" t="s">
        <v>3660</v>
      </c>
      <c r="G3837" s="30">
        <v>1256</v>
      </c>
      <c r="H3837" s="28" t="s">
        <v>14585</v>
      </c>
      <c r="I3837" s="31">
        <v>0</v>
      </c>
      <c r="J3837" s="31">
        <v>563</v>
      </c>
      <c r="K3837" s="28" t="s">
        <v>5721</v>
      </c>
      <c r="L3837" s="32">
        <f t="shared" si="650"/>
        <v>-563</v>
      </c>
      <c r="M3837" s="33">
        <f t="shared" si="651"/>
        <v>563</v>
      </c>
      <c r="N3837" s="34" t="b">
        <v>1</v>
      </c>
      <c r="O3837" s="35">
        <f t="shared" si="652"/>
        <v>563</v>
      </c>
      <c r="P3837" s="36" t="str">
        <f t="shared" si="653"/>
        <v>I</v>
      </c>
      <c r="Q3837" s="37" t="str">
        <f t="shared" si="654"/>
        <v>Stuart Edwards</v>
      </c>
      <c r="R3837" s="6" t="str">
        <f t="shared" si="655"/>
        <v>I - Stuart Edwards</v>
      </c>
      <c r="S3837" s="6" t="str">
        <f>IFERROR(INDEX('Vendor Over-ride'!$C:$C, MATCH($R:$R,'Vendor Over-ride'!$A:$A,0)),"")</f>
        <v>I - Stuart Edwards</v>
      </c>
      <c r="U3837" s="38" t="str">
        <f t="shared" si="660"/>
        <v>Lottery</v>
      </c>
      <c r="V3837" s="5" t="str">
        <f t="shared" si="659"/>
        <v>AWARD</v>
      </c>
      <c r="W3837" s="5" t="b">
        <f t="shared" si="656"/>
        <v>0</v>
      </c>
      <c r="X3837" s="40">
        <f t="shared" ca="1" si="657"/>
        <v>1095</v>
      </c>
      <c r="Y3837" s="30" t="b">
        <f t="shared" ca="1" si="658"/>
        <v>0</v>
      </c>
    </row>
    <row r="3838" spans="1:25" hidden="1">
      <c r="A3838" s="28" t="s">
        <v>5366</v>
      </c>
      <c r="B3838" s="28" t="s">
        <v>5367</v>
      </c>
      <c r="C3838" s="28" t="s">
        <v>3481</v>
      </c>
      <c r="D3838" s="28" t="s">
        <v>2842</v>
      </c>
      <c r="E3838" s="29">
        <v>42192</v>
      </c>
      <c r="F3838" s="28" t="s">
        <v>3661</v>
      </c>
      <c r="G3838" s="30">
        <v>1256</v>
      </c>
      <c r="H3838" s="28" t="s">
        <v>14586</v>
      </c>
      <c r="I3838" s="31">
        <v>0</v>
      </c>
      <c r="J3838" s="31">
        <v>3600</v>
      </c>
      <c r="K3838" s="28" t="s">
        <v>5544</v>
      </c>
      <c r="L3838" s="32">
        <f t="shared" si="650"/>
        <v>-3600</v>
      </c>
      <c r="M3838" s="33">
        <f t="shared" si="651"/>
        <v>3600</v>
      </c>
      <c r="N3838" s="34" t="b">
        <v>1</v>
      </c>
      <c r="O3838" s="35">
        <f t="shared" si="652"/>
        <v>3600</v>
      </c>
      <c r="P3838" s="36" t="str">
        <f t="shared" si="653"/>
        <v>I</v>
      </c>
      <c r="Q3838" s="37" t="str">
        <f t="shared" si="654"/>
        <v>SURF (Scotland's Independent Regeneration Network)</v>
      </c>
      <c r="R3838" s="6" t="str">
        <f t="shared" si="655"/>
        <v>I - SURF (Scotland's Independent Regeneration Network)</v>
      </c>
      <c r="S3838" s="6" t="str">
        <f>IFERROR(INDEX('Vendor Over-ride'!$C:$C, MATCH($R:$R,'Vendor Over-ride'!$A:$A,0)),"")</f>
        <v>I - SURF (Scotland's Independent Regeneration Network)</v>
      </c>
      <c r="U3838" s="38" t="str">
        <f t="shared" si="660"/>
        <v>Lottery</v>
      </c>
      <c r="V3838" s="5" t="str">
        <f t="shared" si="659"/>
        <v>AWARD</v>
      </c>
      <c r="W3838" s="5" t="b">
        <f t="shared" si="656"/>
        <v>0</v>
      </c>
      <c r="X3838" s="40">
        <f t="shared" ca="1" si="657"/>
        <v>5000</v>
      </c>
      <c r="Y3838" s="30" t="b">
        <f t="shared" ca="1" si="658"/>
        <v>0</v>
      </c>
    </row>
    <row r="3839" spans="1:25" hidden="1">
      <c r="A3839" s="28" t="s">
        <v>5366</v>
      </c>
      <c r="B3839" s="28" t="s">
        <v>5367</v>
      </c>
      <c r="C3839" s="28" t="s">
        <v>3481</v>
      </c>
      <c r="D3839" s="28" t="s">
        <v>2842</v>
      </c>
      <c r="E3839" s="29">
        <v>42192</v>
      </c>
      <c r="F3839" s="28" t="s">
        <v>3662</v>
      </c>
      <c r="G3839" s="30">
        <v>1256</v>
      </c>
      <c r="H3839" s="28" t="s">
        <v>14587</v>
      </c>
      <c r="I3839" s="31">
        <v>0</v>
      </c>
      <c r="J3839" s="31">
        <v>10000</v>
      </c>
      <c r="K3839" s="28" t="s">
        <v>5395</v>
      </c>
      <c r="L3839" s="32">
        <f t="shared" si="650"/>
        <v>-10000</v>
      </c>
      <c r="M3839" s="33">
        <f t="shared" si="651"/>
        <v>10000</v>
      </c>
      <c r="N3839" s="34" t="b">
        <v>1</v>
      </c>
      <c r="O3839" s="35">
        <f t="shared" si="652"/>
        <v>10000</v>
      </c>
      <c r="P3839" s="36" t="str">
        <f t="shared" si="653"/>
        <v>I</v>
      </c>
      <c r="Q3839" s="37" t="str">
        <f t="shared" si="654"/>
        <v>Vanilla Ink</v>
      </c>
      <c r="R3839" s="6" t="str">
        <f t="shared" si="655"/>
        <v>I - Vanilla Ink</v>
      </c>
      <c r="S3839" s="6" t="str">
        <f>IFERROR(INDEX('Vendor Over-ride'!$C:$C, MATCH($R:$R,'Vendor Over-ride'!$A:$A,0)),"")</f>
        <v>I - Vanilla Ink</v>
      </c>
      <c r="U3839" s="38" t="str">
        <f t="shared" si="660"/>
        <v>Lottery</v>
      </c>
      <c r="V3839" s="5" t="str">
        <f t="shared" si="659"/>
        <v>AWARD</v>
      </c>
      <c r="W3839" s="5" t="b">
        <f t="shared" si="656"/>
        <v>0</v>
      </c>
      <c r="X3839" s="40">
        <f t="shared" ca="1" si="657"/>
        <v>19500</v>
      </c>
      <c r="Y3839" s="30" t="b">
        <f t="shared" ca="1" si="658"/>
        <v>0</v>
      </c>
    </row>
    <row r="3840" spans="1:25">
      <c r="A3840" s="28" t="s">
        <v>5366</v>
      </c>
      <c r="B3840" s="28" t="s">
        <v>5367</v>
      </c>
      <c r="C3840" s="28" t="s">
        <v>3481</v>
      </c>
      <c r="D3840" s="28" t="s">
        <v>2842</v>
      </c>
      <c r="E3840" s="29">
        <v>42192</v>
      </c>
      <c r="F3840" s="28" t="s">
        <v>3663</v>
      </c>
      <c r="G3840" s="30">
        <v>1256</v>
      </c>
      <c r="H3840" s="28" t="s">
        <v>14588</v>
      </c>
      <c r="I3840" s="31">
        <v>0</v>
      </c>
      <c r="J3840" s="31">
        <v>45000</v>
      </c>
      <c r="K3840" s="28" t="s">
        <v>14351</v>
      </c>
      <c r="L3840" s="32">
        <f t="shared" si="650"/>
        <v>-45000</v>
      </c>
      <c r="M3840" s="33">
        <f t="shared" si="651"/>
        <v>45000</v>
      </c>
      <c r="N3840" s="34" t="b">
        <v>1</v>
      </c>
      <c r="O3840" s="35">
        <f t="shared" si="652"/>
        <v>45000</v>
      </c>
      <c r="P3840" s="36" t="str">
        <f t="shared" si="653"/>
        <v>I</v>
      </c>
      <c r="Q3840" s="37" t="str">
        <f t="shared" si="654"/>
        <v>WestEnd Films Production Limited (Blackbird)</v>
      </c>
      <c r="R3840" s="6" t="str">
        <f t="shared" si="655"/>
        <v>I - WestEnd Films Production Limited (Blackbird)</v>
      </c>
      <c r="S3840" s="6" t="str">
        <f>IFERROR(INDEX('Vendor Over-ride'!$C:$C, MATCH($R:$R,'Vendor Over-ride'!$A:$A,0)),"")</f>
        <v>I - WestEnd Films Production Limited (Blackbird)</v>
      </c>
      <c r="U3840" s="38" t="str">
        <f t="shared" si="660"/>
        <v>Lottery</v>
      </c>
      <c r="V3840" s="5" t="str">
        <f t="shared" si="659"/>
        <v>AWARD</v>
      </c>
      <c r="W3840" s="5" t="b">
        <f t="shared" si="656"/>
        <v>1</v>
      </c>
      <c r="X3840" s="40">
        <f t="shared" ca="1" si="657"/>
        <v>285000</v>
      </c>
      <c r="Y3840" s="30" t="b">
        <f t="shared" ca="1" si="658"/>
        <v>1</v>
      </c>
    </row>
    <row r="3841" spans="1:25">
      <c r="A3841" s="28" t="s">
        <v>5366</v>
      </c>
      <c r="B3841" s="28" t="s">
        <v>5367</v>
      </c>
      <c r="C3841" s="28" t="s">
        <v>3481</v>
      </c>
      <c r="D3841" s="28" t="s">
        <v>2842</v>
      </c>
      <c r="E3841" s="29">
        <v>42192</v>
      </c>
      <c r="F3841" s="28" t="s">
        <v>3664</v>
      </c>
      <c r="G3841" s="30">
        <v>1256</v>
      </c>
      <c r="H3841" s="28" t="s">
        <v>14589</v>
      </c>
      <c r="I3841" s="31">
        <v>0</v>
      </c>
      <c r="J3841" s="31">
        <v>41760</v>
      </c>
      <c r="K3841" s="28" t="s">
        <v>5555</v>
      </c>
      <c r="L3841" s="32">
        <f t="shared" si="650"/>
        <v>-41760</v>
      </c>
      <c r="M3841" s="33">
        <f t="shared" si="651"/>
        <v>41760</v>
      </c>
      <c r="N3841" s="34" t="b">
        <v>1</v>
      </c>
      <c r="O3841" s="35">
        <f t="shared" si="652"/>
        <v>41760</v>
      </c>
      <c r="P3841" s="36" t="str">
        <f t="shared" si="653"/>
        <v>T</v>
      </c>
      <c r="Q3841" s="37" t="str">
        <f t="shared" si="654"/>
        <v>VisitScotland</v>
      </c>
      <c r="R3841" s="6" t="str">
        <f t="shared" si="655"/>
        <v>T - VisitScotland</v>
      </c>
      <c r="S3841" s="6" t="str">
        <f>IFERROR(INDEX('Vendor Over-ride'!$C:$C, MATCH($R:$R,'Vendor Over-ride'!$A:$A,0)),"")</f>
        <v>T - Visit Scotland</v>
      </c>
      <c r="T3841" s="41" t="s">
        <v>7017</v>
      </c>
      <c r="U3841" s="38" t="str">
        <f t="shared" si="660"/>
        <v>Lottery</v>
      </c>
      <c r="V3841" s="5" t="str">
        <f t="shared" si="659"/>
        <v>TRADE</v>
      </c>
      <c r="W3841" s="5" t="b">
        <f t="shared" si="656"/>
        <v>1</v>
      </c>
      <c r="X3841" s="40">
        <f t="shared" ca="1" si="657"/>
        <v>41910</v>
      </c>
      <c r="Y3841" s="30" t="b">
        <f t="shared" ca="1" si="658"/>
        <v>1</v>
      </c>
    </row>
    <row r="3842" spans="1:25">
      <c r="A3842" s="28" t="s">
        <v>5366</v>
      </c>
      <c r="B3842" s="28" t="s">
        <v>5367</v>
      </c>
      <c r="C3842" s="28" t="s">
        <v>3481</v>
      </c>
      <c r="D3842" s="28" t="s">
        <v>2842</v>
      </c>
      <c r="E3842" s="29">
        <v>42192</v>
      </c>
      <c r="F3842" s="28" t="s">
        <v>3665</v>
      </c>
      <c r="G3842" s="30">
        <v>1256</v>
      </c>
      <c r="H3842" s="28" t="s">
        <v>14590</v>
      </c>
      <c r="I3842" s="31">
        <v>0</v>
      </c>
      <c r="J3842" s="31">
        <v>89000</v>
      </c>
      <c r="K3842" s="28" t="s">
        <v>4056</v>
      </c>
      <c r="L3842" s="32">
        <f t="shared" ref="L3842:L3905" si="661">I:I-J:J</f>
        <v>-89000</v>
      </c>
      <c r="M3842" s="33">
        <f t="shared" ref="M3842:M3905" si="662">ABS($L:$L)</f>
        <v>89000</v>
      </c>
      <c r="N3842" s="34" t="b">
        <v>1</v>
      </c>
      <c r="O3842" s="35">
        <f t="shared" ref="O3842:O3905" si="663">$M:$M*$N:$N</f>
        <v>89000</v>
      </c>
      <c r="P3842" s="36" t="str">
        <f t="shared" ref="P3842:P3905" si="664">LEFT(TRIM($K:$K),1)</f>
        <v>I</v>
      </c>
      <c r="Q3842" s="37" t="str">
        <f t="shared" ref="Q3842:Q3905" si="665">RIGHT(TRIM($K:$K),LEN(TRIM($K:$K))-FIND("-",TRIM($K:$K)))</f>
        <v>Inverclyde Council</v>
      </c>
      <c r="R3842" s="6" t="str">
        <f t="shared" ref="R3842:R3905" si="666">CONCATENATE($P:$P, " - ",$Q:$Q)</f>
        <v>I - Inverclyde Council</v>
      </c>
      <c r="S3842" s="6" t="str">
        <f>IFERROR(INDEX('Vendor Over-ride'!$C:$C, MATCH($R:$R,'Vendor Over-ride'!$A:$A,0)),"")</f>
        <v>I - Inverclyde Council</v>
      </c>
      <c r="U3842" s="38" t="str">
        <f t="shared" si="660"/>
        <v>Lottery</v>
      </c>
      <c r="V3842" s="5" t="str">
        <f t="shared" si="659"/>
        <v>AWARD</v>
      </c>
      <c r="W3842" s="5" t="b">
        <f t="shared" ref="W3842:W3905" si="667">ROUND($O:$O,2)&gt;=25000</f>
        <v>1</v>
      </c>
      <c r="X3842" s="40">
        <f t="shared" ref="X3842:X3905" ca="1" si="668">SUMPRODUCT((Payee=$S3842) * (Payment_Value))</f>
        <v>294512</v>
      </c>
      <c r="Y3842" s="30" t="b">
        <f t="shared" ref="Y3842:Y3905" ca="1" si="669">$X:$X&gt;=25000</f>
        <v>1</v>
      </c>
    </row>
    <row r="3843" spans="1:25">
      <c r="A3843" s="28" t="s">
        <v>5366</v>
      </c>
      <c r="B3843" s="28" t="s">
        <v>5367</v>
      </c>
      <c r="C3843" s="28" t="s">
        <v>3481</v>
      </c>
      <c r="D3843" s="28" t="s">
        <v>2842</v>
      </c>
      <c r="E3843" s="29">
        <v>42194</v>
      </c>
      <c r="F3843" s="28" t="s">
        <v>3666</v>
      </c>
      <c r="G3843" s="30">
        <v>1258</v>
      </c>
      <c r="H3843" s="28" t="s">
        <v>14591</v>
      </c>
      <c r="I3843" s="31">
        <v>0</v>
      </c>
      <c r="J3843" s="31">
        <v>33333</v>
      </c>
      <c r="K3843" s="28" t="s">
        <v>13753</v>
      </c>
      <c r="L3843" s="32">
        <f t="shared" si="661"/>
        <v>-33333</v>
      </c>
      <c r="M3843" s="33">
        <f t="shared" si="662"/>
        <v>33333</v>
      </c>
      <c r="N3843" s="34" t="b">
        <v>1</v>
      </c>
      <c r="O3843" s="35">
        <f t="shared" si="663"/>
        <v>33333</v>
      </c>
      <c r="P3843" s="36" t="str">
        <f t="shared" si="664"/>
        <v>G</v>
      </c>
      <c r="Q3843" s="37" t="str">
        <f t="shared" si="665"/>
        <v>Hands up for Trad</v>
      </c>
      <c r="R3843" s="6" t="str">
        <f t="shared" si="666"/>
        <v>G - Hands up for Trad</v>
      </c>
      <c r="S3843" s="6" t="str">
        <f>IFERROR(INDEX('Vendor Over-ride'!$C:$C, MATCH($R:$R,'Vendor Over-ride'!$A:$A,0)),"")</f>
        <v>G - Hands Up for Trad</v>
      </c>
      <c r="U3843" s="38" t="str">
        <f t="shared" si="660"/>
        <v>Lottery</v>
      </c>
      <c r="V3843" s="5" t="str">
        <f t="shared" ref="V3843:V3906" si="670">UPPER(IF($P:$P="E","Employee",IF(OR($P:$P="I",$P:$P="G"),"Award",IF(OR($P:$P="D",$P:$P="T"),"Trade",""))))</f>
        <v>AWARD</v>
      </c>
      <c r="W3843" s="5" t="b">
        <f t="shared" si="667"/>
        <v>1</v>
      </c>
      <c r="X3843" s="40">
        <f t="shared" ca="1" si="668"/>
        <v>215127</v>
      </c>
      <c r="Y3843" s="30" t="b">
        <f t="shared" ca="1" si="669"/>
        <v>1</v>
      </c>
    </row>
    <row r="3844" spans="1:25">
      <c r="A3844" s="28" t="s">
        <v>5366</v>
      </c>
      <c r="B3844" s="28" t="s">
        <v>5367</v>
      </c>
      <c r="C3844" s="28" t="s">
        <v>3481</v>
      </c>
      <c r="D3844" s="28" t="s">
        <v>2842</v>
      </c>
      <c r="E3844" s="29">
        <v>42194</v>
      </c>
      <c r="F3844" s="28" t="s">
        <v>3667</v>
      </c>
      <c r="G3844" s="30">
        <v>1258</v>
      </c>
      <c r="H3844" s="28" t="s">
        <v>14592</v>
      </c>
      <c r="I3844" s="31">
        <v>0</v>
      </c>
      <c r="J3844" s="31">
        <v>18750</v>
      </c>
      <c r="K3844" s="28" t="s">
        <v>13755</v>
      </c>
      <c r="L3844" s="32">
        <f t="shared" si="661"/>
        <v>-18750</v>
      </c>
      <c r="M3844" s="33">
        <f t="shared" si="662"/>
        <v>18750</v>
      </c>
      <c r="N3844" s="34" t="b">
        <v>1</v>
      </c>
      <c r="O3844" s="35">
        <f t="shared" si="663"/>
        <v>18750</v>
      </c>
      <c r="P3844" s="36" t="str">
        <f t="shared" si="664"/>
        <v>G</v>
      </c>
      <c r="Q3844" s="37" t="str">
        <f t="shared" si="665"/>
        <v>Ayr Gaiety Partnership Ltd</v>
      </c>
      <c r="R3844" s="6" t="str">
        <f t="shared" si="666"/>
        <v>G - Ayr Gaiety Partnership Ltd</v>
      </c>
      <c r="S3844" s="6" t="str">
        <f>IFERROR(INDEX('Vendor Over-ride'!$C:$C, MATCH($R:$R,'Vendor Over-ride'!$A:$A,0)),"")</f>
        <v>G - Ayr Gaiety Partnership Ltd</v>
      </c>
      <c r="U3844" s="38" t="str">
        <f t="shared" si="660"/>
        <v>Lottery</v>
      </c>
      <c r="V3844" s="5" t="str">
        <f t="shared" si="670"/>
        <v>AWARD</v>
      </c>
      <c r="W3844" s="5" t="b">
        <f t="shared" si="667"/>
        <v>0</v>
      </c>
      <c r="X3844" s="40">
        <f t="shared" ca="1" si="668"/>
        <v>75000</v>
      </c>
      <c r="Y3844" s="30" t="b">
        <f t="shared" ca="1" si="669"/>
        <v>1</v>
      </c>
    </row>
    <row r="3845" spans="1:25">
      <c r="A3845" s="28" t="s">
        <v>5366</v>
      </c>
      <c r="B3845" s="28" t="s">
        <v>5367</v>
      </c>
      <c r="C3845" s="28" t="s">
        <v>3481</v>
      </c>
      <c r="D3845" s="28" t="s">
        <v>2842</v>
      </c>
      <c r="E3845" s="29">
        <v>42194</v>
      </c>
      <c r="F3845" s="28" t="s">
        <v>3668</v>
      </c>
      <c r="G3845" s="30">
        <v>1258</v>
      </c>
      <c r="H3845" s="28" t="s">
        <v>14593</v>
      </c>
      <c r="I3845" s="31">
        <v>0</v>
      </c>
      <c r="J3845" s="31">
        <v>37500</v>
      </c>
      <c r="K3845" s="28" t="s">
        <v>13757</v>
      </c>
      <c r="L3845" s="32">
        <f t="shared" si="661"/>
        <v>-37500</v>
      </c>
      <c r="M3845" s="33">
        <f t="shared" si="662"/>
        <v>37500</v>
      </c>
      <c r="N3845" s="34" t="b">
        <v>1</v>
      </c>
      <c r="O3845" s="35">
        <f t="shared" si="663"/>
        <v>37500</v>
      </c>
      <c r="P3845" s="36" t="str">
        <f t="shared" si="664"/>
        <v>G</v>
      </c>
      <c r="Q3845" s="37" t="str">
        <f t="shared" si="665"/>
        <v>Birds of Paradise Theatre</v>
      </c>
      <c r="R3845" s="6" t="str">
        <f t="shared" si="666"/>
        <v>G - Birds of Paradise Theatre</v>
      </c>
      <c r="S3845" s="6" t="str">
        <f>IFERROR(INDEX('Vendor Over-ride'!$C:$C, MATCH($R:$R,'Vendor Over-ride'!$A:$A,0)),"")</f>
        <v>G - Birds of Paradise Theatre</v>
      </c>
      <c r="U3845" s="38" t="str">
        <f t="shared" si="660"/>
        <v>Lottery</v>
      </c>
      <c r="V3845" s="5" t="str">
        <f t="shared" si="670"/>
        <v>AWARD</v>
      </c>
      <c r="W3845" s="5" t="b">
        <f t="shared" si="667"/>
        <v>1</v>
      </c>
      <c r="X3845" s="40">
        <f t="shared" ca="1" si="668"/>
        <v>264000</v>
      </c>
      <c r="Y3845" s="30" t="b">
        <f t="shared" ca="1" si="669"/>
        <v>1</v>
      </c>
    </row>
    <row r="3846" spans="1:25">
      <c r="A3846" s="28" t="s">
        <v>5366</v>
      </c>
      <c r="B3846" s="28" t="s">
        <v>5367</v>
      </c>
      <c r="C3846" s="28" t="s">
        <v>3481</v>
      </c>
      <c r="D3846" s="28" t="s">
        <v>2842</v>
      </c>
      <c r="E3846" s="29">
        <v>42194</v>
      </c>
      <c r="F3846" s="28" t="s">
        <v>3669</v>
      </c>
      <c r="G3846" s="30">
        <v>1258</v>
      </c>
      <c r="H3846" s="28" t="s">
        <v>14594</v>
      </c>
      <c r="I3846" s="31">
        <v>0</v>
      </c>
      <c r="J3846" s="31">
        <v>53438</v>
      </c>
      <c r="K3846" s="28" t="s">
        <v>13759</v>
      </c>
      <c r="L3846" s="32">
        <f t="shared" si="661"/>
        <v>-53438</v>
      </c>
      <c r="M3846" s="33">
        <f t="shared" si="662"/>
        <v>53438</v>
      </c>
      <c r="N3846" s="34" t="b">
        <v>1</v>
      </c>
      <c r="O3846" s="35">
        <f t="shared" si="663"/>
        <v>53438</v>
      </c>
      <c r="P3846" s="36" t="str">
        <f t="shared" si="664"/>
        <v>G</v>
      </c>
      <c r="Q3846" s="37" t="str">
        <f t="shared" si="665"/>
        <v>Catherine Wheels Theatre Company</v>
      </c>
      <c r="R3846" s="6" t="str">
        <f t="shared" si="666"/>
        <v>G - Catherine Wheels Theatre Company</v>
      </c>
      <c r="S3846" s="6" t="str">
        <f>IFERROR(INDEX('Vendor Over-ride'!$C:$C, MATCH($R:$R,'Vendor Over-ride'!$A:$A,0)),"")</f>
        <v>G - Catherine Wheels Theatre Company</v>
      </c>
      <c r="U3846" s="38" t="str">
        <f t="shared" si="660"/>
        <v>Lottery</v>
      </c>
      <c r="V3846" s="5" t="str">
        <f t="shared" si="670"/>
        <v>AWARD</v>
      </c>
      <c r="W3846" s="5" t="b">
        <f t="shared" si="667"/>
        <v>1</v>
      </c>
      <c r="X3846" s="40">
        <f t="shared" ca="1" si="668"/>
        <v>213752</v>
      </c>
      <c r="Y3846" s="30" t="b">
        <f t="shared" ca="1" si="669"/>
        <v>1</v>
      </c>
    </row>
    <row r="3847" spans="1:25">
      <c r="A3847" s="28" t="s">
        <v>5366</v>
      </c>
      <c r="B3847" s="28" t="s">
        <v>5367</v>
      </c>
      <c r="C3847" s="28" t="s">
        <v>3481</v>
      </c>
      <c r="D3847" s="28" t="s">
        <v>2842</v>
      </c>
      <c r="E3847" s="29">
        <v>42194</v>
      </c>
      <c r="F3847" s="28" t="s">
        <v>3670</v>
      </c>
      <c r="G3847" s="30">
        <v>1258</v>
      </c>
      <c r="H3847" s="28" t="s">
        <v>14595</v>
      </c>
      <c r="I3847" s="31">
        <v>0</v>
      </c>
      <c r="J3847" s="31">
        <v>20000</v>
      </c>
      <c r="K3847" s="28" t="s">
        <v>13762</v>
      </c>
      <c r="L3847" s="32">
        <f t="shared" si="661"/>
        <v>-20000</v>
      </c>
      <c r="M3847" s="33">
        <f t="shared" si="662"/>
        <v>20000</v>
      </c>
      <c r="N3847" s="34" t="b">
        <v>1</v>
      </c>
      <c r="O3847" s="35">
        <f t="shared" si="663"/>
        <v>20000</v>
      </c>
      <c r="P3847" s="36" t="str">
        <f t="shared" si="664"/>
        <v>G</v>
      </c>
      <c r="Q3847" s="37" t="str">
        <f t="shared" si="665"/>
        <v>Dance House</v>
      </c>
      <c r="R3847" s="6" t="str">
        <f t="shared" si="666"/>
        <v>G - Dance House</v>
      </c>
      <c r="S3847" s="6" t="str">
        <f>IFERROR(INDEX('Vendor Over-ride'!$C:$C, MATCH($R:$R,'Vendor Over-ride'!$A:$A,0)),"")</f>
        <v>G - Dance House</v>
      </c>
      <c r="U3847" s="38" t="str">
        <f t="shared" si="660"/>
        <v>Lottery</v>
      </c>
      <c r="V3847" s="5" t="str">
        <f t="shared" si="670"/>
        <v>AWARD</v>
      </c>
      <c r="W3847" s="5" t="b">
        <f t="shared" si="667"/>
        <v>0</v>
      </c>
      <c r="X3847" s="40">
        <f t="shared" ca="1" si="668"/>
        <v>87647.459999999992</v>
      </c>
      <c r="Y3847" s="30" t="b">
        <f t="shared" ca="1" si="669"/>
        <v>1</v>
      </c>
    </row>
    <row r="3848" spans="1:25">
      <c r="A3848" s="28" t="s">
        <v>5366</v>
      </c>
      <c r="B3848" s="28" t="s">
        <v>5367</v>
      </c>
      <c r="C3848" s="28" t="s">
        <v>3481</v>
      </c>
      <c r="D3848" s="28" t="s">
        <v>2842</v>
      </c>
      <c r="E3848" s="29">
        <v>42194</v>
      </c>
      <c r="F3848" s="28" t="s">
        <v>3671</v>
      </c>
      <c r="G3848" s="30">
        <v>1258</v>
      </c>
      <c r="H3848" s="28" t="s">
        <v>14596</v>
      </c>
      <c r="I3848" s="31">
        <v>0</v>
      </c>
      <c r="J3848" s="31">
        <v>14000</v>
      </c>
      <c r="K3848" s="28" t="s">
        <v>13766</v>
      </c>
      <c r="L3848" s="32">
        <f t="shared" si="661"/>
        <v>-14000</v>
      </c>
      <c r="M3848" s="33">
        <f t="shared" si="662"/>
        <v>14000</v>
      </c>
      <c r="N3848" s="34" t="b">
        <v>1</v>
      </c>
      <c r="O3848" s="35">
        <f t="shared" si="663"/>
        <v>14000</v>
      </c>
      <c r="P3848" s="36" t="str">
        <f t="shared" si="664"/>
        <v>G</v>
      </c>
      <c r="Q3848" s="37" t="str">
        <f t="shared" si="665"/>
        <v>Drake Music Scotland</v>
      </c>
      <c r="R3848" s="6" t="str">
        <f t="shared" si="666"/>
        <v>G - Drake Music Scotland</v>
      </c>
      <c r="S3848" s="6" t="str">
        <f>IFERROR(INDEX('Vendor Over-ride'!$C:$C, MATCH($R:$R,'Vendor Over-ride'!$A:$A,0)),"")</f>
        <v>G - Drake Music Scotland</v>
      </c>
      <c r="U3848" s="38" t="str">
        <f t="shared" si="660"/>
        <v>Lottery</v>
      </c>
      <c r="V3848" s="5" t="str">
        <f t="shared" si="670"/>
        <v>AWARD</v>
      </c>
      <c r="W3848" s="5" t="b">
        <f t="shared" si="667"/>
        <v>0</v>
      </c>
      <c r="X3848" s="40">
        <f t="shared" ca="1" si="668"/>
        <v>118500</v>
      </c>
      <c r="Y3848" s="30" t="b">
        <f t="shared" ca="1" si="669"/>
        <v>1</v>
      </c>
    </row>
    <row r="3849" spans="1:25">
      <c r="A3849" s="28" t="s">
        <v>5366</v>
      </c>
      <c r="B3849" s="28" t="s">
        <v>5367</v>
      </c>
      <c r="C3849" s="28" t="s">
        <v>3481</v>
      </c>
      <c r="D3849" s="28" t="s">
        <v>2842</v>
      </c>
      <c r="E3849" s="29">
        <v>42194</v>
      </c>
      <c r="F3849" s="28" t="s">
        <v>3672</v>
      </c>
      <c r="G3849" s="30">
        <v>1258</v>
      </c>
      <c r="H3849" s="28" t="s">
        <v>14597</v>
      </c>
      <c r="I3849" s="31">
        <v>0</v>
      </c>
      <c r="J3849" s="31">
        <v>23750</v>
      </c>
      <c r="K3849" s="28" t="s">
        <v>13768</v>
      </c>
      <c r="L3849" s="32">
        <f t="shared" si="661"/>
        <v>-23750</v>
      </c>
      <c r="M3849" s="33">
        <f t="shared" si="662"/>
        <v>23750</v>
      </c>
      <c r="N3849" s="34" t="b">
        <v>1</v>
      </c>
      <c r="O3849" s="35">
        <f t="shared" si="663"/>
        <v>23750</v>
      </c>
      <c r="P3849" s="36" t="str">
        <f t="shared" si="664"/>
        <v>G</v>
      </c>
      <c r="Q3849" s="37" t="str">
        <f t="shared" si="665"/>
        <v>Edinburgh UNESCO City of Literature Trust</v>
      </c>
      <c r="R3849" s="6" t="str">
        <f t="shared" si="666"/>
        <v>G - Edinburgh UNESCO City of Literature Trust</v>
      </c>
      <c r="S3849" s="6" t="str">
        <f>IFERROR(INDEX('Vendor Over-ride'!$C:$C, MATCH($R:$R,'Vendor Over-ride'!$A:$A,0)),"")</f>
        <v>G - Edinburgh UNESCO City of Literature Trust</v>
      </c>
      <c r="U3849" s="38" t="str">
        <f t="shared" si="660"/>
        <v>Lottery</v>
      </c>
      <c r="V3849" s="5" t="str">
        <f t="shared" si="670"/>
        <v>AWARD</v>
      </c>
      <c r="W3849" s="5" t="b">
        <f t="shared" si="667"/>
        <v>0</v>
      </c>
      <c r="X3849" s="40">
        <f t="shared" ca="1" si="668"/>
        <v>142500</v>
      </c>
      <c r="Y3849" s="30" t="b">
        <f t="shared" ca="1" si="669"/>
        <v>1</v>
      </c>
    </row>
    <row r="3850" spans="1:25">
      <c r="A3850" s="28" t="s">
        <v>5366</v>
      </c>
      <c r="B3850" s="28" t="s">
        <v>5367</v>
      </c>
      <c r="C3850" s="28" t="s">
        <v>3481</v>
      </c>
      <c r="D3850" s="28" t="s">
        <v>2842</v>
      </c>
      <c r="E3850" s="29">
        <v>42194</v>
      </c>
      <c r="F3850" s="28" t="s">
        <v>3673</v>
      </c>
      <c r="G3850" s="30">
        <v>1258</v>
      </c>
      <c r="H3850" s="28" t="s">
        <v>14598</v>
      </c>
      <c r="I3850" s="31">
        <v>0</v>
      </c>
      <c r="J3850" s="31">
        <v>168000</v>
      </c>
      <c r="K3850" s="28" t="s">
        <v>13770</v>
      </c>
      <c r="L3850" s="32">
        <f t="shared" si="661"/>
        <v>-168000</v>
      </c>
      <c r="M3850" s="33">
        <f t="shared" si="662"/>
        <v>168000</v>
      </c>
      <c r="N3850" s="34" t="b">
        <v>1</v>
      </c>
      <c r="O3850" s="35">
        <f t="shared" si="663"/>
        <v>168000</v>
      </c>
      <c r="P3850" s="36" t="str">
        <f t="shared" si="664"/>
        <v>G</v>
      </c>
      <c r="Q3850" s="37" t="str">
        <f t="shared" si="665"/>
        <v>Enterprise Music Scotland</v>
      </c>
      <c r="R3850" s="6" t="str">
        <f t="shared" si="666"/>
        <v>G - Enterprise Music Scotland</v>
      </c>
      <c r="S3850" s="6" t="str">
        <f>IFERROR(INDEX('Vendor Over-ride'!$C:$C, MATCH($R:$R,'Vendor Over-ride'!$A:$A,0)),"")</f>
        <v>G - Enterprise Music Scotland</v>
      </c>
      <c r="U3850" s="38" t="str">
        <f t="shared" si="660"/>
        <v>Lottery</v>
      </c>
      <c r="V3850" s="5" t="str">
        <f t="shared" si="670"/>
        <v>AWARD</v>
      </c>
      <c r="W3850" s="5" t="b">
        <f t="shared" si="667"/>
        <v>1</v>
      </c>
      <c r="X3850" s="40">
        <f t="shared" ca="1" si="668"/>
        <v>229100</v>
      </c>
      <c r="Y3850" s="30" t="b">
        <f t="shared" ca="1" si="669"/>
        <v>1</v>
      </c>
    </row>
    <row r="3851" spans="1:25">
      <c r="A3851" s="28" t="s">
        <v>5366</v>
      </c>
      <c r="B3851" s="28" t="s">
        <v>5367</v>
      </c>
      <c r="C3851" s="28" t="s">
        <v>3481</v>
      </c>
      <c r="D3851" s="28" t="s">
        <v>2842</v>
      </c>
      <c r="E3851" s="29">
        <v>42194</v>
      </c>
      <c r="F3851" s="28" t="s">
        <v>3674</v>
      </c>
      <c r="G3851" s="30">
        <v>1258</v>
      </c>
      <c r="H3851" s="28" t="s">
        <v>14599</v>
      </c>
      <c r="I3851" s="31">
        <v>0</v>
      </c>
      <c r="J3851" s="31">
        <v>55000</v>
      </c>
      <c r="K3851" s="28" t="s">
        <v>13772</v>
      </c>
      <c r="L3851" s="32">
        <f t="shared" si="661"/>
        <v>-55000</v>
      </c>
      <c r="M3851" s="33">
        <f t="shared" si="662"/>
        <v>55000</v>
      </c>
      <c r="N3851" s="34" t="b">
        <v>1</v>
      </c>
      <c r="O3851" s="35">
        <f t="shared" si="663"/>
        <v>55000</v>
      </c>
      <c r="P3851" s="36" t="str">
        <f t="shared" si="664"/>
        <v>G</v>
      </c>
      <c r="Q3851" s="37" t="str">
        <f t="shared" si="665"/>
        <v>Feis Rois Ltd</v>
      </c>
      <c r="R3851" s="6" t="str">
        <f t="shared" si="666"/>
        <v>G - Feis Rois Ltd</v>
      </c>
      <c r="S3851" s="6" t="str">
        <f>IFERROR(INDEX('Vendor Over-ride'!$C:$C, MATCH($R:$R,'Vendor Over-ride'!$A:$A,0)),"")</f>
        <v>G - Feis Rois Ltd</v>
      </c>
      <c r="U3851" s="38" t="str">
        <f t="shared" si="660"/>
        <v>Lottery</v>
      </c>
      <c r="V3851" s="5" t="str">
        <f t="shared" si="670"/>
        <v>AWARD</v>
      </c>
      <c r="W3851" s="5" t="b">
        <f t="shared" si="667"/>
        <v>1</v>
      </c>
      <c r="X3851" s="40">
        <f t="shared" ca="1" si="668"/>
        <v>220000</v>
      </c>
      <c r="Y3851" s="30" t="b">
        <f t="shared" ca="1" si="669"/>
        <v>1</v>
      </c>
    </row>
    <row r="3852" spans="1:25">
      <c r="A3852" s="28" t="s">
        <v>5366</v>
      </c>
      <c r="B3852" s="28" t="s">
        <v>5367</v>
      </c>
      <c r="C3852" s="28" t="s">
        <v>3481</v>
      </c>
      <c r="D3852" s="28" t="s">
        <v>2842</v>
      </c>
      <c r="E3852" s="29">
        <v>42194</v>
      </c>
      <c r="F3852" s="28" t="s">
        <v>3675</v>
      </c>
      <c r="G3852" s="30">
        <v>1258</v>
      </c>
      <c r="H3852" s="28" t="s">
        <v>14600</v>
      </c>
      <c r="I3852" s="31">
        <v>0</v>
      </c>
      <c r="J3852" s="31">
        <v>150000</v>
      </c>
      <c r="K3852" s="28" t="s">
        <v>13774</v>
      </c>
      <c r="L3852" s="32">
        <f t="shared" si="661"/>
        <v>-150000</v>
      </c>
      <c r="M3852" s="33">
        <f t="shared" si="662"/>
        <v>150000</v>
      </c>
      <c r="N3852" s="34" t="b">
        <v>1</v>
      </c>
      <c r="O3852" s="35">
        <f t="shared" si="663"/>
        <v>150000</v>
      </c>
      <c r="P3852" s="36" t="str">
        <f t="shared" si="664"/>
        <v>G</v>
      </c>
      <c r="Q3852" s="37" t="str">
        <f t="shared" si="665"/>
        <v>Feisean nan Gaidheal</v>
      </c>
      <c r="R3852" s="6" t="str">
        <f t="shared" si="666"/>
        <v>G - Feisean nan Gaidheal</v>
      </c>
      <c r="S3852" s="6" t="str">
        <f>IFERROR(INDEX('Vendor Over-ride'!$C:$C, MATCH($R:$R,'Vendor Over-ride'!$A:$A,0)),"")</f>
        <v>G - Feisean nan Gaidheal</v>
      </c>
      <c r="U3852" s="38" t="str">
        <f t="shared" si="660"/>
        <v>Lottery</v>
      </c>
      <c r="V3852" s="5" t="str">
        <f t="shared" si="670"/>
        <v>AWARD</v>
      </c>
      <c r="W3852" s="5" t="b">
        <f t="shared" si="667"/>
        <v>1</v>
      </c>
      <c r="X3852" s="40">
        <f t="shared" ca="1" si="668"/>
        <v>529069.21</v>
      </c>
      <c r="Y3852" s="30" t="b">
        <f t="shared" ca="1" si="669"/>
        <v>1</v>
      </c>
    </row>
    <row r="3853" spans="1:25">
      <c r="A3853" s="28" t="s">
        <v>5366</v>
      </c>
      <c r="B3853" s="28" t="s">
        <v>5367</v>
      </c>
      <c r="C3853" s="28" t="s">
        <v>3481</v>
      </c>
      <c r="D3853" s="28" t="s">
        <v>2842</v>
      </c>
      <c r="E3853" s="29">
        <v>42194</v>
      </c>
      <c r="F3853" s="28" t="s">
        <v>3676</v>
      </c>
      <c r="G3853" s="30">
        <v>1258</v>
      </c>
      <c r="H3853" s="28" t="s">
        <v>14601</v>
      </c>
      <c r="I3853" s="31">
        <v>0</v>
      </c>
      <c r="J3853" s="31">
        <v>27500</v>
      </c>
      <c r="K3853" s="28" t="s">
        <v>13778</v>
      </c>
      <c r="L3853" s="32">
        <f t="shared" si="661"/>
        <v>-27500</v>
      </c>
      <c r="M3853" s="33">
        <f t="shared" si="662"/>
        <v>27500</v>
      </c>
      <c r="N3853" s="34" t="b">
        <v>1</v>
      </c>
      <c r="O3853" s="35">
        <f t="shared" si="663"/>
        <v>27500</v>
      </c>
      <c r="P3853" s="36" t="str">
        <f t="shared" si="664"/>
        <v>G</v>
      </c>
      <c r="Q3853" s="37" t="str">
        <f t="shared" si="665"/>
        <v>Glasgow East Arts Co Ltd</v>
      </c>
      <c r="R3853" s="6" t="str">
        <f t="shared" si="666"/>
        <v>G - Glasgow East Arts Co Ltd</v>
      </c>
      <c r="S3853" s="6" t="str">
        <f>IFERROR(INDEX('Vendor Over-ride'!$C:$C, MATCH($R:$R,'Vendor Over-ride'!$A:$A,0)),"")</f>
        <v>G - Glasgow East Arts Co Ltd</v>
      </c>
      <c r="U3853" s="38" t="str">
        <f t="shared" si="660"/>
        <v>Lottery</v>
      </c>
      <c r="V3853" s="5" t="str">
        <f t="shared" si="670"/>
        <v>AWARD</v>
      </c>
      <c r="W3853" s="5" t="b">
        <f t="shared" si="667"/>
        <v>1</v>
      </c>
      <c r="X3853" s="40">
        <f t="shared" ca="1" si="668"/>
        <v>126500</v>
      </c>
      <c r="Y3853" s="30" t="b">
        <f t="shared" ca="1" si="669"/>
        <v>1</v>
      </c>
    </row>
    <row r="3854" spans="1:25">
      <c r="A3854" s="28" t="s">
        <v>5366</v>
      </c>
      <c r="B3854" s="28" t="s">
        <v>5367</v>
      </c>
      <c r="C3854" s="28" t="s">
        <v>3481</v>
      </c>
      <c r="D3854" s="28" t="s">
        <v>2842</v>
      </c>
      <c r="E3854" s="29">
        <v>42194</v>
      </c>
      <c r="F3854" s="28" t="s">
        <v>3677</v>
      </c>
      <c r="G3854" s="30">
        <v>1258</v>
      </c>
      <c r="H3854" s="28" t="s">
        <v>14602</v>
      </c>
      <c r="I3854" s="31">
        <v>0</v>
      </c>
      <c r="J3854" s="31">
        <v>25350</v>
      </c>
      <c r="K3854" s="28" t="s">
        <v>13780</v>
      </c>
      <c r="L3854" s="32">
        <f t="shared" si="661"/>
        <v>-25350</v>
      </c>
      <c r="M3854" s="33">
        <f t="shared" si="662"/>
        <v>25350</v>
      </c>
      <c r="N3854" s="34" t="b">
        <v>1</v>
      </c>
      <c r="O3854" s="35">
        <f t="shared" si="663"/>
        <v>25350</v>
      </c>
      <c r="P3854" s="36" t="str">
        <f t="shared" si="664"/>
        <v>G</v>
      </c>
      <c r="Q3854" s="37" t="str">
        <f t="shared" si="665"/>
        <v>Glasgow Women's Library</v>
      </c>
      <c r="R3854" s="6" t="str">
        <f t="shared" si="666"/>
        <v>G - Glasgow Women's Library</v>
      </c>
      <c r="S3854" s="6" t="str">
        <f>IFERROR(INDEX('Vendor Over-ride'!$C:$C, MATCH($R:$R,'Vendor Over-ride'!$A:$A,0)),"")</f>
        <v>G - Glasgow Women's Library</v>
      </c>
      <c r="U3854" s="38" t="str">
        <f t="shared" si="660"/>
        <v>Lottery</v>
      </c>
      <c r="V3854" s="5" t="str">
        <f t="shared" si="670"/>
        <v>AWARD</v>
      </c>
      <c r="W3854" s="5" t="b">
        <f t="shared" si="667"/>
        <v>1</v>
      </c>
      <c r="X3854" s="40">
        <f t="shared" ca="1" si="668"/>
        <v>156607.41999999998</v>
      </c>
      <c r="Y3854" s="30" t="b">
        <f t="shared" ca="1" si="669"/>
        <v>1</v>
      </c>
    </row>
    <row r="3855" spans="1:25">
      <c r="A3855" s="28" t="s">
        <v>5366</v>
      </c>
      <c r="B3855" s="28" t="s">
        <v>5367</v>
      </c>
      <c r="C3855" s="28" t="s">
        <v>3481</v>
      </c>
      <c r="D3855" s="28" t="s">
        <v>2842</v>
      </c>
      <c r="E3855" s="29">
        <v>42194</v>
      </c>
      <c r="F3855" s="28" t="s">
        <v>3678</v>
      </c>
      <c r="G3855" s="30">
        <v>1258</v>
      </c>
      <c r="H3855" s="28" t="s">
        <v>14603</v>
      </c>
      <c r="I3855" s="31">
        <v>0</v>
      </c>
      <c r="J3855" s="31">
        <v>50000</v>
      </c>
      <c r="K3855" s="28" t="s">
        <v>14431</v>
      </c>
      <c r="L3855" s="32">
        <f t="shared" si="661"/>
        <v>-50000</v>
      </c>
      <c r="M3855" s="33">
        <f t="shared" si="662"/>
        <v>50000</v>
      </c>
      <c r="N3855" s="34" t="b">
        <v>1</v>
      </c>
      <c r="O3855" s="35">
        <f t="shared" si="663"/>
        <v>50000</v>
      </c>
      <c r="P3855" s="36" t="str">
        <f t="shared" si="664"/>
        <v>G</v>
      </c>
      <c r="Q3855" s="37" t="str">
        <f t="shared" si="665"/>
        <v>Greenock Arts Guild</v>
      </c>
      <c r="R3855" s="6" t="str">
        <f t="shared" si="666"/>
        <v>G - Greenock Arts Guild</v>
      </c>
      <c r="S3855" s="6" t="str">
        <f>IFERROR(INDEX('Vendor Over-ride'!$C:$C, MATCH($R:$R,'Vendor Over-ride'!$A:$A,0)),"")</f>
        <v>G - Greenock Arts Guild</v>
      </c>
      <c r="U3855" s="38" t="str">
        <f t="shared" si="660"/>
        <v>Lottery</v>
      </c>
      <c r="V3855" s="5" t="str">
        <f t="shared" si="670"/>
        <v>AWARD</v>
      </c>
      <c r="W3855" s="5" t="b">
        <f t="shared" si="667"/>
        <v>1</v>
      </c>
      <c r="X3855" s="40">
        <f t="shared" ca="1" si="668"/>
        <v>211784</v>
      </c>
      <c r="Y3855" s="30" t="b">
        <f t="shared" ca="1" si="669"/>
        <v>1</v>
      </c>
    </row>
    <row r="3856" spans="1:25">
      <c r="A3856" s="28" t="s">
        <v>5366</v>
      </c>
      <c r="B3856" s="28" t="s">
        <v>5367</v>
      </c>
      <c r="C3856" s="28" t="s">
        <v>3481</v>
      </c>
      <c r="D3856" s="28" t="s">
        <v>2842</v>
      </c>
      <c r="E3856" s="29">
        <v>42194</v>
      </c>
      <c r="F3856" s="28" t="s">
        <v>3679</v>
      </c>
      <c r="G3856" s="30">
        <v>1258</v>
      </c>
      <c r="H3856" s="28" t="s">
        <v>14604</v>
      </c>
      <c r="I3856" s="31">
        <v>0</v>
      </c>
      <c r="J3856" s="31">
        <v>91250</v>
      </c>
      <c r="K3856" s="28" t="s">
        <v>13782</v>
      </c>
      <c r="L3856" s="32">
        <f t="shared" si="661"/>
        <v>-91250</v>
      </c>
      <c r="M3856" s="33">
        <f t="shared" si="662"/>
        <v>91250</v>
      </c>
      <c r="N3856" s="34" t="b">
        <v>1</v>
      </c>
      <c r="O3856" s="35">
        <f t="shared" si="663"/>
        <v>91250</v>
      </c>
      <c r="P3856" s="36" t="str">
        <f t="shared" si="664"/>
        <v>G</v>
      </c>
      <c r="Q3856" s="37" t="str">
        <f t="shared" si="665"/>
        <v>Imaginate</v>
      </c>
      <c r="R3856" s="6" t="str">
        <f t="shared" si="666"/>
        <v>G - Imaginate</v>
      </c>
      <c r="S3856" s="6" t="str">
        <f>IFERROR(INDEX('Vendor Over-ride'!$C:$C, MATCH($R:$R,'Vendor Over-ride'!$A:$A,0)),"")</f>
        <v>G - Imaginate</v>
      </c>
      <c r="U3856" s="38" t="str">
        <f t="shared" si="660"/>
        <v>Lottery</v>
      </c>
      <c r="V3856" s="5" t="str">
        <f t="shared" si="670"/>
        <v>AWARD</v>
      </c>
      <c r="W3856" s="5" t="b">
        <f t="shared" si="667"/>
        <v>1</v>
      </c>
      <c r="X3856" s="40">
        <f t="shared" ca="1" si="668"/>
        <v>365000</v>
      </c>
      <c r="Y3856" s="30" t="b">
        <f t="shared" ca="1" si="669"/>
        <v>1</v>
      </c>
    </row>
    <row r="3857" spans="1:25">
      <c r="A3857" s="28" t="s">
        <v>5366</v>
      </c>
      <c r="B3857" s="28" t="s">
        <v>5367</v>
      </c>
      <c r="C3857" s="28" t="s">
        <v>3481</v>
      </c>
      <c r="D3857" s="28" t="s">
        <v>2842</v>
      </c>
      <c r="E3857" s="29">
        <v>42194</v>
      </c>
      <c r="F3857" s="28" t="s">
        <v>3680</v>
      </c>
      <c r="G3857" s="30">
        <v>1258</v>
      </c>
      <c r="H3857" s="28" t="s">
        <v>14605</v>
      </c>
      <c r="I3857" s="31">
        <v>0</v>
      </c>
      <c r="J3857" s="31">
        <v>25000</v>
      </c>
      <c r="K3857" s="28" t="s">
        <v>13784</v>
      </c>
      <c r="L3857" s="32">
        <f t="shared" si="661"/>
        <v>-25000</v>
      </c>
      <c r="M3857" s="33">
        <f t="shared" si="662"/>
        <v>25000</v>
      </c>
      <c r="N3857" s="34" t="b">
        <v>1</v>
      </c>
      <c r="O3857" s="35">
        <f t="shared" si="663"/>
        <v>25000</v>
      </c>
      <c r="P3857" s="36" t="str">
        <f t="shared" si="664"/>
        <v>G</v>
      </c>
      <c r="Q3857" s="37" t="str">
        <f t="shared" si="665"/>
        <v>Indepen-dance</v>
      </c>
      <c r="R3857" s="6" t="str">
        <f t="shared" si="666"/>
        <v>G - Indepen-dance</v>
      </c>
      <c r="S3857" s="6" t="str">
        <f>IFERROR(INDEX('Vendor Over-ride'!$C:$C, MATCH($R:$R,'Vendor Over-ride'!$A:$A,0)),"")</f>
        <v>G - Indepen-dance</v>
      </c>
      <c r="U3857" s="38" t="str">
        <f t="shared" si="660"/>
        <v>Lottery</v>
      </c>
      <c r="V3857" s="5" t="str">
        <f t="shared" si="670"/>
        <v>AWARD</v>
      </c>
      <c r="W3857" s="5" t="b">
        <f t="shared" si="667"/>
        <v>1</v>
      </c>
      <c r="X3857" s="40">
        <f t="shared" ca="1" si="668"/>
        <v>107240</v>
      </c>
      <c r="Y3857" s="30" t="b">
        <f t="shared" ca="1" si="669"/>
        <v>1</v>
      </c>
    </row>
    <row r="3858" spans="1:25">
      <c r="A3858" s="28" t="s">
        <v>5366</v>
      </c>
      <c r="B3858" s="28" t="s">
        <v>5367</v>
      </c>
      <c r="C3858" s="28" t="s">
        <v>3481</v>
      </c>
      <c r="D3858" s="28" t="s">
        <v>2842</v>
      </c>
      <c r="E3858" s="29">
        <v>42194</v>
      </c>
      <c r="F3858" s="28" t="s">
        <v>3681</v>
      </c>
      <c r="G3858" s="30">
        <v>1258</v>
      </c>
      <c r="H3858" s="28" t="s">
        <v>14606</v>
      </c>
      <c r="I3858" s="31">
        <v>0</v>
      </c>
      <c r="J3858" s="31">
        <v>25000</v>
      </c>
      <c r="K3858" s="28" t="s">
        <v>13786</v>
      </c>
      <c r="L3858" s="32">
        <f t="shared" si="661"/>
        <v>-25000</v>
      </c>
      <c r="M3858" s="33">
        <f t="shared" si="662"/>
        <v>25000</v>
      </c>
      <c r="N3858" s="34" t="b">
        <v>1</v>
      </c>
      <c r="O3858" s="35">
        <f t="shared" si="663"/>
        <v>25000</v>
      </c>
      <c r="P3858" s="36" t="str">
        <f t="shared" si="664"/>
        <v>G</v>
      </c>
      <c r="Q3858" s="37" t="str">
        <f t="shared" si="665"/>
        <v>Luminate</v>
      </c>
      <c r="R3858" s="6" t="str">
        <f t="shared" si="666"/>
        <v>G - Luminate</v>
      </c>
      <c r="S3858" s="6" t="str">
        <f>IFERROR(INDEX('Vendor Over-ride'!$C:$C, MATCH($R:$R,'Vendor Over-ride'!$A:$A,0)),"")</f>
        <v>G - Luminate</v>
      </c>
      <c r="U3858" s="38" t="str">
        <f t="shared" si="660"/>
        <v>Lottery</v>
      </c>
      <c r="V3858" s="5" t="str">
        <f t="shared" si="670"/>
        <v>AWARD</v>
      </c>
      <c r="W3858" s="5" t="b">
        <f t="shared" si="667"/>
        <v>1</v>
      </c>
      <c r="X3858" s="40">
        <f t="shared" ca="1" si="668"/>
        <v>100000</v>
      </c>
      <c r="Y3858" s="30" t="b">
        <f t="shared" ca="1" si="669"/>
        <v>1</v>
      </c>
    </row>
    <row r="3859" spans="1:25">
      <c r="A3859" s="28" t="s">
        <v>5366</v>
      </c>
      <c r="B3859" s="28" t="s">
        <v>5367</v>
      </c>
      <c r="C3859" s="28" t="s">
        <v>3481</v>
      </c>
      <c r="D3859" s="28" t="s">
        <v>2842</v>
      </c>
      <c r="E3859" s="29">
        <v>42194</v>
      </c>
      <c r="F3859" s="28" t="s">
        <v>3682</v>
      </c>
      <c r="G3859" s="30">
        <v>1258</v>
      </c>
      <c r="H3859" s="28" t="s">
        <v>14607</v>
      </c>
      <c r="I3859" s="31">
        <v>0</v>
      </c>
      <c r="J3859" s="31">
        <v>35625</v>
      </c>
      <c r="K3859" s="28" t="s">
        <v>13788</v>
      </c>
      <c r="L3859" s="32">
        <f t="shared" si="661"/>
        <v>-35625</v>
      </c>
      <c r="M3859" s="33">
        <f t="shared" si="662"/>
        <v>35625</v>
      </c>
      <c r="N3859" s="34" t="b">
        <v>1</v>
      </c>
      <c r="O3859" s="35">
        <f t="shared" si="663"/>
        <v>35625</v>
      </c>
      <c r="P3859" s="36" t="str">
        <f t="shared" si="664"/>
        <v>G</v>
      </c>
      <c r="Q3859" s="37" t="str">
        <f t="shared" si="665"/>
        <v>Lung Ha's Theatre Company</v>
      </c>
      <c r="R3859" s="6" t="str">
        <f t="shared" si="666"/>
        <v>G - Lung Ha's Theatre Company</v>
      </c>
      <c r="S3859" s="6" t="str">
        <f>IFERROR(INDEX('Vendor Over-ride'!$C:$C, MATCH($R:$R,'Vendor Over-ride'!$A:$A,0)),"")</f>
        <v>G - Lung Ha's Theatre Company</v>
      </c>
      <c r="U3859" s="38" t="str">
        <f t="shared" si="660"/>
        <v>Lottery</v>
      </c>
      <c r="V3859" s="5" t="str">
        <f t="shared" si="670"/>
        <v>AWARD</v>
      </c>
      <c r="W3859" s="5" t="b">
        <f t="shared" si="667"/>
        <v>1</v>
      </c>
      <c r="X3859" s="40">
        <f t="shared" ca="1" si="668"/>
        <v>142500</v>
      </c>
      <c r="Y3859" s="30" t="b">
        <f t="shared" ca="1" si="669"/>
        <v>1</v>
      </c>
    </row>
    <row r="3860" spans="1:25">
      <c r="A3860" s="28" t="s">
        <v>5366</v>
      </c>
      <c r="B3860" s="28" t="s">
        <v>5367</v>
      </c>
      <c r="C3860" s="28" t="s">
        <v>3481</v>
      </c>
      <c r="D3860" s="28" t="s">
        <v>2842</v>
      </c>
      <c r="E3860" s="29">
        <v>42194</v>
      </c>
      <c r="F3860" s="28" t="s">
        <v>3683</v>
      </c>
      <c r="G3860" s="30">
        <v>1258</v>
      </c>
      <c r="H3860" s="28" t="s">
        <v>14608</v>
      </c>
      <c r="I3860" s="31">
        <v>0</v>
      </c>
      <c r="J3860" s="31">
        <v>50000</v>
      </c>
      <c r="K3860" s="28" t="s">
        <v>13790</v>
      </c>
      <c r="L3860" s="32">
        <f t="shared" si="661"/>
        <v>-50000</v>
      </c>
      <c r="M3860" s="33">
        <f t="shared" si="662"/>
        <v>50000</v>
      </c>
      <c r="N3860" s="34" t="b">
        <v>1</v>
      </c>
      <c r="O3860" s="35">
        <f t="shared" si="663"/>
        <v>50000</v>
      </c>
      <c r="P3860" s="36" t="str">
        <f t="shared" si="664"/>
        <v>G</v>
      </c>
      <c r="Q3860" s="37" t="str">
        <f t="shared" si="665"/>
        <v>National Youth Choir of Scotland</v>
      </c>
      <c r="R3860" s="6" t="str">
        <f t="shared" si="666"/>
        <v>G - National Youth Choir of Scotland</v>
      </c>
      <c r="S3860" s="6" t="str">
        <f>IFERROR(INDEX('Vendor Over-ride'!$C:$C, MATCH($R:$R,'Vendor Over-ride'!$A:$A,0)),"")</f>
        <v>G - National Youth Choir of Scotland</v>
      </c>
      <c r="U3860" s="38" t="str">
        <f t="shared" si="660"/>
        <v>Lottery</v>
      </c>
      <c r="V3860" s="5" t="str">
        <f t="shared" si="670"/>
        <v>AWARD</v>
      </c>
      <c r="W3860" s="5" t="b">
        <f t="shared" si="667"/>
        <v>1</v>
      </c>
      <c r="X3860" s="40">
        <f t="shared" ca="1" si="668"/>
        <v>200000</v>
      </c>
      <c r="Y3860" s="30" t="b">
        <f t="shared" ca="1" si="669"/>
        <v>1</v>
      </c>
    </row>
    <row r="3861" spans="1:25">
      <c r="A3861" s="28" t="s">
        <v>5366</v>
      </c>
      <c r="B3861" s="28" t="s">
        <v>5367</v>
      </c>
      <c r="C3861" s="28" t="s">
        <v>3481</v>
      </c>
      <c r="D3861" s="28" t="s">
        <v>2842</v>
      </c>
      <c r="E3861" s="29">
        <v>42194</v>
      </c>
      <c r="F3861" s="28" t="s">
        <v>3684</v>
      </c>
      <c r="G3861" s="30">
        <v>1258</v>
      </c>
      <c r="H3861" s="28" t="s">
        <v>14609</v>
      </c>
      <c r="I3861" s="31">
        <v>0</v>
      </c>
      <c r="J3861" s="31">
        <v>54167</v>
      </c>
      <c r="K3861" s="28" t="s">
        <v>13792</v>
      </c>
      <c r="L3861" s="32">
        <f t="shared" si="661"/>
        <v>-54167</v>
      </c>
      <c r="M3861" s="33">
        <f t="shared" si="662"/>
        <v>54167</v>
      </c>
      <c r="N3861" s="34" t="b">
        <v>1</v>
      </c>
      <c r="O3861" s="35">
        <f t="shared" si="663"/>
        <v>54167</v>
      </c>
      <c r="P3861" s="36" t="str">
        <f t="shared" si="664"/>
        <v>G</v>
      </c>
      <c r="Q3861" s="37" t="str">
        <f t="shared" si="665"/>
        <v>The National Youth Orchestra of Scotland</v>
      </c>
      <c r="R3861" s="6" t="str">
        <f t="shared" si="666"/>
        <v>G - The National Youth Orchestra of Scotland</v>
      </c>
      <c r="S3861" s="6" t="str">
        <f>IFERROR(INDEX('Vendor Over-ride'!$C:$C, MATCH($R:$R,'Vendor Over-ride'!$A:$A,0)),"")</f>
        <v>G - The National Youth Orchestra of Scotland</v>
      </c>
      <c r="U3861" s="38" t="str">
        <f t="shared" si="660"/>
        <v>Lottery</v>
      </c>
      <c r="V3861" s="5" t="str">
        <f t="shared" si="670"/>
        <v>AWARD</v>
      </c>
      <c r="W3861" s="5" t="b">
        <f t="shared" si="667"/>
        <v>1</v>
      </c>
      <c r="X3861" s="40">
        <f t="shared" ca="1" si="668"/>
        <v>216667</v>
      </c>
      <c r="Y3861" s="30" t="b">
        <f t="shared" ca="1" si="669"/>
        <v>1</v>
      </c>
    </row>
    <row r="3862" spans="1:25">
      <c r="A3862" s="28" t="s">
        <v>5366</v>
      </c>
      <c r="B3862" s="28" t="s">
        <v>5367</v>
      </c>
      <c r="C3862" s="28" t="s">
        <v>3481</v>
      </c>
      <c r="D3862" s="28" t="s">
        <v>2842</v>
      </c>
      <c r="E3862" s="29">
        <v>42194</v>
      </c>
      <c r="F3862" s="28" t="s">
        <v>3685</v>
      </c>
      <c r="G3862" s="30">
        <v>1258</v>
      </c>
      <c r="H3862" s="28" t="s">
        <v>14610</v>
      </c>
      <c r="I3862" s="31">
        <v>0</v>
      </c>
      <c r="J3862" s="31">
        <v>18758</v>
      </c>
      <c r="K3862" s="28" t="s">
        <v>13794</v>
      </c>
      <c r="L3862" s="32">
        <f t="shared" si="661"/>
        <v>-18758</v>
      </c>
      <c r="M3862" s="33">
        <f t="shared" si="662"/>
        <v>18758</v>
      </c>
      <c r="N3862" s="34" t="b">
        <v>1</v>
      </c>
      <c r="O3862" s="35">
        <f t="shared" si="663"/>
        <v>18758</v>
      </c>
      <c r="P3862" s="36" t="str">
        <f t="shared" si="664"/>
        <v>G</v>
      </c>
      <c r="Q3862" s="37" t="str">
        <f t="shared" si="665"/>
        <v>North East Arts Touring</v>
      </c>
      <c r="R3862" s="6" t="str">
        <f t="shared" si="666"/>
        <v>G - North East Arts Touring</v>
      </c>
      <c r="S3862" s="6" t="str">
        <f>IFERROR(INDEX('Vendor Over-ride'!$C:$C, MATCH($R:$R,'Vendor Over-ride'!$A:$A,0)),"")</f>
        <v>G - North East Arts Touring</v>
      </c>
      <c r="U3862" s="38" t="str">
        <f t="shared" si="660"/>
        <v>Lottery</v>
      </c>
      <c r="V3862" s="5" t="str">
        <f t="shared" si="670"/>
        <v>AWARD</v>
      </c>
      <c r="W3862" s="5" t="b">
        <f t="shared" si="667"/>
        <v>0</v>
      </c>
      <c r="X3862" s="40">
        <f t="shared" ca="1" si="668"/>
        <v>91033</v>
      </c>
      <c r="Y3862" s="30" t="b">
        <f t="shared" ca="1" si="669"/>
        <v>1</v>
      </c>
    </row>
    <row r="3863" spans="1:25">
      <c r="A3863" s="28" t="s">
        <v>5366</v>
      </c>
      <c r="B3863" s="28" t="s">
        <v>5367</v>
      </c>
      <c r="C3863" s="28" t="s">
        <v>3481</v>
      </c>
      <c r="D3863" s="28" t="s">
        <v>2842</v>
      </c>
      <c r="E3863" s="29">
        <v>42194</v>
      </c>
      <c r="F3863" s="28" t="s">
        <v>3686</v>
      </c>
      <c r="G3863" s="30">
        <v>1258</v>
      </c>
      <c r="H3863" s="28" t="s">
        <v>14611</v>
      </c>
      <c r="I3863" s="31">
        <v>0</v>
      </c>
      <c r="J3863" s="31">
        <v>35833</v>
      </c>
      <c r="K3863" s="28" t="s">
        <v>13796</v>
      </c>
      <c r="L3863" s="32">
        <f t="shared" si="661"/>
        <v>-35833</v>
      </c>
      <c r="M3863" s="33">
        <f t="shared" si="662"/>
        <v>35833</v>
      </c>
      <c r="N3863" s="34" t="b">
        <v>1</v>
      </c>
      <c r="O3863" s="35">
        <f t="shared" si="663"/>
        <v>35833</v>
      </c>
      <c r="P3863" s="36" t="str">
        <f t="shared" si="664"/>
        <v>G</v>
      </c>
      <c r="Q3863" s="37" t="str">
        <f t="shared" si="665"/>
        <v>Project Ability</v>
      </c>
      <c r="R3863" s="6" t="str">
        <f t="shared" si="666"/>
        <v>G - Project Ability</v>
      </c>
      <c r="S3863" s="6" t="str">
        <f>IFERROR(INDEX('Vendor Over-ride'!$C:$C, MATCH($R:$R,'Vendor Over-ride'!$A:$A,0)),"")</f>
        <v>G - Project Ability</v>
      </c>
      <c r="U3863" s="38" t="str">
        <f t="shared" si="660"/>
        <v>Lottery</v>
      </c>
      <c r="V3863" s="5" t="str">
        <f t="shared" si="670"/>
        <v>AWARD</v>
      </c>
      <c r="W3863" s="5" t="b">
        <f t="shared" si="667"/>
        <v>1</v>
      </c>
      <c r="X3863" s="40">
        <f t="shared" ca="1" si="668"/>
        <v>147083</v>
      </c>
      <c r="Y3863" s="30" t="b">
        <f t="shared" ca="1" si="669"/>
        <v>1</v>
      </c>
    </row>
    <row r="3864" spans="1:25">
      <c r="A3864" s="28" t="s">
        <v>5366</v>
      </c>
      <c r="B3864" s="28" t="s">
        <v>5367</v>
      </c>
      <c r="C3864" s="28" t="s">
        <v>3481</v>
      </c>
      <c r="D3864" s="28" t="s">
        <v>2842</v>
      </c>
      <c r="E3864" s="29">
        <v>42194</v>
      </c>
      <c r="F3864" s="28" t="s">
        <v>3687</v>
      </c>
      <c r="G3864" s="30">
        <v>1258</v>
      </c>
      <c r="H3864" s="28" t="s">
        <v>14612</v>
      </c>
      <c r="I3864" s="31">
        <v>0</v>
      </c>
      <c r="J3864" s="31">
        <v>41250</v>
      </c>
      <c r="K3864" s="28" t="s">
        <v>13799</v>
      </c>
      <c r="L3864" s="32">
        <f t="shared" si="661"/>
        <v>-41250</v>
      </c>
      <c r="M3864" s="33">
        <f t="shared" si="662"/>
        <v>41250</v>
      </c>
      <c r="N3864" s="34" t="b">
        <v>1</v>
      </c>
      <c r="O3864" s="35">
        <f t="shared" si="663"/>
        <v>41250</v>
      </c>
      <c r="P3864" s="36" t="str">
        <f t="shared" si="664"/>
        <v>G</v>
      </c>
      <c r="Q3864" s="37" t="str">
        <f t="shared" si="665"/>
        <v>Rapture Theatre Company</v>
      </c>
      <c r="R3864" s="6" t="str">
        <f t="shared" si="666"/>
        <v>G - Rapture Theatre Company</v>
      </c>
      <c r="S3864" s="6" t="str">
        <f>IFERROR(INDEX('Vendor Over-ride'!$C:$C, MATCH($R:$R,'Vendor Over-ride'!$A:$A,0)),"")</f>
        <v>G - Rapture Theatre Company</v>
      </c>
      <c r="U3864" s="38" t="str">
        <f t="shared" si="660"/>
        <v>Lottery</v>
      </c>
      <c r="V3864" s="5" t="str">
        <f t="shared" si="670"/>
        <v>AWARD</v>
      </c>
      <c r="W3864" s="5" t="b">
        <f t="shared" si="667"/>
        <v>1</v>
      </c>
      <c r="X3864" s="40">
        <f t="shared" ca="1" si="668"/>
        <v>125000</v>
      </c>
      <c r="Y3864" s="30" t="b">
        <f t="shared" ca="1" si="669"/>
        <v>1</v>
      </c>
    </row>
    <row r="3865" spans="1:25">
      <c r="A3865" s="28" t="s">
        <v>5366</v>
      </c>
      <c r="B3865" s="28" t="s">
        <v>5367</v>
      </c>
      <c r="C3865" s="28" t="s">
        <v>3481</v>
      </c>
      <c r="D3865" s="28" t="s">
        <v>2842</v>
      </c>
      <c r="E3865" s="29">
        <v>42194</v>
      </c>
      <c r="F3865" s="28" t="s">
        <v>3689</v>
      </c>
      <c r="G3865" s="30">
        <v>1258</v>
      </c>
      <c r="H3865" s="28" t="s">
        <v>14613</v>
      </c>
      <c r="I3865" s="31">
        <v>0</v>
      </c>
      <c r="J3865" s="31">
        <v>53195</v>
      </c>
      <c r="K3865" s="28" t="s">
        <v>13801</v>
      </c>
      <c r="L3865" s="32">
        <f t="shared" si="661"/>
        <v>-53195</v>
      </c>
      <c r="M3865" s="33">
        <f t="shared" si="662"/>
        <v>53195</v>
      </c>
      <c r="N3865" s="34" t="b">
        <v>1</v>
      </c>
      <c r="O3865" s="35">
        <f t="shared" si="663"/>
        <v>53195</v>
      </c>
      <c r="P3865" s="36" t="str">
        <f t="shared" si="664"/>
        <v>G</v>
      </c>
      <c r="Q3865" s="37" t="str">
        <f t="shared" si="665"/>
        <v>Regional Screen Scotland</v>
      </c>
      <c r="R3865" s="6" t="str">
        <f t="shared" si="666"/>
        <v>G - Regional Screen Scotland</v>
      </c>
      <c r="S3865" s="6" t="str">
        <f>IFERROR(INDEX('Vendor Over-ride'!$C:$C, MATCH($R:$R,'Vendor Over-ride'!$A:$A,0)),"")</f>
        <v>G - Regional Screen Scotland</v>
      </c>
      <c r="U3865" s="38" t="str">
        <f t="shared" si="660"/>
        <v>Lottery</v>
      </c>
      <c r="V3865" s="5" t="str">
        <f t="shared" si="670"/>
        <v>AWARD</v>
      </c>
      <c r="W3865" s="5" t="b">
        <f t="shared" si="667"/>
        <v>1</v>
      </c>
      <c r="X3865" s="40">
        <f t="shared" ca="1" si="668"/>
        <v>266529</v>
      </c>
      <c r="Y3865" s="30" t="b">
        <f t="shared" ca="1" si="669"/>
        <v>1</v>
      </c>
    </row>
    <row r="3866" spans="1:25">
      <c r="A3866" s="28" t="s">
        <v>5366</v>
      </c>
      <c r="B3866" s="28" t="s">
        <v>5367</v>
      </c>
      <c r="C3866" s="28" t="s">
        <v>3481</v>
      </c>
      <c r="D3866" s="28" t="s">
        <v>2842</v>
      </c>
      <c r="E3866" s="29">
        <v>42194</v>
      </c>
      <c r="F3866" s="28" t="s">
        <v>3691</v>
      </c>
      <c r="G3866" s="30">
        <v>1258</v>
      </c>
      <c r="H3866" s="28" t="s">
        <v>14614</v>
      </c>
      <c r="I3866" s="31">
        <v>0</v>
      </c>
      <c r="J3866" s="31">
        <v>12301</v>
      </c>
      <c r="K3866" s="28" t="s">
        <v>13803</v>
      </c>
      <c r="L3866" s="32">
        <f t="shared" si="661"/>
        <v>-12301</v>
      </c>
      <c r="M3866" s="33">
        <f t="shared" si="662"/>
        <v>12301</v>
      </c>
      <c r="N3866" s="34" t="b">
        <v>1</v>
      </c>
      <c r="O3866" s="35">
        <f t="shared" si="663"/>
        <v>12301</v>
      </c>
      <c r="P3866" s="36" t="str">
        <f t="shared" si="664"/>
        <v>G</v>
      </c>
      <c r="Q3866" s="37" t="str">
        <f t="shared" si="665"/>
        <v>Scottish Film Limited ( Film Hub Scotland )</v>
      </c>
      <c r="R3866" s="6" t="str">
        <f t="shared" si="666"/>
        <v>G - Scottish Film Limited ( Film Hub Scotland )</v>
      </c>
      <c r="S3866" s="6" t="str">
        <f>IFERROR(INDEX('Vendor Over-ride'!$C:$C, MATCH($R:$R,'Vendor Over-ride'!$A:$A,0)),"")</f>
        <v>G - Scottish Film Limited ( Film Hub Scotland )</v>
      </c>
      <c r="U3866" s="38" t="str">
        <f t="shared" si="660"/>
        <v>Lottery</v>
      </c>
      <c r="V3866" s="5" t="str">
        <f t="shared" si="670"/>
        <v>AWARD</v>
      </c>
      <c r="W3866" s="5" t="b">
        <f t="shared" si="667"/>
        <v>0</v>
      </c>
      <c r="X3866" s="40">
        <f t="shared" ca="1" si="668"/>
        <v>65940</v>
      </c>
      <c r="Y3866" s="30" t="b">
        <f t="shared" ca="1" si="669"/>
        <v>1</v>
      </c>
    </row>
    <row r="3867" spans="1:25">
      <c r="A3867" s="28" t="s">
        <v>5366</v>
      </c>
      <c r="B3867" s="28" t="s">
        <v>5367</v>
      </c>
      <c r="C3867" s="28" t="s">
        <v>3481</v>
      </c>
      <c r="D3867" s="28" t="s">
        <v>2842</v>
      </c>
      <c r="E3867" s="29">
        <v>42194</v>
      </c>
      <c r="F3867" s="28" t="s">
        <v>3692</v>
      </c>
      <c r="G3867" s="30">
        <v>1258</v>
      </c>
      <c r="H3867" s="28" t="s">
        <v>14615</v>
      </c>
      <c r="I3867" s="31">
        <v>0</v>
      </c>
      <c r="J3867" s="31">
        <v>40208</v>
      </c>
      <c r="K3867" s="28" t="s">
        <v>13805</v>
      </c>
      <c r="L3867" s="32">
        <f t="shared" si="661"/>
        <v>-40208</v>
      </c>
      <c r="M3867" s="33">
        <f t="shared" si="662"/>
        <v>40208</v>
      </c>
      <c r="N3867" s="34" t="b">
        <v>1</v>
      </c>
      <c r="O3867" s="35">
        <f t="shared" si="663"/>
        <v>40208</v>
      </c>
      <c r="P3867" s="36" t="str">
        <f t="shared" si="664"/>
        <v>G</v>
      </c>
      <c r="Q3867" s="37" t="str">
        <f t="shared" si="665"/>
        <v>Scottish National Jazz Orchestra</v>
      </c>
      <c r="R3867" s="6" t="str">
        <f t="shared" si="666"/>
        <v>G - Scottish National Jazz Orchestra</v>
      </c>
      <c r="S3867" s="6" t="str">
        <f>IFERROR(INDEX('Vendor Over-ride'!$C:$C, MATCH($R:$R,'Vendor Over-ride'!$A:$A,0)),"")</f>
        <v>G - Scottish National Jazz Orchestra</v>
      </c>
      <c r="U3867" s="38" t="str">
        <f t="shared" si="660"/>
        <v>Lottery</v>
      </c>
      <c r="V3867" s="5" t="str">
        <f t="shared" si="670"/>
        <v>AWARD</v>
      </c>
      <c r="W3867" s="5" t="b">
        <f t="shared" si="667"/>
        <v>1</v>
      </c>
      <c r="X3867" s="40">
        <f t="shared" ca="1" si="668"/>
        <v>259225</v>
      </c>
      <c r="Y3867" s="30" t="b">
        <f t="shared" ca="1" si="669"/>
        <v>1</v>
      </c>
    </row>
    <row r="3868" spans="1:25">
      <c r="A3868" s="28" t="s">
        <v>5366</v>
      </c>
      <c r="B3868" s="28" t="s">
        <v>5367</v>
      </c>
      <c r="C3868" s="28" t="s">
        <v>3481</v>
      </c>
      <c r="D3868" s="28" t="s">
        <v>2842</v>
      </c>
      <c r="E3868" s="29">
        <v>42194</v>
      </c>
      <c r="F3868" s="28" t="s">
        <v>3693</v>
      </c>
      <c r="G3868" s="30">
        <v>1258</v>
      </c>
      <c r="H3868" s="28" t="s">
        <v>14616</v>
      </c>
      <c r="I3868" s="31">
        <v>0</v>
      </c>
      <c r="J3868" s="31">
        <v>80000</v>
      </c>
      <c r="K3868" s="28" t="s">
        <v>13808</v>
      </c>
      <c r="L3868" s="32">
        <f t="shared" si="661"/>
        <v>-80000</v>
      </c>
      <c r="M3868" s="33">
        <f t="shared" si="662"/>
        <v>80000</v>
      </c>
      <c r="N3868" s="34" t="b">
        <v>1</v>
      </c>
      <c r="O3868" s="35">
        <f t="shared" si="663"/>
        <v>80000</v>
      </c>
      <c r="P3868" s="36" t="str">
        <f t="shared" si="664"/>
        <v>G</v>
      </c>
      <c r="Q3868" s="37" t="str">
        <f t="shared" si="665"/>
        <v>Scottish Youth Dance (Y Dance)</v>
      </c>
      <c r="R3868" s="6" t="str">
        <f t="shared" si="666"/>
        <v>G - Scottish Youth Dance (Y Dance)</v>
      </c>
      <c r="S3868" s="6" t="str">
        <f>IFERROR(INDEX('Vendor Over-ride'!$C:$C, MATCH($R:$R,'Vendor Over-ride'!$A:$A,0)),"")</f>
        <v>G - Scottish Youth Dance (Y Dance)</v>
      </c>
      <c r="U3868" s="38" t="str">
        <f t="shared" si="660"/>
        <v>Lottery</v>
      </c>
      <c r="V3868" s="5" t="str">
        <f t="shared" si="670"/>
        <v>AWARD</v>
      </c>
      <c r="W3868" s="5" t="b">
        <f t="shared" si="667"/>
        <v>1</v>
      </c>
      <c r="X3868" s="40">
        <f t="shared" ca="1" si="668"/>
        <v>183333</v>
      </c>
      <c r="Y3868" s="30" t="b">
        <f t="shared" ca="1" si="669"/>
        <v>1</v>
      </c>
    </row>
    <row r="3869" spans="1:25">
      <c r="A3869" s="28" t="s">
        <v>5366</v>
      </c>
      <c r="B3869" s="28" t="s">
        <v>5367</v>
      </c>
      <c r="C3869" s="28" t="s">
        <v>3481</v>
      </c>
      <c r="D3869" s="28" t="s">
        <v>2842</v>
      </c>
      <c r="E3869" s="29">
        <v>42194</v>
      </c>
      <c r="F3869" s="28" t="s">
        <v>3694</v>
      </c>
      <c r="G3869" s="30">
        <v>1258</v>
      </c>
      <c r="H3869" s="28" t="s">
        <v>14617</v>
      </c>
      <c r="I3869" s="31">
        <v>0</v>
      </c>
      <c r="J3869" s="31">
        <v>54000</v>
      </c>
      <c r="K3869" s="28" t="s">
        <v>13811</v>
      </c>
      <c r="L3869" s="32">
        <f t="shared" si="661"/>
        <v>-54000</v>
      </c>
      <c r="M3869" s="33">
        <f t="shared" si="662"/>
        <v>54000</v>
      </c>
      <c r="N3869" s="34" t="b">
        <v>1</v>
      </c>
      <c r="O3869" s="35">
        <f t="shared" si="663"/>
        <v>54000</v>
      </c>
      <c r="P3869" s="36" t="str">
        <f t="shared" si="664"/>
        <v>G</v>
      </c>
      <c r="Q3869" s="37" t="str">
        <f t="shared" si="665"/>
        <v>Stellar Quines Ltd</v>
      </c>
      <c r="R3869" s="6" t="str">
        <f t="shared" si="666"/>
        <v>G - Stellar Quines Ltd</v>
      </c>
      <c r="S3869" s="6" t="str">
        <f>IFERROR(INDEX('Vendor Over-ride'!$C:$C, MATCH($R:$R,'Vendor Over-ride'!$A:$A,0)),"")</f>
        <v>G - Stellar Quines Ltd</v>
      </c>
      <c r="U3869" s="38" t="str">
        <f t="shared" si="660"/>
        <v>Lottery</v>
      </c>
      <c r="V3869" s="5" t="str">
        <f t="shared" si="670"/>
        <v>AWARD</v>
      </c>
      <c r="W3869" s="5" t="b">
        <f t="shared" si="667"/>
        <v>1</v>
      </c>
      <c r="X3869" s="40">
        <f t="shared" ca="1" si="668"/>
        <v>218000</v>
      </c>
      <c r="Y3869" s="30" t="b">
        <f t="shared" ca="1" si="669"/>
        <v>1</v>
      </c>
    </row>
    <row r="3870" spans="1:25">
      <c r="A3870" s="28" t="s">
        <v>5366</v>
      </c>
      <c r="B3870" s="28" t="s">
        <v>5367</v>
      </c>
      <c r="C3870" s="28" t="s">
        <v>3481</v>
      </c>
      <c r="D3870" s="28" t="s">
        <v>2842</v>
      </c>
      <c r="E3870" s="29">
        <v>42194</v>
      </c>
      <c r="F3870" s="28" t="s">
        <v>3695</v>
      </c>
      <c r="G3870" s="30">
        <v>1258</v>
      </c>
      <c r="H3870" s="28" t="s">
        <v>14618</v>
      </c>
      <c r="I3870" s="31">
        <v>0</v>
      </c>
      <c r="J3870" s="31">
        <v>37500</v>
      </c>
      <c r="K3870" s="28" t="s">
        <v>13813</v>
      </c>
      <c r="L3870" s="32">
        <f t="shared" si="661"/>
        <v>-37500</v>
      </c>
      <c r="M3870" s="33">
        <f t="shared" si="662"/>
        <v>37500</v>
      </c>
      <c r="N3870" s="34" t="b">
        <v>1</v>
      </c>
      <c r="O3870" s="35">
        <f t="shared" si="663"/>
        <v>37500</v>
      </c>
      <c r="P3870" s="36" t="str">
        <f t="shared" si="664"/>
        <v>G</v>
      </c>
      <c r="Q3870" s="37" t="str">
        <f t="shared" si="665"/>
        <v>The National Piping Centre</v>
      </c>
      <c r="R3870" s="6" t="str">
        <f t="shared" si="666"/>
        <v>G - The National Piping Centre</v>
      </c>
      <c r="S3870" s="6" t="str">
        <f>IFERROR(INDEX('Vendor Over-ride'!$C:$C, MATCH($R:$R,'Vendor Over-ride'!$A:$A,0)),"")</f>
        <v>G - The National Piping Centre</v>
      </c>
      <c r="U3870" s="38" t="str">
        <f t="shared" si="660"/>
        <v>Lottery</v>
      </c>
      <c r="V3870" s="5" t="str">
        <f t="shared" si="670"/>
        <v>AWARD</v>
      </c>
      <c r="W3870" s="5" t="b">
        <f t="shared" si="667"/>
        <v>1</v>
      </c>
      <c r="X3870" s="40">
        <f t="shared" ca="1" si="668"/>
        <v>150000</v>
      </c>
      <c r="Y3870" s="30" t="b">
        <f t="shared" ca="1" si="669"/>
        <v>1</v>
      </c>
    </row>
    <row r="3871" spans="1:25">
      <c r="A3871" s="28" t="s">
        <v>5366</v>
      </c>
      <c r="B3871" s="28" t="s">
        <v>5367</v>
      </c>
      <c r="C3871" s="28" t="s">
        <v>3481</v>
      </c>
      <c r="D3871" s="28" t="s">
        <v>2842</v>
      </c>
      <c r="E3871" s="29">
        <v>42194</v>
      </c>
      <c r="F3871" s="28" t="s">
        <v>3696</v>
      </c>
      <c r="G3871" s="30">
        <v>1258</v>
      </c>
      <c r="H3871" s="28" t="s">
        <v>14619</v>
      </c>
      <c r="I3871" s="31">
        <v>0</v>
      </c>
      <c r="J3871" s="31">
        <v>20000</v>
      </c>
      <c r="K3871" s="28" t="s">
        <v>13815</v>
      </c>
      <c r="L3871" s="32">
        <f t="shared" si="661"/>
        <v>-20000</v>
      </c>
      <c r="M3871" s="33">
        <f t="shared" si="662"/>
        <v>20000</v>
      </c>
      <c r="N3871" s="34" t="b">
        <v>1</v>
      </c>
      <c r="O3871" s="35">
        <f t="shared" si="663"/>
        <v>20000</v>
      </c>
      <c r="P3871" s="36" t="str">
        <f t="shared" si="664"/>
        <v>G</v>
      </c>
      <c r="Q3871" s="37" t="str">
        <f t="shared" si="665"/>
        <v>The Stove Network Ltd</v>
      </c>
      <c r="R3871" s="6" t="str">
        <f t="shared" si="666"/>
        <v>G - The Stove Network Ltd</v>
      </c>
      <c r="S3871" s="6" t="str">
        <f>IFERROR(INDEX('Vendor Over-ride'!$C:$C, MATCH($R:$R,'Vendor Over-ride'!$A:$A,0)),"")</f>
        <v>G - The Stove Network Ltd</v>
      </c>
      <c r="U3871" s="38" t="str">
        <f t="shared" si="660"/>
        <v>Lottery</v>
      </c>
      <c r="V3871" s="5" t="str">
        <f t="shared" si="670"/>
        <v>AWARD</v>
      </c>
      <c r="W3871" s="5" t="b">
        <f t="shared" si="667"/>
        <v>0</v>
      </c>
      <c r="X3871" s="40">
        <f t="shared" ca="1" si="668"/>
        <v>67500</v>
      </c>
      <c r="Y3871" s="30" t="b">
        <f t="shared" ca="1" si="669"/>
        <v>1</v>
      </c>
    </row>
    <row r="3872" spans="1:25">
      <c r="A3872" s="28" t="s">
        <v>5366</v>
      </c>
      <c r="B3872" s="28" t="s">
        <v>5367</v>
      </c>
      <c r="C3872" s="28" t="s">
        <v>3481</v>
      </c>
      <c r="D3872" s="28" t="s">
        <v>2842</v>
      </c>
      <c r="E3872" s="29">
        <v>42194</v>
      </c>
      <c r="F3872" s="28" t="s">
        <v>3697</v>
      </c>
      <c r="G3872" s="30">
        <v>1258</v>
      </c>
      <c r="H3872" s="28" t="s">
        <v>14620</v>
      </c>
      <c r="I3872" s="31">
        <v>0</v>
      </c>
      <c r="J3872" s="31">
        <v>30000</v>
      </c>
      <c r="K3872" s="28" t="s">
        <v>13817</v>
      </c>
      <c r="L3872" s="32">
        <f t="shared" si="661"/>
        <v>-30000</v>
      </c>
      <c r="M3872" s="33">
        <f t="shared" si="662"/>
        <v>30000</v>
      </c>
      <c r="N3872" s="34" t="b">
        <v>1</v>
      </c>
      <c r="O3872" s="35">
        <f t="shared" si="663"/>
        <v>30000</v>
      </c>
      <c r="P3872" s="36" t="str">
        <f t="shared" si="664"/>
        <v>G</v>
      </c>
      <c r="Q3872" s="37" t="str">
        <f t="shared" si="665"/>
        <v>The Touring Network (Highlands &amp; Islands)</v>
      </c>
      <c r="R3872" s="6" t="str">
        <f t="shared" si="666"/>
        <v>G - The Touring Network (Highlands &amp; Islands)</v>
      </c>
      <c r="S3872" s="6" t="str">
        <f>IFERROR(INDEX('Vendor Over-ride'!$C:$C, MATCH($R:$R,'Vendor Over-ride'!$A:$A,0)),"")</f>
        <v>G - The Touring Network (Highlands &amp; Islands)</v>
      </c>
      <c r="U3872" s="38" t="str">
        <f t="shared" si="660"/>
        <v>Lottery</v>
      </c>
      <c r="V3872" s="5" t="str">
        <f t="shared" si="670"/>
        <v>AWARD</v>
      </c>
      <c r="W3872" s="5" t="b">
        <f t="shared" si="667"/>
        <v>1</v>
      </c>
      <c r="X3872" s="40">
        <f t="shared" ca="1" si="668"/>
        <v>204540</v>
      </c>
      <c r="Y3872" s="30" t="b">
        <f t="shared" ca="1" si="669"/>
        <v>1</v>
      </c>
    </row>
    <row r="3873" spans="1:25">
      <c r="A3873" s="28" t="s">
        <v>5366</v>
      </c>
      <c r="B3873" s="28" t="s">
        <v>5367</v>
      </c>
      <c r="C3873" s="28" t="s">
        <v>3481</v>
      </c>
      <c r="D3873" s="28" t="s">
        <v>2842</v>
      </c>
      <c r="E3873" s="29">
        <v>42194</v>
      </c>
      <c r="F3873" s="28" t="s">
        <v>3698</v>
      </c>
      <c r="G3873" s="30">
        <v>1258</v>
      </c>
      <c r="H3873" s="28" t="s">
        <v>14621</v>
      </c>
      <c r="I3873" s="31">
        <v>0</v>
      </c>
      <c r="J3873" s="31">
        <v>38333</v>
      </c>
      <c r="K3873" s="28" t="s">
        <v>13819</v>
      </c>
      <c r="L3873" s="32">
        <f t="shared" si="661"/>
        <v>-38333</v>
      </c>
      <c r="M3873" s="33">
        <f t="shared" si="662"/>
        <v>38333</v>
      </c>
      <c r="N3873" s="34" t="b">
        <v>1</v>
      </c>
      <c r="O3873" s="35">
        <f t="shared" si="663"/>
        <v>38333</v>
      </c>
      <c r="P3873" s="36" t="str">
        <f t="shared" si="664"/>
        <v>G</v>
      </c>
      <c r="Q3873" s="37" t="str">
        <f t="shared" si="665"/>
        <v>City of Edinburgh Council (Travelling Gallery)</v>
      </c>
      <c r="R3873" s="6" t="str">
        <f t="shared" si="666"/>
        <v>G - City of Edinburgh Council (Travelling Gallery)</v>
      </c>
      <c r="S3873" s="6" t="str">
        <f>IFERROR(INDEX('Vendor Over-ride'!$C:$C, MATCH($R:$R,'Vendor Over-ride'!$A:$A,0)),"")</f>
        <v>G - City of Edinburgh Council (Travelling Gallery)</v>
      </c>
      <c r="U3873" s="38" t="str">
        <f t="shared" si="660"/>
        <v>Lottery</v>
      </c>
      <c r="V3873" s="5" t="str">
        <f t="shared" si="670"/>
        <v>AWARD</v>
      </c>
      <c r="W3873" s="5" t="b">
        <f t="shared" si="667"/>
        <v>1</v>
      </c>
      <c r="X3873" s="40">
        <f t="shared" ca="1" si="668"/>
        <v>172737.89</v>
      </c>
      <c r="Y3873" s="30" t="b">
        <f t="shared" ca="1" si="669"/>
        <v>1</v>
      </c>
    </row>
    <row r="3874" spans="1:25">
      <c r="A3874" s="28" t="s">
        <v>5366</v>
      </c>
      <c r="B3874" s="28" t="s">
        <v>5367</v>
      </c>
      <c r="C3874" s="28" t="s">
        <v>3481</v>
      </c>
      <c r="D3874" s="28" t="s">
        <v>2842</v>
      </c>
      <c r="E3874" s="29">
        <v>42194</v>
      </c>
      <c r="F3874" s="28" t="s">
        <v>3699</v>
      </c>
      <c r="G3874" s="30">
        <v>1258</v>
      </c>
      <c r="H3874" s="28" t="s">
        <v>14622</v>
      </c>
      <c r="I3874" s="31">
        <v>0</v>
      </c>
      <c r="J3874" s="31">
        <v>25000</v>
      </c>
      <c r="K3874" s="28" t="s">
        <v>13821</v>
      </c>
      <c r="L3874" s="32">
        <f t="shared" si="661"/>
        <v>-25000</v>
      </c>
      <c r="M3874" s="33">
        <f t="shared" si="662"/>
        <v>25000</v>
      </c>
      <c r="N3874" s="34" t="b">
        <v>1</v>
      </c>
      <c r="O3874" s="35">
        <f t="shared" si="663"/>
        <v>25000</v>
      </c>
      <c r="P3874" s="36" t="str">
        <f t="shared" si="664"/>
        <v>G</v>
      </c>
      <c r="Q3874" s="37" t="str">
        <f t="shared" si="665"/>
        <v>Voluntary Arts Scotland</v>
      </c>
      <c r="R3874" s="6" t="str">
        <f t="shared" si="666"/>
        <v>G - Voluntary Arts Scotland</v>
      </c>
      <c r="S3874" s="6" t="str">
        <f>IFERROR(INDEX('Vendor Over-ride'!$C:$C, MATCH($R:$R,'Vendor Over-ride'!$A:$A,0)),"")</f>
        <v>G - Voluntary Arts Scotland</v>
      </c>
      <c r="U3874" s="38" t="str">
        <f t="shared" si="660"/>
        <v>Lottery</v>
      </c>
      <c r="V3874" s="5" t="str">
        <f t="shared" si="670"/>
        <v>AWARD</v>
      </c>
      <c r="W3874" s="5" t="b">
        <f t="shared" si="667"/>
        <v>1</v>
      </c>
      <c r="X3874" s="40">
        <f t="shared" ca="1" si="668"/>
        <v>102989</v>
      </c>
      <c r="Y3874" s="30" t="b">
        <f t="shared" ca="1" si="669"/>
        <v>1</v>
      </c>
    </row>
    <row r="3875" spans="1:25">
      <c r="A3875" s="28" t="s">
        <v>5366</v>
      </c>
      <c r="B3875" s="28" t="s">
        <v>5367</v>
      </c>
      <c r="C3875" s="28" t="s">
        <v>3481</v>
      </c>
      <c r="D3875" s="28" t="s">
        <v>2842</v>
      </c>
      <c r="E3875" s="29">
        <v>42194</v>
      </c>
      <c r="F3875" s="28" t="s">
        <v>3700</v>
      </c>
      <c r="G3875" s="30">
        <v>1258</v>
      </c>
      <c r="H3875" s="28" t="s">
        <v>14623</v>
      </c>
      <c r="I3875" s="31">
        <v>0</v>
      </c>
      <c r="J3875" s="31">
        <v>20000</v>
      </c>
      <c r="K3875" s="28" t="s">
        <v>13823</v>
      </c>
      <c r="L3875" s="32">
        <f t="shared" si="661"/>
        <v>-20000</v>
      </c>
      <c r="M3875" s="33">
        <f t="shared" si="662"/>
        <v>20000</v>
      </c>
      <c r="N3875" s="34" t="b">
        <v>1</v>
      </c>
      <c r="O3875" s="35">
        <f t="shared" si="663"/>
        <v>20000</v>
      </c>
      <c r="P3875" s="36" t="str">
        <f t="shared" si="664"/>
        <v>G</v>
      </c>
      <c r="Q3875" s="37" t="str">
        <f t="shared" si="665"/>
        <v>Wigtown Festival Company</v>
      </c>
      <c r="R3875" s="6" t="str">
        <f t="shared" si="666"/>
        <v>G - Wigtown Festival Company</v>
      </c>
      <c r="S3875" s="6" t="str">
        <f>IFERROR(INDEX('Vendor Over-ride'!$C:$C, MATCH($R:$R,'Vendor Over-ride'!$A:$A,0)),"")</f>
        <v>G - Wigtown Festival Company</v>
      </c>
      <c r="U3875" s="38" t="str">
        <f t="shared" si="660"/>
        <v>Lottery</v>
      </c>
      <c r="V3875" s="5" t="str">
        <f t="shared" si="670"/>
        <v>AWARD</v>
      </c>
      <c r="W3875" s="5" t="b">
        <f t="shared" si="667"/>
        <v>0</v>
      </c>
      <c r="X3875" s="40">
        <f t="shared" ca="1" si="668"/>
        <v>74500</v>
      </c>
      <c r="Y3875" s="30" t="b">
        <f t="shared" ca="1" si="669"/>
        <v>1</v>
      </c>
    </row>
    <row r="3876" spans="1:25">
      <c r="A3876" s="28" t="s">
        <v>5366</v>
      </c>
      <c r="B3876" s="28" t="s">
        <v>5367</v>
      </c>
      <c r="C3876" s="28" t="s">
        <v>3481</v>
      </c>
      <c r="D3876" s="28" t="s">
        <v>2842</v>
      </c>
      <c r="E3876" s="29">
        <v>42194</v>
      </c>
      <c r="F3876" s="28" t="s">
        <v>3701</v>
      </c>
      <c r="G3876" s="30">
        <v>1258</v>
      </c>
      <c r="H3876" s="28" t="s">
        <v>14624</v>
      </c>
      <c r="I3876" s="31">
        <v>0</v>
      </c>
      <c r="J3876" s="31">
        <v>30000</v>
      </c>
      <c r="K3876" s="28" t="s">
        <v>13825</v>
      </c>
      <c r="L3876" s="32">
        <f t="shared" si="661"/>
        <v>-30000</v>
      </c>
      <c r="M3876" s="33">
        <f t="shared" si="662"/>
        <v>30000</v>
      </c>
      <c r="N3876" s="34" t="b">
        <v>1</v>
      </c>
      <c r="O3876" s="35">
        <f t="shared" si="663"/>
        <v>30000</v>
      </c>
      <c r="P3876" s="36" t="str">
        <f t="shared" si="664"/>
        <v>G</v>
      </c>
      <c r="Q3876" s="37" t="str">
        <f t="shared" si="665"/>
        <v>Woodend Arts Ltd</v>
      </c>
      <c r="R3876" s="6" t="str">
        <f t="shared" si="666"/>
        <v>G - Woodend Arts Ltd</v>
      </c>
      <c r="S3876" s="6" t="str">
        <f>IFERROR(INDEX('Vendor Over-ride'!$C:$C, MATCH($R:$R,'Vendor Over-ride'!$A:$A,0)),"")</f>
        <v>G - Woodend Arts Ltd</v>
      </c>
      <c r="U3876" s="38" t="str">
        <f t="shared" si="660"/>
        <v>Lottery</v>
      </c>
      <c r="V3876" s="5" t="str">
        <f t="shared" si="670"/>
        <v>AWARD</v>
      </c>
      <c r="W3876" s="5" t="b">
        <f t="shared" si="667"/>
        <v>1</v>
      </c>
      <c r="X3876" s="40">
        <f t="shared" ca="1" si="668"/>
        <v>234304</v>
      </c>
      <c r="Y3876" s="30" t="b">
        <f t="shared" ca="1" si="669"/>
        <v>1</v>
      </c>
    </row>
    <row r="3877" spans="1:25">
      <c r="A3877" s="28" t="s">
        <v>5366</v>
      </c>
      <c r="B3877" s="28" t="s">
        <v>5367</v>
      </c>
      <c r="C3877" s="28" t="s">
        <v>3481</v>
      </c>
      <c r="D3877" s="28" t="s">
        <v>2842</v>
      </c>
      <c r="E3877" s="29">
        <v>42194</v>
      </c>
      <c r="F3877" s="28" t="s">
        <v>3702</v>
      </c>
      <c r="G3877" s="30">
        <v>1258</v>
      </c>
      <c r="H3877" s="28" t="s">
        <v>14625</v>
      </c>
      <c r="I3877" s="31">
        <v>0</v>
      </c>
      <c r="J3877" s="31">
        <v>35000</v>
      </c>
      <c r="K3877" s="28" t="s">
        <v>13827</v>
      </c>
      <c r="L3877" s="32">
        <f t="shared" si="661"/>
        <v>-35000</v>
      </c>
      <c r="M3877" s="33">
        <f t="shared" si="662"/>
        <v>35000</v>
      </c>
      <c r="N3877" s="34" t="b">
        <v>1</v>
      </c>
      <c r="O3877" s="35">
        <f t="shared" si="663"/>
        <v>35000</v>
      </c>
      <c r="P3877" s="36" t="str">
        <f t="shared" si="664"/>
        <v>G</v>
      </c>
      <c r="Q3877" s="37" t="str">
        <f t="shared" si="665"/>
        <v>Youth Theatre Arts Scotland</v>
      </c>
      <c r="R3877" s="6" t="str">
        <f t="shared" si="666"/>
        <v>G - Youth Theatre Arts Scotland</v>
      </c>
      <c r="S3877" s="6" t="str">
        <f>IFERROR(INDEX('Vendor Over-ride'!$C:$C, MATCH($R:$R,'Vendor Over-ride'!$A:$A,0)),"")</f>
        <v>G - Youth Theatre Arts Scotland</v>
      </c>
      <c r="U3877" s="38" t="str">
        <f t="shared" si="660"/>
        <v>Lottery</v>
      </c>
      <c r="V3877" s="5" t="str">
        <f t="shared" si="670"/>
        <v>AWARD</v>
      </c>
      <c r="W3877" s="5" t="b">
        <f t="shared" si="667"/>
        <v>1</v>
      </c>
      <c r="X3877" s="40">
        <f t="shared" ca="1" si="668"/>
        <v>140000</v>
      </c>
      <c r="Y3877" s="30" t="b">
        <f t="shared" ca="1" si="669"/>
        <v>1</v>
      </c>
    </row>
    <row r="3878" spans="1:25">
      <c r="A3878" s="28" t="s">
        <v>5366</v>
      </c>
      <c r="B3878" s="28" t="s">
        <v>5367</v>
      </c>
      <c r="C3878" s="28" t="s">
        <v>3481</v>
      </c>
      <c r="D3878" s="28" t="s">
        <v>2842</v>
      </c>
      <c r="E3878" s="29">
        <v>42194</v>
      </c>
      <c r="F3878" s="28" t="s">
        <v>3704</v>
      </c>
      <c r="G3878" s="30">
        <v>1258</v>
      </c>
      <c r="H3878" s="28" t="s">
        <v>14626</v>
      </c>
      <c r="I3878" s="31">
        <v>0</v>
      </c>
      <c r="J3878" s="31">
        <v>84250</v>
      </c>
      <c r="K3878" s="28" t="s">
        <v>13078</v>
      </c>
      <c r="L3878" s="32">
        <f t="shared" si="661"/>
        <v>-84250</v>
      </c>
      <c r="M3878" s="33">
        <f t="shared" si="662"/>
        <v>84250</v>
      </c>
      <c r="N3878" s="34" t="b">
        <v>1</v>
      </c>
      <c r="O3878" s="35">
        <f t="shared" si="663"/>
        <v>84250</v>
      </c>
      <c r="P3878" s="36" t="str">
        <f t="shared" si="664"/>
        <v>G</v>
      </c>
      <c r="Q3878" s="37" t="str">
        <f t="shared" si="665"/>
        <v>Cultural Enterprise Office</v>
      </c>
      <c r="R3878" s="6" t="str">
        <f t="shared" si="666"/>
        <v>G - Cultural Enterprise Office</v>
      </c>
      <c r="S3878" s="6" t="str">
        <f>IFERROR(INDEX('Vendor Over-ride'!$C:$C, MATCH($R:$R,'Vendor Over-ride'!$A:$A,0)),"")</f>
        <v>G - Cultural Enterprise Office</v>
      </c>
      <c r="U3878" s="38" t="str">
        <f t="shared" si="660"/>
        <v>Lottery</v>
      </c>
      <c r="V3878" s="5" t="str">
        <f t="shared" si="670"/>
        <v>AWARD</v>
      </c>
      <c r="W3878" s="5" t="b">
        <f t="shared" si="667"/>
        <v>1</v>
      </c>
      <c r="X3878" s="40">
        <f t="shared" ca="1" si="668"/>
        <v>476200</v>
      </c>
      <c r="Y3878" s="30" t="b">
        <f t="shared" ca="1" si="669"/>
        <v>1</v>
      </c>
    </row>
    <row r="3879" spans="1:25">
      <c r="A3879" s="28" t="s">
        <v>5366</v>
      </c>
      <c r="B3879" s="28" t="s">
        <v>5367</v>
      </c>
      <c r="C3879" s="28" t="s">
        <v>3481</v>
      </c>
      <c r="D3879" s="28" t="s">
        <v>2842</v>
      </c>
      <c r="E3879" s="29">
        <v>42194</v>
      </c>
      <c r="F3879" s="28" t="s">
        <v>3705</v>
      </c>
      <c r="G3879" s="30">
        <v>1258</v>
      </c>
      <c r="H3879" s="28" t="s">
        <v>14627</v>
      </c>
      <c r="I3879" s="31">
        <v>0</v>
      </c>
      <c r="J3879" s="31">
        <v>52500</v>
      </c>
      <c r="K3879" s="28" t="s">
        <v>14304</v>
      </c>
      <c r="L3879" s="32">
        <f t="shared" si="661"/>
        <v>-52500</v>
      </c>
      <c r="M3879" s="33">
        <f t="shared" si="662"/>
        <v>52500</v>
      </c>
      <c r="N3879" s="34" t="b">
        <v>1</v>
      </c>
      <c r="O3879" s="35">
        <f t="shared" si="663"/>
        <v>52500</v>
      </c>
      <c r="P3879" s="36" t="str">
        <f t="shared" si="664"/>
        <v>G</v>
      </c>
      <c r="Q3879" s="37" t="str">
        <f t="shared" si="665"/>
        <v>Federation of Scottish Theatre</v>
      </c>
      <c r="R3879" s="6" t="str">
        <f t="shared" si="666"/>
        <v>G - Federation of Scottish Theatre</v>
      </c>
      <c r="S3879" s="6" t="str">
        <f>IFERROR(INDEX('Vendor Over-ride'!$C:$C, MATCH($R:$R,'Vendor Over-ride'!$A:$A,0)),"")</f>
        <v>G - Federation of Scottish Theatre</v>
      </c>
      <c r="U3879" s="38" t="str">
        <f t="shared" si="660"/>
        <v>Lottery</v>
      </c>
      <c r="V3879" s="5" t="str">
        <f t="shared" si="670"/>
        <v>AWARD</v>
      </c>
      <c r="W3879" s="5" t="b">
        <f t="shared" si="667"/>
        <v>1</v>
      </c>
      <c r="X3879" s="40">
        <f t="shared" ca="1" si="668"/>
        <v>266100</v>
      </c>
      <c r="Y3879" s="30" t="b">
        <f t="shared" ca="1" si="669"/>
        <v>1</v>
      </c>
    </row>
    <row r="3880" spans="1:25">
      <c r="A3880" s="28" t="s">
        <v>5366</v>
      </c>
      <c r="B3880" s="28" t="s">
        <v>5367</v>
      </c>
      <c r="C3880" s="28" t="s">
        <v>3481</v>
      </c>
      <c r="D3880" s="28" t="s">
        <v>2842</v>
      </c>
      <c r="E3880" s="29">
        <v>42194</v>
      </c>
      <c r="F3880" s="28" t="s">
        <v>3706</v>
      </c>
      <c r="G3880" s="30">
        <v>1258</v>
      </c>
      <c r="H3880" s="28" t="s">
        <v>14628</v>
      </c>
      <c r="I3880" s="31">
        <v>0</v>
      </c>
      <c r="J3880" s="31">
        <v>50000</v>
      </c>
      <c r="K3880" s="28" t="s">
        <v>14322</v>
      </c>
      <c r="L3880" s="32">
        <f t="shared" si="661"/>
        <v>-50000</v>
      </c>
      <c r="M3880" s="33">
        <f t="shared" si="662"/>
        <v>50000</v>
      </c>
      <c r="N3880" s="34" t="b">
        <v>1</v>
      </c>
      <c r="O3880" s="35">
        <f t="shared" si="663"/>
        <v>50000</v>
      </c>
      <c r="P3880" s="36" t="str">
        <f t="shared" si="664"/>
        <v>G</v>
      </c>
      <c r="Q3880" s="37" t="str">
        <f t="shared" si="665"/>
        <v>Arts &amp; Business Scotland</v>
      </c>
      <c r="R3880" s="6" t="str">
        <f t="shared" si="666"/>
        <v>G - Arts &amp; Business Scotland</v>
      </c>
      <c r="S3880" s="6" t="str">
        <f>IFERROR(INDEX('Vendor Over-ride'!$C:$C, MATCH($R:$R,'Vendor Over-ride'!$A:$A,0)),"")</f>
        <v>G - Arts &amp; Business Scotland</v>
      </c>
      <c r="U3880" s="38" t="str">
        <f t="shared" si="660"/>
        <v>Lottery</v>
      </c>
      <c r="V3880" s="5" t="str">
        <f t="shared" si="670"/>
        <v>AWARD</v>
      </c>
      <c r="W3880" s="5" t="b">
        <f t="shared" si="667"/>
        <v>1</v>
      </c>
      <c r="X3880" s="40">
        <f t="shared" ca="1" si="668"/>
        <v>200000</v>
      </c>
      <c r="Y3880" s="30" t="b">
        <f t="shared" ca="1" si="669"/>
        <v>1</v>
      </c>
    </row>
    <row r="3881" spans="1:25">
      <c r="A3881" s="28" t="s">
        <v>5366</v>
      </c>
      <c r="B3881" s="28" t="s">
        <v>5367</v>
      </c>
      <c r="C3881" s="28" t="s">
        <v>3481</v>
      </c>
      <c r="D3881" s="28" t="s">
        <v>2842</v>
      </c>
      <c r="E3881" s="29">
        <v>42194</v>
      </c>
      <c r="F3881" s="28" t="s">
        <v>3708</v>
      </c>
      <c r="G3881" s="30">
        <v>1258</v>
      </c>
      <c r="H3881" s="28" t="s">
        <v>14629</v>
      </c>
      <c r="I3881" s="31">
        <v>0</v>
      </c>
      <c r="J3881" s="31">
        <v>18000</v>
      </c>
      <c r="K3881" s="28" t="s">
        <v>5611</v>
      </c>
      <c r="L3881" s="32">
        <f t="shared" si="661"/>
        <v>-18000</v>
      </c>
      <c r="M3881" s="33">
        <f t="shared" si="662"/>
        <v>18000</v>
      </c>
      <c r="N3881" s="34" t="b">
        <v>1</v>
      </c>
      <c r="O3881" s="35">
        <f t="shared" si="663"/>
        <v>18000</v>
      </c>
      <c r="P3881" s="36" t="str">
        <f t="shared" si="664"/>
        <v>I</v>
      </c>
      <c r="Q3881" s="37" t="str">
        <f t="shared" si="665"/>
        <v>Up Helly Aa Ltd</v>
      </c>
      <c r="R3881" s="6" t="str">
        <f t="shared" si="666"/>
        <v>I - Up Helly Aa Ltd</v>
      </c>
      <c r="S3881" s="6" t="str">
        <f>IFERROR(INDEX('Vendor Over-ride'!$C:$C, MATCH($R:$R,'Vendor Over-ride'!$A:$A,0)),"")</f>
        <v>I - Up Helly Aa Ltd</v>
      </c>
      <c r="U3881" s="38" t="str">
        <f t="shared" si="660"/>
        <v>Lottery</v>
      </c>
      <c r="V3881" s="5" t="str">
        <f t="shared" si="670"/>
        <v>AWARD</v>
      </c>
      <c r="W3881" s="5" t="b">
        <f t="shared" si="667"/>
        <v>0</v>
      </c>
      <c r="X3881" s="40">
        <f t="shared" ca="1" si="668"/>
        <v>236025</v>
      </c>
      <c r="Y3881" s="30" t="b">
        <f t="shared" ca="1" si="669"/>
        <v>1</v>
      </c>
    </row>
    <row r="3882" spans="1:25">
      <c r="A3882" s="28" t="s">
        <v>5366</v>
      </c>
      <c r="B3882" s="28" t="s">
        <v>5367</v>
      </c>
      <c r="C3882" s="28" t="s">
        <v>3481</v>
      </c>
      <c r="D3882" s="28" t="s">
        <v>2842</v>
      </c>
      <c r="E3882" s="29">
        <v>42199</v>
      </c>
      <c r="F3882" s="28" t="s">
        <v>3709</v>
      </c>
      <c r="G3882" s="30">
        <v>1261</v>
      </c>
      <c r="H3882" s="28" t="s">
        <v>14630</v>
      </c>
      <c r="I3882" s="31">
        <v>0</v>
      </c>
      <c r="J3882" s="31">
        <v>4935.78</v>
      </c>
      <c r="K3882" s="28" t="s">
        <v>5719</v>
      </c>
      <c r="L3882" s="32">
        <f t="shared" si="661"/>
        <v>-4935.78</v>
      </c>
      <c r="M3882" s="33">
        <f t="shared" si="662"/>
        <v>4935.78</v>
      </c>
      <c r="N3882" s="34" t="b">
        <v>1</v>
      </c>
      <c r="O3882" s="35">
        <f t="shared" si="663"/>
        <v>4935.78</v>
      </c>
      <c r="P3882" s="36" t="str">
        <f t="shared" si="664"/>
        <v>G</v>
      </c>
      <c r="Q3882" s="37" t="str">
        <f t="shared" si="665"/>
        <v>Campbeltown Community Business Ltd</v>
      </c>
      <c r="R3882" s="6" t="str">
        <f t="shared" si="666"/>
        <v>G - Campbeltown Community Business Ltd</v>
      </c>
      <c r="S3882" s="6" t="str">
        <f>IFERROR(INDEX('Vendor Over-ride'!$C:$C, MATCH($R:$R,'Vendor Over-ride'!$A:$A,0)),"")</f>
        <v>G - Campbeltown Community Business Ltd</v>
      </c>
      <c r="U3882" s="38" t="str">
        <f t="shared" si="660"/>
        <v>Lottery</v>
      </c>
      <c r="V3882" s="5" t="str">
        <f t="shared" si="670"/>
        <v>AWARD</v>
      </c>
      <c r="W3882" s="5" t="b">
        <f t="shared" si="667"/>
        <v>0</v>
      </c>
      <c r="X3882" s="40">
        <f t="shared" ca="1" si="668"/>
        <v>50611.44</v>
      </c>
      <c r="Y3882" s="30" t="b">
        <f t="shared" ca="1" si="669"/>
        <v>1</v>
      </c>
    </row>
    <row r="3883" spans="1:25" hidden="1">
      <c r="A3883" s="28" t="s">
        <v>5366</v>
      </c>
      <c r="B3883" s="28" t="s">
        <v>5367</v>
      </c>
      <c r="C3883" s="28" t="s">
        <v>3481</v>
      </c>
      <c r="D3883" s="28" t="s">
        <v>2842</v>
      </c>
      <c r="E3883" s="29">
        <v>42199</v>
      </c>
      <c r="F3883" s="28" t="s">
        <v>3710</v>
      </c>
      <c r="G3883" s="30">
        <v>1261</v>
      </c>
      <c r="H3883" s="28" t="s">
        <v>14631</v>
      </c>
      <c r="I3883" s="31">
        <v>0</v>
      </c>
      <c r="J3883" s="31">
        <v>3742</v>
      </c>
      <c r="K3883" s="28" t="s">
        <v>5734</v>
      </c>
      <c r="L3883" s="32">
        <f t="shared" si="661"/>
        <v>-3742</v>
      </c>
      <c r="M3883" s="33">
        <f t="shared" si="662"/>
        <v>3742</v>
      </c>
      <c r="N3883" s="34" t="b">
        <v>1</v>
      </c>
      <c r="O3883" s="35">
        <f t="shared" si="663"/>
        <v>3742</v>
      </c>
      <c r="P3883" s="36" t="str">
        <f t="shared" si="664"/>
        <v>G</v>
      </c>
      <c r="Q3883" s="37" t="str">
        <f t="shared" si="665"/>
        <v>Universal Arts Productions Ltd</v>
      </c>
      <c r="R3883" s="6" t="str">
        <f t="shared" si="666"/>
        <v>G - Universal Arts Productions Ltd</v>
      </c>
      <c r="S3883" s="6" t="str">
        <f>IFERROR(INDEX('Vendor Over-ride'!$C:$C, MATCH($R:$R,'Vendor Over-ride'!$A:$A,0)),"")</f>
        <v>G - Universal Arts Productions Ltd</v>
      </c>
      <c r="U3883" s="38" t="str">
        <f t="shared" si="660"/>
        <v>Lottery</v>
      </c>
      <c r="V3883" s="5" t="str">
        <f t="shared" si="670"/>
        <v>AWARD</v>
      </c>
      <c r="W3883" s="5" t="b">
        <f t="shared" si="667"/>
        <v>0</v>
      </c>
      <c r="X3883" s="40">
        <f t="shared" ca="1" si="668"/>
        <v>4837</v>
      </c>
      <c r="Y3883" s="30" t="b">
        <f t="shared" ca="1" si="669"/>
        <v>0</v>
      </c>
    </row>
    <row r="3884" spans="1:25" hidden="1">
      <c r="A3884" s="28" t="s">
        <v>5366</v>
      </c>
      <c r="B3884" s="28" t="s">
        <v>5367</v>
      </c>
      <c r="C3884" s="28" t="s">
        <v>3481</v>
      </c>
      <c r="D3884" s="28" t="s">
        <v>2842</v>
      </c>
      <c r="E3884" s="29">
        <v>42199</v>
      </c>
      <c r="F3884" s="28" t="s">
        <v>3711</v>
      </c>
      <c r="G3884" s="30">
        <v>1261</v>
      </c>
      <c r="H3884" s="28" t="s">
        <v>14632</v>
      </c>
      <c r="I3884" s="31">
        <v>0</v>
      </c>
      <c r="J3884" s="31">
        <v>15750</v>
      </c>
      <c r="K3884" s="28" t="s">
        <v>14633</v>
      </c>
      <c r="L3884" s="32">
        <f t="shared" si="661"/>
        <v>-15750</v>
      </c>
      <c r="M3884" s="33">
        <f t="shared" si="662"/>
        <v>15750</v>
      </c>
      <c r="N3884" s="34" t="b">
        <v>1</v>
      </c>
      <c r="O3884" s="35">
        <f t="shared" si="663"/>
        <v>15750</v>
      </c>
      <c r="P3884" s="36" t="str">
        <f t="shared" si="664"/>
        <v>G</v>
      </c>
      <c r="Q3884" s="37" t="str">
        <f t="shared" si="665"/>
        <v>Proiseact nan Ealan</v>
      </c>
      <c r="R3884" s="6" t="str">
        <f t="shared" si="666"/>
        <v>G - Proiseact nan Ealan</v>
      </c>
      <c r="S3884" s="6" t="str">
        <f>IFERROR(INDEX('Vendor Over-ride'!$C:$C, MATCH($R:$R,'Vendor Over-ride'!$A:$A,0)),"")</f>
        <v>G - Proiseact nan Ealan</v>
      </c>
      <c r="U3884" s="38" t="str">
        <f t="shared" si="660"/>
        <v>Lottery</v>
      </c>
      <c r="V3884" s="5" t="str">
        <f t="shared" si="670"/>
        <v>AWARD</v>
      </c>
      <c r="W3884" s="5" t="b">
        <f t="shared" si="667"/>
        <v>0</v>
      </c>
      <c r="X3884" s="40">
        <f t="shared" ca="1" si="668"/>
        <v>15750</v>
      </c>
      <c r="Y3884" s="30" t="b">
        <f t="shared" ca="1" si="669"/>
        <v>0</v>
      </c>
    </row>
    <row r="3885" spans="1:25" hidden="1">
      <c r="A3885" s="28" t="s">
        <v>5366</v>
      </c>
      <c r="B3885" s="28" t="s">
        <v>5367</v>
      </c>
      <c r="C3885" s="28" t="s">
        <v>3481</v>
      </c>
      <c r="D3885" s="28" t="s">
        <v>2842</v>
      </c>
      <c r="E3885" s="29">
        <v>42199</v>
      </c>
      <c r="F3885" s="28" t="s">
        <v>3712</v>
      </c>
      <c r="G3885" s="30">
        <v>1261</v>
      </c>
      <c r="H3885" s="28" t="s">
        <v>14634</v>
      </c>
      <c r="I3885" s="31">
        <v>0</v>
      </c>
      <c r="J3885" s="31">
        <v>375</v>
      </c>
      <c r="K3885" s="28" t="s">
        <v>5755</v>
      </c>
      <c r="L3885" s="32">
        <f t="shared" si="661"/>
        <v>-375</v>
      </c>
      <c r="M3885" s="33">
        <f t="shared" si="662"/>
        <v>375</v>
      </c>
      <c r="N3885" s="34" t="b">
        <v>1</v>
      </c>
      <c r="O3885" s="35">
        <f t="shared" si="663"/>
        <v>375</v>
      </c>
      <c r="P3885" s="36" t="str">
        <f t="shared" si="664"/>
        <v>G</v>
      </c>
      <c r="Q3885" s="37" t="str">
        <f t="shared" si="665"/>
        <v>Seraphim Trio</v>
      </c>
      <c r="R3885" s="6" t="str">
        <f t="shared" si="666"/>
        <v>G - Seraphim Trio</v>
      </c>
      <c r="S3885" s="6" t="str">
        <f>IFERROR(INDEX('Vendor Over-ride'!$C:$C, MATCH($R:$R,'Vendor Over-ride'!$A:$A,0)),"")</f>
        <v>G - Seraphim Trio</v>
      </c>
      <c r="U3885" s="38" t="str">
        <f t="shared" si="660"/>
        <v>Lottery</v>
      </c>
      <c r="V3885" s="5" t="str">
        <f t="shared" si="670"/>
        <v>AWARD</v>
      </c>
      <c r="W3885" s="5" t="b">
        <f t="shared" si="667"/>
        <v>0</v>
      </c>
      <c r="X3885" s="40">
        <f t="shared" ca="1" si="668"/>
        <v>375</v>
      </c>
      <c r="Y3885" s="30" t="b">
        <f t="shared" ca="1" si="669"/>
        <v>0</v>
      </c>
    </row>
    <row r="3886" spans="1:25" hidden="1">
      <c r="A3886" s="28" t="s">
        <v>5366</v>
      </c>
      <c r="B3886" s="28" t="s">
        <v>5367</v>
      </c>
      <c r="C3886" s="28" t="s">
        <v>3481</v>
      </c>
      <c r="D3886" s="28" t="s">
        <v>2842</v>
      </c>
      <c r="E3886" s="29">
        <v>42199</v>
      </c>
      <c r="F3886" s="28" t="s">
        <v>3714</v>
      </c>
      <c r="G3886" s="30">
        <v>1261</v>
      </c>
      <c r="H3886" s="28" t="s">
        <v>14635</v>
      </c>
      <c r="I3886" s="31">
        <v>0</v>
      </c>
      <c r="J3886" s="31">
        <v>2375</v>
      </c>
      <c r="K3886" s="28" t="s">
        <v>5765</v>
      </c>
      <c r="L3886" s="32">
        <f t="shared" si="661"/>
        <v>-2375</v>
      </c>
      <c r="M3886" s="33">
        <f t="shared" si="662"/>
        <v>2375</v>
      </c>
      <c r="N3886" s="34" t="b">
        <v>1</v>
      </c>
      <c r="O3886" s="35">
        <f t="shared" si="663"/>
        <v>2375</v>
      </c>
      <c r="P3886" s="36" t="str">
        <f t="shared" si="664"/>
        <v>G</v>
      </c>
      <c r="Q3886" s="37" t="str">
        <f t="shared" si="665"/>
        <v>Ensemble Marsyas</v>
      </c>
      <c r="R3886" s="6" t="str">
        <f t="shared" si="666"/>
        <v>G - Ensemble Marsyas</v>
      </c>
      <c r="S3886" s="6" t="str">
        <f>IFERROR(INDEX('Vendor Over-ride'!$C:$C, MATCH($R:$R,'Vendor Over-ride'!$A:$A,0)),"")</f>
        <v>G - Ensemble Marsyas</v>
      </c>
      <c r="U3886" s="38" t="str">
        <f t="shared" si="660"/>
        <v>Lottery</v>
      </c>
      <c r="V3886" s="5" t="str">
        <f t="shared" si="670"/>
        <v>AWARD</v>
      </c>
      <c r="W3886" s="5" t="b">
        <f t="shared" si="667"/>
        <v>0</v>
      </c>
      <c r="X3886" s="40">
        <f t="shared" ca="1" si="668"/>
        <v>2375</v>
      </c>
      <c r="Y3886" s="30" t="b">
        <f t="shared" ca="1" si="669"/>
        <v>0</v>
      </c>
    </row>
    <row r="3887" spans="1:25">
      <c r="A3887" s="28" t="s">
        <v>5366</v>
      </c>
      <c r="B3887" s="28" t="s">
        <v>5367</v>
      </c>
      <c r="C3887" s="28" t="s">
        <v>3481</v>
      </c>
      <c r="D3887" s="28" t="s">
        <v>2842</v>
      </c>
      <c r="E3887" s="29">
        <v>42199</v>
      </c>
      <c r="F3887" s="28" t="s">
        <v>3715</v>
      </c>
      <c r="G3887" s="30">
        <v>1261</v>
      </c>
      <c r="H3887" s="28" t="s">
        <v>14636</v>
      </c>
      <c r="I3887" s="31">
        <v>0</v>
      </c>
      <c r="J3887" s="31">
        <v>16000</v>
      </c>
      <c r="K3887" s="28" t="s">
        <v>13794</v>
      </c>
      <c r="L3887" s="32">
        <f t="shared" si="661"/>
        <v>-16000</v>
      </c>
      <c r="M3887" s="33">
        <f t="shared" si="662"/>
        <v>16000</v>
      </c>
      <c r="N3887" s="34" t="b">
        <v>1</v>
      </c>
      <c r="O3887" s="35">
        <f t="shared" si="663"/>
        <v>16000</v>
      </c>
      <c r="P3887" s="36" t="str">
        <f t="shared" si="664"/>
        <v>G</v>
      </c>
      <c r="Q3887" s="37" t="str">
        <f t="shared" si="665"/>
        <v>North East Arts Touring</v>
      </c>
      <c r="R3887" s="6" t="str">
        <f t="shared" si="666"/>
        <v>G - North East Arts Touring</v>
      </c>
      <c r="S3887" s="6" t="str">
        <f>IFERROR(INDEX('Vendor Over-ride'!$C:$C, MATCH($R:$R,'Vendor Over-ride'!$A:$A,0)),"")</f>
        <v>G - North East Arts Touring</v>
      </c>
      <c r="U3887" s="38" t="str">
        <f t="shared" ref="U3887:U3950" si="671">"Lottery"</f>
        <v>Lottery</v>
      </c>
      <c r="V3887" s="5" t="str">
        <f t="shared" si="670"/>
        <v>AWARD</v>
      </c>
      <c r="W3887" s="5" t="b">
        <f t="shared" si="667"/>
        <v>0</v>
      </c>
      <c r="X3887" s="40">
        <f t="shared" ca="1" si="668"/>
        <v>91033</v>
      </c>
      <c r="Y3887" s="30" t="b">
        <f t="shared" ca="1" si="669"/>
        <v>1</v>
      </c>
    </row>
    <row r="3888" spans="1:25">
      <c r="A3888" s="28" t="s">
        <v>5366</v>
      </c>
      <c r="B3888" s="28" t="s">
        <v>5367</v>
      </c>
      <c r="C3888" s="28" t="s">
        <v>3481</v>
      </c>
      <c r="D3888" s="28" t="s">
        <v>2842</v>
      </c>
      <c r="E3888" s="29">
        <v>42199</v>
      </c>
      <c r="F3888" s="28" t="s">
        <v>3716</v>
      </c>
      <c r="G3888" s="30">
        <v>1261</v>
      </c>
      <c r="H3888" s="28" t="s">
        <v>14637</v>
      </c>
      <c r="I3888" s="31">
        <v>0</v>
      </c>
      <c r="J3888" s="31">
        <v>30000</v>
      </c>
      <c r="K3888" s="28" t="s">
        <v>9669</v>
      </c>
      <c r="L3888" s="32">
        <f t="shared" si="661"/>
        <v>-30000</v>
      </c>
      <c r="M3888" s="33">
        <f t="shared" si="662"/>
        <v>30000</v>
      </c>
      <c r="N3888" s="34" t="b">
        <v>1</v>
      </c>
      <c r="O3888" s="35">
        <f t="shared" si="663"/>
        <v>30000</v>
      </c>
      <c r="P3888" s="36" t="str">
        <f t="shared" si="664"/>
        <v>G</v>
      </c>
      <c r="Q3888" s="37" t="str">
        <f t="shared" si="665"/>
        <v>Caroline Bowditch</v>
      </c>
      <c r="R3888" s="6" t="str">
        <f t="shared" si="666"/>
        <v>G - Caroline Bowditch</v>
      </c>
      <c r="S3888" s="6" t="str">
        <f>IFERROR(INDEX('Vendor Over-ride'!$C:$C, MATCH($R:$R,'Vendor Over-ride'!$A:$A,0)),"")</f>
        <v>G - Caroline Bowditch</v>
      </c>
      <c r="U3888" s="38" t="str">
        <f t="shared" si="671"/>
        <v>Lottery</v>
      </c>
      <c r="V3888" s="5" t="str">
        <f t="shared" si="670"/>
        <v>AWARD</v>
      </c>
      <c r="W3888" s="5" t="b">
        <f t="shared" si="667"/>
        <v>1</v>
      </c>
      <c r="X3888" s="40">
        <f t="shared" ca="1" si="668"/>
        <v>81732</v>
      </c>
      <c r="Y3888" s="30" t="b">
        <f t="shared" ca="1" si="669"/>
        <v>1</v>
      </c>
    </row>
    <row r="3889" spans="1:25" hidden="1">
      <c r="A3889" s="28" t="s">
        <v>5366</v>
      </c>
      <c r="B3889" s="28" t="s">
        <v>5367</v>
      </c>
      <c r="C3889" s="28" t="s">
        <v>3481</v>
      </c>
      <c r="D3889" s="28" t="s">
        <v>2842</v>
      </c>
      <c r="E3889" s="29">
        <v>42199</v>
      </c>
      <c r="F3889" s="28" t="s">
        <v>3717</v>
      </c>
      <c r="G3889" s="30">
        <v>1261</v>
      </c>
      <c r="H3889" s="28" t="s">
        <v>14638</v>
      </c>
      <c r="I3889" s="31">
        <v>0</v>
      </c>
      <c r="J3889" s="31">
        <v>2250</v>
      </c>
      <c r="K3889" s="28" t="s">
        <v>14507</v>
      </c>
      <c r="L3889" s="32">
        <f t="shared" si="661"/>
        <v>-2250</v>
      </c>
      <c r="M3889" s="33">
        <f t="shared" si="662"/>
        <v>2250</v>
      </c>
      <c r="N3889" s="34" t="b">
        <v>1</v>
      </c>
      <c r="O3889" s="35">
        <f t="shared" si="663"/>
        <v>2250</v>
      </c>
      <c r="P3889" s="36" t="str">
        <f t="shared" si="664"/>
        <v>G</v>
      </c>
      <c r="Q3889" s="37" t="str">
        <f t="shared" si="665"/>
        <v>Ewan Morrison</v>
      </c>
      <c r="R3889" s="6" t="str">
        <f t="shared" si="666"/>
        <v>G - Ewan Morrison</v>
      </c>
      <c r="S3889" s="6" t="str">
        <f>IFERROR(INDEX('Vendor Over-ride'!$C:$C, MATCH($R:$R,'Vendor Over-ride'!$A:$A,0)),"")</f>
        <v>G - Ewan Morrison</v>
      </c>
      <c r="U3889" s="38" t="str">
        <f t="shared" si="671"/>
        <v>Lottery</v>
      </c>
      <c r="V3889" s="5" t="str">
        <f t="shared" si="670"/>
        <v>AWARD</v>
      </c>
      <c r="W3889" s="5" t="b">
        <f t="shared" si="667"/>
        <v>0</v>
      </c>
      <c r="X3889" s="40">
        <f t="shared" ca="1" si="668"/>
        <v>10800</v>
      </c>
      <c r="Y3889" s="30" t="b">
        <f t="shared" ca="1" si="669"/>
        <v>0</v>
      </c>
    </row>
    <row r="3890" spans="1:25" hidden="1">
      <c r="A3890" s="28" t="s">
        <v>5366</v>
      </c>
      <c r="B3890" s="28" t="s">
        <v>5367</v>
      </c>
      <c r="C3890" s="28" t="s">
        <v>3481</v>
      </c>
      <c r="D3890" s="28" t="s">
        <v>2842</v>
      </c>
      <c r="E3890" s="29">
        <v>42199</v>
      </c>
      <c r="F3890" s="28" t="s">
        <v>3718</v>
      </c>
      <c r="G3890" s="30">
        <v>1261</v>
      </c>
      <c r="H3890" s="28" t="s">
        <v>14639</v>
      </c>
      <c r="I3890" s="31">
        <v>0</v>
      </c>
      <c r="J3890" s="31">
        <v>3000</v>
      </c>
      <c r="K3890" s="28" t="s">
        <v>14551</v>
      </c>
      <c r="L3890" s="32">
        <f t="shared" si="661"/>
        <v>-3000</v>
      </c>
      <c r="M3890" s="33">
        <f t="shared" si="662"/>
        <v>3000</v>
      </c>
      <c r="N3890" s="34" t="b">
        <v>1</v>
      </c>
      <c r="O3890" s="35">
        <f t="shared" si="663"/>
        <v>3000</v>
      </c>
      <c r="P3890" s="36" t="str">
        <f t="shared" si="664"/>
        <v>G</v>
      </c>
      <c r="Q3890" s="37" t="str">
        <f t="shared" si="665"/>
        <v>Matthew Whiteside</v>
      </c>
      <c r="R3890" s="6" t="str">
        <f t="shared" si="666"/>
        <v>G - Matthew Whiteside</v>
      </c>
      <c r="S3890" s="6" t="str">
        <f>IFERROR(INDEX('Vendor Over-ride'!$C:$C, MATCH($R:$R,'Vendor Over-ride'!$A:$A,0)),"")</f>
        <v>G - Matthew Whiteside</v>
      </c>
      <c r="U3890" s="38" t="str">
        <f t="shared" si="671"/>
        <v>Lottery</v>
      </c>
      <c r="V3890" s="5" t="str">
        <f t="shared" si="670"/>
        <v>AWARD</v>
      </c>
      <c r="W3890" s="5" t="b">
        <f t="shared" si="667"/>
        <v>0</v>
      </c>
      <c r="X3890" s="40">
        <f t="shared" ca="1" si="668"/>
        <v>8096</v>
      </c>
      <c r="Y3890" s="30" t="b">
        <f t="shared" ca="1" si="669"/>
        <v>0</v>
      </c>
    </row>
    <row r="3891" spans="1:25" hidden="1">
      <c r="A3891" s="28" t="s">
        <v>5366</v>
      </c>
      <c r="B3891" s="28" t="s">
        <v>5367</v>
      </c>
      <c r="C3891" s="28" t="s">
        <v>3481</v>
      </c>
      <c r="D3891" s="28" t="s">
        <v>2842</v>
      </c>
      <c r="E3891" s="29">
        <v>42199</v>
      </c>
      <c r="F3891" s="28" t="s">
        <v>3719</v>
      </c>
      <c r="G3891" s="30">
        <v>1261</v>
      </c>
      <c r="H3891" s="28" t="s">
        <v>14640</v>
      </c>
      <c r="I3891" s="31">
        <v>0</v>
      </c>
      <c r="J3891" s="31">
        <v>6000</v>
      </c>
      <c r="K3891" s="28" t="s">
        <v>14641</v>
      </c>
      <c r="L3891" s="32">
        <f t="shared" si="661"/>
        <v>-6000</v>
      </c>
      <c r="M3891" s="33">
        <f t="shared" si="662"/>
        <v>6000</v>
      </c>
      <c r="N3891" s="34" t="b">
        <v>1</v>
      </c>
      <c r="O3891" s="35">
        <f t="shared" si="663"/>
        <v>6000</v>
      </c>
      <c r="P3891" s="36" t="str">
        <f t="shared" si="664"/>
        <v>G</v>
      </c>
      <c r="Q3891" s="37" t="str">
        <f t="shared" si="665"/>
        <v>Shooglenifty Ltd</v>
      </c>
      <c r="R3891" s="6" t="str">
        <f t="shared" si="666"/>
        <v>G - Shooglenifty Ltd</v>
      </c>
      <c r="S3891" s="6" t="str">
        <f>IFERROR(INDEX('Vendor Over-ride'!$C:$C, MATCH($R:$R,'Vendor Over-ride'!$A:$A,0)),"")</f>
        <v>G - Shooglenifty Ltd</v>
      </c>
      <c r="U3891" s="38" t="str">
        <f t="shared" si="671"/>
        <v>Lottery</v>
      </c>
      <c r="V3891" s="5" t="str">
        <f t="shared" si="670"/>
        <v>AWARD</v>
      </c>
      <c r="W3891" s="5" t="b">
        <f t="shared" si="667"/>
        <v>0</v>
      </c>
      <c r="X3891" s="40">
        <f t="shared" ca="1" si="668"/>
        <v>8000</v>
      </c>
      <c r="Y3891" s="30" t="b">
        <f t="shared" ca="1" si="669"/>
        <v>0</v>
      </c>
    </row>
    <row r="3892" spans="1:25" hidden="1">
      <c r="A3892" s="28" t="s">
        <v>5366</v>
      </c>
      <c r="B3892" s="28" t="s">
        <v>5367</v>
      </c>
      <c r="C3892" s="28" t="s">
        <v>3481</v>
      </c>
      <c r="D3892" s="28" t="s">
        <v>2842</v>
      </c>
      <c r="E3892" s="29">
        <v>42199</v>
      </c>
      <c r="F3892" s="28" t="s">
        <v>3720</v>
      </c>
      <c r="G3892" s="30">
        <v>1261</v>
      </c>
      <c r="H3892" s="28" t="s">
        <v>14642</v>
      </c>
      <c r="I3892" s="31">
        <v>0</v>
      </c>
      <c r="J3892" s="31">
        <v>11100</v>
      </c>
      <c r="K3892" s="28" t="s">
        <v>14643</v>
      </c>
      <c r="L3892" s="32">
        <f t="shared" si="661"/>
        <v>-11100</v>
      </c>
      <c r="M3892" s="33">
        <f t="shared" si="662"/>
        <v>11100</v>
      </c>
      <c r="N3892" s="34" t="b">
        <v>1</v>
      </c>
      <c r="O3892" s="35">
        <f t="shared" si="663"/>
        <v>11100</v>
      </c>
      <c r="P3892" s="36" t="str">
        <f t="shared" si="664"/>
        <v>G</v>
      </c>
      <c r="Q3892" s="37" t="str">
        <f t="shared" si="665"/>
        <v>New Music Scotland</v>
      </c>
      <c r="R3892" s="6" t="str">
        <f t="shared" si="666"/>
        <v>G - New Music Scotland</v>
      </c>
      <c r="S3892" s="6" t="str">
        <f>IFERROR(INDEX('Vendor Over-ride'!$C:$C, MATCH($R:$R,'Vendor Over-ride'!$A:$A,0)),"")</f>
        <v>G - New Music Scotland</v>
      </c>
      <c r="U3892" s="38" t="str">
        <f t="shared" si="671"/>
        <v>Lottery</v>
      </c>
      <c r="V3892" s="5" t="str">
        <f t="shared" si="670"/>
        <v>AWARD</v>
      </c>
      <c r="W3892" s="5" t="b">
        <f t="shared" si="667"/>
        <v>0</v>
      </c>
      <c r="X3892" s="40">
        <f t="shared" ca="1" si="668"/>
        <v>13300</v>
      </c>
      <c r="Y3892" s="30" t="b">
        <f t="shared" ca="1" si="669"/>
        <v>0</v>
      </c>
    </row>
    <row r="3893" spans="1:25" hidden="1">
      <c r="A3893" s="28" t="s">
        <v>5366</v>
      </c>
      <c r="B3893" s="28" t="s">
        <v>5367</v>
      </c>
      <c r="C3893" s="28" t="s">
        <v>3481</v>
      </c>
      <c r="D3893" s="28" t="s">
        <v>2842</v>
      </c>
      <c r="E3893" s="29">
        <v>42199</v>
      </c>
      <c r="F3893" s="28" t="s">
        <v>3721</v>
      </c>
      <c r="G3893" s="30">
        <v>1261</v>
      </c>
      <c r="H3893" s="28" t="s">
        <v>14644</v>
      </c>
      <c r="I3893" s="31">
        <v>0</v>
      </c>
      <c r="J3893" s="31">
        <v>2164</v>
      </c>
      <c r="K3893" s="28" t="s">
        <v>14645</v>
      </c>
      <c r="L3893" s="32">
        <f t="shared" si="661"/>
        <v>-2164</v>
      </c>
      <c r="M3893" s="33">
        <f t="shared" si="662"/>
        <v>2164</v>
      </c>
      <c r="N3893" s="34" t="b">
        <v>1</v>
      </c>
      <c r="O3893" s="35">
        <f t="shared" si="663"/>
        <v>2164</v>
      </c>
      <c r="P3893" s="36" t="str">
        <f t="shared" si="664"/>
        <v>G</v>
      </c>
      <c r="Q3893" s="37" t="str">
        <f t="shared" si="665"/>
        <v>Mairi Lafferty</v>
      </c>
      <c r="R3893" s="6" t="str">
        <f t="shared" si="666"/>
        <v>G - Mairi Lafferty</v>
      </c>
      <c r="S3893" s="6" t="str">
        <f>IFERROR(INDEX('Vendor Over-ride'!$C:$C, MATCH($R:$R,'Vendor Over-ride'!$A:$A,0)),"")</f>
        <v>G - Mairi Lafferty</v>
      </c>
      <c r="U3893" s="38" t="str">
        <f t="shared" si="671"/>
        <v>Lottery</v>
      </c>
      <c r="V3893" s="5" t="str">
        <f t="shared" si="670"/>
        <v>AWARD</v>
      </c>
      <c r="W3893" s="5" t="b">
        <f t="shared" si="667"/>
        <v>0</v>
      </c>
      <c r="X3893" s="40">
        <f t="shared" ca="1" si="668"/>
        <v>2885</v>
      </c>
      <c r="Y3893" s="30" t="b">
        <f t="shared" ca="1" si="669"/>
        <v>0</v>
      </c>
    </row>
    <row r="3894" spans="1:25">
      <c r="A3894" s="28" t="s">
        <v>5366</v>
      </c>
      <c r="B3894" s="28" t="s">
        <v>5367</v>
      </c>
      <c r="C3894" s="28" t="s">
        <v>3481</v>
      </c>
      <c r="D3894" s="28" t="s">
        <v>2842</v>
      </c>
      <c r="E3894" s="29">
        <v>42199</v>
      </c>
      <c r="F3894" s="28" t="s">
        <v>3722</v>
      </c>
      <c r="G3894" s="30">
        <v>1261</v>
      </c>
      <c r="H3894" s="28" t="s">
        <v>14646</v>
      </c>
      <c r="I3894" s="31">
        <v>0</v>
      </c>
      <c r="J3894" s="31">
        <v>18750</v>
      </c>
      <c r="K3894" s="28" t="s">
        <v>14647</v>
      </c>
      <c r="L3894" s="32">
        <f t="shared" si="661"/>
        <v>-18750</v>
      </c>
      <c r="M3894" s="33">
        <f t="shared" si="662"/>
        <v>18750</v>
      </c>
      <c r="N3894" s="34" t="b">
        <v>1</v>
      </c>
      <c r="O3894" s="35">
        <f t="shared" si="663"/>
        <v>18750</v>
      </c>
      <c r="P3894" s="36" t="str">
        <f t="shared" si="664"/>
        <v>G</v>
      </c>
      <c r="Q3894" s="37" t="str">
        <f t="shared" si="665"/>
        <v>Saltire Society (Jim Tough)</v>
      </c>
      <c r="R3894" s="6" t="str">
        <f t="shared" si="666"/>
        <v>G - Saltire Society (Jim Tough)</v>
      </c>
      <c r="S3894" s="6" t="str">
        <f>IFERROR(INDEX('Vendor Over-ride'!$C:$C, MATCH($R:$R,'Vendor Over-ride'!$A:$A,0)),"")</f>
        <v>G - Saltire Society (Jim Tough)</v>
      </c>
      <c r="U3894" s="38" t="str">
        <f t="shared" si="671"/>
        <v>Lottery</v>
      </c>
      <c r="V3894" s="5" t="str">
        <f t="shared" si="670"/>
        <v>AWARD</v>
      </c>
      <c r="W3894" s="5" t="b">
        <f t="shared" si="667"/>
        <v>0</v>
      </c>
      <c r="X3894" s="40">
        <f t="shared" ca="1" si="668"/>
        <v>55000</v>
      </c>
      <c r="Y3894" s="30" t="b">
        <f t="shared" ca="1" si="669"/>
        <v>1</v>
      </c>
    </row>
    <row r="3895" spans="1:25">
      <c r="A3895" s="28" t="s">
        <v>5366</v>
      </c>
      <c r="B3895" s="28" t="s">
        <v>5367</v>
      </c>
      <c r="C3895" s="28" t="s">
        <v>3481</v>
      </c>
      <c r="D3895" s="28" t="s">
        <v>2842</v>
      </c>
      <c r="E3895" s="29">
        <v>42199</v>
      </c>
      <c r="F3895" s="28" t="s">
        <v>3723</v>
      </c>
      <c r="G3895" s="30">
        <v>1261</v>
      </c>
      <c r="H3895" s="28" t="s">
        <v>14648</v>
      </c>
      <c r="I3895" s="31">
        <v>0</v>
      </c>
      <c r="J3895" s="31">
        <v>25500</v>
      </c>
      <c r="K3895" s="28" t="s">
        <v>14649</v>
      </c>
      <c r="L3895" s="32">
        <f t="shared" si="661"/>
        <v>-25500</v>
      </c>
      <c r="M3895" s="33">
        <f t="shared" si="662"/>
        <v>25500</v>
      </c>
      <c r="N3895" s="34" t="b">
        <v>1</v>
      </c>
      <c r="O3895" s="35">
        <f t="shared" si="663"/>
        <v>25500</v>
      </c>
      <c r="P3895" s="36" t="str">
        <f t="shared" si="664"/>
        <v>G</v>
      </c>
      <c r="Q3895" s="37" t="str">
        <f t="shared" si="665"/>
        <v>The Glad Cafe</v>
      </c>
      <c r="R3895" s="6" t="str">
        <f t="shared" si="666"/>
        <v>G - The Glad Cafe</v>
      </c>
      <c r="S3895" s="6" t="str">
        <f>IFERROR(INDEX('Vendor Over-ride'!$C:$C, MATCH($R:$R,'Vendor Over-ride'!$A:$A,0)),"")</f>
        <v>G - The Glad Cafe</v>
      </c>
      <c r="U3895" s="38" t="str">
        <f t="shared" si="671"/>
        <v>Lottery</v>
      </c>
      <c r="V3895" s="5" t="str">
        <f t="shared" si="670"/>
        <v>AWARD</v>
      </c>
      <c r="W3895" s="5" t="b">
        <f t="shared" si="667"/>
        <v>1</v>
      </c>
      <c r="X3895" s="40">
        <f t="shared" ca="1" si="668"/>
        <v>25500</v>
      </c>
      <c r="Y3895" s="30" t="b">
        <f t="shared" ca="1" si="669"/>
        <v>1</v>
      </c>
    </row>
    <row r="3896" spans="1:25">
      <c r="A3896" s="28" t="s">
        <v>5366</v>
      </c>
      <c r="B3896" s="28" t="s">
        <v>5367</v>
      </c>
      <c r="C3896" s="28" t="s">
        <v>3481</v>
      </c>
      <c r="D3896" s="28" t="s">
        <v>2842</v>
      </c>
      <c r="E3896" s="29">
        <v>42199</v>
      </c>
      <c r="F3896" s="28" t="s">
        <v>3724</v>
      </c>
      <c r="G3896" s="30">
        <v>1261</v>
      </c>
      <c r="H3896" s="28" t="s">
        <v>14650</v>
      </c>
      <c r="I3896" s="31">
        <v>0</v>
      </c>
      <c r="J3896" s="31">
        <v>45000</v>
      </c>
      <c r="K3896" s="28" t="s">
        <v>14651</v>
      </c>
      <c r="L3896" s="32">
        <f t="shared" si="661"/>
        <v>-45000</v>
      </c>
      <c r="M3896" s="33">
        <f t="shared" si="662"/>
        <v>45000</v>
      </c>
      <c r="N3896" s="34" t="b">
        <v>1</v>
      </c>
      <c r="O3896" s="35">
        <f t="shared" si="663"/>
        <v>45000</v>
      </c>
      <c r="P3896" s="36" t="str">
        <f t="shared" si="664"/>
        <v>G</v>
      </c>
      <c r="Q3896" s="37" t="str">
        <f t="shared" si="665"/>
        <v>PRSF (PRS for Music Foundation)</v>
      </c>
      <c r="R3896" s="6" t="str">
        <f t="shared" si="666"/>
        <v>G - PRSF (PRS for Music Foundation)</v>
      </c>
      <c r="S3896" s="6" t="str">
        <f>IFERROR(INDEX('Vendor Over-ride'!$C:$C, MATCH($R:$R,'Vendor Over-ride'!$A:$A,0)),"")</f>
        <v>G - PRSF (PRS for Music Foundation)</v>
      </c>
      <c r="U3896" s="38" t="str">
        <f t="shared" si="671"/>
        <v>Lottery</v>
      </c>
      <c r="V3896" s="5" t="str">
        <f t="shared" si="670"/>
        <v>AWARD</v>
      </c>
      <c r="W3896" s="5" t="b">
        <f t="shared" si="667"/>
        <v>1</v>
      </c>
      <c r="X3896" s="40">
        <f t="shared" ca="1" si="668"/>
        <v>45000</v>
      </c>
      <c r="Y3896" s="30" t="b">
        <f t="shared" ca="1" si="669"/>
        <v>1</v>
      </c>
    </row>
    <row r="3897" spans="1:25">
      <c r="A3897" s="28" t="s">
        <v>5366</v>
      </c>
      <c r="B3897" s="28" t="s">
        <v>5367</v>
      </c>
      <c r="C3897" s="28" t="s">
        <v>3481</v>
      </c>
      <c r="D3897" s="28" t="s">
        <v>2842</v>
      </c>
      <c r="E3897" s="29">
        <v>42199</v>
      </c>
      <c r="F3897" s="28" t="s">
        <v>3725</v>
      </c>
      <c r="G3897" s="30">
        <v>1261</v>
      </c>
      <c r="H3897" s="28" t="s">
        <v>14652</v>
      </c>
      <c r="I3897" s="31">
        <v>0</v>
      </c>
      <c r="J3897" s="31">
        <v>60000</v>
      </c>
      <c r="K3897" s="28" t="s">
        <v>14653</v>
      </c>
      <c r="L3897" s="32">
        <f t="shared" si="661"/>
        <v>-60000</v>
      </c>
      <c r="M3897" s="33">
        <f t="shared" si="662"/>
        <v>60000</v>
      </c>
      <c r="N3897" s="34" t="b">
        <v>1</v>
      </c>
      <c r="O3897" s="35">
        <f t="shared" si="663"/>
        <v>60000</v>
      </c>
      <c r="P3897" s="36" t="str">
        <f t="shared" si="664"/>
        <v>G</v>
      </c>
      <c r="Q3897" s="37" t="str">
        <f t="shared" si="665"/>
        <v>Jazz Scotland Ltd</v>
      </c>
      <c r="R3897" s="6" t="str">
        <f t="shared" si="666"/>
        <v>G - Jazz Scotland Ltd</v>
      </c>
      <c r="S3897" s="6" t="str">
        <f>IFERROR(INDEX('Vendor Over-ride'!$C:$C, MATCH($R:$R,'Vendor Over-ride'!$A:$A,0)),"")</f>
        <v>G - Jazz Scotland Ltd</v>
      </c>
      <c r="U3897" s="38" t="str">
        <f t="shared" si="671"/>
        <v>Lottery</v>
      </c>
      <c r="V3897" s="5" t="str">
        <f t="shared" si="670"/>
        <v>AWARD</v>
      </c>
      <c r="W3897" s="5" t="b">
        <f t="shared" si="667"/>
        <v>1</v>
      </c>
      <c r="X3897" s="40">
        <f t="shared" ca="1" si="668"/>
        <v>112500</v>
      </c>
      <c r="Y3897" s="30" t="b">
        <f t="shared" ca="1" si="669"/>
        <v>1</v>
      </c>
    </row>
    <row r="3898" spans="1:25" hidden="1">
      <c r="A3898" s="28" t="s">
        <v>5366</v>
      </c>
      <c r="B3898" s="28" t="s">
        <v>5367</v>
      </c>
      <c r="C3898" s="28" t="s">
        <v>3481</v>
      </c>
      <c r="D3898" s="28" t="s">
        <v>2842</v>
      </c>
      <c r="E3898" s="29">
        <v>42199</v>
      </c>
      <c r="F3898" s="28" t="s">
        <v>3726</v>
      </c>
      <c r="G3898" s="30">
        <v>1261</v>
      </c>
      <c r="H3898" s="28" t="s">
        <v>14654</v>
      </c>
      <c r="I3898" s="31">
        <v>0</v>
      </c>
      <c r="J3898" s="31">
        <v>3000</v>
      </c>
      <c r="K3898" s="28" t="s">
        <v>14655</v>
      </c>
      <c r="L3898" s="32">
        <f t="shared" si="661"/>
        <v>-3000</v>
      </c>
      <c r="M3898" s="33">
        <f t="shared" si="662"/>
        <v>3000</v>
      </c>
      <c r="N3898" s="34" t="b">
        <v>1</v>
      </c>
      <c r="O3898" s="35">
        <f t="shared" si="663"/>
        <v>3000</v>
      </c>
      <c r="P3898" s="36" t="str">
        <f t="shared" si="664"/>
        <v>G</v>
      </c>
      <c r="Q3898" s="37" t="str">
        <f t="shared" si="665"/>
        <v>Julie Johnstone</v>
      </c>
      <c r="R3898" s="6" t="str">
        <f t="shared" si="666"/>
        <v>G - Julie Johnstone</v>
      </c>
      <c r="S3898" s="6" t="str">
        <f>IFERROR(INDEX('Vendor Over-ride'!$C:$C, MATCH($R:$R,'Vendor Over-ride'!$A:$A,0)),"")</f>
        <v>G - Julie Johnstone</v>
      </c>
      <c r="U3898" s="38" t="str">
        <f t="shared" si="671"/>
        <v>Lottery</v>
      </c>
      <c r="V3898" s="5" t="str">
        <f t="shared" si="670"/>
        <v>AWARD</v>
      </c>
      <c r="W3898" s="5" t="b">
        <f t="shared" si="667"/>
        <v>0</v>
      </c>
      <c r="X3898" s="40">
        <f t="shared" ca="1" si="668"/>
        <v>3000</v>
      </c>
      <c r="Y3898" s="30" t="b">
        <f t="shared" ca="1" si="669"/>
        <v>0</v>
      </c>
    </row>
    <row r="3899" spans="1:25" hidden="1">
      <c r="A3899" s="28" t="s">
        <v>5366</v>
      </c>
      <c r="B3899" s="28" t="s">
        <v>5367</v>
      </c>
      <c r="C3899" s="28" t="s">
        <v>3481</v>
      </c>
      <c r="D3899" s="28" t="s">
        <v>2842</v>
      </c>
      <c r="E3899" s="29">
        <v>42199</v>
      </c>
      <c r="F3899" s="28" t="s">
        <v>3727</v>
      </c>
      <c r="G3899" s="30">
        <v>1261</v>
      </c>
      <c r="H3899" s="28" t="s">
        <v>14656</v>
      </c>
      <c r="I3899" s="31">
        <v>0</v>
      </c>
      <c r="J3899" s="31">
        <v>5725</v>
      </c>
      <c r="K3899" s="28" t="s">
        <v>14657</v>
      </c>
      <c r="L3899" s="32">
        <f t="shared" si="661"/>
        <v>-5725</v>
      </c>
      <c r="M3899" s="33">
        <f t="shared" si="662"/>
        <v>5725</v>
      </c>
      <c r="N3899" s="34" t="b">
        <v>1</v>
      </c>
      <c r="O3899" s="35">
        <f t="shared" si="663"/>
        <v>5725</v>
      </c>
      <c r="P3899" s="36" t="str">
        <f t="shared" si="664"/>
        <v>G</v>
      </c>
      <c r="Q3899" s="37" t="str">
        <f t="shared" si="665"/>
        <v>Gemma Williams</v>
      </c>
      <c r="R3899" s="6" t="str">
        <f t="shared" si="666"/>
        <v>G - Gemma Williams</v>
      </c>
      <c r="S3899" s="6" t="str">
        <f>IFERROR(INDEX('Vendor Over-ride'!$C:$C, MATCH($R:$R,'Vendor Over-ride'!$A:$A,0)),"")</f>
        <v>G - Gemma Williams</v>
      </c>
      <c r="U3899" s="38" t="str">
        <f t="shared" si="671"/>
        <v>Lottery</v>
      </c>
      <c r="V3899" s="5" t="str">
        <f t="shared" si="670"/>
        <v>AWARD</v>
      </c>
      <c r="W3899" s="5" t="b">
        <f t="shared" si="667"/>
        <v>0</v>
      </c>
      <c r="X3899" s="40">
        <f t="shared" ca="1" si="668"/>
        <v>7633</v>
      </c>
      <c r="Y3899" s="30" t="b">
        <f t="shared" ca="1" si="669"/>
        <v>0</v>
      </c>
    </row>
    <row r="3900" spans="1:25" hidden="1">
      <c r="A3900" s="28" t="s">
        <v>5366</v>
      </c>
      <c r="B3900" s="28" t="s">
        <v>5367</v>
      </c>
      <c r="C3900" s="28" t="s">
        <v>3481</v>
      </c>
      <c r="D3900" s="28" t="s">
        <v>2842</v>
      </c>
      <c r="E3900" s="29">
        <v>42199</v>
      </c>
      <c r="F3900" s="28" t="s">
        <v>3729</v>
      </c>
      <c r="G3900" s="30">
        <v>1261</v>
      </c>
      <c r="H3900" s="28" t="s">
        <v>14658</v>
      </c>
      <c r="I3900" s="31">
        <v>0</v>
      </c>
      <c r="J3900" s="31">
        <v>10976</v>
      </c>
      <c r="K3900" s="28" t="s">
        <v>14659</v>
      </c>
      <c r="L3900" s="32">
        <f t="shared" si="661"/>
        <v>-10976</v>
      </c>
      <c r="M3900" s="33">
        <f t="shared" si="662"/>
        <v>10976</v>
      </c>
      <c r="N3900" s="34" t="b">
        <v>1</v>
      </c>
      <c r="O3900" s="35">
        <f t="shared" si="663"/>
        <v>10976</v>
      </c>
      <c r="P3900" s="36" t="str">
        <f t="shared" si="664"/>
        <v>G</v>
      </c>
      <c r="Q3900" s="37" t="str">
        <f t="shared" si="665"/>
        <v>Dennis and Debbie Club (Dennis Reinmuller and Debbie</v>
      </c>
      <c r="R3900" s="6" t="str">
        <f t="shared" si="666"/>
        <v>G - Dennis and Debbie Club (Dennis Reinmuller and Debbie</v>
      </c>
      <c r="S3900" s="6" t="str">
        <f>IFERROR(INDEX('Vendor Over-ride'!$C:$C, MATCH($R:$R,'Vendor Over-ride'!$A:$A,0)),"")</f>
        <v>G - Dennis and Debbie Club (Dennis Reinmuller and Debbie</v>
      </c>
      <c r="U3900" s="38" t="str">
        <f t="shared" si="671"/>
        <v>Lottery</v>
      </c>
      <c r="V3900" s="5" t="str">
        <f t="shared" si="670"/>
        <v>AWARD</v>
      </c>
      <c r="W3900" s="5" t="b">
        <f t="shared" si="667"/>
        <v>0</v>
      </c>
      <c r="X3900" s="40">
        <f t="shared" ca="1" si="668"/>
        <v>10976</v>
      </c>
      <c r="Y3900" s="30" t="b">
        <f t="shared" ca="1" si="669"/>
        <v>0</v>
      </c>
    </row>
    <row r="3901" spans="1:25" hidden="1">
      <c r="A3901" s="28" t="s">
        <v>5366</v>
      </c>
      <c r="B3901" s="28" t="s">
        <v>5367</v>
      </c>
      <c r="C3901" s="28" t="s">
        <v>3481</v>
      </c>
      <c r="D3901" s="28" t="s">
        <v>2842</v>
      </c>
      <c r="E3901" s="29">
        <v>42199</v>
      </c>
      <c r="F3901" s="28" t="s">
        <v>3730</v>
      </c>
      <c r="G3901" s="30">
        <v>1261</v>
      </c>
      <c r="H3901" s="28" t="s">
        <v>14660</v>
      </c>
      <c r="I3901" s="31">
        <v>0</v>
      </c>
      <c r="J3901" s="31">
        <v>4688</v>
      </c>
      <c r="K3901" s="28" t="s">
        <v>5434</v>
      </c>
      <c r="L3901" s="32">
        <f t="shared" si="661"/>
        <v>-4688</v>
      </c>
      <c r="M3901" s="33">
        <f t="shared" si="662"/>
        <v>4688</v>
      </c>
      <c r="N3901" s="34" t="b">
        <v>1</v>
      </c>
      <c r="O3901" s="35">
        <f t="shared" si="663"/>
        <v>4688</v>
      </c>
      <c r="P3901" s="36" t="str">
        <f t="shared" si="664"/>
        <v>I</v>
      </c>
      <c r="Q3901" s="37" t="str">
        <f t="shared" si="665"/>
        <v>Sixteen Films</v>
      </c>
      <c r="R3901" s="6" t="str">
        <f t="shared" si="666"/>
        <v>I - Sixteen Films</v>
      </c>
      <c r="S3901" s="6" t="str">
        <f>IFERROR(INDEX('Vendor Over-ride'!$C:$C, MATCH($R:$R,'Vendor Over-ride'!$A:$A,0)),"")</f>
        <v>I - Sixteen Films</v>
      </c>
      <c r="U3901" s="38" t="str">
        <f t="shared" si="671"/>
        <v>Lottery</v>
      </c>
      <c r="V3901" s="5" t="str">
        <f t="shared" si="670"/>
        <v>AWARD</v>
      </c>
      <c r="W3901" s="5" t="b">
        <f t="shared" si="667"/>
        <v>0</v>
      </c>
      <c r="X3901" s="40">
        <f t="shared" ca="1" si="668"/>
        <v>8063</v>
      </c>
      <c r="Y3901" s="30" t="b">
        <f t="shared" ca="1" si="669"/>
        <v>0</v>
      </c>
    </row>
    <row r="3902" spans="1:25" hidden="1">
      <c r="A3902" s="28" t="s">
        <v>5366</v>
      </c>
      <c r="B3902" s="28" t="s">
        <v>5367</v>
      </c>
      <c r="C3902" s="28" t="s">
        <v>3481</v>
      </c>
      <c r="D3902" s="28" t="s">
        <v>2842</v>
      </c>
      <c r="E3902" s="29">
        <v>42199</v>
      </c>
      <c r="F3902" s="28" t="s">
        <v>3731</v>
      </c>
      <c r="G3902" s="30">
        <v>1261</v>
      </c>
      <c r="H3902" s="28" t="s">
        <v>14661</v>
      </c>
      <c r="I3902" s="31">
        <v>0</v>
      </c>
      <c r="J3902" s="31">
        <v>1250</v>
      </c>
      <c r="K3902" s="28" t="s">
        <v>5451</v>
      </c>
      <c r="L3902" s="32">
        <f t="shared" si="661"/>
        <v>-1250</v>
      </c>
      <c r="M3902" s="33">
        <f t="shared" si="662"/>
        <v>1250</v>
      </c>
      <c r="N3902" s="34" t="b">
        <v>1</v>
      </c>
      <c r="O3902" s="35">
        <f t="shared" si="663"/>
        <v>1250</v>
      </c>
      <c r="P3902" s="36" t="str">
        <f t="shared" si="664"/>
        <v>I</v>
      </c>
      <c r="Q3902" s="37" t="str">
        <f t="shared" si="665"/>
        <v>Chris Leslie</v>
      </c>
      <c r="R3902" s="6" t="str">
        <f t="shared" si="666"/>
        <v>I - Chris Leslie</v>
      </c>
      <c r="S3902" s="6" t="str">
        <f>IFERROR(INDEX('Vendor Over-ride'!$C:$C, MATCH($R:$R,'Vendor Over-ride'!$A:$A,0)),"")</f>
        <v>I - Chris Leslie</v>
      </c>
      <c r="U3902" s="38" t="str">
        <f t="shared" si="671"/>
        <v>Lottery</v>
      </c>
      <c r="V3902" s="5" t="str">
        <f t="shared" si="670"/>
        <v>AWARD</v>
      </c>
      <c r="W3902" s="5" t="b">
        <f t="shared" si="667"/>
        <v>0</v>
      </c>
      <c r="X3902" s="40">
        <f t="shared" ca="1" si="668"/>
        <v>1250</v>
      </c>
      <c r="Y3902" s="30" t="b">
        <f t="shared" ca="1" si="669"/>
        <v>0</v>
      </c>
    </row>
    <row r="3903" spans="1:25">
      <c r="A3903" s="28" t="s">
        <v>5366</v>
      </c>
      <c r="B3903" s="28" t="s">
        <v>5367</v>
      </c>
      <c r="C3903" s="28" t="s">
        <v>3481</v>
      </c>
      <c r="D3903" s="28" t="s">
        <v>2842</v>
      </c>
      <c r="E3903" s="29">
        <v>42199</v>
      </c>
      <c r="F3903" s="28" t="s">
        <v>3733</v>
      </c>
      <c r="G3903" s="30">
        <v>1261</v>
      </c>
      <c r="H3903" s="28" t="s">
        <v>14662</v>
      </c>
      <c r="I3903" s="31">
        <v>0</v>
      </c>
      <c r="J3903" s="31">
        <v>14305</v>
      </c>
      <c r="K3903" s="28" t="s">
        <v>5371</v>
      </c>
      <c r="L3903" s="32">
        <f t="shared" si="661"/>
        <v>-14305</v>
      </c>
      <c r="M3903" s="33">
        <f t="shared" si="662"/>
        <v>14305</v>
      </c>
      <c r="N3903" s="34" t="b">
        <v>1</v>
      </c>
      <c r="O3903" s="35">
        <f t="shared" si="663"/>
        <v>14305</v>
      </c>
      <c r="P3903" s="36" t="str">
        <f t="shared" si="664"/>
        <v>I</v>
      </c>
      <c r="Q3903" s="37" t="str">
        <f t="shared" si="665"/>
        <v>Comar</v>
      </c>
      <c r="R3903" s="6" t="str">
        <f t="shared" si="666"/>
        <v>I - Comar</v>
      </c>
      <c r="S3903" s="6" t="str">
        <f>IFERROR(INDEX('Vendor Over-ride'!$C:$C, MATCH($R:$R,'Vendor Over-ride'!$A:$A,0)),"")</f>
        <v>I - Comar</v>
      </c>
      <c r="U3903" s="38" t="str">
        <f t="shared" si="671"/>
        <v>Lottery</v>
      </c>
      <c r="V3903" s="5" t="str">
        <f t="shared" si="670"/>
        <v>AWARD</v>
      </c>
      <c r="W3903" s="5" t="b">
        <f t="shared" si="667"/>
        <v>0</v>
      </c>
      <c r="X3903" s="40">
        <f t="shared" ca="1" si="668"/>
        <v>97700.849999999991</v>
      </c>
      <c r="Y3903" s="30" t="b">
        <f t="shared" ca="1" si="669"/>
        <v>1</v>
      </c>
    </row>
    <row r="3904" spans="1:25" hidden="1">
      <c r="A3904" s="28" t="s">
        <v>5366</v>
      </c>
      <c r="B3904" s="28" t="s">
        <v>5367</v>
      </c>
      <c r="C3904" s="28" t="s">
        <v>3481</v>
      </c>
      <c r="D3904" s="28" t="s">
        <v>2842</v>
      </c>
      <c r="E3904" s="29">
        <v>42199</v>
      </c>
      <c r="F3904" s="28" t="s">
        <v>3734</v>
      </c>
      <c r="G3904" s="30">
        <v>1261</v>
      </c>
      <c r="H3904" s="28" t="s">
        <v>14663</v>
      </c>
      <c r="I3904" s="31">
        <v>0</v>
      </c>
      <c r="J3904" s="31">
        <v>11250</v>
      </c>
      <c r="K3904" s="28" t="s">
        <v>14664</v>
      </c>
      <c r="L3904" s="32">
        <f t="shared" si="661"/>
        <v>-11250</v>
      </c>
      <c r="M3904" s="33">
        <f t="shared" si="662"/>
        <v>11250</v>
      </c>
      <c r="N3904" s="34" t="b">
        <v>1</v>
      </c>
      <c r="O3904" s="35">
        <f t="shared" si="663"/>
        <v>11250</v>
      </c>
      <c r="P3904" s="36" t="str">
        <f t="shared" si="664"/>
        <v>I</v>
      </c>
      <c r="Q3904" s="37" t="str">
        <f t="shared" si="665"/>
        <v>Edinburgh University</v>
      </c>
      <c r="R3904" s="6" t="str">
        <f t="shared" si="666"/>
        <v>I - Edinburgh University</v>
      </c>
      <c r="S3904" s="6" t="str">
        <f>IFERROR(INDEX('Vendor Over-ride'!$C:$C, MATCH($R:$R,'Vendor Over-ride'!$A:$A,0)),"")</f>
        <v>I - Edinburgh University</v>
      </c>
      <c r="U3904" s="38" t="str">
        <f t="shared" si="671"/>
        <v>Lottery</v>
      </c>
      <c r="V3904" s="5" t="str">
        <f t="shared" si="670"/>
        <v>AWARD</v>
      </c>
      <c r="W3904" s="5" t="b">
        <f t="shared" si="667"/>
        <v>0</v>
      </c>
      <c r="X3904" s="40">
        <f t="shared" ca="1" si="668"/>
        <v>11250</v>
      </c>
      <c r="Y3904" s="30" t="b">
        <f t="shared" ca="1" si="669"/>
        <v>0</v>
      </c>
    </row>
    <row r="3905" spans="1:25" hidden="1">
      <c r="A3905" s="28" t="s">
        <v>5366</v>
      </c>
      <c r="B3905" s="28" t="s">
        <v>5367</v>
      </c>
      <c r="C3905" s="28" t="s">
        <v>3481</v>
      </c>
      <c r="D3905" s="28" t="s">
        <v>2842</v>
      </c>
      <c r="E3905" s="29">
        <v>42199</v>
      </c>
      <c r="F3905" s="28" t="s">
        <v>14665</v>
      </c>
      <c r="G3905" s="30">
        <v>1261</v>
      </c>
      <c r="H3905" s="28" t="s">
        <v>14666</v>
      </c>
      <c r="I3905" s="31">
        <v>0</v>
      </c>
      <c r="J3905" s="31">
        <v>187</v>
      </c>
      <c r="K3905" s="28" t="s">
        <v>14456</v>
      </c>
      <c r="L3905" s="32">
        <f t="shared" si="661"/>
        <v>-187</v>
      </c>
      <c r="M3905" s="33">
        <f t="shared" si="662"/>
        <v>187</v>
      </c>
      <c r="N3905" s="34" t="b">
        <v>1</v>
      </c>
      <c r="O3905" s="35">
        <f t="shared" si="663"/>
        <v>187</v>
      </c>
      <c r="P3905" s="36" t="str">
        <f t="shared" si="664"/>
        <v>I</v>
      </c>
      <c r="Q3905" s="37" t="str">
        <f t="shared" si="665"/>
        <v>Glasgow Film Productions Ltd</v>
      </c>
      <c r="R3905" s="6" t="str">
        <f t="shared" si="666"/>
        <v>I - Glasgow Film Productions Ltd</v>
      </c>
      <c r="S3905" s="6" t="str">
        <f>IFERROR(INDEX('Vendor Over-ride'!$C:$C, MATCH($R:$R,'Vendor Over-ride'!$A:$A,0)),"")</f>
        <v>I - Glasgow Film Productions Ltd</v>
      </c>
      <c r="U3905" s="38" t="str">
        <f t="shared" si="671"/>
        <v>Lottery</v>
      </c>
      <c r="V3905" s="5" t="str">
        <f t="shared" si="670"/>
        <v>AWARD</v>
      </c>
      <c r="W3905" s="5" t="b">
        <f t="shared" si="667"/>
        <v>0</v>
      </c>
      <c r="X3905" s="40">
        <f t="shared" ca="1" si="668"/>
        <v>750</v>
      </c>
      <c r="Y3905" s="30" t="b">
        <f t="shared" ca="1" si="669"/>
        <v>0</v>
      </c>
    </row>
    <row r="3906" spans="1:25" hidden="1">
      <c r="A3906" s="28" t="s">
        <v>5366</v>
      </c>
      <c r="B3906" s="28" t="s">
        <v>5367</v>
      </c>
      <c r="C3906" s="28" t="s">
        <v>3481</v>
      </c>
      <c r="D3906" s="28" t="s">
        <v>2842</v>
      </c>
      <c r="E3906" s="29">
        <v>42199</v>
      </c>
      <c r="F3906" s="28" t="s">
        <v>3735</v>
      </c>
      <c r="G3906" s="30">
        <v>1261</v>
      </c>
      <c r="H3906" s="28" t="s">
        <v>14667</v>
      </c>
      <c r="I3906" s="31">
        <v>0</v>
      </c>
      <c r="J3906" s="31">
        <v>3750</v>
      </c>
      <c r="K3906" s="28" t="s">
        <v>5690</v>
      </c>
      <c r="L3906" s="32">
        <f t="shared" ref="L3906:L3969" si="672">I:I-J:J</f>
        <v>-3750</v>
      </c>
      <c r="M3906" s="33">
        <f t="shared" ref="M3906:M3969" si="673">ABS($L:$L)</f>
        <v>3750</v>
      </c>
      <c r="N3906" s="34" t="b">
        <v>1</v>
      </c>
      <c r="O3906" s="35">
        <f t="shared" ref="O3906:O3969" si="674">$M:$M*$N:$N</f>
        <v>3750</v>
      </c>
      <c r="P3906" s="36" t="str">
        <f t="shared" ref="P3906:P3969" si="675">LEFT(TRIM($K:$K),1)</f>
        <v>I</v>
      </c>
      <c r="Q3906" s="37" t="str">
        <f t="shared" ref="Q3906:Q3969" si="676">RIGHT(TRIM($K:$K),LEN(TRIM($K:$K))-FIND("-",TRIM($K:$K)))</f>
        <v>Hayley Tompkins</v>
      </c>
      <c r="R3906" s="6" t="str">
        <f t="shared" ref="R3906:R3969" si="677">CONCATENATE($P:$P, " - ",$Q:$Q)</f>
        <v>I - Hayley Tompkins</v>
      </c>
      <c r="S3906" s="6" t="str">
        <f>IFERROR(INDEX('Vendor Over-ride'!$C:$C, MATCH($R:$R,'Vendor Over-ride'!$A:$A,0)),"")</f>
        <v>I - Hayley Tompkins</v>
      </c>
      <c r="U3906" s="38" t="str">
        <f t="shared" si="671"/>
        <v>Lottery</v>
      </c>
      <c r="V3906" s="5" t="str">
        <f t="shared" si="670"/>
        <v>AWARD</v>
      </c>
      <c r="W3906" s="5" t="b">
        <f t="shared" ref="W3906:W3969" si="678">ROUND($O:$O,2)&gt;=25000</f>
        <v>0</v>
      </c>
      <c r="X3906" s="40">
        <f t="shared" ref="X3906:X3969" ca="1" si="679">SUMPRODUCT((Payee=$S3906) * (Payment_Value))</f>
        <v>3750</v>
      </c>
      <c r="Y3906" s="30" t="b">
        <f t="shared" ref="Y3906:Y3969" ca="1" si="680">$X:$X&gt;=25000</f>
        <v>0</v>
      </c>
    </row>
    <row r="3907" spans="1:25" hidden="1">
      <c r="A3907" s="28" t="s">
        <v>5366</v>
      </c>
      <c r="B3907" s="28" t="s">
        <v>5367</v>
      </c>
      <c r="C3907" s="28" t="s">
        <v>3481</v>
      </c>
      <c r="D3907" s="28" t="s">
        <v>2842</v>
      </c>
      <c r="E3907" s="29">
        <v>42199</v>
      </c>
      <c r="F3907" s="28" t="s">
        <v>3736</v>
      </c>
      <c r="G3907" s="30">
        <v>1261</v>
      </c>
      <c r="H3907" s="28" t="s">
        <v>14668</v>
      </c>
      <c r="I3907" s="31">
        <v>0</v>
      </c>
      <c r="J3907" s="31">
        <v>3000</v>
      </c>
      <c r="K3907" s="28" t="s">
        <v>5456</v>
      </c>
      <c r="L3907" s="32">
        <f t="shared" si="672"/>
        <v>-3000</v>
      </c>
      <c r="M3907" s="33">
        <f t="shared" si="673"/>
        <v>3000</v>
      </c>
      <c r="N3907" s="34" t="b">
        <v>1</v>
      </c>
      <c r="O3907" s="35">
        <f t="shared" si="674"/>
        <v>3000</v>
      </c>
      <c r="P3907" s="36" t="str">
        <f t="shared" si="675"/>
        <v>I</v>
      </c>
      <c r="Q3907" s="37" t="str">
        <f t="shared" si="676"/>
        <v>Isabel Rocamora</v>
      </c>
      <c r="R3907" s="6" t="str">
        <f t="shared" si="677"/>
        <v>I - Isabel Rocamora</v>
      </c>
      <c r="S3907" s="6" t="str">
        <f>IFERROR(INDEX('Vendor Over-ride'!$C:$C, MATCH($R:$R,'Vendor Over-ride'!$A:$A,0)),"")</f>
        <v>I - Isabel Rocamora</v>
      </c>
      <c r="U3907" s="38" t="str">
        <f t="shared" si="671"/>
        <v>Lottery</v>
      </c>
      <c r="V3907" s="5" t="str">
        <f t="shared" ref="V3907:V3970" si="681">UPPER(IF($P:$P="E","Employee",IF(OR($P:$P="I",$P:$P="G"),"Award",IF(OR($P:$P="D",$P:$P="T"),"Trade",""))))</f>
        <v>AWARD</v>
      </c>
      <c r="W3907" s="5" t="b">
        <f t="shared" si="678"/>
        <v>0</v>
      </c>
      <c r="X3907" s="40">
        <f t="shared" ca="1" si="679"/>
        <v>3000</v>
      </c>
      <c r="Y3907" s="30" t="b">
        <f t="shared" ca="1" si="680"/>
        <v>0</v>
      </c>
    </row>
    <row r="3908" spans="1:25" hidden="1">
      <c r="A3908" s="28" t="s">
        <v>5366</v>
      </c>
      <c r="B3908" s="28" t="s">
        <v>5367</v>
      </c>
      <c r="C3908" s="28" t="s">
        <v>3481</v>
      </c>
      <c r="D3908" s="28" t="s">
        <v>2842</v>
      </c>
      <c r="E3908" s="29">
        <v>42199</v>
      </c>
      <c r="F3908" s="28" t="s">
        <v>3737</v>
      </c>
      <c r="G3908" s="30">
        <v>1261</v>
      </c>
      <c r="H3908" s="28" t="s">
        <v>14669</v>
      </c>
      <c r="I3908" s="31">
        <v>0</v>
      </c>
      <c r="J3908" s="31">
        <v>5500</v>
      </c>
      <c r="K3908" s="28" t="s">
        <v>14670</v>
      </c>
      <c r="L3908" s="32">
        <f t="shared" si="672"/>
        <v>-5500</v>
      </c>
      <c r="M3908" s="33">
        <f t="shared" si="673"/>
        <v>5500</v>
      </c>
      <c r="N3908" s="34" t="b">
        <v>1</v>
      </c>
      <c r="O3908" s="35">
        <f t="shared" si="674"/>
        <v>5500</v>
      </c>
      <c r="P3908" s="36" t="str">
        <f t="shared" si="675"/>
        <v>I</v>
      </c>
      <c r="Q3908" s="37" t="str">
        <f t="shared" si="676"/>
        <v>Lau-Land (Aidan OÔÇÖRourke)</v>
      </c>
      <c r="R3908" s="6" t="str">
        <f t="shared" si="677"/>
        <v>I - Lau-Land (Aidan OÔÇÖRourke)</v>
      </c>
      <c r="S3908" s="6" t="str">
        <f>IFERROR(INDEX('Vendor Over-ride'!$C:$C, MATCH($R:$R,'Vendor Over-ride'!$A:$A,0)),"")</f>
        <v>I - Lau-Land (Aidan OÔÇÖRourke)</v>
      </c>
      <c r="U3908" s="38" t="str">
        <f t="shared" si="671"/>
        <v>Lottery</v>
      </c>
      <c r="V3908" s="5" t="str">
        <f t="shared" si="681"/>
        <v>AWARD</v>
      </c>
      <c r="W3908" s="5" t="b">
        <f t="shared" si="678"/>
        <v>0</v>
      </c>
      <c r="X3908" s="40">
        <f t="shared" ca="1" si="679"/>
        <v>5500</v>
      </c>
      <c r="Y3908" s="30" t="b">
        <f t="shared" ca="1" si="680"/>
        <v>0</v>
      </c>
    </row>
    <row r="3909" spans="1:25" hidden="1">
      <c r="A3909" s="28" t="s">
        <v>5366</v>
      </c>
      <c r="B3909" s="28" t="s">
        <v>5367</v>
      </c>
      <c r="C3909" s="28" t="s">
        <v>3481</v>
      </c>
      <c r="D3909" s="28" t="s">
        <v>2842</v>
      </c>
      <c r="E3909" s="29">
        <v>42199</v>
      </c>
      <c r="F3909" s="28" t="s">
        <v>3738</v>
      </c>
      <c r="G3909" s="30">
        <v>1261</v>
      </c>
      <c r="H3909" s="28" t="s">
        <v>14671</v>
      </c>
      <c r="I3909" s="31">
        <v>0</v>
      </c>
      <c r="J3909" s="31">
        <v>2300</v>
      </c>
      <c r="K3909" s="28" t="s">
        <v>5579</v>
      </c>
      <c r="L3909" s="32">
        <f t="shared" si="672"/>
        <v>-2300</v>
      </c>
      <c r="M3909" s="33">
        <f t="shared" si="673"/>
        <v>2300</v>
      </c>
      <c r="N3909" s="34" t="b">
        <v>1</v>
      </c>
      <c r="O3909" s="35">
        <f t="shared" si="674"/>
        <v>2300</v>
      </c>
      <c r="P3909" s="36" t="str">
        <f t="shared" si="675"/>
        <v>I</v>
      </c>
      <c r="Q3909" s="37" t="str">
        <f t="shared" si="676"/>
        <v>Rally &amp; Broad (McCrum &amp; Lindsay)</v>
      </c>
      <c r="R3909" s="6" t="str">
        <f t="shared" si="677"/>
        <v>I - Rally &amp; Broad (McCrum &amp; Lindsay)</v>
      </c>
      <c r="S3909" s="6" t="str">
        <f>IFERROR(INDEX('Vendor Over-ride'!$C:$C, MATCH($R:$R,'Vendor Over-ride'!$A:$A,0)),"")</f>
        <v>I - Rally &amp; Broad (McCrum &amp; Lindsay)</v>
      </c>
      <c r="U3909" s="38" t="str">
        <f t="shared" si="671"/>
        <v>Lottery</v>
      </c>
      <c r="V3909" s="5" t="str">
        <f t="shared" si="681"/>
        <v>AWARD</v>
      </c>
      <c r="W3909" s="5" t="b">
        <f t="shared" si="678"/>
        <v>0</v>
      </c>
      <c r="X3909" s="40">
        <f t="shared" ca="1" si="679"/>
        <v>5750</v>
      </c>
      <c r="Y3909" s="30" t="b">
        <f t="shared" ca="1" si="680"/>
        <v>0</v>
      </c>
    </row>
    <row r="3910" spans="1:25" hidden="1">
      <c r="A3910" s="28" t="s">
        <v>5366</v>
      </c>
      <c r="B3910" s="28" t="s">
        <v>5367</v>
      </c>
      <c r="C3910" s="28" t="s">
        <v>3481</v>
      </c>
      <c r="D3910" s="28" t="s">
        <v>2842</v>
      </c>
      <c r="E3910" s="29">
        <v>42199</v>
      </c>
      <c r="F3910" s="28" t="s">
        <v>3739</v>
      </c>
      <c r="G3910" s="30">
        <v>1261</v>
      </c>
      <c r="H3910" s="28" t="s">
        <v>14672</v>
      </c>
      <c r="I3910" s="31">
        <v>0</v>
      </c>
      <c r="J3910" s="31">
        <v>6944</v>
      </c>
      <c r="K3910" s="28" t="s">
        <v>5631</v>
      </c>
      <c r="L3910" s="32">
        <f t="shared" si="672"/>
        <v>-6944</v>
      </c>
      <c r="M3910" s="33">
        <f t="shared" si="673"/>
        <v>6944</v>
      </c>
      <c r="N3910" s="34" t="b">
        <v>1</v>
      </c>
      <c r="O3910" s="35">
        <f t="shared" si="674"/>
        <v>6944</v>
      </c>
      <c r="P3910" s="36" t="str">
        <f t="shared" si="675"/>
        <v>I</v>
      </c>
      <c r="Q3910" s="37" t="str">
        <f t="shared" si="676"/>
        <v>Right Lines Production</v>
      </c>
      <c r="R3910" s="6" t="str">
        <f t="shared" si="677"/>
        <v>I - Right Lines Production</v>
      </c>
      <c r="S3910" s="6" t="str">
        <f>IFERROR(INDEX('Vendor Over-ride'!$C:$C, MATCH($R:$R,'Vendor Over-ride'!$A:$A,0)),"")</f>
        <v>I - Right Lines Production</v>
      </c>
      <c r="U3910" s="38" t="str">
        <f t="shared" si="671"/>
        <v>Lottery</v>
      </c>
      <c r="V3910" s="5" t="str">
        <f t="shared" si="681"/>
        <v>AWARD</v>
      </c>
      <c r="W3910" s="5" t="b">
        <f t="shared" si="678"/>
        <v>0</v>
      </c>
      <c r="X3910" s="40">
        <f t="shared" ca="1" si="679"/>
        <v>20830</v>
      </c>
      <c r="Y3910" s="30" t="b">
        <f t="shared" ca="1" si="680"/>
        <v>0</v>
      </c>
    </row>
    <row r="3911" spans="1:25" hidden="1">
      <c r="A3911" s="28" t="s">
        <v>5366</v>
      </c>
      <c r="B3911" s="28" t="s">
        <v>5367</v>
      </c>
      <c r="C3911" s="28" t="s">
        <v>3481</v>
      </c>
      <c r="D3911" s="28" t="s">
        <v>2842</v>
      </c>
      <c r="E3911" s="29">
        <v>42199</v>
      </c>
      <c r="F3911" s="28" t="s">
        <v>3741</v>
      </c>
      <c r="G3911" s="30">
        <v>1261</v>
      </c>
      <c r="H3911" s="28" t="s">
        <v>14673</v>
      </c>
      <c r="I3911" s="31">
        <v>0</v>
      </c>
      <c r="J3911" s="31">
        <v>2500</v>
      </c>
      <c r="K3911" s="28" t="s">
        <v>5465</v>
      </c>
      <c r="L3911" s="32">
        <f t="shared" si="672"/>
        <v>-2500</v>
      </c>
      <c r="M3911" s="33">
        <f t="shared" si="673"/>
        <v>2500</v>
      </c>
      <c r="N3911" s="34" t="b">
        <v>1</v>
      </c>
      <c r="O3911" s="35">
        <f t="shared" si="674"/>
        <v>2500</v>
      </c>
      <c r="P3911" s="36" t="str">
        <f t="shared" si="675"/>
        <v>I</v>
      </c>
      <c r="Q3911" s="37" t="str">
        <f t="shared" si="676"/>
        <v>Superact</v>
      </c>
      <c r="R3911" s="6" t="str">
        <f t="shared" si="677"/>
        <v>I - Superact</v>
      </c>
      <c r="S3911" s="6" t="str">
        <f>IFERROR(INDEX('Vendor Over-ride'!$C:$C, MATCH($R:$R,'Vendor Over-ride'!$A:$A,0)),"")</f>
        <v>I - Superact</v>
      </c>
      <c r="U3911" s="38" t="str">
        <f t="shared" si="671"/>
        <v>Lottery</v>
      </c>
      <c r="V3911" s="5" t="str">
        <f t="shared" si="681"/>
        <v>AWARD</v>
      </c>
      <c r="W3911" s="5" t="b">
        <f t="shared" si="678"/>
        <v>0</v>
      </c>
      <c r="X3911" s="40">
        <f t="shared" ca="1" si="679"/>
        <v>2500</v>
      </c>
      <c r="Y3911" s="30" t="b">
        <f t="shared" ca="1" si="680"/>
        <v>0</v>
      </c>
    </row>
    <row r="3912" spans="1:25" hidden="1">
      <c r="A3912" s="28" t="s">
        <v>5366</v>
      </c>
      <c r="B3912" s="28" t="s">
        <v>5367</v>
      </c>
      <c r="C3912" s="28" t="s">
        <v>3481</v>
      </c>
      <c r="D3912" s="28" t="s">
        <v>2842</v>
      </c>
      <c r="E3912" s="29">
        <v>42199</v>
      </c>
      <c r="F3912" s="28" t="s">
        <v>3743</v>
      </c>
      <c r="G3912" s="30">
        <v>1261</v>
      </c>
      <c r="H3912" s="28" t="s">
        <v>14674</v>
      </c>
      <c r="I3912" s="31">
        <v>0</v>
      </c>
      <c r="J3912" s="31">
        <v>20000</v>
      </c>
      <c r="K3912" s="28" t="s">
        <v>5748</v>
      </c>
      <c r="L3912" s="32">
        <f t="shared" si="672"/>
        <v>-20000</v>
      </c>
      <c r="M3912" s="33">
        <f t="shared" si="673"/>
        <v>20000</v>
      </c>
      <c r="N3912" s="34" t="b">
        <v>1</v>
      </c>
      <c r="O3912" s="35">
        <f t="shared" si="674"/>
        <v>20000</v>
      </c>
      <c r="P3912" s="36" t="str">
        <f t="shared" si="675"/>
        <v>I</v>
      </c>
      <c r="Q3912" s="37" t="str">
        <f t="shared" si="676"/>
        <v>University of Stirling</v>
      </c>
      <c r="R3912" s="6" t="str">
        <f t="shared" si="677"/>
        <v>I - University of Stirling</v>
      </c>
      <c r="S3912" s="6" t="str">
        <f>IFERROR(INDEX('Vendor Over-ride'!$C:$C, MATCH($R:$R,'Vendor Over-ride'!$A:$A,0)),"")</f>
        <v>I - University of Stirling</v>
      </c>
      <c r="U3912" s="38" t="str">
        <f t="shared" si="671"/>
        <v>Lottery</v>
      </c>
      <c r="V3912" s="5" t="str">
        <f t="shared" si="681"/>
        <v>AWARD</v>
      </c>
      <c r="W3912" s="5" t="b">
        <f t="shared" si="678"/>
        <v>0</v>
      </c>
      <c r="X3912" s="40">
        <f t="shared" ca="1" si="679"/>
        <v>20000</v>
      </c>
      <c r="Y3912" s="30" t="b">
        <f t="shared" ca="1" si="680"/>
        <v>0</v>
      </c>
    </row>
    <row r="3913" spans="1:25">
      <c r="A3913" s="28" t="s">
        <v>5366</v>
      </c>
      <c r="B3913" s="28" t="s">
        <v>5367</v>
      </c>
      <c r="C3913" s="28" t="s">
        <v>3481</v>
      </c>
      <c r="D3913" s="28" t="s">
        <v>2842</v>
      </c>
      <c r="E3913" s="29">
        <v>42199</v>
      </c>
      <c r="F3913" s="28" t="s">
        <v>3744</v>
      </c>
      <c r="G3913" s="30">
        <v>1261</v>
      </c>
      <c r="H3913" s="28" t="s">
        <v>14675</v>
      </c>
      <c r="I3913" s="31">
        <v>0</v>
      </c>
      <c r="J3913" s="31">
        <v>20000</v>
      </c>
      <c r="K3913" s="28" t="s">
        <v>13750</v>
      </c>
      <c r="L3913" s="32">
        <f t="shared" si="672"/>
        <v>-20000</v>
      </c>
      <c r="M3913" s="33">
        <f t="shared" si="673"/>
        <v>20000</v>
      </c>
      <c r="N3913" s="34" t="b">
        <v>1</v>
      </c>
      <c r="O3913" s="35">
        <f t="shared" si="674"/>
        <v>20000</v>
      </c>
      <c r="P3913" s="36" t="str">
        <f t="shared" si="675"/>
        <v>I</v>
      </c>
      <c r="Q3913" s="37" t="str">
        <f t="shared" si="676"/>
        <v>Young Films Ltd (Bannan Series 2)</v>
      </c>
      <c r="R3913" s="6" t="str">
        <f t="shared" si="677"/>
        <v>I - Young Films Ltd (Bannan Series 2)</v>
      </c>
      <c r="S3913" s="6" t="str">
        <f>IFERROR(INDEX('Vendor Over-ride'!$C:$C, MATCH($R:$R,'Vendor Over-ride'!$A:$A,0)),"")</f>
        <v>I - Young Films Ltd</v>
      </c>
      <c r="U3913" s="38" t="str">
        <f t="shared" si="671"/>
        <v>Lottery</v>
      </c>
      <c r="V3913" s="5" t="str">
        <f t="shared" si="681"/>
        <v>AWARD</v>
      </c>
      <c r="W3913" s="5" t="b">
        <f t="shared" si="678"/>
        <v>0</v>
      </c>
      <c r="X3913" s="40">
        <f t="shared" ca="1" si="679"/>
        <v>373203</v>
      </c>
      <c r="Y3913" s="30" t="b">
        <f t="shared" ca="1" si="680"/>
        <v>1</v>
      </c>
    </row>
    <row r="3914" spans="1:25" hidden="1">
      <c r="A3914" s="28" t="s">
        <v>5366</v>
      </c>
      <c r="B3914" s="28" t="s">
        <v>5367</v>
      </c>
      <c r="C3914" s="28" t="s">
        <v>3481</v>
      </c>
      <c r="D3914" s="28" t="s">
        <v>2842</v>
      </c>
      <c r="E3914" s="29">
        <v>42202</v>
      </c>
      <c r="F3914" s="28" t="s">
        <v>14676</v>
      </c>
      <c r="G3914" s="30">
        <v>1274</v>
      </c>
      <c r="H3914" s="28" t="s">
        <v>5052</v>
      </c>
      <c r="I3914" s="31">
        <v>0</v>
      </c>
      <c r="J3914" s="31">
        <v>2500</v>
      </c>
      <c r="K3914" s="28" t="s">
        <v>14386</v>
      </c>
      <c r="L3914" s="32">
        <f t="shared" si="672"/>
        <v>-2500</v>
      </c>
      <c r="M3914" s="33">
        <f t="shared" si="673"/>
        <v>2500</v>
      </c>
      <c r="N3914" s="34" t="b">
        <v>1</v>
      </c>
      <c r="O3914" s="35">
        <f t="shared" si="674"/>
        <v>2500</v>
      </c>
      <c r="P3914" s="36" t="str">
        <f t="shared" si="675"/>
        <v>G</v>
      </c>
      <c r="Q3914" s="37" t="str">
        <f t="shared" si="676"/>
        <v>French Film Festival</v>
      </c>
      <c r="R3914" s="6" t="str">
        <f t="shared" si="677"/>
        <v>G - French Film Festival</v>
      </c>
      <c r="S3914" s="6" t="str">
        <f>IFERROR(INDEX('Vendor Over-ride'!$C:$C, MATCH($R:$R,'Vendor Over-ride'!$A:$A,0)),"")</f>
        <v>G - French Film Festival</v>
      </c>
      <c r="U3914" s="38" t="str">
        <f t="shared" si="671"/>
        <v>Lottery</v>
      </c>
      <c r="V3914" s="5" t="str">
        <f t="shared" si="681"/>
        <v>AWARD</v>
      </c>
      <c r="W3914" s="5" t="b">
        <f t="shared" si="678"/>
        <v>0</v>
      </c>
      <c r="X3914" s="40">
        <f t="shared" ca="1" si="679"/>
        <v>12500</v>
      </c>
      <c r="Y3914" s="30" t="b">
        <f t="shared" ca="1" si="680"/>
        <v>0</v>
      </c>
    </row>
    <row r="3915" spans="1:25" hidden="1">
      <c r="A3915" s="28" t="s">
        <v>5366</v>
      </c>
      <c r="B3915" s="28" t="s">
        <v>5367</v>
      </c>
      <c r="C3915" s="28" t="s">
        <v>3481</v>
      </c>
      <c r="D3915" s="28" t="s">
        <v>2842</v>
      </c>
      <c r="E3915" s="29">
        <v>42202</v>
      </c>
      <c r="F3915" s="28" t="s">
        <v>3745</v>
      </c>
      <c r="G3915" s="30">
        <v>1274</v>
      </c>
      <c r="H3915" s="28" t="s">
        <v>5053</v>
      </c>
      <c r="I3915" s="31">
        <v>0</v>
      </c>
      <c r="J3915" s="31">
        <v>1910.11</v>
      </c>
      <c r="K3915" s="28" t="s">
        <v>14677</v>
      </c>
      <c r="L3915" s="32">
        <f t="shared" si="672"/>
        <v>-1910.11</v>
      </c>
      <c r="M3915" s="33">
        <f t="shared" si="673"/>
        <v>1910.11</v>
      </c>
      <c r="N3915" s="34" t="b">
        <v>1</v>
      </c>
      <c r="O3915" s="35">
        <f t="shared" si="674"/>
        <v>1910.11</v>
      </c>
      <c r="P3915" s="36" t="str">
        <f t="shared" si="675"/>
        <v>I</v>
      </c>
      <c r="Q3915" s="37" t="str">
        <f t="shared" si="676"/>
        <v>Culture NL Ltd</v>
      </c>
      <c r="R3915" s="6" t="str">
        <f t="shared" si="677"/>
        <v>I - Culture NL Ltd</v>
      </c>
      <c r="S3915" s="6" t="str">
        <f>IFERROR(INDEX('Vendor Over-ride'!$C:$C, MATCH($R:$R,'Vendor Over-ride'!$A:$A,0)),"")</f>
        <v>I - Culture NL Ltd</v>
      </c>
      <c r="U3915" s="38" t="str">
        <f t="shared" si="671"/>
        <v>Lottery</v>
      </c>
      <c r="V3915" s="5" t="str">
        <f t="shared" si="681"/>
        <v>AWARD</v>
      </c>
      <c r="W3915" s="5" t="b">
        <f t="shared" si="678"/>
        <v>0</v>
      </c>
      <c r="X3915" s="40">
        <f t="shared" ca="1" si="679"/>
        <v>1910.11</v>
      </c>
      <c r="Y3915" s="30" t="b">
        <f t="shared" ca="1" si="680"/>
        <v>0</v>
      </c>
    </row>
    <row r="3916" spans="1:25" hidden="1">
      <c r="A3916" s="28" t="s">
        <v>5366</v>
      </c>
      <c r="B3916" s="28" t="s">
        <v>5367</v>
      </c>
      <c r="C3916" s="28" t="s">
        <v>3481</v>
      </c>
      <c r="D3916" s="28" t="s">
        <v>2842</v>
      </c>
      <c r="E3916" s="29">
        <v>42202</v>
      </c>
      <c r="F3916" s="28" t="s">
        <v>3746</v>
      </c>
      <c r="G3916" s="30">
        <v>1274</v>
      </c>
      <c r="H3916" s="28" t="s">
        <v>5054</v>
      </c>
      <c r="I3916" s="31">
        <v>0</v>
      </c>
      <c r="J3916" s="31">
        <v>375</v>
      </c>
      <c r="K3916" s="28" t="s">
        <v>14407</v>
      </c>
      <c r="L3916" s="32">
        <f t="shared" si="672"/>
        <v>-375</v>
      </c>
      <c r="M3916" s="33">
        <f t="shared" si="673"/>
        <v>375</v>
      </c>
      <c r="N3916" s="34" t="b">
        <v>1</v>
      </c>
      <c r="O3916" s="35">
        <f t="shared" si="674"/>
        <v>375</v>
      </c>
      <c r="P3916" s="36" t="str">
        <f t="shared" si="675"/>
        <v>I</v>
      </c>
      <c r="Q3916" s="37" t="str">
        <f t="shared" si="676"/>
        <v>Gabriel Robertson</v>
      </c>
      <c r="R3916" s="6" t="str">
        <f t="shared" si="677"/>
        <v>I - Gabriel Robertson</v>
      </c>
      <c r="S3916" s="6" t="str">
        <f>IFERROR(INDEX('Vendor Over-ride'!$C:$C, MATCH($R:$R,'Vendor Over-ride'!$A:$A,0)),"")</f>
        <v>I - Gabriel Robertson</v>
      </c>
      <c r="U3916" s="38" t="str">
        <f t="shared" si="671"/>
        <v>Lottery</v>
      </c>
      <c r="V3916" s="5" t="str">
        <f t="shared" si="681"/>
        <v>AWARD</v>
      </c>
      <c r="W3916" s="5" t="b">
        <f t="shared" si="678"/>
        <v>0</v>
      </c>
      <c r="X3916" s="40">
        <f t="shared" ca="1" si="679"/>
        <v>1500</v>
      </c>
      <c r="Y3916" s="30" t="b">
        <f t="shared" ca="1" si="680"/>
        <v>0</v>
      </c>
    </row>
    <row r="3917" spans="1:25" hidden="1">
      <c r="A3917" s="28" t="s">
        <v>5366</v>
      </c>
      <c r="B3917" s="28" t="s">
        <v>5367</v>
      </c>
      <c r="C3917" s="28" t="s">
        <v>3481</v>
      </c>
      <c r="D3917" s="28" t="s">
        <v>2842</v>
      </c>
      <c r="E3917" s="29">
        <v>42202</v>
      </c>
      <c r="F3917" s="28" t="s">
        <v>14678</v>
      </c>
      <c r="G3917" s="30">
        <v>1274</v>
      </c>
      <c r="H3917" s="28" t="s">
        <v>5055</v>
      </c>
      <c r="I3917" s="31">
        <v>0</v>
      </c>
      <c r="J3917" s="31">
        <v>750</v>
      </c>
      <c r="K3917" s="28" t="s">
        <v>5413</v>
      </c>
      <c r="L3917" s="32">
        <f t="shared" si="672"/>
        <v>-750</v>
      </c>
      <c r="M3917" s="33">
        <f t="shared" si="673"/>
        <v>750</v>
      </c>
      <c r="N3917" s="34" t="b">
        <v>1</v>
      </c>
      <c r="O3917" s="35">
        <f t="shared" si="674"/>
        <v>750</v>
      </c>
      <c r="P3917" s="36" t="str">
        <f t="shared" si="675"/>
        <v>I</v>
      </c>
      <c r="Q3917" s="37" t="str">
        <f t="shared" si="676"/>
        <v>Genevieve Bicknell</v>
      </c>
      <c r="R3917" s="6" t="str">
        <f t="shared" si="677"/>
        <v>I - Genevieve Bicknell</v>
      </c>
      <c r="S3917" s="6" t="str">
        <f>IFERROR(INDEX('Vendor Over-ride'!$C:$C, MATCH($R:$R,'Vendor Over-ride'!$A:$A,0)),"")</f>
        <v>I - Genevieve Bicknell</v>
      </c>
      <c r="U3917" s="38" t="str">
        <f t="shared" si="671"/>
        <v>Lottery</v>
      </c>
      <c r="V3917" s="5" t="str">
        <f t="shared" si="681"/>
        <v>AWARD</v>
      </c>
      <c r="W3917" s="5" t="b">
        <f t="shared" si="678"/>
        <v>0</v>
      </c>
      <c r="X3917" s="40">
        <f t="shared" ca="1" si="679"/>
        <v>1000</v>
      </c>
      <c r="Y3917" s="30" t="b">
        <f t="shared" ca="1" si="680"/>
        <v>0</v>
      </c>
    </row>
    <row r="3918" spans="1:25">
      <c r="A3918" s="28" t="s">
        <v>5366</v>
      </c>
      <c r="B3918" s="28" t="s">
        <v>5367</v>
      </c>
      <c r="C3918" s="28" t="s">
        <v>3481</v>
      </c>
      <c r="D3918" s="28" t="s">
        <v>2842</v>
      </c>
      <c r="E3918" s="29">
        <v>42202</v>
      </c>
      <c r="F3918" s="28" t="s">
        <v>3748</v>
      </c>
      <c r="G3918" s="30">
        <v>1274</v>
      </c>
      <c r="H3918" s="28" t="s">
        <v>5056</v>
      </c>
      <c r="I3918" s="31">
        <v>0</v>
      </c>
      <c r="J3918" s="31">
        <v>7500</v>
      </c>
      <c r="K3918" s="28" t="s">
        <v>5438</v>
      </c>
      <c r="L3918" s="32">
        <f t="shared" si="672"/>
        <v>-7500</v>
      </c>
      <c r="M3918" s="33">
        <f t="shared" si="673"/>
        <v>7500</v>
      </c>
      <c r="N3918" s="34" t="b">
        <v>1</v>
      </c>
      <c r="O3918" s="35">
        <f t="shared" si="674"/>
        <v>7500</v>
      </c>
      <c r="P3918" s="36" t="str">
        <f t="shared" si="675"/>
        <v>I</v>
      </c>
      <c r="Q3918" s="37" t="str">
        <f t="shared" si="676"/>
        <v>Glasgow Film Theatre</v>
      </c>
      <c r="R3918" s="6" t="str">
        <f t="shared" si="677"/>
        <v>I - Glasgow Film Theatre</v>
      </c>
      <c r="S3918" s="6" t="str">
        <f>IFERROR(INDEX('Vendor Over-ride'!$C:$C, MATCH($R:$R,'Vendor Over-ride'!$A:$A,0)),"")</f>
        <v>I - Glasgow Film Theatre</v>
      </c>
      <c r="U3918" s="38" t="str">
        <f t="shared" si="671"/>
        <v>Lottery</v>
      </c>
      <c r="V3918" s="5" t="str">
        <f t="shared" si="681"/>
        <v>AWARD</v>
      </c>
      <c r="W3918" s="5" t="b">
        <f t="shared" si="678"/>
        <v>0</v>
      </c>
      <c r="X3918" s="40">
        <f t="shared" ca="1" si="679"/>
        <v>30000</v>
      </c>
      <c r="Y3918" s="30" t="b">
        <f t="shared" ca="1" si="680"/>
        <v>1</v>
      </c>
    </row>
    <row r="3919" spans="1:25" hidden="1">
      <c r="A3919" s="28" t="s">
        <v>5366</v>
      </c>
      <c r="B3919" s="28" t="s">
        <v>5367</v>
      </c>
      <c r="C3919" s="28" t="s">
        <v>3481</v>
      </c>
      <c r="D3919" s="28" t="s">
        <v>2842</v>
      </c>
      <c r="E3919" s="29">
        <v>42202</v>
      </c>
      <c r="F3919" s="28" t="s">
        <v>3749</v>
      </c>
      <c r="G3919" s="30">
        <v>1274</v>
      </c>
      <c r="H3919" s="28" t="s">
        <v>5057</v>
      </c>
      <c r="I3919" s="31">
        <v>0</v>
      </c>
      <c r="J3919" s="31">
        <v>375</v>
      </c>
      <c r="K3919" s="28" t="s">
        <v>14414</v>
      </c>
      <c r="L3919" s="32">
        <f t="shared" si="672"/>
        <v>-375</v>
      </c>
      <c r="M3919" s="33">
        <f t="shared" si="673"/>
        <v>375</v>
      </c>
      <c r="N3919" s="34" t="b">
        <v>1</v>
      </c>
      <c r="O3919" s="35">
        <f t="shared" si="674"/>
        <v>375</v>
      </c>
      <c r="P3919" s="36" t="str">
        <f t="shared" si="675"/>
        <v>I</v>
      </c>
      <c r="Q3919" s="37" t="str">
        <f t="shared" si="676"/>
        <v>Ken Petrie</v>
      </c>
      <c r="R3919" s="6" t="str">
        <f t="shared" si="677"/>
        <v>I - Ken Petrie</v>
      </c>
      <c r="S3919" s="6" t="str">
        <f>IFERROR(INDEX('Vendor Over-ride'!$C:$C, MATCH($R:$R,'Vendor Over-ride'!$A:$A,0)),"")</f>
        <v>I - Ken Petrie</v>
      </c>
      <c r="U3919" s="38" t="str">
        <f t="shared" si="671"/>
        <v>Lottery</v>
      </c>
      <c r="V3919" s="5" t="str">
        <f t="shared" si="681"/>
        <v>AWARD</v>
      </c>
      <c r="W3919" s="5" t="b">
        <f t="shared" si="678"/>
        <v>0</v>
      </c>
      <c r="X3919" s="40">
        <f t="shared" ca="1" si="679"/>
        <v>2500</v>
      </c>
      <c r="Y3919" s="30" t="b">
        <f t="shared" ca="1" si="680"/>
        <v>0</v>
      </c>
    </row>
    <row r="3920" spans="1:25" hidden="1">
      <c r="A3920" s="28" t="s">
        <v>5366</v>
      </c>
      <c r="B3920" s="28" t="s">
        <v>5367</v>
      </c>
      <c r="C3920" s="28" t="s">
        <v>3481</v>
      </c>
      <c r="D3920" s="28" t="s">
        <v>2842</v>
      </c>
      <c r="E3920" s="29">
        <v>42202</v>
      </c>
      <c r="F3920" s="28" t="s">
        <v>14679</v>
      </c>
      <c r="G3920" s="30">
        <v>1274</v>
      </c>
      <c r="H3920" s="28" t="s">
        <v>5058</v>
      </c>
      <c r="I3920" s="31">
        <v>0</v>
      </c>
      <c r="J3920" s="31">
        <v>8250.43</v>
      </c>
      <c r="K3920" s="28" t="s">
        <v>5440</v>
      </c>
      <c r="L3920" s="32">
        <f t="shared" si="672"/>
        <v>-8250.43</v>
      </c>
      <c r="M3920" s="33">
        <f t="shared" si="673"/>
        <v>8250.43</v>
      </c>
      <c r="N3920" s="34" t="b">
        <v>1</v>
      </c>
      <c r="O3920" s="35">
        <f t="shared" si="674"/>
        <v>8250.43</v>
      </c>
      <c r="P3920" s="36" t="str">
        <f t="shared" si="675"/>
        <v>I</v>
      </c>
      <c r="Q3920" s="37" t="str">
        <f t="shared" si="676"/>
        <v>Macrobert Arts Centre</v>
      </c>
      <c r="R3920" s="6" t="str">
        <f t="shared" si="677"/>
        <v>I - Macrobert Arts Centre</v>
      </c>
      <c r="S3920" s="6" t="str">
        <f>IFERROR(INDEX('Vendor Over-ride'!$C:$C, MATCH($R:$R,'Vendor Over-ride'!$A:$A,0)),"")</f>
        <v>I - MacRobert Arts Centre</v>
      </c>
      <c r="U3920" s="38" t="str">
        <f t="shared" si="671"/>
        <v>Lottery</v>
      </c>
      <c r="V3920" s="5" t="str">
        <f t="shared" si="681"/>
        <v>AWARD</v>
      </c>
      <c r="W3920" s="5" t="b">
        <f t="shared" si="678"/>
        <v>0</v>
      </c>
      <c r="X3920" s="40">
        <f t="shared" ca="1" si="679"/>
        <v>8250.43</v>
      </c>
      <c r="Y3920" s="30" t="b">
        <f t="shared" ca="1" si="680"/>
        <v>0</v>
      </c>
    </row>
    <row r="3921" spans="1:25">
      <c r="A3921" s="28" t="s">
        <v>5366</v>
      </c>
      <c r="B3921" s="28" t="s">
        <v>5367</v>
      </c>
      <c r="C3921" s="28" t="s">
        <v>3481</v>
      </c>
      <c r="D3921" s="28" t="s">
        <v>2842</v>
      </c>
      <c r="E3921" s="29">
        <v>42202</v>
      </c>
      <c r="F3921" s="28" t="s">
        <v>14680</v>
      </c>
      <c r="G3921" s="30">
        <v>1274</v>
      </c>
      <c r="H3921" s="28" t="s">
        <v>5059</v>
      </c>
      <c r="I3921" s="31">
        <v>0</v>
      </c>
      <c r="J3921" s="31">
        <v>1125</v>
      </c>
      <c r="K3921" s="28" t="s">
        <v>5464</v>
      </c>
      <c r="L3921" s="32">
        <f t="shared" si="672"/>
        <v>-1125</v>
      </c>
      <c r="M3921" s="33">
        <f t="shared" si="673"/>
        <v>1125</v>
      </c>
      <c r="N3921" s="34" t="b">
        <v>1</v>
      </c>
      <c r="O3921" s="35">
        <f t="shared" si="674"/>
        <v>1125</v>
      </c>
      <c r="P3921" s="36" t="str">
        <f t="shared" si="675"/>
        <v>I</v>
      </c>
      <c r="Q3921" s="37" t="str">
        <f t="shared" si="676"/>
        <v>Sigma Films Ltd</v>
      </c>
      <c r="R3921" s="6" t="str">
        <f t="shared" si="677"/>
        <v>I - Sigma Films Ltd</v>
      </c>
      <c r="S3921" s="6" t="str">
        <f>IFERROR(INDEX('Vendor Over-ride'!$C:$C, MATCH($R:$R,'Vendor Over-ride'!$A:$A,0)),"")</f>
        <v>I - Sigma Films</v>
      </c>
      <c r="U3921" s="38" t="str">
        <f t="shared" si="671"/>
        <v>Lottery</v>
      </c>
      <c r="V3921" s="5" t="str">
        <f t="shared" si="681"/>
        <v>AWARD</v>
      </c>
      <c r="W3921" s="5" t="b">
        <f t="shared" si="678"/>
        <v>0</v>
      </c>
      <c r="X3921" s="40">
        <f t="shared" ca="1" si="679"/>
        <v>285930</v>
      </c>
      <c r="Y3921" s="30" t="b">
        <f t="shared" ca="1" si="680"/>
        <v>1</v>
      </c>
    </row>
    <row r="3922" spans="1:25">
      <c r="A3922" s="28" t="s">
        <v>5366</v>
      </c>
      <c r="B3922" s="28" t="s">
        <v>5367</v>
      </c>
      <c r="C3922" s="28" t="s">
        <v>3481</v>
      </c>
      <c r="D3922" s="28" t="s">
        <v>2842</v>
      </c>
      <c r="E3922" s="29">
        <v>42202</v>
      </c>
      <c r="F3922" s="28" t="s">
        <v>3750</v>
      </c>
      <c r="G3922" s="30">
        <v>1274</v>
      </c>
      <c r="H3922" s="28" t="s">
        <v>5060</v>
      </c>
      <c r="I3922" s="31">
        <v>0</v>
      </c>
      <c r="J3922" s="31">
        <v>11000</v>
      </c>
      <c r="K3922" s="28" t="s">
        <v>5611</v>
      </c>
      <c r="L3922" s="32">
        <f t="shared" si="672"/>
        <v>-11000</v>
      </c>
      <c r="M3922" s="33">
        <f t="shared" si="673"/>
        <v>11000</v>
      </c>
      <c r="N3922" s="34" t="b">
        <v>1</v>
      </c>
      <c r="O3922" s="35">
        <f t="shared" si="674"/>
        <v>11000</v>
      </c>
      <c r="P3922" s="36" t="str">
        <f t="shared" si="675"/>
        <v>I</v>
      </c>
      <c r="Q3922" s="37" t="str">
        <f t="shared" si="676"/>
        <v>Up Helly Aa Ltd</v>
      </c>
      <c r="R3922" s="6" t="str">
        <f t="shared" si="677"/>
        <v>I - Up Helly Aa Ltd</v>
      </c>
      <c r="S3922" s="6" t="str">
        <f>IFERROR(INDEX('Vendor Over-ride'!$C:$C, MATCH($R:$R,'Vendor Over-ride'!$A:$A,0)),"")</f>
        <v>I - Up Helly Aa Ltd</v>
      </c>
      <c r="U3922" s="38" t="str">
        <f t="shared" si="671"/>
        <v>Lottery</v>
      </c>
      <c r="V3922" s="5" t="str">
        <f t="shared" si="681"/>
        <v>AWARD</v>
      </c>
      <c r="W3922" s="5" t="b">
        <f t="shared" si="678"/>
        <v>0</v>
      </c>
      <c r="X3922" s="40">
        <f t="shared" ca="1" si="679"/>
        <v>236025</v>
      </c>
      <c r="Y3922" s="30" t="b">
        <f t="shared" ca="1" si="680"/>
        <v>1</v>
      </c>
    </row>
    <row r="3923" spans="1:25">
      <c r="A3923" s="28" t="s">
        <v>5366</v>
      </c>
      <c r="B3923" s="28" t="s">
        <v>5367</v>
      </c>
      <c r="C3923" s="28" t="s">
        <v>3481</v>
      </c>
      <c r="D3923" s="28" t="s">
        <v>2842</v>
      </c>
      <c r="E3923" s="29">
        <v>42202</v>
      </c>
      <c r="F3923" s="28" t="s">
        <v>3752</v>
      </c>
      <c r="G3923" s="30">
        <v>1274</v>
      </c>
      <c r="H3923" s="28" t="s">
        <v>14681</v>
      </c>
      <c r="I3923" s="31">
        <v>0</v>
      </c>
      <c r="J3923" s="31">
        <v>80000</v>
      </c>
      <c r="K3923" s="28" t="s">
        <v>14682</v>
      </c>
      <c r="L3923" s="32">
        <f t="shared" si="672"/>
        <v>-80000</v>
      </c>
      <c r="M3923" s="33">
        <f t="shared" si="673"/>
        <v>80000</v>
      </c>
      <c r="N3923" s="34" t="b">
        <v>1</v>
      </c>
      <c r="O3923" s="35">
        <f t="shared" si="674"/>
        <v>80000</v>
      </c>
      <c r="P3923" s="36" t="str">
        <f t="shared" si="675"/>
        <v>I</v>
      </c>
      <c r="Q3923" s="37" t="str">
        <f t="shared" si="676"/>
        <v>Up Helly Aa Ltd</v>
      </c>
      <c r="R3923" s="6" t="str">
        <f t="shared" si="677"/>
        <v>I - Up Helly Aa Ltd</v>
      </c>
      <c r="S3923" s="6" t="str">
        <f>IFERROR(INDEX('Vendor Over-ride'!$C:$C, MATCH($R:$R,'Vendor Over-ride'!$A:$A,0)),"")</f>
        <v>I - Up Helly Aa Ltd</v>
      </c>
      <c r="U3923" s="38" t="str">
        <f t="shared" si="671"/>
        <v>Lottery</v>
      </c>
      <c r="V3923" s="5" t="str">
        <f t="shared" si="681"/>
        <v>AWARD</v>
      </c>
      <c r="W3923" s="5" t="b">
        <f t="shared" si="678"/>
        <v>1</v>
      </c>
      <c r="X3923" s="40">
        <f t="shared" ca="1" si="679"/>
        <v>236025</v>
      </c>
      <c r="Y3923" s="30" t="b">
        <f t="shared" ca="1" si="680"/>
        <v>1</v>
      </c>
    </row>
    <row r="3924" spans="1:25" hidden="1">
      <c r="A3924" s="28" t="s">
        <v>5366</v>
      </c>
      <c r="B3924" s="28" t="s">
        <v>5367</v>
      </c>
      <c r="C3924" s="28" t="s">
        <v>3481</v>
      </c>
      <c r="D3924" s="28" t="s">
        <v>2842</v>
      </c>
      <c r="E3924" s="29">
        <v>42206</v>
      </c>
      <c r="F3924" s="28" t="s">
        <v>3753</v>
      </c>
      <c r="G3924" s="30">
        <v>1274</v>
      </c>
      <c r="H3924" s="28" t="s">
        <v>14683</v>
      </c>
      <c r="I3924" s="31">
        <v>0</v>
      </c>
      <c r="J3924" s="31">
        <v>9375</v>
      </c>
      <c r="K3924" s="28" t="s">
        <v>14684</v>
      </c>
      <c r="L3924" s="32">
        <f t="shared" si="672"/>
        <v>-9375</v>
      </c>
      <c r="M3924" s="33">
        <f t="shared" si="673"/>
        <v>9375</v>
      </c>
      <c r="N3924" s="34" t="b">
        <v>1</v>
      </c>
      <c r="O3924" s="35">
        <f t="shared" si="674"/>
        <v>9375</v>
      </c>
      <c r="P3924" s="36" t="str">
        <f t="shared" si="675"/>
        <v>G</v>
      </c>
      <c r="Q3924" s="37" t="str">
        <f t="shared" si="676"/>
        <v>The Victoria Hall Trust Management Committee</v>
      </c>
      <c r="R3924" s="6" t="str">
        <f t="shared" si="677"/>
        <v>G - The Victoria Hall Trust Management Committee</v>
      </c>
      <c r="S3924" s="6" t="str">
        <f>IFERROR(INDEX('Vendor Over-ride'!$C:$C, MATCH($R:$R,'Vendor Over-ride'!$A:$A,0)),"")</f>
        <v>G - The Victoria Hall Trust Management Committee</v>
      </c>
      <c r="U3924" s="38" t="str">
        <f t="shared" si="671"/>
        <v>Lottery</v>
      </c>
      <c r="V3924" s="5" t="str">
        <f t="shared" si="681"/>
        <v>AWARD</v>
      </c>
      <c r="W3924" s="5" t="b">
        <f t="shared" si="678"/>
        <v>0</v>
      </c>
      <c r="X3924" s="40">
        <f t="shared" ca="1" si="679"/>
        <v>17625</v>
      </c>
      <c r="Y3924" s="30" t="b">
        <f t="shared" ca="1" si="680"/>
        <v>0</v>
      </c>
    </row>
    <row r="3925" spans="1:25" hidden="1">
      <c r="A3925" s="28" t="s">
        <v>5366</v>
      </c>
      <c r="B3925" s="28" t="s">
        <v>5367</v>
      </c>
      <c r="C3925" s="28" t="s">
        <v>3481</v>
      </c>
      <c r="D3925" s="28" t="s">
        <v>2842</v>
      </c>
      <c r="E3925" s="29">
        <v>42206</v>
      </c>
      <c r="F3925" s="28" t="s">
        <v>3754</v>
      </c>
      <c r="G3925" s="30">
        <v>1274</v>
      </c>
      <c r="H3925" s="28" t="s">
        <v>14685</v>
      </c>
      <c r="I3925" s="31">
        <v>0</v>
      </c>
      <c r="J3925" s="31">
        <v>317</v>
      </c>
      <c r="K3925" s="28" t="s">
        <v>5802</v>
      </c>
      <c r="L3925" s="32">
        <f t="shared" si="672"/>
        <v>-317</v>
      </c>
      <c r="M3925" s="33">
        <f t="shared" si="673"/>
        <v>317</v>
      </c>
      <c r="N3925" s="34" t="b">
        <v>1</v>
      </c>
      <c r="O3925" s="35">
        <f t="shared" si="674"/>
        <v>317</v>
      </c>
      <c r="P3925" s="36" t="str">
        <f t="shared" si="675"/>
        <v>G</v>
      </c>
      <c r="Q3925" s="37" t="str">
        <f t="shared" si="676"/>
        <v>Chrissie Ardill</v>
      </c>
      <c r="R3925" s="6" t="str">
        <f t="shared" si="677"/>
        <v>G - Chrissie Ardill</v>
      </c>
      <c r="S3925" s="6" t="str">
        <f>IFERROR(INDEX('Vendor Over-ride'!$C:$C, MATCH($R:$R,'Vendor Over-ride'!$A:$A,0)),"")</f>
        <v>G - Chrissie Ardill</v>
      </c>
      <c r="U3925" s="38" t="str">
        <f t="shared" si="671"/>
        <v>Lottery</v>
      </c>
      <c r="V3925" s="5" t="str">
        <f t="shared" si="681"/>
        <v>AWARD</v>
      </c>
      <c r="W3925" s="5" t="b">
        <f t="shared" si="678"/>
        <v>0</v>
      </c>
      <c r="X3925" s="40">
        <f t="shared" ca="1" si="679"/>
        <v>317</v>
      </c>
      <c r="Y3925" s="30" t="b">
        <f t="shared" ca="1" si="680"/>
        <v>0</v>
      </c>
    </row>
    <row r="3926" spans="1:25" hidden="1">
      <c r="A3926" s="28" t="s">
        <v>5366</v>
      </c>
      <c r="B3926" s="28" t="s">
        <v>5367</v>
      </c>
      <c r="C3926" s="28" t="s">
        <v>3481</v>
      </c>
      <c r="D3926" s="28" t="s">
        <v>2842</v>
      </c>
      <c r="E3926" s="29">
        <v>42206</v>
      </c>
      <c r="F3926" s="28" t="s">
        <v>3755</v>
      </c>
      <c r="G3926" s="30">
        <v>1274</v>
      </c>
      <c r="H3926" s="28" t="s">
        <v>14686</v>
      </c>
      <c r="I3926" s="31">
        <v>0</v>
      </c>
      <c r="J3926" s="31">
        <v>375</v>
      </c>
      <c r="K3926" s="28" t="s">
        <v>14167</v>
      </c>
      <c r="L3926" s="32">
        <f t="shared" si="672"/>
        <v>-375</v>
      </c>
      <c r="M3926" s="33">
        <f t="shared" si="673"/>
        <v>375</v>
      </c>
      <c r="N3926" s="34" t="b">
        <v>1</v>
      </c>
      <c r="O3926" s="35">
        <f t="shared" si="674"/>
        <v>375</v>
      </c>
      <c r="P3926" s="36" t="str">
        <f t="shared" si="675"/>
        <v>G</v>
      </c>
      <c r="Q3926" s="37" t="str">
        <f t="shared" si="676"/>
        <v>Carla Novi</v>
      </c>
      <c r="R3926" s="6" t="str">
        <f t="shared" si="677"/>
        <v>G - Carla Novi</v>
      </c>
      <c r="S3926" s="6" t="str">
        <f>IFERROR(INDEX('Vendor Over-ride'!$C:$C, MATCH($R:$R,'Vendor Over-ride'!$A:$A,0)),"")</f>
        <v>G - Carla Novi</v>
      </c>
      <c r="U3926" s="38" t="str">
        <f t="shared" si="671"/>
        <v>Lottery</v>
      </c>
      <c r="V3926" s="5" t="str">
        <f t="shared" si="681"/>
        <v>AWARD</v>
      </c>
      <c r="W3926" s="5" t="b">
        <f t="shared" si="678"/>
        <v>0</v>
      </c>
      <c r="X3926" s="40">
        <f t="shared" ca="1" si="679"/>
        <v>1500</v>
      </c>
      <c r="Y3926" s="30" t="b">
        <f t="shared" ca="1" si="680"/>
        <v>0</v>
      </c>
    </row>
    <row r="3927" spans="1:25" hidden="1">
      <c r="A3927" s="28" t="s">
        <v>5366</v>
      </c>
      <c r="B3927" s="28" t="s">
        <v>5367</v>
      </c>
      <c r="C3927" s="28" t="s">
        <v>3481</v>
      </c>
      <c r="D3927" s="28" t="s">
        <v>2842</v>
      </c>
      <c r="E3927" s="29">
        <v>42206</v>
      </c>
      <c r="F3927" s="28" t="s">
        <v>3756</v>
      </c>
      <c r="G3927" s="30">
        <v>1274</v>
      </c>
      <c r="H3927" s="28" t="s">
        <v>14687</v>
      </c>
      <c r="I3927" s="31">
        <v>0</v>
      </c>
      <c r="J3927" s="31">
        <v>18750</v>
      </c>
      <c r="K3927" s="28" t="s">
        <v>14688</v>
      </c>
      <c r="L3927" s="32">
        <f t="shared" si="672"/>
        <v>-18750</v>
      </c>
      <c r="M3927" s="33">
        <f t="shared" si="673"/>
        <v>18750</v>
      </c>
      <c r="N3927" s="34" t="b">
        <v>1</v>
      </c>
      <c r="O3927" s="35">
        <f t="shared" si="674"/>
        <v>18750</v>
      </c>
      <c r="P3927" s="36" t="str">
        <f t="shared" si="675"/>
        <v>G</v>
      </c>
      <c r="Q3927" s="37" t="str">
        <f t="shared" si="676"/>
        <v>Adrian Wiszniewski</v>
      </c>
      <c r="R3927" s="6" t="str">
        <f t="shared" si="677"/>
        <v>G - Adrian Wiszniewski</v>
      </c>
      <c r="S3927" s="6" t="str">
        <f>IFERROR(INDEX('Vendor Over-ride'!$C:$C, MATCH($R:$R,'Vendor Over-ride'!$A:$A,0)),"")</f>
        <v>G - Adrian Wiszniewski</v>
      </c>
      <c r="U3927" s="38" t="str">
        <f t="shared" si="671"/>
        <v>Lottery</v>
      </c>
      <c r="V3927" s="5" t="str">
        <f t="shared" si="681"/>
        <v>AWARD</v>
      </c>
      <c r="W3927" s="5" t="b">
        <f t="shared" si="678"/>
        <v>0</v>
      </c>
      <c r="X3927" s="40">
        <f t="shared" ca="1" si="679"/>
        <v>18750</v>
      </c>
      <c r="Y3927" s="30" t="b">
        <f t="shared" ca="1" si="680"/>
        <v>0</v>
      </c>
    </row>
    <row r="3928" spans="1:25">
      <c r="A3928" s="28" t="s">
        <v>5366</v>
      </c>
      <c r="B3928" s="28" t="s">
        <v>5367</v>
      </c>
      <c r="C3928" s="28" t="s">
        <v>3481</v>
      </c>
      <c r="D3928" s="28" t="s">
        <v>2842</v>
      </c>
      <c r="E3928" s="29">
        <v>42206</v>
      </c>
      <c r="F3928" s="28" t="s">
        <v>3757</v>
      </c>
      <c r="G3928" s="30">
        <v>1274</v>
      </c>
      <c r="H3928" s="28" t="s">
        <v>14689</v>
      </c>
      <c r="I3928" s="31">
        <v>0</v>
      </c>
      <c r="J3928" s="31">
        <v>48750</v>
      </c>
      <c r="K3928" s="28" t="s">
        <v>14690</v>
      </c>
      <c r="L3928" s="32">
        <f t="shared" si="672"/>
        <v>-48750</v>
      </c>
      <c r="M3928" s="33">
        <f t="shared" si="673"/>
        <v>48750</v>
      </c>
      <c r="N3928" s="34" t="b">
        <v>1</v>
      </c>
      <c r="O3928" s="35">
        <f t="shared" si="674"/>
        <v>48750</v>
      </c>
      <c r="P3928" s="36" t="str">
        <f t="shared" si="675"/>
        <v>G</v>
      </c>
      <c r="Q3928" s="37" t="str">
        <f t="shared" si="676"/>
        <v>SCAN (Scotland's Contemporary Arts Network)</v>
      </c>
      <c r="R3928" s="6" t="str">
        <f t="shared" si="677"/>
        <v>G - SCAN (Scotland's Contemporary Arts Network)</v>
      </c>
      <c r="S3928" s="6" t="str">
        <f>IFERROR(INDEX('Vendor Over-ride'!$C:$C, MATCH($R:$R,'Vendor Over-ride'!$A:$A,0)),"")</f>
        <v>G - SCAN (Scotland's Contemporary Arts Network)</v>
      </c>
      <c r="U3928" s="38" t="str">
        <f t="shared" si="671"/>
        <v>Lottery</v>
      </c>
      <c r="V3928" s="5" t="str">
        <f t="shared" si="681"/>
        <v>AWARD</v>
      </c>
      <c r="W3928" s="5" t="b">
        <f t="shared" si="678"/>
        <v>1</v>
      </c>
      <c r="X3928" s="40">
        <f t="shared" ca="1" si="679"/>
        <v>48750</v>
      </c>
      <c r="Y3928" s="30" t="b">
        <f t="shared" ca="1" si="680"/>
        <v>1</v>
      </c>
    </row>
    <row r="3929" spans="1:25">
      <c r="A3929" s="28" t="s">
        <v>5366</v>
      </c>
      <c r="B3929" s="28" t="s">
        <v>5367</v>
      </c>
      <c r="C3929" s="28" t="s">
        <v>3481</v>
      </c>
      <c r="D3929" s="28" t="s">
        <v>2842</v>
      </c>
      <c r="E3929" s="29">
        <v>42206</v>
      </c>
      <c r="F3929" s="28" t="s">
        <v>3758</v>
      </c>
      <c r="G3929" s="30">
        <v>1274</v>
      </c>
      <c r="H3929" s="28" t="s">
        <v>14691</v>
      </c>
      <c r="I3929" s="31">
        <v>0</v>
      </c>
      <c r="J3929" s="31">
        <v>45000</v>
      </c>
      <c r="K3929" s="28" t="s">
        <v>14692</v>
      </c>
      <c r="L3929" s="32">
        <f t="shared" si="672"/>
        <v>-45000</v>
      </c>
      <c r="M3929" s="33">
        <f t="shared" si="673"/>
        <v>45000</v>
      </c>
      <c r="N3929" s="34" t="b">
        <v>1</v>
      </c>
      <c r="O3929" s="35">
        <f t="shared" si="674"/>
        <v>45000</v>
      </c>
      <c r="P3929" s="36" t="str">
        <f t="shared" si="675"/>
        <v>G</v>
      </c>
      <c r="Q3929" s="37" t="str">
        <f t="shared" si="676"/>
        <v>LUX</v>
      </c>
      <c r="R3929" s="6" t="str">
        <f t="shared" si="677"/>
        <v>G - LUX</v>
      </c>
      <c r="S3929" s="6" t="str">
        <f>IFERROR(INDEX('Vendor Over-ride'!$C:$C, MATCH($R:$R,'Vendor Over-ride'!$A:$A,0)),"")</f>
        <v>G - LUX</v>
      </c>
      <c r="U3929" s="38" t="str">
        <f t="shared" si="671"/>
        <v>Lottery</v>
      </c>
      <c r="V3929" s="5" t="str">
        <f t="shared" si="681"/>
        <v>AWARD</v>
      </c>
      <c r="W3929" s="5" t="b">
        <f t="shared" si="678"/>
        <v>1</v>
      </c>
      <c r="X3929" s="40">
        <f t="shared" ca="1" si="679"/>
        <v>45000</v>
      </c>
      <c r="Y3929" s="30" t="b">
        <f t="shared" ca="1" si="680"/>
        <v>1</v>
      </c>
    </row>
    <row r="3930" spans="1:25" hidden="1">
      <c r="A3930" s="28" t="s">
        <v>5366</v>
      </c>
      <c r="B3930" s="28" t="s">
        <v>5367</v>
      </c>
      <c r="C3930" s="28" t="s">
        <v>3481</v>
      </c>
      <c r="D3930" s="28" t="s">
        <v>2842</v>
      </c>
      <c r="E3930" s="29">
        <v>42206</v>
      </c>
      <c r="F3930" s="28" t="s">
        <v>3759</v>
      </c>
      <c r="G3930" s="30">
        <v>1274</v>
      </c>
      <c r="H3930" s="28" t="s">
        <v>14693</v>
      </c>
      <c r="I3930" s="31">
        <v>0</v>
      </c>
      <c r="J3930" s="31">
        <v>7814</v>
      </c>
      <c r="K3930" s="28" t="s">
        <v>14694</v>
      </c>
      <c r="L3930" s="32">
        <f t="shared" si="672"/>
        <v>-7814</v>
      </c>
      <c r="M3930" s="33">
        <f t="shared" si="673"/>
        <v>7814</v>
      </c>
      <c r="N3930" s="34" t="b">
        <v>1</v>
      </c>
      <c r="O3930" s="35">
        <f t="shared" si="674"/>
        <v>7814</v>
      </c>
      <c r="P3930" s="36" t="str">
        <f t="shared" si="675"/>
        <v>G</v>
      </c>
      <c r="Q3930" s="37" t="str">
        <f t="shared" si="676"/>
        <v>Culture NL Ltd</v>
      </c>
      <c r="R3930" s="6" t="str">
        <f t="shared" si="677"/>
        <v>G - Culture NL Ltd</v>
      </c>
      <c r="S3930" s="6" t="str">
        <f>IFERROR(INDEX('Vendor Over-ride'!$C:$C, MATCH($R:$R,'Vendor Over-ride'!$A:$A,0)),"")</f>
        <v>G - Culture NL Ltd</v>
      </c>
      <c r="U3930" s="38" t="str">
        <f t="shared" si="671"/>
        <v>Lottery</v>
      </c>
      <c r="V3930" s="5" t="str">
        <f t="shared" si="681"/>
        <v>AWARD</v>
      </c>
      <c r="W3930" s="5" t="b">
        <f t="shared" si="678"/>
        <v>0</v>
      </c>
      <c r="X3930" s="40">
        <f t="shared" ca="1" si="679"/>
        <v>7814</v>
      </c>
      <c r="Y3930" s="30" t="b">
        <f t="shared" ca="1" si="680"/>
        <v>0</v>
      </c>
    </row>
    <row r="3931" spans="1:25" hidden="1">
      <c r="A3931" s="28" t="s">
        <v>5366</v>
      </c>
      <c r="B3931" s="28" t="s">
        <v>5367</v>
      </c>
      <c r="C3931" s="28" t="s">
        <v>3481</v>
      </c>
      <c r="D3931" s="28" t="s">
        <v>2842</v>
      </c>
      <c r="E3931" s="29">
        <v>42206</v>
      </c>
      <c r="F3931" s="28" t="s">
        <v>3761</v>
      </c>
      <c r="G3931" s="30">
        <v>1274</v>
      </c>
      <c r="H3931" s="28" t="s">
        <v>14695</v>
      </c>
      <c r="I3931" s="31">
        <v>0</v>
      </c>
      <c r="J3931" s="31">
        <v>9000</v>
      </c>
      <c r="K3931" s="28" t="s">
        <v>14696</v>
      </c>
      <c r="L3931" s="32">
        <f t="shared" si="672"/>
        <v>-9000</v>
      </c>
      <c r="M3931" s="33">
        <f t="shared" si="673"/>
        <v>9000</v>
      </c>
      <c r="N3931" s="34" t="b">
        <v>1</v>
      </c>
      <c r="O3931" s="35">
        <f t="shared" si="674"/>
        <v>9000</v>
      </c>
      <c r="P3931" s="36" t="str">
        <f t="shared" si="675"/>
        <v>G</v>
      </c>
      <c r="Q3931" s="37" t="str">
        <f t="shared" si="676"/>
        <v>Nicola White</v>
      </c>
      <c r="R3931" s="6" t="str">
        <f t="shared" si="677"/>
        <v>G - Nicola White</v>
      </c>
      <c r="S3931" s="6" t="str">
        <f>IFERROR(INDEX('Vendor Over-ride'!$C:$C, MATCH($R:$R,'Vendor Over-ride'!$A:$A,0)),"")</f>
        <v>G - Nicola White</v>
      </c>
      <c r="U3931" s="38" t="str">
        <f t="shared" si="671"/>
        <v>Lottery</v>
      </c>
      <c r="V3931" s="5" t="str">
        <f t="shared" si="681"/>
        <v>AWARD</v>
      </c>
      <c r="W3931" s="5" t="b">
        <f t="shared" si="678"/>
        <v>0</v>
      </c>
      <c r="X3931" s="40">
        <f t="shared" ca="1" si="679"/>
        <v>9000</v>
      </c>
      <c r="Y3931" s="30" t="b">
        <f t="shared" ca="1" si="680"/>
        <v>0</v>
      </c>
    </row>
    <row r="3932" spans="1:25" hidden="1">
      <c r="A3932" s="28" t="s">
        <v>5366</v>
      </c>
      <c r="B3932" s="28" t="s">
        <v>5367</v>
      </c>
      <c r="C3932" s="28" t="s">
        <v>3481</v>
      </c>
      <c r="D3932" s="28" t="s">
        <v>2842</v>
      </c>
      <c r="E3932" s="29">
        <v>42206</v>
      </c>
      <c r="F3932" s="28" t="s">
        <v>14697</v>
      </c>
      <c r="G3932" s="30">
        <v>1274</v>
      </c>
      <c r="H3932" s="28" t="s">
        <v>14698</v>
      </c>
      <c r="I3932" s="31">
        <v>0</v>
      </c>
      <c r="J3932" s="31">
        <v>2639</v>
      </c>
      <c r="K3932" s="28" t="s">
        <v>14699</v>
      </c>
      <c r="L3932" s="32">
        <f t="shared" si="672"/>
        <v>-2639</v>
      </c>
      <c r="M3932" s="33">
        <f t="shared" si="673"/>
        <v>2639</v>
      </c>
      <c r="N3932" s="34" t="b">
        <v>1</v>
      </c>
      <c r="O3932" s="35">
        <f t="shared" si="674"/>
        <v>2639</v>
      </c>
      <c r="P3932" s="36" t="str">
        <f t="shared" si="675"/>
        <v>G</v>
      </c>
      <c r="Q3932" s="37" t="str">
        <f t="shared" si="676"/>
        <v>Leighton Jones</v>
      </c>
      <c r="R3932" s="6" t="str">
        <f t="shared" si="677"/>
        <v>G - Leighton Jones</v>
      </c>
      <c r="S3932" s="6" t="str">
        <f>IFERROR(INDEX('Vendor Over-ride'!$C:$C, MATCH($R:$R,'Vendor Over-ride'!$A:$A,0)),"")</f>
        <v>G - Leighton Jones</v>
      </c>
      <c r="U3932" s="38" t="str">
        <f t="shared" si="671"/>
        <v>Lottery</v>
      </c>
      <c r="V3932" s="5" t="str">
        <f t="shared" si="681"/>
        <v>AWARD</v>
      </c>
      <c r="W3932" s="5" t="b">
        <f t="shared" si="678"/>
        <v>0</v>
      </c>
      <c r="X3932" s="40">
        <f t="shared" ca="1" si="679"/>
        <v>3519</v>
      </c>
      <c r="Y3932" s="30" t="b">
        <f t="shared" ca="1" si="680"/>
        <v>0</v>
      </c>
    </row>
    <row r="3933" spans="1:25" hidden="1">
      <c r="A3933" s="28" t="s">
        <v>5366</v>
      </c>
      <c r="B3933" s="28" t="s">
        <v>5367</v>
      </c>
      <c r="C3933" s="28" t="s">
        <v>3481</v>
      </c>
      <c r="D3933" s="28" t="s">
        <v>2842</v>
      </c>
      <c r="E3933" s="29">
        <v>42206</v>
      </c>
      <c r="F3933" s="28" t="s">
        <v>3763</v>
      </c>
      <c r="G3933" s="30">
        <v>1274</v>
      </c>
      <c r="H3933" s="28" t="s">
        <v>14700</v>
      </c>
      <c r="I3933" s="31">
        <v>0</v>
      </c>
      <c r="J3933" s="31">
        <v>2250</v>
      </c>
      <c r="K3933" s="28" t="s">
        <v>14701</v>
      </c>
      <c r="L3933" s="32">
        <f t="shared" si="672"/>
        <v>-2250</v>
      </c>
      <c r="M3933" s="33">
        <f t="shared" si="673"/>
        <v>2250</v>
      </c>
      <c r="N3933" s="34" t="b">
        <v>1</v>
      </c>
      <c r="O3933" s="35">
        <f t="shared" si="674"/>
        <v>2250</v>
      </c>
      <c r="P3933" s="36" t="str">
        <f t="shared" si="675"/>
        <v>G</v>
      </c>
      <c r="Q3933" s="37" t="str">
        <f t="shared" si="676"/>
        <v>Scott McCracken</v>
      </c>
      <c r="R3933" s="6" t="str">
        <f t="shared" si="677"/>
        <v>G - Scott McCracken</v>
      </c>
      <c r="S3933" s="6" t="str">
        <f>IFERROR(INDEX('Vendor Over-ride'!$C:$C, MATCH($R:$R,'Vendor Over-ride'!$A:$A,0)),"")</f>
        <v>G - Scott McCracken</v>
      </c>
      <c r="U3933" s="38" t="str">
        <f t="shared" si="671"/>
        <v>Lottery</v>
      </c>
      <c r="V3933" s="5" t="str">
        <f t="shared" si="681"/>
        <v>AWARD</v>
      </c>
      <c r="W3933" s="5" t="b">
        <f t="shared" si="678"/>
        <v>0</v>
      </c>
      <c r="X3933" s="40">
        <f t="shared" ca="1" si="679"/>
        <v>2250</v>
      </c>
      <c r="Y3933" s="30" t="b">
        <f t="shared" ca="1" si="680"/>
        <v>0</v>
      </c>
    </row>
    <row r="3934" spans="1:25">
      <c r="A3934" s="28" t="s">
        <v>5366</v>
      </c>
      <c r="B3934" s="28" t="s">
        <v>5367</v>
      </c>
      <c r="C3934" s="28" t="s">
        <v>3481</v>
      </c>
      <c r="D3934" s="28" t="s">
        <v>2842</v>
      </c>
      <c r="E3934" s="29">
        <v>42206</v>
      </c>
      <c r="F3934" s="28" t="s">
        <v>3764</v>
      </c>
      <c r="G3934" s="30">
        <v>1274</v>
      </c>
      <c r="H3934" s="28" t="s">
        <v>14702</v>
      </c>
      <c r="I3934" s="31">
        <v>0</v>
      </c>
      <c r="J3934" s="31">
        <v>37500</v>
      </c>
      <c r="K3934" s="28" t="s">
        <v>14703</v>
      </c>
      <c r="L3934" s="32">
        <f t="shared" si="672"/>
        <v>-37500</v>
      </c>
      <c r="M3934" s="33">
        <f t="shared" si="673"/>
        <v>37500</v>
      </c>
      <c r="N3934" s="34" t="b">
        <v>1</v>
      </c>
      <c r="O3934" s="35">
        <f t="shared" si="674"/>
        <v>37500</v>
      </c>
      <c r="P3934" s="36" t="str">
        <f t="shared" si="675"/>
        <v>G</v>
      </c>
      <c r="Q3934" s="37" t="str">
        <f t="shared" si="676"/>
        <v>Art In Hospital</v>
      </c>
      <c r="R3934" s="6" t="str">
        <f t="shared" si="677"/>
        <v>G - Art In Hospital</v>
      </c>
      <c r="S3934" s="6" t="str">
        <f>IFERROR(INDEX('Vendor Over-ride'!$C:$C, MATCH($R:$R,'Vendor Over-ride'!$A:$A,0)),"")</f>
        <v>G - Art In Hospital</v>
      </c>
      <c r="U3934" s="38" t="str">
        <f t="shared" si="671"/>
        <v>Lottery</v>
      </c>
      <c r="V3934" s="5" t="str">
        <f t="shared" si="681"/>
        <v>AWARD</v>
      </c>
      <c r="W3934" s="5" t="b">
        <f t="shared" si="678"/>
        <v>1</v>
      </c>
      <c r="X3934" s="40">
        <f t="shared" ca="1" si="679"/>
        <v>51174.58</v>
      </c>
      <c r="Y3934" s="30" t="b">
        <f t="shared" ca="1" si="680"/>
        <v>1</v>
      </c>
    </row>
    <row r="3935" spans="1:25">
      <c r="A3935" s="28" t="s">
        <v>5366</v>
      </c>
      <c r="B3935" s="28" t="s">
        <v>5367</v>
      </c>
      <c r="C3935" s="28" t="s">
        <v>3481</v>
      </c>
      <c r="D3935" s="28" t="s">
        <v>2842</v>
      </c>
      <c r="E3935" s="29">
        <v>42206</v>
      </c>
      <c r="F3935" s="28" t="s">
        <v>3765</v>
      </c>
      <c r="G3935" s="30">
        <v>1274</v>
      </c>
      <c r="H3935" s="28" t="s">
        <v>14704</v>
      </c>
      <c r="I3935" s="31">
        <v>0</v>
      </c>
      <c r="J3935" s="31">
        <v>52500</v>
      </c>
      <c r="K3935" s="28" t="s">
        <v>14705</v>
      </c>
      <c r="L3935" s="32">
        <f t="shared" si="672"/>
        <v>-52500</v>
      </c>
      <c r="M3935" s="33">
        <f t="shared" si="673"/>
        <v>52500</v>
      </c>
      <c r="N3935" s="34" t="b">
        <v>1</v>
      </c>
      <c r="O3935" s="35">
        <f t="shared" si="674"/>
        <v>52500</v>
      </c>
      <c r="P3935" s="36" t="str">
        <f t="shared" si="675"/>
        <v>G</v>
      </c>
      <c r="Q3935" s="37" t="str">
        <f t="shared" si="676"/>
        <v>Active Inquiry Community Interest Company</v>
      </c>
      <c r="R3935" s="6" t="str">
        <f t="shared" si="677"/>
        <v>G - Active Inquiry Community Interest Company</v>
      </c>
      <c r="S3935" s="6" t="str">
        <f>IFERROR(INDEX('Vendor Over-ride'!$C:$C, MATCH($R:$R,'Vendor Over-ride'!$A:$A,0)),"")</f>
        <v>G - Active Inquiry Community Interest Company</v>
      </c>
      <c r="U3935" s="38" t="str">
        <f t="shared" si="671"/>
        <v>Lottery</v>
      </c>
      <c r="V3935" s="5" t="str">
        <f t="shared" si="681"/>
        <v>AWARD</v>
      </c>
      <c r="W3935" s="5" t="b">
        <f t="shared" si="678"/>
        <v>1</v>
      </c>
      <c r="X3935" s="40">
        <f t="shared" ca="1" si="679"/>
        <v>52500</v>
      </c>
      <c r="Y3935" s="30" t="b">
        <f t="shared" ca="1" si="680"/>
        <v>1</v>
      </c>
    </row>
    <row r="3936" spans="1:25" hidden="1">
      <c r="A3936" s="28" t="s">
        <v>5366</v>
      </c>
      <c r="B3936" s="28" t="s">
        <v>5367</v>
      </c>
      <c r="C3936" s="28" t="s">
        <v>3481</v>
      </c>
      <c r="D3936" s="28" t="s">
        <v>2842</v>
      </c>
      <c r="E3936" s="29">
        <v>42206</v>
      </c>
      <c r="F3936" s="28" t="s">
        <v>14706</v>
      </c>
      <c r="G3936" s="30">
        <v>1274</v>
      </c>
      <c r="H3936" s="28" t="s">
        <v>14707</v>
      </c>
      <c r="I3936" s="31">
        <v>0</v>
      </c>
      <c r="J3936" s="31">
        <v>5000</v>
      </c>
      <c r="K3936" s="28" t="s">
        <v>14708</v>
      </c>
      <c r="L3936" s="32">
        <f t="shared" si="672"/>
        <v>-5000</v>
      </c>
      <c r="M3936" s="33">
        <f t="shared" si="673"/>
        <v>5000</v>
      </c>
      <c r="N3936" s="34" t="b">
        <v>1</v>
      </c>
      <c r="O3936" s="35">
        <f t="shared" si="674"/>
        <v>5000</v>
      </c>
      <c r="P3936" s="36" t="str">
        <f t="shared" si="675"/>
        <v>I</v>
      </c>
      <c r="Q3936" s="37" t="str">
        <f t="shared" si="676"/>
        <v>Savalas</v>
      </c>
      <c r="R3936" s="6" t="str">
        <f t="shared" si="677"/>
        <v>I - Savalas</v>
      </c>
      <c r="S3936" s="6" t="str">
        <f>IFERROR(INDEX('Vendor Over-ride'!$C:$C, MATCH($R:$R,'Vendor Over-ride'!$A:$A,0)),"")</f>
        <v>I - Savalas</v>
      </c>
      <c r="U3936" s="38" t="str">
        <f t="shared" si="671"/>
        <v>Lottery</v>
      </c>
      <c r="V3936" s="5" t="str">
        <f t="shared" si="681"/>
        <v>AWARD</v>
      </c>
      <c r="W3936" s="5" t="b">
        <f t="shared" si="678"/>
        <v>0</v>
      </c>
      <c r="X3936" s="40">
        <f t="shared" ca="1" si="679"/>
        <v>5000</v>
      </c>
      <c r="Y3936" s="30" t="b">
        <f t="shared" ca="1" si="680"/>
        <v>0</v>
      </c>
    </row>
    <row r="3937" spans="1:25">
      <c r="A3937" s="28" t="s">
        <v>5366</v>
      </c>
      <c r="B3937" s="28" t="s">
        <v>5367</v>
      </c>
      <c r="C3937" s="28" t="s">
        <v>3481</v>
      </c>
      <c r="D3937" s="28" t="s">
        <v>2842</v>
      </c>
      <c r="E3937" s="29">
        <v>42206</v>
      </c>
      <c r="F3937" s="28" t="s">
        <v>14709</v>
      </c>
      <c r="G3937" s="30">
        <v>1274</v>
      </c>
      <c r="H3937" s="28" t="s">
        <v>14710</v>
      </c>
      <c r="I3937" s="31">
        <v>0</v>
      </c>
      <c r="J3937" s="31">
        <v>3200</v>
      </c>
      <c r="K3937" s="28" t="s">
        <v>14078</v>
      </c>
      <c r="L3937" s="32">
        <f t="shared" si="672"/>
        <v>-3200</v>
      </c>
      <c r="M3937" s="33">
        <f t="shared" si="673"/>
        <v>3200</v>
      </c>
      <c r="N3937" s="34" t="b">
        <v>1</v>
      </c>
      <c r="O3937" s="35">
        <f t="shared" si="674"/>
        <v>3200</v>
      </c>
      <c r="P3937" s="36" t="str">
        <f t="shared" si="675"/>
        <v>I</v>
      </c>
      <c r="Q3937" s="37" t="str">
        <f t="shared" si="676"/>
        <v>Singer Films</v>
      </c>
      <c r="R3937" s="6" t="str">
        <f t="shared" si="677"/>
        <v>I - Singer Films</v>
      </c>
      <c r="S3937" s="6" t="str">
        <f>IFERROR(INDEX('Vendor Over-ride'!$C:$C, MATCH($R:$R,'Vendor Over-ride'!$A:$A,0)),"")</f>
        <v>I - Singer Films Limited</v>
      </c>
      <c r="U3937" s="38" t="str">
        <f t="shared" si="671"/>
        <v>Lottery</v>
      </c>
      <c r="V3937" s="5" t="str">
        <f t="shared" si="681"/>
        <v>AWARD</v>
      </c>
      <c r="W3937" s="5" t="b">
        <f t="shared" si="678"/>
        <v>0</v>
      </c>
      <c r="X3937" s="40">
        <f t="shared" ca="1" si="679"/>
        <v>324272.55</v>
      </c>
      <c r="Y3937" s="30" t="b">
        <f t="shared" ca="1" si="680"/>
        <v>1</v>
      </c>
    </row>
    <row r="3938" spans="1:25" hidden="1">
      <c r="A3938" s="28" t="s">
        <v>5366</v>
      </c>
      <c r="B3938" s="28" t="s">
        <v>5367</v>
      </c>
      <c r="C3938" s="28" t="s">
        <v>3481</v>
      </c>
      <c r="D3938" s="28" t="s">
        <v>2842</v>
      </c>
      <c r="E3938" s="29">
        <v>42208</v>
      </c>
      <c r="F3938" s="28" t="s">
        <v>14711</v>
      </c>
      <c r="G3938" s="30">
        <v>1274</v>
      </c>
      <c r="H3938" s="28" t="s">
        <v>14712</v>
      </c>
      <c r="I3938" s="31">
        <v>0</v>
      </c>
      <c r="J3938" s="31">
        <v>1260</v>
      </c>
      <c r="K3938" s="28" t="s">
        <v>14713</v>
      </c>
      <c r="L3938" s="32">
        <f t="shared" si="672"/>
        <v>-1260</v>
      </c>
      <c r="M3938" s="33">
        <f t="shared" si="673"/>
        <v>1260</v>
      </c>
      <c r="N3938" s="34" t="b">
        <v>1</v>
      </c>
      <c r="O3938" s="35">
        <f t="shared" si="674"/>
        <v>1260</v>
      </c>
      <c r="P3938" s="36" t="str">
        <f t="shared" si="675"/>
        <v>G</v>
      </c>
      <c r="Q3938" s="37" t="str">
        <f t="shared" si="676"/>
        <v>Gill White</v>
      </c>
      <c r="R3938" s="6" t="str">
        <f t="shared" si="677"/>
        <v>G - Gill White</v>
      </c>
      <c r="S3938" s="6" t="str">
        <f>IFERROR(INDEX('Vendor Over-ride'!$C:$C, MATCH($R:$R,'Vendor Over-ride'!$A:$A,0)),"")</f>
        <v>G - Gill White</v>
      </c>
      <c r="U3938" s="38" t="str">
        <f t="shared" si="671"/>
        <v>Lottery</v>
      </c>
      <c r="V3938" s="5" t="str">
        <f t="shared" si="681"/>
        <v>AWARD</v>
      </c>
      <c r="W3938" s="5" t="b">
        <f t="shared" si="678"/>
        <v>0</v>
      </c>
      <c r="X3938" s="40">
        <f t="shared" ca="1" si="679"/>
        <v>1680</v>
      </c>
      <c r="Y3938" s="30" t="b">
        <f t="shared" ca="1" si="680"/>
        <v>0</v>
      </c>
    </row>
    <row r="3939" spans="1:25">
      <c r="A3939" s="28" t="s">
        <v>5366</v>
      </c>
      <c r="B3939" s="28" t="s">
        <v>5367</v>
      </c>
      <c r="C3939" s="28" t="s">
        <v>3481</v>
      </c>
      <c r="D3939" s="28" t="s">
        <v>2842</v>
      </c>
      <c r="E3939" s="29">
        <v>42212</v>
      </c>
      <c r="F3939" s="28" t="s">
        <v>14714</v>
      </c>
      <c r="G3939" s="30">
        <v>1274</v>
      </c>
      <c r="H3939" s="28" t="s">
        <v>14715</v>
      </c>
      <c r="I3939" s="31">
        <v>0</v>
      </c>
      <c r="J3939" s="31">
        <v>105000</v>
      </c>
      <c r="K3939" s="28" t="s">
        <v>14351</v>
      </c>
      <c r="L3939" s="32">
        <f t="shared" si="672"/>
        <v>-105000</v>
      </c>
      <c r="M3939" s="33">
        <f t="shared" si="673"/>
        <v>105000</v>
      </c>
      <c r="N3939" s="34" t="b">
        <v>1</v>
      </c>
      <c r="O3939" s="35">
        <f t="shared" si="674"/>
        <v>105000</v>
      </c>
      <c r="P3939" s="36" t="str">
        <f t="shared" si="675"/>
        <v>I</v>
      </c>
      <c r="Q3939" s="37" t="str">
        <f t="shared" si="676"/>
        <v>WestEnd Films Production Limited (Blackbird)</v>
      </c>
      <c r="R3939" s="6" t="str">
        <f t="shared" si="677"/>
        <v>I - WestEnd Films Production Limited (Blackbird)</v>
      </c>
      <c r="S3939" s="6" t="str">
        <f>IFERROR(INDEX('Vendor Over-ride'!$C:$C, MATCH($R:$R,'Vendor Over-ride'!$A:$A,0)),"")</f>
        <v>I - WestEnd Films Production Limited (Blackbird)</v>
      </c>
      <c r="U3939" s="38" t="str">
        <f t="shared" si="671"/>
        <v>Lottery</v>
      </c>
      <c r="V3939" s="5" t="str">
        <f t="shared" si="681"/>
        <v>AWARD</v>
      </c>
      <c r="W3939" s="5" t="b">
        <f t="shared" si="678"/>
        <v>1</v>
      </c>
      <c r="X3939" s="40">
        <f t="shared" ca="1" si="679"/>
        <v>285000</v>
      </c>
      <c r="Y3939" s="30" t="b">
        <f t="shared" ca="1" si="680"/>
        <v>1</v>
      </c>
    </row>
    <row r="3940" spans="1:25" hidden="1">
      <c r="A3940" s="28" t="s">
        <v>5366</v>
      </c>
      <c r="B3940" s="28" t="s">
        <v>5367</v>
      </c>
      <c r="C3940" s="28" t="s">
        <v>3481</v>
      </c>
      <c r="D3940" s="28" t="s">
        <v>2842</v>
      </c>
      <c r="E3940" s="29">
        <v>42213</v>
      </c>
      <c r="F3940" s="28" t="s">
        <v>14716</v>
      </c>
      <c r="G3940" s="30">
        <v>1274</v>
      </c>
      <c r="H3940" s="28" t="s">
        <v>14717</v>
      </c>
      <c r="I3940" s="31">
        <v>0</v>
      </c>
      <c r="J3940" s="31">
        <v>1250</v>
      </c>
      <c r="K3940" s="28" t="s">
        <v>5783</v>
      </c>
      <c r="L3940" s="32">
        <f t="shared" si="672"/>
        <v>-1250</v>
      </c>
      <c r="M3940" s="33">
        <f t="shared" si="673"/>
        <v>1250</v>
      </c>
      <c r="N3940" s="34" t="b">
        <v>1</v>
      </c>
      <c r="O3940" s="35">
        <f t="shared" si="674"/>
        <v>1250</v>
      </c>
      <c r="P3940" s="36" t="str">
        <f t="shared" si="675"/>
        <v>G</v>
      </c>
      <c r="Q3940" s="37" t="str">
        <f t="shared" si="676"/>
        <v>Glasgow Open House</v>
      </c>
      <c r="R3940" s="6" t="str">
        <f t="shared" si="677"/>
        <v>G - Glasgow Open House</v>
      </c>
      <c r="S3940" s="6" t="str">
        <f>IFERROR(INDEX('Vendor Over-ride'!$C:$C, MATCH($R:$R,'Vendor Over-ride'!$A:$A,0)),"")</f>
        <v>G - Glasgow Open House</v>
      </c>
      <c r="U3940" s="38" t="str">
        <f t="shared" si="671"/>
        <v>Lottery</v>
      </c>
      <c r="V3940" s="5" t="str">
        <f t="shared" si="681"/>
        <v>AWARD</v>
      </c>
      <c r="W3940" s="5" t="b">
        <f t="shared" si="678"/>
        <v>0</v>
      </c>
      <c r="X3940" s="40">
        <f t="shared" ca="1" si="679"/>
        <v>1250</v>
      </c>
      <c r="Y3940" s="30" t="b">
        <f t="shared" ca="1" si="680"/>
        <v>0</v>
      </c>
    </row>
    <row r="3941" spans="1:25" hidden="1">
      <c r="A3941" s="28" t="s">
        <v>5366</v>
      </c>
      <c r="B3941" s="28" t="s">
        <v>5367</v>
      </c>
      <c r="C3941" s="28" t="s">
        <v>3481</v>
      </c>
      <c r="D3941" s="28" t="s">
        <v>2842</v>
      </c>
      <c r="E3941" s="29">
        <v>42213</v>
      </c>
      <c r="F3941" s="28" t="s">
        <v>3766</v>
      </c>
      <c r="G3941" s="30">
        <v>1274</v>
      </c>
      <c r="H3941" s="28" t="s">
        <v>14718</v>
      </c>
      <c r="I3941" s="31">
        <v>0</v>
      </c>
      <c r="J3941" s="31">
        <v>315</v>
      </c>
      <c r="K3941" s="28" t="s">
        <v>14171</v>
      </c>
      <c r="L3941" s="32">
        <f t="shared" si="672"/>
        <v>-315</v>
      </c>
      <c r="M3941" s="33">
        <f t="shared" si="673"/>
        <v>315</v>
      </c>
      <c r="N3941" s="34" t="b">
        <v>1</v>
      </c>
      <c r="O3941" s="35">
        <f t="shared" si="674"/>
        <v>315</v>
      </c>
      <c r="P3941" s="36" t="str">
        <f t="shared" si="675"/>
        <v>G</v>
      </c>
      <c r="Q3941" s="37" t="str">
        <f t="shared" si="676"/>
        <v>Michael James Hunter</v>
      </c>
      <c r="R3941" s="6" t="str">
        <f t="shared" si="677"/>
        <v>G - Michael James Hunter</v>
      </c>
      <c r="S3941" s="6" t="str">
        <f>IFERROR(INDEX('Vendor Over-ride'!$C:$C, MATCH($R:$R,'Vendor Over-ride'!$A:$A,0)),"")</f>
        <v>G - Michael James Hunter</v>
      </c>
      <c r="U3941" s="38" t="str">
        <f t="shared" si="671"/>
        <v>Lottery</v>
      </c>
      <c r="V3941" s="5" t="str">
        <f t="shared" si="681"/>
        <v>AWARD</v>
      </c>
      <c r="W3941" s="5" t="b">
        <f t="shared" si="678"/>
        <v>0</v>
      </c>
      <c r="X3941" s="40">
        <f t="shared" ca="1" si="679"/>
        <v>1815</v>
      </c>
      <c r="Y3941" s="30" t="b">
        <f t="shared" ca="1" si="680"/>
        <v>0</v>
      </c>
    </row>
    <row r="3942" spans="1:25" hidden="1">
      <c r="A3942" s="28" t="s">
        <v>5366</v>
      </c>
      <c r="B3942" s="28" t="s">
        <v>5367</v>
      </c>
      <c r="C3942" s="28" t="s">
        <v>3481</v>
      </c>
      <c r="D3942" s="28" t="s">
        <v>2842</v>
      </c>
      <c r="E3942" s="29">
        <v>42213</v>
      </c>
      <c r="F3942" s="28" t="s">
        <v>14719</v>
      </c>
      <c r="G3942" s="30">
        <v>1274</v>
      </c>
      <c r="H3942" s="28" t="s">
        <v>14720</v>
      </c>
      <c r="I3942" s="31">
        <v>0</v>
      </c>
      <c r="J3942" s="31">
        <v>11250</v>
      </c>
      <c r="K3942" s="28" t="s">
        <v>14721</v>
      </c>
      <c r="L3942" s="32">
        <f t="shared" si="672"/>
        <v>-11250</v>
      </c>
      <c r="M3942" s="33">
        <f t="shared" si="673"/>
        <v>11250</v>
      </c>
      <c r="N3942" s="34" t="b">
        <v>1</v>
      </c>
      <c r="O3942" s="35">
        <f t="shared" si="674"/>
        <v>11250</v>
      </c>
      <c r="P3942" s="36" t="str">
        <f t="shared" si="675"/>
        <v>G</v>
      </c>
      <c r="Q3942" s="37" t="str">
        <f t="shared" si="676"/>
        <v>Small is Beautiful</v>
      </c>
      <c r="R3942" s="6" t="str">
        <f t="shared" si="677"/>
        <v>G - Small is Beautiful</v>
      </c>
      <c r="S3942" s="6" t="str">
        <f>IFERROR(INDEX('Vendor Over-ride'!$C:$C, MATCH($R:$R,'Vendor Over-ride'!$A:$A,0)),"")</f>
        <v>G - Small is Beautiful</v>
      </c>
      <c r="U3942" s="38" t="str">
        <f t="shared" si="671"/>
        <v>Lottery</v>
      </c>
      <c r="V3942" s="5" t="str">
        <f t="shared" si="681"/>
        <v>AWARD</v>
      </c>
      <c r="W3942" s="5" t="b">
        <f t="shared" si="678"/>
        <v>0</v>
      </c>
      <c r="X3942" s="40">
        <f t="shared" ca="1" si="679"/>
        <v>20000</v>
      </c>
      <c r="Y3942" s="30" t="b">
        <f t="shared" ca="1" si="680"/>
        <v>0</v>
      </c>
    </row>
    <row r="3943" spans="1:25" hidden="1">
      <c r="A3943" s="28" t="s">
        <v>5366</v>
      </c>
      <c r="B3943" s="28" t="s">
        <v>5367</v>
      </c>
      <c r="C3943" s="28" t="s">
        <v>3481</v>
      </c>
      <c r="D3943" s="28" t="s">
        <v>2842</v>
      </c>
      <c r="E3943" s="29">
        <v>42213</v>
      </c>
      <c r="F3943" s="28" t="s">
        <v>14722</v>
      </c>
      <c r="G3943" s="30">
        <v>1274</v>
      </c>
      <c r="H3943" s="28" t="s">
        <v>14723</v>
      </c>
      <c r="I3943" s="31">
        <v>0</v>
      </c>
      <c r="J3943" s="31">
        <v>4500</v>
      </c>
      <c r="K3943" s="28" t="s">
        <v>14724</v>
      </c>
      <c r="L3943" s="32">
        <f t="shared" si="672"/>
        <v>-4500</v>
      </c>
      <c r="M3943" s="33">
        <f t="shared" si="673"/>
        <v>4500</v>
      </c>
      <c r="N3943" s="34" t="b">
        <v>1</v>
      </c>
      <c r="O3943" s="35">
        <f t="shared" si="674"/>
        <v>4500</v>
      </c>
      <c r="P3943" s="36" t="str">
        <f t="shared" si="675"/>
        <v>G</v>
      </c>
      <c r="Q3943" s="37" t="str">
        <f t="shared" si="676"/>
        <v>Sam Rowe</v>
      </c>
      <c r="R3943" s="6" t="str">
        <f t="shared" si="677"/>
        <v>G - Sam Rowe</v>
      </c>
      <c r="S3943" s="6" t="str">
        <f>IFERROR(INDEX('Vendor Over-ride'!$C:$C, MATCH($R:$R,'Vendor Over-ride'!$A:$A,0)),"")</f>
        <v>G - Sam Rowe</v>
      </c>
      <c r="U3943" s="38" t="str">
        <f t="shared" si="671"/>
        <v>Lottery</v>
      </c>
      <c r="V3943" s="5" t="str">
        <f t="shared" si="681"/>
        <v>AWARD</v>
      </c>
      <c r="W3943" s="5" t="b">
        <f t="shared" si="678"/>
        <v>0</v>
      </c>
      <c r="X3943" s="40">
        <f t="shared" ca="1" si="679"/>
        <v>6000</v>
      </c>
      <c r="Y3943" s="30" t="b">
        <f t="shared" ca="1" si="680"/>
        <v>0</v>
      </c>
    </row>
    <row r="3944" spans="1:25" hidden="1">
      <c r="A3944" s="28" t="s">
        <v>5366</v>
      </c>
      <c r="B3944" s="28" t="s">
        <v>5367</v>
      </c>
      <c r="C3944" s="28" t="s">
        <v>3481</v>
      </c>
      <c r="D3944" s="28" t="s">
        <v>2842</v>
      </c>
      <c r="E3944" s="29">
        <v>42213</v>
      </c>
      <c r="F3944" s="28" t="s">
        <v>3767</v>
      </c>
      <c r="G3944" s="30">
        <v>1274</v>
      </c>
      <c r="H3944" s="28" t="s">
        <v>14725</v>
      </c>
      <c r="I3944" s="31">
        <v>0</v>
      </c>
      <c r="J3944" s="31">
        <v>3750</v>
      </c>
      <c r="K3944" s="28" t="s">
        <v>14726</v>
      </c>
      <c r="L3944" s="32">
        <f t="shared" si="672"/>
        <v>-3750</v>
      </c>
      <c r="M3944" s="33">
        <f t="shared" si="673"/>
        <v>3750</v>
      </c>
      <c r="N3944" s="34" t="b">
        <v>1</v>
      </c>
      <c r="O3944" s="35">
        <f t="shared" si="674"/>
        <v>3750</v>
      </c>
      <c r="P3944" s="36" t="str">
        <f t="shared" si="675"/>
        <v>G</v>
      </c>
      <c r="Q3944" s="37" t="str">
        <f t="shared" si="676"/>
        <v>Karen L Vaughan</v>
      </c>
      <c r="R3944" s="6" t="str">
        <f t="shared" si="677"/>
        <v>G - Karen L Vaughan</v>
      </c>
      <c r="S3944" s="6" t="str">
        <f>IFERROR(INDEX('Vendor Over-ride'!$C:$C, MATCH($R:$R,'Vendor Over-ride'!$A:$A,0)),"")</f>
        <v>G - Karen L Vaughan</v>
      </c>
      <c r="U3944" s="38" t="str">
        <f t="shared" si="671"/>
        <v>Lottery</v>
      </c>
      <c r="V3944" s="5" t="str">
        <f t="shared" si="681"/>
        <v>AWARD</v>
      </c>
      <c r="W3944" s="5" t="b">
        <f t="shared" si="678"/>
        <v>0</v>
      </c>
      <c r="X3944" s="40">
        <f t="shared" ca="1" si="679"/>
        <v>3750</v>
      </c>
      <c r="Y3944" s="30" t="b">
        <f t="shared" ca="1" si="680"/>
        <v>0</v>
      </c>
    </row>
    <row r="3945" spans="1:25" hidden="1">
      <c r="A3945" s="28" t="s">
        <v>5366</v>
      </c>
      <c r="B3945" s="28" t="s">
        <v>5367</v>
      </c>
      <c r="C3945" s="28" t="s">
        <v>3481</v>
      </c>
      <c r="D3945" s="28" t="s">
        <v>2842</v>
      </c>
      <c r="E3945" s="29">
        <v>42213</v>
      </c>
      <c r="F3945" s="28" t="s">
        <v>14727</v>
      </c>
      <c r="G3945" s="30">
        <v>1274</v>
      </c>
      <c r="H3945" s="28" t="s">
        <v>14728</v>
      </c>
      <c r="I3945" s="31">
        <v>0</v>
      </c>
      <c r="J3945" s="31">
        <v>868</v>
      </c>
      <c r="K3945" s="28" t="s">
        <v>14729</v>
      </c>
      <c r="L3945" s="32">
        <f t="shared" si="672"/>
        <v>-868</v>
      </c>
      <c r="M3945" s="33">
        <f t="shared" si="673"/>
        <v>868</v>
      </c>
      <c r="N3945" s="34" t="b">
        <v>1</v>
      </c>
      <c r="O3945" s="35">
        <f t="shared" si="674"/>
        <v>868</v>
      </c>
      <c r="P3945" s="36" t="str">
        <f t="shared" si="675"/>
        <v>G</v>
      </c>
      <c r="Q3945" s="37" t="str">
        <f t="shared" si="676"/>
        <v>Dionysia Press</v>
      </c>
      <c r="R3945" s="6" t="str">
        <f t="shared" si="677"/>
        <v>G - Dionysia Press</v>
      </c>
      <c r="S3945" s="6" t="str">
        <f>IFERROR(INDEX('Vendor Over-ride'!$C:$C, MATCH($R:$R,'Vendor Over-ride'!$A:$A,0)),"")</f>
        <v>G - Dionysia Press</v>
      </c>
      <c r="U3945" s="38" t="str">
        <f t="shared" si="671"/>
        <v>Lottery</v>
      </c>
      <c r="V3945" s="5" t="str">
        <f t="shared" si="681"/>
        <v>AWARD</v>
      </c>
      <c r="W3945" s="5" t="b">
        <f t="shared" si="678"/>
        <v>0</v>
      </c>
      <c r="X3945" s="40">
        <f t="shared" ca="1" si="679"/>
        <v>868</v>
      </c>
      <c r="Y3945" s="30" t="b">
        <f t="shared" ca="1" si="680"/>
        <v>0</v>
      </c>
    </row>
    <row r="3946" spans="1:25" hidden="1">
      <c r="A3946" s="28" t="s">
        <v>5366</v>
      </c>
      <c r="B3946" s="28" t="s">
        <v>5367</v>
      </c>
      <c r="C3946" s="28" t="s">
        <v>3481</v>
      </c>
      <c r="D3946" s="28" t="s">
        <v>2842</v>
      </c>
      <c r="E3946" s="29">
        <v>42213</v>
      </c>
      <c r="F3946" s="28" t="s">
        <v>3768</v>
      </c>
      <c r="G3946" s="30">
        <v>1274</v>
      </c>
      <c r="H3946" s="28" t="s">
        <v>14730</v>
      </c>
      <c r="I3946" s="31">
        <v>0</v>
      </c>
      <c r="J3946" s="31">
        <v>13500</v>
      </c>
      <c r="K3946" s="28" t="s">
        <v>14731</v>
      </c>
      <c r="L3946" s="32">
        <f t="shared" si="672"/>
        <v>-13500</v>
      </c>
      <c r="M3946" s="33">
        <f t="shared" si="673"/>
        <v>13500</v>
      </c>
      <c r="N3946" s="34" t="b">
        <v>1</v>
      </c>
      <c r="O3946" s="35">
        <f t="shared" si="674"/>
        <v>13500</v>
      </c>
      <c r="P3946" s="36" t="str">
        <f t="shared" si="675"/>
        <v>G</v>
      </c>
      <c r="Q3946" s="37" t="str">
        <f t="shared" si="676"/>
        <v>Donna Rutherford</v>
      </c>
      <c r="R3946" s="6" t="str">
        <f t="shared" si="677"/>
        <v>G - Donna Rutherford</v>
      </c>
      <c r="S3946" s="6" t="str">
        <f>IFERROR(INDEX('Vendor Over-ride'!$C:$C, MATCH($R:$R,'Vendor Over-ride'!$A:$A,0)),"")</f>
        <v>G - Donna Rutherford</v>
      </c>
      <c r="U3946" s="38" t="str">
        <f t="shared" si="671"/>
        <v>Lottery</v>
      </c>
      <c r="V3946" s="5" t="str">
        <f t="shared" si="681"/>
        <v>AWARD</v>
      </c>
      <c r="W3946" s="5" t="b">
        <f t="shared" si="678"/>
        <v>0</v>
      </c>
      <c r="X3946" s="40">
        <f t="shared" ca="1" si="679"/>
        <v>15000</v>
      </c>
      <c r="Y3946" s="30" t="b">
        <f t="shared" ca="1" si="680"/>
        <v>0</v>
      </c>
    </row>
    <row r="3947" spans="1:25" hidden="1">
      <c r="A3947" s="28" t="s">
        <v>5366</v>
      </c>
      <c r="B3947" s="28" t="s">
        <v>5367</v>
      </c>
      <c r="C3947" s="28" t="s">
        <v>3481</v>
      </c>
      <c r="D3947" s="28" t="s">
        <v>2842</v>
      </c>
      <c r="E3947" s="29">
        <v>42213</v>
      </c>
      <c r="F3947" s="28" t="s">
        <v>3770</v>
      </c>
      <c r="G3947" s="30">
        <v>1274</v>
      </c>
      <c r="H3947" s="28" t="s">
        <v>14732</v>
      </c>
      <c r="I3947" s="31">
        <v>0</v>
      </c>
      <c r="J3947" s="31">
        <v>9000</v>
      </c>
      <c r="K3947" s="28" t="s">
        <v>14733</v>
      </c>
      <c r="L3947" s="32">
        <f t="shared" si="672"/>
        <v>-9000</v>
      </c>
      <c r="M3947" s="33">
        <f t="shared" si="673"/>
        <v>9000</v>
      </c>
      <c r="N3947" s="34" t="b">
        <v>1</v>
      </c>
      <c r="O3947" s="35">
        <f t="shared" si="674"/>
        <v>9000</v>
      </c>
      <c r="P3947" s="36" t="str">
        <f t="shared" si="675"/>
        <v>G</v>
      </c>
      <c r="Q3947" s="37" t="str">
        <f t="shared" si="676"/>
        <v>Traquair Enterprise</v>
      </c>
      <c r="R3947" s="6" t="str">
        <f t="shared" si="677"/>
        <v>G - Traquair Enterprise</v>
      </c>
      <c r="S3947" s="6" t="str">
        <f>IFERROR(INDEX('Vendor Over-ride'!$C:$C, MATCH($R:$R,'Vendor Over-ride'!$A:$A,0)),"")</f>
        <v>G - Traquair Enterprises</v>
      </c>
      <c r="U3947" s="38" t="str">
        <f t="shared" si="671"/>
        <v>Lottery</v>
      </c>
      <c r="V3947" s="5" t="str">
        <f t="shared" si="681"/>
        <v>AWARD</v>
      </c>
      <c r="W3947" s="5" t="b">
        <f t="shared" si="678"/>
        <v>0</v>
      </c>
      <c r="X3947" s="40">
        <f t="shared" ca="1" si="679"/>
        <v>12000</v>
      </c>
      <c r="Y3947" s="30" t="b">
        <f t="shared" ca="1" si="680"/>
        <v>0</v>
      </c>
    </row>
    <row r="3948" spans="1:25" hidden="1">
      <c r="A3948" s="28" t="s">
        <v>5366</v>
      </c>
      <c r="B3948" s="28" t="s">
        <v>5367</v>
      </c>
      <c r="C3948" s="28" t="s">
        <v>3481</v>
      </c>
      <c r="D3948" s="28" t="s">
        <v>2842</v>
      </c>
      <c r="E3948" s="29">
        <v>42213</v>
      </c>
      <c r="F3948" s="28" t="s">
        <v>3771</v>
      </c>
      <c r="G3948" s="30">
        <v>1274</v>
      </c>
      <c r="H3948" s="28" t="s">
        <v>14734</v>
      </c>
      <c r="I3948" s="31">
        <v>0</v>
      </c>
      <c r="J3948" s="31">
        <v>750</v>
      </c>
      <c r="K3948" s="28" t="s">
        <v>14735</v>
      </c>
      <c r="L3948" s="32">
        <f t="shared" si="672"/>
        <v>-750</v>
      </c>
      <c r="M3948" s="33">
        <f t="shared" si="673"/>
        <v>750</v>
      </c>
      <c r="N3948" s="34" t="b">
        <v>1</v>
      </c>
      <c r="O3948" s="35">
        <f t="shared" si="674"/>
        <v>750</v>
      </c>
      <c r="P3948" s="36" t="str">
        <f t="shared" si="675"/>
        <v>G</v>
      </c>
      <c r="Q3948" s="37" t="str">
        <f t="shared" si="676"/>
        <v>Jamie Harrison, Guy Bishop, Simon Wilkinson</v>
      </c>
      <c r="R3948" s="6" t="str">
        <f t="shared" si="677"/>
        <v>G - Jamie Harrison, Guy Bishop, Simon Wilkinson</v>
      </c>
      <c r="S3948" s="6" t="str">
        <f>IFERROR(INDEX('Vendor Over-ride'!$C:$C, MATCH($R:$R,'Vendor Over-ride'!$A:$A,0)),"")</f>
        <v>G - Jamie Harrison, Guy Bishop, Simon Wilkinson</v>
      </c>
      <c r="U3948" s="38" t="str">
        <f t="shared" si="671"/>
        <v>Lottery</v>
      </c>
      <c r="V3948" s="5" t="str">
        <f t="shared" si="681"/>
        <v>AWARD</v>
      </c>
      <c r="W3948" s="5" t="b">
        <f t="shared" si="678"/>
        <v>0</v>
      </c>
      <c r="X3948" s="40">
        <f t="shared" ca="1" si="679"/>
        <v>750</v>
      </c>
      <c r="Y3948" s="30" t="b">
        <f t="shared" ca="1" si="680"/>
        <v>0</v>
      </c>
    </row>
    <row r="3949" spans="1:25" hidden="1">
      <c r="A3949" s="28" t="s">
        <v>5366</v>
      </c>
      <c r="B3949" s="28" t="s">
        <v>5367</v>
      </c>
      <c r="C3949" s="28" t="s">
        <v>3481</v>
      </c>
      <c r="D3949" s="28" t="s">
        <v>2842</v>
      </c>
      <c r="E3949" s="29">
        <v>42213</v>
      </c>
      <c r="F3949" s="28" t="s">
        <v>3772</v>
      </c>
      <c r="G3949" s="30">
        <v>1274</v>
      </c>
      <c r="H3949" s="28" t="s">
        <v>14736</v>
      </c>
      <c r="I3949" s="31">
        <v>0</v>
      </c>
      <c r="J3949" s="31">
        <v>1125</v>
      </c>
      <c r="K3949" s="28" t="s">
        <v>14737</v>
      </c>
      <c r="L3949" s="32">
        <f t="shared" si="672"/>
        <v>-1125</v>
      </c>
      <c r="M3949" s="33">
        <f t="shared" si="673"/>
        <v>1125</v>
      </c>
      <c r="N3949" s="34" t="b">
        <v>1</v>
      </c>
      <c r="O3949" s="35">
        <f t="shared" si="674"/>
        <v>1125</v>
      </c>
      <c r="P3949" s="36" t="str">
        <f t="shared" si="675"/>
        <v>G</v>
      </c>
      <c r="Q3949" s="37" t="str">
        <f t="shared" si="676"/>
        <v>Laura Wooff</v>
      </c>
      <c r="R3949" s="6" t="str">
        <f t="shared" si="677"/>
        <v>G - Laura Wooff</v>
      </c>
      <c r="S3949" s="6" t="str">
        <f>IFERROR(INDEX('Vendor Over-ride'!$C:$C, MATCH($R:$R,'Vendor Over-ride'!$A:$A,0)),"")</f>
        <v>G - Laura Wooff</v>
      </c>
      <c r="U3949" s="38" t="str">
        <f t="shared" si="671"/>
        <v>Lottery</v>
      </c>
      <c r="V3949" s="5" t="str">
        <f t="shared" si="681"/>
        <v>AWARD</v>
      </c>
      <c r="W3949" s="5" t="b">
        <f t="shared" si="678"/>
        <v>0</v>
      </c>
      <c r="X3949" s="40">
        <f t="shared" ca="1" si="679"/>
        <v>1500</v>
      </c>
      <c r="Y3949" s="30" t="b">
        <f t="shared" ca="1" si="680"/>
        <v>0</v>
      </c>
    </row>
    <row r="3950" spans="1:25" hidden="1">
      <c r="A3950" s="28" t="s">
        <v>5366</v>
      </c>
      <c r="B3950" s="28" t="s">
        <v>5367</v>
      </c>
      <c r="C3950" s="28" t="s">
        <v>3481</v>
      </c>
      <c r="D3950" s="28" t="s">
        <v>2842</v>
      </c>
      <c r="E3950" s="29">
        <v>42213</v>
      </c>
      <c r="F3950" s="28" t="s">
        <v>3773</v>
      </c>
      <c r="G3950" s="30">
        <v>1274</v>
      </c>
      <c r="H3950" s="28" t="s">
        <v>14738</v>
      </c>
      <c r="I3950" s="31">
        <v>0</v>
      </c>
      <c r="J3950" s="31">
        <v>7500</v>
      </c>
      <c r="K3950" s="28" t="s">
        <v>14739</v>
      </c>
      <c r="L3950" s="32">
        <f t="shared" si="672"/>
        <v>-7500</v>
      </c>
      <c r="M3950" s="33">
        <f t="shared" si="673"/>
        <v>7500</v>
      </c>
      <c r="N3950" s="34" t="b">
        <v>1</v>
      </c>
      <c r="O3950" s="35">
        <f t="shared" si="674"/>
        <v>7500</v>
      </c>
      <c r="P3950" s="36" t="str">
        <f t="shared" si="675"/>
        <v>G</v>
      </c>
      <c r="Q3950" s="37" t="str">
        <f t="shared" si="676"/>
        <v>East Ayrshire Council (East Ayrshire Leisure Trust)</v>
      </c>
      <c r="R3950" s="6" t="str">
        <f t="shared" si="677"/>
        <v>G - East Ayrshire Council (East Ayrshire Leisure Trust)</v>
      </c>
      <c r="S3950" s="6" t="str">
        <f>IFERROR(INDEX('Vendor Over-ride'!$C:$C, MATCH($R:$R,'Vendor Over-ride'!$A:$A,0)),"")</f>
        <v>G - East Ayrshire Council (East Ayrshire Leisure Trust)</v>
      </c>
      <c r="U3950" s="38" t="str">
        <f t="shared" si="671"/>
        <v>Lottery</v>
      </c>
      <c r="V3950" s="5" t="str">
        <f t="shared" si="681"/>
        <v>AWARD</v>
      </c>
      <c r="W3950" s="5" t="b">
        <f t="shared" si="678"/>
        <v>0</v>
      </c>
      <c r="X3950" s="40">
        <f t="shared" ca="1" si="679"/>
        <v>7500</v>
      </c>
      <c r="Y3950" s="30" t="b">
        <f t="shared" ca="1" si="680"/>
        <v>0</v>
      </c>
    </row>
    <row r="3951" spans="1:25" hidden="1">
      <c r="A3951" s="28" t="s">
        <v>5366</v>
      </c>
      <c r="B3951" s="28" t="s">
        <v>5367</v>
      </c>
      <c r="C3951" s="28" t="s">
        <v>3481</v>
      </c>
      <c r="D3951" s="28" t="s">
        <v>2842</v>
      </c>
      <c r="E3951" s="29">
        <v>42213</v>
      </c>
      <c r="F3951" s="28" t="s">
        <v>3774</v>
      </c>
      <c r="G3951" s="30">
        <v>1274</v>
      </c>
      <c r="H3951" s="28" t="s">
        <v>14740</v>
      </c>
      <c r="I3951" s="31">
        <v>0</v>
      </c>
      <c r="J3951" s="31">
        <v>8625</v>
      </c>
      <c r="K3951" s="28" t="s">
        <v>14741</v>
      </c>
      <c r="L3951" s="32">
        <f t="shared" si="672"/>
        <v>-8625</v>
      </c>
      <c r="M3951" s="33">
        <f t="shared" si="673"/>
        <v>8625</v>
      </c>
      <c r="N3951" s="34" t="b">
        <v>1</v>
      </c>
      <c r="O3951" s="35">
        <f t="shared" si="674"/>
        <v>8625</v>
      </c>
      <c r="P3951" s="36" t="str">
        <f t="shared" si="675"/>
        <v>G</v>
      </c>
      <c r="Q3951" s="37" t="str">
        <f t="shared" si="676"/>
        <v>Edinburgh International Fashion Festival</v>
      </c>
      <c r="R3951" s="6" t="str">
        <f t="shared" si="677"/>
        <v>G - Edinburgh International Fashion Festival</v>
      </c>
      <c r="S3951" s="6" t="str">
        <f>IFERROR(INDEX('Vendor Over-ride'!$C:$C, MATCH($R:$R,'Vendor Over-ride'!$A:$A,0)),"")</f>
        <v>G - Edinburgh International Fashion Festival</v>
      </c>
      <c r="U3951" s="38" t="str">
        <f t="shared" ref="U3951:U4014" si="682">"Lottery"</f>
        <v>Lottery</v>
      </c>
      <c r="V3951" s="5" t="str">
        <f t="shared" si="681"/>
        <v>AWARD</v>
      </c>
      <c r="W3951" s="5" t="b">
        <f t="shared" si="678"/>
        <v>0</v>
      </c>
      <c r="X3951" s="40">
        <f t="shared" ca="1" si="679"/>
        <v>11500</v>
      </c>
      <c r="Y3951" s="30" t="b">
        <f t="shared" ca="1" si="680"/>
        <v>0</v>
      </c>
    </row>
    <row r="3952" spans="1:25">
      <c r="A3952" s="28" t="s">
        <v>5366</v>
      </c>
      <c r="B3952" s="28" t="s">
        <v>5367</v>
      </c>
      <c r="C3952" s="28" t="s">
        <v>3481</v>
      </c>
      <c r="D3952" s="28" t="s">
        <v>2842</v>
      </c>
      <c r="E3952" s="29">
        <v>42213</v>
      </c>
      <c r="F3952" s="28" t="s">
        <v>3775</v>
      </c>
      <c r="G3952" s="30">
        <v>1274</v>
      </c>
      <c r="H3952" s="28" t="s">
        <v>14742</v>
      </c>
      <c r="I3952" s="31">
        <v>0</v>
      </c>
      <c r="J3952" s="31">
        <v>58125</v>
      </c>
      <c r="K3952" s="28" t="s">
        <v>14743</v>
      </c>
      <c r="L3952" s="32">
        <f t="shared" si="672"/>
        <v>-58125</v>
      </c>
      <c r="M3952" s="33">
        <f t="shared" si="673"/>
        <v>58125</v>
      </c>
      <c r="N3952" s="34" t="b">
        <v>1</v>
      </c>
      <c r="O3952" s="35">
        <f t="shared" si="674"/>
        <v>58125</v>
      </c>
      <c r="P3952" s="36" t="str">
        <f t="shared" si="675"/>
        <v>G</v>
      </c>
      <c r="Q3952" s="37" t="str">
        <f t="shared" si="676"/>
        <v>Marc Brew Company</v>
      </c>
      <c r="R3952" s="6" t="str">
        <f t="shared" si="677"/>
        <v>G - Marc Brew Company</v>
      </c>
      <c r="S3952" s="6" t="str">
        <f>IFERROR(INDEX('Vendor Over-ride'!$C:$C, MATCH($R:$R,'Vendor Over-ride'!$A:$A,0)),"")</f>
        <v>G - Marc Brew Company</v>
      </c>
      <c r="U3952" s="38" t="str">
        <f t="shared" si="682"/>
        <v>Lottery</v>
      </c>
      <c r="V3952" s="5" t="str">
        <f t="shared" si="681"/>
        <v>AWARD</v>
      </c>
      <c r="W3952" s="5" t="b">
        <f t="shared" si="678"/>
        <v>1</v>
      </c>
      <c r="X3952" s="40">
        <f t="shared" ca="1" si="679"/>
        <v>69750</v>
      </c>
      <c r="Y3952" s="30" t="b">
        <f t="shared" ca="1" si="680"/>
        <v>1</v>
      </c>
    </row>
    <row r="3953" spans="1:25">
      <c r="A3953" s="28" t="s">
        <v>5366</v>
      </c>
      <c r="B3953" s="28" t="s">
        <v>5367</v>
      </c>
      <c r="C3953" s="28" t="s">
        <v>3481</v>
      </c>
      <c r="D3953" s="28" t="s">
        <v>2842</v>
      </c>
      <c r="E3953" s="29">
        <v>42213</v>
      </c>
      <c r="F3953" s="28" t="s">
        <v>3776</v>
      </c>
      <c r="G3953" s="30">
        <v>1274</v>
      </c>
      <c r="H3953" s="28" t="s">
        <v>14744</v>
      </c>
      <c r="I3953" s="31">
        <v>0</v>
      </c>
      <c r="J3953" s="31">
        <v>33750</v>
      </c>
      <c r="K3953" s="28" t="s">
        <v>14745</v>
      </c>
      <c r="L3953" s="32">
        <f t="shared" si="672"/>
        <v>-33750</v>
      </c>
      <c r="M3953" s="33">
        <f t="shared" si="673"/>
        <v>33750</v>
      </c>
      <c r="N3953" s="34" t="b">
        <v>1</v>
      </c>
      <c r="O3953" s="35">
        <f t="shared" si="674"/>
        <v>33750</v>
      </c>
      <c r="P3953" s="36" t="str">
        <f t="shared" si="675"/>
        <v>G</v>
      </c>
      <c r="Q3953" s="37" t="str">
        <f t="shared" si="676"/>
        <v>Scottish Mental Health Arts &amp; Film Festival (SMHAFF)</v>
      </c>
      <c r="R3953" s="6" t="str">
        <f t="shared" si="677"/>
        <v>G - Scottish Mental Health Arts &amp; Film Festival (SMHAFF)</v>
      </c>
      <c r="S3953" s="6" t="str">
        <f>IFERROR(INDEX('Vendor Over-ride'!$C:$C, MATCH($R:$R,'Vendor Over-ride'!$A:$A,0)),"")</f>
        <v>G - Scottish Mental Health Arts &amp; Film Festival (SMHAFF)</v>
      </c>
      <c r="U3953" s="38" t="str">
        <f t="shared" si="682"/>
        <v>Lottery</v>
      </c>
      <c r="V3953" s="5" t="str">
        <f t="shared" si="681"/>
        <v>AWARD</v>
      </c>
      <c r="W3953" s="5" t="b">
        <f t="shared" si="678"/>
        <v>1</v>
      </c>
      <c r="X3953" s="40">
        <f t="shared" ca="1" si="679"/>
        <v>33750</v>
      </c>
      <c r="Y3953" s="30" t="b">
        <f t="shared" ca="1" si="680"/>
        <v>1</v>
      </c>
    </row>
    <row r="3954" spans="1:25">
      <c r="A3954" s="28" t="s">
        <v>5366</v>
      </c>
      <c r="B3954" s="28" t="s">
        <v>5367</v>
      </c>
      <c r="C3954" s="28" t="s">
        <v>3481</v>
      </c>
      <c r="D3954" s="28" t="s">
        <v>2842</v>
      </c>
      <c r="E3954" s="29">
        <v>42213</v>
      </c>
      <c r="F3954" s="28" t="s">
        <v>3777</v>
      </c>
      <c r="G3954" s="30">
        <v>1274</v>
      </c>
      <c r="H3954" s="28" t="s">
        <v>14746</v>
      </c>
      <c r="I3954" s="31">
        <v>0</v>
      </c>
      <c r="J3954" s="31">
        <v>67500</v>
      </c>
      <c r="K3954" s="28" t="s">
        <v>14747</v>
      </c>
      <c r="L3954" s="32">
        <f t="shared" si="672"/>
        <v>-67500</v>
      </c>
      <c r="M3954" s="33">
        <f t="shared" si="673"/>
        <v>67500</v>
      </c>
      <c r="N3954" s="34" t="b">
        <v>1</v>
      </c>
      <c r="O3954" s="35">
        <f t="shared" si="674"/>
        <v>67500</v>
      </c>
      <c r="P3954" s="36" t="str">
        <f t="shared" si="675"/>
        <v>G</v>
      </c>
      <c r="Q3954" s="37" t="str">
        <f t="shared" si="676"/>
        <v>National Theatre of Scotland</v>
      </c>
      <c r="R3954" s="6" t="str">
        <f t="shared" si="677"/>
        <v>G - National Theatre of Scotland</v>
      </c>
      <c r="S3954" s="6" t="str">
        <f>IFERROR(INDEX('Vendor Over-ride'!$C:$C, MATCH($R:$R,'Vendor Over-ride'!$A:$A,0)),"")</f>
        <v>G - National Theatre of Scotland</v>
      </c>
      <c r="U3954" s="38" t="str">
        <f t="shared" si="682"/>
        <v>Lottery</v>
      </c>
      <c r="V3954" s="5" t="str">
        <f t="shared" si="681"/>
        <v>AWARD</v>
      </c>
      <c r="W3954" s="5" t="b">
        <f t="shared" si="678"/>
        <v>1</v>
      </c>
      <c r="X3954" s="40">
        <f t="shared" ca="1" si="679"/>
        <v>76250</v>
      </c>
      <c r="Y3954" s="30" t="b">
        <f t="shared" ca="1" si="680"/>
        <v>1</v>
      </c>
    </row>
    <row r="3955" spans="1:25" hidden="1">
      <c r="A3955" s="28" t="s">
        <v>5366</v>
      </c>
      <c r="B3955" s="28" t="s">
        <v>5367</v>
      </c>
      <c r="C3955" s="28" t="s">
        <v>3481</v>
      </c>
      <c r="D3955" s="28" t="s">
        <v>2842</v>
      </c>
      <c r="E3955" s="29">
        <v>42213</v>
      </c>
      <c r="F3955" s="28" t="s">
        <v>3778</v>
      </c>
      <c r="G3955" s="30">
        <v>1274</v>
      </c>
      <c r="H3955" s="28" t="s">
        <v>14748</v>
      </c>
      <c r="I3955" s="31">
        <v>0</v>
      </c>
      <c r="J3955" s="31">
        <v>3875</v>
      </c>
      <c r="K3955" s="28" t="s">
        <v>5532</v>
      </c>
      <c r="L3955" s="32">
        <f t="shared" si="672"/>
        <v>-3875</v>
      </c>
      <c r="M3955" s="33">
        <f t="shared" si="673"/>
        <v>3875</v>
      </c>
      <c r="N3955" s="34" t="b">
        <v>1</v>
      </c>
      <c r="O3955" s="35">
        <f t="shared" si="674"/>
        <v>3875</v>
      </c>
      <c r="P3955" s="36" t="str">
        <f t="shared" si="675"/>
        <v>I</v>
      </c>
      <c r="Q3955" s="37" t="str">
        <f t="shared" si="676"/>
        <v>Christopher Rush</v>
      </c>
      <c r="R3955" s="6" t="str">
        <f t="shared" si="677"/>
        <v>I - Christopher Rush</v>
      </c>
      <c r="S3955" s="6" t="str">
        <f>IFERROR(INDEX('Vendor Over-ride'!$C:$C, MATCH($R:$R,'Vendor Over-ride'!$A:$A,0)),"")</f>
        <v>I - Christopher Rush</v>
      </c>
      <c r="U3955" s="38" t="str">
        <f t="shared" si="682"/>
        <v>Lottery</v>
      </c>
      <c r="V3955" s="5" t="str">
        <f t="shared" si="681"/>
        <v>AWARD</v>
      </c>
      <c r="W3955" s="5" t="b">
        <f t="shared" si="678"/>
        <v>0</v>
      </c>
      <c r="X3955" s="40">
        <f t="shared" ca="1" si="679"/>
        <v>3875</v>
      </c>
      <c r="Y3955" s="30" t="b">
        <f t="shared" ca="1" si="680"/>
        <v>0</v>
      </c>
    </row>
    <row r="3956" spans="1:25" hidden="1">
      <c r="A3956" s="28" t="s">
        <v>5366</v>
      </c>
      <c r="B3956" s="28" t="s">
        <v>5367</v>
      </c>
      <c r="C3956" s="28" t="s">
        <v>3481</v>
      </c>
      <c r="D3956" s="28" t="s">
        <v>2842</v>
      </c>
      <c r="E3956" s="29">
        <v>42213</v>
      </c>
      <c r="F3956" s="28" t="s">
        <v>3779</v>
      </c>
      <c r="G3956" s="30">
        <v>1274</v>
      </c>
      <c r="H3956" s="28" t="s">
        <v>14749</v>
      </c>
      <c r="I3956" s="31">
        <v>0</v>
      </c>
      <c r="J3956" s="31">
        <v>3750</v>
      </c>
      <c r="K3956" s="28" t="s">
        <v>5647</v>
      </c>
      <c r="L3956" s="32">
        <f t="shared" si="672"/>
        <v>-3750</v>
      </c>
      <c r="M3956" s="33">
        <f t="shared" si="673"/>
        <v>3750</v>
      </c>
      <c r="N3956" s="34" t="b">
        <v>1</v>
      </c>
      <c r="O3956" s="35">
        <f t="shared" si="674"/>
        <v>3750</v>
      </c>
      <c r="P3956" s="36" t="str">
        <f t="shared" si="675"/>
        <v>I</v>
      </c>
      <c r="Q3956" s="37" t="str">
        <f t="shared" si="676"/>
        <v>David Trouton</v>
      </c>
      <c r="R3956" s="6" t="str">
        <f t="shared" si="677"/>
        <v>I - David Trouton</v>
      </c>
      <c r="S3956" s="6" t="str">
        <f>IFERROR(INDEX('Vendor Over-ride'!$C:$C, MATCH($R:$R,'Vendor Over-ride'!$A:$A,0)),"")</f>
        <v>I - David Trouton</v>
      </c>
      <c r="U3956" s="38" t="str">
        <f t="shared" si="682"/>
        <v>Lottery</v>
      </c>
      <c r="V3956" s="5" t="str">
        <f t="shared" si="681"/>
        <v>AWARD</v>
      </c>
      <c r="W3956" s="5" t="b">
        <f t="shared" si="678"/>
        <v>0</v>
      </c>
      <c r="X3956" s="40">
        <f t="shared" ca="1" si="679"/>
        <v>3750</v>
      </c>
      <c r="Y3956" s="30" t="b">
        <f t="shared" ca="1" si="680"/>
        <v>0</v>
      </c>
    </row>
    <row r="3957" spans="1:25">
      <c r="A3957" s="28" t="s">
        <v>5366</v>
      </c>
      <c r="B3957" s="28" t="s">
        <v>5367</v>
      </c>
      <c r="C3957" s="28" t="s">
        <v>3481</v>
      </c>
      <c r="D3957" s="28" t="s">
        <v>2842</v>
      </c>
      <c r="E3957" s="29">
        <v>42213</v>
      </c>
      <c r="F3957" s="28" t="s">
        <v>3780</v>
      </c>
      <c r="G3957" s="30">
        <v>1274</v>
      </c>
      <c r="H3957" s="28" t="s">
        <v>14750</v>
      </c>
      <c r="I3957" s="31">
        <v>0</v>
      </c>
      <c r="J3957" s="31">
        <v>13176</v>
      </c>
      <c r="K3957" s="28" t="s">
        <v>14328</v>
      </c>
      <c r="L3957" s="32">
        <f t="shared" si="672"/>
        <v>-13176</v>
      </c>
      <c r="M3957" s="33">
        <f t="shared" si="673"/>
        <v>13176</v>
      </c>
      <c r="N3957" s="34" t="b">
        <v>1</v>
      </c>
      <c r="O3957" s="35">
        <f t="shared" si="674"/>
        <v>13176</v>
      </c>
      <c r="P3957" s="36" t="str">
        <f t="shared" si="675"/>
        <v>I</v>
      </c>
      <c r="Q3957" s="37" t="str">
        <f t="shared" si="676"/>
        <v>Digicult</v>
      </c>
      <c r="R3957" s="6" t="str">
        <f t="shared" si="677"/>
        <v>I - Digicult</v>
      </c>
      <c r="S3957" s="6" t="str">
        <f>IFERROR(INDEX('Vendor Over-ride'!$C:$C, MATCH($R:$R,'Vendor Over-ride'!$A:$A,0)),"")</f>
        <v>I - Digicult</v>
      </c>
      <c r="U3957" s="38" t="str">
        <f t="shared" si="682"/>
        <v>Lottery</v>
      </c>
      <c r="V3957" s="5" t="str">
        <f t="shared" si="681"/>
        <v>AWARD</v>
      </c>
      <c r="W3957" s="5" t="b">
        <f t="shared" si="678"/>
        <v>0</v>
      </c>
      <c r="X3957" s="40">
        <f t="shared" ca="1" si="679"/>
        <v>26352</v>
      </c>
      <c r="Y3957" s="30" t="b">
        <f t="shared" ca="1" si="680"/>
        <v>1</v>
      </c>
    </row>
    <row r="3958" spans="1:25" hidden="1">
      <c r="A3958" s="28" t="s">
        <v>5366</v>
      </c>
      <c r="B3958" s="28" t="s">
        <v>5367</v>
      </c>
      <c r="C3958" s="28" t="s">
        <v>3481</v>
      </c>
      <c r="D3958" s="28" t="s">
        <v>2842</v>
      </c>
      <c r="E3958" s="29">
        <v>42213</v>
      </c>
      <c r="F3958" s="28" t="s">
        <v>3781</v>
      </c>
      <c r="G3958" s="30">
        <v>1274</v>
      </c>
      <c r="H3958" s="28" t="s">
        <v>14751</v>
      </c>
      <c r="I3958" s="31">
        <v>0</v>
      </c>
      <c r="J3958" s="31">
        <v>3206</v>
      </c>
      <c r="K3958" s="28" t="s">
        <v>5622</v>
      </c>
      <c r="L3958" s="32">
        <f t="shared" si="672"/>
        <v>-3206</v>
      </c>
      <c r="M3958" s="33">
        <f t="shared" si="673"/>
        <v>3206</v>
      </c>
      <c r="N3958" s="34" t="b">
        <v>1</v>
      </c>
      <c r="O3958" s="35">
        <f t="shared" si="674"/>
        <v>3206</v>
      </c>
      <c r="P3958" s="36" t="str">
        <f t="shared" si="675"/>
        <v>I</v>
      </c>
      <c r="Q3958" s="37" t="str">
        <f t="shared" si="676"/>
        <v>Greengold Projects</v>
      </c>
      <c r="R3958" s="6" t="str">
        <f t="shared" si="677"/>
        <v>I - Greengold Projects</v>
      </c>
      <c r="S3958" s="6" t="str">
        <f>IFERROR(INDEX('Vendor Over-ride'!$C:$C, MATCH($R:$R,'Vendor Over-ride'!$A:$A,0)),"")</f>
        <v>I - Greengold Projects</v>
      </c>
      <c r="U3958" s="38" t="str">
        <f t="shared" si="682"/>
        <v>Lottery</v>
      </c>
      <c r="V3958" s="5" t="str">
        <f t="shared" si="681"/>
        <v>AWARD</v>
      </c>
      <c r="W3958" s="5" t="b">
        <f t="shared" si="678"/>
        <v>0</v>
      </c>
      <c r="X3958" s="40">
        <f t="shared" ca="1" si="679"/>
        <v>3206</v>
      </c>
      <c r="Y3958" s="30" t="b">
        <f t="shared" ca="1" si="680"/>
        <v>0</v>
      </c>
    </row>
    <row r="3959" spans="1:25" hidden="1">
      <c r="A3959" s="28" t="s">
        <v>5366</v>
      </c>
      <c r="B3959" s="28" t="s">
        <v>5367</v>
      </c>
      <c r="C3959" s="28" t="s">
        <v>3481</v>
      </c>
      <c r="D3959" s="28" t="s">
        <v>2842</v>
      </c>
      <c r="E3959" s="29">
        <v>42213</v>
      </c>
      <c r="F3959" s="28" t="s">
        <v>3782</v>
      </c>
      <c r="G3959" s="30">
        <v>1274</v>
      </c>
      <c r="H3959" s="28" t="s">
        <v>14752</v>
      </c>
      <c r="I3959" s="31">
        <v>0</v>
      </c>
      <c r="J3959" s="31">
        <v>11250</v>
      </c>
      <c r="K3959" s="28" t="s">
        <v>14753</v>
      </c>
      <c r="L3959" s="32">
        <f t="shared" si="672"/>
        <v>-11250</v>
      </c>
      <c r="M3959" s="33">
        <f t="shared" si="673"/>
        <v>11250</v>
      </c>
      <c r="N3959" s="34" t="b">
        <v>1</v>
      </c>
      <c r="O3959" s="35">
        <f t="shared" si="674"/>
        <v>11250</v>
      </c>
      <c r="P3959" s="36" t="str">
        <f t="shared" si="675"/>
        <v>I</v>
      </c>
      <c r="Q3959" s="37" t="str">
        <f t="shared" si="676"/>
        <v>Icon Film Distribution</v>
      </c>
      <c r="R3959" s="6" t="str">
        <f t="shared" si="677"/>
        <v>I - Icon Film Distribution</v>
      </c>
      <c r="S3959" s="6" t="str">
        <f>IFERROR(INDEX('Vendor Over-ride'!$C:$C, MATCH($R:$R,'Vendor Over-ride'!$A:$A,0)),"")</f>
        <v>I - Icon Film Distribution</v>
      </c>
      <c r="U3959" s="38" t="str">
        <f t="shared" si="682"/>
        <v>Lottery</v>
      </c>
      <c r="V3959" s="5" t="str">
        <f t="shared" si="681"/>
        <v>AWARD</v>
      </c>
      <c r="W3959" s="5" t="b">
        <f t="shared" si="678"/>
        <v>0</v>
      </c>
      <c r="X3959" s="40">
        <f t="shared" ca="1" si="679"/>
        <v>11250</v>
      </c>
      <c r="Y3959" s="30" t="b">
        <f t="shared" ca="1" si="680"/>
        <v>0</v>
      </c>
    </row>
    <row r="3960" spans="1:25" hidden="1">
      <c r="A3960" s="28" t="s">
        <v>5366</v>
      </c>
      <c r="B3960" s="28" t="s">
        <v>5367</v>
      </c>
      <c r="C3960" s="28" t="s">
        <v>3481</v>
      </c>
      <c r="D3960" s="28" t="s">
        <v>2842</v>
      </c>
      <c r="E3960" s="29">
        <v>42213</v>
      </c>
      <c r="F3960" s="28" t="s">
        <v>3783</v>
      </c>
      <c r="G3960" s="30">
        <v>1274</v>
      </c>
      <c r="H3960" s="28" t="s">
        <v>14754</v>
      </c>
      <c r="I3960" s="31">
        <v>0</v>
      </c>
      <c r="J3960" s="31">
        <v>1250</v>
      </c>
      <c r="K3960" s="28" t="s">
        <v>14755</v>
      </c>
      <c r="L3960" s="32">
        <f t="shared" si="672"/>
        <v>-1250</v>
      </c>
      <c r="M3960" s="33">
        <f t="shared" si="673"/>
        <v>1250</v>
      </c>
      <c r="N3960" s="34" t="b">
        <v>1</v>
      </c>
      <c r="O3960" s="35">
        <f t="shared" si="674"/>
        <v>1250</v>
      </c>
      <c r="P3960" s="36" t="str">
        <f t="shared" si="675"/>
        <v>I</v>
      </c>
      <c r="Q3960" s="37" t="str">
        <f t="shared" si="676"/>
        <v>Jazz at the Blue Lamp</v>
      </c>
      <c r="R3960" s="6" t="str">
        <f t="shared" si="677"/>
        <v>I - Jazz at the Blue Lamp</v>
      </c>
      <c r="S3960" s="6" t="str">
        <f>IFERROR(INDEX('Vendor Over-ride'!$C:$C, MATCH($R:$R,'Vendor Over-ride'!$A:$A,0)),"")</f>
        <v>I - Jazz at the Blue Lamp</v>
      </c>
      <c r="U3960" s="38" t="str">
        <f t="shared" si="682"/>
        <v>Lottery</v>
      </c>
      <c r="V3960" s="5" t="str">
        <f t="shared" si="681"/>
        <v>AWARD</v>
      </c>
      <c r="W3960" s="5" t="b">
        <f t="shared" si="678"/>
        <v>0</v>
      </c>
      <c r="X3960" s="40">
        <f t="shared" ca="1" si="679"/>
        <v>1250</v>
      </c>
      <c r="Y3960" s="30" t="b">
        <f t="shared" ca="1" si="680"/>
        <v>0</v>
      </c>
    </row>
    <row r="3961" spans="1:25" hidden="1">
      <c r="A3961" s="28" t="s">
        <v>5366</v>
      </c>
      <c r="B3961" s="28" t="s">
        <v>5367</v>
      </c>
      <c r="C3961" s="28" t="s">
        <v>3481</v>
      </c>
      <c r="D3961" s="28" t="s">
        <v>2842</v>
      </c>
      <c r="E3961" s="29">
        <v>42213</v>
      </c>
      <c r="F3961" s="28" t="s">
        <v>3784</v>
      </c>
      <c r="G3961" s="30">
        <v>1274</v>
      </c>
      <c r="H3961" s="28" t="s">
        <v>14756</v>
      </c>
      <c r="I3961" s="31">
        <v>0</v>
      </c>
      <c r="J3961" s="31">
        <v>17250</v>
      </c>
      <c r="K3961" s="28" t="s">
        <v>5463</v>
      </c>
      <c r="L3961" s="32">
        <f t="shared" si="672"/>
        <v>-17250</v>
      </c>
      <c r="M3961" s="33">
        <f t="shared" si="673"/>
        <v>17250</v>
      </c>
      <c r="N3961" s="34" t="b">
        <v>1</v>
      </c>
      <c r="O3961" s="35">
        <f t="shared" si="674"/>
        <v>17250</v>
      </c>
      <c r="P3961" s="36" t="str">
        <f t="shared" si="675"/>
        <v>I</v>
      </c>
      <c r="Q3961" s="37" t="str">
        <f t="shared" si="676"/>
        <v>Scottish Review of Books</v>
      </c>
      <c r="R3961" s="6" t="str">
        <f t="shared" si="677"/>
        <v>I - Scottish Review of Books</v>
      </c>
      <c r="S3961" s="6" t="str">
        <f>IFERROR(INDEX('Vendor Over-ride'!$C:$C, MATCH($R:$R,'Vendor Over-ride'!$A:$A,0)),"")</f>
        <v>I - Scottish Review of Books</v>
      </c>
      <c r="U3961" s="38" t="str">
        <f t="shared" si="682"/>
        <v>Lottery</v>
      </c>
      <c r="V3961" s="5" t="str">
        <f t="shared" si="681"/>
        <v>AWARD</v>
      </c>
      <c r="W3961" s="5" t="b">
        <f t="shared" si="678"/>
        <v>0</v>
      </c>
      <c r="X3961" s="40">
        <f t="shared" ca="1" si="679"/>
        <v>17250</v>
      </c>
      <c r="Y3961" s="30" t="b">
        <f t="shared" ca="1" si="680"/>
        <v>0</v>
      </c>
    </row>
    <row r="3962" spans="1:25">
      <c r="A3962" s="28" t="s">
        <v>5366</v>
      </c>
      <c r="B3962" s="28" t="s">
        <v>5367</v>
      </c>
      <c r="C3962" s="28" t="s">
        <v>3481</v>
      </c>
      <c r="D3962" s="28" t="s">
        <v>2842</v>
      </c>
      <c r="E3962" s="29">
        <v>42213</v>
      </c>
      <c r="F3962" s="28" t="s">
        <v>14757</v>
      </c>
      <c r="G3962" s="30">
        <v>1274</v>
      </c>
      <c r="H3962" s="28" t="s">
        <v>14758</v>
      </c>
      <c r="I3962" s="31">
        <v>0</v>
      </c>
      <c r="J3962" s="31">
        <v>25836</v>
      </c>
      <c r="K3962" s="28" t="s">
        <v>5759</v>
      </c>
      <c r="L3962" s="32">
        <f t="shared" si="672"/>
        <v>-25836</v>
      </c>
      <c r="M3962" s="33">
        <f t="shared" si="673"/>
        <v>25836</v>
      </c>
      <c r="N3962" s="34" t="b">
        <v>1</v>
      </c>
      <c r="O3962" s="35">
        <f t="shared" si="674"/>
        <v>25836</v>
      </c>
      <c r="P3962" s="36" t="str">
        <f t="shared" si="675"/>
        <v>I</v>
      </c>
      <c r="Q3962" s="37" t="str">
        <f t="shared" si="676"/>
        <v>Scottish Youth Theatre Ltd</v>
      </c>
      <c r="R3962" s="6" t="str">
        <f t="shared" si="677"/>
        <v>I - Scottish Youth Theatre Ltd</v>
      </c>
      <c r="S3962" s="6" t="str">
        <f>IFERROR(INDEX('Vendor Over-ride'!$C:$C, MATCH($R:$R,'Vendor Over-ride'!$A:$A,0)),"")</f>
        <v>I - Scottish Youth Theatre</v>
      </c>
      <c r="U3962" s="38" t="str">
        <f t="shared" si="682"/>
        <v>Lottery</v>
      </c>
      <c r="V3962" s="5" t="str">
        <f t="shared" si="681"/>
        <v>AWARD</v>
      </c>
      <c r="W3962" s="5" t="b">
        <f t="shared" si="678"/>
        <v>1</v>
      </c>
      <c r="X3962" s="40">
        <f t="shared" ca="1" si="679"/>
        <v>210252</v>
      </c>
      <c r="Y3962" s="30" t="b">
        <f t="shared" ca="1" si="680"/>
        <v>1</v>
      </c>
    </row>
    <row r="3963" spans="1:25">
      <c r="A3963" s="28" t="s">
        <v>5366</v>
      </c>
      <c r="B3963" s="28" t="s">
        <v>5367</v>
      </c>
      <c r="C3963" s="28" t="s">
        <v>3481</v>
      </c>
      <c r="D3963" s="28" t="s">
        <v>2842</v>
      </c>
      <c r="E3963" s="29">
        <v>42213</v>
      </c>
      <c r="F3963" s="28" t="s">
        <v>3785</v>
      </c>
      <c r="G3963" s="30">
        <v>1274</v>
      </c>
      <c r="H3963" s="28" t="s">
        <v>14759</v>
      </c>
      <c r="I3963" s="31">
        <v>0</v>
      </c>
      <c r="J3963" s="31">
        <v>17300</v>
      </c>
      <c r="K3963" s="28" t="s">
        <v>5600</v>
      </c>
      <c r="L3963" s="32">
        <f t="shared" si="672"/>
        <v>-17300</v>
      </c>
      <c r="M3963" s="33">
        <f t="shared" si="673"/>
        <v>17300</v>
      </c>
      <c r="N3963" s="34" t="b">
        <v>1</v>
      </c>
      <c r="O3963" s="35">
        <f t="shared" si="674"/>
        <v>17300</v>
      </c>
      <c r="P3963" s="36" t="str">
        <f t="shared" si="675"/>
        <v>I</v>
      </c>
      <c r="Q3963" s="37" t="str">
        <f t="shared" si="676"/>
        <v>Singer Films</v>
      </c>
      <c r="R3963" s="6" t="str">
        <f t="shared" si="677"/>
        <v>I - Singer Films</v>
      </c>
      <c r="S3963" s="6" t="str">
        <f>IFERROR(INDEX('Vendor Over-ride'!$C:$C, MATCH($R:$R,'Vendor Over-ride'!$A:$A,0)),"")</f>
        <v>I - Singer Films Limited</v>
      </c>
      <c r="U3963" s="38" t="str">
        <f t="shared" si="682"/>
        <v>Lottery</v>
      </c>
      <c r="V3963" s="5" t="str">
        <f t="shared" si="681"/>
        <v>AWARD</v>
      </c>
      <c r="W3963" s="5" t="b">
        <f t="shared" si="678"/>
        <v>0</v>
      </c>
      <c r="X3963" s="40">
        <f t="shared" ca="1" si="679"/>
        <v>324272.55</v>
      </c>
      <c r="Y3963" s="30" t="b">
        <f t="shared" ca="1" si="680"/>
        <v>1</v>
      </c>
    </row>
    <row r="3964" spans="1:25" hidden="1">
      <c r="A3964" s="28" t="s">
        <v>5366</v>
      </c>
      <c r="B3964" s="28" t="s">
        <v>5367</v>
      </c>
      <c r="C3964" s="28" t="s">
        <v>3481</v>
      </c>
      <c r="D3964" s="28" t="s">
        <v>2842</v>
      </c>
      <c r="E3964" s="29">
        <v>42213</v>
      </c>
      <c r="F3964" s="28" t="s">
        <v>3786</v>
      </c>
      <c r="G3964" s="30">
        <v>1274</v>
      </c>
      <c r="H3964" s="28" t="s">
        <v>14760</v>
      </c>
      <c r="I3964" s="31">
        <v>0</v>
      </c>
      <c r="J3964" s="31">
        <v>4433</v>
      </c>
      <c r="K3964" s="28" t="s">
        <v>5617</v>
      </c>
      <c r="L3964" s="32">
        <f t="shared" si="672"/>
        <v>-4433</v>
      </c>
      <c r="M3964" s="33">
        <f t="shared" si="673"/>
        <v>4433</v>
      </c>
      <c r="N3964" s="34" t="b">
        <v>1</v>
      </c>
      <c r="O3964" s="35">
        <f t="shared" si="674"/>
        <v>4433</v>
      </c>
      <c r="P3964" s="36" t="str">
        <f t="shared" si="675"/>
        <v>I</v>
      </c>
      <c r="Q3964" s="37" t="str">
        <f t="shared" si="676"/>
        <v>Tam Dean Burn</v>
      </c>
      <c r="R3964" s="6" t="str">
        <f t="shared" si="677"/>
        <v>I - Tam Dean Burn</v>
      </c>
      <c r="S3964" s="6" t="str">
        <f>IFERROR(INDEX('Vendor Over-ride'!$C:$C, MATCH($R:$R,'Vendor Over-ride'!$A:$A,0)),"")</f>
        <v>I - Tam Dean Burn</v>
      </c>
      <c r="U3964" s="38" t="str">
        <f t="shared" si="682"/>
        <v>Lottery</v>
      </c>
      <c r="V3964" s="5" t="str">
        <f t="shared" si="681"/>
        <v>AWARD</v>
      </c>
      <c r="W3964" s="5" t="b">
        <f t="shared" si="678"/>
        <v>0</v>
      </c>
      <c r="X3964" s="40">
        <f t="shared" ca="1" si="679"/>
        <v>4433</v>
      </c>
      <c r="Y3964" s="30" t="b">
        <f t="shared" ca="1" si="680"/>
        <v>0</v>
      </c>
    </row>
    <row r="3965" spans="1:25">
      <c r="A3965" s="28" t="s">
        <v>5366</v>
      </c>
      <c r="B3965" s="28" t="s">
        <v>5367</v>
      </c>
      <c r="C3965" s="28" t="s">
        <v>3481</v>
      </c>
      <c r="D3965" s="28" t="s">
        <v>2842</v>
      </c>
      <c r="E3965" s="29">
        <v>42213</v>
      </c>
      <c r="F3965" s="28" t="s">
        <v>3787</v>
      </c>
      <c r="G3965" s="30">
        <v>1274</v>
      </c>
      <c r="H3965" s="28" t="s">
        <v>14761</v>
      </c>
      <c r="I3965" s="31">
        <v>0</v>
      </c>
      <c r="J3965" s="31">
        <v>50000</v>
      </c>
      <c r="K3965" s="28" t="s">
        <v>14682</v>
      </c>
      <c r="L3965" s="32">
        <f t="shared" si="672"/>
        <v>-50000</v>
      </c>
      <c r="M3965" s="33">
        <f t="shared" si="673"/>
        <v>50000</v>
      </c>
      <c r="N3965" s="34" t="b">
        <v>1</v>
      </c>
      <c r="O3965" s="35">
        <f t="shared" si="674"/>
        <v>50000</v>
      </c>
      <c r="P3965" s="36" t="str">
        <f t="shared" si="675"/>
        <v>I</v>
      </c>
      <c r="Q3965" s="37" t="str">
        <f t="shared" si="676"/>
        <v>Up Helly Aa Ltd</v>
      </c>
      <c r="R3965" s="6" t="str">
        <f t="shared" si="677"/>
        <v>I - Up Helly Aa Ltd</v>
      </c>
      <c r="S3965" s="6" t="str">
        <f>IFERROR(INDEX('Vendor Over-ride'!$C:$C, MATCH($R:$R,'Vendor Over-ride'!$A:$A,0)),"")</f>
        <v>I - Up Helly Aa Ltd</v>
      </c>
      <c r="U3965" s="38" t="str">
        <f t="shared" si="682"/>
        <v>Lottery</v>
      </c>
      <c r="V3965" s="5" t="str">
        <f t="shared" si="681"/>
        <v>AWARD</v>
      </c>
      <c r="W3965" s="5" t="b">
        <f t="shared" si="678"/>
        <v>1</v>
      </c>
      <c r="X3965" s="40">
        <f t="shared" ca="1" si="679"/>
        <v>236025</v>
      </c>
      <c r="Y3965" s="30" t="b">
        <f t="shared" ca="1" si="680"/>
        <v>1</v>
      </c>
    </row>
    <row r="3966" spans="1:25">
      <c r="A3966" s="28" t="s">
        <v>5366</v>
      </c>
      <c r="B3966" s="28" t="s">
        <v>5367</v>
      </c>
      <c r="C3966" s="28" t="s">
        <v>3481</v>
      </c>
      <c r="D3966" s="28" t="s">
        <v>2842</v>
      </c>
      <c r="E3966" s="29">
        <v>42213</v>
      </c>
      <c r="F3966" s="28" t="s">
        <v>3788</v>
      </c>
      <c r="G3966" s="30">
        <v>1274</v>
      </c>
      <c r="H3966" s="28" t="s">
        <v>14762</v>
      </c>
      <c r="I3966" s="31">
        <v>0</v>
      </c>
      <c r="J3966" s="31">
        <v>30952.799999999999</v>
      </c>
      <c r="K3966" s="28" t="s">
        <v>5467</v>
      </c>
      <c r="L3966" s="32">
        <f t="shared" si="672"/>
        <v>-30952.799999999999</v>
      </c>
      <c r="M3966" s="33">
        <f t="shared" si="673"/>
        <v>30952.799999999999</v>
      </c>
      <c r="N3966" s="34" t="b">
        <v>1</v>
      </c>
      <c r="O3966" s="35">
        <f t="shared" si="674"/>
        <v>30952.799999999999</v>
      </c>
      <c r="P3966" s="36" t="str">
        <f t="shared" si="675"/>
        <v>T</v>
      </c>
      <c r="Q3966" s="37" t="str">
        <f t="shared" si="676"/>
        <v>Pinsent Masons LLP</v>
      </c>
      <c r="R3966" s="6" t="str">
        <f t="shared" si="677"/>
        <v>T - Pinsent Masons LLP</v>
      </c>
      <c r="S3966" s="6" t="str">
        <f>IFERROR(INDEX('Vendor Over-ride'!$C:$C, MATCH($R:$R,'Vendor Over-ride'!$A:$A,0)),"")</f>
        <v>T - Pinsent Masons LLP</v>
      </c>
      <c r="T3966" s="41" t="s">
        <v>2800</v>
      </c>
      <c r="U3966" s="38" t="str">
        <f t="shared" si="682"/>
        <v>Lottery</v>
      </c>
      <c r="V3966" s="5" t="str">
        <f t="shared" si="681"/>
        <v>TRADE</v>
      </c>
      <c r="W3966" s="5" t="b">
        <f t="shared" si="678"/>
        <v>1</v>
      </c>
      <c r="X3966" s="40">
        <f t="shared" ca="1" si="679"/>
        <v>122180.4</v>
      </c>
      <c r="Y3966" s="30" t="b">
        <f t="shared" ca="1" si="680"/>
        <v>1</v>
      </c>
    </row>
    <row r="3967" spans="1:25" hidden="1">
      <c r="A3967" s="28" t="s">
        <v>5366</v>
      </c>
      <c r="B3967" s="28" t="s">
        <v>5367</v>
      </c>
      <c r="C3967" s="28" t="s">
        <v>3481</v>
      </c>
      <c r="D3967" s="28" t="s">
        <v>2842</v>
      </c>
      <c r="E3967" s="29">
        <v>42213</v>
      </c>
      <c r="F3967" s="28" t="s">
        <v>14763</v>
      </c>
      <c r="G3967" s="30">
        <v>1274</v>
      </c>
      <c r="H3967" s="28" t="s">
        <v>14764</v>
      </c>
      <c r="I3967" s="31">
        <v>0</v>
      </c>
      <c r="J3967" s="31">
        <v>516</v>
      </c>
      <c r="K3967" s="28" t="s">
        <v>7117</v>
      </c>
      <c r="L3967" s="32">
        <f t="shared" si="672"/>
        <v>-516</v>
      </c>
      <c r="M3967" s="33">
        <f t="shared" si="673"/>
        <v>516</v>
      </c>
      <c r="N3967" s="34" t="b">
        <v>1</v>
      </c>
      <c r="O3967" s="35">
        <f t="shared" si="674"/>
        <v>516</v>
      </c>
      <c r="P3967" s="36" t="str">
        <f t="shared" si="675"/>
        <v>T</v>
      </c>
      <c r="Q3967" s="37" t="str">
        <f t="shared" si="676"/>
        <v>Scottish Storytelling Centre</v>
      </c>
      <c r="R3967" s="6" t="str">
        <f t="shared" si="677"/>
        <v>T - Scottish Storytelling Centre</v>
      </c>
      <c r="S3967" s="6" t="str">
        <f>IFERROR(INDEX('Vendor Over-ride'!$C:$C, MATCH($R:$R,'Vendor Over-ride'!$A:$A,0)),"")</f>
        <v>T - Scottish Storytelling Centre</v>
      </c>
      <c r="U3967" s="38" t="str">
        <f t="shared" si="682"/>
        <v>Lottery</v>
      </c>
      <c r="V3967" s="5" t="str">
        <f t="shared" si="681"/>
        <v>TRADE</v>
      </c>
      <c r="W3967" s="5" t="b">
        <f t="shared" si="678"/>
        <v>0</v>
      </c>
      <c r="X3967" s="40">
        <f t="shared" ca="1" si="679"/>
        <v>1008</v>
      </c>
      <c r="Y3967" s="30" t="b">
        <f t="shared" ca="1" si="680"/>
        <v>0</v>
      </c>
    </row>
    <row r="3968" spans="1:25">
      <c r="A3968" s="28" t="s">
        <v>5366</v>
      </c>
      <c r="B3968" s="28" t="s">
        <v>5367</v>
      </c>
      <c r="C3968" s="28" t="s">
        <v>3481</v>
      </c>
      <c r="D3968" s="28" t="s">
        <v>2842</v>
      </c>
      <c r="E3968" s="29">
        <v>42208</v>
      </c>
      <c r="F3968" s="28" t="s">
        <v>3789</v>
      </c>
      <c r="G3968" s="30">
        <v>1289</v>
      </c>
      <c r="H3968" s="28" t="s">
        <v>14765</v>
      </c>
      <c r="I3968" s="31">
        <v>0</v>
      </c>
      <c r="J3968" s="31">
        <v>10350.709999999999</v>
      </c>
      <c r="K3968" s="28" t="s">
        <v>5790</v>
      </c>
      <c r="L3968" s="32">
        <f t="shared" si="672"/>
        <v>-10350.709999999999</v>
      </c>
      <c r="M3968" s="33">
        <f t="shared" si="673"/>
        <v>10350.709999999999</v>
      </c>
      <c r="N3968" s="34" t="b">
        <v>1</v>
      </c>
      <c r="O3968" s="35">
        <f t="shared" si="674"/>
        <v>10350.709999999999</v>
      </c>
      <c r="P3968" s="36" t="str">
        <f t="shared" si="675"/>
        <v>I</v>
      </c>
      <c r="Q3968" s="37" t="str">
        <f t="shared" si="676"/>
        <v>Black Camel Production</v>
      </c>
      <c r="R3968" s="6" t="str">
        <f t="shared" si="677"/>
        <v>I - Black Camel Production</v>
      </c>
      <c r="S3968" s="6" t="str">
        <f>IFERROR(INDEX('Vendor Over-ride'!$C:$C, MATCH($R:$R,'Vendor Over-ride'!$A:$A,0)),"")</f>
        <v>I - Black Camel Productions</v>
      </c>
      <c r="U3968" s="38" t="str">
        <f t="shared" si="682"/>
        <v>Lottery</v>
      </c>
      <c r="V3968" s="5" t="str">
        <f t="shared" si="681"/>
        <v>AWARD</v>
      </c>
      <c r="W3968" s="5" t="b">
        <f t="shared" si="678"/>
        <v>0</v>
      </c>
      <c r="X3968" s="40">
        <f t="shared" ca="1" si="679"/>
        <v>99513.17</v>
      </c>
      <c r="Y3968" s="30" t="b">
        <f t="shared" ca="1" si="680"/>
        <v>1</v>
      </c>
    </row>
    <row r="3969" spans="1:25" hidden="1">
      <c r="A3969" s="28" t="s">
        <v>5366</v>
      </c>
      <c r="B3969" s="28" t="s">
        <v>5367</v>
      </c>
      <c r="C3969" s="28" t="s">
        <v>3481</v>
      </c>
      <c r="D3969" s="28" t="s">
        <v>2842</v>
      </c>
      <c r="E3969" s="29">
        <v>42216</v>
      </c>
      <c r="F3969" s="28" t="s">
        <v>3790</v>
      </c>
      <c r="G3969" s="30">
        <v>1289</v>
      </c>
      <c r="H3969" s="28" t="s">
        <v>14766</v>
      </c>
      <c r="I3969" s="31">
        <v>0</v>
      </c>
      <c r="J3969" s="31">
        <v>535.6</v>
      </c>
      <c r="K3969" s="28" t="s">
        <v>14767</v>
      </c>
      <c r="L3969" s="32">
        <f t="shared" si="672"/>
        <v>-535.6</v>
      </c>
      <c r="M3969" s="33">
        <f t="shared" si="673"/>
        <v>535.6</v>
      </c>
      <c r="N3969" s="34" t="b">
        <v>1</v>
      </c>
      <c r="O3969" s="35">
        <f t="shared" si="674"/>
        <v>535.6</v>
      </c>
      <c r="P3969" s="36" t="str">
        <f t="shared" si="675"/>
        <v>T</v>
      </c>
      <c r="Q3969" s="37" t="str">
        <f t="shared" si="676"/>
        <v>The Agency Ltd</v>
      </c>
      <c r="R3969" s="6" t="str">
        <f t="shared" si="677"/>
        <v>T - The Agency Ltd</v>
      </c>
      <c r="S3969" s="6" t="str">
        <f>IFERROR(INDEX('Vendor Over-ride'!$C:$C, MATCH($R:$R,'Vendor Over-ride'!$A:$A,0)),"")</f>
        <v>T - Agency Ltd, The</v>
      </c>
      <c r="U3969" s="38" t="str">
        <f t="shared" si="682"/>
        <v>Lottery</v>
      </c>
      <c r="V3969" s="5" t="str">
        <f t="shared" si="681"/>
        <v>TRADE</v>
      </c>
      <c r="W3969" s="5" t="b">
        <f t="shared" si="678"/>
        <v>0</v>
      </c>
      <c r="X3969" s="40">
        <f t="shared" ca="1" si="679"/>
        <v>535.6</v>
      </c>
      <c r="Y3969" s="30" t="b">
        <f t="shared" ca="1" si="680"/>
        <v>0</v>
      </c>
    </row>
    <row r="3970" spans="1:25" hidden="1">
      <c r="A3970" s="28" t="s">
        <v>5366</v>
      </c>
      <c r="B3970" s="28" t="s">
        <v>5367</v>
      </c>
      <c r="C3970" s="28" t="s">
        <v>3481</v>
      </c>
      <c r="D3970" s="28" t="s">
        <v>2842</v>
      </c>
      <c r="E3970" s="29">
        <v>42216</v>
      </c>
      <c r="F3970" s="28" t="s">
        <v>14768</v>
      </c>
      <c r="G3970" s="30">
        <v>1289</v>
      </c>
      <c r="H3970" s="28" t="s">
        <v>14769</v>
      </c>
      <c r="I3970" s="31">
        <v>0</v>
      </c>
      <c r="J3970" s="31">
        <v>2277</v>
      </c>
      <c r="K3970" s="28" t="s">
        <v>14770</v>
      </c>
      <c r="L3970" s="32">
        <f t="shared" ref="L3970:L4033" si="683">I:I-J:J</f>
        <v>-2277</v>
      </c>
      <c r="M3970" s="33">
        <f t="shared" ref="M3970:M4033" si="684">ABS($L:$L)</f>
        <v>2277</v>
      </c>
      <c r="N3970" s="34" t="b">
        <v>1</v>
      </c>
      <c r="O3970" s="35">
        <f t="shared" ref="O3970:O4033" si="685">$M:$M*$N:$N</f>
        <v>2277</v>
      </c>
      <c r="P3970" s="36" t="str">
        <f t="shared" ref="P3970:P4033" si="686">LEFT(TRIM($K:$K),1)</f>
        <v>T</v>
      </c>
      <c r="Q3970" s="37" t="str">
        <f t="shared" ref="Q3970:Q4033" si="687">RIGHT(TRIM($K:$K),LEN(TRIM($K:$K))-FIND("-",TRIM($K:$K)))</f>
        <v>Connect Solutions PTY Ltd</v>
      </c>
      <c r="R3970" s="6" t="str">
        <f t="shared" ref="R3970:R4033" si="688">CONCATENATE($P:$P, " - ",$Q:$Q)</f>
        <v>T - Connect Solutions PTY Ltd</v>
      </c>
      <c r="S3970" s="6" t="str">
        <f>IFERROR(INDEX('Vendor Over-ride'!$C:$C, MATCH($R:$R,'Vendor Over-ride'!$A:$A,0)),"")</f>
        <v>T - Connect Solutions PTY Ltd</v>
      </c>
      <c r="U3970" s="38" t="str">
        <f t="shared" si="682"/>
        <v>Lottery</v>
      </c>
      <c r="V3970" s="5" t="str">
        <f t="shared" si="681"/>
        <v>TRADE</v>
      </c>
      <c r="W3970" s="5" t="b">
        <f t="shared" ref="W3970:W4033" si="689">ROUND($O:$O,2)&gt;=25000</f>
        <v>0</v>
      </c>
      <c r="X3970" s="40">
        <f t="shared" ref="X3970:X4033" ca="1" si="690">SUMPRODUCT((Payee=$S3970) * (Payment_Value))</f>
        <v>2277</v>
      </c>
      <c r="Y3970" s="30" t="b">
        <f t="shared" ref="Y3970:Y4033" ca="1" si="691">$X:$X&gt;=25000</f>
        <v>0</v>
      </c>
    </row>
    <row r="3971" spans="1:25" hidden="1">
      <c r="A3971" s="28" t="s">
        <v>5366</v>
      </c>
      <c r="B3971" s="28" t="s">
        <v>5367</v>
      </c>
      <c r="C3971" s="28" t="s">
        <v>3481</v>
      </c>
      <c r="D3971" s="28" t="s">
        <v>2842</v>
      </c>
      <c r="E3971" s="29">
        <v>42216</v>
      </c>
      <c r="F3971" s="28" t="s">
        <v>14771</v>
      </c>
      <c r="G3971" s="30">
        <v>1289</v>
      </c>
      <c r="H3971" s="28" t="s">
        <v>14772</v>
      </c>
      <c r="I3971" s="31">
        <v>0</v>
      </c>
      <c r="J3971" s="31">
        <v>200</v>
      </c>
      <c r="K3971" s="28" t="s">
        <v>14773</v>
      </c>
      <c r="L3971" s="32">
        <f t="shared" si="683"/>
        <v>-200</v>
      </c>
      <c r="M3971" s="33">
        <f t="shared" si="684"/>
        <v>200</v>
      </c>
      <c r="N3971" s="34" t="b">
        <v>1</v>
      </c>
      <c r="O3971" s="35">
        <f t="shared" si="685"/>
        <v>200</v>
      </c>
      <c r="P3971" s="36" t="str">
        <f t="shared" si="686"/>
        <v>T</v>
      </c>
      <c r="Q3971" s="37" t="str">
        <f t="shared" si="687"/>
        <v>Highland Print Studio</v>
      </c>
      <c r="R3971" s="6" t="str">
        <f t="shared" si="688"/>
        <v>T - Highland Print Studio</v>
      </c>
      <c r="S3971" s="6" t="str">
        <f>IFERROR(INDEX('Vendor Over-ride'!$C:$C, MATCH($R:$R,'Vendor Over-ride'!$A:$A,0)),"")</f>
        <v>T - Highland Print Studio</v>
      </c>
      <c r="U3971" s="38" t="str">
        <f t="shared" si="682"/>
        <v>Lottery</v>
      </c>
      <c r="V3971" s="5" t="str">
        <f t="shared" ref="V3971:V4034" si="692">UPPER(IF($P:$P="E","Employee",IF(OR($P:$P="I",$P:$P="G"),"Award",IF(OR($P:$P="D",$P:$P="T"),"Trade",""))))</f>
        <v>TRADE</v>
      </c>
      <c r="W3971" s="5" t="b">
        <f t="shared" si="689"/>
        <v>0</v>
      </c>
      <c r="X3971" s="40">
        <f t="shared" ca="1" si="690"/>
        <v>200</v>
      </c>
      <c r="Y3971" s="30" t="b">
        <f t="shared" ca="1" si="691"/>
        <v>0</v>
      </c>
    </row>
    <row r="3972" spans="1:25" hidden="1">
      <c r="A3972" s="28" t="s">
        <v>5366</v>
      </c>
      <c r="B3972" s="28" t="s">
        <v>5367</v>
      </c>
      <c r="C3972" s="28" t="s">
        <v>3481</v>
      </c>
      <c r="D3972" s="28" t="s">
        <v>2842</v>
      </c>
      <c r="E3972" s="29">
        <v>42216</v>
      </c>
      <c r="F3972" s="28" t="s">
        <v>14774</v>
      </c>
      <c r="G3972" s="30">
        <v>1289</v>
      </c>
      <c r="H3972" s="28" t="s">
        <v>14775</v>
      </c>
      <c r="I3972" s="31">
        <v>0</v>
      </c>
      <c r="J3972" s="31">
        <v>660</v>
      </c>
      <c r="K3972" s="28" t="s">
        <v>14776</v>
      </c>
      <c r="L3972" s="32">
        <f t="shared" si="683"/>
        <v>-660</v>
      </c>
      <c r="M3972" s="33">
        <f t="shared" si="684"/>
        <v>660</v>
      </c>
      <c r="N3972" s="34" t="b">
        <v>1</v>
      </c>
      <c r="O3972" s="35">
        <f t="shared" si="685"/>
        <v>660</v>
      </c>
      <c r="P3972" s="36" t="str">
        <f t="shared" si="686"/>
        <v>T</v>
      </c>
      <c r="Q3972" s="37" t="str">
        <f t="shared" si="687"/>
        <v>National Library of Scotland</v>
      </c>
      <c r="R3972" s="6" t="str">
        <f t="shared" si="688"/>
        <v>T - National Library of Scotland</v>
      </c>
      <c r="S3972" s="6" t="str">
        <f>IFERROR(INDEX('Vendor Over-ride'!$C:$C, MATCH($R:$R,'Vendor Over-ride'!$A:$A,0)),"")</f>
        <v>T - National Library of Scotland</v>
      </c>
      <c r="U3972" s="38" t="str">
        <f t="shared" si="682"/>
        <v>Lottery</v>
      </c>
      <c r="V3972" s="5" t="str">
        <f t="shared" si="692"/>
        <v>TRADE</v>
      </c>
      <c r="W3972" s="5" t="b">
        <f t="shared" si="689"/>
        <v>0</v>
      </c>
      <c r="X3972" s="40">
        <f t="shared" ca="1" si="690"/>
        <v>660</v>
      </c>
      <c r="Y3972" s="30" t="b">
        <f t="shared" ca="1" si="691"/>
        <v>0</v>
      </c>
    </row>
    <row r="3973" spans="1:25" hidden="1">
      <c r="A3973" s="28" t="s">
        <v>5366</v>
      </c>
      <c r="B3973" s="28" t="s">
        <v>5367</v>
      </c>
      <c r="C3973" s="28" t="s">
        <v>3481</v>
      </c>
      <c r="D3973" s="28" t="s">
        <v>2986</v>
      </c>
      <c r="E3973" s="29">
        <v>42194</v>
      </c>
      <c r="F3973" s="28" t="s">
        <v>4977</v>
      </c>
      <c r="G3973" s="30">
        <v>1257</v>
      </c>
      <c r="H3973" s="28" t="s">
        <v>14777</v>
      </c>
      <c r="I3973" s="31">
        <v>536.48</v>
      </c>
      <c r="J3973" s="31">
        <v>0</v>
      </c>
      <c r="K3973" s="28" t="s">
        <v>14778</v>
      </c>
      <c r="L3973" s="32">
        <f t="shared" si="683"/>
        <v>536.48</v>
      </c>
      <c r="M3973" s="33">
        <f t="shared" si="684"/>
        <v>536.48</v>
      </c>
      <c r="N3973" s="34" t="b">
        <v>0</v>
      </c>
      <c r="O3973" s="35">
        <f t="shared" si="685"/>
        <v>0</v>
      </c>
      <c r="P3973" s="36" t="str">
        <f t="shared" si="686"/>
        <v>T</v>
      </c>
      <c r="Q3973" s="37" t="str">
        <f t="shared" si="687"/>
        <v>Edinburgh College of Art</v>
      </c>
      <c r="R3973" s="6" t="str">
        <f t="shared" si="688"/>
        <v>T - Edinburgh College of Art</v>
      </c>
      <c r="S3973" s="6" t="str">
        <f>IFERROR(INDEX('Vendor Over-ride'!$C:$C, MATCH($R:$R,'Vendor Over-ride'!$A:$A,0)),"")</f>
        <v>T - Edinburgh College of Art</v>
      </c>
      <c r="U3973" s="38" t="str">
        <f t="shared" si="682"/>
        <v>Lottery</v>
      </c>
      <c r="V3973" s="5" t="str">
        <f t="shared" si="692"/>
        <v>TRADE</v>
      </c>
      <c r="W3973" s="5" t="b">
        <f t="shared" si="689"/>
        <v>0</v>
      </c>
      <c r="X3973" s="40">
        <f t="shared" ca="1" si="690"/>
        <v>0</v>
      </c>
      <c r="Y3973" s="30" t="b">
        <f t="shared" ca="1" si="691"/>
        <v>0</v>
      </c>
    </row>
    <row r="3974" spans="1:25" hidden="1">
      <c r="A3974" s="28" t="s">
        <v>5366</v>
      </c>
      <c r="B3974" s="28" t="s">
        <v>5367</v>
      </c>
      <c r="C3974" s="28" t="s">
        <v>3481</v>
      </c>
      <c r="D3974" s="28" t="s">
        <v>2986</v>
      </c>
      <c r="E3974" s="29">
        <v>42198</v>
      </c>
      <c r="F3974" s="28" t="s">
        <v>4977</v>
      </c>
      <c r="G3974" s="30">
        <v>1260</v>
      </c>
      <c r="H3974" s="28" t="s">
        <v>14779</v>
      </c>
      <c r="I3974" s="31">
        <v>475.88</v>
      </c>
      <c r="J3974" s="31">
        <v>0</v>
      </c>
      <c r="K3974" s="28" t="s">
        <v>14778</v>
      </c>
      <c r="L3974" s="32">
        <f t="shared" si="683"/>
        <v>475.88</v>
      </c>
      <c r="M3974" s="33">
        <f t="shared" si="684"/>
        <v>475.88</v>
      </c>
      <c r="N3974" s="34" t="b">
        <v>0</v>
      </c>
      <c r="O3974" s="35">
        <f t="shared" si="685"/>
        <v>0</v>
      </c>
      <c r="P3974" s="36" t="str">
        <f t="shared" si="686"/>
        <v>T</v>
      </c>
      <c r="Q3974" s="37" t="str">
        <f t="shared" si="687"/>
        <v>Edinburgh College of Art</v>
      </c>
      <c r="R3974" s="6" t="str">
        <f t="shared" si="688"/>
        <v>T - Edinburgh College of Art</v>
      </c>
      <c r="S3974" s="6" t="str">
        <f>IFERROR(INDEX('Vendor Over-ride'!$C:$C, MATCH($R:$R,'Vendor Over-ride'!$A:$A,0)),"")</f>
        <v>T - Edinburgh College of Art</v>
      </c>
      <c r="U3974" s="38" t="str">
        <f t="shared" si="682"/>
        <v>Lottery</v>
      </c>
      <c r="V3974" s="5" t="str">
        <f t="shared" si="692"/>
        <v>TRADE</v>
      </c>
      <c r="W3974" s="5" t="b">
        <f t="shared" si="689"/>
        <v>0</v>
      </c>
      <c r="X3974" s="40">
        <f t="shared" ca="1" si="690"/>
        <v>0</v>
      </c>
      <c r="Y3974" s="30" t="b">
        <f t="shared" ca="1" si="691"/>
        <v>0</v>
      </c>
    </row>
    <row r="3975" spans="1:25" hidden="1">
      <c r="A3975" s="28" t="s">
        <v>5366</v>
      </c>
      <c r="B3975" s="28" t="s">
        <v>5367</v>
      </c>
      <c r="C3975" s="28" t="s">
        <v>3481</v>
      </c>
      <c r="D3975" s="28" t="s">
        <v>2986</v>
      </c>
      <c r="E3975" s="29">
        <v>42193</v>
      </c>
      <c r="F3975" s="28" t="s">
        <v>14780</v>
      </c>
      <c r="G3975" s="30">
        <v>1272</v>
      </c>
      <c r="H3975" s="28" t="s">
        <v>5061</v>
      </c>
      <c r="I3975" s="31">
        <v>3374316.29</v>
      </c>
      <c r="J3975" s="31">
        <v>0</v>
      </c>
      <c r="K3975" s="28" t="s">
        <v>5430</v>
      </c>
      <c r="L3975" s="32">
        <f t="shared" si="683"/>
        <v>3374316.29</v>
      </c>
      <c r="M3975" s="33">
        <f t="shared" si="684"/>
        <v>3374316.29</v>
      </c>
      <c r="N3975" s="34" t="b">
        <v>0</v>
      </c>
      <c r="O3975" s="35">
        <f t="shared" si="685"/>
        <v>0</v>
      </c>
      <c r="P3975" s="36" t="str">
        <f t="shared" si="686"/>
        <v>T</v>
      </c>
      <c r="Q3975" s="37" t="str">
        <f t="shared" si="687"/>
        <v>National Lottery Distribution Fund</v>
      </c>
      <c r="R3975" s="6" t="str">
        <f t="shared" si="688"/>
        <v>T - National Lottery Distribution Fund</v>
      </c>
      <c r="S3975" s="6" t="str">
        <f>IFERROR(INDEX('Vendor Over-ride'!$C:$C, MATCH($R:$R,'Vendor Over-ride'!$A:$A,0)),"")</f>
        <v>T - National Lottery Distribution Fund</v>
      </c>
      <c r="U3975" s="38" t="str">
        <f t="shared" si="682"/>
        <v>Lottery</v>
      </c>
      <c r="V3975" s="5" t="str">
        <f t="shared" si="692"/>
        <v>TRADE</v>
      </c>
      <c r="W3975" s="5" t="b">
        <f t="shared" si="689"/>
        <v>0</v>
      </c>
      <c r="X3975" s="40">
        <f t="shared" ca="1" si="690"/>
        <v>0</v>
      </c>
      <c r="Y3975" s="30" t="b">
        <f t="shared" ca="1" si="691"/>
        <v>0</v>
      </c>
    </row>
    <row r="3976" spans="1:25" hidden="1">
      <c r="A3976" s="28" t="s">
        <v>5366</v>
      </c>
      <c r="B3976" s="28" t="s">
        <v>5367</v>
      </c>
      <c r="C3976" s="28" t="s">
        <v>3481</v>
      </c>
      <c r="D3976" s="28" t="s">
        <v>2986</v>
      </c>
      <c r="E3976" s="29">
        <v>42207</v>
      </c>
      <c r="F3976" s="28" t="s">
        <v>14781</v>
      </c>
      <c r="G3976" s="30">
        <v>1276</v>
      </c>
      <c r="H3976" s="28" t="s">
        <v>14782</v>
      </c>
      <c r="I3976" s="31">
        <v>4900.6000000000004</v>
      </c>
      <c r="J3976" s="31">
        <v>0</v>
      </c>
      <c r="K3976" s="28" t="s">
        <v>5487</v>
      </c>
      <c r="L3976" s="32">
        <f t="shared" si="683"/>
        <v>4900.6000000000004</v>
      </c>
      <c r="M3976" s="33">
        <f t="shared" si="684"/>
        <v>4900.6000000000004</v>
      </c>
      <c r="N3976" s="34" t="b">
        <v>0</v>
      </c>
      <c r="O3976" s="35">
        <f t="shared" si="685"/>
        <v>0</v>
      </c>
      <c r="P3976" s="36" t="str">
        <f t="shared" si="686"/>
        <v>T</v>
      </c>
      <c r="Q3976" s="37" t="str">
        <f t="shared" si="687"/>
        <v>Stichting Freeway Custody</v>
      </c>
      <c r="R3976" s="6" t="str">
        <f t="shared" si="688"/>
        <v>T - Stichting Freeway Custody</v>
      </c>
      <c r="S3976" s="6" t="str">
        <f>IFERROR(INDEX('Vendor Over-ride'!$C:$C, MATCH($R:$R,'Vendor Over-ride'!$A:$A,0)),"")</f>
        <v>T - Stichting Freeway Custody</v>
      </c>
      <c r="U3976" s="38" t="str">
        <f t="shared" si="682"/>
        <v>Lottery</v>
      </c>
      <c r="V3976" s="5" t="str">
        <f t="shared" si="692"/>
        <v>TRADE</v>
      </c>
      <c r="W3976" s="5" t="b">
        <f t="shared" si="689"/>
        <v>0</v>
      </c>
      <c r="X3976" s="40">
        <f t="shared" ca="1" si="690"/>
        <v>0</v>
      </c>
      <c r="Y3976" s="30" t="b">
        <f t="shared" ca="1" si="691"/>
        <v>0</v>
      </c>
    </row>
    <row r="3977" spans="1:25" hidden="1">
      <c r="A3977" s="28" t="s">
        <v>5366</v>
      </c>
      <c r="B3977" s="28" t="s">
        <v>5367</v>
      </c>
      <c r="C3977" s="28" t="s">
        <v>3481</v>
      </c>
      <c r="D3977" s="28" t="s">
        <v>2986</v>
      </c>
      <c r="E3977" s="29">
        <v>42216</v>
      </c>
      <c r="F3977" s="28" t="s">
        <v>14783</v>
      </c>
      <c r="G3977" s="30">
        <v>1288</v>
      </c>
      <c r="H3977" s="28" t="s">
        <v>14784</v>
      </c>
      <c r="I3977" s="31">
        <v>4569.53</v>
      </c>
      <c r="J3977" s="31">
        <v>0</v>
      </c>
      <c r="K3977" s="28" t="s">
        <v>5506</v>
      </c>
      <c r="L3977" s="32">
        <f t="shared" si="683"/>
        <v>4569.53</v>
      </c>
      <c r="M3977" s="33">
        <f t="shared" si="684"/>
        <v>4569.53</v>
      </c>
      <c r="N3977" s="34" t="b">
        <v>0</v>
      </c>
      <c r="O3977" s="35">
        <f t="shared" si="685"/>
        <v>0</v>
      </c>
      <c r="P3977" s="36" t="str">
        <f t="shared" si="686"/>
        <v>T</v>
      </c>
      <c r="Q3977" s="37" t="str">
        <f t="shared" si="687"/>
        <v>Fintage Collection Account</v>
      </c>
      <c r="R3977" s="6" t="str">
        <f t="shared" si="688"/>
        <v>T - Fintage Collection Account</v>
      </c>
      <c r="S3977" s="6" t="str">
        <f>IFERROR(INDEX('Vendor Over-ride'!$C:$C, MATCH($R:$R,'Vendor Over-ride'!$A:$A,0)),"")</f>
        <v>T - Fintage Collection Account</v>
      </c>
      <c r="U3977" s="38" t="str">
        <f t="shared" si="682"/>
        <v>Lottery</v>
      </c>
      <c r="V3977" s="5" t="str">
        <f t="shared" si="692"/>
        <v>TRADE</v>
      </c>
      <c r="W3977" s="5" t="b">
        <f t="shared" si="689"/>
        <v>0</v>
      </c>
      <c r="X3977" s="40">
        <f t="shared" ca="1" si="690"/>
        <v>0</v>
      </c>
      <c r="Y3977" s="30" t="b">
        <f t="shared" ca="1" si="691"/>
        <v>0</v>
      </c>
    </row>
    <row r="3978" spans="1:25">
      <c r="A3978" s="28" t="s">
        <v>5366</v>
      </c>
      <c r="B3978" s="28" t="s">
        <v>5367</v>
      </c>
      <c r="C3978" s="28" t="s">
        <v>3481</v>
      </c>
      <c r="D3978" s="28" t="s">
        <v>2990</v>
      </c>
      <c r="E3978" s="29">
        <v>42191</v>
      </c>
      <c r="F3978" s="28"/>
      <c r="G3978" s="30">
        <v>1255</v>
      </c>
      <c r="H3978" s="28" t="s">
        <v>14785</v>
      </c>
      <c r="I3978" s="31">
        <v>0</v>
      </c>
      <c r="J3978" s="31">
        <v>91121.53</v>
      </c>
      <c r="K3978" s="28"/>
      <c r="L3978" s="32">
        <f t="shared" si="683"/>
        <v>-91121.53</v>
      </c>
      <c r="M3978" s="33">
        <f t="shared" si="684"/>
        <v>91121.53</v>
      </c>
      <c r="N3978" s="34" t="b">
        <v>1</v>
      </c>
      <c r="O3978" s="35">
        <f t="shared" si="685"/>
        <v>91121.53</v>
      </c>
      <c r="P3978" s="36" t="str">
        <f t="shared" si="686"/>
        <v/>
      </c>
      <c r="Q3978" s="37" t="e">
        <f t="shared" si="687"/>
        <v>#VALUE!</v>
      </c>
      <c r="R3978" s="6" t="e">
        <f t="shared" si="688"/>
        <v>#VALUE!</v>
      </c>
      <c r="S3978" s="6" t="str">
        <f>IFERROR(INDEX('Vendor Over-ride'!$C:$C, MATCH($R:$R,'Vendor Over-ride'!$A:$A,0)),"")</f>
        <v/>
      </c>
      <c r="U3978" s="38" t="str">
        <f t="shared" si="682"/>
        <v>Lottery</v>
      </c>
      <c r="V3978" s="5" t="str">
        <f t="shared" si="692"/>
        <v/>
      </c>
      <c r="W3978" s="5" t="b">
        <f t="shared" si="689"/>
        <v>1</v>
      </c>
      <c r="X3978" s="40">
        <f t="shared" ca="1" si="690"/>
        <v>334393.72000000003</v>
      </c>
      <c r="Y3978" s="30" t="b">
        <f t="shared" ca="1" si="691"/>
        <v>1</v>
      </c>
    </row>
    <row r="3979" spans="1:25" hidden="1">
      <c r="A3979" s="28" t="s">
        <v>5366</v>
      </c>
      <c r="B3979" s="28" t="s">
        <v>5367</v>
      </c>
      <c r="C3979" s="28" t="s">
        <v>3481</v>
      </c>
      <c r="D3979" s="28" t="s">
        <v>2990</v>
      </c>
      <c r="E3979" s="29">
        <v>42205</v>
      </c>
      <c r="F3979" s="28"/>
      <c r="G3979" s="30">
        <v>1267</v>
      </c>
      <c r="H3979" s="28" t="s">
        <v>14786</v>
      </c>
      <c r="I3979" s="31">
        <v>150</v>
      </c>
      <c r="J3979" s="31">
        <v>0</v>
      </c>
      <c r="K3979" s="28"/>
      <c r="L3979" s="32">
        <f t="shared" si="683"/>
        <v>150</v>
      </c>
      <c r="M3979" s="33">
        <f t="shared" si="684"/>
        <v>150</v>
      </c>
      <c r="N3979" s="34" t="b">
        <v>0</v>
      </c>
      <c r="O3979" s="35">
        <f t="shared" si="685"/>
        <v>0</v>
      </c>
      <c r="P3979" s="36" t="str">
        <f t="shared" si="686"/>
        <v/>
      </c>
      <c r="Q3979" s="37" t="e">
        <f t="shared" si="687"/>
        <v>#VALUE!</v>
      </c>
      <c r="R3979" s="6" t="e">
        <f t="shared" si="688"/>
        <v>#VALUE!</v>
      </c>
      <c r="S3979" s="6" t="str">
        <f>IFERROR(INDEX('Vendor Over-ride'!$C:$C, MATCH($R:$R,'Vendor Over-ride'!$A:$A,0)),"")</f>
        <v/>
      </c>
      <c r="U3979" s="38" t="str">
        <f t="shared" si="682"/>
        <v>Lottery</v>
      </c>
      <c r="V3979" s="5" t="str">
        <f t="shared" si="692"/>
        <v/>
      </c>
      <c r="W3979" s="5" t="b">
        <f t="shared" si="689"/>
        <v>0</v>
      </c>
      <c r="X3979" s="40">
        <f t="shared" ca="1" si="690"/>
        <v>334393.72000000003</v>
      </c>
      <c r="Y3979" s="30" t="b">
        <f t="shared" ca="1" si="691"/>
        <v>1</v>
      </c>
    </row>
    <row r="3980" spans="1:25" hidden="1">
      <c r="A3980" s="28" t="s">
        <v>5366</v>
      </c>
      <c r="B3980" s="28" t="s">
        <v>5367</v>
      </c>
      <c r="C3980" s="28" t="s">
        <v>3481</v>
      </c>
      <c r="D3980" s="28" t="s">
        <v>2990</v>
      </c>
      <c r="E3980" s="29">
        <v>42199</v>
      </c>
      <c r="F3980" s="28"/>
      <c r="G3980" s="30">
        <v>1273</v>
      </c>
      <c r="H3980" s="28" t="s">
        <v>14787</v>
      </c>
      <c r="I3980" s="31">
        <v>0</v>
      </c>
      <c r="J3980" s="31">
        <v>1.03</v>
      </c>
      <c r="K3980" s="28"/>
      <c r="L3980" s="32">
        <f t="shared" si="683"/>
        <v>-1.03</v>
      </c>
      <c r="M3980" s="33">
        <f t="shared" si="684"/>
        <v>1.03</v>
      </c>
      <c r="N3980" s="34" t="b">
        <v>0</v>
      </c>
      <c r="O3980" s="35">
        <f t="shared" si="685"/>
        <v>0</v>
      </c>
      <c r="P3980" s="36" t="str">
        <f t="shared" si="686"/>
        <v/>
      </c>
      <c r="Q3980" s="37" t="e">
        <f t="shared" si="687"/>
        <v>#VALUE!</v>
      </c>
      <c r="R3980" s="6" t="e">
        <f t="shared" si="688"/>
        <v>#VALUE!</v>
      </c>
      <c r="S3980" s="6" t="str">
        <f>IFERROR(INDEX('Vendor Over-ride'!$C:$C, MATCH($R:$R,'Vendor Over-ride'!$A:$A,0)),"")</f>
        <v/>
      </c>
      <c r="U3980" s="38" t="str">
        <f t="shared" si="682"/>
        <v>Lottery</v>
      </c>
      <c r="V3980" s="5" t="str">
        <f t="shared" si="692"/>
        <v/>
      </c>
      <c r="W3980" s="5" t="b">
        <f t="shared" si="689"/>
        <v>0</v>
      </c>
      <c r="X3980" s="40">
        <f t="shared" ca="1" si="690"/>
        <v>334393.72000000003</v>
      </c>
      <c r="Y3980" s="30" t="b">
        <f t="shared" ca="1" si="691"/>
        <v>1</v>
      </c>
    </row>
    <row r="3981" spans="1:25" hidden="1">
      <c r="A3981" s="28" t="s">
        <v>5366</v>
      </c>
      <c r="B3981" s="28" t="s">
        <v>5367</v>
      </c>
      <c r="C3981" s="28" t="s">
        <v>3481</v>
      </c>
      <c r="D3981" s="28" t="s">
        <v>2990</v>
      </c>
      <c r="E3981" s="29">
        <v>42216</v>
      </c>
      <c r="F3981" s="28"/>
      <c r="G3981" s="30">
        <v>1286</v>
      </c>
      <c r="H3981" s="28" t="s">
        <v>14788</v>
      </c>
      <c r="I3981" s="31">
        <v>0</v>
      </c>
      <c r="J3981" s="31">
        <v>3.5</v>
      </c>
      <c r="K3981" s="28"/>
      <c r="L3981" s="32">
        <f t="shared" si="683"/>
        <v>-3.5</v>
      </c>
      <c r="M3981" s="33">
        <f t="shared" si="684"/>
        <v>3.5</v>
      </c>
      <c r="N3981" s="34" t="b">
        <v>0</v>
      </c>
      <c r="O3981" s="35">
        <f t="shared" si="685"/>
        <v>0</v>
      </c>
      <c r="P3981" s="36" t="str">
        <f t="shared" si="686"/>
        <v/>
      </c>
      <c r="Q3981" s="37" t="e">
        <f t="shared" si="687"/>
        <v>#VALUE!</v>
      </c>
      <c r="R3981" s="6" t="e">
        <f t="shared" si="688"/>
        <v>#VALUE!</v>
      </c>
      <c r="S3981" s="6" t="str">
        <f>IFERROR(INDEX('Vendor Over-ride'!$C:$C, MATCH($R:$R,'Vendor Over-ride'!$A:$A,0)),"")</f>
        <v/>
      </c>
      <c r="U3981" s="38" t="str">
        <f t="shared" si="682"/>
        <v>Lottery</v>
      </c>
      <c r="V3981" s="5" t="str">
        <f t="shared" si="692"/>
        <v/>
      </c>
      <c r="W3981" s="5" t="b">
        <f t="shared" si="689"/>
        <v>0</v>
      </c>
      <c r="X3981" s="40">
        <f t="shared" ca="1" si="690"/>
        <v>334393.72000000003</v>
      </c>
      <c r="Y3981" s="30" t="b">
        <f t="shared" ca="1" si="691"/>
        <v>1</v>
      </c>
    </row>
    <row r="3982" spans="1:25" hidden="1">
      <c r="A3982" s="28" t="s">
        <v>5366</v>
      </c>
      <c r="B3982" s="28" t="s">
        <v>5367</v>
      </c>
      <c r="C3982" s="28" t="s">
        <v>3481</v>
      </c>
      <c r="D3982" s="28" t="s">
        <v>2990</v>
      </c>
      <c r="E3982" s="29">
        <v>42216</v>
      </c>
      <c r="F3982" s="28"/>
      <c r="G3982" s="30">
        <v>1290</v>
      </c>
      <c r="H3982" s="28" t="s">
        <v>14789</v>
      </c>
      <c r="I3982" s="31">
        <v>0.44</v>
      </c>
      <c r="J3982" s="31">
        <v>0</v>
      </c>
      <c r="K3982" s="28"/>
      <c r="L3982" s="32">
        <f t="shared" si="683"/>
        <v>0.44</v>
      </c>
      <c r="M3982" s="33">
        <f t="shared" si="684"/>
        <v>0.44</v>
      </c>
      <c r="N3982" s="34" t="b">
        <v>0</v>
      </c>
      <c r="O3982" s="35">
        <f t="shared" si="685"/>
        <v>0</v>
      </c>
      <c r="P3982" s="36" t="str">
        <f t="shared" si="686"/>
        <v/>
      </c>
      <c r="Q3982" s="37" t="e">
        <f t="shared" si="687"/>
        <v>#VALUE!</v>
      </c>
      <c r="R3982" s="6" t="e">
        <f t="shared" si="688"/>
        <v>#VALUE!</v>
      </c>
      <c r="S3982" s="6" t="str">
        <f>IFERROR(INDEX('Vendor Over-ride'!$C:$C, MATCH($R:$R,'Vendor Over-ride'!$A:$A,0)),"")</f>
        <v/>
      </c>
      <c r="U3982" s="38" t="str">
        <f t="shared" si="682"/>
        <v>Lottery</v>
      </c>
      <c r="V3982" s="5" t="str">
        <f t="shared" si="692"/>
        <v/>
      </c>
      <c r="W3982" s="5" t="b">
        <f t="shared" si="689"/>
        <v>0</v>
      </c>
      <c r="X3982" s="40">
        <f t="shared" ca="1" si="690"/>
        <v>334393.72000000003</v>
      </c>
      <c r="Y3982" s="30" t="b">
        <f t="shared" ca="1" si="691"/>
        <v>1</v>
      </c>
    </row>
    <row r="3983" spans="1:25" hidden="1">
      <c r="A3983" s="28" t="s">
        <v>5366</v>
      </c>
      <c r="B3983" s="28" t="s">
        <v>5367</v>
      </c>
      <c r="C3983" s="28" t="s">
        <v>3872</v>
      </c>
      <c r="D3983" s="28" t="s">
        <v>2842</v>
      </c>
      <c r="E3983" s="29">
        <v>42220</v>
      </c>
      <c r="F3983" s="28" t="s">
        <v>14790</v>
      </c>
      <c r="G3983" s="30">
        <v>1289</v>
      </c>
      <c r="H3983" s="28" t="s">
        <v>14791</v>
      </c>
      <c r="I3983" s="31">
        <v>0</v>
      </c>
      <c r="J3983" s="31">
        <v>918</v>
      </c>
      <c r="K3983" s="28" t="s">
        <v>5731</v>
      </c>
      <c r="L3983" s="32">
        <f t="shared" si="683"/>
        <v>-918</v>
      </c>
      <c r="M3983" s="33">
        <f t="shared" si="684"/>
        <v>918</v>
      </c>
      <c r="N3983" s="34" t="b">
        <v>1</v>
      </c>
      <c r="O3983" s="35">
        <f t="shared" si="685"/>
        <v>918</v>
      </c>
      <c r="P3983" s="36" t="str">
        <f t="shared" si="686"/>
        <v>G</v>
      </c>
      <c r="Q3983" s="37" t="str">
        <f t="shared" si="687"/>
        <v>Mahler Players</v>
      </c>
      <c r="R3983" s="6" t="str">
        <f t="shared" si="688"/>
        <v>G - Mahler Players</v>
      </c>
      <c r="S3983" s="6" t="str">
        <f>IFERROR(INDEX('Vendor Over-ride'!$C:$C, MATCH($R:$R,'Vendor Over-ride'!$A:$A,0)),"")</f>
        <v>G - Mahler Players</v>
      </c>
      <c r="U3983" s="38" t="str">
        <f t="shared" si="682"/>
        <v>Lottery</v>
      </c>
      <c r="V3983" s="5" t="str">
        <f t="shared" si="692"/>
        <v>AWARD</v>
      </c>
      <c r="W3983" s="5" t="b">
        <f t="shared" si="689"/>
        <v>0</v>
      </c>
      <c r="X3983" s="40">
        <f t="shared" ca="1" si="690"/>
        <v>11268</v>
      </c>
      <c r="Y3983" s="30" t="b">
        <f t="shared" ca="1" si="691"/>
        <v>0</v>
      </c>
    </row>
    <row r="3984" spans="1:25">
      <c r="A3984" s="28" t="s">
        <v>5366</v>
      </c>
      <c r="B3984" s="28" t="s">
        <v>5367</v>
      </c>
      <c r="C3984" s="28" t="s">
        <v>3872</v>
      </c>
      <c r="D3984" s="28" t="s">
        <v>2842</v>
      </c>
      <c r="E3984" s="29">
        <v>42220</v>
      </c>
      <c r="F3984" s="28" t="s">
        <v>14792</v>
      </c>
      <c r="G3984" s="30">
        <v>1289</v>
      </c>
      <c r="H3984" s="28" t="s">
        <v>14793</v>
      </c>
      <c r="I3984" s="31">
        <v>0</v>
      </c>
      <c r="J3984" s="31">
        <v>300</v>
      </c>
      <c r="K3984" s="28" t="s">
        <v>13762</v>
      </c>
      <c r="L3984" s="32">
        <f t="shared" si="683"/>
        <v>-300</v>
      </c>
      <c r="M3984" s="33">
        <f t="shared" si="684"/>
        <v>300</v>
      </c>
      <c r="N3984" s="34" t="b">
        <v>1</v>
      </c>
      <c r="O3984" s="35">
        <f t="shared" si="685"/>
        <v>300</v>
      </c>
      <c r="P3984" s="36" t="str">
        <f t="shared" si="686"/>
        <v>G</v>
      </c>
      <c r="Q3984" s="37" t="str">
        <f t="shared" si="687"/>
        <v>Dance House</v>
      </c>
      <c r="R3984" s="6" t="str">
        <f t="shared" si="688"/>
        <v>G - Dance House</v>
      </c>
      <c r="S3984" s="6" t="str">
        <f>IFERROR(INDEX('Vendor Over-ride'!$C:$C, MATCH($R:$R,'Vendor Over-ride'!$A:$A,0)),"")</f>
        <v>G - Dance House</v>
      </c>
      <c r="U3984" s="38" t="str">
        <f t="shared" si="682"/>
        <v>Lottery</v>
      </c>
      <c r="V3984" s="5" t="str">
        <f t="shared" si="692"/>
        <v>AWARD</v>
      </c>
      <c r="W3984" s="5" t="b">
        <f t="shared" si="689"/>
        <v>0</v>
      </c>
      <c r="X3984" s="40">
        <f t="shared" ca="1" si="690"/>
        <v>87647.459999999992</v>
      </c>
      <c r="Y3984" s="30" t="b">
        <f t="shared" ca="1" si="691"/>
        <v>1</v>
      </c>
    </row>
    <row r="3985" spans="1:25">
      <c r="A3985" s="28" t="s">
        <v>5366</v>
      </c>
      <c r="B3985" s="28" t="s">
        <v>5367</v>
      </c>
      <c r="C3985" s="28" t="s">
        <v>3872</v>
      </c>
      <c r="D3985" s="28" t="s">
        <v>2842</v>
      </c>
      <c r="E3985" s="29">
        <v>42220</v>
      </c>
      <c r="F3985" s="28" t="s">
        <v>14794</v>
      </c>
      <c r="G3985" s="30">
        <v>1289</v>
      </c>
      <c r="H3985" s="28" t="s">
        <v>14795</v>
      </c>
      <c r="I3985" s="31">
        <v>0</v>
      </c>
      <c r="J3985" s="31">
        <v>31250</v>
      </c>
      <c r="K3985" s="28" t="s">
        <v>13799</v>
      </c>
      <c r="L3985" s="32">
        <f t="shared" si="683"/>
        <v>-31250</v>
      </c>
      <c r="M3985" s="33">
        <f t="shared" si="684"/>
        <v>31250</v>
      </c>
      <c r="N3985" s="34" t="b">
        <v>1</v>
      </c>
      <c r="O3985" s="35">
        <f t="shared" si="685"/>
        <v>31250</v>
      </c>
      <c r="P3985" s="36" t="str">
        <f t="shared" si="686"/>
        <v>G</v>
      </c>
      <c r="Q3985" s="37" t="str">
        <f t="shared" si="687"/>
        <v>Rapture Theatre Company</v>
      </c>
      <c r="R3985" s="6" t="str">
        <f t="shared" si="688"/>
        <v>G - Rapture Theatre Company</v>
      </c>
      <c r="S3985" s="6" t="str">
        <f>IFERROR(INDEX('Vendor Over-ride'!$C:$C, MATCH($R:$R,'Vendor Over-ride'!$A:$A,0)),"")</f>
        <v>G - Rapture Theatre Company</v>
      </c>
      <c r="U3985" s="38" t="str">
        <f t="shared" si="682"/>
        <v>Lottery</v>
      </c>
      <c r="V3985" s="5" t="str">
        <f t="shared" si="692"/>
        <v>AWARD</v>
      </c>
      <c r="W3985" s="5" t="b">
        <f t="shared" si="689"/>
        <v>1</v>
      </c>
      <c r="X3985" s="40">
        <f t="shared" ca="1" si="690"/>
        <v>125000</v>
      </c>
      <c r="Y3985" s="30" t="b">
        <f t="shared" ca="1" si="691"/>
        <v>1</v>
      </c>
    </row>
    <row r="3986" spans="1:25">
      <c r="A3986" s="28" t="s">
        <v>5366</v>
      </c>
      <c r="B3986" s="28" t="s">
        <v>5367</v>
      </c>
      <c r="C3986" s="28" t="s">
        <v>3872</v>
      </c>
      <c r="D3986" s="28" t="s">
        <v>2842</v>
      </c>
      <c r="E3986" s="29">
        <v>42220</v>
      </c>
      <c r="F3986" s="28" t="s">
        <v>14796</v>
      </c>
      <c r="G3986" s="30">
        <v>1289</v>
      </c>
      <c r="H3986" s="28" t="s">
        <v>14797</v>
      </c>
      <c r="I3986" s="31">
        <v>0</v>
      </c>
      <c r="J3986" s="31">
        <v>12000</v>
      </c>
      <c r="K3986" s="28" t="s">
        <v>13819</v>
      </c>
      <c r="L3986" s="32">
        <f t="shared" si="683"/>
        <v>-12000</v>
      </c>
      <c r="M3986" s="33">
        <f t="shared" si="684"/>
        <v>12000</v>
      </c>
      <c r="N3986" s="34" t="b">
        <v>1</v>
      </c>
      <c r="O3986" s="35">
        <f t="shared" si="685"/>
        <v>12000</v>
      </c>
      <c r="P3986" s="36" t="str">
        <f t="shared" si="686"/>
        <v>G</v>
      </c>
      <c r="Q3986" s="37" t="str">
        <f t="shared" si="687"/>
        <v>City of Edinburgh Council (Travelling Gallery)</v>
      </c>
      <c r="R3986" s="6" t="str">
        <f t="shared" si="688"/>
        <v>G - City of Edinburgh Council (Travelling Gallery)</v>
      </c>
      <c r="S3986" s="6" t="str">
        <f>IFERROR(INDEX('Vendor Over-ride'!$C:$C, MATCH($R:$R,'Vendor Over-ride'!$A:$A,0)),"")</f>
        <v>G - City of Edinburgh Council (Travelling Gallery)</v>
      </c>
      <c r="U3986" s="38" t="str">
        <f t="shared" si="682"/>
        <v>Lottery</v>
      </c>
      <c r="V3986" s="5" t="str">
        <f t="shared" si="692"/>
        <v>AWARD</v>
      </c>
      <c r="W3986" s="5" t="b">
        <f t="shared" si="689"/>
        <v>0</v>
      </c>
      <c r="X3986" s="40">
        <f t="shared" ca="1" si="690"/>
        <v>172737.89</v>
      </c>
      <c r="Y3986" s="30" t="b">
        <f t="shared" ca="1" si="691"/>
        <v>1</v>
      </c>
    </row>
    <row r="3987" spans="1:25" hidden="1">
      <c r="A3987" s="28" t="s">
        <v>5366</v>
      </c>
      <c r="B3987" s="28" t="s">
        <v>5367</v>
      </c>
      <c r="C3987" s="28" t="s">
        <v>3872</v>
      </c>
      <c r="D3987" s="28" t="s">
        <v>2842</v>
      </c>
      <c r="E3987" s="29">
        <v>42220</v>
      </c>
      <c r="F3987" s="28" t="s">
        <v>14798</v>
      </c>
      <c r="G3987" s="30">
        <v>1289</v>
      </c>
      <c r="H3987" s="28" t="s">
        <v>14799</v>
      </c>
      <c r="I3987" s="31">
        <v>0</v>
      </c>
      <c r="J3987" s="31">
        <v>3062</v>
      </c>
      <c r="K3987" s="28" t="s">
        <v>13703</v>
      </c>
      <c r="L3987" s="32">
        <f t="shared" si="683"/>
        <v>-3062</v>
      </c>
      <c r="M3987" s="33">
        <f t="shared" si="684"/>
        <v>3062</v>
      </c>
      <c r="N3987" s="34" t="b">
        <v>1</v>
      </c>
      <c r="O3987" s="35">
        <f t="shared" si="685"/>
        <v>3062</v>
      </c>
      <c r="P3987" s="36" t="str">
        <f t="shared" si="686"/>
        <v>G</v>
      </c>
      <c r="Q3987" s="37" t="str">
        <f t="shared" si="687"/>
        <v>TACTICAL A. U. LIMITED</v>
      </c>
      <c r="R3987" s="6" t="str">
        <f t="shared" si="688"/>
        <v>G - TACTICAL A. U. LIMITED</v>
      </c>
      <c r="S3987" s="6" t="str">
        <f>IFERROR(INDEX('Vendor Over-ride'!$C:$C, MATCH($R:$R,'Vendor Over-ride'!$A:$A,0)),"")</f>
        <v>G - TACTICAL A. U. LIMITED</v>
      </c>
      <c r="U3987" s="38" t="str">
        <f t="shared" si="682"/>
        <v>Lottery</v>
      </c>
      <c r="V3987" s="5" t="str">
        <f t="shared" si="692"/>
        <v>AWARD</v>
      </c>
      <c r="W3987" s="5" t="b">
        <f t="shared" si="689"/>
        <v>0</v>
      </c>
      <c r="X3987" s="40">
        <f t="shared" ca="1" si="690"/>
        <v>12250</v>
      </c>
      <c r="Y3987" s="30" t="b">
        <f t="shared" ca="1" si="691"/>
        <v>0</v>
      </c>
    </row>
    <row r="3988" spans="1:25" hidden="1">
      <c r="A3988" s="28" t="s">
        <v>5366</v>
      </c>
      <c r="B3988" s="28" t="s">
        <v>5367</v>
      </c>
      <c r="C3988" s="28" t="s">
        <v>3872</v>
      </c>
      <c r="D3988" s="28" t="s">
        <v>2842</v>
      </c>
      <c r="E3988" s="29">
        <v>42220</v>
      </c>
      <c r="F3988" s="28" t="s">
        <v>14800</v>
      </c>
      <c r="G3988" s="30">
        <v>1289</v>
      </c>
      <c r="H3988" s="28" t="s">
        <v>14801</v>
      </c>
      <c r="I3988" s="31">
        <v>0</v>
      </c>
      <c r="J3988" s="31">
        <v>750</v>
      </c>
      <c r="K3988" s="28" t="s">
        <v>14104</v>
      </c>
      <c r="L3988" s="32">
        <f t="shared" si="683"/>
        <v>-750</v>
      </c>
      <c r="M3988" s="33">
        <f t="shared" si="684"/>
        <v>750</v>
      </c>
      <c r="N3988" s="34" t="b">
        <v>1</v>
      </c>
      <c r="O3988" s="35">
        <f t="shared" si="685"/>
        <v>750</v>
      </c>
      <c r="P3988" s="36" t="str">
        <f t="shared" si="686"/>
        <v>G</v>
      </c>
      <c r="Q3988" s="37" t="str">
        <f t="shared" si="687"/>
        <v>The Forest SCIO</v>
      </c>
      <c r="R3988" s="6" t="str">
        <f t="shared" si="688"/>
        <v>G - The Forest SCIO</v>
      </c>
      <c r="S3988" s="6" t="str">
        <f>IFERROR(INDEX('Vendor Over-ride'!$C:$C, MATCH($R:$R,'Vendor Over-ride'!$A:$A,0)),"")</f>
        <v>G - The Forest SCIO</v>
      </c>
      <c r="U3988" s="38" t="str">
        <f t="shared" si="682"/>
        <v>Lottery</v>
      </c>
      <c r="V3988" s="5" t="str">
        <f t="shared" si="692"/>
        <v>AWARD</v>
      </c>
      <c r="W3988" s="5" t="b">
        <f t="shared" si="689"/>
        <v>0</v>
      </c>
      <c r="X3988" s="40">
        <f t="shared" ca="1" si="690"/>
        <v>3000</v>
      </c>
      <c r="Y3988" s="30" t="b">
        <f t="shared" ca="1" si="691"/>
        <v>0</v>
      </c>
    </row>
    <row r="3989" spans="1:25">
      <c r="A3989" s="28" t="s">
        <v>5366</v>
      </c>
      <c r="B3989" s="28" t="s">
        <v>5367</v>
      </c>
      <c r="C3989" s="28" t="s">
        <v>3872</v>
      </c>
      <c r="D3989" s="28" t="s">
        <v>2842</v>
      </c>
      <c r="E3989" s="29">
        <v>42220</v>
      </c>
      <c r="F3989" s="28" t="s">
        <v>3791</v>
      </c>
      <c r="G3989" s="30">
        <v>1289</v>
      </c>
      <c r="H3989" s="28" t="s">
        <v>14802</v>
      </c>
      <c r="I3989" s="31">
        <v>0</v>
      </c>
      <c r="J3989" s="31">
        <v>3750</v>
      </c>
      <c r="K3989" s="28" t="s">
        <v>14390</v>
      </c>
      <c r="L3989" s="32">
        <f t="shared" si="683"/>
        <v>-3750</v>
      </c>
      <c r="M3989" s="33">
        <f t="shared" si="684"/>
        <v>3750</v>
      </c>
      <c r="N3989" s="34" t="b">
        <v>1</v>
      </c>
      <c r="O3989" s="35">
        <f t="shared" si="685"/>
        <v>3750</v>
      </c>
      <c r="P3989" s="36" t="str">
        <f t="shared" si="686"/>
        <v>G</v>
      </c>
      <c r="Q3989" s="37" t="str">
        <f t="shared" si="687"/>
        <v>Lyth Arts Centre</v>
      </c>
      <c r="R3989" s="6" t="str">
        <f t="shared" si="688"/>
        <v>G - Lyth Arts Centre</v>
      </c>
      <c r="S3989" s="6" t="str">
        <f>IFERROR(INDEX('Vendor Over-ride'!$C:$C, MATCH($R:$R,'Vendor Over-ride'!$A:$A,0)),"")</f>
        <v>G - Lyth Arts Centre</v>
      </c>
      <c r="U3989" s="38" t="str">
        <f t="shared" si="682"/>
        <v>Lottery</v>
      </c>
      <c r="V3989" s="5" t="str">
        <f t="shared" si="692"/>
        <v>AWARD</v>
      </c>
      <c r="W3989" s="5" t="b">
        <f t="shared" si="689"/>
        <v>0</v>
      </c>
      <c r="X3989" s="40">
        <f t="shared" ca="1" si="690"/>
        <v>115317</v>
      </c>
      <c r="Y3989" s="30" t="b">
        <f t="shared" ca="1" si="691"/>
        <v>1</v>
      </c>
    </row>
    <row r="3990" spans="1:25" hidden="1">
      <c r="A3990" s="28" t="s">
        <v>5366</v>
      </c>
      <c r="B3990" s="28" t="s">
        <v>5367</v>
      </c>
      <c r="C3990" s="28" t="s">
        <v>3872</v>
      </c>
      <c r="D3990" s="28" t="s">
        <v>2842</v>
      </c>
      <c r="E3990" s="29">
        <v>42220</v>
      </c>
      <c r="F3990" s="28" t="s">
        <v>3792</v>
      </c>
      <c r="G3990" s="30">
        <v>1289</v>
      </c>
      <c r="H3990" s="28" t="s">
        <v>14803</v>
      </c>
      <c r="I3990" s="31">
        <v>0</v>
      </c>
      <c r="J3990" s="31">
        <v>1003</v>
      </c>
      <c r="K3990" s="28" t="s">
        <v>14475</v>
      </c>
      <c r="L3990" s="32">
        <f t="shared" si="683"/>
        <v>-1003</v>
      </c>
      <c r="M3990" s="33">
        <f t="shared" si="684"/>
        <v>1003</v>
      </c>
      <c r="N3990" s="34" t="b">
        <v>1</v>
      </c>
      <c r="O3990" s="35">
        <f t="shared" si="685"/>
        <v>1003</v>
      </c>
      <c r="P3990" s="36" t="str">
        <f t="shared" si="686"/>
        <v>G</v>
      </c>
      <c r="Q3990" s="37" t="str">
        <f t="shared" si="687"/>
        <v>Lucy Boyes</v>
      </c>
      <c r="R3990" s="6" t="str">
        <f t="shared" si="688"/>
        <v>G - Lucy Boyes</v>
      </c>
      <c r="S3990" s="6" t="str">
        <f>IFERROR(INDEX('Vendor Over-ride'!$C:$C, MATCH($R:$R,'Vendor Over-ride'!$A:$A,0)),"")</f>
        <v>G - Lucy Boyes</v>
      </c>
      <c r="U3990" s="38" t="str">
        <f t="shared" si="682"/>
        <v>Lottery</v>
      </c>
      <c r="V3990" s="5" t="str">
        <f t="shared" si="692"/>
        <v>AWARD</v>
      </c>
      <c r="W3990" s="5" t="b">
        <f t="shared" si="689"/>
        <v>0</v>
      </c>
      <c r="X3990" s="40">
        <f t="shared" ca="1" si="690"/>
        <v>4013</v>
      </c>
      <c r="Y3990" s="30" t="b">
        <f t="shared" ca="1" si="691"/>
        <v>0</v>
      </c>
    </row>
    <row r="3991" spans="1:25">
      <c r="A3991" s="28" t="s">
        <v>5366</v>
      </c>
      <c r="B3991" s="28" t="s">
        <v>5367</v>
      </c>
      <c r="C3991" s="28" t="s">
        <v>3872</v>
      </c>
      <c r="D3991" s="28" t="s">
        <v>2842</v>
      </c>
      <c r="E3991" s="29">
        <v>42220</v>
      </c>
      <c r="F3991" s="28" t="s">
        <v>3794</v>
      </c>
      <c r="G3991" s="30">
        <v>1289</v>
      </c>
      <c r="H3991" s="28" t="s">
        <v>14804</v>
      </c>
      <c r="I3991" s="31">
        <v>0</v>
      </c>
      <c r="J3991" s="31">
        <v>8750</v>
      </c>
      <c r="K3991" s="28" t="s">
        <v>14747</v>
      </c>
      <c r="L3991" s="32">
        <f t="shared" si="683"/>
        <v>-8750</v>
      </c>
      <c r="M3991" s="33">
        <f t="shared" si="684"/>
        <v>8750</v>
      </c>
      <c r="N3991" s="34" t="b">
        <v>1</v>
      </c>
      <c r="O3991" s="35">
        <f t="shared" si="685"/>
        <v>8750</v>
      </c>
      <c r="P3991" s="36" t="str">
        <f t="shared" si="686"/>
        <v>G</v>
      </c>
      <c r="Q3991" s="37" t="str">
        <f t="shared" si="687"/>
        <v>National Theatre of Scotland</v>
      </c>
      <c r="R3991" s="6" t="str">
        <f t="shared" si="688"/>
        <v>G - National Theatre of Scotland</v>
      </c>
      <c r="S3991" s="6" t="str">
        <f>IFERROR(INDEX('Vendor Over-ride'!$C:$C, MATCH($R:$R,'Vendor Over-ride'!$A:$A,0)),"")</f>
        <v>G - National Theatre of Scotland</v>
      </c>
      <c r="U3991" s="38" t="str">
        <f t="shared" si="682"/>
        <v>Lottery</v>
      </c>
      <c r="V3991" s="5" t="str">
        <f t="shared" si="692"/>
        <v>AWARD</v>
      </c>
      <c r="W3991" s="5" t="b">
        <f t="shared" si="689"/>
        <v>0</v>
      </c>
      <c r="X3991" s="40">
        <f t="shared" ca="1" si="690"/>
        <v>76250</v>
      </c>
      <c r="Y3991" s="30" t="b">
        <f t="shared" ca="1" si="691"/>
        <v>1</v>
      </c>
    </row>
    <row r="3992" spans="1:25">
      <c r="A3992" s="28" t="s">
        <v>5366</v>
      </c>
      <c r="B3992" s="28" t="s">
        <v>5367</v>
      </c>
      <c r="C3992" s="28" t="s">
        <v>3872</v>
      </c>
      <c r="D3992" s="28" t="s">
        <v>2842</v>
      </c>
      <c r="E3992" s="29">
        <v>42220</v>
      </c>
      <c r="F3992" s="28" t="s">
        <v>3795</v>
      </c>
      <c r="G3992" s="30">
        <v>1289</v>
      </c>
      <c r="H3992" s="28" t="s">
        <v>14805</v>
      </c>
      <c r="I3992" s="31">
        <v>0</v>
      </c>
      <c r="J3992" s="31">
        <v>24750</v>
      </c>
      <c r="K3992" s="28" t="s">
        <v>14806</v>
      </c>
      <c r="L3992" s="32">
        <f t="shared" si="683"/>
        <v>-24750</v>
      </c>
      <c r="M3992" s="33">
        <f t="shared" si="684"/>
        <v>24750</v>
      </c>
      <c r="N3992" s="34" t="b">
        <v>1</v>
      </c>
      <c r="O3992" s="35">
        <f t="shared" si="685"/>
        <v>24750</v>
      </c>
      <c r="P3992" s="36" t="str">
        <f t="shared" si="686"/>
        <v>G</v>
      </c>
      <c r="Q3992" s="37" t="str">
        <f t="shared" si="687"/>
        <v>Glasgow Improvisers Orchestra</v>
      </c>
      <c r="R3992" s="6" t="str">
        <f t="shared" si="688"/>
        <v>G - Glasgow Improvisers Orchestra</v>
      </c>
      <c r="S3992" s="6" t="str">
        <f>IFERROR(INDEX('Vendor Over-ride'!$C:$C, MATCH($R:$R,'Vendor Over-ride'!$A:$A,0)),"")</f>
        <v>G - Glasgow Improvisers Orchestra</v>
      </c>
      <c r="U3992" s="38" t="str">
        <f t="shared" si="682"/>
        <v>Lottery</v>
      </c>
      <c r="V3992" s="5" t="str">
        <f t="shared" si="692"/>
        <v>AWARD</v>
      </c>
      <c r="W3992" s="5" t="b">
        <f t="shared" si="689"/>
        <v>0</v>
      </c>
      <c r="X3992" s="40">
        <f t="shared" ca="1" si="690"/>
        <v>27500</v>
      </c>
      <c r="Y3992" s="30" t="b">
        <f t="shared" ca="1" si="691"/>
        <v>1</v>
      </c>
    </row>
    <row r="3993" spans="1:25" hidden="1">
      <c r="A3993" s="28" t="s">
        <v>5366</v>
      </c>
      <c r="B3993" s="28" t="s">
        <v>5367</v>
      </c>
      <c r="C3993" s="28" t="s">
        <v>3872</v>
      </c>
      <c r="D3993" s="28" t="s">
        <v>2842</v>
      </c>
      <c r="E3993" s="29">
        <v>42220</v>
      </c>
      <c r="F3993" s="28" t="s">
        <v>3796</v>
      </c>
      <c r="G3993" s="30">
        <v>1289</v>
      </c>
      <c r="H3993" s="28" t="s">
        <v>14807</v>
      </c>
      <c r="I3993" s="31">
        <v>0</v>
      </c>
      <c r="J3993" s="31">
        <v>4414</v>
      </c>
      <c r="K3993" s="28" t="s">
        <v>14808</v>
      </c>
      <c r="L3993" s="32">
        <f t="shared" si="683"/>
        <v>-4414</v>
      </c>
      <c r="M3993" s="33">
        <f t="shared" si="684"/>
        <v>4414</v>
      </c>
      <c r="N3993" s="34" t="b">
        <v>1</v>
      </c>
      <c r="O3993" s="35">
        <f t="shared" si="685"/>
        <v>4414</v>
      </c>
      <c r="P3993" s="36" t="str">
        <f t="shared" si="686"/>
        <v>G</v>
      </c>
      <c r="Q3993" s="37" t="str">
        <f t="shared" si="687"/>
        <v>Poorboy Ltd</v>
      </c>
      <c r="R3993" s="6" t="str">
        <f t="shared" si="688"/>
        <v>G - Poorboy Ltd</v>
      </c>
      <c r="S3993" s="6" t="str">
        <f>IFERROR(INDEX('Vendor Over-ride'!$C:$C, MATCH($R:$R,'Vendor Over-ride'!$A:$A,0)),"")</f>
        <v>G - Poorboy Ltd</v>
      </c>
      <c r="U3993" s="38" t="str">
        <f t="shared" si="682"/>
        <v>Lottery</v>
      </c>
      <c r="V3993" s="5" t="str">
        <f t="shared" si="692"/>
        <v>AWARD</v>
      </c>
      <c r="W3993" s="5" t="b">
        <f t="shared" si="689"/>
        <v>0</v>
      </c>
      <c r="X3993" s="40">
        <f t="shared" ca="1" si="690"/>
        <v>5885</v>
      </c>
      <c r="Y3993" s="30" t="b">
        <f t="shared" ca="1" si="691"/>
        <v>0</v>
      </c>
    </row>
    <row r="3994" spans="1:25" hidden="1">
      <c r="A3994" s="28" t="s">
        <v>5366</v>
      </c>
      <c r="B3994" s="28" t="s">
        <v>5367</v>
      </c>
      <c r="C3994" s="28" t="s">
        <v>3872</v>
      </c>
      <c r="D3994" s="28" t="s">
        <v>2842</v>
      </c>
      <c r="E3994" s="29">
        <v>42220</v>
      </c>
      <c r="F3994" s="28" t="s">
        <v>3797</v>
      </c>
      <c r="G3994" s="30">
        <v>1289</v>
      </c>
      <c r="H3994" s="28" t="s">
        <v>14809</v>
      </c>
      <c r="I3994" s="31">
        <v>0</v>
      </c>
      <c r="J3994" s="31">
        <v>11250</v>
      </c>
      <c r="K3994" s="28" t="s">
        <v>14810</v>
      </c>
      <c r="L3994" s="32">
        <f t="shared" si="683"/>
        <v>-11250</v>
      </c>
      <c r="M3994" s="33">
        <f t="shared" si="684"/>
        <v>11250</v>
      </c>
      <c r="N3994" s="34" t="b">
        <v>1</v>
      </c>
      <c r="O3994" s="35">
        <f t="shared" si="685"/>
        <v>11250</v>
      </c>
      <c r="P3994" s="36" t="str">
        <f t="shared" si="686"/>
        <v>G</v>
      </c>
      <c r="Q3994" s="37" t="str">
        <f t="shared" si="687"/>
        <v>Collect Scotland CIC</v>
      </c>
      <c r="R3994" s="6" t="str">
        <f t="shared" si="688"/>
        <v>G - Collect Scotland CIC</v>
      </c>
      <c r="S3994" s="6" t="str">
        <f>IFERROR(INDEX('Vendor Over-ride'!$C:$C, MATCH($R:$R,'Vendor Over-ride'!$A:$A,0)),"")</f>
        <v>G - Collect Scotland CIC</v>
      </c>
      <c r="U3994" s="38" t="str">
        <f t="shared" si="682"/>
        <v>Lottery</v>
      </c>
      <c r="V3994" s="5" t="str">
        <f t="shared" si="692"/>
        <v>AWARD</v>
      </c>
      <c r="W3994" s="5" t="b">
        <f t="shared" si="689"/>
        <v>0</v>
      </c>
      <c r="X3994" s="40">
        <f t="shared" ca="1" si="690"/>
        <v>15000</v>
      </c>
      <c r="Y3994" s="30" t="b">
        <f t="shared" ca="1" si="691"/>
        <v>0</v>
      </c>
    </row>
    <row r="3995" spans="1:25" hidden="1">
      <c r="A3995" s="28" t="s">
        <v>5366</v>
      </c>
      <c r="B3995" s="28" t="s">
        <v>5367</v>
      </c>
      <c r="C3995" s="28" t="s">
        <v>3872</v>
      </c>
      <c r="D3995" s="28" t="s">
        <v>2842</v>
      </c>
      <c r="E3995" s="29">
        <v>42220</v>
      </c>
      <c r="F3995" s="28" t="s">
        <v>3798</v>
      </c>
      <c r="G3995" s="30">
        <v>1289</v>
      </c>
      <c r="H3995" s="28" t="s">
        <v>14811</v>
      </c>
      <c r="I3995" s="31">
        <v>0</v>
      </c>
      <c r="J3995" s="31">
        <v>3750</v>
      </c>
      <c r="K3995" s="28" t="s">
        <v>14812</v>
      </c>
      <c r="L3995" s="32">
        <f t="shared" si="683"/>
        <v>-3750</v>
      </c>
      <c r="M3995" s="33">
        <f t="shared" si="684"/>
        <v>3750</v>
      </c>
      <c r="N3995" s="34" t="b">
        <v>1</v>
      </c>
      <c r="O3995" s="35">
        <f t="shared" si="685"/>
        <v>3750</v>
      </c>
      <c r="P3995" s="36" t="str">
        <f t="shared" si="686"/>
        <v>G</v>
      </c>
      <c r="Q3995" s="37" t="str">
        <f t="shared" si="687"/>
        <v>Ailie Rutherford</v>
      </c>
      <c r="R3995" s="6" t="str">
        <f t="shared" si="688"/>
        <v>G - Ailie Rutherford</v>
      </c>
      <c r="S3995" s="6" t="str">
        <f>IFERROR(INDEX('Vendor Over-ride'!$C:$C, MATCH($R:$R,'Vendor Over-ride'!$A:$A,0)),"")</f>
        <v>G - Ailie Rutherford</v>
      </c>
      <c r="U3995" s="38" t="str">
        <f t="shared" si="682"/>
        <v>Lottery</v>
      </c>
      <c r="V3995" s="5" t="str">
        <f t="shared" si="692"/>
        <v>AWARD</v>
      </c>
      <c r="W3995" s="5" t="b">
        <f t="shared" si="689"/>
        <v>0</v>
      </c>
      <c r="X3995" s="40">
        <f t="shared" ca="1" si="690"/>
        <v>3750</v>
      </c>
      <c r="Y3995" s="30" t="b">
        <f t="shared" ca="1" si="691"/>
        <v>0</v>
      </c>
    </row>
    <row r="3996" spans="1:25" hidden="1">
      <c r="A3996" s="28" t="s">
        <v>5366</v>
      </c>
      <c r="B3996" s="28" t="s">
        <v>5367</v>
      </c>
      <c r="C3996" s="28" t="s">
        <v>3872</v>
      </c>
      <c r="D3996" s="28" t="s">
        <v>2842</v>
      </c>
      <c r="E3996" s="29">
        <v>42220</v>
      </c>
      <c r="F3996" s="28" t="s">
        <v>14813</v>
      </c>
      <c r="G3996" s="30">
        <v>1289</v>
      </c>
      <c r="H3996" s="28" t="s">
        <v>14814</v>
      </c>
      <c r="I3996" s="31">
        <v>0</v>
      </c>
      <c r="J3996" s="31">
        <v>2355</v>
      </c>
      <c r="K3996" s="28" t="s">
        <v>14815</v>
      </c>
      <c r="L3996" s="32">
        <f t="shared" si="683"/>
        <v>-2355</v>
      </c>
      <c r="M3996" s="33">
        <f t="shared" si="684"/>
        <v>2355</v>
      </c>
      <c r="N3996" s="34" t="b">
        <v>1</v>
      </c>
      <c r="O3996" s="35">
        <f t="shared" si="685"/>
        <v>2355</v>
      </c>
      <c r="P3996" s="36" t="str">
        <f t="shared" si="686"/>
        <v>G</v>
      </c>
      <c r="Q3996" s="37" t="str">
        <f t="shared" si="687"/>
        <v>Pirate Productions Limited</v>
      </c>
      <c r="R3996" s="6" t="str">
        <f t="shared" si="688"/>
        <v>G - Pirate Productions Limited</v>
      </c>
      <c r="S3996" s="6" t="str">
        <f>IFERROR(INDEX('Vendor Over-ride'!$C:$C, MATCH($R:$R,'Vendor Over-ride'!$A:$A,0)),"")</f>
        <v>G - Pirate Productions Limited</v>
      </c>
      <c r="U3996" s="38" t="str">
        <f t="shared" si="682"/>
        <v>Lottery</v>
      </c>
      <c r="V3996" s="5" t="str">
        <f t="shared" si="692"/>
        <v>AWARD</v>
      </c>
      <c r="W3996" s="5" t="b">
        <f t="shared" si="689"/>
        <v>0</v>
      </c>
      <c r="X3996" s="40">
        <f t="shared" ca="1" si="690"/>
        <v>3140</v>
      </c>
      <c r="Y3996" s="30" t="b">
        <f t="shared" ca="1" si="691"/>
        <v>0</v>
      </c>
    </row>
    <row r="3997" spans="1:25">
      <c r="A3997" s="28" t="s">
        <v>5366</v>
      </c>
      <c r="B3997" s="28" t="s">
        <v>5367</v>
      </c>
      <c r="C3997" s="28" t="s">
        <v>3872</v>
      </c>
      <c r="D3997" s="28" t="s">
        <v>2842</v>
      </c>
      <c r="E3997" s="29">
        <v>42220</v>
      </c>
      <c r="F3997" s="28" t="s">
        <v>14816</v>
      </c>
      <c r="G3997" s="30">
        <v>1289</v>
      </c>
      <c r="H3997" s="28" t="s">
        <v>14817</v>
      </c>
      <c r="I3997" s="31">
        <v>0</v>
      </c>
      <c r="J3997" s="31">
        <v>24488</v>
      </c>
      <c r="K3997" s="28" t="s">
        <v>14818</v>
      </c>
      <c r="L3997" s="32">
        <f t="shared" si="683"/>
        <v>-24488</v>
      </c>
      <c r="M3997" s="33">
        <f t="shared" si="684"/>
        <v>24488</v>
      </c>
      <c r="N3997" s="34" t="b">
        <v>1</v>
      </c>
      <c r="O3997" s="35">
        <f t="shared" si="685"/>
        <v>24488</v>
      </c>
      <c r="P3997" s="36" t="str">
        <f t="shared" si="686"/>
        <v>G</v>
      </c>
      <c r="Q3997" s="37" t="str">
        <f t="shared" si="687"/>
        <v>Laura Hamilton</v>
      </c>
      <c r="R3997" s="6" t="str">
        <f t="shared" si="688"/>
        <v>G - Laura Hamilton</v>
      </c>
      <c r="S3997" s="6" t="str">
        <f>IFERROR(INDEX('Vendor Over-ride'!$C:$C, MATCH($R:$R,'Vendor Over-ride'!$A:$A,0)),"")</f>
        <v>G - Laura Hamilton</v>
      </c>
      <c r="U3997" s="38" t="str">
        <f t="shared" si="682"/>
        <v>Lottery</v>
      </c>
      <c r="V3997" s="5" t="str">
        <f t="shared" si="692"/>
        <v>AWARD</v>
      </c>
      <c r="W3997" s="5" t="b">
        <f t="shared" si="689"/>
        <v>0</v>
      </c>
      <c r="X3997" s="40">
        <f t="shared" ca="1" si="690"/>
        <v>25738</v>
      </c>
      <c r="Y3997" s="30" t="b">
        <f t="shared" ca="1" si="691"/>
        <v>1</v>
      </c>
    </row>
    <row r="3998" spans="1:25" hidden="1">
      <c r="A3998" s="28" t="s">
        <v>5366</v>
      </c>
      <c r="B3998" s="28" t="s">
        <v>5367</v>
      </c>
      <c r="C3998" s="28" t="s">
        <v>3872</v>
      </c>
      <c r="D3998" s="28" t="s">
        <v>2842</v>
      </c>
      <c r="E3998" s="29">
        <v>42220</v>
      </c>
      <c r="F3998" s="28" t="s">
        <v>14819</v>
      </c>
      <c r="G3998" s="30">
        <v>1289</v>
      </c>
      <c r="H3998" s="28" t="s">
        <v>14820</v>
      </c>
      <c r="I3998" s="31">
        <v>0</v>
      </c>
      <c r="J3998" s="31">
        <v>3375</v>
      </c>
      <c r="K3998" s="28" t="s">
        <v>5528</v>
      </c>
      <c r="L3998" s="32">
        <f t="shared" si="683"/>
        <v>-3375</v>
      </c>
      <c r="M3998" s="33">
        <f t="shared" si="684"/>
        <v>3375</v>
      </c>
      <c r="N3998" s="34" t="b">
        <v>1</v>
      </c>
      <c r="O3998" s="35">
        <f t="shared" si="685"/>
        <v>3375</v>
      </c>
      <c r="P3998" s="36" t="str">
        <f t="shared" si="686"/>
        <v>I</v>
      </c>
      <c r="Q3998" s="37" t="str">
        <f t="shared" si="687"/>
        <v>Amanda Game</v>
      </c>
      <c r="R3998" s="6" t="str">
        <f t="shared" si="688"/>
        <v>I - Amanda Game</v>
      </c>
      <c r="S3998" s="6" t="str">
        <f>IFERROR(INDEX('Vendor Over-ride'!$C:$C, MATCH($R:$R,'Vendor Over-ride'!$A:$A,0)),"")</f>
        <v>I - Amanda Game</v>
      </c>
      <c r="U3998" s="38" t="str">
        <f t="shared" si="682"/>
        <v>Lottery</v>
      </c>
      <c r="V3998" s="5" t="str">
        <f t="shared" si="692"/>
        <v>AWARD</v>
      </c>
      <c r="W3998" s="5" t="b">
        <f t="shared" si="689"/>
        <v>0</v>
      </c>
      <c r="X3998" s="40">
        <f t="shared" ca="1" si="690"/>
        <v>3375</v>
      </c>
      <c r="Y3998" s="30" t="b">
        <f t="shared" ca="1" si="691"/>
        <v>0</v>
      </c>
    </row>
    <row r="3999" spans="1:25" hidden="1">
      <c r="A3999" s="28" t="s">
        <v>5366</v>
      </c>
      <c r="B3999" s="28" t="s">
        <v>5367</v>
      </c>
      <c r="C3999" s="28" t="s">
        <v>3872</v>
      </c>
      <c r="D3999" s="28" t="s">
        <v>2842</v>
      </c>
      <c r="E3999" s="29">
        <v>42220</v>
      </c>
      <c r="F3999" s="28" t="s">
        <v>3799</v>
      </c>
      <c r="G3999" s="30">
        <v>1289</v>
      </c>
      <c r="H3999" s="28" t="s">
        <v>14821</v>
      </c>
      <c r="I3999" s="31">
        <v>0</v>
      </c>
      <c r="J3999" s="31">
        <v>2052</v>
      </c>
      <c r="K3999" s="28" t="s">
        <v>5469</v>
      </c>
      <c r="L3999" s="32">
        <f t="shared" si="683"/>
        <v>-2052</v>
      </c>
      <c r="M3999" s="33">
        <f t="shared" si="684"/>
        <v>2052</v>
      </c>
      <c r="N3999" s="34" t="b">
        <v>1</v>
      </c>
      <c r="O3999" s="35">
        <f t="shared" si="685"/>
        <v>2052</v>
      </c>
      <c r="P3999" s="36" t="str">
        <f t="shared" si="686"/>
        <v>I</v>
      </c>
      <c r="Q3999" s="37" t="str">
        <f t="shared" si="687"/>
        <v>BarnardoÔÇÖs</v>
      </c>
      <c r="R3999" s="6" t="str">
        <f t="shared" si="688"/>
        <v>I - BarnardoÔÇÖs</v>
      </c>
      <c r="S3999" s="6" t="str">
        <f>IFERROR(INDEX('Vendor Over-ride'!$C:$C, MATCH($R:$R,'Vendor Over-ride'!$A:$A,0)),"")</f>
        <v>I - BarnardoÔÇÖs</v>
      </c>
      <c r="U3999" s="38" t="str">
        <f t="shared" si="682"/>
        <v>Lottery</v>
      </c>
      <c r="V3999" s="5" t="str">
        <f t="shared" si="692"/>
        <v>AWARD</v>
      </c>
      <c r="W3999" s="5" t="b">
        <f t="shared" si="689"/>
        <v>0</v>
      </c>
      <c r="X3999" s="40">
        <f t="shared" ca="1" si="690"/>
        <v>2052</v>
      </c>
      <c r="Y3999" s="30" t="b">
        <f t="shared" ca="1" si="691"/>
        <v>0</v>
      </c>
    </row>
    <row r="4000" spans="1:25">
      <c r="A4000" s="28" t="s">
        <v>5366</v>
      </c>
      <c r="B4000" s="28" t="s">
        <v>5367</v>
      </c>
      <c r="C4000" s="28" t="s">
        <v>3872</v>
      </c>
      <c r="D4000" s="28" t="s">
        <v>2842</v>
      </c>
      <c r="E4000" s="29">
        <v>42220</v>
      </c>
      <c r="F4000" s="28" t="s">
        <v>3801</v>
      </c>
      <c r="G4000" s="30">
        <v>1289</v>
      </c>
      <c r="H4000" s="28" t="s">
        <v>14822</v>
      </c>
      <c r="I4000" s="31">
        <v>0</v>
      </c>
      <c r="J4000" s="31">
        <v>16000</v>
      </c>
      <c r="K4000" s="28" t="s">
        <v>14402</v>
      </c>
      <c r="L4000" s="32">
        <f t="shared" si="683"/>
        <v>-16000</v>
      </c>
      <c r="M4000" s="33">
        <f t="shared" si="684"/>
        <v>16000</v>
      </c>
      <c r="N4000" s="34" t="b">
        <v>1</v>
      </c>
      <c r="O4000" s="35">
        <f t="shared" si="685"/>
        <v>16000</v>
      </c>
      <c r="P4000" s="36" t="str">
        <f t="shared" si="686"/>
        <v>I</v>
      </c>
      <c r="Q4000" s="37" t="str">
        <f t="shared" si="687"/>
        <v>British School at Rome</v>
      </c>
      <c r="R4000" s="6" t="str">
        <f t="shared" si="688"/>
        <v>I - British School at Rome</v>
      </c>
      <c r="S4000" s="6" t="str">
        <f>IFERROR(INDEX('Vendor Over-ride'!$C:$C, MATCH($R:$R,'Vendor Over-ride'!$A:$A,0)),"")</f>
        <v>I - British School at Rome</v>
      </c>
      <c r="U4000" s="38" t="str">
        <f t="shared" si="682"/>
        <v>Lottery</v>
      </c>
      <c r="V4000" s="5" t="str">
        <f t="shared" si="692"/>
        <v>AWARD</v>
      </c>
      <c r="W4000" s="5" t="b">
        <f t="shared" si="689"/>
        <v>0</v>
      </c>
      <c r="X4000" s="40">
        <f t="shared" ca="1" si="690"/>
        <v>33000</v>
      </c>
      <c r="Y4000" s="30" t="b">
        <f t="shared" ca="1" si="691"/>
        <v>1</v>
      </c>
    </row>
    <row r="4001" spans="1:25">
      <c r="A4001" s="28" t="s">
        <v>5366</v>
      </c>
      <c r="B4001" s="28" t="s">
        <v>5367</v>
      </c>
      <c r="C4001" s="28" t="s">
        <v>3872</v>
      </c>
      <c r="D4001" s="28" t="s">
        <v>2842</v>
      </c>
      <c r="E4001" s="29">
        <v>42220</v>
      </c>
      <c r="F4001" s="28" t="s">
        <v>3802</v>
      </c>
      <c r="G4001" s="30">
        <v>1289</v>
      </c>
      <c r="H4001" s="28" t="s">
        <v>14823</v>
      </c>
      <c r="I4001" s="31">
        <v>0</v>
      </c>
      <c r="J4001" s="31">
        <v>20766.96</v>
      </c>
      <c r="K4001" s="28" t="s">
        <v>5408</v>
      </c>
      <c r="L4001" s="32">
        <f t="shared" si="683"/>
        <v>-20766.96</v>
      </c>
      <c r="M4001" s="33">
        <f t="shared" si="684"/>
        <v>20766.96</v>
      </c>
      <c r="N4001" s="34" t="b">
        <v>1</v>
      </c>
      <c r="O4001" s="35">
        <f t="shared" si="685"/>
        <v>20766.96</v>
      </c>
      <c r="P4001" s="36" t="str">
        <f t="shared" si="686"/>
        <v>I</v>
      </c>
      <c r="Q4001" s="37" t="str">
        <f t="shared" si="687"/>
        <v>Dunoon Burgh Hall Trust</v>
      </c>
      <c r="R4001" s="6" t="str">
        <f t="shared" si="688"/>
        <v>I - Dunoon Burgh Hall Trust</v>
      </c>
      <c r="S4001" s="6" t="str">
        <f>IFERROR(INDEX('Vendor Over-ride'!$C:$C, MATCH($R:$R,'Vendor Over-ride'!$A:$A,0)),"")</f>
        <v>I - Dunoon Burgh Hall Trust</v>
      </c>
      <c r="U4001" s="38" t="str">
        <f t="shared" si="682"/>
        <v>Lottery</v>
      </c>
      <c r="V4001" s="5" t="str">
        <f t="shared" si="692"/>
        <v>AWARD</v>
      </c>
      <c r="W4001" s="5" t="b">
        <f t="shared" si="689"/>
        <v>0</v>
      </c>
      <c r="X4001" s="40">
        <f t="shared" ca="1" si="690"/>
        <v>165172.25</v>
      </c>
      <c r="Y4001" s="30" t="b">
        <f t="shared" ca="1" si="691"/>
        <v>1</v>
      </c>
    </row>
    <row r="4002" spans="1:25" hidden="1">
      <c r="A4002" s="28" t="s">
        <v>5366</v>
      </c>
      <c r="B4002" s="28" t="s">
        <v>5367</v>
      </c>
      <c r="C4002" s="28" t="s">
        <v>3872</v>
      </c>
      <c r="D4002" s="28" t="s">
        <v>2842</v>
      </c>
      <c r="E4002" s="29">
        <v>42220</v>
      </c>
      <c r="F4002" s="28" t="s">
        <v>14824</v>
      </c>
      <c r="G4002" s="30">
        <v>1289</v>
      </c>
      <c r="H4002" s="28" t="s">
        <v>14825</v>
      </c>
      <c r="I4002" s="31">
        <v>0</v>
      </c>
      <c r="J4002" s="31">
        <v>2300</v>
      </c>
      <c r="K4002" s="28" t="s">
        <v>5637</v>
      </c>
      <c r="L4002" s="32">
        <f t="shared" si="683"/>
        <v>-2300</v>
      </c>
      <c r="M4002" s="33">
        <f t="shared" si="684"/>
        <v>2300</v>
      </c>
      <c r="N4002" s="34" t="b">
        <v>1</v>
      </c>
      <c r="O4002" s="35">
        <f t="shared" si="685"/>
        <v>2300</v>
      </c>
      <c r="P4002" s="36" t="str">
        <f t="shared" si="686"/>
        <v>I</v>
      </c>
      <c r="Q4002" s="37" t="str">
        <f t="shared" si="687"/>
        <v>Francisca Morton</v>
      </c>
      <c r="R4002" s="6" t="str">
        <f t="shared" si="688"/>
        <v>I - Francisca Morton</v>
      </c>
      <c r="S4002" s="6" t="str">
        <f>IFERROR(INDEX('Vendor Over-ride'!$C:$C, MATCH($R:$R,'Vendor Over-ride'!$A:$A,0)),"")</f>
        <v>I - Francisca Morton</v>
      </c>
      <c r="U4002" s="38" t="str">
        <f t="shared" si="682"/>
        <v>Lottery</v>
      </c>
      <c r="V4002" s="5" t="str">
        <f t="shared" si="692"/>
        <v>AWARD</v>
      </c>
      <c r="W4002" s="5" t="b">
        <f t="shared" si="689"/>
        <v>0</v>
      </c>
      <c r="X4002" s="40">
        <f t="shared" ca="1" si="690"/>
        <v>5750</v>
      </c>
      <c r="Y4002" s="30" t="b">
        <f t="shared" ca="1" si="691"/>
        <v>0</v>
      </c>
    </row>
    <row r="4003" spans="1:25" hidden="1">
      <c r="A4003" s="28" t="s">
        <v>5366</v>
      </c>
      <c r="B4003" s="28" t="s">
        <v>5367</v>
      </c>
      <c r="C4003" s="28" t="s">
        <v>3872</v>
      </c>
      <c r="D4003" s="28" t="s">
        <v>2842</v>
      </c>
      <c r="E4003" s="29">
        <v>42220</v>
      </c>
      <c r="F4003" s="28" t="s">
        <v>3804</v>
      </c>
      <c r="G4003" s="30">
        <v>1289</v>
      </c>
      <c r="H4003" s="28" t="s">
        <v>14826</v>
      </c>
      <c r="I4003" s="31">
        <v>0</v>
      </c>
      <c r="J4003" s="31">
        <v>2337</v>
      </c>
      <c r="K4003" s="28" t="s">
        <v>14827</v>
      </c>
      <c r="L4003" s="32">
        <f t="shared" si="683"/>
        <v>-2337</v>
      </c>
      <c r="M4003" s="33">
        <f t="shared" si="684"/>
        <v>2337</v>
      </c>
      <c r="N4003" s="34" t="b">
        <v>1</v>
      </c>
      <c r="O4003" s="35">
        <f t="shared" si="685"/>
        <v>2337</v>
      </c>
      <c r="P4003" s="36" t="str">
        <f t="shared" si="686"/>
        <v>I</v>
      </c>
      <c r="Q4003" s="37" t="str">
        <f t="shared" si="687"/>
        <v>Boreas</v>
      </c>
      <c r="R4003" s="6" t="str">
        <f t="shared" si="688"/>
        <v>I - Boreas</v>
      </c>
      <c r="S4003" s="6" t="str">
        <f>IFERROR(INDEX('Vendor Over-ride'!$C:$C, MATCH($R:$R,'Vendor Over-ride'!$A:$A,0)),"")</f>
        <v>I - Boreas</v>
      </c>
      <c r="U4003" s="38" t="str">
        <f t="shared" si="682"/>
        <v>Lottery</v>
      </c>
      <c r="V4003" s="5" t="str">
        <f t="shared" si="692"/>
        <v>AWARD</v>
      </c>
      <c r="W4003" s="5" t="b">
        <f t="shared" si="689"/>
        <v>0</v>
      </c>
      <c r="X4003" s="40">
        <f t="shared" ca="1" si="690"/>
        <v>2337</v>
      </c>
      <c r="Y4003" s="30" t="b">
        <f t="shared" ca="1" si="691"/>
        <v>0</v>
      </c>
    </row>
    <row r="4004" spans="1:25">
      <c r="A4004" s="28" t="s">
        <v>5366</v>
      </c>
      <c r="B4004" s="28" t="s">
        <v>5367</v>
      </c>
      <c r="C4004" s="28" t="s">
        <v>3872</v>
      </c>
      <c r="D4004" s="28" t="s">
        <v>2842</v>
      </c>
      <c r="E4004" s="29">
        <v>42220</v>
      </c>
      <c r="F4004" s="28" t="s">
        <v>14828</v>
      </c>
      <c r="G4004" s="30">
        <v>1289</v>
      </c>
      <c r="H4004" s="28" t="s">
        <v>14829</v>
      </c>
      <c r="I4004" s="31">
        <v>0</v>
      </c>
      <c r="J4004" s="31">
        <v>14334</v>
      </c>
      <c r="K4004" s="28" t="s">
        <v>5499</v>
      </c>
      <c r="L4004" s="32">
        <f t="shared" si="683"/>
        <v>-14334</v>
      </c>
      <c r="M4004" s="33">
        <f t="shared" si="684"/>
        <v>14334</v>
      </c>
      <c r="N4004" s="34" t="b">
        <v>1</v>
      </c>
      <c r="O4004" s="35">
        <f t="shared" si="685"/>
        <v>14334</v>
      </c>
      <c r="P4004" s="36" t="str">
        <f t="shared" si="686"/>
        <v>I</v>
      </c>
      <c r="Q4004" s="37" t="str">
        <f t="shared" si="687"/>
        <v>Makar Productions</v>
      </c>
      <c r="R4004" s="6" t="str">
        <f t="shared" si="688"/>
        <v>I - Makar Productions</v>
      </c>
      <c r="S4004" s="6" t="str">
        <f>IFERROR(INDEX('Vendor Over-ride'!$C:$C, MATCH($R:$R,'Vendor Over-ride'!$A:$A,0)),"")</f>
        <v>I - Makar Productions</v>
      </c>
      <c r="U4004" s="38" t="str">
        <f t="shared" si="682"/>
        <v>Lottery</v>
      </c>
      <c r="V4004" s="5" t="str">
        <f t="shared" si="692"/>
        <v>AWARD</v>
      </c>
      <c r="W4004" s="5" t="b">
        <f t="shared" si="689"/>
        <v>0</v>
      </c>
      <c r="X4004" s="40">
        <f t="shared" ca="1" si="690"/>
        <v>77234</v>
      </c>
      <c r="Y4004" s="30" t="b">
        <f t="shared" ca="1" si="691"/>
        <v>1</v>
      </c>
    </row>
    <row r="4005" spans="1:25" hidden="1">
      <c r="A4005" s="28" t="s">
        <v>5366</v>
      </c>
      <c r="B4005" s="28" t="s">
        <v>5367</v>
      </c>
      <c r="C4005" s="28" t="s">
        <v>3872</v>
      </c>
      <c r="D4005" s="28" t="s">
        <v>2842</v>
      </c>
      <c r="E4005" s="29">
        <v>42220</v>
      </c>
      <c r="F4005" s="28" t="s">
        <v>3806</v>
      </c>
      <c r="G4005" s="30">
        <v>1289</v>
      </c>
      <c r="H4005" s="28" t="s">
        <v>14830</v>
      </c>
      <c r="I4005" s="31">
        <v>0</v>
      </c>
      <c r="J4005" s="31">
        <v>5000</v>
      </c>
      <c r="K4005" s="28" t="s">
        <v>5641</v>
      </c>
      <c r="L4005" s="32">
        <f t="shared" si="683"/>
        <v>-5000</v>
      </c>
      <c r="M4005" s="33">
        <f t="shared" si="684"/>
        <v>5000</v>
      </c>
      <c r="N4005" s="34" t="b">
        <v>1</v>
      </c>
      <c r="O4005" s="35">
        <f t="shared" si="685"/>
        <v>5000</v>
      </c>
      <c r="P4005" s="36" t="str">
        <f t="shared" si="686"/>
        <v>I</v>
      </c>
      <c r="Q4005" s="37" t="str">
        <f t="shared" si="687"/>
        <v>Mick Peter</v>
      </c>
      <c r="R4005" s="6" t="str">
        <f t="shared" si="688"/>
        <v>I - Mick Peter</v>
      </c>
      <c r="S4005" s="6" t="str">
        <f>IFERROR(INDEX('Vendor Over-ride'!$C:$C, MATCH($R:$R,'Vendor Over-ride'!$A:$A,0)),"")</f>
        <v>I - Mick Peter</v>
      </c>
      <c r="U4005" s="38" t="str">
        <f t="shared" si="682"/>
        <v>Lottery</v>
      </c>
      <c r="V4005" s="5" t="str">
        <f t="shared" si="692"/>
        <v>AWARD</v>
      </c>
      <c r="W4005" s="5" t="b">
        <f t="shared" si="689"/>
        <v>0</v>
      </c>
      <c r="X4005" s="40">
        <f t="shared" ca="1" si="690"/>
        <v>5000</v>
      </c>
      <c r="Y4005" s="30" t="b">
        <f t="shared" ca="1" si="691"/>
        <v>0</v>
      </c>
    </row>
    <row r="4006" spans="1:25" hidden="1">
      <c r="A4006" s="28" t="s">
        <v>5366</v>
      </c>
      <c r="B4006" s="28" t="s">
        <v>5367</v>
      </c>
      <c r="C4006" s="28" t="s">
        <v>3872</v>
      </c>
      <c r="D4006" s="28" t="s">
        <v>2842</v>
      </c>
      <c r="E4006" s="29">
        <v>42220</v>
      </c>
      <c r="F4006" s="28" t="s">
        <v>3807</v>
      </c>
      <c r="G4006" s="30">
        <v>1289</v>
      </c>
      <c r="H4006" s="28" t="s">
        <v>14831</v>
      </c>
      <c r="I4006" s="31">
        <v>0</v>
      </c>
      <c r="J4006" s="31">
        <v>6159.18</v>
      </c>
      <c r="K4006" s="28" t="s">
        <v>5577</v>
      </c>
      <c r="L4006" s="32">
        <f t="shared" si="683"/>
        <v>-6159.18</v>
      </c>
      <c r="M4006" s="33">
        <f t="shared" si="684"/>
        <v>6159.18</v>
      </c>
      <c r="N4006" s="34" t="b">
        <v>1</v>
      </c>
      <c r="O4006" s="35">
        <f t="shared" si="685"/>
        <v>6159.18</v>
      </c>
      <c r="P4006" s="36" t="str">
        <f t="shared" si="686"/>
        <v>I</v>
      </c>
      <c r="Q4006" s="37" t="str">
        <f t="shared" si="687"/>
        <v>Opera Bohemia</v>
      </c>
      <c r="R4006" s="6" t="str">
        <f t="shared" si="688"/>
        <v>I - Opera Bohemia</v>
      </c>
      <c r="S4006" s="6" t="str">
        <f>IFERROR(INDEX('Vendor Over-ride'!$C:$C, MATCH($R:$R,'Vendor Over-ride'!$A:$A,0)),"")</f>
        <v>I - Opera Bohemia</v>
      </c>
      <c r="U4006" s="38" t="str">
        <f t="shared" si="682"/>
        <v>Lottery</v>
      </c>
      <c r="V4006" s="5" t="str">
        <f t="shared" si="692"/>
        <v>AWARD</v>
      </c>
      <c r="W4006" s="5" t="b">
        <f t="shared" si="689"/>
        <v>0</v>
      </c>
      <c r="X4006" s="40">
        <f t="shared" ca="1" si="690"/>
        <v>6159.18</v>
      </c>
      <c r="Y4006" s="30" t="b">
        <f t="shared" ca="1" si="691"/>
        <v>0</v>
      </c>
    </row>
    <row r="4007" spans="1:25" hidden="1">
      <c r="A4007" s="28" t="s">
        <v>5366</v>
      </c>
      <c r="B4007" s="28" t="s">
        <v>5367</v>
      </c>
      <c r="C4007" s="28" t="s">
        <v>3872</v>
      </c>
      <c r="D4007" s="28" t="s">
        <v>2842</v>
      </c>
      <c r="E4007" s="29">
        <v>42220</v>
      </c>
      <c r="F4007" s="28" t="s">
        <v>3808</v>
      </c>
      <c r="G4007" s="30">
        <v>1289</v>
      </c>
      <c r="H4007" s="28" t="s">
        <v>14832</v>
      </c>
      <c r="I4007" s="31">
        <v>0</v>
      </c>
      <c r="J4007" s="31">
        <v>2769.47</v>
      </c>
      <c r="K4007" s="28" t="s">
        <v>5418</v>
      </c>
      <c r="L4007" s="32">
        <f t="shared" si="683"/>
        <v>-2769.47</v>
      </c>
      <c r="M4007" s="33">
        <f t="shared" si="684"/>
        <v>2769.47</v>
      </c>
      <c r="N4007" s="34" t="b">
        <v>1</v>
      </c>
      <c r="O4007" s="35">
        <f t="shared" si="685"/>
        <v>2769.47</v>
      </c>
      <c r="P4007" s="36" t="str">
        <f t="shared" si="686"/>
        <v>I</v>
      </c>
      <c r="Q4007" s="37" t="str">
        <f t="shared" si="687"/>
        <v>Random Accomplice</v>
      </c>
      <c r="R4007" s="6" t="str">
        <f t="shared" si="688"/>
        <v>I - Random Accomplice</v>
      </c>
      <c r="S4007" s="6" t="str">
        <f>IFERROR(INDEX('Vendor Over-ride'!$C:$C, MATCH($R:$R,'Vendor Over-ride'!$A:$A,0)),"")</f>
        <v>I - Random Accomplice</v>
      </c>
      <c r="U4007" s="38" t="str">
        <f t="shared" si="682"/>
        <v>Lottery</v>
      </c>
      <c r="V4007" s="5" t="str">
        <f t="shared" si="692"/>
        <v>AWARD</v>
      </c>
      <c r="W4007" s="5" t="b">
        <f t="shared" si="689"/>
        <v>0</v>
      </c>
      <c r="X4007" s="40">
        <f t="shared" ca="1" si="690"/>
        <v>2769.47</v>
      </c>
      <c r="Y4007" s="30" t="b">
        <f t="shared" ca="1" si="691"/>
        <v>0</v>
      </c>
    </row>
    <row r="4008" spans="1:25" hidden="1">
      <c r="A4008" s="28" t="s">
        <v>5366</v>
      </c>
      <c r="B4008" s="28" t="s">
        <v>5367</v>
      </c>
      <c r="C4008" s="28" t="s">
        <v>3872</v>
      </c>
      <c r="D4008" s="28" t="s">
        <v>2842</v>
      </c>
      <c r="E4008" s="29">
        <v>42220</v>
      </c>
      <c r="F4008" s="28" t="s">
        <v>3809</v>
      </c>
      <c r="G4008" s="30">
        <v>1289</v>
      </c>
      <c r="H4008" s="28" t="s">
        <v>14833</v>
      </c>
      <c r="I4008" s="31">
        <v>0</v>
      </c>
      <c r="J4008" s="31">
        <v>3000</v>
      </c>
      <c r="K4008" s="28" t="s">
        <v>5632</v>
      </c>
      <c r="L4008" s="32">
        <f t="shared" si="683"/>
        <v>-3000</v>
      </c>
      <c r="M4008" s="33">
        <f t="shared" si="684"/>
        <v>3000</v>
      </c>
      <c r="N4008" s="34" t="b">
        <v>1</v>
      </c>
      <c r="O4008" s="35">
        <f t="shared" si="685"/>
        <v>3000</v>
      </c>
      <c r="P4008" s="36" t="str">
        <f t="shared" si="686"/>
        <v>I</v>
      </c>
      <c r="Q4008" s="37" t="str">
        <f t="shared" si="687"/>
        <v>Scots Language Centre</v>
      </c>
      <c r="R4008" s="6" t="str">
        <f t="shared" si="688"/>
        <v>I - Scots Language Centre</v>
      </c>
      <c r="S4008" s="6" t="str">
        <f>IFERROR(INDEX('Vendor Over-ride'!$C:$C, MATCH($R:$R,'Vendor Over-ride'!$A:$A,0)),"")</f>
        <v>I - Scots Language Centre</v>
      </c>
      <c r="U4008" s="38" t="str">
        <f t="shared" si="682"/>
        <v>Lottery</v>
      </c>
      <c r="V4008" s="5" t="str">
        <f t="shared" si="692"/>
        <v>AWARD</v>
      </c>
      <c r="W4008" s="5" t="b">
        <f t="shared" si="689"/>
        <v>0</v>
      </c>
      <c r="X4008" s="40">
        <f t="shared" ca="1" si="690"/>
        <v>5000</v>
      </c>
      <c r="Y4008" s="30" t="b">
        <f t="shared" ca="1" si="691"/>
        <v>0</v>
      </c>
    </row>
    <row r="4009" spans="1:25" hidden="1">
      <c r="A4009" s="28" t="s">
        <v>5366</v>
      </c>
      <c r="B4009" s="28" t="s">
        <v>5367</v>
      </c>
      <c r="C4009" s="28" t="s">
        <v>3872</v>
      </c>
      <c r="D4009" s="28" t="s">
        <v>2842</v>
      </c>
      <c r="E4009" s="29">
        <v>42220</v>
      </c>
      <c r="F4009" s="28" t="s">
        <v>3810</v>
      </c>
      <c r="G4009" s="30">
        <v>1289</v>
      </c>
      <c r="H4009" s="28" t="s">
        <v>14834</v>
      </c>
      <c r="I4009" s="31">
        <v>0</v>
      </c>
      <c r="J4009" s="31">
        <v>2500</v>
      </c>
      <c r="K4009" s="28" t="s">
        <v>5644</v>
      </c>
      <c r="L4009" s="32">
        <f t="shared" si="683"/>
        <v>-2500</v>
      </c>
      <c r="M4009" s="33">
        <f t="shared" si="684"/>
        <v>2500</v>
      </c>
      <c r="N4009" s="34" t="b">
        <v>1</v>
      </c>
      <c r="O4009" s="35">
        <f t="shared" si="685"/>
        <v>2500</v>
      </c>
      <c r="P4009" s="36" t="str">
        <f t="shared" si="686"/>
        <v>I</v>
      </c>
      <c r="Q4009" s="37" t="str">
        <f t="shared" si="687"/>
        <v>Vocali3e</v>
      </c>
      <c r="R4009" s="6" t="str">
        <f t="shared" si="688"/>
        <v>I - Vocali3e</v>
      </c>
      <c r="S4009" s="6" t="str">
        <f>IFERROR(INDEX('Vendor Over-ride'!$C:$C, MATCH($R:$R,'Vendor Over-ride'!$A:$A,0)),"")</f>
        <v>I - Vocali3e</v>
      </c>
      <c r="U4009" s="38" t="str">
        <f t="shared" si="682"/>
        <v>Lottery</v>
      </c>
      <c r="V4009" s="5" t="str">
        <f t="shared" si="692"/>
        <v>AWARD</v>
      </c>
      <c r="W4009" s="5" t="b">
        <f t="shared" si="689"/>
        <v>0</v>
      </c>
      <c r="X4009" s="40">
        <f t="shared" ca="1" si="690"/>
        <v>6628</v>
      </c>
      <c r="Y4009" s="30" t="b">
        <f t="shared" ca="1" si="691"/>
        <v>0</v>
      </c>
    </row>
    <row r="4010" spans="1:25" hidden="1">
      <c r="A4010" s="28" t="s">
        <v>5366</v>
      </c>
      <c r="B4010" s="28" t="s">
        <v>5367</v>
      </c>
      <c r="C4010" s="28" t="s">
        <v>3872</v>
      </c>
      <c r="D4010" s="28" t="s">
        <v>2842</v>
      </c>
      <c r="E4010" s="29">
        <v>42220</v>
      </c>
      <c r="F4010" s="28" t="s">
        <v>3811</v>
      </c>
      <c r="G4010" s="30">
        <v>1289</v>
      </c>
      <c r="H4010" s="28" t="s">
        <v>14835</v>
      </c>
      <c r="I4010" s="31">
        <v>0</v>
      </c>
      <c r="J4010" s="31">
        <v>9861</v>
      </c>
      <c r="K4010" s="28" t="s">
        <v>5525</v>
      </c>
      <c r="L4010" s="32">
        <f t="shared" si="683"/>
        <v>-9861</v>
      </c>
      <c r="M4010" s="33">
        <f t="shared" si="684"/>
        <v>9861</v>
      </c>
      <c r="N4010" s="34" t="b">
        <v>1</v>
      </c>
      <c r="O4010" s="35">
        <f t="shared" si="685"/>
        <v>9861</v>
      </c>
      <c r="P4010" s="36" t="str">
        <f t="shared" si="686"/>
        <v>I</v>
      </c>
      <c r="Q4010" s="37" t="str">
        <f t="shared" si="687"/>
        <v>Whale Arts Agency</v>
      </c>
      <c r="R4010" s="6" t="str">
        <f t="shared" si="688"/>
        <v>I - Whale Arts Agency</v>
      </c>
      <c r="S4010" s="6" t="str">
        <f>IFERROR(INDEX('Vendor Over-ride'!$C:$C, MATCH($R:$R,'Vendor Over-ride'!$A:$A,0)),"")</f>
        <v>I - Whale Arts Agency</v>
      </c>
      <c r="U4010" s="38" t="str">
        <f t="shared" si="682"/>
        <v>Lottery</v>
      </c>
      <c r="V4010" s="5" t="str">
        <f t="shared" si="692"/>
        <v>AWARD</v>
      </c>
      <c r="W4010" s="5" t="b">
        <f t="shared" si="689"/>
        <v>0</v>
      </c>
      <c r="X4010" s="40">
        <f t="shared" ca="1" si="690"/>
        <v>9861</v>
      </c>
      <c r="Y4010" s="30" t="b">
        <f t="shared" ca="1" si="691"/>
        <v>0</v>
      </c>
    </row>
    <row r="4011" spans="1:25">
      <c r="A4011" s="28" t="s">
        <v>5366</v>
      </c>
      <c r="B4011" s="28" t="s">
        <v>5367</v>
      </c>
      <c r="C4011" s="28" t="s">
        <v>3872</v>
      </c>
      <c r="D4011" s="28" t="s">
        <v>2842</v>
      </c>
      <c r="E4011" s="29">
        <v>42223</v>
      </c>
      <c r="F4011" s="28" t="s">
        <v>14836</v>
      </c>
      <c r="G4011" s="30">
        <v>1289</v>
      </c>
      <c r="H4011" s="28" t="s">
        <v>14837</v>
      </c>
      <c r="I4011" s="31">
        <v>0</v>
      </c>
      <c r="J4011" s="31">
        <v>175000</v>
      </c>
      <c r="K4011" s="28" t="s">
        <v>4302</v>
      </c>
      <c r="L4011" s="32">
        <f t="shared" si="683"/>
        <v>-175000</v>
      </c>
      <c r="M4011" s="33">
        <f t="shared" si="684"/>
        <v>175000</v>
      </c>
      <c r="N4011" s="34" t="b">
        <v>1</v>
      </c>
      <c r="O4011" s="35">
        <f t="shared" si="685"/>
        <v>175000</v>
      </c>
      <c r="P4011" s="36" t="str">
        <f t="shared" si="686"/>
        <v>T</v>
      </c>
      <c r="Q4011" s="37" t="str">
        <f t="shared" si="687"/>
        <v>Arts Council England</v>
      </c>
      <c r="R4011" s="6" t="str">
        <f t="shared" si="688"/>
        <v>T - Arts Council England</v>
      </c>
      <c r="S4011" s="6" t="str">
        <f>IFERROR(INDEX('Vendor Over-ride'!$C:$C, MATCH($R:$R,'Vendor Over-ride'!$A:$A,0)),"")</f>
        <v>T - Arts Council England</v>
      </c>
      <c r="T4011" s="41" t="s">
        <v>2810</v>
      </c>
      <c r="U4011" s="38" t="str">
        <f t="shared" si="682"/>
        <v>Lottery</v>
      </c>
      <c r="V4011" s="5" t="str">
        <f t="shared" si="692"/>
        <v>TRADE</v>
      </c>
      <c r="W4011" s="5" t="b">
        <f t="shared" si="689"/>
        <v>1</v>
      </c>
      <c r="X4011" s="40">
        <f t="shared" ca="1" si="690"/>
        <v>175000</v>
      </c>
      <c r="Y4011" s="30" t="b">
        <f t="shared" ca="1" si="691"/>
        <v>1</v>
      </c>
    </row>
    <row r="4012" spans="1:25" hidden="1">
      <c r="A4012" s="28" t="s">
        <v>5366</v>
      </c>
      <c r="B4012" s="28" t="s">
        <v>5367</v>
      </c>
      <c r="C4012" s="28" t="s">
        <v>3872</v>
      </c>
      <c r="D4012" s="28" t="s">
        <v>2842</v>
      </c>
      <c r="E4012" s="29">
        <v>42223</v>
      </c>
      <c r="F4012" s="28" t="s">
        <v>14838</v>
      </c>
      <c r="G4012" s="30">
        <v>1289</v>
      </c>
      <c r="H4012" s="28" t="s">
        <v>14839</v>
      </c>
      <c r="I4012" s="31">
        <v>0</v>
      </c>
      <c r="J4012" s="31">
        <v>148.80000000000001</v>
      </c>
      <c r="K4012" s="28" t="s">
        <v>5597</v>
      </c>
      <c r="L4012" s="32">
        <f t="shared" si="683"/>
        <v>-148.80000000000001</v>
      </c>
      <c r="M4012" s="33">
        <f t="shared" si="684"/>
        <v>148.80000000000001</v>
      </c>
      <c r="N4012" s="34" t="b">
        <v>1</v>
      </c>
      <c r="O4012" s="35">
        <f t="shared" si="685"/>
        <v>148.80000000000001</v>
      </c>
      <c r="P4012" s="36" t="str">
        <f t="shared" si="686"/>
        <v>T</v>
      </c>
      <c r="Q4012" s="37" t="str">
        <f t="shared" si="687"/>
        <v>Saramago Ltd</v>
      </c>
      <c r="R4012" s="6" t="str">
        <f t="shared" si="688"/>
        <v>T - Saramago Ltd</v>
      </c>
      <c r="S4012" s="6" t="str">
        <f>IFERROR(INDEX('Vendor Over-ride'!$C:$C, MATCH($R:$R,'Vendor Over-ride'!$A:$A,0)),"")</f>
        <v>T - Saramago Ltd</v>
      </c>
      <c r="U4012" s="38" t="str">
        <f t="shared" si="682"/>
        <v>Lottery</v>
      </c>
      <c r="V4012" s="5" t="str">
        <f t="shared" si="692"/>
        <v>TRADE</v>
      </c>
      <c r="W4012" s="5" t="b">
        <f t="shared" si="689"/>
        <v>0</v>
      </c>
      <c r="X4012" s="40">
        <f t="shared" ca="1" si="690"/>
        <v>3388.3900000000003</v>
      </c>
      <c r="Y4012" s="30" t="b">
        <f t="shared" ca="1" si="691"/>
        <v>0</v>
      </c>
    </row>
    <row r="4013" spans="1:25" hidden="1">
      <c r="A4013" s="28" t="s">
        <v>5366</v>
      </c>
      <c r="B4013" s="28" t="s">
        <v>5367</v>
      </c>
      <c r="C4013" s="28" t="s">
        <v>3872</v>
      </c>
      <c r="D4013" s="28" t="s">
        <v>2842</v>
      </c>
      <c r="E4013" s="29">
        <v>42227</v>
      </c>
      <c r="F4013" s="28" t="s">
        <v>3812</v>
      </c>
      <c r="G4013" s="30">
        <v>1289</v>
      </c>
      <c r="H4013" s="28" t="s">
        <v>14840</v>
      </c>
      <c r="I4013" s="31">
        <v>0</v>
      </c>
      <c r="J4013" s="31">
        <v>3737</v>
      </c>
      <c r="K4013" s="28" t="s">
        <v>5713</v>
      </c>
      <c r="L4013" s="32">
        <f t="shared" si="683"/>
        <v>-3737</v>
      </c>
      <c r="M4013" s="33">
        <f t="shared" si="684"/>
        <v>3737</v>
      </c>
      <c r="N4013" s="34" t="b">
        <v>1</v>
      </c>
      <c r="O4013" s="35">
        <f t="shared" si="685"/>
        <v>3737</v>
      </c>
      <c r="P4013" s="36" t="str">
        <f t="shared" si="686"/>
        <v>G</v>
      </c>
      <c r="Q4013" s="37" t="str">
        <f t="shared" si="687"/>
        <v>THE KALA CHETHENA KATHAKALI TROUPE</v>
      </c>
      <c r="R4013" s="6" t="str">
        <f t="shared" si="688"/>
        <v>G - THE KALA CHETHENA KATHAKALI TROUPE</v>
      </c>
      <c r="S4013" s="6" t="str">
        <f>IFERROR(INDEX('Vendor Over-ride'!$C:$C, MATCH($R:$R,'Vendor Over-ride'!$A:$A,0)),"")</f>
        <v>G - THE KALA CHETHENA KATHAKALI TROUPE</v>
      </c>
      <c r="U4013" s="38" t="str">
        <f t="shared" si="682"/>
        <v>Lottery</v>
      </c>
      <c r="V4013" s="5" t="str">
        <f t="shared" si="692"/>
        <v>AWARD</v>
      </c>
      <c r="W4013" s="5" t="b">
        <f t="shared" si="689"/>
        <v>0</v>
      </c>
      <c r="X4013" s="40">
        <f t="shared" ca="1" si="690"/>
        <v>3737</v>
      </c>
      <c r="Y4013" s="30" t="b">
        <f t="shared" ca="1" si="691"/>
        <v>0</v>
      </c>
    </row>
    <row r="4014" spans="1:25">
      <c r="A4014" s="28" t="s">
        <v>5366</v>
      </c>
      <c r="B4014" s="28" t="s">
        <v>5367</v>
      </c>
      <c r="C4014" s="28" t="s">
        <v>3872</v>
      </c>
      <c r="D4014" s="28" t="s">
        <v>2842</v>
      </c>
      <c r="E4014" s="29">
        <v>42227</v>
      </c>
      <c r="F4014" s="28" t="s">
        <v>14841</v>
      </c>
      <c r="G4014" s="30">
        <v>1289</v>
      </c>
      <c r="H4014" s="28" t="s">
        <v>14842</v>
      </c>
      <c r="I4014" s="31">
        <v>0</v>
      </c>
      <c r="J4014" s="31">
        <v>4000</v>
      </c>
      <c r="K4014" s="28" t="s">
        <v>14092</v>
      </c>
      <c r="L4014" s="32">
        <f t="shared" si="683"/>
        <v>-4000</v>
      </c>
      <c r="M4014" s="33">
        <f t="shared" si="684"/>
        <v>4000</v>
      </c>
      <c r="N4014" s="34" t="b">
        <v>1</v>
      </c>
      <c r="O4014" s="35">
        <f t="shared" si="685"/>
        <v>4000</v>
      </c>
      <c r="P4014" s="36" t="str">
        <f t="shared" si="686"/>
        <v>G</v>
      </c>
      <c r="Q4014" s="37" t="str">
        <f t="shared" si="687"/>
        <v>Stoirm Og (Elspeth Turner)</v>
      </c>
      <c r="R4014" s="6" t="str">
        <f t="shared" si="688"/>
        <v>G - Stoirm Og (Elspeth Turner)</v>
      </c>
      <c r="S4014" s="6" t="str">
        <f>IFERROR(INDEX('Vendor Over-ride'!$C:$C, MATCH($R:$R,'Vendor Over-ride'!$A:$A,0)),"")</f>
        <v>G - Stoirm Og (Elspeth Turner)</v>
      </c>
      <c r="U4014" s="38" t="str">
        <f t="shared" si="682"/>
        <v>Lottery</v>
      </c>
      <c r="V4014" s="5" t="str">
        <f t="shared" si="692"/>
        <v>AWARD</v>
      </c>
      <c r="W4014" s="5" t="b">
        <f t="shared" si="689"/>
        <v>0</v>
      </c>
      <c r="X4014" s="40">
        <f t="shared" ca="1" si="690"/>
        <v>30000</v>
      </c>
      <c r="Y4014" s="30" t="b">
        <f t="shared" ca="1" si="691"/>
        <v>1</v>
      </c>
    </row>
    <row r="4015" spans="1:25" hidden="1">
      <c r="A4015" s="28" t="s">
        <v>5366</v>
      </c>
      <c r="B4015" s="28" t="s">
        <v>5367</v>
      </c>
      <c r="C4015" s="28" t="s">
        <v>3872</v>
      </c>
      <c r="D4015" s="28" t="s">
        <v>2842</v>
      </c>
      <c r="E4015" s="29">
        <v>42227</v>
      </c>
      <c r="F4015" s="28" t="s">
        <v>3813</v>
      </c>
      <c r="G4015" s="30">
        <v>1289</v>
      </c>
      <c r="H4015" s="28" t="s">
        <v>14843</v>
      </c>
      <c r="I4015" s="31">
        <v>0</v>
      </c>
      <c r="J4015" s="31">
        <v>1387</v>
      </c>
      <c r="K4015" s="28" t="s">
        <v>14241</v>
      </c>
      <c r="L4015" s="32">
        <f t="shared" si="683"/>
        <v>-1387</v>
      </c>
      <c r="M4015" s="33">
        <f t="shared" si="684"/>
        <v>1387</v>
      </c>
      <c r="N4015" s="34" t="b">
        <v>1</v>
      </c>
      <c r="O4015" s="35">
        <f t="shared" si="685"/>
        <v>1387</v>
      </c>
      <c r="P4015" s="36" t="str">
        <f t="shared" si="686"/>
        <v>G</v>
      </c>
      <c r="Q4015" s="37" t="str">
        <f t="shared" si="687"/>
        <v>Beth Shapeero</v>
      </c>
      <c r="R4015" s="6" t="str">
        <f t="shared" si="688"/>
        <v>G - Beth Shapeero</v>
      </c>
      <c r="S4015" s="6" t="str">
        <f>IFERROR(INDEX('Vendor Over-ride'!$C:$C, MATCH($R:$R,'Vendor Over-ride'!$A:$A,0)),"")</f>
        <v>G - Beth Shapeero</v>
      </c>
      <c r="U4015" s="38" t="str">
        <f t="shared" ref="U4015:U4078" si="693">"Lottery"</f>
        <v>Lottery</v>
      </c>
      <c r="V4015" s="5" t="str">
        <f t="shared" si="692"/>
        <v>AWARD</v>
      </c>
      <c r="W4015" s="5" t="b">
        <f t="shared" si="689"/>
        <v>0</v>
      </c>
      <c r="X4015" s="40">
        <f t="shared" ca="1" si="690"/>
        <v>9300</v>
      </c>
      <c r="Y4015" s="30" t="b">
        <f t="shared" ca="1" si="691"/>
        <v>0</v>
      </c>
    </row>
    <row r="4016" spans="1:25" hidden="1">
      <c r="A4016" s="28" t="s">
        <v>5366</v>
      </c>
      <c r="B4016" s="28" t="s">
        <v>5367</v>
      </c>
      <c r="C4016" s="28" t="s">
        <v>3872</v>
      </c>
      <c r="D4016" s="28" t="s">
        <v>2842</v>
      </c>
      <c r="E4016" s="29">
        <v>42227</v>
      </c>
      <c r="F4016" s="28" t="s">
        <v>3815</v>
      </c>
      <c r="G4016" s="30">
        <v>1289</v>
      </c>
      <c r="H4016" s="28" t="s">
        <v>14844</v>
      </c>
      <c r="I4016" s="31">
        <v>0</v>
      </c>
      <c r="J4016" s="31">
        <v>150</v>
      </c>
      <c r="K4016" s="28" t="s">
        <v>14440</v>
      </c>
      <c r="L4016" s="32">
        <f t="shared" si="683"/>
        <v>-150</v>
      </c>
      <c r="M4016" s="33">
        <f t="shared" si="684"/>
        <v>150</v>
      </c>
      <c r="N4016" s="34" t="b">
        <v>1</v>
      </c>
      <c r="O4016" s="35">
        <f t="shared" si="685"/>
        <v>150</v>
      </c>
      <c r="P4016" s="36" t="str">
        <f t="shared" si="686"/>
        <v>G</v>
      </c>
      <c r="Q4016" s="37" t="str">
        <f t="shared" si="687"/>
        <v>Ciara MacLaverty</v>
      </c>
      <c r="R4016" s="6" t="str">
        <f t="shared" si="688"/>
        <v>G - Ciara MacLaverty</v>
      </c>
      <c r="S4016" s="6" t="str">
        <f>IFERROR(INDEX('Vendor Over-ride'!$C:$C, MATCH($R:$R,'Vendor Over-ride'!$A:$A,0)),"")</f>
        <v>G - Ciara MacLaverty</v>
      </c>
      <c r="U4016" s="38" t="str">
        <f t="shared" si="693"/>
        <v>Lottery</v>
      </c>
      <c r="V4016" s="5" t="str">
        <f t="shared" si="692"/>
        <v>AWARD</v>
      </c>
      <c r="W4016" s="5" t="b">
        <f t="shared" si="689"/>
        <v>0</v>
      </c>
      <c r="X4016" s="40">
        <f t="shared" ca="1" si="690"/>
        <v>600</v>
      </c>
      <c r="Y4016" s="30" t="b">
        <f t="shared" ca="1" si="691"/>
        <v>0</v>
      </c>
    </row>
    <row r="4017" spans="1:25">
      <c r="A4017" s="28" t="s">
        <v>5366</v>
      </c>
      <c r="B4017" s="28" t="s">
        <v>5367</v>
      </c>
      <c r="C4017" s="28" t="s">
        <v>3872</v>
      </c>
      <c r="D4017" s="28" t="s">
        <v>2842</v>
      </c>
      <c r="E4017" s="29">
        <v>42227</v>
      </c>
      <c r="F4017" s="28" t="s">
        <v>14845</v>
      </c>
      <c r="G4017" s="30">
        <v>1289</v>
      </c>
      <c r="H4017" s="28" t="s">
        <v>14846</v>
      </c>
      <c r="I4017" s="31">
        <v>0</v>
      </c>
      <c r="J4017" s="31">
        <v>11249</v>
      </c>
      <c r="K4017" s="28" t="s">
        <v>14847</v>
      </c>
      <c r="L4017" s="32">
        <f t="shared" si="683"/>
        <v>-11249</v>
      </c>
      <c r="M4017" s="33">
        <f t="shared" si="684"/>
        <v>11249</v>
      </c>
      <c r="N4017" s="34" t="b">
        <v>1</v>
      </c>
      <c r="O4017" s="35">
        <f t="shared" si="685"/>
        <v>11249</v>
      </c>
      <c r="P4017" s="36" t="str">
        <f t="shared" si="686"/>
        <v>G</v>
      </c>
      <c r="Q4017" s="37" t="str">
        <f t="shared" si="687"/>
        <v>Word Power Arts</v>
      </c>
      <c r="R4017" s="6" t="str">
        <f t="shared" si="688"/>
        <v>G - Word Power Arts</v>
      </c>
      <c r="S4017" s="6" t="str">
        <f>IFERROR(INDEX('Vendor Over-ride'!$C:$C, MATCH($R:$R,'Vendor Over-ride'!$A:$A,0)),"")</f>
        <v>G - Word Power Arts</v>
      </c>
      <c r="U4017" s="38" t="str">
        <f t="shared" si="693"/>
        <v>Lottery</v>
      </c>
      <c r="V4017" s="5" t="str">
        <f t="shared" si="692"/>
        <v>AWARD</v>
      </c>
      <c r="W4017" s="5" t="b">
        <f t="shared" si="689"/>
        <v>0</v>
      </c>
      <c r="X4017" s="40">
        <f t="shared" ca="1" si="690"/>
        <v>26119</v>
      </c>
      <c r="Y4017" s="30" t="b">
        <f t="shared" ca="1" si="691"/>
        <v>1</v>
      </c>
    </row>
    <row r="4018" spans="1:25">
      <c r="A4018" s="28" t="s">
        <v>5366</v>
      </c>
      <c r="B4018" s="28" t="s">
        <v>5367</v>
      </c>
      <c r="C4018" s="28" t="s">
        <v>3872</v>
      </c>
      <c r="D4018" s="28" t="s">
        <v>2842</v>
      </c>
      <c r="E4018" s="29">
        <v>42227</v>
      </c>
      <c r="F4018" s="28" t="s">
        <v>3816</v>
      </c>
      <c r="G4018" s="30">
        <v>1289</v>
      </c>
      <c r="H4018" s="28" t="s">
        <v>14848</v>
      </c>
      <c r="I4018" s="31">
        <v>0</v>
      </c>
      <c r="J4018" s="31">
        <v>9889</v>
      </c>
      <c r="K4018" s="28" t="s">
        <v>14849</v>
      </c>
      <c r="L4018" s="32">
        <f t="shared" si="683"/>
        <v>-9889</v>
      </c>
      <c r="M4018" s="33">
        <f t="shared" si="684"/>
        <v>9889</v>
      </c>
      <c r="N4018" s="34" t="b">
        <v>1</v>
      </c>
      <c r="O4018" s="35">
        <f t="shared" si="685"/>
        <v>9889</v>
      </c>
      <c r="P4018" s="36" t="str">
        <f t="shared" si="686"/>
        <v>G</v>
      </c>
      <c r="Q4018" s="37" t="str">
        <f t="shared" si="687"/>
        <v>Vision Mechanics Ltd</v>
      </c>
      <c r="R4018" s="6" t="str">
        <f t="shared" si="688"/>
        <v>G - Vision Mechanics Ltd</v>
      </c>
      <c r="S4018" s="6" t="str">
        <f>IFERROR(INDEX('Vendor Over-ride'!$C:$C, MATCH($R:$R,'Vendor Over-ride'!$A:$A,0)),"")</f>
        <v>G - Vision Mechanics Ltd</v>
      </c>
      <c r="U4018" s="38" t="str">
        <f t="shared" si="693"/>
        <v>Lottery</v>
      </c>
      <c r="V4018" s="5" t="str">
        <f t="shared" si="692"/>
        <v>AWARD</v>
      </c>
      <c r="W4018" s="5" t="b">
        <f t="shared" si="689"/>
        <v>0</v>
      </c>
      <c r="X4018" s="40">
        <f t="shared" ca="1" si="690"/>
        <v>26889</v>
      </c>
      <c r="Y4018" s="30" t="b">
        <f t="shared" ca="1" si="691"/>
        <v>1</v>
      </c>
    </row>
    <row r="4019" spans="1:25">
      <c r="A4019" s="28" t="s">
        <v>5366</v>
      </c>
      <c r="B4019" s="28" t="s">
        <v>5367</v>
      </c>
      <c r="C4019" s="28" t="s">
        <v>3872</v>
      </c>
      <c r="D4019" s="28" t="s">
        <v>2842</v>
      </c>
      <c r="E4019" s="29">
        <v>42227</v>
      </c>
      <c r="F4019" s="28" t="s">
        <v>3818</v>
      </c>
      <c r="G4019" s="30">
        <v>1289</v>
      </c>
      <c r="H4019" s="28" t="s">
        <v>14850</v>
      </c>
      <c r="I4019" s="31">
        <v>0</v>
      </c>
      <c r="J4019" s="31">
        <v>66489</v>
      </c>
      <c r="K4019" s="28" t="s">
        <v>14851</v>
      </c>
      <c r="L4019" s="32">
        <f t="shared" si="683"/>
        <v>-66489</v>
      </c>
      <c r="M4019" s="33">
        <f t="shared" si="684"/>
        <v>66489</v>
      </c>
      <c r="N4019" s="34" t="b">
        <v>1</v>
      </c>
      <c r="O4019" s="35">
        <f t="shared" si="685"/>
        <v>66489</v>
      </c>
      <c r="P4019" s="36" t="str">
        <f t="shared" si="686"/>
        <v>G</v>
      </c>
      <c r="Q4019" s="37" t="str">
        <f t="shared" si="687"/>
        <v>Company of Wolves</v>
      </c>
      <c r="R4019" s="6" t="str">
        <f t="shared" si="688"/>
        <v>G - Company of Wolves</v>
      </c>
      <c r="S4019" s="6" t="str">
        <f>IFERROR(INDEX('Vendor Over-ride'!$C:$C, MATCH($R:$R,'Vendor Over-ride'!$A:$A,0)),"")</f>
        <v>G - Company of Wolves</v>
      </c>
      <c r="U4019" s="38" t="str">
        <f t="shared" si="693"/>
        <v>Lottery</v>
      </c>
      <c r="V4019" s="5" t="str">
        <f t="shared" si="692"/>
        <v>AWARD</v>
      </c>
      <c r="W4019" s="5" t="b">
        <f t="shared" si="689"/>
        <v>1</v>
      </c>
      <c r="X4019" s="40">
        <f t="shared" ca="1" si="690"/>
        <v>68415</v>
      </c>
      <c r="Y4019" s="30" t="b">
        <f t="shared" ca="1" si="691"/>
        <v>1</v>
      </c>
    </row>
    <row r="4020" spans="1:25" hidden="1">
      <c r="A4020" s="28" t="s">
        <v>5366</v>
      </c>
      <c r="B4020" s="28" t="s">
        <v>5367</v>
      </c>
      <c r="C4020" s="28" t="s">
        <v>3872</v>
      </c>
      <c r="D4020" s="28" t="s">
        <v>2842</v>
      </c>
      <c r="E4020" s="29">
        <v>42227</v>
      </c>
      <c r="F4020" s="28" t="s">
        <v>3819</v>
      </c>
      <c r="G4020" s="30">
        <v>1289</v>
      </c>
      <c r="H4020" s="28" t="s">
        <v>14852</v>
      </c>
      <c r="I4020" s="31">
        <v>0</v>
      </c>
      <c r="J4020" s="31">
        <v>18750</v>
      </c>
      <c r="K4020" s="28" t="s">
        <v>14853</v>
      </c>
      <c r="L4020" s="32">
        <f t="shared" si="683"/>
        <v>-18750</v>
      </c>
      <c r="M4020" s="33">
        <f t="shared" si="684"/>
        <v>18750</v>
      </c>
      <c r="N4020" s="34" t="b">
        <v>1</v>
      </c>
      <c r="O4020" s="35">
        <f t="shared" si="685"/>
        <v>18750</v>
      </c>
      <c r="P4020" s="36" t="str">
        <f t="shared" si="686"/>
        <v>G</v>
      </c>
      <c r="Q4020" s="37" t="str">
        <f t="shared" si="687"/>
        <v>Gair Dunlop</v>
      </c>
      <c r="R4020" s="6" t="str">
        <f t="shared" si="688"/>
        <v>G - Gair Dunlop</v>
      </c>
      <c r="S4020" s="6" t="str">
        <f>IFERROR(INDEX('Vendor Over-ride'!$C:$C, MATCH($R:$R,'Vendor Over-ride'!$A:$A,0)),"")</f>
        <v>G - Gair Dunlop</v>
      </c>
      <c r="U4020" s="38" t="str">
        <f t="shared" si="693"/>
        <v>Lottery</v>
      </c>
      <c r="V4020" s="5" t="str">
        <f t="shared" si="692"/>
        <v>AWARD</v>
      </c>
      <c r="W4020" s="5" t="b">
        <f t="shared" si="689"/>
        <v>0</v>
      </c>
      <c r="X4020" s="40">
        <f t="shared" ca="1" si="690"/>
        <v>18750</v>
      </c>
      <c r="Y4020" s="30" t="b">
        <f t="shared" ca="1" si="691"/>
        <v>0</v>
      </c>
    </row>
    <row r="4021" spans="1:25" hidden="1">
      <c r="A4021" s="28" t="s">
        <v>5366</v>
      </c>
      <c r="B4021" s="28" t="s">
        <v>5367</v>
      </c>
      <c r="C4021" s="28" t="s">
        <v>3872</v>
      </c>
      <c r="D4021" s="28" t="s">
        <v>2842</v>
      </c>
      <c r="E4021" s="29">
        <v>42227</v>
      </c>
      <c r="F4021" s="28" t="s">
        <v>3820</v>
      </c>
      <c r="G4021" s="30">
        <v>1289</v>
      </c>
      <c r="H4021" s="28" t="s">
        <v>14854</v>
      </c>
      <c r="I4021" s="31">
        <v>0</v>
      </c>
      <c r="J4021" s="31">
        <v>6000</v>
      </c>
      <c r="K4021" s="28" t="s">
        <v>14855</v>
      </c>
      <c r="L4021" s="32">
        <f t="shared" si="683"/>
        <v>-6000</v>
      </c>
      <c r="M4021" s="33">
        <f t="shared" si="684"/>
        <v>6000</v>
      </c>
      <c r="N4021" s="34" t="b">
        <v>1</v>
      </c>
      <c r="O4021" s="35">
        <f t="shared" si="685"/>
        <v>6000</v>
      </c>
      <c r="P4021" s="36" t="str">
        <f t="shared" si="686"/>
        <v>G</v>
      </c>
      <c r="Q4021" s="37" t="str">
        <f t="shared" si="687"/>
        <v>NHS Greater Glasgow and Clyde - Community Health Par</v>
      </c>
      <c r="R4021" s="6" t="str">
        <f t="shared" si="688"/>
        <v>G - NHS Greater Glasgow and Clyde - Community Health Par</v>
      </c>
      <c r="S4021" s="6" t="str">
        <f>IFERROR(INDEX('Vendor Over-ride'!$C:$C, MATCH($R:$R,'Vendor Over-ride'!$A:$A,0)),"")</f>
        <v>G - NHS Greater Glasgow and Clyde - Community Health Par</v>
      </c>
      <c r="U4021" s="38" t="str">
        <f t="shared" si="693"/>
        <v>Lottery</v>
      </c>
      <c r="V4021" s="5" t="str">
        <f t="shared" si="692"/>
        <v>AWARD</v>
      </c>
      <c r="W4021" s="5" t="b">
        <f t="shared" si="689"/>
        <v>0</v>
      </c>
      <c r="X4021" s="40">
        <f t="shared" ca="1" si="690"/>
        <v>24012.379999999997</v>
      </c>
      <c r="Y4021" s="30" t="b">
        <f t="shared" ca="1" si="691"/>
        <v>0</v>
      </c>
    </row>
    <row r="4022" spans="1:25" hidden="1">
      <c r="A4022" s="28" t="s">
        <v>5366</v>
      </c>
      <c r="B4022" s="28" t="s">
        <v>5367</v>
      </c>
      <c r="C4022" s="28" t="s">
        <v>3872</v>
      </c>
      <c r="D4022" s="28" t="s">
        <v>2842</v>
      </c>
      <c r="E4022" s="29">
        <v>42227</v>
      </c>
      <c r="F4022" s="28" t="s">
        <v>3821</v>
      </c>
      <c r="G4022" s="30">
        <v>1289</v>
      </c>
      <c r="H4022" s="28" t="s">
        <v>14856</v>
      </c>
      <c r="I4022" s="31">
        <v>0</v>
      </c>
      <c r="J4022" s="31">
        <v>9000</v>
      </c>
      <c r="K4022" s="28" t="s">
        <v>14857</v>
      </c>
      <c r="L4022" s="32">
        <f t="shared" si="683"/>
        <v>-9000</v>
      </c>
      <c r="M4022" s="33">
        <f t="shared" si="684"/>
        <v>9000</v>
      </c>
      <c r="N4022" s="34" t="b">
        <v>1</v>
      </c>
      <c r="O4022" s="35">
        <f t="shared" si="685"/>
        <v>9000</v>
      </c>
      <c r="P4022" s="36" t="str">
        <f t="shared" si="686"/>
        <v>G</v>
      </c>
      <c r="Q4022" s="37" t="str">
        <f t="shared" si="687"/>
        <v>J. David Simons</v>
      </c>
      <c r="R4022" s="6" t="str">
        <f t="shared" si="688"/>
        <v>G - J. David Simons</v>
      </c>
      <c r="S4022" s="6" t="str">
        <f>IFERROR(INDEX('Vendor Over-ride'!$C:$C, MATCH($R:$R,'Vendor Over-ride'!$A:$A,0)),"")</f>
        <v>G - J. David Simons</v>
      </c>
      <c r="U4022" s="38" t="str">
        <f t="shared" si="693"/>
        <v>Lottery</v>
      </c>
      <c r="V4022" s="5" t="str">
        <f t="shared" si="692"/>
        <v>AWARD</v>
      </c>
      <c r="W4022" s="5" t="b">
        <f t="shared" si="689"/>
        <v>0</v>
      </c>
      <c r="X4022" s="40">
        <f t="shared" ca="1" si="690"/>
        <v>9000</v>
      </c>
      <c r="Y4022" s="30" t="b">
        <f t="shared" ca="1" si="691"/>
        <v>0</v>
      </c>
    </row>
    <row r="4023" spans="1:25" hidden="1">
      <c r="A4023" s="28" t="s">
        <v>5366</v>
      </c>
      <c r="B4023" s="28" t="s">
        <v>5367</v>
      </c>
      <c r="C4023" s="28" t="s">
        <v>3872</v>
      </c>
      <c r="D4023" s="28" t="s">
        <v>2842</v>
      </c>
      <c r="E4023" s="29">
        <v>42227</v>
      </c>
      <c r="F4023" s="28" t="s">
        <v>3822</v>
      </c>
      <c r="G4023" s="30">
        <v>1289</v>
      </c>
      <c r="H4023" s="28" t="s">
        <v>14858</v>
      </c>
      <c r="I4023" s="31">
        <v>0</v>
      </c>
      <c r="J4023" s="31">
        <v>7500</v>
      </c>
      <c r="K4023" s="28" t="s">
        <v>14859</v>
      </c>
      <c r="L4023" s="32">
        <f t="shared" si="683"/>
        <v>-7500</v>
      </c>
      <c r="M4023" s="33">
        <f t="shared" si="684"/>
        <v>7500</v>
      </c>
      <c r="N4023" s="34" t="b">
        <v>1</v>
      </c>
      <c r="O4023" s="35">
        <f t="shared" si="685"/>
        <v>7500</v>
      </c>
      <c r="P4023" s="36" t="str">
        <f t="shared" si="686"/>
        <v>G</v>
      </c>
      <c r="Q4023" s="37" t="str">
        <f t="shared" si="687"/>
        <v>Garioch Jazz Club</v>
      </c>
      <c r="R4023" s="6" t="str">
        <f t="shared" si="688"/>
        <v>G - Garioch Jazz Club</v>
      </c>
      <c r="S4023" s="6" t="str">
        <f>IFERROR(INDEX('Vendor Over-ride'!$C:$C, MATCH($R:$R,'Vendor Over-ride'!$A:$A,0)),"")</f>
        <v>G - Garioch Jazz Club</v>
      </c>
      <c r="U4023" s="38" t="str">
        <f t="shared" si="693"/>
        <v>Lottery</v>
      </c>
      <c r="V4023" s="5" t="str">
        <f t="shared" si="692"/>
        <v>AWARD</v>
      </c>
      <c r="W4023" s="5" t="b">
        <f t="shared" si="689"/>
        <v>0</v>
      </c>
      <c r="X4023" s="40">
        <f t="shared" ca="1" si="690"/>
        <v>9639.0499999999993</v>
      </c>
      <c r="Y4023" s="30" t="b">
        <f t="shared" ca="1" si="691"/>
        <v>0</v>
      </c>
    </row>
    <row r="4024" spans="1:25" hidden="1">
      <c r="A4024" s="28" t="s">
        <v>5366</v>
      </c>
      <c r="B4024" s="28" t="s">
        <v>5367</v>
      </c>
      <c r="C4024" s="28" t="s">
        <v>3872</v>
      </c>
      <c r="D4024" s="28" t="s">
        <v>2842</v>
      </c>
      <c r="E4024" s="29">
        <v>42227</v>
      </c>
      <c r="F4024" s="28" t="s">
        <v>3823</v>
      </c>
      <c r="G4024" s="30">
        <v>1289</v>
      </c>
      <c r="H4024" s="28" t="s">
        <v>14860</v>
      </c>
      <c r="I4024" s="31">
        <v>0</v>
      </c>
      <c r="J4024" s="31">
        <v>7500</v>
      </c>
      <c r="K4024" s="28" t="s">
        <v>14861</v>
      </c>
      <c r="L4024" s="32">
        <f t="shared" si="683"/>
        <v>-7500</v>
      </c>
      <c r="M4024" s="33">
        <f t="shared" si="684"/>
        <v>7500</v>
      </c>
      <c r="N4024" s="34" t="b">
        <v>1</v>
      </c>
      <c r="O4024" s="35">
        <f t="shared" si="685"/>
        <v>7500</v>
      </c>
      <c r="P4024" s="36" t="str">
        <f t="shared" si="686"/>
        <v>G</v>
      </c>
      <c r="Q4024" s="37" t="str">
        <f t="shared" si="687"/>
        <v>Kirstin McLean</v>
      </c>
      <c r="R4024" s="6" t="str">
        <f t="shared" si="688"/>
        <v>G - Kirstin McLean</v>
      </c>
      <c r="S4024" s="6" t="str">
        <f>IFERROR(INDEX('Vendor Over-ride'!$C:$C, MATCH($R:$R,'Vendor Over-ride'!$A:$A,0)),"")</f>
        <v>G - Kirstin McLean</v>
      </c>
      <c r="U4024" s="38" t="str">
        <f t="shared" si="693"/>
        <v>Lottery</v>
      </c>
      <c r="V4024" s="5" t="str">
        <f t="shared" si="692"/>
        <v>AWARD</v>
      </c>
      <c r="W4024" s="5" t="b">
        <f t="shared" si="689"/>
        <v>0</v>
      </c>
      <c r="X4024" s="40">
        <f t="shared" ca="1" si="690"/>
        <v>7500</v>
      </c>
      <c r="Y4024" s="30" t="b">
        <f t="shared" ca="1" si="691"/>
        <v>0</v>
      </c>
    </row>
    <row r="4025" spans="1:25">
      <c r="A4025" s="28" t="s">
        <v>5366</v>
      </c>
      <c r="B4025" s="28" t="s">
        <v>5367</v>
      </c>
      <c r="C4025" s="28" t="s">
        <v>3872</v>
      </c>
      <c r="D4025" s="28" t="s">
        <v>2842</v>
      </c>
      <c r="E4025" s="29">
        <v>42227</v>
      </c>
      <c r="F4025" s="28" t="s">
        <v>3824</v>
      </c>
      <c r="G4025" s="30">
        <v>1289</v>
      </c>
      <c r="H4025" s="28" t="s">
        <v>14862</v>
      </c>
      <c r="I4025" s="31">
        <v>0</v>
      </c>
      <c r="J4025" s="31">
        <v>17500</v>
      </c>
      <c r="K4025" s="28" t="s">
        <v>3218</v>
      </c>
      <c r="L4025" s="32">
        <f t="shared" si="683"/>
        <v>-17500</v>
      </c>
      <c r="M4025" s="33">
        <f t="shared" si="684"/>
        <v>17500</v>
      </c>
      <c r="N4025" s="34" t="b">
        <v>1</v>
      </c>
      <c r="O4025" s="35">
        <f t="shared" si="685"/>
        <v>17500</v>
      </c>
      <c r="P4025" s="36" t="str">
        <f t="shared" si="686"/>
        <v>I</v>
      </c>
      <c r="Q4025" s="37" t="str">
        <f t="shared" si="687"/>
        <v>Barrowland Ballet</v>
      </c>
      <c r="R4025" s="6" t="str">
        <f t="shared" si="688"/>
        <v>I - Barrowland Ballet</v>
      </c>
      <c r="S4025" s="6" t="str">
        <f>IFERROR(INDEX('Vendor Over-ride'!$C:$C, MATCH($R:$R,'Vendor Over-ride'!$A:$A,0)),"")</f>
        <v>I - Barrowland Ballet</v>
      </c>
      <c r="U4025" s="38" t="str">
        <f t="shared" si="693"/>
        <v>Lottery</v>
      </c>
      <c r="V4025" s="5" t="str">
        <f t="shared" si="692"/>
        <v>AWARD</v>
      </c>
      <c r="W4025" s="5" t="b">
        <f t="shared" si="689"/>
        <v>0</v>
      </c>
      <c r="X4025" s="40">
        <f t="shared" ca="1" si="690"/>
        <v>25000</v>
      </c>
      <c r="Y4025" s="30" t="b">
        <f t="shared" ca="1" si="691"/>
        <v>1</v>
      </c>
    </row>
    <row r="4026" spans="1:25" hidden="1">
      <c r="A4026" s="28" t="s">
        <v>5366</v>
      </c>
      <c r="B4026" s="28" t="s">
        <v>5367</v>
      </c>
      <c r="C4026" s="28" t="s">
        <v>3872</v>
      </c>
      <c r="D4026" s="28" t="s">
        <v>2842</v>
      </c>
      <c r="E4026" s="29">
        <v>42227</v>
      </c>
      <c r="F4026" s="28" t="s">
        <v>3825</v>
      </c>
      <c r="G4026" s="30">
        <v>1289</v>
      </c>
      <c r="H4026" s="28" t="s">
        <v>14863</v>
      </c>
      <c r="I4026" s="31">
        <v>0</v>
      </c>
      <c r="J4026" s="31">
        <v>8145</v>
      </c>
      <c r="K4026" s="28" t="s">
        <v>5803</v>
      </c>
      <c r="L4026" s="32">
        <f t="shared" si="683"/>
        <v>-8145</v>
      </c>
      <c r="M4026" s="33">
        <f t="shared" si="684"/>
        <v>8145</v>
      </c>
      <c r="N4026" s="34" t="b">
        <v>1</v>
      </c>
      <c r="O4026" s="35">
        <f t="shared" si="685"/>
        <v>8145</v>
      </c>
      <c r="P4026" s="36" t="str">
        <f t="shared" si="686"/>
        <v>I</v>
      </c>
      <c r="Q4026" s="37" t="str">
        <f t="shared" si="687"/>
        <v>Brunton Theatre (Anthony Mills - Room2Manoeuvre)</v>
      </c>
      <c r="R4026" s="6" t="str">
        <f t="shared" si="688"/>
        <v>I - Brunton Theatre (Anthony Mills - Room2Manoeuvre)</v>
      </c>
      <c r="S4026" s="6" t="str">
        <f>IFERROR(INDEX('Vendor Over-ride'!$C:$C, MATCH($R:$R,'Vendor Over-ride'!$A:$A,0)),"")</f>
        <v>I - Brunton Theatre Trust</v>
      </c>
      <c r="U4026" s="38" t="str">
        <f t="shared" si="693"/>
        <v>Lottery</v>
      </c>
      <c r="V4026" s="5" t="str">
        <f t="shared" si="692"/>
        <v>AWARD</v>
      </c>
      <c r="W4026" s="5" t="b">
        <f t="shared" si="689"/>
        <v>0</v>
      </c>
      <c r="X4026" s="40">
        <f t="shared" ca="1" si="690"/>
        <v>16395</v>
      </c>
      <c r="Y4026" s="30" t="b">
        <f t="shared" ca="1" si="691"/>
        <v>0</v>
      </c>
    </row>
    <row r="4027" spans="1:25" hidden="1">
      <c r="A4027" s="28" t="s">
        <v>5366</v>
      </c>
      <c r="B4027" s="28" t="s">
        <v>5367</v>
      </c>
      <c r="C4027" s="28" t="s">
        <v>3872</v>
      </c>
      <c r="D4027" s="28" t="s">
        <v>2842</v>
      </c>
      <c r="E4027" s="29">
        <v>42227</v>
      </c>
      <c r="F4027" s="28" t="s">
        <v>3826</v>
      </c>
      <c r="G4027" s="30">
        <v>1289</v>
      </c>
      <c r="H4027" s="28" t="s">
        <v>14864</v>
      </c>
      <c r="I4027" s="31">
        <v>0</v>
      </c>
      <c r="J4027" s="31">
        <v>1250</v>
      </c>
      <c r="K4027" s="28" t="s">
        <v>5657</v>
      </c>
      <c r="L4027" s="32">
        <f t="shared" si="683"/>
        <v>-1250</v>
      </c>
      <c r="M4027" s="33">
        <f t="shared" si="684"/>
        <v>1250</v>
      </c>
      <c r="N4027" s="34" t="b">
        <v>1</v>
      </c>
      <c r="O4027" s="35">
        <f t="shared" si="685"/>
        <v>1250</v>
      </c>
      <c r="P4027" s="36" t="str">
        <f t="shared" si="686"/>
        <v>I</v>
      </c>
      <c r="Q4027" s="37" t="str">
        <f t="shared" si="687"/>
        <v>Clea Wallis</v>
      </c>
      <c r="R4027" s="6" t="str">
        <f t="shared" si="688"/>
        <v>I - Clea Wallis</v>
      </c>
      <c r="S4027" s="6" t="str">
        <f>IFERROR(INDEX('Vendor Over-ride'!$C:$C, MATCH($R:$R,'Vendor Over-ride'!$A:$A,0)),"")</f>
        <v>I - Clea Wallis</v>
      </c>
      <c r="U4027" s="38" t="str">
        <f t="shared" si="693"/>
        <v>Lottery</v>
      </c>
      <c r="V4027" s="5" t="str">
        <f t="shared" si="692"/>
        <v>AWARD</v>
      </c>
      <c r="W4027" s="5" t="b">
        <f t="shared" si="689"/>
        <v>0</v>
      </c>
      <c r="X4027" s="40">
        <f t="shared" ca="1" si="690"/>
        <v>1250</v>
      </c>
      <c r="Y4027" s="30" t="b">
        <f t="shared" ca="1" si="691"/>
        <v>0</v>
      </c>
    </row>
    <row r="4028" spans="1:25" hidden="1">
      <c r="A4028" s="28" t="s">
        <v>5366</v>
      </c>
      <c r="B4028" s="28" t="s">
        <v>5367</v>
      </c>
      <c r="C4028" s="28" t="s">
        <v>3872</v>
      </c>
      <c r="D4028" s="28" t="s">
        <v>2842</v>
      </c>
      <c r="E4028" s="29">
        <v>42227</v>
      </c>
      <c r="F4028" s="28" t="s">
        <v>3827</v>
      </c>
      <c r="G4028" s="30">
        <v>1289</v>
      </c>
      <c r="H4028" s="28" t="s">
        <v>14865</v>
      </c>
      <c r="I4028" s="31">
        <v>0</v>
      </c>
      <c r="J4028" s="31">
        <v>7446</v>
      </c>
      <c r="K4028" s="28" t="s">
        <v>5372</v>
      </c>
      <c r="L4028" s="32">
        <f t="shared" si="683"/>
        <v>-7446</v>
      </c>
      <c r="M4028" s="33">
        <f t="shared" si="684"/>
        <v>7446</v>
      </c>
      <c r="N4028" s="34" t="b">
        <v>1</v>
      </c>
      <c r="O4028" s="35">
        <f t="shared" si="685"/>
        <v>7446</v>
      </c>
      <c r="P4028" s="36" t="str">
        <f t="shared" si="686"/>
        <v>I</v>
      </c>
      <c r="Q4028" s="37" t="str">
        <f t="shared" si="687"/>
        <v>David Dale Gallery &amp; Studios</v>
      </c>
      <c r="R4028" s="6" t="str">
        <f t="shared" si="688"/>
        <v>I - David Dale Gallery &amp; Studios</v>
      </c>
      <c r="S4028" s="6" t="str">
        <f>IFERROR(INDEX('Vendor Over-ride'!$C:$C, MATCH($R:$R,'Vendor Over-ride'!$A:$A,0)),"")</f>
        <v>I - David Dale Gallery &amp; Studios</v>
      </c>
      <c r="U4028" s="38" t="str">
        <f t="shared" si="693"/>
        <v>Lottery</v>
      </c>
      <c r="V4028" s="5" t="str">
        <f t="shared" si="692"/>
        <v>AWARD</v>
      </c>
      <c r="W4028" s="5" t="b">
        <f t="shared" si="689"/>
        <v>0</v>
      </c>
      <c r="X4028" s="40">
        <f t="shared" ca="1" si="690"/>
        <v>7446</v>
      </c>
      <c r="Y4028" s="30" t="b">
        <f t="shared" ca="1" si="691"/>
        <v>0</v>
      </c>
    </row>
    <row r="4029" spans="1:25">
      <c r="A4029" s="28" t="s">
        <v>5366</v>
      </c>
      <c r="B4029" s="28" t="s">
        <v>5367</v>
      </c>
      <c r="C4029" s="28" t="s">
        <v>3872</v>
      </c>
      <c r="D4029" s="28" t="s">
        <v>2842</v>
      </c>
      <c r="E4029" s="29">
        <v>42227</v>
      </c>
      <c r="F4029" s="28" t="s">
        <v>3828</v>
      </c>
      <c r="G4029" s="30">
        <v>1289</v>
      </c>
      <c r="H4029" s="28" t="s">
        <v>14866</v>
      </c>
      <c r="I4029" s="31">
        <v>0</v>
      </c>
      <c r="J4029" s="31">
        <v>135000</v>
      </c>
      <c r="K4029" s="28" t="s">
        <v>5412</v>
      </c>
      <c r="L4029" s="32">
        <f t="shared" si="683"/>
        <v>-135000</v>
      </c>
      <c r="M4029" s="33">
        <f t="shared" si="684"/>
        <v>135000</v>
      </c>
      <c r="N4029" s="34" t="b">
        <v>1</v>
      </c>
      <c r="O4029" s="35">
        <f t="shared" si="685"/>
        <v>135000</v>
      </c>
      <c r="P4029" s="36" t="str">
        <f t="shared" si="686"/>
        <v>I</v>
      </c>
      <c r="Q4029" s="37" t="str">
        <f t="shared" si="687"/>
        <v>Education Scotland</v>
      </c>
      <c r="R4029" s="6" t="str">
        <f t="shared" si="688"/>
        <v>I - Education Scotland</v>
      </c>
      <c r="S4029" s="6" t="str">
        <f>IFERROR(INDEX('Vendor Over-ride'!$C:$C, MATCH($R:$R,'Vendor Over-ride'!$A:$A,0)),"")</f>
        <v>I - Education Scotland</v>
      </c>
      <c r="U4029" s="38" t="str">
        <f t="shared" si="693"/>
        <v>Lottery</v>
      </c>
      <c r="V4029" s="5" t="str">
        <f t="shared" si="692"/>
        <v>AWARD</v>
      </c>
      <c r="W4029" s="5" t="b">
        <f t="shared" si="689"/>
        <v>1</v>
      </c>
      <c r="X4029" s="40">
        <f t="shared" ca="1" si="690"/>
        <v>246688</v>
      </c>
      <c r="Y4029" s="30" t="b">
        <f t="shared" ca="1" si="691"/>
        <v>1</v>
      </c>
    </row>
    <row r="4030" spans="1:25">
      <c r="A4030" s="28" t="s">
        <v>5366</v>
      </c>
      <c r="B4030" s="28" t="s">
        <v>5367</v>
      </c>
      <c r="C4030" s="28" t="s">
        <v>3872</v>
      </c>
      <c r="D4030" s="28" t="s">
        <v>2842</v>
      </c>
      <c r="E4030" s="29">
        <v>42227</v>
      </c>
      <c r="F4030" s="28" t="s">
        <v>3829</v>
      </c>
      <c r="G4030" s="30">
        <v>1289</v>
      </c>
      <c r="H4030" s="28" t="s">
        <v>14867</v>
      </c>
      <c r="I4030" s="31">
        <v>0</v>
      </c>
      <c r="J4030" s="31">
        <v>45000</v>
      </c>
      <c r="K4030" s="28" t="s">
        <v>5757</v>
      </c>
      <c r="L4030" s="32">
        <f t="shared" si="683"/>
        <v>-45000</v>
      </c>
      <c r="M4030" s="33">
        <f t="shared" si="684"/>
        <v>45000</v>
      </c>
      <c r="N4030" s="34" t="b">
        <v>1</v>
      </c>
      <c r="O4030" s="35">
        <f t="shared" si="685"/>
        <v>45000</v>
      </c>
      <c r="P4030" s="36" t="str">
        <f t="shared" si="686"/>
        <v>I</v>
      </c>
      <c r="Q4030" s="37" t="str">
        <f t="shared" si="687"/>
        <v>Findhorn Bay Arts Festival Ltd</v>
      </c>
      <c r="R4030" s="6" t="str">
        <f t="shared" si="688"/>
        <v>I - Findhorn Bay Arts Festival Ltd</v>
      </c>
      <c r="S4030" s="6" t="str">
        <f>IFERROR(INDEX('Vendor Over-ride'!$C:$C, MATCH($R:$R,'Vendor Over-ride'!$A:$A,0)),"")</f>
        <v>I - Findhorn Bay Arts Festival</v>
      </c>
      <c r="U4030" s="38" t="str">
        <f t="shared" si="693"/>
        <v>Lottery</v>
      </c>
      <c r="V4030" s="5" t="str">
        <f t="shared" si="692"/>
        <v>AWARD</v>
      </c>
      <c r="W4030" s="5" t="b">
        <f t="shared" si="689"/>
        <v>1</v>
      </c>
      <c r="X4030" s="40">
        <f t="shared" ca="1" si="690"/>
        <v>132828</v>
      </c>
      <c r="Y4030" s="30" t="b">
        <f t="shared" ca="1" si="691"/>
        <v>1</v>
      </c>
    </row>
    <row r="4031" spans="1:25" hidden="1">
      <c r="A4031" s="28" t="s">
        <v>5366</v>
      </c>
      <c r="B4031" s="28" t="s">
        <v>5367</v>
      </c>
      <c r="C4031" s="28" t="s">
        <v>3872</v>
      </c>
      <c r="D4031" s="28" t="s">
        <v>2842</v>
      </c>
      <c r="E4031" s="29">
        <v>42227</v>
      </c>
      <c r="F4031" s="28" t="s">
        <v>3831</v>
      </c>
      <c r="G4031" s="30">
        <v>1289</v>
      </c>
      <c r="H4031" s="28" t="s">
        <v>14868</v>
      </c>
      <c r="I4031" s="31">
        <v>0</v>
      </c>
      <c r="J4031" s="31">
        <v>4500</v>
      </c>
      <c r="K4031" s="28" t="s">
        <v>14869</v>
      </c>
      <c r="L4031" s="32">
        <f t="shared" si="683"/>
        <v>-4500</v>
      </c>
      <c r="M4031" s="33">
        <f t="shared" si="684"/>
        <v>4500</v>
      </c>
      <c r="N4031" s="34" t="b">
        <v>1</v>
      </c>
      <c r="O4031" s="35">
        <f t="shared" si="685"/>
        <v>4500</v>
      </c>
      <c r="P4031" s="36" t="str">
        <f t="shared" si="686"/>
        <v>I</v>
      </c>
      <c r="Q4031" s="37" t="str">
        <f t="shared" si="687"/>
        <v>High Life Highland</v>
      </c>
      <c r="R4031" s="6" t="str">
        <f t="shared" si="688"/>
        <v>I - High Life Highland</v>
      </c>
      <c r="S4031" s="6" t="str">
        <f>IFERROR(INDEX('Vendor Over-ride'!$C:$C, MATCH($R:$R,'Vendor Over-ride'!$A:$A,0)),"")</f>
        <v>I - High Life Highland</v>
      </c>
      <c r="U4031" s="38" t="str">
        <f t="shared" si="693"/>
        <v>Lottery</v>
      </c>
      <c r="V4031" s="5" t="str">
        <f t="shared" si="692"/>
        <v>AWARD</v>
      </c>
      <c r="W4031" s="5" t="b">
        <f t="shared" si="689"/>
        <v>0</v>
      </c>
      <c r="X4031" s="40">
        <f t="shared" ca="1" si="690"/>
        <v>4500</v>
      </c>
      <c r="Y4031" s="30" t="b">
        <f t="shared" ca="1" si="691"/>
        <v>0</v>
      </c>
    </row>
    <row r="4032" spans="1:25" hidden="1">
      <c r="A4032" s="28" t="s">
        <v>5366</v>
      </c>
      <c r="B4032" s="28" t="s">
        <v>5367</v>
      </c>
      <c r="C4032" s="28" t="s">
        <v>3872</v>
      </c>
      <c r="D4032" s="28" t="s">
        <v>2842</v>
      </c>
      <c r="E4032" s="29">
        <v>42227</v>
      </c>
      <c r="F4032" s="28" t="s">
        <v>3832</v>
      </c>
      <c r="G4032" s="30">
        <v>1289</v>
      </c>
      <c r="H4032" s="28" t="s">
        <v>14870</v>
      </c>
      <c r="I4032" s="31">
        <v>0</v>
      </c>
      <c r="J4032" s="31">
        <v>2000</v>
      </c>
      <c r="K4032" s="28" t="s">
        <v>5535</v>
      </c>
      <c r="L4032" s="32">
        <f t="shared" si="683"/>
        <v>-2000</v>
      </c>
      <c r="M4032" s="33">
        <f t="shared" si="684"/>
        <v>2000</v>
      </c>
      <c r="N4032" s="34" t="b">
        <v>1</v>
      </c>
      <c r="O4032" s="35">
        <f t="shared" si="685"/>
        <v>2000</v>
      </c>
      <c r="P4032" s="36" t="str">
        <f t="shared" si="686"/>
        <v>I</v>
      </c>
      <c r="Q4032" s="37" t="str">
        <f t="shared" si="687"/>
        <v>Jenny Hill</v>
      </c>
      <c r="R4032" s="6" t="str">
        <f t="shared" si="688"/>
        <v>I - Jenny Hill</v>
      </c>
      <c r="S4032" s="6" t="str">
        <f>IFERROR(INDEX('Vendor Over-ride'!$C:$C, MATCH($R:$R,'Vendor Over-ride'!$A:$A,0)),"")</f>
        <v>I - Jenny Hill</v>
      </c>
      <c r="U4032" s="38" t="str">
        <f t="shared" si="693"/>
        <v>Lottery</v>
      </c>
      <c r="V4032" s="5" t="str">
        <f t="shared" si="692"/>
        <v>AWARD</v>
      </c>
      <c r="W4032" s="5" t="b">
        <f t="shared" si="689"/>
        <v>0</v>
      </c>
      <c r="X4032" s="40">
        <f t="shared" ca="1" si="690"/>
        <v>2000</v>
      </c>
      <c r="Y4032" s="30" t="b">
        <f t="shared" ca="1" si="691"/>
        <v>0</v>
      </c>
    </row>
    <row r="4033" spans="1:25" hidden="1">
      <c r="A4033" s="28" t="s">
        <v>5366</v>
      </c>
      <c r="B4033" s="28" t="s">
        <v>5367</v>
      </c>
      <c r="C4033" s="28" t="s">
        <v>3872</v>
      </c>
      <c r="D4033" s="28" t="s">
        <v>2842</v>
      </c>
      <c r="E4033" s="29">
        <v>42227</v>
      </c>
      <c r="F4033" s="28" t="s">
        <v>3833</v>
      </c>
      <c r="G4033" s="30">
        <v>1289</v>
      </c>
      <c r="H4033" s="28" t="s">
        <v>14871</v>
      </c>
      <c r="I4033" s="31">
        <v>0</v>
      </c>
      <c r="J4033" s="31">
        <v>3750</v>
      </c>
      <c r="K4033" s="28" t="s">
        <v>5701</v>
      </c>
      <c r="L4033" s="32">
        <f t="shared" si="683"/>
        <v>-3750</v>
      </c>
      <c r="M4033" s="33">
        <f t="shared" si="684"/>
        <v>3750</v>
      </c>
      <c r="N4033" s="34" t="b">
        <v>1</v>
      </c>
      <c r="O4033" s="35">
        <f t="shared" si="685"/>
        <v>3750</v>
      </c>
      <c r="P4033" s="36" t="str">
        <f t="shared" si="686"/>
        <v>I</v>
      </c>
      <c r="Q4033" s="37" t="str">
        <f t="shared" si="687"/>
        <v>Karl Jay-Lewin</v>
      </c>
      <c r="R4033" s="6" t="str">
        <f t="shared" si="688"/>
        <v>I - Karl Jay-Lewin</v>
      </c>
      <c r="S4033" s="6" t="str">
        <f>IFERROR(INDEX('Vendor Over-ride'!$C:$C, MATCH($R:$R,'Vendor Over-ride'!$A:$A,0)),"")</f>
        <v>I - Karl Jay-Lewin</v>
      </c>
      <c r="U4033" s="38" t="str">
        <f t="shared" si="693"/>
        <v>Lottery</v>
      </c>
      <c r="V4033" s="5" t="str">
        <f t="shared" si="692"/>
        <v>AWARD</v>
      </c>
      <c r="W4033" s="5" t="b">
        <f t="shared" si="689"/>
        <v>0</v>
      </c>
      <c r="X4033" s="40">
        <f t="shared" ca="1" si="690"/>
        <v>3750</v>
      </c>
      <c r="Y4033" s="30" t="b">
        <f t="shared" ca="1" si="691"/>
        <v>0</v>
      </c>
    </row>
    <row r="4034" spans="1:25" hidden="1">
      <c r="A4034" s="28" t="s">
        <v>5366</v>
      </c>
      <c r="B4034" s="28" t="s">
        <v>5367</v>
      </c>
      <c r="C4034" s="28" t="s">
        <v>3872</v>
      </c>
      <c r="D4034" s="28" t="s">
        <v>2842</v>
      </c>
      <c r="E4034" s="29">
        <v>42227</v>
      </c>
      <c r="F4034" s="28" t="s">
        <v>3834</v>
      </c>
      <c r="G4034" s="30">
        <v>1289</v>
      </c>
      <c r="H4034" s="28" t="s">
        <v>14872</v>
      </c>
      <c r="I4034" s="31">
        <v>0</v>
      </c>
      <c r="J4034" s="31">
        <v>10000</v>
      </c>
      <c r="K4034" s="28" t="s">
        <v>14873</v>
      </c>
      <c r="L4034" s="32">
        <f t="shared" ref="L4034:L4097" si="694">I:I-J:J</f>
        <v>-10000</v>
      </c>
      <c r="M4034" s="33">
        <f t="shared" ref="M4034:M4097" si="695">ABS($L:$L)</f>
        <v>10000</v>
      </c>
      <c r="N4034" s="34" t="b">
        <v>1</v>
      </c>
      <c r="O4034" s="35">
        <f t="shared" ref="O4034:O4097" si="696">$M:$M*$N:$N</f>
        <v>10000</v>
      </c>
      <c r="P4034" s="36" t="str">
        <f t="shared" ref="P4034:P4097" si="697">LEFT(TRIM($K:$K),1)</f>
        <v>I</v>
      </c>
      <c r="Q4034" s="37" t="str">
        <f t="shared" ref="Q4034:Q4097" si="698">RIGHT(TRIM($K:$K),LEN(TRIM($K:$K))-FIND("-",TRIM($K:$K)))</f>
        <v>Paradiso Films Documentaries Ltd</v>
      </c>
      <c r="R4034" s="6" t="str">
        <f t="shared" ref="R4034:R4097" si="699">CONCATENATE($P:$P, " - ",$Q:$Q)</f>
        <v>I - Paradiso Films Documentaries Ltd</v>
      </c>
      <c r="S4034" s="6" t="str">
        <f>IFERROR(INDEX('Vendor Over-ride'!$C:$C, MATCH($R:$R,'Vendor Over-ride'!$A:$A,0)),"")</f>
        <v>I - Paradiso Films Documentaries Ltd</v>
      </c>
      <c r="U4034" s="38" t="str">
        <f t="shared" si="693"/>
        <v>Lottery</v>
      </c>
      <c r="V4034" s="5" t="str">
        <f t="shared" si="692"/>
        <v>AWARD</v>
      </c>
      <c r="W4034" s="5" t="b">
        <f t="shared" ref="W4034:W4097" si="700">ROUND($O:$O,2)&gt;=25000</f>
        <v>0</v>
      </c>
      <c r="X4034" s="40">
        <f t="shared" ref="X4034:X4097" ca="1" si="701">SUMPRODUCT((Payee=$S4034) * (Payment_Value))</f>
        <v>17458</v>
      </c>
      <c r="Y4034" s="30" t="b">
        <f t="shared" ref="Y4034:Y4097" ca="1" si="702">$X:$X&gt;=25000</f>
        <v>0</v>
      </c>
    </row>
    <row r="4035" spans="1:25" hidden="1">
      <c r="A4035" s="28" t="s">
        <v>5366</v>
      </c>
      <c r="B4035" s="28" t="s">
        <v>5367</v>
      </c>
      <c r="C4035" s="28" t="s">
        <v>3872</v>
      </c>
      <c r="D4035" s="28" t="s">
        <v>2842</v>
      </c>
      <c r="E4035" s="29">
        <v>42227</v>
      </c>
      <c r="F4035" s="28" t="s">
        <v>3835</v>
      </c>
      <c r="G4035" s="30">
        <v>1289</v>
      </c>
      <c r="H4035" s="28" t="s">
        <v>14874</v>
      </c>
      <c r="I4035" s="31">
        <v>0</v>
      </c>
      <c r="J4035" s="31">
        <v>10586</v>
      </c>
      <c r="K4035" s="28" t="s">
        <v>5441</v>
      </c>
      <c r="L4035" s="32">
        <f t="shared" si="694"/>
        <v>-10586</v>
      </c>
      <c r="M4035" s="33">
        <f t="shared" si="695"/>
        <v>10586</v>
      </c>
      <c r="N4035" s="34" t="b">
        <v>1</v>
      </c>
      <c r="O4035" s="35">
        <f t="shared" si="696"/>
        <v>10586</v>
      </c>
      <c r="P4035" s="36" t="str">
        <f t="shared" si="697"/>
        <v>I</v>
      </c>
      <c r="Q4035" s="37" t="str">
        <f t="shared" si="698"/>
        <v>Royal Conservatoire of Scotland</v>
      </c>
      <c r="R4035" s="6" t="str">
        <f t="shared" si="699"/>
        <v>I - Royal Conservatoire of Scotland</v>
      </c>
      <c r="S4035" s="6" t="str">
        <f>IFERROR(INDEX('Vendor Over-ride'!$C:$C, MATCH($R:$R,'Vendor Over-ride'!$A:$A,0)),"")</f>
        <v>I - Royal Conservatoire of Scotland</v>
      </c>
      <c r="U4035" s="38" t="str">
        <f t="shared" si="693"/>
        <v>Lottery</v>
      </c>
      <c r="V4035" s="5" t="str">
        <f t="shared" ref="V4035:V4098" si="703">UPPER(IF($P:$P="E","Employee",IF(OR($P:$P="I",$P:$P="G"),"Award",IF(OR($P:$P="D",$P:$P="T"),"Trade",""))))</f>
        <v>AWARD</v>
      </c>
      <c r="W4035" s="5" t="b">
        <f t="shared" si="700"/>
        <v>0</v>
      </c>
      <c r="X4035" s="40">
        <f t="shared" ca="1" si="701"/>
        <v>20586</v>
      </c>
      <c r="Y4035" s="30" t="b">
        <f t="shared" ca="1" si="702"/>
        <v>0</v>
      </c>
    </row>
    <row r="4036" spans="1:25">
      <c r="A4036" s="28" t="s">
        <v>5366</v>
      </c>
      <c r="B4036" s="28" t="s">
        <v>5367</v>
      </c>
      <c r="C4036" s="28" t="s">
        <v>3872</v>
      </c>
      <c r="D4036" s="28" t="s">
        <v>2842</v>
      </c>
      <c r="E4036" s="29">
        <v>42227</v>
      </c>
      <c r="F4036" s="28" t="s">
        <v>3837</v>
      </c>
      <c r="G4036" s="30">
        <v>1289</v>
      </c>
      <c r="H4036" s="28" t="s">
        <v>14875</v>
      </c>
      <c r="I4036" s="31">
        <v>0</v>
      </c>
      <c r="J4036" s="31">
        <v>18750</v>
      </c>
      <c r="K4036" s="28" t="s">
        <v>5421</v>
      </c>
      <c r="L4036" s="32">
        <f t="shared" si="694"/>
        <v>-18750</v>
      </c>
      <c r="M4036" s="33">
        <f t="shared" si="695"/>
        <v>18750</v>
      </c>
      <c r="N4036" s="34" t="b">
        <v>1</v>
      </c>
      <c r="O4036" s="35">
        <f t="shared" si="696"/>
        <v>18750</v>
      </c>
      <c r="P4036" s="36" t="str">
        <f t="shared" si="697"/>
        <v>I</v>
      </c>
      <c r="Q4036" s="37" t="str">
        <f t="shared" si="698"/>
        <v>Scottish Book Trust</v>
      </c>
      <c r="R4036" s="6" t="str">
        <f t="shared" si="699"/>
        <v>I - Scottish Book Trust</v>
      </c>
      <c r="S4036" s="6" t="str">
        <f>IFERROR(INDEX('Vendor Over-ride'!$C:$C, MATCH($R:$R,'Vendor Over-ride'!$A:$A,0)),"")</f>
        <v>I - Scottish Book Trust</v>
      </c>
      <c r="U4036" s="38" t="str">
        <f t="shared" si="693"/>
        <v>Lottery</v>
      </c>
      <c r="V4036" s="5" t="str">
        <f t="shared" si="703"/>
        <v>AWARD</v>
      </c>
      <c r="W4036" s="5" t="b">
        <f t="shared" si="700"/>
        <v>0</v>
      </c>
      <c r="X4036" s="40">
        <f t="shared" ca="1" si="701"/>
        <v>257315</v>
      </c>
      <c r="Y4036" s="30" t="b">
        <f t="shared" ca="1" si="702"/>
        <v>1</v>
      </c>
    </row>
    <row r="4037" spans="1:25">
      <c r="A4037" s="28" t="s">
        <v>5366</v>
      </c>
      <c r="B4037" s="28" t="s">
        <v>5367</v>
      </c>
      <c r="C4037" s="28" t="s">
        <v>3872</v>
      </c>
      <c r="D4037" s="28" t="s">
        <v>2842</v>
      </c>
      <c r="E4037" s="29">
        <v>42227</v>
      </c>
      <c r="F4037" s="28" t="s">
        <v>3839</v>
      </c>
      <c r="G4037" s="30">
        <v>1289</v>
      </c>
      <c r="H4037" s="28" t="s">
        <v>14876</v>
      </c>
      <c r="I4037" s="31">
        <v>0</v>
      </c>
      <c r="J4037" s="31">
        <v>5000</v>
      </c>
      <c r="K4037" s="28" t="s">
        <v>5496</v>
      </c>
      <c r="L4037" s="32">
        <f t="shared" si="694"/>
        <v>-5000</v>
      </c>
      <c r="M4037" s="33">
        <f t="shared" si="695"/>
        <v>5000</v>
      </c>
      <c r="N4037" s="34" t="b">
        <v>1</v>
      </c>
      <c r="O4037" s="35">
        <f t="shared" si="696"/>
        <v>5000</v>
      </c>
      <c r="P4037" s="36" t="str">
        <f t="shared" si="697"/>
        <v>I</v>
      </c>
      <c r="Q4037" s="37" t="str">
        <f t="shared" si="698"/>
        <v>Shetland Arts Development Agency</v>
      </c>
      <c r="R4037" s="6" t="str">
        <f t="shared" si="699"/>
        <v>I - Shetland Arts Development Agency</v>
      </c>
      <c r="S4037" s="6" t="str">
        <f>IFERROR(INDEX('Vendor Over-ride'!$C:$C, MATCH($R:$R,'Vendor Over-ride'!$A:$A,0)),"")</f>
        <v>I - Shetland Arts Development Agency</v>
      </c>
      <c r="U4037" s="38" t="str">
        <f t="shared" si="693"/>
        <v>Lottery</v>
      </c>
      <c r="V4037" s="5" t="str">
        <f t="shared" si="703"/>
        <v>AWARD</v>
      </c>
      <c r="W4037" s="5" t="b">
        <f t="shared" si="700"/>
        <v>0</v>
      </c>
      <c r="X4037" s="40">
        <f t="shared" ca="1" si="701"/>
        <v>58563</v>
      </c>
      <c r="Y4037" s="30" t="b">
        <f t="shared" ca="1" si="702"/>
        <v>1</v>
      </c>
    </row>
    <row r="4038" spans="1:25" hidden="1">
      <c r="A4038" s="28" t="s">
        <v>5366</v>
      </c>
      <c r="B4038" s="28" t="s">
        <v>5367</v>
      </c>
      <c r="C4038" s="28" t="s">
        <v>3872</v>
      </c>
      <c r="D4038" s="28" t="s">
        <v>2842</v>
      </c>
      <c r="E4038" s="29">
        <v>42227</v>
      </c>
      <c r="F4038" s="28" t="s">
        <v>3840</v>
      </c>
      <c r="G4038" s="30">
        <v>1289</v>
      </c>
      <c r="H4038" s="28" t="s">
        <v>14877</v>
      </c>
      <c r="I4038" s="31">
        <v>0</v>
      </c>
      <c r="J4038" s="31">
        <v>187</v>
      </c>
      <c r="K4038" s="28" t="s">
        <v>5721</v>
      </c>
      <c r="L4038" s="32">
        <f t="shared" si="694"/>
        <v>-187</v>
      </c>
      <c r="M4038" s="33">
        <f t="shared" si="695"/>
        <v>187</v>
      </c>
      <c r="N4038" s="34" t="b">
        <v>1</v>
      </c>
      <c r="O4038" s="35">
        <f t="shared" si="696"/>
        <v>187</v>
      </c>
      <c r="P4038" s="36" t="str">
        <f t="shared" si="697"/>
        <v>I</v>
      </c>
      <c r="Q4038" s="37" t="str">
        <f t="shared" si="698"/>
        <v>Stuart Edwards</v>
      </c>
      <c r="R4038" s="6" t="str">
        <f t="shared" si="699"/>
        <v>I - Stuart Edwards</v>
      </c>
      <c r="S4038" s="6" t="str">
        <f>IFERROR(INDEX('Vendor Over-ride'!$C:$C, MATCH($R:$R,'Vendor Over-ride'!$A:$A,0)),"")</f>
        <v>I - Stuart Edwards</v>
      </c>
      <c r="U4038" s="38" t="str">
        <f t="shared" si="693"/>
        <v>Lottery</v>
      </c>
      <c r="V4038" s="5" t="str">
        <f t="shared" si="703"/>
        <v>AWARD</v>
      </c>
      <c r="W4038" s="5" t="b">
        <f t="shared" si="700"/>
        <v>0</v>
      </c>
      <c r="X4038" s="40">
        <f t="shared" ca="1" si="701"/>
        <v>1095</v>
      </c>
      <c r="Y4038" s="30" t="b">
        <f t="shared" ca="1" si="702"/>
        <v>0</v>
      </c>
    </row>
    <row r="4039" spans="1:25" hidden="1">
      <c r="A4039" s="28" t="s">
        <v>5366</v>
      </c>
      <c r="B4039" s="28" t="s">
        <v>5367</v>
      </c>
      <c r="C4039" s="28" t="s">
        <v>3872</v>
      </c>
      <c r="D4039" s="28" t="s">
        <v>2842</v>
      </c>
      <c r="E4039" s="29">
        <v>42227</v>
      </c>
      <c r="F4039" s="28" t="s">
        <v>3841</v>
      </c>
      <c r="G4039" s="30">
        <v>1289</v>
      </c>
      <c r="H4039" s="28" t="s">
        <v>14878</v>
      </c>
      <c r="I4039" s="31">
        <v>0</v>
      </c>
      <c r="J4039" s="31">
        <v>12500</v>
      </c>
      <c r="K4039" s="28" t="s">
        <v>14879</v>
      </c>
      <c r="L4039" s="32">
        <f t="shared" si="694"/>
        <v>-12500</v>
      </c>
      <c r="M4039" s="33">
        <f t="shared" si="695"/>
        <v>12500</v>
      </c>
      <c r="N4039" s="34" t="b">
        <v>1</v>
      </c>
      <c r="O4039" s="35">
        <f t="shared" si="696"/>
        <v>12500</v>
      </c>
      <c r="P4039" s="36" t="str">
        <f t="shared" si="697"/>
        <v>I</v>
      </c>
      <c r="Q4039" s="37" t="str">
        <f t="shared" si="698"/>
        <v>The Work Room</v>
      </c>
      <c r="R4039" s="6" t="str">
        <f t="shared" si="699"/>
        <v>I - The Work Room</v>
      </c>
      <c r="S4039" s="6" t="str">
        <f>IFERROR(INDEX('Vendor Over-ride'!$C:$C, MATCH($R:$R,'Vendor Over-ride'!$A:$A,0)),"")</f>
        <v>I - Work Room, The</v>
      </c>
      <c r="U4039" s="38" t="str">
        <f t="shared" si="693"/>
        <v>Lottery</v>
      </c>
      <c r="V4039" s="5" t="str">
        <f t="shared" si="703"/>
        <v>AWARD</v>
      </c>
      <c r="W4039" s="5" t="b">
        <f t="shared" si="700"/>
        <v>0</v>
      </c>
      <c r="X4039" s="40">
        <f t="shared" ca="1" si="701"/>
        <v>14046.869999999999</v>
      </c>
      <c r="Y4039" s="30" t="b">
        <f t="shared" ca="1" si="702"/>
        <v>0</v>
      </c>
    </row>
    <row r="4040" spans="1:25" hidden="1">
      <c r="A4040" s="28" t="s">
        <v>5366</v>
      </c>
      <c r="B4040" s="28" t="s">
        <v>5367</v>
      </c>
      <c r="C4040" s="28" t="s">
        <v>3872</v>
      </c>
      <c r="D4040" s="28" t="s">
        <v>2842</v>
      </c>
      <c r="E4040" s="29">
        <v>42227</v>
      </c>
      <c r="F4040" s="28" t="s">
        <v>3842</v>
      </c>
      <c r="G4040" s="30">
        <v>1289</v>
      </c>
      <c r="H4040" s="28" t="s">
        <v>14880</v>
      </c>
      <c r="I4040" s="31">
        <v>0</v>
      </c>
      <c r="J4040" s="31">
        <v>786.25</v>
      </c>
      <c r="K4040" s="28" t="s">
        <v>14881</v>
      </c>
      <c r="L4040" s="32">
        <f t="shared" si="694"/>
        <v>-786.25</v>
      </c>
      <c r="M4040" s="33">
        <f t="shared" si="695"/>
        <v>786.25</v>
      </c>
      <c r="N4040" s="34" t="b">
        <v>1</v>
      </c>
      <c r="O4040" s="35">
        <f t="shared" si="696"/>
        <v>786.25</v>
      </c>
      <c r="P4040" s="36" t="str">
        <f t="shared" si="697"/>
        <v>T</v>
      </c>
      <c r="Q4040" s="37" t="str">
        <f t="shared" si="698"/>
        <v>Hotel du Vin Trading Ltd (Malmaison)</v>
      </c>
      <c r="R4040" s="6" t="str">
        <f t="shared" si="699"/>
        <v>T - Hotel du Vin Trading Ltd (Malmaison)</v>
      </c>
      <c r="S4040" s="6" t="str">
        <f>IFERROR(INDEX('Vendor Over-ride'!$C:$C, MATCH($R:$R,'Vendor Over-ride'!$A:$A,0)),"")</f>
        <v>T - Hotel du Vin Trading Ltd (Malmaison)</v>
      </c>
      <c r="U4040" s="38" t="str">
        <f t="shared" si="693"/>
        <v>Lottery</v>
      </c>
      <c r="V4040" s="5" t="str">
        <f t="shared" si="703"/>
        <v>TRADE</v>
      </c>
      <c r="W4040" s="5" t="b">
        <f t="shared" si="700"/>
        <v>0</v>
      </c>
      <c r="X4040" s="40">
        <f t="shared" ca="1" si="701"/>
        <v>786.25</v>
      </c>
      <c r="Y4040" s="30" t="b">
        <f t="shared" ca="1" si="702"/>
        <v>0</v>
      </c>
    </row>
    <row r="4041" spans="1:25" hidden="1">
      <c r="A4041" s="28" t="s">
        <v>5366</v>
      </c>
      <c r="B4041" s="28" t="s">
        <v>5367</v>
      </c>
      <c r="C4041" s="28" t="s">
        <v>3872</v>
      </c>
      <c r="D4041" s="28" t="s">
        <v>2842</v>
      </c>
      <c r="E4041" s="29">
        <v>42230</v>
      </c>
      <c r="F4041" s="28" t="s">
        <v>3844</v>
      </c>
      <c r="G4041" s="30">
        <v>1297</v>
      </c>
      <c r="H4041" s="28" t="s">
        <v>14882</v>
      </c>
      <c r="I4041" s="31">
        <v>0</v>
      </c>
      <c r="J4041" s="31">
        <v>180</v>
      </c>
      <c r="K4041" s="28" t="s">
        <v>4240</v>
      </c>
      <c r="L4041" s="32">
        <f t="shared" si="694"/>
        <v>-180</v>
      </c>
      <c r="M4041" s="33">
        <f t="shared" si="695"/>
        <v>180</v>
      </c>
      <c r="N4041" s="34" t="b">
        <v>1</v>
      </c>
      <c r="O4041" s="35">
        <f t="shared" si="696"/>
        <v>180</v>
      </c>
      <c r="P4041" s="36" t="str">
        <f t="shared" si="697"/>
        <v>T</v>
      </c>
      <c r="Q4041" s="37" t="str">
        <f t="shared" si="698"/>
        <v>Centre For Contemporary Arts</v>
      </c>
      <c r="R4041" s="6" t="str">
        <f t="shared" si="699"/>
        <v>T - Centre For Contemporary Arts</v>
      </c>
      <c r="S4041" s="6" t="str">
        <f>IFERROR(INDEX('Vendor Over-ride'!$C:$C, MATCH($R:$R,'Vendor Over-ride'!$A:$A,0)),"")</f>
        <v>T - Centre For Contemporary Arts</v>
      </c>
      <c r="U4041" s="38" t="str">
        <f t="shared" si="693"/>
        <v>Lottery</v>
      </c>
      <c r="V4041" s="5" t="str">
        <f t="shared" si="703"/>
        <v>TRADE</v>
      </c>
      <c r="W4041" s="5" t="b">
        <f t="shared" si="700"/>
        <v>0</v>
      </c>
      <c r="X4041" s="40">
        <f t="shared" ca="1" si="701"/>
        <v>3468.26</v>
      </c>
      <c r="Y4041" s="30" t="b">
        <f t="shared" ca="1" si="702"/>
        <v>0</v>
      </c>
    </row>
    <row r="4042" spans="1:25" hidden="1">
      <c r="A4042" s="28" t="s">
        <v>5366</v>
      </c>
      <c r="B4042" s="28" t="s">
        <v>5367</v>
      </c>
      <c r="C4042" s="28" t="s">
        <v>3872</v>
      </c>
      <c r="D4042" s="28" t="s">
        <v>2842</v>
      </c>
      <c r="E4042" s="29">
        <v>42230</v>
      </c>
      <c r="F4042" s="28" t="s">
        <v>3846</v>
      </c>
      <c r="G4042" s="30">
        <v>1297</v>
      </c>
      <c r="H4042" s="28" t="s">
        <v>14883</v>
      </c>
      <c r="I4042" s="31">
        <v>0</v>
      </c>
      <c r="J4042" s="31">
        <v>170</v>
      </c>
      <c r="K4042" s="28" t="s">
        <v>14884</v>
      </c>
      <c r="L4042" s="32">
        <f t="shared" si="694"/>
        <v>-170</v>
      </c>
      <c r="M4042" s="33">
        <f t="shared" si="695"/>
        <v>170</v>
      </c>
      <c r="N4042" s="34" t="b">
        <v>1</v>
      </c>
      <c r="O4042" s="35">
        <f t="shared" si="696"/>
        <v>170</v>
      </c>
      <c r="P4042" s="36" t="str">
        <f t="shared" si="697"/>
        <v>T</v>
      </c>
      <c r="Q4042" s="37" t="str">
        <f t="shared" si="698"/>
        <v>the stove network</v>
      </c>
      <c r="R4042" s="6" t="str">
        <f t="shared" si="699"/>
        <v>T - the stove network</v>
      </c>
      <c r="S4042" s="6" t="str">
        <f>IFERROR(INDEX('Vendor Over-ride'!$C:$C, MATCH($R:$R,'Vendor Over-ride'!$A:$A,0)),"")</f>
        <v>T - Stove Network Ltd, The</v>
      </c>
      <c r="U4042" s="38" t="str">
        <f t="shared" si="693"/>
        <v>Lottery</v>
      </c>
      <c r="V4042" s="5" t="str">
        <f t="shared" si="703"/>
        <v>TRADE</v>
      </c>
      <c r="W4042" s="5" t="b">
        <f t="shared" si="700"/>
        <v>0</v>
      </c>
      <c r="X4042" s="40">
        <f t="shared" ca="1" si="701"/>
        <v>1270</v>
      </c>
      <c r="Y4042" s="30" t="b">
        <f t="shared" ca="1" si="702"/>
        <v>0</v>
      </c>
    </row>
    <row r="4043" spans="1:25">
      <c r="A4043" s="28" t="s">
        <v>5366</v>
      </c>
      <c r="B4043" s="28" t="s">
        <v>5367</v>
      </c>
      <c r="C4043" s="28" t="s">
        <v>3872</v>
      </c>
      <c r="D4043" s="28" t="s">
        <v>2842</v>
      </c>
      <c r="E4043" s="29">
        <v>42233</v>
      </c>
      <c r="F4043" s="28" t="s">
        <v>3847</v>
      </c>
      <c r="G4043" s="30">
        <v>1297</v>
      </c>
      <c r="H4043" s="28" t="s">
        <v>14885</v>
      </c>
      <c r="I4043" s="31">
        <v>0</v>
      </c>
      <c r="J4043" s="31">
        <v>2775</v>
      </c>
      <c r="K4043" s="28" t="s">
        <v>5744</v>
      </c>
      <c r="L4043" s="32">
        <f t="shared" si="694"/>
        <v>-2775</v>
      </c>
      <c r="M4043" s="33">
        <f t="shared" si="695"/>
        <v>2775</v>
      </c>
      <c r="N4043" s="34" t="b">
        <v>1</v>
      </c>
      <c r="O4043" s="35">
        <f t="shared" si="696"/>
        <v>2775</v>
      </c>
      <c r="P4043" s="36" t="str">
        <f t="shared" si="697"/>
        <v>G</v>
      </c>
      <c r="Q4043" s="37" t="str">
        <f t="shared" si="698"/>
        <v>Glasgow Sculpture Studios</v>
      </c>
      <c r="R4043" s="6" t="str">
        <f t="shared" si="699"/>
        <v>G - Glasgow Sculpture Studios</v>
      </c>
      <c r="S4043" s="6" t="str">
        <f>IFERROR(INDEX('Vendor Over-ride'!$C:$C, MATCH($R:$R,'Vendor Over-ride'!$A:$A,0)),"")</f>
        <v>G - Glasgow Sculpture Studios</v>
      </c>
      <c r="U4043" s="38" t="str">
        <f t="shared" si="693"/>
        <v>Lottery</v>
      </c>
      <c r="V4043" s="5" t="str">
        <f t="shared" si="703"/>
        <v>AWARD</v>
      </c>
      <c r="W4043" s="5" t="b">
        <f t="shared" si="700"/>
        <v>0</v>
      </c>
      <c r="X4043" s="40">
        <f t="shared" ca="1" si="701"/>
        <v>45999</v>
      </c>
      <c r="Y4043" s="30" t="b">
        <f t="shared" ca="1" si="702"/>
        <v>1</v>
      </c>
    </row>
    <row r="4044" spans="1:25" hidden="1">
      <c r="A4044" s="28" t="s">
        <v>5366</v>
      </c>
      <c r="B4044" s="28" t="s">
        <v>5367</v>
      </c>
      <c r="C4044" s="28" t="s">
        <v>3872</v>
      </c>
      <c r="D4044" s="28" t="s">
        <v>2842</v>
      </c>
      <c r="E4044" s="29">
        <v>42233</v>
      </c>
      <c r="F4044" s="28" t="s">
        <v>3848</v>
      </c>
      <c r="G4044" s="30">
        <v>1297</v>
      </c>
      <c r="H4044" s="28" t="s">
        <v>14886</v>
      </c>
      <c r="I4044" s="31">
        <v>0</v>
      </c>
      <c r="J4044" s="31">
        <v>3750</v>
      </c>
      <c r="K4044" s="28" t="s">
        <v>13705</v>
      </c>
      <c r="L4044" s="32">
        <f t="shared" si="694"/>
        <v>-3750</v>
      </c>
      <c r="M4044" s="33">
        <f t="shared" si="695"/>
        <v>3750</v>
      </c>
      <c r="N4044" s="34" t="b">
        <v>1</v>
      </c>
      <c r="O4044" s="35">
        <f t="shared" si="696"/>
        <v>3750</v>
      </c>
      <c r="P4044" s="36" t="str">
        <f t="shared" si="697"/>
        <v>G</v>
      </c>
      <c r="Q4044" s="37" t="str">
        <f t="shared" si="698"/>
        <v>Boswell Book Festival</v>
      </c>
      <c r="R4044" s="6" t="str">
        <f t="shared" si="699"/>
        <v>G - Boswell Book Festival</v>
      </c>
      <c r="S4044" s="6" t="str">
        <f>IFERROR(INDEX('Vendor Over-ride'!$C:$C, MATCH($R:$R,'Vendor Over-ride'!$A:$A,0)),"")</f>
        <v>G - Boswell Book Festival</v>
      </c>
      <c r="U4044" s="38" t="str">
        <f t="shared" si="693"/>
        <v>Lottery</v>
      </c>
      <c r="V4044" s="5" t="str">
        <f t="shared" si="703"/>
        <v>AWARD</v>
      </c>
      <c r="W4044" s="5" t="b">
        <f t="shared" si="700"/>
        <v>0</v>
      </c>
      <c r="X4044" s="40">
        <f t="shared" ca="1" si="701"/>
        <v>23250</v>
      </c>
      <c r="Y4044" s="30" t="b">
        <f t="shared" ca="1" si="702"/>
        <v>0</v>
      </c>
    </row>
    <row r="4045" spans="1:25">
      <c r="A4045" s="28" t="s">
        <v>5366</v>
      </c>
      <c r="B4045" s="28" t="s">
        <v>5367</v>
      </c>
      <c r="C4045" s="28" t="s">
        <v>3872</v>
      </c>
      <c r="D4045" s="28" t="s">
        <v>2842</v>
      </c>
      <c r="E4045" s="29">
        <v>42233</v>
      </c>
      <c r="F4045" s="28" t="s">
        <v>3849</v>
      </c>
      <c r="G4045" s="30">
        <v>1297</v>
      </c>
      <c r="H4045" s="28" t="s">
        <v>14887</v>
      </c>
      <c r="I4045" s="31">
        <v>0</v>
      </c>
      <c r="J4045" s="31">
        <v>3739</v>
      </c>
      <c r="K4045" s="28" t="s">
        <v>13721</v>
      </c>
      <c r="L4045" s="32">
        <f t="shared" si="694"/>
        <v>-3739</v>
      </c>
      <c r="M4045" s="33">
        <f t="shared" si="695"/>
        <v>3739</v>
      </c>
      <c r="N4045" s="34" t="b">
        <v>1</v>
      </c>
      <c r="O4045" s="35">
        <f t="shared" si="696"/>
        <v>3739</v>
      </c>
      <c r="P4045" s="36" t="str">
        <f t="shared" si="697"/>
        <v>G</v>
      </c>
      <c r="Q4045" s="37" t="str">
        <f t="shared" si="698"/>
        <v>A Moment's Peace Theatre Company</v>
      </c>
      <c r="R4045" s="6" t="str">
        <f t="shared" si="699"/>
        <v>G - A Moment's Peace Theatre Company</v>
      </c>
      <c r="S4045" s="6" t="str">
        <f>IFERROR(INDEX('Vendor Over-ride'!$C:$C, MATCH($R:$R,'Vendor Over-ride'!$A:$A,0)),"")</f>
        <v>G - A Moment's Peace Theatre Company</v>
      </c>
      <c r="U4045" s="38" t="str">
        <f t="shared" si="693"/>
        <v>Lottery</v>
      </c>
      <c r="V4045" s="5" t="str">
        <f t="shared" si="703"/>
        <v>AWARD</v>
      </c>
      <c r="W4045" s="5" t="b">
        <f t="shared" si="700"/>
        <v>0</v>
      </c>
      <c r="X4045" s="40">
        <f t="shared" ca="1" si="701"/>
        <v>89958</v>
      </c>
      <c r="Y4045" s="30" t="b">
        <f t="shared" ca="1" si="702"/>
        <v>1</v>
      </c>
    </row>
    <row r="4046" spans="1:25" hidden="1">
      <c r="A4046" s="28" t="s">
        <v>5366</v>
      </c>
      <c r="B4046" s="28" t="s">
        <v>5367</v>
      </c>
      <c r="C4046" s="28" t="s">
        <v>3872</v>
      </c>
      <c r="D4046" s="28" t="s">
        <v>2842</v>
      </c>
      <c r="E4046" s="29">
        <v>42233</v>
      </c>
      <c r="F4046" s="28" t="s">
        <v>3850</v>
      </c>
      <c r="G4046" s="30">
        <v>1297</v>
      </c>
      <c r="H4046" s="28" t="s">
        <v>14888</v>
      </c>
      <c r="I4046" s="31">
        <v>0</v>
      </c>
      <c r="J4046" s="31">
        <v>499.55</v>
      </c>
      <c r="K4046" s="28" t="s">
        <v>13911</v>
      </c>
      <c r="L4046" s="32">
        <f t="shared" si="694"/>
        <v>-499.55</v>
      </c>
      <c r="M4046" s="33">
        <f t="shared" si="695"/>
        <v>499.55</v>
      </c>
      <c r="N4046" s="34" t="b">
        <v>1</v>
      </c>
      <c r="O4046" s="35">
        <f t="shared" si="696"/>
        <v>499.55</v>
      </c>
      <c r="P4046" s="36" t="str">
        <f t="shared" si="697"/>
        <v>G</v>
      </c>
      <c r="Q4046" s="37" t="str">
        <f t="shared" si="698"/>
        <v>Peebles Orchestra</v>
      </c>
      <c r="R4046" s="6" t="str">
        <f t="shared" si="699"/>
        <v>G - Peebles Orchestra</v>
      </c>
      <c r="S4046" s="6" t="str">
        <f>IFERROR(INDEX('Vendor Over-ride'!$C:$C, MATCH($R:$R,'Vendor Over-ride'!$A:$A,0)),"")</f>
        <v>G - Peebles Orchestra</v>
      </c>
      <c r="U4046" s="38" t="str">
        <f t="shared" si="693"/>
        <v>Lottery</v>
      </c>
      <c r="V4046" s="5" t="str">
        <f t="shared" si="703"/>
        <v>AWARD</v>
      </c>
      <c r="W4046" s="5" t="b">
        <f t="shared" si="700"/>
        <v>0</v>
      </c>
      <c r="X4046" s="40">
        <f t="shared" ca="1" si="701"/>
        <v>2232.5500000000002</v>
      </c>
      <c r="Y4046" s="30" t="b">
        <f t="shared" ca="1" si="702"/>
        <v>0</v>
      </c>
    </row>
    <row r="4047" spans="1:25">
      <c r="A4047" s="28" t="s">
        <v>5366</v>
      </c>
      <c r="B4047" s="28" t="s">
        <v>5367</v>
      </c>
      <c r="C4047" s="28" t="s">
        <v>3872</v>
      </c>
      <c r="D4047" s="28" t="s">
        <v>2842</v>
      </c>
      <c r="E4047" s="29">
        <v>42233</v>
      </c>
      <c r="F4047" s="28" t="s">
        <v>14889</v>
      </c>
      <c r="G4047" s="30">
        <v>1297</v>
      </c>
      <c r="H4047" s="28" t="s">
        <v>14890</v>
      </c>
      <c r="I4047" s="31">
        <v>0</v>
      </c>
      <c r="J4047" s="31">
        <v>13750</v>
      </c>
      <c r="K4047" s="28" t="s">
        <v>13980</v>
      </c>
      <c r="L4047" s="32">
        <f t="shared" si="694"/>
        <v>-13750</v>
      </c>
      <c r="M4047" s="33">
        <f t="shared" si="695"/>
        <v>13750</v>
      </c>
      <c r="N4047" s="34" t="b">
        <v>1</v>
      </c>
      <c r="O4047" s="35">
        <f t="shared" si="696"/>
        <v>13750</v>
      </c>
      <c r="P4047" s="36" t="str">
        <f t="shared" si="697"/>
        <v>G</v>
      </c>
      <c r="Q4047" s="37" t="str">
        <f t="shared" si="698"/>
        <v>Scottish Music Industry Association</v>
      </c>
      <c r="R4047" s="6" t="str">
        <f t="shared" si="699"/>
        <v>G - Scottish Music Industry Association</v>
      </c>
      <c r="S4047" s="6" t="str">
        <f>IFERROR(INDEX('Vendor Over-ride'!$C:$C, MATCH($R:$R,'Vendor Over-ride'!$A:$A,0)),"")</f>
        <v>G - Scottish Music Industry Association</v>
      </c>
      <c r="U4047" s="38" t="str">
        <f t="shared" si="693"/>
        <v>Lottery</v>
      </c>
      <c r="V4047" s="5" t="str">
        <f t="shared" si="703"/>
        <v>AWARD</v>
      </c>
      <c r="W4047" s="5" t="b">
        <f t="shared" si="700"/>
        <v>0</v>
      </c>
      <c r="X4047" s="40">
        <f t="shared" ca="1" si="701"/>
        <v>75000</v>
      </c>
      <c r="Y4047" s="30" t="b">
        <f t="shared" ca="1" si="702"/>
        <v>1</v>
      </c>
    </row>
    <row r="4048" spans="1:25">
      <c r="A4048" s="28" t="s">
        <v>5366</v>
      </c>
      <c r="B4048" s="28" t="s">
        <v>5367</v>
      </c>
      <c r="C4048" s="28" t="s">
        <v>3872</v>
      </c>
      <c r="D4048" s="28" t="s">
        <v>2842</v>
      </c>
      <c r="E4048" s="29">
        <v>42233</v>
      </c>
      <c r="F4048" s="28" t="s">
        <v>3851</v>
      </c>
      <c r="G4048" s="30">
        <v>1297</v>
      </c>
      <c r="H4048" s="28" t="s">
        <v>14891</v>
      </c>
      <c r="I4048" s="31">
        <v>0</v>
      </c>
      <c r="J4048" s="31">
        <v>11250</v>
      </c>
      <c r="K4048" s="28" t="s">
        <v>14375</v>
      </c>
      <c r="L4048" s="32">
        <f t="shared" si="694"/>
        <v>-11250</v>
      </c>
      <c r="M4048" s="33">
        <f t="shared" si="695"/>
        <v>11250</v>
      </c>
      <c r="N4048" s="34" t="b">
        <v>1</v>
      </c>
      <c r="O4048" s="35">
        <f t="shared" si="696"/>
        <v>11250</v>
      </c>
      <c r="P4048" s="36" t="str">
        <f t="shared" si="697"/>
        <v>G</v>
      </c>
      <c r="Q4048" s="37" t="str">
        <f t="shared" si="698"/>
        <v>Starcatchers Productions Ltd</v>
      </c>
      <c r="R4048" s="6" t="str">
        <f t="shared" si="699"/>
        <v>G - Starcatchers Productions Ltd</v>
      </c>
      <c r="S4048" s="6" t="str">
        <f>IFERROR(INDEX('Vendor Over-ride'!$C:$C, MATCH($R:$R,'Vendor Over-ride'!$A:$A,0)),"")</f>
        <v>G - Starcatchers Productions Ltd</v>
      </c>
      <c r="U4048" s="38" t="str">
        <f t="shared" si="693"/>
        <v>Lottery</v>
      </c>
      <c r="V4048" s="5" t="str">
        <f t="shared" si="703"/>
        <v>AWARD</v>
      </c>
      <c r="W4048" s="5" t="b">
        <f t="shared" si="700"/>
        <v>0</v>
      </c>
      <c r="X4048" s="40">
        <f t="shared" ca="1" si="701"/>
        <v>77325</v>
      </c>
      <c r="Y4048" s="30" t="b">
        <f t="shared" ca="1" si="702"/>
        <v>1</v>
      </c>
    </row>
    <row r="4049" spans="1:25">
      <c r="A4049" s="28" t="s">
        <v>5366</v>
      </c>
      <c r="B4049" s="28" t="s">
        <v>5367</v>
      </c>
      <c r="C4049" s="28" t="s">
        <v>3872</v>
      </c>
      <c r="D4049" s="28" t="s">
        <v>2842</v>
      </c>
      <c r="E4049" s="29">
        <v>42233</v>
      </c>
      <c r="F4049" s="28" t="s">
        <v>14892</v>
      </c>
      <c r="G4049" s="30">
        <v>1297</v>
      </c>
      <c r="H4049" s="28" t="s">
        <v>14893</v>
      </c>
      <c r="I4049" s="31">
        <v>0</v>
      </c>
      <c r="J4049" s="31">
        <v>1250</v>
      </c>
      <c r="K4049" s="28" t="s">
        <v>14818</v>
      </c>
      <c r="L4049" s="32">
        <f t="shared" si="694"/>
        <v>-1250</v>
      </c>
      <c r="M4049" s="33">
        <f t="shared" si="695"/>
        <v>1250</v>
      </c>
      <c r="N4049" s="34" t="b">
        <v>1</v>
      </c>
      <c r="O4049" s="35">
        <f t="shared" si="696"/>
        <v>1250</v>
      </c>
      <c r="P4049" s="36" t="str">
        <f t="shared" si="697"/>
        <v>G</v>
      </c>
      <c r="Q4049" s="37" t="str">
        <f t="shared" si="698"/>
        <v>Laura Hamilton</v>
      </c>
      <c r="R4049" s="6" t="str">
        <f t="shared" si="699"/>
        <v>G - Laura Hamilton</v>
      </c>
      <c r="S4049" s="6" t="str">
        <f>IFERROR(INDEX('Vendor Over-ride'!$C:$C, MATCH($R:$R,'Vendor Over-ride'!$A:$A,0)),"")</f>
        <v>G - Laura Hamilton</v>
      </c>
      <c r="U4049" s="38" t="str">
        <f t="shared" si="693"/>
        <v>Lottery</v>
      </c>
      <c r="V4049" s="5" t="str">
        <f t="shared" si="703"/>
        <v>AWARD</v>
      </c>
      <c r="W4049" s="5" t="b">
        <f t="shared" si="700"/>
        <v>0</v>
      </c>
      <c r="X4049" s="40">
        <f t="shared" ca="1" si="701"/>
        <v>25738</v>
      </c>
      <c r="Y4049" s="30" t="b">
        <f t="shared" ca="1" si="702"/>
        <v>1</v>
      </c>
    </row>
    <row r="4050" spans="1:25" hidden="1">
      <c r="A4050" s="28" t="s">
        <v>5366</v>
      </c>
      <c r="B4050" s="28" t="s">
        <v>5367</v>
      </c>
      <c r="C4050" s="28" t="s">
        <v>3872</v>
      </c>
      <c r="D4050" s="28" t="s">
        <v>2842</v>
      </c>
      <c r="E4050" s="29">
        <v>42233</v>
      </c>
      <c r="F4050" s="28" t="s">
        <v>14894</v>
      </c>
      <c r="G4050" s="30">
        <v>1297</v>
      </c>
      <c r="H4050" s="28" t="s">
        <v>14895</v>
      </c>
      <c r="I4050" s="31">
        <v>0</v>
      </c>
      <c r="J4050" s="31">
        <v>7222</v>
      </c>
      <c r="K4050" s="28" t="s">
        <v>14896</v>
      </c>
      <c r="L4050" s="32">
        <f t="shared" si="694"/>
        <v>-7222</v>
      </c>
      <c r="M4050" s="33">
        <f t="shared" si="695"/>
        <v>7222</v>
      </c>
      <c r="N4050" s="34" t="b">
        <v>1</v>
      </c>
      <c r="O4050" s="35">
        <f t="shared" si="696"/>
        <v>7222</v>
      </c>
      <c r="P4050" s="36" t="str">
        <f t="shared" si="697"/>
        <v>G</v>
      </c>
      <c r="Q4050" s="37" t="str">
        <f t="shared" si="698"/>
        <v>Claire Halleran &amp; Lisa Sangster</v>
      </c>
      <c r="R4050" s="6" t="str">
        <f t="shared" si="699"/>
        <v>G - Claire Halleran &amp; Lisa Sangster</v>
      </c>
      <c r="S4050" s="6" t="str">
        <f>IFERROR(INDEX('Vendor Over-ride'!$C:$C, MATCH($R:$R,'Vendor Over-ride'!$A:$A,0)),"")</f>
        <v>G - Claire Halleran &amp; Lisa Sangster</v>
      </c>
      <c r="U4050" s="38" t="str">
        <f t="shared" si="693"/>
        <v>Lottery</v>
      </c>
      <c r="V4050" s="5" t="str">
        <f t="shared" si="703"/>
        <v>AWARD</v>
      </c>
      <c r="W4050" s="5" t="b">
        <f t="shared" si="700"/>
        <v>0</v>
      </c>
      <c r="X4050" s="40">
        <f t="shared" ca="1" si="701"/>
        <v>7222</v>
      </c>
      <c r="Y4050" s="30" t="b">
        <f t="shared" ca="1" si="702"/>
        <v>0</v>
      </c>
    </row>
    <row r="4051" spans="1:25">
      <c r="A4051" s="28" t="s">
        <v>5366</v>
      </c>
      <c r="B4051" s="28" t="s">
        <v>5367</v>
      </c>
      <c r="C4051" s="28" t="s">
        <v>3872</v>
      </c>
      <c r="D4051" s="28" t="s">
        <v>2842</v>
      </c>
      <c r="E4051" s="29">
        <v>42233</v>
      </c>
      <c r="F4051" s="28" t="s">
        <v>3852</v>
      </c>
      <c r="G4051" s="30">
        <v>1297</v>
      </c>
      <c r="H4051" s="28" t="s">
        <v>14897</v>
      </c>
      <c r="I4051" s="31">
        <v>0</v>
      </c>
      <c r="J4051" s="31">
        <v>55500</v>
      </c>
      <c r="K4051" s="28" t="s">
        <v>14898</v>
      </c>
      <c r="L4051" s="32">
        <f t="shared" si="694"/>
        <v>-55500</v>
      </c>
      <c r="M4051" s="33">
        <f t="shared" si="695"/>
        <v>55500</v>
      </c>
      <c r="N4051" s="34" t="b">
        <v>1</v>
      </c>
      <c r="O4051" s="35">
        <f t="shared" si="696"/>
        <v>55500</v>
      </c>
      <c r="P4051" s="36" t="str">
        <f t="shared" si="697"/>
        <v>G</v>
      </c>
      <c r="Q4051" s="37" t="str">
        <f t="shared" si="698"/>
        <v>Make Works Ltd</v>
      </c>
      <c r="R4051" s="6" t="str">
        <f t="shared" si="699"/>
        <v>G - Make Works Ltd</v>
      </c>
      <c r="S4051" s="6" t="str">
        <f>IFERROR(INDEX('Vendor Over-ride'!$C:$C, MATCH($R:$R,'Vendor Over-ride'!$A:$A,0)),"")</f>
        <v>G - Make Works Ltd</v>
      </c>
      <c r="U4051" s="38" t="str">
        <f t="shared" si="693"/>
        <v>Lottery</v>
      </c>
      <c r="V4051" s="5" t="str">
        <f t="shared" si="703"/>
        <v>AWARD</v>
      </c>
      <c r="W4051" s="5" t="b">
        <f t="shared" si="700"/>
        <v>1</v>
      </c>
      <c r="X4051" s="40">
        <f t="shared" ca="1" si="701"/>
        <v>55500</v>
      </c>
      <c r="Y4051" s="30" t="b">
        <f t="shared" ca="1" si="702"/>
        <v>1</v>
      </c>
    </row>
    <row r="4052" spans="1:25">
      <c r="A4052" s="28" t="s">
        <v>5366</v>
      </c>
      <c r="B4052" s="28" t="s">
        <v>5367</v>
      </c>
      <c r="C4052" s="28" t="s">
        <v>3872</v>
      </c>
      <c r="D4052" s="28" t="s">
        <v>2842</v>
      </c>
      <c r="E4052" s="29">
        <v>42233</v>
      </c>
      <c r="F4052" s="28" t="s">
        <v>3873</v>
      </c>
      <c r="G4052" s="30">
        <v>1297</v>
      </c>
      <c r="H4052" s="28" t="s">
        <v>14899</v>
      </c>
      <c r="I4052" s="31">
        <v>0</v>
      </c>
      <c r="J4052" s="31">
        <v>44438</v>
      </c>
      <c r="K4052" s="28" t="s">
        <v>14900</v>
      </c>
      <c r="L4052" s="32">
        <f t="shared" si="694"/>
        <v>-44438</v>
      </c>
      <c r="M4052" s="33">
        <f t="shared" si="695"/>
        <v>44438</v>
      </c>
      <c r="N4052" s="34" t="b">
        <v>1</v>
      </c>
      <c r="O4052" s="35">
        <f t="shared" si="696"/>
        <v>44438</v>
      </c>
      <c r="P4052" s="36" t="str">
        <f t="shared" si="697"/>
        <v>G</v>
      </c>
      <c r="Q4052" s="37" t="str">
        <f t="shared" si="698"/>
        <v>NEoN (North East of North)</v>
      </c>
      <c r="R4052" s="6" t="str">
        <f t="shared" si="699"/>
        <v>G - NEoN (North East of North)</v>
      </c>
      <c r="S4052" s="6" t="str">
        <f>IFERROR(INDEX('Vendor Over-ride'!$C:$C, MATCH($R:$R,'Vendor Over-ride'!$A:$A,0)),"")</f>
        <v>G - NEoN (North East of North)</v>
      </c>
      <c r="U4052" s="38" t="str">
        <f t="shared" si="693"/>
        <v>Lottery</v>
      </c>
      <c r="V4052" s="5" t="str">
        <f t="shared" si="703"/>
        <v>AWARD</v>
      </c>
      <c r="W4052" s="5" t="b">
        <f t="shared" si="700"/>
        <v>1</v>
      </c>
      <c r="X4052" s="40">
        <f t="shared" ca="1" si="701"/>
        <v>44438</v>
      </c>
      <c r="Y4052" s="30" t="b">
        <f t="shared" ca="1" si="702"/>
        <v>1</v>
      </c>
    </row>
    <row r="4053" spans="1:25">
      <c r="A4053" s="28" t="s">
        <v>5366</v>
      </c>
      <c r="B4053" s="28" t="s">
        <v>5367</v>
      </c>
      <c r="C4053" s="28" t="s">
        <v>3872</v>
      </c>
      <c r="D4053" s="28" t="s">
        <v>2842</v>
      </c>
      <c r="E4053" s="29">
        <v>42233</v>
      </c>
      <c r="F4053" s="28" t="s">
        <v>3874</v>
      </c>
      <c r="G4053" s="30">
        <v>1297</v>
      </c>
      <c r="H4053" s="28" t="s">
        <v>14901</v>
      </c>
      <c r="I4053" s="31">
        <v>0</v>
      </c>
      <c r="J4053" s="31">
        <v>40000</v>
      </c>
      <c r="K4053" s="28" t="s">
        <v>14902</v>
      </c>
      <c r="L4053" s="32">
        <f t="shared" si="694"/>
        <v>-40000</v>
      </c>
      <c r="M4053" s="33">
        <f t="shared" si="695"/>
        <v>40000</v>
      </c>
      <c r="N4053" s="34" t="b">
        <v>1</v>
      </c>
      <c r="O4053" s="35">
        <f t="shared" si="696"/>
        <v>40000</v>
      </c>
      <c r="P4053" s="36" t="str">
        <f t="shared" si="697"/>
        <v>G</v>
      </c>
      <c r="Q4053" s="37" t="str">
        <f t="shared" si="698"/>
        <v>Scots Music Group</v>
      </c>
      <c r="R4053" s="6" t="str">
        <f t="shared" si="699"/>
        <v>G - Scots Music Group</v>
      </c>
      <c r="S4053" s="6" t="str">
        <f>IFERROR(INDEX('Vendor Over-ride'!$C:$C, MATCH($R:$R,'Vendor Over-ride'!$A:$A,0)),"")</f>
        <v>G - Scots Music Group</v>
      </c>
      <c r="U4053" s="38" t="str">
        <f t="shared" si="693"/>
        <v>Lottery</v>
      </c>
      <c r="V4053" s="5" t="str">
        <f t="shared" si="703"/>
        <v>AWARD</v>
      </c>
      <c r="W4053" s="5" t="b">
        <f t="shared" si="700"/>
        <v>1</v>
      </c>
      <c r="X4053" s="40">
        <f t="shared" ca="1" si="701"/>
        <v>40000</v>
      </c>
      <c r="Y4053" s="30" t="b">
        <f t="shared" ca="1" si="702"/>
        <v>1</v>
      </c>
    </row>
    <row r="4054" spans="1:25">
      <c r="A4054" s="28" t="s">
        <v>5366</v>
      </c>
      <c r="B4054" s="28" t="s">
        <v>5367</v>
      </c>
      <c r="C4054" s="28" t="s">
        <v>3872</v>
      </c>
      <c r="D4054" s="28" t="s">
        <v>2842</v>
      </c>
      <c r="E4054" s="29">
        <v>42233</v>
      </c>
      <c r="F4054" s="28" t="s">
        <v>14903</v>
      </c>
      <c r="G4054" s="30">
        <v>1297</v>
      </c>
      <c r="H4054" s="28" t="s">
        <v>14904</v>
      </c>
      <c r="I4054" s="31">
        <v>0</v>
      </c>
      <c r="J4054" s="31">
        <v>26372</v>
      </c>
      <c r="K4054" s="28" t="s">
        <v>14905</v>
      </c>
      <c r="L4054" s="32">
        <f t="shared" si="694"/>
        <v>-26372</v>
      </c>
      <c r="M4054" s="33">
        <f t="shared" si="695"/>
        <v>26372</v>
      </c>
      <c r="N4054" s="34" t="b">
        <v>1</v>
      </c>
      <c r="O4054" s="35">
        <f t="shared" si="696"/>
        <v>26372</v>
      </c>
      <c r="P4054" s="36" t="str">
        <f t="shared" si="697"/>
        <v>G</v>
      </c>
      <c r="Q4054" s="37" t="str">
        <f t="shared" si="698"/>
        <v>Koestler Trust</v>
      </c>
      <c r="R4054" s="6" t="str">
        <f t="shared" si="699"/>
        <v>G - Koestler Trust</v>
      </c>
      <c r="S4054" s="6" t="str">
        <f>IFERROR(INDEX('Vendor Over-ride'!$C:$C, MATCH($R:$R,'Vendor Over-ride'!$A:$A,0)),"")</f>
        <v>G - Koestler Trust</v>
      </c>
      <c r="U4054" s="38" t="str">
        <f t="shared" si="693"/>
        <v>Lottery</v>
      </c>
      <c r="V4054" s="5" t="str">
        <f t="shared" si="703"/>
        <v>AWARD</v>
      </c>
      <c r="W4054" s="5" t="b">
        <f t="shared" si="700"/>
        <v>1</v>
      </c>
      <c r="X4054" s="40">
        <f t="shared" ca="1" si="701"/>
        <v>26372</v>
      </c>
      <c r="Y4054" s="30" t="b">
        <f t="shared" ca="1" si="702"/>
        <v>1</v>
      </c>
    </row>
    <row r="4055" spans="1:25" hidden="1">
      <c r="A4055" s="28" t="s">
        <v>5366</v>
      </c>
      <c r="B4055" s="28" t="s">
        <v>5367</v>
      </c>
      <c r="C4055" s="28" t="s">
        <v>3872</v>
      </c>
      <c r="D4055" s="28" t="s">
        <v>2842</v>
      </c>
      <c r="E4055" s="29">
        <v>42233</v>
      </c>
      <c r="F4055" s="28" t="s">
        <v>3876</v>
      </c>
      <c r="G4055" s="30">
        <v>1297</v>
      </c>
      <c r="H4055" s="28" t="s">
        <v>14906</v>
      </c>
      <c r="I4055" s="31">
        <v>0</v>
      </c>
      <c r="J4055" s="31">
        <v>3450</v>
      </c>
      <c r="K4055" s="28" t="s">
        <v>14907</v>
      </c>
      <c r="L4055" s="32">
        <f t="shared" si="694"/>
        <v>-3450</v>
      </c>
      <c r="M4055" s="33">
        <f t="shared" si="695"/>
        <v>3450</v>
      </c>
      <c r="N4055" s="34" t="b">
        <v>1</v>
      </c>
      <c r="O4055" s="35">
        <f t="shared" si="696"/>
        <v>3450</v>
      </c>
      <c r="P4055" s="36" t="str">
        <f t="shared" si="697"/>
        <v>G</v>
      </c>
      <c r="Q4055" s="37" t="str">
        <f t="shared" si="698"/>
        <v>David Ian Warner</v>
      </c>
      <c r="R4055" s="6" t="str">
        <f t="shared" si="699"/>
        <v>G - David Ian Warner</v>
      </c>
      <c r="S4055" s="6" t="str">
        <f>IFERROR(INDEX('Vendor Over-ride'!$C:$C, MATCH($R:$R,'Vendor Over-ride'!$A:$A,0)),"")</f>
        <v>G - David Ian Warner</v>
      </c>
      <c r="U4055" s="38" t="str">
        <f t="shared" si="693"/>
        <v>Lottery</v>
      </c>
      <c r="V4055" s="5" t="str">
        <f t="shared" si="703"/>
        <v>AWARD</v>
      </c>
      <c r="W4055" s="5" t="b">
        <f t="shared" si="700"/>
        <v>0</v>
      </c>
      <c r="X4055" s="40">
        <f t="shared" ca="1" si="701"/>
        <v>4600</v>
      </c>
      <c r="Y4055" s="30" t="b">
        <f t="shared" ca="1" si="702"/>
        <v>0</v>
      </c>
    </row>
    <row r="4056" spans="1:25" hidden="1">
      <c r="A4056" s="28" t="s">
        <v>5366</v>
      </c>
      <c r="B4056" s="28" t="s">
        <v>5367</v>
      </c>
      <c r="C4056" s="28" t="s">
        <v>3872</v>
      </c>
      <c r="D4056" s="28" t="s">
        <v>2842</v>
      </c>
      <c r="E4056" s="29">
        <v>42233</v>
      </c>
      <c r="F4056" s="28" t="s">
        <v>3877</v>
      </c>
      <c r="G4056" s="30">
        <v>1297</v>
      </c>
      <c r="H4056" s="28" t="s">
        <v>14908</v>
      </c>
      <c r="I4056" s="31">
        <v>0</v>
      </c>
      <c r="J4056" s="31">
        <v>10125</v>
      </c>
      <c r="K4056" s="28" t="s">
        <v>14909</v>
      </c>
      <c r="L4056" s="32">
        <f t="shared" si="694"/>
        <v>-10125</v>
      </c>
      <c r="M4056" s="33">
        <f t="shared" si="695"/>
        <v>10125</v>
      </c>
      <c r="N4056" s="34" t="b">
        <v>1</v>
      </c>
      <c r="O4056" s="35">
        <f t="shared" si="696"/>
        <v>10125</v>
      </c>
      <c r="P4056" s="36" t="str">
        <f t="shared" si="697"/>
        <v>G</v>
      </c>
      <c r="Q4056" s="37" t="str">
        <f t="shared" si="698"/>
        <v>John Glenday</v>
      </c>
      <c r="R4056" s="6" t="str">
        <f t="shared" si="699"/>
        <v>G - John Glenday</v>
      </c>
      <c r="S4056" s="6" t="str">
        <f>IFERROR(INDEX('Vendor Over-ride'!$C:$C, MATCH($R:$R,'Vendor Over-ride'!$A:$A,0)),"")</f>
        <v>G - John Glenday</v>
      </c>
      <c r="U4056" s="38" t="str">
        <f t="shared" si="693"/>
        <v>Lottery</v>
      </c>
      <c r="V4056" s="5" t="str">
        <f t="shared" si="703"/>
        <v>AWARD</v>
      </c>
      <c r="W4056" s="5" t="b">
        <f t="shared" si="700"/>
        <v>0</v>
      </c>
      <c r="X4056" s="40">
        <f t="shared" ca="1" si="701"/>
        <v>10125</v>
      </c>
      <c r="Y4056" s="30" t="b">
        <f t="shared" ca="1" si="702"/>
        <v>0</v>
      </c>
    </row>
    <row r="4057" spans="1:25" hidden="1">
      <c r="A4057" s="28" t="s">
        <v>5366</v>
      </c>
      <c r="B4057" s="28" t="s">
        <v>5367</v>
      </c>
      <c r="C4057" s="28" t="s">
        <v>3872</v>
      </c>
      <c r="D4057" s="28" t="s">
        <v>2842</v>
      </c>
      <c r="E4057" s="29">
        <v>42233</v>
      </c>
      <c r="F4057" s="28" t="s">
        <v>3878</v>
      </c>
      <c r="G4057" s="30">
        <v>1297</v>
      </c>
      <c r="H4057" s="28" t="s">
        <v>14910</v>
      </c>
      <c r="I4057" s="31">
        <v>0</v>
      </c>
      <c r="J4057" s="31">
        <v>1221</v>
      </c>
      <c r="K4057" s="28" t="s">
        <v>14911</v>
      </c>
      <c r="L4057" s="32">
        <f t="shared" si="694"/>
        <v>-1221</v>
      </c>
      <c r="M4057" s="33">
        <f t="shared" si="695"/>
        <v>1221</v>
      </c>
      <c r="N4057" s="34" t="b">
        <v>1</v>
      </c>
      <c r="O4057" s="35">
        <f t="shared" si="696"/>
        <v>1221</v>
      </c>
      <c r="P4057" s="36" t="str">
        <f t="shared" si="697"/>
        <v>G</v>
      </c>
      <c r="Q4057" s="37" t="str">
        <f t="shared" si="698"/>
        <v>Richard Ashrowan</v>
      </c>
      <c r="R4057" s="6" t="str">
        <f t="shared" si="699"/>
        <v>G - Richard Ashrowan</v>
      </c>
      <c r="S4057" s="6" t="str">
        <f>IFERROR(INDEX('Vendor Over-ride'!$C:$C, MATCH($R:$R,'Vendor Over-ride'!$A:$A,0)),"")</f>
        <v>G - Richard Ashrowan</v>
      </c>
      <c r="U4057" s="38" t="str">
        <f t="shared" si="693"/>
        <v>Lottery</v>
      </c>
      <c r="V4057" s="5" t="str">
        <f t="shared" si="703"/>
        <v>AWARD</v>
      </c>
      <c r="W4057" s="5" t="b">
        <f t="shared" si="700"/>
        <v>0</v>
      </c>
      <c r="X4057" s="40">
        <f t="shared" ca="1" si="701"/>
        <v>1221</v>
      </c>
      <c r="Y4057" s="30" t="b">
        <f t="shared" ca="1" si="702"/>
        <v>0</v>
      </c>
    </row>
    <row r="4058" spans="1:25" hidden="1">
      <c r="A4058" s="28" t="s">
        <v>5366</v>
      </c>
      <c r="B4058" s="28" t="s">
        <v>5367</v>
      </c>
      <c r="C4058" s="28" t="s">
        <v>3872</v>
      </c>
      <c r="D4058" s="28" t="s">
        <v>2842</v>
      </c>
      <c r="E4058" s="29">
        <v>42233</v>
      </c>
      <c r="F4058" s="28" t="s">
        <v>3879</v>
      </c>
      <c r="G4058" s="30">
        <v>1297</v>
      </c>
      <c r="H4058" s="28" t="s">
        <v>14912</v>
      </c>
      <c r="I4058" s="31">
        <v>0</v>
      </c>
      <c r="J4058" s="31">
        <v>14000</v>
      </c>
      <c r="K4058" s="28" t="s">
        <v>14913</v>
      </c>
      <c r="L4058" s="32">
        <f t="shared" si="694"/>
        <v>-14000</v>
      </c>
      <c r="M4058" s="33">
        <f t="shared" si="695"/>
        <v>14000</v>
      </c>
      <c r="N4058" s="34" t="b">
        <v>1</v>
      </c>
      <c r="O4058" s="35">
        <f t="shared" si="696"/>
        <v>14000</v>
      </c>
      <c r="P4058" s="36" t="str">
        <f t="shared" si="697"/>
        <v>I</v>
      </c>
      <c r="Q4058" s="37" t="str">
        <f t="shared" si="698"/>
        <v>Articulation Arts</v>
      </c>
      <c r="R4058" s="6" t="str">
        <f t="shared" si="699"/>
        <v>I - Articulation Arts</v>
      </c>
      <c r="S4058" s="6" t="str">
        <f>IFERROR(INDEX('Vendor Over-ride'!$C:$C, MATCH($R:$R,'Vendor Over-ride'!$A:$A,0)),"")</f>
        <v>I - Articulation Arts</v>
      </c>
      <c r="U4058" s="38" t="str">
        <f t="shared" si="693"/>
        <v>Lottery</v>
      </c>
      <c r="V4058" s="5" t="str">
        <f t="shared" si="703"/>
        <v>AWARD</v>
      </c>
      <c r="W4058" s="5" t="b">
        <f t="shared" si="700"/>
        <v>0</v>
      </c>
      <c r="X4058" s="40">
        <f t="shared" ca="1" si="701"/>
        <v>14000</v>
      </c>
      <c r="Y4058" s="30" t="b">
        <f t="shared" ca="1" si="702"/>
        <v>0</v>
      </c>
    </row>
    <row r="4059" spans="1:25" hidden="1">
      <c r="A4059" s="28" t="s">
        <v>5366</v>
      </c>
      <c r="B4059" s="28" t="s">
        <v>5367</v>
      </c>
      <c r="C4059" s="28" t="s">
        <v>3872</v>
      </c>
      <c r="D4059" s="28" t="s">
        <v>2842</v>
      </c>
      <c r="E4059" s="29">
        <v>42233</v>
      </c>
      <c r="F4059" s="28" t="s">
        <v>3881</v>
      </c>
      <c r="G4059" s="30">
        <v>1297</v>
      </c>
      <c r="H4059" s="28" t="s">
        <v>14914</v>
      </c>
      <c r="I4059" s="31">
        <v>0</v>
      </c>
      <c r="J4059" s="31">
        <v>3000</v>
      </c>
      <c r="K4059" s="28" t="s">
        <v>5557</v>
      </c>
      <c r="L4059" s="32">
        <f t="shared" si="694"/>
        <v>-3000</v>
      </c>
      <c r="M4059" s="33">
        <f t="shared" si="695"/>
        <v>3000</v>
      </c>
      <c r="N4059" s="34" t="b">
        <v>1</v>
      </c>
      <c r="O4059" s="35">
        <f t="shared" si="696"/>
        <v>3000</v>
      </c>
      <c r="P4059" s="36" t="str">
        <f t="shared" si="697"/>
        <v>I</v>
      </c>
      <c r="Q4059" s="37" t="str">
        <f t="shared" si="698"/>
        <v>College Development Network</v>
      </c>
      <c r="R4059" s="6" t="str">
        <f t="shared" si="699"/>
        <v>I - College Development Network</v>
      </c>
      <c r="S4059" s="6" t="str">
        <f>IFERROR(INDEX('Vendor Over-ride'!$C:$C, MATCH($R:$R,'Vendor Over-ride'!$A:$A,0)),"")</f>
        <v>I - College Development Network</v>
      </c>
      <c r="U4059" s="38" t="str">
        <f t="shared" si="693"/>
        <v>Lottery</v>
      </c>
      <c r="V4059" s="5" t="str">
        <f t="shared" si="703"/>
        <v>AWARD</v>
      </c>
      <c r="W4059" s="5" t="b">
        <f t="shared" si="700"/>
        <v>0</v>
      </c>
      <c r="X4059" s="40">
        <f t="shared" ca="1" si="701"/>
        <v>3000</v>
      </c>
      <c r="Y4059" s="30" t="b">
        <f t="shared" ca="1" si="702"/>
        <v>0</v>
      </c>
    </row>
    <row r="4060" spans="1:25">
      <c r="A4060" s="28" t="s">
        <v>5366</v>
      </c>
      <c r="B4060" s="28" t="s">
        <v>5367</v>
      </c>
      <c r="C4060" s="28" t="s">
        <v>3872</v>
      </c>
      <c r="D4060" s="28" t="s">
        <v>2842</v>
      </c>
      <c r="E4060" s="29">
        <v>42233</v>
      </c>
      <c r="F4060" s="28" t="s">
        <v>3883</v>
      </c>
      <c r="G4060" s="30">
        <v>1297</v>
      </c>
      <c r="H4060" s="28" t="s">
        <v>14915</v>
      </c>
      <c r="I4060" s="31">
        <v>0</v>
      </c>
      <c r="J4060" s="31">
        <v>10000</v>
      </c>
      <c r="K4060" s="28" t="s">
        <v>14009</v>
      </c>
      <c r="L4060" s="32">
        <f t="shared" si="694"/>
        <v>-10000</v>
      </c>
      <c r="M4060" s="33">
        <f t="shared" si="695"/>
        <v>10000</v>
      </c>
      <c r="N4060" s="34" t="b">
        <v>1</v>
      </c>
      <c r="O4060" s="35">
        <f t="shared" si="696"/>
        <v>10000</v>
      </c>
      <c r="P4060" s="36" t="str">
        <f t="shared" si="697"/>
        <v>I</v>
      </c>
      <c r="Q4060" s="37" t="str">
        <f t="shared" si="698"/>
        <v>David M Hughes</v>
      </c>
      <c r="R4060" s="6" t="str">
        <f t="shared" si="699"/>
        <v>I - David M Hughes</v>
      </c>
      <c r="S4060" s="6" t="str">
        <f>IFERROR(INDEX('Vendor Over-ride'!$C:$C, MATCH($R:$R,'Vendor Over-ride'!$A:$A,0)),"")</f>
        <v>I - David M Hughes</v>
      </c>
      <c r="U4060" s="38" t="str">
        <f t="shared" si="693"/>
        <v>Lottery</v>
      </c>
      <c r="V4060" s="5" t="str">
        <f t="shared" si="703"/>
        <v>AWARD</v>
      </c>
      <c r="W4060" s="5" t="b">
        <f t="shared" si="700"/>
        <v>0</v>
      </c>
      <c r="X4060" s="40">
        <f t="shared" ca="1" si="701"/>
        <v>44000</v>
      </c>
      <c r="Y4060" s="30" t="b">
        <f t="shared" ca="1" si="702"/>
        <v>1</v>
      </c>
    </row>
    <row r="4061" spans="1:25" hidden="1">
      <c r="A4061" s="28" t="s">
        <v>5366</v>
      </c>
      <c r="B4061" s="28" t="s">
        <v>5367</v>
      </c>
      <c r="C4061" s="28" t="s">
        <v>3872</v>
      </c>
      <c r="D4061" s="28" t="s">
        <v>2842</v>
      </c>
      <c r="E4061" s="29">
        <v>42233</v>
      </c>
      <c r="F4061" s="28" t="s">
        <v>3884</v>
      </c>
      <c r="G4061" s="30">
        <v>1297</v>
      </c>
      <c r="H4061" s="28" t="s">
        <v>14916</v>
      </c>
      <c r="I4061" s="31">
        <v>0</v>
      </c>
      <c r="J4061" s="31">
        <v>1250</v>
      </c>
      <c r="K4061" s="28" t="s">
        <v>5662</v>
      </c>
      <c r="L4061" s="32">
        <f t="shared" si="694"/>
        <v>-1250</v>
      </c>
      <c r="M4061" s="33">
        <f t="shared" si="695"/>
        <v>1250</v>
      </c>
      <c r="N4061" s="34" t="b">
        <v>1</v>
      </c>
      <c r="O4061" s="35">
        <f t="shared" si="696"/>
        <v>1250</v>
      </c>
      <c r="P4061" s="36" t="str">
        <f t="shared" si="697"/>
        <v>I</v>
      </c>
      <c r="Q4061" s="37" t="str">
        <f t="shared" si="698"/>
        <v>Gareth Dickson</v>
      </c>
      <c r="R4061" s="6" t="str">
        <f t="shared" si="699"/>
        <v>I - Gareth Dickson</v>
      </c>
      <c r="S4061" s="6" t="str">
        <f>IFERROR(INDEX('Vendor Over-ride'!$C:$C, MATCH($R:$R,'Vendor Over-ride'!$A:$A,0)),"")</f>
        <v>I - Gareth Dickson</v>
      </c>
      <c r="U4061" s="38" t="str">
        <f t="shared" si="693"/>
        <v>Lottery</v>
      </c>
      <c r="V4061" s="5" t="str">
        <f t="shared" si="703"/>
        <v>AWARD</v>
      </c>
      <c r="W4061" s="5" t="b">
        <f t="shared" si="700"/>
        <v>0</v>
      </c>
      <c r="X4061" s="40">
        <f t="shared" ca="1" si="701"/>
        <v>1250</v>
      </c>
      <c r="Y4061" s="30" t="b">
        <f t="shared" ca="1" si="702"/>
        <v>0</v>
      </c>
    </row>
    <row r="4062" spans="1:25" hidden="1">
      <c r="A4062" s="28" t="s">
        <v>5366</v>
      </c>
      <c r="B4062" s="28" t="s">
        <v>5367</v>
      </c>
      <c r="C4062" s="28" t="s">
        <v>3872</v>
      </c>
      <c r="D4062" s="28" t="s">
        <v>2842</v>
      </c>
      <c r="E4062" s="29">
        <v>42233</v>
      </c>
      <c r="F4062" s="28" t="s">
        <v>14917</v>
      </c>
      <c r="G4062" s="30">
        <v>1297</v>
      </c>
      <c r="H4062" s="28" t="s">
        <v>14918</v>
      </c>
      <c r="I4062" s="31">
        <v>0</v>
      </c>
      <c r="J4062" s="31">
        <v>1872</v>
      </c>
      <c r="K4062" s="28" t="s">
        <v>5769</v>
      </c>
      <c r="L4062" s="32">
        <f t="shared" si="694"/>
        <v>-1872</v>
      </c>
      <c r="M4062" s="33">
        <f t="shared" si="695"/>
        <v>1872</v>
      </c>
      <c r="N4062" s="34" t="b">
        <v>1</v>
      </c>
      <c r="O4062" s="35">
        <f t="shared" si="696"/>
        <v>1872</v>
      </c>
      <c r="P4062" s="36" t="str">
        <f t="shared" si="697"/>
        <v>I</v>
      </c>
      <c r="Q4062" s="37" t="str">
        <f t="shared" si="698"/>
        <v>Sheffield DocFest</v>
      </c>
      <c r="R4062" s="6" t="str">
        <f t="shared" si="699"/>
        <v>I - Sheffield DocFest</v>
      </c>
      <c r="S4062" s="6" t="str">
        <f>IFERROR(INDEX('Vendor Over-ride'!$C:$C, MATCH($R:$R,'Vendor Over-ride'!$A:$A,0)),"")</f>
        <v>I - Sheffield DocFest</v>
      </c>
      <c r="U4062" s="38" t="str">
        <f t="shared" si="693"/>
        <v>Lottery</v>
      </c>
      <c r="V4062" s="5" t="str">
        <f t="shared" si="703"/>
        <v>AWARD</v>
      </c>
      <c r="W4062" s="5" t="b">
        <f t="shared" si="700"/>
        <v>0</v>
      </c>
      <c r="X4062" s="40">
        <f t="shared" ca="1" si="701"/>
        <v>1872</v>
      </c>
      <c r="Y4062" s="30" t="b">
        <f t="shared" ca="1" si="702"/>
        <v>0</v>
      </c>
    </row>
    <row r="4063" spans="1:25">
      <c r="A4063" s="28" t="s">
        <v>5366</v>
      </c>
      <c r="B4063" s="28" t="s">
        <v>5367</v>
      </c>
      <c r="C4063" s="28" t="s">
        <v>3872</v>
      </c>
      <c r="D4063" s="28" t="s">
        <v>2842</v>
      </c>
      <c r="E4063" s="29">
        <v>42233</v>
      </c>
      <c r="F4063" s="28" t="s">
        <v>3885</v>
      </c>
      <c r="G4063" s="30">
        <v>1297</v>
      </c>
      <c r="H4063" s="28" t="s">
        <v>14919</v>
      </c>
      <c r="I4063" s="31">
        <v>0</v>
      </c>
      <c r="J4063" s="31">
        <v>42500</v>
      </c>
      <c r="K4063" s="28" t="s">
        <v>14920</v>
      </c>
      <c r="L4063" s="32">
        <f t="shared" si="694"/>
        <v>-42500</v>
      </c>
      <c r="M4063" s="33">
        <f t="shared" si="695"/>
        <v>42500</v>
      </c>
      <c r="N4063" s="34" t="b">
        <v>1</v>
      </c>
      <c r="O4063" s="35">
        <f t="shared" si="696"/>
        <v>42500</v>
      </c>
      <c r="P4063" s="36" t="str">
        <f t="shared" si="697"/>
        <v>I</v>
      </c>
      <c r="Q4063" s="37" t="str">
        <f t="shared" si="698"/>
        <v>LBP OUTLANDER LTD</v>
      </c>
      <c r="R4063" s="6" t="str">
        <f t="shared" si="699"/>
        <v>I - LBP OUTLANDER LTD</v>
      </c>
      <c r="S4063" s="6" t="str">
        <f>IFERROR(INDEX('Vendor Over-ride'!$C:$C, MATCH($R:$R,'Vendor Over-ride'!$A:$A,0)),"")</f>
        <v>I - LBP OUTLANDER LTD</v>
      </c>
      <c r="U4063" s="38" t="str">
        <f t="shared" si="693"/>
        <v>Lottery</v>
      </c>
      <c r="V4063" s="5" t="str">
        <f t="shared" si="703"/>
        <v>AWARD</v>
      </c>
      <c r="W4063" s="5" t="b">
        <f t="shared" si="700"/>
        <v>1</v>
      </c>
      <c r="X4063" s="40">
        <f t="shared" ca="1" si="701"/>
        <v>42500</v>
      </c>
      <c r="Y4063" s="30" t="b">
        <f t="shared" ca="1" si="702"/>
        <v>1</v>
      </c>
    </row>
    <row r="4064" spans="1:25" hidden="1">
      <c r="A4064" s="28" t="s">
        <v>5366</v>
      </c>
      <c r="B4064" s="28" t="s">
        <v>5367</v>
      </c>
      <c r="C4064" s="28" t="s">
        <v>3872</v>
      </c>
      <c r="D4064" s="28" t="s">
        <v>2842</v>
      </c>
      <c r="E4064" s="29">
        <v>42233</v>
      </c>
      <c r="F4064" s="28" t="s">
        <v>14921</v>
      </c>
      <c r="G4064" s="30">
        <v>1297</v>
      </c>
      <c r="H4064" s="28" t="s">
        <v>14922</v>
      </c>
      <c r="I4064" s="31">
        <v>0</v>
      </c>
      <c r="J4064" s="31">
        <v>7425</v>
      </c>
      <c r="K4064" s="28" t="s">
        <v>14923</v>
      </c>
      <c r="L4064" s="32">
        <f t="shared" si="694"/>
        <v>-7425</v>
      </c>
      <c r="M4064" s="33">
        <f t="shared" si="695"/>
        <v>7425</v>
      </c>
      <c r="N4064" s="34" t="b">
        <v>1</v>
      </c>
      <c r="O4064" s="35">
        <f t="shared" si="696"/>
        <v>7425</v>
      </c>
      <c r="P4064" s="36" t="str">
        <f t="shared" si="697"/>
        <v>I</v>
      </c>
      <c r="Q4064" s="37" t="str">
        <f t="shared" si="698"/>
        <v>Maggie's Cancer Caring Centres</v>
      </c>
      <c r="R4064" s="6" t="str">
        <f t="shared" si="699"/>
        <v>I - Maggie's Cancer Caring Centres</v>
      </c>
      <c r="S4064" s="6" t="str">
        <f>IFERROR(INDEX('Vendor Over-ride'!$C:$C, MATCH($R:$R,'Vendor Over-ride'!$A:$A,0)),"")</f>
        <v>I - Maggie's Cancer Caring Centres</v>
      </c>
      <c r="U4064" s="38" t="str">
        <f t="shared" si="693"/>
        <v>Lottery</v>
      </c>
      <c r="V4064" s="5" t="str">
        <f t="shared" si="703"/>
        <v>AWARD</v>
      </c>
      <c r="W4064" s="5" t="b">
        <f t="shared" si="700"/>
        <v>0</v>
      </c>
      <c r="X4064" s="40">
        <f t="shared" ca="1" si="701"/>
        <v>7425</v>
      </c>
      <c r="Y4064" s="30" t="b">
        <f t="shared" ca="1" si="702"/>
        <v>0</v>
      </c>
    </row>
    <row r="4065" spans="1:25">
      <c r="A4065" s="28" t="s">
        <v>5366</v>
      </c>
      <c r="B4065" s="28" t="s">
        <v>5367</v>
      </c>
      <c r="C4065" s="28" t="s">
        <v>3872</v>
      </c>
      <c r="D4065" s="28" t="s">
        <v>2842</v>
      </c>
      <c r="E4065" s="29">
        <v>42233</v>
      </c>
      <c r="F4065" s="28" t="s">
        <v>3886</v>
      </c>
      <c r="G4065" s="30">
        <v>1297</v>
      </c>
      <c r="H4065" s="28" t="s">
        <v>14924</v>
      </c>
      <c r="I4065" s="31">
        <v>0</v>
      </c>
      <c r="J4065" s="31">
        <v>8740</v>
      </c>
      <c r="K4065" s="28" t="s">
        <v>5627</v>
      </c>
      <c r="L4065" s="32">
        <f t="shared" si="694"/>
        <v>-8740</v>
      </c>
      <c r="M4065" s="33">
        <f t="shared" si="695"/>
        <v>8740</v>
      </c>
      <c r="N4065" s="34" t="b">
        <v>1</v>
      </c>
      <c r="O4065" s="35">
        <f t="shared" si="696"/>
        <v>8740</v>
      </c>
      <c r="P4065" s="36" t="str">
        <f t="shared" si="697"/>
        <v>I</v>
      </c>
      <c r="Q4065" s="37" t="str">
        <f t="shared" si="698"/>
        <v>Marc Brew</v>
      </c>
      <c r="R4065" s="6" t="str">
        <f t="shared" si="699"/>
        <v>I - Marc Brew</v>
      </c>
      <c r="S4065" s="6" t="str">
        <f>IFERROR(INDEX('Vendor Over-ride'!$C:$C, MATCH($R:$R,'Vendor Over-ride'!$A:$A,0)),"")</f>
        <v>I - Marc Brew</v>
      </c>
      <c r="U4065" s="38" t="str">
        <f t="shared" si="693"/>
        <v>Lottery</v>
      </c>
      <c r="V4065" s="5" t="str">
        <f t="shared" si="703"/>
        <v>AWARD</v>
      </c>
      <c r="W4065" s="5" t="b">
        <f t="shared" si="700"/>
        <v>0</v>
      </c>
      <c r="X4065" s="40">
        <f t="shared" ca="1" si="701"/>
        <v>29040</v>
      </c>
      <c r="Y4065" s="30" t="b">
        <f t="shared" ca="1" si="702"/>
        <v>1</v>
      </c>
    </row>
    <row r="4066" spans="1:25" hidden="1">
      <c r="A4066" s="28" t="s">
        <v>5366</v>
      </c>
      <c r="B4066" s="28" t="s">
        <v>5367</v>
      </c>
      <c r="C4066" s="28" t="s">
        <v>3872</v>
      </c>
      <c r="D4066" s="28" t="s">
        <v>2842</v>
      </c>
      <c r="E4066" s="29">
        <v>42233</v>
      </c>
      <c r="F4066" s="28" t="s">
        <v>3887</v>
      </c>
      <c r="G4066" s="30">
        <v>1297</v>
      </c>
      <c r="H4066" s="28" t="s">
        <v>14925</v>
      </c>
      <c r="I4066" s="31">
        <v>0</v>
      </c>
      <c r="J4066" s="31">
        <v>2875</v>
      </c>
      <c r="K4066" s="28" t="s">
        <v>14926</v>
      </c>
      <c r="L4066" s="32">
        <f t="shared" si="694"/>
        <v>-2875</v>
      </c>
      <c r="M4066" s="33">
        <f t="shared" si="695"/>
        <v>2875</v>
      </c>
      <c r="N4066" s="34" t="b">
        <v>1</v>
      </c>
      <c r="O4066" s="35">
        <f t="shared" si="696"/>
        <v>2875</v>
      </c>
      <c r="P4066" s="36" t="str">
        <f t="shared" si="697"/>
        <v>I</v>
      </c>
      <c r="Q4066" s="37" t="str">
        <f t="shared" si="698"/>
        <v>McKenzie Sawers Duo</v>
      </c>
      <c r="R4066" s="6" t="str">
        <f t="shared" si="699"/>
        <v>I - McKenzie Sawers Duo</v>
      </c>
      <c r="S4066" s="6" t="str">
        <f>IFERROR(INDEX('Vendor Over-ride'!$C:$C, MATCH($R:$R,'Vendor Over-ride'!$A:$A,0)),"")</f>
        <v>I - McKenzie Sawers Duo</v>
      </c>
      <c r="U4066" s="38" t="str">
        <f t="shared" si="693"/>
        <v>Lottery</v>
      </c>
      <c r="V4066" s="5" t="str">
        <f t="shared" si="703"/>
        <v>AWARD</v>
      </c>
      <c r="W4066" s="5" t="b">
        <f t="shared" si="700"/>
        <v>0</v>
      </c>
      <c r="X4066" s="40">
        <f t="shared" ca="1" si="701"/>
        <v>2875</v>
      </c>
      <c r="Y4066" s="30" t="b">
        <f t="shared" ca="1" si="702"/>
        <v>0</v>
      </c>
    </row>
    <row r="4067" spans="1:25" hidden="1">
      <c r="A4067" s="28" t="s">
        <v>5366</v>
      </c>
      <c r="B4067" s="28" t="s">
        <v>5367</v>
      </c>
      <c r="C4067" s="28" t="s">
        <v>3872</v>
      </c>
      <c r="D4067" s="28" t="s">
        <v>2842</v>
      </c>
      <c r="E4067" s="29">
        <v>42233</v>
      </c>
      <c r="F4067" s="28" t="s">
        <v>3889</v>
      </c>
      <c r="G4067" s="30">
        <v>1297</v>
      </c>
      <c r="H4067" s="28" t="s">
        <v>14927</v>
      </c>
      <c r="I4067" s="31">
        <v>0</v>
      </c>
      <c r="J4067" s="31">
        <v>500</v>
      </c>
      <c r="K4067" s="28" t="s">
        <v>14928</v>
      </c>
      <c r="L4067" s="32">
        <f t="shared" si="694"/>
        <v>-500</v>
      </c>
      <c r="M4067" s="33">
        <f t="shared" si="695"/>
        <v>500</v>
      </c>
      <c r="N4067" s="34" t="b">
        <v>1</v>
      </c>
      <c r="O4067" s="35">
        <f t="shared" si="696"/>
        <v>500</v>
      </c>
      <c r="P4067" s="36" t="str">
        <f t="shared" si="697"/>
        <v>I</v>
      </c>
      <c r="Q4067" s="37" t="str">
        <f t="shared" si="698"/>
        <v>Neil Rolland</v>
      </c>
      <c r="R4067" s="6" t="str">
        <f t="shared" si="699"/>
        <v>I - Neil Rolland</v>
      </c>
      <c r="S4067" s="6" t="str">
        <f>IFERROR(INDEX('Vendor Over-ride'!$C:$C, MATCH($R:$R,'Vendor Over-ride'!$A:$A,0)),"")</f>
        <v>I - Neil Rolland</v>
      </c>
      <c r="U4067" s="38" t="str">
        <f t="shared" si="693"/>
        <v>Lottery</v>
      </c>
      <c r="V4067" s="5" t="str">
        <f t="shared" si="703"/>
        <v>AWARD</v>
      </c>
      <c r="W4067" s="5" t="b">
        <f t="shared" si="700"/>
        <v>0</v>
      </c>
      <c r="X4067" s="40">
        <f t="shared" ca="1" si="701"/>
        <v>500</v>
      </c>
      <c r="Y4067" s="30" t="b">
        <f t="shared" ca="1" si="702"/>
        <v>0</v>
      </c>
    </row>
    <row r="4068" spans="1:25" hidden="1">
      <c r="A4068" s="28" t="s">
        <v>5366</v>
      </c>
      <c r="B4068" s="28" t="s">
        <v>5367</v>
      </c>
      <c r="C4068" s="28" t="s">
        <v>3872</v>
      </c>
      <c r="D4068" s="28" t="s">
        <v>2842</v>
      </c>
      <c r="E4068" s="29">
        <v>42233</v>
      </c>
      <c r="F4068" s="28" t="s">
        <v>14929</v>
      </c>
      <c r="G4068" s="30">
        <v>1297</v>
      </c>
      <c r="H4068" s="28" t="s">
        <v>14930</v>
      </c>
      <c r="I4068" s="31">
        <v>0</v>
      </c>
      <c r="J4068" s="31">
        <v>3500</v>
      </c>
      <c r="K4068" s="28" t="s">
        <v>5553</v>
      </c>
      <c r="L4068" s="32">
        <f t="shared" si="694"/>
        <v>-3500</v>
      </c>
      <c r="M4068" s="33">
        <f t="shared" si="695"/>
        <v>3500</v>
      </c>
      <c r="N4068" s="34" t="b">
        <v>1</v>
      </c>
      <c r="O4068" s="35">
        <f t="shared" si="696"/>
        <v>3500</v>
      </c>
      <c r="P4068" s="36" t="str">
        <f t="shared" si="697"/>
        <v>I</v>
      </c>
      <c r="Q4068" s="37" t="str">
        <f t="shared" si="698"/>
        <v>Stammer Productions (Colette Sadler)</v>
      </c>
      <c r="R4068" s="6" t="str">
        <f t="shared" si="699"/>
        <v>I - Stammer Productions (Colette Sadler)</v>
      </c>
      <c r="S4068" s="6" t="str">
        <f>IFERROR(INDEX('Vendor Over-ride'!$C:$C, MATCH($R:$R,'Vendor Over-ride'!$A:$A,0)),"")</f>
        <v>I - Stammer Productions</v>
      </c>
      <c r="U4068" s="38" t="str">
        <f t="shared" si="693"/>
        <v>Lottery</v>
      </c>
      <c r="V4068" s="5" t="str">
        <f t="shared" si="703"/>
        <v>AWARD</v>
      </c>
      <c r="W4068" s="5" t="b">
        <f t="shared" si="700"/>
        <v>0</v>
      </c>
      <c r="X4068" s="40">
        <f t="shared" ca="1" si="701"/>
        <v>17500</v>
      </c>
      <c r="Y4068" s="30" t="b">
        <f t="shared" ca="1" si="702"/>
        <v>0</v>
      </c>
    </row>
    <row r="4069" spans="1:25">
      <c r="A4069" s="28" t="s">
        <v>5366</v>
      </c>
      <c r="B4069" s="28" t="s">
        <v>5367</v>
      </c>
      <c r="C4069" s="28" t="s">
        <v>3872</v>
      </c>
      <c r="D4069" s="28" t="s">
        <v>2842</v>
      </c>
      <c r="E4069" s="29">
        <v>42233</v>
      </c>
      <c r="F4069" s="28" t="s">
        <v>3891</v>
      </c>
      <c r="G4069" s="30">
        <v>1297</v>
      </c>
      <c r="H4069" s="28" t="s">
        <v>14931</v>
      </c>
      <c r="I4069" s="31">
        <v>0</v>
      </c>
      <c r="J4069" s="31">
        <v>120000</v>
      </c>
      <c r="K4069" s="28" t="s">
        <v>14491</v>
      </c>
      <c r="L4069" s="32">
        <f t="shared" si="694"/>
        <v>-120000</v>
      </c>
      <c r="M4069" s="33">
        <f t="shared" si="695"/>
        <v>120000</v>
      </c>
      <c r="N4069" s="34" t="b">
        <v>1</v>
      </c>
      <c r="O4069" s="35">
        <f t="shared" si="696"/>
        <v>120000</v>
      </c>
      <c r="P4069" s="36" t="str">
        <f t="shared" si="697"/>
        <v>I</v>
      </c>
      <c r="Q4069" s="37" t="str">
        <f t="shared" si="698"/>
        <v>Tommy's Honor Productions Ltd</v>
      </c>
      <c r="R4069" s="6" t="str">
        <f t="shared" si="699"/>
        <v>I - Tommy's Honor Productions Ltd</v>
      </c>
      <c r="S4069" s="6" t="str">
        <f>IFERROR(INDEX('Vendor Over-ride'!$C:$C, MATCH($R:$R,'Vendor Over-ride'!$A:$A,0)),"")</f>
        <v>I - Tommy's Honor Productions Ltd</v>
      </c>
      <c r="U4069" s="38" t="str">
        <f t="shared" si="693"/>
        <v>Lottery</v>
      </c>
      <c r="V4069" s="5" t="str">
        <f t="shared" si="703"/>
        <v>AWARD</v>
      </c>
      <c r="W4069" s="5" t="b">
        <f t="shared" si="700"/>
        <v>1</v>
      </c>
      <c r="X4069" s="40">
        <f t="shared" ca="1" si="701"/>
        <v>380000</v>
      </c>
      <c r="Y4069" s="30" t="b">
        <f t="shared" ca="1" si="702"/>
        <v>1</v>
      </c>
    </row>
    <row r="4070" spans="1:25">
      <c r="A4070" s="28" t="s">
        <v>5366</v>
      </c>
      <c r="B4070" s="28" t="s">
        <v>5367</v>
      </c>
      <c r="C4070" s="28" t="s">
        <v>3872</v>
      </c>
      <c r="D4070" s="28" t="s">
        <v>2842</v>
      </c>
      <c r="E4070" s="29">
        <v>42233</v>
      </c>
      <c r="F4070" s="28" t="s">
        <v>3892</v>
      </c>
      <c r="G4070" s="30">
        <v>1297</v>
      </c>
      <c r="H4070" s="28" t="s">
        <v>14932</v>
      </c>
      <c r="I4070" s="31">
        <v>0</v>
      </c>
      <c r="J4070" s="31">
        <v>10000</v>
      </c>
      <c r="K4070" s="28" t="s">
        <v>14933</v>
      </c>
      <c r="L4070" s="32">
        <f t="shared" si="694"/>
        <v>-10000</v>
      </c>
      <c r="M4070" s="33">
        <f t="shared" si="695"/>
        <v>10000</v>
      </c>
      <c r="N4070" s="34" t="b">
        <v>1</v>
      </c>
      <c r="O4070" s="35">
        <f t="shared" si="696"/>
        <v>10000</v>
      </c>
      <c r="P4070" s="36" t="str">
        <f t="shared" si="697"/>
        <v>I</v>
      </c>
      <c r="Q4070" s="37" t="str">
        <f t="shared" si="698"/>
        <v>University of the Highlands &amp; Islands (Moray Colle</v>
      </c>
      <c r="R4070" s="6" t="str">
        <f t="shared" si="699"/>
        <v>I - University of the Highlands &amp; Islands (Moray Colle</v>
      </c>
      <c r="S4070" s="6" t="str">
        <f>IFERROR(INDEX('Vendor Over-ride'!$C:$C, MATCH($R:$R,'Vendor Over-ride'!$A:$A,0)),"")</f>
        <v>I - University of the Highlands and Islands</v>
      </c>
      <c r="U4070" s="38" t="str">
        <f t="shared" si="693"/>
        <v>Lottery</v>
      </c>
      <c r="V4070" s="5" t="str">
        <f t="shared" si="703"/>
        <v>AWARD</v>
      </c>
      <c r="W4070" s="5" t="b">
        <f t="shared" si="700"/>
        <v>0</v>
      </c>
      <c r="X4070" s="40">
        <f t="shared" ca="1" si="701"/>
        <v>73750</v>
      </c>
      <c r="Y4070" s="30" t="b">
        <f t="shared" ca="1" si="702"/>
        <v>1</v>
      </c>
    </row>
    <row r="4071" spans="1:25">
      <c r="A4071" s="28" t="s">
        <v>5366</v>
      </c>
      <c r="B4071" s="28" t="s">
        <v>5367</v>
      </c>
      <c r="C4071" s="28" t="s">
        <v>3872</v>
      </c>
      <c r="D4071" s="28" t="s">
        <v>2842</v>
      </c>
      <c r="E4071" s="29">
        <v>42233</v>
      </c>
      <c r="F4071" s="28" t="s">
        <v>3894</v>
      </c>
      <c r="G4071" s="30">
        <v>1297</v>
      </c>
      <c r="H4071" s="28" t="s">
        <v>14934</v>
      </c>
      <c r="I4071" s="31">
        <v>0</v>
      </c>
      <c r="J4071" s="31">
        <v>15000</v>
      </c>
      <c r="K4071" s="28" t="s">
        <v>9142</v>
      </c>
      <c r="L4071" s="32">
        <f t="shared" si="694"/>
        <v>-15000</v>
      </c>
      <c r="M4071" s="33">
        <f t="shared" si="695"/>
        <v>15000</v>
      </c>
      <c r="N4071" s="34" t="b">
        <v>1</v>
      </c>
      <c r="O4071" s="35">
        <f t="shared" si="696"/>
        <v>15000</v>
      </c>
      <c r="P4071" s="36" t="str">
        <f t="shared" si="697"/>
        <v>I</v>
      </c>
      <c r="Q4071" s="37" t="str">
        <f t="shared" si="698"/>
        <v>Vox Motus</v>
      </c>
      <c r="R4071" s="6" t="str">
        <f t="shared" si="699"/>
        <v>I - Vox Motus</v>
      </c>
      <c r="S4071" s="6" t="str">
        <f>IFERROR(INDEX('Vendor Over-ride'!$C:$C, MATCH($R:$R,'Vendor Over-ride'!$A:$A,0)),"")</f>
        <v>I - Vox Motus</v>
      </c>
      <c r="U4071" s="38" t="str">
        <f t="shared" si="693"/>
        <v>Lottery</v>
      </c>
      <c r="V4071" s="5" t="str">
        <f t="shared" si="703"/>
        <v>AWARD</v>
      </c>
      <c r="W4071" s="5" t="b">
        <f t="shared" si="700"/>
        <v>0</v>
      </c>
      <c r="X4071" s="40">
        <f t="shared" ca="1" si="701"/>
        <v>126950</v>
      </c>
      <c r="Y4071" s="30" t="b">
        <f t="shared" ca="1" si="702"/>
        <v>1</v>
      </c>
    </row>
    <row r="4072" spans="1:25" hidden="1">
      <c r="A4072" s="28" t="s">
        <v>5366</v>
      </c>
      <c r="B4072" s="28" t="s">
        <v>5367</v>
      </c>
      <c r="C4072" s="28" t="s">
        <v>3872</v>
      </c>
      <c r="D4072" s="28" t="s">
        <v>2842</v>
      </c>
      <c r="E4072" s="29">
        <v>42234</v>
      </c>
      <c r="F4072" s="28" t="s">
        <v>3895</v>
      </c>
      <c r="G4072" s="30">
        <v>1305</v>
      </c>
      <c r="H4072" s="28" t="s">
        <v>14935</v>
      </c>
      <c r="I4072" s="31">
        <v>0</v>
      </c>
      <c r="J4072" s="31">
        <v>18000</v>
      </c>
      <c r="K4072" s="28" t="s">
        <v>4266</v>
      </c>
      <c r="L4072" s="32">
        <f t="shared" si="694"/>
        <v>-18000</v>
      </c>
      <c r="M4072" s="33">
        <f t="shared" si="695"/>
        <v>18000</v>
      </c>
      <c r="N4072" s="34" t="b">
        <v>1</v>
      </c>
      <c r="O4072" s="35">
        <f t="shared" si="696"/>
        <v>18000</v>
      </c>
      <c r="P4072" s="36" t="str">
        <f t="shared" si="697"/>
        <v>T</v>
      </c>
      <c r="Q4072" s="37" t="str">
        <f t="shared" si="698"/>
        <v>Edinburgh International Television Festival L</v>
      </c>
      <c r="R4072" s="6" t="str">
        <f t="shared" si="699"/>
        <v>T - Edinburgh International Television Festival L</v>
      </c>
      <c r="S4072" s="6" t="str">
        <f>IFERROR(INDEX('Vendor Over-ride'!$C:$C, MATCH($R:$R,'Vendor Over-ride'!$A:$A,0)),"")</f>
        <v>T - Edinburgh International Television Festival L</v>
      </c>
      <c r="U4072" s="38" t="str">
        <f t="shared" si="693"/>
        <v>Lottery</v>
      </c>
      <c r="V4072" s="5" t="str">
        <f t="shared" si="703"/>
        <v>TRADE</v>
      </c>
      <c r="W4072" s="5" t="b">
        <f t="shared" si="700"/>
        <v>0</v>
      </c>
      <c r="X4072" s="40">
        <f t="shared" ca="1" si="701"/>
        <v>24000</v>
      </c>
      <c r="Y4072" s="30" t="b">
        <f t="shared" ca="1" si="702"/>
        <v>0</v>
      </c>
    </row>
    <row r="4073" spans="1:25">
      <c r="A4073" s="28" t="s">
        <v>5366</v>
      </c>
      <c r="B4073" s="28" t="s">
        <v>5367</v>
      </c>
      <c r="C4073" s="28" t="s">
        <v>3872</v>
      </c>
      <c r="D4073" s="28" t="s">
        <v>2842</v>
      </c>
      <c r="E4073" s="29">
        <v>42234</v>
      </c>
      <c r="F4073" s="28" t="s">
        <v>3897</v>
      </c>
      <c r="G4073" s="30">
        <v>1305</v>
      </c>
      <c r="H4073" s="28" t="s">
        <v>14936</v>
      </c>
      <c r="I4073" s="31">
        <v>0</v>
      </c>
      <c r="J4073" s="31">
        <v>30225.599999999999</v>
      </c>
      <c r="K4073" s="28" t="s">
        <v>5467</v>
      </c>
      <c r="L4073" s="32">
        <f t="shared" si="694"/>
        <v>-30225.599999999999</v>
      </c>
      <c r="M4073" s="33">
        <f t="shared" si="695"/>
        <v>30225.599999999999</v>
      </c>
      <c r="N4073" s="34" t="b">
        <v>1</v>
      </c>
      <c r="O4073" s="35">
        <f t="shared" si="696"/>
        <v>30225.599999999999</v>
      </c>
      <c r="P4073" s="36" t="str">
        <f t="shared" si="697"/>
        <v>T</v>
      </c>
      <c r="Q4073" s="37" t="str">
        <f t="shared" si="698"/>
        <v>Pinsent Masons LLP</v>
      </c>
      <c r="R4073" s="6" t="str">
        <f t="shared" si="699"/>
        <v>T - Pinsent Masons LLP</v>
      </c>
      <c r="S4073" s="6" t="str">
        <f>IFERROR(INDEX('Vendor Over-ride'!$C:$C, MATCH($R:$R,'Vendor Over-ride'!$A:$A,0)),"")</f>
        <v>T - Pinsent Masons LLP</v>
      </c>
      <c r="T4073" s="41" t="s">
        <v>2800</v>
      </c>
      <c r="U4073" s="38" t="str">
        <f t="shared" si="693"/>
        <v>Lottery</v>
      </c>
      <c r="V4073" s="5" t="str">
        <f t="shared" si="703"/>
        <v>TRADE</v>
      </c>
      <c r="W4073" s="5" t="b">
        <f t="shared" si="700"/>
        <v>1</v>
      </c>
      <c r="X4073" s="40">
        <f t="shared" ca="1" si="701"/>
        <v>122180.4</v>
      </c>
      <c r="Y4073" s="30" t="b">
        <f t="shared" ca="1" si="702"/>
        <v>1</v>
      </c>
    </row>
    <row r="4074" spans="1:25" hidden="1">
      <c r="A4074" s="28" t="s">
        <v>5366</v>
      </c>
      <c r="B4074" s="28" t="s">
        <v>5367</v>
      </c>
      <c r="C4074" s="28" t="s">
        <v>3872</v>
      </c>
      <c r="D4074" s="28" t="s">
        <v>2842</v>
      </c>
      <c r="E4074" s="29">
        <v>42234</v>
      </c>
      <c r="F4074" s="28" t="s">
        <v>3898</v>
      </c>
      <c r="G4074" s="30">
        <v>1305</v>
      </c>
      <c r="H4074" s="28" t="s">
        <v>14937</v>
      </c>
      <c r="I4074" s="31">
        <v>0</v>
      </c>
      <c r="J4074" s="31">
        <v>6000</v>
      </c>
      <c r="K4074" s="28" t="s">
        <v>5512</v>
      </c>
      <c r="L4074" s="32">
        <f t="shared" si="694"/>
        <v>-6000</v>
      </c>
      <c r="M4074" s="33">
        <f t="shared" si="695"/>
        <v>6000</v>
      </c>
      <c r="N4074" s="34" t="b">
        <v>1</v>
      </c>
      <c r="O4074" s="35">
        <f t="shared" si="696"/>
        <v>6000</v>
      </c>
      <c r="P4074" s="36" t="str">
        <f t="shared" si="697"/>
        <v>T</v>
      </c>
      <c r="Q4074" s="37" t="str">
        <f t="shared" si="698"/>
        <v>SURFScotlandsIndependentRegenerationNe</v>
      </c>
      <c r="R4074" s="6" t="str">
        <f t="shared" si="699"/>
        <v>T - SURFScotlandsIndependentRegenerationNe</v>
      </c>
      <c r="S4074" s="6" t="str">
        <f>IFERROR(INDEX('Vendor Over-ride'!$C:$C, MATCH($R:$R,'Vendor Over-ride'!$A:$A,0)),"")</f>
        <v>T - SURF ScotlandsIndependentRegeneration</v>
      </c>
      <c r="U4074" s="38" t="str">
        <f t="shared" si="693"/>
        <v>Lottery</v>
      </c>
      <c r="V4074" s="5" t="str">
        <f t="shared" si="703"/>
        <v>TRADE</v>
      </c>
      <c r="W4074" s="5" t="b">
        <f t="shared" si="700"/>
        <v>0</v>
      </c>
      <c r="X4074" s="40">
        <f t="shared" ca="1" si="701"/>
        <v>6480</v>
      </c>
      <c r="Y4074" s="30" t="b">
        <f t="shared" ca="1" si="702"/>
        <v>0</v>
      </c>
    </row>
    <row r="4075" spans="1:25" hidden="1">
      <c r="A4075" s="28" t="s">
        <v>5366</v>
      </c>
      <c r="B4075" s="28" t="s">
        <v>5367</v>
      </c>
      <c r="C4075" s="28" t="s">
        <v>3872</v>
      </c>
      <c r="D4075" s="28" t="s">
        <v>2842</v>
      </c>
      <c r="E4075" s="29">
        <v>42241</v>
      </c>
      <c r="F4075" s="28" t="s">
        <v>3853</v>
      </c>
      <c r="G4075" s="30">
        <v>1314</v>
      </c>
      <c r="H4075" s="28" t="s">
        <v>14938</v>
      </c>
      <c r="I4075" s="31">
        <v>0</v>
      </c>
      <c r="J4075" s="31">
        <v>250</v>
      </c>
      <c r="K4075" s="28" t="s">
        <v>5756</v>
      </c>
      <c r="L4075" s="32">
        <f t="shared" si="694"/>
        <v>-250</v>
      </c>
      <c r="M4075" s="33">
        <f t="shared" si="695"/>
        <v>250</v>
      </c>
      <c r="N4075" s="34" t="b">
        <v>1</v>
      </c>
      <c r="O4075" s="35">
        <f t="shared" si="696"/>
        <v>250</v>
      </c>
      <c r="P4075" s="36" t="str">
        <f t="shared" si="697"/>
        <v>G</v>
      </c>
      <c r="Q4075" s="37" t="str">
        <f t="shared" si="698"/>
        <v>Steven Fraser</v>
      </c>
      <c r="R4075" s="6" t="str">
        <f t="shared" si="699"/>
        <v>G - Steven Fraser</v>
      </c>
      <c r="S4075" s="6" t="str">
        <f>IFERROR(INDEX('Vendor Over-ride'!$C:$C, MATCH($R:$R,'Vendor Over-ride'!$A:$A,0)),"")</f>
        <v>G - Steven Fraser</v>
      </c>
      <c r="U4075" s="38" t="str">
        <f t="shared" si="693"/>
        <v>Lottery</v>
      </c>
      <c r="V4075" s="5" t="str">
        <f t="shared" si="703"/>
        <v>AWARD</v>
      </c>
      <c r="W4075" s="5" t="b">
        <f t="shared" si="700"/>
        <v>0</v>
      </c>
      <c r="X4075" s="40">
        <f t="shared" ca="1" si="701"/>
        <v>250</v>
      </c>
      <c r="Y4075" s="30" t="b">
        <f t="shared" ca="1" si="702"/>
        <v>0</v>
      </c>
    </row>
    <row r="4076" spans="1:25">
      <c r="A4076" s="28" t="s">
        <v>5366</v>
      </c>
      <c r="B4076" s="28" t="s">
        <v>5367</v>
      </c>
      <c r="C4076" s="28" t="s">
        <v>3872</v>
      </c>
      <c r="D4076" s="28" t="s">
        <v>2842</v>
      </c>
      <c r="E4076" s="29">
        <v>42241</v>
      </c>
      <c r="F4076" s="28" t="s">
        <v>3854</v>
      </c>
      <c r="G4076" s="30">
        <v>1314</v>
      </c>
      <c r="H4076" s="28" t="s">
        <v>14939</v>
      </c>
      <c r="I4076" s="31">
        <v>0</v>
      </c>
      <c r="J4076" s="31">
        <v>24545.9</v>
      </c>
      <c r="K4076" s="28" t="s">
        <v>13780</v>
      </c>
      <c r="L4076" s="32">
        <f t="shared" si="694"/>
        <v>-24545.9</v>
      </c>
      <c r="M4076" s="33">
        <f t="shared" si="695"/>
        <v>24545.9</v>
      </c>
      <c r="N4076" s="34" t="b">
        <v>1</v>
      </c>
      <c r="O4076" s="35">
        <f t="shared" si="696"/>
        <v>24545.9</v>
      </c>
      <c r="P4076" s="36" t="str">
        <f t="shared" si="697"/>
        <v>G</v>
      </c>
      <c r="Q4076" s="37" t="str">
        <f t="shared" si="698"/>
        <v>Glasgow Women's Library</v>
      </c>
      <c r="R4076" s="6" t="str">
        <f t="shared" si="699"/>
        <v>G - Glasgow Women's Library</v>
      </c>
      <c r="S4076" s="6" t="str">
        <f>IFERROR(INDEX('Vendor Over-ride'!$C:$C, MATCH($R:$R,'Vendor Over-ride'!$A:$A,0)),"")</f>
        <v>G - Glasgow Women's Library</v>
      </c>
      <c r="U4076" s="38" t="str">
        <f t="shared" si="693"/>
        <v>Lottery</v>
      </c>
      <c r="V4076" s="5" t="str">
        <f t="shared" si="703"/>
        <v>AWARD</v>
      </c>
      <c r="W4076" s="5" t="b">
        <f t="shared" si="700"/>
        <v>0</v>
      </c>
      <c r="X4076" s="40">
        <f t="shared" ca="1" si="701"/>
        <v>156607.41999999998</v>
      </c>
      <c r="Y4076" s="30" t="b">
        <f t="shared" ca="1" si="702"/>
        <v>1</v>
      </c>
    </row>
    <row r="4077" spans="1:25">
      <c r="A4077" s="28" t="s">
        <v>5366</v>
      </c>
      <c r="B4077" s="28" t="s">
        <v>5367</v>
      </c>
      <c r="C4077" s="28" t="s">
        <v>3872</v>
      </c>
      <c r="D4077" s="28" t="s">
        <v>2842</v>
      </c>
      <c r="E4077" s="29">
        <v>42241</v>
      </c>
      <c r="F4077" s="28" t="s">
        <v>3855</v>
      </c>
      <c r="G4077" s="30">
        <v>1314</v>
      </c>
      <c r="H4077" s="28" t="s">
        <v>14940</v>
      </c>
      <c r="I4077" s="31">
        <v>0</v>
      </c>
      <c r="J4077" s="31">
        <v>990</v>
      </c>
      <c r="K4077" s="28" t="s">
        <v>13784</v>
      </c>
      <c r="L4077" s="32">
        <f t="shared" si="694"/>
        <v>-990</v>
      </c>
      <c r="M4077" s="33">
        <f t="shared" si="695"/>
        <v>990</v>
      </c>
      <c r="N4077" s="34" t="b">
        <v>1</v>
      </c>
      <c r="O4077" s="35">
        <f t="shared" si="696"/>
        <v>990</v>
      </c>
      <c r="P4077" s="36" t="str">
        <f t="shared" si="697"/>
        <v>G</v>
      </c>
      <c r="Q4077" s="37" t="str">
        <f t="shared" si="698"/>
        <v>Indepen-dance</v>
      </c>
      <c r="R4077" s="6" t="str">
        <f t="shared" si="699"/>
        <v>G - Indepen-dance</v>
      </c>
      <c r="S4077" s="6" t="str">
        <f>IFERROR(INDEX('Vendor Over-ride'!$C:$C, MATCH($R:$R,'Vendor Over-ride'!$A:$A,0)),"")</f>
        <v>G - Indepen-dance</v>
      </c>
      <c r="U4077" s="38" t="str">
        <f t="shared" si="693"/>
        <v>Lottery</v>
      </c>
      <c r="V4077" s="5" t="str">
        <f t="shared" si="703"/>
        <v>AWARD</v>
      </c>
      <c r="W4077" s="5" t="b">
        <f t="shared" si="700"/>
        <v>0</v>
      </c>
      <c r="X4077" s="40">
        <f t="shared" ca="1" si="701"/>
        <v>107240</v>
      </c>
      <c r="Y4077" s="30" t="b">
        <f t="shared" ca="1" si="702"/>
        <v>1</v>
      </c>
    </row>
    <row r="4078" spans="1:25">
      <c r="A4078" s="28" t="s">
        <v>5366</v>
      </c>
      <c r="B4078" s="28" t="s">
        <v>5367</v>
      </c>
      <c r="C4078" s="28" t="s">
        <v>3872</v>
      </c>
      <c r="D4078" s="28" t="s">
        <v>2842</v>
      </c>
      <c r="E4078" s="29">
        <v>42241</v>
      </c>
      <c r="F4078" s="28" t="s">
        <v>3856</v>
      </c>
      <c r="G4078" s="30">
        <v>1314</v>
      </c>
      <c r="H4078" s="28" t="s">
        <v>14941</v>
      </c>
      <c r="I4078" s="31">
        <v>0</v>
      </c>
      <c r="J4078" s="31">
        <v>12760</v>
      </c>
      <c r="K4078" s="28" t="s">
        <v>13845</v>
      </c>
      <c r="L4078" s="32">
        <f t="shared" si="694"/>
        <v>-12760</v>
      </c>
      <c r="M4078" s="33">
        <f t="shared" si="695"/>
        <v>12760</v>
      </c>
      <c r="N4078" s="34" t="b">
        <v>1</v>
      </c>
      <c r="O4078" s="35">
        <f t="shared" si="696"/>
        <v>12760</v>
      </c>
      <c r="P4078" s="36" t="str">
        <f t="shared" si="697"/>
        <v>G</v>
      </c>
      <c r="Q4078" s="37" t="str">
        <f t="shared" si="698"/>
        <v>Edinburgh Mela</v>
      </c>
      <c r="R4078" s="6" t="str">
        <f t="shared" si="699"/>
        <v>G - Edinburgh Mela</v>
      </c>
      <c r="S4078" s="6" t="str">
        <f>IFERROR(INDEX('Vendor Over-ride'!$C:$C, MATCH($R:$R,'Vendor Over-ride'!$A:$A,0)),"")</f>
        <v>G - Edinburgh Mela</v>
      </c>
      <c r="U4078" s="38" t="str">
        <f t="shared" si="693"/>
        <v>Lottery</v>
      </c>
      <c r="V4078" s="5" t="str">
        <f t="shared" si="703"/>
        <v>AWARD</v>
      </c>
      <c r="W4078" s="5" t="b">
        <f t="shared" si="700"/>
        <v>0</v>
      </c>
      <c r="X4078" s="40">
        <f t="shared" ca="1" si="701"/>
        <v>98282</v>
      </c>
      <c r="Y4078" s="30" t="b">
        <f t="shared" ca="1" si="702"/>
        <v>1</v>
      </c>
    </row>
    <row r="4079" spans="1:25" hidden="1">
      <c r="A4079" s="28" t="s">
        <v>5366</v>
      </c>
      <c r="B4079" s="28" t="s">
        <v>5367</v>
      </c>
      <c r="C4079" s="28" t="s">
        <v>3872</v>
      </c>
      <c r="D4079" s="28" t="s">
        <v>2842</v>
      </c>
      <c r="E4079" s="29">
        <v>42241</v>
      </c>
      <c r="F4079" s="28" t="s">
        <v>3857</v>
      </c>
      <c r="G4079" s="30">
        <v>1314</v>
      </c>
      <c r="H4079" s="28" t="s">
        <v>14942</v>
      </c>
      <c r="I4079" s="31">
        <v>0</v>
      </c>
      <c r="J4079" s="31">
        <v>1097.67</v>
      </c>
      <c r="K4079" s="28" t="s">
        <v>13892</v>
      </c>
      <c r="L4079" s="32">
        <f t="shared" si="694"/>
        <v>-1097.67</v>
      </c>
      <c r="M4079" s="33">
        <f t="shared" si="695"/>
        <v>1097.67</v>
      </c>
      <c r="N4079" s="34" t="b">
        <v>1</v>
      </c>
      <c r="O4079" s="35">
        <f t="shared" si="696"/>
        <v>1097.67</v>
      </c>
      <c r="P4079" s="36" t="str">
        <f t="shared" si="697"/>
        <v>G</v>
      </c>
      <c r="Q4079" s="37" t="str">
        <f t="shared" si="698"/>
        <v>West Dunbartonshire Council</v>
      </c>
      <c r="R4079" s="6" t="str">
        <f t="shared" si="699"/>
        <v>G - West Dunbartonshire Council</v>
      </c>
      <c r="S4079" s="6" t="str">
        <f>IFERROR(INDEX('Vendor Over-ride'!$C:$C, MATCH($R:$R,'Vendor Over-ride'!$A:$A,0)),"")</f>
        <v>G - West Dunbartonshire Council</v>
      </c>
      <c r="U4079" s="38" t="str">
        <f t="shared" ref="U4079:U4142" si="704">"Lottery"</f>
        <v>Lottery</v>
      </c>
      <c r="V4079" s="5" t="str">
        <f t="shared" si="703"/>
        <v>AWARD</v>
      </c>
      <c r="W4079" s="5" t="b">
        <f t="shared" si="700"/>
        <v>0</v>
      </c>
      <c r="X4079" s="40">
        <f t="shared" ca="1" si="701"/>
        <v>5797.67</v>
      </c>
      <c r="Y4079" s="30" t="b">
        <f t="shared" ca="1" si="702"/>
        <v>0</v>
      </c>
    </row>
    <row r="4080" spans="1:25" hidden="1">
      <c r="A4080" s="28" t="s">
        <v>5366</v>
      </c>
      <c r="B4080" s="28" t="s">
        <v>5367</v>
      </c>
      <c r="C4080" s="28" t="s">
        <v>3872</v>
      </c>
      <c r="D4080" s="28" t="s">
        <v>2842</v>
      </c>
      <c r="E4080" s="29">
        <v>42241</v>
      </c>
      <c r="F4080" s="28" t="s">
        <v>3858</v>
      </c>
      <c r="G4080" s="30">
        <v>1314</v>
      </c>
      <c r="H4080" s="28" t="s">
        <v>14943</v>
      </c>
      <c r="I4080" s="31">
        <v>0</v>
      </c>
      <c r="J4080" s="31">
        <v>3120</v>
      </c>
      <c r="K4080" s="28" t="s">
        <v>13913</v>
      </c>
      <c r="L4080" s="32">
        <f t="shared" si="694"/>
        <v>-3120</v>
      </c>
      <c r="M4080" s="33">
        <f t="shared" si="695"/>
        <v>3120</v>
      </c>
      <c r="N4080" s="34" t="b">
        <v>1</v>
      </c>
      <c r="O4080" s="35">
        <f t="shared" si="696"/>
        <v>3120</v>
      </c>
      <c r="P4080" s="36" t="str">
        <f t="shared" si="697"/>
        <v>G</v>
      </c>
      <c r="Q4080" s="37" t="str">
        <f t="shared" si="698"/>
        <v>Robert Rae</v>
      </c>
      <c r="R4080" s="6" t="str">
        <f t="shared" si="699"/>
        <v>G - Robert Rae</v>
      </c>
      <c r="S4080" s="6" t="str">
        <f>IFERROR(INDEX('Vendor Over-ride'!$C:$C, MATCH($R:$R,'Vendor Over-ride'!$A:$A,0)),"")</f>
        <v>G - Robert Rae</v>
      </c>
      <c r="U4080" s="38" t="str">
        <f t="shared" si="704"/>
        <v>Lottery</v>
      </c>
      <c r="V4080" s="5" t="str">
        <f t="shared" si="703"/>
        <v>AWARD</v>
      </c>
      <c r="W4080" s="5" t="b">
        <f t="shared" si="700"/>
        <v>0</v>
      </c>
      <c r="X4080" s="40">
        <f t="shared" ca="1" si="701"/>
        <v>12610</v>
      </c>
      <c r="Y4080" s="30" t="b">
        <f t="shared" ca="1" si="702"/>
        <v>0</v>
      </c>
    </row>
    <row r="4081" spans="1:25" hidden="1">
      <c r="A4081" s="28" t="s">
        <v>5366</v>
      </c>
      <c r="B4081" s="28" t="s">
        <v>5367</v>
      </c>
      <c r="C4081" s="28" t="s">
        <v>3872</v>
      </c>
      <c r="D4081" s="28" t="s">
        <v>2842</v>
      </c>
      <c r="E4081" s="29">
        <v>42241</v>
      </c>
      <c r="F4081" s="28" t="s">
        <v>3899</v>
      </c>
      <c r="G4081" s="30">
        <v>1314</v>
      </c>
      <c r="H4081" s="28" t="s">
        <v>14944</v>
      </c>
      <c r="I4081" s="31">
        <v>0</v>
      </c>
      <c r="J4081" s="31">
        <v>6577</v>
      </c>
      <c r="K4081" s="28" t="s">
        <v>13918</v>
      </c>
      <c r="L4081" s="32">
        <f t="shared" si="694"/>
        <v>-6577</v>
      </c>
      <c r="M4081" s="33">
        <f t="shared" si="695"/>
        <v>6577</v>
      </c>
      <c r="N4081" s="34" t="b">
        <v>1</v>
      </c>
      <c r="O4081" s="35">
        <f t="shared" si="696"/>
        <v>6577</v>
      </c>
      <c r="P4081" s="36" t="str">
        <f t="shared" si="697"/>
        <v>G</v>
      </c>
      <c r="Q4081" s="37" t="str">
        <f t="shared" si="698"/>
        <v>Craignish Village Hall</v>
      </c>
      <c r="R4081" s="6" t="str">
        <f t="shared" si="699"/>
        <v>G - Craignish Village Hall</v>
      </c>
      <c r="S4081" s="6" t="str">
        <f>IFERROR(INDEX('Vendor Over-ride'!$C:$C, MATCH($R:$R,'Vendor Over-ride'!$A:$A,0)),"")</f>
        <v>G - Craignish Village Hall</v>
      </c>
      <c r="U4081" s="38" t="str">
        <f t="shared" si="704"/>
        <v>Lottery</v>
      </c>
      <c r="V4081" s="5" t="str">
        <f t="shared" si="703"/>
        <v>AWARD</v>
      </c>
      <c r="W4081" s="5" t="b">
        <f t="shared" si="700"/>
        <v>0</v>
      </c>
      <c r="X4081" s="40">
        <f t="shared" ca="1" si="701"/>
        <v>11452</v>
      </c>
      <c r="Y4081" s="30" t="b">
        <f t="shared" ca="1" si="702"/>
        <v>0</v>
      </c>
    </row>
    <row r="4082" spans="1:25">
      <c r="A4082" s="28" t="s">
        <v>5366</v>
      </c>
      <c r="B4082" s="28" t="s">
        <v>5367</v>
      </c>
      <c r="C4082" s="28" t="s">
        <v>3872</v>
      </c>
      <c r="D4082" s="28" t="s">
        <v>2842</v>
      </c>
      <c r="E4082" s="29">
        <v>42241</v>
      </c>
      <c r="F4082" s="28" t="s">
        <v>3900</v>
      </c>
      <c r="G4082" s="30">
        <v>1314</v>
      </c>
      <c r="H4082" s="28" t="s">
        <v>14945</v>
      </c>
      <c r="I4082" s="31">
        <v>0</v>
      </c>
      <c r="J4082" s="31">
        <v>3000</v>
      </c>
      <c r="K4082" s="28" t="s">
        <v>14253</v>
      </c>
      <c r="L4082" s="32">
        <f t="shared" si="694"/>
        <v>-3000</v>
      </c>
      <c r="M4082" s="33">
        <f t="shared" si="695"/>
        <v>3000</v>
      </c>
      <c r="N4082" s="34" t="b">
        <v>1</v>
      </c>
      <c r="O4082" s="35">
        <f t="shared" si="696"/>
        <v>3000</v>
      </c>
      <c r="P4082" s="36" t="str">
        <f t="shared" si="697"/>
        <v>G</v>
      </c>
      <c r="Q4082" s="37" t="str">
        <f t="shared" si="698"/>
        <v>Black &amp; White Publishing Ltd</v>
      </c>
      <c r="R4082" s="6" t="str">
        <f t="shared" si="699"/>
        <v>G - Black &amp; White Publishing Ltd</v>
      </c>
      <c r="S4082" s="6" t="str">
        <f>IFERROR(INDEX('Vendor Over-ride'!$C:$C, MATCH($R:$R,'Vendor Over-ride'!$A:$A,0)),"")</f>
        <v>G - Black &amp; White Publishing Ltd</v>
      </c>
      <c r="U4082" s="38" t="str">
        <f t="shared" si="704"/>
        <v>Lottery</v>
      </c>
      <c r="V4082" s="5" t="str">
        <f t="shared" si="703"/>
        <v>AWARD</v>
      </c>
      <c r="W4082" s="5" t="b">
        <f t="shared" si="700"/>
        <v>0</v>
      </c>
      <c r="X4082" s="40">
        <f t="shared" ca="1" si="701"/>
        <v>32041.3</v>
      </c>
      <c r="Y4082" s="30" t="b">
        <f t="shared" ca="1" si="702"/>
        <v>1</v>
      </c>
    </row>
    <row r="4083" spans="1:25" hidden="1">
      <c r="A4083" s="28" t="s">
        <v>5366</v>
      </c>
      <c r="B4083" s="28" t="s">
        <v>5367</v>
      </c>
      <c r="C4083" s="28" t="s">
        <v>3872</v>
      </c>
      <c r="D4083" s="28" t="s">
        <v>2842</v>
      </c>
      <c r="E4083" s="29">
        <v>42241</v>
      </c>
      <c r="F4083" s="28" t="s">
        <v>3901</v>
      </c>
      <c r="G4083" s="30">
        <v>1314</v>
      </c>
      <c r="H4083" s="28" t="s">
        <v>14946</v>
      </c>
      <c r="I4083" s="31">
        <v>0</v>
      </c>
      <c r="J4083" s="31">
        <v>650</v>
      </c>
      <c r="K4083" s="28" t="s">
        <v>14384</v>
      </c>
      <c r="L4083" s="32">
        <f t="shared" si="694"/>
        <v>-650</v>
      </c>
      <c r="M4083" s="33">
        <f t="shared" si="695"/>
        <v>650</v>
      </c>
      <c r="N4083" s="34" t="b">
        <v>1</v>
      </c>
      <c r="O4083" s="35">
        <f t="shared" si="696"/>
        <v>650</v>
      </c>
      <c r="P4083" s="36" t="str">
        <f t="shared" si="697"/>
        <v>G</v>
      </c>
      <c r="Q4083" s="37" t="str">
        <f t="shared" si="698"/>
        <v>Scottish Saxophone Ensemble</v>
      </c>
      <c r="R4083" s="6" t="str">
        <f t="shared" si="699"/>
        <v>G - Scottish Saxophone Ensemble</v>
      </c>
      <c r="S4083" s="6" t="str">
        <f>IFERROR(INDEX('Vendor Over-ride'!$C:$C, MATCH($R:$R,'Vendor Over-ride'!$A:$A,0)),"")</f>
        <v>G - Scottish Saxophone Ensemble</v>
      </c>
      <c r="U4083" s="38" t="str">
        <f t="shared" si="704"/>
        <v>Lottery</v>
      </c>
      <c r="V4083" s="5" t="str">
        <f t="shared" si="703"/>
        <v>AWARD</v>
      </c>
      <c r="W4083" s="5" t="b">
        <f t="shared" si="700"/>
        <v>0</v>
      </c>
      <c r="X4083" s="40">
        <f t="shared" ca="1" si="701"/>
        <v>2600</v>
      </c>
      <c r="Y4083" s="30" t="b">
        <f t="shared" ca="1" si="702"/>
        <v>0</v>
      </c>
    </row>
    <row r="4084" spans="1:25" hidden="1">
      <c r="A4084" s="28" t="s">
        <v>5366</v>
      </c>
      <c r="B4084" s="28" t="s">
        <v>5367</v>
      </c>
      <c r="C4084" s="28" t="s">
        <v>3872</v>
      </c>
      <c r="D4084" s="28" t="s">
        <v>2842</v>
      </c>
      <c r="E4084" s="29">
        <v>42241</v>
      </c>
      <c r="F4084" s="28" t="s">
        <v>3902</v>
      </c>
      <c r="G4084" s="30">
        <v>1314</v>
      </c>
      <c r="H4084" s="28" t="s">
        <v>14947</v>
      </c>
      <c r="I4084" s="31">
        <v>0</v>
      </c>
      <c r="J4084" s="31">
        <v>12762.38</v>
      </c>
      <c r="K4084" s="28" t="s">
        <v>14855</v>
      </c>
      <c r="L4084" s="32">
        <f t="shared" si="694"/>
        <v>-12762.38</v>
      </c>
      <c r="M4084" s="33">
        <f t="shared" si="695"/>
        <v>12762.38</v>
      </c>
      <c r="N4084" s="34" t="b">
        <v>1</v>
      </c>
      <c r="O4084" s="35">
        <f t="shared" si="696"/>
        <v>12762.38</v>
      </c>
      <c r="P4084" s="36" t="str">
        <f t="shared" si="697"/>
        <v>G</v>
      </c>
      <c r="Q4084" s="37" t="str">
        <f t="shared" si="698"/>
        <v>NHS Greater Glasgow and Clyde - Community Health Par</v>
      </c>
      <c r="R4084" s="6" t="str">
        <f t="shared" si="699"/>
        <v>G - NHS Greater Glasgow and Clyde - Community Health Par</v>
      </c>
      <c r="S4084" s="6" t="str">
        <f>IFERROR(INDEX('Vendor Over-ride'!$C:$C, MATCH($R:$R,'Vendor Over-ride'!$A:$A,0)),"")</f>
        <v>G - NHS Greater Glasgow and Clyde - Community Health Par</v>
      </c>
      <c r="U4084" s="38" t="str">
        <f t="shared" si="704"/>
        <v>Lottery</v>
      </c>
      <c r="V4084" s="5" t="str">
        <f t="shared" si="703"/>
        <v>AWARD</v>
      </c>
      <c r="W4084" s="5" t="b">
        <f t="shared" si="700"/>
        <v>0</v>
      </c>
      <c r="X4084" s="40">
        <f t="shared" ca="1" si="701"/>
        <v>24012.379999999997</v>
      </c>
      <c r="Y4084" s="30" t="b">
        <f t="shared" ca="1" si="702"/>
        <v>0</v>
      </c>
    </row>
    <row r="4085" spans="1:25">
      <c r="A4085" s="28" t="s">
        <v>5366</v>
      </c>
      <c r="B4085" s="28" t="s">
        <v>5367</v>
      </c>
      <c r="C4085" s="28" t="s">
        <v>3872</v>
      </c>
      <c r="D4085" s="28" t="s">
        <v>2842</v>
      </c>
      <c r="E4085" s="29">
        <v>42241</v>
      </c>
      <c r="F4085" s="28" t="s">
        <v>3903</v>
      </c>
      <c r="G4085" s="30">
        <v>1314</v>
      </c>
      <c r="H4085" s="28" t="s">
        <v>14948</v>
      </c>
      <c r="I4085" s="31">
        <v>0</v>
      </c>
      <c r="J4085" s="31">
        <v>48267</v>
      </c>
      <c r="K4085" s="28" t="s">
        <v>14949</v>
      </c>
      <c r="L4085" s="32">
        <f t="shared" si="694"/>
        <v>-48267</v>
      </c>
      <c r="M4085" s="33">
        <f t="shared" si="695"/>
        <v>48267</v>
      </c>
      <c r="N4085" s="34" t="b">
        <v>1</v>
      </c>
      <c r="O4085" s="35">
        <f t="shared" si="696"/>
        <v>48267</v>
      </c>
      <c r="P4085" s="36" t="str">
        <f t="shared" si="697"/>
        <v>G</v>
      </c>
      <c r="Q4085" s="37" t="str">
        <f t="shared" si="698"/>
        <v>Glenkens Community and Arts Trust</v>
      </c>
      <c r="R4085" s="6" t="str">
        <f t="shared" si="699"/>
        <v>G - Glenkens Community and Arts Trust</v>
      </c>
      <c r="S4085" s="6" t="str">
        <f>IFERROR(INDEX('Vendor Over-ride'!$C:$C, MATCH($R:$R,'Vendor Over-ride'!$A:$A,0)),"")</f>
        <v>G - Glenkens Community and Arts Trust</v>
      </c>
      <c r="U4085" s="38" t="str">
        <f t="shared" si="704"/>
        <v>Lottery</v>
      </c>
      <c r="V4085" s="5" t="str">
        <f t="shared" si="703"/>
        <v>AWARD</v>
      </c>
      <c r="W4085" s="5" t="b">
        <f t="shared" si="700"/>
        <v>1</v>
      </c>
      <c r="X4085" s="40">
        <f t="shared" ca="1" si="701"/>
        <v>48267</v>
      </c>
      <c r="Y4085" s="30" t="b">
        <f t="shared" ca="1" si="702"/>
        <v>1</v>
      </c>
    </row>
    <row r="4086" spans="1:25" hidden="1">
      <c r="A4086" s="28" t="s">
        <v>5366</v>
      </c>
      <c r="B4086" s="28" t="s">
        <v>5367</v>
      </c>
      <c r="C4086" s="28" t="s">
        <v>3872</v>
      </c>
      <c r="D4086" s="28" t="s">
        <v>2842</v>
      </c>
      <c r="E4086" s="29">
        <v>42241</v>
      </c>
      <c r="F4086" s="28" t="s">
        <v>3904</v>
      </c>
      <c r="G4086" s="30">
        <v>1314</v>
      </c>
      <c r="H4086" s="28" t="s">
        <v>14950</v>
      </c>
      <c r="I4086" s="31">
        <v>0</v>
      </c>
      <c r="J4086" s="31">
        <v>4125</v>
      </c>
      <c r="K4086" s="28" t="s">
        <v>14951</v>
      </c>
      <c r="L4086" s="32">
        <f t="shared" si="694"/>
        <v>-4125</v>
      </c>
      <c r="M4086" s="33">
        <f t="shared" si="695"/>
        <v>4125</v>
      </c>
      <c r="N4086" s="34" t="b">
        <v>1</v>
      </c>
      <c r="O4086" s="35">
        <f t="shared" si="696"/>
        <v>4125</v>
      </c>
      <c r="P4086" s="36" t="str">
        <f t="shared" si="697"/>
        <v>G</v>
      </c>
      <c r="Q4086" s="37" t="str">
        <f t="shared" si="698"/>
        <v>Cambridge Live</v>
      </c>
      <c r="R4086" s="6" t="str">
        <f t="shared" si="699"/>
        <v>G - Cambridge Live</v>
      </c>
      <c r="S4086" s="6" t="str">
        <f>IFERROR(INDEX('Vendor Over-ride'!$C:$C, MATCH($R:$R,'Vendor Over-ride'!$A:$A,0)),"")</f>
        <v>G - Cambridge Live</v>
      </c>
      <c r="U4086" s="38" t="str">
        <f t="shared" si="704"/>
        <v>Lottery</v>
      </c>
      <c r="V4086" s="5" t="str">
        <f t="shared" si="703"/>
        <v>AWARD</v>
      </c>
      <c r="W4086" s="5" t="b">
        <f t="shared" si="700"/>
        <v>0</v>
      </c>
      <c r="X4086" s="40">
        <f t="shared" ca="1" si="701"/>
        <v>4125</v>
      </c>
      <c r="Y4086" s="30" t="b">
        <f t="shared" ca="1" si="702"/>
        <v>0</v>
      </c>
    </row>
    <row r="4087" spans="1:25">
      <c r="A4087" s="28" t="s">
        <v>5366</v>
      </c>
      <c r="B4087" s="28" t="s">
        <v>5367</v>
      </c>
      <c r="C4087" s="28" t="s">
        <v>3872</v>
      </c>
      <c r="D4087" s="28" t="s">
        <v>2842</v>
      </c>
      <c r="E4087" s="29">
        <v>42241</v>
      </c>
      <c r="F4087" s="28" t="s">
        <v>3905</v>
      </c>
      <c r="G4087" s="30">
        <v>1314</v>
      </c>
      <c r="H4087" s="28" t="s">
        <v>14952</v>
      </c>
      <c r="I4087" s="31">
        <v>0</v>
      </c>
      <c r="J4087" s="31">
        <v>44033</v>
      </c>
      <c r="K4087" s="28" t="s">
        <v>14953</v>
      </c>
      <c r="L4087" s="32">
        <f t="shared" si="694"/>
        <v>-44033</v>
      </c>
      <c r="M4087" s="33">
        <f t="shared" si="695"/>
        <v>44033</v>
      </c>
      <c r="N4087" s="34" t="b">
        <v>1</v>
      </c>
      <c r="O4087" s="35">
        <f t="shared" si="696"/>
        <v>44033</v>
      </c>
      <c r="P4087" s="36" t="str">
        <f t="shared" si="697"/>
        <v>G</v>
      </c>
      <c r="Q4087" s="37" t="str">
        <f t="shared" si="698"/>
        <v>Art Angel (Scotland) LTD</v>
      </c>
      <c r="R4087" s="6" t="str">
        <f t="shared" si="699"/>
        <v>G - Art Angel (Scotland) LTD</v>
      </c>
      <c r="S4087" s="6" t="str">
        <f>IFERROR(INDEX('Vendor Over-ride'!$C:$C, MATCH($R:$R,'Vendor Over-ride'!$A:$A,0)),"")</f>
        <v>G - Art Angel (Scotland) LTD</v>
      </c>
      <c r="U4087" s="38" t="str">
        <f t="shared" si="704"/>
        <v>Lottery</v>
      </c>
      <c r="V4087" s="5" t="str">
        <f t="shared" si="703"/>
        <v>AWARD</v>
      </c>
      <c r="W4087" s="5" t="b">
        <f t="shared" si="700"/>
        <v>1</v>
      </c>
      <c r="X4087" s="40">
        <f t="shared" ca="1" si="701"/>
        <v>44033</v>
      </c>
      <c r="Y4087" s="30" t="b">
        <f t="shared" ca="1" si="702"/>
        <v>1</v>
      </c>
    </row>
    <row r="4088" spans="1:25" hidden="1">
      <c r="A4088" s="28" t="s">
        <v>5366</v>
      </c>
      <c r="B4088" s="28" t="s">
        <v>5367</v>
      </c>
      <c r="C4088" s="28" t="s">
        <v>3872</v>
      </c>
      <c r="D4088" s="28" t="s">
        <v>2842</v>
      </c>
      <c r="E4088" s="29">
        <v>42241</v>
      </c>
      <c r="F4088" s="28" t="s">
        <v>3906</v>
      </c>
      <c r="G4088" s="30">
        <v>1314</v>
      </c>
      <c r="H4088" s="28" t="s">
        <v>14954</v>
      </c>
      <c r="I4088" s="31">
        <v>0</v>
      </c>
      <c r="J4088" s="31">
        <v>6911</v>
      </c>
      <c r="K4088" s="28" t="s">
        <v>14955</v>
      </c>
      <c r="L4088" s="32">
        <f t="shared" si="694"/>
        <v>-6911</v>
      </c>
      <c r="M4088" s="33">
        <f t="shared" si="695"/>
        <v>6911</v>
      </c>
      <c r="N4088" s="34" t="b">
        <v>1</v>
      </c>
      <c r="O4088" s="35">
        <f t="shared" si="696"/>
        <v>6911</v>
      </c>
      <c r="P4088" s="36" t="str">
        <f t="shared" si="697"/>
        <v>G</v>
      </c>
      <c r="Q4088" s="37" t="str">
        <f t="shared" si="698"/>
        <v>Luci Holland</v>
      </c>
      <c r="R4088" s="6" t="str">
        <f t="shared" si="699"/>
        <v>G - Luci Holland</v>
      </c>
      <c r="S4088" s="6" t="str">
        <f>IFERROR(INDEX('Vendor Over-ride'!$C:$C, MATCH($R:$R,'Vendor Over-ride'!$A:$A,0)),"")</f>
        <v>G - Luci Holland</v>
      </c>
      <c r="U4088" s="38" t="str">
        <f t="shared" si="704"/>
        <v>Lottery</v>
      </c>
      <c r="V4088" s="5" t="str">
        <f t="shared" si="703"/>
        <v>AWARD</v>
      </c>
      <c r="W4088" s="5" t="b">
        <f t="shared" si="700"/>
        <v>0</v>
      </c>
      <c r="X4088" s="40">
        <f t="shared" ca="1" si="701"/>
        <v>9214</v>
      </c>
      <c r="Y4088" s="30" t="b">
        <f t="shared" ca="1" si="702"/>
        <v>0</v>
      </c>
    </row>
    <row r="4089" spans="1:25" hidden="1">
      <c r="A4089" s="28" t="s">
        <v>5366</v>
      </c>
      <c r="B4089" s="28" t="s">
        <v>5367</v>
      </c>
      <c r="C4089" s="28" t="s">
        <v>3872</v>
      </c>
      <c r="D4089" s="28" t="s">
        <v>2842</v>
      </c>
      <c r="E4089" s="29">
        <v>42241</v>
      </c>
      <c r="F4089" s="28" t="s">
        <v>3907</v>
      </c>
      <c r="G4089" s="30">
        <v>1314</v>
      </c>
      <c r="H4089" s="28" t="s">
        <v>14956</v>
      </c>
      <c r="I4089" s="31">
        <v>0</v>
      </c>
      <c r="J4089" s="31">
        <v>1275</v>
      </c>
      <c r="K4089" s="28" t="s">
        <v>14957</v>
      </c>
      <c r="L4089" s="32">
        <f t="shared" si="694"/>
        <v>-1275</v>
      </c>
      <c r="M4089" s="33">
        <f t="shared" si="695"/>
        <v>1275</v>
      </c>
      <c r="N4089" s="34" t="b">
        <v>1</v>
      </c>
      <c r="O4089" s="35">
        <f t="shared" si="696"/>
        <v>1275</v>
      </c>
      <c r="P4089" s="36" t="str">
        <f t="shared" si="697"/>
        <v>G</v>
      </c>
      <c r="Q4089" s="37" t="str">
        <f t="shared" si="698"/>
        <v>East Ross Writers</v>
      </c>
      <c r="R4089" s="6" t="str">
        <f t="shared" si="699"/>
        <v>G - East Ross Writers</v>
      </c>
      <c r="S4089" s="6" t="str">
        <f>IFERROR(INDEX('Vendor Over-ride'!$C:$C, MATCH($R:$R,'Vendor Over-ride'!$A:$A,0)),"")</f>
        <v>G - East Ross Writers</v>
      </c>
      <c r="U4089" s="38" t="str">
        <f t="shared" si="704"/>
        <v>Lottery</v>
      </c>
      <c r="V4089" s="5" t="str">
        <f t="shared" si="703"/>
        <v>AWARD</v>
      </c>
      <c r="W4089" s="5" t="b">
        <f t="shared" si="700"/>
        <v>0</v>
      </c>
      <c r="X4089" s="40">
        <f t="shared" ca="1" si="701"/>
        <v>1275</v>
      </c>
      <c r="Y4089" s="30" t="b">
        <f t="shared" ca="1" si="702"/>
        <v>0</v>
      </c>
    </row>
    <row r="4090" spans="1:25" hidden="1">
      <c r="A4090" s="28" t="s">
        <v>5366</v>
      </c>
      <c r="B4090" s="28" t="s">
        <v>5367</v>
      </c>
      <c r="C4090" s="28" t="s">
        <v>3872</v>
      </c>
      <c r="D4090" s="28" t="s">
        <v>2842</v>
      </c>
      <c r="E4090" s="29">
        <v>42241</v>
      </c>
      <c r="F4090" s="28" t="s">
        <v>3909</v>
      </c>
      <c r="G4090" s="30">
        <v>1314</v>
      </c>
      <c r="H4090" s="28" t="s">
        <v>14958</v>
      </c>
      <c r="I4090" s="31">
        <v>0</v>
      </c>
      <c r="J4090" s="31">
        <v>6258</v>
      </c>
      <c r="K4090" s="28" t="s">
        <v>14959</v>
      </c>
      <c r="L4090" s="32">
        <f t="shared" si="694"/>
        <v>-6258</v>
      </c>
      <c r="M4090" s="33">
        <f t="shared" si="695"/>
        <v>6258</v>
      </c>
      <c r="N4090" s="34" t="b">
        <v>1</v>
      </c>
      <c r="O4090" s="35">
        <f t="shared" si="696"/>
        <v>6258</v>
      </c>
      <c r="P4090" s="36" t="str">
        <f t="shared" si="697"/>
        <v>G</v>
      </c>
      <c r="Q4090" s="37" t="str">
        <f t="shared" si="698"/>
        <v>Shane Connolly</v>
      </c>
      <c r="R4090" s="6" t="str">
        <f t="shared" si="699"/>
        <v>G - Shane Connolly</v>
      </c>
      <c r="S4090" s="6" t="str">
        <f>IFERROR(INDEX('Vendor Over-ride'!$C:$C, MATCH($R:$R,'Vendor Over-ride'!$A:$A,0)),"")</f>
        <v>G - Shane Connolly</v>
      </c>
      <c r="U4090" s="38" t="str">
        <f t="shared" si="704"/>
        <v>Lottery</v>
      </c>
      <c r="V4090" s="5" t="str">
        <f t="shared" si="703"/>
        <v>AWARD</v>
      </c>
      <c r="W4090" s="5" t="b">
        <f t="shared" si="700"/>
        <v>0</v>
      </c>
      <c r="X4090" s="40">
        <f t="shared" ca="1" si="701"/>
        <v>7986.83</v>
      </c>
      <c r="Y4090" s="30" t="b">
        <f t="shared" ca="1" si="702"/>
        <v>0</v>
      </c>
    </row>
    <row r="4091" spans="1:25" hidden="1">
      <c r="A4091" s="28" t="s">
        <v>5366</v>
      </c>
      <c r="B4091" s="28" t="s">
        <v>5367</v>
      </c>
      <c r="C4091" s="28" t="s">
        <v>3872</v>
      </c>
      <c r="D4091" s="28" t="s">
        <v>2842</v>
      </c>
      <c r="E4091" s="29">
        <v>42241</v>
      </c>
      <c r="F4091" s="28" t="s">
        <v>3910</v>
      </c>
      <c r="G4091" s="30">
        <v>1314</v>
      </c>
      <c r="H4091" s="28" t="s">
        <v>14960</v>
      </c>
      <c r="I4091" s="31">
        <v>0</v>
      </c>
      <c r="J4091" s="31">
        <v>150</v>
      </c>
      <c r="K4091" s="28" t="s">
        <v>14961</v>
      </c>
      <c r="L4091" s="32">
        <f t="shared" si="694"/>
        <v>-150</v>
      </c>
      <c r="M4091" s="33">
        <f t="shared" si="695"/>
        <v>150</v>
      </c>
      <c r="N4091" s="34" t="b">
        <v>1</v>
      </c>
      <c r="O4091" s="35">
        <f t="shared" si="696"/>
        <v>150</v>
      </c>
      <c r="P4091" s="36" t="str">
        <f t="shared" si="697"/>
        <v>G</v>
      </c>
      <c r="Q4091" s="37" t="str">
        <f t="shared" si="698"/>
        <v>Chris Hutchings</v>
      </c>
      <c r="R4091" s="6" t="str">
        <f t="shared" si="699"/>
        <v>G - Chris Hutchings</v>
      </c>
      <c r="S4091" s="6" t="str">
        <f>IFERROR(INDEX('Vendor Over-ride'!$C:$C, MATCH($R:$R,'Vendor Over-ride'!$A:$A,0)),"")</f>
        <v>G - Chris Hutchings</v>
      </c>
      <c r="U4091" s="38" t="str">
        <f t="shared" si="704"/>
        <v>Lottery</v>
      </c>
      <c r="V4091" s="5" t="str">
        <f t="shared" si="703"/>
        <v>AWARD</v>
      </c>
      <c r="W4091" s="5" t="b">
        <f t="shared" si="700"/>
        <v>0</v>
      </c>
      <c r="X4091" s="40">
        <f t="shared" ca="1" si="701"/>
        <v>200</v>
      </c>
      <c r="Y4091" s="30" t="b">
        <f t="shared" ca="1" si="702"/>
        <v>0</v>
      </c>
    </row>
    <row r="4092" spans="1:25" hidden="1">
      <c r="A4092" s="28" t="s">
        <v>5366</v>
      </c>
      <c r="B4092" s="28" t="s">
        <v>5367</v>
      </c>
      <c r="C4092" s="28" t="s">
        <v>3872</v>
      </c>
      <c r="D4092" s="28" t="s">
        <v>2842</v>
      </c>
      <c r="E4092" s="29">
        <v>42241</v>
      </c>
      <c r="F4092" s="28" t="s">
        <v>3911</v>
      </c>
      <c r="G4092" s="30">
        <v>1314</v>
      </c>
      <c r="H4092" s="28" t="s">
        <v>14962</v>
      </c>
      <c r="I4092" s="31">
        <v>0</v>
      </c>
      <c r="J4092" s="31">
        <v>7088</v>
      </c>
      <c r="K4092" s="28" t="s">
        <v>14963</v>
      </c>
      <c r="L4092" s="32">
        <f t="shared" si="694"/>
        <v>-7088</v>
      </c>
      <c r="M4092" s="33">
        <f t="shared" si="695"/>
        <v>7088</v>
      </c>
      <c r="N4092" s="34" t="b">
        <v>1</v>
      </c>
      <c r="O4092" s="35">
        <f t="shared" si="696"/>
        <v>7088</v>
      </c>
      <c r="P4092" s="36" t="str">
        <f t="shared" si="697"/>
        <v>G</v>
      </c>
      <c r="Q4092" s="37" t="str">
        <f t="shared" si="698"/>
        <v>Nick Turner</v>
      </c>
      <c r="R4092" s="6" t="str">
        <f t="shared" si="699"/>
        <v>G - Nick Turner</v>
      </c>
      <c r="S4092" s="6" t="str">
        <f>IFERROR(INDEX('Vendor Over-ride'!$C:$C, MATCH($R:$R,'Vendor Over-ride'!$A:$A,0)),"")</f>
        <v>G - Nick Turner</v>
      </c>
      <c r="U4092" s="38" t="str">
        <f t="shared" si="704"/>
        <v>Lottery</v>
      </c>
      <c r="V4092" s="5" t="str">
        <f t="shared" si="703"/>
        <v>AWARD</v>
      </c>
      <c r="W4092" s="5" t="b">
        <f t="shared" si="700"/>
        <v>0</v>
      </c>
      <c r="X4092" s="40">
        <f t="shared" ca="1" si="701"/>
        <v>9154.27</v>
      </c>
      <c r="Y4092" s="30" t="b">
        <f t="shared" ca="1" si="702"/>
        <v>0</v>
      </c>
    </row>
    <row r="4093" spans="1:25" hidden="1">
      <c r="A4093" s="28" t="s">
        <v>5366</v>
      </c>
      <c r="B4093" s="28" t="s">
        <v>5367</v>
      </c>
      <c r="C4093" s="28" t="s">
        <v>3872</v>
      </c>
      <c r="D4093" s="28" t="s">
        <v>2842</v>
      </c>
      <c r="E4093" s="29">
        <v>42241</v>
      </c>
      <c r="F4093" s="28" t="s">
        <v>3912</v>
      </c>
      <c r="G4093" s="30">
        <v>1314</v>
      </c>
      <c r="H4093" s="28" t="s">
        <v>14964</v>
      </c>
      <c r="I4093" s="31">
        <v>0</v>
      </c>
      <c r="J4093" s="31">
        <v>6375</v>
      </c>
      <c r="K4093" s="28" t="s">
        <v>14965</v>
      </c>
      <c r="L4093" s="32">
        <f t="shared" si="694"/>
        <v>-6375</v>
      </c>
      <c r="M4093" s="33">
        <f t="shared" si="695"/>
        <v>6375</v>
      </c>
      <c r="N4093" s="34" t="b">
        <v>1</v>
      </c>
      <c r="O4093" s="35">
        <f t="shared" si="696"/>
        <v>6375</v>
      </c>
      <c r="P4093" s="36" t="str">
        <f t="shared" si="697"/>
        <v>G</v>
      </c>
      <c r="Q4093" s="37" t="str">
        <f t="shared" si="698"/>
        <v>Alice McGrath</v>
      </c>
      <c r="R4093" s="6" t="str">
        <f t="shared" si="699"/>
        <v>G - Alice McGrath</v>
      </c>
      <c r="S4093" s="6" t="str">
        <f>IFERROR(INDEX('Vendor Over-ride'!$C:$C, MATCH($R:$R,'Vendor Over-ride'!$A:$A,0)),"")</f>
        <v>G - Alice McGrath</v>
      </c>
      <c r="U4093" s="38" t="str">
        <f t="shared" si="704"/>
        <v>Lottery</v>
      </c>
      <c r="V4093" s="5" t="str">
        <f t="shared" si="703"/>
        <v>AWARD</v>
      </c>
      <c r="W4093" s="5" t="b">
        <f t="shared" si="700"/>
        <v>0</v>
      </c>
      <c r="X4093" s="40">
        <f t="shared" ca="1" si="701"/>
        <v>6375</v>
      </c>
      <c r="Y4093" s="30" t="b">
        <f t="shared" ca="1" si="702"/>
        <v>0</v>
      </c>
    </row>
    <row r="4094" spans="1:25" hidden="1">
      <c r="A4094" s="28" t="s">
        <v>5366</v>
      </c>
      <c r="B4094" s="28" t="s">
        <v>5367</v>
      </c>
      <c r="C4094" s="28" t="s">
        <v>3872</v>
      </c>
      <c r="D4094" s="28" t="s">
        <v>2842</v>
      </c>
      <c r="E4094" s="29">
        <v>42241</v>
      </c>
      <c r="F4094" s="28" t="s">
        <v>14966</v>
      </c>
      <c r="G4094" s="30">
        <v>1314</v>
      </c>
      <c r="H4094" s="28" t="s">
        <v>14967</v>
      </c>
      <c r="I4094" s="31">
        <v>0</v>
      </c>
      <c r="J4094" s="31">
        <v>9000</v>
      </c>
      <c r="K4094" s="28" t="s">
        <v>14968</v>
      </c>
      <c r="L4094" s="32">
        <f t="shared" si="694"/>
        <v>-9000</v>
      </c>
      <c r="M4094" s="33">
        <f t="shared" si="695"/>
        <v>9000</v>
      </c>
      <c r="N4094" s="34" t="b">
        <v>1</v>
      </c>
      <c r="O4094" s="35">
        <f t="shared" si="696"/>
        <v>9000</v>
      </c>
      <c r="P4094" s="36" t="str">
        <f t="shared" si="697"/>
        <v>G</v>
      </c>
      <c r="Q4094" s="37" t="str">
        <f t="shared" si="698"/>
        <v>Luke Pell</v>
      </c>
      <c r="R4094" s="6" t="str">
        <f t="shared" si="699"/>
        <v>G - Luke Pell</v>
      </c>
      <c r="S4094" s="6" t="str">
        <f>IFERROR(INDEX('Vendor Over-ride'!$C:$C, MATCH($R:$R,'Vendor Over-ride'!$A:$A,0)),"")</f>
        <v>G - Luke Pell</v>
      </c>
      <c r="U4094" s="38" t="str">
        <f t="shared" si="704"/>
        <v>Lottery</v>
      </c>
      <c r="V4094" s="5" t="str">
        <f t="shared" si="703"/>
        <v>AWARD</v>
      </c>
      <c r="W4094" s="5" t="b">
        <f t="shared" si="700"/>
        <v>0</v>
      </c>
      <c r="X4094" s="40">
        <f t="shared" ca="1" si="701"/>
        <v>9000</v>
      </c>
      <c r="Y4094" s="30" t="b">
        <f t="shared" ca="1" si="702"/>
        <v>0</v>
      </c>
    </row>
    <row r="4095" spans="1:25" hidden="1">
      <c r="A4095" s="28" t="s">
        <v>5366</v>
      </c>
      <c r="B4095" s="28" t="s">
        <v>5367</v>
      </c>
      <c r="C4095" s="28" t="s">
        <v>3872</v>
      </c>
      <c r="D4095" s="28" t="s">
        <v>2842</v>
      </c>
      <c r="E4095" s="29">
        <v>42241</v>
      </c>
      <c r="F4095" s="28" t="s">
        <v>14969</v>
      </c>
      <c r="G4095" s="30">
        <v>1314</v>
      </c>
      <c r="H4095" s="28" t="s">
        <v>14970</v>
      </c>
      <c r="I4095" s="31">
        <v>0</v>
      </c>
      <c r="J4095" s="31">
        <v>7500</v>
      </c>
      <c r="K4095" s="28" t="s">
        <v>5686</v>
      </c>
      <c r="L4095" s="32">
        <f t="shared" si="694"/>
        <v>-7500</v>
      </c>
      <c r="M4095" s="33">
        <f t="shared" si="695"/>
        <v>7500</v>
      </c>
      <c r="N4095" s="34" t="b">
        <v>1</v>
      </c>
      <c r="O4095" s="35">
        <f t="shared" si="696"/>
        <v>7500</v>
      </c>
      <c r="P4095" s="36" t="str">
        <f t="shared" si="697"/>
        <v>I</v>
      </c>
      <c r="Q4095" s="37" t="str">
        <f t="shared" si="698"/>
        <v>Birlinn Ltd</v>
      </c>
      <c r="R4095" s="6" t="str">
        <f t="shared" si="699"/>
        <v>I - Birlinn Ltd</v>
      </c>
      <c r="S4095" s="6" t="str">
        <f>IFERROR(INDEX('Vendor Over-ride'!$C:$C, MATCH($R:$R,'Vendor Over-ride'!$A:$A,0)),"")</f>
        <v>I - Birlinn Ltd</v>
      </c>
      <c r="U4095" s="38" t="str">
        <f t="shared" si="704"/>
        <v>Lottery</v>
      </c>
      <c r="V4095" s="5" t="str">
        <f t="shared" si="703"/>
        <v>AWARD</v>
      </c>
      <c r="W4095" s="5" t="b">
        <f t="shared" si="700"/>
        <v>0</v>
      </c>
      <c r="X4095" s="40">
        <f t="shared" ca="1" si="701"/>
        <v>7500</v>
      </c>
      <c r="Y4095" s="30" t="b">
        <f t="shared" ca="1" si="702"/>
        <v>0</v>
      </c>
    </row>
    <row r="4096" spans="1:25" hidden="1">
      <c r="A4096" s="28" t="s">
        <v>5366</v>
      </c>
      <c r="B4096" s="28" t="s">
        <v>5367</v>
      </c>
      <c r="C4096" s="28" t="s">
        <v>3872</v>
      </c>
      <c r="D4096" s="28" t="s">
        <v>2842</v>
      </c>
      <c r="E4096" s="29">
        <v>42241</v>
      </c>
      <c r="F4096" s="28" t="s">
        <v>14971</v>
      </c>
      <c r="G4096" s="30">
        <v>1314</v>
      </c>
      <c r="H4096" s="28" t="s">
        <v>14972</v>
      </c>
      <c r="I4096" s="31">
        <v>0</v>
      </c>
      <c r="J4096" s="31">
        <v>9205</v>
      </c>
      <c r="K4096" s="28" t="s">
        <v>5383</v>
      </c>
      <c r="L4096" s="32">
        <f t="shared" si="694"/>
        <v>-9205</v>
      </c>
      <c r="M4096" s="33">
        <f t="shared" si="695"/>
        <v>9205</v>
      </c>
      <c r="N4096" s="34" t="b">
        <v>1</v>
      </c>
      <c r="O4096" s="35">
        <f t="shared" si="696"/>
        <v>9205</v>
      </c>
      <c r="P4096" s="36" t="str">
        <f t="shared" si="697"/>
        <v>I</v>
      </c>
      <c r="Q4096" s="37" t="str">
        <f t="shared" si="698"/>
        <v>Citizens Theatre</v>
      </c>
      <c r="R4096" s="6" t="str">
        <f t="shared" si="699"/>
        <v>I - Citizens Theatre</v>
      </c>
      <c r="S4096" s="6" t="str">
        <f>IFERROR(INDEX('Vendor Over-ride'!$C:$C, MATCH($R:$R,'Vendor Over-ride'!$A:$A,0)),"")</f>
        <v>I - Citizens Theatre</v>
      </c>
      <c r="U4096" s="38" t="str">
        <f t="shared" si="704"/>
        <v>Lottery</v>
      </c>
      <c r="V4096" s="5" t="str">
        <f t="shared" si="703"/>
        <v>AWARD</v>
      </c>
      <c r="W4096" s="5" t="b">
        <f t="shared" si="700"/>
        <v>0</v>
      </c>
      <c r="X4096" s="40">
        <f t="shared" ca="1" si="701"/>
        <v>22125.09</v>
      </c>
      <c r="Y4096" s="30" t="b">
        <f t="shared" ca="1" si="702"/>
        <v>0</v>
      </c>
    </row>
    <row r="4097" spans="1:25" hidden="1">
      <c r="A4097" s="28" t="s">
        <v>5366</v>
      </c>
      <c r="B4097" s="28" t="s">
        <v>5367</v>
      </c>
      <c r="C4097" s="28" t="s">
        <v>3872</v>
      </c>
      <c r="D4097" s="28" t="s">
        <v>2842</v>
      </c>
      <c r="E4097" s="29">
        <v>42241</v>
      </c>
      <c r="F4097" s="28" t="s">
        <v>14973</v>
      </c>
      <c r="G4097" s="30">
        <v>1314</v>
      </c>
      <c r="H4097" s="28" t="s">
        <v>14974</v>
      </c>
      <c r="I4097" s="31">
        <v>0</v>
      </c>
      <c r="J4097" s="31">
        <v>6250</v>
      </c>
      <c r="K4097" s="28" t="s">
        <v>5406</v>
      </c>
      <c r="L4097" s="32">
        <f t="shared" si="694"/>
        <v>-6250</v>
      </c>
      <c r="M4097" s="33">
        <f t="shared" si="695"/>
        <v>6250</v>
      </c>
      <c r="N4097" s="34" t="b">
        <v>1</v>
      </c>
      <c r="O4097" s="35">
        <f t="shared" si="696"/>
        <v>6250</v>
      </c>
      <c r="P4097" s="36" t="str">
        <f t="shared" si="697"/>
        <v>I</v>
      </c>
      <c r="Q4097" s="37" t="str">
        <f t="shared" si="698"/>
        <v>Citymoves Dance Agency</v>
      </c>
      <c r="R4097" s="6" t="str">
        <f t="shared" si="699"/>
        <v>I - Citymoves Dance Agency</v>
      </c>
      <c r="S4097" s="6" t="str">
        <f>IFERROR(INDEX('Vendor Over-ride'!$C:$C, MATCH($R:$R,'Vendor Over-ride'!$A:$A,0)),"")</f>
        <v>I - City Moves Dance Agency</v>
      </c>
      <c r="U4097" s="38" t="str">
        <f t="shared" si="704"/>
        <v>Lottery</v>
      </c>
      <c r="V4097" s="5" t="str">
        <f t="shared" si="703"/>
        <v>AWARD</v>
      </c>
      <c r="W4097" s="5" t="b">
        <f t="shared" si="700"/>
        <v>0</v>
      </c>
      <c r="X4097" s="40">
        <f t="shared" ca="1" si="701"/>
        <v>6250</v>
      </c>
      <c r="Y4097" s="30" t="b">
        <f t="shared" ca="1" si="702"/>
        <v>0</v>
      </c>
    </row>
    <row r="4098" spans="1:25">
      <c r="A4098" s="28" t="s">
        <v>5366</v>
      </c>
      <c r="B4098" s="28" t="s">
        <v>5367</v>
      </c>
      <c r="C4098" s="28" t="s">
        <v>3872</v>
      </c>
      <c r="D4098" s="28" t="s">
        <v>2842</v>
      </c>
      <c r="E4098" s="29">
        <v>42241</v>
      </c>
      <c r="F4098" s="28" t="s">
        <v>14975</v>
      </c>
      <c r="G4098" s="30">
        <v>1314</v>
      </c>
      <c r="H4098" s="28" t="s">
        <v>14976</v>
      </c>
      <c r="I4098" s="31">
        <v>0</v>
      </c>
      <c r="J4098" s="31">
        <v>26564.5</v>
      </c>
      <c r="K4098" s="28" t="s">
        <v>5371</v>
      </c>
      <c r="L4098" s="32">
        <f t="shared" ref="L4098:L4161" si="705">I:I-J:J</f>
        <v>-26564.5</v>
      </c>
      <c r="M4098" s="33">
        <f t="shared" ref="M4098:M4161" si="706">ABS($L:$L)</f>
        <v>26564.5</v>
      </c>
      <c r="N4098" s="34" t="b">
        <v>1</v>
      </c>
      <c r="O4098" s="35">
        <f t="shared" ref="O4098:O4161" si="707">$M:$M*$N:$N</f>
        <v>26564.5</v>
      </c>
      <c r="P4098" s="36" t="str">
        <f t="shared" ref="P4098:P4161" si="708">LEFT(TRIM($K:$K),1)</f>
        <v>I</v>
      </c>
      <c r="Q4098" s="37" t="str">
        <f t="shared" ref="Q4098:Q4161" si="709">RIGHT(TRIM($K:$K),LEN(TRIM($K:$K))-FIND("-",TRIM($K:$K)))</f>
        <v>Comar</v>
      </c>
      <c r="R4098" s="6" t="str">
        <f t="shared" ref="R4098:R4161" si="710">CONCATENATE($P:$P, " - ",$Q:$Q)</f>
        <v>I - Comar</v>
      </c>
      <c r="S4098" s="6" t="str">
        <f>IFERROR(INDEX('Vendor Over-ride'!$C:$C, MATCH($R:$R,'Vendor Over-ride'!$A:$A,0)),"")</f>
        <v>I - Comar</v>
      </c>
      <c r="U4098" s="38" t="str">
        <f t="shared" si="704"/>
        <v>Lottery</v>
      </c>
      <c r="V4098" s="5" t="str">
        <f t="shared" si="703"/>
        <v>AWARD</v>
      </c>
      <c r="W4098" s="5" t="b">
        <f t="shared" ref="W4098:W4161" si="711">ROUND($O:$O,2)&gt;=25000</f>
        <v>1</v>
      </c>
      <c r="X4098" s="40">
        <f t="shared" ref="X4098:X4161" ca="1" si="712">SUMPRODUCT((Payee=$S4098) * (Payment_Value))</f>
        <v>97700.849999999991</v>
      </c>
      <c r="Y4098" s="30" t="b">
        <f t="shared" ref="Y4098:Y4161" ca="1" si="713">$X:$X&gt;=25000</f>
        <v>1</v>
      </c>
    </row>
    <row r="4099" spans="1:25" hidden="1">
      <c r="A4099" s="28" t="s">
        <v>5366</v>
      </c>
      <c r="B4099" s="28" t="s">
        <v>5367</v>
      </c>
      <c r="C4099" s="28" t="s">
        <v>3872</v>
      </c>
      <c r="D4099" s="28" t="s">
        <v>2842</v>
      </c>
      <c r="E4099" s="29">
        <v>42241</v>
      </c>
      <c r="F4099" s="28" t="s">
        <v>3913</v>
      </c>
      <c r="G4099" s="30">
        <v>1314</v>
      </c>
      <c r="H4099" s="28" t="s">
        <v>14977</v>
      </c>
      <c r="I4099" s="31">
        <v>0</v>
      </c>
      <c r="J4099" s="31">
        <v>1875</v>
      </c>
      <c r="K4099" s="28" t="s">
        <v>5749</v>
      </c>
      <c r="L4099" s="32">
        <f t="shared" si="705"/>
        <v>-1875</v>
      </c>
      <c r="M4099" s="33">
        <f t="shared" si="706"/>
        <v>1875</v>
      </c>
      <c r="N4099" s="34" t="b">
        <v>1</v>
      </c>
      <c r="O4099" s="35">
        <f t="shared" si="707"/>
        <v>1875</v>
      </c>
      <c r="P4099" s="36" t="str">
        <f t="shared" si="708"/>
        <v>I</v>
      </c>
      <c r="Q4099" s="37" t="str">
        <f t="shared" si="709"/>
        <v>CONNECTfilm Ltd</v>
      </c>
      <c r="R4099" s="6" t="str">
        <f t="shared" si="710"/>
        <v>I - CONNECTfilm Ltd</v>
      </c>
      <c r="S4099" s="6" t="str">
        <f>IFERROR(INDEX('Vendor Over-ride'!$C:$C, MATCH($R:$R,'Vendor Over-ride'!$A:$A,0)),"")</f>
        <v>I - CONNECTfilm Ltd</v>
      </c>
      <c r="U4099" s="38" t="str">
        <f t="shared" si="704"/>
        <v>Lottery</v>
      </c>
      <c r="V4099" s="5" t="str">
        <f t="shared" ref="V4099:V4162" si="714">UPPER(IF($P:$P="E","Employee",IF(OR($P:$P="I",$P:$P="G"),"Award",IF(OR($P:$P="D",$P:$P="T"),"Trade",""))))</f>
        <v>AWARD</v>
      </c>
      <c r="W4099" s="5" t="b">
        <f t="shared" si="711"/>
        <v>0</v>
      </c>
      <c r="X4099" s="40">
        <f t="shared" ca="1" si="712"/>
        <v>9938</v>
      </c>
      <c r="Y4099" s="30" t="b">
        <f t="shared" ca="1" si="713"/>
        <v>0</v>
      </c>
    </row>
    <row r="4100" spans="1:25">
      <c r="A4100" s="28" t="s">
        <v>5366</v>
      </c>
      <c r="B4100" s="28" t="s">
        <v>5367</v>
      </c>
      <c r="C4100" s="28" t="s">
        <v>3872</v>
      </c>
      <c r="D4100" s="28" t="s">
        <v>2842</v>
      </c>
      <c r="E4100" s="29">
        <v>42241</v>
      </c>
      <c r="F4100" s="28" t="s">
        <v>3915</v>
      </c>
      <c r="G4100" s="30">
        <v>1314</v>
      </c>
      <c r="H4100" s="28" t="s">
        <v>14978</v>
      </c>
      <c r="I4100" s="31">
        <v>0</v>
      </c>
      <c r="J4100" s="31">
        <v>814</v>
      </c>
      <c r="K4100" s="28" t="s">
        <v>5387</v>
      </c>
      <c r="L4100" s="32">
        <f t="shared" si="705"/>
        <v>-814</v>
      </c>
      <c r="M4100" s="33">
        <f t="shared" si="706"/>
        <v>814</v>
      </c>
      <c r="N4100" s="34" t="b">
        <v>1</v>
      </c>
      <c r="O4100" s="35">
        <f t="shared" si="707"/>
        <v>814</v>
      </c>
      <c r="P4100" s="36" t="str">
        <f t="shared" si="708"/>
        <v>I</v>
      </c>
      <c r="Q4100" s="37" t="str">
        <f t="shared" si="709"/>
        <v>Dundee Rep Theatre Ltd</v>
      </c>
      <c r="R4100" s="6" t="str">
        <f t="shared" si="710"/>
        <v>I - Dundee Rep Theatre Ltd</v>
      </c>
      <c r="S4100" s="6" t="str">
        <f>IFERROR(INDEX('Vendor Over-ride'!$C:$C, MATCH($R:$R,'Vendor Over-ride'!$A:$A,0)),"")</f>
        <v>I - Dundee Repertory Theatre</v>
      </c>
      <c r="U4100" s="38" t="str">
        <f t="shared" si="704"/>
        <v>Lottery</v>
      </c>
      <c r="V4100" s="5" t="str">
        <f t="shared" si="714"/>
        <v>AWARD</v>
      </c>
      <c r="W4100" s="5" t="b">
        <f t="shared" si="711"/>
        <v>0</v>
      </c>
      <c r="X4100" s="40">
        <f t="shared" ca="1" si="712"/>
        <v>38301</v>
      </c>
      <c r="Y4100" s="30" t="b">
        <f t="shared" ca="1" si="713"/>
        <v>1</v>
      </c>
    </row>
    <row r="4101" spans="1:25">
      <c r="A4101" s="28" t="s">
        <v>5366</v>
      </c>
      <c r="B4101" s="28" t="s">
        <v>5367</v>
      </c>
      <c r="C4101" s="28" t="s">
        <v>3872</v>
      </c>
      <c r="D4101" s="28" t="s">
        <v>2842</v>
      </c>
      <c r="E4101" s="29">
        <v>42241</v>
      </c>
      <c r="F4101" s="28" t="s">
        <v>3916</v>
      </c>
      <c r="G4101" s="30">
        <v>1314</v>
      </c>
      <c r="H4101" s="28" t="s">
        <v>14979</v>
      </c>
      <c r="I4101" s="31">
        <v>0</v>
      </c>
      <c r="J4101" s="31">
        <v>35925</v>
      </c>
      <c r="K4101" s="28" t="s">
        <v>5564</v>
      </c>
      <c r="L4101" s="32">
        <f t="shared" si="705"/>
        <v>-35925</v>
      </c>
      <c r="M4101" s="33">
        <f t="shared" si="706"/>
        <v>35925</v>
      </c>
      <c r="N4101" s="34" t="b">
        <v>1</v>
      </c>
      <c r="O4101" s="35">
        <f t="shared" si="707"/>
        <v>35925</v>
      </c>
      <c r="P4101" s="36" t="str">
        <f t="shared" si="708"/>
        <v>I</v>
      </c>
      <c r="Q4101" s="37" t="str">
        <f t="shared" si="709"/>
        <v>Dundee Repertory Theatre Ltd</v>
      </c>
      <c r="R4101" s="6" t="str">
        <f t="shared" si="710"/>
        <v>I - Dundee Repertory Theatre Ltd</v>
      </c>
      <c r="S4101" s="6" t="str">
        <f>IFERROR(INDEX('Vendor Over-ride'!$C:$C, MATCH($R:$R,'Vendor Over-ride'!$A:$A,0)),"")</f>
        <v>I - Dundee Repertory Theatre</v>
      </c>
      <c r="U4101" s="38" t="str">
        <f t="shared" si="704"/>
        <v>Lottery</v>
      </c>
      <c r="V4101" s="5" t="str">
        <f t="shared" si="714"/>
        <v>AWARD</v>
      </c>
      <c r="W4101" s="5" t="b">
        <f t="shared" si="711"/>
        <v>1</v>
      </c>
      <c r="X4101" s="40">
        <f t="shared" ca="1" si="712"/>
        <v>38301</v>
      </c>
      <c r="Y4101" s="30" t="b">
        <f t="shared" ca="1" si="713"/>
        <v>1</v>
      </c>
    </row>
    <row r="4102" spans="1:25" hidden="1">
      <c r="A4102" s="28" t="s">
        <v>5366</v>
      </c>
      <c r="B4102" s="28" t="s">
        <v>5367</v>
      </c>
      <c r="C4102" s="28" t="s">
        <v>3872</v>
      </c>
      <c r="D4102" s="28" t="s">
        <v>2842</v>
      </c>
      <c r="E4102" s="29">
        <v>42241</v>
      </c>
      <c r="F4102" s="28" t="s">
        <v>3917</v>
      </c>
      <c r="G4102" s="30">
        <v>1314</v>
      </c>
      <c r="H4102" s="28" t="s">
        <v>14980</v>
      </c>
      <c r="I4102" s="31">
        <v>0</v>
      </c>
      <c r="J4102" s="31">
        <v>1250</v>
      </c>
      <c r="K4102" s="28" t="s">
        <v>5661</v>
      </c>
      <c r="L4102" s="32">
        <f t="shared" si="705"/>
        <v>-1250</v>
      </c>
      <c r="M4102" s="33">
        <f t="shared" si="706"/>
        <v>1250</v>
      </c>
      <c r="N4102" s="34" t="b">
        <v>1</v>
      </c>
      <c r="O4102" s="35">
        <f t="shared" si="707"/>
        <v>1250</v>
      </c>
      <c r="P4102" s="36" t="str">
        <f t="shared" si="708"/>
        <v>I</v>
      </c>
      <c r="Q4102" s="37" t="str">
        <f t="shared" si="709"/>
        <v>Fiona Karen Alexander</v>
      </c>
      <c r="R4102" s="6" t="str">
        <f t="shared" si="710"/>
        <v>I - Fiona Karen Alexander</v>
      </c>
      <c r="S4102" s="6" t="str">
        <f>IFERROR(INDEX('Vendor Over-ride'!$C:$C, MATCH($R:$R,'Vendor Over-ride'!$A:$A,0)),"")</f>
        <v>I - Fiona Karen Alexander</v>
      </c>
      <c r="U4102" s="38" t="str">
        <f t="shared" si="704"/>
        <v>Lottery</v>
      </c>
      <c r="V4102" s="5" t="str">
        <f t="shared" si="714"/>
        <v>AWARD</v>
      </c>
      <c r="W4102" s="5" t="b">
        <f t="shared" si="711"/>
        <v>0</v>
      </c>
      <c r="X4102" s="40">
        <f t="shared" ca="1" si="712"/>
        <v>1250</v>
      </c>
      <c r="Y4102" s="30" t="b">
        <f t="shared" ca="1" si="713"/>
        <v>0</v>
      </c>
    </row>
    <row r="4103" spans="1:25">
      <c r="A4103" s="28" t="s">
        <v>5366</v>
      </c>
      <c r="B4103" s="28" t="s">
        <v>5367</v>
      </c>
      <c r="C4103" s="28" t="s">
        <v>3872</v>
      </c>
      <c r="D4103" s="28" t="s">
        <v>2842</v>
      </c>
      <c r="E4103" s="29">
        <v>42241</v>
      </c>
      <c r="F4103" s="28" t="s">
        <v>3918</v>
      </c>
      <c r="G4103" s="30">
        <v>1314</v>
      </c>
      <c r="H4103" s="28" t="s">
        <v>14981</v>
      </c>
      <c r="I4103" s="31">
        <v>0</v>
      </c>
      <c r="J4103" s="31">
        <v>3038</v>
      </c>
      <c r="K4103" s="28" t="s">
        <v>14982</v>
      </c>
      <c r="L4103" s="32">
        <f t="shared" si="705"/>
        <v>-3038</v>
      </c>
      <c r="M4103" s="33">
        <f t="shared" si="706"/>
        <v>3038</v>
      </c>
      <c r="N4103" s="34" t="b">
        <v>1</v>
      </c>
      <c r="O4103" s="35">
        <f t="shared" si="707"/>
        <v>3038</v>
      </c>
      <c r="P4103" s="36" t="str">
        <f t="shared" si="708"/>
        <v>I</v>
      </c>
      <c r="Q4103" s="37" t="str">
        <f t="shared" si="709"/>
        <v>Hopscotch Films Ltd</v>
      </c>
      <c r="R4103" s="6" t="str">
        <f t="shared" si="710"/>
        <v>I - Hopscotch Films Ltd</v>
      </c>
      <c r="S4103" s="6" t="str">
        <f>IFERROR(INDEX('Vendor Over-ride'!$C:$C, MATCH($R:$R,'Vendor Over-ride'!$A:$A,0)),"")</f>
        <v>I - Hopscotch Films Ltd</v>
      </c>
      <c r="U4103" s="38" t="str">
        <f t="shared" si="704"/>
        <v>Lottery</v>
      </c>
      <c r="V4103" s="5" t="str">
        <f t="shared" si="714"/>
        <v>AWARD</v>
      </c>
      <c r="W4103" s="5" t="b">
        <f t="shared" si="711"/>
        <v>0</v>
      </c>
      <c r="X4103" s="40">
        <f t="shared" ca="1" si="712"/>
        <v>107376</v>
      </c>
      <c r="Y4103" s="30" t="b">
        <f t="shared" ca="1" si="713"/>
        <v>1</v>
      </c>
    </row>
    <row r="4104" spans="1:25" hidden="1">
      <c r="A4104" s="28" t="s">
        <v>5366</v>
      </c>
      <c r="B4104" s="28" t="s">
        <v>5367</v>
      </c>
      <c r="C4104" s="28" t="s">
        <v>3872</v>
      </c>
      <c r="D4104" s="28" t="s">
        <v>2842</v>
      </c>
      <c r="E4104" s="29">
        <v>42241</v>
      </c>
      <c r="F4104" s="28" t="s">
        <v>3919</v>
      </c>
      <c r="G4104" s="30">
        <v>1314</v>
      </c>
      <c r="H4104" s="28" t="s">
        <v>14983</v>
      </c>
      <c r="I4104" s="31">
        <v>0</v>
      </c>
      <c r="J4104" s="31">
        <v>1250</v>
      </c>
      <c r="K4104" s="28" t="s">
        <v>5666</v>
      </c>
      <c r="L4104" s="32">
        <f t="shared" si="705"/>
        <v>-1250</v>
      </c>
      <c r="M4104" s="33">
        <f t="shared" si="706"/>
        <v>1250</v>
      </c>
      <c r="N4104" s="34" t="b">
        <v>1</v>
      </c>
      <c r="O4104" s="35">
        <f t="shared" si="707"/>
        <v>1250</v>
      </c>
      <c r="P4104" s="36" t="str">
        <f t="shared" si="708"/>
        <v>I</v>
      </c>
      <c r="Q4104" s="37" t="str">
        <f t="shared" si="709"/>
        <v>Jane Dickson</v>
      </c>
      <c r="R4104" s="6" t="str">
        <f t="shared" si="710"/>
        <v>I - Jane Dickson</v>
      </c>
      <c r="S4104" s="6" t="str">
        <f>IFERROR(INDEX('Vendor Over-ride'!$C:$C, MATCH($R:$R,'Vendor Over-ride'!$A:$A,0)),"")</f>
        <v>I - Jane Dickson</v>
      </c>
      <c r="U4104" s="38" t="str">
        <f t="shared" si="704"/>
        <v>Lottery</v>
      </c>
      <c r="V4104" s="5" t="str">
        <f t="shared" si="714"/>
        <v>AWARD</v>
      </c>
      <c r="W4104" s="5" t="b">
        <f t="shared" si="711"/>
        <v>0</v>
      </c>
      <c r="X4104" s="40">
        <f t="shared" ca="1" si="712"/>
        <v>1250</v>
      </c>
      <c r="Y4104" s="30" t="b">
        <f t="shared" ca="1" si="713"/>
        <v>0</v>
      </c>
    </row>
    <row r="4105" spans="1:25" hidden="1">
      <c r="A4105" s="28" t="s">
        <v>5366</v>
      </c>
      <c r="B4105" s="28" t="s">
        <v>5367</v>
      </c>
      <c r="C4105" s="28" t="s">
        <v>3872</v>
      </c>
      <c r="D4105" s="28" t="s">
        <v>2842</v>
      </c>
      <c r="E4105" s="29">
        <v>42241</v>
      </c>
      <c r="F4105" s="28" t="s">
        <v>3920</v>
      </c>
      <c r="G4105" s="30">
        <v>1314</v>
      </c>
      <c r="H4105" s="28" t="s">
        <v>14984</v>
      </c>
      <c r="I4105" s="31">
        <v>0</v>
      </c>
      <c r="J4105" s="31">
        <v>1000</v>
      </c>
      <c r="K4105" s="28" t="s">
        <v>14414</v>
      </c>
      <c r="L4105" s="32">
        <f t="shared" si="705"/>
        <v>-1000</v>
      </c>
      <c r="M4105" s="33">
        <f t="shared" si="706"/>
        <v>1000</v>
      </c>
      <c r="N4105" s="34" t="b">
        <v>1</v>
      </c>
      <c r="O4105" s="35">
        <f t="shared" si="707"/>
        <v>1000</v>
      </c>
      <c r="P4105" s="36" t="str">
        <f t="shared" si="708"/>
        <v>I</v>
      </c>
      <c r="Q4105" s="37" t="str">
        <f t="shared" si="709"/>
        <v>Ken Petrie</v>
      </c>
      <c r="R4105" s="6" t="str">
        <f t="shared" si="710"/>
        <v>I - Ken Petrie</v>
      </c>
      <c r="S4105" s="6" t="str">
        <f>IFERROR(INDEX('Vendor Over-ride'!$C:$C, MATCH($R:$R,'Vendor Over-ride'!$A:$A,0)),"")</f>
        <v>I - Ken Petrie</v>
      </c>
      <c r="U4105" s="38" t="str">
        <f t="shared" si="704"/>
        <v>Lottery</v>
      </c>
      <c r="V4105" s="5" t="str">
        <f t="shared" si="714"/>
        <v>AWARD</v>
      </c>
      <c r="W4105" s="5" t="b">
        <f t="shared" si="711"/>
        <v>0</v>
      </c>
      <c r="X4105" s="40">
        <f t="shared" ca="1" si="712"/>
        <v>2500</v>
      </c>
      <c r="Y4105" s="30" t="b">
        <f t="shared" ca="1" si="713"/>
        <v>0</v>
      </c>
    </row>
    <row r="4106" spans="1:25" hidden="1">
      <c r="A4106" s="28" t="s">
        <v>5366</v>
      </c>
      <c r="B4106" s="28" t="s">
        <v>5367</v>
      </c>
      <c r="C4106" s="28" t="s">
        <v>3872</v>
      </c>
      <c r="D4106" s="28" t="s">
        <v>2842</v>
      </c>
      <c r="E4106" s="29">
        <v>42241</v>
      </c>
      <c r="F4106" s="28" t="s">
        <v>14985</v>
      </c>
      <c r="G4106" s="30">
        <v>1314</v>
      </c>
      <c r="H4106" s="28" t="s">
        <v>14986</v>
      </c>
      <c r="I4106" s="31">
        <v>0</v>
      </c>
      <c r="J4106" s="31">
        <v>5902</v>
      </c>
      <c r="K4106" s="28" t="s">
        <v>5391</v>
      </c>
      <c r="L4106" s="32">
        <f t="shared" si="705"/>
        <v>-5902</v>
      </c>
      <c r="M4106" s="33">
        <f t="shared" si="706"/>
        <v>5902</v>
      </c>
      <c r="N4106" s="34" t="b">
        <v>1</v>
      </c>
      <c r="O4106" s="35">
        <f t="shared" si="707"/>
        <v>5902</v>
      </c>
      <c r="P4106" s="36" t="str">
        <f t="shared" si="708"/>
        <v>I</v>
      </c>
      <c r="Q4106" s="37" t="str">
        <f t="shared" si="709"/>
        <v>Lateral Lab (Elizabeth Ogilvie)</v>
      </c>
      <c r="R4106" s="6" t="str">
        <f t="shared" si="710"/>
        <v>I - Lateral Lab (Elizabeth Ogilvie)</v>
      </c>
      <c r="S4106" s="6" t="str">
        <f>IFERROR(INDEX('Vendor Over-ride'!$C:$C, MATCH($R:$R,'Vendor Over-ride'!$A:$A,0)),"")</f>
        <v>I - Lateral Lab (Elizabeth Ogilvie)</v>
      </c>
      <c r="U4106" s="38" t="str">
        <f t="shared" si="704"/>
        <v>Lottery</v>
      </c>
      <c r="V4106" s="5" t="str">
        <f t="shared" si="714"/>
        <v>AWARD</v>
      </c>
      <c r="W4106" s="5" t="b">
        <f t="shared" si="711"/>
        <v>0</v>
      </c>
      <c r="X4106" s="40">
        <f t="shared" ca="1" si="712"/>
        <v>5902</v>
      </c>
      <c r="Y4106" s="30" t="b">
        <f t="shared" ca="1" si="713"/>
        <v>0</v>
      </c>
    </row>
    <row r="4107" spans="1:25">
      <c r="A4107" s="28" t="s">
        <v>5366</v>
      </c>
      <c r="B4107" s="28" t="s">
        <v>5367</v>
      </c>
      <c r="C4107" s="28" t="s">
        <v>3872</v>
      </c>
      <c r="D4107" s="28" t="s">
        <v>2842</v>
      </c>
      <c r="E4107" s="29">
        <v>42241</v>
      </c>
      <c r="F4107" s="28" t="s">
        <v>14987</v>
      </c>
      <c r="G4107" s="30">
        <v>1314</v>
      </c>
      <c r="H4107" s="28" t="s">
        <v>14988</v>
      </c>
      <c r="I4107" s="31">
        <v>0</v>
      </c>
      <c r="J4107" s="31">
        <v>30000</v>
      </c>
      <c r="K4107" s="28" t="s">
        <v>5515</v>
      </c>
      <c r="L4107" s="32">
        <f t="shared" si="705"/>
        <v>-30000</v>
      </c>
      <c r="M4107" s="33">
        <f t="shared" si="706"/>
        <v>30000</v>
      </c>
      <c r="N4107" s="34" t="b">
        <v>1</v>
      </c>
      <c r="O4107" s="35">
        <f t="shared" si="707"/>
        <v>30000</v>
      </c>
      <c r="P4107" s="36" t="str">
        <f t="shared" si="708"/>
        <v>I</v>
      </c>
      <c r="Q4107" s="37" t="str">
        <f t="shared" si="709"/>
        <v>Moniack Mhor Limited</v>
      </c>
      <c r="R4107" s="6" t="str">
        <f t="shared" si="710"/>
        <v>I - Moniack Mhor Limited</v>
      </c>
      <c r="S4107" s="6" t="str">
        <f>IFERROR(INDEX('Vendor Over-ride'!$C:$C, MATCH($R:$R,'Vendor Over-ride'!$A:$A,0)),"")</f>
        <v>I - Moniack Mhor Ltd</v>
      </c>
      <c r="U4107" s="38" t="str">
        <f t="shared" si="704"/>
        <v>Lottery</v>
      </c>
      <c r="V4107" s="5" t="str">
        <f t="shared" si="714"/>
        <v>AWARD</v>
      </c>
      <c r="W4107" s="5" t="b">
        <f t="shared" si="711"/>
        <v>1</v>
      </c>
      <c r="X4107" s="40">
        <f t="shared" ca="1" si="712"/>
        <v>30000</v>
      </c>
      <c r="Y4107" s="30" t="b">
        <f t="shared" ca="1" si="713"/>
        <v>1</v>
      </c>
    </row>
    <row r="4108" spans="1:25">
      <c r="A4108" s="28" t="s">
        <v>5366</v>
      </c>
      <c r="B4108" s="28" t="s">
        <v>5367</v>
      </c>
      <c r="C4108" s="28" t="s">
        <v>3872</v>
      </c>
      <c r="D4108" s="28" t="s">
        <v>2842</v>
      </c>
      <c r="E4108" s="29">
        <v>42241</v>
      </c>
      <c r="F4108" s="28" t="s">
        <v>3921</v>
      </c>
      <c r="G4108" s="30">
        <v>1314</v>
      </c>
      <c r="H4108" s="28" t="s">
        <v>14989</v>
      </c>
      <c r="I4108" s="31">
        <v>0</v>
      </c>
      <c r="J4108" s="31">
        <v>11250</v>
      </c>
      <c r="K4108" s="28" t="s">
        <v>5475</v>
      </c>
      <c r="L4108" s="32">
        <f t="shared" si="705"/>
        <v>-11250</v>
      </c>
      <c r="M4108" s="33">
        <f t="shared" si="706"/>
        <v>11250</v>
      </c>
      <c r="N4108" s="34" t="b">
        <v>1</v>
      </c>
      <c r="O4108" s="35">
        <f t="shared" si="707"/>
        <v>11250</v>
      </c>
      <c r="P4108" s="36" t="str">
        <f t="shared" si="708"/>
        <v>I</v>
      </c>
      <c r="Q4108" s="37" t="str">
        <f t="shared" si="709"/>
        <v>Montrose Pictures Ltd</v>
      </c>
      <c r="R4108" s="6" t="str">
        <f t="shared" si="710"/>
        <v>I - Montrose Pictures Ltd</v>
      </c>
      <c r="S4108" s="6" t="str">
        <f>IFERROR(INDEX('Vendor Over-ride'!$C:$C, MATCH($R:$R,'Vendor Over-ride'!$A:$A,0)),"")</f>
        <v>I - Montrose Pictures Ltd</v>
      </c>
      <c r="U4108" s="38" t="str">
        <f t="shared" si="704"/>
        <v>Lottery</v>
      </c>
      <c r="V4108" s="5" t="str">
        <f t="shared" si="714"/>
        <v>AWARD</v>
      </c>
      <c r="W4108" s="5" t="b">
        <f t="shared" si="711"/>
        <v>0</v>
      </c>
      <c r="X4108" s="40">
        <f t="shared" ca="1" si="712"/>
        <v>44625</v>
      </c>
      <c r="Y4108" s="30" t="b">
        <f t="shared" ca="1" si="713"/>
        <v>1</v>
      </c>
    </row>
    <row r="4109" spans="1:25" hidden="1">
      <c r="A4109" s="28" t="s">
        <v>5366</v>
      </c>
      <c r="B4109" s="28" t="s">
        <v>5367</v>
      </c>
      <c r="C4109" s="28" t="s">
        <v>3872</v>
      </c>
      <c r="D4109" s="28" t="s">
        <v>2842</v>
      </c>
      <c r="E4109" s="29">
        <v>42241</v>
      </c>
      <c r="F4109" s="28" t="s">
        <v>14990</v>
      </c>
      <c r="G4109" s="30">
        <v>1314</v>
      </c>
      <c r="H4109" s="28" t="s">
        <v>14991</v>
      </c>
      <c r="I4109" s="31">
        <v>0</v>
      </c>
      <c r="J4109" s="31">
        <v>3078.05</v>
      </c>
      <c r="K4109" s="28" t="s">
        <v>5460</v>
      </c>
      <c r="L4109" s="32">
        <f t="shared" si="705"/>
        <v>-3078.05</v>
      </c>
      <c r="M4109" s="33">
        <f t="shared" si="706"/>
        <v>3078.05</v>
      </c>
      <c r="N4109" s="34" t="b">
        <v>1</v>
      </c>
      <c r="O4109" s="35">
        <f t="shared" si="707"/>
        <v>3078.05</v>
      </c>
      <c r="P4109" s="36" t="str">
        <f t="shared" si="708"/>
        <v>I</v>
      </c>
      <c r="Q4109" s="37" t="str">
        <f t="shared" si="709"/>
        <v>Paragon Ensemble</v>
      </c>
      <c r="R4109" s="6" t="str">
        <f t="shared" si="710"/>
        <v>I - Paragon Ensemble</v>
      </c>
      <c r="S4109" s="6" t="str">
        <f>IFERROR(INDEX('Vendor Over-ride'!$C:$C, MATCH($R:$R,'Vendor Over-ride'!$A:$A,0)),"")</f>
        <v>I - Paragon Ensemble</v>
      </c>
      <c r="U4109" s="38" t="str">
        <f t="shared" si="704"/>
        <v>Lottery</v>
      </c>
      <c r="V4109" s="5" t="str">
        <f t="shared" si="714"/>
        <v>AWARD</v>
      </c>
      <c r="W4109" s="5" t="b">
        <f t="shared" si="711"/>
        <v>0</v>
      </c>
      <c r="X4109" s="40">
        <f t="shared" ca="1" si="712"/>
        <v>3078.05</v>
      </c>
      <c r="Y4109" s="30" t="b">
        <f t="shared" ca="1" si="713"/>
        <v>0</v>
      </c>
    </row>
    <row r="4110" spans="1:25">
      <c r="A4110" s="28" t="s">
        <v>5366</v>
      </c>
      <c r="B4110" s="28" t="s">
        <v>5367</v>
      </c>
      <c r="C4110" s="28" t="s">
        <v>3872</v>
      </c>
      <c r="D4110" s="28" t="s">
        <v>2842</v>
      </c>
      <c r="E4110" s="29">
        <v>42241</v>
      </c>
      <c r="F4110" s="28" t="s">
        <v>14992</v>
      </c>
      <c r="G4110" s="30">
        <v>1314</v>
      </c>
      <c r="H4110" s="28" t="s">
        <v>14993</v>
      </c>
      <c r="I4110" s="31">
        <v>0</v>
      </c>
      <c r="J4110" s="31">
        <v>7500</v>
      </c>
      <c r="K4110" s="28" t="s">
        <v>5591</v>
      </c>
      <c r="L4110" s="32">
        <f t="shared" si="705"/>
        <v>-7500</v>
      </c>
      <c r="M4110" s="33">
        <f t="shared" si="706"/>
        <v>7500</v>
      </c>
      <c r="N4110" s="34" t="b">
        <v>1</v>
      </c>
      <c r="O4110" s="35">
        <f t="shared" si="707"/>
        <v>7500</v>
      </c>
      <c r="P4110" s="36" t="str">
        <f t="shared" si="708"/>
        <v>I</v>
      </c>
      <c r="Q4110" s="37" t="str">
        <f t="shared" si="709"/>
        <v>Perth &amp; Kinross Council</v>
      </c>
      <c r="R4110" s="6" t="str">
        <f t="shared" si="710"/>
        <v>I - Perth &amp; Kinross Council</v>
      </c>
      <c r="S4110" s="6" t="str">
        <f>IFERROR(INDEX('Vendor Over-ride'!$C:$C, MATCH($R:$R,'Vendor Over-ride'!$A:$A,0)),"")</f>
        <v>I - Perth &amp; Kinross Council</v>
      </c>
      <c r="U4110" s="38" t="str">
        <f t="shared" si="704"/>
        <v>Lottery</v>
      </c>
      <c r="V4110" s="5" t="str">
        <f t="shared" si="714"/>
        <v>AWARD</v>
      </c>
      <c r="W4110" s="5" t="b">
        <f t="shared" si="711"/>
        <v>0</v>
      </c>
      <c r="X4110" s="40">
        <f t="shared" ca="1" si="712"/>
        <v>311161</v>
      </c>
      <c r="Y4110" s="30" t="b">
        <f t="shared" ca="1" si="713"/>
        <v>1</v>
      </c>
    </row>
    <row r="4111" spans="1:25">
      <c r="A4111" s="28" t="s">
        <v>5366</v>
      </c>
      <c r="B4111" s="28" t="s">
        <v>5367</v>
      </c>
      <c r="C4111" s="28" t="s">
        <v>3872</v>
      </c>
      <c r="D4111" s="28" t="s">
        <v>2842</v>
      </c>
      <c r="E4111" s="29">
        <v>42241</v>
      </c>
      <c r="F4111" s="28" t="s">
        <v>3922</v>
      </c>
      <c r="G4111" s="30">
        <v>1314</v>
      </c>
      <c r="H4111" s="28" t="s">
        <v>14994</v>
      </c>
      <c r="I4111" s="31">
        <v>0</v>
      </c>
      <c r="J4111" s="31">
        <v>5375</v>
      </c>
      <c r="K4111" s="28" t="s">
        <v>5421</v>
      </c>
      <c r="L4111" s="32">
        <f t="shared" si="705"/>
        <v>-5375</v>
      </c>
      <c r="M4111" s="33">
        <f t="shared" si="706"/>
        <v>5375</v>
      </c>
      <c r="N4111" s="34" t="b">
        <v>1</v>
      </c>
      <c r="O4111" s="35">
        <f t="shared" si="707"/>
        <v>5375</v>
      </c>
      <c r="P4111" s="36" t="str">
        <f t="shared" si="708"/>
        <v>I</v>
      </c>
      <c r="Q4111" s="37" t="str">
        <f t="shared" si="709"/>
        <v>Scottish Book Trust</v>
      </c>
      <c r="R4111" s="6" t="str">
        <f t="shared" si="710"/>
        <v>I - Scottish Book Trust</v>
      </c>
      <c r="S4111" s="6" t="str">
        <f>IFERROR(INDEX('Vendor Over-ride'!$C:$C, MATCH($R:$R,'Vendor Over-ride'!$A:$A,0)),"")</f>
        <v>I - Scottish Book Trust</v>
      </c>
      <c r="U4111" s="38" t="str">
        <f t="shared" si="704"/>
        <v>Lottery</v>
      </c>
      <c r="V4111" s="5" t="str">
        <f t="shared" si="714"/>
        <v>AWARD</v>
      </c>
      <c r="W4111" s="5" t="b">
        <f t="shared" si="711"/>
        <v>0</v>
      </c>
      <c r="X4111" s="40">
        <f t="shared" ca="1" si="712"/>
        <v>257315</v>
      </c>
      <c r="Y4111" s="30" t="b">
        <f t="shared" ca="1" si="713"/>
        <v>1</v>
      </c>
    </row>
    <row r="4112" spans="1:25">
      <c r="A4112" s="28" t="s">
        <v>5366</v>
      </c>
      <c r="B4112" s="28" t="s">
        <v>5367</v>
      </c>
      <c r="C4112" s="28" t="s">
        <v>3872</v>
      </c>
      <c r="D4112" s="28" t="s">
        <v>2842</v>
      </c>
      <c r="E4112" s="29">
        <v>42241</v>
      </c>
      <c r="F4112" s="28" t="s">
        <v>3923</v>
      </c>
      <c r="G4112" s="30">
        <v>1314</v>
      </c>
      <c r="H4112" s="28" t="s">
        <v>14995</v>
      </c>
      <c r="I4112" s="31">
        <v>0</v>
      </c>
      <c r="J4112" s="31">
        <v>10000</v>
      </c>
      <c r="K4112" s="28" t="s">
        <v>5642</v>
      </c>
      <c r="L4112" s="32">
        <f t="shared" si="705"/>
        <v>-10000</v>
      </c>
      <c r="M4112" s="33">
        <f t="shared" si="706"/>
        <v>10000</v>
      </c>
      <c r="N4112" s="34" t="b">
        <v>1</v>
      </c>
      <c r="O4112" s="35">
        <f t="shared" si="707"/>
        <v>10000</v>
      </c>
      <c r="P4112" s="36" t="str">
        <f t="shared" si="708"/>
        <v>I</v>
      </c>
      <c r="Q4112" s="37" t="str">
        <f t="shared" si="709"/>
        <v>SDI Productions Ltd</v>
      </c>
      <c r="R4112" s="6" t="str">
        <f t="shared" si="710"/>
        <v>I - SDI Productions Ltd</v>
      </c>
      <c r="S4112" s="6" t="str">
        <f>IFERROR(INDEX('Vendor Over-ride'!$C:$C, MATCH($R:$R,'Vendor Over-ride'!$A:$A,0)),"")</f>
        <v>I - Scottish Documentary Institute</v>
      </c>
      <c r="U4112" s="38" t="str">
        <f t="shared" si="704"/>
        <v>Lottery</v>
      </c>
      <c r="V4112" s="5" t="str">
        <f t="shared" si="714"/>
        <v>AWARD</v>
      </c>
      <c r="W4112" s="5" t="b">
        <f t="shared" si="711"/>
        <v>0</v>
      </c>
      <c r="X4112" s="40">
        <f t="shared" ca="1" si="712"/>
        <v>329625</v>
      </c>
      <c r="Y4112" s="30" t="b">
        <f t="shared" ca="1" si="713"/>
        <v>1</v>
      </c>
    </row>
    <row r="4113" spans="1:25">
      <c r="A4113" s="28" t="s">
        <v>5366</v>
      </c>
      <c r="B4113" s="28" t="s">
        <v>5367</v>
      </c>
      <c r="C4113" s="28" t="s">
        <v>3872</v>
      </c>
      <c r="D4113" s="28" t="s">
        <v>2842</v>
      </c>
      <c r="E4113" s="29">
        <v>42241</v>
      </c>
      <c r="F4113" s="28" t="s">
        <v>3924</v>
      </c>
      <c r="G4113" s="30">
        <v>1314</v>
      </c>
      <c r="H4113" s="28" t="s">
        <v>14996</v>
      </c>
      <c r="I4113" s="31">
        <v>0</v>
      </c>
      <c r="J4113" s="31">
        <v>4563</v>
      </c>
      <c r="K4113" s="28" t="s">
        <v>5496</v>
      </c>
      <c r="L4113" s="32">
        <f t="shared" si="705"/>
        <v>-4563</v>
      </c>
      <c r="M4113" s="33">
        <f t="shared" si="706"/>
        <v>4563</v>
      </c>
      <c r="N4113" s="34" t="b">
        <v>1</v>
      </c>
      <c r="O4113" s="35">
        <f t="shared" si="707"/>
        <v>4563</v>
      </c>
      <c r="P4113" s="36" t="str">
        <f t="shared" si="708"/>
        <v>I</v>
      </c>
      <c r="Q4113" s="37" t="str">
        <f t="shared" si="709"/>
        <v>Shetland Arts Development Agency</v>
      </c>
      <c r="R4113" s="6" t="str">
        <f t="shared" si="710"/>
        <v>I - Shetland Arts Development Agency</v>
      </c>
      <c r="S4113" s="6" t="str">
        <f>IFERROR(INDEX('Vendor Over-ride'!$C:$C, MATCH($R:$R,'Vendor Over-ride'!$A:$A,0)),"")</f>
        <v>I - Shetland Arts Development Agency</v>
      </c>
      <c r="U4113" s="38" t="str">
        <f t="shared" si="704"/>
        <v>Lottery</v>
      </c>
      <c r="V4113" s="5" t="str">
        <f t="shared" si="714"/>
        <v>AWARD</v>
      </c>
      <c r="W4113" s="5" t="b">
        <f t="shared" si="711"/>
        <v>0</v>
      </c>
      <c r="X4113" s="40">
        <f t="shared" ca="1" si="712"/>
        <v>58563</v>
      </c>
      <c r="Y4113" s="30" t="b">
        <f t="shared" ca="1" si="713"/>
        <v>1</v>
      </c>
    </row>
    <row r="4114" spans="1:25">
      <c r="A4114" s="28" t="s">
        <v>5366</v>
      </c>
      <c r="B4114" s="28" t="s">
        <v>5367</v>
      </c>
      <c r="C4114" s="28" t="s">
        <v>3872</v>
      </c>
      <c r="D4114" s="28" t="s">
        <v>2842</v>
      </c>
      <c r="E4114" s="29">
        <v>42241</v>
      </c>
      <c r="F4114" s="28" t="s">
        <v>3925</v>
      </c>
      <c r="G4114" s="30">
        <v>1314</v>
      </c>
      <c r="H4114" s="28" t="s">
        <v>14997</v>
      </c>
      <c r="I4114" s="31">
        <v>0</v>
      </c>
      <c r="J4114" s="31">
        <v>43300</v>
      </c>
      <c r="K4114" s="28" t="s">
        <v>5599</v>
      </c>
      <c r="L4114" s="32">
        <f t="shared" si="705"/>
        <v>-43300</v>
      </c>
      <c r="M4114" s="33">
        <f t="shared" si="706"/>
        <v>43300</v>
      </c>
      <c r="N4114" s="34" t="b">
        <v>1</v>
      </c>
      <c r="O4114" s="35">
        <f t="shared" si="707"/>
        <v>43300</v>
      </c>
      <c r="P4114" s="36" t="str">
        <f t="shared" si="708"/>
        <v>I</v>
      </c>
      <c r="Q4114" s="37" t="str">
        <f t="shared" si="709"/>
        <v>Sigma Films</v>
      </c>
      <c r="R4114" s="6" t="str">
        <f t="shared" si="710"/>
        <v>I - Sigma Films</v>
      </c>
      <c r="S4114" s="6" t="str">
        <f>IFERROR(INDEX('Vendor Over-ride'!$C:$C, MATCH($R:$R,'Vendor Over-ride'!$A:$A,0)),"")</f>
        <v>I - Sigma Films</v>
      </c>
      <c r="U4114" s="38" t="str">
        <f t="shared" si="704"/>
        <v>Lottery</v>
      </c>
      <c r="V4114" s="5" t="str">
        <f t="shared" si="714"/>
        <v>AWARD</v>
      </c>
      <c r="W4114" s="5" t="b">
        <f t="shared" si="711"/>
        <v>1</v>
      </c>
      <c r="X4114" s="40">
        <f t="shared" ca="1" si="712"/>
        <v>285930</v>
      </c>
      <c r="Y4114" s="30" t="b">
        <f t="shared" ca="1" si="713"/>
        <v>1</v>
      </c>
    </row>
    <row r="4115" spans="1:25">
      <c r="A4115" s="28" t="s">
        <v>5366</v>
      </c>
      <c r="B4115" s="28" t="s">
        <v>5367</v>
      </c>
      <c r="C4115" s="28" t="s">
        <v>3872</v>
      </c>
      <c r="D4115" s="28" t="s">
        <v>2842</v>
      </c>
      <c r="E4115" s="29">
        <v>42241</v>
      </c>
      <c r="F4115" s="28" t="s">
        <v>3926</v>
      </c>
      <c r="G4115" s="30">
        <v>1314</v>
      </c>
      <c r="H4115" s="28" t="s">
        <v>14998</v>
      </c>
      <c r="I4115" s="31">
        <v>0</v>
      </c>
      <c r="J4115" s="31">
        <v>20700</v>
      </c>
      <c r="K4115" s="28" t="s">
        <v>5427</v>
      </c>
      <c r="L4115" s="32">
        <f t="shared" si="705"/>
        <v>-20700</v>
      </c>
      <c r="M4115" s="33">
        <f t="shared" si="706"/>
        <v>20700</v>
      </c>
      <c r="N4115" s="34" t="b">
        <v>1</v>
      </c>
      <c r="O4115" s="35">
        <f t="shared" si="707"/>
        <v>20700</v>
      </c>
      <c r="P4115" s="36" t="str">
        <f t="shared" si="708"/>
        <v>I</v>
      </c>
      <c r="Q4115" s="37" t="str">
        <f t="shared" si="709"/>
        <v>Synchronicity Films Ltd</v>
      </c>
      <c r="R4115" s="6" t="str">
        <f t="shared" si="710"/>
        <v>I - Synchronicity Films Ltd</v>
      </c>
      <c r="S4115" s="6" t="str">
        <f>IFERROR(INDEX('Vendor Over-ride'!$C:$C, MATCH($R:$R,'Vendor Over-ride'!$A:$A,0)),"")</f>
        <v>I - Synchronicity Films Ltd</v>
      </c>
      <c r="U4115" s="38" t="str">
        <f t="shared" si="704"/>
        <v>Lottery</v>
      </c>
      <c r="V4115" s="5" t="str">
        <f t="shared" si="714"/>
        <v>AWARD</v>
      </c>
      <c r="W4115" s="5" t="b">
        <f t="shared" si="711"/>
        <v>0</v>
      </c>
      <c r="X4115" s="40">
        <f t="shared" ca="1" si="712"/>
        <v>53200</v>
      </c>
      <c r="Y4115" s="30" t="b">
        <f t="shared" ca="1" si="713"/>
        <v>1</v>
      </c>
    </row>
    <row r="4116" spans="1:25" hidden="1">
      <c r="A4116" s="28" t="s">
        <v>5366</v>
      </c>
      <c r="B4116" s="28" t="s">
        <v>5367</v>
      </c>
      <c r="C4116" s="28" t="s">
        <v>3872</v>
      </c>
      <c r="D4116" s="28" t="s">
        <v>2842</v>
      </c>
      <c r="E4116" s="29">
        <v>42241</v>
      </c>
      <c r="F4116" s="28" t="s">
        <v>14999</v>
      </c>
      <c r="G4116" s="30">
        <v>1314</v>
      </c>
      <c r="H4116" s="28" t="s">
        <v>15000</v>
      </c>
      <c r="I4116" s="31">
        <v>0</v>
      </c>
      <c r="J4116" s="31">
        <v>10962</v>
      </c>
      <c r="K4116" s="28" t="s">
        <v>15001</v>
      </c>
      <c r="L4116" s="32">
        <f t="shared" si="705"/>
        <v>-10962</v>
      </c>
      <c r="M4116" s="33">
        <f t="shared" si="706"/>
        <v>10962</v>
      </c>
      <c r="N4116" s="34" t="b">
        <v>1</v>
      </c>
      <c r="O4116" s="35">
        <f t="shared" si="707"/>
        <v>10962</v>
      </c>
      <c r="P4116" s="36" t="str">
        <f t="shared" si="708"/>
        <v>I</v>
      </c>
      <c r="Q4116" s="37" t="str">
        <f t="shared" si="709"/>
        <v>Tattiemoon Ltd</v>
      </c>
      <c r="R4116" s="6" t="str">
        <f t="shared" si="710"/>
        <v>I - Tattiemoon Ltd</v>
      </c>
      <c r="S4116" s="6" t="str">
        <f>IFERROR(INDEX('Vendor Over-ride'!$C:$C, MATCH($R:$R,'Vendor Over-ride'!$A:$A,0)),"")</f>
        <v>I - Tattiemoon Ltd</v>
      </c>
      <c r="U4116" s="38" t="str">
        <f t="shared" si="704"/>
        <v>Lottery</v>
      </c>
      <c r="V4116" s="5" t="str">
        <f t="shared" si="714"/>
        <v>AWARD</v>
      </c>
      <c r="W4116" s="5" t="b">
        <f t="shared" si="711"/>
        <v>0</v>
      </c>
      <c r="X4116" s="40">
        <f t="shared" ca="1" si="712"/>
        <v>15741</v>
      </c>
      <c r="Y4116" s="30" t="b">
        <f t="shared" ca="1" si="713"/>
        <v>0</v>
      </c>
    </row>
    <row r="4117" spans="1:25">
      <c r="A4117" s="28" t="s">
        <v>5366</v>
      </c>
      <c r="B4117" s="28" t="s">
        <v>5367</v>
      </c>
      <c r="C4117" s="28" t="s">
        <v>3872</v>
      </c>
      <c r="D4117" s="28" t="s">
        <v>2842</v>
      </c>
      <c r="E4117" s="29">
        <v>42241</v>
      </c>
      <c r="F4117" s="28" t="s">
        <v>3927</v>
      </c>
      <c r="G4117" s="30">
        <v>1314</v>
      </c>
      <c r="H4117" s="28" t="s">
        <v>15002</v>
      </c>
      <c r="I4117" s="31">
        <v>0</v>
      </c>
      <c r="J4117" s="31">
        <v>11000</v>
      </c>
      <c r="K4117" s="28" t="s">
        <v>5428</v>
      </c>
      <c r="L4117" s="32">
        <f t="shared" si="705"/>
        <v>-11000</v>
      </c>
      <c r="M4117" s="33">
        <f t="shared" si="706"/>
        <v>11000</v>
      </c>
      <c r="N4117" s="34" t="b">
        <v>1</v>
      </c>
      <c r="O4117" s="35">
        <f t="shared" si="707"/>
        <v>11000</v>
      </c>
      <c r="P4117" s="36" t="str">
        <f t="shared" si="708"/>
        <v>I</v>
      </c>
      <c r="Q4117" s="37" t="str">
        <f t="shared" si="709"/>
        <v>The Fruitmarket Gallery</v>
      </c>
      <c r="R4117" s="6" t="str">
        <f t="shared" si="710"/>
        <v>I - The Fruitmarket Gallery</v>
      </c>
      <c r="S4117" s="6" t="str">
        <f>IFERROR(INDEX('Vendor Over-ride'!$C:$C, MATCH($R:$R,'Vendor Over-ride'!$A:$A,0)),"")</f>
        <v>I - Fruitmarket Gallery, The</v>
      </c>
      <c r="U4117" s="38" t="str">
        <f t="shared" si="704"/>
        <v>Lottery</v>
      </c>
      <c r="V4117" s="5" t="str">
        <f t="shared" si="714"/>
        <v>AWARD</v>
      </c>
      <c r="W4117" s="5" t="b">
        <f t="shared" si="711"/>
        <v>0</v>
      </c>
      <c r="X4117" s="40">
        <f t="shared" ca="1" si="712"/>
        <v>110000</v>
      </c>
      <c r="Y4117" s="30" t="b">
        <f t="shared" ca="1" si="713"/>
        <v>1</v>
      </c>
    </row>
    <row r="4118" spans="1:25" hidden="1">
      <c r="A4118" s="28" t="s">
        <v>5366</v>
      </c>
      <c r="B4118" s="28" t="s">
        <v>5367</v>
      </c>
      <c r="C4118" s="28" t="s">
        <v>3872</v>
      </c>
      <c r="D4118" s="28" t="s">
        <v>2842</v>
      </c>
      <c r="E4118" s="29">
        <v>42241</v>
      </c>
      <c r="F4118" s="28" t="s">
        <v>3928</v>
      </c>
      <c r="G4118" s="30">
        <v>1314</v>
      </c>
      <c r="H4118" s="28" t="s">
        <v>15003</v>
      </c>
      <c r="I4118" s="31">
        <v>0</v>
      </c>
      <c r="J4118" s="31">
        <v>1170</v>
      </c>
      <c r="K4118" s="28" t="s">
        <v>5444</v>
      </c>
      <c r="L4118" s="32">
        <f t="shared" si="705"/>
        <v>-1170</v>
      </c>
      <c r="M4118" s="33">
        <f t="shared" si="706"/>
        <v>1170</v>
      </c>
      <c r="N4118" s="34" t="b">
        <v>1</v>
      </c>
      <c r="O4118" s="35">
        <f t="shared" si="707"/>
        <v>1170</v>
      </c>
      <c r="P4118" s="36" t="str">
        <f t="shared" si="708"/>
        <v>I</v>
      </c>
      <c r="Q4118" s="37" t="str">
        <f t="shared" si="709"/>
        <v>Tricky Hat Productions</v>
      </c>
      <c r="R4118" s="6" t="str">
        <f t="shared" si="710"/>
        <v>I - Tricky Hat Productions</v>
      </c>
      <c r="S4118" s="6" t="str">
        <f>IFERROR(INDEX('Vendor Over-ride'!$C:$C, MATCH($R:$R,'Vendor Over-ride'!$A:$A,0)),"")</f>
        <v>I - Tricky Hat Productions</v>
      </c>
      <c r="U4118" s="38" t="str">
        <f t="shared" si="704"/>
        <v>Lottery</v>
      </c>
      <c r="V4118" s="5" t="str">
        <f t="shared" si="714"/>
        <v>AWARD</v>
      </c>
      <c r="W4118" s="5" t="b">
        <f t="shared" si="711"/>
        <v>0</v>
      </c>
      <c r="X4118" s="40">
        <f t="shared" ca="1" si="712"/>
        <v>1170</v>
      </c>
      <c r="Y4118" s="30" t="b">
        <f t="shared" ca="1" si="713"/>
        <v>0</v>
      </c>
    </row>
    <row r="4119" spans="1:25">
      <c r="A4119" s="28" t="s">
        <v>5366</v>
      </c>
      <c r="B4119" s="28" t="s">
        <v>5367</v>
      </c>
      <c r="C4119" s="28" t="s">
        <v>3872</v>
      </c>
      <c r="D4119" s="28" t="s">
        <v>2842</v>
      </c>
      <c r="E4119" s="29">
        <v>42241</v>
      </c>
      <c r="F4119" s="28" t="s">
        <v>3859</v>
      </c>
      <c r="G4119" s="30">
        <v>1314</v>
      </c>
      <c r="H4119" s="28" t="s">
        <v>15004</v>
      </c>
      <c r="I4119" s="31">
        <v>0</v>
      </c>
      <c r="J4119" s="31">
        <v>1000</v>
      </c>
      <c r="K4119" s="28" t="s">
        <v>5611</v>
      </c>
      <c r="L4119" s="32">
        <f t="shared" si="705"/>
        <v>-1000</v>
      </c>
      <c r="M4119" s="33">
        <f t="shared" si="706"/>
        <v>1000</v>
      </c>
      <c r="N4119" s="34" t="b">
        <v>1</v>
      </c>
      <c r="O4119" s="35">
        <f t="shared" si="707"/>
        <v>1000</v>
      </c>
      <c r="P4119" s="36" t="str">
        <f t="shared" si="708"/>
        <v>I</v>
      </c>
      <c r="Q4119" s="37" t="str">
        <f t="shared" si="709"/>
        <v>Up Helly Aa Ltd</v>
      </c>
      <c r="R4119" s="6" t="str">
        <f t="shared" si="710"/>
        <v>I - Up Helly Aa Ltd</v>
      </c>
      <c r="S4119" s="6" t="str">
        <f>IFERROR(INDEX('Vendor Over-ride'!$C:$C, MATCH($R:$R,'Vendor Over-ride'!$A:$A,0)),"")</f>
        <v>I - Up Helly Aa Ltd</v>
      </c>
      <c r="U4119" s="38" t="str">
        <f t="shared" si="704"/>
        <v>Lottery</v>
      </c>
      <c r="V4119" s="5" t="str">
        <f t="shared" si="714"/>
        <v>AWARD</v>
      </c>
      <c r="W4119" s="5" t="b">
        <f t="shared" si="711"/>
        <v>0</v>
      </c>
      <c r="X4119" s="40">
        <f t="shared" ca="1" si="712"/>
        <v>236025</v>
      </c>
      <c r="Y4119" s="30" t="b">
        <f t="shared" ca="1" si="713"/>
        <v>1</v>
      </c>
    </row>
    <row r="4120" spans="1:25">
      <c r="A4120" s="28" t="s">
        <v>5366</v>
      </c>
      <c r="B4120" s="28" t="s">
        <v>5367</v>
      </c>
      <c r="C4120" s="28" t="s">
        <v>3872</v>
      </c>
      <c r="D4120" s="28" t="s">
        <v>2842</v>
      </c>
      <c r="E4120" s="29">
        <v>42241</v>
      </c>
      <c r="F4120" s="28" t="s">
        <v>3860</v>
      </c>
      <c r="G4120" s="30">
        <v>1314</v>
      </c>
      <c r="H4120" s="28" t="s">
        <v>15005</v>
      </c>
      <c r="I4120" s="31">
        <v>0</v>
      </c>
      <c r="J4120" s="31">
        <v>10083</v>
      </c>
      <c r="K4120" s="28" t="s">
        <v>5581</v>
      </c>
      <c r="L4120" s="32">
        <f t="shared" si="705"/>
        <v>-10083</v>
      </c>
      <c r="M4120" s="33">
        <f t="shared" si="706"/>
        <v>10083</v>
      </c>
      <c r="N4120" s="34" t="b">
        <v>1</v>
      </c>
      <c r="O4120" s="35">
        <f t="shared" si="707"/>
        <v>10083</v>
      </c>
      <c r="P4120" s="36" t="str">
        <f t="shared" si="708"/>
        <v>I</v>
      </c>
      <c r="Q4120" s="37" t="str">
        <f t="shared" si="709"/>
        <v>Young Films Ltd (Bannan Production)</v>
      </c>
      <c r="R4120" s="6" t="str">
        <f t="shared" si="710"/>
        <v>I - Young Films Ltd (Bannan Production)</v>
      </c>
      <c r="S4120" s="6" t="str">
        <f>IFERROR(INDEX('Vendor Over-ride'!$C:$C, MATCH($R:$R,'Vendor Over-ride'!$A:$A,0)),"")</f>
        <v>I - Young Films Ltd</v>
      </c>
      <c r="U4120" s="38" t="str">
        <f t="shared" si="704"/>
        <v>Lottery</v>
      </c>
      <c r="V4120" s="5" t="str">
        <f t="shared" si="714"/>
        <v>AWARD</v>
      </c>
      <c r="W4120" s="5" t="b">
        <f t="shared" si="711"/>
        <v>0</v>
      </c>
      <c r="X4120" s="40">
        <f t="shared" ca="1" si="712"/>
        <v>373203</v>
      </c>
      <c r="Y4120" s="30" t="b">
        <f t="shared" ca="1" si="713"/>
        <v>1</v>
      </c>
    </row>
    <row r="4121" spans="1:25" hidden="1">
      <c r="A4121" s="28" t="s">
        <v>5366</v>
      </c>
      <c r="B4121" s="28" t="s">
        <v>5367</v>
      </c>
      <c r="C4121" s="28" t="s">
        <v>3872</v>
      </c>
      <c r="D4121" s="28" t="s">
        <v>2842</v>
      </c>
      <c r="E4121" s="29">
        <v>42241</v>
      </c>
      <c r="F4121" s="28" t="s">
        <v>3862</v>
      </c>
      <c r="G4121" s="30">
        <v>1314</v>
      </c>
      <c r="H4121" s="28" t="s">
        <v>15006</v>
      </c>
      <c r="I4121" s="31">
        <v>0</v>
      </c>
      <c r="J4121" s="31">
        <v>169.08</v>
      </c>
      <c r="K4121" s="28" t="s">
        <v>15007</v>
      </c>
      <c r="L4121" s="32">
        <f t="shared" si="705"/>
        <v>-169.08</v>
      </c>
      <c r="M4121" s="33">
        <f t="shared" si="706"/>
        <v>169.08</v>
      </c>
      <c r="N4121" s="34" t="b">
        <v>1</v>
      </c>
      <c r="O4121" s="35">
        <f t="shared" si="707"/>
        <v>169.08</v>
      </c>
      <c r="P4121" s="36" t="str">
        <f t="shared" si="708"/>
        <v>T</v>
      </c>
      <c r="Q4121" s="37" t="str">
        <f t="shared" si="709"/>
        <v>Cordia(Services) LLP</v>
      </c>
      <c r="R4121" s="6" t="str">
        <f t="shared" si="710"/>
        <v>T - Cordia(Services) LLP</v>
      </c>
      <c r="S4121" s="6" t="str">
        <f>IFERROR(INDEX('Vendor Over-ride'!$C:$C, MATCH($R:$R,'Vendor Over-ride'!$A:$A,0)),"")</f>
        <v>T - Cordia(Services) LLP</v>
      </c>
      <c r="U4121" s="38" t="str">
        <f t="shared" si="704"/>
        <v>Lottery</v>
      </c>
      <c r="V4121" s="5" t="str">
        <f t="shared" si="714"/>
        <v>TRADE</v>
      </c>
      <c r="W4121" s="5" t="b">
        <f t="shared" si="711"/>
        <v>0</v>
      </c>
      <c r="X4121" s="40">
        <f t="shared" ca="1" si="712"/>
        <v>169.08</v>
      </c>
      <c r="Y4121" s="30" t="b">
        <f t="shared" ca="1" si="713"/>
        <v>0</v>
      </c>
    </row>
    <row r="4122" spans="1:25" hidden="1">
      <c r="A4122" s="28" t="s">
        <v>5366</v>
      </c>
      <c r="B4122" s="28" t="s">
        <v>5367</v>
      </c>
      <c r="C4122" s="28" t="s">
        <v>3872</v>
      </c>
      <c r="D4122" s="28" t="s">
        <v>2842</v>
      </c>
      <c r="E4122" s="29">
        <v>42241</v>
      </c>
      <c r="F4122" s="28" t="s">
        <v>3863</v>
      </c>
      <c r="G4122" s="30">
        <v>1314</v>
      </c>
      <c r="H4122" s="28" t="s">
        <v>15008</v>
      </c>
      <c r="I4122" s="31">
        <v>0</v>
      </c>
      <c r="J4122" s="31">
        <v>257.2</v>
      </c>
      <c r="K4122" s="28" t="s">
        <v>3888</v>
      </c>
      <c r="L4122" s="32">
        <f t="shared" si="705"/>
        <v>-257.2</v>
      </c>
      <c r="M4122" s="33">
        <f t="shared" si="706"/>
        <v>257.2</v>
      </c>
      <c r="N4122" s="34" t="b">
        <v>1</v>
      </c>
      <c r="O4122" s="35">
        <f t="shared" si="707"/>
        <v>257.2</v>
      </c>
      <c r="P4122" s="36" t="str">
        <f t="shared" si="708"/>
        <v>T</v>
      </c>
      <c r="Q4122" s="37" t="str">
        <f t="shared" si="709"/>
        <v>Dundee Contemporary Arts</v>
      </c>
      <c r="R4122" s="6" t="str">
        <f t="shared" si="710"/>
        <v>T - Dundee Contemporary Arts</v>
      </c>
      <c r="S4122" s="6" t="str">
        <f>IFERROR(INDEX('Vendor Over-ride'!$C:$C, MATCH($R:$R,'Vendor Over-ride'!$A:$A,0)),"")</f>
        <v>T - Dundee Contemporary Arts</v>
      </c>
      <c r="U4122" s="38" t="str">
        <f t="shared" si="704"/>
        <v>Lottery</v>
      </c>
      <c r="V4122" s="5" t="str">
        <f t="shared" si="714"/>
        <v>TRADE</v>
      </c>
      <c r="W4122" s="5" t="b">
        <f t="shared" si="711"/>
        <v>0</v>
      </c>
      <c r="X4122" s="40">
        <f t="shared" ca="1" si="712"/>
        <v>522.20000000000005</v>
      </c>
      <c r="Y4122" s="30" t="b">
        <f t="shared" ca="1" si="713"/>
        <v>0</v>
      </c>
    </row>
    <row r="4123" spans="1:25" hidden="1">
      <c r="A4123" s="28" t="s">
        <v>5366</v>
      </c>
      <c r="B4123" s="28" t="s">
        <v>5367</v>
      </c>
      <c r="C4123" s="28" t="s">
        <v>3872</v>
      </c>
      <c r="D4123" s="28" t="s">
        <v>2842</v>
      </c>
      <c r="E4123" s="29">
        <v>42241</v>
      </c>
      <c r="F4123" s="28" t="s">
        <v>15009</v>
      </c>
      <c r="G4123" s="30">
        <v>1314</v>
      </c>
      <c r="H4123" s="28" t="s">
        <v>15010</v>
      </c>
      <c r="I4123" s="31">
        <v>0</v>
      </c>
      <c r="J4123" s="31">
        <v>600</v>
      </c>
      <c r="K4123" s="28" t="s">
        <v>15011</v>
      </c>
      <c r="L4123" s="32">
        <f t="shared" si="705"/>
        <v>-600</v>
      </c>
      <c r="M4123" s="33">
        <f t="shared" si="706"/>
        <v>600</v>
      </c>
      <c r="N4123" s="34" t="b">
        <v>1</v>
      </c>
      <c r="O4123" s="35">
        <f t="shared" si="707"/>
        <v>600</v>
      </c>
      <c r="P4123" s="36" t="str">
        <f t="shared" si="708"/>
        <v>T</v>
      </c>
      <c r="Q4123" s="37" t="str">
        <f t="shared" si="709"/>
        <v>Edinburgh Festival Centre</v>
      </c>
      <c r="R4123" s="6" t="str">
        <f t="shared" si="710"/>
        <v>T - Edinburgh Festival Centre</v>
      </c>
      <c r="S4123" s="6" t="str">
        <f>IFERROR(INDEX('Vendor Over-ride'!$C:$C, MATCH($R:$R,'Vendor Over-ride'!$A:$A,0)),"")</f>
        <v>T - Edinburgh Festival Centre</v>
      </c>
      <c r="U4123" s="38" t="str">
        <f t="shared" si="704"/>
        <v>Lottery</v>
      </c>
      <c r="V4123" s="5" t="str">
        <f t="shared" si="714"/>
        <v>TRADE</v>
      </c>
      <c r="W4123" s="5" t="b">
        <f t="shared" si="711"/>
        <v>0</v>
      </c>
      <c r="X4123" s="40">
        <f t="shared" ca="1" si="712"/>
        <v>600</v>
      </c>
      <c r="Y4123" s="30" t="b">
        <f t="shared" ca="1" si="713"/>
        <v>0</v>
      </c>
    </row>
    <row r="4124" spans="1:25" hidden="1">
      <c r="A4124" s="28" t="s">
        <v>5366</v>
      </c>
      <c r="B4124" s="28" t="s">
        <v>5367</v>
      </c>
      <c r="C4124" s="28" t="s">
        <v>3872</v>
      </c>
      <c r="D4124" s="28" t="s">
        <v>2842</v>
      </c>
      <c r="E4124" s="29">
        <v>42241</v>
      </c>
      <c r="F4124" s="28" t="s">
        <v>3864</v>
      </c>
      <c r="G4124" s="30">
        <v>1314</v>
      </c>
      <c r="H4124" s="28" t="s">
        <v>15012</v>
      </c>
      <c r="I4124" s="31">
        <v>0</v>
      </c>
      <c r="J4124" s="31">
        <v>75</v>
      </c>
      <c r="K4124" s="28" t="s">
        <v>15013</v>
      </c>
      <c r="L4124" s="32">
        <f t="shared" si="705"/>
        <v>-75</v>
      </c>
      <c r="M4124" s="33">
        <f t="shared" si="706"/>
        <v>75</v>
      </c>
      <c r="N4124" s="34" t="b">
        <v>1</v>
      </c>
      <c r="O4124" s="35">
        <f t="shared" si="707"/>
        <v>75</v>
      </c>
      <c r="P4124" s="36" t="str">
        <f t="shared" si="708"/>
        <v>T</v>
      </c>
      <c r="Q4124" s="37" t="str">
        <f t="shared" si="709"/>
        <v>Paul Gorman</v>
      </c>
      <c r="R4124" s="6" t="str">
        <f t="shared" si="710"/>
        <v>T - Paul Gorman</v>
      </c>
      <c r="S4124" s="6" t="str">
        <f>IFERROR(INDEX('Vendor Over-ride'!$C:$C, MATCH($R:$R,'Vendor Over-ride'!$A:$A,0)),"")</f>
        <v>T - Paul Gorman</v>
      </c>
      <c r="U4124" s="38" t="str">
        <f t="shared" si="704"/>
        <v>Lottery</v>
      </c>
      <c r="V4124" s="5" t="str">
        <f t="shared" si="714"/>
        <v>TRADE</v>
      </c>
      <c r="W4124" s="5" t="b">
        <f t="shared" si="711"/>
        <v>0</v>
      </c>
      <c r="X4124" s="40">
        <f t="shared" ca="1" si="712"/>
        <v>75</v>
      </c>
      <c r="Y4124" s="30" t="b">
        <f t="shared" ca="1" si="713"/>
        <v>0</v>
      </c>
    </row>
    <row r="4125" spans="1:25" hidden="1">
      <c r="A4125" s="28" t="s">
        <v>5366</v>
      </c>
      <c r="B4125" s="28" t="s">
        <v>5367</v>
      </c>
      <c r="C4125" s="28" t="s">
        <v>3872</v>
      </c>
      <c r="D4125" s="28" t="s">
        <v>2986</v>
      </c>
      <c r="E4125" s="29">
        <v>42228</v>
      </c>
      <c r="F4125" s="28" t="s">
        <v>15014</v>
      </c>
      <c r="G4125" s="30">
        <v>1295</v>
      </c>
      <c r="H4125" s="28" t="s">
        <v>15015</v>
      </c>
      <c r="I4125" s="31">
        <v>3347673.6</v>
      </c>
      <c r="J4125" s="31">
        <v>0</v>
      </c>
      <c r="K4125" s="28" t="s">
        <v>5430</v>
      </c>
      <c r="L4125" s="32">
        <f t="shared" si="705"/>
        <v>3347673.6</v>
      </c>
      <c r="M4125" s="33">
        <f t="shared" si="706"/>
        <v>3347673.6</v>
      </c>
      <c r="N4125" s="34" t="b">
        <v>0</v>
      </c>
      <c r="O4125" s="35">
        <f t="shared" si="707"/>
        <v>0</v>
      </c>
      <c r="P4125" s="36" t="str">
        <f t="shared" si="708"/>
        <v>T</v>
      </c>
      <c r="Q4125" s="37" t="str">
        <f t="shared" si="709"/>
        <v>National Lottery Distribution Fund</v>
      </c>
      <c r="R4125" s="6" t="str">
        <f t="shared" si="710"/>
        <v>T - National Lottery Distribution Fund</v>
      </c>
      <c r="S4125" s="6" t="str">
        <f>IFERROR(INDEX('Vendor Over-ride'!$C:$C, MATCH($R:$R,'Vendor Over-ride'!$A:$A,0)),"")</f>
        <v>T - National Lottery Distribution Fund</v>
      </c>
      <c r="U4125" s="38" t="str">
        <f t="shared" si="704"/>
        <v>Lottery</v>
      </c>
      <c r="V4125" s="5" t="str">
        <f t="shared" si="714"/>
        <v>TRADE</v>
      </c>
      <c r="W4125" s="5" t="b">
        <f t="shared" si="711"/>
        <v>0</v>
      </c>
      <c r="X4125" s="40">
        <f t="shared" ca="1" si="712"/>
        <v>0</v>
      </c>
      <c r="Y4125" s="30" t="b">
        <f t="shared" ca="1" si="713"/>
        <v>0</v>
      </c>
    </row>
    <row r="4126" spans="1:25" hidden="1">
      <c r="A4126" s="28" t="s">
        <v>5366</v>
      </c>
      <c r="B4126" s="28" t="s">
        <v>5367</v>
      </c>
      <c r="C4126" s="28" t="s">
        <v>3872</v>
      </c>
      <c r="D4126" s="28" t="s">
        <v>2986</v>
      </c>
      <c r="E4126" s="29">
        <v>42237</v>
      </c>
      <c r="F4126" s="28" t="s">
        <v>15016</v>
      </c>
      <c r="G4126" s="30">
        <v>1310</v>
      </c>
      <c r="H4126" s="28" t="s">
        <v>15017</v>
      </c>
      <c r="I4126" s="31">
        <v>7500</v>
      </c>
      <c r="J4126" s="31">
        <v>0</v>
      </c>
      <c r="K4126" s="28" t="s">
        <v>15018</v>
      </c>
      <c r="L4126" s="32">
        <f t="shared" si="705"/>
        <v>7500</v>
      </c>
      <c r="M4126" s="33">
        <f t="shared" si="706"/>
        <v>7500</v>
      </c>
      <c r="N4126" s="34" t="b">
        <v>0</v>
      </c>
      <c r="O4126" s="35">
        <f t="shared" si="707"/>
        <v>0</v>
      </c>
      <c r="P4126" s="36" t="str">
        <f t="shared" si="708"/>
        <v>T</v>
      </c>
      <c r="Q4126" s="37" t="str">
        <f t="shared" si="709"/>
        <v>Tommy's Honor Productions Ltd</v>
      </c>
      <c r="R4126" s="6" t="str">
        <f t="shared" si="710"/>
        <v>T - Tommy's Honor Productions Ltd</v>
      </c>
      <c r="S4126" s="6" t="str">
        <f>IFERROR(INDEX('Vendor Over-ride'!$C:$C, MATCH($R:$R,'Vendor Over-ride'!$A:$A,0)),"")</f>
        <v>T - Tommy's Honor Productions Ltd</v>
      </c>
      <c r="U4126" s="38" t="str">
        <f t="shared" si="704"/>
        <v>Lottery</v>
      </c>
      <c r="V4126" s="5" t="str">
        <f t="shared" si="714"/>
        <v>TRADE</v>
      </c>
      <c r="W4126" s="5" t="b">
        <f t="shared" si="711"/>
        <v>0</v>
      </c>
      <c r="X4126" s="40">
        <f t="shared" ca="1" si="712"/>
        <v>0</v>
      </c>
      <c r="Y4126" s="30" t="b">
        <f t="shared" ca="1" si="713"/>
        <v>0</v>
      </c>
    </row>
    <row r="4127" spans="1:25" hidden="1">
      <c r="A4127" s="28" t="s">
        <v>5366</v>
      </c>
      <c r="B4127" s="28" t="s">
        <v>5367</v>
      </c>
      <c r="C4127" s="28" t="s">
        <v>3872</v>
      </c>
      <c r="D4127" s="28" t="s">
        <v>2986</v>
      </c>
      <c r="E4127" s="29">
        <v>42235</v>
      </c>
      <c r="F4127" s="28" t="s">
        <v>15019</v>
      </c>
      <c r="G4127" s="30">
        <v>1312</v>
      </c>
      <c r="H4127" s="28" t="s">
        <v>15020</v>
      </c>
      <c r="I4127" s="31">
        <v>2861.53</v>
      </c>
      <c r="J4127" s="31">
        <v>0</v>
      </c>
      <c r="K4127" s="28" t="s">
        <v>5487</v>
      </c>
      <c r="L4127" s="32">
        <f t="shared" si="705"/>
        <v>2861.53</v>
      </c>
      <c r="M4127" s="33">
        <f t="shared" si="706"/>
        <v>2861.53</v>
      </c>
      <c r="N4127" s="34" t="b">
        <v>0</v>
      </c>
      <c r="O4127" s="35">
        <f t="shared" si="707"/>
        <v>0</v>
      </c>
      <c r="P4127" s="36" t="str">
        <f t="shared" si="708"/>
        <v>T</v>
      </c>
      <c r="Q4127" s="37" t="str">
        <f t="shared" si="709"/>
        <v>Stichting Freeway Custody</v>
      </c>
      <c r="R4127" s="6" t="str">
        <f t="shared" si="710"/>
        <v>T - Stichting Freeway Custody</v>
      </c>
      <c r="S4127" s="6" t="str">
        <f>IFERROR(INDEX('Vendor Over-ride'!$C:$C, MATCH($R:$R,'Vendor Over-ride'!$A:$A,0)),"")</f>
        <v>T - Stichting Freeway Custody</v>
      </c>
      <c r="U4127" s="38" t="str">
        <f t="shared" si="704"/>
        <v>Lottery</v>
      </c>
      <c r="V4127" s="5" t="str">
        <f t="shared" si="714"/>
        <v>TRADE</v>
      </c>
      <c r="W4127" s="5" t="b">
        <f t="shared" si="711"/>
        <v>0</v>
      </c>
      <c r="X4127" s="40">
        <f t="shared" ca="1" si="712"/>
        <v>0</v>
      </c>
      <c r="Y4127" s="30" t="b">
        <f t="shared" ca="1" si="713"/>
        <v>0</v>
      </c>
    </row>
    <row r="4128" spans="1:25" hidden="1">
      <c r="A4128" s="28" t="s">
        <v>5366</v>
      </c>
      <c r="B4128" s="28" t="s">
        <v>5367</v>
      </c>
      <c r="C4128" s="28" t="s">
        <v>3872</v>
      </c>
      <c r="D4128" s="28" t="s">
        <v>2990</v>
      </c>
      <c r="E4128" s="29">
        <v>42230</v>
      </c>
      <c r="F4128" s="28"/>
      <c r="G4128" s="30">
        <v>1291</v>
      </c>
      <c r="H4128" s="28" t="s">
        <v>15021</v>
      </c>
      <c r="I4128" s="31">
        <v>0</v>
      </c>
      <c r="J4128" s="31">
        <v>10600</v>
      </c>
      <c r="K4128" s="28"/>
      <c r="L4128" s="32">
        <f t="shared" si="705"/>
        <v>-10600</v>
      </c>
      <c r="M4128" s="33">
        <f t="shared" si="706"/>
        <v>10600</v>
      </c>
      <c r="N4128" s="34" t="b">
        <v>0</v>
      </c>
      <c r="O4128" s="35">
        <f t="shared" si="707"/>
        <v>0</v>
      </c>
      <c r="P4128" s="36" t="str">
        <f t="shared" si="708"/>
        <v/>
      </c>
      <c r="Q4128" s="37" t="e">
        <f t="shared" si="709"/>
        <v>#VALUE!</v>
      </c>
      <c r="R4128" s="6" t="e">
        <f t="shared" si="710"/>
        <v>#VALUE!</v>
      </c>
      <c r="S4128" s="6" t="str">
        <f>IFERROR(INDEX('Vendor Over-ride'!$C:$C, MATCH($R:$R,'Vendor Over-ride'!$A:$A,0)),"")</f>
        <v/>
      </c>
      <c r="U4128" s="38" t="str">
        <f t="shared" si="704"/>
        <v>Lottery</v>
      </c>
      <c r="V4128" s="5" t="str">
        <f t="shared" si="714"/>
        <v/>
      </c>
      <c r="W4128" s="5" t="b">
        <f t="shared" si="711"/>
        <v>0</v>
      </c>
      <c r="X4128" s="40">
        <f t="shared" ca="1" si="712"/>
        <v>334393.72000000003</v>
      </c>
      <c r="Y4128" s="30" t="b">
        <f t="shared" ca="1" si="713"/>
        <v>1</v>
      </c>
    </row>
    <row r="4129" spans="1:25" hidden="1">
      <c r="A4129" s="28" t="s">
        <v>5366</v>
      </c>
      <c r="B4129" s="28" t="s">
        <v>5367</v>
      </c>
      <c r="C4129" s="28" t="s">
        <v>3872</v>
      </c>
      <c r="D4129" s="28" t="s">
        <v>2990</v>
      </c>
      <c r="E4129" s="29">
        <v>42233</v>
      </c>
      <c r="F4129" s="28"/>
      <c r="G4129" s="30">
        <v>1298</v>
      </c>
      <c r="H4129" s="28" t="s">
        <v>15022</v>
      </c>
      <c r="I4129" s="31">
        <v>0</v>
      </c>
      <c r="J4129" s="31">
        <v>5000</v>
      </c>
      <c r="K4129" s="28"/>
      <c r="L4129" s="32">
        <f t="shared" si="705"/>
        <v>-5000</v>
      </c>
      <c r="M4129" s="33">
        <f t="shared" si="706"/>
        <v>5000</v>
      </c>
      <c r="N4129" s="34" t="b">
        <v>0</v>
      </c>
      <c r="O4129" s="35">
        <f t="shared" si="707"/>
        <v>0</v>
      </c>
      <c r="P4129" s="36" t="str">
        <f t="shared" si="708"/>
        <v/>
      </c>
      <c r="Q4129" s="37" t="e">
        <f t="shared" si="709"/>
        <v>#VALUE!</v>
      </c>
      <c r="R4129" s="6" t="e">
        <f t="shared" si="710"/>
        <v>#VALUE!</v>
      </c>
      <c r="S4129" s="6" t="str">
        <f>IFERROR(INDEX('Vendor Over-ride'!$C:$C, MATCH($R:$R,'Vendor Over-ride'!$A:$A,0)),"")</f>
        <v/>
      </c>
      <c r="U4129" s="38" t="str">
        <f t="shared" si="704"/>
        <v>Lottery</v>
      </c>
      <c r="V4129" s="5" t="str">
        <f t="shared" si="714"/>
        <v/>
      </c>
      <c r="W4129" s="5" t="b">
        <f t="shared" si="711"/>
        <v>0</v>
      </c>
      <c r="X4129" s="40">
        <f t="shared" ca="1" si="712"/>
        <v>334393.72000000003</v>
      </c>
      <c r="Y4129" s="30" t="b">
        <f t="shared" ca="1" si="713"/>
        <v>1</v>
      </c>
    </row>
    <row r="4130" spans="1:25" hidden="1">
      <c r="A4130" s="28" t="s">
        <v>5366</v>
      </c>
      <c r="B4130" s="28" t="s">
        <v>5367</v>
      </c>
      <c r="C4130" s="28" t="s">
        <v>3872</v>
      </c>
      <c r="D4130" s="28" t="s">
        <v>2990</v>
      </c>
      <c r="E4130" s="29">
        <v>42233</v>
      </c>
      <c r="F4130" s="28"/>
      <c r="G4130" s="30">
        <v>1299</v>
      </c>
      <c r="H4130" s="28" t="s">
        <v>15023</v>
      </c>
      <c r="I4130" s="31">
        <v>5000</v>
      </c>
      <c r="J4130" s="31">
        <v>0</v>
      </c>
      <c r="K4130" s="28"/>
      <c r="L4130" s="32">
        <f t="shared" si="705"/>
        <v>5000</v>
      </c>
      <c r="M4130" s="33">
        <f t="shared" si="706"/>
        <v>5000</v>
      </c>
      <c r="N4130" s="34" t="b">
        <v>0</v>
      </c>
      <c r="O4130" s="35">
        <f t="shared" si="707"/>
        <v>0</v>
      </c>
      <c r="P4130" s="36" t="str">
        <f t="shared" si="708"/>
        <v/>
      </c>
      <c r="Q4130" s="37" t="e">
        <f t="shared" si="709"/>
        <v>#VALUE!</v>
      </c>
      <c r="R4130" s="6" t="e">
        <f t="shared" si="710"/>
        <v>#VALUE!</v>
      </c>
      <c r="S4130" s="6" t="str">
        <f>IFERROR(INDEX('Vendor Over-ride'!$C:$C, MATCH($R:$R,'Vendor Over-ride'!$A:$A,0)),"")</f>
        <v/>
      </c>
      <c r="U4130" s="38" t="str">
        <f t="shared" si="704"/>
        <v>Lottery</v>
      </c>
      <c r="V4130" s="5" t="str">
        <f t="shared" si="714"/>
        <v/>
      </c>
      <c r="W4130" s="5" t="b">
        <f t="shared" si="711"/>
        <v>0</v>
      </c>
      <c r="X4130" s="40">
        <f t="shared" ca="1" si="712"/>
        <v>334393.72000000003</v>
      </c>
      <c r="Y4130" s="30" t="b">
        <f t="shared" ca="1" si="713"/>
        <v>1</v>
      </c>
    </row>
    <row r="4131" spans="1:25" hidden="1">
      <c r="A4131" s="28" t="s">
        <v>5366</v>
      </c>
      <c r="B4131" s="28" t="s">
        <v>5367</v>
      </c>
      <c r="C4131" s="28" t="s">
        <v>3872</v>
      </c>
      <c r="D4131" s="28" t="s">
        <v>2990</v>
      </c>
      <c r="E4131" s="29">
        <v>42233</v>
      </c>
      <c r="F4131" s="28"/>
      <c r="G4131" s="30">
        <v>1300</v>
      </c>
      <c r="H4131" s="28" t="s">
        <v>15024</v>
      </c>
      <c r="I4131" s="31">
        <v>5000</v>
      </c>
      <c r="J4131" s="31">
        <v>0</v>
      </c>
      <c r="K4131" s="28"/>
      <c r="L4131" s="32">
        <f t="shared" si="705"/>
        <v>5000</v>
      </c>
      <c r="M4131" s="33">
        <f t="shared" si="706"/>
        <v>5000</v>
      </c>
      <c r="N4131" s="34" t="b">
        <v>0</v>
      </c>
      <c r="O4131" s="35">
        <f t="shared" si="707"/>
        <v>0</v>
      </c>
      <c r="P4131" s="36" t="str">
        <f t="shared" si="708"/>
        <v/>
      </c>
      <c r="Q4131" s="37" t="e">
        <f t="shared" si="709"/>
        <v>#VALUE!</v>
      </c>
      <c r="R4131" s="6" t="e">
        <f t="shared" si="710"/>
        <v>#VALUE!</v>
      </c>
      <c r="S4131" s="6" t="str">
        <f>IFERROR(INDEX('Vendor Over-ride'!$C:$C, MATCH($R:$R,'Vendor Over-ride'!$A:$A,0)),"")</f>
        <v/>
      </c>
      <c r="U4131" s="38" t="str">
        <f t="shared" si="704"/>
        <v>Lottery</v>
      </c>
      <c r="V4131" s="5" t="str">
        <f t="shared" si="714"/>
        <v/>
      </c>
      <c r="W4131" s="5" t="b">
        <f t="shared" si="711"/>
        <v>0</v>
      </c>
      <c r="X4131" s="40">
        <f t="shared" ca="1" si="712"/>
        <v>334393.72000000003</v>
      </c>
      <c r="Y4131" s="30" t="b">
        <f t="shared" ca="1" si="713"/>
        <v>1</v>
      </c>
    </row>
    <row r="4132" spans="1:25" hidden="1">
      <c r="A4132" s="28" t="s">
        <v>5366</v>
      </c>
      <c r="B4132" s="28" t="s">
        <v>5367</v>
      </c>
      <c r="C4132" s="28" t="s">
        <v>3872</v>
      </c>
      <c r="D4132" s="28" t="s">
        <v>2990</v>
      </c>
      <c r="E4132" s="29">
        <v>42235</v>
      </c>
      <c r="F4132" s="28"/>
      <c r="G4132" s="30">
        <v>1302</v>
      </c>
      <c r="H4132" s="28" t="s">
        <v>5063</v>
      </c>
      <c r="I4132" s="31">
        <v>150</v>
      </c>
      <c r="J4132" s="31">
        <v>0</v>
      </c>
      <c r="K4132" s="28"/>
      <c r="L4132" s="32">
        <f t="shared" si="705"/>
        <v>150</v>
      </c>
      <c r="M4132" s="33">
        <f t="shared" si="706"/>
        <v>150</v>
      </c>
      <c r="N4132" s="34" t="b">
        <v>0</v>
      </c>
      <c r="O4132" s="35">
        <f t="shared" si="707"/>
        <v>0</v>
      </c>
      <c r="P4132" s="36" t="str">
        <f t="shared" si="708"/>
        <v/>
      </c>
      <c r="Q4132" s="37" t="e">
        <f t="shared" si="709"/>
        <v>#VALUE!</v>
      </c>
      <c r="R4132" s="6" t="e">
        <f t="shared" si="710"/>
        <v>#VALUE!</v>
      </c>
      <c r="S4132" s="6" t="str">
        <f>IFERROR(INDEX('Vendor Over-ride'!$C:$C, MATCH($R:$R,'Vendor Over-ride'!$A:$A,0)),"")</f>
        <v/>
      </c>
      <c r="U4132" s="38" t="str">
        <f t="shared" si="704"/>
        <v>Lottery</v>
      </c>
      <c r="V4132" s="5" t="str">
        <f t="shared" si="714"/>
        <v/>
      </c>
      <c r="W4132" s="5" t="b">
        <f t="shared" si="711"/>
        <v>0</v>
      </c>
      <c r="X4132" s="40">
        <f t="shared" ca="1" si="712"/>
        <v>334393.72000000003</v>
      </c>
      <c r="Y4132" s="30" t="b">
        <f t="shared" ca="1" si="713"/>
        <v>1</v>
      </c>
    </row>
    <row r="4133" spans="1:25" hidden="1">
      <c r="A4133" s="28" t="s">
        <v>5366</v>
      </c>
      <c r="B4133" s="28" t="s">
        <v>5367</v>
      </c>
      <c r="C4133" s="28" t="s">
        <v>3872</v>
      </c>
      <c r="D4133" s="28" t="s">
        <v>2990</v>
      </c>
      <c r="E4133" s="29">
        <v>42242</v>
      </c>
      <c r="F4133" s="28"/>
      <c r="G4133" s="30">
        <v>1315</v>
      </c>
      <c r="H4133" s="28" t="s">
        <v>15025</v>
      </c>
      <c r="I4133" s="31">
        <v>0</v>
      </c>
      <c r="J4133" s="31">
        <v>2500000</v>
      </c>
      <c r="K4133" s="28"/>
      <c r="L4133" s="32">
        <f t="shared" si="705"/>
        <v>-2500000</v>
      </c>
      <c r="M4133" s="33">
        <f t="shared" si="706"/>
        <v>2500000</v>
      </c>
      <c r="N4133" s="34" t="b">
        <v>0</v>
      </c>
      <c r="O4133" s="35">
        <f t="shared" si="707"/>
        <v>0</v>
      </c>
      <c r="P4133" s="36" t="str">
        <f t="shared" si="708"/>
        <v/>
      </c>
      <c r="Q4133" s="37" t="e">
        <f t="shared" si="709"/>
        <v>#VALUE!</v>
      </c>
      <c r="R4133" s="6" t="e">
        <f t="shared" si="710"/>
        <v>#VALUE!</v>
      </c>
      <c r="S4133" s="6" t="str">
        <f>IFERROR(INDEX('Vendor Over-ride'!$C:$C, MATCH($R:$R,'Vendor Over-ride'!$A:$A,0)),"")</f>
        <v/>
      </c>
      <c r="U4133" s="38" t="str">
        <f t="shared" si="704"/>
        <v>Lottery</v>
      </c>
      <c r="V4133" s="5" t="str">
        <f t="shared" si="714"/>
        <v/>
      </c>
      <c r="W4133" s="5" t="b">
        <f t="shared" si="711"/>
        <v>0</v>
      </c>
      <c r="X4133" s="40">
        <f t="shared" ca="1" si="712"/>
        <v>334393.72000000003</v>
      </c>
      <c r="Y4133" s="30" t="b">
        <f t="shared" ca="1" si="713"/>
        <v>1</v>
      </c>
    </row>
    <row r="4134" spans="1:25" hidden="1">
      <c r="A4134" s="28" t="s">
        <v>5366</v>
      </c>
      <c r="B4134" s="28" t="s">
        <v>5367</v>
      </c>
      <c r="C4134" s="28" t="s">
        <v>3872</v>
      </c>
      <c r="D4134" s="28" t="s">
        <v>2990</v>
      </c>
      <c r="E4134" s="29">
        <v>42244</v>
      </c>
      <c r="F4134" s="28"/>
      <c r="G4134" s="30">
        <v>1317</v>
      </c>
      <c r="H4134" s="28" t="s">
        <v>15026</v>
      </c>
      <c r="I4134" s="31">
        <v>0.4</v>
      </c>
      <c r="J4134" s="31">
        <v>0</v>
      </c>
      <c r="K4134" s="28"/>
      <c r="L4134" s="32">
        <f t="shared" si="705"/>
        <v>0.4</v>
      </c>
      <c r="M4134" s="33">
        <f t="shared" si="706"/>
        <v>0.4</v>
      </c>
      <c r="N4134" s="34" t="b">
        <v>0</v>
      </c>
      <c r="O4134" s="35">
        <f t="shared" si="707"/>
        <v>0</v>
      </c>
      <c r="P4134" s="36" t="str">
        <f t="shared" si="708"/>
        <v/>
      </c>
      <c r="Q4134" s="37" t="e">
        <f t="shared" si="709"/>
        <v>#VALUE!</v>
      </c>
      <c r="R4134" s="6" t="e">
        <f t="shared" si="710"/>
        <v>#VALUE!</v>
      </c>
      <c r="S4134" s="6" t="str">
        <f>IFERROR(INDEX('Vendor Over-ride'!$C:$C, MATCH($R:$R,'Vendor Over-ride'!$A:$A,0)),"")</f>
        <v/>
      </c>
      <c r="U4134" s="38" t="str">
        <f t="shared" si="704"/>
        <v>Lottery</v>
      </c>
      <c r="V4134" s="5" t="str">
        <f t="shared" si="714"/>
        <v/>
      </c>
      <c r="W4134" s="5" t="b">
        <f t="shared" si="711"/>
        <v>0</v>
      </c>
      <c r="X4134" s="40">
        <f t="shared" ca="1" si="712"/>
        <v>334393.72000000003</v>
      </c>
      <c r="Y4134" s="30" t="b">
        <f t="shared" ca="1" si="713"/>
        <v>1</v>
      </c>
    </row>
    <row r="4135" spans="1:25" hidden="1">
      <c r="A4135" s="28" t="s">
        <v>5366</v>
      </c>
      <c r="B4135" s="28" t="s">
        <v>5367</v>
      </c>
      <c r="C4135" s="28" t="s">
        <v>3872</v>
      </c>
      <c r="D4135" s="28" t="s">
        <v>5365</v>
      </c>
      <c r="E4135" s="29">
        <v>42230</v>
      </c>
      <c r="F4135" s="28" t="s">
        <v>15027</v>
      </c>
      <c r="G4135" s="30">
        <v>1292</v>
      </c>
      <c r="H4135" s="28" t="s">
        <v>15028</v>
      </c>
      <c r="I4135" s="31">
        <v>0</v>
      </c>
      <c r="J4135" s="31">
        <v>5000</v>
      </c>
      <c r="K4135" s="28" t="s">
        <v>9838</v>
      </c>
      <c r="L4135" s="32">
        <f t="shared" si="705"/>
        <v>-5000</v>
      </c>
      <c r="M4135" s="33">
        <f t="shared" si="706"/>
        <v>5000</v>
      </c>
      <c r="N4135" s="34" t="b">
        <v>0</v>
      </c>
      <c r="O4135" s="35">
        <f t="shared" si="707"/>
        <v>0</v>
      </c>
      <c r="P4135" s="36" t="str">
        <f t="shared" si="708"/>
        <v>I</v>
      </c>
      <c r="Q4135" s="37" t="e">
        <f t="shared" si="709"/>
        <v>#VALUE!</v>
      </c>
      <c r="R4135" s="6" t="e">
        <f t="shared" si="710"/>
        <v>#VALUE!</v>
      </c>
      <c r="S4135" s="6" t="str">
        <f>IFERROR(INDEX('Vendor Over-ride'!$C:$C, MATCH($R:$R,'Vendor Over-ride'!$A:$A,0)),"")</f>
        <v/>
      </c>
      <c r="U4135" s="38" t="str">
        <f t="shared" si="704"/>
        <v>Lottery</v>
      </c>
      <c r="V4135" s="5" t="str">
        <f t="shared" si="714"/>
        <v>AWARD</v>
      </c>
      <c r="W4135" s="5" t="b">
        <f t="shared" si="711"/>
        <v>0</v>
      </c>
      <c r="X4135" s="40">
        <f t="shared" ca="1" si="712"/>
        <v>334393.72000000003</v>
      </c>
      <c r="Y4135" s="30" t="b">
        <f t="shared" ca="1" si="713"/>
        <v>1</v>
      </c>
    </row>
    <row r="4136" spans="1:25" hidden="1">
      <c r="A4136" s="28" t="s">
        <v>5366</v>
      </c>
      <c r="B4136" s="28" t="s">
        <v>5367</v>
      </c>
      <c r="C4136" s="28" t="s">
        <v>4137</v>
      </c>
      <c r="D4136" s="28" t="s">
        <v>2842</v>
      </c>
      <c r="E4136" s="29">
        <v>42248</v>
      </c>
      <c r="F4136" s="28" t="s">
        <v>3865</v>
      </c>
      <c r="G4136" s="30">
        <v>1325</v>
      </c>
      <c r="H4136" s="28" t="s">
        <v>15029</v>
      </c>
      <c r="I4136" s="31">
        <v>0</v>
      </c>
      <c r="J4136" s="31">
        <v>5750</v>
      </c>
      <c r="K4136" s="28" t="s">
        <v>5731</v>
      </c>
      <c r="L4136" s="32">
        <f t="shared" si="705"/>
        <v>-5750</v>
      </c>
      <c r="M4136" s="33">
        <f t="shared" si="706"/>
        <v>5750</v>
      </c>
      <c r="N4136" s="34" t="b">
        <v>1</v>
      </c>
      <c r="O4136" s="35">
        <f t="shared" si="707"/>
        <v>5750</v>
      </c>
      <c r="P4136" s="36" t="str">
        <f t="shared" si="708"/>
        <v>G</v>
      </c>
      <c r="Q4136" s="37" t="str">
        <f t="shared" si="709"/>
        <v>Mahler Players</v>
      </c>
      <c r="R4136" s="6" t="str">
        <f t="shared" si="710"/>
        <v>G - Mahler Players</v>
      </c>
      <c r="S4136" s="6" t="str">
        <f>IFERROR(INDEX('Vendor Over-ride'!$C:$C, MATCH($R:$R,'Vendor Over-ride'!$A:$A,0)),"")</f>
        <v>G - Mahler Players</v>
      </c>
      <c r="U4136" s="38" t="str">
        <f t="shared" si="704"/>
        <v>Lottery</v>
      </c>
      <c r="V4136" s="5" t="str">
        <f t="shared" si="714"/>
        <v>AWARD</v>
      </c>
      <c r="W4136" s="5" t="b">
        <f t="shared" si="711"/>
        <v>0</v>
      </c>
      <c r="X4136" s="40">
        <f t="shared" ca="1" si="712"/>
        <v>11268</v>
      </c>
      <c r="Y4136" s="30" t="b">
        <f t="shared" ca="1" si="713"/>
        <v>0</v>
      </c>
    </row>
    <row r="4137" spans="1:25" hidden="1">
      <c r="A4137" s="28" t="s">
        <v>5366</v>
      </c>
      <c r="B4137" s="28" t="s">
        <v>5367</v>
      </c>
      <c r="C4137" s="28" t="s">
        <v>4137</v>
      </c>
      <c r="D4137" s="28" t="s">
        <v>2842</v>
      </c>
      <c r="E4137" s="29">
        <v>42248</v>
      </c>
      <c r="F4137" s="28" t="s">
        <v>3866</v>
      </c>
      <c r="G4137" s="30">
        <v>1325</v>
      </c>
      <c r="H4137" s="28" t="s">
        <v>15030</v>
      </c>
      <c r="I4137" s="31">
        <v>0</v>
      </c>
      <c r="J4137" s="31">
        <v>3468</v>
      </c>
      <c r="K4137" s="28" t="s">
        <v>5738</v>
      </c>
      <c r="L4137" s="32">
        <f t="shared" si="705"/>
        <v>-3468</v>
      </c>
      <c r="M4137" s="33">
        <f t="shared" si="706"/>
        <v>3468</v>
      </c>
      <c r="N4137" s="34" t="b">
        <v>1</v>
      </c>
      <c r="O4137" s="35">
        <f t="shared" si="707"/>
        <v>3468</v>
      </c>
      <c r="P4137" s="36" t="str">
        <f t="shared" si="708"/>
        <v>G</v>
      </c>
      <c r="Q4137" s="37" t="str">
        <f t="shared" si="709"/>
        <v>Film Mobile Scotland Ltd</v>
      </c>
      <c r="R4137" s="6" t="str">
        <f t="shared" si="710"/>
        <v>G - Film Mobile Scotland Ltd</v>
      </c>
      <c r="S4137" s="6" t="str">
        <f>IFERROR(INDEX('Vendor Over-ride'!$C:$C, MATCH($R:$R,'Vendor Over-ride'!$A:$A,0)),"")</f>
        <v>G - Film Mobile Scotland Ltd</v>
      </c>
      <c r="U4137" s="38" t="str">
        <f t="shared" si="704"/>
        <v>Lottery</v>
      </c>
      <c r="V4137" s="5" t="str">
        <f t="shared" si="714"/>
        <v>AWARD</v>
      </c>
      <c r="W4137" s="5" t="b">
        <f t="shared" si="711"/>
        <v>0</v>
      </c>
      <c r="X4137" s="40">
        <f t="shared" ca="1" si="712"/>
        <v>12843</v>
      </c>
      <c r="Y4137" s="30" t="b">
        <f t="shared" ca="1" si="713"/>
        <v>0</v>
      </c>
    </row>
    <row r="4138" spans="1:25" hidden="1">
      <c r="A4138" s="28" t="s">
        <v>5366</v>
      </c>
      <c r="B4138" s="28" t="s">
        <v>5367</v>
      </c>
      <c r="C4138" s="28" t="s">
        <v>4137</v>
      </c>
      <c r="D4138" s="28" t="s">
        <v>2842</v>
      </c>
      <c r="E4138" s="29">
        <v>42248</v>
      </c>
      <c r="F4138" s="28" t="s">
        <v>3868</v>
      </c>
      <c r="G4138" s="30">
        <v>1325</v>
      </c>
      <c r="H4138" s="28" t="s">
        <v>15031</v>
      </c>
      <c r="I4138" s="31">
        <v>0</v>
      </c>
      <c r="J4138" s="31">
        <v>1128</v>
      </c>
      <c r="K4138" s="28" t="s">
        <v>5745</v>
      </c>
      <c r="L4138" s="32">
        <f t="shared" si="705"/>
        <v>-1128</v>
      </c>
      <c r="M4138" s="33">
        <f t="shared" si="706"/>
        <v>1128</v>
      </c>
      <c r="N4138" s="34" t="b">
        <v>1</v>
      </c>
      <c r="O4138" s="35">
        <f t="shared" si="707"/>
        <v>1128</v>
      </c>
      <c r="P4138" s="36" t="str">
        <f t="shared" si="708"/>
        <v>G</v>
      </c>
      <c r="Q4138" s="37" t="str">
        <f t="shared" si="709"/>
        <v>@TheGlasgowJam</v>
      </c>
      <c r="R4138" s="6" t="str">
        <f t="shared" si="710"/>
        <v>G - @TheGlasgowJam</v>
      </c>
      <c r="S4138" s="6" t="str">
        <f>IFERROR(INDEX('Vendor Over-ride'!$C:$C, MATCH($R:$R,'Vendor Over-ride'!$A:$A,0)),"")</f>
        <v>G - @TheGlasgowJam</v>
      </c>
      <c r="U4138" s="38" t="str">
        <f t="shared" si="704"/>
        <v>Lottery</v>
      </c>
      <c r="V4138" s="5" t="str">
        <f t="shared" si="714"/>
        <v>AWARD</v>
      </c>
      <c r="W4138" s="5" t="b">
        <f t="shared" si="711"/>
        <v>0</v>
      </c>
      <c r="X4138" s="40">
        <f t="shared" ca="1" si="712"/>
        <v>1128</v>
      </c>
      <c r="Y4138" s="30" t="b">
        <f t="shared" ca="1" si="713"/>
        <v>0</v>
      </c>
    </row>
    <row r="4139" spans="1:25" hidden="1">
      <c r="A4139" s="28" t="s">
        <v>5366</v>
      </c>
      <c r="B4139" s="28" t="s">
        <v>5367</v>
      </c>
      <c r="C4139" s="28" t="s">
        <v>4137</v>
      </c>
      <c r="D4139" s="28" t="s">
        <v>2842</v>
      </c>
      <c r="E4139" s="29">
        <v>42248</v>
      </c>
      <c r="F4139" s="28" t="s">
        <v>3869</v>
      </c>
      <c r="G4139" s="30">
        <v>1325</v>
      </c>
      <c r="H4139" s="28" t="s">
        <v>15032</v>
      </c>
      <c r="I4139" s="31">
        <v>0</v>
      </c>
      <c r="J4139" s="31">
        <v>250</v>
      </c>
      <c r="K4139" s="28" t="s">
        <v>14138</v>
      </c>
      <c r="L4139" s="32">
        <f t="shared" si="705"/>
        <v>-250</v>
      </c>
      <c r="M4139" s="33">
        <f t="shared" si="706"/>
        <v>250</v>
      </c>
      <c r="N4139" s="34" t="b">
        <v>1</v>
      </c>
      <c r="O4139" s="35">
        <f t="shared" si="707"/>
        <v>250</v>
      </c>
      <c r="P4139" s="36" t="str">
        <f t="shared" si="708"/>
        <v>G</v>
      </c>
      <c r="Q4139" s="37" t="str">
        <f t="shared" si="709"/>
        <v>BOOK GROUP</v>
      </c>
      <c r="R4139" s="6" t="str">
        <f t="shared" si="710"/>
        <v>G - BOOK GROUP</v>
      </c>
      <c r="S4139" s="6" t="str">
        <f>IFERROR(INDEX('Vendor Over-ride'!$C:$C, MATCH($R:$R,'Vendor Over-ride'!$A:$A,0)),"")</f>
        <v>G - BOOK GROUP</v>
      </c>
      <c r="U4139" s="38" t="str">
        <f t="shared" si="704"/>
        <v>Lottery</v>
      </c>
      <c r="V4139" s="5" t="str">
        <f t="shared" si="714"/>
        <v>AWARD</v>
      </c>
      <c r="W4139" s="5" t="b">
        <f t="shared" si="711"/>
        <v>0</v>
      </c>
      <c r="X4139" s="40">
        <f t="shared" ca="1" si="712"/>
        <v>1000</v>
      </c>
      <c r="Y4139" s="30" t="b">
        <f t="shared" ca="1" si="713"/>
        <v>0</v>
      </c>
    </row>
    <row r="4140" spans="1:25">
      <c r="A4140" s="28" t="s">
        <v>5366</v>
      </c>
      <c r="B4140" s="28" t="s">
        <v>5367</v>
      </c>
      <c r="C4140" s="28" t="s">
        <v>4137</v>
      </c>
      <c r="D4140" s="28" t="s">
        <v>2842</v>
      </c>
      <c r="E4140" s="29">
        <v>42248</v>
      </c>
      <c r="F4140" s="28" t="s">
        <v>15033</v>
      </c>
      <c r="G4140" s="30">
        <v>1325</v>
      </c>
      <c r="H4140" s="28" t="s">
        <v>15034</v>
      </c>
      <c r="I4140" s="31">
        <v>0</v>
      </c>
      <c r="J4140" s="31">
        <v>86250</v>
      </c>
      <c r="K4140" s="28" t="s">
        <v>13078</v>
      </c>
      <c r="L4140" s="32">
        <f t="shared" si="705"/>
        <v>-86250</v>
      </c>
      <c r="M4140" s="33">
        <f t="shared" si="706"/>
        <v>86250</v>
      </c>
      <c r="N4140" s="34" t="b">
        <v>1</v>
      </c>
      <c r="O4140" s="35">
        <f t="shared" si="707"/>
        <v>86250</v>
      </c>
      <c r="P4140" s="36" t="str">
        <f t="shared" si="708"/>
        <v>G</v>
      </c>
      <c r="Q4140" s="37" t="str">
        <f t="shared" si="709"/>
        <v>Cultural Enterprise Office</v>
      </c>
      <c r="R4140" s="6" t="str">
        <f t="shared" si="710"/>
        <v>G - Cultural Enterprise Office</v>
      </c>
      <c r="S4140" s="6" t="str">
        <f>IFERROR(INDEX('Vendor Over-ride'!$C:$C, MATCH($R:$R,'Vendor Over-ride'!$A:$A,0)),"")</f>
        <v>G - Cultural Enterprise Office</v>
      </c>
      <c r="U4140" s="38" t="str">
        <f t="shared" si="704"/>
        <v>Lottery</v>
      </c>
      <c r="V4140" s="5" t="str">
        <f t="shared" si="714"/>
        <v>AWARD</v>
      </c>
      <c r="W4140" s="5" t="b">
        <f t="shared" si="711"/>
        <v>1</v>
      </c>
      <c r="X4140" s="40">
        <f t="shared" ca="1" si="712"/>
        <v>476200</v>
      </c>
      <c r="Y4140" s="30" t="b">
        <f t="shared" ca="1" si="713"/>
        <v>1</v>
      </c>
    </row>
    <row r="4141" spans="1:25" hidden="1">
      <c r="A4141" s="28" t="s">
        <v>5366</v>
      </c>
      <c r="B4141" s="28" t="s">
        <v>5367</v>
      </c>
      <c r="C4141" s="28" t="s">
        <v>4137</v>
      </c>
      <c r="D4141" s="28" t="s">
        <v>2842</v>
      </c>
      <c r="E4141" s="29">
        <v>42248</v>
      </c>
      <c r="F4141" s="28" t="s">
        <v>15035</v>
      </c>
      <c r="G4141" s="30">
        <v>1325</v>
      </c>
      <c r="H4141" s="28" t="s">
        <v>15036</v>
      </c>
      <c r="I4141" s="31">
        <v>0</v>
      </c>
      <c r="J4141" s="31">
        <v>500</v>
      </c>
      <c r="K4141" s="28" t="s">
        <v>14398</v>
      </c>
      <c r="L4141" s="32">
        <f t="shared" si="705"/>
        <v>-500</v>
      </c>
      <c r="M4141" s="33">
        <f t="shared" si="706"/>
        <v>500</v>
      </c>
      <c r="N4141" s="34" t="b">
        <v>1</v>
      </c>
      <c r="O4141" s="35">
        <f t="shared" si="707"/>
        <v>500</v>
      </c>
      <c r="P4141" s="36" t="str">
        <f t="shared" si="708"/>
        <v>G</v>
      </c>
      <c r="Q4141" s="37" t="str">
        <f t="shared" si="709"/>
        <v>Rachael Bradley</v>
      </c>
      <c r="R4141" s="6" t="str">
        <f t="shared" si="710"/>
        <v>G - Rachael Bradley</v>
      </c>
      <c r="S4141" s="6" t="str">
        <f>IFERROR(INDEX('Vendor Over-ride'!$C:$C, MATCH($R:$R,'Vendor Over-ride'!$A:$A,0)),"")</f>
        <v>G - Rachael Bradley</v>
      </c>
      <c r="U4141" s="38" t="str">
        <f t="shared" si="704"/>
        <v>Lottery</v>
      </c>
      <c r="V4141" s="5" t="str">
        <f t="shared" si="714"/>
        <v>AWARD</v>
      </c>
      <c r="W4141" s="5" t="b">
        <f t="shared" si="711"/>
        <v>0</v>
      </c>
      <c r="X4141" s="40">
        <f t="shared" ca="1" si="712"/>
        <v>4000</v>
      </c>
      <c r="Y4141" s="30" t="b">
        <f t="shared" ca="1" si="713"/>
        <v>0</v>
      </c>
    </row>
    <row r="4142" spans="1:25" hidden="1">
      <c r="A4142" s="28" t="s">
        <v>5366</v>
      </c>
      <c r="B4142" s="28" t="s">
        <v>5367</v>
      </c>
      <c r="C4142" s="28" t="s">
        <v>4137</v>
      </c>
      <c r="D4142" s="28" t="s">
        <v>2842</v>
      </c>
      <c r="E4142" s="29">
        <v>42248</v>
      </c>
      <c r="F4142" s="28" t="s">
        <v>3870</v>
      </c>
      <c r="G4142" s="30">
        <v>1325</v>
      </c>
      <c r="H4142" s="28" t="s">
        <v>15037</v>
      </c>
      <c r="I4142" s="31">
        <v>0</v>
      </c>
      <c r="J4142" s="31">
        <v>2250</v>
      </c>
      <c r="K4142" s="28" t="s">
        <v>14436</v>
      </c>
      <c r="L4142" s="32">
        <f t="shared" si="705"/>
        <v>-2250</v>
      </c>
      <c r="M4142" s="33">
        <f t="shared" si="706"/>
        <v>2250</v>
      </c>
      <c r="N4142" s="34" t="b">
        <v>1</v>
      </c>
      <c r="O4142" s="35">
        <f t="shared" si="707"/>
        <v>2250</v>
      </c>
      <c r="P4142" s="36" t="str">
        <f t="shared" si="708"/>
        <v>G</v>
      </c>
      <c r="Q4142" s="37" t="str">
        <f t="shared" si="709"/>
        <v>Julia Taudevin</v>
      </c>
      <c r="R4142" s="6" t="str">
        <f t="shared" si="710"/>
        <v>G - Julia Taudevin</v>
      </c>
      <c r="S4142" s="6" t="str">
        <f>IFERROR(INDEX('Vendor Over-ride'!$C:$C, MATCH($R:$R,'Vendor Over-ride'!$A:$A,0)),"")</f>
        <v>G - Julia Taudevin</v>
      </c>
      <c r="U4142" s="38" t="str">
        <f t="shared" si="704"/>
        <v>Lottery</v>
      </c>
      <c r="V4142" s="5" t="str">
        <f t="shared" si="714"/>
        <v>AWARD</v>
      </c>
      <c r="W4142" s="5" t="b">
        <f t="shared" si="711"/>
        <v>0</v>
      </c>
      <c r="X4142" s="40">
        <f t="shared" ca="1" si="712"/>
        <v>14570</v>
      </c>
      <c r="Y4142" s="30" t="b">
        <f t="shared" ca="1" si="713"/>
        <v>0</v>
      </c>
    </row>
    <row r="4143" spans="1:25">
      <c r="A4143" s="28" t="s">
        <v>5366</v>
      </c>
      <c r="B4143" s="28" t="s">
        <v>5367</v>
      </c>
      <c r="C4143" s="28" t="s">
        <v>4137</v>
      </c>
      <c r="D4143" s="28" t="s">
        <v>2842</v>
      </c>
      <c r="E4143" s="29">
        <v>42248</v>
      </c>
      <c r="F4143" s="28" t="s">
        <v>3871</v>
      </c>
      <c r="G4143" s="30">
        <v>1325</v>
      </c>
      <c r="H4143" s="28" t="s">
        <v>15038</v>
      </c>
      <c r="I4143" s="31">
        <v>0</v>
      </c>
      <c r="J4143" s="31">
        <v>18754.79</v>
      </c>
      <c r="K4143" s="28" t="s">
        <v>14547</v>
      </c>
      <c r="L4143" s="32">
        <f t="shared" si="705"/>
        <v>-18754.79</v>
      </c>
      <c r="M4143" s="33">
        <f t="shared" si="706"/>
        <v>18754.79</v>
      </c>
      <c r="N4143" s="34" t="b">
        <v>1</v>
      </c>
      <c r="O4143" s="35">
        <f t="shared" si="707"/>
        <v>18754.79</v>
      </c>
      <c r="P4143" s="36" t="str">
        <f t="shared" si="708"/>
        <v>G</v>
      </c>
      <c r="Q4143" s="37" t="str">
        <f t="shared" si="709"/>
        <v>Culture Republic</v>
      </c>
      <c r="R4143" s="6" t="str">
        <f t="shared" si="710"/>
        <v>G - Culture Republic</v>
      </c>
      <c r="S4143" s="6" t="str">
        <f>IFERROR(INDEX('Vendor Over-ride'!$C:$C, MATCH($R:$R,'Vendor Over-ride'!$A:$A,0)),"")</f>
        <v>G - Culture Republic</v>
      </c>
      <c r="U4143" s="38" t="str">
        <f t="shared" ref="U4143:U4206" si="715">"Lottery"</f>
        <v>Lottery</v>
      </c>
      <c r="V4143" s="5" t="str">
        <f t="shared" si="714"/>
        <v>AWARD</v>
      </c>
      <c r="W4143" s="5" t="b">
        <f t="shared" si="711"/>
        <v>0</v>
      </c>
      <c r="X4143" s="40">
        <f t="shared" ca="1" si="712"/>
        <v>368754.79000000004</v>
      </c>
      <c r="Y4143" s="30" t="b">
        <f t="shared" ca="1" si="713"/>
        <v>1</v>
      </c>
    </row>
    <row r="4144" spans="1:25" hidden="1">
      <c r="A4144" s="28" t="s">
        <v>5366</v>
      </c>
      <c r="B4144" s="28" t="s">
        <v>5367</v>
      </c>
      <c r="C4144" s="28" t="s">
        <v>4137</v>
      </c>
      <c r="D4144" s="28" t="s">
        <v>2842</v>
      </c>
      <c r="E4144" s="29">
        <v>42248</v>
      </c>
      <c r="F4144" s="28" t="s">
        <v>3930</v>
      </c>
      <c r="G4144" s="30">
        <v>1325</v>
      </c>
      <c r="H4144" s="28" t="s">
        <v>15039</v>
      </c>
      <c r="I4144" s="31">
        <v>0</v>
      </c>
      <c r="J4144" s="31">
        <v>8750</v>
      </c>
      <c r="K4144" s="28" t="s">
        <v>14721</v>
      </c>
      <c r="L4144" s="32">
        <f t="shared" si="705"/>
        <v>-8750</v>
      </c>
      <c r="M4144" s="33">
        <f t="shared" si="706"/>
        <v>8750</v>
      </c>
      <c r="N4144" s="34" t="b">
        <v>1</v>
      </c>
      <c r="O4144" s="35">
        <f t="shared" si="707"/>
        <v>8750</v>
      </c>
      <c r="P4144" s="36" t="str">
        <f t="shared" si="708"/>
        <v>G</v>
      </c>
      <c r="Q4144" s="37" t="str">
        <f t="shared" si="709"/>
        <v>Small is Beautiful</v>
      </c>
      <c r="R4144" s="6" t="str">
        <f t="shared" si="710"/>
        <v>G - Small is Beautiful</v>
      </c>
      <c r="S4144" s="6" t="str">
        <f>IFERROR(INDEX('Vendor Over-ride'!$C:$C, MATCH($R:$R,'Vendor Over-ride'!$A:$A,0)),"")</f>
        <v>G - Small is Beautiful</v>
      </c>
      <c r="U4144" s="38" t="str">
        <f t="shared" si="715"/>
        <v>Lottery</v>
      </c>
      <c r="V4144" s="5" t="str">
        <f t="shared" si="714"/>
        <v>AWARD</v>
      </c>
      <c r="W4144" s="5" t="b">
        <f t="shared" si="711"/>
        <v>0</v>
      </c>
      <c r="X4144" s="40">
        <f t="shared" ca="1" si="712"/>
        <v>20000</v>
      </c>
      <c r="Y4144" s="30" t="b">
        <f t="shared" ca="1" si="713"/>
        <v>0</v>
      </c>
    </row>
    <row r="4145" spans="1:25" hidden="1">
      <c r="A4145" s="28" t="s">
        <v>5366</v>
      </c>
      <c r="B4145" s="28" t="s">
        <v>5367</v>
      </c>
      <c r="C4145" s="28" t="s">
        <v>4137</v>
      </c>
      <c r="D4145" s="28" t="s">
        <v>2842</v>
      </c>
      <c r="E4145" s="29">
        <v>42248</v>
      </c>
      <c r="F4145" s="28" t="s">
        <v>3931</v>
      </c>
      <c r="G4145" s="30">
        <v>1325</v>
      </c>
      <c r="H4145" s="28" t="s">
        <v>15040</v>
      </c>
      <c r="I4145" s="31">
        <v>0</v>
      </c>
      <c r="J4145" s="31">
        <v>4291</v>
      </c>
      <c r="K4145" s="28" t="s">
        <v>15041</v>
      </c>
      <c r="L4145" s="32">
        <f t="shared" si="705"/>
        <v>-4291</v>
      </c>
      <c r="M4145" s="33">
        <f t="shared" si="706"/>
        <v>4291</v>
      </c>
      <c r="N4145" s="34" t="b">
        <v>1</v>
      </c>
      <c r="O4145" s="35">
        <f t="shared" si="707"/>
        <v>4291</v>
      </c>
      <c r="P4145" s="36" t="str">
        <f t="shared" si="708"/>
        <v>G</v>
      </c>
      <c r="Q4145" s="37" t="str">
        <f t="shared" si="709"/>
        <v>Jo Pudelko</v>
      </c>
      <c r="R4145" s="6" t="str">
        <f t="shared" si="710"/>
        <v>G - Jo Pudelko</v>
      </c>
      <c r="S4145" s="6" t="str">
        <f>IFERROR(INDEX('Vendor Over-ride'!$C:$C, MATCH($R:$R,'Vendor Over-ride'!$A:$A,0)),"")</f>
        <v>G - Jo Pudelko</v>
      </c>
      <c r="U4145" s="38" t="str">
        <f t="shared" si="715"/>
        <v>Lottery</v>
      </c>
      <c r="V4145" s="5" t="str">
        <f t="shared" si="714"/>
        <v>AWARD</v>
      </c>
      <c r="W4145" s="5" t="b">
        <f t="shared" si="711"/>
        <v>0</v>
      </c>
      <c r="X4145" s="40">
        <f t="shared" ca="1" si="712"/>
        <v>4291</v>
      </c>
      <c r="Y4145" s="30" t="b">
        <f t="shared" ca="1" si="713"/>
        <v>0</v>
      </c>
    </row>
    <row r="4146" spans="1:25" hidden="1">
      <c r="A4146" s="28" t="s">
        <v>5366</v>
      </c>
      <c r="B4146" s="28" t="s">
        <v>5367</v>
      </c>
      <c r="C4146" s="28" t="s">
        <v>4137</v>
      </c>
      <c r="D4146" s="28" t="s">
        <v>2842</v>
      </c>
      <c r="E4146" s="29">
        <v>42248</v>
      </c>
      <c r="F4146" s="28" t="s">
        <v>3932</v>
      </c>
      <c r="G4146" s="30">
        <v>1325</v>
      </c>
      <c r="H4146" s="28" t="s">
        <v>15042</v>
      </c>
      <c r="I4146" s="31">
        <v>0</v>
      </c>
      <c r="J4146" s="31">
        <v>10875</v>
      </c>
      <c r="K4146" s="28" t="s">
        <v>15043</v>
      </c>
      <c r="L4146" s="32">
        <f t="shared" si="705"/>
        <v>-10875</v>
      </c>
      <c r="M4146" s="33">
        <f t="shared" si="706"/>
        <v>10875</v>
      </c>
      <c r="N4146" s="34" t="b">
        <v>1</v>
      </c>
      <c r="O4146" s="35">
        <f t="shared" si="707"/>
        <v>10875</v>
      </c>
      <c r="P4146" s="36" t="str">
        <f t="shared" si="708"/>
        <v>G</v>
      </c>
      <c r="Q4146" s="37" t="str">
        <f t="shared" si="709"/>
        <v>The Cumnock Tryst</v>
      </c>
      <c r="R4146" s="6" t="str">
        <f t="shared" si="710"/>
        <v>G - The Cumnock Tryst</v>
      </c>
      <c r="S4146" s="6" t="str">
        <f>IFERROR(INDEX('Vendor Over-ride'!$C:$C, MATCH($R:$R,'Vendor Over-ride'!$A:$A,0)),"")</f>
        <v>G - The Cumnock Tryst</v>
      </c>
      <c r="U4146" s="38" t="str">
        <f t="shared" si="715"/>
        <v>Lottery</v>
      </c>
      <c r="V4146" s="5" t="str">
        <f t="shared" si="714"/>
        <v>AWARD</v>
      </c>
      <c r="W4146" s="5" t="b">
        <f t="shared" si="711"/>
        <v>0</v>
      </c>
      <c r="X4146" s="40">
        <f t="shared" ca="1" si="712"/>
        <v>12552.15</v>
      </c>
      <c r="Y4146" s="30" t="b">
        <f t="shared" ca="1" si="713"/>
        <v>0</v>
      </c>
    </row>
    <row r="4147" spans="1:25" hidden="1">
      <c r="A4147" s="28" t="s">
        <v>5366</v>
      </c>
      <c r="B4147" s="28" t="s">
        <v>5367</v>
      </c>
      <c r="C4147" s="28" t="s">
        <v>4137</v>
      </c>
      <c r="D4147" s="28" t="s">
        <v>2842</v>
      </c>
      <c r="E4147" s="29">
        <v>42248</v>
      </c>
      <c r="F4147" s="28" t="s">
        <v>3933</v>
      </c>
      <c r="G4147" s="30">
        <v>1325</v>
      </c>
      <c r="H4147" s="28" t="s">
        <v>15044</v>
      </c>
      <c r="I4147" s="31">
        <v>0</v>
      </c>
      <c r="J4147" s="31">
        <v>8625</v>
      </c>
      <c r="K4147" s="28" t="s">
        <v>15045</v>
      </c>
      <c r="L4147" s="32">
        <f t="shared" si="705"/>
        <v>-8625</v>
      </c>
      <c r="M4147" s="33">
        <f t="shared" si="706"/>
        <v>8625</v>
      </c>
      <c r="N4147" s="34" t="b">
        <v>1</v>
      </c>
      <c r="O4147" s="35">
        <f t="shared" si="707"/>
        <v>8625</v>
      </c>
      <c r="P4147" s="36" t="str">
        <f t="shared" si="708"/>
        <v>G</v>
      </c>
      <c r="Q4147" s="37" t="str">
        <f t="shared" si="709"/>
        <v>Gillian Frame</v>
      </c>
      <c r="R4147" s="6" t="str">
        <f t="shared" si="710"/>
        <v>G - Gillian Frame</v>
      </c>
      <c r="S4147" s="6" t="str">
        <f>IFERROR(INDEX('Vendor Over-ride'!$C:$C, MATCH($R:$R,'Vendor Over-ride'!$A:$A,0)),"")</f>
        <v>G - Gillian Frame</v>
      </c>
      <c r="U4147" s="38" t="str">
        <f t="shared" si="715"/>
        <v>Lottery</v>
      </c>
      <c r="V4147" s="5" t="str">
        <f t="shared" si="714"/>
        <v>AWARD</v>
      </c>
      <c r="W4147" s="5" t="b">
        <f t="shared" si="711"/>
        <v>0</v>
      </c>
      <c r="X4147" s="40">
        <f t="shared" ca="1" si="712"/>
        <v>8625</v>
      </c>
      <c r="Y4147" s="30" t="b">
        <f t="shared" ca="1" si="713"/>
        <v>0</v>
      </c>
    </row>
    <row r="4148" spans="1:25" hidden="1">
      <c r="A4148" s="28" t="s">
        <v>5366</v>
      </c>
      <c r="B4148" s="28" t="s">
        <v>5367</v>
      </c>
      <c r="C4148" s="28" t="s">
        <v>4137</v>
      </c>
      <c r="D4148" s="28" t="s">
        <v>2842</v>
      </c>
      <c r="E4148" s="29">
        <v>42248</v>
      </c>
      <c r="F4148" s="28" t="s">
        <v>3934</v>
      </c>
      <c r="G4148" s="30">
        <v>1325</v>
      </c>
      <c r="H4148" s="28" t="s">
        <v>15046</v>
      </c>
      <c r="I4148" s="31">
        <v>0</v>
      </c>
      <c r="J4148" s="31">
        <v>2625</v>
      </c>
      <c r="K4148" s="28" t="s">
        <v>13305</v>
      </c>
      <c r="L4148" s="32">
        <f t="shared" si="705"/>
        <v>-2625</v>
      </c>
      <c r="M4148" s="33">
        <f t="shared" si="706"/>
        <v>2625</v>
      </c>
      <c r="N4148" s="34" t="b">
        <v>1</v>
      </c>
      <c r="O4148" s="35">
        <f t="shared" si="707"/>
        <v>2625</v>
      </c>
      <c r="P4148" s="36" t="str">
        <f t="shared" si="708"/>
        <v>G</v>
      </c>
      <c r="Q4148" s="37" t="str">
        <f t="shared" si="709"/>
        <v>St Andrews Voices</v>
      </c>
      <c r="R4148" s="6" t="str">
        <f t="shared" si="710"/>
        <v>G - St Andrews Voices</v>
      </c>
      <c r="S4148" s="6" t="str">
        <f>IFERROR(INDEX('Vendor Over-ride'!$C:$C, MATCH($R:$R,'Vendor Over-ride'!$A:$A,0)),"")</f>
        <v>G - St Andrews Voices</v>
      </c>
      <c r="U4148" s="38" t="str">
        <f t="shared" si="715"/>
        <v>Lottery</v>
      </c>
      <c r="V4148" s="5" t="str">
        <f t="shared" si="714"/>
        <v>AWARD</v>
      </c>
      <c r="W4148" s="5" t="b">
        <f t="shared" si="711"/>
        <v>0</v>
      </c>
      <c r="X4148" s="40">
        <f t="shared" ca="1" si="712"/>
        <v>11000</v>
      </c>
      <c r="Y4148" s="30" t="b">
        <f t="shared" ca="1" si="713"/>
        <v>0</v>
      </c>
    </row>
    <row r="4149" spans="1:25" hidden="1">
      <c r="A4149" s="28" t="s">
        <v>5366</v>
      </c>
      <c r="B4149" s="28" t="s">
        <v>5367</v>
      </c>
      <c r="C4149" s="28" t="s">
        <v>4137</v>
      </c>
      <c r="D4149" s="28" t="s">
        <v>2842</v>
      </c>
      <c r="E4149" s="29">
        <v>42248</v>
      </c>
      <c r="F4149" s="28" t="s">
        <v>3935</v>
      </c>
      <c r="G4149" s="30">
        <v>1325</v>
      </c>
      <c r="H4149" s="28" t="s">
        <v>15047</v>
      </c>
      <c r="I4149" s="31">
        <v>0</v>
      </c>
      <c r="J4149" s="31">
        <v>10834</v>
      </c>
      <c r="K4149" s="28" t="s">
        <v>15048</v>
      </c>
      <c r="L4149" s="32">
        <f t="shared" si="705"/>
        <v>-10834</v>
      </c>
      <c r="M4149" s="33">
        <f t="shared" si="706"/>
        <v>10834</v>
      </c>
      <c r="N4149" s="34" t="b">
        <v>1</v>
      </c>
      <c r="O4149" s="35">
        <f t="shared" si="707"/>
        <v>10834</v>
      </c>
      <c r="P4149" s="36" t="str">
        <f t="shared" si="708"/>
        <v>G</v>
      </c>
      <c r="Q4149" s="37" t="str">
        <f t="shared" si="709"/>
        <v>Annie George</v>
      </c>
      <c r="R4149" s="6" t="str">
        <f t="shared" si="710"/>
        <v>G - Annie George</v>
      </c>
      <c r="S4149" s="6" t="str">
        <f>IFERROR(INDEX('Vendor Over-ride'!$C:$C, MATCH($R:$R,'Vendor Over-ride'!$A:$A,0)),"")</f>
        <v>G - Annie George</v>
      </c>
      <c r="U4149" s="38" t="str">
        <f t="shared" si="715"/>
        <v>Lottery</v>
      </c>
      <c r="V4149" s="5" t="str">
        <f t="shared" si="714"/>
        <v>AWARD</v>
      </c>
      <c r="W4149" s="5" t="b">
        <f t="shared" si="711"/>
        <v>0</v>
      </c>
      <c r="X4149" s="40">
        <f t="shared" ca="1" si="712"/>
        <v>14445</v>
      </c>
      <c r="Y4149" s="30" t="b">
        <f t="shared" ca="1" si="713"/>
        <v>0</v>
      </c>
    </row>
    <row r="4150" spans="1:25" hidden="1">
      <c r="A4150" s="28" t="s">
        <v>5366</v>
      </c>
      <c r="B4150" s="28" t="s">
        <v>5367</v>
      </c>
      <c r="C4150" s="28" t="s">
        <v>4137</v>
      </c>
      <c r="D4150" s="28" t="s">
        <v>2842</v>
      </c>
      <c r="E4150" s="29">
        <v>42248</v>
      </c>
      <c r="F4150" s="28" t="s">
        <v>3936</v>
      </c>
      <c r="G4150" s="30">
        <v>1325</v>
      </c>
      <c r="H4150" s="28" t="s">
        <v>15049</v>
      </c>
      <c r="I4150" s="31">
        <v>0</v>
      </c>
      <c r="J4150" s="31">
        <v>6750</v>
      </c>
      <c r="K4150" s="28" t="s">
        <v>15050</v>
      </c>
      <c r="L4150" s="32">
        <f t="shared" si="705"/>
        <v>-6750</v>
      </c>
      <c r="M4150" s="33">
        <f t="shared" si="706"/>
        <v>6750</v>
      </c>
      <c r="N4150" s="34" t="b">
        <v>1</v>
      </c>
      <c r="O4150" s="35">
        <f t="shared" si="707"/>
        <v>6750</v>
      </c>
      <c r="P4150" s="36" t="str">
        <f t="shared" si="708"/>
        <v>G</v>
      </c>
      <c r="Q4150" s="37" t="str">
        <f t="shared" si="709"/>
        <v>Kirsten Easdale</v>
      </c>
      <c r="R4150" s="6" t="str">
        <f t="shared" si="710"/>
        <v>G - Kirsten Easdale</v>
      </c>
      <c r="S4150" s="6" t="str">
        <f>IFERROR(INDEX('Vendor Over-ride'!$C:$C, MATCH($R:$R,'Vendor Over-ride'!$A:$A,0)),"")</f>
        <v>G - Kirsten Easdale</v>
      </c>
      <c r="U4150" s="38" t="str">
        <f t="shared" si="715"/>
        <v>Lottery</v>
      </c>
      <c r="V4150" s="5" t="str">
        <f t="shared" si="714"/>
        <v>AWARD</v>
      </c>
      <c r="W4150" s="5" t="b">
        <f t="shared" si="711"/>
        <v>0</v>
      </c>
      <c r="X4150" s="40">
        <f t="shared" ca="1" si="712"/>
        <v>6867.39</v>
      </c>
      <c r="Y4150" s="30" t="b">
        <f t="shared" ca="1" si="713"/>
        <v>0</v>
      </c>
    </row>
    <row r="4151" spans="1:25">
      <c r="A4151" s="28" t="s">
        <v>5366</v>
      </c>
      <c r="B4151" s="28" t="s">
        <v>5367</v>
      </c>
      <c r="C4151" s="28" t="s">
        <v>4137</v>
      </c>
      <c r="D4151" s="28" t="s">
        <v>2842</v>
      </c>
      <c r="E4151" s="29">
        <v>42248</v>
      </c>
      <c r="F4151" s="28" t="s">
        <v>3937</v>
      </c>
      <c r="G4151" s="30">
        <v>1325</v>
      </c>
      <c r="H4151" s="28" t="s">
        <v>15051</v>
      </c>
      <c r="I4151" s="31">
        <v>0</v>
      </c>
      <c r="J4151" s="31">
        <v>51615</v>
      </c>
      <c r="K4151" s="28" t="s">
        <v>15052</v>
      </c>
      <c r="L4151" s="32">
        <f t="shared" si="705"/>
        <v>-51615</v>
      </c>
      <c r="M4151" s="33">
        <f t="shared" si="706"/>
        <v>51615</v>
      </c>
      <c r="N4151" s="34" t="b">
        <v>1</v>
      </c>
      <c r="O4151" s="35">
        <f t="shared" si="707"/>
        <v>51615</v>
      </c>
      <c r="P4151" s="36" t="str">
        <f t="shared" si="708"/>
        <v>G</v>
      </c>
      <c r="Q4151" s="37" t="str">
        <f t="shared" si="709"/>
        <v>Capital Arts</v>
      </c>
      <c r="R4151" s="6" t="str">
        <f t="shared" si="710"/>
        <v>G - Capital Arts</v>
      </c>
      <c r="S4151" s="6" t="str">
        <f>IFERROR(INDEX('Vendor Over-ride'!$C:$C, MATCH($R:$R,'Vendor Over-ride'!$A:$A,0)),"")</f>
        <v>G - Capital Arts</v>
      </c>
      <c r="U4151" s="38" t="str">
        <f t="shared" si="715"/>
        <v>Lottery</v>
      </c>
      <c r="V4151" s="5" t="str">
        <f t="shared" si="714"/>
        <v>AWARD</v>
      </c>
      <c r="W4151" s="5" t="b">
        <f t="shared" si="711"/>
        <v>1</v>
      </c>
      <c r="X4151" s="40">
        <f t="shared" ca="1" si="712"/>
        <v>51615</v>
      </c>
      <c r="Y4151" s="30" t="b">
        <f t="shared" ca="1" si="713"/>
        <v>1</v>
      </c>
    </row>
    <row r="4152" spans="1:25">
      <c r="A4152" s="28" t="s">
        <v>5366</v>
      </c>
      <c r="B4152" s="28" t="s">
        <v>5367</v>
      </c>
      <c r="C4152" s="28" t="s">
        <v>4137</v>
      </c>
      <c r="D4152" s="28" t="s">
        <v>2842</v>
      </c>
      <c r="E4152" s="29">
        <v>42248</v>
      </c>
      <c r="F4152" s="28" t="s">
        <v>3938</v>
      </c>
      <c r="G4152" s="30">
        <v>1325</v>
      </c>
      <c r="H4152" s="28" t="s">
        <v>15053</v>
      </c>
      <c r="I4152" s="31">
        <v>0</v>
      </c>
      <c r="J4152" s="31">
        <v>41250</v>
      </c>
      <c r="K4152" s="28" t="s">
        <v>15054</v>
      </c>
      <c r="L4152" s="32">
        <f t="shared" si="705"/>
        <v>-41250</v>
      </c>
      <c r="M4152" s="33">
        <f t="shared" si="706"/>
        <v>41250</v>
      </c>
      <c r="N4152" s="34" t="b">
        <v>1</v>
      </c>
      <c r="O4152" s="35">
        <f t="shared" si="707"/>
        <v>41250</v>
      </c>
      <c r="P4152" s="36" t="str">
        <f t="shared" si="708"/>
        <v>G</v>
      </c>
      <c r="Q4152" s="37" t="str">
        <f t="shared" si="709"/>
        <v>Tricky Hat Productions</v>
      </c>
      <c r="R4152" s="6" t="str">
        <f t="shared" si="710"/>
        <v>G - Tricky Hat Productions</v>
      </c>
      <c r="S4152" s="6" t="str">
        <f>IFERROR(INDEX('Vendor Over-ride'!$C:$C, MATCH($R:$R,'Vendor Over-ride'!$A:$A,0)),"")</f>
        <v>G - Tricky Hat Productions</v>
      </c>
      <c r="U4152" s="38" t="str">
        <f t="shared" si="715"/>
        <v>Lottery</v>
      </c>
      <c r="V4152" s="5" t="str">
        <f t="shared" si="714"/>
        <v>AWARD</v>
      </c>
      <c r="W4152" s="5" t="b">
        <f t="shared" si="711"/>
        <v>1</v>
      </c>
      <c r="X4152" s="40">
        <f t="shared" ca="1" si="712"/>
        <v>41250</v>
      </c>
      <c r="Y4152" s="30" t="b">
        <f t="shared" ca="1" si="713"/>
        <v>1</v>
      </c>
    </row>
    <row r="4153" spans="1:25" hidden="1">
      <c r="A4153" s="28" t="s">
        <v>5366</v>
      </c>
      <c r="B4153" s="28" t="s">
        <v>5367</v>
      </c>
      <c r="C4153" s="28" t="s">
        <v>4137</v>
      </c>
      <c r="D4153" s="28" t="s">
        <v>2842</v>
      </c>
      <c r="E4153" s="29">
        <v>42248</v>
      </c>
      <c r="F4153" s="28" t="s">
        <v>15055</v>
      </c>
      <c r="G4153" s="30">
        <v>1325</v>
      </c>
      <c r="H4153" s="28" t="s">
        <v>15056</v>
      </c>
      <c r="I4153" s="31">
        <v>0</v>
      </c>
      <c r="J4153" s="31">
        <v>3436</v>
      </c>
      <c r="K4153" s="28" t="s">
        <v>5446</v>
      </c>
      <c r="L4153" s="32">
        <f t="shared" si="705"/>
        <v>-3436</v>
      </c>
      <c r="M4153" s="33">
        <f t="shared" si="706"/>
        <v>3436</v>
      </c>
      <c r="N4153" s="34" t="b">
        <v>1</v>
      </c>
      <c r="O4153" s="35">
        <f t="shared" si="707"/>
        <v>3436</v>
      </c>
      <c r="P4153" s="36" t="str">
        <f t="shared" si="708"/>
        <v>I</v>
      </c>
      <c r="Q4153" s="37" t="str">
        <f t="shared" si="709"/>
        <v>All or Nothing Dance and Aerial Theatre</v>
      </c>
      <c r="R4153" s="6" t="str">
        <f t="shared" si="710"/>
        <v>I - All or Nothing Dance and Aerial Theatre</v>
      </c>
      <c r="S4153" s="6" t="str">
        <f>IFERROR(INDEX('Vendor Over-ride'!$C:$C, MATCH($R:$R,'Vendor Over-ride'!$A:$A,0)),"")</f>
        <v>I - All or Nothing Dance and Aerial Theatre</v>
      </c>
      <c r="U4153" s="38" t="str">
        <f t="shared" si="715"/>
        <v>Lottery</v>
      </c>
      <c r="V4153" s="5" t="str">
        <f t="shared" si="714"/>
        <v>AWARD</v>
      </c>
      <c r="W4153" s="5" t="b">
        <f t="shared" si="711"/>
        <v>0</v>
      </c>
      <c r="X4153" s="40">
        <f t="shared" ca="1" si="712"/>
        <v>19920</v>
      </c>
      <c r="Y4153" s="30" t="b">
        <f t="shared" ca="1" si="713"/>
        <v>0</v>
      </c>
    </row>
    <row r="4154" spans="1:25" hidden="1">
      <c r="A4154" s="28" t="s">
        <v>5366</v>
      </c>
      <c r="B4154" s="28" t="s">
        <v>5367</v>
      </c>
      <c r="C4154" s="28" t="s">
        <v>4137</v>
      </c>
      <c r="D4154" s="28" t="s">
        <v>2842</v>
      </c>
      <c r="E4154" s="29">
        <v>42248</v>
      </c>
      <c r="F4154" s="28" t="s">
        <v>15057</v>
      </c>
      <c r="G4154" s="30">
        <v>1325</v>
      </c>
      <c r="H4154" s="28" t="s">
        <v>15058</v>
      </c>
      <c r="I4154" s="31">
        <v>0</v>
      </c>
      <c r="J4154" s="31">
        <v>2000</v>
      </c>
      <c r="K4154" s="28" t="s">
        <v>5529</v>
      </c>
      <c r="L4154" s="32">
        <f t="shared" si="705"/>
        <v>-2000</v>
      </c>
      <c r="M4154" s="33">
        <f t="shared" si="706"/>
        <v>2000</v>
      </c>
      <c r="N4154" s="34" t="b">
        <v>1</v>
      </c>
      <c r="O4154" s="35">
        <f t="shared" si="707"/>
        <v>2000</v>
      </c>
      <c r="P4154" s="36" t="str">
        <f t="shared" si="708"/>
        <v>I</v>
      </c>
      <c r="Q4154" s="37" t="str">
        <f t="shared" si="709"/>
        <v>Arts in Motion</v>
      </c>
      <c r="R4154" s="6" t="str">
        <f t="shared" si="710"/>
        <v>I - Arts in Motion</v>
      </c>
      <c r="S4154" s="6" t="str">
        <f>IFERROR(INDEX('Vendor Over-ride'!$C:$C, MATCH($R:$R,'Vendor Over-ride'!$A:$A,0)),"")</f>
        <v>I - Arts in Motion</v>
      </c>
      <c r="U4154" s="38" t="str">
        <f t="shared" si="715"/>
        <v>Lottery</v>
      </c>
      <c r="V4154" s="5" t="str">
        <f t="shared" si="714"/>
        <v>AWARD</v>
      </c>
      <c r="W4154" s="5" t="b">
        <f t="shared" si="711"/>
        <v>0</v>
      </c>
      <c r="X4154" s="40">
        <f t="shared" ca="1" si="712"/>
        <v>2000</v>
      </c>
      <c r="Y4154" s="30" t="b">
        <f t="shared" ca="1" si="713"/>
        <v>0</v>
      </c>
    </row>
    <row r="4155" spans="1:25" hidden="1">
      <c r="A4155" s="28" t="s">
        <v>5366</v>
      </c>
      <c r="B4155" s="28" t="s">
        <v>5367</v>
      </c>
      <c r="C4155" s="28" t="s">
        <v>4137</v>
      </c>
      <c r="D4155" s="28" t="s">
        <v>2842</v>
      </c>
      <c r="E4155" s="29">
        <v>42248</v>
      </c>
      <c r="F4155" s="28" t="s">
        <v>3939</v>
      </c>
      <c r="G4155" s="30">
        <v>1325</v>
      </c>
      <c r="H4155" s="28" t="s">
        <v>15059</v>
      </c>
      <c r="I4155" s="31">
        <v>0</v>
      </c>
      <c r="J4155" s="31">
        <v>1467</v>
      </c>
      <c r="K4155" s="28" t="s">
        <v>5620</v>
      </c>
      <c r="L4155" s="32">
        <f t="shared" si="705"/>
        <v>-1467</v>
      </c>
      <c r="M4155" s="33">
        <f t="shared" si="706"/>
        <v>1467</v>
      </c>
      <c r="N4155" s="34" t="b">
        <v>1</v>
      </c>
      <c r="O4155" s="35">
        <f t="shared" si="707"/>
        <v>1467</v>
      </c>
      <c r="P4155" s="36" t="str">
        <f t="shared" si="708"/>
        <v>I</v>
      </c>
      <c r="Q4155" s="37" t="str">
        <f t="shared" si="709"/>
        <v>Ben Skea</v>
      </c>
      <c r="R4155" s="6" t="str">
        <f t="shared" si="710"/>
        <v>I - Ben Skea</v>
      </c>
      <c r="S4155" s="6" t="str">
        <f>IFERROR(INDEX('Vendor Over-ride'!$C:$C, MATCH($R:$R,'Vendor Over-ride'!$A:$A,0)),"")</f>
        <v>I - Ben Skea</v>
      </c>
      <c r="U4155" s="38" t="str">
        <f t="shared" si="715"/>
        <v>Lottery</v>
      </c>
      <c r="V4155" s="5" t="str">
        <f t="shared" si="714"/>
        <v>AWARD</v>
      </c>
      <c r="W4155" s="5" t="b">
        <f t="shared" si="711"/>
        <v>0</v>
      </c>
      <c r="X4155" s="40">
        <f t="shared" ca="1" si="712"/>
        <v>1467</v>
      </c>
      <c r="Y4155" s="30" t="b">
        <f t="shared" ca="1" si="713"/>
        <v>0</v>
      </c>
    </row>
    <row r="4156" spans="1:25" hidden="1">
      <c r="A4156" s="28" t="s">
        <v>5366</v>
      </c>
      <c r="B4156" s="28" t="s">
        <v>5367</v>
      </c>
      <c r="C4156" s="28" t="s">
        <v>4137</v>
      </c>
      <c r="D4156" s="28" t="s">
        <v>2842</v>
      </c>
      <c r="E4156" s="29">
        <v>42248</v>
      </c>
      <c r="F4156" s="28" t="s">
        <v>3941</v>
      </c>
      <c r="G4156" s="30">
        <v>1325</v>
      </c>
      <c r="H4156" s="28" t="s">
        <v>15060</v>
      </c>
      <c r="I4156" s="31">
        <v>0</v>
      </c>
      <c r="J4156" s="31">
        <v>11250</v>
      </c>
      <c r="K4156" s="28" t="s">
        <v>15061</v>
      </c>
      <c r="L4156" s="32">
        <f t="shared" si="705"/>
        <v>-11250</v>
      </c>
      <c r="M4156" s="33">
        <f t="shared" si="706"/>
        <v>11250</v>
      </c>
      <c r="N4156" s="34" t="b">
        <v>1</v>
      </c>
      <c r="O4156" s="35">
        <f t="shared" si="707"/>
        <v>11250</v>
      </c>
      <c r="P4156" s="36" t="str">
        <f t="shared" si="708"/>
        <v>I</v>
      </c>
      <c r="Q4156" s="37" t="str">
        <f t="shared" si="709"/>
        <v>Cambo Heritage Trust</v>
      </c>
      <c r="R4156" s="6" t="str">
        <f t="shared" si="710"/>
        <v>I - Cambo Heritage Trust</v>
      </c>
      <c r="S4156" s="6" t="str">
        <f>IFERROR(INDEX('Vendor Over-ride'!$C:$C, MATCH($R:$R,'Vendor Over-ride'!$A:$A,0)),"")</f>
        <v>I - Cambo Heritage Trust</v>
      </c>
      <c r="U4156" s="38" t="str">
        <f t="shared" si="715"/>
        <v>Lottery</v>
      </c>
      <c r="V4156" s="5" t="str">
        <f t="shared" si="714"/>
        <v>AWARD</v>
      </c>
      <c r="W4156" s="5" t="b">
        <f t="shared" si="711"/>
        <v>0</v>
      </c>
      <c r="X4156" s="40">
        <f t="shared" ca="1" si="712"/>
        <v>11250</v>
      </c>
      <c r="Y4156" s="30" t="b">
        <f t="shared" ca="1" si="713"/>
        <v>0</v>
      </c>
    </row>
    <row r="4157" spans="1:25" hidden="1">
      <c r="A4157" s="28" t="s">
        <v>5366</v>
      </c>
      <c r="B4157" s="28" t="s">
        <v>5367</v>
      </c>
      <c r="C4157" s="28" t="s">
        <v>4137</v>
      </c>
      <c r="D4157" s="28" t="s">
        <v>2842</v>
      </c>
      <c r="E4157" s="29">
        <v>42248</v>
      </c>
      <c r="F4157" s="28" t="s">
        <v>3942</v>
      </c>
      <c r="G4157" s="30">
        <v>1325</v>
      </c>
      <c r="H4157" s="28" t="s">
        <v>15062</v>
      </c>
      <c r="I4157" s="31">
        <v>0</v>
      </c>
      <c r="J4157" s="31">
        <v>17100</v>
      </c>
      <c r="K4157" s="28" t="s">
        <v>15063</v>
      </c>
      <c r="L4157" s="32">
        <f t="shared" si="705"/>
        <v>-17100</v>
      </c>
      <c r="M4157" s="33">
        <f t="shared" si="706"/>
        <v>17100</v>
      </c>
      <c r="N4157" s="34" t="b">
        <v>1</v>
      </c>
      <c r="O4157" s="35">
        <f t="shared" si="707"/>
        <v>17100</v>
      </c>
      <c r="P4157" s="36" t="str">
        <f t="shared" si="708"/>
        <v>I</v>
      </c>
      <c r="Q4157" s="37" t="str">
        <f t="shared" si="709"/>
        <v>The Demarco Archive Trust Limited</v>
      </c>
      <c r="R4157" s="6" t="str">
        <f t="shared" si="710"/>
        <v>I - The Demarco Archive Trust Limited</v>
      </c>
      <c r="S4157" s="6" t="str">
        <f>IFERROR(INDEX('Vendor Over-ride'!$C:$C, MATCH($R:$R,'Vendor Over-ride'!$A:$A,0)),"")</f>
        <v>I - The Demarco Archive Trust Limited</v>
      </c>
      <c r="U4157" s="38" t="str">
        <f t="shared" si="715"/>
        <v>Lottery</v>
      </c>
      <c r="V4157" s="5" t="str">
        <f t="shared" si="714"/>
        <v>AWARD</v>
      </c>
      <c r="W4157" s="5" t="b">
        <f t="shared" si="711"/>
        <v>0</v>
      </c>
      <c r="X4157" s="40">
        <f t="shared" ca="1" si="712"/>
        <v>20397</v>
      </c>
      <c r="Y4157" s="30" t="b">
        <f t="shared" ca="1" si="713"/>
        <v>0</v>
      </c>
    </row>
    <row r="4158" spans="1:25" hidden="1">
      <c r="A4158" s="28" t="s">
        <v>5366</v>
      </c>
      <c r="B4158" s="28" t="s">
        <v>5367</v>
      </c>
      <c r="C4158" s="28" t="s">
        <v>4137</v>
      </c>
      <c r="D4158" s="28" t="s">
        <v>2842</v>
      </c>
      <c r="E4158" s="29">
        <v>42248</v>
      </c>
      <c r="F4158" s="28" t="s">
        <v>3944</v>
      </c>
      <c r="G4158" s="30">
        <v>1325</v>
      </c>
      <c r="H4158" s="28" t="s">
        <v>15064</v>
      </c>
      <c r="I4158" s="31">
        <v>0</v>
      </c>
      <c r="J4158" s="31">
        <v>800</v>
      </c>
      <c r="K4158" s="28" t="s">
        <v>5437</v>
      </c>
      <c r="L4158" s="32">
        <f t="shared" si="705"/>
        <v>-800</v>
      </c>
      <c r="M4158" s="33">
        <f t="shared" si="706"/>
        <v>800</v>
      </c>
      <c r="N4158" s="34" t="b">
        <v>1</v>
      </c>
      <c r="O4158" s="35">
        <f t="shared" si="707"/>
        <v>800</v>
      </c>
      <c r="P4158" s="36" t="str">
        <f t="shared" si="708"/>
        <v>I</v>
      </c>
      <c r="Q4158" s="37" t="str">
        <f t="shared" si="709"/>
        <v>Errol White Company</v>
      </c>
      <c r="R4158" s="6" t="str">
        <f t="shared" si="710"/>
        <v>I - Errol White Company</v>
      </c>
      <c r="S4158" s="6" t="str">
        <f>IFERROR(INDEX('Vendor Over-ride'!$C:$C, MATCH($R:$R,'Vendor Over-ride'!$A:$A,0)),"")</f>
        <v>I - Errol White Company</v>
      </c>
      <c r="U4158" s="38" t="str">
        <f t="shared" si="715"/>
        <v>Lottery</v>
      </c>
      <c r="V4158" s="5" t="str">
        <f t="shared" si="714"/>
        <v>AWARD</v>
      </c>
      <c r="W4158" s="5" t="b">
        <f t="shared" si="711"/>
        <v>0</v>
      </c>
      <c r="X4158" s="40">
        <f t="shared" ca="1" si="712"/>
        <v>8000</v>
      </c>
      <c r="Y4158" s="30" t="b">
        <f t="shared" ca="1" si="713"/>
        <v>0</v>
      </c>
    </row>
    <row r="4159" spans="1:25">
      <c r="A4159" s="28" t="s">
        <v>5366</v>
      </c>
      <c r="B4159" s="28" t="s">
        <v>5367</v>
      </c>
      <c r="C4159" s="28" t="s">
        <v>4137</v>
      </c>
      <c r="D4159" s="28" t="s">
        <v>2842</v>
      </c>
      <c r="E4159" s="29">
        <v>42248</v>
      </c>
      <c r="F4159" s="28" t="s">
        <v>3945</v>
      </c>
      <c r="G4159" s="30">
        <v>1325</v>
      </c>
      <c r="H4159" s="28" t="s">
        <v>15065</v>
      </c>
      <c r="I4159" s="31">
        <v>0</v>
      </c>
      <c r="J4159" s="31">
        <v>28364.22</v>
      </c>
      <c r="K4159" s="28" t="s">
        <v>5454</v>
      </c>
      <c r="L4159" s="32">
        <f t="shared" si="705"/>
        <v>-28364.22</v>
      </c>
      <c r="M4159" s="33">
        <f t="shared" si="706"/>
        <v>28364.22</v>
      </c>
      <c r="N4159" s="34" t="b">
        <v>1</v>
      </c>
      <c r="O4159" s="35">
        <f t="shared" si="707"/>
        <v>28364.22</v>
      </c>
      <c r="P4159" s="36" t="str">
        <f t="shared" si="708"/>
        <v>I</v>
      </c>
      <c r="Q4159" s="37" t="str">
        <f t="shared" si="709"/>
        <v>Highland Council</v>
      </c>
      <c r="R4159" s="6" t="str">
        <f t="shared" si="710"/>
        <v>I - Highland Council</v>
      </c>
      <c r="S4159" s="6" t="str">
        <f>IFERROR(INDEX('Vendor Over-ride'!$C:$C, MATCH($R:$R,'Vendor Over-ride'!$A:$A,0)),"")</f>
        <v>I - Highland Council</v>
      </c>
      <c r="U4159" s="38" t="str">
        <f t="shared" si="715"/>
        <v>Lottery</v>
      </c>
      <c r="V4159" s="5" t="str">
        <f t="shared" si="714"/>
        <v>AWARD</v>
      </c>
      <c r="W4159" s="5" t="b">
        <f t="shared" si="711"/>
        <v>1</v>
      </c>
      <c r="X4159" s="40">
        <f t="shared" ca="1" si="712"/>
        <v>700706.22</v>
      </c>
      <c r="Y4159" s="30" t="b">
        <f t="shared" ca="1" si="713"/>
        <v>1</v>
      </c>
    </row>
    <row r="4160" spans="1:25" hidden="1">
      <c r="A4160" s="28" t="s">
        <v>5366</v>
      </c>
      <c r="B4160" s="28" t="s">
        <v>5367</v>
      </c>
      <c r="C4160" s="28" t="s">
        <v>4137</v>
      </c>
      <c r="D4160" s="28" t="s">
        <v>2842</v>
      </c>
      <c r="E4160" s="29">
        <v>42248</v>
      </c>
      <c r="F4160" s="28" t="s">
        <v>15066</v>
      </c>
      <c r="G4160" s="30">
        <v>1325</v>
      </c>
      <c r="H4160" s="28" t="s">
        <v>15067</v>
      </c>
      <c r="I4160" s="31">
        <v>0</v>
      </c>
      <c r="J4160" s="31">
        <v>3750</v>
      </c>
      <c r="K4160" s="28" t="s">
        <v>5708</v>
      </c>
      <c r="L4160" s="32">
        <f t="shared" si="705"/>
        <v>-3750</v>
      </c>
      <c r="M4160" s="33">
        <f t="shared" si="706"/>
        <v>3750</v>
      </c>
      <c r="N4160" s="34" t="b">
        <v>1</v>
      </c>
      <c r="O4160" s="35">
        <f t="shared" si="707"/>
        <v>3750</v>
      </c>
      <c r="P4160" s="36" t="str">
        <f t="shared" si="708"/>
        <v>I</v>
      </c>
      <c r="Q4160" s="37" t="str">
        <f t="shared" si="709"/>
        <v>Lau Scotland Limited</v>
      </c>
      <c r="R4160" s="6" t="str">
        <f t="shared" si="710"/>
        <v>I - Lau Scotland Limited</v>
      </c>
      <c r="S4160" s="6" t="str">
        <f>IFERROR(INDEX('Vendor Over-ride'!$C:$C, MATCH($R:$R,'Vendor Over-ride'!$A:$A,0)),"")</f>
        <v>I - Lau Scotland Limited</v>
      </c>
      <c r="U4160" s="38" t="str">
        <f t="shared" si="715"/>
        <v>Lottery</v>
      </c>
      <c r="V4160" s="5" t="str">
        <f t="shared" si="714"/>
        <v>AWARD</v>
      </c>
      <c r="W4160" s="5" t="b">
        <f t="shared" si="711"/>
        <v>0</v>
      </c>
      <c r="X4160" s="40">
        <f t="shared" ca="1" si="712"/>
        <v>3750</v>
      </c>
      <c r="Y4160" s="30" t="b">
        <f t="shared" ca="1" si="713"/>
        <v>0</v>
      </c>
    </row>
    <row r="4161" spans="1:25">
      <c r="A4161" s="28" t="s">
        <v>5366</v>
      </c>
      <c r="B4161" s="28" t="s">
        <v>5367</v>
      </c>
      <c r="C4161" s="28" t="s">
        <v>4137</v>
      </c>
      <c r="D4161" s="28" t="s">
        <v>2842</v>
      </c>
      <c r="E4161" s="29">
        <v>42248</v>
      </c>
      <c r="F4161" s="28" t="s">
        <v>3946</v>
      </c>
      <c r="G4161" s="30">
        <v>1325</v>
      </c>
      <c r="H4161" s="28" t="s">
        <v>15068</v>
      </c>
      <c r="I4161" s="31">
        <v>0</v>
      </c>
      <c r="J4161" s="31">
        <v>8950</v>
      </c>
      <c r="K4161" s="28" t="s">
        <v>5499</v>
      </c>
      <c r="L4161" s="32">
        <f t="shared" si="705"/>
        <v>-8950</v>
      </c>
      <c r="M4161" s="33">
        <f t="shared" si="706"/>
        <v>8950</v>
      </c>
      <c r="N4161" s="34" t="b">
        <v>1</v>
      </c>
      <c r="O4161" s="35">
        <f t="shared" si="707"/>
        <v>8950</v>
      </c>
      <c r="P4161" s="36" t="str">
        <f t="shared" si="708"/>
        <v>I</v>
      </c>
      <c r="Q4161" s="37" t="str">
        <f t="shared" si="709"/>
        <v>Makar Productions</v>
      </c>
      <c r="R4161" s="6" t="str">
        <f t="shared" si="710"/>
        <v>I - Makar Productions</v>
      </c>
      <c r="S4161" s="6" t="str">
        <f>IFERROR(INDEX('Vendor Over-ride'!$C:$C, MATCH($R:$R,'Vendor Over-ride'!$A:$A,0)),"")</f>
        <v>I - Makar Productions</v>
      </c>
      <c r="U4161" s="38" t="str">
        <f t="shared" si="715"/>
        <v>Lottery</v>
      </c>
      <c r="V4161" s="5" t="str">
        <f t="shared" si="714"/>
        <v>AWARD</v>
      </c>
      <c r="W4161" s="5" t="b">
        <f t="shared" si="711"/>
        <v>0</v>
      </c>
      <c r="X4161" s="40">
        <f t="shared" ca="1" si="712"/>
        <v>77234</v>
      </c>
      <c r="Y4161" s="30" t="b">
        <f t="shared" ca="1" si="713"/>
        <v>1</v>
      </c>
    </row>
    <row r="4162" spans="1:25">
      <c r="A4162" s="28" t="s">
        <v>5366</v>
      </c>
      <c r="B4162" s="28" t="s">
        <v>5367</v>
      </c>
      <c r="C4162" s="28" t="s">
        <v>4137</v>
      </c>
      <c r="D4162" s="28" t="s">
        <v>2842</v>
      </c>
      <c r="E4162" s="29">
        <v>42248</v>
      </c>
      <c r="F4162" s="28" t="s">
        <v>3947</v>
      </c>
      <c r="G4162" s="30">
        <v>1325</v>
      </c>
      <c r="H4162" s="28" t="s">
        <v>15069</v>
      </c>
      <c r="I4162" s="31">
        <v>0</v>
      </c>
      <c r="J4162" s="31">
        <v>4500</v>
      </c>
      <c r="K4162" s="28" t="s">
        <v>5475</v>
      </c>
      <c r="L4162" s="32">
        <f t="shared" ref="L4162:L4225" si="716">I:I-J:J</f>
        <v>-4500</v>
      </c>
      <c r="M4162" s="33">
        <f t="shared" ref="M4162:M4225" si="717">ABS($L:$L)</f>
        <v>4500</v>
      </c>
      <c r="N4162" s="34" t="b">
        <v>1</v>
      </c>
      <c r="O4162" s="35">
        <f t="shared" ref="O4162:O4225" si="718">$M:$M*$N:$N</f>
        <v>4500</v>
      </c>
      <c r="P4162" s="36" t="str">
        <f t="shared" ref="P4162:P4225" si="719">LEFT(TRIM($K:$K),1)</f>
        <v>I</v>
      </c>
      <c r="Q4162" s="37" t="str">
        <f t="shared" ref="Q4162:Q4225" si="720">RIGHT(TRIM($K:$K),LEN(TRIM($K:$K))-FIND("-",TRIM($K:$K)))</f>
        <v>Montrose Pictures Ltd</v>
      </c>
      <c r="R4162" s="6" t="str">
        <f t="shared" ref="R4162:R4225" si="721">CONCATENATE($P:$P, " - ",$Q:$Q)</f>
        <v>I - Montrose Pictures Ltd</v>
      </c>
      <c r="S4162" s="6" t="str">
        <f>IFERROR(INDEX('Vendor Over-ride'!$C:$C, MATCH($R:$R,'Vendor Over-ride'!$A:$A,0)),"")</f>
        <v>I - Montrose Pictures Ltd</v>
      </c>
      <c r="U4162" s="38" t="str">
        <f t="shared" si="715"/>
        <v>Lottery</v>
      </c>
      <c r="V4162" s="5" t="str">
        <f t="shared" si="714"/>
        <v>AWARD</v>
      </c>
      <c r="W4162" s="5" t="b">
        <f t="shared" ref="W4162:W4225" si="722">ROUND($O:$O,2)&gt;=25000</f>
        <v>0</v>
      </c>
      <c r="X4162" s="40">
        <f t="shared" ref="X4162:X4225" ca="1" si="723">SUMPRODUCT((Payee=$S4162) * (Payment_Value))</f>
        <v>44625</v>
      </c>
      <c r="Y4162" s="30" t="b">
        <f t="shared" ref="Y4162:Y4225" ca="1" si="724">$X:$X&gt;=25000</f>
        <v>1</v>
      </c>
    </row>
    <row r="4163" spans="1:25" hidden="1">
      <c r="A4163" s="28" t="s">
        <v>5366</v>
      </c>
      <c r="B4163" s="28" t="s">
        <v>5367</v>
      </c>
      <c r="C4163" s="28" t="s">
        <v>4137</v>
      </c>
      <c r="D4163" s="28" t="s">
        <v>2842</v>
      </c>
      <c r="E4163" s="29">
        <v>42248</v>
      </c>
      <c r="F4163" s="28" t="s">
        <v>3948</v>
      </c>
      <c r="G4163" s="30">
        <v>1325</v>
      </c>
      <c r="H4163" s="28" t="s">
        <v>15070</v>
      </c>
      <c r="I4163" s="31">
        <v>0</v>
      </c>
      <c r="J4163" s="31">
        <v>1250</v>
      </c>
      <c r="K4163" s="28" t="s">
        <v>5618</v>
      </c>
      <c r="L4163" s="32">
        <f t="shared" si="716"/>
        <v>-1250</v>
      </c>
      <c r="M4163" s="33">
        <f t="shared" si="717"/>
        <v>1250</v>
      </c>
      <c r="N4163" s="34" t="b">
        <v>1</v>
      </c>
      <c r="O4163" s="35">
        <f t="shared" si="718"/>
        <v>1250</v>
      </c>
      <c r="P4163" s="36" t="str">
        <f t="shared" si="719"/>
        <v>I</v>
      </c>
      <c r="Q4163" s="37" t="str">
        <f t="shared" si="720"/>
        <v>Morna Young</v>
      </c>
      <c r="R4163" s="6" t="str">
        <f t="shared" si="721"/>
        <v>I - Morna Young</v>
      </c>
      <c r="S4163" s="6" t="str">
        <f>IFERROR(INDEX('Vendor Over-ride'!$C:$C, MATCH($R:$R,'Vendor Over-ride'!$A:$A,0)),"")</f>
        <v>I - Morna Young</v>
      </c>
      <c r="U4163" s="38" t="str">
        <f t="shared" si="715"/>
        <v>Lottery</v>
      </c>
      <c r="V4163" s="5" t="str">
        <f t="shared" ref="V4163:V4226" si="725">UPPER(IF($P:$P="E","Employee",IF(OR($P:$P="I",$P:$P="G"),"Award",IF(OR($P:$P="D",$P:$P="T"),"Trade",""))))</f>
        <v>AWARD</v>
      </c>
      <c r="W4163" s="5" t="b">
        <f t="shared" si="722"/>
        <v>0</v>
      </c>
      <c r="X4163" s="40">
        <f t="shared" ca="1" si="723"/>
        <v>1250</v>
      </c>
      <c r="Y4163" s="30" t="b">
        <f t="shared" ca="1" si="724"/>
        <v>0</v>
      </c>
    </row>
    <row r="4164" spans="1:25" hidden="1">
      <c r="A4164" s="28" t="s">
        <v>5366</v>
      </c>
      <c r="B4164" s="28" t="s">
        <v>5367</v>
      </c>
      <c r="C4164" s="28" t="s">
        <v>4137</v>
      </c>
      <c r="D4164" s="28" t="s">
        <v>2842</v>
      </c>
      <c r="E4164" s="29">
        <v>42248</v>
      </c>
      <c r="F4164" s="28" t="s">
        <v>3950</v>
      </c>
      <c r="G4164" s="30">
        <v>1325</v>
      </c>
      <c r="H4164" s="28" t="s">
        <v>15071</v>
      </c>
      <c r="I4164" s="31">
        <v>0</v>
      </c>
      <c r="J4164" s="31">
        <v>19839.009999999998</v>
      </c>
      <c r="K4164" s="28" t="s">
        <v>5694</v>
      </c>
      <c r="L4164" s="32">
        <f t="shared" si="716"/>
        <v>-19839.009999999998</v>
      </c>
      <c r="M4164" s="33">
        <f t="shared" si="717"/>
        <v>19839.009999999998</v>
      </c>
      <c r="N4164" s="34" t="b">
        <v>1</v>
      </c>
      <c r="O4164" s="35">
        <f t="shared" si="718"/>
        <v>19839.009999999998</v>
      </c>
      <c r="P4164" s="36" t="str">
        <f t="shared" si="719"/>
        <v>I</v>
      </c>
      <c r="Q4164" s="37" t="str">
        <f t="shared" si="720"/>
        <v>National Trust for Scotland</v>
      </c>
      <c r="R4164" s="6" t="str">
        <f t="shared" si="721"/>
        <v>I - National Trust for Scotland</v>
      </c>
      <c r="S4164" s="6" t="str">
        <f>IFERROR(INDEX('Vendor Over-ride'!$C:$C, MATCH($R:$R,'Vendor Over-ride'!$A:$A,0)),"")</f>
        <v>I - National Trust for Scotland</v>
      </c>
      <c r="U4164" s="38" t="str">
        <f t="shared" si="715"/>
        <v>Lottery</v>
      </c>
      <c r="V4164" s="5" t="str">
        <f t="shared" si="725"/>
        <v>AWARD</v>
      </c>
      <c r="W4164" s="5" t="b">
        <f t="shared" si="722"/>
        <v>0</v>
      </c>
      <c r="X4164" s="40">
        <f t="shared" ca="1" si="723"/>
        <v>19839.009999999998</v>
      </c>
      <c r="Y4164" s="30" t="b">
        <f t="shared" ca="1" si="724"/>
        <v>0</v>
      </c>
    </row>
    <row r="4165" spans="1:25">
      <c r="A4165" s="28" t="s">
        <v>5366</v>
      </c>
      <c r="B4165" s="28" t="s">
        <v>5367</v>
      </c>
      <c r="C4165" s="28" t="s">
        <v>4137</v>
      </c>
      <c r="D4165" s="28" t="s">
        <v>2842</v>
      </c>
      <c r="E4165" s="29">
        <v>42248</v>
      </c>
      <c r="F4165" s="28" t="s">
        <v>3951</v>
      </c>
      <c r="G4165" s="30">
        <v>1325</v>
      </c>
      <c r="H4165" s="28" t="s">
        <v>15072</v>
      </c>
      <c r="I4165" s="31">
        <v>0</v>
      </c>
      <c r="J4165" s="31">
        <v>39800</v>
      </c>
      <c r="K4165" s="28" t="s">
        <v>15073</v>
      </c>
      <c r="L4165" s="32">
        <f t="shared" si="716"/>
        <v>-39800</v>
      </c>
      <c r="M4165" s="33">
        <f t="shared" si="717"/>
        <v>39800</v>
      </c>
      <c r="N4165" s="34" t="b">
        <v>1</v>
      </c>
      <c r="O4165" s="35">
        <f t="shared" si="718"/>
        <v>39800</v>
      </c>
      <c r="P4165" s="36" t="str">
        <f t="shared" si="719"/>
        <v>I</v>
      </c>
      <c r="Q4165" s="37" t="str">
        <f t="shared" si="720"/>
        <v>The Sound of Young Scotland Ltd</v>
      </c>
      <c r="R4165" s="6" t="str">
        <f t="shared" si="721"/>
        <v>I - The Sound of Young Scotland Ltd</v>
      </c>
      <c r="S4165" s="6" t="str">
        <f>IFERROR(INDEX('Vendor Over-ride'!$C:$C, MATCH($R:$R,'Vendor Over-ride'!$A:$A,0)),"")</f>
        <v>I - The Sound of Young Scotland Ltd</v>
      </c>
      <c r="U4165" s="38" t="str">
        <f t="shared" si="715"/>
        <v>Lottery</v>
      </c>
      <c r="V4165" s="5" t="str">
        <f t="shared" si="725"/>
        <v>AWARD</v>
      </c>
      <c r="W4165" s="5" t="b">
        <f t="shared" si="722"/>
        <v>1</v>
      </c>
      <c r="X4165" s="40">
        <f t="shared" ca="1" si="723"/>
        <v>39800</v>
      </c>
      <c r="Y4165" s="30" t="b">
        <f t="shared" ca="1" si="724"/>
        <v>1</v>
      </c>
    </row>
    <row r="4166" spans="1:25" hidden="1">
      <c r="A4166" s="28" t="s">
        <v>5366</v>
      </c>
      <c r="B4166" s="28" t="s">
        <v>5367</v>
      </c>
      <c r="C4166" s="28" t="s">
        <v>4137</v>
      </c>
      <c r="D4166" s="28" t="s">
        <v>2842</v>
      </c>
      <c r="E4166" s="29">
        <v>42248</v>
      </c>
      <c r="F4166" s="28" t="s">
        <v>15074</v>
      </c>
      <c r="G4166" s="30">
        <v>1325</v>
      </c>
      <c r="H4166" s="28" t="s">
        <v>15075</v>
      </c>
      <c r="I4166" s="31">
        <v>0</v>
      </c>
      <c r="J4166" s="31">
        <v>1500</v>
      </c>
      <c r="K4166" s="28" t="s">
        <v>5395</v>
      </c>
      <c r="L4166" s="32">
        <f t="shared" si="716"/>
        <v>-1500</v>
      </c>
      <c r="M4166" s="33">
        <f t="shared" si="717"/>
        <v>1500</v>
      </c>
      <c r="N4166" s="34" t="b">
        <v>1</v>
      </c>
      <c r="O4166" s="35">
        <f t="shared" si="718"/>
        <v>1500</v>
      </c>
      <c r="P4166" s="36" t="str">
        <f t="shared" si="719"/>
        <v>I</v>
      </c>
      <c r="Q4166" s="37" t="str">
        <f t="shared" si="720"/>
        <v>Vanilla Ink</v>
      </c>
      <c r="R4166" s="6" t="str">
        <f t="shared" si="721"/>
        <v>I - Vanilla Ink</v>
      </c>
      <c r="S4166" s="6" t="str">
        <f>IFERROR(INDEX('Vendor Over-ride'!$C:$C, MATCH($R:$R,'Vendor Over-ride'!$A:$A,0)),"")</f>
        <v>I - Vanilla Ink</v>
      </c>
      <c r="U4166" s="38" t="str">
        <f t="shared" si="715"/>
        <v>Lottery</v>
      </c>
      <c r="V4166" s="5" t="str">
        <f t="shared" si="725"/>
        <v>AWARD</v>
      </c>
      <c r="W4166" s="5" t="b">
        <f t="shared" si="722"/>
        <v>0</v>
      </c>
      <c r="X4166" s="40">
        <f t="shared" ca="1" si="723"/>
        <v>19500</v>
      </c>
      <c r="Y4166" s="30" t="b">
        <f t="shared" ca="1" si="724"/>
        <v>0</v>
      </c>
    </row>
    <row r="4167" spans="1:25" hidden="1">
      <c r="A4167" s="28" t="s">
        <v>5366</v>
      </c>
      <c r="B4167" s="28" t="s">
        <v>5367</v>
      </c>
      <c r="C4167" s="28" t="s">
        <v>4137</v>
      </c>
      <c r="D4167" s="28" t="s">
        <v>2842</v>
      </c>
      <c r="E4167" s="29">
        <v>42248</v>
      </c>
      <c r="F4167" s="28" t="s">
        <v>3952</v>
      </c>
      <c r="G4167" s="30">
        <v>1325</v>
      </c>
      <c r="H4167" s="28" t="s">
        <v>15076</v>
      </c>
      <c r="I4167" s="31">
        <v>0</v>
      </c>
      <c r="J4167" s="31">
        <v>2625</v>
      </c>
      <c r="K4167" s="28" t="s">
        <v>15077</v>
      </c>
      <c r="L4167" s="32">
        <f t="shared" si="716"/>
        <v>-2625</v>
      </c>
      <c r="M4167" s="33">
        <f t="shared" si="717"/>
        <v>2625</v>
      </c>
      <c r="N4167" s="34" t="b">
        <v>1</v>
      </c>
      <c r="O4167" s="35">
        <f t="shared" si="718"/>
        <v>2625</v>
      </c>
      <c r="P4167" s="36" t="str">
        <f t="shared" si="719"/>
        <v>I</v>
      </c>
      <c r="Q4167" s="37" t="str">
        <f t="shared" si="720"/>
        <v>Zam Salim</v>
      </c>
      <c r="R4167" s="6" t="str">
        <f t="shared" si="721"/>
        <v>I - Zam Salim</v>
      </c>
      <c r="S4167" s="6" t="str">
        <f>IFERROR(INDEX('Vendor Over-ride'!$C:$C, MATCH($R:$R,'Vendor Over-ride'!$A:$A,0)),"")</f>
        <v>I - Zam Salim</v>
      </c>
      <c r="U4167" s="38" t="str">
        <f t="shared" si="715"/>
        <v>Lottery</v>
      </c>
      <c r="V4167" s="5" t="str">
        <f t="shared" si="725"/>
        <v>AWARD</v>
      </c>
      <c r="W4167" s="5" t="b">
        <f t="shared" si="722"/>
        <v>0</v>
      </c>
      <c r="X4167" s="40">
        <f t="shared" ca="1" si="723"/>
        <v>4125</v>
      </c>
      <c r="Y4167" s="30" t="b">
        <f t="shared" ca="1" si="724"/>
        <v>0</v>
      </c>
    </row>
    <row r="4168" spans="1:25" hidden="1">
      <c r="A4168" s="28" t="s">
        <v>5366</v>
      </c>
      <c r="B4168" s="28" t="s">
        <v>5367</v>
      </c>
      <c r="C4168" s="28" t="s">
        <v>4137</v>
      </c>
      <c r="D4168" s="28" t="s">
        <v>2842</v>
      </c>
      <c r="E4168" s="29">
        <v>42248</v>
      </c>
      <c r="F4168" s="28" t="s">
        <v>15078</v>
      </c>
      <c r="G4168" s="30">
        <v>1325</v>
      </c>
      <c r="H4168" s="28" t="s">
        <v>15079</v>
      </c>
      <c r="I4168" s="31">
        <v>0</v>
      </c>
      <c r="J4168" s="31">
        <v>458.05</v>
      </c>
      <c r="K4168" s="28" t="s">
        <v>4240</v>
      </c>
      <c r="L4168" s="32">
        <f t="shared" si="716"/>
        <v>-458.05</v>
      </c>
      <c r="M4168" s="33">
        <f t="shared" si="717"/>
        <v>458.05</v>
      </c>
      <c r="N4168" s="34" t="b">
        <v>1</v>
      </c>
      <c r="O4168" s="35">
        <f t="shared" si="718"/>
        <v>458.05</v>
      </c>
      <c r="P4168" s="36" t="str">
        <f t="shared" si="719"/>
        <v>T</v>
      </c>
      <c r="Q4168" s="37" t="str">
        <f t="shared" si="720"/>
        <v>Centre For Contemporary Arts</v>
      </c>
      <c r="R4168" s="6" t="str">
        <f t="shared" si="721"/>
        <v>T - Centre For Contemporary Arts</v>
      </c>
      <c r="S4168" s="6" t="str">
        <f>IFERROR(INDEX('Vendor Over-ride'!$C:$C, MATCH($R:$R,'Vendor Over-ride'!$A:$A,0)),"")</f>
        <v>T - Centre For Contemporary Arts</v>
      </c>
      <c r="U4168" s="38" t="str">
        <f t="shared" si="715"/>
        <v>Lottery</v>
      </c>
      <c r="V4168" s="5" t="str">
        <f t="shared" si="725"/>
        <v>TRADE</v>
      </c>
      <c r="W4168" s="5" t="b">
        <f t="shared" si="722"/>
        <v>0</v>
      </c>
      <c r="X4168" s="40">
        <f t="shared" ca="1" si="723"/>
        <v>3468.26</v>
      </c>
      <c r="Y4168" s="30" t="b">
        <f t="shared" ca="1" si="724"/>
        <v>0</v>
      </c>
    </row>
    <row r="4169" spans="1:25" hidden="1">
      <c r="A4169" s="28" t="s">
        <v>5366</v>
      </c>
      <c r="B4169" s="28" t="s">
        <v>5367</v>
      </c>
      <c r="C4169" s="28" t="s">
        <v>4137</v>
      </c>
      <c r="D4169" s="28" t="s">
        <v>2842</v>
      </c>
      <c r="E4169" s="29">
        <v>42248</v>
      </c>
      <c r="F4169" s="28" t="s">
        <v>3953</v>
      </c>
      <c r="G4169" s="30">
        <v>1325</v>
      </c>
      <c r="H4169" s="28" t="s">
        <v>15080</v>
      </c>
      <c r="I4169" s="31">
        <v>0</v>
      </c>
      <c r="J4169" s="31">
        <v>345</v>
      </c>
      <c r="K4169" s="28" t="s">
        <v>15081</v>
      </c>
      <c r="L4169" s="32">
        <f t="shared" si="716"/>
        <v>-345</v>
      </c>
      <c r="M4169" s="33">
        <f t="shared" si="717"/>
        <v>345</v>
      </c>
      <c r="N4169" s="34" t="b">
        <v>1</v>
      </c>
      <c r="O4169" s="35">
        <f t="shared" si="718"/>
        <v>345</v>
      </c>
      <c r="P4169" s="36" t="str">
        <f t="shared" si="719"/>
        <v>T</v>
      </c>
      <c r="Q4169" s="37" t="str">
        <f t="shared" si="720"/>
        <v>GES and Event Services Ltd</v>
      </c>
      <c r="R4169" s="6" t="str">
        <f t="shared" si="721"/>
        <v>T - GES and Event Services Ltd</v>
      </c>
      <c r="S4169" s="6" t="str">
        <f>IFERROR(INDEX('Vendor Over-ride'!$C:$C, MATCH($R:$R,'Vendor Over-ride'!$A:$A,0)),"")</f>
        <v>T - GES and Event Services Ltd</v>
      </c>
      <c r="U4169" s="38" t="str">
        <f t="shared" si="715"/>
        <v>Lottery</v>
      </c>
      <c r="V4169" s="5" t="str">
        <f t="shared" si="725"/>
        <v>TRADE</v>
      </c>
      <c r="W4169" s="5" t="b">
        <f t="shared" si="722"/>
        <v>0</v>
      </c>
      <c r="X4169" s="40">
        <f t="shared" ca="1" si="723"/>
        <v>345</v>
      </c>
      <c r="Y4169" s="30" t="b">
        <f t="shared" ca="1" si="724"/>
        <v>0</v>
      </c>
    </row>
    <row r="4170" spans="1:25" hidden="1">
      <c r="A4170" s="28" t="s">
        <v>5366</v>
      </c>
      <c r="B4170" s="28" t="s">
        <v>5367</v>
      </c>
      <c r="C4170" s="28" t="s">
        <v>4137</v>
      </c>
      <c r="D4170" s="28" t="s">
        <v>2842</v>
      </c>
      <c r="E4170" s="29">
        <v>42248</v>
      </c>
      <c r="F4170" s="28" t="s">
        <v>3954</v>
      </c>
      <c r="G4170" s="30">
        <v>1325</v>
      </c>
      <c r="H4170" s="28" t="s">
        <v>15082</v>
      </c>
      <c r="I4170" s="31">
        <v>0</v>
      </c>
      <c r="J4170" s="31">
        <v>75</v>
      </c>
      <c r="K4170" s="28" t="s">
        <v>15083</v>
      </c>
      <c r="L4170" s="32">
        <f t="shared" si="716"/>
        <v>-75</v>
      </c>
      <c r="M4170" s="33">
        <f t="shared" si="717"/>
        <v>75</v>
      </c>
      <c r="N4170" s="34" t="b">
        <v>1</v>
      </c>
      <c r="O4170" s="35">
        <f t="shared" si="718"/>
        <v>75</v>
      </c>
      <c r="P4170" s="36" t="str">
        <f t="shared" si="719"/>
        <v>T</v>
      </c>
      <c r="Q4170" s="37" t="str">
        <f t="shared" si="720"/>
        <v>Matthew Sowerby</v>
      </c>
      <c r="R4170" s="6" t="str">
        <f t="shared" si="721"/>
        <v>T - Matthew Sowerby</v>
      </c>
      <c r="S4170" s="6" t="str">
        <f>IFERROR(INDEX('Vendor Over-ride'!$C:$C, MATCH($R:$R,'Vendor Over-ride'!$A:$A,0)),"")</f>
        <v>T - Matthew Sowerby</v>
      </c>
      <c r="U4170" s="38" t="str">
        <f t="shared" si="715"/>
        <v>Lottery</v>
      </c>
      <c r="V4170" s="5" t="str">
        <f t="shared" si="725"/>
        <v>TRADE</v>
      </c>
      <c r="W4170" s="5" t="b">
        <f t="shared" si="722"/>
        <v>0</v>
      </c>
      <c r="X4170" s="40">
        <f t="shared" ca="1" si="723"/>
        <v>75</v>
      </c>
      <c r="Y4170" s="30" t="b">
        <f t="shared" ca="1" si="724"/>
        <v>0</v>
      </c>
    </row>
    <row r="4171" spans="1:25" hidden="1">
      <c r="A4171" s="28" t="s">
        <v>5366</v>
      </c>
      <c r="B4171" s="28" t="s">
        <v>5367</v>
      </c>
      <c r="C4171" s="28" t="s">
        <v>4137</v>
      </c>
      <c r="D4171" s="28" t="s">
        <v>2842</v>
      </c>
      <c r="E4171" s="29">
        <v>42248</v>
      </c>
      <c r="F4171" s="28" t="s">
        <v>3955</v>
      </c>
      <c r="G4171" s="30">
        <v>1325</v>
      </c>
      <c r="H4171" s="28" t="s">
        <v>15084</v>
      </c>
      <c r="I4171" s="31">
        <v>0</v>
      </c>
      <c r="J4171" s="31">
        <v>75</v>
      </c>
      <c r="K4171" s="28" t="s">
        <v>15085</v>
      </c>
      <c r="L4171" s="32">
        <f t="shared" si="716"/>
        <v>-75</v>
      </c>
      <c r="M4171" s="33">
        <f t="shared" si="717"/>
        <v>75</v>
      </c>
      <c r="N4171" s="34" t="b">
        <v>1</v>
      </c>
      <c r="O4171" s="35">
        <f t="shared" si="718"/>
        <v>75</v>
      </c>
      <c r="P4171" s="36" t="str">
        <f t="shared" si="719"/>
        <v>T</v>
      </c>
      <c r="Q4171" s="37" t="str">
        <f t="shared" si="720"/>
        <v>Moira H Thorburn</v>
      </c>
      <c r="R4171" s="6" t="str">
        <f t="shared" si="721"/>
        <v>T - Moira H Thorburn</v>
      </c>
      <c r="S4171" s="6" t="str">
        <f>IFERROR(INDEX('Vendor Over-ride'!$C:$C, MATCH($R:$R,'Vendor Over-ride'!$A:$A,0)),"")</f>
        <v>T - Moira H Thorburn</v>
      </c>
      <c r="U4171" s="38" t="str">
        <f t="shared" si="715"/>
        <v>Lottery</v>
      </c>
      <c r="V4171" s="5" t="str">
        <f t="shared" si="725"/>
        <v>TRADE</v>
      </c>
      <c r="W4171" s="5" t="b">
        <f t="shared" si="722"/>
        <v>0</v>
      </c>
      <c r="X4171" s="40">
        <f t="shared" ca="1" si="723"/>
        <v>75</v>
      </c>
      <c r="Y4171" s="30" t="b">
        <f t="shared" ca="1" si="724"/>
        <v>0</v>
      </c>
    </row>
    <row r="4172" spans="1:25" hidden="1">
      <c r="A4172" s="28" t="s">
        <v>5366</v>
      </c>
      <c r="B4172" s="28" t="s">
        <v>5367</v>
      </c>
      <c r="C4172" s="28" t="s">
        <v>4137</v>
      </c>
      <c r="D4172" s="28" t="s">
        <v>2842</v>
      </c>
      <c r="E4172" s="29">
        <v>42254</v>
      </c>
      <c r="F4172" s="28" t="s">
        <v>3956</v>
      </c>
      <c r="G4172" s="30">
        <v>1341</v>
      </c>
      <c r="H4172" s="28" t="s">
        <v>15086</v>
      </c>
      <c r="I4172" s="31">
        <v>0</v>
      </c>
      <c r="J4172" s="31">
        <v>2375</v>
      </c>
      <c r="K4172" s="28" t="s">
        <v>5716</v>
      </c>
      <c r="L4172" s="32">
        <f t="shared" si="716"/>
        <v>-2375</v>
      </c>
      <c r="M4172" s="33">
        <f t="shared" si="717"/>
        <v>2375</v>
      </c>
      <c r="N4172" s="34" t="b">
        <v>1</v>
      </c>
      <c r="O4172" s="35">
        <f t="shared" si="718"/>
        <v>2375</v>
      </c>
      <c r="P4172" s="36" t="str">
        <f t="shared" si="719"/>
        <v>G</v>
      </c>
      <c r="Q4172" s="37" t="str">
        <f t="shared" si="720"/>
        <v>Shetland Folk Festival</v>
      </c>
      <c r="R4172" s="6" t="str">
        <f t="shared" si="721"/>
        <v>G - Shetland Folk Festival</v>
      </c>
      <c r="S4172" s="6" t="str">
        <f>IFERROR(INDEX('Vendor Over-ride'!$C:$C, MATCH($R:$R,'Vendor Over-ride'!$A:$A,0)),"")</f>
        <v>G - Shetland Folk Festival</v>
      </c>
      <c r="U4172" s="38" t="str">
        <f t="shared" si="715"/>
        <v>Lottery</v>
      </c>
      <c r="V4172" s="5" t="str">
        <f t="shared" si="725"/>
        <v>AWARD</v>
      </c>
      <c r="W4172" s="5" t="b">
        <f t="shared" si="722"/>
        <v>0</v>
      </c>
      <c r="X4172" s="40">
        <f t="shared" ca="1" si="723"/>
        <v>2375</v>
      </c>
      <c r="Y4172" s="30" t="b">
        <f t="shared" ca="1" si="724"/>
        <v>0</v>
      </c>
    </row>
    <row r="4173" spans="1:25">
      <c r="A4173" s="28" t="s">
        <v>5366</v>
      </c>
      <c r="B4173" s="28" t="s">
        <v>5367</v>
      </c>
      <c r="C4173" s="28" t="s">
        <v>4137</v>
      </c>
      <c r="D4173" s="28" t="s">
        <v>2842</v>
      </c>
      <c r="E4173" s="29">
        <v>42254</v>
      </c>
      <c r="F4173" s="28" t="s">
        <v>15087</v>
      </c>
      <c r="G4173" s="30">
        <v>1341</v>
      </c>
      <c r="H4173" s="28" t="s">
        <v>15088</v>
      </c>
      <c r="I4173" s="31">
        <v>0</v>
      </c>
      <c r="J4173" s="31">
        <v>80100</v>
      </c>
      <c r="K4173" s="28" t="s">
        <v>5727</v>
      </c>
      <c r="L4173" s="32">
        <f t="shared" si="716"/>
        <v>-80100</v>
      </c>
      <c r="M4173" s="33">
        <f t="shared" si="717"/>
        <v>80100</v>
      </c>
      <c r="N4173" s="34" t="b">
        <v>1</v>
      </c>
      <c r="O4173" s="35">
        <f t="shared" si="718"/>
        <v>80100</v>
      </c>
      <c r="P4173" s="36" t="str">
        <f t="shared" si="719"/>
        <v>G</v>
      </c>
      <c r="Q4173" s="37" t="str">
        <f t="shared" si="720"/>
        <v>Spring Fling Open Studios CIC</v>
      </c>
      <c r="R4173" s="6" t="str">
        <f t="shared" si="721"/>
        <v>G - Spring Fling Open Studios CIC</v>
      </c>
      <c r="S4173" s="6" t="str">
        <f>IFERROR(INDEX('Vendor Over-ride'!$C:$C, MATCH($R:$R,'Vendor Over-ride'!$A:$A,0)),"")</f>
        <v>G - Spring Fling Open Studios CIC</v>
      </c>
      <c r="U4173" s="38" t="str">
        <f t="shared" si="715"/>
        <v>Lottery</v>
      </c>
      <c r="V4173" s="5" t="str">
        <f t="shared" si="725"/>
        <v>AWARD</v>
      </c>
      <c r="W4173" s="5" t="b">
        <f t="shared" si="722"/>
        <v>1</v>
      </c>
      <c r="X4173" s="40">
        <f t="shared" ca="1" si="723"/>
        <v>81450</v>
      </c>
      <c r="Y4173" s="30" t="b">
        <f t="shared" ca="1" si="724"/>
        <v>1</v>
      </c>
    </row>
    <row r="4174" spans="1:25" hidden="1">
      <c r="A4174" s="28" t="s">
        <v>5366</v>
      </c>
      <c r="B4174" s="28" t="s">
        <v>5367</v>
      </c>
      <c r="C4174" s="28" t="s">
        <v>4137</v>
      </c>
      <c r="D4174" s="28" t="s">
        <v>2842</v>
      </c>
      <c r="E4174" s="29">
        <v>42254</v>
      </c>
      <c r="F4174" s="28" t="s">
        <v>3957</v>
      </c>
      <c r="G4174" s="30">
        <v>1341</v>
      </c>
      <c r="H4174" s="28" t="s">
        <v>15089</v>
      </c>
      <c r="I4174" s="31">
        <v>0</v>
      </c>
      <c r="J4174" s="31">
        <v>1250</v>
      </c>
      <c r="K4174" s="28" t="s">
        <v>5763</v>
      </c>
      <c r="L4174" s="32">
        <f t="shared" si="716"/>
        <v>-1250</v>
      </c>
      <c r="M4174" s="33">
        <f t="shared" si="717"/>
        <v>1250</v>
      </c>
      <c r="N4174" s="34" t="b">
        <v>1</v>
      </c>
      <c r="O4174" s="35">
        <f t="shared" si="718"/>
        <v>1250</v>
      </c>
      <c r="P4174" s="36" t="str">
        <f t="shared" si="719"/>
        <v>G</v>
      </c>
      <c r="Q4174" s="37" t="str">
        <f t="shared" si="720"/>
        <v>Transgressive North</v>
      </c>
      <c r="R4174" s="6" t="str">
        <f t="shared" si="721"/>
        <v>G - Transgressive North</v>
      </c>
      <c r="S4174" s="6" t="str">
        <f>IFERROR(INDEX('Vendor Over-ride'!$C:$C, MATCH($R:$R,'Vendor Over-ride'!$A:$A,0)),"")</f>
        <v>G - Transgressive North</v>
      </c>
      <c r="U4174" s="38" t="str">
        <f t="shared" si="715"/>
        <v>Lottery</v>
      </c>
      <c r="V4174" s="5" t="str">
        <f t="shared" si="725"/>
        <v>AWARD</v>
      </c>
      <c r="W4174" s="5" t="b">
        <f t="shared" si="722"/>
        <v>0</v>
      </c>
      <c r="X4174" s="40">
        <f t="shared" ca="1" si="723"/>
        <v>6950</v>
      </c>
      <c r="Y4174" s="30" t="b">
        <f t="shared" ca="1" si="724"/>
        <v>0</v>
      </c>
    </row>
    <row r="4175" spans="1:25">
      <c r="A4175" s="28" t="s">
        <v>5366</v>
      </c>
      <c r="B4175" s="28" t="s">
        <v>5367</v>
      </c>
      <c r="C4175" s="28" t="s">
        <v>4137</v>
      </c>
      <c r="D4175" s="28" t="s">
        <v>2842</v>
      </c>
      <c r="E4175" s="29">
        <v>42254</v>
      </c>
      <c r="F4175" s="28" t="s">
        <v>3958</v>
      </c>
      <c r="G4175" s="30">
        <v>1341</v>
      </c>
      <c r="H4175" s="28" t="s">
        <v>15090</v>
      </c>
      <c r="I4175" s="31">
        <v>0</v>
      </c>
      <c r="J4175" s="31">
        <v>8273.76</v>
      </c>
      <c r="K4175" s="28" t="s">
        <v>13780</v>
      </c>
      <c r="L4175" s="32">
        <f t="shared" si="716"/>
        <v>-8273.76</v>
      </c>
      <c r="M4175" s="33">
        <f t="shared" si="717"/>
        <v>8273.76</v>
      </c>
      <c r="N4175" s="34" t="b">
        <v>1</v>
      </c>
      <c r="O4175" s="35">
        <f t="shared" si="718"/>
        <v>8273.76</v>
      </c>
      <c r="P4175" s="36" t="str">
        <f t="shared" si="719"/>
        <v>G</v>
      </c>
      <c r="Q4175" s="37" t="str">
        <f t="shared" si="720"/>
        <v>Glasgow Women's Library</v>
      </c>
      <c r="R4175" s="6" t="str">
        <f t="shared" si="721"/>
        <v>G - Glasgow Women's Library</v>
      </c>
      <c r="S4175" s="6" t="str">
        <f>IFERROR(INDEX('Vendor Over-ride'!$C:$C, MATCH($R:$R,'Vendor Over-ride'!$A:$A,0)),"")</f>
        <v>G - Glasgow Women's Library</v>
      </c>
      <c r="U4175" s="38" t="str">
        <f t="shared" si="715"/>
        <v>Lottery</v>
      </c>
      <c r="V4175" s="5" t="str">
        <f t="shared" si="725"/>
        <v>AWARD</v>
      </c>
      <c r="W4175" s="5" t="b">
        <f t="shared" si="722"/>
        <v>0</v>
      </c>
      <c r="X4175" s="40">
        <f t="shared" ca="1" si="723"/>
        <v>156607.41999999998</v>
      </c>
      <c r="Y4175" s="30" t="b">
        <f t="shared" ca="1" si="724"/>
        <v>1</v>
      </c>
    </row>
    <row r="4176" spans="1:25" hidden="1">
      <c r="A4176" s="28" t="s">
        <v>5366</v>
      </c>
      <c r="B4176" s="28" t="s">
        <v>5367</v>
      </c>
      <c r="C4176" s="28" t="s">
        <v>4137</v>
      </c>
      <c r="D4176" s="28" t="s">
        <v>2842</v>
      </c>
      <c r="E4176" s="29">
        <v>42254</v>
      </c>
      <c r="F4176" s="28" t="s">
        <v>3959</v>
      </c>
      <c r="G4176" s="30">
        <v>1341</v>
      </c>
      <c r="H4176" s="28" t="s">
        <v>15091</v>
      </c>
      <c r="I4176" s="31">
        <v>0</v>
      </c>
      <c r="J4176" s="31">
        <v>1871</v>
      </c>
      <c r="K4176" s="28" t="s">
        <v>13897</v>
      </c>
      <c r="L4176" s="32">
        <f t="shared" si="716"/>
        <v>-1871</v>
      </c>
      <c r="M4176" s="33">
        <f t="shared" si="717"/>
        <v>1871</v>
      </c>
      <c r="N4176" s="34" t="b">
        <v>1</v>
      </c>
      <c r="O4176" s="35">
        <f t="shared" si="718"/>
        <v>1871</v>
      </c>
      <c r="P4176" s="36" t="str">
        <f t="shared" si="719"/>
        <v>G</v>
      </c>
      <c r="Q4176" s="37" t="str">
        <f t="shared" si="720"/>
        <v>Saffy Setohy</v>
      </c>
      <c r="R4176" s="6" t="str">
        <f t="shared" si="721"/>
        <v>G - Saffy Setohy</v>
      </c>
      <c r="S4176" s="6" t="str">
        <f>IFERROR(INDEX('Vendor Over-ride'!$C:$C, MATCH($R:$R,'Vendor Over-ride'!$A:$A,0)),"")</f>
        <v>G - Saffy Setohy</v>
      </c>
      <c r="U4176" s="38" t="str">
        <f t="shared" si="715"/>
        <v>Lottery</v>
      </c>
      <c r="V4176" s="5" t="str">
        <f t="shared" si="725"/>
        <v>AWARD</v>
      </c>
      <c r="W4176" s="5" t="b">
        <f t="shared" si="722"/>
        <v>0</v>
      </c>
      <c r="X4176" s="40">
        <f t="shared" ca="1" si="723"/>
        <v>13099</v>
      </c>
      <c r="Y4176" s="30" t="b">
        <f t="shared" ca="1" si="724"/>
        <v>0</v>
      </c>
    </row>
    <row r="4177" spans="1:25" hidden="1">
      <c r="A4177" s="28" t="s">
        <v>5366</v>
      </c>
      <c r="B4177" s="28" t="s">
        <v>5367</v>
      </c>
      <c r="C4177" s="28" t="s">
        <v>4137</v>
      </c>
      <c r="D4177" s="28" t="s">
        <v>2842</v>
      </c>
      <c r="E4177" s="29">
        <v>42254</v>
      </c>
      <c r="F4177" s="28" t="s">
        <v>3960</v>
      </c>
      <c r="G4177" s="30">
        <v>1341</v>
      </c>
      <c r="H4177" s="28" t="s">
        <v>15092</v>
      </c>
      <c r="I4177" s="31">
        <v>0</v>
      </c>
      <c r="J4177" s="31">
        <v>1250</v>
      </c>
      <c r="K4177" s="28" t="s">
        <v>13923</v>
      </c>
      <c r="L4177" s="32">
        <f t="shared" si="716"/>
        <v>-1250</v>
      </c>
      <c r="M4177" s="33">
        <f t="shared" si="717"/>
        <v>1250</v>
      </c>
      <c r="N4177" s="34" t="b">
        <v>1</v>
      </c>
      <c r="O4177" s="35">
        <f t="shared" si="718"/>
        <v>1250</v>
      </c>
      <c r="P4177" s="36" t="str">
        <f t="shared" si="719"/>
        <v>G</v>
      </c>
      <c r="Q4177" s="37" t="str">
        <f t="shared" si="720"/>
        <v>Cardboard Citizens</v>
      </c>
      <c r="R4177" s="6" t="str">
        <f t="shared" si="721"/>
        <v>G - Cardboard Citizens</v>
      </c>
      <c r="S4177" s="6" t="str">
        <f>IFERROR(INDEX('Vendor Over-ride'!$C:$C, MATCH($R:$R,'Vendor Over-ride'!$A:$A,0)),"")</f>
        <v>G - Cardboard Citizens</v>
      </c>
      <c r="U4177" s="38" t="str">
        <f t="shared" si="715"/>
        <v>Lottery</v>
      </c>
      <c r="V4177" s="5" t="str">
        <f t="shared" si="725"/>
        <v>AWARD</v>
      </c>
      <c r="W4177" s="5" t="b">
        <f t="shared" si="722"/>
        <v>0</v>
      </c>
      <c r="X4177" s="40">
        <f t="shared" ca="1" si="723"/>
        <v>5000</v>
      </c>
      <c r="Y4177" s="30" t="b">
        <f t="shared" ca="1" si="724"/>
        <v>0</v>
      </c>
    </row>
    <row r="4178" spans="1:25">
      <c r="A4178" s="28" t="s">
        <v>5366</v>
      </c>
      <c r="B4178" s="28" t="s">
        <v>5367</v>
      </c>
      <c r="C4178" s="28" t="s">
        <v>4137</v>
      </c>
      <c r="D4178" s="28" t="s">
        <v>2842</v>
      </c>
      <c r="E4178" s="29">
        <v>42254</v>
      </c>
      <c r="F4178" s="28" t="s">
        <v>3961</v>
      </c>
      <c r="G4178" s="30">
        <v>1341</v>
      </c>
      <c r="H4178" s="28" t="s">
        <v>15093</v>
      </c>
      <c r="I4178" s="31">
        <v>0</v>
      </c>
      <c r="J4178" s="31">
        <v>3177</v>
      </c>
      <c r="K4178" s="28" t="s">
        <v>14571</v>
      </c>
      <c r="L4178" s="32">
        <f t="shared" si="716"/>
        <v>-3177</v>
      </c>
      <c r="M4178" s="33">
        <f t="shared" si="717"/>
        <v>3177</v>
      </c>
      <c r="N4178" s="34" t="b">
        <v>1</v>
      </c>
      <c r="O4178" s="35">
        <f t="shared" si="718"/>
        <v>3177</v>
      </c>
      <c r="P4178" s="36" t="str">
        <f t="shared" si="719"/>
        <v>G</v>
      </c>
      <c r="Q4178" s="37" t="str">
        <f t="shared" si="720"/>
        <v>Dogstar Theatre Company Limited (Factor 8)</v>
      </c>
      <c r="R4178" s="6" t="str">
        <f t="shared" si="721"/>
        <v>G - Dogstar Theatre Company Limited (Factor 8)</v>
      </c>
      <c r="S4178" s="6" t="str">
        <f>IFERROR(INDEX('Vendor Over-ride'!$C:$C, MATCH($R:$R,'Vendor Over-ride'!$A:$A,0)),"")</f>
        <v>G - Dogstar Theatre Company Limited (Factor 8)</v>
      </c>
      <c r="U4178" s="38" t="str">
        <f t="shared" si="715"/>
        <v>Lottery</v>
      </c>
      <c r="V4178" s="5" t="str">
        <f t="shared" si="725"/>
        <v>AWARD</v>
      </c>
      <c r="W4178" s="5" t="b">
        <f t="shared" si="722"/>
        <v>0</v>
      </c>
      <c r="X4178" s="40">
        <f t="shared" ca="1" si="723"/>
        <v>58677</v>
      </c>
      <c r="Y4178" s="30" t="b">
        <f t="shared" ca="1" si="724"/>
        <v>1</v>
      </c>
    </row>
    <row r="4179" spans="1:25">
      <c r="A4179" s="28" t="s">
        <v>5366</v>
      </c>
      <c r="B4179" s="28" t="s">
        <v>5367</v>
      </c>
      <c r="C4179" s="28" t="s">
        <v>4137</v>
      </c>
      <c r="D4179" s="28" t="s">
        <v>2842</v>
      </c>
      <c r="E4179" s="29">
        <v>42254</v>
      </c>
      <c r="F4179" s="28" t="s">
        <v>3963</v>
      </c>
      <c r="G4179" s="30">
        <v>1341</v>
      </c>
      <c r="H4179" s="28" t="s">
        <v>15094</v>
      </c>
      <c r="I4179" s="31">
        <v>0</v>
      </c>
      <c r="J4179" s="31">
        <v>46345</v>
      </c>
      <c r="K4179" s="28" t="s">
        <v>15095</v>
      </c>
      <c r="L4179" s="32">
        <f t="shared" si="716"/>
        <v>-46345</v>
      </c>
      <c r="M4179" s="33">
        <f t="shared" si="717"/>
        <v>46345</v>
      </c>
      <c r="N4179" s="34" t="b">
        <v>1</v>
      </c>
      <c r="O4179" s="35">
        <f t="shared" si="718"/>
        <v>46345</v>
      </c>
      <c r="P4179" s="36" t="str">
        <f t="shared" si="719"/>
        <v>G</v>
      </c>
      <c r="Q4179" s="37" t="str">
        <f t="shared" si="720"/>
        <v>David Dale Gallery &amp; Studios</v>
      </c>
      <c r="R4179" s="6" t="str">
        <f t="shared" si="721"/>
        <v>G - David Dale Gallery &amp; Studios</v>
      </c>
      <c r="S4179" s="6" t="str">
        <f>IFERROR(INDEX('Vendor Over-ride'!$C:$C, MATCH($R:$R,'Vendor Over-ride'!$A:$A,0)),"")</f>
        <v>G - David Dale Gallery &amp; Studios</v>
      </c>
      <c r="U4179" s="38" t="str">
        <f t="shared" si="715"/>
        <v>Lottery</v>
      </c>
      <c r="V4179" s="5" t="str">
        <f t="shared" si="725"/>
        <v>AWARD</v>
      </c>
      <c r="W4179" s="5" t="b">
        <f t="shared" si="722"/>
        <v>1</v>
      </c>
      <c r="X4179" s="40">
        <f t="shared" ca="1" si="723"/>
        <v>46345</v>
      </c>
      <c r="Y4179" s="30" t="b">
        <f t="shared" ca="1" si="724"/>
        <v>1</v>
      </c>
    </row>
    <row r="4180" spans="1:25" hidden="1">
      <c r="A4180" s="28" t="s">
        <v>5366</v>
      </c>
      <c r="B4180" s="28" t="s">
        <v>5367</v>
      </c>
      <c r="C4180" s="28" t="s">
        <v>4137</v>
      </c>
      <c r="D4180" s="28" t="s">
        <v>2842</v>
      </c>
      <c r="E4180" s="29">
        <v>42254</v>
      </c>
      <c r="F4180" s="28" t="s">
        <v>3964</v>
      </c>
      <c r="G4180" s="30">
        <v>1341</v>
      </c>
      <c r="H4180" s="28" t="s">
        <v>15096</v>
      </c>
      <c r="I4180" s="31">
        <v>0</v>
      </c>
      <c r="J4180" s="31">
        <v>9000</v>
      </c>
      <c r="K4180" s="28" t="s">
        <v>15097</v>
      </c>
      <c r="L4180" s="32">
        <f t="shared" si="716"/>
        <v>-9000</v>
      </c>
      <c r="M4180" s="33">
        <f t="shared" si="717"/>
        <v>9000</v>
      </c>
      <c r="N4180" s="34" t="b">
        <v>1</v>
      </c>
      <c r="O4180" s="35">
        <f t="shared" si="718"/>
        <v>9000</v>
      </c>
      <c r="P4180" s="36" t="str">
        <f t="shared" si="719"/>
        <v>G</v>
      </c>
      <c r="Q4180" s="37" t="str">
        <f t="shared" si="720"/>
        <v>Martin OÔÇÖ Connor</v>
      </c>
      <c r="R4180" s="6" t="str">
        <f t="shared" si="721"/>
        <v>G - Martin OÔÇÖ Connor</v>
      </c>
      <c r="S4180" s="6" t="str">
        <f>IFERROR(INDEX('Vendor Over-ride'!$C:$C, MATCH($R:$R,'Vendor Over-ride'!$A:$A,0)),"")</f>
        <v>G - Martin OÔÇÖ Connor</v>
      </c>
      <c r="U4180" s="38" t="str">
        <f t="shared" si="715"/>
        <v>Lottery</v>
      </c>
      <c r="V4180" s="5" t="str">
        <f t="shared" si="725"/>
        <v>AWARD</v>
      </c>
      <c r="W4180" s="5" t="b">
        <f t="shared" si="722"/>
        <v>0</v>
      </c>
      <c r="X4180" s="40">
        <f t="shared" ca="1" si="723"/>
        <v>9000</v>
      </c>
      <c r="Y4180" s="30" t="b">
        <f t="shared" ca="1" si="724"/>
        <v>0</v>
      </c>
    </row>
    <row r="4181" spans="1:25">
      <c r="A4181" s="28" t="s">
        <v>5366</v>
      </c>
      <c r="B4181" s="28" t="s">
        <v>5367</v>
      </c>
      <c r="C4181" s="28" t="s">
        <v>4137</v>
      </c>
      <c r="D4181" s="28" t="s">
        <v>2842</v>
      </c>
      <c r="E4181" s="29">
        <v>42254</v>
      </c>
      <c r="F4181" s="28" t="s">
        <v>3965</v>
      </c>
      <c r="G4181" s="30">
        <v>1341</v>
      </c>
      <c r="H4181" s="28" t="s">
        <v>15098</v>
      </c>
      <c r="I4181" s="31">
        <v>0</v>
      </c>
      <c r="J4181" s="31">
        <v>8000</v>
      </c>
      <c r="K4181" s="28" t="s">
        <v>15099</v>
      </c>
      <c r="L4181" s="32">
        <f t="shared" si="716"/>
        <v>-8000</v>
      </c>
      <c r="M4181" s="33">
        <f t="shared" si="717"/>
        <v>8000</v>
      </c>
      <c r="N4181" s="34" t="b">
        <v>1</v>
      </c>
      <c r="O4181" s="35">
        <f t="shared" si="718"/>
        <v>8000</v>
      </c>
      <c r="P4181" s="36" t="str">
        <f t="shared" si="719"/>
        <v>G</v>
      </c>
      <c r="Q4181" s="37" t="str">
        <f t="shared" si="720"/>
        <v>Errol White Company</v>
      </c>
      <c r="R4181" s="6" t="str">
        <f t="shared" si="721"/>
        <v>G - Errol White Company</v>
      </c>
      <c r="S4181" s="6" t="str">
        <f>IFERROR(INDEX('Vendor Over-ride'!$C:$C, MATCH($R:$R,'Vendor Over-ride'!$A:$A,0)),"")</f>
        <v>G - Errol White Company</v>
      </c>
      <c r="U4181" s="38" t="str">
        <f t="shared" si="715"/>
        <v>Lottery</v>
      </c>
      <c r="V4181" s="5" t="str">
        <f t="shared" si="725"/>
        <v>AWARD</v>
      </c>
      <c r="W4181" s="5" t="b">
        <f t="shared" si="722"/>
        <v>0</v>
      </c>
      <c r="X4181" s="40">
        <f t="shared" ca="1" si="723"/>
        <v>62927</v>
      </c>
      <c r="Y4181" s="30" t="b">
        <f t="shared" ca="1" si="724"/>
        <v>1</v>
      </c>
    </row>
    <row r="4182" spans="1:25" hidden="1">
      <c r="A4182" s="28" t="s">
        <v>5366</v>
      </c>
      <c r="B4182" s="28" t="s">
        <v>5367</v>
      </c>
      <c r="C4182" s="28" t="s">
        <v>4137</v>
      </c>
      <c r="D4182" s="28" t="s">
        <v>2842</v>
      </c>
      <c r="E4182" s="29">
        <v>42254</v>
      </c>
      <c r="F4182" s="28" t="s">
        <v>3966</v>
      </c>
      <c r="G4182" s="30">
        <v>1341</v>
      </c>
      <c r="H4182" s="28" t="s">
        <v>15100</v>
      </c>
      <c r="I4182" s="31">
        <v>0</v>
      </c>
      <c r="J4182" s="31">
        <v>9944</v>
      </c>
      <c r="K4182" s="28" t="s">
        <v>15101</v>
      </c>
      <c r="L4182" s="32">
        <f t="shared" si="716"/>
        <v>-9944</v>
      </c>
      <c r="M4182" s="33">
        <f t="shared" si="717"/>
        <v>9944</v>
      </c>
      <c r="N4182" s="34" t="b">
        <v>1</v>
      </c>
      <c r="O4182" s="35">
        <f t="shared" si="718"/>
        <v>9944</v>
      </c>
      <c r="P4182" s="36" t="str">
        <f t="shared" si="719"/>
        <v>G</v>
      </c>
      <c r="Q4182" s="37" t="str">
        <f t="shared" si="720"/>
        <v>Visiting Arts</v>
      </c>
      <c r="R4182" s="6" t="str">
        <f t="shared" si="721"/>
        <v>G - Visiting Arts</v>
      </c>
      <c r="S4182" s="6" t="str">
        <f>IFERROR(INDEX('Vendor Over-ride'!$C:$C, MATCH($R:$R,'Vendor Over-ride'!$A:$A,0)),"")</f>
        <v>G - Visiting Arts</v>
      </c>
      <c r="U4182" s="38" t="str">
        <f t="shared" si="715"/>
        <v>Lottery</v>
      </c>
      <c r="V4182" s="5" t="str">
        <f t="shared" si="725"/>
        <v>AWARD</v>
      </c>
      <c r="W4182" s="5" t="b">
        <f t="shared" si="722"/>
        <v>0</v>
      </c>
      <c r="X4182" s="40">
        <f t="shared" ca="1" si="723"/>
        <v>9944</v>
      </c>
      <c r="Y4182" s="30" t="b">
        <f t="shared" ca="1" si="724"/>
        <v>0</v>
      </c>
    </row>
    <row r="4183" spans="1:25" hidden="1">
      <c r="A4183" s="28" t="s">
        <v>5366</v>
      </c>
      <c r="B4183" s="28" t="s">
        <v>5367</v>
      </c>
      <c r="C4183" s="28" t="s">
        <v>4137</v>
      </c>
      <c r="D4183" s="28" t="s">
        <v>2842</v>
      </c>
      <c r="E4183" s="29">
        <v>42254</v>
      </c>
      <c r="F4183" s="28" t="s">
        <v>3968</v>
      </c>
      <c r="G4183" s="30">
        <v>1341</v>
      </c>
      <c r="H4183" s="28" t="s">
        <v>15102</v>
      </c>
      <c r="I4183" s="31">
        <v>0</v>
      </c>
      <c r="J4183" s="31">
        <v>5963</v>
      </c>
      <c r="K4183" s="28" t="s">
        <v>15103</v>
      </c>
      <c r="L4183" s="32">
        <f t="shared" si="716"/>
        <v>-5963</v>
      </c>
      <c r="M4183" s="33">
        <f t="shared" si="717"/>
        <v>5963</v>
      </c>
      <c r="N4183" s="34" t="b">
        <v>1</v>
      </c>
      <c r="O4183" s="35">
        <f t="shared" si="718"/>
        <v>5963</v>
      </c>
      <c r="P4183" s="36" t="str">
        <f t="shared" si="719"/>
        <v>G</v>
      </c>
      <c r="Q4183" s="37" t="str">
        <f t="shared" si="720"/>
        <v>Katie Milroy (KaSt Dance Company)</v>
      </c>
      <c r="R4183" s="6" t="str">
        <f t="shared" si="721"/>
        <v>G - Katie Milroy (KaSt Dance Company)</v>
      </c>
      <c r="S4183" s="6" t="str">
        <f>IFERROR(INDEX('Vendor Over-ride'!$C:$C, MATCH($R:$R,'Vendor Over-ride'!$A:$A,0)),"")</f>
        <v>G - Katie Milroy (KaSt Dance Company)</v>
      </c>
      <c r="U4183" s="38" t="str">
        <f t="shared" si="715"/>
        <v>Lottery</v>
      </c>
      <c r="V4183" s="5" t="str">
        <f t="shared" si="725"/>
        <v>AWARD</v>
      </c>
      <c r="W4183" s="5" t="b">
        <f t="shared" si="722"/>
        <v>0</v>
      </c>
      <c r="X4183" s="40">
        <f t="shared" ca="1" si="723"/>
        <v>7950</v>
      </c>
      <c r="Y4183" s="30" t="b">
        <f t="shared" ca="1" si="724"/>
        <v>0</v>
      </c>
    </row>
    <row r="4184" spans="1:25" hidden="1">
      <c r="A4184" s="28" t="s">
        <v>5366</v>
      </c>
      <c r="B4184" s="28" t="s">
        <v>5367</v>
      </c>
      <c r="C4184" s="28" t="s">
        <v>4137</v>
      </c>
      <c r="D4184" s="28" t="s">
        <v>2842</v>
      </c>
      <c r="E4184" s="29">
        <v>42254</v>
      </c>
      <c r="F4184" s="28" t="s">
        <v>3970</v>
      </c>
      <c r="G4184" s="30">
        <v>1341</v>
      </c>
      <c r="H4184" s="28" t="s">
        <v>15104</v>
      </c>
      <c r="I4184" s="31">
        <v>0</v>
      </c>
      <c r="J4184" s="31">
        <v>630</v>
      </c>
      <c r="K4184" s="28" t="s">
        <v>15105</v>
      </c>
      <c r="L4184" s="32">
        <f t="shared" si="716"/>
        <v>-630</v>
      </c>
      <c r="M4184" s="33">
        <f t="shared" si="717"/>
        <v>630</v>
      </c>
      <c r="N4184" s="34" t="b">
        <v>1</v>
      </c>
      <c r="O4184" s="35">
        <f t="shared" si="718"/>
        <v>630</v>
      </c>
      <c r="P4184" s="36" t="str">
        <f t="shared" si="719"/>
        <v>G</v>
      </c>
      <c r="Q4184" s="37" t="str">
        <f t="shared" si="720"/>
        <v>Kathryn Briggs</v>
      </c>
      <c r="R4184" s="6" t="str">
        <f t="shared" si="721"/>
        <v>G - Kathryn Briggs</v>
      </c>
      <c r="S4184" s="6" t="str">
        <f>IFERROR(INDEX('Vendor Over-ride'!$C:$C, MATCH($R:$R,'Vendor Over-ride'!$A:$A,0)),"")</f>
        <v>G - Kathryn Briggs</v>
      </c>
      <c r="U4184" s="38" t="str">
        <f t="shared" si="715"/>
        <v>Lottery</v>
      </c>
      <c r="V4184" s="5" t="str">
        <f t="shared" si="725"/>
        <v>AWARD</v>
      </c>
      <c r="W4184" s="5" t="b">
        <f t="shared" si="722"/>
        <v>0</v>
      </c>
      <c r="X4184" s="40">
        <f t="shared" ca="1" si="723"/>
        <v>630</v>
      </c>
      <c r="Y4184" s="30" t="b">
        <f t="shared" ca="1" si="724"/>
        <v>0</v>
      </c>
    </row>
    <row r="4185" spans="1:25" hidden="1">
      <c r="A4185" s="28" t="s">
        <v>5366</v>
      </c>
      <c r="B4185" s="28" t="s">
        <v>5367</v>
      </c>
      <c r="C4185" s="28" t="s">
        <v>4137</v>
      </c>
      <c r="D4185" s="28" t="s">
        <v>2842</v>
      </c>
      <c r="E4185" s="29">
        <v>42254</v>
      </c>
      <c r="F4185" s="28" t="s">
        <v>3971</v>
      </c>
      <c r="G4185" s="30">
        <v>1341</v>
      </c>
      <c r="H4185" s="28" t="s">
        <v>15106</v>
      </c>
      <c r="I4185" s="31">
        <v>0</v>
      </c>
      <c r="J4185" s="31">
        <v>6000</v>
      </c>
      <c r="K4185" s="28" t="s">
        <v>15107</v>
      </c>
      <c r="L4185" s="32">
        <f t="shared" si="716"/>
        <v>-6000</v>
      </c>
      <c r="M4185" s="33">
        <f t="shared" si="717"/>
        <v>6000</v>
      </c>
      <c r="N4185" s="34" t="b">
        <v>1</v>
      </c>
      <c r="O4185" s="35">
        <f t="shared" si="718"/>
        <v>6000</v>
      </c>
      <c r="P4185" s="36" t="str">
        <f t="shared" si="719"/>
        <v>G</v>
      </c>
      <c r="Q4185" s="37" t="str">
        <f t="shared" si="720"/>
        <v>Lauren MacColl</v>
      </c>
      <c r="R4185" s="6" t="str">
        <f t="shared" si="721"/>
        <v>G - Lauren MacColl</v>
      </c>
      <c r="S4185" s="6" t="str">
        <f>IFERROR(INDEX('Vendor Over-ride'!$C:$C, MATCH($R:$R,'Vendor Over-ride'!$A:$A,0)),"")</f>
        <v>G - Lauren MacColl</v>
      </c>
      <c r="U4185" s="38" t="str">
        <f t="shared" si="715"/>
        <v>Lottery</v>
      </c>
      <c r="V4185" s="5" t="str">
        <f t="shared" si="725"/>
        <v>AWARD</v>
      </c>
      <c r="W4185" s="5" t="b">
        <f t="shared" si="722"/>
        <v>0</v>
      </c>
      <c r="X4185" s="40">
        <f t="shared" ca="1" si="723"/>
        <v>8000</v>
      </c>
      <c r="Y4185" s="30" t="b">
        <f t="shared" ca="1" si="724"/>
        <v>0</v>
      </c>
    </row>
    <row r="4186" spans="1:25" hidden="1">
      <c r="A4186" s="28" t="s">
        <v>5366</v>
      </c>
      <c r="B4186" s="28" t="s">
        <v>5367</v>
      </c>
      <c r="C4186" s="28" t="s">
        <v>4137</v>
      </c>
      <c r="D4186" s="28" t="s">
        <v>2842</v>
      </c>
      <c r="E4186" s="29">
        <v>42254</v>
      </c>
      <c r="F4186" s="28" t="s">
        <v>15108</v>
      </c>
      <c r="G4186" s="30">
        <v>1341</v>
      </c>
      <c r="H4186" s="28" t="s">
        <v>15109</v>
      </c>
      <c r="I4186" s="31">
        <v>0</v>
      </c>
      <c r="J4186" s="31">
        <v>2484</v>
      </c>
      <c r="K4186" s="28" t="s">
        <v>5446</v>
      </c>
      <c r="L4186" s="32">
        <f t="shared" si="716"/>
        <v>-2484</v>
      </c>
      <c r="M4186" s="33">
        <f t="shared" si="717"/>
        <v>2484</v>
      </c>
      <c r="N4186" s="34" t="b">
        <v>1</v>
      </c>
      <c r="O4186" s="35">
        <f t="shared" si="718"/>
        <v>2484</v>
      </c>
      <c r="P4186" s="36" t="str">
        <f t="shared" si="719"/>
        <v>I</v>
      </c>
      <c r="Q4186" s="37" t="str">
        <f t="shared" si="720"/>
        <v>All or Nothing Dance and Aerial Theatre</v>
      </c>
      <c r="R4186" s="6" t="str">
        <f t="shared" si="721"/>
        <v>I - All or Nothing Dance and Aerial Theatre</v>
      </c>
      <c r="S4186" s="6" t="str">
        <f>IFERROR(INDEX('Vendor Over-ride'!$C:$C, MATCH($R:$R,'Vendor Over-ride'!$A:$A,0)),"")</f>
        <v>I - All or Nothing Dance and Aerial Theatre</v>
      </c>
      <c r="U4186" s="38" t="str">
        <f t="shared" si="715"/>
        <v>Lottery</v>
      </c>
      <c r="V4186" s="5" t="str">
        <f t="shared" si="725"/>
        <v>AWARD</v>
      </c>
      <c r="W4186" s="5" t="b">
        <f t="shared" si="722"/>
        <v>0</v>
      </c>
      <c r="X4186" s="40">
        <f t="shared" ca="1" si="723"/>
        <v>19920</v>
      </c>
      <c r="Y4186" s="30" t="b">
        <f t="shared" ca="1" si="724"/>
        <v>0</v>
      </c>
    </row>
    <row r="4187" spans="1:25" hidden="1">
      <c r="A4187" s="28" t="s">
        <v>5366</v>
      </c>
      <c r="B4187" s="28" t="s">
        <v>5367</v>
      </c>
      <c r="C4187" s="28" t="s">
        <v>4137</v>
      </c>
      <c r="D4187" s="28" t="s">
        <v>2842</v>
      </c>
      <c r="E4187" s="29">
        <v>42254</v>
      </c>
      <c r="F4187" s="28" t="s">
        <v>3972</v>
      </c>
      <c r="G4187" s="30">
        <v>1341</v>
      </c>
      <c r="H4187" s="28" t="s">
        <v>15110</v>
      </c>
      <c r="I4187" s="31">
        <v>0</v>
      </c>
      <c r="J4187" s="31">
        <v>3750</v>
      </c>
      <c r="K4187" s="28" t="s">
        <v>5659</v>
      </c>
      <c r="L4187" s="32">
        <f t="shared" si="716"/>
        <v>-3750</v>
      </c>
      <c r="M4187" s="33">
        <f t="shared" si="717"/>
        <v>3750</v>
      </c>
      <c r="N4187" s="34" t="b">
        <v>1</v>
      </c>
      <c r="O4187" s="35">
        <f t="shared" si="718"/>
        <v>3750</v>
      </c>
      <c r="P4187" s="36" t="str">
        <f t="shared" si="719"/>
        <v>I</v>
      </c>
      <c r="Q4187" s="37" t="str">
        <f t="shared" si="720"/>
        <v>David Sherry</v>
      </c>
      <c r="R4187" s="6" t="str">
        <f t="shared" si="721"/>
        <v>I - David Sherry</v>
      </c>
      <c r="S4187" s="6" t="str">
        <f>IFERROR(INDEX('Vendor Over-ride'!$C:$C, MATCH($R:$R,'Vendor Over-ride'!$A:$A,0)),"")</f>
        <v>I - David Sherry</v>
      </c>
      <c r="U4187" s="38" t="str">
        <f t="shared" si="715"/>
        <v>Lottery</v>
      </c>
      <c r="V4187" s="5" t="str">
        <f t="shared" si="725"/>
        <v>AWARD</v>
      </c>
      <c r="W4187" s="5" t="b">
        <f t="shared" si="722"/>
        <v>0</v>
      </c>
      <c r="X4187" s="40">
        <f t="shared" ca="1" si="723"/>
        <v>3750</v>
      </c>
      <c r="Y4187" s="30" t="b">
        <f t="shared" ca="1" si="724"/>
        <v>0</v>
      </c>
    </row>
    <row r="4188" spans="1:25">
      <c r="A4188" s="28" t="s">
        <v>5366</v>
      </c>
      <c r="B4188" s="28" t="s">
        <v>5367</v>
      </c>
      <c r="C4188" s="28" t="s">
        <v>4137</v>
      </c>
      <c r="D4188" s="28" t="s">
        <v>2842</v>
      </c>
      <c r="E4188" s="29">
        <v>42254</v>
      </c>
      <c r="F4188" s="28" t="s">
        <v>3973</v>
      </c>
      <c r="G4188" s="30">
        <v>1341</v>
      </c>
      <c r="H4188" s="28" t="s">
        <v>15111</v>
      </c>
      <c r="I4188" s="31">
        <v>0</v>
      </c>
      <c r="J4188" s="31">
        <v>40000</v>
      </c>
      <c r="K4188" s="28" t="s">
        <v>5415</v>
      </c>
      <c r="L4188" s="32">
        <f t="shared" si="716"/>
        <v>-40000</v>
      </c>
      <c r="M4188" s="33">
        <f t="shared" si="717"/>
        <v>40000</v>
      </c>
      <c r="N4188" s="34" t="b">
        <v>1</v>
      </c>
      <c r="O4188" s="35">
        <f t="shared" si="718"/>
        <v>40000</v>
      </c>
      <c r="P4188" s="36" t="str">
        <f t="shared" si="719"/>
        <v>I</v>
      </c>
      <c r="Q4188" s="37" t="str">
        <f t="shared" si="720"/>
        <v>Horsecross Arts Limited</v>
      </c>
      <c r="R4188" s="6" t="str">
        <f t="shared" si="721"/>
        <v>I - Horsecross Arts Limited</v>
      </c>
      <c r="S4188" s="6" t="str">
        <f>IFERROR(INDEX('Vendor Over-ride'!$C:$C, MATCH($R:$R,'Vendor Over-ride'!$A:$A,0)),"")</f>
        <v>I - Horsecross Arts</v>
      </c>
      <c r="U4188" s="38" t="str">
        <f t="shared" si="715"/>
        <v>Lottery</v>
      </c>
      <c r="V4188" s="5" t="str">
        <f t="shared" si="725"/>
        <v>AWARD</v>
      </c>
      <c r="W4188" s="5" t="b">
        <f t="shared" si="722"/>
        <v>1</v>
      </c>
      <c r="X4188" s="40">
        <f t="shared" ca="1" si="723"/>
        <v>136891</v>
      </c>
      <c r="Y4188" s="30" t="b">
        <f t="shared" ca="1" si="724"/>
        <v>1</v>
      </c>
    </row>
    <row r="4189" spans="1:25" hidden="1">
      <c r="A4189" s="28" t="s">
        <v>5366</v>
      </c>
      <c r="B4189" s="28" t="s">
        <v>5367</v>
      </c>
      <c r="C4189" s="28" t="s">
        <v>4137</v>
      </c>
      <c r="D4189" s="28" t="s">
        <v>2842</v>
      </c>
      <c r="E4189" s="29">
        <v>42254</v>
      </c>
      <c r="F4189" s="28" t="s">
        <v>3974</v>
      </c>
      <c r="G4189" s="30">
        <v>1341</v>
      </c>
      <c r="H4189" s="28" t="s">
        <v>15112</v>
      </c>
      <c r="I4189" s="31">
        <v>0</v>
      </c>
      <c r="J4189" s="31">
        <v>1250</v>
      </c>
      <c r="K4189" s="28" t="s">
        <v>5667</v>
      </c>
      <c r="L4189" s="32">
        <f t="shared" si="716"/>
        <v>-1250</v>
      </c>
      <c r="M4189" s="33">
        <f t="shared" si="717"/>
        <v>1250</v>
      </c>
      <c r="N4189" s="34" t="b">
        <v>1</v>
      </c>
      <c r="O4189" s="35">
        <f t="shared" si="718"/>
        <v>1250</v>
      </c>
      <c r="P4189" s="36" t="str">
        <f t="shared" si="719"/>
        <v>I</v>
      </c>
      <c r="Q4189" s="37" t="str">
        <f t="shared" si="720"/>
        <v>John Beagles &amp; Graham Ramsay</v>
      </c>
      <c r="R4189" s="6" t="str">
        <f t="shared" si="721"/>
        <v>I - John Beagles &amp; Graham Ramsay</v>
      </c>
      <c r="S4189" s="6" t="str">
        <f>IFERROR(INDEX('Vendor Over-ride'!$C:$C, MATCH($R:$R,'Vendor Over-ride'!$A:$A,0)),"")</f>
        <v>I - John Beagles &amp; Graham Ramsay</v>
      </c>
      <c r="U4189" s="38" t="str">
        <f t="shared" si="715"/>
        <v>Lottery</v>
      </c>
      <c r="V4189" s="5" t="str">
        <f t="shared" si="725"/>
        <v>AWARD</v>
      </c>
      <c r="W4189" s="5" t="b">
        <f t="shared" si="722"/>
        <v>0</v>
      </c>
      <c r="X4189" s="40">
        <f t="shared" ca="1" si="723"/>
        <v>1250</v>
      </c>
      <c r="Y4189" s="30" t="b">
        <f t="shared" ca="1" si="724"/>
        <v>0</v>
      </c>
    </row>
    <row r="4190" spans="1:25">
      <c r="A4190" s="28" t="s">
        <v>5366</v>
      </c>
      <c r="B4190" s="28" t="s">
        <v>5367</v>
      </c>
      <c r="C4190" s="28" t="s">
        <v>4137</v>
      </c>
      <c r="D4190" s="28" t="s">
        <v>2842</v>
      </c>
      <c r="E4190" s="29">
        <v>42254</v>
      </c>
      <c r="F4190" s="28" t="s">
        <v>3975</v>
      </c>
      <c r="G4190" s="30">
        <v>1341</v>
      </c>
      <c r="H4190" s="28" t="s">
        <v>15113</v>
      </c>
      <c r="I4190" s="31">
        <v>0</v>
      </c>
      <c r="J4190" s="31">
        <v>12250</v>
      </c>
      <c r="K4190" s="28" t="s">
        <v>5741</v>
      </c>
      <c r="L4190" s="32">
        <f t="shared" si="716"/>
        <v>-12250</v>
      </c>
      <c r="M4190" s="33">
        <f t="shared" si="717"/>
        <v>12250</v>
      </c>
      <c r="N4190" s="34" t="b">
        <v>1</v>
      </c>
      <c r="O4190" s="35">
        <f t="shared" si="718"/>
        <v>12250</v>
      </c>
      <c r="P4190" s="36" t="str">
        <f t="shared" si="719"/>
        <v>I</v>
      </c>
      <c r="Q4190" s="37" t="str">
        <f t="shared" si="720"/>
        <v>Royal Scottish National Orchestra</v>
      </c>
      <c r="R4190" s="6" t="str">
        <f t="shared" si="721"/>
        <v>I - Royal Scottish National Orchestra</v>
      </c>
      <c r="S4190" s="6" t="str">
        <f>IFERROR(INDEX('Vendor Over-ride'!$C:$C, MATCH($R:$R,'Vendor Over-ride'!$A:$A,0)),"")</f>
        <v>I - Royal Scottish National Orchestra</v>
      </c>
      <c r="U4190" s="38" t="str">
        <f t="shared" si="715"/>
        <v>Lottery</v>
      </c>
      <c r="V4190" s="5" t="str">
        <f t="shared" si="725"/>
        <v>AWARD</v>
      </c>
      <c r="W4190" s="5" t="b">
        <f t="shared" si="722"/>
        <v>0</v>
      </c>
      <c r="X4190" s="40">
        <f t="shared" ca="1" si="723"/>
        <v>37250</v>
      </c>
      <c r="Y4190" s="30" t="b">
        <f t="shared" ca="1" si="724"/>
        <v>1</v>
      </c>
    </row>
    <row r="4191" spans="1:25" hidden="1">
      <c r="A4191" s="28" t="s">
        <v>5366</v>
      </c>
      <c r="B4191" s="28" t="s">
        <v>5367</v>
      </c>
      <c r="C4191" s="28" t="s">
        <v>4137</v>
      </c>
      <c r="D4191" s="28" t="s">
        <v>2842</v>
      </c>
      <c r="E4191" s="29">
        <v>42254</v>
      </c>
      <c r="F4191" s="28" t="s">
        <v>3976</v>
      </c>
      <c r="G4191" s="30">
        <v>1341</v>
      </c>
      <c r="H4191" s="28" t="s">
        <v>15114</v>
      </c>
      <c r="I4191" s="31">
        <v>0</v>
      </c>
      <c r="J4191" s="31">
        <v>10990</v>
      </c>
      <c r="K4191" s="28" t="s">
        <v>15115</v>
      </c>
      <c r="L4191" s="32">
        <f t="shared" si="716"/>
        <v>-10990</v>
      </c>
      <c r="M4191" s="33">
        <f t="shared" si="717"/>
        <v>10990</v>
      </c>
      <c r="N4191" s="34" t="b">
        <v>1</v>
      </c>
      <c r="O4191" s="35">
        <f t="shared" si="718"/>
        <v>10990</v>
      </c>
      <c r="P4191" s="36" t="str">
        <f t="shared" si="719"/>
        <v>I</v>
      </c>
      <c r="Q4191" s="37" t="str">
        <f t="shared" si="720"/>
        <v>Sinner Films Ltd</v>
      </c>
      <c r="R4191" s="6" t="str">
        <f t="shared" si="721"/>
        <v>I - Sinner Films Ltd</v>
      </c>
      <c r="S4191" s="6" t="str">
        <f>IFERROR(INDEX('Vendor Over-ride'!$C:$C, MATCH($R:$R,'Vendor Over-ride'!$A:$A,0)),"")</f>
        <v>I - Sinner Films Ltd</v>
      </c>
      <c r="U4191" s="38" t="str">
        <f t="shared" si="715"/>
        <v>Lottery</v>
      </c>
      <c r="V4191" s="5" t="str">
        <f t="shared" si="725"/>
        <v>AWARD</v>
      </c>
      <c r="W4191" s="5" t="b">
        <f t="shared" si="722"/>
        <v>0</v>
      </c>
      <c r="X4191" s="40">
        <f t="shared" ca="1" si="723"/>
        <v>10990</v>
      </c>
      <c r="Y4191" s="30" t="b">
        <f t="shared" ca="1" si="724"/>
        <v>0</v>
      </c>
    </row>
    <row r="4192" spans="1:25" hidden="1">
      <c r="A4192" s="28" t="s">
        <v>5366</v>
      </c>
      <c r="B4192" s="28" t="s">
        <v>5367</v>
      </c>
      <c r="C4192" s="28" t="s">
        <v>4137</v>
      </c>
      <c r="D4192" s="28" t="s">
        <v>2842</v>
      </c>
      <c r="E4192" s="29">
        <v>42254</v>
      </c>
      <c r="F4192" s="28" t="s">
        <v>3977</v>
      </c>
      <c r="G4192" s="30">
        <v>1341</v>
      </c>
      <c r="H4192" s="28" t="s">
        <v>15116</v>
      </c>
      <c r="I4192" s="31">
        <v>0</v>
      </c>
      <c r="J4192" s="31">
        <v>3750</v>
      </c>
      <c r="K4192" s="28" t="s">
        <v>5426</v>
      </c>
      <c r="L4192" s="32">
        <f t="shared" si="716"/>
        <v>-3750</v>
      </c>
      <c r="M4192" s="33">
        <f t="shared" si="717"/>
        <v>3750</v>
      </c>
      <c r="N4192" s="34" t="b">
        <v>1</v>
      </c>
      <c r="O4192" s="35">
        <f t="shared" si="718"/>
        <v>3750</v>
      </c>
      <c r="P4192" s="36" t="str">
        <f t="shared" si="719"/>
        <v>I</v>
      </c>
      <c r="Q4192" s="37" t="str">
        <f t="shared" si="720"/>
        <v>Stuart Brown</v>
      </c>
      <c r="R4192" s="6" t="str">
        <f t="shared" si="721"/>
        <v>I - Stuart Brown</v>
      </c>
      <c r="S4192" s="6" t="str">
        <f>IFERROR(INDEX('Vendor Over-ride'!$C:$C, MATCH($R:$R,'Vendor Over-ride'!$A:$A,0)),"")</f>
        <v>I - Stuart Brown</v>
      </c>
      <c r="U4192" s="38" t="str">
        <f t="shared" si="715"/>
        <v>Lottery</v>
      </c>
      <c r="V4192" s="5" t="str">
        <f t="shared" si="725"/>
        <v>AWARD</v>
      </c>
      <c r="W4192" s="5" t="b">
        <f t="shared" si="722"/>
        <v>0</v>
      </c>
      <c r="X4192" s="40">
        <f t="shared" ca="1" si="723"/>
        <v>3750</v>
      </c>
      <c r="Y4192" s="30" t="b">
        <f t="shared" ca="1" si="724"/>
        <v>0</v>
      </c>
    </row>
    <row r="4193" spans="1:25" hidden="1">
      <c r="A4193" s="28" t="s">
        <v>5366</v>
      </c>
      <c r="B4193" s="28" t="s">
        <v>5367</v>
      </c>
      <c r="C4193" s="28" t="s">
        <v>4137</v>
      </c>
      <c r="D4193" s="28" t="s">
        <v>2842</v>
      </c>
      <c r="E4193" s="29">
        <v>42254</v>
      </c>
      <c r="F4193" s="28" t="s">
        <v>3978</v>
      </c>
      <c r="G4193" s="30">
        <v>1341</v>
      </c>
      <c r="H4193" s="28" t="s">
        <v>15117</v>
      </c>
      <c r="I4193" s="31">
        <v>0</v>
      </c>
      <c r="J4193" s="31">
        <v>2200</v>
      </c>
      <c r="K4193" s="28" t="s">
        <v>5397</v>
      </c>
      <c r="L4193" s="32">
        <f t="shared" si="716"/>
        <v>-2200</v>
      </c>
      <c r="M4193" s="33">
        <f t="shared" si="717"/>
        <v>2200</v>
      </c>
      <c r="N4193" s="34" t="b">
        <v>1</v>
      </c>
      <c r="O4193" s="35">
        <f t="shared" si="718"/>
        <v>2200</v>
      </c>
      <c r="P4193" s="36" t="str">
        <f t="shared" si="719"/>
        <v>T</v>
      </c>
      <c r="Q4193" s="37" t="str">
        <f t="shared" si="720"/>
        <v>Hilary Nicoll</v>
      </c>
      <c r="R4193" s="6" t="str">
        <f t="shared" si="721"/>
        <v>T - Hilary Nicoll</v>
      </c>
      <c r="S4193" s="6" t="str">
        <f>IFERROR(INDEX('Vendor Over-ride'!$C:$C, MATCH($R:$R,'Vendor Over-ride'!$A:$A,0)),"")</f>
        <v>T - Hilary Nicoll</v>
      </c>
      <c r="U4193" s="38" t="str">
        <f t="shared" si="715"/>
        <v>Lottery</v>
      </c>
      <c r="V4193" s="5" t="str">
        <f t="shared" si="725"/>
        <v>TRADE</v>
      </c>
      <c r="W4193" s="5" t="b">
        <f t="shared" si="722"/>
        <v>0</v>
      </c>
      <c r="X4193" s="40">
        <f t="shared" ca="1" si="723"/>
        <v>5164.6000000000004</v>
      </c>
      <c r="Y4193" s="30" t="b">
        <f t="shared" ca="1" si="724"/>
        <v>0</v>
      </c>
    </row>
    <row r="4194" spans="1:25" hidden="1">
      <c r="A4194" s="28" t="s">
        <v>5366</v>
      </c>
      <c r="B4194" s="28" t="s">
        <v>5367</v>
      </c>
      <c r="C4194" s="28" t="s">
        <v>4137</v>
      </c>
      <c r="D4194" s="28" t="s">
        <v>2842</v>
      </c>
      <c r="E4194" s="29">
        <v>42254</v>
      </c>
      <c r="F4194" s="28" t="s">
        <v>15118</v>
      </c>
      <c r="G4194" s="30">
        <v>1341</v>
      </c>
      <c r="H4194" s="28" t="s">
        <v>15119</v>
      </c>
      <c r="I4194" s="31">
        <v>0</v>
      </c>
      <c r="J4194" s="31">
        <v>75</v>
      </c>
      <c r="K4194" s="28" t="s">
        <v>15120</v>
      </c>
      <c r="L4194" s="32">
        <f t="shared" si="716"/>
        <v>-75</v>
      </c>
      <c r="M4194" s="33">
        <f t="shared" si="717"/>
        <v>75</v>
      </c>
      <c r="N4194" s="34" t="b">
        <v>1</v>
      </c>
      <c r="O4194" s="35">
        <f t="shared" si="718"/>
        <v>75</v>
      </c>
      <c r="P4194" s="36" t="str">
        <f t="shared" si="719"/>
        <v>T</v>
      </c>
      <c r="Q4194" s="37" t="str">
        <f t="shared" si="720"/>
        <v>Light Bulb Arts Ltd</v>
      </c>
      <c r="R4194" s="6" t="str">
        <f t="shared" si="721"/>
        <v>T - Light Bulb Arts Ltd</v>
      </c>
      <c r="S4194" s="6" t="str">
        <f>IFERROR(INDEX('Vendor Over-ride'!$C:$C, MATCH($R:$R,'Vendor Over-ride'!$A:$A,0)),"")</f>
        <v>T - Light Bulb Arts Ltd</v>
      </c>
      <c r="U4194" s="38" t="str">
        <f t="shared" si="715"/>
        <v>Lottery</v>
      </c>
      <c r="V4194" s="5" t="str">
        <f t="shared" si="725"/>
        <v>TRADE</v>
      </c>
      <c r="W4194" s="5" t="b">
        <f t="shared" si="722"/>
        <v>0</v>
      </c>
      <c r="X4194" s="40">
        <f t="shared" ca="1" si="723"/>
        <v>75</v>
      </c>
      <c r="Y4194" s="30" t="b">
        <f t="shared" ca="1" si="724"/>
        <v>0</v>
      </c>
    </row>
    <row r="4195" spans="1:25">
      <c r="A4195" s="28" t="s">
        <v>5366</v>
      </c>
      <c r="B4195" s="28" t="s">
        <v>5367</v>
      </c>
      <c r="C4195" s="28" t="s">
        <v>4137</v>
      </c>
      <c r="D4195" s="28" t="s">
        <v>2842</v>
      </c>
      <c r="E4195" s="29">
        <v>42258</v>
      </c>
      <c r="F4195" s="28" t="s">
        <v>3979</v>
      </c>
      <c r="G4195" s="30">
        <v>1341</v>
      </c>
      <c r="H4195" s="28" t="s">
        <v>15121</v>
      </c>
      <c r="I4195" s="31">
        <v>0</v>
      </c>
      <c r="J4195" s="31">
        <v>48750</v>
      </c>
      <c r="K4195" s="28" t="s">
        <v>15122</v>
      </c>
      <c r="L4195" s="32">
        <f t="shared" si="716"/>
        <v>-48750</v>
      </c>
      <c r="M4195" s="33">
        <f t="shared" si="717"/>
        <v>48750</v>
      </c>
      <c r="N4195" s="34" t="b">
        <v>1</v>
      </c>
      <c r="O4195" s="35">
        <f t="shared" si="718"/>
        <v>48750</v>
      </c>
      <c r="P4195" s="36" t="str">
        <f t="shared" si="719"/>
        <v>I</v>
      </c>
      <c r="Q4195" s="37" t="str">
        <f t="shared" si="720"/>
        <v>Hopscotch Films Ltd</v>
      </c>
      <c r="R4195" s="6" t="str">
        <f t="shared" si="721"/>
        <v>I - Hopscotch Films Ltd</v>
      </c>
      <c r="S4195" s="6" t="str">
        <f>IFERROR(INDEX('Vendor Over-ride'!$C:$C, MATCH($R:$R,'Vendor Over-ride'!$A:$A,0)),"")</f>
        <v>I - Hopscotch Films Ltd</v>
      </c>
      <c r="U4195" s="38" t="str">
        <f t="shared" si="715"/>
        <v>Lottery</v>
      </c>
      <c r="V4195" s="5" t="str">
        <f t="shared" si="725"/>
        <v>AWARD</v>
      </c>
      <c r="W4195" s="5" t="b">
        <f t="shared" si="722"/>
        <v>1</v>
      </c>
      <c r="X4195" s="40">
        <f t="shared" ca="1" si="723"/>
        <v>107376</v>
      </c>
      <c r="Y4195" s="30" t="b">
        <f t="shared" ca="1" si="724"/>
        <v>1</v>
      </c>
    </row>
    <row r="4196" spans="1:25" hidden="1">
      <c r="A4196" s="28" t="s">
        <v>5366</v>
      </c>
      <c r="B4196" s="28" t="s">
        <v>5367</v>
      </c>
      <c r="C4196" s="28" t="s">
        <v>4137</v>
      </c>
      <c r="D4196" s="28" t="s">
        <v>2842</v>
      </c>
      <c r="E4196" s="29">
        <v>42262</v>
      </c>
      <c r="F4196" s="28" t="s">
        <v>15123</v>
      </c>
      <c r="G4196" s="30">
        <v>1348</v>
      </c>
      <c r="H4196" s="28" t="s">
        <v>15124</v>
      </c>
      <c r="I4196" s="31">
        <v>0</v>
      </c>
      <c r="J4196" s="31">
        <v>3375</v>
      </c>
      <c r="K4196" s="28" t="s">
        <v>4979</v>
      </c>
      <c r="L4196" s="32">
        <f t="shared" si="716"/>
        <v>-3375</v>
      </c>
      <c r="M4196" s="33">
        <f t="shared" si="717"/>
        <v>3375</v>
      </c>
      <c r="N4196" s="34" t="b">
        <v>1</v>
      </c>
      <c r="O4196" s="35">
        <f t="shared" si="718"/>
        <v>3375</v>
      </c>
      <c r="P4196" s="36" t="str">
        <f t="shared" si="719"/>
        <v>G</v>
      </c>
      <c r="Q4196" s="37" t="str">
        <f t="shared" si="720"/>
        <v>Bigmouth Audio Ltd</v>
      </c>
      <c r="R4196" s="6" t="str">
        <f t="shared" si="721"/>
        <v>G - Bigmouth Audio Ltd</v>
      </c>
      <c r="S4196" s="6" t="str">
        <f>IFERROR(INDEX('Vendor Over-ride'!$C:$C, MATCH($R:$R,'Vendor Over-ride'!$A:$A,0)),"")</f>
        <v>G - Bigmouth Audio Ltd</v>
      </c>
      <c r="U4196" s="38" t="str">
        <f t="shared" si="715"/>
        <v>Lottery</v>
      </c>
      <c r="V4196" s="5" t="str">
        <f t="shared" si="725"/>
        <v>AWARD</v>
      </c>
      <c r="W4196" s="5" t="b">
        <f t="shared" si="722"/>
        <v>0</v>
      </c>
      <c r="X4196" s="40">
        <f t="shared" ca="1" si="723"/>
        <v>5048</v>
      </c>
      <c r="Y4196" s="30" t="b">
        <f t="shared" ca="1" si="724"/>
        <v>0</v>
      </c>
    </row>
    <row r="4197" spans="1:25" hidden="1">
      <c r="A4197" s="28" t="s">
        <v>5366</v>
      </c>
      <c r="B4197" s="28" t="s">
        <v>5367</v>
      </c>
      <c r="C4197" s="28" t="s">
        <v>4137</v>
      </c>
      <c r="D4197" s="28" t="s">
        <v>2842</v>
      </c>
      <c r="E4197" s="29">
        <v>42262</v>
      </c>
      <c r="F4197" s="28" t="s">
        <v>15125</v>
      </c>
      <c r="G4197" s="30">
        <v>1348</v>
      </c>
      <c r="H4197" s="28" t="s">
        <v>15126</v>
      </c>
      <c r="I4197" s="31">
        <v>0</v>
      </c>
      <c r="J4197" s="31">
        <v>1250</v>
      </c>
      <c r="K4197" s="28" t="s">
        <v>5762</v>
      </c>
      <c r="L4197" s="32">
        <f t="shared" si="716"/>
        <v>-1250</v>
      </c>
      <c r="M4197" s="33">
        <f t="shared" si="717"/>
        <v>1250</v>
      </c>
      <c r="N4197" s="34" t="b">
        <v>1</v>
      </c>
      <c r="O4197" s="35">
        <f t="shared" si="718"/>
        <v>1250</v>
      </c>
      <c r="P4197" s="36" t="str">
        <f t="shared" si="719"/>
        <v>G</v>
      </c>
      <c r="Q4197" s="37" t="str">
        <f t="shared" si="720"/>
        <v>George Gunn</v>
      </c>
      <c r="R4197" s="6" t="str">
        <f t="shared" si="721"/>
        <v>G - George Gunn</v>
      </c>
      <c r="S4197" s="6" t="str">
        <f>IFERROR(INDEX('Vendor Over-ride'!$C:$C, MATCH($R:$R,'Vendor Over-ride'!$A:$A,0)),"")</f>
        <v>G - George Gunn</v>
      </c>
      <c r="U4197" s="38" t="str">
        <f t="shared" si="715"/>
        <v>Lottery</v>
      </c>
      <c r="V4197" s="5" t="str">
        <f t="shared" si="725"/>
        <v>AWARD</v>
      </c>
      <c r="W4197" s="5" t="b">
        <f t="shared" si="722"/>
        <v>0</v>
      </c>
      <c r="X4197" s="40">
        <f t="shared" ca="1" si="723"/>
        <v>1250</v>
      </c>
      <c r="Y4197" s="30" t="b">
        <f t="shared" ca="1" si="724"/>
        <v>0</v>
      </c>
    </row>
    <row r="4198" spans="1:25" hidden="1">
      <c r="A4198" s="28" t="s">
        <v>5366</v>
      </c>
      <c r="B4198" s="28" t="s">
        <v>5367</v>
      </c>
      <c r="C4198" s="28" t="s">
        <v>4137</v>
      </c>
      <c r="D4198" s="28" t="s">
        <v>2842</v>
      </c>
      <c r="E4198" s="29">
        <v>42262</v>
      </c>
      <c r="F4198" s="28" t="s">
        <v>15127</v>
      </c>
      <c r="G4198" s="30">
        <v>1348</v>
      </c>
      <c r="H4198" s="28" t="s">
        <v>15128</v>
      </c>
      <c r="I4198" s="31">
        <v>0</v>
      </c>
      <c r="J4198" s="31">
        <v>2945</v>
      </c>
      <c r="K4198" s="28" t="s">
        <v>5782</v>
      </c>
      <c r="L4198" s="32">
        <f t="shared" si="716"/>
        <v>-2945</v>
      </c>
      <c r="M4198" s="33">
        <f t="shared" si="717"/>
        <v>2945</v>
      </c>
      <c r="N4198" s="34" t="b">
        <v>1</v>
      </c>
      <c r="O4198" s="35">
        <f t="shared" si="718"/>
        <v>2945</v>
      </c>
      <c r="P4198" s="36" t="str">
        <f t="shared" si="719"/>
        <v>G</v>
      </c>
      <c r="Q4198" s="37" t="str">
        <f t="shared" si="720"/>
        <v>Tamsyn Russell</v>
      </c>
      <c r="R4198" s="6" t="str">
        <f t="shared" si="721"/>
        <v>G - Tamsyn Russell</v>
      </c>
      <c r="S4198" s="6" t="str">
        <f>IFERROR(INDEX('Vendor Over-ride'!$C:$C, MATCH($R:$R,'Vendor Over-ride'!$A:$A,0)),"")</f>
        <v>G - Tamsyn Russell</v>
      </c>
      <c r="U4198" s="38" t="str">
        <f t="shared" si="715"/>
        <v>Lottery</v>
      </c>
      <c r="V4198" s="5" t="str">
        <f t="shared" si="725"/>
        <v>AWARD</v>
      </c>
      <c r="W4198" s="5" t="b">
        <f t="shared" si="722"/>
        <v>0</v>
      </c>
      <c r="X4198" s="40">
        <f t="shared" ca="1" si="723"/>
        <v>2945</v>
      </c>
      <c r="Y4198" s="30" t="b">
        <f t="shared" ca="1" si="724"/>
        <v>0</v>
      </c>
    </row>
    <row r="4199" spans="1:25" hidden="1">
      <c r="A4199" s="28" t="s">
        <v>5366</v>
      </c>
      <c r="B4199" s="28" t="s">
        <v>5367</v>
      </c>
      <c r="C4199" s="28" t="s">
        <v>4137</v>
      </c>
      <c r="D4199" s="28" t="s">
        <v>2842</v>
      </c>
      <c r="E4199" s="29">
        <v>42262</v>
      </c>
      <c r="F4199" s="28" t="s">
        <v>15129</v>
      </c>
      <c r="G4199" s="30">
        <v>1348</v>
      </c>
      <c r="H4199" s="28" t="s">
        <v>15130</v>
      </c>
      <c r="I4199" s="31">
        <v>0</v>
      </c>
      <c r="J4199" s="31">
        <v>1125</v>
      </c>
      <c r="K4199" s="28" t="s">
        <v>5787</v>
      </c>
      <c r="L4199" s="32">
        <f t="shared" si="716"/>
        <v>-1125</v>
      </c>
      <c r="M4199" s="33">
        <f t="shared" si="717"/>
        <v>1125</v>
      </c>
      <c r="N4199" s="34" t="b">
        <v>1</v>
      </c>
      <c r="O4199" s="35">
        <f t="shared" si="718"/>
        <v>1125</v>
      </c>
      <c r="P4199" s="36" t="str">
        <f t="shared" si="719"/>
        <v>G</v>
      </c>
      <c r="Q4199" s="37" t="str">
        <f t="shared" si="720"/>
        <v>Gr├íinne Brady &amp; Tina Jordan Rees</v>
      </c>
      <c r="R4199" s="6" t="str">
        <f t="shared" si="721"/>
        <v>G - Gr├íinne Brady &amp; Tina Jordan Rees</v>
      </c>
      <c r="S4199" s="6" t="str">
        <f>IFERROR(INDEX('Vendor Over-ride'!$C:$C, MATCH($R:$R,'Vendor Over-ride'!$A:$A,0)),"")</f>
        <v>G - Gr├íinne Brady &amp; Tina Jordan Rees</v>
      </c>
      <c r="U4199" s="38" t="str">
        <f t="shared" si="715"/>
        <v>Lottery</v>
      </c>
      <c r="V4199" s="5" t="str">
        <f t="shared" si="725"/>
        <v>AWARD</v>
      </c>
      <c r="W4199" s="5" t="b">
        <f t="shared" si="722"/>
        <v>0</v>
      </c>
      <c r="X4199" s="40">
        <f t="shared" ca="1" si="723"/>
        <v>1125</v>
      </c>
      <c r="Y4199" s="30" t="b">
        <f t="shared" ca="1" si="724"/>
        <v>0</v>
      </c>
    </row>
    <row r="4200" spans="1:25">
      <c r="A4200" s="28" t="s">
        <v>5366</v>
      </c>
      <c r="B4200" s="28" t="s">
        <v>5367</v>
      </c>
      <c r="C4200" s="28" t="s">
        <v>4137</v>
      </c>
      <c r="D4200" s="28" t="s">
        <v>2842</v>
      </c>
      <c r="E4200" s="29">
        <v>42262</v>
      </c>
      <c r="F4200" s="28" t="s">
        <v>3980</v>
      </c>
      <c r="G4200" s="30">
        <v>1348</v>
      </c>
      <c r="H4200" s="28" t="s">
        <v>15131</v>
      </c>
      <c r="I4200" s="31">
        <v>0</v>
      </c>
      <c r="J4200" s="31">
        <v>2500</v>
      </c>
      <c r="K4200" s="28" t="s">
        <v>13805</v>
      </c>
      <c r="L4200" s="32">
        <f t="shared" si="716"/>
        <v>-2500</v>
      </c>
      <c r="M4200" s="33">
        <f t="shared" si="717"/>
        <v>2500</v>
      </c>
      <c r="N4200" s="34" t="b">
        <v>1</v>
      </c>
      <c r="O4200" s="35">
        <f t="shared" si="718"/>
        <v>2500</v>
      </c>
      <c r="P4200" s="36" t="str">
        <f t="shared" si="719"/>
        <v>G</v>
      </c>
      <c r="Q4200" s="37" t="str">
        <f t="shared" si="720"/>
        <v>Scottish National Jazz Orchestra</v>
      </c>
      <c r="R4200" s="6" t="str">
        <f t="shared" si="721"/>
        <v>G - Scottish National Jazz Orchestra</v>
      </c>
      <c r="S4200" s="6" t="str">
        <f>IFERROR(INDEX('Vendor Over-ride'!$C:$C, MATCH($R:$R,'Vendor Over-ride'!$A:$A,0)),"")</f>
        <v>G - Scottish National Jazz Orchestra</v>
      </c>
      <c r="U4200" s="38" t="str">
        <f t="shared" si="715"/>
        <v>Lottery</v>
      </c>
      <c r="V4200" s="5" t="str">
        <f t="shared" si="725"/>
        <v>AWARD</v>
      </c>
      <c r="W4200" s="5" t="b">
        <f t="shared" si="722"/>
        <v>0</v>
      </c>
      <c r="X4200" s="40">
        <f t="shared" ca="1" si="723"/>
        <v>259225</v>
      </c>
      <c r="Y4200" s="30" t="b">
        <f t="shared" ca="1" si="724"/>
        <v>1</v>
      </c>
    </row>
    <row r="4201" spans="1:25" hidden="1">
      <c r="A4201" s="28" t="s">
        <v>5366</v>
      </c>
      <c r="B4201" s="28" t="s">
        <v>5367</v>
      </c>
      <c r="C4201" s="28" t="s">
        <v>4137</v>
      </c>
      <c r="D4201" s="28" t="s">
        <v>2842</v>
      </c>
      <c r="E4201" s="29">
        <v>42262</v>
      </c>
      <c r="F4201" s="28" t="s">
        <v>3981</v>
      </c>
      <c r="G4201" s="30">
        <v>1348</v>
      </c>
      <c r="H4201" s="28" t="s">
        <v>15132</v>
      </c>
      <c r="I4201" s="31">
        <v>0</v>
      </c>
      <c r="J4201" s="31">
        <v>3638</v>
      </c>
      <c r="K4201" s="28" t="s">
        <v>13996</v>
      </c>
      <c r="L4201" s="32">
        <f t="shared" si="716"/>
        <v>-3638</v>
      </c>
      <c r="M4201" s="33">
        <f t="shared" si="717"/>
        <v>3638</v>
      </c>
      <c r="N4201" s="34" t="b">
        <v>1</v>
      </c>
      <c r="O4201" s="35">
        <f t="shared" si="718"/>
        <v>3638</v>
      </c>
      <c r="P4201" s="36" t="str">
        <f t="shared" si="719"/>
        <v>G</v>
      </c>
      <c r="Q4201" s="37" t="str">
        <f t="shared" si="720"/>
        <v>Sally Owen</v>
      </c>
      <c r="R4201" s="6" t="str">
        <f t="shared" si="721"/>
        <v>G - Sally Owen</v>
      </c>
      <c r="S4201" s="6" t="str">
        <f>IFERROR(INDEX('Vendor Over-ride'!$C:$C, MATCH($R:$R,'Vendor Over-ride'!$A:$A,0)),"")</f>
        <v>G - Sally Owen</v>
      </c>
      <c r="U4201" s="38" t="str">
        <f t="shared" si="715"/>
        <v>Lottery</v>
      </c>
      <c r="V4201" s="5" t="str">
        <f t="shared" si="725"/>
        <v>AWARD</v>
      </c>
      <c r="W4201" s="5" t="b">
        <f t="shared" si="722"/>
        <v>0</v>
      </c>
      <c r="X4201" s="40">
        <f t="shared" ca="1" si="723"/>
        <v>14551</v>
      </c>
      <c r="Y4201" s="30" t="b">
        <f t="shared" ca="1" si="724"/>
        <v>0</v>
      </c>
    </row>
    <row r="4202" spans="1:25">
      <c r="A4202" s="28" t="s">
        <v>5366</v>
      </c>
      <c r="B4202" s="28" t="s">
        <v>5367</v>
      </c>
      <c r="C4202" s="28" t="s">
        <v>4137</v>
      </c>
      <c r="D4202" s="28" t="s">
        <v>2842</v>
      </c>
      <c r="E4202" s="29">
        <v>42262</v>
      </c>
      <c r="F4202" s="28" t="s">
        <v>3982</v>
      </c>
      <c r="G4202" s="30">
        <v>1348</v>
      </c>
      <c r="H4202" s="28" t="s">
        <v>15133</v>
      </c>
      <c r="I4202" s="31">
        <v>0</v>
      </c>
      <c r="J4202" s="31">
        <v>12500</v>
      </c>
      <c r="K4202" s="28" t="s">
        <v>14257</v>
      </c>
      <c r="L4202" s="32">
        <f t="shared" si="716"/>
        <v>-12500</v>
      </c>
      <c r="M4202" s="33">
        <f t="shared" si="717"/>
        <v>12500</v>
      </c>
      <c r="N4202" s="34" t="b">
        <v>1</v>
      </c>
      <c r="O4202" s="35">
        <f t="shared" si="718"/>
        <v>12500</v>
      </c>
      <c r="P4202" s="36" t="str">
        <f t="shared" si="719"/>
        <v>G</v>
      </c>
      <c r="Q4202" s="37" t="str">
        <f t="shared" si="720"/>
        <v>Glasgow Life</v>
      </c>
      <c r="R4202" s="6" t="str">
        <f t="shared" si="721"/>
        <v>G - Glasgow Life</v>
      </c>
      <c r="S4202" s="6" t="str">
        <f>IFERROR(INDEX('Vendor Over-ride'!$C:$C, MATCH($R:$R,'Vendor Over-ride'!$A:$A,0)),"")</f>
        <v>G - Glasgow Life</v>
      </c>
      <c r="U4202" s="38" t="str">
        <f t="shared" si="715"/>
        <v>Lottery</v>
      </c>
      <c r="V4202" s="5" t="str">
        <f t="shared" si="725"/>
        <v>AWARD</v>
      </c>
      <c r="W4202" s="5" t="b">
        <f t="shared" si="722"/>
        <v>0</v>
      </c>
      <c r="X4202" s="40">
        <f t="shared" ca="1" si="723"/>
        <v>114000</v>
      </c>
      <c r="Y4202" s="30" t="b">
        <f t="shared" ca="1" si="724"/>
        <v>1</v>
      </c>
    </row>
    <row r="4203" spans="1:25">
      <c r="A4203" s="28" t="s">
        <v>5366</v>
      </c>
      <c r="B4203" s="28" t="s">
        <v>5367</v>
      </c>
      <c r="C4203" s="28" t="s">
        <v>4137</v>
      </c>
      <c r="D4203" s="28" t="s">
        <v>2842</v>
      </c>
      <c r="E4203" s="29">
        <v>42262</v>
      </c>
      <c r="F4203" s="28" t="s">
        <v>3983</v>
      </c>
      <c r="G4203" s="30">
        <v>1348</v>
      </c>
      <c r="H4203" s="28" t="s">
        <v>15134</v>
      </c>
      <c r="I4203" s="31">
        <v>0</v>
      </c>
      <c r="J4203" s="31">
        <v>10000</v>
      </c>
      <c r="K4203" s="28" t="s">
        <v>14503</v>
      </c>
      <c r="L4203" s="32">
        <f t="shared" si="716"/>
        <v>-10000</v>
      </c>
      <c r="M4203" s="33">
        <f t="shared" si="717"/>
        <v>10000</v>
      </c>
      <c r="N4203" s="34" t="b">
        <v>1</v>
      </c>
      <c r="O4203" s="35">
        <f t="shared" si="718"/>
        <v>10000</v>
      </c>
      <c r="P4203" s="36" t="str">
        <f t="shared" si="719"/>
        <v>G</v>
      </c>
      <c r="Q4203" s="37" t="str">
        <f t="shared" si="720"/>
        <v>Edinburgh Quartet Trust</v>
      </c>
      <c r="R4203" s="6" t="str">
        <f t="shared" si="721"/>
        <v>G - Edinburgh Quartet Trust</v>
      </c>
      <c r="S4203" s="6" t="str">
        <f>IFERROR(INDEX('Vendor Over-ride'!$C:$C, MATCH($R:$R,'Vendor Over-ride'!$A:$A,0)),"")</f>
        <v>G - Edinburgh Quartet Trust</v>
      </c>
      <c r="U4203" s="38" t="str">
        <f t="shared" si="715"/>
        <v>Lottery</v>
      </c>
      <c r="V4203" s="5" t="str">
        <f t="shared" si="725"/>
        <v>AWARD</v>
      </c>
      <c r="W4203" s="5" t="b">
        <f t="shared" si="722"/>
        <v>0</v>
      </c>
      <c r="X4203" s="40">
        <f t="shared" ca="1" si="723"/>
        <v>47500</v>
      </c>
      <c r="Y4203" s="30" t="b">
        <f t="shared" ca="1" si="724"/>
        <v>1</v>
      </c>
    </row>
    <row r="4204" spans="1:25" hidden="1">
      <c r="A4204" s="28" t="s">
        <v>5366</v>
      </c>
      <c r="B4204" s="28" t="s">
        <v>5367</v>
      </c>
      <c r="C4204" s="28" t="s">
        <v>4137</v>
      </c>
      <c r="D4204" s="28" t="s">
        <v>2842</v>
      </c>
      <c r="E4204" s="29">
        <v>42262</v>
      </c>
      <c r="F4204" s="28" t="s">
        <v>15135</v>
      </c>
      <c r="G4204" s="30">
        <v>1348</v>
      </c>
      <c r="H4204" s="28" t="s">
        <v>15136</v>
      </c>
      <c r="I4204" s="31">
        <v>0</v>
      </c>
      <c r="J4204" s="31">
        <v>1000</v>
      </c>
      <c r="K4204" s="28" t="s">
        <v>14549</v>
      </c>
      <c r="L4204" s="32">
        <f t="shared" si="716"/>
        <v>-1000</v>
      </c>
      <c r="M4204" s="33">
        <f t="shared" si="717"/>
        <v>1000</v>
      </c>
      <c r="N4204" s="34" t="b">
        <v>1</v>
      </c>
      <c r="O4204" s="35">
        <f t="shared" si="718"/>
        <v>1000</v>
      </c>
      <c r="P4204" s="36" t="str">
        <f t="shared" si="719"/>
        <v>G</v>
      </c>
      <c r="Q4204" s="37" t="str">
        <f t="shared" si="720"/>
        <v>The Number Shop - Gallery and Studios</v>
      </c>
      <c r="R4204" s="6" t="str">
        <f t="shared" si="721"/>
        <v>G - The Number Shop - Gallery and Studios</v>
      </c>
      <c r="S4204" s="6" t="str">
        <f>IFERROR(INDEX('Vendor Over-ride'!$C:$C, MATCH($R:$R,'Vendor Over-ride'!$A:$A,0)),"")</f>
        <v>G - The Number Shop - Gallery and Studios</v>
      </c>
      <c r="U4204" s="38" t="str">
        <f t="shared" si="715"/>
        <v>Lottery</v>
      </c>
      <c r="V4204" s="5" t="str">
        <f t="shared" si="725"/>
        <v>AWARD</v>
      </c>
      <c r="W4204" s="5" t="b">
        <f t="shared" si="722"/>
        <v>0</v>
      </c>
      <c r="X4204" s="40">
        <f t="shared" ca="1" si="723"/>
        <v>4000</v>
      </c>
      <c r="Y4204" s="30" t="b">
        <f t="shared" ca="1" si="724"/>
        <v>0</v>
      </c>
    </row>
    <row r="4205" spans="1:25" hidden="1">
      <c r="A4205" s="28" t="s">
        <v>5366</v>
      </c>
      <c r="B4205" s="28" t="s">
        <v>5367</v>
      </c>
      <c r="C4205" s="28" t="s">
        <v>4137</v>
      </c>
      <c r="D4205" s="28" t="s">
        <v>2842</v>
      </c>
      <c r="E4205" s="29">
        <v>42262</v>
      </c>
      <c r="F4205" s="28" t="s">
        <v>3984</v>
      </c>
      <c r="G4205" s="30">
        <v>1348</v>
      </c>
      <c r="H4205" s="28" t="s">
        <v>15137</v>
      </c>
      <c r="I4205" s="31">
        <v>0</v>
      </c>
      <c r="J4205" s="31">
        <v>181.38</v>
      </c>
      <c r="K4205" s="28" t="s">
        <v>14579</v>
      </c>
      <c r="L4205" s="32">
        <f t="shared" si="716"/>
        <v>-181.38</v>
      </c>
      <c r="M4205" s="33">
        <f t="shared" si="717"/>
        <v>181.38</v>
      </c>
      <c r="N4205" s="34" t="b">
        <v>1</v>
      </c>
      <c r="O4205" s="35">
        <f t="shared" si="718"/>
        <v>181.38</v>
      </c>
      <c r="P4205" s="36" t="str">
        <f t="shared" si="719"/>
        <v>G</v>
      </c>
      <c r="Q4205" s="37" t="str">
        <f t="shared" si="720"/>
        <v>Suzanne Briggs</v>
      </c>
      <c r="R4205" s="6" t="str">
        <f t="shared" si="721"/>
        <v>G - Suzanne Briggs</v>
      </c>
      <c r="S4205" s="6" t="str">
        <f>IFERROR(INDEX('Vendor Over-ride'!$C:$C, MATCH($R:$R,'Vendor Over-ride'!$A:$A,0)),"")</f>
        <v>G - Suzanne Briggs</v>
      </c>
      <c r="U4205" s="38" t="str">
        <f t="shared" si="715"/>
        <v>Lottery</v>
      </c>
      <c r="V4205" s="5" t="str">
        <f t="shared" si="725"/>
        <v>AWARD</v>
      </c>
      <c r="W4205" s="5" t="b">
        <f t="shared" si="722"/>
        <v>0</v>
      </c>
      <c r="X4205" s="40">
        <f t="shared" ca="1" si="723"/>
        <v>909.38</v>
      </c>
      <c r="Y4205" s="30" t="b">
        <f t="shared" ca="1" si="724"/>
        <v>0</v>
      </c>
    </row>
    <row r="4206" spans="1:25">
      <c r="A4206" s="28" t="s">
        <v>5366</v>
      </c>
      <c r="B4206" s="28" t="s">
        <v>5367</v>
      </c>
      <c r="C4206" s="28" t="s">
        <v>4137</v>
      </c>
      <c r="D4206" s="28" t="s">
        <v>2842</v>
      </c>
      <c r="E4206" s="29">
        <v>42262</v>
      </c>
      <c r="F4206" s="28" t="s">
        <v>15138</v>
      </c>
      <c r="G4206" s="30">
        <v>1348</v>
      </c>
      <c r="H4206" s="28" t="s">
        <v>15139</v>
      </c>
      <c r="I4206" s="31">
        <v>0</v>
      </c>
      <c r="J4206" s="31">
        <v>39000</v>
      </c>
      <c r="K4206" s="28" t="s">
        <v>15140</v>
      </c>
      <c r="L4206" s="32">
        <f t="shared" si="716"/>
        <v>-39000</v>
      </c>
      <c r="M4206" s="33">
        <f t="shared" si="717"/>
        <v>39000</v>
      </c>
      <c r="N4206" s="34" t="b">
        <v>1</v>
      </c>
      <c r="O4206" s="35">
        <f t="shared" si="718"/>
        <v>39000</v>
      </c>
      <c r="P4206" s="36" t="str">
        <f t="shared" si="719"/>
        <v>G</v>
      </c>
      <c r="Q4206" s="37" t="str">
        <f t="shared" si="720"/>
        <v>Scottish Review of Books</v>
      </c>
      <c r="R4206" s="6" t="str">
        <f t="shared" si="721"/>
        <v>G - Scottish Review of Books</v>
      </c>
      <c r="S4206" s="6" t="str">
        <f>IFERROR(INDEX('Vendor Over-ride'!$C:$C, MATCH($R:$R,'Vendor Over-ride'!$A:$A,0)),"")</f>
        <v>G - Scottish Review of Books</v>
      </c>
      <c r="U4206" s="38" t="str">
        <f t="shared" si="715"/>
        <v>Lottery</v>
      </c>
      <c r="V4206" s="5" t="str">
        <f t="shared" si="725"/>
        <v>AWARD</v>
      </c>
      <c r="W4206" s="5" t="b">
        <f t="shared" si="722"/>
        <v>1</v>
      </c>
      <c r="X4206" s="40">
        <f t="shared" ca="1" si="723"/>
        <v>39000</v>
      </c>
      <c r="Y4206" s="30" t="b">
        <f t="shared" ca="1" si="724"/>
        <v>1</v>
      </c>
    </row>
    <row r="4207" spans="1:25">
      <c r="A4207" s="28" t="s">
        <v>5366</v>
      </c>
      <c r="B4207" s="28" t="s">
        <v>5367</v>
      </c>
      <c r="C4207" s="28" t="s">
        <v>4137</v>
      </c>
      <c r="D4207" s="28" t="s">
        <v>2842</v>
      </c>
      <c r="E4207" s="29">
        <v>42262</v>
      </c>
      <c r="F4207" s="28" t="s">
        <v>3985</v>
      </c>
      <c r="G4207" s="30">
        <v>1348</v>
      </c>
      <c r="H4207" s="28" t="s">
        <v>15141</v>
      </c>
      <c r="I4207" s="31">
        <v>0</v>
      </c>
      <c r="J4207" s="31">
        <v>11198</v>
      </c>
      <c r="K4207" s="28" t="s">
        <v>15142</v>
      </c>
      <c r="L4207" s="32">
        <f t="shared" si="716"/>
        <v>-11198</v>
      </c>
      <c r="M4207" s="33">
        <f t="shared" si="717"/>
        <v>11198</v>
      </c>
      <c r="N4207" s="34" t="b">
        <v>1</v>
      </c>
      <c r="O4207" s="35">
        <f t="shared" si="718"/>
        <v>11198</v>
      </c>
      <c r="P4207" s="36" t="str">
        <f t="shared" si="719"/>
        <v>G</v>
      </c>
      <c r="Q4207" s="37" t="str">
        <f t="shared" si="720"/>
        <v>Dudendance Theatre</v>
      </c>
      <c r="R4207" s="6" t="str">
        <f t="shared" si="721"/>
        <v>G - Dudendance Theatre</v>
      </c>
      <c r="S4207" s="6" t="str">
        <f>IFERROR(INDEX('Vendor Over-ride'!$C:$C, MATCH($R:$R,'Vendor Over-ride'!$A:$A,0)),"")</f>
        <v>G - Dudendance Theatre</v>
      </c>
      <c r="U4207" s="38" t="str">
        <f t="shared" ref="U4207:U4270" si="726">"Lottery"</f>
        <v>Lottery</v>
      </c>
      <c r="V4207" s="5" t="str">
        <f t="shared" si="725"/>
        <v>AWARD</v>
      </c>
      <c r="W4207" s="5" t="b">
        <f t="shared" si="722"/>
        <v>0</v>
      </c>
      <c r="X4207" s="40">
        <f t="shared" ca="1" si="723"/>
        <v>42448</v>
      </c>
      <c r="Y4207" s="30" t="b">
        <f t="shared" ca="1" si="724"/>
        <v>1</v>
      </c>
    </row>
    <row r="4208" spans="1:25" hidden="1">
      <c r="A4208" s="28" t="s">
        <v>5366</v>
      </c>
      <c r="B4208" s="28" t="s">
        <v>5367</v>
      </c>
      <c r="C4208" s="28" t="s">
        <v>4137</v>
      </c>
      <c r="D4208" s="28" t="s">
        <v>2842</v>
      </c>
      <c r="E4208" s="29">
        <v>42262</v>
      </c>
      <c r="F4208" s="28" t="s">
        <v>3986</v>
      </c>
      <c r="G4208" s="30">
        <v>1348</v>
      </c>
      <c r="H4208" s="28" t="s">
        <v>15143</v>
      </c>
      <c r="I4208" s="31">
        <v>0</v>
      </c>
      <c r="J4208" s="31">
        <v>2490</v>
      </c>
      <c r="K4208" s="28" t="s">
        <v>15144</v>
      </c>
      <c r="L4208" s="32">
        <f t="shared" si="716"/>
        <v>-2490</v>
      </c>
      <c r="M4208" s="33">
        <f t="shared" si="717"/>
        <v>2490</v>
      </c>
      <c r="N4208" s="34" t="b">
        <v>1</v>
      </c>
      <c r="O4208" s="35">
        <f t="shared" si="718"/>
        <v>2490</v>
      </c>
      <c r="P4208" s="36" t="str">
        <f t="shared" si="719"/>
        <v>G</v>
      </c>
      <c r="Q4208" s="37" t="str">
        <f t="shared" si="720"/>
        <v>Rebecca Wilcox</v>
      </c>
      <c r="R4208" s="6" t="str">
        <f t="shared" si="721"/>
        <v>G - Rebecca Wilcox</v>
      </c>
      <c r="S4208" s="6" t="str">
        <f>IFERROR(INDEX('Vendor Over-ride'!$C:$C, MATCH($R:$R,'Vendor Over-ride'!$A:$A,0)),"")</f>
        <v>G - Rebecca Wilcox</v>
      </c>
      <c r="U4208" s="38" t="str">
        <f t="shared" si="726"/>
        <v>Lottery</v>
      </c>
      <c r="V4208" s="5" t="str">
        <f t="shared" si="725"/>
        <v>AWARD</v>
      </c>
      <c r="W4208" s="5" t="b">
        <f t="shared" si="722"/>
        <v>0</v>
      </c>
      <c r="X4208" s="40">
        <f t="shared" ca="1" si="723"/>
        <v>3320</v>
      </c>
      <c r="Y4208" s="30" t="b">
        <f t="shared" ca="1" si="724"/>
        <v>0</v>
      </c>
    </row>
    <row r="4209" spans="1:25" hidden="1">
      <c r="A4209" s="28" t="s">
        <v>5366</v>
      </c>
      <c r="B4209" s="28" t="s">
        <v>5367</v>
      </c>
      <c r="C4209" s="28" t="s">
        <v>4137</v>
      </c>
      <c r="D4209" s="28" t="s">
        <v>2842</v>
      </c>
      <c r="E4209" s="29">
        <v>42262</v>
      </c>
      <c r="F4209" s="28" t="s">
        <v>3987</v>
      </c>
      <c r="G4209" s="30">
        <v>1348</v>
      </c>
      <c r="H4209" s="28" t="s">
        <v>15145</v>
      </c>
      <c r="I4209" s="31">
        <v>0</v>
      </c>
      <c r="J4209" s="31">
        <v>24578</v>
      </c>
      <c r="K4209" s="28" t="s">
        <v>15146</v>
      </c>
      <c r="L4209" s="32">
        <f t="shared" si="716"/>
        <v>-24578</v>
      </c>
      <c r="M4209" s="33">
        <f t="shared" si="717"/>
        <v>24578</v>
      </c>
      <c r="N4209" s="34" t="b">
        <v>1</v>
      </c>
      <c r="O4209" s="35">
        <f t="shared" si="718"/>
        <v>24578</v>
      </c>
      <c r="P4209" s="36" t="str">
        <f t="shared" si="719"/>
        <v>G</v>
      </c>
      <c r="Q4209" s="37" t="str">
        <f t="shared" si="720"/>
        <v>The Glad Foundation</v>
      </c>
      <c r="R4209" s="6" t="str">
        <f t="shared" si="721"/>
        <v>G - The Glad Foundation</v>
      </c>
      <c r="S4209" s="6" t="str">
        <f>IFERROR(INDEX('Vendor Over-ride'!$C:$C, MATCH($R:$R,'Vendor Over-ride'!$A:$A,0)),"")</f>
        <v>G - The Glad Foundation</v>
      </c>
      <c r="U4209" s="38" t="str">
        <f t="shared" si="726"/>
        <v>Lottery</v>
      </c>
      <c r="V4209" s="5" t="str">
        <f t="shared" si="725"/>
        <v>AWARD</v>
      </c>
      <c r="W4209" s="5" t="b">
        <f t="shared" si="722"/>
        <v>0</v>
      </c>
      <c r="X4209" s="40">
        <f t="shared" ca="1" si="723"/>
        <v>24578</v>
      </c>
      <c r="Y4209" s="30" t="b">
        <f t="shared" ca="1" si="724"/>
        <v>0</v>
      </c>
    </row>
    <row r="4210" spans="1:25">
      <c r="A4210" s="28" t="s">
        <v>5366</v>
      </c>
      <c r="B4210" s="28" t="s">
        <v>5367</v>
      </c>
      <c r="C4210" s="28" t="s">
        <v>4137</v>
      </c>
      <c r="D4210" s="28" t="s">
        <v>2842</v>
      </c>
      <c r="E4210" s="29">
        <v>42262</v>
      </c>
      <c r="F4210" s="28" t="s">
        <v>15147</v>
      </c>
      <c r="G4210" s="30">
        <v>1348</v>
      </c>
      <c r="H4210" s="28" t="s">
        <v>15148</v>
      </c>
      <c r="I4210" s="31">
        <v>0</v>
      </c>
      <c r="J4210" s="31">
        <v>34189</v>
      </c>
      <c r="K4210" s="28" t="s">
        <v>15149</v>
      </c>
      <c r="L4210" s="32">
        <f t="shared" si="716"/>
        <v>-34189</v>
      </c>
      <c r="M4210" s="33">
        <f t="shared" si="717"/>
        <v>34189</v>
      </c>
      <c r="N4210" s="34" t="b">
        <v>1</v>
      </c>
      <c r="O4210" s="35">
        <f t="shared" si="718"/>
        <v>34189</v>
      </c>
      <c r="P4210" s="36" t="str">
        <f t="shared" si="719"/>
        <v>G</v>
      </c>
      <c r="Q4210" s="37" t="str">
        <f t="shared" si="720"/>
        <v>Rally &amp; Broad (McCrum &amp; Lindsay)</v>
      </c>
      <c r="R4210" s="6" t="str">
        <f t="shared" si="721"/>
        <v>G - Rally &amp; Broad (McCrum &amp; Lindsay)</v>
      </c>
      <c r="S4210" s="6" t="str">
        <f>IFERROR(INDEX('Vendor Over-ride'!$C:$C, MATCH($R:$R,'Vendor Over-ride'!$A:$A,0)),"")</f>
        <v>G - Rally &amp; Broad (McCrum &amp; Lindsay)</v>
      </c>
      <c r="U4210" s="38" t="str">
        <f t="shared" si="726"/>
        <v>Lottery</v>
      </c>
      <c r="V4210" s="5" t="str">
        <f t="shared" si="725"/>
        <v>AWARD</v>
      </c>
      <c r="W4210" s="5" t="b">
        <f t="shared" si="722"/>
        <v>1</v>
      </c>
      <c r="X4210" s="40">
        <f t="shared" ca="1" si="723"/>
        <v>34189</v>
      </c>
      <c r="Y4210" s="30" t="b">
        <f t="shared" ca="1" si="724"/>
        <v>1</v>
      </c>
    </row>
    <row r="4211" spans="1:25">
      <c r="A4211" s="28" t="s">
        <v>5366</v>
      </c>
      <c r="B4211" s="28" t="s">
        <v>5367</v>
      </c>
      <c r="C4211" s="28" t="s">
        <v>4137</v>
      </c>
      <c r="D4211" s="28" t="s">
        <v>2842</v>
      </c>
      <c r="E4211" s="29">
        <v>42262</v>
      </c>
      <c r="F4211" s="28" t="s">
        <v>3988</v>
      </c>
      <c r="G4211" s="30">
        <v>1348</v>
      </c>
      <c r="H4211" s="28" t="s">
        <v>15150</v>
      </c>
      <c r="I4211" s="31">
        <v>0</v>
      </c>
      <c r="J4211" s="31">
        <v>93750</v>
      </c>
      <c r="K4211" s="28" t="s">
        <v>15151</v>
      </c>
      <c r="L4211" s="32">
        <f t="shared" si="716"/>
        <v>-93750</v>
      </c>
      <c r="M4211" s="33">
        <f t="shared" si="717"/>
        <v>93750</v>
      </c>
      <c r="N4211" s="34" t="b">
        <v>1</v>
      </c>
      <c r="O4211" s="35">
        <f t="shared" si="718"/>
        <v>93750</v>
      </c>
      <c r="P4211" s="36" t="str">
        <f t="shared" si="719"/>
        <v>G</v>
      </c>
      <c r="Q4211" s="37" t="str">
        <f t="shared" si="720"/>
        <v>Talbot Rice Gallery</v>
      </c>
      <c r="R4211" s="6" t="str">
        <f t="shared" si="721"/>
        <v>G - Talbot Rice Gallery</v>
      </c>
      <c r="S4211" s="6" t="str">
        <f>IFERROR(INDEX('Vendor Over-ride'!$C:$C, MATCH($R:$R,'Vendor Over-ride'!$A:$A,0)),"")</f>
        <v>G - Talbot Rice Gallery</v>
      </c>
      <c r="U4211" s="38" t="str">
        <f t="shared" si="726"/>
        <v>Lottery</v>
      </c>
      <c r="V4211" s="5" t="str">
        <f t="shared" si="725"/>
        <v>AWARD</v>
      </c>
      <c r="W4211" s="5" t="b">
        <f t="shared" si="722"/>
        <v>1</v>
      </c>
      <c r="X4211" s="40">
        <f t="shared" ca="1" si="723"/>
        <v>143750</v>
      </c>
      <c r="Y4211" s="30" t="b">
        <f t="shared" ca="1" si="724"/>
        <v>1</v>
      </c>
    </row>
    <row r="4212" spans="1:25" hidden="1">
      <c r="A4212" s="28" t="s">
        <v>5366</v>
      </c>
      <c r="B4212" s="28" t="s">
        <v>5367</v>
      </c>
      <c r="C4212" s="28" t="s">
        <v>4137</v>
      </c>
      <c r="D4212" s="28" t="s">
        <v>2842</v>
      </c>
      <c r="E4212" s="29">
        <v>42262</v>
      </c>
      <c r="F4212" s="28" t="s">
        <v>3989</v>
      </c>
      <c r="G4212" s="30">
        <v>1348</v>
      </c>
      <c r="H4212" s="28" t="s">
        <v>15152</v>
      </c>
      <c r="I4212" s="31">
        <v>0</v>
      </c>
      <c r="J4212" s="31">
        <v>18375</v>
      </c>
      <c r="K4212" s="28" t="s">
        <v>15153</v>
      </c>
      <c r="L4212" s="32">
        <f t="shared" si="716"/>
        <v>-18375</v>
      </c>
      <c r="M4212" s="33">
        <f t="shared" si="717"/>
        <v>18375</v>
      </c>
      <c r="N4212" s="34" t="b">
        <v>1</v>
      </c>
      <c r="O4212" s="35">
        <f t="shared" si="718"/>
        <v>18375</v>
      </c>
      <c r="P4212" s="36" t="str">
        <f t="shared" si="719"/>
        <v>G</v>
      </c>
      <c r="Q4212" s="37" t="str">
        <f t="shared" si="720"/>
        <v>Malath Abbas</v>
      </c>
      <c r="R4212" s="6" t="str">
        <f t="shared" si="721"/>
        <v>G - Malath Abbas</v>
      </c>
      <c r="S4212" s="6" t="str">
        <f>IFERROR(INDEX('Vendor Over-ride'!$C:$C, MATCH($R:$R,'Vendor Over-ride'!$A:$A,0)),"")</f>
        <v>G - Malath Abbas</v>
      </c>
      <c r="U4212" s="38" t="str">
        <f t="shared" si="726"/>
        <v>Lottery</v>
      </c>
      <c r="V4212" s="5" t="str">
        <f t="shared" si="725"/>
        <v>AWARD</v>
      </c>
      <c r="W4212" s="5" t="b">
        <f t="shared" si="722"/>
        <v>0</v>
      </c>
      <c r="X4212" s="40">
        <f t="shared" ca="1" si="723"/>
        <v>18375</v>
      </c>
      <c r="Y4212" s="30" t="b">
        <f t="shared" ca="1" si="724"/>
        <v>0</v>
      </c>
    </row>
    <row r="4213" spans="1:25">
      <c r="A4213" s="28" t="s">
        <v>5366</v>
      </c>
      <c r="B4213" s="28" t="s">
        <v>5367</v>
      </c>
      <c r="C4213" s="28" t="s">
        <v>4137</v>
      </c>
      <c r="D4213" s="28" t="s">
        <v>2842</v>
      </c>
      <c r="E4213" s="29">
        <v>42262</v>
      </c>
      <c r="F4213" s="28" t="s">
        <v>3990</v>
      </c>
      <c r="G4213" s="30">
        <v>1348</v>
      </c>
      <c r="H4213" s="28" t="s">
        <v>15154</v>
      </c>
      <c r="I4213" s="31">
        <v>0</v>
      </c>
      <c r="J4213" s="31">
        <v>26000</v>
      </c>
      <c r="K4213" s="28" t="s">
        <v>15155</v>
      </c>
      <c r="L4213" s="32">
        <f t="shared" si="716"/>
        <v>-26000</v>
      </c>
      <c r="M4213" s="33">
        <f t="shared" si="717"/>
        <v>26000</v>
      </c>
      <c r="N4213" s="34" t="b">
        <v>1</v>
      </c>
      <c r="O4213" s="35">
        <f t="shared" si="718"/>
        <v>26000</v>
      </c>
      <c r="P4213" s="36" t="str">
        <f t="shared" si="719"/>
        <v>G</v>
      </c>
      <c r="Q4213" s="37" t="str">
        <f t="shared" si="720"/>
        <v>Emma Jayne Park</v>
      </c>
      <c r="R4213" s="6" t="str">
        <f t="shared" si="721"/>
        <v>G - Emma Jayne Park</v>
      </c>
      <c r="S4213" s="6" t="str">
        <f>IFERROR(INDEX('Vendor Over-ride'!$C:$C, MATCH($R:$R,'Vendor Over-ride'!$A:$A,0)),"")</f>
        <v>G - Emma Jayne Park</v>
      </c>
      <c r="U4213" s="38" t="str">
        <f t="shared" si="726"/>
        <v>Lottery</v>
      </c>
      <c r="V4213" s="5" t="str">
        <f t="shared" si="725"/>
        <v>AWARD</v>
      </c>
      <c r="W4213" s="5" t="b">
        <f t="shared" si="722"/>
        <v>1</v>
      </c>
      <c r="X4213" s="40">
        <f t="shared" ca="1" si="723"/>
        <v>65562</v>
      </c>
      <c r="Y4213" s="30" t="b">
        <f t="shared" ca="1" si="724"/>
        <v>1</v>
      </c>
    </row>
    <row r="4214" spans="1:25" hidden="1">
      <c r="A4214" s="28" t="s">
        <v>5366</v>
      </c>
      <c r="B4214" s="28" t="s">
        <v>5367</v>
      </c>
      <c r="C4214" s="28" t="s">
        <v>4137</v>
      </c>
      <c r="D4214" s="28" t="s">
        <v>2842</v>
      </c>
      <c r="E4214" s="29">
        <v>42262</v>
      </c>
      <c r="F4214" s="28" t="s">
        <v>15156</v>
      </c>
      <c r="G4214" s="30">
        <v>1348</v>
      </c>
      <c r="H4214" s="28" t="s">
        <v>15157</v>
      </c>
      <c r="I4214" s="31">
        <v>0</v>
      </c>
      <c r="J4214" s="31">
        <v>4434</v>
      </c>
      <c r="K4214" s="28" t="s">
        <v>15158</v>
      </c>
      <c r="L4214" s="32">
        <f t="shared" si="716"/>
        <v>-4434</v>
      </c>
      <c r="M4214" s="33">
        <f t="shared" si="717"/>
        <v>4434</v>
      </c>
      <c r="N4214" s="34" t="b">
        <v>1</v>
      </c>
      <c r="O4214" s="35">
        <f t="shared" si="718"/>
        <v>4434</v>
      </c>
      <c r="P4214" s="36" t="str">
        <f t="shared" si="719"/>
        <v>G</v>
      </c>
      <c r="Q4214" s="37" t="str">
        <f t="shared" si="720"/>
        <v>Dave Young</v>
      </c>
      <c r="R4214" s="6" t="str">
        <f t="shared" si="721"/>
        <v>G - Dave Young</v>
      </c>
      <c r="S4214" s="6" t="str">
        <f>IFERROR(INDEX('Vendor Over-ride'!$C:$C, MATCH($R:$R,'Vendor Over-ride'!$A:$A,0)),"")</f>
        <v>G - Dave Young</v>
      </c>
      <c r="U4214" s="38" t="str">
        <f t="shared" si="726"/>
        <v>Lottery</v>
      </c>
      <c r="V4214" s="5" t="str">
        <f t="shared" si="725"/>
        <v>AWARD</v>
      </c>
      <c r="W4214" s="5" t="b">
        <f t="shared" si="722"/>
        <v>0</v>
      </c>
      <c r="X4214" s="40">
        <f t="shared" ca="1" si="723"/>
        <v>5671.98</v>
      </c>
      <c r="Y4214" s="30" t="b">
        <f t="shared" ca="1" si="724"/>
        <v>0</v>
      </c>
    </row>
    <row r="4215" spans="1:25" hidden="1">
      <c r="A4215" s="28" t="s">
        <v>5366</v>
      </c>
      <c r="B4215" s="28" t="s">
        <v>5367</v>
      </c>
      <c r="C4215" s="28" t="s">
        <v>4137</v>
      </c>
      <c r="D4215" s="28" t="s">
        <v>2842</v>
      </c>
      <c r="E4215" s="29">
        <v>42262</v>
      </c>
      <c r="F4215" s="28" t="s">
        <v>3991</v>
      </c>
      <c r="G4215" s="30">
        <v>1348</v>
      </c>
      <c r="H4215" s="28" t="s">
        <v>15159</v>
      </c>
      <c r="I4215" s="31">
        <v>0</v>
      </c>
      <c r="J4215" s="31">
        <v>4500</v>
      </c>
      <c r="K4215" s="28" t="s">
        <v>15160</v>
      </c>
      <c r="L4215" s="32">
        <f t="shared" si="716"/>
        <v>-4500</v>
      </c>
      <c r="M4215" s="33">
        <f t="shared" si="717"/>
        <v>4500</v>
      </c>
      <c r="N4215" s="34" t="b">
        <v>1</v>
      </c>
      <c r="O4215" s="35">
        <f t="shared" si="718"/>
        <v>4500</v>
      </c>
      <c r="P4215" s="36" t="str">
        <f t="shared" si="719"/>
        <v>G</v>
      </c>
      <c r="Q4215" s="37" t="str">
        <f t="shared" si="720"/>
        <v>Carrie Fertig</v>
      </c>
      <c r="R4215" s="6" t="str">
        <f t="shared" si="721"/>
        <v>G - Carrie Fertig</v>
      </c>
      <c r="S4215" s="6" t="str">
        <f>IFERROR(INDEX('Vendor Over-ride'!$C:$C, MATCH($R:$R,'Vendor Over-ride'!$A:$A,0)),"")</f>
        <v>G - Carrie Fertig</v>
      </c>
      <c r="U4215" s="38" t="str">
        <f t="shared" si="726"/>
        <v>Lottery</v>
      </c>
      <c r="V4215" s="5" t="str">
        <f t="shared" si="725"/>
        <v>AWARD</v>
      </c>
      <c r="W4215" s="5" t="b">
        <f t="shared" si="722"/>
        <v>0</v>
      </c>
      <c r="X4215" s="40">
        <f t="shared" ca="1" si="723"/>
        <v>4500</v>
      </c>
      <c r="Y4215" s="30" t="b">
        <f t="shared" ca="1" si="724"/>
        <v>0</v>
      </c>
    </row>
    <row r="4216" spans="1:25">
      <c r="A4216" s="28" t="s">
        <v>5366</v>
      </c>
      <c r="B4216" s="28" t="s">
        <v>5367</v>
      </c>
      <c r="C4216" s="28" t="s">
        <v>4137</v>
      </c>
      <c r="D4216" s="28" t="s">
        <v>2842</v>
      </c>
      <c r="E4216" s="29">
        <v>42262</v>
      </c>
      <c r="F4216" s="28" t="s">
        <v>3992</v>
      </c>
      <c r="G4216" s="30">
        <v>1348</v>
      </c>
      <c r="H4216" s="28" t="s">
        <v>15161</v>
      </c>
      <c r="I4216" s="31">
        <v>0</v>
      </c>
      <c r="J4216" s="31">
        <v>5000</v>
      </c>
      <c r="K4216" s="28" t="s">
        <v>5400</v>
      </c>
      <c r="L4216" s="32">
        <f t="shared" si="716"/>
        <v>-5000</v>
      </c>
      <c r="M4216" s="33">
        <f t="shared" si="717"/>
        <v>5000</v>
      </c>
      <c r="N4216" s="34" t="b">
        <v>1</v>
      </c>
      <c r="O4216" s="35">
        <f t="shared" si="718"/>
        <v>5000</v>
      </c>
      <c r="P4216" s="36" t="str">
        <f t="shared" si="719"/>
        <v>I</v>
      </c>
      <c r="Q4216" s="37" t="str">
        <f t="shared" si="720"/>
        <v>Aberdeen Performing Arts</v>
      </c>
      <c r="R4216" s="6" t="str">
        <f t="shared" si="721"/>
        <v>I - Aberdeen Performing Arts</v>
      </c>
      <c r="S4216" s="6" t="str">
        <f>IFERROR(INDEX('Vendor Over-ride'!$C:$C, MATCH($R:$R,'Vendor Over-ride'!$A:$A,0)),"")</f>
        <v>I - Aberdeen Performing Arts</v>
      </c>
      <c r="U4216" s="38" t="str">
        <f t="shared" si="726"/>
        <v>Lottery</v>
      </c>
      <c r="V4216" s="5" t="str">
        <f t="shared" si="725"/>
        <v>AWARD</v>
      </c>
      <c r="W4216" s="5" t="b">
        <f t="shared" si="722"/>
        <v>0</v>
      </c>
      <c r="X4216" s="40">
        <f t="shared" ca="1" si="723"/>
        <v>212497.96</v>
      </c>
      <c r="Y4216" s="30" t="b">
        <f t="shared" ca="1" si="724"/>
        <v>1</v>
      </c>
    </row>
    <row r="4217" spans="1:25" hidden="1">
      <c r="A4217" s="28" t="s">
        <v>5366</v>
      </c>
      <c r="B4217" s="28" t="s">
        <v>5367</v>
      </c>
      <c r="C4217" s="28" t="s">
        <v>4137</v>
      </c>
      <c r="D4217" s="28" t="s">
        <v>2842</v>
      </c>
      <c r="E4217" s="29">
        <v>42262</v>
      </c>
      <c r="F4217" s="28" t="s">
        <v>3993</v>
      </c>
      <c r="G4217" s="30">
        <v>1348</v>
      </c>
      <c r="H4217" s="28" t="s">
        <v>15162</v>
      </c>
      <c r="I4217" s="31">
        <v>0</v>
      </c>
      <c r="J4217" s="31">
        <v>12620</v>
      </c>
      <c r="K4217" s="28" t="s">
        <v>15163</v>
      </c>
      <c r="L4217" s="32">
        <f t="shared" si="716"/>
        <v>-12620</v>
      </c>
      <c r="M4217" s="33">
        <f t="shared" si="717"/>
        <v>12620</v>
      </c>
      <c r="N4217" s="34" t="b">
        <v>1</v>
      </c>
      <c r="O4217" s="35">
        <f t="shared" si="718"/>
        <v>12620</v>
      </c>
      <c r="P4217" s="36" t="str">
        <f t="shared" si="719"/>
        <v>I</v>
      </c>
      <c r="Q4217" s="37" t="str">
        <f t="shared" si="720"/>
        <v>Caravan Cinema Ltd</v>
      </c>
      <c r="R4217" s="6" t="str">
        <f t="shared" si="721"/>
        <v>I - Caravan Cinema Ltd</v>
      </c>
      <c r="S4217" s="6" t="str">
        <f>IFERROR(INDEX('Vendor Over-ride'!$C:$C, MATCH($R:$R,'Vendor Over-ride'!$A:$A,0)),"")</f>
        <v>I - Caravan Cinema Ltd</v>
      </c>
      <c r="U4217" s="38" t="str">
        <f t="shared" si="726"/>
        <v>Lottery</v>
      </c>
      <c r="V4217" s="5" t="str">
        <f t="shared" si="725"/>
        <v>AWARD</v>
      </c>
      <c r="W4217" s="5" t="b">
        <f t="shared" si="722"/>
        <v>0</v>
      </c>
      <c r="X4217" s="40">
        <f t="shared" ca="1" si="723"/>
        <v>13745</v>
      </c>
      <c r="Y4217" s="30" t="b">
        <f t="shared" ca="1" si="724"/>
        <v>0</v>
      </c>
    </row>
    <row r="4218" spans="1:25">
      <c r="A4218" s="28" t="s">
        <v>5366</v>
      </c>
      <c r="B4218" s="28" t="s">
        <v>5367</v>
      </c>
      <c r="C4218" s="28" t="s">
        <v>4137</v>
      </c>
      <c r="D4218" s="28" t="s">
        <v>2842</v>
      </c>
      <c r="E4218" s="29">
        <v>42262</v>
      </c>
      <c r="F4218" s="28" t="s">
        <v>3994</v>
      </c>
      <c r="G4218" s="30">
        <v>1348</v>
      </c>
      <c r="H4218" s="28" t="s">
        <v>15164</v>
      </c>
      <c r="I4218" s="31">
        <v>0</v>
      </c>
      <c r="J4218" s="31">
        <v>4312</v>
      </c>
      <c r="K4218" s="28" t="s">
        <v>5371</v>
      </c>
      <c r="L4218" s="32">
        <f t="shared" si="716"/>
        <v>-4312</v>
      </c>
      <c r="M4218" s="33">
        <f t="shared" si="717"/>
        <v>4312</v>
      </c>
      <c r="N4218" s="34" t="b">
        <v>1</v>
      </c>
      <c r="O4218" s="35">
        <f t="shared" si="718"/>
        <v>4312</v>
      </c>
      <c r="P4218" s="36" t="str">
        <f t="shared" si="719"/>
        <v>I</v>
      </c>
      <c r="Q4218" s="37" t="str">
        <f t="shared" si="720"/>
        <v>Comar</v>
      </c>
      <c r="R4218" s="6" t="str">
        <f t="shared" si="721"/>
        <v>I - Comar</v>
      </c>
      <c r="S4218" s="6" t="str">
        <f>IFERROR(INDEX('Vendor Over-ride'!$C:$C, MATCH($R:$R,'Vendor Over-ride'!$A:$A,0)),"")</f>
        <v>I - Comar</v>
      </c>
      <c r="U4218" s="38" t="str">
        <f t="shared" si="726"/>
        <v>Lottery</v>
      </c>
      <c r="V4218" s="5" t="str">
        <f t="shared" si="725"/>
        <v>AWARD</v>
      </c>
      <c r="W4218" s="5" t="b">
        <f t="shared" si="722"/>
        <v>0</v>
      </c>
      <c r="X4218" s="40">
        <f t="shared" ca="1" si="723"/>
        <v>97700.849999999991</v>
      </c>
      <c r="Y4218" s="30" t="b">
        <f t="shared" ca="1" si="724"/>
        <v>1</v>
      </c>
    </row>
    <row r="4219" spans="1:25" hidden="1">
      <c r="A4219" s="28" t="s">
        <v>5366</v>
      </c>
      <c r="B4219" s="28" t="s">
        <v>5367</v>
      </c>
      <c r="C4219" s="28" t="s">
        <v>4137</v>
      </c>
      <c r="D4219" s="28" t="s">
        <v>2842</v>
      </c>
      <c r="E4219" s="29">
        <v>42262</v>
      </c>
      <c r="F4219" s="28" t="s">
        <v>3995</v>
      </c>
      <c r="G4219" s="30">
        <v>1348</v>
      </c>
      <c r="H4219" s="28" t="s">
        <v>15165</v>
      </c>
      <c r="I4219" s="31">
        <v>0</v>
      </c>
      <c r="J4219" s="31">
        <v>6712</v>
      </c>
      <c r="K4219" s="28" t="s">
        <v>5804</v>
      </c>
      <c r="L4219" s="32">
        <f t="shared" si="716"/>
        <v>-6712</v>
      </c>
      <c r="M4219" s="33">
        <f t="shared" si="717"/>
        <v>6712</v>
      </c>
      <c r="N4219" s="34" t="b">
        <v>1</v>
      </c>
      <c r="O4219" s="35">
        <f t="shared" si="718"/>
        <v>6712</v>
      </c>
      <c r="P4219" s="36" t="str">
        <f t="shared" si="719"/>
        <v>I</v>
      </c>
      <c r="Q4219" s="37" t="str">
        <f t="shared" si="720"/>
        <v>Edinburgh Sculpture Workshop Limited</v>
      </c>
      <c r="R4219" s="6" t="str">
        <f t="shared" si="721"/>
        <v>I - Edinburgh Sculpture Workshop Limited</v>
      </c>
      <c r="S4219" s="6" t="str">
        <f>IFERROR(INDEX('Vendor Over-ride'!$C:$C, MATCH($R:$R,'Vendor Over-ride'!$A:$A,0)),"")</f>
        <v>I - Edinburgh Sculpture Workshop</v>
      </c>
      <c r="U4219" s="38" t="str">
        <f t="shared" si="726"/>
        <v>Lottery</v>
      </c>
      <c r="V4219" s="5" t="str">
        <f t="shared" si="725"/>
        <v>AWARD</v>
      </c>
      <c r="W4219" s="5" t="b">
        <f t="shared" si="722"/>
        <v>0</v>
      </c>
      <c r="X4219" s="40">
        <f t="shared" ca="1" si="723"/>
        <v>14212</v>
      </c>
      <c r="Y4219" s="30" t="b">
        <f t="shared" ca="1" si="724"/>
        <v>0</v>
      </c>
    </row>
    <row r="4220" spans="1:25" hidden="1">
      <c r="A4220" s="28" t="s">
        <v>5366</v>
      </c>
      <c r="B4220" s="28" t="s">
        <v>5367</v>
      </c>
      <c r="C4220" s="28" t="s">
        <v>4137</v>
      </c>
      <c r="D4220" s="28" t="s">
        <v>2842</v>
      </c>
      <c r="E4220" s="29">
        <v>42262</v>
      </c>
      <c r="F4220" s="28" t="s">
        <v>3996</v>
      </c>
      <c r="G4220" s="30">
        <v>1348</v>
      </c>
      <c r="H4220" s="28" t="s">
        <v>15166</v>
      </c>
      <c r="I4220" s="31">
        <v>0</v>
      </c>
      <c r="J4220" s="31">
        <v>1376</v>
      </c>
      <c r="K4220" s="28" t="s">
        <v>15167</v>
      </c>
      <c r="L4220" s="32">
        <f t="shared" si="716"/>
        <v>-1376</v>
      </c>
      <c r="M4220" s="33">
        <f t="shared" si="717"/>
        <v>1376</v>
      </c>
      <c r="N4220" s="34" t="b">
        <v>1</v>
      </c>
      <c r="O4220" s="35">
        <f t="shared" si="718"/>
        <v>1376</v>
      </c>
      <c r="P4220" s="36" t="str">
        <f t="shared" si="719"/>
        <v>I</v>
      </c>
      <c r="Q4220" s="37" t="str">
        <f t="shared" si="720"/>
        <v>EVA RILEY</v>
      </c>
      <c r="R4220" s="6" t="str">
        <f t="shared" si="721"/>
        <v>I - EVA RILEY</v>
      </c>
      <c r="S4220" s="6" t="str">
        <f>IFERROR(INDEX('Vendor Over-ride'!$C:$C, MATCH($R:$R,'Vendor Over-ride'!$A:$A,0)),"")</f>
        <v>I - EVA RILEY</v>
      </c>
      <c r="U4220" s="38" t="str">
        <f t="shared" si="726"/>
        <v>Lottery</v>
      </c>
      <c r="V4220" s="5" t="str">
        <f t="shared" si="725"/>
        <v>AWARD</v>
      </c>
      <c r="W4220" s="5" t="b">
        <f t="shared" si="722"/>
        <v>0</v>
      </c>
      <c r="X4220" s="40">
        <f t="shared" ca="1" si="723"/>
        <v>1834</v>
      </c>
      <c r="Y4220" s="30" t="b">
        <f t="shared" ca="1" si="724"/>
        <v>0</v>
      </c>
    </row>
    <row r="4221" spans="1:25" hidden="1">
      <c r="A4221" s="28" t="s">
        <v>5366</v>
      </c>
      <c r="B4221" s="28" t="s">
        <v>5367</v>
      </c>
      <c r="C4221" s="28" t="s">
        <v>4137</v>
      </c>
      <c r="D4221" s="28" t="s">
        <v>2842</v>
      </c>
      <c r="E4221" s="29">
        <v>42262</v>
      </c>
      <c r="F4221" s="28" t="s">
        <v>3997</v>
      </c>
      <c r="G4221" s="30">
        <v>1348</v>
      </c>
      <c r="H4221" s="28" t="s">
        <v>15168</v>
      </c>
      <c r="I4221" s="31">
        <v>0</v>
      </c>
      <c r="J4221" s="31">
        <v>2750</v>
      </c>
      <c r="K4221" s="28" t="s">
        <v>5452</v>
      </c>
      <c r="L4221" s="32">
        <f t="shared" si="716"/>
        <v>-2750</v>
      </c>
      <c r="M4221" s="33">
        <f t="shared" si="717"/>
        <v>2750</v>
      </c>
      <c r="N4221" s="34" t="b">
        <v>1</v>
      </c>
      <c r="O4221" s="35">
        <f t="shared" si="718"/>
        <v>2750</v>
      </c>
      <c r="P4221" s="36" t="str">
        <f t="shared" si="719"/>
        <v>I</v>
      </c>
      <c r="Q4221" s="37" t="str">
        <f t="shared" si="720"/>
        <v>Faction North Ltd</v>
      </c>
      <c r="R4221" s="6" t="str">
        <f t="shared" si="721"/>
        <v>I - Faction North Ltd</v>
      </c>
      <c r="S4221" s="6" t="str">
        <f>IFERROR(INDEX('Vendor Over-ride'!$C:$C, MATCH($R:$R,'Vendor Over-ride'!$A:$A,0)),"")</f>
        <v>I - Faction North Ltd</v>
      </c>
      <c r="U4221" s="38" t="str">
        <f t="shared" si="726"/>
        <v>Lottery</v>
      </c>
      <c r="V4221" s="5" t="str">
        <f t="shared" si="725"/>
        <v>AWARD</v>
      </c>
      <c r="W4221" s="5" t="b">
        <f t="shared" si="722"/>
        <v>0</v>
      </c>
      <c r="X4221" s="40">
        <f t="shared" ca="1" si="723"/>
        <v>7250</v>
      </c>
      <c r="Y4221" s="30" t="b">
        <f t="shared" ca="1" si="724"/>
        <v>0</v>
      </c>
    </row>
    <row r="4222" spans="1:25" hidden="1">
      <c r="A4222" s="28" t="s">
        <v>5366</v>
      </c>
      <c r="B4222" s="28" t="s">
        <v>5367</v>
      </c>
      <c r="C4222" s="28" t="s">
        <v>4137</v>
      </c>
      <c r="D4222" s="28" t="s">
        <v>2842</v>
      </c>
      <c r="E4222" s="29">
        <v>42262</v>
      </c>
      <c r="F4222" s="28" t="s">
        <v>3998</v>
      </c>
      <c r="G4222" s="30">
        <v>1348</v>
      </c>
      <c r="H4222" s="28" t="s">
        <v>15169</v>
      </c>
      <c r="I4222" s="31">
        <v>0</v>
      </c>
      <c r="J4222" s="31">
        <v>5000</v>
      </c>
      <c r="K4222" s="28" t="s">
        <v>5374</v>
      </c>
      <c r="L4222" s="32">
        <f t="shared" si="716"/>
        <v>-5000</v>
      </c>
      <c r="M4222" s="33">
        <f t="shared" si="717"/>
        <v>5000</v>
      </c>
      <c r="N4222" s="34" t="b">
        <v>1</v>
      </c>
      <c r="O4222" s="35">
        <f t="shared" si="718"/>
        <v>5000</v>
      </c>
      <c r="P4222" s="36" t="str">
        <f t="shared" si="719"/>
        <v>I</v>
      </c>
      <c r="Q4222" s="37" t="str">
        <f t="shared" si="720"/>
        <v>Gavin Marwick</v>
      </c>
      <c r="R4222" s="6" t="str">
        <f t="shared" si="721"/>
        <v>I - Gavin Marwick</v>
      </c>
      <c r="S4222" s="6" t="str">
        <f>IFERROR(INDEX('Vendor Over-ride'!$C:$C, MATCH($R:$R,'Vendor Over-ride'!$A:$A,0)),"")</f>
        <v>I - Gavin Marwick</v>
      </c>
      <c r="U4222" s="38" t="str">
        <f t="shared" si="726"/>
        <v>Lottery</v>
      </c>
      <c r="V4222" s="5" t="str">
        <f t="shared" si="725"/>
        <v>AWARD</v>
      </c>
      <c r="W4222" s="5" t="b">
        <f t="shared" si="722"/>
        <v>0</v>
      </c>
      <c r="X4222" s="40">
        <f t="shared" ca="1" si="723"/>
        <v>5000</v>
      </c>
      <c r="Y4222" s="30" t="b">
        <f t="shared" ca="1" si="724"/>
        <v>0</v>
      </c>
    </row>
    <row r="4223" spans="1:25" hidden="1">
      <c r="A4223" s="28" t="s">
        <v>5366</v>
      </c>
      <c r="B4223" s="28" t="s">
        <v>5367</v>
      </c>
      <c r="C4223" s="28" t="s">
        <v>4137</v>
      </c>
      <c r="D4223" s="28" t="s">
        <v>2842</v>
      </c>
      <c r="E4223" s="29">
        <v>42262</v>
      </c>
      <c r="F4223" s="28" t="s">
        <v>3999</v>
      </c>
      <c r="G4223" s="30">
        <v>1348</v>
      </c>
      <c r="H4223" s="28" t="s">
        <v>15170</v>
      </c>
      <c r="I4223" s="31">
        <v>0</v>
      </c>
      <c r="J4223" s="31">
        <v>250</v>
      </c>
      <c r="K4223" s="28" t="s">
        <v>5413</v>
      </c>
      <c r="L4223" s="32">
        <f t="shared" si="716"/>
        <v>-250</v>
      </c>
      <c r="M4223" s="33">
        <f t="shared" si="717"/>
        <v>250</v>
      </c>
      <c r="N4223" s="34" t="b">
        <v>1</v>
      </c>
      <c r="O4223" s="35">
        <f t="shared" si="718"/>
        <v>250</v>
      </c>
      <c r="P4223" s="36" t="str">
        <f t="shared" si="719"/>
        <v>I</v>
      </c>
      <c r="Q4223" s="37" t="str">
        <f t="shared" si="720"/>
        <v>Genevieve Bicknell</v>
      </c>
      <c r="R4223" s="6" t="str">
        <f t="shared" si="721"/>
        <v>I - Genevieve Bicknell</v>
      </c>
      <c r="S4223" s="6" t="str">
        <f>IFERROR(INDEX('Vendor Over-ride'!$C:$C, MATCH($R:$R,'Vendor Over-ride'!$A:$A,0)),"")</f>
        <v>I - Genevieve Bicknell</v>
      </c>
      <c r="U4223" s="38" t="str">
        <f t="shared" si="726"/>
        <v>Lottery</v>
      </c>
      <c r="V4223" s="5" t="str">
        <f t="shared" si="725"/>
        <v>AWARD</v>
      </c>
      <c r="W4223" s="5" t="b">
        <f t="shared" si="722"/>
        <v>0</v>
      </c>
      <c r="X4223" s="40">
        <f t="shared" ca="1" si="723"/>
        <v>1000</v>
      </c>
      <c r="Y4223" s="30" t="b">
        <f t="shared" ca="1" si="724"/>
        <v>0</v>
      </c>
    </row>
    <row r="4224" spans="1:25" hidden="1">
      <c r="A4224" s="28" t="s">
        <v>5366</v>
      </c>
      <c r="B4224" s="28" t="s">
        <v>5367</v>
      </c>
      <c r="C4224" s="28" t="s">
        <v>4137</v>
      </c>
      <c r="D4224" s="28" t="s">
        <v>2842</v>
      </c>
      <c r="E4224" s="29">
        <v>42262</v>
      </c>
      <c r="F4224" s="28" t="s">
        <v>4000</v>
      </c>
      <c r="G4224" s="30">
        <v>1348</v>
      </c>
      <c r="H4224" s="28" t="s">
        <v>15171</v>
      </c>
      <c r="I4224" s="31">
        <v>0</v>
      </c>
      <c r="J4224" s="31">
        <v>6250</v>
      </c>
      <c r="K4224" s="28" t="s">
        <v>5589</v>
      </c>
      <c r="L4224" s="32">
        <f t="shared" si="716"/>
        <v>-6250</v>
      </c>
      <c r="M4224" s="33">
        <f t="shared" si="717"/>
        <v>6250</v>
      </c>
      <c r="N4224" s="34" t="b">
        <v>1</v>
      </c>
      <c r="O4224" s="35">
        <f t="shared" si="718"/>
        <v>6250</v>
      </c>
      <c r="P4224" s="36" t="str">
        <f t="shared" si="719"/>
        <v>I</v>
      </c>
      <c r="Q4224" s="37" t="str">
        <f t="shared" si="720"/>
        <v>Grinagog Theatre Company</v>
      </c>
      <c r="R4224" s="6" t="str">
        <f t="shared" si="721"/>
        <v>I - Grinagog Theatre Company</v>
      </c>
      <c r="S4224" s="6" t="str">
        <f>IFERROR(INDEX('Vendor Over-ride'!$C:$C, MATCH($R:$R,'Vendor Over-ride'!$A:$A,0)),"")</f>
        <v>I - Grinagog Theatre Company</v>
      </c>
      <c r="U4224" s="38" t="str">
        <f t="shared" si="726"/>
        <v>Lottery</v>
      </c>
      <c r="V4224" s="5" t="str">
        <f t="shared" si="725"/>
        <v>AWARD</v>
      </c>
      <c r="W4224" s="5" t="b">
        <f t="shared" si="722"/>
        <v>0</v>
      </c>
      <c r="X4224" s="40">
        <f t="shared" ca="1" si="723"/>
        <v>6250</v>
      </c>
      <c r="Y4224" s="30" t="b">
        <f t="shared" ca="1" si="724"/>
        <v>0</v>
      </c>
    </row>
    <row r="4225" spans="1:25" hidden="1">
      <c r="A4225" s="28" t="s">
        <v>5366</v>
      </c>
      <c r="B4225" s="28" t="s">
        <v>5367</v>
      </c>
      <c r="C4225" s="28" t="s">
        <v>4137</v>
      </c>
      <c r="D4225" s="28" t="s">
        <v>2842</v>
      </c>
      <c r="E4225" s="29">
        <v>42262</v>
      </c>
      <c r="F4225" s="28" t="s">
        <v>4001</v>
      </c>
      <c r="G4225" s="30">
        <v>1348</v>
      </c>
      <c r="H4225" s="28" t="s">
        <v>15172</v>
      </c>
      <c r="I4225" s="31">
        <v>0</v>
      </c>
      <c r="J4225" s="31">
        <v>1154</v>
      </c>
      <c r="K4225" s="28" t="s">
        <v>15173</v>
      </c>
      <c r="L4225" s="32">
        <f t="shared" si="716"/>
        <v>-1154</v>
      </c>
      <c r="M4225" s="33">
        <f t="shared" si="717"/>
        <v>1154</v>
      </c>
      <c r="N4225" s="34" t="b">
        <v>1</v>
      </c>
      <c r="O4225" s="35">
        <f t="shared" si="718"/>
        <v>1154</v>
      </c>
      <c r="P4225" s="36" t="str">
        <f t="shared" si="719"/>
        <v>I</v>
      </c>
      <c r="Q4225" s="37" t="str">
        <f t="shared" si="720"/>
        <v>Horse + Bamboo Theatre</v>
      </c>
      <c r="R4225" s="6" t="str">
        <f t="shared" si="721"/>
        <v>I - Horse + Bamboo Theatre</v>
      </c>
      <c r="S4225" s="6" t="str">
        <f>IFERROR(INDEX('Vendor Over-ride'!$C:$C, MATCH($R:$R,'Vendor Over-ride'!$A:$A,0)),"")</f>
        <v>I - Horse and Bamboo Theatre</v>
      </c>
      <c r="U4225" s="38" t="str">
        <f t="shared" si="726"/>
        <v>Lottery</v>
      </c>
      <c r="V4225" s="5" t="str">
        <f t="shared" si="725"/>
        <v>AWARD</v>
      </c>
      <c r="W4225" s="5" t="b">
        <f t="shared" si="722"/>
        <v>0</v>
      </c>
      <c r="X4225" s="40">
        <f t="shared" ca="1" si="723"/>
        <v>1538</v>
      </c>
      <c r="Y4225" s="30" t="b">
        <f t="shared" ca="1" si="724"/>
        <v>0</v>
      </c>
    </row>
    <row r="4226" spans="1:25" hidden="1">
      <c r="A4226" s="28" t="s">
        <v>5366</v>
      </c>
      <c r="B4226" s="28" t="s">
        <v>5367</v>
      </c>
      <c r="C4226" s="28" t="s">
        <v>4137</v>
      </c>
      <c r="D4226" s="28" t="s">
        <v>2842</v>
      </c>
      <c r="E4226" s="29">
        <v>42262</v>
      </c>
      <c r="F4226" s="28" t="s">
        <v>4002</v>
      </c>
      <c r="G4226" s="30">
        <v>1348</v>
      </c>
      <c r="H4226" s="28" t="s">
        <v>15174</v>
      </c>
      <c r="I4226" s="31">
        <v>0</v>
      </c>
      <c r="J4226" s="31">
        <v>4000</v>
      </c>
      <c r="K4226" s="28" t="s">
        <v>5537</v>
      </c>
      <c r="L4226" s="32">
        <f t="shared" ref="L4226:L4289" si="727">I:I-J:J</f>
        <v>-4000</v>
      </c>
      <c r="M4226" s="33">
        <f t="shared" ref="M4226:M4289" si="728">ABS($L:$L)</f>
        <v>4000</v>
      </c>
      <c r="N4226" s="34" t="b">
        <v>1</v>
      </c>
      <c r="O4226" s="35">
        <f t="shared" ref="O4226:O4289" si="729">$M:$M*$N:$N</f>
        <v>4000</v>
      </c>
      <c r="P4226" s="36" t="str">
        <f t="shared" ref="P4226:P4289" si="730">LEFT(TRIM($K:$K),1)</f>
        <v>I</v>
      </c>
      <c r="Q4226" s="37" t="str">
        <f t="shared" ref="Q4226:Q4289" si="731">RIGHT(TRIM($K:$K),LEN(TRIM($K:$K))-FIND("-",TRIM($K:$K)))</f>
        <v>Giles Perring</v>
      </c>
      <c r="R4226" s="6" t="str">
        <f t="shared" ref="R4226:R4289" si="732">CONCATENATE($P:$P, " - ",$Q:$Q)</f>
        <v>I - Giles Perring</v>
      </c>
      <c r="S4226" s="6" t="str">
        <f>IFERROR(INDEX('Vendor Over-ride'!$C:$C, MATCH($R:$R,'Vendor Over-ride'!$A:$A,0)),"")</f>
        <v>I - Giles Perring</v>
      </c>
      <c r="U4226" s="38" t="str">
        <f t="shared" si="726"/>
        <v>Lottery</v>
      </c>
      <c r="V4226" s="5" t="str">
        <f t="shared" si="725"/>
        <v>AWARD</v>
      </c>
      <c r="W4226" s="5" t="b">
        <f t="shared" ref="W4226:W4289" si="733">ROUND($O:$O,2)&gt;=25000</f>
        <v>0</v>
      </c>
      <c r="X4226" s="40">
        <f t="shared" ref="X4226:X4289" ca="1" si="734">SUMPRODUCT((Payee=$S4226) * (Payment_Value))</f>
        <v>4000</v>
      </c>
      <c r="Y4226" s="30" t="b">
        <f t="shared" ref="Y4226:Y4289" ca="1" si="735">$X:$X&gt;=25000</f>
        <v>0</v>
      </c>
    </row>
    <row r="4227" spans="1:25" hidden="1">
      <c r="A4227" s="28" t="s">
        <v>5366</v>
      </c>
      <c r="B4227" s="28" t="s">
        <v>5367</v>
      </c>
      <c r="C4227" s="28" t="s">
        <v>4137</v>
      </c>
      <c r="D4227" s="28" t="s">
        <v>2842</v>
      </c>
      <c r="E4227" s="29">
        <v>42262</v>
      </c>
      <c r="F4227" s="28" t="s">
        <v>4003</v>
      </c>
      <c r="G4227" s="30">
        <v>1348</v>
      </c>
      <c r="H4227" s="28" t="s">
        <v>15175</v>
      </c>
      <c r="I4227" s="31">
        <v>0</v>
      </c>
      <c r="J4227" s="31">
        <v>3750</v>
      </c>
      <c r="K4227" s="28" t="s">
        <v>5538</v>
      </c>
      <c r="L4227" s="32">
        <f t="shared" si="727"/>
        <v>-3750</v>
      </c>
      <c r="M4227" s="33">
        <f t="shared" si="728"/>
        <v>3750</v>
      </c>
      <c r="N4227" s="34" t="b">
        <v>1</v>
      </c>
      <c r="O4227" s="35">
        <f t="shared" si="729"/>
        <v>3750</v>
      </c>
      <c r="P4227" s="36" t="str">
        <f t="shared" si="730"/>
        <v>I</v>
      </c>
      <c r="Q4227" s="37" t="str">
        <f t="shared" si="731"/>
        <v>Karen Matheson (Vertical Records)</v>
      </c>
      <c r="R4227" s="6" t="str">
        <f t="shared" si="732"/>
        <v>I - Karen Matheson (Vertical Records)</v>
      </c>
      <c r="S4227" s="6" t="str">
        <f>IFERROR(INDEX('Vendor Over-ride'!$C:$C, MATCH($R:$R,'Vendor Over-ride'!$A:$A,0)),"")</f>
        <v>I - Karen Matheson (Vertical Records)</v>
      </c>
      <c r="U4227" s="38" t="str">
        <f t="shared" si="726"/>
        <v>Lottery</v>
      </c>
      <c r="V4227" s="5" t="str">
        <f t="shared" ref="V4227:V4290" si="736">UPPER(IF($P:$P="E","Employee",IF(OR($P:$P="I",$P:$P="G"),"Award",IF(OR($P:$P="D",$P:$P="T"),"Trade",""))))</f>
        <v>AWARD</v>
      </c>
      <c r="W4227" s="5" t="b">
        <f t="shared" si="733"/>
        <v>0</v>
      </c>
      <c r="X4227" s="40">
        <f t="shared" ca="1" si="734"/>
        <v>3750</v>
      </c>
      <c r="Y4227" s="30" t="b">
        <f t="shared" ca="1" si="735"/>
        <v>0</v>
      </c>
    </row>
    <row r="4228" spans="1:25" hidden="1">
      <c r="A4228" s="28" t="s">
        <v>5366</v>
      </c>
      <c r="B4228" s="28" t="s">
        <v>5367</v>
      </c>
      <c r="C4228" s="28" t="s">
        <v>4137</v>
      </c>
      <c r="D4228" s="28" t="s">
        <v>2842</v>
      </c>
      <c r="E4228" s="29">
        <v>42262</v>
      </c>
      <c r="F4228" s="28" t="s">
        <v>4004</v>
      </c>
      <c r="G4228" s="30">
        <v>1348</v>
      </c>
      <c r="H4228" s="28" t="s">
        <v>15176</v>
      </c>
      <c r="I4228" s="31">
        <v>0</v>
      </c>
      <c r="J4228" s="31">
        <v>4998</v>
      </c>
      <c r="K4228" s="28" t="s">
        <v>15177</v>
      </c>
      <c r="L4228" s="32">
        <f t="shared" si="727"/>
        <v>-4998</v>
      </c>
      <c r="M4228" s="33">
        <f t="shared" si="728"/>
        <v>4998</v>
      </c>
      <c r="N4228" s="34" t="b">
        <v>1</v>
      </c>
      <c r="O4228" s="35">
        <f t="shared" si="729"/>
        <v>4998</v>
      </c>
      <c r="P4228" s="36" t="str">
        <f t="shared" si="730"/>
        <v>I</v>
      </c>
      <c r="Q4228" s="37" t="str">
        <f t="shared" si="731"/>
        <v>Puppet State Theatre Company</v>
      </c>
      <c r="R4228" s="6" t="str">
        <f t="shared" si="732"/>
        <v>I - Puppet State Theatre Company</v>
      </c>
      <c r="S4228" s="6" t="str">
        <f>IFERROR(INDEX('Vendor Over-ride'!$C:$C, MATCH($R:$R,'Vendor Over-ride'!$A:$A,0)),"")</f>
        <v>I - Puppet State Theatre Company</v>
      </c>
      <c r="U4228" s="38" t="str">
        <f t="shared" si="726"/>
        <v>Lottery</v>
      </c>
      <c r="V4228" s="5" t="str">
        <f t="shared" si="736"/>
        <v>AWARD</v>
      </c>
      <c r="W4228" s="5" t="b">
        <f t="shared" si="733"/>
        <v>0</v>
      </c>
      <c r="X4228" s="40">
        <f t="shared" ca="1" si="734"/>
        <v>12212</v>
      </c>
      <c r="Y4228" s="30" t="b">
        <f t="shared" ca="1" si="735"/>
        <v>0</v>
      </c>
    </row>
    <row r="4229" spans="1:25" hidden="1">
      <c r="A4229" s="28" t="s">
        <v>5366</v>
      </c>
      <c r="B4229" s="28" t="s">
        <v>5367</v>
      </c>
      <c r="C4229" s="28" t="s">
        <v>4137</v>
      </c>
      <c r="D4229" s="28" t="s">
        <v>2842</v>
      </c>
      <c r="E4229" s="29">
        <v>42262</v>
      </c>
      <c r="F4229" s="28" t="s">
        <v>4006</v>
      </c>
      <c r="G4229" s="30">
        <v>1348</v>
      </c>
      <c r="H4229" s="28" t="s">
        <v>15178</v>
      </c>
      <c r="I4229" s="31">
        <v>0</v>
      </c>
      <c r="J4229" s="31">
        <v>4000</v>
      </c>
      <c r="K4229" s="28" t="s">
        <v>5578</v>
      </c>
      <c r="L4229" s="32">
        <f t="shared" si="727"/>
        <v>-4000</v>
      </c>
      <c r="M4229" s="33">
        <f t="shared" si="728"/>
        <v>4000</v>
      </c>
      <c r="N4229" s="34" t="b">
        <v>1</v>
      </c>
      <c r="O4229" s="35">
        <f t="shared" si="729"/>
        <v>4000</v>
      </c>
      <c r="P4229" s="36" t="str">
        <f t="shared" si="730"/>
        <v>I</v>
      </c>
      <c r="Q4229" s="37" t="str">
        <f t="shared" si="731"/>
        <v>The Queen's Hall (Edinburgh) Ltd</v>
      </c>
      <c r="R4229" s="6" t="str">
        <f t="shared" si="732"/>
        <v>I - The Queen's Hall (Edinburgh) Ltd</v>
      </c>
      <c r="S4229" s="6" t="str">
        <f>IFERROR(INDEX('Vendor Over-ride'!$C:$C, MATCH($R:$R,'Vendor Over-ride'!$A:$A,0)),"")</f>
        <v>I - Queen's Hall (Edinburgh) Ltd, The</v>
      </c>
      <c r="U4229" s="38" t="str">
        <f t="shared" si="726"/>
        <v>Lottery</v>
      </c>
      <c r="V4229" s="5" t="str">
        <f t="shared" si="736"/>
        <v>AWARD</v>
      </c>
      <c r="W4229" s="5" t="b">
        <f t="shared" si="733"/>
        <v>0</v>
      </c>
      <c r="X4229" s="40">
        <f t="shared" ca="1" si="734"/>
        <v>4000</v>
      </c>
      <c r="Y4229" s="30" t="b">
        <f t="shared" ca="1" si="735"/>
        <v>0</v>
      </c>
    </row>
    <row r="4230" spans="1:25">
      <c r="A4230" s="28" t="s">
        <v>5366</v>
      </c>
      <c r="B4230" s="28" t="s">
        <v>5367</v>
      </c>
      <c r="C4230" s="28" t="s">
        <v>4137</v>
      </c>
      <c r="D4230" s="28" t="s">
        <v>2842</v>
      </c>
      <c r="E4230" s="29">
        <v>42262</v>
      </c>
      <c r="F4230" s="28" t="s">
        <v>4007</v>
      </c>
      <c r="G4230" s="30">
        <v>1348</v>
      </c>
      <c r="H4230" s="28" t="s">
        <v>15179</v>
      </c>
      <c r="I4230" s="31">
        <v>0</v>
      </c>
      <c r="J4230" s="31">
        <v>27033</v>
      </c>
      <c r="K4230" s="28" t="s">
        <v>5428</v>
      </c>
      <c r="L4230" s="32">
        <f t="shared" si="727"/>
        <v>-27033</v>
      </c>
      <c r="M4230" s="33">
        <f t="shared" si="728"/>
        <v>27033</v>
      </c>
      <c r="N4230" s="34" t="b">
        <v>1</v>
      </c>
      <c r="O4230" s="35">
        <f t="shared" si="729"/>
        <v>27033</v>
      </c>
      <c r="P4230" s="36" t="str">
        <f t="shared" si="730"/>
        <v>I</v>
      </c>
      <c r="Q4230" s="37" t="str">
        <f t="shared" si="731"/>
        <v>The Fruitmarket Gallery</v>
      </c>
      <c r="R4230" s="6" t="str">
        <f t="shared" si="732"/>
        <v>I - The Fruitmarket Gallery</v>
      </c>
      <c r="S4230" s="6" t="str">
        <f>IFERROR(INDEX('Vendor Over-ride'!$C:$C, MATCH($R:$R,'Vendor Over-ride'!$A:$A,0)),"")</f>
        <v>I - Fruitmarket Gallery, The</v>
      </c>
      <c r="U4230" s="38" t="str">
        <f t="shared" si="726"/>
        <v>Lottery</v>
      </c>
      <c r="V4230" s="5" t="str">
        <f t="shared" si="736"/>
        <v>AWARD</v>
      </c>
      <c r="W4230" s="5" t="b">
        <f t="shared" si="733"/>
        <v>1</v>
      </c>
      <c r="X4230" s="40">
        <f t="shared" ca="1" si="734"/>
        <v>110000</v>
      </c>
      <c r="Y4230" s="30" t="b">
        <f t="shared" ca="1" si="735"/>
        <v>1</v>
      </c>
    </row>
    <row r="4231" spans="1:25">
      <c r="A4231" s="28" t="s">
        <v>5366</v>
      </c>
      <c r="B4231" s="28" t="s">
        <v>5367</v>
      </c>
      <c r="C4231" s="28" t="s">
        <v>4137</v>
      </c>
      <c r="D4231" s="28" t="s">
        <v>2842</v>
      </c>
      <c r="E4231" s="29">
        <v>42262</v>
      </c>
      <c r="F4231" s="28" t="s">
        <v>4009</v>
      </c>
      <c r="G4231" s="30">
        <v>1348</v>
      </c>
      <c r="H4231" s="28" t="s">
        <v>15180</v>
      </c>
      <c r="I4231" s="31">
        <v>0</v>
      </c>
      <c r="J4231" s="31">
        <v>120000</v>
      </c>
      <c r="K4231" s="28" t="s">
        <v>14491</v>
      </c>
      <c r="L4231" s="32">
        <f t="shared" si="727"/>
        <v>-120000</v>
      </c>
      <c r="M4231" s="33">
        <f t="shared" si="728"/>
        <v>120000</v>
      </c>
      <c r="N4231" s="34" t="b">
        <v>1</v>
      </c>
      <c r="O4231" s="35">
        <f t="shared" si="729"/>
        <v>120000</v>
      </c>
      <c r="P4231" s="36" t="str">
        <f t="shared" si="730"/>
        <v>I</v>
      </c>
      <c r="Q4231" s="37" t="str">
        <f t="shared" si="731"/>
        <v>Tommy's Honor Productions Ltd</v>
      </c>
      <c r="R4231" s="6" t="str">
        <f t="shared" si="732"/>
        <v>I - Tommy's Honor Productions Ltd</v>
      </c>
      <c r="S4231" s="6" t="str">
        <f>IFERROR(INDEX('Vendor Over-ride'!$C:$C, MATCH($R:$R,'Vendor Over-ride'!$A:$A,0)),"")</f>
        <v>I - Tommy's Honor Productions Ltd</v>
      </c>
      <c r="U4231" s="38" t="str">
        <f t="shared" si="726"/>
        <v>Lottery</v>
      </c>
      <c r="V4231" s="5" t="str">
        <f t="shared" si="736"/>
        <v>AWARD</v>
      </c>
      <c r="W4231" s="5" t="b">
        <f t="shared" si="733"/>
        <v>1</v>
      </c>
      <c r="X4231" s="40">
        <f t="shared" ca="1" si="734"/>
        <v>380000</v>
      </c>
      <c r="Y4231" s="30" t="b">
        <f t="shared" ca="1" si="735"/>
        <v>1</v>
      </c>
    </row>
    <row r="4232" spans="1:25" hidden="1">
      <c r="A4232" s="28" t="s">
        <v>5366</v>
      </c>
      <c r="B4232" s="28" t="s">
        <v>5367</v>
      </c>
      <c r="C4232" s="28" t="s">
        <v>4137</v>
      </c>
      <c r="D4232" s="28" t="s">
        <v>2842</v>
      </c>
      <c r="E4232" s="29">
        <v>42262</v>
      </c>
      <c r="F4232" s="28" t="s">
        <v>4010</v>
      </c>
      <c r="G4232" s="30">
        <v>1348</v>
      </c>
      <c r="H4232" s="28" t="s">
        <v>15181</v>
      </c>
      <c r="I4232" s="31">
        <v>0</v>
      </c>
      <c r="J4232" s="31">
        <v>138.12</v>
      </c>
      <c r="K4232" s="28" t="s">
        <v>9444</v>
      </c>
      <c r="L4232" s="32">
        <f t="shared" si="727"/>
        <v>-138.12</v>
      </c>
      <c r="M4232" s="33">
        <f t="shared" si="728"/>
        <v>138.12</v>
      </c>
      <c r="N4232" s="34" t="b">
        <v>1</v>
      </c>
      <c r="O4232" s="35">
        <f t="shared" si="729"/>
        <v>138.12</v>
      </c>
      <c r="P4232" s="36" t="str">
        <f t="shared" si="730"/>
        <v>T</v>
      </c>
      <c r="Q4232" s="37" t="str">
        <f t="shared" si="731"/>
        <v>John Brown Caterhire Ltd</v>
      </c>
      <c r="R4232" s="6" t="str">
        <f t="shared" si="732"/>
        <v>T - John Brown Caterhire Ltd</v>
      </c>
      <c r="S4232" s="6" t="str">
        <f>IFERROR(INDEX('Vendor Over-ride'!$C:$C, MATCH($R:$R,'Vendor Over-ride'!$A:$A,0)),"")</f>
        <v>T - John Brown Caterhire Ltd</v>
      </c>
      <c r="U4232" s="38" t="str">
        <f t="shared" si="726"/>
        <v>Lottery</v>
      </c>
      <c r="V4232" s="5" t="str">
        <f t="shared" si="736"/>
        <v>TRADE</v>
      </c>
      <c r="W4232" s="5" t="b">
        <f t="shared" si="733"/>
        <v>0</v>
      </c>
      <c r="X4232" s="40">
        <f t="shared" ca="1" si="734"/>
        <v>504.72</v>
      </c>
      <c r="Y4232" s="30" t="b">
        <f t="shared" ca="1" si="735"/>
        <v>0</v>
      </c>
    </row>
    <row r="4233" spans="1:25">
      <c r="A4233" s="28" t="s">
        <v>5366</v>
      </c>
      <c r="B4233" s="28" t="s">
        <v>5367</v>
      </c>
      <c r="C4233" s="28" t="s">
        <v>4137</v>
      </c>
      <c r="D4233" s="28" t="s">
        <v>2842</v>
      </c>
      <c r="E4233" s="29">
        <v>42265</v>
      </c>
      <c r="F4233" s="28" t="s">
        <v>4012</v>
      </c>
      <c r="G4233" s="30">
        <v>1350</v>
      </c>
      <c r="H4233" s="28" t="s">
        <v>15182</v>
      </c>
      <c r="I4233" s="31">
        <v>0</v>
      </c>
      <c r="J4233" s="31">
        <v>6543.5</v>
      </c>
      <c r="K4233" s="28" t="s">
        <v>5468</v>
      </c>
      <c r="L4233" s="32">
        <f t="shared" si="727"/>
        <v>-6543.5</v>
      </c>
      <c r="M4233" s="33">
        <f t="shared" si="728"/>
        <v>6543.5</v>
      </c>
      <c r="N4233" s="34" t="b">
        <v>1</v>
      </c>
      <c r="O4233" s="35">
        <f t="shared" si="729"/>
        <v>6543.5</v>
      </c>
      <c r="P4233" s="36" t="str">
        <f t="shared" si="730"/>
        <v>T</v>
      </c>
      <c r="Q4233" s="37" t="str">
        <f t="shared" si="731"/>
        <v>The Big Lottery Fund (Overheads)</v>
      </c>
      <c r="R4233" s="6" t="str">
        <f t="shared" si="732"/>
        <v>T - The Big Lottery Fund (Overheads)</v>
      </c>
      <c r="S4233" s="6" t="str">
        <f>IFERROR(INDEX('Vendor Over-ride'!$C:$C, MATCH($R:$R,'Vendor Over-ride'!$A:$A,0)),"")</f>
        <v>T - Big Lottery Fund (Overheads), The</v>
      </c>
      <c r="T4233" s="41" t="s">
        <v>7027</v>
      </c>
      <c r="U4233" s="38" t="str">
        <f t="shared" si="726"/>
        <v>Lottery</v>
      </c>
      <c r="V4233" s="5" t="str">
        <f t="shared" si="736"/>
        <v>TRADE</v>
      </c>
      <c r="W4233" s="5" t="b">
        <f t="shared" si="733"/>
        <v>0</v>
      </c>
      <c r="X4233" s="40">
        <f t="shared" ca="1" si="734"/>
        <v>31956.649999999998</v>
      </c>
      <c r="Y4233" s="30" t="b">
        <f t="shared" ca="1" si="735"/>
        <v>1</v>
      </c>
    </row>
    <row r="4234" spans="1:25" hidden="1">
      <c r="A4234" s="28" t="s">
        <v>5366</v>
      </c>
      <c r="B4234" s="28" t="s">
        <v>5367</v>
      </c>
      <c r="C4234" s="28" t="s">
        <v>4137</v>
      </c>
      <c r="D4234" s="28" t="s">
        <v>2842</v>
      </c>
      <c r="E4234" s="29">
        <v>42265</v>
      </c>
      <c r="F4234" s="28" t="s">
        <v>4013</v>
      </c>
      <c r="G4234" s="30">
        <v>1350</v>
      </c>
      <c r="H4234" s="28" t="s">
        <v>15183</v>
      </c>
      <c r="I4234" s="31">
        <v>0</v>
      </c>
      <c r="J4234" s="31">
        <v>210</v>
      </c>
      <c r="K4234" s="28" t="s">
        <v>5432</v>
      </c>
      <c r="L4234" s="32">
        <f t="shared" si="727"/>
        <v>-210</v>
      </c>
      <c r="M4234" s="33">
        <f t="shared" si="728"/>
        <v>210</v>
      </c>
      <c r="N4234" s="34" t="b">
        <v>1</v>
      </c>
      <c r="O4234" s="35">
        <f t="shared" si="729"/>
        <v>210</v>
      </c>
      <c r="P4234" s="36" t="str">
        <f t="shared" si="730"/>
        <v>T</v>
      </c>
      <c r="Q4234" s="37" t="str">
        <f t="shared" si="731"/>
        <v>McAllister Litho Glasgow Ltd</v>
      </c>
      <c r="R4234" s="6" t="str">
        <f t="shared" si="732"/>
        <v>T - McAllister Litho Glasgow Ltd</v>
      </c>
      <c r="S4234" s="6" t="str">
        <f>IFERROR(INDEX('Vendor Over-ride'!$C:$C, MATCH($R:$R,'Vendor Over-ride'!$A:$A,0)),"")</f>
        <v>T - McAllister Litho Glasgow Ltd</v>
      </c>
      <c r="U4234" s="38" t="str">
        <f t="shared" si="726"/>
        <v>Lottery</v>
      </c>
      <c r="V4234" s="5" t="str">
        <f t="shared" si="736"/>
        <v>TRADE</v>
      </c>
      <c r="W4234" s="5" t="b">
        <f t="shared" si="733"/>
        <v>0</v>
      </c>
      <c r="X4234" s="40">
        <f t="shared" ca="1" si="734"/>
        <v>2446</v>
      </c>
      <c r="Y4234" s="30" t="b">
        <f t="shared" ca="1" si="735"/>
        <v>0</v>
      </c>
    </row>
    <row r="4235" spans="1:25">
      <c r="A4235" s="28" t="s">
        <v>5366</v>
      </c>
      <c r="B4235" s="28" t="s">
        <v>5367</v>
      </c>
      <c r="C4235" s="28" t="s">
        <v>4137</v>
      </c>
      <c r="D4235" s="28" t="s">
        <v>2842</v>
      </c>
      <c r="E4235" s="29">
        <v>42265</v>
      </c>
      <c r="F4235" s="28" t="s">
        <v>4014</v>
      </c>
      <c r="G4235" s="30">
        <v>1350</v>
      </c>
      <c r="H4235" s="28" t="s">
        <v>15184</v>
      </c>
      <c r="I4235" s="31">
        <v>0</v>
      </c>
      <c r="J4235" s="31">
        <v>12120</v>
      </c>
      <c r="K4235" s="28" t="s">
        <v>5467</v>
      </c>
      <c r="L4235" s="32">
        <f t="shared" si="727"/>
        <v>-12120</v>
      </c>
      <c r="M4235" s="33">
        <f t="shared" si="728"/>
        <v>12120</v>
      </c>
      <c r="N4235" s="34" t="b">
        <v>1</v>
      </c>
      <c r="O4235" s="35">
        <f t="shared" si="729"/>
        <v>12120</v>
      </c>
      <c r="P4235" s="36" t="str">
        <f t="shared" si="730"/>
        <v>T</v>
      </c>
      <c r="Q4235" s="37" t="str">
        <f t="shared" si="731"/>
        <v>Pinsent Masons LLP</v>
      </c>
      <c r="R4235" s="6" t="str">
        <f t="shared" si="732"/>
        <v>T - Pinsent Masons LLP</v>
      </c>
      <c r="S4235" s="6" t="str">
        <f>IFERROR(INDEX('Vendor Over-ride'!$C:$C, MATCH($R:$R,'Vendor Over-ride'!$A:$A,0)),"")</f>
        <v>T - Pinsent Masons LLP</v>
      </c>
      <c r="T4235" s="41" t="s">
        <v>2800</v>
      </c>
      <c r="U4235" s="38" t="str">
        <f t="shared" si="726"/>
        <v>Lottery</v>
      </c>
      <c r="V4235" s="5" t="str">
        <f t="shared" si="736"/>
        <v>TRADE</v>
      </c>
      <c r="W4235" s="5" t="b">
        <f t="shared" si="733"/>
        <v>0</v>
      </c>
      <c r="X4235" s="40">
        <f t="shared" ca="1" si="734"/>
        <v>122180.4</v>
      </c>
      <c r="Y4235" s="30" t="b">
        <f t="shared" ca="1" si="735"/>
        <v>1</v>
      </c>
    </row>
    <row r="4236" spans="1:25">
      <c r="A4236" s="28" t="s">
        <v>5366</v>
      </c>
      <c r="B4236" s="28" t="s">
        <v>5367</v>
      </c>
      <c r="C4236" s="28" t="s">
        <v>4137</v>
      </c>
      <c r="D4236" s="28" t="s">
        <v>2842</v>
      </c>
      <c r="E4236" s="29">
        <v>42268</v>
      </c>
      <c r="F4236" s="28" t="s">
        <v>4015</v>
      </c>
      <c r="G4236" s="30">
        <v>1350</v>
      </c>
      <c r="H4236" s="28" t="s">
        <v>15185</v>
      </c>
      <c r="I4236" s="31">
        <v>0</v>
      </c>
      <c r="J4236" s="31">
        <v>100000</v>
      </c>
      <c r="K4236" s="28" t="s">
        <v>15186</v>
      </c>
      <c r="L4236" s="32">
        <f t="shared" si="727"/>
        <v>-100000</v>
      </c>
      <c r="M4236" s="33">
        <f t="shared" si="728"/>
        <v>100000</v>
      </c>
      <c r="N4236" s="34" t="b">
        <v>1</v>
      </c>
      <c r="O4236" s="35">
        <f t="shared" si="729"/>
        <v>100000</v>
      </c>
      <c r="P4236" s="36" t="str">
        <f t="shared" si="730"/>
        <v>I</v>
      </c>
      <c r="Q4236" s="37" t="str">
        <f t="shared" si="731"/>
        <v>Young Films Ltd (Bannan Series 3)</v>
      </c>
      <c r="R4236" s="6" t="str">
        <f t="shared" si="732"/>
        <v>I - Young Films Ltd (Bannan Series 3)</v>
      </c>
      <c r="S4236" s="6" t="str">
        <f>IFERROR(INDEX('Vendor Over-ride'!$C:$C, MATCH($R:$R,'Vendor Over-ride'!$A:$A,0)),"")</f>
        <v>I - Young Films Ltd</v>
      </c>
      <c r="U4236" s="38" t="str">
        <f t="shared" si="726"/>
        <v>Lottery</v>
      </c>
      <c r="V4236" s="5" t="str">
        <f t="shared" si="736"/>
        <v>AWARD</v>
      </c>
      <c r="W4236" s="5" t="b">
        <f t="shared" si="733"/>
        <v>1</v>
      </c>
      <c r="X4236" s="40">
        <f t="shared" ca="1" si="734"/>
        <v>373203</v>
      </c>
      <c r="Y4236" s="30" t="b">
        <f t="shared" ca="1" si="735"/>
        <v>1</v>
      </c>
    </row>
    <row r="4237" spans="1:25" hidden="1">
      <c r="A4237" s="28" t="s">
        <v>5366</v>
      </c>
      <c r="B4237" s="28" t="s">
        <v>5367</v>
      </c>
      <c r="C4237" s="28" t="s">
        <v>4137</v>
      </c>
      <c r="D4237" s="28" t="s">
        <v>2842</v>
      </c>
      <c r="E4237" s="29">
        <v>42268</v>
      </c>
      <c r="F4237" s="28" t="s">
        <v>4016</v>
      </c>
      <c r="G4237" s="30">
        <v>1350</v>
      </c>
      <c r="H4237" s="28" t="s">
        <v>15187</v>
      </c>
      <c r="I4237" s="31">
        <v>0</v>
      </c>
      <c r="J4237" s="31">
        <v>6885</v>
      </c>
      <c r="K4237" s="28" t="s">
        <v>5717</v>
      </c>
      <c r="L4237" s="32">
        <f t="shared" si="727"/>
        <v>-6885</v>
      </c>
      <c r="M4237" s="33">
        <f t="shared" si="728"/>
        <v>6885</v>
      </c>
      <c r="N4237" s="34" t="b">
        <v>1</v>
      </c>
      <c r="O4237" s="35">
        <f t="shared" si="729"/>
        <v>6885</v>
      </c>
      <c r="P4237" s="36" t="str">
        <f t="shared" si="730"/>
        <v>G</v>
      </c>
      <c r="Q4237" s="37" t="str">
        <f t="shared" si="731"/>
        <v>Bella Hardy</v>
      </c>
      <c r="R4237" s="6" t="str">
        <f t="shared" si="732"/>
        <v>G - Bella Hardy</v>
      </c>
      <c r="S4237" s="6" t="str">
        <f>IFERROR(INDEX('Vendor Over-ride'!$C:$C, MATCH($R:$R,'Vendor Over-ride'!$A:$A,0)),"")</f>
        <v>G - Bella Hardy</v>
      </c>
      <c r="U4237" s="38" t="str">
        <f t="shared" si="726"/>
        <v>Lottery</v>
      </c>
      <c r="V4237" s="5" t="str">
        <f t="shared" si="736"/>
        <v>AWARD</v>
      </c>
      <c r="W4237" s="5" t="b">
        <f t="shared" si="733"/>
        <v>0</v>
      </c>
      <c r="X4237" s="40">
        <f t="shared" ca="1" si="734"/>
        <v>8297</v>
      </c>
      <c r="Y4237" s="30" t="b">
        <f t="shared" ca="1" si="735"/>
        <v>0</v>
      </c>
    </row>
    <row r="4238" spans="1:25" hidden="1">
      <c r="A4238" s="28" t="s">
        <v>5366</v>
      </c>
      <c r="B4238" s="28" t="s">
        <v>5367</v>
      </c>
      <c r="C4238" s="28" t="s">
        <v>4137</v>
      </c>
      <c r="D4238" s="28" t="s">
        <v>2842</v>
      </c>
      <c r="E4238" s="29">
        <v>42268</v>
      </c>
      <c r="F4238" s="28" t="s">
        <v>4017</v>
      </c>
      <c r="G4238" s="30">
        <v>1350</v>
      </c>
      <c r="H4238" s="28" t="s">
        <v>15188</v>
      </c>
      <c r="I4238" s="31">
        <v>0</v>
      </c>
      <c r="J4238" s="31">
        <v>695.82</v>
      </c>
      <c r="K4238" s="28" t="s">
        <v>5728</v>
      </c>
      <c r="L4238" s="32">
        <f t="shared" si="727"/>
        <v>-695.82</v>
      </c>
      <c r="M4238" s="33">
        <f t="shared" si="728"/>
        <v>695.82</v>
      </c>
      <c r="N4238" s="34" t="b">
        <v>1</v>
      </c>
      <c r="O4238" s="35">
        <f t="shared" si="729"/>
        <v>695.82</v>
      </c>
      <c r="P4238" s="36" t="str">
        <f t="shared" si="730"/>
        <v>G</v>
      </c>
      <c r="Q4238" s="37" t="str">
        <f t="shared" si="731"/>
        <v>Melanie Sims</v>
      </c>
      <c r="R4238" s="6" t="str">
        <f t="shared" si="732"/>
        <v>G - Melanie Sims</v>
      </c>
      <c r="S4238" s="6" t="str">
        <f>IFERROR(INDEX('Vendor Over-ride'!$C:$C, MATCH($R:$R,'Vendor Over-ride'!$A:$A,0)),"")</f>
        <v>G - Melanie Sims</v>
      </c>
      <c r="U4238" s="38" t="str">
        <f t="shared" si="726"/>
        <v>Lottery</v>
      </c>
      <c r="V4238" s="5" t="str">
        <f t="shared" si="736"/>
        <v>AWARD</v>
      </c>
      <c r="W4238" s="5" t="b">
        <f t="shared" si="733"/>
        <v>0</v>
      </c>
      <c r="X4238" s="40">
        <f t="shared" ca="1" si="734"/>
        <v>695.82</v>
      </c>
      <c r="Y4238" s="30" t="b">
        <f t="shared" ca="1" si="735"/>
        <v>0</v>
      </c>
    </row>
    <row r="4239" spans="1:25">
      <c r="A4239" s="28" t="s">
        <v>5366</v>
      </c>
      <c r="B4239" s="28" t="s">
        <v>5367</v>
      </c>
      <c r="C4239" s="28" t="s">
        <v>4137</v>
      </c>
      <c r="D4239" s="28" t="s">
        <v>2842</v>
      </c>
      <c r="E4239" s="29">
        <v>42268</v>
      </c>
      <c r="F4239" s="28" t="s">
        <v>4018</v>
      </c>
      <c r="G4239" s="30">
        <v>1350</v>
      </c>
      <c r="H4239" s="28" t="s">
        <v>15189</v>
      </c>
      <c r="I4239" s="31">
        <v>0</v>
      </c>
      <c r="J4239" s="31">
        <v>40000</v>
      </c>
      <c r="K4239" s="28" t="s">
        <v>5744</v>
      </c>
      <c r="L4239" s="32">
        <f t="shared" si="727"/>
        <v>-40000</v>
      </c>
      <c r="M4239" s="33">
        <f t="shared" si="728"/>
        <v>40000</v>
      </c>
      <c r="N4239" s="34" t="b">
        <v>1</v>
      </c>
      <c r="O4239" s="35">
        <f t="shared" si="729"/>
        <v>40000</v>
      </c>
      <c r="P4239" s="36" t="str">
        <f t="shared" si="730"/>
        <v>G</v>
      </c>
      <c r="Q4239" s="37" t="str">
        <f t="shared" si="731"/>
        <v>Glasgow Sculpture Studios</v>
      </c>
      <c r="R4239" s="6" t="str">
        <f t="shared" si="732"/>
        <v>G - Glasgow Sculpture Studios</v>
      </c>
      <c r="S4239" s="6" t="str">
        <f>IFERROR(INDEX('Vendor Over-ride'!$C:$C, MATCH($R:$R,'Vendor Over-ride'!$A:$A,0)),"")</f>
        <v>G - Glasgow Sculpture Studios</v>
      </c>
      <c r="U4239" s="38" t="str">
        <f t="shared" si="726"/>
        <v>Lottery</v>
      </c>
      <c r="V4239" s="5" t="str">
        <f t="shared" si="736"/>
        <v>AWARD</v>
      </c>
      <c r="W4239" s="5" t="b">
        <f t="shared" si="733"/>
        <v>1</v>
      </c>
      <c r="X4239" s="40">
        <f t="shared" ca="1" si="734"/>
        <v>45999</v>
      </c>
      <c r="Y4239" s="30" t="b">
        <f t="shared" ca="1" si="735"/>
        <v>1</v>
      </c>
    </row>
    <row r="4240" spans="1:25">
      <c r="A4240" s="28" t="s">
        <v>5366</v>
      </c>
      <c r="B4240" s="28" t="s">
        <v>5367</v>
      </c>
      <c r="C4240" s="28" t="s">
        <v>4137</v>
      </c>
      <c r="D4240" s="28" t="s">
        <v>2842</v>
      </c>
      <c r="E4240" s="29">
        <v>42268</v>
      </c>
      <c r="F4240" s="28" t="s">
        <v>4019</v>
      </c>
      <c r="G4240" s="30">
        <v>1350</v>
      </c>
      <c r="H4240" s="28" t="s">
        <v>15190</v>
      </c>
      <c r="I4240" s="31">
        <v>0</v>
      </c>
      <c r="J4240" s="31">
        <v>18750</v>
      </c>
      <c r="K4240" s="28" t="s">
        <v>15191</v>
      </c>
      <c r="L4240" s="32">
        <f t="shared" si="727"/>
        <v>-18750</v>
      </c>
      <c r="M4240" s="33">
        <f t="shared" si="728"/>
        <v>18750</v>
      </c>
      <c r="N4240" s="34" t="b">
        <v>1</v>
      </c>
      <c r="O4240" s="35">
        <f t="shared" si="729"/>
        <v>18750</v>
      </c>
      <c r="P4240" s="36" t="str">
        <f t="shared" si="730"/>
        <v>G</v>
      </c>
      <c r="Q4240" s="37" t="str">
        <f t="shared" si="731"/>
        <v>Hebridean Celtic Festival Trust</v>
      </c>
      <c r="R4240" s="6" t="str">
        <f t="shared" si="732"/>
        <v>G - Hebridean Celtic Festival Trust</v>
      </c>
      <c r="S4240" s="6" t="str">
        <f>IFERROR(INDEX('Vendor Over-ride'!$C:$C, MATCH($R:$R,'Vendor Over-ride'!$A:$A,0)),"")</f>
        <v>G - Hebridean Celtic Festival Trust</v>
      </c>
      <c r="U4240" s="38" t="str">
        <f t="shared" si="726"/>
        <v>Lottery</v>
      </c>
      <c r="V4240" s="5" t="str">
        <f t="shared" si="736"/>
        <v>AWARD</v>
      </c>
      <c r="W4240" s="5" t="b">
        <f t="shared" si="733"/>
        <v>0</v>
      </c>
      <c r="X4240" s="40">
        <f t="shared" ca="1" si="734"/>
        <v>78750</v>
      </c>
      <c r="Y4240" s="30" t="b">
        <f t="shared" ca="1" si="735"/>
        <v>1</v>
      </c>
    </row>
    <row r="4241" spans="1:25" hidden="1">
      <c r="A4241" s="28" t="s">
        <v>5366</v>
      </c>
      <c r="B4241" s="28" t="s">
        <v>5367</v>
      </c>
      <c r="C4241" s="28" t="s">
        <v>4137</v>
      </c>
      <c r="D4241" s="28" t="s">
        <v>2842</v>
      </c>
      <c r="E4241" s="29">
        <v>42268</v>
      </c>
      <c r="F4241" s="28" t="s">
        <v>15192</v>
      </c>
      <c r="G4241" s="30">
        <v>1350</v>
      </c>
      <c r="H4241" s="28" t="s">
        <v>15193</v>
      </c>
      <c r="I4241" s="31">
        <v>0</v>
      </c>
      <c r="J4241" s="31">
        <v>327</v>
      </c>
      <c r="K4241" s="28" t="s">
        <v>14135</v>
      </c>
      <c r="L4241" s="32">
        <f t="shared" si="727"/>
        <v>-327</v>
      </c>
      <c r="M4241" s="33">
        <f t="shared" si="728"/>
        <v>327</v>
      </c>
      <c r="N4241" s="34" t="b">
        <v>1</v>
      </c>
      <c r="O4241" s="35">
        <f t="shared" si="729"/>
        <v>327</v>
      </c>
      <c r="P4241" s="36" t="str">
        <f t="shared" si="730"/>
        <v>G</v>
      </c>
      <c r="Q4241" s="37" t="str">
        <f t="shared" si="731"/>
        <v>Erlend Tait</v>
      </c>
      <c r="R4241" s="6" t="str">
        <f t="shared" si="732"/>
        <v>G - Erlend Tait</v>
      </c>
      <c r="S4241" s="6" t="str">
        <f>IFERROR(INDEX('Vendor Over-ride'!$C:$C, MATCH($R:$R,'Vendor Over-ride'!$A:$A,0)),"")</f>
        <v>G - Erlend Tait</v>
      </c>
      <c r="U4241" s="38" t="str">
        <f t="shared" si="726"/>
        <v>Lottery</v>
      </c>
      <c r="V4241" s="5" t="str">
        <f t="shared" si="736"/>
        <v>AWARD</v>
      </c>
      <c r="W4241" s="5" t="b">
        <f t="shared" si="733"/>
        <v>0</v>
      </c>
      <c r="X4241" s="40">
        <f t="shared" ca="1" si="734"/>
        <v>1310</v>
      </c>
      <c r="Y4241" s="30" t="b">
        <f t="shared" ca="1" si="735"/>
        <v>0</v>
      </c>
    </row>
    <row r="4242" spans="1:25" hidden="1">
      <c r="A4242" s="28" t="s">
        <v>5366</v>
      </c>
      <c r="B4242" s="28" t="s">
        <v>5367</v>
      </c>
      <c r="C4242" s="28" t="s">
        <v>4137</v>
      </c>
      <c r="D4242" s="28" t="s">
        <v>2842</v>
      </c>
      <c r="E4242" s="29">
        <v>42268</v>
      </c>
      <c r="F4242" s="28" t="s">
        <v>4020</v>
      </c>
      <c r="G4242" s="30">
        <v>1350</v>
      </c>
      <c r="H4242" s="28" t="s">
        <v>15194</v>
      </c>
      <c r="I4242" s="31">
        <v>0</v>
      </c>
      <c r="J4242" s="31">
        <v>506</v>
      </c>
      <c r="K4242" s="28" t="s">
        <v>14238</v>
      </c>
      <c r="L4242" s="32">
        <f t="shared" si="727"/>
        <v>-506</v>
      </c>
      <c r="M4242" s="33">
        <f t="shared" si="728"/>
        <v>506</v>
      </c>
      <c r="N4242" s="34" t="b">
        <v>1</v>
      </c>
      <c r="O4242" s="35">
        <f t="shared" si="729"/>
        <v>506</v>
      </c>
      <c r="P4242" s="36" t="str">
        <f t="shared" si="730"/>
        <v>G</v>
      </c>
      <c r="Q4242" s="37" t="str">
        <f t="shared" si="731"/>
        <v>Skye Reynolds</v>
      </c>
      <c r="R4242" s="6" t="str">
        <f t="shared" si="732"/>
        <v>G - Skye Reynolds</v>
      </c>
      <c r="S4242" s="6" t="str">
        <f>IFERROR(INDEX('Vendor Over-ride'!$C:$C, MATCH($R:$R,'Vendor Over-ride'!$A:$A,0)),"")</f>
        <v>G - Skye Reynolds</v>
      </c>
      <c r="U4242" s="38" t="str">
        <f t="shared" si="726"/>
        <v>Lottery</v>
      </c>
      <c r="V4242" s="5" t="str">
        <f t="shared" si="736"/>
        <v>AWARD</v>
      </c>
      <c r="W4242" s="5" t="b">
        <f t="shared" si="733"/>
        <v>0</v>
      </c>
      <c r="X4242" s="40">
        <f t="shared" ca="1" si="734"/>
        <v>10646</v>
      </c>
      <c r="Y4242" s="30" t="b">
        <f t="shared" ca="1" si="735"/>
        <v>0</v>
      </c>
    </row>
    <row r="4243" spans="1:25">
      <c r="A4243" s="28" t="s">
        <v>5366</v>
      </c>
      <c r="B4243" s="28" t="s">
        <v>5367</v>
      </c>
      <c r="C4243" s="28" t="s">
        <v>4137</v>
      </c>
      <c r="D4243" s="28" t="s">
        <v>2842</v>
      </c>
      <c r="E4243" s="29">
        <v>42268</v>
      </c>
      <c r="F4243" s="28" t="s">
        <v>4021</v>
      </c>
      <c r="G4243" s="30">
        <v>1350</v>
      </c>
      <c r="H4243" s="28" t="s">
        <v>15195</v>
      </c>
      <c r="I4243" s="31">
        <v>0</v>
      </c>
      <c r="J4243" s="31">
        <v>12200</v>
      </c>
      <c r="K4243" s="28" t="s">
        <v>13078</v>
      </c>
      <c r="L4243" s="32">
        <f t="shared" si="727"/>
        <v>-12200</v>
      </c>
      <c r="M4243" s="33">
        <f t="shared" si="728"/>
        <v>12200</v>
      </c>
      <c r="N4243" s="34" t="b">
        <v>1</v>
      </c>
      <c r="O4243" s="35">
        <f t="shared" si="729"/>
        <v>12200</v>
      </c>
      <c r="P4243" s="36" t="str">
        <f t="shared" si="730"/>
        <v>G</v>
      </c>
      <c r="Q4243" s="37" t="str">
        <f t="shared" si="731"/>
        <v>Cultural Enterprise Office</v>
      </c>
      <c r="R4243" s="6" t="str">
        <f t="shared" si="732"/>
        <v>G - Cultural Enterprise Office</v>
      </c>
      <c r="S4243" s="6" t="str">
        <f>IFERROR(INDEX('Vendor Over-ride'!$C:$C, MATCH($R:$R,'Vendor Over-ride'!$A:$A,0)),"")</f>
        <v>G - Cultural Enterprise Office</v>
      </c>
      <c r="U4243" s="38" t="str">
        <f t="shared" si="726"/>
        <v>Lottery</v>
      </c>
      <c r="V4243" s="5" t="str">
        <f t="shared" si="736"/>
        <v>AWARD</v>
      </c>
      <c r="W4243" s="5" t="b">
        <f t="shared" si="733"/>
        <v>0</v>
      </c>
      <c r="X4243" s="40">
        <f t="shared" ca="1" si="734"/>
        <v>476200</v>
      </c>
      <c r="Y4243" s="30" t="b">
        <f t="shared" ca="1" si="735"/>
        <v>1</v>
      </c>
    </row>
    <row r="4244" spans="1:25" hidden="1">
      <c r="A4244" s="28" t="s">
        <v>5366</v>
      </c>
      <c r="B4244" s="28" t="s">
        <v>5367</v>
      </c>
      <c r="C4244" s="28" t="s">
        <v>4137</v>
      </c>
      <c r="D4244" s="28" t="s">
        <v>2842</v>
      </c>
      <c r="E4244" s="29">
        <v>42268</v>
      </c>
      <c r="F4244" s="28" t="s">
        <v>15196</v>
      </c>
      <c r="G4244" s="30">
        <v>1350</v>
      </c>
      <c r="H4244" s="28" t="s">
        <v>15197</v>
      </c>
      <c r="I4244" s="31">
        <v>0</v>
      </c>
      <c r="J4244" s="31">
        <v>2890</v>
      </c>
      <c r="K4244" s="28" t="s">
        <v>15198</v>
      </c>
      <c r="L4244" s="32">
        <f t="shared" si="727"/>
        <v>-2890</v>
      </c>
      <c r="M4244" s="33">
        <f t="shared" si="728"/>
        <v>2890</v>
      </c>
      <c r="N4244" s="34" t="b">
        <v>1</v>
      </c>
      <c r="O4244" s="35">
        <f t="shared" si="729"/>
        <v>2890</v>
      </c>
      <c r="P4244" s="36" t="str">
        <f t="shared" si="730"/>
        <v>G</v>
      </c>
      <c r="Q4244" s="37" t="str">
        <f t="shared" si="731"/>
        <v>Daniel Allison</v>
      </c>
      <c r="R4244" s="6" t="str">
        <f t="shared" si="732"/>
        <v>G - Daniel Allison</v>
      </c>
      <c r="S4244" s="6" t="str">
        <f>IFERROR(INDEX('Vendor Over-ride'!$C:$C, MATCH($R:$R,'Vendor Over-ride'!$A:$A,0)),"")</f>
        <v>G - Daniel Allison</v>
      </c>
      <c r="U4244" s="38" t="str">
        <f t="shared" si="726"/>
        <v>Lottery</v>
      </c>
      <c r="V4244" s="5" t="str">
        <f t="shared" si="736"/>
        <v>AWARD</v>
      </c>
      <c r="W4244" s="5" t="b">
        <f t="shared" si="733"/>
        <v>0</v>
      </c>
      <c r="X4244" s="40">
        <f t="shared" ca="1" si="734"/>
        <v>3853</v>
      </c>
      <c r="Y4244" s="30" t="b">
        <f t="shared" ca="1" si="735"/>
        <v>0</v>
      </c>
    </row>
    <row r="4245" spans="1:25" hidden="1">
      <c r="A4245" s="28" t="s">
        <v>5366</v>
      </c>
      <c r="B4245" s="28" t="s">
        <v>5367</v>
      </c>
      <c r="C4245" s="28" t="s">
        <v>4137</v>
      </c>
      <c r="D4245" s="28" t="s">
        <v>2842</v>
      </c>
      <c r="E4245" s="29">
        <v>42268</v>
      </c>
      <c r="F4245" s="28" t="s">
        <v>15199</v>
      </c>
      <c r="G4245" s="30">
        <v>1350</v>
      </c>
      <c r="H4245" s="28" t="s">
        <v>15200</v>
      </c>
      <c r="I4245" s="31">
        <v>0</v>
      </c>
      <c r="J4245" s="31">
        <v>7500</v>
      </c>
      <c r="K4245" s="28" t="s">
        <v>15201</v>
      </c>
      <c r="L4245" s="32">
        <f t="shared" si="727"/>
        <v>-7500</v>
      </c>
      <c r="M4245" s="33">
        <f t="shared" si="728"/>
        <v>7500</v>
      </c>
      <c r="N4245" s="34" t="b">
        <v>1</v>
      </c>
      <c r="O4245" s="35">
        <f t="shared" si="729"/>
        <v>7500</v>
      </c>
      <c r="P4245" s="36" t="str">
        <f t="shared" si="730"/>
        <v>G</v>
      </c>
      <c r="Q4245" s="37" t="str">
        <f t="shared" si="731"/>
        <v>Naoko Mabon</v>
      </c>
      <c r="R4245" s="6" t="str">
        <f t="shared" si="732"/>
        <v>G - Naoko Mabon</v>
      </c>
      <c r="S4245" s="6" t="str">
        <f>IFERROR(INDEX('Vendor Over-ride'!$C:$C, MATCH($R:$R,'Vendor Over-ride'!$A:$A,0)),"")</f>
        <v>G - Naoko Mabon</v>
      </c>
      <c r="U4245" s="38" t="str">
        <f t="shared" si="726"/>
        <v>Lottery</v>
      </c>
      <c r="V4245" s="5" t="str">
        <f t="shared" si="736"/>
        <v>AWARD</v>
      </c>
      <c r="W4245" s="5" t="b">
        <f t="shared" si="733"/>
        <v>0</v>
      </c>
      <c r="X4245" s="40">
        <f t="shared" ca="1" si="734"/>
        <v>7500</v>
      </c>
      <c r="Y4245" s="30" t="b">
        <f t="shared" ca="1" si="735"/>
        <v>0</v>
      </c>
    </row>
    <row r="4246" spans="1:25" hidden="1">
      <c r="A4246" s="28" t="s">
        <v>5366</v>
      </c>
      <c r="B4246" s="28" t="s">
        <v>5367</v>
      </c>
      <c r="C4246" s="28" t="s">
        <v>4137</v>
      </c>
      <c r="D4246" s="28" t="s">
        <v>2842</v>
      </c>
      <c r="E4246" s="29">
        <v>42268</v>
      </c>
      <c r="F4246" s="28" t="s">
        <v>4022</v>
      </c>
      <c r="G4246" s="30">
        <v>1350</v>
      </c>
      <c r="H4246" s="28" t="s">
        <v>15202</v>
      </c>
      <c r="I4246" s="31">
        <v>0</v>
      </c>
      <c r="J4246" s="31">
        <v>9683</v>
      </c>
      <c r="K4246" s="28" t="s">
        <v>15203</v>
      </c>
      <c r="L4246" s="32">
        <f t="shared" si="727"/>
        <v>-9683</v>
      </c>
      <c r="M4246" s="33">
        <f t="shared" si="728"/>
        <v>9683</v>
      </c>
      <c r="N4246" s="34" t="b">
        <v>1</v>
      </c>
      <c r="O4246" s="35">
        <f t="shared" si="729"/>
        <v>9683</v>
      </c>
      <c r="P4246" s="36" t="str">
        <f t="shared" si="730"/>
        <v>G</v>
      </c>
      <c r="Q4246" s="37" t="str">
        <f t="shared" si="731"/>
        <v>Scott Paterson</v>
      </c>
      <c r="R4246" s="6" t="str">
        <f t="shared" si="732"/>
        <v>G - Scott Paterson</v>
      </c>
      <c r="S4246" s="6" t="str">
        <f>IFERROR(INDEX('Vendor Over-ride'!$C:$C, MATCH($R:$R,'Vendor Over-ride'!$A:$A,0)),"")</f>
        <v>G - Scott Paterson</v>
      </c>
      <c r="U4246" s="38" t="str">
        <f t="shared" si="726"/>
        <v>Lottery</v>
      </c>
      <c r="V4246" s="5" t="str">
        <f t="shared" si="736"/>
        <v>AWARD</v>
      </c>
      <c r="W4246" s="5" t="b">
        <f t="shared" si="733"/>
        <v>0</v>
      </c>
      <c r="X4246" s="40">
        <f t="shared" ca="1" si="734"/>
        <v>12911</v>
      </c>
      <c r="Y4246" s="30" t="b">
        <f t="shared" ca="1" si="735"/>
        <v>0</v>
      </c>
    </row>
    <row r="4247" spans="1:25" hidden="1">
      <c r="A4247" s="28" t="s">
        <v>5366</v>
      </c>
      <c r="B4247" s="28" t="s">
        <v>5367</v>
      </c>
      <c r="C4247" s="28" t="s">
        <v>4137</v>
      </c>
      <c r="D4247" s="28" t="s">
        <v>2842</v>
      </c>
      <c r="E4247" s="29">
        <v>42268</v>
      </c>
      <c r="F4247" s="28" t="s">
        <v>15204</v>
      </c>
      <c r="G4247" s="30">
        <v>1350</v>
      </c>
      <c r="H4247" s="28" t="s">
        <v>15205</v>
      </c>
      <c r="I4247" s="31">
        <v>0</v>
      </c>
      <c r="J4247" s="31">
        <v>22500</v>
      </c>
      <c r="K4247" s="28" t="s">
        <v>15206</v>
      </c>
      <c r="L4247" s="32">
        <f t="shared" si="727"/>
        <v>-22500</v>
      </c>
      <c r="M4247" s="33">
        <f t="shared" si="728"/>
        <v>22500</v>
      </c>
      <c r="N4247" s="34" t="b">
        <v>1</v>
      </c>
      <c r="O4247" s="35">
        <f t="shared" si="729"/>
        <v>22500</v>
      </c>
      <c r="P4247" s="36" t="str">
        <f t="shared" si="730"/>
        <v>G</v>
      </c>
      <c r="Q4247" s="37" t="str">
        <f t="shared" si="731"/>
        <v>Charlotte Prodger</v>
      </c>
      <c r="R4247" s="6" t="str">
        <f t="shared" si="732"/>
        <v>G - Charlotte Prodger</v>
      </c>
      <c r="S4247" s="6" t="str">
        <f>IFERROR(INDEX('Vendor Over-ride'!$C:$C, MATCH($R:$R,'Vendor Over-ride'!$A:$A,0)),"")</f>
        <v>G - Charlotte Prodger</v>
      </c>
      <c r="U4247" s="38" t="str">
        <f t="shared" si="726"/>
        <v>Lottery</v>
      </c>
      <c r="V4247" s="5" t="str">
        <f t="shared" si="736"/>
        <v>AWARD</v>
      </c>
      <c r="W4247" s="5" t="b">
        <f t="shared" si="733"/>
        <v>0</v>
      </c>
      <c r="X4247" s="40">
        <f t="shared" ca="1" si="734"/>
        <v>22500</v>
      </c>
      <c r="Y4247" s="30" t="b">
        <f t="shared" ca="1" si="735"/>
        <v>0</v>
      </c>
    </row>
    <row r="4248" spans="1:25" hidden="1">
      <c r="A4248" s="28" t="s">
        <v>5366</v>
      </c>
      <c r="B4248" s="28" t="s">
        <v>5367</v>
      </c>
      <c r="C4248" s="28" t="s">
        <v>4137</v>
      </c>
      <c r="D4248" s="28" t="s">
        <v>2842</v>
      </c>
      <c r="E4248" s="29">
        <v>42268</v>
      </c>
      <c r="F4248" s="28" t="s">
        <v>4023</v>
      </c>
      <c r="G4248" s="30">
        <v>1350</v>
      </c>
      <c r="H4248" s="28" t="s">
        <v>15207</v>
      </c>
      <c r="I4248" s="31">
        <v>0</v>
      </c>
      <c r="J4248" s="31">
        <v>11250</v>
      </c>
      <c r="K4248" s="28" t="s">
        <v>15208</v>
      </c>
      <c r="L4248" s="32">
        <f t="shared" si="727"/>
        <v>-11250</v>
      </c>
      <c r="M4248" s="33">
        <f t="shared" si="728"/>
        <v>11250</v>
      </c>
      <c r="N4248" s="34" t="b">
        <v>1</v>
      </c>
      <c r="O4248" s="35">
        <f t="shared" si="729"/>
        <v>11250</v>
      </c>
      <c r="P4248" s="36" t="str">
        <f t="shared" si="730"/>
        <v>G</v>
      </c>
      <c r="Q4248" s="37" t="str">
        <f t="shared" si="731"/>
        <v>Scotland Loves Animation</v>
      </c>
      <c r="R4248" s="6" t="str">
        <f t="shared" si="732"/>
        <v>G - Scotland Loves Animation</v>
      </c>
      <c r="S4248" s="6" t="str">
        <f>IFERROR(INDEX('Vendor Over-ride'!$C:$C, MATCH($R:$R,'Vendor Over-ride'!$A:$A,0)),"")</f>
        <v>G - Scotland Loves Animation</v>
      </c>
      <c r="U4248" s="38" t="str">
        <f t="shared" si="726"/>
        <v>Lottery</v>
      </c>
      <c r="V4248" s="5" t="str">
        <f t="shared" si="736"/>
        <v>AWARD</v>
      </c>
      <c r="W4248" s="5" t="b">
        <f t="shared" si="733"/>
        <v>0</v>
      </c>
      <c r="X4248" s="40">
        <f t="shared" ca="1" si="734"/>
        <v>11250</v>
      </c>
      <c r="Y4248" s="30" t="b">
        <f t="shared" ca="1" si="735"/>
        <v>0</v>
      </c>
    </row>
    <row r="4249" spans="1:25">
      <c r="A4249" s="28" t="s">
        <v>5366</v>
      </c>
      <c r="B4249" s="28" t="s">
        <v>5367</v>
      </c>
      <c r="C4249" s="28" t="s">
        <v>4137</v>
      </c>
      <c r="D4249" s="28" t="s">
        <v>2842</v>
      </c>
      <c r="E4249" s="29">
        <v>42268</v>
      </c>
      <c r="F4249" s="28" t="s">
        <v>15209</v>
      </c>
      <c r="G4249" s="30">
        <v>1350</v>
      </c>
      <c r="H4249" s="28" t="s">
        <v>15210</v>
      </c>
      <c r="I4249" s="31">
        <v>0</v>
      </c>
      <c r="J4249" s="31">
        <v>78705</v>
      </c>
      <c r="K4249" s="28" t="s">
        <v>15211</v>
      </c>
      <c r="L4249" s="32">
        <f t="shared" si="727"/>
        <v>-78705</v>
      </c>
      <c r="M4249" s="33">
        <f t="shared" si="728"/>
        <v>78705</v>
      </c>
      <c r="N4249" s="34" t="b">
        <v>1</v>
      </c>
      <c r="O4249" s="35">
        <f t="shared" si="729"/>
        <v>78705</v>
      </c>
      <c r="P4249" s="36" t="str">
        <f t="shared" si="730"/>
        <v>G</v>
      </c>
      <c r="Q4249" s="37" t="str">
        <f t="shared" si="731"/>
        <v>Falkirk Community Trust</v>
      </c>
      <c r="R4249" s="6" t="str">
        <f t="shared" si="732"/>
        <v>G - Falkirk Community Trust</v>
      </c>
      <c r="S4249" s="6" t="str">
        <f>IFERROR(INDEX('Vendor Over-ride'!$C:$C, MATCH($R:$R,'Vendor Over-ride'!$A:$A,0)),"")</f>
        <v>G - Falkirk Community Trust</v>
      </c>
      <c r="U4249" s="38" t="str">
        <f t="shared" si="726"/>
        <v>Lottery</v>
      </c>
      <c r="V4249" s="5" t="str">
        <f t="shared" si="736"/>
        <v>AWARD</v>
      </c>
      <c r="W4249" s="5" t="b">
        <f t="shared" si="733"/>
        <v>1</v>
      </c>
      <c r="X4249" s="40">
        <f t="shared" ca="1" si="734"/>
        <v>84955</v>
      </c>
      <c r="Y4249" s="30" t="b">
        <f t="shared" ca="1" si="735"/>
        <v>1</v>
      </c>
    </row>
    <row r="4250" spans="1:25" hidden="1">
      <c r="A4250" s="28" t="s">
        <v>5366</v>
      </c>
      <c r="B4250" s="28" t="s">
        <v>5367</v>
      </c>
      <c r="C4250" s="28" t="s">
        <v>4137</v>
      </c>
      <c r="D4250" s="28" t="s">
        <v>2842</v>
      </c>
      <c r="E4250" s="29">
        <v>42268</v>
      </c>
      <c r="F4250" s="28" t="s">
        <v>4024</v>
      </c>
      <c r="G4250" s="30">
        <v>1350</v>
      </c>
      <c r="H4250" s="28" t="s">
        <v>15212</v>
      </c>
      <c r="I4250" s="31">
        <v>0</v>
      </c>
      <c r="J4250" s="31">
        <v>14191</v>
      </c>
      <c r="K4250" s="28" t="s">
        <v>15213</v>
      </c>
      <c r="L4250" s="32">
        <f t="shared" si="727"/>
        <v>-14191</v>
      </c>
      <c r="M4250" s="33">
        <f t="shared" si="728"/>
        <v>14191</v>
      </c>
      <c r="N4250" s="34" t="b">
        <v>1</v>
      </c>
      <c r="O4250" s="35">
        <f t="shared" si="729"/>
        <v>14191</v>
      </c>
      <c r="P4250" s="36" t="str">
        <f t="shared" si="730"/>
        <v>G</v>
      </c>
      <c r="Q4250" s="37" t="str">
        <f t="shared" si="731"/>
        <v>iota</v>
      </c>
      <c r="R4250" s="6" t="str">
        <f t="shared" si="732"/>
        <v>G - iota</v>
      </c>
      <c r="S4250" s="6" t="str">
        <f>IFERROR(INDEX('Vendor Over-ride'!$C:$C, MATCH($R:$R,'Vendor Over-ride'!$A:$A,0)),"")</f>
        <v>G - iota</v>
      </c>
      <c r="U4250" s="38" t="str">
        <f t="shared" si="726"/>
        <v>Lottery</v>
      </c>
      <c r="V4250" s="5" t="str">
        <f t="shared" si="736"/>
        <v>AWARD</v>
      </c>
      <c r="W4250" s="5" t="b">
        <f t="shared" si="733"/>
        <v>0</v>
      </c>
      <c r="X4250" s="40">
        <f t="shared" ca="1" si="734"/>
        <v>14191</v>
      </c>
      <c r="Y4250" s="30" t="b">
        <f t="shared" ca="1" si="735"/>
        <v>0</v>
      </c>
    </row>
    <row r="4251" spans="1:25" hidden="1">
      <c r="A4251" s="28" t="s">
        <v>5366</v>
      </c>
      <c r="B4251" s="28" t="s">
        <v>5367</v>
      </c>
      <c r="C4251" s="28" t="s">
        <v>4137</v>
      </c>
      <c r="D4251" s="28" t="s">
        <v>2842</v>
      </c>
      <c r="E4251" s="29">
        <v>42268</v>
      </c>
      <c r="F4251" s="28" t="s">
        <v>4025</v>
      </c>
      <c r="G4251" s="30">
        <v>1350</v>
      </c>
      <c r="H4251" s="28" t="s">
        <v>15214</v>
      </c>
      <c r="I4251" s="31">
        <v>0</v>
      </c>
      <c r="J4251" s="31">
        <v>4917</v>
      </c>
      <c r="K4251" s="28" t="s">
        <v>15215</v>
      </c>
      <c r="L4251" s="32">
        <f t="shared" si="727"/>
        <v>-4917</v>
      </c>
      <c r="M4251" s="33">
        <f t="shared" si="728"/>
        <v>4917</v>
      </c>
      <c r="N4251" s="34" t="b">
        <v>1</v>
      </c>
      <c r="O4251" s="35">
        <f t="shared" si="729"/>
        <v>4917</v>
      </c>
      <c r="P4251" s="36" t="str">
        <f t="shared" si="730"/>
        <v>G</v>
      </c>
      <c r="Q4251" s="37" t="str">
        <f t="shared" si="731"/>
        <v>Penny Anderson</v>
      </c>
      <c r="R4251" s="6" t="str">
        <f t="shared" si="732"/>
        <v>G - Penny Anderson</v>
      </c>
      <c r="S4251" s="6" t="str">
        <f>IFERROR(INDEX('Vendor Over-ride'!$C:$C, MATCH($R:$R,'Vendor Over-ride'!$A:$A,0)),"")</f>
        <v>G - Penny Anderson</v>
      </c>
      <c r="U4251" s="38" t="str">
        <f t="shared" si="726"/>
        <v>Lottery</v>
      </c>
      <c r="V4251" s="5" t="str">
        <f t="shared" si="736"/>
        <v>AWARD</v>
      </c>
      <c r="W4251" s="5" t="b">
        <f t="shared" si="733"/>
        <v>0</v>
      </c>
      <c r="X4251" s="40">
        <f t="shared" ca="1" si="734"/>
        <v>4917</v>
      </c>
      <c r="Y4251" s="30" t="b">
        <f t="shared" ca="1" si="735"/>
        <v>0</v>
      </c>
    </row>
    <row r="4252" spans="1:25" hidden="1">
      <c r="A4252" s="28" t="s">
        <v>5366</v>
      </c>
      <c r="B4252" s="28" t="s">
        <v>5367</v>
      </c>
      <c r="C4252" s="28" t="s">
        <v>4137</v>
      </c>
      <c r="D4252" s="28" t="s">
        <v>2842</v>
      </c>
      <c r="E4252" s="29">
        <v>42268</v>
      </c>
      <c r="F4252" s="28" t="s">
        <v>4026</v>
      </c>
      <c r="G4252" s="30">
        <v>1350</v>
      </c>
      <c r="H4252" s="28" t="s">
        <v>15216</v>
      </c>
      <c r="I4252" s="31">
        <v>0</v>
      </c>
      <c r="J4252" s="31">
        <v>3750</v>
      </c>
      <c r="K4252" s="28" t="s">
        <v>15217</v>
      </c>
      <c r="L4252" s="32">
        <f t="shared" si="727"/>
        <v>-3750</v>
      </c>
      <c r="M4252" s="33">
        <f t="shared" si="728"/>
        <v>3750</v>
      </c>
      <c r="N4252" s="34" t="b">
        <v>1</v>
      </c>
      <c r="O4252" s="35">
        <f t="shared" si="729"/>
        <v>3750</v>
      </c>
      <c r="P4252" s="36" t="str">
        <f t="shared" si="730"/>
        <v>G</v>
      </c>
      <c r="Q4252" s="37" t="str">
        <f t="shared" si="731"/>
        <v>Karen Mabon</v>
      </c>
      <c r="R4252" s="6" t="str">
        <f t="shared" si="732"/>
        <v>G - Karen Mabon</v>
      </c>
      <c r="S4252" s="6" t="str">
        <f>IFERROR(INDEX('Vendor Over-ride'!$C:$C, MATCH($R:$R,'Vendor Over-ride'!$A:$A,0)),"")</f>
        <v>G - Karen Mabon</v>
      </c>
      <c r="U4252" s="38" t="str">
        <f t="shared" si="726"/>
        <v>Lottery</v>
      </c>
      <c r="V4252" s="5" t="str">
        <f t="shared" si="736"/>
        <v>AWARD</v>
      </c>
      <c r="W4252" s="5" t="b">
        <f t="shared" si="733"/>
        <v>0</v>
      </c>
      <c r="X4252" s="40">
        <f t="shared" ca="1" si="734"/>
        <v>5000</v>
      </c>
      <c r="Y4252" s="30" t="b">
        <f t="shared" ca="1" si="735"/>
        <v>0</v>
      </c>
    </row>
    <row r="4253" spans="1:25" hidden="1">
      <c r="A4253" s="28" t="s">
        <v>5366</v>
      </c>
      <c r="B4253" s="28" t="s">
        <v>5367</v>
      </c>
      <c r="C4253" s="28" t="s">
        <v>4137</v>
      </c>
      <c r="D4253" s="28" t="s">
        <v>2842</v>
      </c>
      <c r="E4253" s="29">
        <v>42268</v>
      </c>
      <c r="F4253" s="28" t="s">
        <v>4027</v>
      </c>
      <c r="G4253" s="30">
        <v>1350</v>
      </c>
      <c r="H4253" s="28" t="s">
        <v>15218</v>
      </c>
      <c r="I4253" s="31">
        <v>0</v>
      </c>
      <c r="J4253" s="31">
        <v>15000</v>
      </c>
      <c r="K4253" s="28" t="s">
        <v>15219</v>
      </c>
      <c r="L4253" s="32">
        <f t="shared" si="727"/>
        <v>-15000</v>
      </c>
      <c r="M4253" s="33">
        <f t="shared" si="728"/>
        <v>15000</v>
      </c>
      <c r="N4253" s="34" t="b">
        <v>1</v>
      </c>
      <c r="O4253" s="35">
        <f t="shared" si="729"/>
        <v>15000</v>
      </c>
      <c r="P4253" s="36" t="str">
        <f t="shared" si="730"/>
        <v>G</v>
      </c>
      <c r="Q4253" s="37" t="str">
        <f t="shared" si="731"/>
        <v>Ceol's Craic</v>
      </c>
      <c r="R4253" s="6" t="str">
        <f t="shared" si="732"/>
        <v>G - Ceol's Craic</v>
      </c>
      <c r="S4253" s="6" t="str">
        <f>IFERROR(INDEX('Vendor Over-ride'!$C:$C, MATCH($R:$R,'Vendor Over-ride'!$A:$A,0)),"")</f>
        <v>G - Ceol's Craic</v>
      </c>
      <c r="U4253" s="38" t="str">
        <f t="shared" si="726"/>
        <v>Lottery</v>
      </c>
      <c r="V4253" s="5" t="str">
        <f t="shared" si="736"/>
        <v>AWARD</v>
      </c>
      <c r="W4253" s="5" t="b">
        <f t="shared" si="733"/>
        <v>0</v>
      </c>
      <c r="X4253" s="40">
        <f t="shared" ca="1" si="734"/>
        <v>15000</v>
      </c>
      <c r="Y4253" s="30" t="b">
        <f t="shared" ca="1" si="735"/>
        <v>0</v>
      </c>
    </row>
    <row r="4254" spans="1:25">
      <c r="A4254" s="28" t="s">
        <v>5366</v>
      </c>
      <c r="B4254" s="28" t="s">
        <v>5367</v>
      </c>
      <c r="C4254" s="28" t="s">
        <v>4137</v>
      </c>
      <c r="D4254" s="28" t="s">
        <v>2842</v>
      </c>
      <c r="E4254" s="29">
        <v>42268</v>
      </c>
      <c r="F4254" s="28" t="s">
        <v>15220</v>
      </c>
      <c r="G4254" s="30">
        <v>1350</v>
      </c>
      <c r="H4254" s="28" t="s">
        <v>15221</v>
      </c>
      <c r="I4254" s="31">
        <v>0</v>
      </c>
      <c r="J4254" s="31">
        <v>29205</v>
      </c>
      <c r="K4254" s="28" t="s">
        <v>15222</v>
      </c>
      <c r="L4254" s="32">
        <f t="shared" si="727"/>
        <v>-29205</v>
      </c>
      <c r="M4254" s="33">
        <f t="shared" si="728"/>
        <v>29205</v>
      </c>
      <c r="N4254" s="34" t="b">
        <v>1</v>
      </c>
      <c r="O4254" s="35">
        <f t="shared" si="729"/>
        <v>29205</v>
      </c>
      <c r="P4254" s="36" t="str">
        <f t="shared" si="730"/>
        <v>G</v>
      </c>
      <c r="Q4254" s="37" t="str">
        <f t="shared" si="731"/>
        <v>Fish and Game (Eilidh MacAskil)</v>
      </c>
      <c r="R4254" s="6" t="str">
        <f t="shared" si="732"/>
        <v>G - Fish and Game (Eilidh MacAskil)</v>
      </c>
      <c r="S4254" s="6" t="str">
        <f>IFERROR(INDEX('Vendor Over-ride'!$C:$C, MATCH($R:$R,'Vendor Over-ride'!$A:$A,0)),"")</f>
        <v>G - Fish and Game (Eilidh MacAskil)</v>
      </c>
      <c r="U4254" s="38" t="str">
        <f t="shared" si="726"/>
        <v>Lottery</v>
      </c>
      <c r="V4254" s="5" t="str">
        <f t="shared" si="736"/>
        <v>AWARD</v>
      </c>
      <c r="W4254" s="5" t="b">
        <f t="shared" si="733"/>
        <v>1</v>
      </c>
      <c r="X4254" s="40">
        <f t="shared" ca="1" si="734"/>
        <v>29205</v>
      </c>
      <c r="Y4254" s="30" t="b">
        <f t="shared" ca="1" si="735"/>
        <v>1</v>
      </c>
    </row>
    <row r="4255" spans="1:25" hidden="1">
      <c r="A4255" s="28" t="s">
        <v>5366</v>
      </c>
      <c r="B4255" s="28" t="s">
        <v>5367</v>
      </c>
      <c r="C4255" s="28" t="s">
        <v>4137</v>
      </c>
      <c r="D4255" s="28" t="s">
        <v>2842</v>
      </c>
      <c r="E4255" s="29">
        <v>42268</v>
      </c>
      <c r="F4255" s="28" t="s">
        <v>4028</v>
      </c>
      <c r="G4255" s="30">
        <v>1350</v>
      </c>
      <c r="H4255" s="28" t="s">
        <v>15223</v>
      </c>
      <c r="I4255" s="31">
        <v>0</v>
      </c>
      <c r="J4255" s="31">
        <v>17000</v>
      </c>
      <c r="K4255" s="28" t="s">
        <v>5513</v>
      </c>
      <c r="L4255" s="32">
        <f t="shared" si="727"/>
        <v>-17000</v>
      </c>
      <c r="M4255" s="33">
        <f t="shared" si="728"/>
        <v>17000</v>
      </c>
      <c r="N4255" s="34" t="b">
        <v>1</v>
      </c>
      <c r="O4255" s="35">
        <f t="shared" si="729"/>
        <v>17000</v>
      </c>
      <c r="P4255" s="36" t="str">
        <f t="shared" si="730"/>
        <v>I</v>
      </c>
      <c r="Q4255" s="37" t="str">
        <f t="shared" si="731"/>
        <v>Calman Trust ltd</v>
      </c>
      <c r="R4255" s="6" t="str">
        <f t="shared" si="732"/>
        <v>I - Calman Trust ltd</v>
      </c>
      <c r="S4255" s="6" t="str">
        <f>IFERROR(INDEX('Vendor Over-ride'!$C:$C, MATCH($R:$R,'Vendor Over-ride'!$A:$A,0)),"")</f>
        <v>I - Calman Trust ltd</v>
      </c>
      <c r="U4255" s="38" t="str">
        <f t="shared" si="726"/>
        <v>Lottery</v>
      </c>
      <c r="V4255" s="5" t="str">
        <f t="shared" si="736"/>
        <v>AWARD</v>
      </c>
      <c r="W4255" s="5" t="b">
        <f t="shared" si="733"/>
        <v>0</v>
      </c>
      <c r="X4255" s="40">
        <f t="shared" ca="1" si="734"/>
        <v>17000</v>
      </c>
      <c r="Y4255" s="30" t="b">
        <f t="shared" ca="1" si="735"/>
        <v>0</v>
      </c>
    </row>
    <row r="4256" spans="1:25" hidden="1">
      <c r="A4256" s="28" t="s">
        <v>5366</v>
      </c>
      <c r="B4256" s="28" t="s">
        <v>5367</v>
      </c>
      <c r="C4256" s="28" t="s">
        <v>4137</v>
      </c>
      <c r="D4256" s="28" t="s">
        <v>2842</v>
      </c>
      <c r="E4256" s="29">
        <v>42268</v>
      </c>
      <c r="F4256" s="28" t="s">
        <v>4029</v>
      </c>
      <c r="G4256" s="30">
        <v>1350</v>
      </c>
      <c r="H4256" s="28" t="s">
        <v>15224</v>
      </c>
      <c r="I4256" s="31">
        <v>0</v>
      </c>
      <c r="J4256" s="31">
        <v>2000</v>
      </c>
      <c r="K4256" s="28" t="s">
        <v>5491</v>
      </c>
      <c r="L4256" s="32">
        <f t="shared" si="727"/>
        <v>-2000</v>
      </c>
      <c r="M4256" s="33">
        <f t="shared" si="728"/>
        <v>2000</v>
      </c>
      <c r="N4256" s="34" t="b">
        <v>1</v>
      </c>
      <c r="O4256" s="35">
        <f t="shared" si="729"/>
        <v>2000</v>
      </c>
      <c r="P4256" s="36" t="str">
        <f t="shared" si="730"/>
        <v>I</v>
      </c>
      <c r="Q4256" s="37" t="str">
        <f t="shared" si="731"/>
        <v>Clydeside Initiative for Arts Ltd (SWG3)</v>
      </c>
      <c r="R4256" s="6" t="str">
        <f t="shared" si="732"/>
        <v>I - Clydeside Initiative for Arts Ltd (SWG3)</v>
      </c>
      <c r="S4256" s="6" t="str">
        <f>IFERROR(INDEX('Vendor Over-ride'!$C:$C, MATCH($R:$R,'Vendor Over-ride'!$A:$A,0)),"")</f>
        <v>I - Clydeside Initiative for Arts Ltd</v>
      </c>
      <c r="U4256" s="38" t="str">
        <f t="shared" si="726"/>
        <v>Lottery</v>
      </c>
      <c r="V4256" s="5" t="str">
        <f t="shared" si="736"/>
        <v>AWARD</v>
      </c>
      <c r="W4256" s="5" t="b">
        <f t="shared" si="733"/>
        <v>0</v>
      </c>
      <c r="X4256" s="40">
        <f t="shared" ca="1" si="734"/>
        <v>2000</v>
      </c>
      <c r="Y4256" s="30" t="b">
        <f t="shared" ca="1" si="735"/>
        <v>0</v>
      </c>
    </row>
    <row r="4257" spans="1:25" hidden="1">
      <c r="A4257" s="28" t="s">
        <v>5366</v>
      </c>
      <c r="B4257" s="28" t="s">
        <v>5367</v>
      </c>
      <c r="C4257" s="28" t="s">
        <v>4137</v>
      </c>
      <c r="D4257" s="28" t="s">
        <v>2842</v>
      </c>
      <c r="E4257" s="29">
        <v>42268</v>
      </c>
      <c r="F4257" s="28" t="s">
        <v>4030</v>
      </c>
      <c r="G4257" s="30">
        <v>1350</v>
      </c>
      <c r="H4257" s="28" t="s">
        <v>15225</v>
      </c>
      <c r="I4257" s="31">
        <v>0</v>
      </c>
      <c r="J4257" s="31">
        <v>375</v>
      </c>
      <c r="K4257" s="28" t="s">
        <v>5452</v>
      </c>
      <c r="L4257" s="32">
        <f t="shared" si="727"/>
        <v>-375</v>
      </c>
      <c r="M4257" s="33">
        <f t="shared" si="728"/>
        <v>375</v>
      </c>
      <c r="N4257" s="34" t="b">
        <v>1</v>
      </c>
      <c r="O4257" s="35">
        <f t="shared" si="729"/>
        <v>375</v>
      </c>
      <c r="P4257" s="36" t="str">
        <f t="shared" si="730"/>
        <v>I</v>
      </c>
      <c r="Q4257" s="37" t="str">
        <f t="shared" si="731"/>
        <v>Faction North Ltd</v>
      </c>
      <c r="R4257" s="6" t="str">
        <f t="shared" si="732"/>
        <v>I - Faction North Ltd</v>
      </c>
      <c r="S4257" s="6" t="str">
        <f>IFERROR(INDEX('Vendor Over-ride'!$C:$C, MATCH($R:$R,'Vendor Over-ride'!$A:$A,0)),"")</f>
        <v>I - Faction North Ltd</v>
      </c>
      <c r="U4257" s="38" t="str">
        <f t="shared" si="726"/>
        <v>Lottery</v>
      </c>
      <c r="V4257" s="5" t="str">
        <f t="shared" si="736"/>
        <v>AWARD</v>
      </c>
      <c r="W4257" s="5" t="b">
        <f t="shared" si="733"/>
        <v>0</v>
      </c>
      <c r="X4257" s="40">
        <f t="shared" ca="1" si="734"/>
        <v>7250</v>
      </c>
      <c r="Y4257" s="30" t="b">
        <f t="shared" ca="1" si="735"/>
        <v>0</v>
      </c>
    </row>
    <row r="4258" spans="1:25" hidden="1">
      <c r="A4258" s="28" t="s">
        <v>5366</v>
      </c>
      <c r="B4258" s="28" t="s">
        <v>5367</v>
      </c>
      <c r="C4258" s="28" t="s">
        <v>4137</v>
      </c>
      <c r="D4258" s="28" t="s">
        <v>2842</v>
      </c>
      <c r="E4258" s="29">
        <v>42268</v>
      </c>
      <c r="F4258" s="28" t="s">
        <v>4031</v>
      </c>
      <c r="G4258" s="30">
        <v>1350</v>
      </c>
      <c r="H4258" s="28" t="s">
        <v>15226</v>
      </c>
      <c r="I4258" s="31">
        <v>0</v>
      </c>
      <c r="J4258" s="31">
        <v>7361</v>
      </c>
      <c r="K4258" s="28" t="s">
        <v>5638</v>
      </c>
      <c r="L4258" s="32">
        <f t="shared" si="727"/>
        <v>-7361</v>
      </c>
      <c r="M4258" s="33">
        <f t="shared" si="728"/>
        <v>7361</v>
      </c>
      <c r="N4258" s="34" t="b">
        <v>1</v>
      </c>
      <c r="O4258" s="35">
        <f t="shared" si="729"/>
        <v>7361</v>
      </c>
      <c r="P4258" s="36" t="str">
        <f t="shared" si="730"/>
        <v>I</v>
      </c>
      <c r="Q4258" s="37" t="str">
        <f t="shared" si="731"/>
        <v>Frozen Charlotte Productions</v>
      </c>
      <c r="R4258" s="6" t="str">
        <f t="shared" si="732"/>
        <v>I - Frozen Charlotte Productions</v>
      </c>
      <c r="S4258" s="6" t="str">
        <f>IFERROR(INDEX('Vendor Over-ride'!$C:$C, MATCH($R:$R,'Vendor Over-ride'!$A:$A,0)),"")</f>
        <v>I - Frozen Charlotte Productions</v>
      </c>
      <c r="U4258" s="38" t="str">
        <f t="shared" si="726"/>
        <v>Lottery</v>
      </c>
      <c r="V4258" s="5" t="str">
        <f t="shared" si="736"/>
        <v>AWARD</v>
      </c>
      <c r="W4258" s="5" t="b">
        <f t="shared" si="733"/>
        <v>0</v>
      </c>
      <c r="X4258" s="40">
        <f t="shared" ca="1" si="734"/>
        <v>19365</v>
      </c>
      <c r="Y4258" s="30" t="b">
        <f t="shared" ca="1" si="735"/>
        <v>0</v>
      </c>
    </row>
    <row r="4259" spans="1:25" hidden="1">
      <c r="A4259" s="28" t="s">
        <v>5366</v>
      </c>
      <c r="B4259" s="28" t="s">
        <v>5367</v>
      </c>
      <c r="C4259" s="28" t="s">
        <v>4137</v>
      </c>
      <c r="D4259" s="28" t="s">
        <v>2842</v>
      </c>
      <c r="E4259" s="29">
        <v>42268</v>
      </c>
      <c r="F4259" s="28" t="s">
        <v>4032</v>
      </c>
      <c r="G4259" s="30">
        <v>1350</v>
      </c>
      <c r="H4259" s="28" t="s">
        <v>15227</v>
      </c>
      <c r="I4259" s="31">
        <v>0</v>
      </c>
      <c r="J4259" s="31">
        <v>17500</v>
      </c>
      <c r="K4259" s="28" t="s">
        <v>5805</v>
      </c>
      <c r="L4259" s="32">
        <f t="shared" si="727"/>
        <v>-17500</v>
      </c>
      <c r="M4259" s="33">
        <f t="shared" si="728"/>
        <v>17500</v>
      </c>
      <c r="N4259" s="34" t="b">
        <v>1</v>
      </c>
      <c r="O4259" s="35">
        <f t="shared" si="729"/>
        <v>17500</v>
      </c>
      <c r="P4259" s="36" t="str">
        <f t="shared" si="730"/>
        <v>I</v>
      </c>
      <c r="Q4259" s="37" t="str">
        <f t="shared" si="731"/>
        <v>Gala Scotland Ltd (Glasgay)</v>
      </c>
      <c r="R4259" s="6" t="str">
        <f t="shared" si="732"/>
        <v>I - Gala Scotland Ltd (Glasgay)</v>
      </c>
      <c r="S4259" s="6" t="str">
        <f>IFERROR(INDEX('Vendor Over-ride'!$C:$C, MATCH($R:$R,'Vendor Over-ride'!$A:$A,0)),"")</f>
        <v>I - Gala Scotland Limited - t/a Glasgay</v>
      </c>
      <c r="U4259" s="38" t="str">
        <f t="shared" si="726"/>
        <v>Lottery</v>
      </c>
      <c r="V4259" s="5" t="str">
        <f t="shared" si="736"/>
        <v>AWARD</v>
      </c>
      <c r="W4259" s="5" t="b">
        <f t="shared" si="733"/>
        <v>0</v>
      </c>
      <c r="X4259" s="40">
        <f t="shared" ca="1" si="734"/>
        <v>17500</v>
      </c>
      <c r="Y4259" s="30" t="b">
        <f t="shared" ca="1" si="735"/>
        <v>0</v>
      </c>
    </row>
    <row r="4260" spans="1:25">
      <c r="A4260" s="28" t="s">
        <v>5366</v>
      </c>
      <c r="B4260" s="28" t="s">
        <v>5367</v>
      </c>
      <c r="C4260" s="28" t="s">
        <v>4137</v>
      </c>
      <c r="D4260" s="28" t="s">
        <v>2842</v>
      </c>
      <c r="E4260" s="29">
        <v>42268</v>
      </c>
      <c r="F4260" s="28" t="s">
        <v>4033</v>
      </c>
      <c r="G4260" s="30">
        <v>1350</v>
      </c>
      <c r="H4260" s="28" t="s">
        <v>15228</v>
      </c>
      <c r="I4260" s="31">
        <v>0</v>
      </c>
      <c r="J4260" s="31">
        <v>15000</v>
      </c>
      <c r="K4260" s="28" t="s">
        <v>15229</v>
      </c>
      <c r="L4260" s="32">
        <f t="shared" si="727"/>
        <v>-15000</v>
      </c>
      <c r="M4260" s="33">
        <f t="shared" si="728"/>
        <v>15000</v>
      </c>
      <c r="N4260" s="34" t="b">
        <v>1</v>
      </c>
      <c r="O4260" s="35">
        <f t="shared" si="729"/>
        <v>15000</v>
      </c>
      <c r="P4260" s="36" t="str">
        <f t="shared" si="730"/>
        <v>I</v>
      </c>
      <c r="Q4260" s="37" t="str">
        <f t="shared" si="731"/>
        <v>Jackie Wylie</v>
      </c>
      <c r="R4260" s="6" t="str">
        <f t="shared" si="732"/>
        <v>I - Jackie Wylie</v>
      </c>
      <c r="S4260" s="6" t="str">
        <f>IFERROR(INDEX('Vendor Over-ride'!$C:$C, MATCH($R:$R,'Vendor Over-ride'!$A:$A,0)),"")</f>
        <v>I - Jackie Wylie</v>
      </c>
      <c r="U4260" s="38" t="str">
        <f t="shared" si="726"/>
        <v>Lottery</v>
      </c>
      <c r="V4260" s="5" t="str">
        <f t="shared" si="736"/>
        <v>AWARD</v>
      </c>
      <c r="W4260" s="5" t="b">
        <f t="shared" si="733"/>
        <v>0</v>
      </c>
      <c r="X4260" s="40">
        <f t="shared" ca="1" si="734"/>
        <v>30000</v>
      </c>
      <c r="Y4260" s="30" t="b">
        <f t="shared" ca="1" si="735"/>
        <v>1</v>
      </c>
    </row>
    <row r="4261" spans="1:25">
      <c r="A4261" s="28" t="s">
        <v>5366</v>
      </c>
      <c r="B4261" s="28" t="s">
        <v>5367</v>
      </c>
      <c r="C4261" s="28" t="s">
        <v>4137</v>
      </c>
      <c r="D4261" s="28" t="s">
        <v>2842</v>
      </c>
      <c r="E4261" s="29">
        <v>42268</v>
      </c>
      <c r="F4261" s="28" t="s">
        <v>15230</v>
      </c>
      <c r="G4261" s="30">
        <v>1350</v>
      </c>
      <c r="H4261" s="28" t="s">
        <v>15231</v>
      </c>
      <c r="I4261" s="31">
        <v>0</v>
      </c>
      <c r="J4261" s="31">
        <v>15062</v>
      </c>
      <c r="K4261" s="28" t="s">
        <v>15232</v>
      </c>
      <c r="L4261" s="32">
        <f t="shared" si="727"/>
        <v>-15062</v>
      </c>
      <c r="M4261" s="33">
        <f t="shared" si="728"/>
        <v>15062</v>
      </c>
      <c r="N4261" s="34" t="b">
        <v>1</v>
      </c>
      <c r="O4261" s="35">
        <f t="shared" si="729"/>
        <v>15062</v>
      </c>
      <c r="P4261" s="36" t="str">
        <f t="shared" si="730"/>
        <v>I</v>
      </c>
      <c r="Q4261" s="37" t="str">
        <f t="shared" si="731"/>
        <v>Ko Lik Films Ltd</v>
      </c>
      <c r="R4261" s="6" t="str">
        <f t="shared" si="732"/>
        <v>I - Ko Lik Films Ltd</v>
      </c>
      <c r="S4261" s="6" t="str">
        <f>IFERROR(INDEX('Vendor Over-ride'!$C:$C, MATCH($R:$R,'Vendor Over-ride'!$A:$A,0)),"")</f>
        <v>I - Ko Lik Films Ltd</v>
      </c>
      <c r="U4261" s="38" t="str">
        <f t="shared" si="726"/>
        <v>Lottery</v>
      </c>
      <c r="V4261" s="5" t="str">
        <f t="shared" si="736"/>
        <v>AWARD</v>
      </c>
      <c r="W4261" s="5" t="b">
        <f t="shared" si="733"/>
        <v>0</v>
      </c>
      <c r="X4261" s="40">
        <f t="shared" ca="1" si="734"/>
        <v>30874</v>
      </c>
      <c r="Y4261" s="30" t="b">
        <f t="shared" ca="1" si="735"/>
        <v>1</v>
      </c>
    </row>
    <row r="4262" spans="1:25" hidden="1">
      <c r="A4262" s="28" t="s">
        <v>5366</v>
      </c>
      <c r="B4262" s="28" t="s">
        <v>5367</v>
      </c>
      <c r="C4262" s="28" t="s">
        <v>4137</v>
      </c>
      <c r="D4262" s="28" t="s">
        <v>2842</v>
      </c>
      <c r="E4262" s="29">
        <v>42268</v>
      </c>
      <c r="F4262" s="28" t="s">
        <v>4035</v>
      </c>
      <c r="G4262" s="30">
        <v>1350</v>
      </c>
      <c r="H4262" s="28" t="s">
        <v>15233</v>
      </c>
      <c r="I4262" s="31">
        <v>0</v>
      </c>
      <c r="J4262" s="31">
        <v>22500</v>
      </c>
      <c r="K4262" s="28" t="s">
        <v>15234</v>
      </c>
      <c r="L4262" s="32">
        <f t="shared" si="727"/>
        <v>-22500</v>
      </c>
      <c r="M4262" s="33">
        <f t="shared" si="728"/>
        <v>22500</v>
      </c>
      <c r="N4262" s="34" t="b">
        <v>1</v>
      </c>
      <c r="O4262" s="35">
        <f t="shared" si="729"/>
        <v>22500</v>
      </c>
      <c r="P4262" s="36" t="str">
        <f t="shared" si="730"/>
        <v>I</v>
      </c>
      <c r="Q4262" s="37" t="str">
        <f t="shared" si="731"/>
        <v>Moniaive Festival Village</v>
      </c>
      <c r="R4262" s="6" t="str">
        <f t="shared" si="732"/>
        <v>I - Moniaive Festival Village</v>
      </c>
      <c r="S4262" s="6" t="str">
        <f>IFERROR(INDEX('Vendor Over-ride'!$C:$C, MATCH($R:$R,'Vendor Over-ride'!$A:$A,0)),"")</f>
        <v>I - Moniaive Festival Village</v>
      </c>
      <c r="U4262" s="38" t="str">
        <f t="shared" si="726"/>
        <v>Lottery</v>
      </c>
      <c r="V4262" s="5" t="str">
        <f t="shared" si="736"/>
        <v>AWARD</v>
      </c>
      <c r="W4262" s="5" t="b">
        <f t="shared" si="733"/>
        <v>0</v>
      </c>
      <c r="X4262" s="40">
        <f t="shared" ca="1" si="734"/>
        <v>22500</v>
      </c>
      <c r="Y4262" s="30" t="b">
        <f t="shared" ca="1" si="735"/>
        <v>0</v>
      </c>
    </row>
    <row r="4263" spans="1:25">
      <c r="A4263" s="28" t="s">
        <v>5366</v>
      </c>
      <c r="B4263" s="28" t="s">
        <v>5367</v>
      </c>
      <c r="C4263" s="28" t="s">
        <v>4137</v>
      </c>
      <c r="D4263" s="28" t="s">
        <v>2842</v>
      </c>
      <c r="E4263" s="29">
        <v>42268</v>
      </c>
      <c r="F4263" s="28" t="s">
        <v>4036</v>
      </c>
      <c r="G4263" s="30">
        <v>1350</v>
      </c>
      <c r="H4263" s="28" t="s">
        <v>15235</v>
      </c>
      <c r="I4263" s="31">
        <v>0</v>
      </c>
      <c r="J4263" s="31">
        <v>41250</v>
      </c>
      <c r="K4263" s="28" t="s">
        <v>5476</v>
      </c>
      <c r="L4263" s="32">
        <f t="shared" si="727"/>
        <v>-41250</v>
      </c>
      <c r="M4263" s="33">
        <f t="shared" si="728"/>
        <v>41250</v>
      </c>
      <c r="N4263" s="34" t="b">
        <v>1</v>
      </c>
      <c r="O4263" s="35">
        <f t="shared" si="729"/>
        <v>41250</v>
      </c>
      <c r="P4263" s="36" t="str">
        <f t="shared" si="730"/>
        <v>I</v>
      </c>
      <c r="Q4263" s="37" t="str">
        <f t="shared" si="731"/>
        <v>The National Galleries of Scotland</v>
      </c>
      <c r="R4263" s="6" t="str">
        <f t="shared" si="732"/>
        <v>I - The National Galleries of Scotland</v>
      </c>
      <c r="S4263" s="6" t="str">
        <f>IFERROR(INDEX('Vendor Over-ride'!$C:$C, MATCH($R:$R,'Vendor Over-ride'!$A:$A,0)),"")</f>
        <v>I - National Galleries of Scotland</v>
      </c>
      <c r="U4263" s="38" t="str">
        <f t="shared" si="726"/>
        <v>Lottery</v>
      </c>
      <c r="V4263" s="5" t="str">
        <f t="shared" si="736"/>
        <v>AWARD</v>
      </c>
      <c r="W4263" s="5" t="b">
        <f t="shared" si="733"/>
        <v>1</v>
      </c>
      <c r="X4263" s="40">
        <f t="shared" ca="1" si="734"/>
        <v>158472</v>
      </c>
      <c r="Y4263" s="30" t="b">
        <f t="shared" ca="1" si="735"/>
        <v>1</v>
      </c>
    </row>
    <row r="4264" spans="1:25" hidden="1">
      <c r="A4264" s="28" t="s">
        <v>5366</v>
      </c>
      <c r="B4264" s="28" t="s">
        <v>5367</v>
      </c>
      <c r="C4264" s="28" t="s">
        <v>4137</v>
      </c>
      <c r="D4264" s="28" t="s">
        <v>2842</v>
      </c>
      <c r="E4264" s="29">
        <v>42268</v>
      </c>
      <c r="F4264" s="28" t="s">
        <v>4037</v>
      </c>
      <c r="G4264" s="30">
        <v>1350</v>
      </c>
      <c r="H4264" s="28" t="s">
        <v>15236</v>
      </c>
      <c r="I4264" s="31">
        <v>0</v>
      </c>
      <c r="J4264" s="31">
        <v>12014.47</v>
      </c>
      <c r="K4264" s="28" t="s">
        <v>15237</v>
      </c>
      <c r="L4264" s="32">
        <f t="shared" si="727"/>
        <v>-12014.47</v>
      </c>
      <c r="M4264" s="33">
        <f t="shared" si="728"/>
        <v>12014.47</v>
      </c>
      <c r="N4264" s="34" t="b">
        <v>1</v>
      </c>
      <c r="O4264" s="35">
        <f t="shared" si="729"/>
        <v>12014.47</v>
      </c>
      <c r="P4264" s="36" t="str">
        <f t="shared" si="730"/>
        <v>I</v>
      </c>
      <c r="Q4264" s="37" t="str">
        <f t="shared" si="731"/>
        <v>Regal Community Theatre (Bathgate) Ltd</v>
      </c>
      <c r="R4264" s="6" t="str">
        <f t="shared" si="732"/>
        <v>I - Regal Community Theatre (Bathgate) Ltd</v>
      </c>
      <c r="S4264" s="6" t="str">
        <f>IFERROR(INDEX('Vendor Over-ride'!$C:$C, MATCH($R:$R,'Vendor Over-ride'!$A:$A,0)),"")</f>
        <v>I - Regal Community Theatre (Bathgate) Ltd</v>
      </c>
      <c r="U4264" s="38" t="str">
        <f t="shared" si="726"/>
        <v>Lottery</v>
      </c>
      <c r="V4264" s="5" t="str">
        <f t="shared" si="736"/>
        <v>AWARD</v>
      </c>
      <c r="W4264" s="5" t="b">
        <f t="shared" si="733"/>
        <v>0</v>
      </c>
      <c r="X4264" s="40">
        <f t="shared" ca="1" si="734"/>
        <v>12014.47</v>
      </c>
      <c r="Y4264" s="30" t="b">
        <f t="shared" ca="1" si="735"/>
        <v>0</v>
      </c>
    </row>
    <row r="4265" spans="1:25" hidden="1">
      <c r="A4265" s="28" t="s">
        <v>5366</v>
      </c>
      <c r="B4265" s="28" t="s">
        <v>5367</v>
      </c>
      <c r="C4265" s="28" t="s">
        <v>4137</v>
      </c>
      <c r="D4265" s="28" t="s">
        <v>2842</v>
      </c>
      <c r="E4265" s="29">
        <v>42268</v>
      </c>
      <c r="F4265" s="28" t="s">
        <v>4038</v>
      </c>
      <c r="G4265" s="30">
        <v>1350</v>
      </c>
      <c r="H4265" s="28" t="s">
        <v>15238</v>
      </c>
      <c r="I4265" s="31">
        <v>0</v>
      </c>
      <c r="J4265" s="31">
        <v>2500</v>
      </c>
      <c r="K4265" s="28" t="s">
        <v>5651</v>
      </c>
      <c r="L4265" s="32">
        <f t="shared" si="727"/>
        <v>-2500</v>
      </c>
      <c r="M4265" s="33">
        <f t="shared" si="728"/>
        <v>2500</v>
      </c>
      <c r="N4265" s="34" t="b">
        <v>1</v>
      </c>
      <c r="O4265" s="35">
        <f t="shared" si="729"/>
        <v>2500</v>
      </c>
      <c r="P4265" s="36" t="str">
        <f t="shared" si="730"/>
        <v>I</v>
      </c>
      <c r="Q4265" s="37" t="str">
        <f t="shared" si="731"/>
        <v>Ross Ainslie</v>
      </c>
      <c r="R4265" s="6" t="str">
        <f t="shared" si="732"/>
        <v>I - Ross Ainslie</v>
      </c>
      <c r="S4265" s="6" t="str">
        <f>IFERROR(INDEX('Vendor Over-ride'!$C:$C, MATCH($R:$R,'Vendor Over-ride'!$A:$A,0)),"")</f>
        <v>I - Ross Ainslie</v>
      </c>
      <c r="U4265" s="38" t="str">
        <f t="shared" si="726"/>
        <v>Lottery</v>
      </c>
      <c r="V4265" s="5" t="str">
        <f t="shared" si="736"/>
        <v>AWARD</v>
      </c>
      <c r="W4265" s="5" t="b">
        <f t="shared" si="733"/>
        <v>0</v>
      </c>
      <c r="X4265" s="40">
        <f t="shared" ca="1" si="734"/>
        <v>2500</v>
      </c>
      <c r="Y4265" s="30" t="b">
        <f t="shared" ca="1" si="735"/>
        <v>0</v>
      </c>
    </row>
    <row r="4266" spans="1:25">
      <c r="A4266" s="28" t="s">
        <v>5366</v>
      </c>
      <c r="B4266" s="28" t="s">
        <v>5367</v>
      </c>
      <c r="C4266" s="28" t="s">
        <v>4137</v>
      </c>
      <c r="D4266" s="28" t="s">
        <v>2842</v>
      </c>
      <c r="E4266" s="29">
        <v>42268</v>
      </c>
      <c r="F4266" s="28" t="s">
        <v>4039</v>
      </c>
      <c r="G4266" s="30">
        <v>1350</v>
      </c>
      <c r="H4266" s="28" t="s">
        <v>15239</v>
      </c>
      <c r="I4266" s="31">
        <v>0</v>
      </c>
      <c r="J4266" s="31">
        <v>187500</v>
      </c>
      <c r="K4266" s="28" t="s">
        <v>5421</v>
      </c>
      <c r="L4266" s="32">
        <f t="shared" si="727"/>
        <v>-187500</v>
      </c>
      <c r="M4266" s="33">
        <f t="shared" si="728"/>
        <v>187500</v>
      </c>
      <c r="N4266" s="34" t="b">
        <v>1</v>
      </c>
      <c r="O4266" s="35">
        <f t="shared" si="729"/>
        <v>187500</v>
      </c>
      <c r="P4266" s="36" t="str">
        <f t="shared" si="730"/>
        <v>I</v>
      </c>
      <c r="Q4266" s="37" t="str">
        <f t="shared" si="731"/>
        <v>Scottish Book Trust</v>
      </c>
      <c r="R4266" s="6" t="str">
        <f t="shared" si="732"/>
        <v>I - Scottish Book Trust</v>
      </c>
      <c r="S4266" s="6" t="str">
        <f>IFERROR(INDEX('Vendor Over-ride'!$C:$C, MATCH($R:$R,'Vendor Over-ride'!$A:$A,0)),"")</f>
        <v>I - Scottish Book Trust</v>
      </c>
      <c r="U4266" s="38" t="str">
        <f t="shared" si="726"/>
        <v>Lottery</v>
      </c>
      <c r="V4266" s="5" t="str">
        <f t="shared" si="736"/>
        <v>AWARD</v>
      </c>
      <c r="W4266" s="5" t="b">
        <f t="shared" si="733"/>
        <v>1</v>
      </c>
      <c r="X4266" s="40">
        <f t="shared" ca="1" si="734"/>
        <v>257315</v>
      </c>
      <c r="Y4266" s="30" t="b">
        <f t="shared" ca="1" si="735"/>
        <v>1</v>
      </c>
    </row>
    <row r="4267" spans="1:25">
      <c r="A4267" s="28" t="s">
        <v>5366</v>
      </c>
      <c r="B4267" s="28" t="s">
        <v>5367</v>
      </c>
      <c r="C4267" s="28" t="s">
        <v>4137</v>
      </c>
      <c r="D4267" s="28" t="s">
        <v>2842</v>
      </c>
      <c r="E4267" s="29">
        <v>42268</v>
      </c>
      <c r="F4267" s="28" t="s">
        <v>4040</v>
      </c>
      <c r="G4267" s="30">
        <v>1350</v>
      </c>
      <c r="H4267" s="28" t="s">
        <v>15240</v>
      </c>
      <c r="I4267" s="31">
        <v>0</v>
      </c>
      <c r="J4267" s="31">
        <v>107500</v>
      </c>
      <c r="K4267" s="28" t="s">
        <v>5616</v>
      </c>
      <c r="L4267" s="32">
        <f t="shared" si="727"/>
        <v>-107500</v>
      </c>
      <c r="M4267" s="33">
        <f t="shared" si="728"/>
        <v>107500</v>
      </c>
      <c r="N4267" s="34" t="b">
        <v>1</v>
      </c>
      <c r="O4267" s="35">
        <f t="shared" si="729"/>
        <v>107500</v>
      </c>
      <c r="P4267" s="36" t="str">
        <f t="shared" si="730"/>
        <v>I</v>
      </c>
      <c r="Q4267" s="37" t="str">
        <f t="shared" si="731"/>
        <v>SCOTTISH FILM TALENT NET.WORK (SFTN)</v>
      </c>
      <c r="R4267" s="6" t="str">
        <f t="shared" si="732"/>
        <v>I - SCOTTISH FILM TALENT NET.WORK (SFTN)</v>
      </c>
      <c r="S4267" s="6" t="str">
        <f>IFERROR(INDEX('Vendor Over-ride'!$C:$C, MATCH($R:$R,'Vendor Over-ride'!$A:$A,0)),"")</f>
        <v>I - SCOTTISH FILM TALENT NET.WORK (SFTN)</v>
      </c>
      <c r="U4267" s="38" t="str">
        <f t="shared" si="726"/>
        <v>Lottery</v>
      </c>
      <c r="V4267" s="5" t="str">
        <f t="shared" si="736"/>
        <v>AWARD</v>
      </c>
      <c r="W4267" s="5" t="b">
        <f t="shared" si="733"/>
        <v>1</v>
      </c>
      <c r="X4267" s="40">
        <f t="shared" ca="1" si="734"/>
        <v>440000</v>
      </c>
      <c r="Y4267" s="30" t="b">
        <f t="shared" ca="1" si="735"/>
        <v>1</v>
      </c>
    </row>
    <row r="4268" spans="1:25">
      <c r="A4268" s="28" t="s">
        <v>5366</v>
      </c>
      <c r="B4268" s="28" t="s">
        <v>5367</v>
      </c>
      <c r="C4268" s="28" t="s">
        <v>4137</v>
      </c>
      <c r="D4268" s="28" t="s">
        <v>2842</v>
      </c>
      <c r="E4268" s="29">
        <v>42268</v>
      </c>
      <c r="F4268" s="28" t="s">
        <v>4041</v>
      </c>
      <c r="G4268" s="30">
        <v>1350</v>
      </c>
      <c r="H4268" s="28" t="s">
        <v>15241</v>
      </c>
      <c r="I4268" s="31">
        <v>0</v>
      </c>
      <c r="J4268" s="31">
        <v>5000</v>
      </c>
      <c r="K4268" s="28" t="s">
        <v>5642</v>
      </c>
      <c r="L4268" s="32">
        <f t="shared" si="727"/>
        <v>-5000</v>
      </c>
      <c r="M4268" s="33">
        <f t="shared" si="728"/>
        <v>5000</v>
      </c>
      <c r="N4268" s="34" t="b">
        <v>1</v>
      </c>
      <c r="O4268" s="35">
        <f t="shared" si="729"/>
        <v>5000</v>
      </c>
      <c r="P4268" s="36" t="str">
        <f t="shared" si="730"/>
        <v>I</v>
      </c>
      <c r="Q4268" s="37" t="str">
        <f t="shared" si="731"/>
        <v>SDI Productions Ltd</v>
      </c>
      <c r="R4268" s="6" t="str">
        <f t="shared" si="732"/>
        <v>I - SDI Productions Ltd</v>
      </c>
      <c r="S4268" s="6" t="str">
        <f>IFERROR(INDEX('Vendor Over-ride'!$C:$C, MATCH($R:$R,'Vendor Over-ride'!$A:$A,0)),"")</f>
        <v>I - Scottish Documentary Institute</v>
      </c>
      <c r="U4268" s="38" t="str">
        <f t="shared" si="726"/>
        <v>Lottery</v>
      </c>
      <c r="V4268" s="5" t="str">
        <f t="shared" si="736"/>
        <v>AWARD</v>
      </c>
      <c r="W4268" s="5" t="b">
        <f t="shared" si="733"/>
        <v>0</v>
      </c>
      <c r="X4268" s="40">
        <f t="shared" ca="1" si="734"/>
        <v>329625</v>
      </c>
      <c r="Y4268" s="30" t="b">
        <f t="shared" ca="1" si="735"/>
        <v>1</v>
      </c>
    </row>
    <row r="4269" spans="1:25">
      <c r="A4269" s="28" t="s">
        <v>5366</v>
      </c>
      <c r="B4269" s="28" t="s">
        <v>5367</v>
      </c>
      <c r="C4269" s="28" t="s">
        <v>4137</v>
      </c>
      <c r="D4269" s="28" t="s">
        <v>2842</v>
      </c>
      <c r="E4269" s="29">
        <v>42268</v>
      </c>
      <c r="F4269" s="28" t="s">
        <v>4042</v>
      </c>
      <c r="G4269" s="30">
        <v>1350</v>
      </c>
      <c r="H4269" s="28" t="s">
        <v>15242</v>
      </c>
      <c r="I4269" s="31">
        <v>0</v>
      </c>
      <c r="J4269" s="31">
        <v>37500</v>
      </c>
      <c r="K4269" s="28" t="s">
        <v>15243</v>
      </c>
      <c r="L4269" s="32">
        <f t="shared" si="727"/>
        <v>-37500</v>
      </c>
      <c r="M4269" s="33">
        <f t="shared" si="728"/>
        <v>37500</v>
      </c>
      <c r="N4269" s="34" t="b">
        <v>1</v>
      </c>
      <c r="O4269" s="35">
        <f t="shared" si="729"/>
        <v>37500</v>
      </c>
      <c r="P4269" s="36" t="str">
        <f t="shared" si="730"/>
        <v>I</v>
      </c>
      <c r="Q4269" s="37" t="str">
        <f t="shared" si="731"/>
        <v>The Research Centre (TRC Media)</v>
      </c>
      <c r="R4269" s="6" t="str">
        <f t="shared" si="732"/>
        <v>I - The Research Centre (TRC Media)</v>
      </c>
      <c r="S4269" s="6" t="str">
        <f>IFERROR(INDEX('Vendor Over-ride'!$C:$C, MATCH($R:$R,'Vendor Over-ride'!$A:$A,0)),"")</f>
        <v>I - The Research Centre (TRC Media)</v>
      </c>
      <c r="U4269" s="38" t="str">
        <f t="shared" si="726"/>
        <v>Lottery</v>
      </c>
      <c r="V4269" s="5" t="str">
        <f t="shared" si="736"/>
        <v>AWARD</v>
      </c>
      <c r="W4269" s="5" t="b">
        <f t="shared" si="733"/>
        <v>1</v>
      </c>
      <c r="X4269" s="40">
        <f t="shared" ca="1" si="734"/>
        <v>37500</v>
      </c>
      <c r="Y4269" s="30" t="b">
        <f t="shared" ca="1" si="735"/>
        <v>1</v>
      </c>
    </row>
    <row r="4270" spans="1:25" hidden="1">
      <c r="A4270" s="28" t="s">
        <v>5366</v>
      </c>
      <c r="B4270" s="28" t="s">
        <v>5367</v>
      </c>
      <c r="C4270" s="28" t="s">
        <v>4137</v>
      </c>
      <c r="D4270" s="28" t="s">
        <v>2842</v>
      </c>
      <c r="E4270" s="29">
        <v>42268</v>
      </c>
      <c r="F4270" s="28" t="s">
        <v>4044</v>
      </c>
      <c r="G4270" s="30">
        <v>1350</v>
      </c>
      <c r="H4270" s="28" t="s">
        <v>15244</v>
      </c>
      <c r="I4270" s="31">
        <v>0</v>
      </c>
      <c r="J4270" s="31">
        <v>13000</v>
      </c>
      <c r="K4270" s="28" t="s">
        <v>15245</v>
      </c>
      <c r="L4270" s="32">
        <f t="shared" si="727"/>
        <v>-13000</v>
      </c>
      <c r="M4270" s="33">
        <f t="shared" si="728"/>
        <v>13000</v>
      </c>
      <c r="N4270" s="34" t="b">
        <v>1</v>
      </c>
      <c r="O4270" s="35">
        <f t="shared" si="729"/>
        <v>13000</v>
      </c>
      <c r="P4270" s="36" t="str">
        <f t="shared" si="730"/>
        <v>I</v>
      </c>
      <c r="Q4270" s="37" t="str">
        <f t="shared" si="731"/>
        <v>Wellpark Scotland Ltd</v>
      </c>
      <c r="R4270" s="6" t="str">
        <f t="shared" si="732"/>
        <v>I - Wellpark Scotland Ltd</v>
      </c>
      <c r="S4270" s="6" t="str">
        <f>IFERROR(INDEX('Vendor Over-ride'!$C:$C, MATCH($R:$R,'Vendor Over-ride'!$A:$A,0)),"")</f>
        <v>I - Wellpark Scotland Ltd</v>
      </c>
      <c r="U4270" s="38" t="str">
        <f t="shared" si="726"/>
        <v>Lottery</v>
      </c>
      <c r="V4270" s="5" t="str">
        <f t="shared" si="736"/>
        <v>AWARD</v>
      </c>
      <c r="W4270" s="5" t="b">
        <f t="shared" si="733"/>
        <v>0</v>
      </c>
      <c r="X4270" s="40">
        <f t="shared" ca="1" si="734"/>
        <v>13000</v>
      </c>
      <c r="Y4270" s="30" t="b">
        <f t="shared" ca="1" si="735"/>
        <v>0</v>
      </c>
    </row>
    <row r="4271" spans="1:25" hidden="1">
      <c r="A4271" s="28" t="s">
        <v>5366</v>
      </c>
      <c r="B4271" s="28" t="s">
        <v>5367</v>
      </c>
      <c r="C4271" s="28" t="s">
        <v>4137</v>
      </c>
      <c r="D4271" s="28" t="s">
        <v>2842</v>
      </c>
      <c r="E4271" s="29">
        <v>42268</v>
      </c>
      <c r="F4271" s="28" t="s">
        <v>4045</v>
      </c>
      <c r="G4271" s="30">
        <v>1350</v>
      </c>
      <c r="H4271" s="28" t="s">
        <v>15246</v>
      </c>
      <c r="I4271" s="31">
        <v>0</v>
      </c>
      <c r="J4271" s="31">
        <v>4250</v>
      </c>
      <c r="K4271" s="28" t="s">
        <v>5545</v>
      </c>
      <c r="L4271" s="32">
        <f t="shared" si="727"/>
        <v>-4250</v>
      </c>
      <c r="M4271" s="33">
        <f t="shared" si="728"/>
        <v>4250</v>
      </c>
      <c r="N4271" s="34" t="b">
        <v>1</v>
      </c>
      <c r="O4271" s="35">
        <f t="shared" si="729"/>
        <v>4250</v>
      </c>
      <c r="P4271" s="36" t="str">
        <f t="shared" si="730"/>
        <v>I</v>
      </c>
      <c r="Q4271" s="37" t="str">
        <f t="shared" si="731"/>
        <v>West Kilbride Community Inititive Ltd (Craft Town S</v>
      </c>
      <c r="R4271" s="6" t="str">
        <f t="shared" si="732"/>
        <v>I - West Kilbride Community Inititive Ltd (Craft Town S</v>
      </c>
      <c r="S4271" s="6" t="str">
        <f>IFERROR(INDEX('Vendor Over-ride'!$C:$C, MATCH($R:$R,'Vendor Over-ride'!$A:$A,0)),"")</f>
        <v>I - West Kilbride Community Inititive Ltd (Craft Town S</v>
      </c>
      <c r="U4271" s="38" t="str">
        <f t="shared" ref="U4271:U4334" si="737">"Lottery"</f>
        <v>Lottery</v>
      </c>
      <c r="V4271" s="5" t="str">
        <f t="shared" si="736"/>
        <v>AWARD</v>
      </c>
      <c r="W4271" s="5" t="b">
        <f t="shared" si="733"/>
        <v>0</v>
      </c>
      <c r="X4271" s="40">
        <f t="shared" ca="1" si="734"/>
        <v>4250</v>
      </c>
      <c r="Y4271" s="30" t="b">
        <f t="shared" ca="1" si="735"/>
        <v>0</v>
      </c>
    </row>
    <row r="4272" spans="1:25">
      <c r="A4272" s="28" t="s">
        <v>5366</v>
      </c>
      <c r="B4272" s="28" t="s">
        <v>5367</v>
      </c>
      <c r="C4272" s="28" t="s">
        <v>4137</v>
      </c>
      <c r="D4272" s="28" t="s">
        <v>2842</v>
      </c>
      <c r="E4272" s="29">
        <v>42268</v>
      </c>
      <c r="F4272" s="28" t="s">
        <v>4047</v>
      </c>
      <c r="G4272" s="30">
        <v>1350</v>
      </c>
      <c r="H4272" s="28" t="s">
        <v>15247</v>
      </c>
      <c r="I4272" s="31">
        <v>0</v>
      </c>
      <c r="J4272" s="31">
        <v>1200</v>
      </c>
      <c r="K4272" s="28" t="s">
        <v>5467</v>
      </c>
      <c r="L4272" s="32">
        <f t="shared" si="727"/>
        <v>-1200</v>
      </c>
      <c r="M4272" s="33">
        <f t="shared" si="728"/>
        <v>1200</v>
      </c>
      <c r="N4272" s="34" t="b">
        <v>1</v>
      </c>
      <c r="O4272" s="35">
        <f t="shared" si="729"/>
        <v>1200</v>
      </c>
      <c r="P4272" s="36" t="str">
        <f t="shared" si="730"/>
        <v>T</v>
      </c>
      <c r="Q4272" s="37" t="str">
        <f t="shared" si="731"/>
        <v>Pinsent Masons LLP</v>
      </c>
      <c r="R4272" s="6" t="str">
        <f t="shared" si="732"/>
        <v>T - Pinsent Masons LLP</v>
      </c>
      <c r="S4272" s="6" t="str">
        <f>IFERROR(INDEX('Vendor Over-ride'!$C:$C, MATCH($R:$R,'Vendor Over-ride'!$A:$A,0)),"")</f>
        <v>T - Pinsent Masons LLP</v>
      </c>
      <c r="T4272" s="41" t="s">
        <v>2800</v>
      </c>
      <c r="U4272" s="38" t="str">
        <f t="shared" si="737"/>
        <v>Lottery</v>
      </c>
      <c r="V4272" s="5" t="str">
        <f t="shared" si="736"/>
        <v>TRADE</v>
      </c>
      <c r="W4272" s="5" t="b">
        <f t="shared" si="733"/>
        <v>0</v>
      </c>
      <c r="X4272" s="40">
        <f t="shared" ca="1" si="734"/>
        <v>122180.4</v>
      </c>
      <c r="Y4272" s="30" t="b">
        <f t="shared" ca="1" si="735"/>
        <v>1</v>
      </c>
    </row>
    <row r="4273" spans="1:25">
      <c r="A4273" s="28" t="s">
        <v>5366</v>
      </c>
      <c r="B4273" s="28" t="s">
        <v>5367</v>
      </c>
      <c r="C4273" s="28" t="s">
        <v>4137</v>
      </c>
      <c r="D4273" s="28" t="s">
        <v>2842</v>
      </c>
      <c r="E4273" s="29">
        <v>42272</v>
      </c>
      <c r="F4273" s="28" t="s">
        <v>4048</v>
      </c>
      <c r="G4273" s="30">
        <v>1351</v>
      </c>
      <c r="H4273" s="28" t="s">
        <v>15248</v>
      </c>
      <c r="I4273" s="31">
        <v>0</v>
      </c>
      <c r="J4273" s="31">
        <v>39730</v>
      </c>
      <c r="K4273" s="28" t="s">
        <v>14078</v>
      </c>
      <c r="L4273" s="32">
        <f t="shared" si="727"/>
        <v>-39730</v>
      </c>
      <c r="M4273" s="33">
        <f t="shared" si="728"/>
        <v>39730</v>
      </c>
      <c r="N4273" s="34" t="b">
        <v>1</v>
      </c>
      <c r="O4273" s="35">
        <f t="shared" si="729"/>
        <v>39730</v>
      </c>
      <c r="P4273" s="36" t="str">
        <f t="shared" si="730"/>
        <v>I</v>
      </c>
      <c r="Q4273" s="37" t="str">
        <f t="shared" si="731"/>
        <v>Singer Films</v>
      </c>
      <c r="R4273" s="6" t="str">
        <f t="shared" si="732"/>
        <v>I - Singer Films</v>
      </c>
      <c r="S4273" s="6" t="str">
        <f>IFERROR(INDEX('Vendor Over-ride'!$C:$C, MATCH($R:$R,'Vendor Over-ride'!$A:$A,0)),"")</f>
        <v>I - Singer Films Limited</v>
      </c>
      <c r="U4273" s="38" t="str">
        <f t="shared" si="737"/>
        <v>Lottery</v>
      </c>
      <c r="V4273" s="5" t="str">
        <f t="shared" si="736"/>
        <v>AWARD</v>
      </c>
      <c r="W4273" s="5" t="b">
        <f t="shared" si="733"/>
        <v>1</v>
      </c>
      <c r="X4273" s="40">
        <f t="shared" ca="1" si="734"/>
        <v>324272.55</v>
      </c>
      <c r="Y4273" s="30" t="b">
        <f t="shared" ca="1" si="735"/>
        <v>1</v>
      </c>
    </row>
    <row r="4274" spans="1:25">
      <c r="A4274" s="28" t="s">
        <v>5366</v>
      </c>
      <c r="B4274" s="28" t="s">
        <v>5367</v>
      </c>
      <c r="C4274" s="28" t="s">
        <v>4137</v>
      </c>
      <c r="D4274" s="28" t="s">
        <v>2842</v>
      </c>
      <c r="E4274" s="29">
        <v>42272</v>
      </c>
      <c r="F4274" s="28" t="s">
        <v>4049</v>
      </c>
      <c r="G4274" s="30">
        <v>1351</v>
      </c>
      <c r="H4274" s="28" t="s">
        <v>15249</v>
      </c>
      <c r="I4274" s="31">
        <v>0</v>
      </c>
      <c r="J4274" s="31">
        <v>22500</v>
      </c>
      <c r="K4274" s="28" t="s">
        <v>5396</v>
      </c>
      <c r="L4274" s="32">
        <f t="shared" si="727"/>
        <v>-22500</v>
      </c>
      <c r="M4274" s="33">
        <f t="shared" si="728"/>
        <v>22500</v>
      </c>
      <c r="N4274" s="34" t="b">
        <v>1</v>
      </c>
      <c r="O4274" s="35">
        <f t="shared" si="729"/>
        <v>22500</v>
      </c>
      <c r="P4274" s="36" t="str">
        <f t="shared" si="730"/>
        <v>T</v>
      </c>
      <c r="Q4274" s="37" t="str">
        <f t="shared" si="731"/>
        <v>Burns Owens Partnership t/a BOP Consulting</v>
      </c>
      <c r="R4274" s="6" t="str">
        <f t="shared" si="732"/>
        <v>T - Burns Owens Partnership t/a BOP Consulting</v>
      </c>
      <c r="S4274" s="6" t="str">
        <f>IFERROR(INDEX('Vendor Over-ride'!$C:$C, MATCH($R:$R,'Vendor Over-ride'!$A:$A,0)),"")</f>
        <v>T - Burns Owens Partnership Ltd (t/a BOP Consulting)</v>
      </c>
      <c r="T4274" s="41" t="s">
        <v>7026</v>
      </c>
      <c r="U4274" s="38" t="str">
        <f t="shared" si="737"/>
        <v>Lottery</v>
      </c>
      <c r="V4274" s="5" t="str">
        <f t="shared" si="736"/>
        <v>TRADE</v>
      </c>
      <c r="W4274" s="5" t="b">
        <f t="shared" si="733"/>
        <v>0</v>
      </c>
      <c r="X4274" s="40">
        <f t="shared" ca="1" si="734"/>
        <v>63407.83</v>
      </c>
      <c r="Y4274" s="30" t="b">
        <f t="shared" ca="1" si="735"/>
        <v>1</v>
      </c>
    </row>
    <row r="4275" spans="1:25" hidden="1">
      <c r="A4275" s="28" t="s">
        <v>5366</v>
      </c>
      <c r="B4275" s="28" t="s">
        <v>5367</v>
      </c>
      <c r="C4275" s="28" t="s">
        <v>4137</v>
      </c>
      <c r="D4275" s="28" t="s">
        <v>2842</v>
      </c>
      <c r="E4275" s="29">
        <v>42272</v>
      </c>
      <c r="F4275" s="28" t="s">
        <v>4050</v>
      </c>
      <c r="G4275" s="30">
        <v>1351</v>
      </c>
      <c r="H4275" s="28" t="s">
        <v>15250</v>
      </c>
      <c r="I4275" s="31">
        <v>0</v>
      </c>
      <c r="J4275" s="31">
        <v>56.88</v>
      </c>
      <c r="K4275" s="28" t="s">
        <v>15251</v>
      </c>
      <c r="L4275" s="32">
        <f t="shared" si="727"/>
        <v>-56.88</v>
      </c>
      <c r="M4275" s="33">
        <f t="shared" si="728"/>
        <v>56.88</v>
      </c>
      <c r="N4275" s="34" t="b">
        <v>1</v>
      </c>
      <c r="O4275" s="35">
        <f t="shared" si="729"/>
        <v>56.88</v>
      </c>
      <c r="P4275" s="36" t="str">
        <f t="shared" si="730"/>
        <v>T</v>
      </c>
      <c r="Q4275" s="37" t="str">
        <f t="shared" si="731"/>
        <v>Glenfinlas Ltd</v>
      </c>
      <c r="R4275" s="6" t="str">
        <f t="shared" si="732"/>
        <v>T - Glenfinlas Ltd</v>
      </c>
      <c r="S4275" s="6" t="str">
        <f>IFERROR(INDEX('Vendor Over-ride'!$C:$C, MATCH($R:$R,'Vendor Over-ride'!$A:$A,0)),"")</f>
        <v>T - Glenfinlas Ltd</v>
      </c>
      <c r="U4275" s="38" t="str">
        <f t="shared" si="737"/>
        <v>Lottery</v>
      </c>
      <c r="V4275" s="5" t="str">
        <f t="shared" si="736"/>
        <v>TRADE</v>
      </c>
      <c r="W4275" s="5" t="b">
        <f t="shared" si="733"/>
        <v>0</v>
      </c>
      <c r="X4275" s="40">
        <f t="shared" ca="1" si="734"/>
        <v>56.88</v>
      </c>
      <c r="Y4275" s="30" t="b">
        <f t="shared" ca="1" si="735"/>
        <v>0</v>
      </c>
    </row>
    <row r="4276" spans="1:25">
      <c r="A4276" s="28" t="s">
        <v>5366</v>
      </c>
      <c r="B4276" s="28" t="s">
        <v>5367</v>
      </c>
      <c r="C4276" s="28" t="s">
        <v>4137</v>
      </c>
      <c r="D4276" s="28" t="s">
        <v>2842</v>
      </c>
      <c r="E4276" s="29">
        <v>42272</v>
      </c>
      <c r="F4276" s="28" t="s">
        <v>4051</v>
      </c>
      <c r="G4276" s="30">
        <v>1351</v>
      </c>
      <c r="H4276" s="28" t="s">
        <v>15252</v>
      </c>
      <c r="I4276" s="31">
        <v>0</v>
      </c>
      <c r="J4276" s="31">
        <v>10000</v>
      </c>
      <c r="K4276" s="28" t="s">
        <v>5684</v>
      </c>
      <c r="L4276" s="32">
        <f t="shared" si="727"/>
        <v>-10000</v>
      </c>
      <c r="M4276" s="33">
        <f t="shared" si="728"/>
        <v>10000</v>
      </c>
      <c r="N4276" s="34" t="b">
        <v>1</v>
      </c>
      <c r="O4276" s="35">
        <f t="shared" si="729"/>
        <v>10000</v>
      </c>
      <c r="P4276" s="36" t="str">
        <f t="shared" si="730"/>
        <v>T</v>
      </c>
      <c r="Q4276" s="37" t="str">
        <f t="shared" si="731"/>
        <v>Martin Clark</v>
      </c>
      <c r="R4276" s="6" t="str">
        <f t="shared" si="732"/>
        <v>T - Martin Clark</v>
      </c>
      <c r="S4276" s="6" t="str">
        <f>IFERROR(INDEX('Vendor Over-ride'!$C:$C, MATCH($R:$R,'Vendor Over-ride'!$A:$A,0)),"")</f>
        <v>T - Martin Clark</v>
      </c>
      <c r="T4276" s="41" t="s">
        <v>17724</v>
      </c>
      <c r="U4276" s="38" t="str">
        <f t="shared" si="737"/>
        <v>Lottery</v>
      </c>
      <c r="V4276" s="5" t="str">
        <f t="shared" si="736"/>
        <v>TRADE</v>
      </c>
      <c r="W4276" s="5" t="b">
        <f t="shared" si="733"/>
        <v>0</v>
      </c>
      <c r="X4276" s="40">
        <f t="shared" ca="1" si="734"/>
        <v>27500</v>
      </c>
      <c r="Y4276" s="30" t="b">
        <f t="shared" ca="1" si="735"/>
        <v>1</v>
      </c>
    </row>
    <row r="4277" spans="1:25">
      <c r="A4277" s="28" t="s">
        <v>5366</v>
      </c>
      <c r="B4277" s="28" t="s">
        <v>5367</v>
      </c>
      <c r="C4277" s="28" t="s">
        <v>4137</v>
      </c>
      <c r="D4277" s="28" t="s">
        <v>2842</v>
      </c>
      <c r="E4277" s="29">
        <v>42275</v>
      </c>
      <c r="F4277" s="28" t="s">
        <v>4053</v>
      </c>
      <c r="G4277" s="30">
        <v>1353</v>
      </c>
      <c r="H4277" s="28" t="s">
        <v>15253</v>
      </c>
      <c r="I4277" s="31">
        <v>0</v>
      </c>
      <c r="J4277" s="31">
        <v>25590</v>
      </c>
      <c r="K4277" s="28" t="s">
        <v>15254</v>
      </c>
      <c r="L4277" s="32">
        <f t="shared" si="727"/>
        <v>-25590</v>
      </c>
      <c r="M4277" s="33">
        <f t="shared" si="728"/>
        <v>25590</v>
      </c>
      <c r="N4277" s="34" t="b">
        <v>1</v>
      </c>
      <c r="O4277" s="35">
        <f t="shared" si="729"/>
        <v>25590</v>
      </c>
      <c r="P4277" s="36" t="str">
        <f t="shared" si="730"/>
        <v>I</v>
      </c>
      <c r="Q4277" s="37" t="str">
        <f t="shared" si="731"/>
        <v>Beechwood Productions</v>
      </c>
      <c r="R4277" s="6" t="str">
        <f t="shared" si="732"/>
        <v>I - Beechwood Productions</v>
      </c>
      <c r="S4277" s="6" t="str">
        <f>IFERROR(INDEX('Vendor Over-ride'!$C:$C, MATCH($R:$R,'Vendor Over-ride'!$A:$A,0)),"")</f>
        <v>I - Beechwood Productions</v>
      </c>
      <c r="U4277" s="38" t="str">
        <f t="shared" si="737"/>
        <v>Lottery</v>
      </c>
      <c r="V4277" s="5" t="str">
        <f t="shared" si="736"/>
        <v>AWARD</v>
      </c>
      <c r="W4277" s="5" t="b">
        <f t="shared" si="733"/>
        <v>1</v>
      </c>
      <c r="X4277" s="40">
        <f t="shared" ca="1" si="734"/>
        <v>30590</v>
      </c>
      <c r="Y4277" s="30" t="b">
        <f t="shared" ca="1" si="735"/>
        <v>1</v>
      </c>
    </row>
    <row r="4278" spans="1:25">
      <c r="A4278" s="28" t="s">
        <v>5366</v>
      </c>
      <c r="B4278" s="28" t="s">
        <v>5367</v>
      </c>
      <c r="C4278" s="28" t="s">
        <v>4137</v>
      </c>
      <c r="D4278" s="28" t="s">
        <v>2842</v>
      </c>
      <c r="E4278" s="29">
        <v>42276</v>
      </c>
      <c r="F4278" s="28" t="s">
        <v>4054</v>
      </c>
      <c r="G4278" s="30">
        <v>1353</v>
      </c>
      <c r="H4278" s="28" t="s">
        <v>15255</v>
      </c>
      <c r="I4278" s="31">
        <v>0</v>
      </c>
      <c r="J4278" s="31">
        <v>2000</v>
      </c>
      <c r="K4278" s="28" t="s">
        <v>5732</v>
      </c>
      <c r="L4278" s="32">
        <f t="shared" si="727"/>
        <v>-2000</v>
      </c>
      <c r="M4278" s="33">
        <f t="shared" si="728"/>
        <v>2000</v>
      </c>
      <c r="N4278" s="34" t="b">
        <v>1</v>
      </c>
      <c r="O4278" s="35">
        <f t="shared" si="729"/>
        <v>2000</v>
      </c>
      <c r="P4278" s="36" t="str">
        <f t="shared" si="730"/>
        <v>G</v>
      </c>
      <c r="Q4278" s="37" t="str">
        <f t="shared" si="731"/>
        <v>Magnetic North Theatre Productions</v>
      </c>
      <c r="R4278" s="6" t="str">
        <f t="shared" si="732"/>
        <v>G - Magnetic North Theatre Productions</v>
      </c>
      <c r="S4278" s="6" t="str">
        <f>IFERROR(INDEX('Vendor Over-ride'!$C:$C, MATCH($R:$R,'Vendor Over-ride'!$A:$A,0)),"")</f>
        <v>G - Magnetic North Theatre Productions</v>
      </c>
      <c r="U4278" s="38" t="str">
        <f t="shared" si="737"/>
        <v>Lottery</v>
      </c>
      <c r="V4278" s="5" t="str">
        <f t="shared" si="736"/>
        <v>AWARD</v>
      </c>
      <c r="W4278" s="5" t="b">
        <f t="shared" si="733"/>
        <v>0</v>
      </c>
      <c r="X4278" s="40">
        <f t="shared" ca="1" si="734"/>
        <v>54500</v>
      </c>
      <c r="Y4278" s="30" t="b">
        <f t="shared" ca="1" si="735"/>
        <v>1</v>
      </c>
    </row>
    <row r="4279" spans="1:25" hidden="1">
      <c r="A4279" s="28" t="s">
        <v>5366</v>
      </c>
      <c r="B4279" s="28" t="s">
        <v>5367</v>
      </c>
      <c r="C4279" s="28" t="s">
        <v>4137</v>
      </c>
      <c r="D4279" s="28" t="s">
        <v>2842</v>
      </c>
      <c r="E4279" s="29">
        <v>42276</v>
      </c>
      <c r="F4279" s="28" t="s">
        <v>4055</v>
      </c>
      <c r="G4279" s="30">
        <v>1353</v>
      </c>
      <c r="H4279" s="28" t="s">
        <v>15256</v>
      </c>
      <c r="I4279" s="31">
        <v>0</v>
      </c>
      <c r="J4279" s="31">
        <v>1095</v>
      </c>
      <c r="K4279" s="28" t="s">
        <v>5734</v>
      </c>
      <c r="L4279" s="32">
        <f t="shared" si="727"/>
        <v>-1095</v>
      </c>
      <c r="M4279" s="33">
        <f t="shared" si="728"/>
        <v>1095</v>
      </c>
      <c r="N4279" s="34" t="b">
        <v>1</v>
      </c>
      <c r="O4279" s="35">
        <f t="shared" si="729"/>
        <v>1095</v>
      </c>
      <c r="P4279" s="36" t="str">
        <f t="shared" si="730"/>
        <v>G</v>
      </c>
      <c r="Q4279" s="37" t="str">
        <f t="shared" si="731"/>
        <v>Universal Arts Productions Ltd</v>
      </c>
      <c r="R4279" s="6" t="str">
        <f t="shared" si="732"/>
        <v>G - Universal Arts Productions Ltd</v>
      </c>
      <c r="S4279" s="6" t="str">
        <f>IFERROR(INDEX('Vendor Over-ride'!$C:$C, MATCH($R:$R,'Vendor Over-ride'!$A:$A,0)),"")</f>
        <v>G - Universal Arts Productions Ltd</v>
      </c>
      <c r="U4279" s="38" t="str">
        <f t="shared" si="737"/>
        <v>Lottery</v>
      </c>
      <c r="V4279" s="5" t="str">
        <f t="shared" si="736"/>
        <v>AWARD</v>
      </c>
      <c r="W4279" s="5" t="b">
        <f t="shared" si="733"/>
        <v>0</v>
      </c>
      <c r="X4279" s="40">
        <f t="shared" ca="1" si="734"/>
        <v>4837</v>
      </c>
      <c r="Y4279" s="30" t="b">
        <f t="shared" ca="1" si="735"/>
        <v>0</v>
      </c>
    </row>
    <row r="4280" spans="1:25" hidden="1">
      <c r="A4280" s="28" t="s">
        <v>5366</v>
      </c>
      <c r="B4280" s="28" t="s">
        <v>5367</v>
      </c>
      <c r="C4280" s="28" t="s">
        <v>4137</v>
      </c>
      <c r="D4280" s="28" t="s">
        <v>2842</v>
      </c>
      <c r="E4280" s="29">
        <v>42276</v>
      </c>
      <c r="F4280" s="28" t="s">
        <v>4057</v>
      </c>
      <c r="G4280" s="30">
        <v>1353</v>
      </c>
      <c r="H4280" s="28" t="s">
        <v>15257</v>
      </c>
      <c r="I4280" s="31">
        <v>0</v>
      </c>
      <c r="J4280" s="31">
        <v>1500</v>
      </c>
      <c r="K4280" s="28" t="s">
        <v>5797</v>
      </c>
      <c r="L4280" s="32">
        <f t="shared" si="727"/>
        <v>-1500</v>
      </c>
      <c r="M4280" s="33">
        <f t="shared" si="728"/>
        <v>1500</v>
      </c>
      <c r="N4280" s="34" t="b">
        <v>1</v>
      </c>
      <c r="O4280" s="35">
        <f t="shared" si="729"/>
        <v>1500</v>
      </c>
      <c r="P4280" s="36" t="str">
        <f t="shared" si="730"/>
        <v>G</v>
      </c>
      <c r="Q4280" s="37" t="str">
        <f t="shared" si="731"/>
        <v>Compagnie Aniimotion</v>
      </c>
      <c r="R4280" s="6" t="str">
        <f t="shared" si="732"/>
        <v>G - Compagnie Aniimotion</v>
      </c>
      <c r="S4280" s="6" t="str">
        <f>IFERROR(INDEX('Vendor Over-ride'!$C:$C, MATCH($R:$R,'Vendor Over-ride'!$A:$A,0)),"")</f>
        <v>G - Compagnie Aniimotion</v>
      </c>
      <c r="U4280" s="38" t="str">
        <f t="shared" si="737"/>
        <v>Lottery</v>
      </c>
      <c r="V4280" s="5" t="str">
        <f t="shared" si="736"/>
        <v>AWARD</v>
      </c>
      <c r="W4280" s="5" t="b">
        <f t="shared" si="733"/>
        <v>0</v>
      </c>
      <c r="X4280" s="40">
        <f t="shared" ca="1" si="734"/>
        <v>2559</v>
      </c>
      <c r="Y4280" s="30" t="b">
        <f t="shared" ca="1" si="735"/>
        <v>0</v>
      </c>
    </row>
    <row r="4281" spans="1:25">
      <c r="A4281" s="28" t="s">
        <v>5366</v>
      </c>
      <c r="B4281" s="28" t="s">
        <v>5367</v>
      </c>
      <c r="C4281" s="28" t="s">
        <v>4137</v>
      </c>
      <c r="D4281" s="28" t="s">
        <v>2842</v>
      </c>
      <c r="E4281" s="29">
        <v>42276</v>
      </c>
      <c r="F4281" s="28" t="s">
        <v>4058</v>
      </c>
      <c r="G4281" s="30">
        <v>1353</v>
      </c>
      <c r="H4281" s="28" t="s">
        <v>15258</v>
      </c>
      <c r="I4281" s="31">
        <v>0</v>
      </c>
      <c r="J4281" s="31">
        <v>100000</v>
      </c>
      <c r="K4281" s="28" t="s">
        <v>13701</v>
      </c>
      <c r="L4281" s="32">
        <f t="shared" si="727"/>
        <v>-100000</v>
      </c>
      <c r="M4281" s="33">
        <f t="shared" si="728"/>
        <v>100000</v>
      </c>
      <c r="N4281" s="34" t="b">
        <v>1</v>
      </c>
      <c r="O4281" s="35">
        <f t="shared" si="729"/>
        <v>100000</v>
      </c>
      <c r="P4281" s="36" t="str">
        <f t="shared" si="730"/>
        <v>G</v>
      </c>
      <c r="Q4281" s="37" t="str">
        <f t="shared" si="731"/>
        <v>Solar Bear</v>
      </c>
      <c r="R4281" s="6" t="str">
        <f t="shared" si="732"/>
        <v>G - Solar Bear</v>
      </c>
      <c r="S4281" s="6" t="str">
        <f>IFERROR(INDEX('Vendor Over-ride'!$C:$C, MATCH($R:$R,'Vendor Over-ride'!$A:$A,0)),"")</f>
        <v>G - Solar Bear</v>
      </c>
      <c r="U4281" s="38" t="str">
        <f t="shared" si="737"/>
        <v>Lottery</v>
      </c>
      <c r="V4281" s="5" t="str">
        <f t="shared" si="736"/>
        <v>AWARD</v>
      </c>
      <c r="W4281" s="5" t="b">
        <f t="shared" si="733"/>
        <v>1</v>
      </c>
      <c r="X4281" s="40">
        <f t="shared" ca="1" si="734"/>
        <v>245000</v>
      </c>
      <c r="Y4281" s="30" t="b">
        <f t="shared" ca="1" si="735"/>
        <v>1</v>
      </c>
    </row>
    <row r="4282" spans="1:25" hidden="1">
      <c r="A4282" s="28" t="s">
        <v>5366</v>
      </c>
      <c r="B4282" s="28" t="s">
        <v>5367</v>
      </c>
      <c r="C4282" s="28" t="s">
        <v>4137</v>
      </c>
      <c r="D4282" s="28" t="s">
        <v>2842</v>
      </c>
      <c r="E4282" s="29">
        <v>42276</v>
      </c>
      <c r="F4282" s="28" t="s">
        <v>4059</v>
      </c>
      <c r="G4282" s="30">
        <v>1353</v>
      </c>
      <c r="H4282" s="28" t="s">
        <v>15259</v>
      </c>
      <c r="I4282" s="31">
        <v>0</v>
      </c>
      <c r="J4282" s="31">
        <v>3745</v>
      </c>
      <c r="K4282" s="28" t="s">
        <v>13719</v>
      </c>
      <c r="L4282" s="32">
        <f t="shared" si="727"/>
        <v>-3745</v>
      </c>
      <c r="M4282" s="33">
        <f t="shared" si="728"/>
        <v>3745</v>
      </c>
      <c r="N4282" s="34" t="b">
        <v>1</v>
      </c>
      <c r="O4282" s="35">
        <f t="shared" si="729"/>
        <v>3745</v>
      </c>
      <c r="P4282" s="36" t="str">
        <f t="shared" si="730"/>
        <v>G</v>
      </c>
      <c r="Q4282" s="37" t="str">
        <f t="shared" si="731"/>
        <v>Dance UK</v>
      </c>
      <c r="R4282" s="6" t="str">
        <f t="shared" si="732"/>
        <v>G - Dance UK</v>
      </c>
      <c r="S4282" s="6" t="str">
        <f>IFERROR(INDEX('Vendor Over-ride'!$C:$C, MATCH($R:$R,'Vendor Over-ride'!$A:$A,0)),"")</f>
        <v>G - Dance UK</v>
      </c>
      <c r="U4282" s="38" t="str">
        <f t="shared" si="737"/>
        <v>Lottery</v>
      </c>
      <c r="V4282" s="5" t="str">
        <f t="shared" si="736"/>
        <v>AWARD</v>
      </c>
      <c r="W4282" s="5" t="b">
        <f t="shared" si="733"/>
        <v>0</v>
      </c>
      <c r="X4282" s="40">
        <f t="shared" ca="1" si="734"/>
        <v>14980</v>
      </c>
      <c r="Y4282" s="30" t="b">
        <f t="shared" ca="1" si="735"/>
        <v>0</v>
      </c>
    </row>
    <row r="4283" spans="1:25" hidden="1">
      <c r="A4283" s="28" t="s">
        <v>5366</v>
      </c>
      <c r="B4283" s="28" t="s">
        <v>5367</v>
      </c>
      <c r="C4283" s="28" t="s">
        <v>4137</v>
      </c>
      <c r="D4283" s="28" t="s">
        <v>2842</v>
      </c>
      <c r="E4283" s="29">
        <v>42276</v>
      </c>
      <c r="F4283" s="28" t="s">
        <v>4060</v>
      </c>
      <c r="G4283" s="30">
        <v>1353</v>
      </c>
      <c r="H4283" s="28" t="s">
        <v>15260</v>
      </c>
      <c r="I4283" s="31">
        <v>0</v>
      </c>
      <c r="J4283" s="31">
        <v>1500</v>
      </c>
      <c r="K4283" s="28" t="s">
        <v>14085</v>
      </c>
      <c r="L4283" s="32">
        <f t="shared" si="727"/>
        <v>-1500</v>
      </c>
      <c r="M4283" s="33">
        <f t="shared" si="728"/>
        <v>1500</v>
      </c>
      <c r="N4283" s="34" t="b">
        <v>1</v>
      </c>
      <c r="O4283" s="35">
        <f t="shared" si="729"/>
        <v>1500</v>
      </c>
      <c r="P4283" s="36" t="str">
        <f t="shared" si="730"/>
        <v>G</v>
      </c>
      <c r="Q4283" s="37" t="str">
        <f t="shared" si="731"/>
        <v>Wide Open (South Scotland)</v>
      </c>
      <c r="R4283" s="6" t="str">
        <f t="shared" si="732"/>
        <v>G - Wide Open (South Scotland)</v>
      </c>
      <c r="S4283" s="6" t="str">
        <f>IFERROR(INDEX('Vendor Over-ride'!$C:$C, MATCH($R:$R,'Vendor Over-ride'!$A:$A,0)),"")</f>
        <v>G - Wide Open (South Scotland)</v>
      </c>
      <c r="U4283" s="38" t="str">
        <f t="shared" si="737"/>
        <v>Lottery</v>
      </c>
      <c r="V4283" s="5" t="str">
        <f t="shared" si="736"/>
        <v>AWARD</v>
      </c>
      <c r="W4283" s="5" t="b">
        <f t="shared" si="733"/>
        <v>0</v>
      </c>
      <c r="X4283" s="40">
        <f t="shared" ca="1" si="734"/>
        <v>12675</v>
      </c>
      <c r="Y4283" s="30" t="b">
        <f t="shared" ca="1" si="735"/>
        <v>0</v>
      </c>
    </row>
    <row r="4284" spans="1:25" hidden="1">
      <c r="A4284" s="28" t="s">
        <v>5366</v>
      </c>
      <c r="B4284" s="28" t="s">
        <v>5367</v>
      </c>
      <c r="C4284" s="28" t="s">
        <v>4137</v>
      </c>
      <c r="D4284" s="28" t="s">
        <v>2842</v>
      </c>
      <c r="E4284" s="29">
        <v>42276</v>
      </c>
      <c r="F4284" s="28" t="s">
        <v>4061</v>
      </c>
      <c r="G4284" s="30">
        <v>1353</v>
      </c>
      <c r="H4284" s="28" t="s">
        <v>15261</v>
      </c>
      <c r="I4284" s="31">
        <v>0</v>
      </c>
      <c r="J4284" s="31">
        <v>1950</v>
      </c>
      <c r="K4284" s="28" t="s">
        <v>14529</v>
      </c>
      <c r="L4284" s="32">
        <f t="shared" si="727"/>
        <v>-1950</v>
      </c>
      <c r="M4284" s="33">
        <f t="shared" si="728"/>
        <v>1950</v>
      </c>
      <c r="N4284" s="34" t="b">
        <v>1</v>
      </c>
      <c r="O4284" s="35">
        <f t="shared" si="729"/>
        <v>1950</v>
      </c>
      <c r="P4284" s="36" t="str">
        <f t="shared" si="730"/>
        <v>G</v>
      </c>
      <c r="Q4284" s="37" t="str">
        <f t="shared" si="731"/>
        <v>PAWS (Phillip Taylor)</v>
      </c>
      <c r="R4284" s="6" t="str">
        <f t="shared" si="732"/>
        <v>G - PAWS (Phillip Taylor)</v>
      </c>
      <c r="S4284" s="6" t="str">
        <f>IFERROR(INDEX('Vendor Over-ride'!$C:$C, MATCH($R:$R,'Vendor Over-ride'!$A:$A,0)),"")</f>
        <v>G - PAWS (Phillip Taylor)</v>
      </c>
      <c r="U4284" s="38" t="str">
        <f t="shared" si="737"/>
        <v>Lottery</v>
      </c>
      <c r="V4284" s="5" t="str">
        <f t="shared" si="736"/>
        <v>AWARD</v>
      </c>
      <c r="W4284" s="5" t="b">
        <f t="shared" si="733"/>
        <v>0</v>
      </c>
      <c r="X4284" s="40">
        <f t="shared" ca="1" si="734"/>
        <v>7800</v>
      </c>
      <c r="Y4284" s="30" t="b">
        <f t="shared" ca="1" si="735"/>
        <v>0</v>
      </c>
    </row>
    <row r="4285" spans="1:25">
      <c r="A4285" s="28" t="s">
        <v>5366</v>
      </c>
      <c r="B4285" s="28" t="s">
        <v>5367</v>
      </c>
      <c r="C4285" s="28" t="s">
        <v>4137</v>
      </c>
      <c r="D4285" s="28" t="s">
        <v>2842</v>
      </c>
      <c r="E4285" s="29">
        <v>42276</v>
      </c>
      <c r="F4285" s="28" t="s">
        <v>4062</v>
      </c>
      <c r="G4285" s="30">
        <v>1353</v>
      </c>
      <c r="H4285" s="28" t="s">
        <v>15262</v>
      </c>
      <c r="I4285" s="31">
        <v>0</v>
      </c>
      <c r="J4285" s="31">
        <v>30000</v>
      </c>
      <c r="K4285" s="28" t="s">
        <v>14647</v>
      </c>
      <c r="L4285" s="32">
        <f t="shared" si="727"/>
        <v>-30000</v>
      </c>
      <c r="M4285" s="33">
        <f t="shared" si="728"/>
        <v>30000</v>
      </c>
      <c r="N4285" s="34" t="b">
        <v>1</v>
      </c>
      <c r="O4285" s="35">
        <f t="shared" si="729"/>
        <v>30000</v>
      </c>
      <c r="P4285" s="36" t="str">
        <f t="shared" si="730"/>
        <v>G</v>
      </c>
      <c r="Q4285" s="37" t="str">
        <f t="shared" si="731"/>
        <v>Saltire Society (Jim Tough)</v>
      </c>
      <c r="R4285" s="6" t="str">
        <f t="shared" si="732"/>
        <v>G - Saltire Society (Jim Tough)</v>
      </c>
      <c r="S4285" s="6" t="str">
        <f>IFERROR(INDEX('Vendor Over-ride'!$C:$C, MATCH($R:$R,'Vendor Over-ride'!$A:$A,0)),"")</f>
        <v>G - Saltire Society (Jim Tough)</v>
      </c>
      <c r="U4285" s="38" t="str">
        <f t="shared" si="737"/>
        <v>Lottery</v>
      </c>
      <c r="V4285" s="5" t="str">
        <f t="shared" si="736"/>
        <v>AWARD</v>
      </c>
      <c r="W4285" s="5" t="b">
        <f t="shared" si="733"/>
        <v>1</v>
      </c>
      <c r="X4285" s="40">
        <f t="shared" ca="1" si="734"/>
        <v>55000</v>
      </c>
      <c r="Y4285" s="30" t="b">
        <f t="shared" ca="1" si="735"/>
        <v>1</v>
      </c>
    </row>
    <row r="4286" spans="1:25" hidden="1">
      <c r="A4286" s="28" t="s">
        <v>5366</v>
      </c>
      <c r="B4286" s="28" t="s">
        <v>5367</v>
      </c>
      <c r="C4286" s="28" t="s">
        <v>4137</v>
      </c>
      <c r="D4286" s="28" t="s">
        <v>2842</v>
      </c>
      <c r="E4286" s="29">
        <v>42276</v>
      </c>
      <c r="F4286" s="28" t="s">
        <v>4063</v>
      </c>
      <c r="G4286" s="30">
        <v>1353</v>
      </c>
      <c r="H4286" s="28" t="s">
        <v>15263</v>
      </c>
      <c r="I4286" s="31">
        <v>0</v>
      </c>
      <c r="J4286" s="31">
        <v>1908</v>
      </c>
      <c r="K4286" s="28" t="s">
        <v>14657</v>
      </c>
      <c r="L4286" s="32">
        <f t="shared" si="727"/>
        <v>-1908</v>
      </c>
      <c r="M4286" s="33">
        <f t="shared" si="728"/>
        <v>1908</v>
      </c>
      <c r="N4286" s="34" t="b">
        <v>1</v>
      </c>
      <c r="O4286" s="35">
        <f t="shared" si="729"/>
        <v>1908</v>
      </c>
      <c r="P4286" s="36" t="str">
        <f t="shared" si="730"/>
        <v>G</v>
      </c>
      <c r="Q4286" s="37" t="str">
        <f t="shared" si="731"/>
        <v>Gemma Williams</v>
      </c>
      <c r="R4286" s="6" t="str">
        <f t="shared" si="732"/>
        <v>G - Gemma Williams</v>
      </c>
      <c r="S4286" s="6" t="str">
        <f>IFERROR(INDEX('Vendor Over-ride'!$C:$C, MATCH($R:$R,'Vendor Over-ride'!$A:$A,0)),"")</f>
        <v>G - Gemma Williams</v>
      </c>
      <c r="U4286" s="38" t="str">
        <f t="shared" si="737"/>
        <v>Lottery</v>
      </c>
      <c r="V4286" s="5" t="str">
        <f t="shared" si="736"/>
        <v>AWARD</v>
      </c>
      <c r="W4286" s="5" t="b">
        <f t="shared" si="733"/>
        <v>0</v>
      </c>
      <c r="X4286" s="40">
        <f t="shared" ca="1" si="734"/>
        <v>7633</v>
      </c>
      <c r="Y4286" s="30" t="b">
        <f t="shared" ca="1" si="735"/>
        <v>0</v>
      </c>
    </row>
    <row r="4287" spans="1:25">
      <c r="A4287" s="28" t="s">
        <v>5366</v>
      </c>
      <c r="B4287" s="28" t="s">
        <v>5367</v>
      </c>
      <c r="C4287" s="28" t="s">
        <v>4137</v>
      </c>
      <c r="D4287" s="28" t="s">
        <v>2842</v>
      </c>
      <c r="E4287" s="29">
        <v>42276</v>
      </c>
      <c r="F4287" s="28" t="s">
        <v>4064</v>
      </c>
      <c r="G4287" s="30">
        <v>1353</v>
      </c>
      <c r="H4287" s="28" t="s">
        <v>15264</v>
      </c>
      <c r="I4287" s="31">
        <v>0</v>
      </c>
      <c r="J4287" s="31">
        <v>59250</v>
      </c>
      <c r="K4287" s="28" t="s">
        <v>15265</v>
      </c>
      <c r="L4287" s="32">
        <f t="shared" si="727"/>
        <v>-59250</v>
      </c>
      <c r="M4287" s="33">
        <f t="shared" si="728"/>
        <v>59250</v>
      </c>
      <c r="N4287" s="34" t="b">
        <v>1</v>
      </c>
      <c r="O4287" s="35">
        <f t="shared" si="729"/>
        <v>59250</v>
      </c>
      <c r="P4287" s="36" t="str">
        <f t="shared" si="730"/>
        <v>G</v>
      </c>
      <c r="Q4287" s="37" t="str">
        <f t="shared" si="731"/>
        <v>Children's Classic Concerts</v>
      </c>
      <c r="R4287" s="6" t="str">
        <f t="shared" si="732"/>
        <v>G - Children's Classic Concerts</v>
      </c>
      <c r="S4287" s="6" t="str">
        <f>IFERROR(INDEX('Vendor Over-ride'!$C:$C, MATCH($R:$R,'Vendor Over-ride'!$A:$A,0)),"")</f>
        <v>G - Children's Classic Concerts</v>
      </c>
      <c r="U4287" s="38" t="str">
        <f t="shared" si="737"/>
        <v>Lottery</v>
      </c>
      <c r="V4287" s="5" t="str">
        <f t="shared" si="736"/>
        <v>AWARD</v>
      </c>
      <c r="W4287" s="5" t="b">
        <f t="shared" si="733"/>
        <v>1</v>
      </c>
      <c r="X4287" s="40">
        <f t="shared" ca="1" si="734"/>
        <v>59250</v>
      </c>
      <c r="Y4287" s="30" t="b">
        <f t="shared" ca="1" si="735"/>
        <v>1</v>
      </c>
    </row>
    <row r="4288" spans="1:25" hidden="1">
      <c r="A4288" s="28" t="s">
        <v>5366</v>
      </c>
      <c r="B4288" s="28" t="s">
        <v>5367</v>
      </c>
      <c r="C4288" s="28" t="s">
        <v>4137</v>
      </c>
      <c r="D4288" s="28" t="s">
        <v>2842</v>
      </c>
      <c r="E4288" s="29">
        <v>42276</v>
      </c>
      <c r="F4288" s="28" t="s">
        <v>4065</v>
      </c>
      <c r="G4288" s="30">
        <v>1353</v>
      </c>
      <c r="H4288" s="28" t="s">
        <v>15266</v>
      </c>
      <c r="I4288" s="31">
        <v>0</v>
      </c>
      <c r="J4288" s="31">
        <v>5625</v>
      </c>
      <c r="K4288" s="28" t="s">
        <v>15267</v>
      </c>
      <c r="L4288" s="32">
        <f t="shared" si="727"/>
        <v>-5625</v>
      </c>
      <c r="M4288" s="33">
        <f t="shared" si="728"/>
        <v>5625</v>
      </c>
      <c r="N4288" s="34" t="b">
        <v>1</v>
      </c>
      <c r="O4288" s="35">
        <f t="shared" si="729"/>
        <v>5625</v>
      </c>
      <c r="P4288" s="36" t="str">
        <f t="shared" si="730"/>
        <v>G</v>
      </c>
      <c r="Q4288" s="37" t="str">
        <f t="shared" si="731"/>
        <v>Bjorn Sandberg</v>
      </c>
      <c r="R4288" s="6" t="str">
        <f t="shared" si="732"/>
        <v>G - Bjorn Sandberg</v>
      </c>
      <c r="S4288" s="6" t="str">
        <f>IFERROR(INDEX('Vendor Over-ride'!$C:$C, MATCH($R:$R,'Vendor Over-ride'!$A:$A,0)),"")</f>
        <v>G - Bjorn Sandberg</v>
      </c>
      <c r="U4288" s="38" t="str">
        <f t="shared" si="737"/>
        <v>Lottery</v>
      </c>
      <c r="V4288" s="5" t="str">
        <f t="shared" si="736"/>
        <v>AWARD</v>
      </c>
      <c r="W4288" s="5" t="b">
        <f t="shared" si="733"/>
        <v>0</v>
      </c>
      <c r="X4288" s="40">
        <f t="shared" ca="1" si="734"/>
        <v>5625</v>
      </c>
      <c r="Y4288" s="30" t="b">
        <f t="shared" ca="1" si="735"/>
        <v>0</v>
      </c>
    </row>
    <row r="4289" spans="1:25" hidden="1">
      <c r="A4289" s="28" t="s">
        <v>5366</v>
      </c>
      <c r="B4289" s="28" t="s">
        <v>5367</v>
      </c>
      <c r="C4289" s="28" t="s">
        <v>4137</v>
      </c>
      <c r="D4289" s="28" t="s">
        <v>2842</v>
      </c>
      <c r="E4289" s="29">
        <v>42276</v>
      </c>
      <c r="F4289" s="28" t="s">
        <v>4066</v>
      </c>
      <c r="G4289" s="30">
        <v>1353</v>
      </c>
      <c r="H4289" s="28" t="s">
        <v>15268</v>
      </c>
      <c r="I4289" s="31">
        <v>0</v>
      </c>
      <c r="J4289" s="31">
        <v>9000</v>
      </c>
      <c r="K4289" s="28" t="s">
        <v>15269</v>
      </c>
      <c r="L4289" s="32">
        <f t="shared" si="727"/>
        <v>-9000</v>
      </c>
      <c r="M4289" s="33">
        <f t="shared" si="728"/>
        <v>9000</v>
      </c>
      <c r="N4289" s="34" t="b">
        <v>1</v>
      </c>
      <c r="O4289" s="35">
        <f t="shared" si="729"/>
        <v>9000</v>
      </c>
      <c r="P4289" s="36" t="str">
        <f t="shared" si="730"/>
        <v>G</v>
      </c>
      <c r="Q4289" s="37" t="str">
        <f t="shared" si="731"/>
        <v>The Drouth</v>
      </c>
      <c r="R4289" s="6" t="str">
        <f t="shared" si="732"/>
        <v>G - The Drouth</v>
      </c>
      <c r="S4289" s="6" t="str">
        <f>IFERROR(INDEX('Vendor Over-ride'!$C:$C, MATCH($R:$R,'Vendor Over-ride'!$A:$A,0)),"")</f>
        <v>G - The Drouth</v>
      </c>
      <c r="U4289" s="38" t="str">
        <f t="shared" si="737"/>
        <v>Lottery</v>
      </c>
      <c r="V4289" s="5" t="str">
        <f t="shared" si="736"/>
        <v>AWARD</v>
      </c>
      <c r="W4289" s="5" t="b">
        <f t="shared" si="733"/>
        <v>0</v>
      </c>
      <c r="X4289" s="40">
        <f t="shared" ca="1" si="734"/>
        <v>9000</v>
      </c>
      <c r="Y4289" s="30" t="b">
        <f t="shared" ca="1" si="735"/>
        <v>0</v>
      </c>
    </row>
    <row r="4290" spans="1:25" hidden="1">
      <c r="A4290" s="28" t="s">
        <v>5366</v>
      </c>
      <c r="B4290" s="28" t="s">
        <v>5367</v>
      </c>
      <c r="C4290" s="28" t="s">
        <v>4137</v>
      </c>
      <c r="D4290" s="28" t="s">
        <v>2842</v>
      </c>
      <c r="E4290" s="29">
        <v>42276</v>
      </c>
      <c r="F4290" s="28" t="s">
        <v>4067</v>
      </c>
      <c r="G4290" s="30">
        <v>1353</v>
      </c>
      <c r="H4290" s="28" t="s">
        <v>15270</v>
      </c>
      <c r="I4290" s="31">
        <v>0</v>
      </c>
      <c r="J4290" s="31">
        <v>6750</v>
      </c>
      <c r="K4290" s="28" t="s">
        <v>15271</v>
      </c>
      <c r="L4290" s="32">
        <f t="shared" ref="L4290:L4353" si="738">I:I-J:J</f>
        <v>-6750</v>
      </c>
      <c r="M4290" s="33">
        <f t="shared" ref="M4290:M4353" si="739">ABS($L:$L)</f>
        <v>6750</v>
      </c>
      <c r="N4290" s="34" t="b">
        <v>1</v>
      </c>
      <c r="O4290" s="35">
        <f t="shared" ref="O4290:O4353" si="740">$M:$M*$N:$N</f>
        <v>6750</v>
      </c>
      <c r="P4290" s="36" t="str">
        <f t="shared" ref="P4290:P4353" si="741">LEFT(TRIM($K:$K),1)</f>
        <v>G</v>
      </c>
      <c r="Q4290" s="37" t="str">
        <f t="shared" ref="Q4290:Q4353" si="742">RIGHT(TRIM($K:$K),LEN(TRIM($K:$K))-FIND("-",TRIM($K:$K)))</f>
        <v>Birlinn Ltd</v>
      </c>
      <c r="R4290" s="6" t="str">
        <f t="shared" ref="R4290:R4353" si="743">CONCATENATE($P:$P, " - ",$Q:$Q)</f>
        <v>G - Birlinn Ltd</v>
      </c>
      <c r="S4290" s="6" t="str">
        <f>IFERROR(INDEX('Vendor Over-ride'!$C:$C, MATCH($R:$R,'Vendor Over-ride'!$A:$A,0)),"")</f>
        <v>G - Birlinn Ltd</v>
      </c>
      <c r="U4290" s="38" t="str">
        <f t="shared" si="737"/>
        <v>Lottery</v>
      </c>
      <c r="V4290" s="5" t="str">
        <f t="shared" si="736"/>
        <v>AWARD</v>
      </c>
      <c r="W4290" s="5" t="b">
        <f t="shared" ref="W4290:W4353" si="744">ROUND($O:$O,2)&gt;=25000</f>
        <v>0</v>
      </c>
      <c r="X4290" s="40">
        <f t="shared" ref="X4290:X4353" ca="1" si="745">SUMPRODUCT((Payee=$S4290) * (Payment_Value))</f>
        <v>6750</v>
      </c>
      <c r="Y4290" s="30" t="b">
        <f t="shared" ref="Y4290:Y4353" ca="1" si="746">$X:$X&gt;=25000</f>
        <v>0</v>
      </c>
    </row>
    <row r="4291" spans="1:25">
      <c r="A4291" s="28" t="s">
        <v>5366</v>
      </c>
      <c r="B4291" s="28" t="s">
        <v>5367</v>
      </c>
      <c r="C4291" s="28" t="s">
        <v>4137</v>
      </c>
      <c r="D4291" s="28" t="s">
        <v>2842</v>
      </c>
      <c r="E4291" s="29">
        <v>42276</v>
      </c>
      <c r="F4291" s="28" t="s">
        <v>4068</v>
      </c>
      <c r="G4291" s="30">
        <v>1353</v>
      </c>
      <c r="H4291" s="28" t="s">
        <v>15272</v>
      </c>
      <c r="I4291" s="31">
        <v>0</v>
      </c>
      <c r="J4291" s="31">
        <v>56250</v>
      </c>
      <c r="K4291" s="28" t="s">
        <v>15273</v>
      </c>
      <c r="L4291" s="32">
        <f t="shared" si="738"/>
        <v>-56250</v>
      </c>
      <c r="M4291" s="33">
        <f t="shared" si="739"/>
        <v>56250</v>
      </c>
      <c r="N4291" s="34" t="b">
        <v>1</v>
      </c>
      <c r="O4291" s="35">
        <f t="shared" si="740"/>
        <v>56250</v>
      </c>
      <c r="P4291" s="36" t="str">
        <f t="shared" si="741"/>
        <v>G</v>
      </c>
      <c r="Q4291" s="37" t="str">
        <f t="shared" si="742"/>
        <v>Aros (Isle of Skye) Ltd</v>
      </c>
      <c r="R4291" s="6" t="str">
        <f t="shared" si="743"/>
        <v>G - Aros (Isle of Skye) Ltd</v>
      </c>
      <c r="S4291" s="6" t="str">
        <f>IFERROR(INDEX('Vendor Over-ride'!$C:$C, MATCH($R:$R,'Vendor Over-ride'!$A:$A,0)),"")</f>
        <v>G - Aros (Isle of Skye) Ltd</v>
      </c>
      <c r="U4291" s="38" t="str">
        <f t="shared" si="737"/>
        <v>Lottery</v>
      </c>
      <c r="V4291" s="5" t="str">
        <f t="shared" ref="V4291:V4354" si="747">UPPER(IF($P:$P="E","Employee",IF(OR($P:$P="I",$P:$P="G"),"Award",IF(OR($P:$P="D",$P:$P="T"),"Trade",""))))</f>
        <v>AWARD</v>
      </c>
      <c r="W4291" s="5" t="b">
        <f t="shared" si="744"/>
        <v>1</v>
      </c>
      <c r="X4291" s="40">
        <f t="shared" ca="1" si="745"/>
        <v>195000</v>
      </c>
      <c r="Y4291" s="30" t="b">
        <f t="shared" ca="1" si="746"/>
        <v>1</v>
      </c>
    </row>
    <row r="4292" spans="1:25">
      <c r="A4292" s="28" t="s">
        <v>5366</v>
      </c>
      <c r="B4292" s="28" t="s">
        <v>5367</v>
      </c>
      <c r="C4292" s="28" t="s">
        <v>4137</v>
      </c>
      <c r="D4292" s="28" t="s">
        <v>2842</v>
      </c>
      <c r="E4292" s="29">
        <v>42276</v>
      </c>
      <c r="F4292" s="28" t="s">
        <v>4070</v>
      </c>
      <c r="G4292" s="30">
        <v>1353</v>
      </c>
      <c r="H4292" s="28" t="s">
        <v>15274</v>
      </c>
      <c r="I4292" s="31">
        <v>0</v>
      </c>
      <c r="J4292" s="31">
        <v>37500</v>
      </c>
      <c r="K4292" s="28" t="s">
        <v>15275</v>
      </c>
      <c r="L4292" s="32">
        <f t="shared" si="738"/>
        <v>-37500</v>
      </c>
      <c r="M4292" s="33">
        <f t="shared" si="739"/>
        <v>37500</v>
      </c>
      <c r="N4292" s="34" t="b">
        <v>1</v>
      </c>
      <c r="O4292" s="35">
        <f t="shared" si="740"/>
        <v>37500</v>
      </c>
      <c r="P4292" s="36" t="str">
        <f t="shared" si="741"/>
        <v>G</v>
      </c>
      <c r="Q4292" s="37" t="str">
        <f t="shared" si="742"/>
        <v>Kilmahew / St PeterÔÇÖs Limited</v>
      </c>
      <c r="R4292" s="6" t="str">
        <f t="shared" si="743"/>
        <v>G - Kilmahew / St PeterÔÇÖs Limited</v>
      </c>
      <c r="S4292" s="6" t="str">
        <f>IFERROR(INDEX('Vendor Over-ride'!$C:$C, MATCH($R:$R,'Vendor Over-ride'!$A:$A,0)),"")</f>
        <v>G - Kilmahew / St PeterÔÇÖs Limited</v>
      </c>
      <c r="U4292" s="38" t="str">
        <f t="shared" si="737"/>
        <v>Lottery</v>
      </c>
      <c r="V4292" s="5" t="str">
        <f t="shared" si="747"/>
        <v>AWARD</v>
      </c>
      <c r="W4292" s="5" t="b">
        <f t="shared" si="744"/>
        <v>1</v>
      </c>
      <c r="X4292" s="40">
        <f t="shared" ca="1" si="745"/>
        <v>37500</v>
      </c>
      <c r="Y4292" s="30" t="b">
        <f t="shared" ca="1" si="746"/>
        <v>1</v>
      </c>
    </row>
    <row r="4293" spans="1:25" hidden="1">
      <c r="A4293" s="28" t="s">
        <v>5366</v>
      </c>
      <c r="B4293" s="28" t="s">
        <v>5367</v>
      </c>
      <c r="C4293" s="28" t="s">
        <v>4137</v>
      </c>
      <c r="D4293" s="28" t="s">
        <v>2842</v>
      </c>
      <c r="E4293" s="29">
        <v>42276</v>
      </c>
      <c r="F4293" s="28" t="s">
        <v>4072</v>
      </c>
      <c r="G4293" s="30">
        <v>1353</v>
      </c>
      <c r="H4293" s="28" t="s">
        <v>15276</v>
      </c>
      <c r="I4293" s="31">
        <v>0</v>
      </c>
      <c r="J4293" s="31">
        <v>10500</v>
      </c>
      <c r="K4293" s="28" t="s">
        <v>15277</v>
      </c>
      <c r="L4293" s="32">
        <f t="shared" si="738"/>
        <v>-10500</v>
      </c>
      <c r="M4293" s="33">
        <f t="shared" si="739"/>
        <v>10500</v>
      </c>
      <c r="N4293" s="34" t="b">
        <v>1</v>
      </c>
      <c r="O4293" s="35">
        <f t="shared" si="740"/>
        <v>10500</v>
      </c>
      <c r="P4293" s="36" t="str">
        <f t="shared" si="741"/>
        <v>G</v>
      </c>
      <c r="Q4293" s="37" t="str">
        <f t="shared" si="742"/>
        <v>Friends of Sharmanka (Sharmanka Kinetic Theatre)</v>
      </c>
      <c r="R4293" s="6" t="str">
        <f t="shared" si="743"/>
        <v>G - Friends of Sharmanka (Sharmanka Kinetic Theatre)</v>
      </c>
      <c r="S4293" s="6" t="str">
        <f>IFERROR(INDEX('Vendor Over-ride'!$C:$C, MATCH($R:$R,'Vendor Over-ride'!$A:$A,0)),"")</f>
        <v>G - Friends of Sharmanka (Sharmanka Kinetic Theatre)</v>
      </c>
      <c r="U4293" s="38" t="str">
        <f t="shared" si="737"/>
        <v>Lottery</v>
      </c>
      <c r="V4293" s="5" t="str">
        <f t="shared" si="747"/>
        <v>AWARD</v>
      </c>
      <c r="W4293" s="5" t="b">
        <f t="shared" si="744"/>
        <v>0</v>
      </c>
      <c r="X4293" s="40">
        <f t="shared" ca="1" si="745"/>
        <v>10500</v>
      </c>
      <c r="Y4293" s="30" t="b">
        <f t="shared" ca="1" si="746"/>
        <v>0</v>
      </c>
    </row>
    <row r="4294" spans="1:25" hidden="1">
      <c r="A4294" s="28" t="s">
        <v>5366</v>
      </c>
      <c r="B4294" s="28" t="s">
        <v>5367</v>
      </c>
      <c r="C4294" s="28" t="s">
        <v>4137</v>
      </c>
      <c r="D4294" s="28" t="s">
        <v>2842</v>
      </c>
      <c r="E4294" s="29">
        <v>42276</v>
      </c>
      <c r="F4294" s="28" t="s">
        <v>4074</v>
      </c>
      <c r="G4294" s="30">
        <v>1353</v>
      </c>
      <c r="H4294" s="28" t="s">
        <v>15278</v>
      </c>
      <c r="I4294" s="31">
        <v>0</v>
      </c>
      <c r="J4294" s="31">
        <v>8087</v>
      </c>
      <c r="K4294" s="28" t="s">
        <v>15279</v>
      </c>
      <c r="L4294" s="32">
        <f t="shared" si="738"/>
        <v>-8087</v>
      </c>
      <c r="M4294" s="33">
        <f t="shared" si="739"/>
        <v>8087</v>
      </c>
      <c r="N4294" s="34" t="b">
        <v>1</v>
      </c>
      <c r="O4294" s="35">
        <f t="shared" si="740"/>
        <v>8087</v>
      </c>
      <c r="P4294" s="36" t="str">
        <f t="shared" si="741"/>
        <v>G</v>
      </c>
      <c r="Q4294" s="37" t="str">
        <f t="shared" si="742"/>
        <v>Sara Shaarawi</v>
      </c>
      <c r="R4294" s="6" t="str">
        <f t="shared" si="743"/>
        <v>G - Sara Shaarawi</v>
      </c>
      <c r="S4294" s="6" t="str">
        <f>IFERROR(INDEX('Vendor Over-ride'!$C:$C, MATCH($R:$R,'Vendor Over-ride'!$A:$A,0)),"")</f>
        <v>G - Sara Shaarawi</v>
      </c>
      <c r="U4294" s="38" t="str">
        <f t="shared" si="737"/>
        <v>Lottery</v>
      </c>
      <c r="V4294" s="5" t="str">
        <f t="shared" si="747"/>
        <v>AWARD</v>
      </c>
      <c r="W4294" s="5" t="b">
        <f t="shared" si="744"/>
        <v>0</v>
      </c>
      <c r="X4294" s="40">
        <f t="shared" ca="1" si="745"/>
        <v>10783</v>
      </c>
      <c r="Y4294" s="30" t="b">
        <f t="shared" ca="1" si="746"/>
        <v>0</v>
      </c>
    </row>
    <row r="4295" spans="1:25" hidden="1">
      <c r="A4295" s="28" t="s">
        <v>5366</v>
      </c>
      <c r="B4295" s="28" t="s">
        <v>5367</v>
      </c>
      <c r="C4295" s="28" t="s">
        <v>4137</v>
      </c>
      <c r="D4295" s="28" t="s">
        <v>2842</v>
      </c>
      <c r="E4295" s="29">
        <v>42276</v>
      </c>
      <c r="F4295" s="28" t="s">
        <v>4075</v>
      </c>
      <c r="G4295" s="30">
        <v>1353</v>
      </c>
      <c r="H4295" s="28" t="s">
        <v>15280</v>
      </c>
      <c r="I4295" s="31">
        <v>0</v>
      </c>
      <c r="J4295" s="31">
        <v>11700</v>
      </c>
      <c r="K4295" s="28" t="s">
        <v>15281</v>
      </c>
      <c r="L4295" s="32">
        <f t="shared" si="738"/>
        <v>-11700</v>
      </c>
      <c r="M4295" s="33">
        <f t="shared" si="739"/>
        <v>11700</v>
      </c>
      <c r="N4295" s="34" t="b">
        <v>1</v>
      </c>
      <c r="O4295" s="35">
        <f t="shared" si="740"/>
        <v>11700</v>
      </c>
      <c r="P4295" s="36" t="str">
        <f t="shared" si="741"/>
        <v>G</v>
      </c>
      <c r="Q4295" s="37" t="str">
        <f t="shared" si="742"/>
        <v>Ken Mathieson</v>
      </c>
      <c r="R4295" s="6" t="str">
        <f t="shared" si="743"/>
        <v>G - Ken Mathieson</v>
      </c>
      <c r="S4295" s="6" t="str">
        <f>IFERROR(INDEX('Vendor Over-ride'!$C:$C, MATCH($R:$R,'Vendor Over-ride'!$A:$A,0)),"")</f>
        <v>G - Ken Mathieson</v>
      </c>
      <c r="U4295" s="38" t="str">
        <f t="shared" si="737"/>
        <v>Lottery</v>
      </c>
      <c r="V4295" s="5" t="str">
        <f t="shared" si="747"/>
        <v>AWARD</v>
      </c>
      <c r="W4295" s="5" t="b">
        <f t="shared" si="744"/>
        <v>0</v>
      </c>
      <c r="X4295" s="40">
        <f t="shared" ca="1" si="745"/>
        <v>11700</v>
      </c>
      <c r="Y4295" s="30" t="b">
        <f t="shared" ca="1" si="746"/>
        <v>0</v>
      </c>
    </row>
    <row r="4296" spans="1:25" hidden="1">
      <c r="A4296" s="28" t="s">
        <v>5366</v>
      </c>
      <c r="B4296" s="28" t="s">
        <v>5367</v>
      </c>
      <c r="C4296" s="28" t="s">
        <v>4137</v>
      </c>
      <c r="D4296" s="28" t="s">
        <v>2842</v>
      </c>
      <c r="E4296" s="29">
        <v>42276</v>
      </c>
      <c r="F4296" s="28" t="s">
        <v>4076</v>
      </c>
      <c r="G4296" s="30">
        <v>1353</v>
      </c>
      <c r="H4296" s="28" t="s">
        <v>15282</v>
      </c>
      <c r="I4296" s="31">
        <v>0</v>
      </c>
      <c r="J4296" s="31">
        <v>11250</v>
      </c>
      <c r="K4296" s="28" t="s">
        <v>15283</v>
      </c>
      <c r="L4296" s="32">
        <f t="shared" si="738"/>
        <v>-11250</v>
      </c>
      <c r="M4296" s="33">
        <f t="shared" si="739"/>
        <v>11250</v>
      </c>
      <c r="N4296" s="34" t="b">
        <v>1</v>
      </c>
      <c r="O4296" s="35">
        <f t="shared" si="740"/>
        <v>11250</v>
      </c>
      <c r="P4296" s="36" t="str">
        <f t="shared" si="741"/>
        <v>G</v>
      </c>
      <c r="Q4296" s="37" t="str">
        <f t="shared" si="742"/>
        <v>Document Festival Ltd</v>
      </c>
      <c r="R4296" s="6" t="str">
        <f t="shared" si="743"/>
        <v>G - Document Festival Ltd</v>
      </c>
      <c r="S4296" s="6" t="str">
        <f>IFERROR(INDEX('Vendor Over-ride'!$C:$C, MATCH($R:$R,'Vendor Over-ride'!$A:$A,0)),"")</f>
        <v>G - Document Festival Ltd</v>
      </c>
      <c r="U4296" s="38" t="str">
        <f t="shared" si="737"/>
        <v>Lottery</v>
      </c>
      <c r="V4296" s="5" t="str">
        <f t="shared" si="747"/>
        <v>AWARD</v>
      </c>
      <c r="W4296" s="5" t="b">
        <f t="shared" si="744"/>
        <v>0</v>
      </c>
      <c r="X4296" s="40">
        <f t="shared" ca="1" si="745"/>
        <v>15000</v>
      </c>
      <c r="Y4296" s="30" t="b">
        <f t="shared" ca="1" si="746"/>
        <v>0</v>
      </c>
    </row>
    <row r="4297" spans="1:25" hidden="1">
      <c r="A4297" s="28" t="s">
        <v>5366</v>
      </c>
      <c r="B4297" s="28" t="s">
        <v>5367</v>
      </c>
      <c r="C4297" s="28" t="s">
        <v>4137</v>
      </c>
      <c r="D4297" s="28" t="s">
        <v>2842</v>
      </c>
      <c r="E4297" s="29">
        <v>42276</v>
      </c>
      <c r="F4297" s="28" t="s">
        <v>4078</v>
      </c>
      <c r="G4297" s="30">
        <v>1353</v>
      </c>
      <c r="H4297" s="28" t="s">
        <v>15284</v>
      </c>
      <c r="I4297" s="31">
        <v>0</v>
      </c>
      <c r="J4297" s="31">
        <v>7806</v>
      </c>
      <c r="K4297" s="28" t="s">
        <v>15285</v>
      </c>
      <c r="L4297" s="32">
        <f t="shared" si="738"/>
        <v>-7806</v>
      </c>
      <c r="M4297" s="33">
        <f t="shared" si="739"/>
        <v>7806</v>
      </c>
      <c r="N4297" s="34" t="b">
        <v>1</v>
      </c>
      <c r="O4297" s="35">
        <f t="shared" si="740"/>
        <v>7806</v>
      </c>
      <c r="P4297" s="36" t="str">
        <f t="shared" si="741"/>
        <v>G</v>
      </c>
      <c r="Q4297" s="37" t="str">
        <f t="shared" si="742"/>
        <v>Tortoise in a Nutshell</v>
      </c>
      <c r="R4297" s="6" t="str">
        <f t="shared" si="743"/>
        <v>G - Tortoise in a Nutshell</v>
      </c>
      <c r="S4297" s="6" t="str">
        <f>IFERROR(INDEX('Vendor Over-ride'!$C:$C, MATCH($R:$R,'Vendor Over-ride'!$A:$A,0)),"")</f>
        <v>G - Tortoise in a Nutshell</v>
      </c>
      <c r="U4297" s="38" t="str">
        <f t="shared" si="737"/>
        <v>Lottery</v>
      </c>
      <c r="V4297" s="5" t="str">
        <f t="shared" si="747"/>
        <v>AWARD</v>
      </c>
      <c r="W4297" s="5" t="b">
        <f t="shared" si="744"/>
        <v>0</v>
      </c>
      <c r="X4297" s="40">
        <f t="shared" ca="1" si="745"/>
        <v>7806</v>
      </c>
      <c r="Y4297" s="30" t="b">
        <f t="shared" ca="1" si="746"/>
        <v>0</v>
      </c>
    </row>
    <row r="4298" spans="1:25" hidden="1">
      <c r="A4298" s="28" t="s">
        <v>5366</v>
      </c>
      <c r="B4298" s="28" t="s">
        <v>5367</v>
      </c>
      <c r="C4298" s="28" t="s">
        <v>4137</v>
      </c>
      <c r="D4298" s="28" t="s">
        <v>2842</v>
      </c>
      <c r="E4298" s="29">
        <v>42276</v>
      </c>
      <c r="F4298" s="28" t="s">
        <v>4079</v>
      </c>
      <c r="G4298" s="30">
        <v>1353</v>
      </c>
      <c r="H4298" s="28" t="s">
        <v>15286</v>
      </c>
      <c r="I4298" s="31">
        <v>0</v>
      </c>
      <c r="J4298" s="31">
        <v>4658</v>
      </c>
      <c r="K4298" s="28" t="s">
        <v>15287</v>
      </c>
      <c r="L4298" s="32">
        <f t="shared" si="738"/>
        <v>-4658</v>
      </c>
      <c r="M4298" s="33">
        <f t="shared" si="739"/>
        <v>4658</v>
      </c>
      <c r="N4298" s="34" t="b">
        <v>1</v>
      </c>
      <c r="O4298" s="35">
        <f t="shared" si="740"/>
        <v>4658</v>
      </c>
      <c r="P4298" s="36" t="str">
        <f t="shared" si="741"/>
        <v>G</v>
      </c>
      <c r="Q4298" s="37" t="str">
        <f t="shared" si="742"/>
        <v>sonADA</v>
      </c>
      <c r="R4298" s="6" t="str">
        <f t="shared" si="743"/>
        <v>G - sonADA</v>
      </c>
      <c r="S4298" s="6" t="str">
        <f>IFERROR(INDEX('Vendor Over-ride'!$C:$C, MATCH($R:$R,'Vendor Over-ride'!$A:$A,0)),"")</f>
        <v>G - sonADA</v>
      </c>
      <c r="U4298" s="38" t="str">
        <f t="shared" si="737"/>
        <v>Lottery</v>
      </c>
      <c r="V4298" s="5" t="str">
        <f t="shared" si="747"/>
        <v>AWARD</v>
      </c>
      <c r="W4298" s="5" t="b">
        <f t="shared" si="744"/>
        <v>0</v>
      </c>
      <c r="X4298" s="40">
        <f t="shared" ca="1" si="745"/>
        <v>4658</v>
      </c>
      <c r="Y4298" s="30" t="b">
        <f t="shared" ca="1" si="746"/>
        <v>0</v>
      </c>
    </row>
    <row r="4299" spans="1:25" hidden="1">
      <c r="A4299" s="28" t="s">
        <v>5366</v>
      </c>
      <c r="B4299" s="28" t="s">
        <v>5367</v>
      </c>
      <c r="C4299" s="28" t="s">
        <v>4137</v>
      </c>
      <c r="D4299" s="28" t="s">
        <v>2842</v>
      </c>
      <c r="E4299" s="29">
        <v>42276</v>
      </c>
      <c r="F4299" s="28" t="s">
        <v>15288</v>
      </c>
      <c r="G4299" s="30">
        <v>1353</v>
      </c>
      <c r="H4299" s="28" t="s">
        <v>15289</v>
      </c>
      <c r="I4299" s="31">
        <v>0</v>
      </c>
      <c r="J4299" s="31">
        <v>2750</v>
      </c>
      <c r="K4299" s="28" t="s">
        <v>5402</v>
      </c>
      <c r="L4299" s="32">
        <f t="shared" si="738"/>
        <v>-2750</v>
      </c>
      <c r="M4299" s="33">
        <f t="shared" si="739"/>
        <v>2750</v>
      </c>
      <c r="N4299" s="34" t="b">
        <v>1</v>
      </c>
      <c r="O4299" s="35">
        <f t="shared" si="740"/>
        <v>2750</v>
      </c>
      <c r="P4299" s="36" t="str">
        <f t="shared" si="741"/>
        <v>I</v>
      </c>
      <c r="Q4299" s="37" t="str">
        <f t="shared" si="742"/>
        <v>Amble Skuse</v>
      </c>
      <c r="R4299" s="6" t="str">
        <f t="shared" si="743"/>
        <v>I - Amble Skuse</v>
      </c>
      <c r="S4299" s="6" t="str">
        <f>IFERROR(INDEX('Vendor Over-ride'!$C:$C, MATCH($R:$R,'Vendor Over-ride'!$A:$A,0)),"")</f>
        <v>I - Amble Skuse</v>
      </c>
      <c r="U4299" s="38" t="str">
        <f t="shared" si="737"/>
        <v>Lottery</v>
      </c>
      <c r="V4299" s="5" t="str">
        <f t="shared" si="747"/>
        <v>AWARD</v>
      </c>
      <c r="W4299" s="5" t="b">
        <f t="shared" si="744"/>
        <v>0</v>
      </c>
      <c r="X4299" s="40">
        <f t="shared" ca="1" si="745"/>
        <v>2750</v>
      </c>
      <c r="Y4299" s="30" t="b">
        <f t="shared" ca="1" si="746"/>
        <v>0</v>
      </c>
    </row>
    <row r="4300" spans="1:25" hidden="1">
      <c r="A4300" s="28" t="s">
        <v>5366</v>
      </c>
      <c r="B4300" s="28" t="s">
        <v>5367</v>
      </c>
      <c r="C4300" s="28" t="s">
        <v>4137</v>
      </c>
      <c r="D4300" s="28" t="s">
        <v>2842</v>
      </c>
      <c r="E4300" s="29">
        <v>42276</v>
      </c>
      <c r="F4300" s="28" t="s">
        <v>15290</v>
      </c>
      <c r="G4300" s="30">
        <v>1353</v>
      </c>
      <c r="H4300" s="28" t="s">
        <v>15291</v>
      </c>
      <c r="I4300" s="31">
        <v>0</v>
      </c>
      <c r="J4300" s="31">
        <v>1125</v>
      </c>
      <c r="K4300" s="28" t="s">
        <v>14189</v>
      </c>
      <c r="L4300" s="32">
        <f t="shared" si="738"/>
        <v>-1125</v>
      </c>
      <c r="M4300" s="33">
        <f t="shared" si="739"/>
        <v>1125</v>
      </c>
      <c r="N4300" s="34" t="b">
        <v>1</v>
      </c>
      <c r="O4300" s="35">
        <f t="shared" si="740"/>
        <v>1125</v>
      </c>
      <c r="P4300" s="36" t="str">
        <f t="shared" si="741"/>
        <v>I</v>
      </c>
      <c r="Q4300" s="37" t="str">
        <f t="shared" si="742"/>
        <v>Blazing Griffin Limited</v>
      </c>
      <c r="R4300" s="6" t="str">
        <f t="shared" si="743"/>
        <v>I - Blazing Griffin Limited</v>
      </c>
      <c r="S4300" s="6" t="str">
        <f>IFERROR(INDEX('Vendor Over-ride'!$C:$C, MATCH($R:$R,'Vendor Over-ride'!$A:$A,0)),"")</f>
        <v>I - Blazing Griffin Limited</v>
      </c>
      <c r="U4300" s="38" t="str">
        <f t="shared" si="737"/>
        <v>Lottery</v>
      </c>
      <c r="V4300" s="5" t="str">
        <f t="shared" si="747"/>
        <v>AWARD</v>
      </c>
      <c r="W4300" s="5" t="b">
        <f t="shared" si="744"/>
        <v>0</v>
      </c>
      <c r="X4300" s="40">
        <f t="shared" ca="1" si="745"/>
        <v>2625</v>
      </c>
      <c r="Y4300" s="30" t="b">
        <f t="shared" ca="1" si="746"/>
        <v>0</v>
      </c>
    </row>
    <row r="4301" spans="1:25">
      <c r="A4301" s="28" t="s">
        <v>5366</v>
      </c>
      <c r="B4301" s="28" t="s">
        <v>5367</v>
      </c>
      <c r="C4301" s="28" t="s">
        <v>4137</v>
      </c>
      <c r="D4301" s="28" t="s">
        <v>2842</v>
      </c>
      <c r="E4301" s="29">
        <v>42276</v>
      </c>
      <c r="F4301" s="28" t="s">
        <v>4080</v>
      </c>
      <c r="G4301" s="30">
        <v>1353</v>
      </c>
      <c r="H4301" s="28" t="s">
        <v>15292</v>
      </c>
      <c r="I4301" s="31">
        <v>0</v>
      </c>
      <c r="J4301" s="31">
        <v>4500</v>
      </c>
      <c r="K4301" s="28" t="s">
        <v>4073</v>
      </c>
      <c r="L4301" s="32">
        <f t="shared" si="738"/>
        <v>-4500</v>
      </c>
      <c r="M4301" s="33">
        <f t="shared" si="739"/>
        <v>4500</v>
      </c>
      <c r="N4301" s="34" t="b">
        <v>1</v>
      </c>
      <c r="O4301" s="35">
        <f t="shared" si="740"/>
        <v>4500</v>
      </c>
      <c r="P4301" s="36" t="str">
        <f t="shared" si="741"/>
        <v>I</v>
      </c>
      <c r="Q4301" s="37" t="str">
        <f t="shared" si="742"/>
        <v>City of Edinburgh Council</v>
      </c>
      <c r="R4301" s="6" t="str">
        <f t="shared" si="743"/>
        <v>I - City of Edinburgh Council</v>
      </c>
      <c r="S4301" s="6" t="str">
        <f>IFERROR(INDEX('Vendor Over-ride'!$C:$C, MATCH($R:$R,'Vendor Over-ride'!$A:$A,0)),"")</f>
        <v>I - City of Edinburgh Council</v>
      </c>
      <c r="U4301" s="38" t="str">
        <f t="shared" si="737"/>
        <v>Lottery</v>
      </c>
      <c r="V4301" s="5" t="str">
        <f t="shared" si="747"/>
        <v>AWARD</v>
      </c>
      <c r="W4301" s="5" t="b">
        <f t="shared" si="744"/>
        <v>0</v>
      </c>
      <c r="X4301" s="40">
        <f t="shared" ca="1" si="745"/>
        <v>654412</v>
      </c>
      <c r="Y4301" s="30" t="b">
        <f t="shared" ca="1" si="746"/>
        <v>1</v>
      </c>
    </row>
    <row r="4302" spans="1:25">
      <c r="A4302" s="28" t="s">
        <v>5366</v>
      </c>
      <c r="B4302" s="28" t="s">
        <v>5367</v>
      </c>
      <c r="C4302" s="28" t="s">
        <v>4137</v>
      </c>
      <c r="D4302" s="28" t="s">
        <v>2842</v>
      </c>
      <c r="E4302" s="29">
        <v>42276</v>
      </c>
      <c r="F4302" s="28" t="s">
        <v>15293</v>
      </c>
      <c r="G4302" s="30">
        <v>1353</v>
      </c>
      <c r="H4302" s="28" t="s">
        <v>15294</v>
      </c>
      <c r="I4302" s="31">
        <v>0</v>
      </c>
      <c r="J4302" s="31">
        <v>7566.24</v>
      </c>
      <c r="K4302" s="28" t="s">
        <v>5371</v>
      </c>
      <c r="L4302" s="32">
        <f t="shared" si="738"/>
        <v>-7566.24</v>
      </c>
      <c r="M4302" s="33">
        <f t="shared" si="739"/>
        <v>7566.24</v>
      </c>
      <c r="N4302" s="34" t="b">
        <v>1</v>
      </c>
      <c r="O4302" s="35">
        <f t="shared" si="740"/>
        <v>7566.24</v>
      </c>
      <c r="P4302" s="36" t="str">
        <f t="shared" si="741"/>
        <v>I</v>
      </c>
      <c r="Q4302" s="37" t="str">
        <f t="shared" si="742"/>
        <v>Comar</v>
      </c>
      <c r="R4302" s="6" t="str">
        <f t="shared" si="743"/>
        <v>I - Comar</v>
      </c>
      <c r="S4302" s="6" t="str">
        <f>IFERROR(INDEX('Vendor Over-ride'!$C:$C, MATCH($R:$R,'Vendor Over-ride'!$A:$A,0)),"")</f>
        <v>I - Comar</v>
      </c>
      <c r="U4302" s="38" t="str">
        <f t="shared" si="737"/>
        <v>Lottery</v>
      </c>
      <c r="V4302" s="5" t="str">
        <f t="shared" si="747"/>
        <v>AWARD</v>
      </c>
      <c r="W4302" s="5" t="b">
        <f t="shared" si="744"/>
        <v>0</v>
      </c>
      <c r="X4302" s="40">
        <f t="shared" ca="1" si="745"/>
        <v>97700.849999999991</v>
      </c>
      <c r="Y4302" s="30" t="b">
        <f t="shared" ca="1" si="746"/>
        <v>1</v>
      </c>
    </row>
    <row r="4303" spans="1:25">
      <c r="A4303" s="28" t="s">
        <v>5366</v>
      </c>
      <c r="B4303" s="28" t="s">
        <v>5367</v>
      </c>
      <c r="C4303" s="28" t="s">
        <v>4137</v>
      </c>
      <c r="D4303" s="28" t="s">
        <v>2842</v>
      </c>
      <c r="E4303" s="29">
        <v>42276</v>
      </c>
      <c r="F4303" s="28" t="s">
        <v>4081</v>
      </c>
      <c r="G4303" s="30">
        <v>1353</v>
      </c>
      <c r="H4303" s="28" t="s">
        <v>15295</v>
      </c>
      <c r="I4303" s="31">
        <v>0</v>
      </c>
      <c r="J4303" s="31">
        <v>90000</v>
      </c>
      <c r="K4303" s="28" t="s">
        <v>15296</v>
      </c>
      <c r="L4303" s="32">
        <f t="shared" si="738"/>
        <v>-90000</v>
      </c>
      <c r="M4303" s="33">
        <f t="shared" si="739"/>
        <v>90000</v>
      </c>
      <c r="N4303" s="34" t="b">
        <v>1</v>
      </c>
      <c r="O4303" s="35">
        <f t="shared" si="740"/>
        <v>90000</v>
      </c>
      <c r="P4303" s="36" t="str">
        <f t="shared" si="741"/>
        <v>I</v>
      </c>
      <c r="Q4303" s="37" t="str">
        <f t="shared" si="742"/>
        <v>Guild of Players Dumfries</v>
      </c>
      <c r="R4303" s="6" t="str">
        <f t="shared" si="743"/>
        <v>I - Guild of Players Dumfries</v>
      </c>
      <c r="S4303" s="6" t="str">
        <f>IFERROR(INDEX('Vendor Over-ride'!$C:$C, MATCH($R:$R,'Vendor Over-ride'!$A:$A,0)),"")</f>
        <v>I - Guild of Players Dumfries</v>
      </c>
      <c r="U4303" s="38" t="str">
        <f t="shared" si="737"/>
        <v>Lottery</v>
      </c>
      <c r="V4303" s="5" t="str">
        <f t="shared" si="747"/>
        <v>AWARD</v>
      </c>
      <c r="W4303" s="5" t="b">
        <f t="shared" si="744"/>
        <v>1</v>
      </c>
      <c r="X4303" s="40">
        <f t="shared" ca="1" si="745"/>
        <v>100000</v>
      </c>
      <c r="Y4303" s="30" t="b">
        <f t="shared" ca="1" si="746"/>
        <v>1</v>
      </c>
    </row>
    <row r="4304" spans="1:25" hidden="1">
      <c r="A4304" s="28" t="s">
        <v>5366</v>
      </c>
      <c r="B4304" s="28" t="s">
        <v>5367</v>
      </c>
      <c r="C4304" s="28" t="s">
        <v>4137</v>
      </c>
      <c r="D4304" s="28" t="s">
        <v>2842</v>
      </c>
      <c r="E4304" s="29">
        <v>42276</v>
      </c>
      <c r="F4304" s="28" t="s">
        <v>4082</v>
      </c>
      <c r="G4304" s="30">
        <v>1353</v>
      </c>
      <c r="H4304" s="28" t="s">
        <v>15297</v>
      </c>
      <c r="I4304" s="31">
        <v>0</v>
      </c>
      <c r="J4304" s="31">
        <v>5000</v>
      </c>
      <c r="K4304" s="28" t="s">
        <v>5720</v>
      </c>
      <c r="L4304" s="32">
        <f t="shared" si="738"/>
        <v>-5000</v>
      </c>
      <c r="M4304" s="33">
        <f t="shared" si="739"/>
        <v>5000</v>
      </c>
      <c r="N4304" s="34" t="b">
        <v>1</v>
      </c>
      <c r="O4304" s="35">
        <f t="shared" si="740"/>
        <v>5000</v>
      </c>
      <c r="P4304" s="36" t="str">
        <f t="shared" si="741"/>
        <v>I</v>
      </c>
      <c r="Q4304" s="37" t="str">
        <f t="shared" si="742"/>
        <v>Henry Coombes</v>
      </c>
      <c r="R4304" s="6" t="str">
        <f t="shared" si="743"/>
        <v>I - Henry Coombes</v>
      </c>
      <c r="S4304" s="6" t="str">
        <f>IFERROR(INDEX('Vendor Over-ride'!$C:$C, MATCH($R:$R,'Vendor Over-ride'!$A:$A,0)),"")</f>
        <v>I - Henry Coombes</v>
      </c>
      <c r="U4304" s="38" t="str">
        <f t="shared" si="737"/>
        <v>Lottery</v>
      </c>
      <c r="V4304" s="5" t="str">
        <f t="shared" si="747"/>
        <v>AWARD</v>
      </c>
      <c r="W4304" s="5" t="b">
        <f t="shared" si="744"/>
        <v>0</v>
      </c>
      <c r="X4304" s="40">
        <f t="shared" ca="1" si="745"/>
        <v>5000</v>
      </c>
      <c r="Y4304" s="30" t="b">
        <f t="shared" ca="1" si="746"/>
        <v>0</v>
      </c>
    </row>
    <row r="4305" spans="1:25" hidden="1">
      <c r="A4305" s="28" t="s">
        <v>5366</v>
      </c>
      <c r="B4305" s="28" t="s">
        <v>5367</v>
      </c>
      <c r="C4305" s="28" t="s">
        <v>4137</v>
      </c>
      <c r="D4305" s="28" t="s">
        <v>2842</v>
      </c>
      <c r="E4305" s="29">
        <v>42276</v>
      </c>
      <c r="F4305" s="28" t="s">
        <v>4083</v>
      </c>
      <c r="G4305" s="30">
        <v>1353</v>
      </c>
      <c r="H4305" s="28" t="s">
        <v>15298</v>
      </c>
      <c r="I4305" s="31">
        <v>0</v>
      </c>
      <c r="J4305" s="31">
        <v>1125</v>
      </c>
      <c r="K4305" s="28" t="s">
        <v>13734</v>
      </c>
      <c r="L4305" s="32">
        <f t="shared" si="738"/>
        <v>-1125</v>
      </c>
      <c r="M4305" s="33">
        <f t="shared" si="739"/>
        <v>1125</v>
      </c>
      <c r="N4305" s="34" t="b">
        <v>1</v>
      </c>
      <c r="O4305" s="35">
        <f t="shared" si="740"/>
        <v>1125</v>
      </c>
      <c r="P4305" s="36" t="str">
        <f t="shared" si="741"/>
        <v>I</v>
      </c>
      <c r="Q4305" s="37" t="str">
        <f t="shared" si="742"/>
        <v>LouMcLou Films Ltd</v>
      </c>
      <c r="R4305" s="6" t="str">
        <f t="shared" si="743"/>
        <v>I - LouMcLou Films Ltd</v>
      </c>
      <c r="S4305" s="6" t="str">
        <f>IFERROR(INDEX('Vendor Over-ride'!$C:$C, MATCH($R:$R,'Vendor Over-ride'!$A:$A,0)),"")</f>
        <v>I - LouMcLou Films Ltd</v>
      </c>
      <c r="U4305" s="38" t="str">
        <f t="shared" si="737"/>
        <v>Lottery</v>
      </c>
      <c r="V4305" s="5" t="str">
        <f t="shared" si="747"/>
        <v>AWARD</v>
      </c>
      <c r="W4305" s="5" t="b">
        <f t="shared" si="744"/>
        <v>0</v>
      </c>
      <c r="X4305" s="40">
        <f t="shared" ca="1" si="745"/>
        <v>13710</v>
      </c>
      <c r="Y4305" s="30" t="b">
        <f t="shared" ca="1" si="746"/>
        <v>0</v>
      </c>
    </row>
    <row r="4306" spans="1:25" hidden="1">
      <c r="A4306" s="28" t="s">
        <v>5366</v>
      </c>
      <c r="B4306" s="28" t="s">
        <v>5367</v>
      </c>
      <c r="C4306" s="28" t="s">
        <v>4137</v>
      </c>
      <c r="D4306" s="28" t="s">
        <v>2842</v>
      </c>
      <c r="E4306" s="29">
        <v>42276</v>
      </c>
      <c r="F4306" s="28" t="s">
        <v>4084</v>
      </c>
      <c r="G4306" s="30">
        <v>1353</v>
      </c>
      <c r="H4306" s="28" t="s">
        <v>15299</v>
      </c>
      <c r="I4306" s="31">
        <v>0</v>
      </c>
      <c r="J4306" s="31">
        <v>960</v>
      </c>
      <c r="K4306" s="28" t="s">
        <v>14873</v>
      </c>
      <c r="L4306" s="32">
        <f t="shared" si="738"/>
        <v>-960</v>
      </c>
      <c r="M4306" s="33">
        <f t="shared" si="739"/>
        <v>960</v>
      </c>
      <c r="N4306" s="34" t="b">
        <v>1</v>
      </c>
      <c r="O4306" s="35">
        <f t="shared" si="740"/>
        <v>960</v>
      </c>
      <c r="P4306" s="36" t="str">
        <f t="shared" si="741"/>
        <v>I</v>
      </c>
      <c r="Q4306" s="37" t="str">
        <f t="shared" si="742"/>
        <v>Paradiso Films Documentaries Ltd</v>
      </c>
      <c r="R4306" s="6" t="str">
        <f t="shared" si="743"/>
        <v>I - Paradiso Films Documentaries Ltd</v>
      </c>
      <c r="S4306" s="6" t="str">
        <f>IFERROR(INDEX('Vendor Over-ride'!$C:$C, MATCH($R:$R,'Vendor Over-ride'!$A:$A,0)),"")</f>
        <v>I - Paradiso Films Documentaries Ltd</v>
      </c>
      <c r="U4306" s="38" t="str">
        <f t="shared" si="737"/>
        <v>Lottery</v>
      </c>
      <c r="V4306" s="5" t="str">
        <f t="shared" si="747"/>
        <v>AWARD</v>
      </c>
      <c r="W4306" s="5" t="b">
        <f t="shared" si="744"/>
        <v>0</v>
      </c>
      <c r="X4306" s="40">
        <f t="shared" ca="1" si="745"/>
        <v>17458</v>
      </c>
      <c r="Y4306" s="30" t="b">
        <f t="shared" ca="1" si="746"/>
        <v>0</v>
      </c>
    </row>
    <row r="4307" spans="1:25" hidden="1">
      <c r="A4307" s="28" t="s">
        <v>5366</v>
      </c>
      <c r="B4307" s="28" t="s">
        <v>5367</v>
      </c>
      <c r="C4307" s="28" t="s">
        <v>4137</v>
      </c>
      <c r="D4307" s="28" t="s">
        <v>2842</v>
      </c>
      <c r="E4307" s="29">
        <v>42276</v>
      </c>
      <c r="F4307" s="28" t="s">
        <v>15300</v>
      </c>
      <c r="G4307" s="30">
        <v>1353</v>
      </c>
      <c r="H4307" s="28" t="s">
        <v>15301</v>
      </c>
      <c r="I4307" s="31">
        <v>0</v>
      </c>
      <c r="J4307" s="31">
        <v>18000</v>
      </c>
      <c r="K4307" s="28" t="s">
        <v>15302</v>
      </c>
      <c r="L4307" s="32">
        <f t="shared" si="738"/>
        <v>-18000</v>
      </c>
      <c r="M4307" s="33">
        <f t="shared" si="739"/>
        <v>18000</v>
      </c>
      <c r="N4307" s="34" t="b">
        <v>1</v>
      </c>
      <c r="O4307" s="35">
        <f t="shared" si="740"/>
        <v>18000</v>
      </c>
      <c r="P4307" s="36" t="str">
        <f t="shared" si="741"/>
        <v>I</v>
      </c>
      <c r="Q4307" s="37" t="str">
        <f t="shared" si="742"/>
        <v>Rob Roy Films</v>
      </c>
      <c r="R4307" s="6" t="str">
        <f t="shared" si="743"/>
        <v>I - Rob Roy Films</v>
      </c>
      <c r="S4307" s="6" t="str">
        <f>IFERROR(INDEX('Vendor Over-ride'!$C:$C, MATCH($R:$R,'Vendor Over-ride'!$A:$A,0)),"")</f>
        <v>I - Rob Roy Films Ltd</v>
      </c>
      <c r="U4307" s="38" t="str">
        <f t="shared" si="737"/>
        <v>Lottery</v>
      </c>
      <c r="V4307" s="5" t="str">
        <f t="shared" si="747"/>
        <v>AWARD</v>
      </c>
      <c r="W4307" s="5" t="b">
        <f t="shared" si="744"/>
        <v>0</v>
      </c>
      <c r="X4307" s="40">
        <f t="shared" ca="1" si="745"/>
        <v>18000</v>
      </c>
      <c r="Y4307" s="30" t="b">
        <f t="shared" ca="1" si="746"/>
        <v>0</v>
      </c>
    </row>
    <row r="4308" spans="1:25" hidden="1">
      <c r="A4308" s="28" t="s">
        <v>5366</v>
      </c>
      <c r="B4308" s="28" t="s">
        <v>5367</v>
      </c>
      <c r="C4308" s="28" t="s">
        <v>4137</v>
      </c>
      <c r="D4308" s="28" t="s">
        <v>2842</v>
      </c>
      <c r="E4308" s="29">
        <v>42276</v>
      </c>
      <c r="F4308" s="28" t="s">
        <v>4085</v>
      </c>
      <c r="G4308" s="30">
        <v>1353</v>
      </c>
      <c r="H4308" s="28" t="s">
        <v>15303</v>
      </c>
      <c r="I4308" s="31">
        <v>0</v>
      </c>
      <c r="J4308" s="31">
        <v>6000</v>
      </c>
      <c r="K4308" s="28" t="s">
        <v>5678</v>
      </c>
      <c r="L4308" s="32">
        <f t="shared" si="738"/>
        <v>-6000</v>
      </c>
      <c r="M4308" s="33">
        <f t="shared" si="739"/>
        <v>6000</v>
      </c>
      <c r="N4308" s="34" t="b">
        <v>1</v>
      </c>
      <c r="O4308" s="35">
        <f t="shared" si="740"/>
        <v>6000</v>
      </c>
      <c r="P4308" s="36" t="str">
        <f t="shared" si="741"/>
        <v>I</v>
      </c>
      <c r="Q4308" s="37" t="str">
        <f t="shared" si="742"/>
        <v>Saraband (Scotland) Ltd</v>
      </c>
      <c r="R4308" s="6" t="str">
        <f t="shared" si="743"/>
        <v>I - Saraband (Scotland) Ltd</v>
      </c>
      <c r="S4308" s="6" t="str">
        <f>IFERROR(INDEX('Vendor Over-ride'!$C:$C, MATCH($R:$R,'Vendor Over-ride'!$A:$A,0)),"")</f>
        <v>I - Saraband (Scotland) Ltd</v>
      </c>
      <c r="U4308" s="38" t="str">
        <f t="shared" si="737"/>
        <v>Lottery</v>
      </c>
      <c r="V4308" s="5" t="str">
        <f t="shared" si="747"/>
        <v>AWARD</v>
      </c>
      <c r="W4308" s="5" t="b">
        <f t="shared" si="744"/>
        <v>0</v>
      </c>
      <c r="X4308" s="40">
        <f t="shared" ca="1" si="745"/>
        <v>8500</v>
      </c>
      <c r="Y4308" s="30" t="b">
        <f t="shared" ca="1" si="746"/>
        <v>0</v>
      </c>
    </row>
    <row r="4309" spans="1:25">
      <c r="A4309" s="28" t="s">
        <v>5366</v>
      </c>
      <c r="B4309" s="28" t="s">
        <v>5367</v>
      </c>
      <c r="C4309" s="28" t="s">
        <v>4137</v>
      </c>
      <c r="D4309" s="28" t="s">
        <v>2842</v>
      </c>
      <c r="E4309" s="29">
        <v>42276</v>
      </c>
      <c r="F4309" s="28" t="s">
        <v>4086</v>
      </c>
      <c r="G4309" s="30">
        <v>1353</v>
      </c>
      <c r="H4309" s="28" t="s">
        <v>15304</v>
      </c>
      <c r="I4309" s="31">
        <v>0</v>
      </c>
      <c r="J4309" s="31">
        <v>84000</v>
      </c>
      <c r="K4309" s="28" t="s">
        <v>5422</v>
      </c>
      <c r="L4309" s="32">
        <f t="shared" si="738"/>
        <v>-84000</v>
      </c>
      <c r="M4309" s="33">
        <f t="shared" si="739"/>
        <v>84000</v>
      </c>
      <c r="N4309" s="34" t="b">
        <v>1</v>
      </c>
      <c r="O4309" s="35">
        <f t="shared" si="740"/>
        <v>84000</v>
      </c>
      <c r="P4309" s="36" t="str">
        <f t="shared" si="741"/>
        <v>I</v>
      </c>
      <c r="Q4309" s="37" t="str">
        <f t="shared" si="742"/>
        <v>Scottish Poetry Library</v>
      </c>
      <c r="R4309" s="6" t="str">
        <f t="shared" si="743"/>
        <v>I - Scottish Poetry Library</v>
      </c>
      <c r="S4309" s="6" t="str">
        <f>IFERROR(INDEX('Vendor Over-ride'!$C:$C, MATCH($R:$R,'Vendor Over-ride'!$A:$A,0)),"")</f>
        <v>I - Scottish Poetry Library</v>
      </c>
      <c r="U4309" s="38" t="str">
        <f t="shared" si="737"/>
        <v>Lottery</v>
      </c>
      <c r="V4309" s="5" t="str">
        <f t="shared" si="747"/>
        <v>AWARD</v>
      </c>
      <c r="W4309" s="5" t="b">
        <f t="shared" si="744"/>
        <v>1</v>
      </c>
      <c r="X4309" s="40">
        <f t="shared" ca="1" si="745"/>
        <v>129939</v>
      </c>
      <c r="Y4309" s="30" t="b">
        <f t="shared" ca="1" si="746"/>
        <v>1</v>
      </c>
    </row>
    <row r="4310" spans="1:25" hidden="1">
      <c r="A4310" s="28" t="s">
        <v>5366</v>
      </c>
      <c r="B4310" s="28" t="s">
        <v>5367</v>
      </c>
      <c r="C4310" s="28" t="s">
        <v>4137</v>
      </c>
      <c r="D4310" s="28" t="s">
        <v>2842</v>
      </c>
      <c r="E4310" s="29">
        <v>42276</v>
      </c>
      <c r="F4310" s="28" t="s">
        <v>15305</v>
      </c>
      <c r="G4310" s="30">
        <v>1353</v>
      </c>
      <c r="H4310" s="28" t="s">
        <v>15306</v>
      </c>
      <c r="I4310" s="31">
        <v>0</v>
      </c>
      <c r="J4310" s="31">
        <v>11250</v>
      </c>
      <c r="K4310" s="28" t="s">
        <v>15307</v>
      </c>
      <c r="L4310" s="32">
        <f t="shared" si="738"/>
        <v>-11250</v>
      </c>
      <c r="M4310" s="33">
        <f t="shared" si="739"/>
        <v>11250</v>
      </c>
      <c r="N4310" s="34" t="b">
        <v>1</v>
      </c>
      <c r="O4310" s="35">
        <f t="shared" si="740"/>
        <v>11250</v>
      </c>
      <c r="P4310" s="36" t="str">
        <f t="shared" si="741"/>
        <v>I</v>
      </c>
      <c r="Q4310" s="37" t="str">
        <f t="shared" si="742"/>
        <v>Somewhere</v>
      </c>
      <c r="R4310" s="6" t="str">
        <f t="shared" si="743"/>
        <v>I - Somewhere</v>
      </c>
      <c r="S4310" s="6" t="str">
        <f>IFERROR(INDEX('Vendor Over-ride'!$C:$C, MATCH($R:$R,'Vendor Over-ride'!$A:$A,0)),"")</f>
        <v>I - Somewhere</v>
      </c>
      <c r="U4310" s="38" t="str">
        <f t="shared" si="737"/>
        <v>Lottery</v>
      </c>
      <c r="V4310" s="5" t="str">
        <f t="shared" si="747"/>
        <v>AWARD</v>
      </c>
      <c r="W4310" s="5" t="b">
        <f t="shared" si="744"/>
        <v>0</v>
      </c>
      <c r="X4310" s="40">
        <f t="shared" ca="1" si="745"/>
        <v>13806</v>
      </c>
      <c r="Y4310" s="30" t="b">
        <f t="shared" ca="1" si="746"/>
        <v>0</v>
      </c>
    </row>
    <row r="4311" spans="1:25" hidden="1">
      <c r="A4311" s="28" t="s">
        <v>5366</v>
      </c>
      <c r="B4311" s="28" t="s">
        <v>5367</v>
      </c>
      <c r="C4311" s="28" t="s">
        <v>4137</v>
      </c>
      <c r="D4311" s="28" t="s">
        <v>2842</v>
      </c>
      <c r="E4311" s="29">
        <v>42276</v>
      </c>
      <c r="F4311" s="28" t="s">
        <v>4087</v>
      </c>
      <c r="G4311" s="30">
        <v>1353</v>
      </c>
      <c r="H4311" s="28" t="s">
        <v>15308</v>
      </c>
      <c r="I4311" s="31">
        <v>0</v>
      </c>
      <c r="J4311" s="31">
        <v>3250</v>
      </c>
      <c r="K4311" s="28" t="s">
        <v>5379</v>
      </c>
      <c r="L4311" s="32">
        <f t="shared" si="738"/>
        <v>-3250</v>
      </c>
      <c r="M4311" s="33">
        <f t="shared" si="739"/>
        <v>3250</v>
      </c>
      <c r="N4311" s="34" t="b">
        <v>1</v>
      </c>
      <c r="O4311" s="35">
        <f t="shared" si="740"/>
        <v>3250</v>
      </c>
      <c r="P4311" s="36" t="str">
        <f t="shared" si="741"/>
        <v>I</v>
      </c>
      <c r="Q4311" s="37" t="str">
        <f t="shared" si="742"/>
        <v>Strident Publishing Limited</v>
      </c>
      <c r="R4311" s="6" t="str">
        <f t="shared" si="743"/>
        <v>I - Strident Publishing Limited</v>
      </c>
      <c r="S4311" s="6" t="str">
        <f>IFERROR(INDEX('Vendor Over-ride'!$C:$C, MATCH($R:$R,'Vendor Over-ride'!$A:$A,0)),"")</f>
        <v>I - Strident Publishing</v>
      </c>
      <c r="U4311" s="38" t="str">
        <f t="shared" si="737"/>
        <v>Lottery</v>
      </c>
      <c r="V4311" s="5" t="str">
        <f t="shared" si="747"/>
        <v>AWARD</v>
      </c>
      <c r="W4311" s="5" t="b">
        <f t="shared" si="744"/>
        <v>0</v>
      </c>
      <c r="X4311" s="40">
        <f t="shared" ca="1" si="745"/>
        <v>3250</v>
      </c>
      <c r="Y4311" s="30" t="b">
        <f t="shared" ca="1" si="746"/>
        <v>0</v>
      </c>
    </row>
    <row r="4312" spans="1:25" hidden="1">
      <c r="A4312" s="28" t="s">
        <v>5366</v>
      </c>
      <c r="B4312" s="28" t="s">
        <v>5367</v>
      </c>
      <c r="C4312" s="28" t="s">
        <v>4137</v>
      </c>
      <c r="D4312" s="28" t="s">
        <v>2842</v>
      </c>
      <c r="E4312" s="29">
        <v>42276</v>
      </c>
      <c r="F4312" s="28" t="s">
        <v>4088</v>
      </c>
      <c r="G4312" s="30">
        <v>1353</v>
      </c>
      <c r="H4312" s="28" t="s">
        <v>15309</v>
      </c>
      <c r="I4312" s="31">
        <v>0</v>
      </c>
      <c r="J4312" s="31">
        <v>1750</v>
      </c>
      <c r="K4312" s="28" t="s">
        <v>2935</v>
      </c>
      <c r="L4312" s="32">
        <f t="shared" si="738"/>
        <v>-1750</v>
      </c>
      <c r="M4312" s="33">
        <f t="shared" si="739"/>
        <v>1750</v>
      </c>
      <c r="N4312" s="34" t="b">
        <v>1</v>
      </c>
      <c r="O4312" s="35">
        <f t="shared" si="740"/>
        <v>1750</v>
      </c>
      <c r="P4312" s="36" t="str">
        <f t="shared" si="741"/>
        <v>I</v>
      </c>
      <c r="Q4312" s="37" t="str">
        <f t="shared" si="742"/>
        <v>Suzy Glass Limited</v>
      </c>
      <c r="R4312" s="6" t="str">
        <f t="shared" si="743"/>
        <v>I - Suzy Glass Limited</v>
      </c>
      <c r="S4312" s="6" t="str">
        <f>IFERROR(INDEX('Vendor Over-ride'!$C:$C, MATCH($R:$R,'Vendor Over-ride'!$A:$A,0)),"")</f>
        <v>I - Suzy Glass Limited</v>
      </c>
      <c r="U4312" s="38" t="str">
        <f t="shared" si="737"/>
        <v>Lottery</v>
      </c>
      <c r="V4312" s="5" t="str">
        <f t="shared" si="747"/>
        <v>AWARD</v>
      </c>
      <c r="W4312" s="5" t="b">
        <f t="shared" si="744"/>
        <v>0</v>
      </c>
      <c r="X4312" s="40">
        <f t="shared" ca="1" si="745"/>
        <v>16626</v>
      </c>
      <c r="Y4312" s="30" t="b">
        <f t="shared" ca="1" si="746"/>
        <v>0</v>
      </c>
    </row>
    <row r="4313" spans="1:25" hidden="1">
      <c r="A4313" s="28" t="s">
        <v>5366</v>
      </c>
      <c r="B4313" s="28" t="s">
        <v>5367</v>
      </c>
      <c r="C4313" s="28" t="s">
        <v>4137</v>
      </c>
      <c r="D4313" s="28" t="s">
        <v>2842</v>
      </c>
      <c r="E4313" s="29">
        <v>42276</v>
      </c>
      <c r="F4313" s="28" t="s">
        <v>4089</v>
      </c>
      <c r="G4313" s="30">
        <v>1353</v>
      </c>
      <c r="H4313" s="28" t="s">
        <v>15310</v>
      </c>
      <c r="I4313" s="31">
        <v>0</v>
      </c>
      <c r="J4313" s="31">
        <v>9574</v>
      </c>
      <c r="K4313" s="28" t="s">
        <v>5709</v>
      </c>
      <c r="L4313" s="32">
        <f t="shared" si="738"/>
        <v>-9574</v>
      </c>
      <c r="M4313" s="33">
        <f t="shared" si="739"/>
        <v>9574</v>
      </c>
      <c r="N4313" s="34" t="b">
        <v>1</v>
      </c>
      <c r="O4313" s="35">
        <f t="shared" si="740"/>
        <v>9574</v>
      </c>
      <c r="P4313" s="36" t="str">
        <f t="shared" si="741"/>
        <v>I</v>
      </c>
      <c r="Q4313" s="37" t="str">
        <f t="shared" si="742"/>
        <v>Thomas Pritchard</v>
      </c>
      <c r="R4313" s="6" t="str">
        <f t="shared" si="743"/>
        <v>I - Thomas Pritchard</v>
      </c>
      <c r="S4313" s="6" t="str">
        <f>IFERROR(INDEX('Vendor Over-ride'!$C:$C, MATCH($R:$R,'Vendor Over-ride'!$A:$A,0)),"")</f>
        <v>I - Thomas Pritchard</v>
      </c>
      <c r="U4313" s="38" t="str">
        <f t="shared" si="737"/>
        <v>Lottery</v>
      </c>
      <c r="V4313" s="5" t="str">
        <f t="shared" si="747"/>
        <v>AWARD</v>
      </c>
      <c r="W4313" s="5" t="b">
        <f t="shared" si="744"/>
        <v>0</v>
      </c>
      <c r="X4313" s="40">
        <f t="shared" ca="1" si="745"/>
        <v>9574</v>
      </c>
      <c r="Y4313" s="30" t="b">
        <f t="shared" ca="1" si="746"/>
        <v>0</v>
      </c>
    </row>
    <row r="4314" spans="1:25" hidden="1">
      <c r="A4314" s="28" t="s">
        <v>5366</v>
      </c>
      <c r="B4314" s="28" t="s">
        <v>5367</v>
      </c>
      <c r="C4314" s="28" t="s">
        <v>4137</v>
      </c>
      <c r="D4314" s="28" t="s">
        <v>2842</v>
      </c>
      <c r="E4314" s="29">
        <v>42276</v>
      </c>
      <c r="F4314" s="28" t="s">
        <v>4090</v>
      </c>
      <c r="G4314" s="30">
        <v>1353</v>
      </c>
      <c r="H4314" s="28" t="s">
        <v>15311</v>
      </c>
      <c r="I4314" s="31">
        <v>0</v>
      </c>
      <c r="J4314" s="31">
        <v>2000</v>
      </c>
      <c r="K4314" s="28" t="s">
        <v>15312</v>
      </c>
      <c r="L4314" s="32">
        <f t="shared" si="738"/>
        <v>-2000</v>
      </c>
      <c r="M4314" s="33">
        <f t="shared" si="739"/>
        <v>2000</v>
      </c>
      <c r="N4314" s="34" t="b">
        <v>1</v>
      </c>
      <c r="O4314" s="35">
        <f t="shared" si="740"/>
        <v>2000</v>
      </c>
      <c r="P4314" s="36" t="str">
        <f t="shared" si="741"/>
        <v>I</v>
      </c>
      <c r="Q4314" s="37" t="str">
        <f t="shared" si="742"/>
        <v>Urr Collective, The</v>
      </c>
      <c r="R4314" s="6" t="str">
        <f t="shared" si="743"/>
        <v>I - Urr Collective, The</v>
      </c>
      <c r="S4314" s="6" t="str">
        <f>IFERROR(INDEX('Vendor Over-ride'!$C:$C, MATCH($R:$R,'Vendor Over-ride'!$A:$A,0)),"")</f>
        <v>I - Urr Collective, The</v>
      </c>
      <c r="U4314" s="38" t="str">
        <f t="shared" si="737"/>
        <v>Lottery</v>
      </c>
      <c r="V4314" s="5" t="str">
        <f t="shared" si="747"/>
        <v>AWARD</v>
      </c>
      <c r="W4314" s="5" t="b">
        <f t="shared" si="744"/>
        <v>0</v>
      </c>
      <c r="X4314" s="40">
        <f t="shared" ca="1" si="745"/>
        <v>2000</v>
      </c>
      <c r="Y4314" s="30" t="b">
        <f t="shared" ca="1" si="746"/>
        <v>0</v>
      </c>
    </row>
    <row r="4315" spans="1:25">
      <c r="A4315" s="28" t="s">
        <v>5366</v>
      </c>
      <c r="B4315" s="28" t="s">
        <v>5367</v>
      </c>
      <c r="C4315" s="28" t="s">
        <v>4137</v>
      </c>
      <c r="D4315" s="28" t="s">
        <v>2842</v>
      </c>
      <c r="E4315" s="29">
        <v>42276</v>
      </c>
      <c r="F4315" s="28" t="s">
        <v>4091</v>
      </c>
      <c r="G4315" s="30">
        <v>1353</v>
      </c>
      <c r="H4315" s="28" t="s">
        <v>15313</v>
      </c>
      <c r="I4315" s="31">
        <v>0</v>
      </c>
      <c r="J4315" s="31">
        <v>51600</v>
      </c>
      <c r="K4315" s="28" t="s">
        <v>9142</v>
      </c>
      <c r="L4315" s="32">
        <f t="shared" si="738"/>
        <v>-51600</v>
      </c>
      <c r="M4315" s="33">
        <f t="shared" si="739"/>
        <v>51600</v>
      </c>
      <c r="N4315" s="34" t="b">
        <v>1</v>
      </c>
      <c r="O4315" s="35">
        <f t="shared" si="740"/>
        <v>51600</v>
      </c>
      <c r="P4315" s="36" t="str">
        <f t="shared" si="741"/>
        <v>I</v>
      </c>
      <c r="Q4315" s="37" t="str">
        <f t="shared" si="742"/>
        <v>Vox Motus</v>
      </c>
      <c r="R4315" s="6" t="str">
        <f t="shared" si="743"/>
        <v>I - Vox Motus</v>
      </c>
      <c r="S4315" s="6" t="str">
        <f>IFERROR(INDEX('Vendor Over-ride'!$C:$C, MATCH($R:$R,'Vendor Over-ride'!$A:$A,0)),"")</f>
        <v>I - Vox Motus</v>
      </c>
      <c r="U4315" s="38" t="str">
        <f t="shared" si="737"/>
        <v>Lottery</v>
      </c>
      <c r="V4315" s="5" t="str">
        <f t="shared" si="747"/>
        <v>AWARD</v>
      </c>
      <c r="W4315" s="5" t="b">
        <f t="shared" si="744"/>
        <v>1</v>
      </c>
      <c r="X4315" s="40">
        <f t="shared" ca="1" si="745"/>
        <v>126950</v>
      </c>
      <c r="Y4315" s="30" t="b">
        <f t="shared" ca="1" si="746"/>
        <v>1</v>
      </c>
    </row>
    <row r="4316" spans="1:25" hidden="1">
      <c r="A4316" s="28" t="s">
        <v>5366</v>
      </c>
      <c r="B4316" s="28" t="s">
        <v>5367</v>
      </c>
      <c r="C4316" s="28" t="s">
        <v>4137</v>
      </c>
      <c r="D4316" s="28" t="s">
        <v>2842</v>
      </c>
      <c r="E4316" s="29">
        <v>42276</v>
      </c>
      <c r="F4316" s="28" t="s">
        <v>4092</v>
      </c>
      <c r="G4316" s="30">
        <v>1353</v>
      </c>
      <c r="H4316" s="28" t="s">
        <v>15314</v>
      </c>
      <c r="I4316" s="31">
        <v>0</v>
      </c>
      <c r="J4316" s="31">
        <v>1345</v>
      </c>
      <c r="K4316" s="28" t="s">
        <v>15315</v>
      </c>
      <c r="L4316" s="32">
        <f t="shared" si="738"/>
        <v>-1345</v>
      </c>
      <c r="M4316" s="33">
        <f t="shared" si="739"/>
        <v>1345</v>
      </c>
      <c r="N4316" s="34" t="b">
        <v>1</v>
      </c>
      <c r="O4316" s="35">
        <f t="shared" si="740"/>
        <v>1345</v>
      </c>
      <c r="P4316" s="36" t="str">
        <f t="shared" si="741"/>
        <v>T</v>
      </c>
      <c r="Q4316" s="37" t="str">
        <f t="shared" si="742"/>
        <v>The Too Much Fun Club</v>
      </c>
      <c r="R4316" s="6" t="str">
        <f t="shared" si="743"/>
        <v>T - The Too Much Fun Club</v>
      </c>
      <c r="S4316" s="6" t="str">
        <f>IFERROR(INDEX('Vendor Over-ride'!$C:$C, MATCH($R:$R,'Vendor Over-ride'!$A:$A,0)),"")</f>
        <v>T - Too Much Fun Club, The</v>
      </c>
      <c r="U4316" s="38" t="str">
        <f t="shared" si="737"/>
        <v>Lottery</v>
      </c>
      <c r="V4316" s="5" t="str">
        <f t="shared" si="747"/>
        <v>TRADE</v>
      </c>
      <c r="W4316" s="5" t="b">
        <f t="shared" si="744"/>
        <v>0</v>
      </c>
      <c r="X4316" s="40">
        <f t="shared" ca="1" si="745"/>
        <v>1345</v>
      </c>
      <c r="Y4316" s="30" t="b">
        <f t="shared" ca="1" si="746"/>
        <v>0</v>
      </c>
    </row>
    <row r="4317" spans="1:25" hidden="1">
      <c r="A4317" s="28" t="s">
        <v>5366</v>
      </c>
      <c r="B4317" s="28" t="s">
        <v>5367</v>
      </c>
      <c r="C4317" s="28" t="s">
        <v>4137</v>
      </c>
      <c r="D4317" s="28" t="s">
        <v>2986</v>
      </c>
      <c r="E4317" s="29">
        <v>42248</v>
      </c>
      <c r="F4317" s="28" t="s">
        <v>15316</v>
      </c>
      <c r="G4317" s="30">
        <v>1327</v>
      </c>
      <c r="H4317" s="28" t="s">
        <v>15317</v>
      </c>
      <c r="I4317" s="31">
        <v>2400</v>
      </c>
      <c r="J4317" s="31">
        <v>0</v>
      </c>
      <c r="K4317" s="28" t="s">
        <v>5634</v>
      </c>
      <c r="L4317" s="32">
        <f t="shared" si="738"/>
        <v>2400</v>
      </c>
      <c r="M4317" s="33">
        <f t="shared" si="739"/>
        <v>2400</v>
      </c>
      <c r="N4317" s="34" t="b">
        <v>0</v>
      </c>
      <c r="O4317" s="35">
        <f t="shared" si="740"/>
        <v>0</v>
      </c>
      <c r="P4317" s="36" t="str">
        <f t="shared" si="741"/>
        <v>T</v>
      </c>
      <c r="Q4317" s="37" t="str">
        <f t="shared" si="742"/>
        <v>Young Films</v>
      </c>
      <c r="R4317" s="6" t="str">
        <f t="shared" si="743"/>
        <v>T - Young Films</v>
      </c>
      <c r="S4317" s="6" t="str">
        <f>IFERROR(INDEX('Vendor Over-ride'!$C:$C, MATCH($R:$R,'Vendor Over-ride'!$A:$A,0)),"")</f>
        <v>T - Young Films</v>
      </c>
      <c r="U4317" s="38" t="str">
        <f t="shared" si="737"/>
        <v>Lottery</v>
      </c>
      <c r="V4317" s="5" t="str">
        <f t="shared" si="747"/>
        <v>TRADE</v>
      </c>
      <c r="W4317" s="5" t="b">
        <f t="shared" si="744"/>
        <v>0</v>
      </c>
      <c r="X4317" s="40">
        <f t="shared" ca="1" si="745"/>
        <v>0</v>
      </c>
      <c r="Y4317" s="30" t="b">
        <f t="shared" ca="1" si="746"/>
        <v>0</v>
      </c>
    </row>
    <row r="4318" spans="1:25" hidden="1">
      <c r="A4318" s="28" t="s">
        <v>5366</v>
      </c>
      <c r="B4318" s="28" t="s">
        <v>5367</v>
      </c>
      <c r="C4318" s="28" t="s">
        <v>4137</v>
      </c>
      <c r="D4318" s="28" t="s">
        <v>2986</v>
      </c>
      <c r="E4318" s="29">
        <v>42256</v>
      </c>
      <c r="F4318" s="28" t="s">
        <v>15318</v>
      </c>
      <c r="G4318" s="30">
        <v>1334</v>
      </c>
      <c r="H4318" s="28" t="s">
        <v>15319</v>
      </c>
      <c r="I4318" s="31">
        <v>8000</v>
      </c>
      <c r="J4318" s="31">
        <v>0</v>
      </c>
      <c r="K4318" s="28" t="s">
        <v>15320</v>
      </c>
      <c r="L4318" s="32">
        <f t="shared" si="738"/>
        <v>8000</v>
      </c>
      <c r="M4318" s="33">
        <f t="shared" si="739"/>
        <v>8000</v>
      </c>
      <c r="N4318" s="34" t="b">
        <v>0</v>
      </c>
      <c r="O4318" s="35">
        <f t="shared" si="740"/>
        <v>0</v>
      </c>
      <c r="P4318" s="36" t="str">
        <f t="shared" si="741"/>
        <v>T</v>
      </c>
      <c r="Q4318" s="37" t="str">
        <f t="shared" si="742"/>
        <v>Scottish Film</v>
      </c>
      <c r="R4318" s="6" t="str">
        <f t="shared" si="743"/>
        <v>T - Scottish Film</v>
      </c>
      <c r="S4318" s="6" t="str">
        <f>IFERROR(INDEX('Vendor Over-ride'!$C:$C, MATCH($R:$R,'Vendor Over-ride'!$A:$A,0)),"")</f>
        <v>T - Scottish Film</v>
      </c>
      <c r="U4318" s="38" t="str">
        <f t="shared" si="737"/>
        <v>Lottery</v>
      </c>
      <c r="V4318" s="5" t="str">
        <f t="shared" si="747"/>
        <v>TRADE</v>
      </c>
      <c r="W4318" s="5" t="b">
        <f t="shared" si="744"/>
        <v>0</v>
      </c>
      <c r="X4318" s="40">
        <f t="shared" ca="1" si="745"/>
        <v>0</v>
      </c>
      <c r="Y4318" s="30" t="b">
        <f t="shared" ca="1" si="746"/>
        <v>0</v>
      </c>
    </row>
    <row r="4319" spans="1:25" hidden="1">
      <c r="A4319" s="28" t="s">
        <v>5366</v>
      </c>
      <c r="B4319" s="28" t="s">
        <v>5367</v>
      </c>
      <c r="C4319" s="28" t="s">
        <v>4137</v>
      </c>
      <c r="D4319" s="28" t="s">
        <v>2986</v>
      </c>
      <c r="E4319" s="29">
        <v>42255</v>
      </c>
      <c r="F4319" s="28" t="s">
        <v>15321</v>
      </c>
      <c r="G4319" s="30">
        <v>1336</v>
      </c>
      <c r="H4319" s="28" t="s">
        <v>15322</v>
      </c>
      <c r="I4319" s="31">
        <v>44750</v>
      </c>
      <c r="J4319" s="31">
        <v>0</v>
      </c>
      <c r="K4319" s="28" t="s">
        <v>5722</v>
      </c>
      <c r="L4319" s="32">
        <f t="shared" si="738"/>
        <v>44750</v>
      </c>
      <c r="M4319" s="33">
        <f t="shared" si="739"/>
        <v>44750</v>
      </c>
      <c r="N4319" s="34" t="b">
        <v>0</v>
      </c>
      <c r="O4319" s="35">
        <f t="shared" si="740"/>
        <v>0</v>
      </c>
      <c r="P4319" s="36" t="str">
        <f t="shared" si="741"/>
        <v>T</v>
      </c>
      <c r="Q4319" s="37" t="str">
        <f t="shared" si="742"/>
        <v>The British Film Institute</v>
      </c>
      <c r="R4319" s="6" t="str">
        <f t="shared" si="743"/>
        <v>T - The British Film Institute</v>
      </c>
      <c r="S4319" s="6" t="str">
        <f>IFERROR(INDEX('Vendor Over-ride'!$C:$C, MATCH($R:$R,'Vendor Over-ride'!$A:$A,0)),"")</f>
        <v>T - British Film Institute, The</v>
      </c>
      <c r="U4319" s="38" t="str">
        <f t="shared" si="737"/>
        <v>Lottery</v>
      </c>
      <c r="V4319" s="5" t="str">
        <f t="shared" si="747"/>
        <v>TRADE</v>
      </c>
      <c r="W4319" s="5" t="b">
        <f t="shared" si="744"/>
        <v>0</v>
      </c>
      <c r="X4319" s="40">
        <f t="shared" ca="1" si="745"/>
        <v>0</v>
      </c>
      <c r="Y4319" s="30" t="b">
        <f t="shared" ca="1" si="746"/>
        <v>0</v>
      </c>
    </row>
    <row r="4320" spans="1:25" hidden="1">
      <c r="A4320" s="28" t="s">
        <v>5366</v>
      </c>
      <c r="B4320" s="28" t="s">
        <v>5367</v>
      </c>
      <c r="C4320" s="28" t="s">
        <v>4137</v>
      </c>
      <c r="D4320" s="28" t="s">
        <v>2986</v>
      </c>
      <c r="E4320" s="29">
        <v>42256</v>
      </c>
      <c r="F4320" s="28" t="s">
        <v>15323</v>
      </c>
      <c r="G4320" s="30">
        <v>1347</v>
      </c>
      <c r="H4320" s="28" t="s">
        <v>15324</v>
      </c>
      <c r="I4320" s="31">
        <v>1407403.06</v>
      </c>
      <c r="J4320" s="31">
        <v>0</v>
      </c>
      <c r="K4320" s="28" t="s">
        <v>5430</v>
      </c>
      <c r="L4320" s="32">
        <f t="shared" si="738"/>
        <v>1407403.06</v>
      </c>
      <c r="M4320" s="33">
        <f t="shared" si="739"/>
        <v>1407403.06</v>
      </c>
      <c r="N4320" s="34" t="b">
        <v>0</v>
      </c>
      <c r="O4320" s="35">
        <f t="shared" si="740"/>
        <v>0</v>
      </c>
      <c r="P4320" s="36" t="str">
        <f t="shared" si="741"/>
        <v>T</v>
      </c>
      <c r="Q4320" s="37" t="str">
        <f t="shared" si="742"/>
        <v>National Lottery Distribution Fund</v>
      </c>
      <c r="R4320" s="6" t="str">
        <f t="shared" si="743"/>
        <v>T - National Lottery Distribution Fund</v>
      </c>
      <c r="S4320" s="6" t="str">
        <f>IFERROR(INDEX('Vendor Over-ride'!$C:$C, MATCH($R:$R,'Vendor Over-ride'!$A:$A,0)),"")</f>
        <v>T - National Lottery Distribution Fund</v>
      </c>
      <c r="U4320" s="38" t="str">
        <f t="shared" si="737"/>
        <v>Lottery</v>
      </c>
      <c r="V4320" s="5" t="str">
        <f t="shared" si="747"/>
        <v>TRADE</v>
      </c>
      <c r="W4320" s="5" t="b">
        <f t="shared" si="744"/>
        <v>0</v>
      </c>
      <c r="X4320" s="40">
        <f t="shared" ca="1" si="745"/>
        <v>0</v>
      </c>
      <c r="Y4320" s="30" t="b">
        <f t="shared" ca="1" si="746"/>
        <v>0</v>
      </c>
    </row>
    <row r="4321" spans="1:25" hidden="1">
      <c r="A4321" s="28" t="s">
        <v>5366</v>
      </c>
      <c r="B4321" s="28" t="s">
        <v>5367</v>
      </c>
      <c r="C4321" s="28" t="s">
        <v>4137</v>
      </c>
      <c r="D4321" s="28" t="s">
        <v>2986</v>
      </c>
      <c r="E4321" s="29">
        <v>42276</v>
      </c>
      <c r="F4321" s="28" t="s">
        <v>15325</v>
      </c>
      <c r="G4321" s="30">
        <v>1359</v>
      </c>
      <c r="H4321" s="28" t="s">
        <v>15326</v>
      </c>
      <c r="I4321" s="31">
        <v>7319.94</v>
      </c>
      <c r="J4321" s="31">
        <v>0</v>
      </c>
      <c r="K4321" s="28" t="s">
        <v>10393</v>
      </c>
      <c r="L4321" s="32">
        <f t="shared" si="738"/>
        <v>7319.94</v>
      </c>
      <c r="M4321" s="33">
        <f t="shared" si="739"/>
        <v>7319.94</v>
      </c>
      <c r="N4321" s="34" t="b">
        <v>0</v>
      </c>
      <c r="O4321" s="35">
        <f t="shared" si="740"/>
        <v>0</v>
      </c>
      <c r="P4321" s="36" t="str">
        <f t="shared" si="741"/>
        <v>T</v>
      </c>
      <c r="Q4321" s="37" t="str">
        <f t="shared" si="742"/>
        <v>Cinekid</v>
      </c>
      <c r="R4321" s="6" t="str">
        <f t="shared" si="743"/>
        <v>T - Cinekid</v>
      </c>
      <c r="S4321" s="6" t="str">
        <f>IFERROR(INDEX('Vendor Over-ride'!$C:$C, MATCH($R:$R,'Vendor Over-ride'!$A:$A,0)),"")</f>
        <v>T - Cinekid</v>
      </c>
      <c r="U4321" s="38" t="str">
        <f t="shared" si="737"/>
        <v>Lottery</v>
      </c>
      <c r="V4321" s="5" t="str">
        <f t="shared" si="747"/>
        <v>TRADE</v>
      </c>
      <c r="W4321" s="5" t="b">
        <f t="shared" si="744"/>
        <v>0</v>
      </c>
      <c r="X4321" s="40">
        <f t="shared" ca="1" si="745"/>
        <v>0</v>
      </c>
      <c r="Y4321" s="30" t="b">
        <f t="shared" ca="1" si="746"/>
        <v>0</v>
      </c>
    </row>
    <row r="4322" spans="1:25">
      <c r="A4322" s="28" t="s">
        <v>5366</v>
      </c>
      <c r="B4322" s="28" t="s">
        <v>5367</v>
      </c>
      <c r="C4322" s="28" t="s">
        <v>4137</v>
      </c>
      <c r="D4322" s="28" t="s">
        <v>2990</v>
      </c>
      <c r="E4322" s="29">
        <v>42258</v>
      </c>
      <c r="F4322" s="28"/>
      <c r="G4322" s="30">
        <v>1338</v>
      </c>
      <c r="H4322" s="28" t="s">
        <v>15327</v>
      </c>
      <c r="I4322" s="31">
        <v>0</v>
      </c>
      <c r="J4322" s="31">
        <v>90555.53</v>
      </c>
      <c r="K4322" s="28"/>
      <c r="L4322" s="32">
        <f t="shared" si="738"/>
        <v>-90555.53</v>
      </c>
      <c r="M4322" s="33">
        <f t="shared" si="739"/>
        <v>90555.53</v>
      </c>
      <c r="N4322" s="34" t="b">
        <v>1</v>
      </c>
      <c r="O4322" s="35">
        <f t="shared" si="740"/>
        <v>90555.53</v>
      </c>
      <c r="P4322" s="36" t="str">
        <f t="shared" si="741"/>
        <v/>
      </c>
      <c r="Q4322" s="37" t="e">
        <f t="shared" si="742"/>
        <v>#VALUE!</v>
      </c>
      <c r="R4322" s="6" t="e">
        <f t="shared" si="743"/>
        <v>#VALUE!</v>
      </c>
      <c r="S4322" s="6" t="str">
        <f>IFERROR(INDEX('Vendor Over-ride'!$C:$C, MATCH($R:$R,'Vendor Over-ride'!$A:$A,0)),"")</f>
        <v/>
      </c>
      <c r="U4322" s="38" t="str">
        <f t="shared" si="737"/>
        <v>Lottery</v>
      </c>
      <c r="V4322" s="5" t="str">
        <f t="shared" si="747"/>
        <v/>
      </c>
      <c r="W4322" s="5" t="b">
        <f t="shared" si="744"/>
        <v>1</v>
      </c>
      <c r="X4322" s="40">
        <f t="shared" ca="1" si="745"/>
        <v>334393.72000000003</v>
      </c>
      <c r="Y4322" s="30" t="b">
        <f t="shared" ca="1" si="746"/>
        <v>1</v>
      </c>
    </row>
    <row r="4323" spans="1:25" hidden="1">
      <c r="A4323" s="28" t="s">
        <v>5366</v>
      </c>
      <c r="B4323" s="28" t="s">
        <v>5367</v>
      </c>
      <c r="C4323" s="28" t="s">
        <v>4137</v>
      </c>
      <c r="D4323" s="28" t="s">
        <v>2990</v>
      </c>
      <c r="E4323" s="29">
        <v>42258</v>
      </c>
      <c r="F4323" s="28"/>
      <c r="G4323" s="30">
        <v>1339</v>
      </c>
      <c r="H4323" s="28" t="s">
        <v>15328</v>
      </c>
      <c r="I4323" s="31">
        <v>0</v>
      </c>
      <c r="J4323" s="31">
        <v>3.5</v>
      </c>
      <c r="K4323" s="28"/>
      <c r="L4323" s="32">
        <f t="shared" si="738"/>
        <v>-3.5</v>
      </c>
      <c r="M4323" s="33">
        <f t="shared" si="739"/>
        <v>3.5</v>
      </c>
      <c r="N4323" s="34" t="b">
        <v>0</v>
      </c>
      <c r="O4323" s="35">
        <f t="shared" si="740"/>
        <v>0</v>
      </c>
      <c r="P4323" s="36" t="str">
        <f t="shared" si="741"/>
        <v/>
      </c>
      <c r="Q4323" s="37" t="e">
        <f t="shared" si="742"/>
        <v>#VALUE!</v>
      </c>
      <c r="R4323" s="6" t="e">
        <f t="shared" si="743"/>
        <v>#VALUE!</v>
      </c>
      <c r="S4323" s="6" t="str">
        <f>IFERROR(INDEX('Vendor Over-ride'!$C:$C, MATCH($R:$R,'Vendor Over-ride'!$A:$A,0)),"")</f>
        <v/>
      </c>
      <c r="U4323" s="38" t="str">
        <f t="shared" si="737"/>
        <v>Lottery</v>
      </c>
      <c r="V4323" s="5" t="str">
        <f t="shared" si="747"/>
        <v/>
      </c>
      <c r="W4323" s="5" t="b">
        <f t="shared" si="744"/>
        <v>0</v>
      </c>
      <c r="X4323" s="40">
        <f t="shared" ca="1" si="745"/>
        <v>334393.72000000003</v>
      </c>
      <c r="Y4323" s="30" t="b">
        <f t="shared" ca="1" si="746"/>
        <v>1</v>
      </c>
    </row>
    <row r="4324" spans="1:25">
      <c r="A4324" s="28" t="s">
        <v>5366</v>
      </c>
      <c r="B4324" s="28" t="s">
        <v>5367</v>
      </c>
      <c r="C4324" s="28" t="s">
        <v>4137</v>
      </c>
      <c r="D4324" s="28" t="s">
        <v>2990</v>
      </c>
      <c r="E4324" s="29">
        <v>42262</v>
      </c>
      <c r="F4324" s="28"/>
      <c r="G4324" s="30">
        <v>1344</v>
      </c>
      <c r="H4324" s="28" t="s">
        <v>15329</v>
      </c>
      <c r="I4324" s="31">
        <v>0</v>
      </c>
      <c r="J4324" s="31">
        <v>12084.14</v>
      </c>
      <c r="K4324" s="28"/>
      <c r="L4324" s="32">
        <f t="shared" si="738"/>
        <v>-12084.14</v>
      </c>
      <c r="M4324" s="33">
        <f t="shared" si="739"/>
        <v>12084.14</v>
      </c>
      <c r="N4324" s="34" t="b">
        <v>1</v>
      </c>
      <c r="O4324" s="35">
        <f t="shared" si="740"/>
        <v>12084.14</v>
      </c>
      <c r="P4324" s="36" t="str">
        <f t="shared" si="741"/>
        <v/>
      </c>
      <c r="Q4324" s="37" t="e">
        <f t="shared" si="742"/>
        <v>#VALUE!</v>
      </c>
      <c r="R4324" s="6" t="e">
        <f t="shared" si="743"/>
        <v>#VALUE!</v>
      </c>
      <c r="S4324" s="6" t="str">
        <f>IFERROR(INDEX('Vendor Over-ride'!$C:$C, MATCH($R:$R,'Vendor Over-ride'!$A:$A,0)),"")</f>
        <v/>
      </c>
      <c r="U4324" s="38" t="str">
        <f t="shared" si="737"/>
        <v>Lottery</v>
      </c>
      <c r="V4324" s="5" t="str">
        <f t="shared" si="747"/>
        <v/>
      </c>
      <c r="W4324" s="5" t="b">
        <f t="shared" si="744"/>
        <v>0</v>
      </c>
      <c r="X4324" s="40">
        <f t="shared" ca="1" si="745"/>
        <v>334393.72000000003</v>
      </c>
      <c r="Y4324" s="30" t="b">
        <f t="shared" ca="1" si="746"/>
        <v>1</v>
      </c>
    </row>
    <row r="4325" spans="1:25" hidden="1">
      <c r="A4325" s="28" t="s">
        <v>5366</v>
      </c>
      <c r="B4325" s="28" t="s">
        <v>5367</v>
      </c>
      <c r="C4325" s="28" t="s">
        <v>4137</v>
      </c>
      <c r="D4325" s="28" t="s">
        <v>2990</v>
      </c>
      <c r="E4325" s="29">
        <v>42268</v>
      </c>
      <c r="F4325" s="28"/>
      <c r="G4325" s="30">
        <v>1349</v>
      </c>
      <c r="H4325" s="28" t="s">
        <v>15330</v>
      </c>
      <c r="I4325" s="31">
        <v>150</v>
      </c>
      <c r="J4325" s="31">
        <v>0</v>
      </c>
      <c r="K4325" s="28"/>
      <c r="L4325" s="32">
        <f t="shared" si="738"/>
        <v>150</v>
      </c>
      <c r="M4325" s="33">
        <f t="shared" si="739"/>
        <v>150</v>
      </c>
      <c r="N4325" s="34" t="b">
        <v>0</v>
      </c>
      <c r="O4325" s="35">
        <f t="shared" si="740"/>
        <v>0</v>
      </c>
      <c r="P4325" s="36" t="str">
        <f t="shared" si="741"/>
        <v/>
      </c>
      <c r="Q4325" s="37" t="e">
        <f t="shared" si="742"/>
        <v>#VALUE!</v>
      </c>
      <c r="R4325" s="6" t="e">
        <f t="shared" si="743"/>
        <v>#VALUE!</v>
      </c>
      <c r="S4325" s="6" t="str">
        <f>IFERROR(INDEX('Vendor Over-ride'!$C:$C, MATCH($R:$R,'Vendor Over-ride'!$A:$A,0)),"")</f>
        <v/>
      </c>
      <c r="U4325" s="38" t="str">
        <f t="shared" si="737"/>
        <v>Lottery</v>
      </c>
      <c r="V4325" s="5" t="str">
        <f t="shared" si="747"/>
        <v/>
      </c>
      <c r="W4325" s="5" t="b">
        <f t="shared" si="744"/>
        <v>0</v>
      </c>
      <c r="X4325" s="40">
        <f t="shared" ca="1" si="745"/>
        <v>334393.72000000003</v>
      </c>
      <c r="Y4325" s="30" t="b">
        <f t="shared" ca="1" si="746"/>
        <v>1</v>
      </c>
    </row>
    <row r="4326" spans="1:25" hidden="1">
      <c r="A4326" s="28" t="s">
        <v>5366</v>
      </c>
      <c r="B4326" s="28" t="s">
        <v>5367</v>
      </c>
      <c r="C4326" s="28" t="s">
        <v>4137</v>
      </c>
      <c r="D4326" s="28" t="s">
        <v>2990</v>
      </c>
      <c r="E4326" s="29">
        <v>42276</v>
      </c>
      <c r="F4326" s="28"/>
      <c r="G4326" s="30">
        <v>1352</v>
      </c>
      <c r="H4326" s="28" t="s">
        <v>15331</v>
      </c>
      <c r="I4326" s="31">
        <v>0</v>
      </c>
      <c r="J4326" s="31">
        <v>3.5</v>
      </c>
      <c r="K4326" s="28"/>
      <c r="L4326" s="32">
        <f t="shared" si="738"/>
        <v>-3.5</v>
      </c>
      <c r="M4326" s="33">
        <f t="shared" si="739"/>
        <v>3.5</v>
      </c>
      <c r="N4326" s="34" t="b">
        <v>0</v>
      </c>
      <c r="O4326" s="35">
        <f t="shared" si="740"/>
        <v>0</v>
      </c>
      <c r="P4326" s="36" t="str">
        <f t="shared" si="741"/>
        <v/>
      </c>
      <c r="Q4326" s="37" t="e">
        <f t="shared" si="742"/>
        <v>#VALUE!</v>
      </c>
      <c r="R4326" s="6" t="e">
        <f t="shared" si="743"/>
        <v>#VALUE!</v>
      </c>
      <c r="S4326" s="6" t="str">
        <f>IFERROR(INDEX('Vendor Over-ride'!$C:$C, MATCH($R:$R,'Vendor Over-ride'!$A:$A,0)),"")</f>
        <v/>
      </c>
      <c r="U4326" s="38" t="str">
        <f t="shared" si="737"/>
        <v>Lottery</v>
      </c>
      <c r="V4326" s="5" t="str">
        <f t="shared" si="747"/>
        <v/>
      </c>
      <c r="W4326" s="5" t="b">
        <f t="shared" si="744"/>
        <v>0</v>
      </c>
      <c r="X4326" s="40">
        <f t="shared" ca="1" si="745"/>
        <v>334393.72000000003</v>
      </c>
      <c r="Y4326" s="30" t="b">
        <f t="shared" ca="1" si="746"/>
        <v>1</v>
      </c>
    </row>
    <row r="4327" spans="1:25" hidden="1">
      <c r="A4327" s="28" t="s">
        <v>5366</v>
      </c>
      <c r="B4327" s="28" t="s">
        <v>5367</v>
      </c>
      <c r="C4327" s="28" t="s">
        <v>4137</v>
      </c>
      <c r="D4327" s="28" t="s">
        <v>2990</v>
      </c>
      <c r="E4327" s="29">
        <v>42277</v>
      </c>
      <c r="F4327" s="28"/>
      <c r="G4327" s="30">
        <v>1360</v>
      </c>
      <c r="H4327" s="28" t="s">
        <v>15332</v>
      </c>
      <c r="I4327" s="31">
        <v>0.47</v>
      </c>
      <c r="J4327" s="31">
        <v>0</v>
      </c>
      <c r="K4327" s="28"/>
      <c r="L4327" s="32">
        <f t="shared" si="738"/>
        <v>0.47</v>
      </c>
      <c r="M4327" s="33">
        <f t="shared" si="739"/>
        <v>0.47</v>
      </c>
      <c r="N4327" s="34" t="b">
        <v>0</v>
      </c>
      <c r="O4327" s="35">
        <f t="shared" si="740"/>
        <v>0</v>
      </c>
      <c r="P4327" s="36" t="str">
        <f t="shared" si="741"/>
        <v/>
      </c>
      <c r="Q4327" s="37" t="e">
        <f t="shared" si="742"/>
        <v>#VALUE!</v>
      </c>
      <c r="R4327" s="6" t="e">
        <f t="shared" si="743"/>
        <v>#VALUE!</v>
      </c>
      <c r="S4327" s="6" t="str">
        <f>IFERROR(INDEX('Vendor Over-ride'!$C:$C, MATCH($R:$R,'Vendor Over-ride'!$A:$A,0)),"")</f>
        <v/>
      </c>
      <c r="U4327" s="38" t="str">
        <f t="shared" si="737"/>
        <v>Lottery</v>
      </c>
      <c r="V4327" s="5" t="str">
        <f t="shared" si="747"/>
        <v/>
      </c>
      <c r="W4327" s="5" t="b">
        <f t="shared" si="744"/>
        <v>0</v>
      </c>
      <c r="X4327" s="40">
        <f t="shared" ca="1" si="745"/>
        <v>334393.72000000003</v>
      </c>
      <c r="Y4327" s="30" t="b">
        <f t="shared" ca="1" si="746"/>
        <v>1</v>
      </c>
    </row>
    <row r="4328" spans="1:25" hidden="1">
      <c r="A4328" s="28" t="s">
        <v>5366</v>
      </c>
      <c r="B4328" s="28" t="s">
        <v>5367</v>
      </c>
      <c r="C4328" s="28" t="s">
        <v>4137</v>
      </c>
      <c r="D4328" s="28" t="s">
        <v>5365</v>
      </c>
      <c r="E4328" s="29">
        <v>42276</v>
      </c>
      <c r="F4328" s="28" t="s">
        <v>10403</v>
      </c>
      <c r="G4328" s="30">
        <v>1354</v>
      </c>
      <c r="H4328" s="28" t="s">
        <v>15333</v>
      </c>
      <c r="I4328" s="31">
        <v>0</v>
      </c>
      <c r="J4328" s="31">
        <v>7319.94</v>
      </c>
      <c r="K4328" s="28" t="s">
        <v>10407</v>
      </c>
      <c r="L4328" s="32">
        <f t="shared" si="738"/>
        <v>-7319.94</v>
      </c>
      <c r="M4328" s="33">
        <f t="shared" si="739"/>
        <v>7319.94</v>
      </c>
      <c r="N4328" s="34" t="b">
        <v>0</v>
      </c>
      <c r="O4328" s="35">
        <f t="shared" si="740"/>
        <v>0</v>
      </c>
      <c r="P4328" s="36" t="str">
        <f t="shared" si="741"/>
        <v>(</v>
      </c>
      <c r="Q4328" s="37" t="str">
        <f t="shared" si="742"/>
        <v>500-0695)</v>
      </c>
      <c r="R4328" s="6" t="str">
        <f t="shared" si="743"/>
        <v>( - 500-0695)</v>
      </c>
      <c r="S4328" s="6" t="str">
        <f>IFERROR(INDEX('Vendor Over-ride'!$C:$C, MATCH($R:$R,'Vendor Over-ride'!$A:$A,0)),"")</f>
        <v/>
      </c>
      <c r="U4328" s="38" t="str">
        <f t="shared" si="737"/>
        <v>Lottery</v>
      </c>
      <c r="V4328" s="5" t="str">
        <f t="shared" si="747"/>
        <v/>
      </c>
      <c r="W4328" s="5" t="b">
        <f t="shared" si="744"/>
        <v>0</v>
      </c>
      <c r="X4328" s="40">
        <f t="shared" ca="1" si="745"/>
        <v>334393.72000000003</v>
      </c>
      <c r="Y4328" s="30" t="b">
        <f t="shared" ca="1" si="746"/>
        <v>1</v>
      </c>
    </row>
    <row r="4329" spans="1:25" hidden="1">
      <c r="A4329" s="28" t="s">
        <v>5366</v>
      </c>
      <c r="B4329" s="28" t="s">
        <v>5367</v>
      </c>
      <c r="C4329" s="28" t="s">
        <v>4137</v>
      </c>
      <c r="D4329" s="28" t="s">
        <v>5365</v>
      </c>
      <c r="E4329" s="29">
        <v>42276</v>
      </c>
      <c r="F4329" s="28" t="s">
        <v>10403</v>
      </c>
      <c r="G4329" s="30">
        <v>1354</v>
      </c>
      <c r="H4329" s="28" t="s">
        <v>15334</v>
      </c>
      <c r="I4329" s="31">
        <v>7319.94</v>
      </c>
      <c r="J4329" s="31">
        <v>0</v>
      </c>
      <c r="K4329" s="28" t="s">
        <v>10405</v>
      </c>
      <c r="L4329" s="32">
        <f t="shared" si="738"/>
        <v>7319.94</v>
      </c>
      <c r="M4329" s="33">
        <f t="shared" si="739"/>
        <v>7319.94</v>
      </c>
      <c r="N4329" s="34" t="b">
        <v>0</v>
      </c>
      <c r="O4329" s="35">
        <f t="shared" si="740"/>
        <v>0</v>
      </c>
      <c r="P4329" s="36" t="str">
        <f t="shared" si="741"/>
        <v>(</v>
      </c>
      <c r="Q4329" s="37" t="str">
        <f t="shared" si="742"/>
        <v>500-0695)</v>
      </c>
      <c r="R4329" s="6" t="str">
        <f t="shared" si="743"/>
        <v>( - 500-0695)</v>
      </c>
      <c r="S4329" s="6" t="str">
        <f>IFERROR(INDEX('Vendor Over-ride'!$C:$C, MATCH($R:$R,'Vendor Over-ride'!$A:$A,0)),"")</f>
        <v/>
      </c>
      <c r="U4329" s="38" t="str">
        <f t="shared" si="737"/>
        <v>Lottery</v>
      </c>
      <c r="V4329" s="5" t="str">
        <f t="shared" si="747"/>
        <v/>
      </c>
      <c r="W4329" s="5" t="b">
        <f t="shared" si="744"/>
        <v>0</v>
      </c>
      <c r="X4329" s="40">
        <f t="shared" ca="1" si="745"/>
        <v>334393.72000000003</v>
      </c>
      <c r="Y4329" s="30" t="b">
        <f t="shared" ca="1" si="746"/>
        <v>1</v>
      </c>
    </row>
    <row r="4330" spans="1:25" hidden="1">
      <c r="A4330" s="28" t="s">
        <v>5366</v>
      </c>
      <c r="B4330" s="28" t="s">
        <v>5367</v>
      </c>
      <c r="C4330" s="28" t="s">
        <v>4422</v>
      </c>
      <c r="D4330" s="28" t="s">
        <v>2842</v>
      </c>
      <c r="E4330" s="29">
        <v>42283</v>
      </c>
      <c r="F4330" s="28" t="s">
        <v>15335</v>
      </c>
      <c r="G4330" s="30">
        <v>1364</v>
      </c>
      <c r="H4330" s="28" t="s">
        <v>15336</v>
      </c>
      <c r="I4330" s="31">
        <v>0</v>
      </c>
      <c r="J4330" s="31">
        <v>3700</v>
      </c>
      <c r="K4330" s="28" t="s">
        <v>5752</v>
      </c>
      <c r="L4330" s="32">
        <f t="shared" si="738"/>
        <v>-3700</v>
      </c>
      <c r="M4330" s="33">
        <f t="shared" si="739"/>
        <v>3700</v>
      </c>
      <c r="N4330" s="34" t="b">
        <v>1</v>
      </c>
      <c r="O4330" s="35">
        <f t="shared" si="740"/>
        <v>3700</v>
      </c>
      <c r="P4330" s="36" t="str">
        <f t="shared" si="741"/>
        <v>G</v>
      </c>
      <c r="Q4330" s="37" t="str">
        <f t="shared" si="742"/>
        <v>Catriona Duff</v>
      </c>
      <c r="R4330" s="6" t="str">
        <f t="shared" si="743"/>
        <v>G - Catriona Duff</v>
      </c>
      <c r="S4330" s="6" t="str">
        <f>IFERROR(INDEX('Vendor Over-ride'!$C:$C, MATCH($R:$R,'Vendor Over-ride'!$A:$A,0)),"")</f>
        <v>G - Catriona Duff</v>
      </c>
      <c r="U4330" s="38" t="str">
        <f t="shared" si="737"/>
        <v>Lottery</v>
      </c>
      <c r="V4330" s="5" t="str">
        <f t="shared" si="747"/>
        <v>AWARD</v>
      </c>
      <c r="W4330" s="5" t="b">
        <f t="shared" si="744"/>
        <v>0</v>
      </c>
      <c r="X4330" s="40">
        <f t="shared" ca="1" si="745"/>
        <v>17807</v>
      </c>
      <c r="Y4330" s="30" t="b">
        <f t="shared" ca="1" si="746"/>
        <v>0</v>
      </c>
    </row>
    <row r="4331" spans="1:25" hidden="1">
      <c r="A4331" s="28" t="s">
        <v>5366</v>
      </c>
      <c r="B4331" s="28" t="s">
        <v>5367</v>
      </c>
      <c r="C4331" s="28" t="s">
        <v>4422</v>
      </c>
      <c r="D4331" s="28" t="s">
        <v>2842</v>
      </c>
      <c r="E4331" s="29">
        <v>42283</v>
      </c>
      <c r="F4331" s="28" t="s">
        <v>4094</v>
      </c>
      <c r="G4331" s="30">
        <v>1364</v>
      </c>
      <c r="H4331" s="28" t="s">
        <v>15337</v>
      </c>
      <c r="I4331" s="31">
        <v>0</v>
      </c>
      <c r="J4331" s="31">
        <v>1059</v>
      </c>
      <c r="K4331" s="28" t="s">
        <v>5797</v>
      </c>
      <c r="L4331" s="32">
        <f t="shared" si="738"/>
        <v>-1059</v>
      </c>
      <c r="M4331" s="33">
        <f t="shared" si="739"/>
        <v>1059</v>
      </c>
      <c r="N4331" s="34" t="b">
        <v>1</v>
      </c>
      <c r="O4331" s="35">
        <f t="shared" si="740"/>
        <v>1059</v>
      </c>
      <c r="P4331" s="36" t="str">
        <f t="shared" si="741"/>
        <v>G</v>
      </c>
      <c r="Q4331" s="37" t="str">
        <f t="shared" si="742"/>
        <v>Compagnie Aniimotion</v>
      </c>
      <c r="R4331" s="6" t="str">
        <f t="shared" si="743"/>
        <v>G - Compagnie Aniimotion</v>
      </c>
      <c r="S4331" s="6" t="str">
        <f>IFERROR(INDEX('Vendor Over-ride'!$C:$C, MATCH($R:$R,'Vendor Over-ride'!$A:$A,0)),"")</f>
        <v>G - Compagnie Aniimotion</v>
      </c>
      <c r="U4331" s="38" t="str">
        <f t="shared" si="737"/>
        <v>Lottery</v>
      </c>
      <c r="V4331" s="5" t="str">
        <f t="shared" si="747"/>
        <v>AWARD</v>
      </c>
      <c r="W4331" s="5" t="b">
        <f t="shared" si="744"/>
        <v>0</v>
      </c>
      <c r="X4331" s="40">
        <f t="shared" ca="1" si="745"/>
        <v>2559</v>
      </c>
      <c r="Y4331" s="30" t="b">
        <f t="shared" ca="1" si="746"/>
        <v>0</v>
      </c>
    </row>
    <row r="4332" spans="1:25">
      <c r="A4332" s="28" t="s">
        <v>5366</v>
      </c>
      <c r="B4332" s="28" t="s">
        <v>5367</v>
      </c>
      <c r="C4332" s="28" t="s">
        <v>4422</v>
      </c>
      <c r="D4332" s="28" t="s">
        <v>2842</v>
      </c>
      <c r="E4332" s="29">
        <v>42283</v>
      </c>
      <c r="F4332" s="28" t="s">
        <v>15338</v>
      </c>
      <c r="G4332" s="30">
        <v>1364</v>
      </c>
      <c r="H4332" s="28" t="s">
        <v>15339</v>
      </c>
      <c r="I4332" s="31">
        <v>0</v>
      </c>
      <c r="J4332" s="31">
        <v>6250</v>
      </c>
      <c r="K4332" s="28" t="s">
        <v>13805</v>
      </c>
      <c r="L4332" s="32">
        <f t="shared" si="738"/>
        <v>-6250</v>
      </c>
      <c r="M4332" s="33">
        <f t="shared" si="739"/>
        <v>6250</v>
      </c>
      <c r="N4332" s="34" t="b">
        <v>1</v>
      </c>
      <c r="O4332" s="35">
        <f t="shared" si="740"/>
        <v>6250</v>
      </c>
      <c r="P4332" s="36" t="str">
        <f t="shared" si="741"/>
        <v>G</v>
      </c>
      <c r="Q4332" s="37" t="str">
        <f t="shared" si="742"/>
        <v>Scottish National Jazz Orchestra</v>
      </c>
      <c r="R4332" s="6" t="str">
        <f t="shared" si="743"/>
        <v>G - Scottish National Jazz Orchestra</v>
      </c>
      <c r="S4332" s="6" t="str">
        <f>IFERROR(INDEX('Vendor Over-ride'!$C:$C, MATCH($R:$R,'Vendor Over-ride'!$A:$A,0)),"")</f>
        <v>G - Scottish National Jazz Orchestra</v>
      </c>
      <c r="U4332" s="38" t="str">
        <f t="shared" si="737"/>
        <v>Lottery</v>
      </c>
      <c r="V4332" s="5" t="str">
        <f t="shared" si="747"/>
        <v>AWARD</v>
      </c>
      <c r="W4332" s="5" t="b">
        <f t="shared" si="744"/>
        <v>0</v>
      </c>
      <c r="X4332" s="40">
        <f t="shared" ca="1" si="745"/>
        <v>259225</v>
      </c>
      <c r="Y4332" s="30" t="b">
        <f t="shared" ca="1" si="746"/>
        <v>1</v>
      </c>
    </row>
    <row r="4333" spans="1:25" hidden="1">
      <c r="A4333" s="28" t="s">
        <v>5366</v>
      </c>
      <c r="B4333" s="28" t="s">
        <v>5367</v>
      </c>
      <c r="C4333" s="28" t="s">
        <v>4422</v>
      </c>
      <c r="D4333" s="28" t="s">
        <v>2842</v>
      </c>
      <c r="E4333" s="29">
        <v>42283</v>
      </c>
      <c r="F4333" s="28" t="s">
        <v>4096</v>
      </c>
      <c r="G4333" s="30">
        <v>1364</v>
      </c>
      <c r="H4333" s="28" t="s">
        <v>15340</v>
      </c>
      <c r="I4333" s="31">
        <v>0</v>
      </c>
      <c r="J4333" s="31">
        <v>3631.6</v>
      </c>
      <c r="K4333" s="28" t="s">
        <v>13713</v>
      </c>
      <c r="L4333" s="32">
        <f t="shared" si="738"/>
        <v>-3631.6</v>
      </c>
      <c r="M4333" s="33">
        <f t="shared" si="739"/>
        <v>3631.6</v>
      </c>
      <c r="N4333" s="34" t="b">
        <v>1</v>
      </c>
      <c r="O4333" s="35">
        <f t="shared" si="740"/>
        <v>3631.6</v>
      </c>
      <c r="P4333" s="36" t="str">
        <f t="shared" si="741"/>
        <v>G</v>
      </c>
      <c r="Q4333" s="37" t="str">
        <f t="shared" si="742"/>
        <v>University of Aberdeen</v>
      </c>
      <c r="R4333" s="6" t="str">
        <f t="shared" si="743"/>
        <v>G - University of Aberdeen</v>
      </c>
      <c r="S4333" s="6" t="str">
        <f>IFERROR(INDEX('Vendor Over-ride'!$C:$C, MATCH($R:$R,'Vendor Over-ride'!$A:$A,0)),"")</f>
        <v>G - University of Aberdeen</v>
      </c>
      <c r="U4333" s="38" t="str">
        <f t="shared" si="737"/>
        <v>Lottery</v>
      </c>
      <c r="V4333" s="5" t="str">
        <f t="shared" si="747"/>
        <v>AWARD</v>
      </c>
      <c r="W4333" s="5" t="b">
        <f t="shared" si="744"/>
        <v>0</v>
      </c>
      <c r="X4333" s="40">
        <f t="shared" ca="1" si="745"/>
        <v>14881.6</v>
      </c>
      <c r="Y4333" s="30" t="b">
        <f t="shared" ca="1" si="746"/>
        <v>0</v>
      </c>
    </row>
    <row r="4334" spans="1:25" hidden="1">
      <c r="A4334" s="28" t="s">
        <v>5366</v>
      </c>
      <c r="B4334" s="28" t="s">
        <v>5367</v>
      </c>
      <c r="C4334" s="28" t="s">
        <v>4422</v>
      </c>
      <c r="D4334" s="28" t="s">
        <v>2842</v>
      </c>
      <c r="E4334" s="29">
        <v>42283</v>
      </c>
      <c r="F4334" s="28" t="s">
        <v>4097</v>
      </c>
      <c r="G4334" s="30">
        <v>1364</v>
      </c>
      <c r="H4334" s="28" t="s">
        <v>15341</v>
      </c>
      <c r="I4334" s="31">
        <v>0</v>
      </c>
      <c r="J4334" s="31">
        <v>419</v>
      </c>
      <c r="K4334" s="28" t="s">
        <v>14098</v>
      </c>
      <c r="L4334" s="32">
        <f t="shared" si="738"/>
        <v>-419</v>
      </c>
      <c r="M4334" s="33">
        <f t="shared" si="739"/>
        <v>419</v>
      </c>
      <c r="N4334" s="34" t="b">
        <v>1</v>
      </c>
      <c r="O4334" s="35">
        <f t="shared" si="740"/>
        <v>419</v>
      </c>
      <c r="P4334" s="36" t="str">
        <f t="shared" si="741"/>
        <v>G</v>
      </c>
      <c r="Q4334" s="37" t="str">
        <f t="shared" si="742"/>
        <v>Pinkie Maclure</v>
      </c>
      <c r="R4334" s="6" t="str">
        <f t="shared" si="743"/>
        <v>G - Pinkie Maclure</v>
      </c>
      <c r="S4334" s="6" t="str">
        <f>IFERROR(INDEX('Vendor Over-ride'!$C:$C, MATCH($R:$R,'Vendor Over-ride'!$A:$A,0)),"")</f>
        <v>G - Pinkie Maclure</v>
      </c>
      <c r="U4334" s="38" t="str">
        <f t="shared" si="737"/>
        <v>Lottery</v>
      </c>
      <c r="V4334" s="5" t="str">
        <f t="shared" si="747"/>
        <v>AWARD</v>
      </c>
      <c r="W4334" s="5" t="b">
        <f t="shared" si="744"/>
        <v>0</v>
      </c>
      <c r="X4334" s="40">
        <f t="shared" ca="1" si="745"/>
        <v>1675</v>
      </c>
      <c r="Y4334" s="30" t="b">
        <f t="shared" ca="1" si="746"/>
        <v>0</v>
      </c>
    </row>
    <row r="4335" spans="1:25">
      <c r="A4335" s="28" t="s">
        <v>5366</v>
      </c>
      <c r="B4335" s="28" t="s">
        <v>5367</v>
      </c>
      <c r="C4335" s="28" t="s">
        <v>4422</v>
      </c>
      <c r="D4335" s="28" t="s">
        <v>2842</v>
      </c>
      <c r="E4335" s="29">
        <v>42283</v>
      </c>
      <c r="F4335" s="28" t="s">
        <v>15342</v>
      </c>
      <c r="G4335" s="30">
        <v>1364</v>
      </c>
      <c r="H4335" s="28" t="s">
        <v>15343</v>
      </c>
      <c r="I4335" s="31">
        <v>0</v>
      </c>
      <c r="J4335" s="31">
        <v>11250</v>
      </c>
      <c r="K4335" s="28" t="s">
        <v>14253</v>
      </c>
      <c r="L4335" s="32">
        <f t="shared" si="738"/>
        <v>-11250</v>
      </c>
      <c r="M4335" s="33">
        <f t="shared" si="739"/>
        <v>11250</v>
      </c>
      <c r="N4335" s="34" t="b">
        <v>1</v>
      </c>
      <c r="O4335" s="35">
        <f t="shared" si="740"/>
        <v>11250</v>
      </c>
      <c r="P4335" s="36" t="str">
        <f t="shared" si="741"/>
        <v>G</v>
      </c>
      <c r="Q4335" s="37" t="str">
        <f t="shared" si="742"/>
        <v>Black &amp; White Publishing Ltd</v>
      </c>
      <c r="R4335" s="6" t="str">
        <f t="shared" si="743"/>
        <v>G - Black &amp; White Publishing Ltd</v>
      </c>
      <c r="S4335" s="6" t="str">
        <f>IFERROR(INDEX('Vendor Over-ride'!$C:$C, MATCH($R:$R,'Vendor Over-ride'!$A:$A,0)),"")</f>
        <v>G - Black &amp; White Publishing Ltd</v>
      </c>
      <c r="U4335" s="38" t="str">
        <f t="shared" ref="U4335:U4398" si="748">"Lottery"</f>
        <v>Lottery</v>
      </c>
      <c r="V4335" s="5" t="str">
        <f t="shared" si="747"/>
        <v>AWARD</v>
      </c>
      <c r="W4335" s="5" t="b">
        <f t="shared" si="744"/>
        <v>0</v>
      </c>
      <c r="X4335" s="40">
        <f t="shared" ca="1" si="745"/>
        <v>32041.3</v>
      </c>
      <c r="Y4335" s="30" t="b">
        <f t="shared" ca="1" si="746"/>
        <v>1</v>
      </c>
    </row>
    <row r="4336" spans="1:25" hidden="1">
      <c r="A4336" s="28" t="s">
        <v>5366</v>
      </c>
      <c r="B4336" s="28" t="s">
        <v>5367</v>
      </c>
      <c r="C4336" s="28" t="s">
        <v>4422</v>
      </c>
      <c r="D4336" s="28" t="s">
        <v>2842</v>
      </c>
      <c r="E4336" s="29">
        <v>42283</v>
      </c>
      <c r="F4336" s="28" t="s">
        <v>15344</v>
      </c>
      <c r="G4336" s="30">
        <v>1364</v>
      </c>
      <c r="H4336" s="28" t="s">
        <v>15345</v>
      </c>
      <c r="I4336" s="31">
        <v>0</v>
      </c>
      <c r="J4336" s="31">
        <v>375</v>
      </c>
      <c r="K4336" s="28" t="s">
        <v>14737</v>
      </c>
      <c r="L4336" s="32">
        <f t="shared" si="738"/>
        <v>-375</v>
      </c>
      <c r="M4336" s="33">
        <f t="shared" si="739"/>
        <v>375</v>
      </c>
      <c r="N4336" s="34" t="b">
        <v>1</v>
      </c>
      <c r="O4336" s="35">
        <f t="shared" si="740"/>
        <v>375</v>
      </c>
      <c r="P4336" s="36" t="str">
        <f t="shared" si="741"/>
        <v>G</v>
      </c>
      <c r="Q4336" s="37" t="str">
        <f t="shared" si="742"/>
        <v>Laura Wooff</v>
      </c>
      <c r="R4336" s="6" t="str">
        <f t="shared" si="743"/>
        <v>G - Laura Wooff</v>
      </c>
      <c r="S4336" s="6" t="str">
        <f>IFERROR(INDEX('Vendor Over-ride'!$C:$C, MATCH($R:$R,'Vendor Over-ride'!$A:$A,0)),"")</f>
        <v>G - Laura Wooff</v>
      </c>
      <c r="U4336" s="38" t="str">
        <f t="shared" si="748"/>
        <v>Lottery</v>
      </c>
      <c r="V4336" s="5" t="str">
        <f t="shared" si="747"/>
        <v>AWARD</v>
      </c>
      <c r="W4336" s="5" t="b">
        <f t="shared" si="744"/>
        <v>0</v>
      </c>
      <c r="X4336" s="40">
        <f t="shared" ca="1" si="745"/>
        <v>1500</v>
      </c>
      <c r="Y4336" s="30" t="b">
        <f t="shared" ca="1" si="746"/>
        <v>0</v>
      </c>
    </row>
    <row r="4337" spans="1:25" hidden="1">
      <c r="A4337" s="28" t="s">
        <v>5366</v>
      </c>
      <c r="B4337" s="28" t="s">
        <v>5367</v>
      </c>
      <c r="C4337" s="28" t="s">
        <v>4422</v>
      </c>
      <c r="D4337" s="28" t="s">
        <v>2842</v>
      </c>
      <c r="E4337" s="29">
        <v>42283</v>
      </c>
      <c r="F4337" s="28" t="s">
        <v>15346</v>
      </c>
      <c r="G4337" s="30">
        <v>1364</v>
      </c>
      <c r="H4337" s="28" t="s">
        <v>15347</v>
      </c>
      <c r="I4337" s="31">
        <v>0</v>
      </c>
      <c r="J4337" s="31">
        <v>16500</v>
      </c>
      <c r="K4337" s="28" t="s">
        <v>15348</v>
      </c>
      <c r="L4337" s="32">
        <f t="shared" si="738"/>
        <v>-16500</v>
      </c>
      <c r="M4337" s="33">
        <f t="shared" si="739"/>
        <v>16500</v>
      </c>
      <c r="N4337" s="34" t="b">
        <v>1</v>
      </c>
      <c r="O4337" s="35">
        <f t="shared" si="740"/>
        <v>16500</v>
      </c>
      <c r="P4337" s="36" t="str">
        <f t="shared" si="741"/>
        <v>G</v>
      </c>
      <c r="Q4337" s="37" t="str">
        <f t="shared" si="742"/>
        <v>Embassy Gallery Ltd</v>
      </c>
      <c r="R4337" s="6" t="str">
        <f t="shared" si="743"/>
        <v>G - Embassy Gallery Ltd</v>
      </c>
      <c r="S4337" s="6" t="str">
        <f>IFERROR(INDEX('Vendor Over-ride'!$C:$C, MATCH($R:$R,'Vendor Over-ride'!$A:$A,0)),"")</f>
        <v>G - Embassy Gallery Ltd</v>
      </c>
      <c r="U4337" s="38" t="str">
        <f t="shared" si="748"/>
        <v>Lottery</v>
      </c>
      <c r="V4337" s="5" t="str">
        <f t="shared" si="747"/>
        <v>AWARD</v>
      </c>
      <c r="W4337" s="5" t="b">
        <f t="shared" si="744"/>
        <v>0</v>
      </c>
      <c r="X4337" s="40">
        <f t="shared" ca="1" si="745"/>
        <v>22000</v>
      </c>
      <c r="Y4337" s="30" t="b">
        <f t="shared" ca="1" si="746"/>
        <v>0</v>
      </c>
    </row>
    <row r="4338" spans="1:25">
      <c r="A4338" s="28" t="s">
        <v>5366</v>
      </c>
      <c r="B4338" s="28" t="s">
        <v>5367</v>
      </c>
      <c r="C4338" s="28" t="s">
        <v>4422</v>
      </c>
      <c r="D4338" s="28" t="s">
        <v>2842</v>
      </c>
      <c r="E4338" s="29">
        <v>42283</v>
      </c>
      <c r="F4338" s="28" t="s">
        <v>15349</v>
      </c>
      <c r="G4338" s="30">
        <v>1364</v>
      </c>
      <c r="H4338" s="28" t="s">
        <v>15350</v>
      </c>
      <c r="I4338" s="31">
        <v>0</v>
      </c>
      <c r="J4338" s="31">
        <v>40080</v>
      </c>
      <c r="K4338" s="28" t="s">
        <v>15351</v>
      </c>
      <c r="L4338" s="32">
        <f t="shared" si="738"/>
        <v>-40080</v>
      </c>
      <c r="M4338" s="33">
        <f t="shared" si="739"/>
        <v>40080</v>
      </c>
      <c r="N4338" s="34" t="b">
        <v>1</v>
      </c>
      <c r="O4338" s="35">
        <f t="shared" si="740"/>
        <v>40080</v>
      </c>
      <c r="P4338" s="36" t="str">
        <f t="shared" si="741"/>
        <v>G</v>
      </c>
      <c r="Q4338" s="37" t="str">
        <f t="shared" si="742"/>
        <v>Oceanallover Ltd</v>
      </c>
      <c r="R4338" s="6" t="str">
        <f t="shared" si="743"/>
        <v>G - Oceanallover Ltd</v>
      </c>
      <c r="S4338" s="6" t="str">
        <f>IFERROR(INDEX('Vendor Over-ride'!$C:$C, MATCH($R:$R,'Vendor Over-ride'!$A:$A,0)),"")</f>
        <v>G - Oceanallover Ltd</v>
      </c>
      <c r="U4338" s="38" t="str">
        <f t="shared" si="748"/>
        <v>Lottery</v>
      </c>
      <c r="V4338" s="5" t="str">
        <f t="shared" si="747"/>
        <v>AWARD</v>
      </c>
      <c r="W4338" s="5" t="b">
        <f t="shared" si="744"/>
        <v>1</v>
      </c>
      <c r="X4338" s="40">
        <f t="shared" ca="1" si="745"/>
        <v>40080</v>
      </c>
      <c r="Y4338" s="30" t="b">
        <f t="shared" ca="1" si="746"/>
        <v>1</v>
      </c>
    </row>
    <row r="4339" spans="1:25" hidden="1">
      <c r="A4339" s="28" t="s">
        <v>5366</v>
      </c>
      <c r="B4339" s="28" t="s">
        <v>5367</v>
      </c>
      <c r="C4339" s="28" t="s">
        <v>4422</v>
      </c>
      <c r="D4339" s="28" t="s">
        <v>2842</v>
      </c>
      <c r="E4339" s="29">
        <v>42283</v>
      </c>
      <c r="F4339" s="28" t="s">
        <v>15352</v>
      </c>
      <c r="G4339" s="30">
        <v>1364</v>
      </c>
      <c r="H4339" s="28" t="s">
        <v>15353</v>
      </c>
      <c r="I4339" s="31">
        <v>0</v>
      </c>
      <c r="J4339" s="31">
        <v>9000</v>
      </c>
      <c r="K4339" s="28" t="s">
        <v>15354</v>
      </c>
      <c r="L4339" s="32">
        <f t="shared" si="738"/>
        <v>-9000</v>
      </c>
      <c r="M4339" s="33">
        <f t="shared" si="739"/>
        <v>9000</v>
      </c>
      <c r="N4339" s="34" t="b">
        <v>1</v>
      </c>
      <c r="O4339" s="35">
        <f t="shared" si="740"/>
        <v>9000</v>
      </c>
      <c r="P4339" s="36" t="str">
        <f t="shared" si="741"/>
        <v>G</v>
      </c>
      <c r="Q4339" s="37" t="str">
        <f t="shared" si="742"/>
        <v>Linda Cracknell</v>
      </c>
      <c r="R4339" s="6" t="str">
        <f t="shared" si="743"/>
        <v>G - Linda Cracknell</v>
      </c>
      <c r="S4339" s="6" t="str">
        <f>IFERROR(INDEX('Vendor Over-ride'!$C:$C, MATCH($R:$R,'Vendor Over-ride'!$A:$A,0)),"")</f>
        <v>G - Linda Cracknell</v>
      </c>
      <c r="U4339" s="38" t="str">
        <f t="shared" si="748"/>
        <v>Lottery</v>
      </c>
      <c r="V4339" s="5" t="str">
        <f t="shared" si="747"/>
        <v>AWARD</v>
      </c>
      <c r="W4339" s="5" t="b">
        <f t="shared" si="744"/>
        <v>0</v>
      </c>
      <c r="X4339" s="40">
        <f t="shared" ca="1" si="745"/>
        <v>9000</v>
      </c>
      <c r="Y4339" s="30" t="b">
        <f t="shared" ca="1" si="746"/>
        <v>0</v>
      </c>
    </row>
    <row r="4340" spans="1:25" hidden="1">
      <c r="A4340" s="28" t="s">
        <v>5366</v>
      </c>
      <c r="B4340" s="28" t="s">
        <v>5367</v>
      </c>
      <c r="C4340" s="28" t="s">
        <v>4422</v>
      </c>
      <c r="D4340" s="28" t="s">
        <v>2842</v>
      </c>
      <c r="E4340" s="29">
        <v>42283</v>
      </c>
      <c r="F4340" s="28" t="s">
        <v>15355</v>
      </c>
      <c r="G4340" s="30">
        <v>1364</v>
      </c>
      <c r="H4340" s="28" t="s">
        <v>15356</v>
      </c>
      <c r="I4340" s="31">
        <v>0</v>
      </c>
      <c r="J4340" s="31">
        <v>7500</v>
      </c>
      <c r="K4340" s="28" t="s">
        <v>15357</v>
      </c>
      <c r="L4340" s="32">
        <f t="shared" si="738"/>
        <v>-7500</v>
      </c>
      <c r="M4340" s="33">
        <f t="shared" si="739"/>
        <v>7500</v>
      </c>
      <c r="N4340" s="34" t="b">
        <v>1</v>
      </c>
      <c r="O4340" s="35">
        <f t="shared" si="740"/>
        <v>7500</v>
      </c>
      <c r="P4340" s="36" t="str">
        <f t="shared" si="741"/>
        <v>G</v>
      </c>
      <c r="Q4340" s="37" t="str">
        <f t="shared" si="742"/>
        <v>Arainn Shuaineirt Management Committee (The Sunart</v>
      </c>
      <c r="R4340" s="6" t="str">
        <f t="shared" si="743"/>
        <v>G - Arainn Shuaineirt Management Committee (The Sunart</v>
      </c>
      <c r="S4340" s="6" t="str">
        <f>IFERROR(INDEX('Vendor Over-ride'!$C:$C, MATCH($R:$R,'Vendor Over-ride'!$A:$A,0)),"")</f>
        <v>G - Arainn Shuaineirt Management Committee (The Sunart</v>
      </c>
      <c r="U4340" s="38" t="str">
        <f t="shared" si="748"/>
        <v>Lottery</v>
      </c>
      <c r="V4340" s="5" t="str">
        <f t="shared" si="747"/>
        <v>AWARD</v>
      </c>
      <c r="W4340" s="5" t="b">
        <f t="shared" si="744"/>
        <v>0</v>
      </c>
      <c r="X4340" s="40">
        <f t="shared" ca="1" si="745"/>
        <v>7500</v>
      </c>
      <c r="Y4340" s="30" t="b">
        <f t="shared" ca="1" si="746"/>
        <v>0</v>
      </c>
    </row>
    <row r="4341" spans="1:25" hidden="1">
      <c r="A4341" s="28" t="s">
        <v>5366</v>
      </c>
      <c r="B4341" s="28" t="s">
        <v>5367</v>
      </c>
      <c r="C4341" s="28" t="s">
        <v>4422</v>
      </c>
      <c r="D4341" s="28" t="s">
        <v>2842</v>
      </c>
      <c r="E4341" s="29">
        <v>42283</v>
      </c>
      <c r="F4341" s="28" t="s">
        <v>15358</v>
      </c>
      <c r="G4341" s="30">
        <v>1364</v>
      </c>
      <c r="H4341" s="28" t="s">
        <v>15359</v>
      </c>
      <c r="I4341" s="31">
        <v>0</v>
      </c>
      <c r="J4341" s="31">
        <v>6625</v>
      </c>
      <c r="K4341" s="28" t="s">
        <v>4967</v>
      </c>
      <c r="L4341" s="32">
        <f t="shared" si="738"/>
        <v>-6625</v>
      </c>
      <c r="M4341" s="33">
        <f t="shared" si="739"/>
        <v>6625</v>
      </c>
      <c r="N4341" s="34" t="b">
        <v>1</v>
      </c>
      <c r="O4341" s="35">
        <f t="shared" si="740"/>
        <v>6625</v>
      </c>
      <c r="P4341" s="36" t="str">
        <f t="shared" si="741"/>
        <v>I</v>
      </c>
      <c r="Q4341" s="37" t="str">
        <f t="shared" si="742"/>
        <v>Arika Heavy Industries</v>
      </c>
      <c r="R4341" s="6" t="str">
        <f t="shared" si="743"/>
        <v>I - Arika Heavy Industries</v>
      </c>
      <c r="S4341" s="6" t="str">
        <f>IFERROR(INDEX('Vendor Over-ride'!$C:$C, MATCH($R:$R,'Vendor Over-ride'!$A:$A,0)),"")</f>
        <v>I - Arika Heavy Industries</v>
      </c>
      <c r="U4341" s="38" t="str">
        <f t="shared" si="748"/>
        <v>Lottery</v>
      </c>
      <c r="V4341" s="5" t="str">
        <f t="shared" si="747"/>
        <v>AWARD</v>
      </c>
      <c r="W4341" s="5" t="b">
        <f t="shared" si="744"/>
        <v>0</v>
      </c>
      <c r="X4341" s="40">
        <f t="shared" ca="1" si="745"/>
        <v>6625</v>
      </c>
      <c r="Y4341" s="30" t="b">
        <f t="shared" ca="1" si="746"/>
        <v>0</v>
      </c>
    </row>
    <row r="4342" spans="1:25" hidden="1">
      <c r="A4342" s="28" t="s">
        <v>5366</v>
      </c>
      <c r="B4342" s="28" t="s">
        <v>5367</v>
      </c>
      <c r="C4342" s="28" t="s">
        <v>4422</v>
      </c>
      <c r="D4342" s="28" t="s">
        <v>2842</v>
      </c>
      <c r="E4342" s="29">
        <v>42283</v>
      </c>
      <c r="F4342" s="28" t="s">
        <v>15360</v>
      </c>
      <c r="G4342" s="30">
        <v>1364</v>
      </c>
      <c r="H4342" s="28" t="s">
        <v>15361</v>
      </c>
      <c r="I4342" s="31">
        <v>0</v>
      </c>
      <c r="J4342" s="31">
        <v>1125</v>
      </c>
      <c r="K4342" s="28" t="s">
        <v>15362</v>
      </c>
      <c r="L4342" s="32">
        <f t="shared" si="738"/>
        <v>-1125</v>
      </c>
      <c r="M4342" s="33">
        <f t="shared" si="739"/>
        <v>1125</v>
      </c>
      <c r="N4342" s="34" t="b">
        <v>1</v>
      </c>
      <c r="O4342" s="35">
        <f t="shared" si="740"/>
        <v>1125</v>
      </c>
      <c r="P4342" s="36" t="str">
        <f t="shared" si="741"/>
        <v>I</v>
      </c>
      <c r="Q4342" s="37" t="str">
        <f t="shared" si="742"/>
        <v>Bard Entertainments Ltd</v>
      </c>
      <c r="R4342" s="6" t="str">
        <f t="shared" si="743"/>
        <v>I - Bard Entertainments Ltd</v>
      </c>
      <c r="S4342" s="6" t="str">
        <f>IFERROR(INDEX('Vendor Over-ride'!$C:$C, MATCH($R:$R,'Vendor Over-ride'!$A:$A,0)),"")</f>
        <v>I - Bard Entertainments Ltd</v>
      </c>
      <c r="U4342" s="38" t="str">
        <f t="shared" si="748"/>
        <v>Lottery</v>
      </c>
      <c r="V4342" s="5" t="str">
        <f t="shared" si="747"/>
        <v>AWARD</v>
      </c>
      <c r="W4342" s="5" t="b">
        <f t="shared" si="744"/>
        <v>0</v>
      </c>
      <c r="X4342" s="40">
        <f t="shared" ca="1" si="745"/>
        <v>16445</v>
      </c>
      <c r="Y4342" s="30" t="b">
        <f t="shared" ca="1" si="746"/>
        <v>0</v>
      </c>
    </row>
    <row r="4343" spans="1:25" hidden="1">
      <c r="A4343" s="28" t="s">
        <v>5366</v>
      </c>
      <c r="B4343" s="28" t="s">
        <v>5367</v>
      </c>
      <c r="C4343" s="28" t="s">
        <v>4422</v>
      </c>
      <c r="D4343" s="28" t="s">
        <v>2842</v>
      </c>
      <c r="E4343" s="29">
        <v>42283</v>
      </c>
      <c r="F4343" s="28" t="s">
        <v>15363</v>
      </c>
      <c r="G4343" s="30">
        <v>1364</v>
      </c>
      <c r="H4343" s="28" t="s">
        <v>15364</v>
      </c>
      <c r="I4343" s="31">
        <v>0</v>
      </c>
      <c r="J4343" s="31">
        <v>6000</v>
      </c>
      <c r="K4343" s="28" t="s">
        <v>15365</v>
      </c>
      <c r="L4343" s="32">
        <f t="shared" si="738"/>
        <v>-6000</v>
      </c>
      <c r="M4343" s="33">
        <f t="shared" si="739"/>
        <v>6000</v>
      </c>
      <c r="N4343" s="34" t="b">
        <v>1</v>
      </c>
      <c r="O4343" s="35">
        <f t="shared" si="740"/>
        <v>6000</v>
      </c>
      <c r="P4343" s="36" t="str">
        <f t="shared" si="741"/>
        <v>I</v>
      </c>
      <c r="Q4343" s="37" t="str">
        <f t="shared" si="742"/>
        <v>Falkirk Council</v>
      </c>
      <c r="R4343" s="6" t="str">
        <f t="shared" si="743"/>
        <v>I - Falkirk Council</v>
      </c>
      <c r="S4343" s="6" t="str">
        <f>IFERROR(INDEX('Vendor Over-ride'!$C:$C, MATCH($R:$R,'Vendor Over-ride'!$A:$A,0)),"")</f>
        <v>I - Falkirk Council</v>
      </c>
      <c r="U4343" s="38" t="str">
        <f t="shared" si="748"/>
        <v>Lottery</v>
      </c>
      <c r="V4343" s="5" t="str">
        <f t="shared" si="747"/>
        <v>AWARD</v>
      </c>
      <c r="W4343" s="5" t="b">
        <f t="shared" si="744"/>
        <v>0</v>
      </c>
      <c r="X4343" s="40">
        <f t="shared" ca="1" si="745"/>
        <v>6000</v>
      </c>
      <c r="Y4343" s="30" t="b">
        <f t="shared" ca="1" si="746"/>
        <v>0</v>
      </c>
    </row>
    <row r="4344" spans="1:25">
      <c r="A4344" s="28" t="s">
        <v>5366</v>
      </c>
      <c r="B4344" s="28" t="s">
        <v>5367</v>
      </c>
      <c r="C4344" s="28" t="s">
        <v>4422</v>
      </c>
      <c r="D4344" s="28" t="s">
        <v>2842</v>
      </c>
      <c r="E4344" s="29">
        <v>42283</v>
      </c>
      <c r="F4344" s="28" t="s">
        <v>4098</v>
      </c>
      <c r="G4344" s="30">
        <v>1364</v>
      </c>
      <c r="H4344" s="28" t="s">
        <v>15366</v>
      </c>
      <c r="I4344" s="31">
        <v>0</v>
      </c>
      <c r="J4344" s="31">
        <v>11250</v>
      </c>
      <c r="K4344" s="28" t="s">
        <v>5493</v>
      </c>
      <c r="L4344" s="32">
        <f t="shared" si="738"/>
        <v>-11250</v>
      </c>
      <c r="M4344" s="33">
        <f t="shared" si="739"/>
        <v>11250</v>
      </c>
      <c r="N4344" s="34" t="b">
        <v>1</v>
      </c>
      <c r="O4344" s="35">
        <f t="shared" si="740"/>
        <v>11250</v>
      </c>
      <c r="P4344" s="36" t="str">
        <f t="shared" si="741"/>
        <v>I</v>
      </c>
      <c r="Q4344" s="37" t="str">
        <f t="shared" si="742"/>
        <v>Glasgow Music (Glasgow Life)</v>
      </c>
      <c r="R4344" s="6" t="str">
        <f t="shared" si="743"/>
        <v>I - Glasgow Music (Glasgow Life)</v>
      </c>
      <c r="S4344" s="6" t="str">
        <f>IFERROR(INDEX('Vendor Over-ride'!$C:$C, MATCH($R:$R,'Vendor Over-ride'!$A:$A,0)),"")</f>
        <v>I - Glasgow Life</v>
      </c>
      <c r="U4344" s="38" t="str">
        <f t="shared" si="748"/>
        <v>Lottery</v>
      </c>
      <c r="V4344" s="5" t="str">
        <f t="shared" si="747"/>
        <v>AWARD</v>
      </c>
      <c r="W4344" s="5" t="b">
        <f t="shared" si="744"/>
        <v>0</v>
      </c>
      <c r="X4344" s="40">
        <f t="shared" ca="1" si="745"/>
        <v>194429</v>
      </c>
      <c r="Y4344" s="30" t="b">
        <f t="shared" ca="1" si="746"/>
        <v>1</v>
      </c>
    </row>
    <row r="4345" spans="1:25">
      <c r="A4345" s="28" t="s">
        <v>5366</v>
      </c>
      <c r="B4345" s="28" t="s">
        <v>5367</v>
      </c>
      <c r="C4345" s="28" t="s">
        <v>4422</v>
      </c>
      <c r="D4345" s="28" t="s">
        <v>2842</v>
      </c>
      <c r="E4345" s="29">
        <v>42283</v>
      </c>
      <c r="F4345" s="28" t="s">
        <v>4099</v>
      </c>
      <c r="G4345" s="30">
        <v>1364</v>
      </c>
      <c r="H4345" s="28" t="s">
        <v>15367</v>
      </c>
      <c r="I4345" s="31">
        <v>0</v>
      </c>
      <c r="J4345" s="31">
        <v>1000</v>
      </c>
      <c r="K4345" s="28" t="s">
        <v>5522</v>
      </c>
      <c r="L4345" s="32">
        <f t="shared" si="738"/>
        <v>-1000</v>
      </c>
      <c r="M4345" s="33">
        <f t="shared" si="739"/>
        <v>1000</v>
      </c>
      <c r="N4345" s="34" t="b">
        <v>1</v>
      </c>
      <c r="O4345" s="35">
        <f t="shared" si="740"/>
        <v>1000</v>
      </c>
      <c r="P4345" s="36" t="str">
        <f t="shared" si="741"/>
        <v>I</v>
      </c>
      <c r="Q4345" s="37" t="str">
        <f t="shared" si="742"/>
        <v>GMAC</v>
      </c>
      <c r="R4345" s="6" t="str">
        <f t="shared" si="743"/>
        <v>I - GMAC</v>
      </c>
      <c r="S4345" s="6" t="str">
        <f>IFERROR(INDEX('Vendor Over-ride'!$C:$C, MATCH($R:$R,'Vendor Over-ride'!$A:$A,0)),"")</f>
        <v>I - GMAC</v>
      </c>
      <c r="U4345" s="38" t="str">
        <f t="shared" si="748"/>
        <v>Lottery</v>
      </c>
      <c r="V4345" s="5" t="str">
        <f t="shared" si="747"/>
        <v>AWARD</v>
      </c>
      <c r="W4345" s="5" t="b">
        <f t="shared" si="744"/>
        <v>0</v>
      </c>
      <c r="X4345" s="40">
        <f t="shared" ca="1" si="745"/>
        <v>41000</v>
      </c>
      <c r="Y4345" s="30" t="b">
        <f t="shared" ca="1" si="746"/>
        <v>1</v>
      </c>
    </row>
    <row r="4346" spans="1:25" hidden="1">
      <c r="A4346" s="28" t="s">
        <v>5366</v>
      </c>
      <c r="B4346" s="28" t="s">
        <v>5367</v>
      </c>
      <c r="C4346" s="28" t="s">
        <v>4422</v>
      </c>
      <c r="D4346" s="28" t="s">
        <v>2842</v>
      </c>
      <c r="E4346" s="29">
        <v>42283</v>
      </c>
      <c r="F4346" s="28" t="s">
        <v>15368</v>
      </c>
      <c r="G4346" s="30">
        <v>1364</v>
      </c>
      <c r="H4346" s="28" t="s">
        <v>15369</v>
      </c>
      <c r="I4346" s="31">
        <v>0</v>
      </c>
      <c r="J4346" s="31">
        <v>1237.6199999999999</v>
      </c>
      <c r="K4346" s="28" t="s">
        <v>5561</v>
      </c>
      <c r="L4346" s="32">
        <f t="shared" si="738"/>
        <v>-1237.6199999999999</v>
      </c>
      <c r="M4346" s="33">
        <f t="shared" si="739"/>
        <v>1237.6199999999999</v>
      </c>
      <c r="N4346" s="34" t="b">
        <v>1</v>
      </c>
      <c r="O4346" s="35">
        <f t="shared" si="740"/>
        <v>1237.6199999999999</v>
      </c>
      <c r="P4346" s="36" t="str">
        <f t="shared" si="741"/>
        <v>I</v>
      </c>
      <c r="Q4346" s="37" t="str">
        <f t="shared" si="742"/>
        <v>Orkney Folk Festival</v>
      </c>
      <c r="R4346" s="6" t="str">
        <f t="shared" si="743"/>
        <v>I - Orkney Folk Festival</v>
      </c>
      <c r="S4346" s="6" t="str">
        <f>IFERROR(INDEX('Vendor Over-ride'!$C:$C, MATCH($R:$R,'Vendor Over-ride'!$A:$A,0)),"")</f>
        <v>I - Orkney Folk Festival</v>
      </c>
      <c r="U4346" s="38" t="str">
        <f t="shared" si="748"/>
        <v>Lottery</v>
      </c>
      <c r="V4346" s="5" t="str">
        <f t="shared" si="747"/>
        <v>AWARD</v>
      </c>
      <c r="W4346" s="5" t="b">
        <f t="shared" si="744"/>
        <v>0</v>
      </c>
      <c r="X4346" s="40">
        <f t="shared" ca="1" si="745"/>
        <v>1237.6199999999999</v>
      </c>
      <c r="Y4346" s="30" t="b">
        <f t="shared" ca="1" si="746"/>
        <v>0</v>
      </c>
    </row>
    <row r="4347" spans="1:25">
      <c r="A4347" s="28" t="s">
        <v>5366</v>
      </c>
      <c r="B4347" s="28" t="s">
        <v>5367</v>
      </c>
      <c r="C4347" s="28" t="s">
        <v>4422</v>
      </c>
      <c r="D4347" s="28" t="s">
        <v>2842</v>
      </c>
      <c r="E4347" s="29">
        <v>42283</v>
      </c>
      <c r="F4347" s="28" t="s">
        <v>4100</v>
      </c>
      <c r="G4347" s="30">
        <v>1364</v>
      </c>
      <c r="H4347" s="28" t="s">
        <v>15370</v>
      </c>
      <c r="I4347" s="31">
        <v>0</v>
      </c>
      <c r="J4347" s="31">
        <v>36680</v>
      </c>
      <c r="K4347" s="28" t="s">
        <v>15371</v>
      </c>
      <c r="L4347" s="32">
        <f t="shared" si="738"/>
        <v>-36680</v>
      </c>
      <c r="M4347" s="33">
        <f t="shared" si="739"/>
        <v>36680</v>
      </c>
      <c r="N4347" s="34" t="b">
        <v>1</v>
      </c>
      <c r="O4347" s="35">
        <f t="shared" si="740"/>
        <v>36680</v>
      </c>
      <c r="P4347" s="36" t="str">
        <f t="shared" si="741"/>
        <v>I</v>
      </c>
      <c r="Q4347" s="37" t="str">
        <f t="shared" si="742"/>
        <v>Taigh Chearsabhagh Trust Ltd</v>
      </c>
      <c r="R4347" s="6" t="str">
        <f t="shared" si="743"/>
        <v>I - Taigh Chearsabhagh Trust Ltd</v>
      </c>
      <c r="S4347" s="6" t="str">
        <f>IFERROR(INDEX('Vendor Over-ride'!$C:$C, MATCH($R:$R,'Vendor Over-ride'!$A:$A,0)),"")</f>
        <v>I - Taigh Chearsabhagh Trust</v>
      </c>
      <c r="U4347" s="38" t="str">
        <f t="shared" si="748"/>
        <v>Lottery</v>
      </c>
      <c r="V4347" s="5" t="str">
        <f t="shared" si="747"/>
        <v>AWARD</v>
      </c>
      <c r="W4347" s="5" t="b">
        <f t="shared" si="744"/>
        <v>1</v>
      </c>
      <c r="X4347" s="40">
        <f t="shared" ca="1" si="745"/>
        <v>36680</v>
      </c>
      <c r="Y4347" s="30" t="b">
        <f t="shared" ca="1" si="746"/>
        <v>1</v>
      </c>
    </row>
    <row r="4348" spans="1:25" hidden="1">
      <c r="A4348" s="28" t="s">
        <v>5366</v>
      </c>
      <c r="B4348" s="28" t="s">
        <v>5367</v>
      </c>
      <c r="C4348" s="28" t="s">
        <v>4422</v>
      </c>
      <c r="D4348" s="28" t="s">
        <v>2842</v>
      </c>
      <c r="E4348" s="29">
        <v>42283</v>
      </c>
      <c r="F4348" s="28" t="s">
        <v>4101</v>
      </c>
      <c r="G4348" s="30">
        <v>1364</v>
      </c>
      <c r="H4348" s="28" t="s">
        <v>15372</v>
      </c>
      <c r="I4348" s="31">
        <v>0</v>
      </c>
      <c r="J4348" s="31">
        <v>157.08000000000001</v>
      </c>
      <c r="K4348" s="28" t="s">
        <v>5597</v>
      </c>
      <c r="L4348" s="32">
        <f t="shared" si="738"/>
        <v>-157.08000000000001</v>
      </c>
      <c r="M4348" s="33">
        <f t="shared" si="739"/>
        <v>157.08000000000001</v>
      </c>
      <c r="N4348" s="34" t="b">
        <v>1</v>
      </c>
      <c r="O4348" s="35">
        <f t="shared" si="740"/>
        <v>157.08000000000001</v>
      </c>
      <c r="P4348" s="36" t="str">
        <f t="shared" si="741"/>
        <v>T</v>
      </c>
      <c r="Q4348" s="37" t="str">
        <f t="shared" si="742"/>
        <v>Saramago Ltd</v>
      </c>
      <c r="R4348" s="6" t="str">
        <f t="shared" si="743"/>
        <v>T - Saramago Ltd</v>
      </c>
      <c r="S4348" s="6" t="str">
        <f>IFERROR(INDEX('Vendor Over-ride'!$C:$C, MATCH($R:$R,'Vendor Over-ride'!$A:$A,0)),"")</f>
        <v>T - Saramago Ltd</v>
      </c>
      <c r="U4348" s="38" t="str">
        <f t="shared" si="748"/>
        <v>Lottery</v>
      </c>
      <c r="V4348" s="5" t="str">
        <f t="shared" si="747"/>
        <v>TRADE</v>
      </c>
      <c r="W4348" s="5" t="b">
        <f t="shared" si="744"/>
        <v>0</v>
      </c>
      <c r="X4348" s="40">
        <f t="shared" ca="1" si="745"/>
        <v>3388.3900000000003</v>
      </c>
      <c r="Y4348" s="30" t="b">
        <f t="shared" ca="1" si="746"/>
        <v>0</v>
      </c>
    </row>
    <row r="4349" spans="1:25">
      <c r="A4349" s="28" t="s">
        <v>5366</v>
      </c>
      <c r="B4349" s="28" t="s">
        <v>5367</v>
      </c>
      <c r="C4349" s="28" t="s">
        <v>4422</v>
      </c>
      <c r="D4349" s="28" t="s">
        <v>2842</v>
      </c>
      <c r="E4349" s="29">
        <v>42285</v>
      </c>
      <c r="F4349" s="28" t="s">
        <v>15373</v>
      </c>
      <c r="G4349" s="30">
        <v>1366</v>
      </c>
      <c r="H4349" s="28" t="s">
        <v>15374</v>
      </c>
      <c r="I4349" s="31">
        <v>0</v>
      </c>
      <c r="J4349" s="31">
        <v>33333</v>
      </c>
      <c r="K4349" s="28" t="s">
        <v>13753</v>
      </c>
      <c r="L4349" s="32">
        <f t="shared" si="738"/>
        <v>-33333</v>
      </c>
      <c r="M4349" s="33">
        <f t="shared" si="739"/>
        <v>33333</v>
      </c>
      <c r="N4349" s="34" t="b">
        <v>1</v>
      </c>
      <c r="O4349" s="35">
        <f t="shared" si="740"/>
        <v>33333</v>
      </c>
      <c r="P4349" s="36" t="str">
        <f t="shared" si="741"/>
        <v>G</v>
      </c>
      <c r="Q4349" s="37" t="str">
        <f t="shared" si="742"/>
        <v>Hands up for Trad</v>
      </c>
      <c r="R4349" s="6" t="str">
        <f t="shared" si="743"/>
        <v>G - Hands up for Trad</v>
      </c>
      <c r="S4349" s="6" t="str">
        <f>IFERROR(INDEX('Vendor Over-ride'!$C:$C, MATCH($R:$R,'Vendor Over-ride'!$A:$A,0)),"")</f>
        <v>G - Hands Up for Trad</v>
      </c>
      <c r="U4349" s="38" t="str">
        <f t="shared" si="748"/>
        <v>Lottery</v>
      </c>
      <c r="V4349" s="5" t="str">
        <f t="shared" si="747"/>
        <v>AWARD</v>
      </c>
      <c r="W4349" s="5" t="b">
        <f t="shared" si="744"/>
        <v>1</v>
      </c>
      <c r="X4349" s="40">
        <f t="shared" ca="1" si="745"/>
        <v>215127</v>
      </c>
      <c r="Y4349" s="30" t="b">
        <f t="shared" ca="1" si="746"/>
        <v>1</v>
      </c>
    </row>
    <row r="4350" spans="1:25">
      <c r="A4350" s="28" t="s">
        <v>5366</v>
      </c>
      <c r="B4350" s="28" t="s">
        <v>5367</v>
      </c>
      <c r="C4350" s="28" t="s">
        <v>4422</v>
      </c>
      <c r="D4350" s="28" t="s">
        <v>2842</v>
      </c>
      <c r="E4350" s="29">
        <v>42285</v>
      </c>
      <c r="F4350" s="28" t="s">
        <v>15375</v>
      </c>
      <c r="G4350" s="30">
        <v>1366</v>
      </c>
      <c r="H4350" s="28" t="s">
        <v>15376</v>
      </c>
      <c r="I4350" s="31">
        <v>0</v>
      </c>
      <c r="J4350" s="31">
        <v>18750</v>
      </c>
      <c r="K4350" s="28" t="s">
        <v>13755</v>
      </c>
      <c r="L4350" s="32">
        <f t="shared" si="738"/>
        <v>-18750</v>
      </c>
      <c r="M4350" s="33">
        <f t="shared" si="739"/>
        <v>18750</v>
      </c>
      <c r="N4350" s="34" t="b">
        <v>1</v>
      </c>
      <c r="O4350" s="35">
        <f t="shared" si="740"/>
        <v>18750</v>
      </c>
      <c r="P4350" s="36" t="str">
        <f t="shared" si="741"/>
        <v>G</v>
      </c>
      <c r="Q4350" s="37" t="str">
        <f t="shared" si="742"/>
        <v>Ayr Gaiety Partnership Ltd</v>
      </c>
      <c r="R4350" s="6" t="str">
        <f t="shared" si="743"/>
        <v>G - Ayr Gaiety Partnership Ltd</v>
      </c>
      <c r="S4350" s="6" t="str">
        <f>IFERROR(INDEX('Vendor Over-ride'!$C:$C, MATCH($R:$R,'Vendor Over-ride'!$A:$A,0)),"")</f>
        <v>G - Ayr Gaiety Partnership Ltd</v>
      </c>
      <c r="U4350" s="38" t="str">
        <f t="shared" si="748"/>
        <v>Lottery</v>
      </c>
      <c r="V4350" s="5" t="str">
        <f t="shared" si="747"/>
        <v>AWARD</v>
      </c>
      <c r="W4350" s="5" t="b">
        <f t="shared" si="744"/>
        <v>0</v>
      </c>
      <c r="X4350" s="40">
        <f t="shared" ca="1" si="745"/>
        <v>75000</v>
      </c>
      <c r="Y4350" s="30" t="b">
        <f t="shared" ca="1" si="746"/>
        <v>1</v>
      </c>
    </row>
    <row r="4351" spans="1:25">
      <c r="A4351" s="28" t="s">
        <v>5366</v>
      </c>
      <c r="B4351" s="28" t="s">
        <v>5367</v>
      </c>
      <c r="C4351" s="28" t="s">
        <v>4422</v>
      </c>
      <c r="D4351" s="28" t="s">
        <v>2842</v>
      </c>
      <c r="E4351" s="29">
        <v>42285</v>
      </c>
      <c r="F4351" s="28" t="s">
        <v>15377</v>
      </c>
      <c r="G4351" s="30">
        <v>1366</v>
      </c>
      <c r="H4351" s="28" t="s">
        <v>15378</v>
      </c>
      <c r="I4351" s="31">
        <v>0</v>
      </c>
      <c r="J4351" s="31">
        <v>37500</v>
      </c>
      <c r="K4351" s="28" t="s">
        <v>13757</v>
      </c>
      <c r="L4351" s="32">
        <f t="shared" si="738"/>
        <v>-37500</v>
      </c>
      <c r="M4351" s="33">
        <f t="shared" si="739"/>
        <v>37500</v>
      </c>
      <c r="N4351" s="34" t="b">
        <v>1</v>
      </c>
      <c r="O4351" s="35">
        <f t="shared" si="740"/>
        <v>37500</v>
      </c>
      <c r="P4351" s="36" t="str">
        <f t="shared" si="741"/>
        <v>G</v>
      </c>
      <c r="Q4351" s="37" t="str">
        <f t="shared" si="742"/>
        <v>Birds of Paradise Theatre</v>
      </c>
      <c r="R4351" s="6" t="str">
        <f t="shared" si="743"/>
        <v>G - Birds of Paradise Theatre</v>
      </c>
      <c r="S4351" s="6" t="str">
        <f>IFERROR(INDEX('Vendor Over-ride'!$C:$C, MATCH($R:$R,'Vendor Over-ride'!$A:$A,0)),"")</f>
        <v>G - Birds of Paradise Theatre</v>
      </c>
      <c r="U4351" s="38" t="str">
        <f t="shared" si="748"/>
        <v>Lottery</v>
      </c>
      <c r="V4351" s="5" t="str">
        <f t="shared" si="747"/>
        <v>AWARD</v>
      </c>
      <c r="W4351" s="5" t="b">
        <f t="shared" si="744"/>
        <v>1</v>
      </c>
      <c r="X4351" s="40">
        <f t="shared" ca="1" si="745"/>
        <v>264000</v>
      </c>
      <c r="Y4351" s="30" t="b">
        <f t="shared" ca="1" si="746"/>
        <v>1</v>
      </c>
    </row>
    <row r="4352" spans="1:25">
      <c r="A4352" s="28" t="s">
        <v>5366</v>
      </c>
      <c r="B4352" s="28" t="s">
        <v>5367</v>
      </c>
      <c r="C4352" s="28" t="s">
        <v>4422</v>
      </c>
      <c r="D4352" s="28" t="s">
        <v>2842</v>
      </c>
      <c r="E4352" s="29">
        <v>42285</v>
      </c>
      <c r="F4352" s="28" t="s">
        <v>4102</v>
      </c>
      <c r="G4352" s="30">
        <v>1366</v>
      </c>
      <c r="H4352" s="28" t="s">
        <v>15379</v>
      </c>
      <c r="I4352" s="31">
        <v>0</v>
      </c>
      <c r="J4352" s="31">
        <v>53438</v>
      </c>
      <c r="K4352" s="28" t="s">
        <v>13759</v>
      </c>
      <c r="L4352" s="32">
        <f t="shared" si="738"/>
        <v>-53438</v>
      </c>
      <c r="M4352" s="33">
        <f t="shared" si="739"/>
        <v>53438</v>
      </c>
      <c r="N4352" s="34" t="b">
        <v>1</v>
      </c>
      <c r="O4352" s="35">
        <f t="shared" si="740"/>
        <v>53438</v>
      </c>
      <c r="P4352" s="36" t="str">
        <f t="shared" si="741"/>
        <v>G</v>
      </c>
      <c r="Q4352" s="37" t="str">
        <f t="shared" si="742"/>
        <v>Catherine Wheels Theatre Company</v>
      </c>
      <c r="R4352" s="6" t="str">
        <f t="shared" si="743"/>
        <v>G - Catherine Wheels Theatre Company</v>
      </c>
      <c r="S4352" s="6" t="str">
        <f>IFERROR(INDEX('Vendor Over-ride'!$C:$C, MATCH($R:$R,'Vendor Over-ride'!$A:$A,0)),"")</f>
        <v>G - Catherine Wheels Theatre Company</v>
      </c>
      <c r="U4352" s="38" t="str">
        <f t="shared" si="748"/>
        <v>Lottery</v>
      </c>
      <c r="V4352" s="5" t="str">
        <f t="shared" si="747"/>
        <v>AWARD</v>
      </c>
      <c r="W4352" s="5" t="b">
        <f t="shared" si="744"/>
        <v>1</v>
      </c>
      <c r="X4352" s="40">
        <f t="shared" ca="1" si="745"/>
        <v>213752</v>
      </c>
      <c r="Y4352" s="30" t="b">
        <f t="shared" ca="1" si="746"/>
        <v>1</v>
      </c>
    </row>
    <row r="4353" spans="1:25">
      <c r="A4353" s="28" t="s">
        <v>5366</v>
      </c>
      <c r="B4353" s="28" t="s">
        <v>5367</v>
      </c>
      <c r="C4353" s="28" t="s">
        <v>4422</v>
      </c>
      <c r="D4353" s="28" t="s">
        <v>2842</v>
      </c>
      <c r="E4353" s="29">
        <v>42285</v>
      </c>
      <c r="F4353" s="28" t="s">
        <v>4103</v>
      </c>
      <c r="G4353" s="30">
        <v>1366</v>
      </c>
      <c r="H4353" s="28" t="s">
        <v>15380</v>
      </c>
      <c r="I4353" s="31">
        <v>0</v>
      </c>
      <c r="J4353" s="31">
        <v>20000</v>
      </c>
      <c r="K4353" s="28" t="s">
        <v>13762</v>
      </c>
      <c r="L4353" s="32">
        <f t="shared" si="738"/>
        <v>-20000</v>
      </c>
      <c r="M4353" s="33">
        <f t="shared" si="739"/>
        <v>20000</v>
      </c>
      <c r="N4353" s="34" t="b">
        <v>1</v>
      </c>
      <c r="O4353" s="35">
        <f t="shared" si="740"/>
        <v>20000</v>
      </c>
      <c r="P4353" s="36" t="str">
        <f t="shared" si="741"/>
        <v>G</v>
      </c>
      <c r="Q4353" s="37" t="str">
        <f t="shared" si="742"/>
        <v>Dance House</v>
      </c>
      <c r="R4353" s="6" t="str">
        <f t="shared" si="743"/>
        <v>G - Dance House</v>
      </c>
      <c r="S4353" s="6" t="str">
        <f>IFERROR(INDEX('Vendor Over-ride'!$C:$C, MATCH($R:$R,'Vendor Over-ride'!$A:$A,0)),"")</f>
        <v>G - Dance House</v>
      </c>
      <c r="U4353" s="38" t="str">
        <f t="shared" si="748"/>
        <v>Lottery</v>
      </c>
      <c r="V4353" s="5" t="str">
        <f t="shared" si="747"/>
        <v>AWARD</v>
      </c>
      <c r="W4353" s="5" t="b">
        <f t="shared" si="744"/>
        <v>0</v>
      </c>
      <c r="X4353" s="40">
        <f t="shared" ca="1" si="745"/>
        <v>87647.459999999992</v>
      </c>
      <c r="Y4353" s="30" t="b">
        <f t="shared" ca="1" si="746"/>
        <v>1</v>
      </c>
    </row>
    <row r="4354" spans="1:25">
      <c r="A4354" s="28" t="s">
        <v>5366</v>
      </c>
      <c r="B4354" s="28" t="s">
        <v>5367</v>
      </c>
      <c r="C4354" s="28" t="s">
        <v>4422</v>
      </c>
      <c r="D4354" s="28" t="s">
        <v>2842</v>
      </c>
      <c r="E4354" s="29">
        <v>42285</v>
      </c>
      <c r="F4354" s="28" t="s">
        <v>4104</v>
      </c>
      <c r="G4354" s="30">
        <v>1366</v>
      </c>
      <c r="H4354" s="28" t="s">
        <v>15381</v>
      </c>
      <c r="I4354" s="31">
        <v>0</v>
      </c>
      <c r="J4354" s="31">
        <v>55000</v>
      </c>
      <c r="K4354" s="28" t="s">
        <v>13764</v>
      </c>
      <c r="L4354" s="32">
        <f t="shared" ref="L4354:L4417" si="749">I:I-J:J</f>
        <v>-55000</v>
      </c>
      <c r="M4354" s="33">
        <f t="shared" ref="M4354:M4417" si="750">ABS($L:$L)</f>
        <v>55000</v>
      </c>
      <c r="N4354" s="34" t="b">
        <v>1</v>
      </c>
      <c r="O4354" s="35">
        <f t="shared" ref="O4354:O4417" si="751">$M:$M*$N:$N</f>
        <v>55000</v>
      </c>
      <c r="P4354" s="36" t="str">
        <f t="shared" ref="P4354:P4417" si="752">LEFT(TRIM($K:$K),1)</f>
        <v>G</v>
      </c>
      <c r="Q4354" s="37" t="str">
        <f t="shared" ref="Q4354:Q4417" si="753">RIGHT(TRIM($K:$K),LEN(TRIM($K:$K))-FIND("-",TRIM($K:$K)))</f>
        <v>Deveron Arts</v>
      </c>
      <c r="R4354" s="6" t="str">
        <f t="shared" ref="R4354:R4417" si="754">CONCATENATE($P:$P, " - ",$Q:$Q)</f>
        <v>G - Deveron Arts</v>
      </c>
      <c r="S4354" s="6" t="str">
        <f>IFERROR(INDEX('Vendor Over-ride'!$C:$C, MATCH($R:$R,'Vendor Over-ride'!$A:$A,0)),"")</f>
        <v>G - Deveron Arts</v>
      </c>
      <c r="U4354" s="38" t="str">
        <f t="shared" si="748"/>
        <v>Lottery</v>
      </c>
      <c r="V4354" s="5" t="str">
        <f t="shared" si="747"/>
        <v>AWARD</v>
      </c>
      <c r="W4354" s="5" t="b">
        <f t="shared" ref="W4354:W4417" si="755">ROUND($O:$O,2)&gt;=25000</f>
        <v>1</v>
      </c>
      <c r="X4354" s="40">
        <f t="shared" ref="X4354:X4417" ca="1" si="756">SUMPRODUCT((Payee=$S4354) * (Payment_Value))</f>
        <v>110000</v>
      </c>
      <c r="Y4354" s="30" t="b">
        <f t="shared" ref="Y4354:Y4417" ca="1" si="757">$X:$X&gt;=25000</f>
        <v>1</v>
      </c>
    </row>
    <row r="4355" spans="1:25">
      <c r="A4355" s="28" t="s">
        <v>5366</v>
      </c>
      <c r="B4355" s="28" t="s">
        <v>5367</v>
      </c>
      <c r="C4355" s="28" t="s">
        <v>4422</v>
      </c>
      <c r="D4355" s="28" t="s">
        <v>2842</v>
      </c>
      <c r="E4355" s="29">
        <v>42285</v>
      </c>
      <c r="F4355" s="28" t="s">
        <v>4106</v>
      </c>
      <c r="G4355" s="30">
        <v>1366</v>
      </c>
      <c r="H4355" s="28" t="s">
        <v>15382</v>
      </c>
      <c r="I4355" s="31">
        <v>0</v>
      </c>
      <c r="J4355" s="31">
        <v>15000</v>
      </c>
      <c r="K4355" s="28" t="s">
        <v>13766</v>
      </c>
      <c r="L4355" s="32">
        <f t="shared" si="749"/>
        <v>-15000</v>
      </c>
      <c r="M4355" s="33">
        <f t="shared" si="750"/>
        <v>15000</v>
      </c>
      <c r="N4355" s="34" t="b">
        <v>1</v>
      </c>
      <c r="O4355" s="35">
        <f t="shared" si="751"/>
        <v>15000</v>
      </c>
      <c r="P4355" s="36" t="str">
        <f t="shared" si="752"/>
        <v>G</v>
      </c>
      <c r="Q4355" s="37" t="str">
        <f t="shared" si="753"/>
        <v>Drake Music Scotland</v>
      </c>
      <c r="R4355" s="6" t="str">
        <f t="shared" si="754"/>
        <v>G - Drake Music Scotland</v>
      </c>
      <c r="S4355" s="6" t="str">
        <f>IFERROR(INDEX('Vendor Over-ride'!$C:$C, MATCH($R:$R,'Vendor Over-ride'!$A:$A,0)),"")</f>
        <v>G - Drake Music Scotland</v>
      </c>
      <c r="U4355" s="38" t="str">
        <f t="shared" si="748"/>
        <v>Lottery</v>
      </c>
      <c r="V4355" s="5" t="str">
        <f t="shared" ref="V4355:V4418" si="758">UPPER(IF($P:$P="E","Employee",IF(OR($P:$P="I",$P:$P="G"),"Award",IF(OR($P:$P="D",$P:$P="T"),"Trade",""))))</f>
        <v>AWARD</v>
      </c>
      <c r="W4355" s="5" t="b">
        <f t="shared" si="755"/>
        <v>0</v>
      </c>
      <c r="X4355" s="40">
        <f t="shared" ca="1" si="756"/>
        <v>118500</v>
      </c>
      <c r="Y4355" s="30" t="b">
        <f t="shared" ca="1" si="757"/>
        <v>1</v>
      </c>
    </row>
    <row r="4356" spans="1:25">
      <c r="A4356" s="28" t="s">
        <v>5366</v>
      </c>
      <c r="B4356" s="28" t="s">
        <v>5367</v>
      </c>
      <c r="C4356" s="28" t="s">
        <v>4422</v>
      </c>
      <c r="D4356" s="28" t="s">
        <v>2842</v>
      </c>
      <c r="E4356" s="29">
        <v>42285</v>
      </c>
      <c r="F4356" s="28" t="s">
        <v>4107</v>
      </c>
      <c r="G4356" s="30">
        <v>1366</v>
      </c>
      <c r="H4356" s="28" t="s">
        <v>15383</v>
      </c>
      <c r="I4356" s="31">
        <v>0</v>
      </c>
      <c r="J4356" s="31">
        <v>23750</v>
      </c>
      <c r="K4356" s="28" t="s">
        <v>13768</v>
      </c>
      <c r="L4356" s="32">
        <f t="shared" si="749"/>
        <v>-23750</v>
      </c>
      <c r="M4356" s="33">
        <f t="shared" si="750"/>
        <v>23750</v>
      </c>
      <c r="N4356" s="34" t="b">
        <v>1</v>
      </c>
      <c r="O4356" s="35">
        <f t="shared" si="751"/>
        <v>23750</v>
      </c>
      <c r="P4356" s="36" t="str">
        <f t="shared" si="752"/>
        <v>G</v>
      </c>
      <c r="Q4356" s="37" t="str">
        <f t="shared" si="753"/>
        <v>Edinburgh UNESCO City of Literature Trust</v>
      </c>
      <c r="R4356" s="6" t="str">
        <f t="shared" si="754"/>
        <v>G - Edinburgh UNESCO City of Literature Trust</v>
      </c>
      <c r="S4356" s="6" t="str">
        <f>IFERROR(INDEX('Vendor Over-ride'!$C:$C, MATCH($R:$R,'Vendor Over-ride'!$A:$A,0)),"")</f>
        <v>G - Edinburgh UNESCO City of Literature Trust</v>
      </c>
      <c r="U4356" s="38" t="str">
        <f t="shared" si="748"/>
        <v>Lottery</v>
      </c>
      <c r="V4356" s="5" t="str">
        <f t="shared" si="758"/>
        <v>AWARD</v>
      </c>
      <c r="W4356" s="5" t="b">
        <f t="shared" si="755"/>
        <v>0</v>
      </c>
      <c r="X4356" s="40">
        <f t="shared" ca="1" si="756"/>
        <v>142500</v>
      </c>
      <c r="Y4356" s="30" t="b">
        <f t="shared" ca="1" si="757"/>
        <v>1</v>
      </c>
    </row>
    <row r="4357" spans="1:25">
      <c r="A4357" s="28" t="s">
        <v>5366</v>
      </c>
      <c r="B4357" s="28" t="s">
        <v>5367</v>
      </c>
      <c r="C4357" s="28" t="s">
        <v>4422</v>
      </c>
      <c r="D4357" s="28" t="s">
        <v>2842</v>
      </c>
      <c r="E4357" s="29">
        <v>42285</v>
      </c>
      <c r="F4357" s="28" t="s">
        <v>4108</v>
      </c>
      <c r="G4357" s="30">
        <v>1366</v>
      </c>
      <c r="H4357" s="28" t="s">
        <v>15384</v>
      </c>
      <c r="I4357" s="31">
        <v>0</v>
      </c>
      <c r="J4357" s="31">
        <v>19500</v>
      </c>
      <c r="K4357" s="28" t="s">
        <v>13770</v>
      </c>
      <c r="L4357" s="32">
        <f t="shared" si="749"/>
        <v>-19500</v>
      </c>
      <c r="M4357" s="33">
        <f t="shared" si="750"/>
        <v>19500</v>
      </c>
      <c r="N4357" s="34" t="b">
        <v>1</v>
      </c>
      <c r="O4357" s="35">
        <f t="shared" si="751"/>
        <v>19500</v>
      </c>
      <c r="P4357" s="36" t="str">
        <f t="shared" si="752"/>
        <v>G</v>
      </c>
      <c r="Q4357" s="37" t="str">
        <f t="shared" si="753"/>
        <v>Enterprise Music Scotland</v>
      </c>
      <c r="R4357" s="6" t="str">
        <f t="shared" si="754"/>
        <v>G - Enterprise Music Scotland</v>
      </c>
      <c r="S4357" s="6" t="str">
        <f>IFERROR(INDEX('Vendor Over-ride'!$C:$C, MATCH($R:$R,'Vendor Over-ride'!$A:$A,0)),"")</f>
        <v>G - Enterprise Music Scotland</v>
      </c>
      <c r="U4357" s="38" t="str">
        <f t="shared" si="748"/>
        <v>Lottery</v>
      </c>
      <c r="V4357" s="5" t="str">
        <f t="shared" si="758"/>
        <v>AWARD</v>
      </c>
      <c r="W4357" s="5" t="b">
        <f t="shared" si="755"/>
        <v>0</v>
      </c>
      <c r="X4357" s="40">
        <f t="shared" ca="1" si="756"/>
        <v>229100</v>
      </c>
      <c r="Y4357" s="30" t="b">
        <f t="shared" ca="1" si="757"/>
        <v>1</v>
      </c>
    </row>
    <row r="4358" spans="1:25">
      <c r="A4358" s="28" t="s">
        <v>5366</v>
      </c>
      <c r="B4358" s="28" t="s">
        <v>5367</v>
      </c>
      <c r="C4358" s="28" t="s">
        <v>4422</v>
      </c>
      <c r="D4358" s="28" t="s">
        <v>2842</v>
      </c>
      <c r="E4358" s="29">
        <v>42285</v>
      </c>
      <c r="F4358" s="28" t="s">
        <v>4110</v>
      </c>
      <c r="G4358" s="30">
        <v>1366</v>
      </c>
      <c r="H4358" s="28" t="s">
        <v>15385</v>
      </c>
      <c r="I4358" s="31">
        <v>0</v>
      </c>
      <c r="J4358" s="31">
        <v>55000</v>
      </c>
      <c r="K4358" s="28" t="s">
        <v>13772</v>
      </c>
      <c r="L4358" s="32">
        <f t="shared" si="749"/>
        <v>-55000</v>
      </c>
      <c r="M4358" s="33">
        <f t="shared" si="750"/>
        <v>55000</v>
      </c>
      <c r="N4358" s="34" t="b">
        <v>1</v>
      </c>
      <c r="O4358" s="35">
        <f t="shared" si="751"/>
        <v>55000</v>
      </c>
      <c r="P4358" s="36" t="str">
        <f t="shared" si="752"/>
        <v>G</v>
      </c>
      <c r="Q4358" s="37" t="str">
        <f t="shared" si="753"/>
        <v>Feis Rois Ltd</v>
      </c>
      <c r="R4358" s="6" t="str">
        <f t="shared" si="754"/>
        <v>G - Feis Rois Ltd</v>
      </c>
      <c r="S4358" s="6" t="str">
        <f>IFERROR(INDEX('Vendor Over-ride'!$C:$C, MATCH($R:$R,'Vendor Over-ride'!$A:$A,0)),"")</f>
        <v>G - Feis Rois Ltd</v>
      </c>
      <c r="U4358" s="38" t="str">
        <f t="shared" si="748"/>
        <v>Lottery</v>
      </c>
      <c r="V4358" s="5" t="str">
        <f t="shared" si="758"/>
        <v>AWARD</v>
      </c>
      <c r="W4358" s="5" t="b">
        <f t="shared" si="755"/>
        <v>1</v>
      </c>
      <c r="X4358" s="40">
        <f t="shared" ca="1" si="756"/>
        <v>220000</v>
      </c>
      <c r="Y4358" s="30" t="b">
        <f t="shared" ca="1" si="757"/>
        <v>1</v>
      </c>
    </row>
    <row r="4359" spans="1:25">
      <c r="A4359" s="28" t="s">
        <v>5366</v>
      </c>
      <c r="B4359" s="28" t="s">
        <v>5367</v>
      </c>
      <c r="C4359" s="28" t="s">
        <v>4422</v>
      </c>
      <c r="D4359" s="28" t="s">
        <v>2842</v>
      </c>
      <c r="E4359" s="29">
        <v>42285</v>
      </c>
      <c r="F4359" s="28" t="s">
        <v>4111</v>
      </c>
      <c r="G4359" s="30">
        <v>1366</v>
      </c>
      <c r="H4359" s="28" t="s">
        <v>15386</v>
      </c>
      <c r="I4359" s="31">
        <v>0</v>
      </c>
      <c r="J4359" s="31">
        <v>75000</v>
      </c>
      <c r="K4359" s="28" t="s">
        <v>13774</v>
      </c>
      <c r="L4359" s="32">
        <f t="shared" si="749"/>
        <v>-75000</v>
      </c>
      <c r="M4359" s="33">
        <f t="shared" si="750"/>
        <v>75000</v>
      </c>
      <c r="N4359" s="34" t="b">
        <v>1</v>
      </c>
      <c r="O4359" s="35">
        <f t="shared" si="751"/>
        <v>75000</v>
      </c>
      <c r="P4359" s="36" t="str">
        <f t="shared" si="752"/>
        <v>G</v>
      </c>
      <c r="Q4359" s="37" t="str">
        <f t="shared" si="753"/>
        <v>Feisean nan Gaidheal</v>
      </c>
      <c r="R4359" s="6" t="str">
        <f t="shared" si="754"/>
        <v>G - Feisean nan Gaidheal</v>
      </c>
      <c r="S4359" s="6" t="str">
        <f>IFERROR(INDEX('Vendor Over-ride'!$C:$C, MATCH($R:$R,'Vendor Over-ride'!$A:$A,0)),"")</f>
        <v>G - Feisean nan Gaidheal</v>
      </c>
      <c r="U4359" s="38" t="str">
        <f t="shared" si="748"/>
        <v>Lottery</v>
      </c>
      <c r="V4359" s="5" t="str">
        <f t="shared" si="758"/>
        <v>AWARD</v>
      </c>
      <c r="W4359" s="5" t="b">
        <f t="shared" si="755"/>
        <v>1</v>
      </c>
      <c r="X4359" s="40">
        <f t="shared" ca="1" si="756"/>
        <v>529069.21</v>
      </c>
      <c r="Y4359" s="30" t="b">
        <f t="shared" ca="1" si="757"/>
        <v>1</v>
      </c>
    </row>
    <row r="4360" spans="1:25">
      <c r="A4360" s="28" t="s">
        <v>5366</v>
      </c>
      <c r="B4360" s="28" t="s">
        <v>5367</v>
      </c>
      <c r="C4360" s="28" t="s">
        <v>4422</v>
      </c>
      <c r="D4360" s="28" t="s">
        <v>2842</v>
      </c>
      <c r="E4360" s="29">
        <v>42285</v>
      </c>
      <c r="F4360" s="28" t="s">
        <v>15387</v>
      </c>
      <c r="G4360" s="30">
        <v>1366</v>
      </c>
      <c r="H4360" s="28" t="s">
        <v>15388</v>
      </c>
      <c r="I4360" s="31">
        <v>0</v>
      </c>
      <c r="J4360" s="31">
        <v>27500</v>
      </c>
      <c r="K4360" s="28" t="s">
        <v>13778</v>
      </c>
      <c r="L4360" s="32">
        <f t="shared" si="749"/>
        <v>-27500</v>
      </c>
      <c r="M4360" s="33">
        <f t="shared" si="750"/>
        <v>27500</v>
      </c>
      <c r="N4360" s="34" t="b">
        <v>1</v>
      </c>
      <c r="O4360" s="35">
        <f t="shared" si="751"/>
        <v>27500</v>
      </c>
      <c r="P4360" s="36" t="str">
        <f t="shared" si="752"/>
        <v>G</v>
      </c>
      <c r="Q4360" s="37" t="str">
        <f t="shared" si="753"/>
        <v>Glasgow East Arts Co Ltd</v>
      </c>
      <c r="R4360" s="6" t="str">
        <f t="shared" si="754"/>
        <v>G - Glasgow East Arts Co Ltd</v>
      </c>
      <c r="S4360" s="6" t="str">
        <f>IFERROR(INDEX('Vendor Over-ride'!$C:$C, MATCH($R:$R,'Vendor Over-ride'!$A:$A,0)),"")</f>
        <v>G - Glasgow East Arts Co Ltd</v>
      </c>
      <c r="U4360" s="38" t="str">
        <f t="shared" si="748"/>
        <v>Lottery</v>
      </c>
      <c r="V4360" s="5" t="str">
        <f t="shared" si="758"/>
        <v>AWARD</v>
      </c>
      <c r="W4360" s="5" t="b">
        <f t="shared" si="755"/>
        <v>1</v>
      </c>
      <c r="X4360" s="40">
        <f t="shared" ca="1" si="756"/>
        <v>126500</v>
      </c>
      <c r="Y4360" s="30" t="b">
        <f t="shared" ca="1" si="757"/>
        <v>1</v>
      </c>
    </row>
    <row r="4361" spans="1:25">
      <c r="A4361" s="28" t="s">
        <v>5366</v>
      </c>
      <c r="B4361" s="28" t="s">
        <v>5367</v>
      </c>
      <c r="C4361" s="28" t="s">
        <v>4422</v>
      </c>
      <c r="D4361" s="28" t="s">
        <v>2842</v>
      </c>
      <c r="E4361" s="29">
        <v>42285</v>
      </c>
      <c r="F4361" s="28" t="s">
        <v>15389</v>
      </c>
      <c r="G4361" s="30">
        <v>1366</v>
      </c>
      <c r="H4361" s="28" t="s">
        <v>15390</v>
      </c>
      <c r="I4361" s="31">
        <v>0</v>
      </c>
      <c r="J4361" s="31">
        <v>25351</v>
      </c>
      <c r="K4361" s="28" t="s">
        <v>13780</v>
      </c>
      <c r="L4361" s="32">
        <f t="shared" si="749"/>
        <v>-25351</v>
      </c>
      <c r="M4361" s="33">
        <f t="shared" si="750"/>
        <v>25351</v>
      </c>
      <c r="N4361" s="34" t="b">
        <v>1</v>
      </c>
      <c r="O4361" s="35">
        <f t="shared" si="751"/>
        <v>25351</v>
      </c>
      <c r="P4361" s="36" t="str">
        <f t="shared" si="752"/>
        <v>G</v>
      </c>
      <c r="Q4361" s="37" t="str">
        <f t="shared" si="753"/>
        <v>Glasgow Women's Library</v>
      </c>
      <c r="R4361" s="6" t="str">
        <f t="shared" si="754"/>
        <v>G - Glasgow Women's Library</v>
      </c>
      <c r="S4361" s="6" t="str">
        <f>IFERROR(INDEX('Vendor Over-ride'!$C:$C, MATCH($R:$R,'Vendor Over-ride'!$A:$A,0)),"")</f>
        <v>G - Glasgow Women's Library</v>
      </c>
      <c r="U4361" s="38" t="str">
        <f t="shared" si="748"/>
        <v>Lottery</v>
      </c>
      <c r="V4361" s="5" t="str">
        <f t="shared" si="758"/>
        <v>AWARD</v>
      </c>
      <c r="W4361" s="5" t="b">
        <f t="shared" si="755"/>
        <v>1</v>
      </c>
      <c r="X4361" s="40">
        <f t="shared" ca="1" si="756"/>
        <v>156607.41999999998</v>
      </c>
      <c r="Y4361" s="30" t="b">
        <f t="shared" ca="1" si="757"/>
        <v>1</v>
      </c>
    </row>
    <row r="4362" spans="1:25">
      <c r="A4362" s="28" t="s">
        <v>5366</v>
      </c>
      <c r="B4362" s="28" t="s">
        <v>5367</v>
      </c>
      <c r="C4362" s="28" t="s">
        <v>4422</v>
      </c>
      <c r="D4362" s="28" t="s">
        <v>2842</v>
      </c>
      <c r="E4362" s="29">
        <v>42285</v>
      </c>
      <c r="F4362" s="28" t="s">
        <v>4112</v>
      </c>
      <c r="G4362" s="30">
        <v>1366</v>
      </c>
      <c r="H4362" s="28" t="s">
        <v>15391</v>
      </c>
      <c r="I4362" s="31">
        <v>0</v>
      </c>
      <c r="J4362" s="31">
        <v>50000</v>
      </c>
      <c r="K4362" s="28" t="s">
        <v>14431</v>
      </c>
      <c r="L4362" s="32">
        <f t="shared" si="749"/>
        <v>-50000</v>
      </c>
      <c r="M4362" s="33">
        <f t="shared" si="750"/>
        <v>50000</v>
      </c>
      <c r="N4362" s="34" t="b">
        <v>1</v>
      </c>
      <c r="O4362" s="35">
        <f t="shared" si="751"/>
        <v>50000</v>
      </c>
      <c r="P4362" s="36" t="str">
        <f t="shared" si="752"/>
        <v>G</v>
      </c>
      <c r="Q4362" s="37" t="str">
        <f t="shared" si="753"/>
        <v>Greenock Arts Guild</v>
      </c>
      <c r="R4362" s="6" t="str">
        <f t="shared" si="754"/>
        <v>G - Greenock Arts Guild</v>
      </c>
      <c r="S4362" s="6" t="str">
        <f>IFERROR(INDEX('Vendor Over-ride'!$C:$C, MATCH($R:$R,'Vendor Over-ride'!$A:$A,0)),"")</f>
        <v>G - Greenock Arts Guild</v>
      </c>
      <c r="U4362" s="38" t="str">
        <f t="shared" si="748"/>
        <v>Lottery</v>
      </c>
      <c r="V4362" s="5" t="str">
        <f t="shared" si="758"/>
        <v>AWARD</v>
      </c>
      <c r="W4362" s="5" t="b">
        <f t="shared" si="755"/>
        <v>1</v>
      </c>
      <c r="X4362" s="40">
        <f t="shared" ca="1" si="756"/>
        <v>211784</v>
      </c>
      <c r="Y4362" s="30" t="b">
        <f t="shared" ca="1" si="757"/>
        <v>1</v>
      </c>
    </row>
    <row r="4363" spans="1:25">
      <c r="A4363" s="28" t="s">
        <v>5366</v>
      </c>
      <c r="B4363" s="28" t="s">
        <v>5367</v>
      </c>
      <c r="C4363" s="28" t="s">
        <v>4422</v>
      </c>
      <c r="D4363" s="28" t="s">
        <v>2842</v>
      </c>
      <c r="E4363" s="29">
        <v>42285</v>
      </c>
      <c r="F4363" s="28" t="s">
        <v>4113</v>
      </c>
      <c r="G4363" s="30">
        <v>1366</v>
      </c>
      <c r="H4363" s="28" t="s">
        <v>15392</v>
      </c>
      <c r="I4363" s="31">
        <v>0</v>
      </c>
      <c r="J4363" s="31">
        <v>91250</v>
      </c>
      <c r="K4363" s="28" t="s">
        <v>13782</v>
      </c>
      <c r="L4363" s="32">
        <f t="shared" si="749"/>
        <v>-91250</v>
      </c>
      <c r="M4363" s="33">
        <f t="shared" si="750"/>
        <v>91250</v>
      </c>
      <c r="N4363" s="34" t="b">
        <v>1</v>
      </c>
      <c r="O4363" s="35">
        <f t="shared" si="751"/>
        <v>91250</v>
      </c>
      <c r="P4363" s="36" t="str">
        <f t="shared" si="752"/>
        <v>G</v>
      </c>
      <c r="Q4363" s="37" t="str">
        <f t="shared" si="753"/>
        <v>Imaginate</v>
      </c>
      <c r="R4363" s="6" t="str">
        <f t="shared" si="754"/>
        <v>G - Imaginate</v>
      </c>
      <c r="S4363" s="6" t="str">
        <f>IFERROR(INDEX('Vendor Over-ride'!$C:$C, MATCH($R:$R,'Vendor Over-ride'!$A:$A,0)),"")</f>
        <v>G - Imaginate</v>
      </c>
      <c r="U4363" s="38" t="str">
        <f t="shared" si="748"/>
        <v>Lottery</v>
      </c>
      <c r="V4363" s="5" t="str">
        <f t="shared" si="758"/>
        <v>AWARD</v>
      </c>
      <c r="W4363" s="5" t="b">
        <f t="shared" si="755"/>
        <v>1</v>
      </c>
      <c r="X4363" s="40">
        <f t="shared" ca="1" si="756"/>
        <v>365000</v>
      </c>
      <c r="Y4363" s="30" t="b">
        <f t="shared" ca="1" si="757"/>
        <v>1</v>
      </c>
    </row>
    <row r="4364" spans="1:25">
      <c r="A4364" s="28" t="s">
        <v>5366</v>
      </c>
      <c r="B4364" s="28" t="s">
        <v>5367</v>
      </c>
      <c r="C4364" s="28" t="s">
        <v>4422</v>
      </c>
      <c r="D4364" s="28" t="s">
        <v>2842</v>
      </c>
      <c r="E4364" s="29">
        <v>42285</v>
      </c>
      <c r="F4364" s="28" t="s">
        <v>4114</v>
      </c>
      <c r="G4364" s="30">
        <v>1366</v>
      </c>
      <c r="H4364" s="28" t="s">
        <v>15393</v>
      </c>
      <c r="I4364" s="31">
        <v>0</v>
      </c>
      <c r="J4364" s="31">
        <v>25000</v>
      </c>
      <c r="K4364" s="28" t="s">
        <v>13784</v>
      </c>
      <c r="L4364" s="32">
        <f t="shared" si="749"/>
        <v>-25000</v>
      </c>
      <c r="M4364" s="33">
        <f t="shared" si="750"/>
        <v>25000</v>
      </c>
      <c r="N4364" s="34" t="b">
        <v>1</v>
      </c>
      <c r="O4364" s="35">
        <f t="shared" si="751"/>
        <v>25000</v>
      </c>
      <c r="P4364" s="36" t="str">
        <f t="shared" si="752"/>
        <v>G</v>
      </c>
      <c r="Q4364" s="37" t="str">
        <f t="shared" si="753"/>
        <v>Indepen-dance</v>
      </c>
      <c r="R4364" s="6" t="str">
        <f t="shared" si="754"/>
        <v>G - Indepen-dance</v>
      </c>
      <c r="S4364" s="6" t="str">
        <f>IFERROR(INDEX('Vendor Over-ride'!$C:$C, MATCH($R:$R,'Vendor Over-ride'!$A:$A,0)),"")</f>
        <v>G - Indepen-dance</v>
      </c>
      <c r="U4364" s="38" t="str">
        <f t="shared" si="748"/>
        <v>Lottery</v>
      </c>
      <c r="V4364" s="5" t="str">
        <f t="shared" si="758"/>
        <v>AWARD</v>
      </c>
      <c r="W4364" s="5" t="b">
        <f t="shared" si="755"/>
        <v>1</v>
      </c>
      <c r="X4364" s="40">
        <f t="shared" ca="1" si="756"/>
        <v>107240</v>
      </c>
      <c r="Y4364" s="30" t="b">
        <f t="shared" ca="1" si="757"/>
        <v>1</v>
      </c>
    </row>
    <row r="4365" spans="1:25">
      <c r="A4365" s="28" t="s">
        <v>5366</v>
      </c>
      <c r="B4365" s="28" t="s">
        <v>5367</v>
      </c>
      <c r="C4365" s="28" t="s">
        <v>4422</v>
      </c>
      <c r="D4365" s="28" t="s">
        <v>2842</v>
      </c>
      <c r="E4365" s="29">
        <v>42285</v>
      </c>
      <c r="F4365" s="28" t="s">
        <v>4115</v>
      </c>
      <c r="G4365" s="30">
        <v>1366</v>
      </c>
      <c r="H4365" s="28" t="s">
        <v>15394</v>
      </c>
      <c r="I4365" s="31">
        <v>0</v>
      </c>
      <c r="J4365" s="31">
        <v>35000</v>
      </c>
      <c r="K4365" s="28" t="s">
        <v>13786</v>
      </c>
      <c r="L4365" s="32">
        <f t="shared" si="749"/>
        <v>-35000</v>
      </c>
      <c r="M4365" s="33">
        <f t="shared" si="750"/>
        <v>35000</v>
      </c>
      <c r="N4365" s="34" t="b">
        <v>1</v>
      </c>
      <c r="O4365" s="35">
        <f t="shared" si="751"/>
        <v>35000</v>
      </c>
      <c r="P4365" s="36" t="str">
        <f t="shared" si="752"/>
        <v>G</v>
      </c>
      <c r="Q4365" s="37" t="str">
        <f t="shared" si="753"/>
        <v>Luminate</v>
      </c>
      <c r="R4365" s="6" t="str">
        <f t="shared" si="754"/>
        <v>G - Luminate</v>
      </c>
      <c r="S4365" s="6" t="str">
        <f>IFERROR(INDEX('Vendor Over-ride'!$C:$C, MATCH($R:$R,'Vendor Over-ride'!$A:$A,0)),"")</f>
        <v>G - Luminate</v>
      </c>
      <c r="U4365" s="38" t="str">
        <f t="shared" si="748"/>
        <v>Lottery</v>
      </c>
      <c r="V4365" s="5" t="str">
        <f t="shared" si="758"/>
        <v>AWARD</v>
      </c>
      <c r="W4365" s="5" t="b">
        <f t="shared" si="755"/>
        <v>1</v>
      </c>
      <c r="X4365" s="40">
        <f t="shared" ca="1" si="756"/>
        <v>100000</v>
      </c>
      <c r="Y4365" s="30" t="b">
        <f t="shared" ca="1" si="757"/>
        <v>1</v>
      </c>
    </row>
    <row r="4366" spans="1:25">
      <c r="A4366" s="28" t="s">
        <v>5366</v>
      </c>
      <c r="B4366" s="28" t="s">
        <v>5367</v>
      </c>
      <c r="C4366" s="28" t="s">
        <v>4422</v>
      </c>
      <c r="D4366" s="28" t="s">
        <v>2842</v>
      </c>
      <c r="E4366" s="29">
        <v>42285</v>
      </c>
      <c r="F4366" s="28" t="s">
        <v>4116</v>
      </c>
      <c r="G4366" s="30">
        <v>1366</v>
      </c>
      <c r="H4366" s="28" t="s">
        <v>15395</v>
      </c>
      <c r="I4366" s="31">
        <v>0</v>
      </c>
      <c r="J4366" s="31">
        <v>35625</v>
      </c>
      <c r="K4366" s="28" t="s">
        <v>13788</v>
      </c>
      <c r="L4366" s="32">
        <f t="shared" si="749"/>
        <v>-35625</v>
      </c>
      <c r="M4366" s="33">
        <f t="shared" si="750"/>
        <v>35625</v>
      </c>
      <c r="N4366" s="34" t="b">
        <v>1</v>
      </c>
      <c r="O4366" s="35">
        <f t="shared" si="751"/>
        <v>35625</v>
      </c>
      <c r="P4366" s="36" t="str">
        <f t="shared" si="752"/>
        <v>G</v>
      </c>
      <c r="Q4366" s="37" t="str">
        <f t="shared" si="753"/>
        <v>Lung Ha's Theatre Company</v>
      </c>
      <c r="R4366" s="6" t="str">
        <f t="shared" si="754"/>
        <v>G - Lung Ha's Theatre Company</v>
      </c>
      <c r="S4366" s="6" t="str">
        <f>IFERROR(INDEX('Vendor Over-ride'!$C:$C, MATCH($R:$R,'Vendor Over-ride'!$A:$A,0)),"")</f>
        <v>G - Lung Ha's Theatre Company</v>
      </c>
      <c r="U4366" s="38" t="str">
        <f t="shared" si="748"/>
        <v>Lottery</v>
      </c>
      <c r="V4366" s="5" t="str">
        <f t="shared" si="758"/>
        <v>AWARD</v>
      </c>
      <c r="W4366" s="5" t="b">
        <f t="shared" si="755"/>
        <v>1</v>
      </c>
      <c r="X4366" s="40">
        <f t="shared" ca="1" si="756"/>
        <v>142500</v>
      </c>
      <c r="Y4366" s="30" t="b">
        <f t="shared" ca="1" si="757"/>
        <v>1</v>
      </c>
    </row>
    <row r="4367" spans="1:25">
      <c r="A4367" s="28" t="s">
        <v>5366</v>
      </c>
      <c r="B4367" s="28" t="s">
        <v>5367</v>
      </c>
      <c r="C4367" s="28" t="s">
        <v>4422</v>
      </c>
      <c r="D4367" s="28" t="s">
        <v>2842</v>
      </c>
      <c r="E4367" s="29">
        <v>42285</v>
      </c>
      <c r="F4367" s="28" t="s">
        <v>4117</v>
      </c>
      <c r="G4367" s="30">
        <v>1366</v>
      </c>
      <c r="H4367" s="28" t="s">
        <v>15396</v>
      </c>
      <c r="I4367" s="31">
        <v>0</v>
      </c>
      <c r="J4367" s="31">
        <v>50000</v>
      </c>
      <c r="K4367" s="28" t="s">
        <v>13790</v>
      </c>
      <c r="L4367" s="32">
        <f t="shared" si="749"/>
        <v>-50000</v>
      </c>
      <c r="M4367" s="33">
        <f t="shared" si="750"/>
        <v>50000</v>
      </c>
      <c r="N4367" s="34" t="b">
        <v>1</v>
      </c>
      <c r="O4367" s="35">
        <f t="shared" si="751"/>
        <v>50000</v>
      </c>
      <c r="P4367" s="36" t="str">
        <f t="shared" si="752"/>
        <v>G</v>
      </c>
      <c r="Q4367" s="37" t="str">
        <f t="shared" si="753"/>
        <v>National Youth Choir of Scotland</v>
      </c>
      <c r="R4367" s="6" t="str">
        <f t="shared" si="754"/>
        <v>G - National Youth Choir of Scotland</v>
      </c>
      <c r="S4367" s="6" t="str">
        <f>IFERROR(INDEX('Vendor Over-ride'!$C:$C, MATCH($R:$R,'Vendor Over-ride'!$A:$A,0)),"")</f>
        <v>G - National Youth Choir of Scotland</v>
      </c>
      <c r="U4367" s="38" t="str">
        <f t="shared" si="748"/>
        <v>Lottery</v>
      </c>
      <c r="V4367" s="5" t="str">
        <f t="shared" si="758"/>
        <v>AWARD</v>
      </c>
      <c r="W4367" s="5" t="b">
        <f t="shared" si="755"/>
        <v>1</v>
      </c>
      <c r="X4367" s="40">
        <f t="shared" ca="1" si="756"/>
        <v>200000</v>
      </c>
      <c r="Y4367" s="30" t="b">
        <f t="shared" ca="1" si="757"/>
        <v>1</v>
      </c>
    </row>
    <row r="4368" spans="1:25">
      <c r="A4368" s="28" t="s">
        <v>5366</v>
      </c>
      <c r="B4368" s="28" t="s">
        <v>5367</v>
      </c>
      <c r="C4368" s="28" t="s">
        <v>4422</v>
      </c>
      <c r="D4368" s="28" t="s">
        <v>2842</v>
      </c>
      <c r="E4368" s="29">
        <v>42285</v>
      </c>
      <c r="F4368" s="28" t="s">
        <v>4118</v>
      </c>
      <c r="G4368" s="30">
        <v>1366</v>
      </c>
      <c r="H4368" s="28" t="s">
        <v>15397</v>
      </c>
      <c r="I4368" s="31">
        <v>0</v>
      </c>
      <c r="J4368" s="31">
        <v>54167</v>
      </c>
      <c r="K4368" s="28" t="s">
        <v>13792</v>
      </c>
      <c r="L4368" s="32">
        <f t="shared" si="749"/>
        <v>-54167</v>
      </c>
      <c r="M4368" s="33">
        <f t="shared" si="750"/>
        <v>54167</v>
      </c>
      <c r="N4368" s="34" t="b">
        <v>1</v>
      </c>
      <c r="O4368" s="35">
        <f t="shared" si="751"/>
        <v>54167</v>
      </c>
      <c r="P4368" s="36" t="str">
        <f t="shared" si="752"/>
        <v>G</v>
      </c>
      <c r="Q4368" s="37" t="str">
        <f t="shared" si="753"/>
        <v>The National Youth Orchestra of Scotland</v>
      </c>
      <c r="R4368" s="6" t="str">
        <f t="shared" si="754"/>
        <v>G - The National Youth Orchestra of Scotland</v>
      </c>
      <c r="S4368" s="6" t="str">
        <f>IFERROR(INDEX('Vendor Over-ride'!$C:$C, MATCH($R:$R,'Vendor Over-ride'!$A:$A,0)),"")</f>
        <v>G - The National Youth Orchestra of Scotland</v>
      </c>
      <c r="U4368" s="38" t="str">
        <f t="shared" si="748"/>
        <v>Lottery</v>
      </c>
      <c r="V4368" s="5" t="str">
        <f t="shared" si="758"/>
        <v>AWARD</v>
      </c>
      <c r="W4368" s="5" t="b">
        <f t="shared" si="755"/>
        <v>1</v>
      </c>
      <c r="X4368" s="40">
        <f t="shared" ca="1" si="756"/>
        <v>216667</v>
      </c>
      <c r="Y4368" s="30" t="b">
        <f t="shared" ca="1" si="757"/>
        <v>1</v>
      </c>
    </row>
    <row r="4369" spans="1:25">
      <c r="A4369" s="28" t="s">
        <v>5366</v>
      </c>
      <c r="B4369" s="28" t="s">
        <v>5367</v>
      </c>
      <c r="C4369" s="28" t="s">
        <v>4422</v>
      </c>
      <c r="D4369" s="28" t="s">
        <v>2842</v>
      </c>
      <c r="E4369" s="29">
        <v>42285</v>
      </c>
      <c r="F4369" s="28" t="s">
        <v>4120</v>
      </c>
      <c r="G4369" s="30">
        <v>1366</v>
      </c>
      <c r="H4369" s="28" t="s">
        <v>15398</v>
      </c>
      <c r="I4369" s="31">
        <v>0</v>
      </c>
      <c r="J4369" s="31">
        <v>18758</v>
      </c>
      <c r="K4369" s="28" t="s">
        <v>13794</v>
      </c>
      <c r="L4369" s="32">
        <f t="shared" si="749"/>
        <v>-18758</v>
      </c>
      <c r="M4369" s="33">
        <f t="shared" si="750"/>
        <v>18758</v>
      </c>
      <c r="N4369" s="34" t="b">
        <v>1</v>
      </c>
      <c r="O4369" s="35">
        <f t="shared" si="751"/>
        <v>18758</v>
      </c>
      <c r="P4369" s="36" t="str">
        <f t="shared" si="752"/>
        <v>G</v>
      </c>
      <c r="Q4369" s="37" t="str">
        <f t="shared" si="753"/>
        <v>North East Arts Touring</v>
      </c>
      <c r="R4369" s="6" t="str">
        <f t="shared" si="754"/>
        <v>G - North East Arts Touring</v>
      </c>
      <c r="S4369" s="6" t="str">
        <f>IFERROR(INDEX('Vendor Over-ride'!$C:$C, MATCH($R:$R,'Vendor Over-ride'!$A:$A,0)),"")</f>
        <v>G - North East Arts Touring</v>
      </c>
      <c r="U4369" s="38" t="str">
        <f t="shared" si="748"/>
        <v>Lottery</v>
      </c>
      <c r="V4369" s="5" t="str">
        <f t="shared" si="758"/>
        <v>AWARD</v>
      </c>
      <c r="W4369" s="5" t="b">
        <f t="shared" si="755"/>
        <v>0</v>
      </c>
      <c r="X4369" s="40">
        <f t="shared" ca="1" si="756"/>
        <v>91033</v>
      </c>
      <c r="Y4369" s="30" t="b">
        <f t="shared" ca="1" si="757"/>
        <v>1</v>
      </c>
    </row>
    <row r="4370" spans="1:25">
      <c r="A4370" s="28" t="s">
        <v>5366</v>
      </c>
      <c r="B4370" s="28" t="s">
        <v>5367</v>
      </c>
      <c r="C4370" s="28" t="s">
        <v>4422</v>
      </c>
      <c r="D4370" s="28" t="s">
        <v>2842</v>
      </c>
      <c r="E4370" s="29">
        <v>42285</v>
      </c>
      <c r="F4370" s="28" t="s">
        <v>4121</v>
      </c>
      <c r="G4370" s="30">
        <v>1366</v>
      </c>
      <c r="H4370" s="28" t="s">
        <v>15399</v>
      </c>
      <c r="I4370" s="31">
        <v>0</v>
      </c>
      <c r="J4370" s="31">
        <v>35833</v>
      </c>
      <c r="K4370" s="28" t="s">
        <v>13796</v>
      </c>
      <c r="L4370" s="32">
        <f t="shared" si="749"/>
        <v>-35833</v>
      </c>
      <c r="M4370" s="33">
        <f t="shared" si="750"/>
        <v>35833</v>
      </c>
      <c r="N4370" s="34" t="b">
        <v>1</v>
      </c>
      <c r="O4370" s="35">
        <f t="shared" si="751"/>
        <v>35833</v>
      </c>
      <c r="P4370" s="36" t="str">
        <f t="shared" si="752"/>
        <v>G</v>
      </c>
      <c r="Q4370" s="37" t="str">
        <f t="shared" si="753"/>
        <v>Project Ability</v>
      </c>
      <c r="R4370" s="6" t="str">
        <f t="shared" si="754"/>
        <v>G - Project Ability</v>
      </c>
      <c r="S4370" s="6" t="str">
        <f>IFERROR(INDEX('Vendor Over-ride'!$C:$C, MATCH($R:$R,'Vendor Over-ride'!$A:$A,0)),"")</f>
        <v>G - Project Ability</v>
      </c>
      <c r="U4370" s="38" t="str">
        <f t="shared" si="748"/>
        <v>Lottery</v>
      </c>
      <c r="V4370" s="5" t="str">
        <f t="shared" si="758"/>
        <v>AWARD</v>
      </c>
      <c r="W4370" s="5" t="b">
        <f t="shared" si="755"/>
        <v>1</v>
      </c>
      <c r="X4370" s="40">
        <f t="shared" ca="1" si="756"/>
        <v>147083</v>
      </c>
      <c r="Y4370" s="30" t="b">
        <f t="shared" ca="1" si="757"/>
        <v>1</v>
      </c>
    </row>
    <row r="4371" spans="1:25">
      <c r="A4371" s="28" t="s">
        <v>5366</v>
      </c>
      <c r="B4371" s="28" t="s">
        <v>5367</v>
      </c>
      <c r="C4371" s="28" t="s">
        <v>4422</v>
      </c>
      <c r="D4371" s="28" t="s">
        <v>2842</v>
      </c>
      <c r="E4371" s="29">
        <v>42285</v>
      </c>
      <c r="F4371" s="28" t="s">
        <v>4122</v>
      </c>
      <c r="G4371" s="30">
        <v>1366</v>
      </c>
      <c r="H4371" s="28" t="s">
        <v>15400</v>
      </c>
      <c r="I4371" s="31">
        <v>0</v>
      </c>
      <c r="J4371" s="31">
        <v>53195</v>
      </c>
      <c r="K4371" s="28" t="s">
        <v>13801</v>
      </c>
      <c r="L4371" s="32">
        <f t="shared" si="749"/>
        <v>-53195</v>
      </c>
      <c r="M4371" s="33">
        <f t="shared" si="750"/>
        <v>53195</v>
      </c>
      <c r="N4371" s="34" t="b">
        <v>1</v>
      </c>
      <c r="O4371" s="35">
        <f t="shared" si="751"/>
        <v>53195</v>
      </c>
      <c r="P4371" s="36" t="str">
        <f t="shared" si="752"/>
        <v>G</v>
      </c>
      <c r="Q4371" s="37" t="str">
        <f t="shared" si="753"/>
        <v>Regional Screen Scotland</v>
      </c>
      <c r="R4371" s="6" t="str">
        <f t="shared" si="754"/>
        <v>G - Regional Screen Scotland</v>
      </c>
      <c r="S4371" s="6" t="str">
        <f>IFERROR(INDEX('Vendor Over-ride'!$C:$C, MATCH($R:$R,'Vendor Over-ride'!$A:$A,0)),"")</f>
        <v>G - Regional Screen Scotland</v>
      </c>
      <c r="U4371" s="38" t="str">
        <f t="shared" si="748"/>
        <v>Lottery</v>
      </c>
      <c r="V4371" s="5" t="str">
        <f t="shared" si="758"/>
        <v>AWARD</v>
      </c>
      <c r="W4371" s="5" t="b">
        <f t="shared" si="755"/>
        <v>1</v>
      </c>
      <c r="X4371" s="40">
        <f t="shared" ca="1" si="756"/>
        <v>266529</v>
      </c>
      <c r="Y4371" s="30" t="b">
        <f t="shared" ca="1" si="757"/>
        <v>1</v>
      </c>
    </row>
    <row r="4372" spans="1:25">
      <c r="A4372" s="28" t="s">
        <v>5366</v>
      </c>
      <c r="B4372" s="28" t="s">
        <v>5367</v>
      </c>
      <c r="C4372" s="28" t="s">
        <v>4422</v>
      </c>
      <c r="D4372" s="28" t="s">
        <v>2842</v>
      </c>
      <c r="E4372" s="29">
        <v>42285</v>
      </c>
      <c r="F4372" s="28" t="s">
        <v>4123</v>
      </c>
      <c r="G4372" s="30">
        <v>1366</v>
      </c>
      <c r="H4372" s="28" t="s">
        <v>15401</v>
      </c>
      <c r="I4372" s="31">
        <v>0</v>
      </c>
      <c r="J4372" s="31">
        <v>17198</v>
      </c>
      <c r="K4372" s="28" t="s">
        <v>13803</v>
      </c>
      <c r="L4372" s="32">
        <f t="shared" si="749"/>
        <v>-17198</v>
      </c>
      <c r="M4372" s="33">
        <f t="shared" si="750"/>
        <v>17198</v>
      </c>
      <c r="N4372" s="34" t="b">
        <v>1</v>
      </c>
      <c r="O4372" s="35">
        <f t="shared" si="751"/>
        <v>17198</v>
      </c>
      <c r="P4372" s="36" t="str">
        <f t="shared" si="752"/>
        <v>G</v>
      </c>
      <c r="Q4372" s="37" t="str">
        <f t="shared" si="753"/>
        <v>Scottish Film Limited ( Film Hub Scotland )</v>
      </c>
      <c r="R4372" s="6" t="str">
        <f t="shared" si="754"/>
        <v>G - Scottish Film Limited ( Film Hub Scotland )</v>
      </c>
      <c r="S4372" s="6" t="str">
        <f>IFERROR(INDEX('Vendor Over-ride'!$C:$C, MATCH($R:$R,'Vendor Over-ride'!$A:$A,0)),"")</f>
        <v>G - Scottish Film Limited ( Film Hub Scotland )</v>
      </c>
      <c r="U4372" s="38" t="str">
        <f t="shared" si="748"/>
        <v>Lottery</v>
      </c>
      <c r="V4372" s="5" t="str">
        <f t="shared" si="758"/>
        <v>AWARD</v>
      </c>
      <c r="W4372" s="5" t="b">
        <f t="shared" si="755"/>
        <v>0</v>
      </c>
      <c r="X4372" s="40">
        <f t="shared" ca="1" si="756"/>
        <v>65940</v>
      </c>
      <c r="Y4372" s="30" t="b">
        <f t="shared" ca="1" si="757"/>
        <v>1</v>
      </c>
    </row>
    <row r="4373" spans="1:25">
      <c r="A4373" s="28" t="s">
        <v>5366</v>
      </c>
      <c r="B4373" s="28" t="s">
        <v>5367</v>
      </c>
      <c r="C4373" s="28" t="s">
        <v>4422</v>
      </c>
      <c r="D4373" s="28" t="s">
        <v>2842</v>
      </c>
      <c r="E4373" s="29">
        <v>42285</v>
      </c>
      <c r="F4373" s="28" t="s">
        <v>4124</v>
      </c>
      <c r="G4373" s="30">
        <v>1366</v>
      </c>
      <c r="H4373" s="28" t="s">
        <v>15402</v>
      </c>
      <c r="I4373" s="31">
        <v>0</v>
      </c>
      <c r="J4373" s="31">
        <v>43797</v>
      </c>
      <c r="K4373" s="28" t="s">
        <v>13805</v>
      </c>
      <c r="L4373" s="32">
        <f t="shared" si="749"/>
        <v>-43797</v>
      </c>
      <c r="M4373" s="33">
        <f t="shared" si="750"/>
        <v>43797</v>
      </c>
      <c r="N4373" s="34" t="b">
        <v>1</v>
      </c>
      <c r="O4373" s="35">
        <f t="shared" si="751"/>
        <v>43797</v>
      </c>
      <c r="P4373" s="36" t="str">
        <f t="shared" si="752"/>
        <v>G</v>
      </c>
      <c r="Q4373" s="37" t="str">
        <f t="shared" si="753"/>
        <v>Scottish National Jazz Orchestra</v>
      </c>
      <c r="R4373" s="6" t="str">
        <f t="shared" si="754"/>
        <v>G - Scottish National Jazz Orchestra</v>
      </c>
      <c r="S4373" s="6" t="str">
        <f>IFERROR(INDEX('Vendor Over-ride'!$C:$C, MATCH($R:$R,'Vendor Over-ride'!$A:$A,0)),"")</f>
        <v>G - Scottish National Jazz Orchestra</v>
      </c>
      <c r="U4373" s="38" t="str">
        <f t="shared" si="748"/>
        <v>Lottery</v>
      </c>
      <c r="V4373" s="5" t="str">
        <f t="shared" si="758"/>
        <v>AWARD</v>
      </c>
      <c r="W4373" s="5" t="b">
        <f t="shared" si="755"/>
        <v>1</v>
      </c>
      <c r="X4373" s="40">
        <f t="shared" ca="1" si="756"/>
        <v>259225</v>
      </c>
      <c r="Y4373" s="30" t="b">
        <f t="shared" ca="1" si="757"/>
        <v>1</v>
      </c>
    </row>
    <row r="4374" spans="1:25">
      <c r="A4374" s="28" t="s">
        <v>5366</v>
      </c>
      <c r="B4374" s="28" t="s">
        <v>5367</v>
      </c>
      <c r="C4374" s="28" t="s">
        <v>4422</v>
      </c>
      <c r="D4374" s="28" t="s">
        <v>2842</v>
      </c>
      <c r="E4374" s="29">
        <v>42285</v>
      </c>
      <c r="F4374" s="28" t="s">
        <v>4125</v>
      </c>
      <c r="G4374" s="30">
        <v>1366</v>
      </c>
      <c r="H4374" s="28" t="s">
        <v>15403</v>
      </c>
      <c r="I4374" s="31">
        <v>0</v>
      </c>
      <c r="J4374" s="31">
        <v>30000</v>
      </c>
      <c r="K4374" s="28" t="s">
        <v>13808</v>
      </c>
      <c r="L4374" s="32">
        <f t="shared" si="749"/>
        <v>-30000</v>
      </c>
      <c r="M4374" s="33">
        <f t="shared" si="750"/>
        <v>30000</v>
      </c>
      <c r="N4374" s="34" t="b">
        <v>1</v>
      </c>
      <c r="O4374" s="35">
        <f t="shared" si="751"/>
        <v>30000</v>
      </c>
      <c r="P4374" s="36" t="str">
        <f t="shared" si="752"/>
        <v>G</v>
      </c>
      <c r="Q4374" s="37" t="str">
        <f t="shared" si="753"/>
        <v>Scottish Youth Dance (Y Dance)</v>
      </c>
      <c r="R4374" s="6" t="str">
        <f t="shared" si="754"/>
        <v>G - Scottish Youth Dance (Y Dance)</v>
      </c>
      <c r="S4374" s="6" t="str">
        <f>IFERROR(INDEX('Vendor Over-ride'!$C:$C, MATCH($R:$R,'Vendor Over-ride'!$A:$A,0)),"")</f>
        <v>G - Scottish Youth Dance (Y Dance)</v>
      </c>
      <c r="U4374" s="38" t="str">
        <f t="shared" si="748"/>
        <v>Lottery</v>
      </c>
      <c r="V4374" s="5" t="str">
        <f t="shared" si="758"/>
        <v>AWARD</v>
      </c>
      <c r="W4374" s="5" t="b">
        <f t="shared" si="755"/>
        <v>1</v>
      </c>
      <c r="X4374" s="40">
        <f t="shared" ca="1" si="756"/>
        <v>183333</v>
      </c>
      <c r="Y4374" s="30" t="b">
        <f t="shared" ca="1" si="757"/>
        <v>1</v>
      </c>
    </row>
    <row r="4375" spans="1:25">
      <c r="A4375" s="28" t="s">
        <v>5366</v>
      </c>
      <c r="B4375" s="28" t="s">
        <v>5367</v>
      </c>
      <c r="C4375" s="28" t="s">
        <v>4422</v>
      </c>
      <c r="D4375" s="28" t="s">
        <v>2842</v>
      </c>
      <c r="E4375" s="29">
        <v>42285</v>
      </c>
      <c r="F4375" s="28" t="s">
        <v>4126</v>
      </c>
      <c r="G4375" s="30">
        <v>1366</v>
      </c>
      <c r="H4375" s="28" t="s">
        <v>15404</v>
      </c>
      <c r="I4375" s="31">
        <v>0</v>
      </c>
      <c r="J4375" s="31">
        <v>50000</v>
      </c>
      <c r="K4375" s="28" t="s">
        <v>13811</v>
      </c>
      <c r="L4375" s="32">
        <f t="shared" si="749"/>
        <v>-50000</v>
      </c>
      <c r="M4375" s="33">
        <f t="shared" si="750"/>
        <v>50000</v>
      </c>
      <c r="N4375" s="34" t="b">
        <v>1</v>
      </c>
      <c r="O4375" s="35">
        <f t="shared" si="751"/>
        <v>50000</v>
      </c>
      <c r="P4375" s="36" t="str">
        <f t="shared" si="752"/>
        <v>G</v>
      </c>
      <c r="Q4375" s="37" t="str">
        <f t="shared" si="753"/>
        <v>Stellar Quines Ltd</v>
      </c>
      <c r="R4375" s="6" t="str">
        <f t="shared" si="754"/>
        <v>G - Stellar Quines Ltd</v>
      </c>
      <c r="S4375" s="6" t="str">
        <f>IFERROR(INDEX('Vendor Over-ride'!$C:$C, MATCH($R:$R,'Vendor Over-ride'!$A:$A,0)),"")</f>
        <v>G - Stellar Quines Ltd</v>
      </c>
      <c r="U4375" s="38" t="str">
        <f t="shared" si="748"/>
        <v>Lottery</v>
      </c>
      <c r="V4375" s="5" t="str">
        <f t="shared" si="758"/>
        <v>AWARD</v>
      </c>
      <c r="W4375" s="5" t="b">
        <f t="shared" si="755"/>
        <v>1</v>
      </c>
      <c r="X4375" s="40">
        <f t="shared" ca="1" si="756"/>
        <v>218000</v>
      </c>
      <c r="Y4375" s="30" t="b">
        <f t="shared" ca="1" si="757"/>
        <v>1</v>
      </c>
    </row>
    <row r="4376" spans="1:25">
      <c r="A4376" s="28" t="s">
        <v>5366</v>
      </c>
      <c r="B4376" s="28" t="s">
        <v>5367</v>
      </c>
      <c r="C4376" s="28" t="s">
        <v>4422</v>
      </c>
      <c r="D4376" s="28" t="s">
        <v>2842</v>
      </c>
      <c r="E4376" s="29">
        <v>42285</v>
      </c>
      <c r="F4376" s="28" t="s">
        <v>4127</v>
      </c>
      <c r="G4376" s="30">
        <v>1366</v>
      </c>
      <c r="H4376" s="28" t="s">
        <v>15405</v>
      </c>
      <c r="I4376" s="31">
        <v>0</v>
      </c>
      <c r="J4376" s="31">
        <v>37500</v>
      </c>
      <c r="K4376" s="28" t="s">
        <v>13813</v>
      </c>
      <c r="L4376" s="32">
        <f t="shared" si="749"/>
        <v>-37500</v>
      </c>
      <c r="M4376" s="33">
        <f t="shared" si="750"/>
        <v>37500</v>
      </c>
      <c r="N4376" s="34" t="b">
        <v>1</v>
      </c>
      <c r="O4376" s="35">
        <f t="shared" si="751"/>
        <v>37500</v>
      </c>
      <c r="P4376" s="36" t="str">
        <f t="shared" si="752"/>
        <v>G</v>
      </c>
      <c r="Q4376" s="37" t="str">
        <f t="shared" si="753"/>
        <v>The National Piping Centre</v>
      </c>
      <c r="R4376" s="6" t="str">
        <f t="shared" si="754"/>
        <v>G - The National Piping Centre</v>
      </c>
      <c r="S4376" s="6" t="str">
        <f>IFERROR(INDEX('Vendor Over-ride'!$C:$C, MATCH($R:$R,'Vendor Over-ride'!$A:$A,0)),"")</f>
        <v>G - The National Piping Centre</v>
      </c>
      <c r="U4376" s="38" t="str">
        <f t="shared" si="748"/>
        <v>Lottery</v>
      </c>
      <c r="V4376" s="5" t="str">
        <f t="shared" si="758"/>
        <v>AWARD</v>
      </c>
      <c r="W4376" s="5" t="b">
        <f t="shared" si="755"/>
        <v>1</v>
      </c>
      <c r="X4376" s="40">
        <f t="shared" ca="1" si="756"/>
        <v>150000</v>
      </c>
      <c r="Y4376" s="30" t="b">
        <f t="shared" ca="1" si="757"/>
        <v>1</v>
      </c>
    </row>
    <row r="4377" spans="1:25">
      <c r="A4377" s="28" t="s">
        <v>5366</v>
      </c>
      <c r="B4377" s="28" t="s">
        <v>5367</v>
      </c>
      <c r="C4377" s="28" t="s">
        <v>4422</v>
      </c>
      <c r="D4377" s="28" t="s">
        <v>2842</v>
      </c>
      <c r="E4377" s="29">
        <v>42285</v>
      </c>
      <c r="F4377" s="28" t="s">
        <v>4128</v>
      </c>
      <c r="G4377" s="30">
        <v>1366</v>
      </c>
      <c r="H4377" s="28" t="s">
        <v>15406</v>
      </c>
      <c r="I4377" s="31">
        <v>0</v>
      </c>
      <c r="J4377" s="31">
        <v>5000</v>
      </c>
      <c r="K4377" s="28" t="s">
        <v>13815</v>
      </c>
      <c r="L4377" s="32">
        <f t="shared" si="749"/>
        <v>-5000</v>
      </c>
      <c r="M4377" s="33">
        <f t="shared" si="750"/>
        <v>5000</v>
      </c>
      <c r="N4377" s="34" t="b">
        <v>1</v>
      </c>
      <c r="O4377" s="35">
        <f t="shared" si="751"/>
        <v>5000</v>
      </c>
      <c r="P4377" s="36" t="str">
        <f t="shared" si="752"/>
        <v>G</v>
      </c>
      <c r="Q4377" s="37" t="str">
        <f t="shared" si="753"/>
        <v>The Stove Network Ltd</v>
      </c>
      <c r="R4377" s="6" t="str">
        <f t="shared" si="754"/>
        <v>G - The Stove Network Ltd</v>
      </c>
      <c r="S4377" s="6" t="str">
        <f>IFERROR(INDEX('Vendor Over-ride'!$C:$C, MATCH($R:$R,'Vendor Over-ride'!$A:$A,0)),"")</f>
        <v>G - The Stove Network Ltd</v>
      </c>
      <c r="U4377" s="38" t="str">
        <f t="shared" si="748"/>
        <v>Lottery</v>
      </c>
      <c r="V4377" s="5" t="str">
        <f t="shared" si="758"/>
        <v>AWARD</v>
      </c>
      <c r="W4377" s="5" t="b">
        <f t="shared" si="755"/>
        <v>0</v>
      </c>
      <c r="X4377" s="40">
        <f t="shared" ca="1" si="756"/>
        <v>67500</v>
      </c>
      <c r="Y4377" s="30" t="b">
        <f t="shared" ca="1" si="757"/>
        <v>1</v>
      </c>
    </row>
    <row r="4378" spans="1:25">
      <c r="A4378" s="28" t="s">
        <v>5366</v>
      </c>
      <c r="B4378" s="28" t="s">
        <v>5367</v>
      </c>
      <c r="C4378" s="28" t="s">
        <v>4422</v>
      </c>
      <c r="D4378" s="28" t="s">
        <v>2842</v>
      </c>
      <c r="E4378" s="29">
        <v>42285</v>
      </c>
      <c r="F4378" s="28" t="s">
        <v>4129</v>
      </c>
      <c r="G4378" s="30">
        <v>1366</v>
      </c>
      <c r="H4378" s="28" t="s">
        <v>15407</v>
      </c>
      <c r="I4378" s="31">
        <v>0</v>
      </c>
      <c r="J4378" s="31">
        <v>30000</v>
      </c>
      <c r="K4378" s="28" t="s">
        <v>13817</v>
      </c>
      <c r="L4378" s="32">
        <f t="shared" si="749"/>
        <v>-30000</v>
      </c>
      <c r="M4378" s="33">
        <f t="shared" si="750"/>
        <v>30000</v>
      </c>
      <c r="N4378" s="34" t="b">
        <v>1</v>
      </c>
      <c r="O4378" s="35">
        <f t="shared" si="751"/>
        <v>30000</v>
      </c>
      <c r="P4378" s="36" t="str">
        <f t="shared" si="752"/>
        <v>G</v>
      </c>
      <c r="Q4378" s="37" t="str">
        <f t="shared" si="753"/>
        <v>The Touring Network (Highlands &amp; Islands)</v>
      </c>
      <c r="R4378" s="6" t="str">
        <f t="shared" si="754"/>
        <v>G - The Touring Network (Highlands &amp; Islands)</v>
      </c>
      <c r="S4378" s="6" t="str">
        <f>IFERROR(INDEX('Vendor Over-ride'!$C:$C, MATCH($R:$R,'Vendor Over-ride'!$A:$A,0)),"")</f>
        <v>G - The Touring Network (Highlands &amp; Islands)</v>
      </c>
      <c r="U4378" s="38" t="str">
        <f t="shared" si="748"/>
        <v>Lottery</v>
      </c>
      <c r="V4378" s="5" t="str">
        <f t="shared" si="758"/>
        <v>AWARD</v>
      </c>
      <c r="W4378" s="5" t="b">
        <f t="shared" si="755"/>
        <v>1</v>
      </c>
      <c r="X4378" s="40">
        <f t="shared" ca="1" si="756"/>
        <v>204540</v>
      </c>
      <c r="Y4378" s="30" t="b">
        <f t="shared" ca="1" si="757"/>
        <v>1</v>
      </c>
    </row>
    <row r="4379" spans="1:25">
      <c r="A4379" s="28" t="s">
        <v>5366</v>
      </c>
      <c r="B4379" s="28" t="s">
        <v>5367</v>
      </c>
      <c r="C4379" s="28" t="s">
        <v>4422</v>
      </c>
      <c r="D4379" s="28" t="s">
        <v>2842</v>
      </c>
      <c r="E4379" s="29">
        <v>42285</v>
      </c>
      <c r="F4379" s="28" t="s">
        <v>4130</v>
      </c>
      <c r="G4379" s="30">
        <v>1366</v>
      </c>
      <c r="H4379" s="28" t="s">
        <v>15408</v>
      </c>
      <c r="I4379" s="31">
        <v>0</v>
      </c>
      <c r="J4379" s="31">
        <v>38333</v>
      </c>
      <c r="K4379" s="28" t="s">
        <v>13819</v>
      </c>
      <c r="L4379" s="32">
        <f t="shared" si="749"/>
        <v>-38333</v>
      </c>
      <c r="M4379" s="33">
        <f t="shared" si="750"/>
        <v>38333</v>
      </c>
      <c r="N4379" s="34" t="b">
        <v>1</v>
      </c>
      <c r="O4379" s="35">
        <f t="shared" si="751"/>
        <v>38333</v>
      </c>
      <c r="P4379" s="36" t="str">
        <f t="shared" si="752"/>
        <v>G</v>
      </c>
      <c r="Q4379" s="37" t="str">
        <f t="shared" si="753"/>
        <v>City of Edinburgh Council (Travelling Gallery)</v>
      </c>
      <c r="R4379" s="6" t="str">
        <f t="shared" si="754"/>
        <v>G - City of Edinburgh Council (Travelling Gallery)</v>
      </c>
      <c r="S4379" s="6" t="str">
        <f>IFERROR(INDEX('Vendor Over-ride'!$C:$C, MATCH($R:$R,'Vendor Over-ride'!$A:$A,0)),"")</f>
        <v>G - City of Edinburgh Council (Travelling Gallery)</v>
      </c>
      <c r="U4379" s="38" t="str">
        <f t="shared" si="748"/>
        <v>Lottery</v>
      </c>
      <c r="V4379" s="5" t="str">
        <f t="shared" si="758"/>
        <v>AWARD</v>
      </c>
      <c r="W4379" s="5" t="b">
        <f t="shared" si="755"/>
        <v>1</v>
      </c>
      <c r="X4379" s="40">
        <f t="shared" ca="1" si="756"/>
        <v>172737.89</v>
      </c>
      <c r="Y4379" s="30" t="b">
        <f t="shared" ca="1" si="757"/>
        <v>1</v>
      </c>
    </row>
    <row r="4380" spans="1:25">
      <c r="A4380" s="28" t="s">
        <v>5366</v>
      </c>
      <c r="B4380" s="28" t="s">
        <v>5367</v>
      </c>
      <c r="C4380" s="28" t="s">
        <v>4422</v>
      </c>
      <c r="D4380" s="28" t="s">
        <v>2842</v>
      </c>
      <c r="E4380" s="29">
        <v>42285</v>
      </c>
      <c r="F4380" s="28" t="s">
        <v>15409</v>
      </c>
      <c r="G4380" s="30">
        <v>1366</v>
      </c>
      <c r="H4380" s="28" t="s">
        <v>15410</v>
      </c>
      <c r="I4380" s="31">
        <v>0</v>
      </c>
      <c r="J4380" s="31">
        <v>25000</v>
      </c>
      <c r="K4380" s="28" t="s">
        <v>13821</v>
      </c>
      <c r="L4380" s="32">
        <f t="shared" si="749"/>
        <v>-25000</v>
      </c>
      <c r="M4380" s="33">
        <f t="shared" si="750"/>
        <v>25000</v>
      </c>
      <c r="N4380" s="34" t="b">
        <v>1</v>
      </c>
      <c r="O4380" s="35">
        <f t="shared" si="751"/>
        <v>25000</v>
      </c>
      <c r="P4380" s="36" t="str">
        <f t="shared" si="752"/>
        <v>G</v>
      </c>
      <c r="Q4380" s="37" t="str">
        <f t="shared" si="753"/>
        <v>Voluntary Arts Scotland</v>
      </c>
      <c r="R4380" s="6" t="str">
        <f t="shared" si="754"/>
        <v>G - Voluntary Arts Scotland</v>
      </c>
      <c r="S4380" s="6" t="str">
        <f>IFERROR(INDEX('Vendor Over-ride'!$C:$C, MATCH($R:$R,'Vendor Over-ride'!$A:$A,0)),"")</f>
        <v>G - Voluntary Arts Scotland</v>
      </c>
      <c r="U4380" s="38" t="str">
        <f t="shared" si="748"/>
        <v>Lottery</v>
      </c>
      <c r="V4380" s="5" t="str">
        <f t="shared" si="758"/>
        <v>AWARD</v>
      </c>
      <c r="W4380" s="5" t="b">
        <f t="shared" si="755"/>
        <v>1</v>
      </c>
      <c r="X4380" s="40">
        <f t="shared" ca="1" si="756"/>
        <v>102989</v>
      </c>
      <c r="Y4380" s="30" t="b">
        <f t="shared" ca="1" si="757"/>
        <v>1</v>
      </c>
    </row>
    <row r="4381" spans="1:25">
      <c r="A4381" s="28" t="s">
        <v>5366</v>
      </c>
      <c r="B4381" s="28" t="s">
        <v>5367</v>
      </c>
      <c r="C4381" s="28" t="s">
        <v>4422</v>
      </c>
      <c r="D4381" s="28" t="s">
        <v>2842</v>
      </c>
      <c r="E4381" s="29">
        <v>42285</v>
      </c>
      <c r="F4381" s="28" t="s">
        <v>4131</v>
      </c>
      <c r="G4381" s="30">
        <v>1366</v>
      </c>
      <c r="H4381" s="28" t="s">
        <v>15411</v>
      </c>
      <c r="I4381" s="31">
        <v>0</v>
      </c>
      <c r="J4381" s="31">
        <v>20000</v>
      </c>
      <c r="K4381" s="28" t="s">
        <v>13823</v>
      </c>
      <c r="L4381" s="32">
        <f t="shared" si="749"/>
        <v>-20000</v>
      </c>
      <c r="M4381" s="33">
        <f t="shared" si="750"/>
        <v>20000</v>
      </c>
      <c r="N4381" s="34" t="b">
        <v>1</v>
      </c>
      <c r="O4381" s="35">
        <f t="shared" si="751"/>
        <v>20000</v>
      </c>
      <c r="P4381" s="36" t="str">
        <f t="shared" si="752"/>
        <v>G</v>
      </c>
      <c r="Q4381" s="37" t="str">
        <f t="shared" si="753"/>
        <v>Wigtown Festival Company</v>
      </c>
      <c r="R4381" s="6" t="str">
        <f t="shared" si="754"/>
        <v>G - Wigtown Festival Company</v>
      </c>
      <c r="S4381" s="6" t="str">
        <f>IFERROR(INDEX('Vendor Over-ride'!$C:$C, MATCH($R:$R,'Vendor Over-ride'!$A:$A,0)),"")</f>
        <v>G - Wigtown Festival Company</v>
      </c>
      <c r="U4381" s="38" t="str">
        <f t="shared" si="748"/>
        <v>Lottery</v>
      </c>
      <c r="V4381" s="5" t="str">
        <f t="shared" si="758"/>
        <v>AWARD</v>
      </c>
      <c r="W4381" s="5" t="b">
        <f t="shared" si="755"/>
        <v>0</v>
      </c>
      <c r="X4381" s="40">
        <f t="shared" ca="1" si="756"/>
        <v>74500</v>
      </c>
      <c r="Y4381" s="30" t="b">
        <f t="shared" ca="1" si="757"/>
        <v>1</v>
      </c>
    </row>
    <row r="4382" spans="1:25">
      <c r="A4382" s="28" t="s">
        <v>5366</v>
      </c>
      <c r="B4382" s="28" t="s">
        <v>5367</v>
      </c>
      <c r="C4382" s="28" t="s">
        <v>4422</v>
      </c>
      <c r="D4382" s="28" t="s">
        <v>2842</v>
      </c>
      <c r="E4382" s="29">
        <v>42285</v>
      </c>
      <c r="F4382" s="28" t="s">
        <v>4132</v>
      </c>
      <c r="G4382" s="30">
        <v>1366</v>
      </c>
      <c r="H4382" s="28" t="s">
        <v>15412</v>
      </c>
      <c r="I4382" s="31">
        <v>0</v>
      </c>
      <c r="J4382" s="31">
        <v>36000</v>
      </c>
      <c r="K4382" s="28" t="s">
        <v>13825</v>
      </c>
      <c r="L4382" s="32">
        <f t="shared" si="749"/>
        <v>-36000</v>
      </c>
      <c r="M4382" s="33">
        <f t="shared" si="750"/>
        <v>36000</v>
      </c>
      <c r="N4382" s="34" t="b">
        <v>1</v>
      </c>
      <c r="O4382" s="35">
        <f t="shared" si="751"/>
        <v>36000</v>
      </c>
      <c r="P4382" s="36" t="str">
        <f t="shared" si="752"/>
        <v>G</v>
      </c>
      <c r="Q4382" s="37" t="str">
        <f t="shared" si="753"/>
        <v>Woodend Arts Ltd</v>
      </c>
      <c r="R4382" s="6" t="str">
        <f t="shared" si="754"/>
        <v>G - Woodend Arts Ltd</v>
      </c>
      <c r="S4382" s="6" t="str">
        <f>IFERROR(INDEX('Vendor Over-ride'!$C:$C, MATCH($R:$R,'Vendor Over-ride'!$A:$A,0)),"")</f>
        <v>G - Woodend Arts Ltd</v>
      </c>
      <c r="U4382" s="38" t="str">
        <f t="shared" si="748"/>
        <v>Lottery</v>
      </c>
      <c r="V4382" s="5" t="str">
        <f t="shared" si="758"/>
        <v>AWARD</v>
      </c>
      <c r="W4382" s="5" t="b">
        <f t="shared" si="755"/>
        <v>1</v>
      </c>
      <c r="X4382" s="40">
        <f t="shared" ca="1" si="756"/>
        <v>234304</v>
      </c>
      <c r="Y4382" s="30" t="b">
        <f t="shared" ca="1" si="757"/>
        <v>1</v>
      </c>
    </row>
    <row r="4383" spans="1:25">
      <c r="A4383" s="28" t="s">
        <v>5366</v>
      </c>
      <c r="B4383" s="28" t="s">
        <v>5367</v>
      </c>
      <c r="C4383" s="28" t="s">
        <v>4422</v>
      </c>
      <c r="D4383" s="28" t="s">
        <v>2842</v>
      </c>
      <c r="E4383" s="29">
        <v>42285</v>
      </c>
      <c r="F4383" s="28" t="s">
        <v>4133</v>
      </c>
      <c r="G4383" s="30">
        <v>1366</v>
      </c>
      <c r="H4383" s="28" t="s">
        <v>15413</v>
      </c>
      <c r="I4383" s="31">
        <v>0</v>
      </c>
      <c r="J4383" s="31">
        <v>35000</v>
      </c>
      <c r="K4383" s="28" t="s">
        <v>13827</v>
      </c>
      <c r="L4383" s="32">
        <f t="shared" si="749"/>
        <v>-35000</v>
      </c>
      <c r="M4383" s="33">
        <f t="shared" si="750"/>
        <v>35000</v>
      </c>
      <c r="N4383" s="34" t="b">
        <v>1</v>
      </c>
      <c r="O4383" s="35">
        <f t="shared" si="751"/>
        <v>35000</v>
      </c>
      <c r="P4383" s="36" t="str">
        <f t="shared" si="752"/>
        <v>G</v>
      </c>
      <c r="Q4383" s="37" t="str">
        <f t="shared" si="753"/>
        <v>Youth Theatre Arts Scotland</v>
      </c>
      <c r="R4383" s="6" t="str">
        <f t="shared" si="754"/>
        <v>G - Youth Theatre Arts Scotland</v>
      </c>
      <c r="S4383" s="6" t="str">
        <f>IFERROR(INDEX('Vendor Over-ride'!$C:$C, MATCH($R:$R,'Vendor Over-ride'!$A:$A,0)),"")</f>
        <v>G - Youth Theatre Arts Scotland</v>
      </c>
      <c r="U4383" s="38" t="str">
        <f t="shared" si="748"/>
        <v>Lottery</v>
      </c>
      <c r="V4383" s="5" t="str">
        <f t="shared" si="758"/>
        <v>AWARD</v>
      </c>
      <c r="W4383" s="5" t="b">
        <f t="shared" si="755"/>
        <v>1</v>
      </c>
      <c r="X4383" s="40">
        <f t="shared" ca="1" si="756"/>
        <v>140000</v>
      </c>
      <c r="Y4383" s="30" t="b">
        <f t="shared" ca="1" si="757"/>
        <v>1</v>
      </c>
    </row>
    <row r="4384" spans="1:25" hidden="1">
      <c r="A4384" s="28" t="s">
        <v>5366</v>
      </c>
      <c r="B4384" s="28" t="s">
        <v>5367</v>
      </c>
      <c r="C4384" s="28" t="s">
        <v>4422</v>
      </c>
      <c r="D4384" s="28" t="s">
        <v>2842</v>
      </c>
      <c r="E4384" s="29">
        <v>42286</v>
      </c>
      <c r="F4384" s="28" t="s">
        <v>4134</v>
      </c>
      <c r="G4384" s="30">
        <v>1368</v>
      </c>
      <c r="H4384" s="28" t="s">
        <v>15414</v>
      </c>
      <c r="I4384" s="31">
        <v>0</v>
      </c>
      <c r="J4384" s="31">
        <v>9200</v>
      </c>
      <c r="K4384" s="28" t="s">
        <v>15415</v>
      </c>
      <c r="L4384" s="32">
        <f t="shared" si="749"/>
        <v>-9200</v>
      </c>
      <c r="M4384" s="33">
        <f t="shared" si="750"/>
        <v>9200</v>
      </c>
      <c r="N4384" s="34" t="b">
        <v>1</v>
      </c>
      <c r="O4384" s="35">
        <f t="shared" si="751"/>
        <v>9200</v>
      </c>
      <c r="P4384" s="36" t="str">
        <f t="shared" si="752"/>
        <v>T</v>
      </c>
      <c r="Q4384" s="37" t="str">
        <f t="shared" si="753"/>
        <v>Red Bridge Arts cic</v>
      </c>
      <c r="R4384" s="6" t="str">
        <f t="shared" si="754"/>
        <v>T - Red Bridge Arts cic</v>
      </c>
      <c r="S4384" s="6" t="str">
        <f>IFERROR(INDEX('Vendor Over-ride'!$C:$C, MATCH($R:$R,'Vendor Over-ride'!$A:$A,0)),"")</f>
        <v>T - Red Bridge Arts cic</v>
      </c>
      <c r="U4384" s="38" t="str">
        <f t="shared" si="748"/>
        <v>Lottery</v>
      </c>
      <c r="V4384" s="5" t="str">
        <f t="shared" si="758"/>
        <v>TRADE</v>
      </c>
      <c r="W4384" s="5" t="b">
        <f t="shared" si="755"/>
        <v>0</v>
      </c>
      <c r="X4384" s="40">
        <f t="shared" ca="1" si="756"/>
        <v>9200</v>
      </c>
      <c r="Y4384" s="30" t="b">
        <f t="shared" ca="1" si="757"/>
        <v>0</v>
      </c>
    </row>
    <row r="4385" spans="1:25">
      <c r="A4385" s="28" t="s">
        <v>5366</v>
      </c>
      <c r="B4385" s="28" t="s">
        <v>5367</v>
      </c>
      <c r="C4385" s="28" t="s">
        <v>4422</v>
      </c>
      <c r="D4385" s="28" t="s">
        <v>2842</v>
      </c>
      <c r="E4385" s="29">
        <v>42290</v>
      </c>
      <c r="F4385" s="28" t="s">
        <v>4135</v>
      </c>
      <c r="G4385" s="30">
        <v>1369</v>
      </c>
      <c r="H4385" s="28" t="s">
        <v>15416</v>
      </c>
      <c r="I4385" s="31">
        <v>0</v>
      </c>
      <c r="J4385" s="31">
        <v>10050</v>
      </c>
      <c r="K4385" s="28" t="s">
        <v>5766</v>
      </c>
      <c r="L4385" s="32">
        <f t="shared" si="749"/>
        <v>-10050</v>
      </c>
      <c r="M4385" s="33">
        <f t="shared" si="750"/>
        <v>10050</v>
      </c>
      <c r="N4385" s="34" t="b">
        <v>1</v>
      </c>
      <c r="O4385" s="35">
        <f t="shared" si="751"/>
        <v>10050</v>
      </c>
      <c r="P4385" s="36" t="str">
        <f t="shared" si="752"/>
        <v>G</v>
      </c>
      <c r="Q4385" s="37" t="str">
        <f t="shared" si="753"/>
        <v>Glasgow International Jazz Festival Limited</v>
      </c>
      <c r="R4385" s="6" t="str">
        <f t="shared" si="754"/>
        <v>G - Glasgow International Jazz Festival Limited</v>
      </c>
      <c r="S4385" s="6" t="str">
        <f>IFERROR(INDEX('Vendor Over-ride'!$C:$C, MATCH($R:$R,'Vendor Over-ride'!$A:$A,0)),"")</f>
        <v>G - Glasgow International Jazz Festival Limited</v>
      </c>
      <c r="U4385" s="38" t="str">
        <f t="shared" si="748"/>
        <v>Lottery</v>
      </c>
      <c r="V4385" s="5" t="str">
        <f t="shared" si="758"/>
        <v>AWARD</v>
      </c>
      <c r="W4385" s="5" t="b">
        <f t="shared" si="755"/>
        <v>0</v>
      </c>
      <c r="X4385" s="40">
        <f t="shared" ca="1" si="756"/>
        <v>28050</v>
      </c>
      <c r="Y4385" s="30" t="b">
        <f t="shared" ca="1" si="757"/>
        <v>1</v>
      </c>
    </row>
    <row r="4386" spans="1:25">
      <c r="A4386" s="28" t="s">
        <v>5366</v>
      </c>
      <c r="B4386" s="28" t="s">
        <v>5367</v>
      </c>
      <c r="C4386" s="28" t="s">
        <v>4422</v>
      </c>
      <c r="D4386" s="28" t="s">
        <v>2842</v>
      </c>
      <c r="E4386" s="29">
        <v>42290</v>
      </c>
      <c r="F4386" s="28" t="s">
        <v>4136</v>
      </c>
      <c r="G4386" s="30">
        <v>1369</v>
      </c>
      <c r="H4386" s="28" t="s">
        <v>15417</v>
      </c>
      <c r="I4386" s="31">
        <v>0</v>
      </c>
      <c r="J4386" s="31">
        <v>300</v>
      </c>
      <c r="K4386" s="28" t="s">
        <v>13762</v>
      </c>
      <c r="L4386" s="32">
        <f t="shared" si="749"/>
        <v>-300</v>
      </c>
      <c r="M4386" s="33">
        <f t="shared" si="750"/>
        <v>300</v>
      </c>
      <c r="N4386" s="34" t="b">
        <v>1</v>
      </c>
      <c r="O4386" s="35">
        <f t="shared" si="751"/>
        <v>300</v>
      </c>
      <c r="P4386" s="36" t="str">
        <f t="shared" si="752"/>
        <v>G</v>
      </c>
      <c r="Q4386" s="37" t="str">
        <f t="shared" si="753"/>
        <v>Dance House</v>
      </c>
      <c r="R4386" s="6" t="str">
        <f t="shared" si="754"/>
        <v>G - Dance House</v>
      </c>
      <c r="S4386" s="6" t="str">
        <f>IFERROR(INDEX('Vendor Over-ride'!$C:$C, MATCH($R:$R,'Vendor Over-ride'!$A:$A,0)),"")</f>
        <v>G - Dance House</v>
      </c>
      <c r="U4386" s="38" t="str">
        <f t="shared" si="748"/>
        <v>Lottery</v>
      </c>
      <c r="V4386" s="5" t="str">
        <f t="shared" si="758"/>
        <v>AWARD</v>
      </c>
      <c r="W4386" s="5" t="b">
        <f t="shared" si="755"/>
        <v>0</v>
      </c>
      <c r="X4386" s="40">
        <f t="shared" ca="1" si="756"/>
        <v>87647.459999999992</v>
      </c>
      <c r="Y4386" s="30" t="b">
        <f t="shared" ca="1" si="757"/>
        <v>1</v>
      </c>
    </row>
    <row r="4387" spans="1:25" hidden="1">
      <c r="A4387" s="28" t="s">
        <v>5366</v>
      </c>
      <c r="B4387" s="28" t="s">
        <v>5367</v>
      </c>
      <c r="C4387" s="28" t="s">
        <v>4422</v>
      </c>
      <c r="D4387" s="28" t="s">
        <v>2842</v>
      </c>
      <c r="E4387" s="29">
        <v>42290</v>
      </c>
      <c r="F4387" s="28" t="s">
        <v>4138</v>
      </c>
      <c r="G4387" s="30">
        <v>1369</v>
      </c>
      <c r="H4387" s="28" t="s">
        <v>15418</v>
      </c>
      <c r="I4387" s="31">
        <v>0</v>
      </c>
      <c r="J4387" s="31">
        <v>4625</v>
      </c>
      <c r="K4387" s="28" t="s">
        <v>13992</v>
      </c>
      <c r="L4387" s="32">
        <f t="shared" si="749"/>
        <v>-4625</v>
      </c>
      <c r="M4387" s="33">
        <f t="shared" si="750"/>
        <v>4625</v>
      </c>
      <c r="N4387" s="34" t="b">
        <v>1</v>
      </c>
      <c r="O4387" s="35">
        <f t="shared" si="751"/>
        <v>4625</v>
      </c>
      <c r="P4387" s="36" t="str">
        <f t="shared" si="752"/>
        <v>G</v>
      </c>
      <c r="Q4387" s="37" t="str">
        <f t="shared" si="753"/>
        <v>Music at Paxton Ltd (Helen Jamieson)</v>
      </c>
      <c r="R4387" s="6" t="str">
        <f t="shared" si="754"/>
        <v>G - Music at Paxton Ltd (Helen Jamieson)</v>
      </c>
      <c r="S4387" s="6" t="str">
        <f>IFERROR(INDEX('Vendor Over-ride'!$C:$C, MATCH($R:$R,'Vendor Over-ride'!$A:$A,0)),"")</f>
        <v>G - Music at Paxton Ltd (Helen Jamieson)</v>
      </c>
      <c r="U4387" s="38" t="str">
        <f t="shared" si="748"/>
        <v>Lottery</v>
      </c>
      <c r="V4387" s="5" t="str">
        <f t="shared" si="758"/>
        <v>AWARD</v>
      </c>
      <c r="W4387" s="5" t="b">
        <f t="shared" si="755"/>
        <v>0</v>
      </c>
      <c r="X4387" s="40">
        <f t="shared" ca="1" si="756"/>
        <v>18500</v>
      </c>
      <c r="Y4387" s="30" t="b">
        <f t="shared" ca="1" si="757"/>
        <v>0</v>
      </c>
    </row>
    <row r="4388" spans="1:25">
      <c r="A4388" s="28" t="s">
        <v>5366</v>
      </c>
      <c r="B4388" s="28" t="s">
        <v>5367</v>
      </c>
      <c r="C4388" s="28" t="s">
        <v>4422</v>
      </c>
      <c r="D4388" s="28" t="s">
        <v>2842</v>
      </c>
      <c r="E4388" s="29">
        <v>42290</v>
      </c>
      <c r="F4388" s="28" t="s">
        <v>4139</v>
      </c>
      <c r="G4388" s="30">
        <v>1369</v>
      </c>
      <c r="H4388" s="28" t="s">
        <v>15419</v>
      </c>
      <c r="I4388" s="31">
        <v>0</v>
      </c>
      <c r="J4388" s="31">
        <v>16250</v>
      </c>
      <c r="K4388" s="28" t="s">
        <v>14153</v>
      </c>
      <c r="L4388" s="32">
        <f t="shared" si="749"/>
        <v>-16250</v>
      </c>
      <c r="M4388" s="33">
        <f t="shared" si="750"/>
        <v>16250</v>
      </c>
      <c r="N4388" s="34" t="b">
        <v>1</v>
      </c>
      <c r="O4388" s="35">
        <f t="shared" si="751"/>
        <v>16250</v>
      </c>
      <c r="P4388" s="36" t="str">
        <f t="shared" si="752"/>
        <v>G</v>
      </c>
      <c r="Q4388" s="37" t="str">
        <f t="shared" si="753"/>
        <v>Edinburgh Jazz and Blues Festival Limited</v>
      </c>
      <c r="R4388" s="6" t="str">
        <f t="shared" si="754"/>
        <v>G - Edinburgh Jazz and Blues Festival Limited</v>
      </c>
      <c r="S4388" s="6" t="str">
        <f>IFERROR(INDEX('Vendor Over-ride'!$C:$C, MATCH($R:$R,'Vendor Over-ride'!$A:$A,0)),"")</f>
        <v>G - Edinburgh Jazz and Blues Festival Limited</v>
      </c>
      <c r="U4388" s="38" t="str">
        <f t="shared" si="748"/>
        <v>Lottery</v>
      </c>
      <c r="V4388" s="5" t="str">
        <f t="shared" si="758"/>
        <v>AWARD</v>
      </c>
      <c r="W4388" s="5" t="b">
        <f t="shared" si="755"/>
        <v>0</v>
      </c>
      <c r="X4388" s="40">
        <f t="shared" ca="1" si="756"/>
        <v>65000</v>
      </c>
      <c r="Y4388" s="30" t="b">
        <f t="shared" ca="1" si="757"/>
        <v>1</v>
      </c>
    </row>
    <row r="4389" spans="1:25">
      <c r="A4389" s="28" t="s">
        <v>5366</v>
      </c>
      <c r="B4389" s="28" t="s">
        <v>5367</v>
      </c>
      <c r="C4389" s="28" t="s">
        <v>4422</v>
      </c>
      <c r="D4389" s="28" t="s">
        <v>2842</v>
      </c>
      <c r="E4389" s="29">
        <v>42290</v>
      </c>
      <c r="F4389" s="28" t="s">
        <v>15420</v>
      </c>
      <c r="G4389" s="30">
        <v>1369</v>
      </c>
      <c r="H4389" s="28" t="s">
        <v>15421</v>
      </c>
      <c r="I4389" s="31">
        <v>0</v>
      </c>
      <c r="J4389" s="31">
        <v>2000</v>
      </c>
      <c r="K4389" s="28" t="s">
        <v>14159</v>
      </c>
      <c r="L4389" s="32">
        <f t="shared" si="749"/>
        <v>-2000</v>
      </c>
      <c r="M4389" s="33">
        <f t="shared" si="750"/>
        <v>2000</v>
      </c>
      <c r="N4389" s="34" t="b">
        <v>1</v>
      </c>
      <c r="O4389" s="35">
        <f t="shared" si="751"/>
        <v>2000</v>
      </c>
      <c r="P4389" s="36" t="str">
        <f t="shared" si="752"/>
        <v>G</v>
      </c>
      <c r="Q4389" s="37" t="str">
        <f t="shared" si="753"/>
        <v>Live Music Now</v>
      </c>
      <c r="R4389" s="6" t="str">
        <f t="shared" si="754"/>
        <v>G - Live Music Now</v>
      </c>
      <c r="S4389" s="6" t="str">
        <f>IFERROR(INDEX('Vendor Over-ride'!$C:$C, MATCH($R:$R,'Vendor Over-ride'!$A:$A,0)),"")</f>
        <v>G - Live Music Now</v>
      </c>
      <c r="U4389" s="38" t="str">
        <f t="shared" si="748"/>
        <v>Lottery</v>
      </c>
      <c r="V4389" s="5" t="str">
        <f t="shared" si="758"/>
        <v>AWARD</v>
      </c>
      <c r="W4389" s="5" t="b">
        <f t="shared" si="755"/>
        <v>0</v>
      </c>
      <c r="X4389" s="40">
        <f t="shared" ca="1" si="756"/>
        <v>75943</v>
      </c>
      <c r="Y4389" s="30" t="b">
        <f t="shared" ca="1" si="757"/>
        <v>1</v>
      </c>
    </row>
    <row r="4390" spans="1:25" hidden="1">
      <c r="A4390" s="28" t="s">
        <v>5366</v>
      </c>
      <c r="B4390" s="28" t="s">
        <v>5367</v>
      </c>
      <c r="C4390" s="28" t="s">
        <v>4422</v>
      </c>
      <c r="D4390" s="28" t="s">
        <v>2842</v>
      </c>
      <c r="E4390" s="29">
        <v>42290</v>
      </c>
      <c r="F4390" s="28" t="s">
        <v>15422</v>
      </c>
      <c r="G4390" s="30">
        <v>1369</v>
      </c>
      <c r="H4390" s="28" t="s">
        <v>15423</v>
      </c>
      <c r="I4390" s="31">
        <v>0</v>
      </c>
      <c r="J4390" s="31">
        <v>593</v>
      </c>
      <c r="K4390" s="28" t="s">
        <v>14394</v>
      </c>
      <c r="L4390" s="32">
        <f t="shared" si="749"/>
        <v>-593</v>
      </c>
      <c r="M4390" s="33">
        <f t="shared" si="750"/>
        <v>593</v>
      </c>
      <c r="N4390" s="34" t="b">
        <v>1</v>
      </c>
      <c r="O4390" s="35">
        <f t="shared" si="751"/>
        <v>593</v>
      </c>
      <c r="P4390" s="36" t="str">
        <f t="shared" si="752"/>
        <v>G</v>
      </c>
      <c r="Q4390" s="37" t="str">
        <f t="shared" si="753"/>
        <v>Ross Cooper</v>
      </c>
      <c r="R4390" s="6" t="str">
        <f t="shared" si="754"/>
        <v>G - Ross Cooper</v>
      </c>
      <c r="S4390" s="6" t="str">
        <f>IFERROR(INDEX('Vendor Over-ride'!$C:$C, MATCH($R:$R,'Vendor Over-ride'!$A:$A,0)),"")</f>
        <v>G - Ross Cooper</v>
      </c>
      <c r="U4390" s="38" t="str">
        <f t="shared" si="748"/>
        <v>Lottery</v>
      </c>
      <c r="V4390" s="5" t="str">
        <f t="shared" si="758"/>
        <v>AWARD</v>
      </c>
      <c r="W4390" s="5" t="b">
        <f t="shared" si="755"/>
        <v>0</v>
      </c>
      <c r="X4390" s="40">
        <f t="shared" ca="1" si="756"/>
        <v>2371.6999999999998</v>
      </c>
      <c r="Y4390" s="30" t="b">
        <f t="shared" ca="1" si="757"/>
        <v>0</v>
      </c>
    </row>
    <row r="4391" spans="1:25">
      <c r="A4391" s="28" t="s">
        <v>5366</v>
      </c>
      <c r="B4391" s="28" t="s">
        <v>5367</v>
      </c>
      <c r="C4391" s="28" t="s">
        <v>4422</v>
      </c>
      <c r="D4391" s="28" t="s">
        <v>2842</v>
      </c>
      <c r="E4391" s="29">
        <v>42290</v>
      </c>
      <c r="F4391" s="28" t="s">
        <v>15424</v>
      </c>
      <c r="G4391" s="30">
        <v>1369</v>
      </c>
      <c r="H4391" s="28" t="s">
        <v>15425</v>
      </c>
      <c r="I4391" s="31">
        <v>0</v>
      </c>
      <c r="J4391" s="31">
        <v>1926</v>
      </c>
      <c r="K4391" s="28" t="s">
        <v>14851</v>
      </c>
      <c r="L4391" s="32">
        <f t="shared" si="749"/>
        <v>-1926</v>
      </c>
      <c r="M4391" s="33">
        <f t="shared" si="750"/>
        <v>1926</v>
      </c>
      <c r="N4391" s="34" t="b">
        <v>1</v>
      </c>
      <c r="O4391" s="35">
        <f t="shared" si="751"/>
        <v>1926</v>
      </c>
      <c r="P4391" s="36" t="str">
        <f t="shared" si="752"/>
        <v>G</v>
      </c>
      <c r="Q4391" s="37" t="str">
        <f t="shared" si="753"/>
        <v>Company of Wolves</v>
      </c>
      <c r="R4391" s="6" t="str">
        <f t="shared" si="754"/>
        <v>G - Company of Wolves</v>
      </c>
      <c r="S4391" s="6" t="str">
        <f>IFERROR(INDEX('Vendor Over-ride'!$C:$C, MATCH($R:$R,'Vendor Over-ride'!$A:$A,0)),"")</f>
        <v>G - Company of Wolves</v>
      </c>
      <c r="U4391" s="38" t="str">
        <f t="shared" si="748"/>
        <v>Lottery</v>
      </c>
      <c r="V4391" s="5" t="str">
        <f t="shared" si="758"/>
        <v>AWARD</v>
      </c>
      <c r="W4391" s="5" t="b">
        <f t="shared" si="755"/>
        <v>0</v>
      </c>
      <c r="X4391" s="40">
        <f t="shared" ca="1" si="756"/>
        <v>68415</v>
      </c>
      <c r="Y4391" s="30" t="b">
        <f t="shared" ca="1" si="757"/>
        <v>1</v>
      </c>
    </row>
    <row r="4392" spans="1:25" hidden="1">
      <c r="A4392" s="28" t="s">
        <v>5366</v>
      </c>
      <c r="B4392" s="28" t="s">
        <v>5367</v>
      </c>
      <c r="C4392" s="28" t="s">
        <v>4422</v>
      </c>
      <c r="D4392" s="28" t="s">
        <v>2842</v>
      </c>
      <c r="E4392" s="29">
        <v>42290</v>
      </c>
      <c r="F4392" s="28" t="s">
        <v>15426</v>
      </c>
      <c r="G4392" s="30">
        <v>1369</v>
      </c>
      <c r="H4392" s="28" t="s">
        <v>15427</v>
      </c>
      <c r="I4392" s="31">
        <v>0</v>
      </c>
      <c r="J4392" s="31">
        <v>10125</v>
      </c>
      <c r="K4392" s="28" t="s">
        <v>15428</v>
      </c>
      <c r="L4392" s="32">
        <f t="shared" si="749"/>
        <v>-10125</v>
      </c>
      <c r="M4392" s="33">
        <f t="shared" si="750"/>
        <v>10125</v>
      </c>
      <c r="N4392" s="34" t="b">
        <v>1</v>
      </c>
      <c r="O4392" s="35">
        <f t="shared" si="751"/>
        <v>10125</v>
      </c>
      <c r="P4392" s="36" t="str">
        <f t="shared" si="752"/>
        <v>G</v>
      </c>
      <c r="Q4392" s="37" t="str">
        <f t="shared" si="753"/>
        <v>Tromolo Productions Ltd</v>
      </c>
      <c r="R4392" s="6" t="str">
        <f t="shared" si="754"/>
        <v>G - Tromolo Productions Ltd</v>
      </c>
      <c r="S4392" s="6" t="str">
        <f>IFERROR(INDEX('Vendor Over-ride'!$C:$C, MATCH($R:$R,'Vendor Over-ride'!$A:$A,0)),"")</f>
        <v>G - Tromolo Productions Ltd</v>
      </c>
      <c r="U4392" s="38" t="str">
        <f t="shared" si="748"/>
        <v>Lottery</v>
      </c>
      <c r="V4392" s="5" t="str">
        <f t="shared" si="758"/>
        <v>AWARD</v>
      </c>
      <c r="W4392" s="5" t="b">
        <f t="shared" si="755"/>
        <v>0</v>
      </c>
      <c r="X4392" s="40">
        <f t="shared" ca="1" si="756"/>
        <v>13500</v>
      </c>
      <c r="Y4392" s="30" t="b">
        <f t="shared" ca="1" si="757"/>
        <v>0</v>
      </c>
    </row>
    <row r="4393" spans="1:25" hidden="1">
      <c r="A4393" s="28" t="s">
        <v>5366</v>
      </c>
      <c r="B4393" s="28" t="s">
        <v>5367</v>
      </c>
      <c r="C4393" s="28" t="s">
        <v>4422</v>
      </c>
      <c r="D4393" s="28" t="s">
        <v>2842</v>
      </c>
      <c r="E4393" s="29">
        <v>42290</v>
      </c>
      <c r="F4393" s="28" t="s">
        <v>4144</v>
      </c>
      <c r="G4393" s="30">
        <v>1369</v>
      </c>
      <c r="H4393" s="28" t="s">
        <v>15429</v>
      </c>
      <c r="I4393" s="31">
        <v>0</v>
      </c>
      <c r="J4393" s="31">
        <v>3750</v>
      </c>
      <c r="K4393" s="28" t="s">
        <v>15430</v>
      </c>
      <c r="L4393" s="32">
        <f t="shared" si="749"/>
        <v>-3750</v>
      </c>
      <c r="M4393" s="33">
        <f t="shared" si="750"/>
        <v>3750</v>
      </c>
      <c r="N4393" s="34" t="b">
        <v>1</v>
      </c>
      <c r="O4393" s="35">
        <f t="shared" si="751"/>
        <v>3750</v>
      </c>
      <c r="P4393" s="36" t="str">
        <f t="shared" si="752"/>
        <v>G</v>
      </c>
      <c r="Q4393" s="37" t="str">
        <f t="shared" si="753"/>
        <v>Oliver Braid</v>
      </c>
      <c r="R4393" s="6" t="str">
        <f t="shared" si="754"/>
        <v>G - Oliver Braid</v>
      </c>
      <c r="S4393" s="6" t="str">
        <f>IFERROR(INDEX('Vendor Over-ride'!$C:$C, MATCH($R:$R,'Vendor Over-ride'!$A:$A,0)),"")</f>
        <v>G - Oliver Braid</v>
      </c>
      <c r="U4393" s="38" t="str">
        <f t="shared" si="748"/>
        <v>Lottery</v>
      </c>
      <c r="V4393" s="5" t="str">
        <f t="shared" si="758"/>
        <v>AWARD</v>
      </c>
      <c r="W4393" s="5" t="b">
        <f t="shared" si="755"/>
        <v>0</v>
      </c>
      <c r="X4393" s="40">
        <f t="shared" ca="1" si="756"/>
        <v>4500</v>
      </c>
      <c r="Y4393" s="30" t="b">
        <f t="shared" ca="1" si="757"/>
        <v>0</v>
      </c>
    </row>
    <row r="4394" spans="1:25" hidden="1">
      <c r="A4394" s="28" t="s">
        <v>5366</v>
      </c>
      <c r="B4394" s="28" t="s">
        <v>5367</v>
      </c>
      <c r="C4394" s="28" t="s">
        <v>4422</v>
      </c>
      <c r="D4394" s="28" t="s">
        <v>2842</v>
      </c>
      <c r="E4394" s="29">
        <v>42290</v>
      </c>
      <c r="F4394" s="28" t="s">
        <v>4145</v>
      </c>
      <c r="G4394" s="30">
        <v>1369</v>
      </c>
      <c r="H4394" s="28" t="s">
        <v>15431</v>
      </c>
      <c r="I4394" s="31">
        <v>0</v>
      </c>
      <c r="J4394" s="31">
        <v>6098</v>
      </c>
      <c r="K4394" s="28" t="s">
        <v>15432</v>
      </c>
      <c r="L4394" s="32">
        <f t="shared" si="749"/>
        <v>-6098</v>
      </c>
      <c r="M4394" s="33">
        <f t="shared" si="750"/>
        <v>6098</v>
      </c>
      <c r="N4394" s="34" t="b">
        <v>1</v>
      </c>
      <c r="O4394" s="35">
        <f t="shared" si="751"/>
        <v>6098</v>
      </c>
      <c r="P4394" s="36" t="str">
        <f t="shared" si="752"/>
        <v>G</v>
      </c>
      <c r="Q4394" s="37" t="str">
        <f t="shared" si="753"/>
        <v>Deniz Uster and Alberta Whittle</v>
      </c>
      <c r="R4394" s="6" t="str">
        <f t="shared" si="754"/>
        <v>G - Deniz Uster and Alberta Whittle</v>
      </c>
      <c r="S4394" s="6" t="str">
        <f>IFERROR(INDEX('Vendor Over-ride'!$C:$C, MATCH($R:$R,'Vendor Over-ride'!$A:$A,0)),"")</f>
        <v>G - Deniz Uster and Alberta Whittle</v>
      </c>
      <c r="U4394" s="38" t="str">
        <f t="shared" si="748"/>
        <v>Lottery</v>
      </c>
      <c r="V4394" s="5" t="str">
        <f t="shared" si="758"/>
        <v>AWARD</v>
      </c>
      <c r="W4394" s="5" t="b">
        <f t="shared" si="755"/>
        <v>0</v>
      </c>
      <c r="X4394" s="40">
        <f t="shared" ca="1" si="756"/>
        <v>6098</v>
      </c>
      <c r="Y4394" s="30" t="b">
        <f t="shared" ca="1" si="757"/>
        <v>0</v>
      </c>
    </row>
    <row r="4395" spans="1:25" hidden="1">
      <c r="A4395" s="28" t="s">
        <v>5366</v>
      </c>
      <c r="B4395" s="28" t="s">
        <v>5367</v>
      </c>
      <c r="C4395" s="28" t="s">
        <v>4422</v>
      </c>
      <c r="D4395" s="28" t="s">
        <v>2842</v>
      </c>
      <c r="E4395" s="29">
        <v>42290</v>
      </c>
      <c r="F4395" s="28" t="s">
        <v>4146</v>
      </c>
      <c r="G4395" s="30">
        <v>1369</v>
      </c>
      <c r="H4395" s="28" t="s">
        <v>15433</v>
      </c>
      <c r="I4395" s="31">
        <v>0</v>
      </c>
      <c r="J4395" s="31">
        <v>24837</v>
      </c>
      <c r="K4395" s="28" t="s">
        <v>15434</v>
      </c>
      <c r="L4395" s="32">
        <f t="shared" si="749"/>
        <v>-24837</v>
      </c>
      <c r="M4395" s="33">
        <f t="shared" si="750"/>
        <v>24837</v>
      </c>
      <c r="N4395" s="34" t="b">
        <v>1</v>
      </c>
      <c r="O4395" s="35">
        <f t="shared" si="751"/>
        <v>24837</v>
      </c>
      <c r="P4395" s="36" t="str">
        <f t="shared" si="752"/>
        <v>G</v>
      </c>
      <c r="Q4395" s="37" t="str">
        <f t="shared" si="753"/>
        <v>Puppet State Theatre Company</v>
      </c>
      <c r="R4395" s="6" t="str">
        <f t="shared" si="754"/>
        <v>G - Puppet State Theatre Company</v>
      </c>
      <c r="S4395" s="6" t="str">
        <f>IFERROR(INDEX('Vendor Over-ride'!$C:$C, MATCH($R:$R,'Vendor Over-ride'!$A:$A,0)),"")</f>
        <v>G - Puppet State Theatre Company</v>
      </c>
      <c r="U4395" s="38" t="str">
        <f t="shared" si="748"/>
        <v>Lottery</v>
      </c>
      <c r="V4395" s="5" t="str">
        <f t="shared" si="758"/>
        <v>AWARD</v>
      </c>
      <c r="W4395" s="5" t="b">
        <f t="shared" si="755"/>
        <v>0</v>
      </c>
      <c r="X4395" s="40">
        <f t="shared" ca="1" si="756"/>
        <v>24837</v>
      </c>
      <c r="Y4395" s="30" t="b">
        <f t="shared" ca="1" si="757"/>
        <v>0</v>
      </c>
    </row>
    <row r="4396" spans="1:25" hidden="1">
      <c r="A4396" s="28" t="s">
        <v>5366</v>
      </c>
      <c r="B4396" s="28" t="s">
        <v>5367</v>
      </c>
      <c r="C4396" s="28" t="s">
        <v>4422</v>
      </c>
      <c r="D4396" s="28" t="s">
        <v>2842</v>
      </c>
      <c r="E4396" s="29">
        <v>42290</v>
      </c>
      <c r="F4396" s="28" t="s">
        <v>4147</v>
      </c>
      <c r="G4396" s="30">
        <v>1369</v>
      </c>
      <c r="H4396" s="28" t="s">
        <v>15435</v>
      </c>
      <c r="I4396" s="31">
        <v>0</v>
      </c>
      <c r="J4396" s="31">
        <v>16500</v>
      </c>
      <c r="K4396" s="28" t="s">
        <v>15436</v>
      </c>
      <c r="L4396" s="32">
        <f t="shared" si="749"/>
        <v>-16500</v>
      </c>
      <c r="M4396" s="33">
        <f t="shared" si="750"/>
        <v>16500</v>
      </c>
      <c r="N4396" s="34" t="b">
        <v>1</v>
      </c>
      <c r="O4396" s="35">
        <f t="shared" si="751"/>
        <v>16500</v>
      </c>
      <c r="P4396" s="36" t="str">
        <f t="shared" si="752"/>
        <v>G</v>
      </c>
      <c r="Q4396" s="37" t="str">
        <f t="shared" si="753"/>
        <v>Butterstone Management and Eve</v>
      </c>
      <c r="R4396" s="6" t="str">
        <f t="shared" si="754"/>
        <v>G - Butterstone Management and Eve</v>
      </c>
      <c r="S4396" s="6" t="str">
        <f>IFERROR(INDEX('Vendor Over-ride'!$C:$C, MATCH($R:$R,'Vendor Over-ride'!$A:$A,0)),"")</f>
        <v>G - Butterstone Management and Eve</v>
      </c>
      <c r="U4396" s="38" t="str">
        <f t="shared" si="748"/>
        <v>Lottery</v>
      </c>
      <c r="V4396" s="5" t="str">
        <f t="shared" si="758"/>
        <v>AWARD</v>
      </c>
      <c r="W4396" s="5" t="b">
        <f t="shared" si="755"/>
        <v>0</v>
      </c>
      <c r="X4396" s="40">
        <f t="shared" ca="1" si="756"/>
        <v>22000</v>
      </c>
      <c r="Y4396" s="30" t="b">
        <f t="shared" ca="1" si="757"/>
        <v>0</v>
      </c>
    </row>
    <row r="4397" spans="1:25" hidden="1">
      <c r="A4397" s="28" t="s">
        <v>5366</v>
      </c>
      <c r="B4397" s="28" t="s">
        <v>5367</v>
      </c>
      <c r="C4397" s="28" t="s">
        <v>4422</v>
      </c>
      <c r="D4397" s="28" t="s">
        <v>2842</v>
      </c>
      <c r="E4397" s="29">
        <v>42290</v>
      </c>
      <c r="F4397" s="28" t="s">
        <v>4148</v>
      </c>
      <c r="G4397" s="30">
        <v>1369</v>
      </c>
      <c r="H4397" s="28" t="s">
        <v>15437</v>
      </c>
      <c r="I4397" s="31">
        <v>0</v>
      </c>
      <c r="J4397" s="31">
        <v>2250</v>
      </c>
      <c r="K4397" s="28" t="s">
        <v>15438</v>
      </c>
      <c r="L4397" s="32">
        <f t="shared" si="749"/>
        <v>-2250</v>
      </c>
      <c r="M4397" s="33">
        <f t="shared" si="750"/>
        <v>2250</v>
      </c>
      <c r="N4397" s="34" t="b">
        <v>1</v>
      </c>
      <c r="O4397" s="35">
        <f t="shared" si="751"/>
        <v>2250</v>
      </c>
      <c r="P4397" s="36" t="str">
        <f t="shared" si="752"/>
        <v>G</v>
      </c>
      <c r="Q4397" s="37" t="str">
        <f t="shared" si="753"/>
        <v>Rachel Levine</v>
      </c>
      <c r="R4397" s="6" t="str">
        <f t="shared" si="754"/>
        <v>G - Rachel Levine</v>
      </c>
      <c r="S4397" s="6" t="str">
        <f>IFERROR(INDEX('Vendor Over-ride'!$C:$C, MATCH($R:$R,'Vendor Over-ride'!$A:$A,0)),"")</f>
        <v>G - Rachel Levine</v>
      </c>
      <c r="U4397" s="38" t="str">
        <f t="shared" si="748"/>
        <v>Lottery</v>
      </c>
      <c r="V4397" s="5" t="str">
        <f t="shared" si="758"/>
        <v>AWARD</v>
      </c>
      <c r="W4397" s="5" t="b">
        <f t="shared" si="755"/>
        <v>0</v>
      </c>
      <c r="X4397" s="40">
        <f t="shared" ca="1" si="756"/>
        <v>2250</v>
      </c>
      <c r="Y4397" s="30" t="b">
        <f t="shared" ca="1" si="757"/>
        <v>0</v>
      </c>
    </row>
    <row r="4398" spans="1:25" hidden="1">
      <c r="A4398" s="28" t="s">
        <v>5366</v>
      </c>
      <c r="B4398" s="28" t="s">
        <v>5367</v>
      </c>
      <c r="C4398" s="28" t="s">
        <v>4422</v>
      </c>
      <c r="D4398" s="28" t="s">
        <v>2842</v>
      </c>
      <c r="E4398" s="29">
        <v>42290</v>
      </c>
      <c r="F4398" s="28" t="s">
        <v>4149</v>
      </c>
      <c r="G4398" s="30">
        <v>1369</v>
      </c>
      <c r="H4398" s="28" t="s">
        <v>15439</v>
      </c>
      <c r="I4398" s="31">
        <v>0</v>
      </c>
      <c r="J4398" s="31">
        <v>13050</v>
      </c>
      <c r="K4398" s="28" t="s">
        <v>15440</v>
      </c>
      <c r="L4398" s="32">
        <f t="shared" si="749"/>
        <v>-13050</v>
      </c>
      <c r="M4398" s="33">
        <f t="shared" si="750"/>
        <v>13050</v>
      </c>
      <c r="N4398" s="34" t="b">
        <v>1</v>
      </c>
      <c r="O4398" s="35">
        <f t="shared" si="751"/>
        <v>13050</v>
      </c>
      <c r="P4398" s="36" t="str">
        <f t="shared" si="752"/>
        <v>G</v>
      </c>
      <c r="Q4398" s="37" t="str">
        <f t="shared" si="753"/>
        <v>Ned Bigham (Ocean Bloem Productions)</v>
      </c>
      <c r="R4398" s="6" t="str">
        <f t="shared" si="754"/>
        <v>G - Ned Bigham (Ocean Bloem Productions)</v>
      </c>
      <c r="S4398" s="6" t="str">
        <f>IFERROR(INDEX('Vendor Over-ride'!$C:$C, MATCH($R:$R,'Vendor Over-ride'!$A:$A,0)),"")</f>
        <v>G - Ned Bigham (Ocean Bloem Productions)</v>
      </c>
      <c r="U4398" s="38" t="str">
        <f t="shared" si="748"/>
        <v>Lottery</v>
      </c>
      <c r="V4398" s="5" t="str">
        <f t="shared" si="758"/>
        <v>AWARD</v>
      </c>
      <c r="W4398" s="5" t="b">
        <f t="shared" si="755"/>
        <v>0</v>
      </c>
      <c r="X4398" s="40">
        <f t="shared" ca="1" si="756"/>
        <v>13050</v>
      </c>
      <c r="Y4398" s="30" t="b">
        <f t="shared" ca="1" si="757"/>
        <v>0</v>
      </c>
    </row>
    <row r="4399" spans="1:25" hidden="1">
      <c r="A4399" s="28" t="s">
        <v>5366</v>
      </c>
      <c r="B4399" s="28" t="s">
        <v>5367</v>
      </c>
      <c r="C4399" s="28" t="s">
        <v>4422</v>
      </c>
      <c r="D4399" s="28" t="s">
        <v>2842</v>
      </c>
      <c r="E4399" s="29">
        <v>42290</v>
      </c>
      <c r="F4399" s="28" t="s">
        <v>4151</v>
      </c>
      <c r="G4399" s="30">
        <v>1369</v>
      </c>
      <c r="H4399" s="28" t="s">
        <v>15441</v>
      </c>
      <c r="I4399" s="31">
        <v>0</v>
      </c>
      <c r="J4399" s="31">
        <v>12966</v>
      </c>
      <c r="K4399" s="28" t="s">
        <v>5556</v>
      </c>
      <c r="L4399" s="32">
        <f t="shared" si="749"/>
        <v>-12966</v>
      </c>
      <c r="M4399" s="33">
        <f t="shared" si="750"/>
        <v>12966</v>
      </c>
      <c r="N4399" s="34" t="b">
        <v>1</v>
      </c>
      <c r="O4399" s="35">
        <f t="shared" si="751"/>
        <v>12966</v>
      </c>
      <c r="P4399" s="36" t="str">
        <f t="shared" si="752"/>
        <v>I</v>
      </c>
      <c r="Q4399" s="37" t="str">
        <f t="shared" si="753"/>
        <v>Boudica Iona Limited</v>
      </c>
      <c r="R4399" s="6" t="str">
        <f t="shared" si="754"/>
        <v>I - Boudica Iona Limited</v>
      </c>
      <c r="S4399" s="6" t="str">
        <f>IFERROR(INDEX('Vendor Over-ride'!$C:$C, MATCH($R:$R,'Vendor Over-ride'!$A:$A,0)),"")</f>
        <v>I - Boudica Iona Limited</v>
      </c>
      <c r="U4399" s="38" t="str">
        <f t="shared" ref="U4399:U4462" si="759">"Lottery"</f>
        <v>Lottery</v>
      </c>
      <c r="V4399" s="5" t="str">
        <f t="shared" si="758"/>
        <v>AWARD</v>
      </c>
      <c r="W4399" s="5" t="b">
        <f t="shared" si="755"/>
        <v>0</v>
      </c>
      <c r="X4399" s="40">
        <f t="shared" ca="1" si="756"/>
        <v>12966</v>
      </c>
      <c r="Y4399" s="30" t="b">
        <f t="shared" ca="1" si="757"/>
        <v>0</v>
      </c>
    </row>
    <row r="4400" spans="1:25" hidden="1">
      <c r="A4400" s="28" t="s">
        <v>5366</v>
      </c>
      <c r="B4400" s="28" t="s">
        <v>5367</v>
      </c>
      <c r="C4400" s="28" t="s">
        <v>4422</v>
      </c>
      <c r="D4400" s="28" t="s">
        <v>2842</v>
      </c>
      <c r="E4400" s="29">
        <v>42290</v>
      </c>
      <c r="F4400" s="28" t="s">
        <v>4152</v>
      </c>
      <c r="G4400" s="30">
        <v>1369</v>
      </c>
      <c r="H4400" s="28" t="s">
        <v>15442</v>
      </c>
      <c r="I4400" s="31">
        <v>0</v>
      </c>
      <c r="J4400" s="31">
        <v>769</v>
      </c>
      <c r="K4400" s="28" t="s">
        <v>15443</v>
      </c>
      <c r="L4400" s="32">
        <f t="shared" si="749"/>
        <v>-769</v>
      </c>
      <c r="M4400" s="33">
        <f t="shared" si="750"/>
        <v>769</v>
      </c>
      <c r="N4400" s="34" t="b">
        <v>1</v>
      </c>
      <c r="O4400" s="35">
        <f t="shared" si="751"/>
        <v>769</v>
      </c>
      <c r="P4400" s="36" t="str">
        <f t="shared" si="752"/>
        <v>I</v>
      </c>
      <c r="Q4400" s="37" t="str">
        <f t="shared" si="753"/>
        <v>Celtic Neighbours</v>
      </c>
      <c r="R4400" s="6" t="str">
        <f t="shared" si="754"/>
        <v>I - Celtic Neighbours</v>
      </c>
      <c r="S4400" s="6" t="str">
        <f>IFERROR(INDEX('Vendor Over-ride'!$C:$C, MATCH($R:$R,'Vendor Over-ride'!$A:$A,0)),"")</f>
        <v>I - Celtic Neighbours</v>
      </c>
      <c r="U4400" s="38" t="str">
        <f t="shared" si="759"/>
        <v>Lottery</v>
      </c>
      <c r="V4400" s="5" t="str">
        <f t="shared" si="758"/>
        <v>AWARD</v>
      </c>
      <c r="W4400" s="5" t="b">
        <f t="shared" si="755"/>
        <v>0</v>
      </c>
      <c r="X4400" s="40">
        <f t="shared" ca="1" si="756"/>
        <v>1769</v>
      </c>
      <c r="Y4400" s="30" t="b">
        <f t="shared" ca="1" si="757"/>
        <v>0</v>
      </c>
    </row>
    <row r="4401" spans="1:25" hidden="1">
      <c r="A4401" s="28" t="s">
        <v>5366</v>
      </c>
      <c r="B4401" s="28" t="s">
        <v>5367</v>
      </c>
      <c r="C4401" s="28" t="s">
        <v>4422</v>
      </c>
      <c r="D4401" s="28" t="s">
        <v>2842</v>
      </c>
      <c r="E4401" s="29">
        <v>42290</v>
      </c>
      <c r="F4401" s="28" t="s">
        <v>4153</v>
      </c>
      <c r="G4401" s="30">
        <v>1369</v>
      </c>
      <c r="H4401" s="28" t="s">
        <v>15444</v>
      </c>
      <c r="I4401" s="31">
        <v>0</v>
      </c>
      <c r="J4401" s="31">
        <v>850</v>
      </c>
      <c r="K4401" s="28" t="s">
        <v>5562</v>
      </c>
      <c r="L4401" s="32">
        <f t="shared" si="749"/>
        <v>-850</v>
      </c>
      <c r="M4401" s="33">
        <f t="shared" si="750"/>
        <v>850</v>
      </c>
      <c r="N4401" s="34" t="b">
        <v>1</v>
      </c>
      <c r="O4401" s="35">
        <f t="shared" si="751"/>
        <v>850</v>
      </c>
      <c r="P4401" s="36" t="str">
        <f t="shared" si="752"/>
        <v>I</v>
      </c>
      <c r="Q4401" s="37" t="str">
        <f t="shared" si="753"/>
        <v>Janis Claxton Dance</v>
      </c>
      <c r="R4401" s="6" t="str">
        <f t="shared" si="754"/>
        <v>I - Janis Claxton Dance</v>
      </c>
      <c r="S4401" s="6" t="str">
        <f>IFERROR(INDEX('Vendor Over-ride'!$C:$C, MATCH($R:$R,'Vendor Over-ride'!$A:$A,0)),"")</f>
        <v>I - Janis Claxton Dance</v>
      </c>
      <c r="U4401" s="38" t="str">
        <f t="shared" si="759"/>
        <v>Lottery</v>
      </c>
      <c r="V4401" s="5" t="str">
        <f t="shared" si="758"/>
        <v>AWARD</v>
      </c>
      <c r="W4401" s="5" t="b">
        <f t="shared" si="755"/>
        <v>0</v>
      </c>
      <c r="X4401" s="40">
        <f t="shared" ca="1" si="756"/>
        <v>850</v>
      </c>
      <c r="Y4401" s="30" t="b">
        <f t="shared" ca="1" si="757"/>
        <v>0</v>
      </c>
    </row>
    <row r="4402" spans="1:25" hidden="1">
      <c r="A4402" s="28" t="s">
        <v>5366</v>
      </c>
      <c r="B4402" s="28" t="s">
        <v>5367</v>
      </c>
      <c r="C4402" s="28" t="s">
        <v>4422</v>
      </c>
      <c r="D4402" s="28" t="s">
        <v>2842</v>
      </c>
      <c r="E4402" s="29">
        <v>42290</v>
      </c>
      <c r="F4402" s="28" t="s">
        <v>4155</v>
      </c>
      <c r="G4402" s="30">
        <v>1369</v>
      </c>
      <c r="H4402" s="28" t="s">
        <v>15445</v>
      </c>
      <c r="I4402" s="31">
        <v>0</v>
      </c>
      <c r="J4402" s="31">
        <v>2846</v>
      </c>
      <c r="K4402" s="28" t="s">
        <v>5489</v>
      </c>
      <c r="L4402" s="32">
        <f t="shared" si="749"/>
        <v>-2846</v>
      </c>
      <c r="M4402" s="33">
        <f t="shared" si="750"/>
        <v>2846</v>
      </c>
      <c r="N4402" s="34" t="b">
        <v>1</v>
      </c>
      <c r="O4402" s="35">
        <f t="shared" si="751"/>
        <v>2846</v>
      </c>
      <c r="P4402" s="36" t="str">
        <f t="shared" si="752"/>
        <v>I</v>
      </c>
      <c r="Q4402" s="37" t="str">
        <f t="shared" si="753"/>
        <v>Citizen Curator</v>
      </c>
      <c r="R4402" s="6" t="str">
        <f t="shared" si="754"/>
        <v>I - Citizen Curator</v>
      </c>
      <c r="S4402" s="6" t="str">
        <f>IFERROR(INDEX('Vendor Over-ride'!$C:$C, MATCH($R:$R,'Vendor Over-ride'!$A:$A,0)),"")</f>
        <v>I - Citizen Curator</v>
      </c>
      <c r="U4402" s="38" t="str">
        <f t="shared" si="759"/>
        <v>Lottery</v>
      </c>
      <c r="V4402" s="5" t="str">
        <f t="shared" si="758"/>
        <v>AWARD</v>
      </c>
      <c r="W4402" s="5" t="b">
        <f t="shared" si="755"/>
        <v>0</v>
      </c>
      <c r="X4402" s="40">
        <f t="shared" ca="1" si="756"/>
        <v>4846</v>
      </c>
      <c r="Y4402" s="30" t="b">
        <f t="shared" ca="1" si="757"/>
        <v>0</v>
      </c>
    </row>
    <row r="4403" spans="1:25">
      <c r="A4403" s="28" t="s">
        <v>5366</v>
      </c>
      <c r="B4403" s="28" t="s">
        <v>5367</v>
      </c>
      <c r="C4403" s="28" t="s">
        <v>4422</v>
      </c>
      <c r="D4403" s="28" t="s">
        <v>2842</v>
      </c>
      <c r="E4403" s="29">
        <v>42290</v>
      </c>
      <c r="F4403" s="28" t="s">
        <v>4156</v>
      </c>
      <c r="G4403" s="30">
        <v>1369</v>
      </c>
      <c r="H4403" s="28" t="s">
        <v>15446</v>
      </c>
      <c r="I4403" s="31">
        <v>0</v>
      </c>
      <c r="J4403" s="31">
        <v>13472.49</v>
      </c>
      <c r="K4403" s="28" t="s">
        <v>5408</v>
      </c>
      <c r="L4403" s="32">
        <f t="shared" si="749"/>
        <v>-13472.49</v>
      </c>
      <c r="M4403" s="33">
        <f t="shared" si="750"/>
        <v>13472.49</v>
      </c>
      <c r="N4403" s="34" t="b">
        <v>1</v>
      </c>
      <c r="O4403" s="35">
        <f t="shared" si="751"/>
        <v>13472.49</v>
      </c>
      <c r="P4403" s="36" t="str">
        <f t="shared" si="752"/>
        <v>I</v>
      </c>
      <c r="Q4403" s="37" t="str">
        <f t="shared" si="753"/>
        <v>Dunoon Burgh Hall Trust</v>
      </c>
      <c r="R4403" s="6" t="str">
        <f t="shared" si="754"/>
        <v>I - Dunoon Burgh Hall Trust</v>
      </c>
      <c r="S4403" s="6" t="str">
        <f>IFERROR(INDEX('Vendor Over-ride'!$C:$C, MATCH($R:$R,'Vendor Over-ride'!$A:$A,0)),"")</f>
        <v>I - Dunoon Burgh Hall Trust</v>
      </c>
      <c r="U4403" s="38" t="str">
        <f t="shared" si="759"/>
        <v>Lottery</v>
      </c>
      <c r="V4403" s="5" t="str">
        <f t="shared" si="758"/>
        <v>AWARD</v>
      </c>
      <c r="W4403" s="5" t="b">
        <f t="shared" si="755"/>
        <v>0</v>
      </c>
      <c r="X4403" s="40">
        <f t="shared" ca="1" si="756"/>
        <v>165172.25</v>
      </c>
      <c r="Y4403" s="30" t="b">
        <f t="shared" ca="1" si="757"/>
        <v>1</v>
      </c>
    </row>
    <row r="4404" spans="1:25">
      <c r="A4404" s="28" t="s">
        <v>5366</v>
      </c>
      <c r="B4404" s="28" t="s">
        <v>5367</v>
      </c>
      <c r="C4404" s="28" t="s">
        <v>4422</v>
      </c>
      <c r="D4404" s="28" t="s">
        <v>2842</v>
      </c>
      <c r="E4404" s="29">
        <v>42290</v>
      </c>
      <c r="F4404" s="28" t="s">
        <v>4157</v>
      </c>
      <c r="G4404" s="30">
        <v>1369</v>
      </c>
      <c r="H4404" s="28" t="s">
        <v>15447</v>
      </c>
      <c r="I4404" s="31">
        <v>0</v>
      </c>
      <c r="J4404" s="31">
        <v>6460</v>
      </c>
      <c r="K4404" s="28" t="s">
        <v>14410</v>
      </c>
      <c r="L4404" s="32">
        <f t="shared" si="749"/>
        <v>-6460</v>
      </c>
      <c r="M4404" s="33">
        <f t="shared" si="750"/>
        <v>6460</v>
      </c>
      <c r="N4404" s="34" t="b">
        <v>1</v>
      </c>
      <c r="O4404" s="35">
        <f t="shared" si="751"/>
        <v>6460</v>
      </c>
      <c r="P4404" s="36" t="str">
        <f t="shared" si="752"/>
        <v>I</v>
      </c>
      <c r="Q4404" s="37" t="str">
        <f t="shared" si="753"/>
        <v>Impact Arts (Projects) Ltd</v>
      </c>
      <c r="R4404" s="6" t="str">
        <f t="shared" si="754"/>
        <v>I - Impact Arts (Projects) Ltd</v>
      </c>
      <c r="S4404" s="6" t="str">
        <f>IFERROR(INDEX('Vendor Over-ride'!$C:$C, MATCH($R:$R,'Vendor Over-ride'!$A:$A,0)),"")</f>
        <v>I - Impact Arts (Projects) Ltd</v>
      </c>
      <c r="U4404" s="38" t="str">
        <f t="shared" si="759"/>
        <v>Lottery</v>
      </c>
      <c r="V4404" s="5" t="str">
        <f t="shared" si="758"/>
        <v>AWARD</v>
      </c>
      <c r="W4404" s="5" t="b">
        <f t="shared" si="755"/>
        <v>0</v>
      </c>
      <c r="X4404" s="40">
        <f t="shared" ca="1" si="756"/>
        <v>46960</v>
      </c>
      <c r="Y4404" s="30" t="b">
        <f t="shared" ca="1" si="757"/>
        <v>1</v>
      </c>
    </row>
    <row r="4405" spans="1:25" hidden="1">
      <c r="A4405" s="28" t="s">
        <v>5366</v>
      </c>
      <c r="B4405" s="28" t="s">
        <v>5367</v>
      </c>
      <c r="C4405" s="28" t="s">
        <v>4422</v>
      </c>
      <c r="D4405" s="28" t="s">
        <v>2842</v>
      </c>
      <c r="E4405" s="29">
        <v>42290</v>
      </c>
      <c r="F4405" s="28" t="s">
        <v>4158</v>
      </c>
      <c r="G4405" s="30">
        <v>1369</v>
      </c>
      <c r="H4405" s="28" t="s">
        <v>15448</v>
      </c>
      <c r="I4405" s="31">
        <v>0</v>
      </c>
      <c r="J4405" s="31">
        <v>1250</v>
      </c>
      <c r="K4405" s="28" t="s">
        <v>5665</v>
      </c>
      <c r="L4405" s="32">
        <f t="shared" si="749"/>
        <v>-1250</v>
      </c>
      <c r="M4405" s="33">
        <f t="shared" si="750"/>
        <v>1250</v>
      </c>
      <c r="N4405" s="34" t="b">
        <v>1</v>
      </c>
      <c r="O4405" s="35">
        <f t="shared" si="751"/>
        <v>1250</v>
      </c>
      <c r="P4405" s="36" t="str">
        <f t="shared" si="752"/>
        <v>I</v>
      </c>
      <c r="Q4405" s="37" t="str">
        <f t="shared" si="753"/>
        <v>Janis Mackay</v>
      </c>
      <c r="R4405" s="6" t="str">
        <f t="shared" si="754"/>
        <v>I - Janis Mackay</v>
      </c>
      <c r="S4405" s="6" t="str">
        <f>IFERROR(INDEX('Vendor Over-ride'!$C:$C, MATCH($R:$R,'Vendor Over-ride'!$A:$A,0)),"")</f>
        <v>I - Janis Mackay</v>
      </c>
      <c r="U4405" s="38" t="str">
        <f t="shared" si="759"/>
        <v>Lottery</v>
      </c>
      <c r="V4405" s="5" t="str">
        <f t="shared" si="758"/>
        <v>AWARD</v>
      </c>
      <c r="W4405" s="5" t="b">
        <f t="shared" si="755"/>
        <v>0</v>
      </c>
      <c r="X4405" s="40">
        <f t="shared" ca="1" si="756"/>
        <v>1250</v>
      </c>
      <c r="Y4405" s="30" t="b">
        <f t="shared" ca="1" si="757"/>
        <v>0</v>
      </c>
    </row>
    <row r="4406" spans="1:25" hidden="1">
      <c r="A4406" s="28" t="s">
        <v>5366</v>
      </c>
      <c r="B4406" s="28" t="s">
        <v>5367</v>
      </c>
      <c r="C4406" s="28" t="s">
        <v>4422</v>
      </c>
      <c r="D4406" s="28" t="s">
        <v>2842</v>
      </c>
      <c r="E4406" s="29">
        <v>42290</v>
      </c>
      <c r="F4406" s="28" t="s">
        <v>4159</v>
      </c>
      <c r="G4406" s="30">
        <v>1369</v>
      </c>
      <c r="H4406" s="28" t="s">
        <v>15449</v>
      </c>
      <c r="I4406" s="31">
        <v>0</v>
      </c>
      <c r="J4406" s="31">
        <v>750</v>
      </c>
      <c r="K4406" s="28" t="s">
        <v>15450</v>
      </c>
      <c r="L4406" s="32">
        <f t="shared" si="749"/>
        <v>-750</v>
      </c>
      <c r="M4406" s="33">
        <f t="shared" si="750"/>
        <v>750</v>
      </c>
      <c r="N4406" s="34" t="b">
        <v>1</v>
      </c>
      <c r="O4406" s="35">
        <f t="shared" si="751"/>
        <v>750</v>
      </c>
      <c r="P4406" s="36" t="str">
        <f t="shared" si="752"/>
        <v>I</v>
      </c>
      <c r="Q4406" s="37" t="str">
        <f t="shared" si="753"/>
        <v>Matthew Kennedy</v>
      </c>
      <c r="R4406" s="6" t="str">
        <f t="shared" si="754"/>
        <v>I - Matthew Kennedy</v>
      </c>
      <c r="S4406" s="6" t="str">
        <f>IFERROR(INDEX('Vendor Over-ride'!$C:$C, MATCH($R:$R,'Vendor Over-ride'!$A:$A,0)),"")</f>
        <v>I - Matthew Kennedy</v>
      </c>
      <c r="U4406" s="38" t="str">
        <f t="shared" si="759"/>
        <v>Lottery</v>
      </c>
      <c r="V4406" s="5" t="str">
        <f t="shared" si="758"/>
        <v>AWARD</v>
      </c>
      <c r="W4406" s="5" t="b">
        <f t="shared" si="755"/>
        <v>0</v>
      </c>
      <c r="X4406" s="40">
        <f t="shared" ca="1" si="756"/>
        <v>750</v>
      </c>
      <c r="Y4406" s="30" t="b">
        <f t="shared" ca="1" si="757"/>
        <v>0</v>
      </c>
    </row>
    <row r="4407" spans="1:25">
      <c r="A4407" s="28" t="s">
        <v>5366</v>
      </c>
      <c r="B4407" s="28" t="s">
        <v>5367</v>
      </c>
      <c r="C4407" s="28" t="s">
        <v>4422</v>
      </c>
      <c r="D4407" s="28" t="s">
        <v>2842</v>
      </c>
      <c r="E4407" s="29">
        <v>42290</v>
      </c>
      <c r="F4407" s="28" t="s">
        <v>4160</v>
      </c>
      <c r="G4407" s="30">
        <v>1369</v>
      </c>
      <c r="H4407" s="28" t="s">
        <v>15451</v>
      </c>
      <c r="I4407" s="31">
        <v>0</v>
      </c>
      <c r="J4407" s="31">
        <v>38342</v>
      </c>
      <c r="K4407" s="28" t="s">
        <v>5587</v>
      </c>
      <c r="L4407" s="32">
        <f t="shared" si="749"/>
        <v>-38342</v>
      </c>
      <c r="M4407" s="33">
        <f t="shared" si="750"/>
        <v>38342</v>
      </c>
      <c r="N4407" s="34" t="b">
        <v>1</v>
      </c>
      <c r="O4407" s="35">
        <f t="shared" si="751"/>
        <v>38342</v>
      </c>
      <c r="P4407" s="36" t="str">
        <f t="shared" si="752"/>
        <v>I</v>
      </c>
      <c r="Q4407" s="37" t="str">
        <f t="shared" si="753"/>
        <v>Motherwell College</v>
      </c>
      <c r="R4407" s="6" t="str">
        <f t="shared" si="754"/>
        <v>I - Motherwell College</v>
      </c>
      <c r="S4407" s="6" t="str">
        <f>IFERROR(INDEX('Vendor Over-ride'!$C:$C, MATCH($R:$R,'Vendor Over-ride'!$A:$A,0)),"")</f>
        <v>I - Motherwell College</v>
      </c>
      <c r="U4407" s="38" t="str">
        <f t="shared" si="759"/>
        <v>Lottery</v>
      </c>
      <c r="V4407" s="5" t="str">
        <f t="shared" si="758"/>
        <v>AWARD</v>
      </c>
      <c r="W4407" s="5" t="b">
        <f t="shared" si="755"/>
        <v>1</v>
      </c>
      <c r="X4407" s="40">
        <f t="shared" ca="1" si="756"/>
        <v>38342</v>
      </c>
      <c r="Y4407" s="30" t="b">
        <f t="shared" ca="1" si="757"/>
        <v>1</v>
      </c>
    </row>
    <row r="4408" spans="1:25" hidden="1">
      <c r="A4408" s="28" t="s">
        <v>5366</v>
      </c>
      <c r="B4408" s="28" t="s">
        <v>5367</v>
      </c>
      <c r="C4408" s="28" t="s">
        <v>4422</v>
      </c>
      <c r="D4408" s="28" t="s">
        <v>2842</v>
      </c>
      <c r="E4408" s="29">
        <v>42290</v>
      </c>
      <c r="F4408" s="28" t="s">
        <v>4162</v>
      </c>
      <c r="G4408" s="30">
        <v>1369</v>
      </c>
      <c r="H4408" s="28" t="s">
        <v>15452</v>
      </c>
      <c r="I4408" s="31">
        <v>0</v>
      </c>
      <c r="J4408" s="31">
        <v>10200</v>
      </c>
      <c r="K4408" s="28" t="s">
        <v>5461</v>
      </c>
      <c r="L4408" s="32">
        <f t="shared" si="749"/>
        <v>-10200</v>
      </c>
      <c r="M4408" s="33">
        <f t="shared" si="750"/>
        <v>10200</v>
      </c>
      <c r="N4408" s="34" t="b">
        <v>1</v>
      </c>
      <c r="O4408" s="35">
        <f t="shared" si="751"/>
        <v>10200</v>
      </c>
      <c r="P4408" s="36" t="str">
        <f t="shared" si="752"/>
        <v>I</v>
      </c>
      <c r="Q4408" s="37" t="str">
        <f t="shared" si="753"/>
        <v>Plantation Productions (SCIO)</v>
      </c>
      <c r="R4408" s="6" t="str">
        <f t="shared" si="754"/>
        <v>I - Plantation Productions (SCIO)</v>
      </c>
      <c r="S4408" s="6" t="str">
        <f>IFERROR(INDEX('Vendor Over-ride'!$C:$C, MATCH($R:$R,'Vendor Over-ride'!$A:$A,0)),"")</f>
        <v>I - Plantation Productions (SCIO)</v>
      </c>
      <c r="U4408" s="38" t="str">
        <f t="shared" si="759"/>
        <v>Lottery</v>
      </c>
      <c r="V4408" s="5" t="str">
        <f t="shared" si="758"/>
        <v>AWARD</v>
      </c>
      <c r="W4408" s="5" t="b">
        <f t="shared" si="755"/>
        <v>0</v>
      </c>
      <c r="X4408" s="40">
        <f t="shared" ca="1" si="756"/>
        <v>10200</v>
      </c>
      <c r="Y4408" s="30" t="b">
        <f t="shared" ca="1" si="757"/>
        <v>0</v>
      </c>
    </row>
    <row r="4409" spans="1:25" hidden="1">
      <c r="A4409" s="28" t="s">
        <v>5366</v>
      </c>
      <c r="B4409" s="28" t="s">
        <v>5367</v>
      </c>
      <c r="C4409" s="28" t="s">
        <v>4422</v>
      </c>
      <c r="D4409" s="28" t="s">
        <v>2842</v>
      </c>
      <c r="E4409" s="29">
        <v>42290</v>
      </c>
      <c r="F4409" s="28" t="s">
        <v>4163</v>
      </c>
      <c r="G4409" s="30">
        <v>1369</v>
      </c>
      <c r="H4409" s="28" t="s">
        <v>15453</v>
      </c>
      <c r="I4409" s="31">
        <v>0</v>
      </c>
      <c r="J4409" s="31">
        <v>11488</v>
      </c>
      <c r="K4409" s="28" t="s">
        <v>5580</v>
      </c>
      <c r="L4409" s="32">
        <f t="shared" si="749"/>
        <v>-11488</v>
      </c>
      <c r="M4409" s="33">
        <f t="shared" si="750"/>
        <v>11488</v>
      </c>
      <c r="N4409" s="34" t="b">
        <v>1</v>
      </c>
      <c r="O4409" s="35">
        <f t="shared" si="751"/>
        <v>11488</v>
      </c>
      <c r="P4409" s="36" t="str">
        <f t="shared" si="752"/>
        <v>I</v>
      </c>
      <c r="Q4409" s="37" t="str">
        <f t="shared" si="753"/>
        <v>Reel Arts SCIO</v>
      </c>
      <c r="R4409" s="6" t="str">
        <f t="shared" si="754"/>
        <v>I - Reel Arts SCIO</v>
      </c>
      <c r="S4409" s="6" t="str">
        <f>IFERROR(INDEX('Vendor Over-ride'!$C:$C, MATCH($R:$R,'Vendor Over-ride'!$A:$A,0)),"")</f>
        <v>I - Reel Arts SCIO</v>
      </c>
      <c r="U4409" s="38" t="str">
        <f t="shared" si="759"/>
        <v>Lottery</v>
      </c>
      <c r="V4409" s="5" t="str">
        <f t="shared" si="758"/>
        <v>AWARD</v>
      </c>
      <c r="W4409" s="5" t="b">
        <f t="shared" si="755"/>
        <v>0</v>
      </c>
      <c r="X4409" s="40">
        <f t="shared" ca="1" si="756"/>
        <v>11488</v>
      </c>
      <c r="Y4409" s="30" t="b">
        <f t="shared" ca="1" si="757"/>
        <v>0</v>
      </c>
    </row>
    <row r="4410" spans="1:25" hidden="1">
      <c r="A4410" s="28" t="s">
        <v>5366</v>
      </c>
      <c r="B4410" s="28" t="s">
        <v>5367</v>
      </c>
      <c r="C4410" s="28" t="s">
        <v>4422</v>
      </c>
      <c r="D4410" s="28" t="s">
        <v>2842</v>
      </c>
      <c r="E4410" s="29">
        <v>42290</v>
      </c>
      <c r="F4410" s="28" t="s">
        <v>4164</v>
      </c>
      <c r="G4410" s="30">
        <v>1369</v>
      </c>
      <c r="H4410" s="28" t="s">
        <v>15454</v>
      </c>
      <c r="I4410" s="31">
        <v>0</v>
      </c>
      <c r="J4410" s="31">
        <v>6750</v>
      </c>
      <c r="K4410" s="28" t="s">
        <v>15455</v>
      </c>
      <c r="L4410" s="32">
        <f t="shared" si="749"/>
        <v>-6750</v>
      </c>
      <c r="M4410" s="33">
        <f t="shared" si="750"/>
        <v>6750</v>
      </c>
      <c r="N4410" s="34" t="b">
        <v>1</v>
      </c>
      <c r="O4410" s="35">
        <f t="shared" si="751"/>
        <v>6750</v>
      </c>
      <c r="P4410" s="36" t="str">
        <f t="shared" si="752"/>
        <v>I</v>
      </c>
      <c r="Q4410" s="37" t="str">
        <f t="shared" si="753"/>
        <v>Rosetta Productions Ltd</v>
      </c>
      <c r="R4410" s="6" t="str">
        <f t="shared" si="754"/>
        <v>I - Rosetta Productions Ltd</v>
      </c>
      <c r="S4410" s="6" t="str">
        <f>IFERROR(INDEX('Vendor Over-ride'!$C:$C, MATCH($R:$R,'Vendor Over-ride'!$A:$A,0)),"")</f>
        <v>I - Rosetta Productions Ltd</v>
      </c>
      <c r="U4410" s="38" t="str">
        <f t="shared" si="759"/>
        <v>Lottery</v>
      </c>
      <c r="V4410" s="5" t="str">
        <f t="shared" si="758"/>
        <v>AWARD</v>
      </c>
      <c r="W4410" s="5" t="b">
        <f t="shared" si="755"/>
        <v>0</v>
      </c>
      <c r="X4410" s="40">
        <f t="shared" ca="1" si="756"/>
        <v>6750</v>
      </c>
      <c r="Y4410" s="30" t="b">
        <f t="shared" ca="1" si="757"/>
        <v>0</v>
      </c>
    </row>
    <row r="4411" spans="1:25" hidden="1">
      <c r="A4411" s="28" t="s">
        <v>5366</v>
      </c>
      <c r="B4411" s="28" t="s">
        <v>5367</v>
      </c>
      <c r="C4411" s="28" t="s">
        <v>4422</v>
      </c>
      <c r="D4411" s="28" t="s">
        <v>2842</v>
      </c>
      <c r="E4411" s="29">
        <v>42290</v>
      </c>
      <c r="F4411" s="28" t="s">
        <v>4165</v>
      </c>
      <c r="G4411" s="30">
        <v>1369</v>
      </c>
      <c r="H4411" s="28" t="s">
        <v>15456</v>
      </c>
      <c r="I4411" s="31">
        <v>0</v>
      </c>
      <c r="J4411" s="31">
        <v>14876</v>
      </c>
      <c r="K4411" s="28" t="s">
        <v>2935</v>
      </c>
      <c r="L4411" s="32">
        <f t="shared" si="749"/>
        <v>-14876</v>
      </c>
      <c r="M4411" s="33">
        <f t="shared" si="750"/>
        <v>14876</v>
      </c>
      <c r="N4411" s="34" t="b">
        <v>1</v>
      </c>
      <c r="O4411" s="35">
        <f t="shared" si="751"/>
        <v>14876</v>
      </c>
      <c r="P4411" s="36" t="str">
        <f t="shared" si="752"/>
        <v>I</v>
      </c>
      <c r="Q4411" s="37" t="str">
        <f t="shared" si="753"/>
        <v>Suzy Glass Limited</v>
      </c>
      <c r="R4411" s="6" t="str">
        <f t="shared" si="754"/>
        <v>I - Suzy Glass Limited</v>
      </c>
      <c r="S4411" s="6" t="str">
        <f>IFERROR(INDEX('Vendor Over-ride'!$C:$C, MATCH($R:$R,'Vendor Over-ride'!$A:$A,0)),"")</f>
        <v>I - Suzy Glass Limited</v>
      </c>
      <c r="U4411" s="38" t="str">
        <f t="shared" si="759"/>
        <v>Lottery</v>
      </c>
      <c r="V4411" s="5" t="str">
        <f t="shared" si="758"/>
        <v>AWARD</v>
      </c>
      <c r="W4411" s="5" t="b">
        <f t="shared" si="755"/>
        <v>0</v>
      </c>
      <c r="X4411" s="40">
        <f t="shared" ca="1" si="756"/>
        <v>16626</v>
      </c>
      <c r="Y4411" s="30" t="b">
        <f t="shared" ca="1" si="757"/>
        <v>0</v>
      </c>
    </row>
    <row r="4412" spans="1:25">
      <c r="A4412" s="28" t="s">
        <v>5366</v>
      </c>
      <c r="B4412" s="28" t="s">
        <v>5367</v>
      </c>
      <c r="C4412" s="28" t="s">
        <v>4422</v>
      </c>
      <c r="D4412" s="28" t="s">
        <v>2842</v>
      </c>
      <c r="E4412" s="29">
        <v>42290</v>
      </c>
      <c r="F4412" s="28" t="s">
        <v>4166</v>
      </c>
      <c r="G4412" s="30">
        <v>1369</v>
      </c>
      <c r="H4412" s="28" t="s">
        <v>15457</v>
      </c>
      <c r="I4412" s="31">
        <v>0</v>
      </c>
      <c r="J4412" s="31">
        <v>22527.5</v>
      </c>
      <c r="K4412" s="28" t="s">
        <v>5428</v>
      </c>
      <c r="L4412" s="32">
        <f t="shared" si="749"/>
        <v>-22527.5</v>
      </c>
      <c r="M4412" s="33">
        <f t="shared" si="750"/>
        <v>22527.5</v>
      </c>
      <c r="N4412" s="34" t="b">
        <v>1</v>
      </c>
      <c r="O4412" s="35">
        <f t="shared" si="751"/>
        <v>22527.5</v>
      </c>
      <c r="P4412" s="36" t="str">
        <f t="shared" si="752"/>
        <v>I</v>
      </c>
      <c r="Q4412" s="37" t="str">
        <f t="shared" si="753"/>
        <v>The Fruitmarket Gallery</v>
      </c>
      <c r="R4412" s="6" t="str">
        <f t="shared" si="754"/>
        <v>I - The Fruitmarket Gallery</v>
      </c>
      <c r="S4412" s="6" t="str">
        <f>IFERROR(INDEX('Vendor Over-ride'!$C:$C, MATCH($R:$R,'Vendor Over-ride'!$A:$A,0)),"")</f>
        <v>I - Fruitmarket Gallery, The</v>
      </c>
      <c r="U4412" s="38" t="str">
        <f t="shared" si="759"/>
        <v>Lottery</v>
      </c>
      <c r="V4412" s="5" t="str">
        <f t="shared" si="758"/>
        <v>AWARD</v>
      </c>
      <c r="W4412" s="5" t="b">
        <f t="shared" si="755"/>
        <v>0</v>
      </c>
      <c r="X4412" s="40">
        <f t="shared" ca="1" si="756"/>
        <v>110000</v>
      </c>
      <c r="Y4412" s="30" t="b">
        <f t="shared" ca="1" si="757"/>
        <v>1</v>
      </c>
    </row>
    <row r="4413" spans="1:25" hidden="1">
      <c r="A4413" s="28" t="s">
        <v>5366</v>
      </c>
      <c r="B4413" s="28" t="s">
        <v>5367</v>
      </c>
      <c r="C4413" s="28" t="s">
        <v>4422</v>
      </c>
      <c r="D4413" s="28" t="s">
        <v>2842</v>
      </c>
      <c r="E4413" s="29">
        <v>42290</v>
      </c>
      <c r="F4413" s="28" t="s">
        <v>4167</v>
      </c>
      <c r="G4413" s="30">
        <v>1369</v>
      </c>
      <c r="H4413" s="28" t="s">
        <v>15458</v>
      </c>
      <c r="I4413" s="31">
        <v>0</v>
      </c>
      <c r="J4413" s="31">
        <v>5250</v>
      </c>
      <c r="K4413" s="28" t="s">
        <v>15459</v>
      </c>
      <c r="L4413" s="32">
        <f t="shared" si="749"/>
        <v>-5250</v>
      </c>
      <c r="M4413" s="33">
        <f t="shared" si="750"/>
        <v>5250</v>
      </c>
      <c r="N4413" s="34" t="b">
        <v>1</v>
      </c>
      <c r="O4413" s="35">
        <f t="shared" si="751"/>
        <v>5250</v>
      </c>
      <c r="P4413" s="36" t="str">
        <f t="shared" si="752"/>
        <v>I</v>
      </c>
      <c r="Q4413" s="37" t="str">
        <f t="shared" si="753"/>
        <v>Wellington Films Ltd</v>
      </c>
      <c r="R4413" s="6" t="str">
        <f t="shared" si="754"/>
        <v>I - Wellington Films Ltd</v>
      </c>
      <c r="S4413" s="6" t="str">
        <f>IFERROR(INDEX('Vendor Over-ride'!$C:$C, MATCH($R:$R,'Vendor Over-ride'!$A:$A,0)),"")</f>
        <v>I - Wellington Films Ltd</v>
      </c>
      <c r="U4413" s="38" t="str">
        <f t="shared" si="759"/>
        <v>Lottery</v>
      </c>
      <c r="V4413" s="5" t="str">
        <f t="shared" si="758"/>
        <v>AWARD</v>
      </c>
      <c r="W4413" s="5" t="b">
        <f t="shared" si="755"/>
        <v>0</v>
      </c>
      <c r="X4413" s="40">
        <f t="shared" ca="1" si="756"/>
        <v>7875</v>
      </c>
      <c r="Y4413" s="30" t="b">
        <f t="shared" ca="1" si="757"/>
        <v>0</v>
      </c>
    </row>
    <row r="4414" spans="1:25">
      <c r="A4414" s="28" t="s">
        <v>5366</v>
      </c>
      <c r="B4414" s="28" t="s">
        <v>5367</v>
      </c>
      <c r="C4414" s="28" t="s">
        <v>4422</v>
      </c>
      <c r="D4414" s="28" t="s">
        <v>2842</v>
      </c>
      <c r="E4414" s="29">
        <v>42290</v>
      </c>
      <c r="F4414" s="28" t="s">
        <v>4168</v>
      </c>
      <c r="G4414" s="30">
        <v>1369</v>
      </c>
      <c r="H4414" s="28" t="s">
        <v>15460</v>
      </c>
      <c r="I4414" s="31">
        <v>0</v>
      </c>
      <c r="J4414" s="31">
        <v>30000</v>
      </c>
      <c r="K4414" s="28" t="s">
        <v>15186</v>
      </c>
      <c r="L4414" s="32">
        <f t="shared" si="749"/>
        <v>-30000</v>
      </c>
      <c r="M4414" s="33">
        <f t="shared" si="750"/>
        <v>30000</v>
      </c>
      <c r="N4414" s="34" t="b">
        <v>1</v>
      </c>
      <c r="O4414" s="35">
        <f t="shared" si="751"/>
        <v>30000</v>
      </c>
      <c r="P4414" s="36" t="str">
        <f t="shared" si="752"/>
        <v>I</v>
      </c>
      <c r="Q4414" s="37" t="str">
        <f t="shared" si="753"/>
        <v>Young Films Ltd (Bannan Series 3)</v>
      </c>
      <c r="R4414" s="6" t="str">
        <f t="shared" si="754"/>
        <v>I - Young Films Ltd (Bannan Series 3)</v>
      </c>
      <c r="S4414" s="6" t="str">
        <f>IFERROR(INDEX('Vendor Over-ride'!$C:$C, MATCH($R:$R,'Vendor Over-ride'!$A:$A,0)),"")</f>
        <v>I - Young Films Ltd</v>
      </c>
      <c r="U4414" s="38" t="str">
        <f t="shared" si="759"/>
        <v>Lottery</v>
      </c>
      <c r="V4414" s="5" t="str">
        <f t="shared" si="758"/>
        <v>AWARD</v>
      </c>
      <c r="W4414" s="5" t="b">
        <f t="shared" si="755"/>
        <v>1</v>
      </c>
      <c r="X4414" s="40">
        <f t="shared" ca="1" si="756"/>
        <v>373203</v>
      </c>
      <c r="Y4414" s="30" t="b">
        <f t="shared" ca="1" si="757"/>
        <v>1</v>
      </c>
    </row>
    <row r="4415" spans="1:25" hidden="1">
      <c r="A4415" s="28" t="s">
        <v>5366</v>
      </c>
      <c r="B4415" s="28" t="s">
        <v>5367</v>
      </c>
      <c r="C4415" s="28" t="s">
        <v>4422</v>
      </c>
      <c r="D4415" s="28" t="s">
        <v>2842</v>
      </c>
      <c r="E4415" s="29">
        <v>42293</v>
      </c>
      <c r="F4415" s="28" t="s">
        <v>4169</v>
      </c>
      <c r="G4415" s="30">
        <v>1386</v>
      </c>
      <c r="H4415" s="28" t="s">
        <v>15461</v>
      </c>
      <c r="I4415" s="31">
        <v>0</v>
      </c>
      <c r="J4415" s="31">
        <v>3192</v>
      </c>
      <c r="K4415" s="28" t="s">
        <v>4774</v>
      </c>
      <c r="L4415" s="32">
        <f t="shared" si="749"/>
        <v>-3192</v>
      </c>
      <c r="M4415" s="33">
        <f t="shared" si="750"/>
        <v>3192</v>
      </c>
      <c r="N4415" s="34" t="b">
        <v>1</v>
      </c>
      <c r="O4415" s="35">
        <f t="shared" si="751"/>
        <v>3192</v>
      </c>
      <c r="P4415" s="36" t="str">
        <f t="shared" si="752"/>
        <v>T</v>
      </c>
      <c r="Q4415" s="37" t="str">
        <f t="shared" si="753"/>
        <v>Birnam CD Ltd</v>
      </c>
      <c r="R4415" s="6" t="str">
        <f t="shared" si="754"/>
        <v>T - Birnam CD Ltd</v>
      </c>
      <c r="S4415" s="6" t="str">
        <f>IFERROR(INDEX('Vendor Over-ride'!$C:$C, MATCH($R:$R,'Vendor Over-ride'!$A:$A,0)),"")</f>
        <v>T - Birnam CD Ltd</v>
      </c>
      <c r="U4415" s="38" t="str">
        <f t="shared" si="759"/>
        <v>Lottery</v>
      </c>
      <c r="V4415" s="5" t="str">
        <f t="shared" si="758"/>
        <v>TRADE</v>
      </c>
      <c r="W4415" s="5" t="b">
        <f t="shared" si="755"/>
        <v>0</v>
      </c>
      <c r="X4415" s="40">
        <f t="shared" ca="1" si="756"/>
        <v>3192</v>
      </c>
      <c r="Y4415" s="30" t="b">
        <f t="shared" ca="1" si="757"/>
        <v>0</v>
      </c>
    </row>
    <row r="4416" spans="1:25">
      <c r="A4416" s="28" t="s">
        <v>5366</v>
      </c>
      <c r="B4416" s="28" t="s">
        <v>5367</v>
      </c>
      <c r="C4416" s="28" t="s">
        <v>4422</v>
      </c>
      <c r="D4416" s="28" t="s">
        <v>2842</v>
      </c>
      <c r="E4416" s="29">
        <v>42293</v>
      </c>
      <c r="F4416" s="28" t="s">
        <v>4170</v>
      </c>
      <c r="G4416" s="30">
        <v>1386</v>
      </c>
      <c r="H4416" s="28" t="s">
        <v>15462</v>
      </c>
      <c r="I4416" s="31">
        <v>0</v>
      </c>
      <c r="J4416" s="31">
        <v>2160</v>
      </c>
      <c r="K4416" s="28" t="s">
        <v>5467</v>
      </c>
      <c r="L4416" s="32">
        <f t="shared" si="749"/>
        <v>-2160</v>
      </c>
      <c r="M4416" s="33">
        <f t="shared" si="750"/>
        <v>2160</v>
      </c>
      <c r="N4416" s="34" t="b">
        <v>1</v>
      </c>
      <c r="O4416" s="35">
        <f t="shared" si="751"/>
        <v>2160</v>
      </c>
      <c r="P4416" s="36" t="str">
        <f t="shared" si="752"/>
        <v>T</v>
      </c>
      <c r="Q4416" s="37" t="str">
        <f t="shared" si="753"/>
        <v>Pinsent Masons LLP</v>
      </c>
      <c r="R4416" s="6" t="str">
        <f t="shared" si="754"/>
        <v>T - Pinsent Masons LLP</v>
      </c>
      <c r="S4416" s="6" t="str">
        <f>IFERROR(INDEX('Vendor Over-ride'!$C:$C, MATCH($R:$R,'Vendor Over-ride'!$A:$A,0)),"")</f>
        <v>T - Pinsent Masons LLP</v>
      </c>
      <c r="T4416" s="41" t="s">
        <v>2800</v>
      </c>
      <c r="U4416" s="38" t="str">
        <f t="shared" si="759"/>
        <v>Lottery</v>
      </c>
      <c r="V4416" s="5" t="str">
        <f t="shared" si="758"/>
        <v>TRADE</v>
      </c>
      <c r="W4416" s="5" t="b">
        <f t="shared" si="755"/>
        <v>0</v>
      </c>
      <c r="X4416" s="40">
        <f t="shared" ca="1" si="756"/>
        <v>122180.4</v>
      </c>
      <c r="Y4416" s="30" t="b">
        <f t="shared" ca="1" si="757"/>
        <v>1</v>
      </c>
    </row>
    <row r="4417" spans="1:25">
      <c r="A4417" s="28" t="s">
        <v>5366</v>
      </c>
      <c r="B4417" s="28" t="s">
        <v>5367</v>
      </c>
      <c r="C4417" s="28" t="s">
        <v>4422</v>
      </c>
      <c r="D4417" s="28" t="s">
        <v>2842</v>
      </c>
      <c r="E4417" s="29">
        <v>42293</v>
      </c>
      <c r="F4417" s="28" t="s">
        <v>4171</v>
      </c>
      <c r="G4417" s="30">
        <v>1386</v>
      </c>
      <c r="H4417" s="28" t="s">
        <v>15463</v>
      </c>
      <c r="I4417" s="31">
        <v>0</v>
      </c>
      <c r="J4417" s="31">
        <v>2400</v>
      </c>
      <c r="K4417" s="28" t="s">
        <v>15464</v>
      </c>
      <c r="L4417" s="32">
        <f t="shared" si="749"/>
        <v>-2400</v>
      </c>
      <c r="M4417" s="33">
        <f t="shared" si="750"/>
        <v>2400</v>
      </c>
      <c r="N4417" s="34" t="b">
        <v>1</v>
      </c>
      <c r="O4417" s="35">
        <f t="shared" si="751"/>
        <v>2400</v>
      </c>
      <c r="P4417" s="36" t="str">
        <f t="shared" si="752"/>
        <v>T</v>
      </c>
      <c r="Q4417" s="37" t="str">
        <f t="shared" si="753"/>
        <v>Wiggin LLP</v>
      </c>
      <c r="R4417" s="6" t="str">
        <f t="shared" si="754"/>
        <v>T - Wiggin LLP</v>
      </c>
      <c r="S4417" s="6" t="str">
        <f>IFERROR(INDEX('Vendor Over-ride'!$C:$C, MATCH($R:$R,'Vendor Over-ride'!$A:$A,0)),"")</f>
        <v>T - Wiggin LLP</v>
      </c>
      <c r="T4417" s="41" t="s">
        <v>2800</v>
      </c>
      <c r="U4417" s="38" t="str">
        <f t="shared" si="759"/>
        <v>Lottery</v>
      </c>
      <c r="V4417" s="5" t="str">
        <f t="shared" si="758"/>
        <v>TRADE</v>
      </c>
      <c r="W4417" s="5" t="b">
        <f t="shared" si="755"/>
        <v>0</v>
      </c>
      <c r="X4417" s="40">
        <f t="shared" ca="1" si="756"/>
        <v>31021.280000000002</v>
      </c>
      <c r="Y4417" s="30" t="b">
        <f t="shared" ca="1" si="757"/>
        <v>1</v>
      </c>
    </row>
    <row r="4418" spans="1:25">
      <c r="A4418" s="28" t="s">
        <v>5366</v>
      </c>
      <c r="B4418" s="28" t="s">
        <v>5367</v>
      </c>
      <c r="C4418" s="28" t="s">
        <v>4422</v>
      </c>
      <c r="D4418" s="28" t="s">
        <v>2842</v>
      </c>
      <c r="E4418" s="29">
        <v>42297</v>
      </c>
      <c r="F4418" s="28" t="s">
        <v>4172</v>
      </c>
      <c r="G4418" s="30">
        <v>1386</v>
      </c>
      <c r="H4418" s="28" t="s">
        <v>15465</v>
      </c>
      <c r="I4418" s="31">
        <v>0</v>
      </c>
      <c r="J4418" s="31">
        <v>5350</v>
      </c>
      <c r="K4418" s="28" t="s">
        <v>13753</v>
      </c>
      <c r="L4418" s="32">
        <f t="shared" ref="L4418:L4481" si="760">I:I-J:J</f>
        <v>-5350</v>
      </c>
      <c r="M4418" s="33">
        <f t="shared" ref="M4418:M4481" si="761">ABS($L:$L)</f>
        <v>5350</v>
      </c>
      <c r="N4418" s="34" t="b">
        <v>1</v>
      </c>
      <c r="O4418" s="35">
        <f t="shared" ref="O4418:O4481" si="762">$M:$M*$N:$N</f>
        <v>5350</v>
      </c>
      <c r="P4418" s="36" t="str">
        <f t="shared" ref="P4418:P4481" si="763">LEFT(TRIM($K:$K),1)</f>
        <v>G</v>
      </c>
      <c r="Q4418" s="37" t="str">
        <f t="shared" ref="Q4418:Q4481" si="764">RIGHT(TRIM($K:$K),LEN(TRIM($K:$K))-FIND("-",TRIM($K:$K)))</f>
        <v>Hands up for Trad</v>
      </c>
      <c r="R4418" s="6" t="str">
        <f t="shared" ref="R4418:R4481" si="765">CONCATENATE($P:$P, " - ",$Q:$Q)</f>
        <v>G - Hands up for Trad</v>
      </c>
      <c r="S4418" s="6" t="str">
        <f>IFERROR(INDEX('Vendor Over-ride'!$C:$C, MATCH($R:$R,'Vendor Over-ride'!$A:$A,0)),"")</f>
        <v>G - Hands Up for Trad</v>
      </c>
      <c r="U4418" s="38" t="str">
        <f t="shared" si="759"/>
        <v>Lottery</v>
      </c>
      <c r="V4418" s="5" t="str">
        <f t="shared" si="758"/>
        <v>AWARD</v>
      </c>
      <c r="W4418" s="5" t="b">
        <f t="shared" ref="W4418:W4481" si="766">ROUND($O:$O,2)&gt;=25000</f>
        <v>0</v>
      </c>
      <c r="X4418" s="40">
        <f t="shared" ref="X4418:X4481" ca="1" si="767">SUMPRODUCT((Payee=$S4418) * (Payment_Value))</f>
        <v>215127</v>
      </c>
      <c r="Y4418" s="30" t="b">
        <f t="shared" ref="Y4418:Y4481" ca="1" si="768">$X:$X&gt;=25000</f>
        <v>1</v>
      </c>
    </row>
    <row r="4419" spans="1:25" hidden="1">
      <c r="A4419" s="28" t="s">
        <v>5366</v>
      </c>
      <c r="B4419" s="28" t="s">
        <v>5367</v>
      </c>
      <c r="C4419" s="28" t="s">
        <v>4422</v>
      </c>
      <c r="D4419" s="28" t="s">
        <v>2842</v>
      </c>
      <c r="E4419" s="29">
        <v>42297</v>
      </c>
      <c r="F4419" s="28" t="s">
        <v>4173</v>
      </c>
      <c r="G4419" s="30">
        <v>1386</v>
      </c>
      <c r="H4419" s="28" t="s">
        <v>15466</v>
      </c>
      <c r="I4419" s="31">
        <v>0</v>
      </c>
      <c r="J4419" s="31">
        <v>1125</v>
      </c>
      <c r="K4419" s="28" t="s">
        <v>15467</v>
      </c>
      <c r="L4419" s="32">
        <f t="shared" si="760"/>
        <v>-1125</v>
      </c>
      <c r="M4419" s="33">
        <f t="shared" si="761"/>
        <v>1125</v>
      </c>
      <c r="N4419" s="34" t="b">
        <v>1</v>
      </c>
      <c r="O4419" s="35">
        <f t="shared" si="762"/>
        <v>1125</v>
      </c>
      <c r="P4419" s="36" t="str">
        <f t="shared" si="763"/>
        <v>G</v>
      </c>
      <c r="Q4419" s="37" t="str">
        <f t="shared" si="764"/>
        <v>Felipe Bustos Sierra [Debasers Filums]</v>
      </c>
      <c r="R4419" s="6" t="str">
        <f t="shared" si="765"/>
        <v>G - Felipe Bustos Sierra [Debasers Filums]</v>
      </c>
      <c r="S4419" s="6" t="str">
        <f>IFERROR(INDEX('Vendor Over-ride'!$C:$C, MATCH($R:$R,'Vendor Over-ride'!$A:$A,0)),"")</f>
        <v>G - Felipe Bustos Sierra [Debasers Filums]</v>
      </c>
      <c r="U4419" s="38" t="str">
        <f t="shared" si="759"/>
        <v>Lottery</v>
      </c>
      <c r="V4419" s="5" t="str">
        <f t="shared" ref="V4419:V4482" si="769">UPPER(IF($P:$P="E","Employee",IF(OR($P:$P="I",$P:$P="G"),"Award",IF(OR($P:$P="D",$P:$P="T"),"Trade",""))))</f>
        <v>AWARD</v>
      </c>
      <c r="W4419" s="5" t="b">
        <f t="shared" si="766"/>
        <v>0</v>
      </c>
      <c r="X4419" s="40">
        <f t="shared" ca="1" si="767"/>
        <v>1125</v>
      </c>
      <c r="Y4419" s="30" t="b">
        <f t="shared" ca="1" si="768"/>
        <v>0</v>
      </c>
    </row>
    <row r="4420" spans="1:25" hidden="1">
      <c r="A4420" s="28" t="s">
        <v>5366</v>
      </c>
      <c r="B4420" s="28" t="s">
        <v>5367</v>
      </c>
      <c r="C4420" s="28" t="s">
        <v>4422</v>
      </c>
      <c r="D4420" s="28" t="s">
        <v>2842</v>
      </c>
      <c r="E4420" s="29">
        <v>42297</v>
      </c>
      <c r="F4420" s="28" t="s">
        <v>4174</v>
      </c>
      <c r="G4420" s="30">
        <v>1386</v>
      </c>
      <c r="H4420" s="28" t="s">
        <v>15468</v>
      </c>
      <c r="I4420" s="31">
        <v>0</v>
      </c>
      <c r="J4420" s="31">
        <v>750</v>
      </c>
      <c r="K4420" s="28" t="s">
        <v>14161</v>
      </c>
      <c r="L4420" s="32">
        <f t="shared" si="760"/>
        <v>-750</v>
      </c>
      <c r="M4420" s="33">
        <f t="shared" si="761"/>
        <v>750</v>
      </c>
      <c r="N4420" s="34" t="b">
        <v>1</v>
      </c>
      <c r="O4420" s="35">
        <f t="shared" si="762"/>
        <v>750</v>
      </c>
      <c r="P4420" s="36" t="str">
        <f t="shared" si="763"/>
        <v>G</v>
      </c>
      <c r="Q4420" s="37" t="str">
        <f t="shared" si="764"/>
        <v>Chris Dyson</v>
      </c>
      <c r="R4420" s="6" t="str">
        <f t="shared" si="765"/>
        <v>G - Chris Dyson</v>
      </c>
      <c r="S4420" s="6" t="str">
        <f>IFERROR(INDEX('Vendor Over-ride'!$C:$C, MATCH($R:$R,'Vendor Over-ride'!$A:$A,0)),"")</f>
        <v>G - Chris Dyson</v>
      </c>
      <c r="U4420" s="38" t="str">
        <f t="shared" si="759"/>
        <v>Lottery</v>
      </c>
      <c r="V4420" s="5" t="str">
        <f t="shared" si="769"/>
        <v>AWARD</v>
      </c>
      <c r="W4420" s="5" t="b">
        <f t="shared" si="766"/>
        <v>0</v>
      </c>
      <c r="X4420" s="40">
        <f t="shared" ca="1" si="767"/>
        <v>3000</v>
      </c>
      <c r="Y4420" s="30" t="b">
        <f t="shared" ca="1" si="768"/>
        <v>0</v>
      </c>
    </row>
    <row r="4421" spans="1:25" hidden="1">
      <c r="A4421" s="28" t="s">
        <v>5366</v>
      </c>
      <c r="B4421" s="28" t="s">
        <v>5367</v>
      </c>
      <c r="C4421" s="28" t="s">
        <v>4422</v>
      </c>
      <c r="D4421" s="28" t="s">
        <v>2842</v>
      </c>
      <c r="E4421" s="29">
        <v>42297</v>
      </c>
      <c r="F4421" s="28" t="s">
        <v>4175</v>
      </c>
      <c r="G4421" s="30">
        <v>1386</v>
      </c>
      <c r="H4421" s="28" t="s">
        <v>15469</v>
      </c>
      <c r="I4421" s="31">
        <v>0</v>
      </c>
      <c r="J4421" s="31">
        <v>9500</v>
      </c>
      <c r="K4421" s="28" t="s">
        <v>14373</v>
      </c>
      <c r="L4421" s="32">
        <f t="shared" si="760"/>
        <v>-9500</v>
      </c>
      <c r="M4421" s="33">
        <f t="shared" si="761"/>
        <v>9500</v>
      </c>
      <c r="N4421" s="34" t="b">
        <v>1</v>
      </c>
      <c r="O4421" s="35">
        <f t="shared" si="762"/>
        <v>9500</v>
      </c>
      <c r="P4421" s="36" t="str">
        <f t="shared" si="763"/>
        <v>G</v>
      </c>
      <c r="Q4421" s="37" t="str">
        <f t="shared" si="764"/>
        <v>The Cottier Projects</v>
      </c>
      <c r="R4421" s="6" t="str">
        <f t="shared" si="765"/>
        <v>G - The Cottier Projects</v>
      </c>
      <c r="S4421" s="6" t="str">
        <f>IFERROR(INDEX('Vendor Over-ride'!$C:$C, MATCH($R:$R,'Vendor Over-ride'!$A:$A,0)),"")</f>
        <v>G - The Cottier Projects</v>
      </c>
      <c r="U4421" s="38" t="str">
        <f t="shared" si="759"/>
        <v>Lottery</v>
      </c>
      <c r="V4421" s="5" t="str">
        <f t="shared" si="769"/>
        <v>AWARD</v>
      </c>
      <c r="W4421" s="5" t="b">
        <f t="shared" si="766"/>
        <v>0</v>
      </c>
      <c r="X4421" s="40">
        <f t="shared" ca="1" si="767"/>
        <v>15500</v>
      </c>
      <c r="Y4421" s="30" t="b">
        <f t="shared" ca="1" si="768"/>
        <v>0</v>
      </c>
    </row>
    <row r="4422" spans="1:25" hidden="1">
      <c r="A4422" s="28" t="s">
        <v>5366</v>
      </c>
      <c r="B4422" s="28" t="s">
        <v>5367</v>
      </c>
      <c r="C4422" s="28" t="s">
        <v>4422</v>
      </c>
      <c r="D4422" s="28" t="s">
        <v>2842</v>
      </c>
      <c r="E4422" s="29">
        <v>42297</v>
      </c>
      <c r="F4422" s="28" t="s">
        <v>15470</v>
      </c>
      <c r="G4422" s="30">
        <v>1386</v>
      </c>
      <c r="H4422" s="28" t="s">
        <v>15471</v>
      </c>
      <c r="I4422" s="31">
        <v>0</v>
      </c>
      <c r="J4422" s="31">
        <v>2369</v>
      </c>
      <c r="K4422" s="28" t="s">
        <v>14392</v>
      </c>
      <c r="L4422" s="32">
        <f t="shared" si="760"/>
        <v>-2369</v>
      </c>
      <c r="M4422" s="33">
        <f t="shared" si="761"/>
        <v>2369</v>
      </c>
      <c r="N4422" s="34" t="b">
        <v>1</v>
      </c>
      <c r="O4422" s="35">
        <f t="shared" si="762"/>
        <v>2369</v>
      </c>
      <c r="P4422" s="36" t="str">
        <f t="shared" si="763"/>
        <v>G</v>
      </c>
      <c r="Q4422" s="37" t="str">
        <f t="shared" si="764"/>
        <v>Belle Jones</v>
      </c>
      <c r="R4422" s="6" t="str">
        <f t="shared" si="765"/>
        <v>G - Belle Jones</v>
      </c>
      <c r="S4422" s="6" t="str">
        <f>IFERROR(INDEX('Vendor Over-ride'!$C:$C, MATCH($R:$R,'Vendor Over-ride'!$A:$A,0)),"")</f>
        <v>G - Belle Jones</v>
      </c>
      <c r="U4422" s="38" t="str">
        <f t="shared" si="759"/>
        <v>Lottery</v>
      </c>
      <c r="V4422" s="5" t="str">
        <f t="shared" si="769"/>
        <v>AWARD</v>
      </c>
      <c r="W4422" s="5" t="b">
        <f t="shared" si="766"/>
        <v>0</v>
      </c>
      <c r="X4422" s="40">
        <f t="shared" ca="1" si="767"/>
        <v>9478</v>
      </c>
      <c r="Y4422" s="30" t="b">
        <f t="shared" ca="1" si="768"/>
        <v>0</v>
      </c>
    </row>
    <row r="4423" spans="1:25" hidden="1">
      <c r="A4423" s="28" t="s">
        <v>5366</v>
      </c>
      <c r="B4423" s="28" t="s">
        <v>5367</v>
      </c>
      <c r="C4423" s="28" t="s">
        <v>4422</v>
      </c>
      <c r="D4423" s="28" t="s">
        <v>2842</v>
      </c>
      <c r="E4423" s="29">
        <v>42297</v>
      </c>
      <c r="F4423" s="28" t="s">
        <v>15472</v>
      </c>
      <c r="G4423" s="30">
        <v>1386</v>
      </c>
      <c r="H4423" s="28" t="s">
        <v>15473</v>
      </c>
      <c r="I4423" s="31">
        <v>0</v>
      </c>
      <c r="J4423" s="31">
        <v>1250</v>
      </c>
      <c r="K4423" s="28" t="s">
        <v>15217</v>
      </c>
      <c r="L4423" s="32">
        <f t="shared" si="760"/>
        <v>-1250</v>
      </c>
      <c r="M4423" s="33">
        <f t="shared" si="761"/>
        <v>1250</v>
      </c>
      <c r="N4423" s="34" t="b">
        <v>1</v>
      </c>
      <c r="O4423" s="35">
        <f t="shared" si="762"/>
        <v>1250</v>
      </c>
      <c r="P4423" s="36" t="str">
        <f t="shared" si="763"/>
        <v>G</v>
      </c>
      <c r="Q4423" s="37" t="str">
        <f t="shared" si="764"/>
        <v>Karen Mabon</v>
      </c>
      <c r="R4423" s="6" t="str">
        <f t="shared" si="765"/>
        <v>G - Karen Mabon</v>
      </c>
      <c r="S4423" s="6" t="str">
        <f>IFERROR(INDEX('Vendor Over-ride'!$C:$C, MATCH($R:$R,'Vendor Over-ride'!$A:$A,0)),"")</f>
        <v>G - Karen Mabon</v>
      </c>
      <c r="U4423" s="38" t="str">
        <f t="shared" si="759"/>
        <v>Lottery</v>
      </c>
      <c r="V4423" s="5" t="str">
        <f t="shared" si="769"/>
        <v>AWARD</v>
      </c>
      <c r="W4423" s="5" t="b">
        <f t="shared" si="766"/>
        <v>0</v>
      </c>
      <c r="X4423" s="40">
        <f t="shared" ca="1" si="767"/>
        <v>5000</v>
      </c>
      <c r="Y4423" s="30" t="b">
        <f t="shared" ca="1" si="768"/>
        <v>0</v>
      </c>
    </row>
    <row r="4424" spans="1:25" hidden="1">
      <c r="A4424" s="28" t="s">
        <v>5366</v>
      </c>
      <c r="B4424" s="28" t="s">
        <v>5367</v>
      </c>
      <c r="C4424" s="28" t="s">
        <v>4422</v>
      </c>
      <c r="D4424" s="28" t="s">
        <v>2842</v>
      </c>
      <c r="E4424" s="29">
        <v>42297</v>
      </c>
      <c r="F4424" s="28" t="s">
        <v>15474</v>
      </c>
      <c r="G4424" s="30">
        <v>1386</v>
      </c>
      <c r="H4424" s="28" t="s">
        <v>15475</v>
      </c>
      <c r="I4424" s="31">
        <v>0</v>
      </c>
      <c r="J4424" s="31">
        <v>7500</v>
      </c>
      <c r="K4424" s="28" t="s">
        <v>15476</v>
      </c>
      <c r="L4424" s="32">
        <f t="shared" si="760"/>
        <v>-7500</v>
      </c>
      <c r="M4424" s="33">
        <f t="shared" si="761"/>
        <v>7500</v>
      </c>
      <c r="N4424" s="34" t="b">
        <v>1</v>
      </c>
      <c r="O4424" s="35">
        <f t="shared" si="762"/>
        <v>7500</v>
      </c>
      <c r="P4424" s="36" t="str">
        <f t="shared" si="763"/>
        <v>G</v>
      </c>
      <c r="Q4424" s="37" t="str">
        <f t="shared" si="764"/>
        <v>Strathpeffer Pavilion Association</v>
      </c>
      <c r="R4424" s="6" t="str">
        <f t="shared" si="765"/>
        <v>G - Strathpeffer Pavilion Association</v>
      </c>
      <c r="S4424" s="6" t="str">
        <f>IFERROR(INDEX('Vendor Over-ride'!$C:$C, MATCH($R:$R,'Vendor Over-ride'!$A:$A,0)),"")</f>
        <v>G - Strathpeffer Pavilion Association</v>
      </c>
      <c r="U4424" s="38" t="str">
        <f t="shared" si="759"/>
        <v>Lottery</v>
      </c>
      <c r="V4424" s="5" t="str">
        <f t="shared" si="769"/>
        <v>AWARD</v>
      </c>
      <c r="W4424" s="5" t="b">
        <f t="shared" si="766"/>
        <v>0</v>
      </c>
      <c r="X4424" s="40">
        <f t="shared" ca="1" si="767"/>
        <v>7500</v>
      </c>
      <c r="Y4424" s="30" t="b">
        <f t="shared" ca="1" si="768"/>
        <v>0</v>
      </c>
    </row>
    <row r="4425" spans="1:25" hidden="1">
      <c r="A4425" s="28" t="s">
        <v>5366</v>
      </c>
      <c r="B4425" s="28" t="s">
        <v>5367</v>
      </c>
      <c r="C4425" s="28" t="s">
        <v>4422</v>
      </c>
      <c r="D4425" s="28" t="s">
        <v>2842</v>
      </c>
      <c r="E4425" s="29">
        <v>42297</v>
      </c>
      <c r="F4425" s="28" t="s">
        <v>4176</v>
      </c>
      <c r="G4425" s="30">
        <v>1386</v>
      </c>
      <c r="H4425" s="28" t="s">
        <v>15477</v>
      </c>
      <c r="I4425" s="31">
        <v>0</v>
      </c>
      <c r="J4425" s="31">
        <v>11250</v>
      </c>
      <c r="K4425" s="28" t="s">
        <v>15478</v>
      </c>
      <c r="L4425" s="32">
        <f t="shared" si="760"/>
        <v>-11250</v>
      </c>
      <c r="M4425" s="33">
        <f t="shared" si="761"/>
        <v>11250</v>
      </c>
      <c r="N4425" s="34" t="b">
        <v>1</v>
      </c>
      <c r="O4425" s="35">
        <f t="shared" si="762"/>
        <v>11250</v>
      </c>
      <c r="P4425" s="36" t="str">
        <f t="shared" si="763"/>
        <v>G</v>
      </c>
      <c r="Q4425" s="37" t="str">
        <f t="shared" si="764"/>
        <v>Creative Carbon Scotland</v>
      </c>
      <c r="R4425" s="6" t="str">
        <f t="shared" si="765"/>
        <v>G - Creative Carbon Scotland</v>
      </c>
      <c r="S4425" s="6" t="str">
        <f>IFERROR(INDEX('Vendor Over-ride'!$C:$C, MATCH($R:$R,'Vendor Over-ride'!$A:$A,0)),"")</f>
        <v>G - Creative Carbon Scotland</v>
      </c>
      <c r="U4425" s="38" t="str">
        <f t="shared" si="759"/>
        <v>Lottery</v>
      </c>
      <c r="V4425" s="5" t="str">
        <f t="shared" si="769"/>
        <v>AWARD</v>
      </c>
      <c r="W4425" s="5" t="b">
        <f t="shared" si="766"/>
        <v>0</v>
      </c>
      <c r="X4425" s="40">
        <f t="shared" ca="1" si="767"/>
        <v>11250</v>
      </c>
      <c r="Y4425" s="30" t="b">
        <f t="shared" ca="1" si="768"/>
        <v>0</v>
      </c>
    </row>
    <row r="4426" spans="1:25" hidden="1">
      <c r="A4426" s="28" t="s">
        <v>5366</v>
      </c>
      <c r="B4426" s="28" t="s">
        <v>5367</v>
      </c>
      <c r="C4426" s="28" t="s">
        <v>4422</v>
      </c>
      <c r="D4426" s="28" t="s">
        <v>2842</v>
      </c>
      <c r="E4426" s="29">
        <v>42297</v>
      </c>
      <c r="F4426" s="28" t="s">
        <v>4177</v>
      </c>
      <c r="G4426" s="30">
        <v>1386</v>
      </c>
      <c r="H4426" s="28" t="s">
        <v>15479</v>
      </c>
      <c r="I4426" s="31">
        <v>0</v>
      </c>
      <c r="J4426" s="31">
        <v>2460</v>
      </c>
      <c r="K4426" s="28" t="s">
        <v>15480</v>
      </c>
      <c r="L4426" s="32">
        <f t="shared" si="760"/>
        <v>-2460</v>
      </c>
      <c r="M4426" s="33">
        <f t="shared" si="761"/>
        <v>2460</v>
      </c>
      <c r="N4426" s="34" t="b">
        <v>1</v>
      </c>
      <c r="O4426" s="35">
        <f t="shared" si="762"/>
        <v>2460</v>
      </c>
      <c r="P4426" s="36" t="str">
        <f t="shared" si="763"/>
        <v>G</v>
      </c>
      <c r="Q4426" s="37" t="str">
        <f t="shared" si="764"/>
        <v>Kate Tough</v>
      </c>
      <c r="R4426" s="6" t="str">
        <f t="shared" si="765"/>
        <v>G - Kate Tough</v>
      </c>
      <c r="S4426" s="6" t="str">
        <f>IFERROR(INDEX('Vendor Over-ride'!$C:$C, MATCH($R:$R,'Vendor Over-ride'!$A:$A,0)),"")</f>
        <v>G - Kate Tough</v>
      </c>
      <c r="U4426" s="38" t="str">
        <f t="shared" si="759"/>
        <v>Lottery</v>
      </c>
      <c r="V4426" s="5" t="str">
        <f t="shared" si="769"/>
        <v>AWARD</v>
      </c>
      <c r="W4426" s="5" t="b">
        <f t="shared" si="766"/>
        <v>0</v>
      </c>
      <c r="X4426" s="40">
        <f t="shared" ca="1" si="767"/>
        <v>3280</v>
      </c>
      <c r="Y4426" s="30" t="b">
        <f t="shared" ca="1" si="768"/>
        <v>0</v>
      </c>
    </row>
    <row r="4427" spans="1:25" hidden="1">
      <c r="A4427" s="28" t="s">
        <v>5366</v>
      </c>
      <c r="B4427" s="28" t="s">
        <v>5367</v>
      </c>
      <c r="C4427" s="28" t="s">
        <v>4422</v>
      </c>
      <c r="D4427" s="28" t="s">
        <v>2842</v>
      </c>
      <c r="E4427" s="29">
        <v>42297</v>
      </c>
      <c r="F4427" s="28" t="s">
        <v>4178</v>
      </c>
      <c r="G4427" s="30">
        <v>1386</v>
      </c>
      <c r="H4427" s="28" t="s">
        <v>15481</v>
      </c>
      <c r="I4427" s="31">
        <v>0</v>
      </c>
      <c r="J4427" s="31">
        <v>4040</v>
      </c>
      <c r="K4427" s="28" t="s">
        <v>15482</v>
      </c>
      <c r="L4427" s="32">
        <f t="shared" si="760"/>
        <v>-4040</v>
      </c>
      <c r="M4427" s="33">
        <f t="shared" si="761"/>
        <v>4040</v>
      </c>
      <c r="N4427" s="34" t="b">
        <v>1</v>
      </c>
      <c r="O4427" s="35">
        <f t="shared" si="762"/>
        <v>4040</v>
      </c>
      <c r="P4427" s="36" t="str">
        <f t="shared" si="763"/>
        <v>G</v>
      </c>
      <c r="Q4427" s="37" t="str">
        <f t="shared" si="764"/>
        <v>Amy Liptrot</v>
      </c>
      <c r="R4427" s="6" t="str">
        <f t="shared" si="765"/>
        <v>G - Amy Liptrot</v>
      </c>
      <c r="S4427" s="6" t="str">
        <f>IFERROR(INDEX('Vendor Over-ride'!$C:$C, MATCH($R:$R,'Vendor Over-ride'!$A:$A,0)),"")</f>
        <v>G - Amy Liptrot</v>
      </c>
      <c r="U4427" s="38" t="str">
        <f t="shared" si="759"/>
        <v>Lottery</v>
      </c>
      <c r="V4427" s="5" t="str">
        <f t="shared" si="769"/>
        <v>AWARD</v>
      </c>
      <c r="W4427" s="5" t="b">
        <f t="shared" si="766"/>
        <v>0</v>
      </c>
      <c r="X4427" s="40">
        <f t="shared" ca="1" si="767"/>
        <v>4040</v>
      </c>
      <c r="Y4427" s="30" t="b">
        <f t="shared" ca="1" si="768"/>
        <v>0</v>
      </c>
    </row>
    <row r="4428" spans="1:25" hidden="1">
      <c r="A4428" s="28" t="s">
        <v>5366</v>
      </c>
      <c r="B4428" s="28" t="s">
        <v>5367</v>
      </c>
      <c r="C4428" s="28" t="s">
        <v>4422</v>
      </c>
      <c r="D4428" s="28" t="s">
        <v>2842</v>
      </c>
      <c r="E4428" s="29">
        <v>42297</v>
      </c>
      <c r="F4428" s="28" t="s">
        <v>4179</v>
      </c>
      <c r="G4428" s="30">
        <v>1386</v>
      </c>
      <c r="H4428" s="28" t="s">
        <v>15483</v>
      </c>
      <c r="I4428" s="31">
        <v>0</v>
      </c>
      <c r="J4428" s="31">
        <v>7500</v>
      </c>
      <c r="K4428" s="28" t="s">
        <v>15484</v>
      </c>
      <c r="L4428" s="32">
        <f t="shared" si="760"/>
        <v>-7500</v>
      </c>
      <c r="M4428" s="33">
        <f t="shared" si="761"/>
        <v>7500</v>
      </c>
      <c r="N4428" s="34" t="b">
        <v>1</v>
      </c>
      <c r="O4428" s="35">
        <f t="shared" si="762"/>
        <v>7500</v>
      </c>
      <c r="P4428" s="36" t="str">
        <f t="shared" si="763"/>
        <v>G</v>
      </c>
      <c r="Q4428" s="37" t="str">
        <f t="shared" si="764"/>
        <v>Morag Mckinnon</v>
      </c>
      <c r="R4428" s="6" t="str">
        <f t="shared" si="765"/>
        <v>G - Morag Mckinnon</v>
      </c>
      <c r="S4428" s="6" t="str">
        <f>IFERROR(INDEX('Vendor Over-ride'!$C:$C, MATCH($R:$R,'Vendor Over-ride'!$A:$A,0)),"")</f>
        <v>G - Morag Mckinnon</v>
      </c>
      <c r="U4428" s="38" t="str">
        <f t="shared" si="759"/>
        <v>Lottery</v>
      </c>
      <c r="V4428" s="5" t="str">
        <f t="shared" si="769"/>
        <v>AWARD</v>
      </c>
      <c r="W4428" s="5" t="b">
        <f t="shared" si="766"/>
        <v>0</v>
      </c>
      <c r="X4428" s="40">
        <f t="shared" ca="1" si="767"/>
        <v>7500</v>
      </c>
      <c r="Y4428" s="30" t="b">
        <f t="shared" ca="1" si="768"/>
        <v>0</v>
      </c>
    </row>
    <row r="4429" spans="1:25" hidden="1">
      <c r="A4429" s="28" t="s">
        <v>5366</v>
      </c>
      <c r="B4429" s="28" t="s">
        <v>5367</v>
      </c>
      <c r="C4429" s="28" t="s">
        <v>4422</v>
      </c>
      <c r="D4429" s="28" t="s">
        <v>2842</v>
      </c>
      <c r="E4429" s="29">
        <v>42297</v>
      </c>
      <c r="F4429" s="28" t="s">
        <v>4180</v>
      </c>
      <c r="G4429" s="30">
        <v>1386</v>
      </c>
      <c r="H4429" s="28" t="s">
        <v>15485</v>
      </c>
      <c r="I4429" s="31">
        <v>0</v>
      </c>
      <c r="J4429" s="31">
        <v>7500</v>
      </c>
      <c r="K4429" s="28" t="s">
        <v>15486</v>
      </c>
      <c r="L4429" s="32">
        <f t="shared" si="760"/>
        <v>-7500</v>
      </c>
      <c r="M4429" s="33">
        <f t="shared" si="761"/>
        <v>7500</v>
      </c>
      <c r="N4429" s="34" t="b">
        <v>1</v>
      </c>
      <c r="O4429" s="35">
        <f t="shared" si="762"/>
        <v>7500</v>
      </c>
      <c r="P4429" s="36" t="str">
        <f t="shared" si="763"/>
        <v>G</v>
      </c>
      <c r="Q4429" s="37" t="str">
        <f t="shared" si="764"/>
        <v>Julia Barton</v>
      </c>
      <c r="R4429" s="6" t="str">
        <f t="shared" si="765"/>
        <v>G - Julia Barton</v>
      </c>
      <c r="S4429" s="6" t="str">
        <f>IFERROR(INDEX('Vendor Over-ride'!$C:$C, MATCH($R:$R,'Vendor Over-ride'!$A:$A,0)),"")</f>
        <v>G - Julia Barton</v>
      </c>
      <c r="U4429" s="38" t="str">
        <f t="shared" si="759"/>
        <v>Lottery</v>
      </c>
      <c r="V4429" s="5" t="str">
        <f t="shared" si="769"/>
        <v>AWARD</v>
      </c>
      <c r="W4429" s="5" t="b">
        <f t="shared" si="766"/>
        <v>0</v>
      </c>
      <c r="X4429" s="40">
        <f t="shared" ca="1" si="767"/>
        <v>7500</v>
      </c>
      <c r="Y4429" s="30" t="b">
        <f t="shared" ca="1" si="768"/>
        <v>0</v>
      </c>
    </row>
    <row r="4430" spans="1:25">
      <c r="A4430" s="28" t="s">
        <v>5366</v>
      </c>
      <c r="B4430" s="28" t="s">
        <v>5367</v>
      </c>
      <c r="C4430" s="28" t="s">
        <v>4422</v>
      </c>
      <c r="D4430" s="28" t="s">
        <v>2842</v>
      </c>
      <c r="E4430" s="29">
        <v>42297</v>
      </c>
      <c r="F4430" s="28" t="s">
        <v>4181</v>
      </c>
      <c r="G4430" s="30">
        <v>1386</v>
      </c>
      <c r="H4430" s="28" t="s">
        <v>15487</v>
      </c>
      <c r="I4430" s="31">
        <v>0</v>
      </c>
      <c r="J4430" s="31">
        <v>16000</v>
      </c>
      <c r="K4430" s="28" t="s">
        <v>15488</v>
      </c>
      <c r="L4430" s="32">
        <f t="shared" si="760"/>
        <v>-16000</v>
      </c>
      <c r="M4430" s="33">
        <f t="shared" si="761"/>
        <v>16000</v>
      </c>
      <c r="N4430" s="34" t="b">
        <v>1</v>
      </c>
      <c r="O4430" s="35">
        <f t="shared" si="762"/>
        <v>16000</v>
      </c>
      <c r="P4430" s="36" t="str">
        <f t="shared" si="763"/>
        <v>I</v>
      </c>
      <c r="Q4430" s="37" t="str">
        <f t="shared" si="764"/>
        <v>Black Camel Pictures Limited</v>
      </c>
      <c r="R4430" s="6" t="str">
        <f t="shared" si="765"/>
        <v>I - Black Camel Pictures Limited</v>
      </c>
      <c r="S4430" s="6" t="str">
        <f>IFERROR(INDEX('Vendor Over-ride'!$C:$C, MATCH($R:$R,'Vendor Over-ride'!$A:$A,0)),"")</f>
        <v>I - Black Camel Productions</v>
      </c>
      <c r="U4430" s="38" t="str">
        <f t="shared" si="759"/>
        <v>Lottery</v>
      </c>
      <c r="V4430" s="5" t="str">
        <f t="shared" si="769"/>
        <v>AWARD</v>
      </c>
      <c r="W4430" s="5" t="b">
        <f t="shared" si="766"/>
        <v>0</v>
      </c>
      <c r="X4430" s="40">
        <f t="shared" ca="1" si="767"/>
        <v>99513.17</v>
      </c>
      <c r="Y4430" s="30" t="b">
        <f t="shared" ca="1" si="768"/>
        <v>1</v>
      </c>
    </row>
    <row r="4431" spans="1:25" hidden="1">
      <c r="A4431" s="28" t="s">
        <v>5366</v>
      </c>
      <c r="B4431" s="28" t="s">
        <v>5367</v>
      </c>
      <c r="C4431" s="28" t="s">
        <v>4422</v>
      </c>
      <c r="D4431" s="28" t="s">
        <v>2842</v>
      </c>
      <c r="E4431" s="29">
        <v>42297</v>
      </c>
      <c r="F4431" s="28" t="s">
        <v>15489</v>
      </c>
      <c r="G4431" s="30">
        <v>1386</v>
      </c>
      <c r="H4431" s="28" t="s">
        <v>15490</v>
      </c>
      <c r="I4431" s="31">
        <v>0</v>
      </c>
      <c r="J4431" s="31">
        <v>12500</v>
      </c>
      <c r="K4431" s="28" t="s">
        <v>5768</v>
      </c>
      <c r="L4431" s="32">
        <f t="shared" si="760"/>
        <v>-12500</v>
      </c>
      <c r="M4431" s="33">
        <f t="shared" si="761"/>
        <v>12500</v>
      </c>
      <c r="N4431" s="34" t="b">
        <v>1</v>
      </c>
      <c r="O4431" s="35">
        <f t="shared" si="762"/>
        <v>12500</v>
      </c>
      <c r="P4431" s="36" t="str">
        <f t="shared" si="763"/>
        <v>I</v>
      </c>
      <c r="Q4431" s="37" t="str">
        <f t="shared" si="764"/>
        <v>Craig Armstrong</v>
      </c>
      <c r="R4431" s="6" t="str">
        <f t="shared" si="765"/>
        <v>I - Craig Armstrong</v>
      </c>
      <c r="S4431" s="6" t="str">
        <f>IFERROR(INDEX('Vendor Over-ride'!$C:$C, MATCH($R:$R,'Vendor Over-ride'!$A:$A,0)),"")</f>
        <v>I - Craig Armstrong</v>
      </c>
      <c r="U4431" s="38" t="str">
        <f t="shared" si="759"/>
        <v>Lottery</v>
      </c>
      <c r="V4431" s="5" t="str">
        <f t="shared" si="769"/>
        <v>AWARD</v>
      </c>
      <c r="W4431" s="5" t="b">
        <f t="shared" si="766"/>
        <v>0</v>
      </c>
      <c r="X4431" s="40">
        <f t="shared" ca="1" si="767"/>
        <v>12500</v>
      </c>
      <c r="Y4431" s="30" t="b">
        <f t="shared" ca="1" si="768"/>
        <v>0</v>
      </c>
    </row>
    <row r="4432" spans="1:25" hidden="1">
      <c r="A4432" s="28" t="s">
        <v>5366</v>
      </c>
      <c r="B4432" s="28" t="s">
        <v>5367</v>
      </c>
      <c r="C4432" s="28" t="s">
        <v>4422</v>
      </c>
      <c r="D4432" s="28" t="s">
        <v>2842</v>
      </c>
      <c r="E4432" s="29">
        <v>42297</v>
      </c>
      <c r="F4432" s="28" t="s">
        <v>15491</v>
      </c>
      <c r="G4432" s="30">
        <v>1386</v>
      </c>
      <c r="H4432" s="28" t="s">
        <v>15492</v>
      </c>
      <c r="I4432" s="31">
        <v>0</v>
      </c>
      <c r="J4432" s="31">
        <v>12882</v>
      </c>
      <c r="K4432" s="28" t="s">
        <v>5507</v>
      </c>
      <c r="L4432" s="32">
        <f t="shared" si="760"/>
        <v>-12882</v>
      </c>
      <c r="M4432" s="33">
        <f t="shared" si="761"/>
        <v>12882</v>
      </c>
      <c r="N4432" s="34" t="b">
        <v>1</v>
      </c>
      <c r="O4432" s="35">
        <f t="shared" si="762"/>
        <v>12882</v>
      </c>
      <c r="P4432" s="36" t="str">
        <f t="shared" si="763"/>
        <v>I</v>
      </c>
      <c r="Q4432" s="37" t="str">
        <f t="shared" si="764"/>
        <v>Ed Littlewood</v>
      </c>
      <c r="R4432" s="6" t="str">
        <f t="shared" si="765"/>
        <v>I - Ed Littlewood</v>
      </c>
      <c r="S4432" s="6" t="str">
        <f>IFERROR(INDEX('Vendor Over-ride'!$C:$C, MATCH($R:$R,'Vendor Over-ride'!$A:$A,0)),"")</f>
        <v>I - Ed Littlewood</v>
      </c>
      <c r="U4432" s="38" t="str">
        <f t="shared" si="759"/>
        <v>Lottery</v>
      </c>
      <c r="V4432" s="5" t="str">
        <f t="shared" si="769"/>
        <v>AWARD</v>
      </c>
      <c r="W4432" s="5" t="b">
        <f t="shared" si="766"/>
        <v>0</v>
      </c>
      <c r="X4432" s="40">
        <f t="shared" ca="1" si="767"/>
        <v>12882</v>
      </c>
      <c r="Y4432" s="30" t="b">
        <f t="shared" ca="1" si="768"/>
        <v>0</v>
      </c>
    </row>
    <row r="4433" spans="1:25" hidden="1">
      <c r="A4433" s="28" t="s">
        <v>5366</v>
      </c>
      <c r="B4433" s="28" t="s">
        <v>5367</v>
      </c>
      <c r="C4433" s="28" t="s">
        <v>4422</v>
      </c>
      <c r="D4433" s="28" t="s">
        <v>2842</v>
      </c>
      <c r="E4433" s="29">
        <v>42297</v>
      </c>
      <c r="F4433" s="28" t="s">
        <v>4182</v>
      </c>
      <c r="G4433" s="30">
        <v>1386</v>
      </c>
      <c r="H4433" s="28" t="s">
        <v>15493</v>
      </c>
      <c r="I4433" s="31">
        <v>0</v>
      </c>
      <c r="J4433" s="31">
        <v>3000</v>
      </c>
      <c r="K4433" s="28" t="s">
        <v>5551</v>
      </c>
      <c r="L4433" s="32">
        <f t="shared" si="760"/>
        <v>-3000</v>
      </c>
      <c r="M4433" s="33">
        <f t="shared" si="761"/>
        <v>3000</v>
      </c>
      <c r="N4433" s="34" t="b">
        <v>1</v>
      </c>
      <c r="O4433" s="35">
        <f t="shared" si="762"/>
        <v>3000</v>
      </c>
      <c r="P4433" s="36" t="str">
        <f t="shared" si="763"/>
        <v>I</v>
      </c>
      <c r="Q4433" s="37" t="str">
        <f t="shared" si="764"/>
        <v>Julie Ellen</v>
      </c>
      <c r="R4433" s="6" t="str">
        <f t="shared" si="765"/>
        <v>I - Julie Ellen</v>
      </c>
      <c r="S4433" s="6" t="str">
        <f>IFERROR(INDEX('Vendor Over-ride'!$C:$C, MATCH($R:$R,'Vendor Over-ride'!$A:$A,0)),"")</f>
        <v>I - Julie Ellen</v>
      </c>
      <c r="U4433" s="38" t="str">
        <f t="shared" si="759"/>
        <v>Lottery</v>
      </c>
      <c r="V4433" s="5" t="str">
        <f t="shared" si="769"/>
        <v>AWARD</v>
      </c>
      <c r="W4433" s="5" t="b">
        <f t="shared" si="766"/>
        <v>0</v>
      </c>
      <c r="X4433" s="40">
        <f t="shared" ca="1" si="767"/>
        <v>3000</v>
      </c>
      <c r="Y4433" s="30" t="b">
        <f t="shared" ca="1" si="768"/>
        <v>0</v>
      </c>
    </row>
    <row r="4434" spans="1:25">
      <c r="A4434" s="28" t="s">
        <v>5366</v>
      </c>
      <c r="B4434" s="28" t="s">
        <v>5367</v>
      </c>
      <c r="C4434" s="28" t="s">
        <v>4422</v>
      </c>
      <c r="D4434" s="28" t="s">
        <v>2842</v>
      </c>
      <c r="E4434" s="29">
        <v>42297</v>
      </c>
      <c r="F4434" s="28" t="s">
        <v>4183</v>
      </c>
      <c r="G4434" s="30">
        <v>1386</v>
      </c>
      <c r="H4434" s="28" t="s">
        <v>15494</v>
      </c>
      <c r="I4434" s="31">
        <v>0</v>
      </c>
      <c r="J4434" s="31">
        <v>13750</v>
      </c>
      <c r="K4434" s="28" t="s">
        <v>5476</v>
      </c>
      <c r="L4434" s="32">
        <f t="shared" si="760"/>
        <v>-13750</v>
      </c>
      <c r="M4434" s="33">
        <f t="shared" si="761"/>
        <v>13750</v>
      </c>
      <c r="N4434" s="34" t="b">
        <v>1</v>
      </c>
      <c r="O4434" s="35">
        <f t="shared" si="762"/>
        <v>13750</v>
      </c>
      <c r="P4434" s="36" t="str">
        <f t="shared" si="763"/>
        <v>I</v>
      </c>
      <c r="Q4434" s="37" t="str">
        <f t="shared" si="764"/>
        <v>The National Galleries of Scotland</v>
      </c>
      <c r="R4434" s="6" t="str">
        <f t="shared" si="765"/>
        <v>I - The National Galleries of Scotland</v>
      </c>
      <c r="S4434" s="6" t="str">
        <f>IFERROR(INDEX('Vendor Over-ride'!$C:$C, MATCH($R:$R,'Vendor Over-ride'!$A:$A,0)),"")</f>
        <v>I - National Galleries of Scotland</v>
      </c>
      <c r="U4434" s="38" t="str">
        <f t="shared" si="759"/>
        <v>Lottery</v>
      </c>
      <c r="V4434" s="5" t="str">
        <f t="shared" si="769"/>
        <v>AWARD</v>
      </c>
      <c r="W4434" s="5" t="b">
        <f t="shared" si="766"/>
        <v>0</v>
      </c>
      <c r="X4434" s="40">
        <f t="shared" ca="1" si="767"/>
        <v>158472</v>
      </c>
      <c r="Y4434" s="30" t="b">
        <f t="shared" ca="1" si="768"/>
        <v>1</v>
      </c>
    </row>
    <row r="4435" spans="1:25">
      <c r="A4435" s="28" t="s">
        <v>5366</v>
      </c>
      <c r="B4435" s="28" t="s">
        <v>5367</v>
      </c>
      <c r="C4435" s="28" t="s">
        <v>4422</v>
      </c>
      <c r="D4435" s="28" t="s">
        <v>2842</v>
      </c>
      <c r="E4435" s="29">
        <v>42297</v>
      </c>
      <c r="F4435" s="28" t="s">
        <v>15495</v>
      </c>
      <c r="G4435" s="30">
        <v>1386</v>
      </c>
      <c r="H4435" s="28" t="s">
        <v>15496</v>
      </c>
      <c r="I4435" s="31">
        <v>0</v>
      </c>
      <c r="J4435" s="31">
        <v>9000</v>
      </c>
      <c r="K4435" s="28" t="s">
        <v>15497</v>
      </c>
      <c r="L4435" s="32">
        <f t="shared" si="760"/>
        <v>-9000</v>
      </c>
      <c r="M4435" s="33">
        <f t="shared" si="761"/>
        <v>9000</v>
      </c>
      <c r="N4435" s="34" t="b">
        <v>1</v>
      </c>
      <c r="O4435" s="35">
        <f t="shared" si="762"/>
        <v>9000</v>
      </c>
      <c r="P4435" s="36" t="str">
        <f t="shared" si="763"/>
        <v>I</v>
      </c>
      <c r="Q4435" s="37" t="str">
        <f t="shared" si="764"/>
        <v>National Film and Television School</v>
      </c>
      <c r="R4435" s="6" t="str">
        <f t="shared" si="765"/>
        <v>I - National Film and Television School</v>
      </c>
      <c r="S4435" s="6" t="str">
        <f>IFERROR(INDEX('Vendor Over-ride'!$C:$C, MATCH($R:$R,'Vendor Over-ride'!$A:$A,0)),"")</f>
        <v>I - National Film and Television School</v>
      </c>
      <c r="U4435" s="38" t="str">
        <f t="shared" si="759"/>
        <v>Lottery</v>
      </c>
      <c r="V4435" s="5" t="str">
        <f t="shared" si="769"/>
        <v>AWARD</v>
      </c>
      <c r="W4435" s="5" t="b">
        <f t="shared" si="766"/>
        <v>0</v>
      </c>
      <c r="X4435" s="40">
        <f t="shared" ca="1" si="767"/>
        <v>35640</v>
      </c>
      <c r="Y4435" s="30" t="b">
        <f t="shared" ca="1" si="768"/>
        <v>1</v>
      </c>
    </row>
    <row r="4436" spans="1:25" hidden="1">
      <c r="A4436" s="28" t="s">
        <v>5366</v>
      </c>
      <c r="B4436" s="28" t="s">
        <v>5367</v>
      </c>
      <c r="C4436" s="28" t="s">
        <v>4422</v>
      </c>
      <c r="D4436" s="28" t="s">
        <v>2842</v>
      </c>
      <c r="E4436" s="29">
        <v>42297</v>
      </c>
      <c r="F4436" s="28" t="s">
        <v>15498</v>
      </c>
      <c r="G4436" s="30">
        <v>1386</v>
      </c>
      <c r="H4436" s="28" t="s">
        <v>15499</v>
      </c>
      <c r="I4436" s="31">
        <v>0</v>
      </c>
      <c r="J4436" s="31">
        <v>1125</v>
      </c>
      <c r="K4436" s="28" t="s">
        <v>15500</v>
      </c>
      <c r="L4436" s="32">
        <f t="shared" si="760"/>
        <v>-1125</v>
      </c>
      <c r="M4436" s="33">
        <f t="shared" si="761"/>
        <v>1125</v>
      </c>
      <c r="N4436" s="34" t="b">
        <v>1</v>
      </c>
      <c r="O4436" s="35">
        <f t="shared" si="762"/>
        <v>1125</v>
      </c>
      <c r="P4436" s="36" t="str">
        <f t="shared" si="763"/>
        <v>I</v>
      </c>
      <c r="Q4436" s="37" t="str">
        <f t="shared" si="764"/>
        <v>Plum Films Limited</v>
      </c>
      <c r="R4436" s="6" t="str">
        <f t="shared" si="765"/>
        <v>I - Plum Films Limited</v>
      </c>
      <c r="S4436" s="6" t="str">
        <f>IFERROR(INDEX('Vendor Over-ride'!$C:$C, MATCH($R:$R,'Vendor Over-ride'!$A:$A,0)),"")</f>
        <v>I - Plum Films Limited</v>
      </c>
      <c r="U4436" s="38" t="str">
        <f t="shared" si="759"/>
        <v>Lottery</v>
      </c>
      <c r="V4436" s="5" t="str">
        <f t="shared" si="769"/>
        <v>AWARD</v>
      </c>
      <c r="W4436" s="5" t="b">
        <f t="shared" si="766"/>
        <v>0</v>
      </c>
      <c r="X4436" s="40">
        <f t="shared" ca="1" si="767"/>
        <v>11500</v>
      </c>
      <c r="Y4436" s="30" t="b">
        <f t="shared" ca="1" si="768"/>
        <v>0</v>
      </c>
    </row>
    <row r="4437" spans="1:25" hidden="1">
      <c r="A4437" s="28" t="s">
        <v>5366</v>
      </c>
      <c r="B4437" s="28" t="s">
        <v>5367</v>
      </c>
      <c r="C4437" s="28" t="s">
        <v>4422</v>
      </c>
      <c r="D4437" s="28" t="s">
        <v>2842</v>
      </c>
      <c r="E4437" s="29">
        <v>42297</v>
      </c>
      <c r="F4437" s="28" t="s">
        <v>15501</v>
      </c>
      <c r="G4437" s="30">
        <v>1386</v>
      </c>
      <c r="H4437" s="28" t="s">
        <v>15502</v>
      </c>
      <c r="I4437" s="31">
        <v>0</v>
      </c>
      <c r="J4437" s="31">
        <v>1250</v>
      </c>
      <c r="K4437" s="28" t="s">
        <v>5742</v>
      </c>
      <c r="L4437" s="32">
        <f t="shared" si="760"/>
        <v>-1250</v>
      </c>
      <c r="M4437" s="33">
        <f t="shared" si="761"/>
        <v>1250</v>
      </c>
      <c r="N4437" s="34" t="b">
        <v>1</v>
      </c>
      <c r="O4437" s="35">
        <f t="shared" si="762"/>
        <v>1250</v>
      </c>
      <c r="P4437" s="36" t="str">
        <f t="shared" si="763"/>
        <v>I</v>
      </c>
      <c r="Q4437" s="37" t="str">
        <f t="shared" si="764"/>
        <v>Samantha Joy Firth</v>
      </c>
      <c r="R4437" s="6" t="str">
        <f t="shared" si="765"/>
        <v>I - Samantha Joy Firth</v>
      </c>
      <c r="S4437" s="6" t="str">
        <f>IFERROR(INDEX('Vendor Over-ride'!$C:$C, MATCH($R:$R,'Vendor Over-ride'!$A:$A,0)),"")</f>
        <v>I - Samantha Joy Firth</v>
      </c>
      <c r="U4437" s="38" t="str">
        <f t="shared" si="759"/>
        <v>Lottery</v>
      </c>
      <c r="V4437" s="5" t="str">
        <f t="shared" si="769"/>
        <v>AWARD</v>
      </c>
      <c r="W4437" s="5" t="b">
        <f t="shared" si="766"/>
        <v>0</v>
      </c>
      <c r="X4437" s="40">
        <f t="shared" ca="1" si="767"/>
        <v>1250</v>
      </c>
      <c r="Y4437" s="30" t="b">
        <f t="shared" ca="1" si="768"/>
        <v>0</v>
      </c>
    </row>
    <row r="4438" spans="1:25">
      <c r="A4438" s="28" t="s">
        <v>5366</v>
      </c>
      <c r="B4438" s="28" t="s">
        <v>5367</v>
      </c>
      <c r="C4438" s="28" t="s">
        <v>4422</v>
      </c>
      <c r="D4438" s="28" t="s">
        <v>2842</v>
      </c>
      <c r="E4438" s="29">
        <v>42297</v>
      </c>
      <c r="F4438" s="28" t="s">
        <v>15503</v>
      </c>
      <c r="G4438" s="30">
        <v>1386</v>
      </c>
      <c r="H4438" s="28" t="s">
        <v>15504</v>
      </c>
      <c r="I4438" s="31">
        <v>0</v>
      </c>
      <c r="J4438" s="31">
        <v>23808</v>
      </c>
      <c r="K4438" s="28" t="s">
        <v>13958</v>
      </c>
      <c r="L4438" s="32">
        <f t="shared" si="760"/>
        <v>-23808</v>
      </c>
      <c r="M4438" s="33">
        <f t="shared" si="761"/>
        <v>23808</v>
      </c>
      <c r="N4438" s="34" t="b">
        <v>1</v>
      </c>
      <c r="O4438" s="35">
        <f t="shared" si="762"/>
        <v>23808</v>
      </c>
      <c r="P4438" s="36" t="str">
        <f t="shared" si="763"/>
        <v>I</v>
      </c>
      <c r="Q4438" s="37" t="str">
        <f t="shared" si="764"/>
        <v>Scottish PEN</v>
      </c>
      <c r="R4438" s="6" t="str">
        <f t="shared" si="765"/>
        <v>I - Scottish PEN</v>
      </c>
      <c r="S4438" s="6" t="str">
        <f>IFERROR(INDEX('Vendor Over-ride'!$C:$C, MATCH($R:$R,'Vendor Over-ride'!$A:$A,0)),"")</f>
        <v>I - Scottish PEN</v>
      </c>
      <c r="U4438" s="38" t="str">
        <f t="shared" si="759"/>
        <v>Lottery</v>
      </c>
      <c r="V4438" s="5" t="str">
        <f t="shared" si="769"/>
        <v>AWARD</v>
      </c>
      <c r="W4438" s="5" t="b">
        <f t="shared" si="766"/>
        <v>0</v>
      </c>
      <c r="X4438" s="40">
        <f t="shared" ca="1" si="767"/>
        <v>37679</v>
      </c>
      <c r="Y4438" s="30" t="b">
        <f t="shared" ca="1" si="768"/>
        <v>1</v>
      </c>
    </row>
    <row r="4439" spans="1:25">
      <c r="A4439" s="28" t="s">
        <v>5366</v>
      </c>
      <c r="B4439" s="28" t="s">
        <v>5367</v>
      </c>
      <c r="C4439" s="28" t="s">
        <v>4422</v>
      </c>
      <c r="D4439" s="28" t="s">
        <v>2842</v>
      </c>
      <c r="E4439" s="29">
        <v>42297</v>
      </c>
      <c r="F4439" s="28" t="s">
        <v>15505</v>
      </c>
      <c r="G4439" s="30">
        <v>1386</v>
      </c>
      <c r="H4439" s="28" t="s">
        <v>15506</v>
      </c>
      <c r="I4439" s="31">
        <v>0</v>
      </c>
      <c r="J4439" s="31">
        <v>123750</v>
      </c>
      <c r="K4439" s="28" t="s">
        <v>13877</v>
      </c>
      <c r="L4439" s="32">
        <f t="shared" si="760"/>
        <v>-123750</v>
      </c>
      <c r="M4439" s="33">
        <f t="shared" si="761"/>
        <v>123750</v>
      </c>
      <c r="N4439" s="34" t="b">
        <v>1</v>
      </c>
      <c r="O4439" s="35">
        <f t="shared" si="762"/>
        <v>123750</v>
      </c>
      <c r="P4439" s="36" t="str">
        <f t="shared" si="763"/>
        <v>I</v>
      </c>
      <c r="Q4439" s="37" t="str">
        <f t="shared" si="764"/>
        <v>SDI Productions Ltd</v>
      </c>
      <c r="R4439" s="6" t="str">
        <f t="shared" si="765"/>
        <v>I - SDI Productions Ltd</v>
      </c>
      <c r="S4439" s="6" t="str">
        <f>IFERROR(INDEX('Vendor Over-ride'!$C:$C, MATCH($R:$R,'Vendor Over-ride'!$A:$A,0)),"")</f>
        <v>I - Scottish Documentary Institute</v>
      </c>
      <c r="U4439" s="38" t="str">
        <f t="shared" si="759"/>
        <v>Lottery</v>
      </c>
      <c r="V4439" s="5" t="str">
        <f t="shared" si="769"/>
        <v>AWARD</v>
      </c>
      <c r="W4439" s="5" t="b">
        <f t="shared" si="766"/>
        <v>1</v>
      </c>
      <c r="X4439" s="40">
        <f t="shared" ca="1" si="767"/>
        <v>329625</v>
      </c>
      <c r="Y4439" s="30" t="b">
        <f t="shared" ca="1" si="768"/>
        <v>1</v>
      </c>
    </row>
    <row r="4440" spans="1:25">
      <c r="A4440" s="28" t="s">
        <v>5366</v>
      </c>
      <c r="B4440" s="28" t="s">
        <v>5367</v>
      </c>
      <c r="C4440" s="28" t="s">
        <v>4422</v>
      </c>
      <c r="D4440" s="28" t="s">
        <v>2842</v>
      </c>
      <c r="E4440" s="29">
        <v>42297</v>
      </c>
      <c r="F4440" s="28" t="s">
        <v>15507</v>
      </c>
      <c r="G4440" s="30">
        <v>1386</v>
      </c>
      <c r="H4440" s="28" t="s">
        <v>15508</v>
      </c>
      <c r="I4440" s="31">
        <v>0</v>
      </c>
      <c r="J4440" s="31">
        <v>1125</v>
      </c>
      <c r="K4440" s="28" t="s">
        <v>15509</v>
      </c>
      <c r="L4440" s="32">
        <f t="shared" si="760"/>
        <v>-1125</v>
      </c>
      <c r="M4440" s="33">
        <f t="shared" si="761"/>
        <v>1125</v>
      </c>
      <c r="N4440" s="34" t="b">
        <v>1</v>
      </c>
      <c r="O4440" s="35">
        <f t="shared" si="762"/>
        <v>1125</v>
      </c>
      <c r="P4440" s="36" t="str">
        <f t="shared" si="763"/>
        <v>I</v>
      </c>
      <c r="Q4440" s="37" t="str">
        <f t="shared" si="764"/>
        <v>SDI Productions Ltd</v>
      </c>
      <c r="R4440" s="6" t="str">
        <f t="shared" si="765"/>
        <v>I - SDI Productions Ltd</v>
      </c>
      <c r="S4440" s="6" t="str">
        <f>IFERROR(INDEX('Vendor Over-ride'!$C:$C, MATCH($R:$R,'Vendor Over-ride'!$A:$A,0)),"")</f>
        <v>I - Scottish Documentary Institute</v>
      </c>
      <c r="U4440" s="38" t="str">
        <f t="shared" si="759"/>
        <v>Lottery</v>
      </c>
      <c r="V4440" s="5" t="str">
        <f t="shared" si="769"/>
        <v>AWARD</v>
      </c>
      <c r="W4440" s="5" t="b">
        <f t="shared" si="766"/>
        <v>0</v>
      </c>
      <c r="X4440" s="40">
        <f t="shared" ca="1" si="767"/>
        <v>329625</v>
      </c>
      <c r="Y4440" s="30" t="b">
        <f t="shared" ca="1" si="768"/>
        <v>1</v>
      </c>
    </row>
    <row r="4441" spans="1:25">
      <c r="A4441" s="28" t="s">
        <v>5366</v>
      </c>
      <c r="B4441" s="28" t="s">
        <v>5367</v>
      </c>
      <c r="C4441" s="28" t="s">
        <v>4422</v>
      </c>
      <c r="D4441" s="28" t="s">
        <v>2842</v>
      </c>
      <c r="E4441" s="29">
        <v>42297</v>
      </c>
      <c r="F4441" s="28" t="s">
        <v>15510</v>
      </c>
      <c r="G4441" s="30">
        <v>1386</v>
      </c>
      <c r="H4441" s="28" t="s">
        <v>15511</v>
      </c>
      <c r="I4441" s="31">
        <v>0</v>
      </c>
      <c r="J4441" s="31">
        <v>43300</v>
      </c>
      <c r="K4441" s="28" t="s">
        <v>5599</v>
      </c>
      <c r="L4441" s="32">
        <f t="shared" si="760"/>
        <v>-43300</v>
      </c>
      <c r="M4441" s="33">
        <f t="shared" si="761"/>
        <v>43300</v>
      </c>
      <c r="N4441" s="34" t="b">
        <v>1</v>
      </c>
      <c r="O4441" s="35">
        <f t="shared" si="762"/>
        <v>43300</v>
      </c>
      <c r="P4441" s="36" t="str">
        <f t="shared" si="763"/>
        <v>I</v>
      </c>
      <c r="Q4441" s="37" t="str">
        <f t="shared" si="764"/>
        <v>Sigma Films</v>
      </c>
      <c r="R4441" s="6" t="str">
        <f t="shared" si="765"/>
        <v>I - Sigma Films</v>
      </c>
      <c r="S4441" s="6" t="str">
        <f>IFERROR(INDEX('Vendor Over-ride'!$C:$C, MATCH($R:$R,'Vendor Over-ride'!$A:$A,0)),"")</f>
        <v>I - Sigma Films</v>
      </c>
      <c r="U4441" s="38" t="str">
        <f t="shared" si="759"/>
        <v>Lottery</v>
      </c>
      <c r="V4441" s="5" t="str">
        <f t="shared" si="769"/>
        <v>AWARD</v>
      </c>
      <c r="W4441" s="5" t="b">
        <f t="shared" si="766"/>
        <v>1</v>
      </c>
      <c r="X4441" s="40">
        <f t="shared" ca="1" si="767"/>
        <v>285930</v>
      </c>
      <c r="Y4441" s="30" t="b">
        <f t="shared" ca="1" si="768"/>
        <v>1</v>
      </c>
    </row>
    <row r="4442" spans="1:25" hidden="1">
      <c r="A4442" s="28" t="s">
        <v>5366</v>
      </c>
      <c r="B4442" s="28" t="s">
        <v>5367</v>
      </c>
      <c r="C4442" s="28" t="s">
        <v>4422</v>
      </c>
      <c r="D4442" s="28" t="s">
        <v>2842</v>
      </c>
      <c r="E4442" s="29">
        <v>42297</v>
      </c>
      <c r="F4442" s="28" t="s">
        <v>4184</v>
      </c>
      <c r="G4442" s="30">
        <v>1386</v>
      </c>
      <c r="H4442" s="28" t="s">
        <v>15512</v>
      </c>
      <c r="I4442" s="31">
        <v>0</v>
      </c>
      <c r="J4442" s="31">
        <v>563</v>
      </c>
      <c r="K4442" s="28" t="s">
        <v>15513</v>
      </c>
      <c r="L4442" s="32">
        <f t="shared" si="760"/>
        <v>-563</v>
      </c>
      <c r="M4442" s="33">
        <f t="shared" si="761"/>
        <v>563</v>
      </c>
      <c r="N4442" s="34" t="b">
        <v>1</v>
      </c>
      <c r="O4442" s="35">
        <f t="shared" si="762"/>
        <v>563</v>
      </c>
      <c r="P4442" s="36" t="str">
        <f t="shared" si="763"/>
        <v>I</v>
      </c>
      <c r="Q4442" s="37" t="str">
        <f t="shared" si="764"/>
        <v>Timelock Media Ltd</v>
      </c>
      <c r="R4442" s="6" t="str">
        <f t="shared" si="765"/>
        <v>I - Timelock Media Ltd</v>
      </c>
      <c r="S4442" s="6" t="str">
        <f>IFERROR(INDEX('Vendor Over-ride'!$C:$C, MATCH($R:$R,'Vendor Over-ride'!$A:$A,0)),"")</f>
        <v>I - Timelock Media Ltd</v>
      </c>
      <c r="U4442" s="38" t="str">
        <f t="shared" si="759"/>
        <v>Lottery</v>
      </c>
      <c r="V4442" s="5" t="str">
        <f t="shared" si="769"/>
        <v>AWARD</v>
      </c>
      <c r="W4442" s="5" t="b">
        <f t="shared" si="766"/>
        <v>0</v>
      </c>
      <c r="X4442" s="40">
        <f t="shared" ca="1" si="767"/>
        <v>563</v>
      </c>
      <c r="Y4442" s="30" t="b">
        <f t="shared" ca="1" si="768"/>
        <v>0</v>
      </c>
    </row>
    <row r="4443" spans="1:25" hidden="1">
      <c r="A4443" s="28" t="s">
        <v>5366</v>
      </c>
      <c r="B4443" s="28" t="s">
        <v>5367</v>
      </c>
      <c r="C4443" s="28" t="s">
        <v>4422</v>
      </c>
      <c r="D4443" s="28" t="s">
        <v>2842</v>
      </c>
      <c r="E4443" s="29">
        <v>42297</v>
      </c>
      <c r="F4443" s="28" t="s">
        <v>4185</v>
      </c>
      <c r="G4443" s="30">
        <v>1386</v>
      </c>
      <c r="H4443" s="28" t="s">
        <v>15514</v>
      </c>
      <c r="I4443" s="31">
        <v>0</v>
      </c>
      <c r="J4443" s="31">
        <v>3000</v>
      </c>
      <c r="K4443" s="28" t="s">
        <v>14280</v>
      </c>
      <c r="L4443" s="32">
        <f t="shared" si="760"/>
        <v>-3000</v>
      </c>
      <c r="M4443" s="33">
        <f t="shared" si="761"/>
        <v>3000</v>
      </c>
      <c r="N4443" s="34" t="b">
        <v>1</v>
      </c>
      <c r="O4443" s="35">
        <f t="shared" si="762"/>
        <v>3000</v>
      </c>
      <c r="P4443" s="36" t="str">
        <f t="shared" si="763"/>
        <v>T</v>
      </c>
      <c r="Q4443" s="37" t="str">
        <f t="shared" si="764"/>
        <v>Trinity Mirror Publishing Ltd</v>
      </c>
      <c r="R4443" s="6" t="str">
        <f t="shared" si="765"/>
        <v>T - Trinity Mirror Publishing Ltd</v>
      </c>
      <c r="S4443" s="6" t="str">
        <f>IFERROR(INDEX('Vendor Over-ride'!$C:$C, MATCH($R:$R,'Vendor Over-ride'!$A:$A,0)),"")</f>
        <v>T - Trinity Mirror Publishing Ltd</v>
      </c>
      <c r="U4443" s="38" t="str">
        <f t="shared" si="759"/>
        <v>Lottery</v>
      </c>
      <c r="V4443" s="5" t="str">
        <f t="shared" si="769"/>
        <v>TRADE</v>
      </c>
      <c r="W4443" s="5" t="b">
        <f t="shared" si="766"/>
        <v>0</v>
      </c>
      <c r="X4443" s="40">
        <f t="shared" ca="1" si="767"/>
        <v>14000</v>
      </c>
      <c r="Y4443" s="30" t="b">
        <f t="shared" ca="1" si="768"/>
        <v>0</v>
      </c>
    </row>
    <row r="4444" spans="1:25" hidden="1">
      <c r="A4444" s="28" t="s">
        <v>5366</v>
      </c>
      <c r="B4444" s="28" t="s">
        <v>5367</v>
      </c>
      <c r="C4444" s="28" t="s">
        <v>4422</v>
      </c>
      <c r="D4444" s="28" t="s">
        <v>2842</v>
      </c>
      <c r="E4444" s="29">
        <v>42304</v>
      </c>
      <c r="F4444" s="28" t="s">
        <v>4186</v>
      </c>
      <c r="G4444" s="30">
        <v>1389</v>
      </c>
      <c r="H4444" s="28" t="s">
        <v>15515</v>
      </c>
      <c r="I4444" s="31">
        <v>0</v>
      </c>
      <c r="J4444" s="31">
        <v>875</v>
      </c>
      <c r="K4444" s="28" t="s">
        <v>5714</v>
      </c>
      <c r="L4444" s="32">
        <f t="shared" si="760"/>
        <v>-875</v>
      </c>
      <c r="M4444" s="33">
        <f t="shared" si="761"/>
        <v>875</v>
      </c>
      <c r="N4444" s="34" t="b">
        <v>1</v>
      </c>
      <c r="O4444" s="35">
        <f t="shared" si="762"/>
        <v>875</v>
      </c>
      <c r="P4444" s="36" t="str">
        <f t="shared" si="763"/>
        <v>G</v>
      </c>
      <c r="Q4444" s="37" t="str">
        <f t="shared" si="764"/>
        <v>Stonehaven Folk Festival</v>
      </c>
      <c r="R4444" s="6" t="str">
        <f t="shared" si="765"/>
        <v>G - Stonehaven Folk Festival</v>
      </c>
      <c r="S4444" s="6" t="str">
        <f>IFERROR(INDEX('Vendor Over-ride'!$C:$C, MATCH($R:$R,'Vendor Over-ride'!$A:$A,0)),"")</f>
        <v>G - Stonehaven Folk Festival</v>
      </c>
      <c r="U4444" s="38" t="str">
        <f t="shared" si="759"/>
        <v>Lottery</v>
      </c>
      <c r="V4444" s="5" t="str">
        <f t="shared" si="769"/>
        <v>AWARD</v>
      </c>
      <c r="W4444" s="5" t="b">
        <f t="shared" si="766"/>
        <v>0</v>
      </c>
      <c r="X4444" s="40">
        <f t="shared" ca="1" si="767"/>
        <v>875</v>
      </c>
      <c r="Y4444" s="30" t="b">
        <f t="shared" ca="1" si="768"/>
        <v>0</v>
      </c>
    </row>
    <row r="4445" spans="1:25">
      <c r="A4445" s="28" t="s">
        <v>5366</v>
      </c>
      <c r="B4445" s="28" t="s">
        <v>5367</v>
      </c>
      <c r="C4445" s="28" t="s">
        <v>4422</v>
      </c>
      <c r="D4445" s="28" t="s">
        <v>2842</v>
      </c>
      <c r="E4445" s="29">
        <v>42304</v>
      </c>
      <c r="F4445" s="28" t="s">
        <v>4188</v>
      </c>
      <c r="G4445" s="30">
        <v>1389</v>
      </c>
      <c r="H4445" s="28" t="s">
        <v>15516</v>
      </c>
      <c r="I4445" s="31">
        <v>0</v>
      </c>
      <c r="J4445" s="31">
        <v>65522</v>
      </c>
      <c r="K4445" s="28" t="s">
        <v>13817</v>
      </c>
      <c r="L4445" s="32">
        <f t="shared" si="760"/>
        <v>-65522</v>
      </c>
      <c r="M4445" s="33">
        <f t="shared" si="761"/>
        <v>65522</v>
      </c>
      <c r="N4445" s="34" t="b">
        <v>1</v>
      </c>
      <c r="O4445" s="35">
        <f t="shared" si="762"/>
        <v>65522</v>
      </c>
      <c r="P4445" s="36" t="str">
        <f t="shared" si="763"/>
        <v>G</v>
      </c>
      <c r="Q4445" s="37" t="str">
        <f t="shared" si="764"/>
        <v>The Touring Network (Highlands &amp; Islands)</v>
      </c>
      <c r="R4445" s="6" t="str">
        <f t="shared" si="765"/>
        <v>G - The Touring Network (Highlands &amp; Islands)</v>
      </c>
      <c r="S4445" s="6" t="str">
        <f>IFERROR(INDEX('Vendor Over-ride'!$C:$C, MATCH($R:$R,'Vendor Over-ride'!$A:$A,0)),"")</f>
        <v>G - The Touring Network (Highlands &amp; Islands)</v>
      </c>
      <c r="U4445" s="38" t="str">
        <f t="shared" si="759"/>
        <v>Lottery</v>
      </c>
      <c r="V4445" s="5" t="str">
        <f t="shared" si="769"/>
        <v>AWARD</v>
      </c>
      <c r="W4445" s="5" t="b">
        <f t="shared" si="766"/>
        <v>1</v>
      </c>
      <c r="X4445" s="40">
        <f t="shared" ca="1" si="767"/>
        <v>204540</v>
      </c>
      <c r="Y4445" s="30" t="b">
        <f t="shared" ca="1" si="768"/>
        <v>1</v>
      </c>
    </row>
    <row r="4446" spans="1:25" hidden="1">
      <c r="A4446" s="28" t="s">
        <v>5366</v>
      </c>
      <c r="B4446" s="28" t="s">
        <v>5367</v>
      </c>
      <c r="C4446" s="28" t="s">
        <v>4422</v>
      </c>
      <c r="D4446" s="28" t="s">
        <v>2842</v>
      </c>
      <c r="E4446" s="29">
        <v>42304</v>
      </c>
      <c r="F4446" s="28" t="s">
        <v>4189</v>
      </c>
      <c r="G4446" s="30">
        <v>1389</v>
      </c>
      <c r="H4446" s="28" t="s">
        <v>15517</v>
      </c>
      <c r="I4446" s="31">
        <v>0</v>
      </c>
      <c r="J4446" s="31">
        <v>300</v>
      </c>
      <c r="K4446" s="28" t="s">
        <v>13709</v>
      </c>
      <c r="L4446" s="32">
        <f t="shared" si="760"/>
        <v>-300</v>
      </c>
      <c r="M4446" s="33">
        <f t="shared" si="761"/>
        <v>300</v>
      </c>
      <c r="N4446" s="34" t="b">
        <v>1</v>
      </c>
      <c r="O4446" s="35">
        <f t="shared" si="762"/>
        <v>300</v>
      </c>
      <c r="P4446" s="36" t="str">
        <f t="shared" si="763"/>
        <v>G</v>
      </c>
      <c r="Q4446" s="37" t="str">
        <f t="shared" si="764"/>
        <v>1 Royal Terrace</v>
      </c>
      <c r="R4446" s="6" t="str">
        <f t="shared" si="765"/>
        <v>G - 1 Royal Terrace</v>
      </c>
      <c r="S4446" s="6" t="str">
        <f>IFERROR(INDEX('Vendor Over-ride'!$C:$C, MATCH($R:$R,'Vendor Over-ride'!$A:$A,0)),"")</f>
        <v>G - 1 Royal Terrace</v>
      </c>
      <c r="U4446" s="38" t="str">
        <f t="shared" si="759"/>
        <v>Lottery</v>
      </c>
      <c r="V4446" s="5" t="str">
        <f t="shared" si="769"/>
        <v>AWARD</v>
      </c>
      <c r="W4446" s="5" t="b">
        <f t="shared" si="766"/>
        <v>0</v>
      </c>
      <c r="X4446" s="40">
        <f t="shared" ca="1" si="767"/>
        <v>1200</v>
      </c>
      <c r="Y4446" s="30" t="b">
        <f t="shared" ca="1" si="768"/>
        <v>0</v>
      </c>
    </row>
    <row r="4447" spans="1:25" hidden="1">
      <c r="A4447" s="28" t="s">
        <v>5366</v>
      </c>
      <c r="B4447" s="28" t="s">
        <v>5367</v>
      </c>
      <c r="C4447" s="28" t="s">
        <v>4422</v>
      </c>
      <c r="D4447" s="28" t="s">
        <v>2842</v>
      </c>
      <c r="E4447" s="29">
        <v>42304</v>
      </c>
      <c r="F4447" s="28" t="s">
        <v>15518</v>
      </c>
      <c r="G4447" s="30">
        <v>1389</v>
      </c>
      <c r="H4447" s="28" t="s">
        <v>15519</v>
      </c>
      <c r="I4447" s="31">
        <v>0</v>
      </c>
      <c r="J4447" s="31">
        <v>750</v>
      </c>
      <c r="K4447" s="28" t="s">
        <v>13913</v>
      </c>
      <c r="L4447" s="32">
        <f t="shared" si="760"/>
        <v>-750</v>
      </c>
      <c r="M4447" s="33">
        <f t="shared" si="761"/>
        <v>750</v>
      </c>
      <c r="N4447" s="34" t="b">
        <v>1</v>
      </c>
      <c r="O4447" s="35">
        <f t="shared" si="762"/>
        <v>750</v>
      </c>
      <c r="P4447" s="36" t="str">
        <f t="shared" si="763"/>
        <v>G</v>
      </c>
      <c r="Q4447" s="37" t="str">
        <f t="shared" si="764"/>
        <v>Robert Rae</v>
      </c>
      <c r="R4447" s="6" t="str">
        <f t="shared" si="765"/>
        <v>G - Robert Rae</v>
      </c>
      <c r="S4447" s="6" t="str">
        <f>IFERROR(INDEX('Vendor Over-ride'!$C:$C, MATCH($R:$R,'Vendor Over-ride'!$A:$A,0)),"")</f>
        <v>G - Robert Rae</v>
      </c>
      <c r="U4447" s="38" t="str">
        <f t="shared" si="759"/>
        <v>Lottery</v>
      </c>
      <c r="V4447" s="5" t="str">
        <f t="shared" si="769"/>
        <v>AWARD</v>
      </c>
      <c r="W4447" s="5" t="b">
        <f t="shared" si="766"/>
        <v>0</v>
      </c>
      <c r="X4447" s="40">
        <f t="shared" ca="1" si="767"/>
        <v>12610</v>
      </c>
      <c r="Y4447" s="30" t="b">
        <f t="shared" ca="1" si="768"/>
        <v>0</v>
      </c>
    </row>
    <row r="4448" spans="1:25" hidden="1">
      <c r="A4448" s="28" t="s">
        <v>5366</v>
      </c>
      <c r="B4448" s="28" t="s">
        <v>5367</v>
      </c>
      <c r="C4448" s="28" t="s">
        <v>4422</v>
      </c>
      <c r="D4448" s="28" t="s">
        <v>2842</v>
      </c>
      <c r="E4448" s="29">
        <v>42304</v>
      </c>
      <c r="F4448" s="28" t="s">
        <v>4190</v>
      </c>
      <c r="G4448" s="30">
        <v>1389</v>
      </c>
      <c r="H4448" s="28" t="s">
        <v>15520</v>
      </c>
      <c r="I4448" s="31">
        <v>0</v>
      </c>
      <c r="J4448" s="31">
        <v>2000</v>
      </c>
      <c r="K4448" s="28" t="s">
        <v>14250</v>
      </c>
      <c r="L4448" s="32">
        <f t="shared" si="760"/>
        <v>-2000</v>
      </c>
      <c r="M4448" s="33">
        <f t="shared" si="761"/>
        <v>2000</v>
      </c>
      <c r="N4448" s="34" t="b">
        <v>1</v>
      </c>
      <c r="O4448" s="35">
        <f t="shared" si="762"/>
        <v>2000</v>
      </c>
      <c r="P4448" s="36" t="str">
        <f t="shared" si="763"/>
        <v>G</v>
      </c>
      <c r="Q4448" s="37" t="str">
        <f t="shared" si="764"/>
        <v>Sidmouth Folk Week Productions Ltd</v>
      </c>
      <c r="R4448" s="6" t="str">
        <f t="shared" si="765"/>
        <v>G - Sidmouth Folk Week Productions Ltd</v>
      </c>
      <c r="S4448" s="6" t="str">
        <f>IFERROR(INDEX('Vendor Over-ride'!$C:$C, MATCH($R:$R,'Vendor Over-ride'!$A:$A,0)),"")</f>
        <v>G - Sidmouth Folk Week Productions Ltd</v>
      </c>
      <c r="U4448" s="38" t="str">
        <f t="shared" si="759"/>
        <v>Lottery</v>
      </c>
      <c r="V4448" s="5" t="str">
        <f t="shared" si="769"/>
        <v>AWARD</v>
      </c>
      <c r="W4448" s="5" t="b">
        <f t="shared" si="766"/>
        <v>0</v>
      </c>
      <c r="X4448" s="40">
        <f t="shared" ca="1" si="767"/>
        <v>8000</v>
      </c>
      <c r="Y4448" s="30" t="b">
        <f t="shared" ca="1" si="768"/>
        <v>0</v>
      </c>
    </row>
    <row r="4449" spans="1:25" hidden="1">
      <c r="A4449" s="28" t="s">
        <v>5366</v>
      </c>
      <c r="B4449" s="28" t="s">
        <v>5367</v>
      </c>
      <c r="C4449" s="28" t="s">
        <v>4422</v>
      </c>
      <c r="D4449" s="28" t="s">
        <v>2842</v>
      </c>
      <c r="E4449" s="29">
        <v>42304</v>
      </c>
      <c r="F4449" s="28" t="s">
        <v>4143</v>
      </c>
      <c r="G4449" s="30">
        <v>1389</v>
      </c>
      <c r="H4449" s="28" t="s">
        <v>15521</v>
      </c>
      <c r="I4449" s="31">
        <v>0</v>
      </c>
      <c r="J4449" s="31">
        <v>600</v>
      </c>
      <c r="K4449" s="28" t="s">
        <v>14380</v>
      </c>
      <c r="L4449" s="32">
        <f t="shared" si="760"/>
        <v>-600</v>
      </c>
      <c r="M4449" s="33">
        <f t="shared" si="761"/>
        <v>600</v>
      </c>
      <c r="N4449" s="34" t="b">
        <v>1</v>
      </c>
      <c r="O4449" s="35">
        <f t="shared" si="762"/>
        <v>600</v>
      </c>
      <c r="P4449" s="36" t="str">
        <f t="shared" si="763"/>
        <v>G</v>
      </c>
      <c r="Q4449" s="37" t="str">
        <f t="shared" si="764"/>
        <v>LeithLate</v>
      </c>
      <c r="R4449" s="6" t="str">
        <f t="shared" si="765"/>
        <v>G - LeithLate</v>
      </c>
      <c r="S4449" s="6" t="str">
        <f>IFERROR(INDEX('Vendor Over-ride'!$C:$C, MATCH($R:$R,'Vendor Over-ride'!$A:$A,0)),"")</f>
        <v>G - LeithLate</v>
      </c>
      <c r="U4449" s="38" t="str">
        <f t="shared" si="759"/>
        <v>Lottery</v>
      </c>
      <c r="V4449" s="5" t="str">
        <f t="shared" si="769"/>
        <v>AWARD</v>
      </c>
      <c r="W4449" s="5" t="b">
        <f t="shared" si="766"/>
        <v>0</v>
      </c>
      <c r="X4449" s="40">
        <f t="shared" ca="1" si="767"/>
        <v>7740</v>
      </c>
      <c r="Y4449" s="30" t="b">
        <f t="shared" ca="1" si="768"/>
        <v>0</v>
      </c>
    </row>
    <row r="4450" spans="1:25">
      <c r="A4450" s="28" t="s">
        <v>5366</v>
      </c>
      <c r="B4450" s="28" t="s">
        <v>5367</v>
      </c>
      <c r="C4450" s="28" t="s">
        <v>4422</v>
      </c>
      <c r="D4450" s="28" t="s">
        <v>2842</v>
      </c>
      <c r="E4450" s="29">
        <v>42304</v>
      </c>
      <c r="F4450" s="28" t="s">
        <v>4191</v>
      </c>
      <c r="G4450" s="30">
        <v>1389</v>
      </c>
      <c r="H4450" s="28" t="s">
        <v>15522</v>
      </c>
      <c r="I4450" s="31">
        <v>0</v>
      </c>
      <c r="J4450" s="31">
        <v>11153</v>
      </c>
      <c r="K4450" s="28" t="s">
        <v>14847</v>
      </c>
      <c r="L4450" s="32">
        <f t="shared" si="760"/>
        <v>-11153</v>
      </c>
      <c r="M4450" s="33">
        <f t="shared" si="761"/>
        <v>11153</v>
      </c>
      <c r="N4450" s="34" t="b">
        <v>1</v>
      </c>
      <c r="O4450" s="35">
        <f t="shared" si="762"/>
        <v>11153</v>
      </c>
      <c r="P4450" s="36" t="str">
        <f t="shared" si="763"/>
        <v>G</v>
      </c>
      <c r="Q4450" s="37" t="str">
        <f t="shared" si="764"/>
        <v>Word Power Arts</v>
      </c>
      <c r="R4450" s="6" t="str">
        <f t="shared" si="765"/>
        <v>G - Word Power Arts</v>
      </c>
      <c r="S4450" s="6" t="str">
        <f>IFERROR(INDEX('Vendor Over-ride'!$C:$C, MATCH($R:$R,'Vendor Over-ride'!$A:$A,0)),"")</f>
        <v>G - Word Power Arts</v>
      </c>
      <c r="U4450" s="38" t="str">
        <f t="shared" si="759"/>
        <v>Lottery</v>
      </c>
      <c r="V4450" s="5" t="str">
        <f t="shared" si="769"/>
        <v>AWARD</v>
      </c>
      <c r="W4450" s="5" t="b">
        <f t="shared" si="766"/>
        <v>0</v>
      </c>
      <c r="X4450" s="40">
        <f t="shared" ca="1" si="767"/>
        <v>26119</v>
      </c>
      <c r="Y4450" s="30" t="b">
        <f t="shared" ca="1" si="768"/>
        <v>1</v>
      </c>
    </row>
    <row r="4451" spans="1:25" hidden="1">
      <c r="A4451" s="28" t="s">
        <v>5366</v>
      </c>
      <c r="B4451" s="28" t="s">
        <v>5367</v>
      </c>
      <c r="C4451" s="28" t="s">
        <v>4422</v>
      </c>
      <c r="D4451" s="28" t="s">
        <v>2842</v>
      </c>
      <c r="E4451" s="29">
        <v>42304</v>
      </c>
      <c r="F4451" s="28" t="s">
        <v>4193</v>
      </c>
      <c r="G4451" s="30">
        <v>1389</v>
      </c>
      <c r="H4451" s="28" t="s">
        <v>15523</v>
      </c>
      <c r="I4451" s="31">
        <v>0</v>
      </c>
      <c r="J4451" s="31">
        <v>22500</v>
      </c>
      <c r="K4451" s="28" t="s">
        <v>15524</v>
      </c>
      <c r="L4451" s="32">
        <f t="shared" si="760"/>
        <v>-22500</v>
      </c>
      <c r="M4451" s="33">
        <f t="shared" si="761"/>
        <v>22500</v>
      </c>
      <c r="N4451" s="34" t="b">
        <v>1</v>
      </c>
      <c r="O4451" s="35">
        <f t="shared" si="762"/>
        <v>22500</v>
      </c>
      <c r="P4451" s="36" t="str">
        <f t="shared" si="763"/>
        <v>G</v>
      </c>
      <c r="Q4451" s="37" t="str">
        <f t="shared" si="764"/>
        <v>Creative Edinburgh Ltd</v>
      </c>
      <c r="R4451" s="6" t="str">
        <f t="shared" si="765"/>
        <v>G - Creative Edinburgh Ltd</v>
      </c>
      <c r="S4451" s="6" t="str">
        <f>IFERROR(INDEX('Vendor Over-ride'!$C:$C, MATCH($R:$R,'Vendor Over-ride'!$A:$A,0)),"")</f>
        <v>G - Creative Edinburgh Ltd</v>
      </c>
      <c r="U4451" s="38" t="str">
        <f t="shared" si="759"/>
        <v>Lottery</v>
      </c>
      <c r="V4451" s="5" t="str">
        <f t="shared" si="769"/>
        <v>AWARD</v>
      </c>
      <c r="W4451" s="5" t="b">
        <f t="shared" si="766"/>
        <v>0</v>
      </c>
      <c r="X4451" s="40">
        <f t="shared" ca="1" si="767"/>
        <v>22500</v>
      </c>
      <c r="Y4451" s="30" t="b">
        <f t="shared" ca="1" si="768"/>
        <v>0</v>
      </c>
    </row>
    <row r="4452" spans="1:25" hidden="1">
      <c r="A4452" s="28" t="s">
        <v>5366</v>
      </c>
      <c r="B4452" s="28" t="s">
        <v>5367</v>
      </c>
      <c r="C4452" s="28" t="s">
        <v>4422</v>
      </c>
      <c r="D4452" s="28" t="s">
        <v>2842</v>
      </c>
      <c r="E4452" s="29">
        <v>42304</v>
      </c>
      <c r="F4452" s="28" t="s">
        <v>15525</v>
      </c>
      <c r="G4452" s="30">
        <v>1389</v>
      </c>
      <c r="H4452" s="28" t="s">
        <v>15526</v>
      </c>
      <c r="I4452" s="31">
        <v>0</v>
      </c>
      <c r="J4452" s="31">
        <v>600</v>
      </c>
      <c r="K4452" s="28" t="s">
        <v>15527</v>
      </c>
      <c r="L4452" s="32">
        <f t="shared" si="760"/>
        <v>-600</v>
      </c>
      <c r="M4452" s="33">
        <f t="shared" si="761"/>
        <v>600</v>
      </c>
      <c r="N4452" s="34" t="b">
        <v>1</v>
      </c>
      <c r="O4452" s="35">
        <f t="shared" si="762"/>
        <v>600</v>
      </c>
      <c r="P4452" s="36" t="str">
        <f t="shared" si="763"/>
        <v>G</v>
      </c>
      <c r="Q4452" s="37" t="str">
        <f t="shared" si="764"/>
        <v>Emma Finn</v>
      </c>
      <c r="R4452" s="6" t="str">
        <f t="shared" si="765"/>
        <v>G - Emma Finn</v>
      </c>
      <c r="S4452" s="6" t="str">
        <f>IFERROR(INDEX('Vendor Over-ride'!$C:$C, MATCH($R:$R,'Vendor Over-ride'!$A:$A,0)),"")</f>
        <v>G - Emma Finn</v>
      </c>
      <c r="U4452" s="38" t="str">
        <f t="shared" si="759"/>
        <v>Lottery</v>
      </c>
      <c r="V4452" s="5" t="str">
        <f t="shared" si="769"/>
        <v>AWARD</v>
      </c>
      <c r="W4452" s="5" t="b">
        <f t="shared" si="766"/>
        <v>0</v>
      </c>
      <c r="X4452" s="40">
        <f t="shared" ca="1" si="767"/>
        <v>600</v>
      </c>
      <c r="Y4452" s="30" t="b">
        <f t="shared" ca="1" si="768"/>
        <v>0</v>
      </c>
    </row>
    <row r="4453" spans="1:25">
      <c r="A4453" s="28" t="s">
        <v>5366</v>
      </c>
      <c r="B4453" s="28" t="s">
        <v>5367</v>
      </c>
      <c r="C4453" s="28" t="s">
        <v>4422</v>
      </c>
      <c r="D4453" s="28" t="s">
        <v>2842</v>
      </c>
      <c r="E4453" s="29">
        <v>42304</v>
      </c>
      <c r="F4453" s="28" t="s">
        <v>4194</v>
      </c>
      <c r="G4453" s="30">
        <v>1389</v>
      </c>
      <c r="H4453" s="28" t="s">
        <v>15528</v>
      </c>
      <c r="I4453" s="31">
        <v>0</v>
      </c>
      <c r="J4453" s="31">
        <v>28999</v>
      </c>
      <c r="K4453" s="28" t="s">
        <v>15529</v>
      </c>
      <c r="L4453" s="32">
        <f t="shared" si="760"/>
        <v>-28999</v>
      </c>
      <c r="M4453" s="33">
        <f t="shared" si="761"/>
        <v>28999</v>
      </c>
      <c r="N4453" s="34" t="b">
        <v>1</v>
      </c>
      <c r="O4453" s="35">
        <f t="shared" si="762"/>
        <v>28999</v>
      </c>
      <c r="P4453" s="36" t="str">
        <f t="shared" si="763"/>
        <v>G</v>
      </c>
      <c r="Q4453" s="37" t="str">
        <f t="shared" si="764"/>
        <v>Janis Claxton Dance</v>
      </c>
      <c r="R4453" s="6" t="str">
        <f t="shared" si="765"/>
        <v>G - Janis Claxton Dance</v>
      </c>
      <c r="S4453" s="6" t="str">
        <f>IFERROR(INDEX('Vendor Over-ride'!$C:$C, MATCH($R:$R,'Vendor Over-ride'!$A:$A,0)),"")</f>
        <v>G - Janis Claxton Dance</v>
      </c>
      <c r="U4453" s="38" t="str">
        <f t="shared" si="759"/>
        <v>Lottery</v>
      </c>
      <c r="V4453" s="5" t="str">
        <f t="shared" si="769"/>
        <v>AWARD</v>
      </c>
      <c r="W4453" s="5" t="b">
        <f t="shared" si="766"/>
        <v>1</v>
      </c>
      <c r="X4453" s="40">
        <f t="shared" ca="1" si="767"/>
        <v>32124</v>
      </c>
      <c r="Y4453" s="30" t="b">
        <f t="shared" ca="1" si="768"/>
        <v>1</v>
      </c>
    </row>
    <row r="4454" spans="1:25" hidden="1">
      <c r="A4454" s="28" t="s">
        <v>5366</v>
      </c>
      <c r="B4454" s="28" t="s">
        <v>5367</v>
      </c>
      <c r="C4454" s="28" t="s">
        <v>4422</v>
      </c>
      <c r="D4454" s="28" t="s">
        <v>2842</v>
      </c>
      <c r="E4454" s="29">
        <v>42304</v>
      </c>
      <c r="F4454" s="28" t="s">
        <v>4195</v>
      </c>
      <c r="G4454" s="30">
        <v>1389</v>
      </c>
      <c r="H4454" s="28" t="s">
        <v>15530</v>
      </c>
      <c r="I4454" s="31">
        <v>0</v>
      </c>
      <c r="J4454" s="31">
        <v>2723</v>
      </c>
      <c r="K4454" s="28" t="s">
        <v>15531</v>
      </c>
      <c r="L4454" s="32">
        <f t="shared" si="760"/>
        <v>-2723</v>
      </c>
      <c r="M4454" s="33">
        <f t="shared" si="761"/>
        <v>2723</v>
      </c>
      <c r="N4454" s="34" t="b">
        <v>1</v>
      </c>
      <c r="O4454" s="35">
        <f t="shared" si="762"/>
        <v>2723</v>
      </c>
      <c r="P4454" s="36" t="str">
        <f t="shared" si="763"/>
        <v>G</v>
      </c>
      <c r="Q4454" s="37" t="str">
        <f t="shared" si="764"/>
        <v>Lotte Gertz</v>
      </c>
      <c r="R4454" s="6" t="str">
        <f t="shared" si="765"/>
        <v>G - Lotte Gertz</v>
      </c>
      <c r="S4454" s="6" t="str">
        <f>IFERROR(INDEX('Vendor Over-ride'!$C:$C, MATCH($R:$R,'Vendor Over-ride'!$A:$A,0)),"")</f>
        <v>G - Lotte Gertz</v>
      </c>
      <c r="U4454" s="38" t="str">
        <f t="shared" si="759"/>
        <v>Lottery</v>
      </c>
      <c r="V4454" s="5" t="str">
        <f t="shared" si="769"/>
        <v>AWARD</v>
      </c>
      <c r="W4454" s="5" t="b">
        <f t="shared" si="766"/>
        <v>0</v>
      </c>
      <c r="X4454" s="40">
        <f t="shared" ca="1" si="767"/>
        <v>2723</v>
      </c>
      <c r="Y4454" s="30" t="b">
        <f t="shared" ca="1" si="768"/>
        <v>0</v>
      </c>
    </row>
    <row r="4455" spans="1:25" hidden="1">
      <c r="A4455" s="28" t="s">
        <v>5366</v>
      </c>
      <c r="B4455" s="28" t="s">
        <v>5367</v>
      </c>
      <c r="C4455" s="28" t="s">
        <v>4422</v>
      </c>
      <c r="D4455" s="28" t="s">
        <v>2842</v>
      </c>
      <c r="E4455" s="29">
        <v>42304</v>
      </c>
      <c r="F4455" s="28" t="s">
        <v>4196</v>
      </c>
      <c r="G4455" s="30">
        <v>1389</v>
      </c>
      <c r="H4455" s="28" t="s">
        <v>15532</v>
      </c>
      <c r="I4455" s="31">
        <v>0</v>
      </c>
      <c r="J4455" s="31">
        <v>10819</v>
      </c>
      <c r="K4455" s="28" t="s">
        <v>15533</v>
      </c>
      <c r="L4455" s="32">
        <f t="shared" si="760"/>
        <v>-10819</v>
      </c>
      <c r="M4455" s="33">
        <f t="shared" si="761"/>
        <v>10819</v>
      </c>
      <c r="N4455" s="34" t="b">
        <v>1</v>
      </c>
      <c r="O4455" s="35">
        <f t="shared" si="762"/>
        <v>10819</v>
      </c>
      <c r="P4455" s="36" t="str">
        <f t="shared" si="763"/>
        <v>G</v>
      </c>
      <c r="Q4455" s="37" t="str">
        <f t="shared" si="764"/>
        <v>Melanie Forbes-Broomes</v>
      </c>
      <c r="R4455" s="6" t="str">
        <f t="shared" si="765"/>
        <v>G - Melanie Forbes-Broomes</v>
      </c>
      <c r="S4455" s="6" t="str">
        <f>IFERROR(INDEX('Vendor Over-ride'!$C:$C, MATCH($R:$R,'Vendor Over-ride'!$A:$A,0)),"")</f>
        <v>G - Melanie Forbes-Broomes</v>
      </c>
      <c r="U4455" s="38" t="str">
        <f t="shared" si="759"/>
        <v>Lottery</v>
      </c>
      <c r="V4455" s="5" t="str">
        <f t="shared" si="769"/>
        <v>AWARD</v>
      </c>
      <c r="W4455" s="5" t="b">
        <f t="shared" si="766"/>
        <v>0</v>
      </c>
      <c r="X4455" s="40">
        <f t="shared" ca="1" si="767"/>
        <v>10819</v>
      </c>
      <c r="Y4455" s="30" t="b">
        <f t="shared" ca="1" si="768"/>
        <v>0</v>
      </c>
    </row>
    <row r="4456" spans="1:25">
      <c r="A4456" s="28" t="s">
        <v>5366</v>
      </c>
      <c r="B4456" s="28" t="s">
        <v>5367</v>
      </c>
      <c r="C4456" s="28" t="s">
        <v>4422</v>
      </c>
      <c r="D4456" s="28" t="s">
        <v>2842</v>
      </c>
      <c r="E4456" s="29">
        <v>42304</v>
      </c>
      <c r="F4456" s="28" t="s">
        <v>15534</v>
      </c>
      <c r="G4456" s="30">
        <v>1389</v>
      </c>
      <c r="H4456" s="28" t="s">
        <v>15535</v>
      </c>
      <c r="I4456" s="31">
        <v>0</v>
      </c>
      <c r="J4456" s="31">
        <v>37422</v>
      </c>
      <c r="K4456" s="28" t="s">
        <v>15536</v>
      </c>
      <c r="L4456" s="32">
        <f t="shared" si="760"/>
        <v>-37422</v>
      </c>
      <c r="M4456" s="33">
        <f t="shared" si="761"/>
        <v>37422</v>
      </c>
      <c r="N4456" s="34" t="b">
        <v>1</v>
      </c>
      <c r="O4456" s="35">
        <f t="shared" si="762"/>
        <v>37422</v>
      </c>
      <c r="P4456" s="36" t="str">
        <f t="shared" si="763"/>
        <v>G</v>
      </c>
      <c r="Q4456" s="37" t="str">
        <f t="shared" si="764"/>
        <v>The Bothy Project</v>
      </c>
      <c r="R4456" s="6" t="str">
        <f t="shared" si="765"/>
        <v>G - The Bothy Project</v>
      </c>
      <c r="S4456" s="6" t="str">
        <f>IFERROR(INDEX('Vendor Over-ride'!$C:$C, MATCH($R:$R,'Vendor Over-ride'!$A:$A,0)),"")</f>
        <v>G - The Bothy Project</v>
      </c>
      <c r="U4456" s="38" t="str">
        <f t="shared" si="759"/>
        <v>Lottery</v>
      </c>
      <c r="V4456" s="5" t="str">
        <f t="shared" si="769"/>
        <v>AWARD</v>
      </c>
      <c r="W4456" s="5" t="b">
        <f t="shared" si="766"/>
        <v>1</v>
      </c>
      <c r="X4456" s="40">
        <f t="shared" ca="1" si="767"/>
        <v>37422</v>
      </c>
      <c r="Y4456" s="30" t="b">
        <f t="shared" ca="1" si="768"/>
        <v>1</v>
      </c>
    </row>
    <row r="4457" spans="1:25">
      <c r="A4457" s="28" t="s">
        <v>5366</v>
      </c>
      <c r="B4457" s="28" t="s">
        <v>5367</v>
      </c>
      <c r="C4457" s="28" t="s">
        <v>4422</v>
      </c>
      <c r="D4457" s="28" t="s">
        <v>2842</v>
      </c>
      <c r="E4457" s="29">
        <v>42304</v>
      </c>
      <c r="F4457" s="28" t="s">
        <v>4198</v>
      </c>
      <c r="G4457" s="30">
        <v>1389</v>
      </c>
      <c r="H4457" s="28" t="s">
        <v>15537</v>
      </c>
      <c r="I4457" s="31">
        <v>0</v>
      </c>
      <c r="J4457" s="31">
        <v>1125</v>
      </c>
      <c r="K4457" s="28" t="s">
        <v>5433</v>
      </c>
      <c r="L4457" s="32">
        <f t="shared" si="760"/>
        <v>-1125</v>
      </c>
      <c r="M4457" s="33">
        <f t="shared" si="761"/>
        <v>1125</v>
      </c>
      <c r="N4457" s="34" t="b">
        <v>1</v>
      </c>
      <c r="O4457" s="35">
        <f t="shared" si="762"/>
        <v>1125</v>
      </c>
      <c r="P4457" s="36" t="str">
        <f t="shared" si="763"/>
        <v>I</v>
      </c>
      <c r="Q4457" s="37" t="str">
        <f t="shared" si="764"/>
        <v>Aconite Productions</v>
      </c>
      <c r="R4457" s="6" t="str">
        <f t="shared" si="765"/>
        <v>I - Aconite Productions</v>
      </c>
      <c r="S4457" s="6" t="str">
        <f>IFERROR(INDEX('Vendor Over-ride'!$C:$C, MATCH($R:$R,'Vendor Over-ride'!$A:$A,0)),"")</f>
        <v>I - Aconite Productions</v>
      </c>
      <c r="U4457" s="38" t="str">
        <f t="shared" si="759"/>
        <v>Lottery</v>
      </c>
      <c r="V4457" s="5" t="str">
        <f t="shared" si="769"/>
        <v>AWARD</v>
      </c>
      <c r="W4457" s="5" t="b">
        <f t="shared" si="766"/>
        <v>0</v>
      </c>
      <c r="X4457" s="40">
        <f t="shared" ca="1" si="767"/>
        <v>64548</v>
      </c>
      <c r="Y4457" s="30" t="b">
        <f t="shared" ca="1" si="768"/>
        <v>1</v>
      </c>
    </row>
    <row r="4458" spans="1:25" hidden="1">
      <c r="A4458" s="28" t="s">
        <v>5366</v>
      </c>
      <c r="B4458" s="28" t="s">
        <v>5367</v>
      </c>
      <c r="C4458" s="28" t="s">
        <v>4422</v>
      </c>
      <c r="D4458" s="28" t="s">
        <v>2842</v>
      </c>
      <c r="E4458" s="29">
        <v>42304</v>
      </c>
      <c r="F4458" s="28" t="s">
        <v>4199</v>
      </c>
      <c r="G4458" s="30">
        <v>1389</v>
      </c>
      <c r="H4458" s="28" t="s">
        <v>15538</v>
      </c>
      <c r="I4458" s="31">
        <v>0</v>
      </c>
      <c r="J4458" s="31">
        <v>750</v>
      </c>
      <c r="K4458" s="28" t="s">
        <v>15539</v>
      </c>
      <c r="L4458" s="32">
        <f t="shared" si="760"/>
        <v>-750</v>
      </c>
      <c r="M4458" s="33">
        <f t="shared" si="761"/>
        <v>750</v>
      </c>
      <c r="N4458" s="34" t="b">
        <v>1</v>
      </c>
      <c r="O4458" s="35">
        <f t="shared" si="762"/>
        <v>750</v>
      </c>
      <c r="P4458" s="36" t="str">
        <f t="shared" si="763"/>
        <v>I</v>
      </c>
      <c r="Q4458" s="37" t="str">
        <f t="shared" si="764"/>
        <v>ammfilm</v>
      </c>
      <c r="R4458" s="6" t="str">
        <f t="shared" si="765"/>
        <v>I - ammfilm</v>
      </c>
      <c r="S4458" s="6" t="str">
        <f>IFERROR(INDEX('Vendor Over-ride'!$C:$C, MATCH($R:$R,'Vendor Over-ride'!$A:$A,0)),"")</f>
        <v>I - ammfilm</v>
      </c>
      <c r="U4458" s="38" t="str">
        <f t="shared" si="759"/>
        <v>Lottery</v>
      </c>
      <c r="V4458" s="5" t="str">
        <f t="shared" si="769"/>
        <v>AWARD</v>
      </c>
      <c r="W4458" s="5" t="b">
        <f t="shared" si="766"/>
        <v>0</v>
      </c>
      <c r="X4458" s="40">
        <f t="shared" ca="1" si="767"/>
        <v>1000</v>
      </c>
      <c r="Y4458" s="30" t="b">
        <f t="shared" ca="1" si="768"/>
        <v>0</v>
      </c>
    </row>
    <row r="4459" spans="1:25" hidden="1">
      <c r="A4459" s="28" t="s">
        <v>5366</v>
      </c>
      <c r="B4459" s="28" t="s">
        <v>5367</v>
      </c>
      <c r="C4459" s="28" t="s">
        <v>4422</v>
      </c>
      <c r="D4459" s="28" t="s">
        <v>2842</v>
      </c>
      <c r="E4459" s="29">
        <v>42304</v>
      </c>
      <c r="F4459" s="28" t="s">
        <v>4200</v>
      </c>
      <c r="G4459" s="30">
        <v>1389</v>
      </c>
      <c r="H4459" s="28" t="s">
        <v>15540</v>
      </c>
      <c r="I4459" s="31">
        <v>0</v>
      </c>
      <c r="J4459" s="31">
        <v>375</v>
      </c>
      <c r="K4459" s="28" t="s">
        <v>14189</v>
      </c>
      <c r="L4459" s="32">
        <f t="shared" si="760"/>
        <v>-375</v>
      </c>
      <c r="M4459" s="33">
        <f t="shared" si="761"/>
        <v>375</v>
      </c>
      <c r="N4459" s="34" t="b">
        <v>1</v>
      </c>
      <c r="O4459" s="35">
        <f t="shared" si="762"/>
        <v>375</v>
      </c>
      <c r="P4459" s="36" t="str">
        <f t="shared" si="763"/>
        <v>I</v>
      </c>
      <c r="Q4459" s="37" t="str">
        <f t="shared" si="764"/>
        <v>Blazing Griffin Limited</v>
      </c>
      <c r="R4459" s="6" t="str">
        <f t="shared" si="765"/>
        <v>I - Blazing Griffin Limited</v>
      </c>
      <c r="S4459" s="6" t="str">
        <f>IFERROR(INDEX('Vendor Over-ride'!$C:$C, MATCH($R:$R,'Vendor Over-ride'!$A:$A,0)),"")</f>
        <v>I - Blazing Griffin Limited</v>
      </c>
      <c r="U4459" s="38" t="str">
        <f t="shared" si="759"/>
        <v>Lottery</v>
      </c>
      <c r="V4459" s="5" t="str">
        <f t="shared" si="769"/>
        <v>AWARD</v>
      </c>
      <c r="W4459" s="5" t="b">
        <f t="shared" si="766"/>
        <v>0</v>
      </c>
      <c r="X4459" s="40">
        <f t="shared" ca="1" si="767"/>
        <v>2625</v>
      </c>
      <c r="Y4459" s="30" t="b">
        <f t="shared" ca="1" si="768"/>
        <v>0</v>
      </c>
    </row>
    <row r="4460" spans="1:25">
      <c r="A4460" s="28" t="s">
        <v>5366</v>
      </c>
      <c r="B4460" s="28" t="s">
        <v>5367</v>
      </c>
      <c r="C4460" s="28" t="s">
        <v>4422</v>
      </c>
      <c r="D4460" s="28" t="s">
        <v>2842</v>
      </c>
      <c r="E4460" s="29">
        <v>42304</v>
      </c>
      <c r="F4460" s="28" t="s">
        <v>4201</v>
      </c>
      <c r="G4460" s="30">
        <v>1389</v>
      </c>
      <c r="H4460" s="28" t="s">
        <v>15541</v>
      </c>
      <c r="I4460" s="31">
        <v>0</v>
      </c>
      <c r="J4460" s="31">
        <v>18750</v>
      </c>
      <c r="K4460" s="28" t="s">
        <v>4973</v>
      </c>
      <c r="L4460" s="32">
        <f t="shared" si="760"/>
        <v>-18750</v>
      </c>
      <c r="M4460" s="33">
        <f t="shared" si="761"/>
        <v>18750</v>
      </c>
      <c r="N4460" s="34" t="b">
        <v>1</v>
      </c>
      <c r="O4460" s="35">
        <f t="shared" si="762"/>
        <v>18750</v>
      </c>
      <c r="P4460" s="36" t="str">
        <f t="shared" si="763"/>
        <v>I</v>
      </c>
      <c r="Q4460" s="37" t="str">
        <f t="shared" si="764"/>
        <v>Bord na Gaidhlig</v>
      </c>
      <c r="R4460" s="6" t="str">
        <f t="shared" si="765"/>
        <v>I - Bord na Gaidhlig</v>
      </c>
      <c r="S4460" s="6" t="str">
        <f>IFERROR(INDEX('Vendor Over-ride'!$C:$C, MATCH($R:$R,'Vendor Over-ride'!$A:$A,0)),"")</f>
        <v>I - Bord na Gaidhlig</v>
      </c>
      <c r="U4460" s="38" t="str">
        <f t="shared" si="759"/>
        <v>Lottery</v>
      </c>
      <c r="V4460" s="5" t="str">
        <f t="shared" si="769"/>
        <v>AWARD</v>
      </c>
      <c r="W4460" s="5" t="b">
        <f t="shared" si="766"/>
        <v>0</v>
      </c>
      <c r="X4460" s="40">
        <f t="shared" ca="1" si="767"/>
        <v>43750</v>
      </c>
      <c r="Y4460" s="30" t="b">
        <f t="shared" ca="1" si="768"/>
        <v>1</v>
      </c>
    </row>
    <row r="4461" spans="1:25">
      <c r="A4461" s="28" t="s">
        <v>5366</v>
      </c>
      <c r="B4461" s="28" t="s">
        <v>5367</v>
      </c>
      <c r="C4461" s="28" t="s">
        <v>4422</v>
      </c>
      <c r="D4461" s="28" t="s">
        <v>2842</v>
      </c>
      <c r="E4461" s="29">
        <v>42304</v>
      </c>
      <c r="F4461" s="28" t="s">
        <v>4203</v>
      </c>
      <c r="G4461" s="30">
        <v>1389</v>
      </c>
      <c r="H4461" s="28" t="s">
        <v>15542</v>
      </c>
      <c r="I4461" s="31">
        <v>0</v>
      </c>
      <c r="J4461" s="31">
        <v>9357</v>
      </c>
      <c r="K4461" s="28" t="s">
        <v>5371</v>
      </c>
      <c r="L4461" s="32">
        <f t="shared" si="760"/>
        <v>-9357</v>
      </c>
      <c r="M4461" s="33">
        <f t="shared" si="761"/>
        <v>9357</v>
      </c>
      <c r="N4461" s="34" t="b">
        <v>1</v>
      </c>
      <c r="O4461" s="35">
        <f t="shared" si="762"/>
        <v>9357</v>
      </c>
      <c r="P4461" s="36" t="str">
        <f t="shared" si="763"/>
        <v>I</v>
      </c>
      <c r="Q4461" s="37" t="str">
        <f t="shared" si="764"/>
        <v>Comar</v>
      </c>
      <c r="R4461" s="6" t="str">
        <f t="shared" si="765"/>
        <v>I - Comar</v>
      </c>
      <c r="S4461" s="6" t="str">
        <f>IFERROR(INDEX('Vendor Over-ride'!$C:$C, MATCH($R:$R,'Vendor Over-ride'!$A:$A,0)),"")</f>
        <v>I - Comar</v>
      </c>
      <c r="U4461" s="38" t="str">
        <f t="shared" si="759"/>
        <v>Lottery</v>
      </c>
      <c r="V4461" s="5" t="str">
        <f t="shared" si="769"/>
        <v>AWARD</v>
      </c>
      <c r="W4461" s="5" t="b">
        <f t="shared" si="766"/>
        <v>0</v>
      </c>
      <c r="X4461" s="40">
        <f t="shared" ca="1" si="767"/>
        <v>97700.849999999991</v>
      </c>
      <c r="Y4461" s="30" t="b">
        <f t="shared" ca="1" si="768"/>
        <v>1</v>
      </c>
    </row>
    <row r="4462" spans="1:25" hidden="1">
      <c r="A4462" s="28" t="s">
        <v>5366</v>
      </c>
      <c r="B4462" s="28" t="s">
        <v>5367</v>
      </c>
      <c r="C4462" s="28" t="s">
        <v>4422</v>
      </c>
      <c r="D4462" s="28" t="s">
        <v>2842</v>
      </c>
      <c r="E4462" s="29">
        <v>42304</v>
      </c>
      <c r="F4462" s="28" t="s">
        <v>4204</v>
      </c>
      <c r="G4462" s="30">
        <v>1389</v>
      </c>
      <c r="H4462" s="28" t="s">
        <v>15543</v>
      </c>
      <c r="I4462" s="31">
        <v>0</v>
      </c>
      <c r="J4462" s="31">
        <v>15336</v>
      </c>
      <c r="K4462" s="28" t="s">
        <v>15544</v>
      </c>
      <c r="L4462" s="32">
        <f t="shared" si="760"/>
        <v>-15336</v>
      </c>
      <c r="M4462" s="33">
        <f t="shared" si="761"/>
        <v>15336</v>
      </c>
      <c r="N4462" s="34" t="b">
        <v>1</v>
      </c>
      <c r="O4462" s="35">
        <f t="shared" si="762"/>
        <v>15336</v>
      </c>
      <c r="P4462" s="36" t="str">
        <f t="shared" si="763"/>
        <v>I</v>
      </c>
      <c r="Q4462" s="37" t="str">
        <f t="shared" si="764"/>
        <v>Fraser MacLean</v>
      </c>
      <c r="R4462" s="6" t="str">
        <f t="shared" si="765"/>
        <v>I - Fraser MacLean</v>
      </c>
      <c r="S4462" s="6" t="str">
        <f>IFERROR(INDEX('Vendor Over-ride'!$C:$C, MATCH($R:$R,'Vendor Over-ride'!$A:$A,0)),"")</f>
        <v>I - Fraser MacLean</v>
      </c>
      <c r="U4462" s="38" t="str">
        <f t="shared" si="759"/>
        <v>Lottery</v>
      </c>
      <c r="V4462" s="5" t="str">
        <f t="shared" si="769"/>
        <v>AWARD</v>
      </c>
      <c r="W4462" s="5" t="b">
        <f t="shared" si="766"/>
        <v>0</v>
      </c>
      <c r="X4462" s="40">
        <f t="shared" ca="1" si="767"/>
        <v>15336</v>
      </c>
      <c r="Y4462" s="30" t="b">
        <f t="shared" ca="1" si="768"/>
        <v>0</v>
      </c>
    </row>
    <row r="4463" spans="1:25">
      <c r="A4463" s="28" t="s">
        <v>5366</v>
      </c>
      <c r="B4463" s="28" t="s">
        <v>5367</v>
      </c>
      <c r="C4463" s="28" t="s">
        <v>4422</v>
      </c>
      <c r="D4463" s="28" t="s">
        <v>2842</v>
      </c>
      <c r="E4463" s="29">
        <v>42304</v>
      </c>
      <c r="F4463" s="28" t="s">
        <v>4206</v>
      </c>
      <c r="G4463" s="30">
        <v>1389</v>
      </c>
      <c r="H4463" s="28" t="s">
        <v>15545</v>
      </c>
      <c r="I4463" s="31">
        <v>0</v>
      </c>
      <c r="J4463" s="31">
        <v>6179</v>
      </c>
      <c r="K4463" s="28" t="s">
        <v>5472</v>
      </c>
      <c r="L4463" s="32">
        <f t="shared" si="760"/>
        <v>-6179</v>
      </c>
      <c r="M4463" s="33">
        <f t="shared" si="761"/>
        <v>6179</v>
      </c>
      <c r="N4463" s="34" t="b">
        <v>1</v>
      </c>
      <c r="O4463" s="35">
        <f t="shared" si="762"/>
        <v>6179</v>
      </c>
      <c r="P4463" s="36" t="str">
        <f t="shared" si="763"/>
        <v>I</v>
      </c>
      <c r="Q4463" s="37" t="str">
        <f t="shared" si="764"/>
        <v>Glasgow Life</v>
      </c>
      <c r="R4463" s="6" t="str">
        <f t="shared" si="765"/>
        <v>I - Glasgow Life</v>
      </c>
      <c r="S4463" s="6" t="str">
        <f>IFERROR(INDEX('Vendor Over-ride'!$C:$C, MATCH($R:$R,'Vendor Over-ride'!$A:$A,0)),"")</f>
        <v>I - Glasgow Life</v>
      </c>
      <c r="U4463" s="38" t="str">
        <f t="shared" ref="U4463:U4526" si="770">"Lottery"</f>
        <v>Lottery</v>
      </c>
      <c r="V4463" s="5" t="str">
        <f t="shared" si="769"/>
        <v>AWARD</v>
      </c>
      <c r="W4463" s="5" t="b">
        <f t="shared" si="766"/>
        <v>0</v>
      </c>
      <c r="X4463" s="40">
        <f t="shared" ca="1" si="767"/>
        <v>194429</v>
      </c>
      <c r="Y4463" s="30" t="b">
        <f t="shared" ca="1" si="768"/>
        <v>1</v>
      </c>
    </row>
    <row r="4464" spans="1:25">
      <c r="A4464" s="28" t="s">
        <v>5366</v>
      </c>
      <c r="B4464" s="28" t="s">
        <v>5367</v>
      </c>
      <c r="C4464" s="28" t="s">
        <v>4422</v>
      </c>
      <c r="D4464" s="28" t="s">
        <v>2842</v>
      </c>
      <c r="E4464" s="29">
        <v>42304</v>
      </c>
      <c r="F4464" s="28" t="s">
        <v>4207</v>
      </c>
      <c r="G4464" s="30">
        <v>1389</v>
      </c>
      <c r="H4464" s="28" t="s">
        <v>15546</v>
      </c>
      <c r="I4464" s="31">
        <v>0</v>
      </c>
      <c r="J4464" s="31">
        <v>12000</v>
      </c>
      <c r="K4464" s="28" t="s">
        <v>15229</v>
      </c>
      <c r="L4464" s="32">
        <f t="shared" si="760"/>
        <v>-12000</v>
      </c>
      <c r="M4464" s="33">
        <f t="shared" si="761"/>
        <v>12000</v>
      </c>
      <c r="N4464" s="34" t="b">
        <v>1</v>
      </c>
      <c r="O4464" s="35">
        <f t="shared" si="762"/>
        <v>12000</v>
      </c>
      <c r="P4464" s="36" t="str">
        <f t="shared" si="763"/>
        <v>I</v>
      </c>
      <c r="Q4464" s="37" t="str">
        <f t="shared" si="764"/>
        <v>Jackie Wylie</v>
      </c>
      <c r="R4464" s="6" t="str">
        <f t="shared" si="765"/>
        <v>I - Jackie Wylie</v>
      </c>
      <c r="S4464" s="6" t="str">
        <f>IFERROR(INDEX('Vendor Over-ride'!$C:$C, MATCH($R:$R,'Vendor Over-ride'!$A:$A,0)),"")</f>
        <v>I - Jackie Wylie</v>
      </c>
      <c r="U4464" s="38" t="str">
        <f t="shared" si="770"/>
        <v>Lottery</v>
      </c>
      <c r="V4464" s="5" t="str">
        <f t="shared" si="769"/>
        <v>AWARD</v>
      </c>
      <c r="W4464" s="5" t="b">
        <f t="shared" si="766"/>
        <v>0</v>
      </c>
      <c r="X4464" s="40">
        <f t="shared" ca="1" si="767"/>
        <v>30000</v>
      </c>
      <c r="Y4464" s="30" t="b">
        <f t="shared" ca="1" si="768"/>
        <v>1</v>
      </c>
    </row>
    <row r="4465" spans="1:25" hidden="1">
      <c r="A4465" s="28" t="s">
        <v>5366</v>
      </c>
      <c r="B4465" s="28" t="s">
        <v>5367</v>
      </c>
      <c r="C4465" s="28" t="s">
        <v>4422</v>
      </c>
      <c r="D4465" s="28" t="s">
        <v>2842</v>
      </c>
      <c r="E4465" s="29">
        <v>42304</v>
      </c>
      <c r="F4465" s="28" t="s">
        <v>4208</v>
      </c>
      <c r="G4465" s="30">
        <v>1389</v>
      </c>
      <c r="H4465" s="28" t="s">
        <v>15547</v>
      </c>
      <c r="I4465" s="31">
        <v>0</v>
      </c>
      <c r="J4465" s="31">
        <v>1500</v>
      </c>
      <c r="K4465" s="28" t="s">
        <v>5640</v>
      </c>
      <c r="L4465" s="32">
        <f t="shared" si="760"/>
        <v>-1500</v>
      </c>
      <c r="M4465" s="33">
        <f t="shared" si="761"/>
        <v>1500</v>
      </c>
      <c r="N4465" s="34" t="b">
        <v>1</v>
      </c>
      <c r="O4465" s="35">
        <f t="shared" si="762"/>
        <v>1500</v>
      </c>
      <c r="P4465" s="36" t="str">
        <f t="shared" si="763"/>
        <v>I</v>
      </c>
      <c r="Q4465" s="37" t="str">
        <f t="shared" si="764"/>
        <v>Lorraine McCauley</v>
      </c>
      <c r="R4465" s="6" t="str">
        <f t="shared" si="765"/>
        <v>I - Lorraine McCauley</v>
      </c>
      <c r="S4465" s="6" t="str">
        <f>IFERROR(INDEX('Vendor Over-ride'!$C:$C, MATCH($R:$R,'Vendor Over-ride'!$A:$A,0)),"")</f>
        <v>I - Lorraine McCauley</v>
      </c>
      <c r="U4465" s="38" t="str">
        <f t="shared" si="770"/>
        <v>Lottery</v>
      </c>
      <c r="V4465" s="5" t="str">
        <f t="shared" si="769"/>
        <v>AWARD</v>
      </c>
      <c r="W4465" s="5" t="b">
        <f t="shared" si="766"/>
        <v>0</v>
      </c>
      <c r="X4465" s="40">
        <f t="shared" ca="1" si="767"/>
        <v>1500</v>
      </c>
      <c r="Y4465" s="30" t="b">
        <f t="shared" ca="1" si="768"/>
        <v>0</v>
      </c>
    </row>
    <row r="4466" spans="1:25">
      <c r="A4466" s="28" t="s">
        <v>5366</v>
      </c>
      <c r="B4466" s="28" t="s">
        <v>5367</v>
      </c>
      <c r="C4466" s="28" t="s">
        <v>4422</v>
      </c>
      <c r="D4466" s="28" t="s">
        <v>2842</v>
      </c>
      <c r="E4466" s="29">
        <v>42304</v>
      </c>
      <c r="F4466" s="28" t="s">
        <v>4209</v>
      </c>
      <c r="G4466" s="30">
        <v>1389</v>
      </c>
      <c r="H4466" s="28" t="s">
        <v>15548</v>
      </c>
      <c r="I4466" s="31">
        <v>0</v>
      </c>
      <c r="J4466" s="31">
        <v>25000</v>
      </c>
      <c r="K4466" s="28" t="s">
        <v>5476</v>
      </c>
      <c r="L4466" s="32">
        <f t="shared" si="760"/>
        <v>-25000</v>
      </c>
      <c r="M4466" s="33">
        <f t="shared" si="761"/>
        <v>25000</v>
      </c>
      <c r="N4466" s="34" t="b">
        <v>1</v>
      </c>
      <c r="O4466" s="35">
        <f t="shared" si="762"/>
        <v>25000</v>
      </c>
      <c r="P4466" s="36" t="str">
        <f t="shared" si="763"/>
        <v>I</v>
      </c>
      <c r="Q4466" s="37" t="str">
        <f t="shared" si="764"/>
        <v>The National Galleries of Scotland</v>
      </c>
      <c r="R4466" s="6" t="str">
        <f t="shared" si="765"/>
        <v>I - The National Galleries of Scotland</v>
      </c>
      <c r="S4466" s="6" t="str">
        <f>IFERROR(INDEX('Vendor Over-ride'!$C:$C, MATCH($R:$R,'Vendor Over-ride'!$A:$A,0)),"")</f>
        <v>I - National Galleries of Scotland</v>
      </c>
      <c r="U4466" s="38" t="str">
        <f t="shared" si="770"/>
        <v>Lottery</v>
      </c>
      <c r="V4466" s="5" t="str">
        <f t="shared" si="769"/>
        <v>AWARD</v>
      </c>
      <c r="W4466" s="5" t="b">
        <f t="shared" si="766"/>
        <v>1</v>
      </c>
      <c r="X4466" s="40">
        <f t="shared" ca="1" si="767"/>
        <v>158472</v>
      </c>
      <c r="Y4466" s="30" t="b">
        <f t="shared" ca="1" si="768"/>
        <v>1</v>
      </c>
    </row>
    <row r="4467" spans="1:25" hidden="1">
      <c r="A4467" s="28" t="s">
        <v>5366</v>
      </c>
      <c r="B4467" s="28" t="s">
        <v>5367</v>
      </c>
      <c r="C4467" s="28" t="s">
        <v>4422</v>
      </c>
      <c r="D4467" s="28" t="s">
        <v>2842</v>
      </c>
      <c r="E4467" s="29">
        <v>42304</v>
      </c>
      <c r="F4467" s="28" t="s">
        <v>4210</v>
      </c>
      <c r="G4467" s="30">
        <v>1389</v>
      </c>
      <c r="H4467" s="28" t="s">
        <v>15549</v>
      </c>
      <c r="I4467" s="31">
        <v>0</v>
      </c>
      <c r="J4467" s="31">
        <v>5000</v>
      </c>
      <c r="K4467" s="28" t="s">
        <v>5808</v>
      </c>
      <c r="L4467" s="32">
        <f t="shared" si="760"/>
        <v>-5000</v>
      </c>
      <c r="M4467" s="33">
        <f t="shared" si="761"/>
        <v>5000</v>
      </c>
      <c r="N4467" s="34" t="b">
        <v>1</v>
      </c>
      <c r="O4467" s="35">
        <f t="shared" si="762"/>
        <v>5000</v>
      </c>
      <c r="P4467" s="36" t="str">
        <f t="shared" si="763"/>
        <v>I</v>
      </c>
      <c r="Q4467" s="37" t="str">
        <f t="shared" si="764"/>
        <v>NHS Forth Valley</v>
      </c>
      <c r="R4467" s="6" t="str">
        <f t="shared" si="765"/>
        <v>I - NHS Forth Valley</v>
      </c>
      <c r="S4467" s="6" t="str">
        <f>IFERROR(INDEX('Vendor Over-ride'!$C:$C, MATCH($R:$R,'Vendor Over-ride'!$A:$A,0)),"")</f>
        <v>I - NHS Forth Valley</v>
      </c>
      <c r="U4467" s="38" t="str">
        <f t="shared" si="770"/>
        <v>Lottery</v>
      </c>
      <c r="V4467" s="5" t="str">
        <f t="shared" si="769"/>
        <v>AWARD</v>
      </c>
      <c r="W4467" s="5" t="b">
        <f t="shared" si="766"/>
        <v>0</v>
      </c>
      <c r="X4467" s="40">
        <f t="shared" ca="1" si="767"/>
        <v>5000</v>
      </c>
      <c r="Y4467" s="30" t="b">
        <f t="shared" ca="1" si="768"/>
        <v>0</v>
      </c>
    </row>
    <row r="4468" spans="1:25" hidden="1">
      <c r="A4468" s="28" t="s">
        <v>5366</v>
      </c>
      <c r="B4468" s="28" t="s">
        <v>5367</v>
      </c>
      <c r="C4468" s="28" t="s">
        <v>4422</v>
      </c>
      <c r="D4468" s="28" t="s">
        <v>2842</v>
      </c>
      <c r="E4468" s="29">
        <v>42304</v>
      </c>
      <c r="F4468" s="28" t="s">
        <v>4212</v>
      </c>
      <c r="G4468" s="30">
        <v>1389</v>
      </c>
      <c r="H4468" s="28" t="s">
        <v>15550</v>
      </c>
      <c r="I4468" s="31">
        <v>0</v>
      </c>
      <c r="J4468" s="31">
        <v>4500</v>
      </c>
      <c r="K4468" s="28" t="s">
        <v>15551</v>
      </c>
      <c r="L4468" s="32">
        <f t="shared" si="760"/>
        <v>-4500</v>
      </c>
      <c r="M4468" s="33">
        <f t="shared" si="761"/>
        <v>4500</v>
      </c>
      <c r="N4468" s="34" t="b">
        <v>1</v>
      </c>
      <c r="O4468" s="35">
        <f t="shared" si="762"/>
        <v>4500</v>
      </c>
      <c r="P4468" s="36" t="str">
        <f t="shared" si="763"/>
        <v>I</v>
      </c>
      <c r="Q4468" s="37" t="str">
        <f t="shared" si="764"/>
        <v>Pure Magic Films Ltd (Muirhouse)</v>
      </c>
      <c r="R4468" s="6" t="str">
        <f t="shared" si="765"/>
        <v>I - Pure Magic Films Ltd (Muirhouse)</v>
      </c>
      <c r="S4468" s="6" t="str">
        <f>IFERROR(INDEX('Vendor Over-ride'!$C:$C, MATCH($R:$R,'Vendor Over-ride'!$A:$A,0)),"")</f>
        <v>I - Pure Magic Films Ltd (Muirhouse)</v>
      </c>
      <c r="U4468" s="38" t="str">
        <f t="shared" si="770"/>
        <v>Lottery</v>
      </c>
      <c r="V4468" s="5" t="str">
        <f t="shared" si="769"/>
        <v>AWARD</v>
      </c>
      <c r="W4468" s="5" t="b">
        <f t="shared" si="766"/>
        <v>0</v>
      </c>
      <c r="X4468" s="40">
        <f t="shared" ca="1" si="767"/>
        <v>4500</v>
      </c>
      <c r="Y4468" s="30" t="b">
        <f t="shared" ca="1" si="768"/>
        <v>0</v>
      </c>
    </row>
    <row r="4469" spans="1:25">
      <c r="A4469" s="28" t="s">
        <v>5366</v>
      </c>
      <c r="B4469" s="28" t="s">
        <v>5367</v>
      </c>
      <c r="C4469" s="28" t="s">
        <v>4422</v>
      </c>
      <c r="D4469" s="28" t="s">
        <v>2842</v>
      </c>
      <c r="E4469" s="29">
        <v>42304</v>
      </c>
      <c r="F4469" s="28" t="s">
        <v>4213</v>
      </c>
      <c r="G4469" s="30">
        <v>1389</v>
      </c>
      <c r="H4469" s="28" t="s">
        <v>15552</v>
      </c>
      <c r="I4469" s="31">
        <v>0</v>
      </c>
      <c r="J4469" s="31">
        <v>865.13</v>
      </c>
      <c r="K4469" s="28" t="s">
        <v>5674</v>
      </c>
      <c r="L4469" s="32">
        <f t="shared" si="760"/>
        <v>-865.13</v>
      </c>
      <c r="M4469" s="33">
        <f t="shared" si="761"/>
        <v>865.13</v>
      </c>
      <c r="N4469" s="34" t="b">
        <v>1</v>
      </c>
      <c r="O4469" s="35">
        <f t="shared" si="762"/>
        <v>865.13</v>
      </c>
      <c r="P4469" s="36" t="str">
        <f t="shared" si="763"/>
        <v>I</v>
      </c>
      <c r="Q4469" s="37" t="str">
        <f t="shared" si="764"/>
        <v>Ramesh Meyyappan Productions</v>
      </c>
      <c r="R4469" s="6" t="str">
        <f t="shared" si="765"/>
        <v>I - Ramesh Meyyappan Productions</v>
      </c>
      <c r="S4469" s="6" t="str">
        <f>IFERROR(INDEX('Vendor Over-ride'!$C:$C, MATCH($R:$R,'Vendor Over-ride'!$A:$A,0)),"")</f>
        <v>I - Ramesh Meyyappan Productions</v>
      </c>
      <c r="U4469" s="38" t="str">
        <f t="shared" si="770"/>
        <v>Lottery</v>
      </c>
      <c r="V4469" s="5" t="str">
        <f t="shared" si="769"/>
        <v>AWARD</v>
      </c>
      <c r="W4469" s="5" t="b">
        <f t="shared" si="766"/>
        <v>0</v>
      </c>
      <c r="X4469" s="40">
        <f t="shared" ca="1" si="767"/>
        <v>32442.99</v>
      </c>
      <c r="Y4469" s="30" t="b">
        <f t="shared" ca="1" si="768"/>
        <v>1</v>
      </c>
    </row>
    <row r="4470" spans="1:25">
      <c r="A4470" s="28" t="s">
        <v>5366</v>
      </c>
      <c r="B4470" s="28" t="s">
        <v>5367</v>
      </c>
      <c r="C4470" s="28" t="s">
        <v>4422</v>
      </c>
      <c r="D4470" s="28" t="s">
        <v>2842</v>
      </c>
      <c r="E4470" s="29">
        <v>42304</v>
      </c>
      <c r="F4470" s="28" t="s">
        <v>4214</v>
      </c>
      <c r="G4470" s="30">
        <v>1389</v>
      </c>
      <c r="H4470" s="28" t="s">
        <v>15553</v>
      </c>
      <c r="I4470" s="31">
        <v>0</v>
      </c>
      <c r="J4470" s="31">
        <v>15000</v>
      </c>
      <c r="K4470" s="28" t="s">
        <v>14225</v>
      </c>
      <c r="L4470" s="32">
        <f t="shared" si="760"/>
        <v>-15000</v>
      </c>
      <c r="M4470" s="33">
        <f t="shared" si="761"/>
        <v>15000</v>
      </c>
      <c r="N4470" s="34" t="b">
        <v>1</v>
      </c>
      <c r="O4470" s="35">
        <f t="shared" si="762"/>
        <v>15000</v>
      </c>
      <c r="P4470" s="36" t="str">
        <f t="shared" si="763"/>
        <v>I</v>
      </c>
      <c r="Q4470" s="37" t="str">
        <f t="shared" si="764"/>
        <v>The Stove Network Ltd</v>
      </c>
      <c r="R4470" s="6" t="str">
        <f t="shared" si="765"/>
        <v>I - The Stove Network Ltd</v>
      </c>
      <c r="S4470" s="6" t="str">
        <f>IFERROR(INDEX('Vendor Over-ride'!$C:$C, MATCH($R:$R,'Vendor Over-ride'!$A:$A,0)),"")</f>
        <v>I - Stove Network Ltd, The</v>
      </c>
      <c r="U4470" s="38" t="str">
        <f t="shared" si="770"/>
        <v>Lottery</v>
      </c>
      <c r="V4470" s="5" t="str">
        <f t="shared" si="769"/>
        <v>AWARD</v>
      </c>
      <c r="W4470" s="5" t="b">
        <f t="shared" si="766"/>
        <v>0</v>
      </c>
      <c r="X4470" s="40">
        <f t="shared" ca="1" si="767"/>
        <v>108705.09</v>
      </c>
      <c r="Y4470" s="30" t="b">
        <f t="shared" ca="1" si="768"/>
        <v>1</v>
      </c>
    </row>
    <row r="4471" spans="1:25">
      <c r="A4471" s="28" t="s">
        <v>5366</v>
      </c>
      <c r="B4471" s="28" t="s">
        <v>5367</v>
      </c>
      <c r="C4471" s="28" t="s">
        <v>4422</v>
      </c>
      <c r="D4471" s="28" t="s">
        <v>2842</v>
      </c>
      <c r="E4471" s="29">
        <v>42304</v>
      </c>
      <c r="F4471" s="28" t="s">
        <v>15554</v>
      </c>
      <c r="G4471" s="30">
        <v>1389</v>
      </c>
      <c r="H4471" s="28" t="s">
        <v>15555</v>
      </c>
      <c r="I4471" s="31">
        <v>0</v>
      </c>
      <c r="J4471" s="31">
        <v>15000</v>
      </c>
      <c r="K4471" s="28" t="s">
        <v>15186</v>
      </c>
      <c r="L4471" s="32">
        <f t="shared" si="760"/>
        <v>-15000</v>
      </c>
      <c r="M4471" s="33">
        <f t="shared" si="761"/>
        <v>15000</v>
      </c>
      <c r="N4471" s="34" t="b">
        <v>1</v>
      </c>
      <c r="O4471" s="35">
        <f t="shared" si="762"/>
        <v>15000</v>
      </c>
      <c r="P4471" s="36" t="str">
        <f t="shared" si="763"/>
        <v>I</v>
      </c>
      <c r="Q4471" s="37" t="str">
        <f t="shared" si="764"/>
        <v>Young Films Ltd (Bannan Series 3)</v>
      </c>
      <c r="R4471" s="6" t="str">
        <f t="shared" si="765"/>
        <v>I - Young Films Ltd (Bannan Series 3)</v>
      </c>
      <c r="S4471" s="6" t="str">
        <f>IFERROR(INDEX('Vendor Over-ride'!$C:$C, MATCH($R:$R,'Vendor Over-ride'!$A:$A,0)),"")</f>
        <v>I - Young Films Ltd</v>
      </c>
      <c r="U4471" s="38" t="str">
        <f t="shared" si="770"/>
        <v>Lottery</v>
      </c>
      <c r="V4471" s="5" t="str">
        <f t="shared" si="769"/>
        <v>AWARD</v>
      </c>
      <c r="W4471" s="5" t="b">
        <f t="shared" si="766"/>
        <v>0</v>
      </c>
      <c r="X4471" s="40">
        <f t="shared" ca="1" si="767"/>
        <v>373203</v>
      </c>
      <c r="Y4471" s="30" t="b">
        <f t="shared" ca="1" si="768"/>
        <v>1</v>
      </c>
    </row>
    <row r="4472" spans="1:25" hidden="1">
      <c r="A4472" s="28" t="s">
        <v>5366</v>
      </c>
      <c r="B4472" s="28" t="s">
        <v>5367</v>
      </c>
      <c r="C4472" s="28" t="s">
        <v>4422</v>
      </c>
      <c r="D4472" s="28" t="s">
        <v>2842</v>
      </c>
      <c r="E4472" s="29">
        <v>42304</v>
      </c>
      <c r="F4472" s="28" t="s">
        <v>15556</v>
      </c>
      <c r="G4472" s="30">
        <v>1389</v>
      </c>
      <c r="H4472" s="28" t="s">
        <v>15557</v>
      </c>
      <c r="I4472" s="31">
        <v>0</v>
      </c>
      <c r="J4472" s="31">
        <v>42.3</v>
      </c>
      <c r="K4472" s="28" t="s">
        <v>15558</v>
      </c>
      <c r="L4472" s="32">
        <f t="shared" si="760"/>
        <v>-42.3</v>
      </c>
      <c r="M4472" s="33">
        <f t="shared" si="761"/>
        <v>42.3</v>
      </c>
      <c r="N4472" s="34" t="b">
        <v>1</v>
      </c>
      <c r="O4472" s="35">
        <f t="shared" si="762"/>
        <v>42.3</v>
      </c>
      <c r="P4472" s="36" t="str">
        <f t="shared" si="763"/>
        <v>T</v>
      </c>
      <c r="Q4472" s="37" t="str">
        <f t="shared" si="764"/>
        <v>Creative Stirling CIC</v>
      </c>
      <c r="R4472" s="6" t="str">
        <f t="shared" si="765"/>
        <v>T - Creative Stirling CIC</v>
      </c>
      <c r="S4472" s="6" t="str">
        <f>IFERROR(INDEX('Vendor Over-ride'!$C:$C, MATCH($R:$R,'Vendor Over-ride'!$A:$A,0)),"")</f>
        <v>T - Creative Stirling CIC</v>
      </c>
      <c r="U4472" s="38" t="str">
        <f t="shared" si="770"/>
        <v>Lottery</v>
      </c>
      <c r="V4472" s="5" t="str">
        <f t="shared" si="769"/>
        <v>TRADE</v>
      </c>
      <c r="W4472" s="5" t="b">
        <f t="shared" si="766"/>
        <v>0</v>
      </c>
      <c r="X4472" s="40">
        <f t="shared" ca="1" si="767"/>
        <v>1009.1999999999999</v>
      </c>
      <c r="Y4472" s="30" t="b">
        <f t="shared" ca="1" si="768"/>
        <v>0</v>
      </c>
    </row>
    <row r="4473" spans="1:25" hidden="1">
      <c r="A4473" s="28" t="s">
        <v>5366</v>
      </c>
      <c r="B4473" s="28" t="s">
        <v>5367</v>
      </c>
      <c r="C4473" s="28" t="s">
        <v>4422</v>
      </c>
      <c r="D4473" s="28" t="s">
        <v>2842</v>
      </c>
      <c r="E4473" s="29">
        <v>42304</v>
      </c>
      <c r="F4473" s="28" t="s">
        <v>15559</v>
      </c>
      <c r="G4473" s="30">
        <v>1389</v>
      </c>
      <c r="H4473" s="28" t="s">
        <v>15560</v>
      </c>
      <c r="I4473" s="31">
        <v>0</v>
      </c>
      <c r="J4473" s="31">
        <v>360</v>
      </c>
      <c r="K4473" s="28" t="s">
        <v>15561</v>
      </c>
      <c r="L4473" s="32">
        <f t="shared" si="760"/>
        <v>-360</v>
      </c>
      <c r="M4473" s="33">
        <f t="shared" si="761"/>
        <v>360</v>
      </c>
      <c r="N4473" s="34" t="b">
        <v>1</v>
      </c>
      <c r="O4473" s="35">
        <f t="shared" si="762"/>
        <v>360</v>
      </c>
      <c r="P4473" s="36" t="str">
        <f t="shared" si="763"/>
        <v>T</v>
      </c>
      <c r="Q4473" s="37" t="str">
        <f t="shared" si="764"/>
        <v>Grassmarket Community Project</v>
      </c>
      <c r="R4473" s="6" t="str">
        <f t="shared" si="765"/>
        <v>T - Grassmarket Community Project</v>
      </c>
      <c r="S4473" s="6" t="str">
        <f>IFERROR(INDEX('Vendor Over-ride'!$C:$C, MATCH($R:$R,'Vendor Over-ride'!$A:$A,0)),"")</f>
        <v>T - Grassmarket Community Project</v>
      </c>
      <c r="U4473" s="38" t="str">
        <f t="shared" si="770"/>
        <v>Lottery</v>
      </c>
      <c r="V4473" s="5" t="str">
        <f t="shared" si="769"/>
        <v>TRADE</v>
      </c>
      <c r="W4473" s="5" t="b">
        <f t="shared" si="766"/>
        <v>0</v>
      </c>
      <c r="X4473" s="40">
        <f t="shared" ca="1" si="767"/>
        <v>360</v>
      </c>
      <c r="Y4473" s="30" t="b">
        <f t="shared" ca="1" si="768"/>
        <v>0</v>
      </c>
    </row>
    <row r="4474" spans="1:25">
      <c r="A4474" s="28" t="s">
        <v>5366</v>
      </c>
      <c r="B4474" s="28" t="s">
        <v>5367</v>
      </c>
      <c r="C4474" s="28" t="s">
        <v>4422</v>
      </c>
      <c r="D4474" s="28" t="s">
        <v>2842</v>
      </c>
      <c r="E4474" s="29">
        <v>42304</v>
      </c>
      <c r="F4474" s="28" t="s">
        <v>15562</v>
      </c>
      <c r="G4474" s="30">
        <v>1389</v>
      </c>
      <c r="H4474" s="28" t="s">
        <v>15563</v>
      </c>
      <c r="I4474" s="31">
        <v>0</v>
      </c>
      <c r="J4474" s="31">
        <v>2160</v>
      </c>
      <c r="K4474" s="28" t="s">
        <v>5467</v>
      </c>
      <c r="L4474" s="32">
        <f t="shared" si="760"/>
        <v>-2160</v>
      </c>
      <c r="M4474" s="33">
        <f t="shared" si="761"/>
        <v>2160</v>
      </c>
      <c r="N4474" s="34" t="b">
        <v>1</v>
      </c>
      <c r="O4474" s="35">
        <f t="shared" si="762"/>
        <v>2160</v>
      </c>
      <c r="P4474" s="36" t="str">
        <f t="shared" si="763"/>
        <v>T</v>
      </c>
      <c r="Q4474" s="37" t="str">
        <f t="shared" si="764"/>
        <v>Pinsent Masons LLP</v>
      </c>
      <c r="R4474" s="6" t="str">
        <f t="shared" si="765"/>
        <v>T - Pinsent Masons LLP</v>
      </c>
      <c r="S4474" s="6" t="str">
        <f>IFERROR(INDEX('Vendor Over-ride'!$C:$C, MATCH($R:$R,'Vendor Over-ride'!$A:$A,0)),"")</f>
        <v>T - Pinsent Masons LLP</v>
      </c>
      <c r="T4474" s="41" t="s">
        <v>2800</v>
      </c>
      <c r="U4474" s="38" t="str">
        <f t="shared" si="770"/>
        <v>Lottery</v>
      </c>
      <c r="V4474" s="5" t="str">
        <f t="shared" si="769"/>
        <v>TRADE</v>
      </c>
      <c r="W4474" s="5" t="b">
        <f t="shared" si="766"/>
        <v>0</v>
      </c>
      <c r="X4474" s="40">
        <f t="shared" ca="1" si="767"/>
        <v>122180.4</v>
      </c>
      <c r="Y4474" s="30" t="b">
        <f t="shared" ca="1" si="768"/>
        <v>1</v>
      </c>
    </row>
    <row r="4475" spans="1:25" hidden="1">
      <c r="A4475" s="28" t="s">
        <v>5366</v>
      </c>
      <c r="B4475" s="28" t="s">
        <v>5367</v>
      </c>
      <c r="C4475" s="28" t="s">
        <v>4422</v>
      </c>
      <c r="D4475" s="28" t="s">
        <v>2842</v>
      </c>
      <c r="E4475" s="29">
        <v>42304</v>
      </c>
      <c r="F4475" s="28" t="s">
        <v>15564</v>
      </c>
      <c r="G4475" s="30">
        <v>1389</v>
      </c>
      <c r="H4475" s="28" t="s">
        <v>15565</v>
      </c>
      <c r="I4475" s="31">
        <v>0</v>
      </c>
      <c r="J4475" s="31">
        <v>18076</v>
      </c>
      <c r="K4475" s="28" t="s">
        <v>15566</v>
      </c>
      <c r="L4475" s="32">
        <f t="shared" si="760"/>
        <v>-18076</v>
      </c>
      <c r="M4475" s="33">
        <f t="shared" si="761"/>
        <v>18076</v>
      </c>
      <c r="N4475" s="34" t="b">
        <v>1</v>
      </c>
      <c r="O4475" s="35">
        <f t="shared" si="762"/>
        <v>18076</v>
      </c>
      <c r="P4475" s="36" t="str">
        <f t="shared" si="763"/>
        <v>G</v>
      </c>
      <c r="Q4475" s="37" t="str">
        <f t="shared" si="764"/>
        <v>Jenna Watt</v>
      </c>
      <c r="R4475" s="6" t="str">
        <f t="shared" si="765"/>
        <v>G - Jenna Watt</v>
      </c>
      <c r="S4475" s="6" t="str">
        <f>IFERROR(INDEX('Vendor Over-ride'!$C:$C, MATCH($R:$R,'Vendor Over-ride'!$A:$A,0)),"")</f>
        <v>G - Jenna Watt</v>
      </c>
      <c r="U4475" s="38" t="str">
        <f t="shared" si="770"/>
        <v>Lottery</v>
      </c>
      <c r="V4475" s="5" t="str">
        <f t="shared" si="769"/>
        <v>AWARD</v>
      </c>
      <c r="W4475" s="5" t="b">
        <f t="shared" si="766"/>
        <v>0</v>
      </c>
      <c r="X4475" s="40">
        <f t="shared" ca="1" si="767"/>
        <v>18076</v>
      </c>
      <c r="Y4475" s="30" t="b">
        <f t="shared" ca="1" si="768"/>
        <v>0</v>
      </c>
    </row>
    <row r="4476" spans="1:25">
      <c r="A4476" s="28" t="s">
        <v>5366</v>
      </c>
      <c r="B4476" s="28" t="s">
        <v>5367</v>
      </c>
      <c r="C4476" s="28" t="s">
        <v>4422</v>
      </c>
      <c r="D4476" s="28" t="s">
        <v>2842</v>
      </c>
      <c r="E4476" s="29">
        <v>42304</v>
      </c>
      <c r="F4476" s="28" t="s">
        <v>15567</v>
      </c>
      <c r="G4476" s="30">
        <v>1389</v>
      </c>
      <c r="H4476" s="28" t="s">
        <v>15568</v>
      </c>
      <c r="I4476" s="31">
        <v>0</v>
      </c>
      <c r="J4476" s="31">
        <v>65000</v>
      </c>
      <c r="K4476" s="28" t="s">
        <v>14682</v>
      </c>
      <c r="L4476" s="32">
        <f t="shared" si="760"/>
        <v>-65000</v>
      </c>
      <c r="M4476" s="33">
        <f t="shared" si="761"/>
        <v>65000</v>
      </c>
      <c r="N4476" s="34" t="b">
        <v>1</v>
      </c>
      <c r="O4476" s="35">
        <f t="shared" si="762"/>
        <v>65000</v>
      </c>
      <c r="P4476" s="36" t="str">
        <f t="shared" si="763"/>
        <v>I</v>
      </c>
      <c r="Q4476" s="37" t="str">
        <f t="shared" si="764"/>
        <v>Up Helly Aa Ltd</v>
      </c>
      <c r="R4476" s="6" t="str">
        <f t="shared" si="765"/>
        <v>I - Up Helly Aa Ltd</v>
      </c>
      <c r="S4476" s="6" t="str">
        <f>IFERROR(INDEX('Vendor Over-ride'!$C:$C, MATCH($R:$R,'Vendor Over-ride'!$A:$A,0)),"")</f>
        <v>I - Up Helly Aa Ltd</v>
      </c>
      <c r="U4476" s="38" t="str">
        <f t="shared" si="770"/>
        <v>Lottery</v>
      </c>
      <c r="V4476" s="5" t="str">
        <f t="shared" si="769"/>
        <v>AWARD</v>
      </c>
      <c r="W4476" s="5" t="b">
        <f t="shared" si="766"/>
        <v>1</v>
      </c>
      <c r="X4476" s="40">
        <f t="shared" ca="1" si="767"/>
        <v>236025</v>
      </c>
      <c r="Y4476" s="30" t="b">
        <f t="shared" ca="1" si="768"/>
        <v>1</v>
      </c>
    </row>
    <row r="4477" spans="1:25" hidden="1">
      <c r="A4477" s="28" t="s">
        <v>5366</v>
      </c>
      <c r="B4477" s="28" t="s">
        <v>5367</v>
      </c>
      <c r="C4477" s="28" t="s">
        <v>4422</v>
      </c>
      <c r="D4477" s="28" t="s">
        <v>2986</v>
      </c>
      <c r="E4477" s="29">
        <v>42291</v>
      </c>
      <c r="F4477" s="28" t="s">
        <v>15569</v>
      </c>
      <c r="G4477" s="30">
        <v>1381</v>
      </c>
      <c r="H4477" s="28" t="s">
        <v>15570</v>
      </c>
      <c r="I4477" s="31">
        <v>2945712.97</v>
      </c>
      <c r="J4477" s="31">
        <v>0</v>
      </c>
      <c r="K4477" s="28" t="s">
        <v>5430</v>
      </c>
      <c r="L4477" s="32">
        <f t="shared" si="760"/>
        <v>2945712.97</v>
      </c>
      <c r="M4477" s="33">
        <f t="shared" si="761"/>
        <v>2945712.97</v>
      </c>
      <c r="N4477" s="34" t="b">
        <v>0</v>
      </c>
      <c r="O4477" s="35">
        <f t="shared" si="762"/>
        <v>0</v>
      </c>
      <c r="P4477" s="36" t="str">
        <f t="shared" si="763"/>
        <v>T</v>
      </c>
      <c r="Q4477" s="37" t="str">
        <f t="shared" si="764"/>
        <v>National Lottery Distribution Fund</v>
      </c>
      <c r="R4477" s="6" t="str">
        <f t="shared" si="765"/>
        <v>T - National Lottery Distribution Fund</v>
      </c>
      <c r="S4477" s="6" t="str">
        <f>IFERROR(INDEX('Vendor Over-ride'!$C:$C, MATCH($R:$R,'Vendor Over-ride'!$A:$A,0)),"")</f>
        <v>T - National Lottery Distribution Fund</v>
      </c>
      <c r="U4477" s="38" t="str">
        <f t="shared" si="770"/>
        <v>Lottery</v>
      </c>
      <c r="V4477" s="5" t="str">
        <f t="shared" si="769"/>
        <v>TRADE</v>
      </c>
      <c r="W4477" s="5" t="b">
        <f t="shared" si="766"/>
        <v>0</v>
      </c>
      <c r="X4477" s="40">
        <f t="shared" ca="1" si="767"/>
        <v>0</v>
      </c>
      <c r="Y4477" s="30" t="b">
        <f t="shared" ca="1" si="768"/>
        <v>0</v>
      </c>
    </row>
    <row r="4478" spans="1:25" hidden="1">
      <c r="A4478" s="28" t="s">
        <v>5366</v>
      </c>
      <c r="B4478" s="28" t="s">
        <v>5367</v>
      </c>
      <c r="C4478" s="28" t="s">
        <v>4422</v>
      </c>
      <c r="D4478" s="28" t="s">
        <v>2986</v>
      </c>
      <c r="E4478" s="29">
        <v>42292</v>
      </c>
      <c r="F4478" s="28" t="s">
        <v>15571</v>
      </c>
      <c r="G4478" s="30">
        <v>1382</v>
      </c>
      <c r="H4478" s="28" t="s">
        <v>15572</v>
      </c>
      <c r="I4478" s="31">
        <v>30261.439999999999</v>
      </c>
      <c r="J4478" s="31">
        <v>0</v>
      </c>
      <c r="K4478" s="28" t="s">
        <v>5605</v>
      </c>
      <c r="L4478" s="32">
        <f t="shared" si="760"/>
        <v>30261.439999999999</v>
      </c>
      <c r="M4478" s="33">
        <f t="shared" si="761"/>
        <v>30261.439999999999</v>
      </c>
      <c r="N4478" s="34" t="b">
        <v>0</v>
      </c>
      <c r="O4478" s="35">
        <f t="shared" si="762"/>
        <v>0</v>
      </c>
      <c r="P4478" s="36" t="str">
        <f t="shared" si="763"/>
        <v>T</v>
      </c>
      <c r="Q4478" s="37" t="str">
        <f t="shared" si="764"/>
        <v>Twentieth Century Fox Film Corporation</v>
      </c>
      <c r="R4478" s="6" t="str">
        <f t="shared" si="765"/>
        <v>T - Twentieth Century Fox Film Corporation</v>
      </c>
      <c r="S4478" s="6" t="str">
        <f>IFERROR(INDEX('Vendor Over-ride'!$C:$C, MATCH($R:$R,'Vendor Over-ride'!$A:$A,0)),"")</f>
        <v>T - Twentieth Century Fox Film Corporation</v>
      </c>
      <c r="U4478" s="38" t="str">
        <f t="shared" si="770"/>
        <v>Lottery</v>
      </c>
      <c r="V4478" s="5" t="str">
        <f t="shared" si="769"/>
        <v>TRADE</v>
      </c>
      <c r="W4478" s="5" t="b">
        <f t="shared" si="766"/>
        <v>0</v>
      </c>
      <c r="X4478" s="40">
        <f t="shared" ca="1" si="767"/>
        <v>0</v>
      </c>
      <c r="Y4478" s="30" t="b">
        <f t="shared" ca="1" si="768"/>
        <v>0</v>
      </c>
    </row>
    <row r="4479" spans="1:25" hidden="1">
      <c r="A4479" s="28" t="s">
        <v>5366</v>
      </c>
      <c r="B4479" s="28" t="s">
        <v>5367</v>
      </c>
      <c r="C4479" s="28" t="s">
        <v>4422</v>
      </c>
      <c r="D4479" s="28" t="s">
        <v>2986</v>
      </c>
      <c r="E4479" s="29">
        <v>42290</v>
      </c>
      <c r="F4479" s="28" t="s">
        <v>15573</v>
      </c>
      <c r="G4479" s="30">
        <v>1383</v>
      </c>
      <c r="H4479" s="28" t="s">
        <v>15574</v>
      </c>
      <c r="I4479" s="31">
        <v>1546</v>
      </c>
      <c r="J4479" s="31">
        <v>0</v>
      </c>
      <c r="K4479" s="28" t="s">
        <v>5487</v>
      </c>
      <c r="L4479" s="32">
        <f t="shared" si="760"/>
        <v>1546</v>
      </c>
      <c r="M4479" s="33">
        <f t="shared" si="761"/>
        <v>1546</v>
      </c>
      <c r="N4479" s="34" t="b">
        <v>0</v>
      </c>
      <c r="O4479" s="35">
        <f t="shared" si="762"/>
        <v>0</v>
      </c>
      <c r="P4479" s="36" t="str">
        <f t="shared" si="763"/>
        <v>T</v>
      </c>
      <c r="Q4479" s="37" t="str">
        <f t="shared" si="764"/>
        <v>Stichting Freeway Custody</v>
      </c>
      <c r="R4479" s="6" t="str">
        <f t="shared" si="765"/>
        <v>T - Stichting Freeway Custody</v>
      </c>
      <c r="S4479" s="6" t="str">
        <f>IFERROR(INDEX('Vendor Over-ride'!$C:$C, MATCH($R:$R,'Vendor Over-ride'!$A:$A,0)),"")</f>
        <v>T - Stichting Freeway Custody</v>
      </c>
      <c r="U4479" s="38" t="str">
        <f t="shared" si="770"/>
        <v>Lottery</v>
      </c>
      <c r="V4479" s="5" t="str">
        <f t="shared" si="769"/>
        <v>TRADE</v>
      </c>
      <c r="W4479" s="5" t="b">
        <f t="shared" si="766"/>
        <v>0</v>
      </c>
      <c r="X4479" s="40">
        <f t="shared" ca="1" si="767"/>
        <v>0</v>
      </c>
      <c r="Y4479" s="30" t="b">
        <f t="shared" ca="1" si="768"/>
        <v>0</v>
      </c>
    </row>
    <row r="4480" spans="1:25" hidden="1">
      <c r="A4480" s="28" t="s">
        <v>5366</v>
      </c>
      <c r="B4480" s="28" t="s">
        <v>5367</v>
      </c>
      <c r="C4480" s="28" t="s">
        <v>4422</v>
      </c>
      <c r="D4480" s="28" t="s">
        <v>2986</v>
      </c>
      <c r="E4480" s="29">
        <v>42297</v>
      </c>
      <c r="F4480" s="28" t="s">
        <v>15575</v>
      </c>
      <c r="G4480" s="30">
        <v>1387</v>
      </c>
      <c r="H4480" s="28" t="s">
        <v>15576</v>
      </c>
      <c r="I4480" s="31">
        <v>7220.53</v>
      </c>
      <c r="J4480" s="31">
        <v>0</v>
      </c>
      <c r="K4480" s="28" t="s">
        <v>5487</v>
      </c>
      <c r="L4480" s="32">
        <f t="shared" si="760"/>
        <v>7220.53</v>
      </c>
      <c r="M4480" s="33">
        <f t="shared" si="761"/>
        <v>7220.53</v>
      </c>
      <c r="N4480" s="34" t="b">
        <v>0</v>
      </c>
      <c r="O4480" s="35">
        <f t="shared" si="762"/>
        <v>0</v>
      </c>
      <c r="P4480" s="36" t="str">
        <f t="shared" si="763"/>
        <v>T</v>
      </c>
      <c r="Q4480" s="37" t="str">
        <f t="shared" si="764"/>
        <v>Stichting Freeway Custody</v>
      </c>
      <c r="R4480" s="6" t="str">
        <f t="shared" si="765"/>
        <v>T - Stichting Freeway Custody</v>
      </c>
      <c r="S4480" s="6" t="str">
        <f>IFERROR(INDEX('Vendor Over-ride'!$C:$C, MATCH($R:$R,'Vendor Over-ride'!$A:$A,0)),"")</f>
        <v>T - Stichting Freeway Custody</v>
      </c>
      <c r="U4480" s="38" t="str">
        <f t="shared" si="770"/>
        <v>Lottery</v>
      </c>
      <c r="V4480" s="5" t="str">
        <f t="shared" si="769"/>
        <v>TRADE</v>
      </c>
      <c r="W4480" s="5" t="b">
        <f t="shared" si="766"/>
        <v>0</v>
      </c>
      <c r="X4480" s="40">
        <f t="shared" ca="1" si="767"/>
        <v>0</v>
      </c>
      <c r="Y4480" s="30" t="b">
        <f t="shared" ca="1" si="768"/>
        <v>0</v>
      </c>
    </row>
    <row r="4481" spans="1:25" hidden="1">
      <c r="A4481" s="28" t="s">
        <v>5366</v>
      </c>
      <c r="B4481" s="28" t="s">
        <v>5367</v>
      </c>
      <c r="C4481" s="28" t="s">
        <v>4422</v>
      </c>
      <c r="D4481" s="28" t="s">
        <v>2986</v>
      </c>
      <c r="E4481" s="29">
        <v>42307</v>
      </c>
      <c r="F4481" s="28" t="s">
        <v>15577</v>
      </c>
      <c r="G4481" s="30">
        <v>1392</v>
      </c>
      <c r="H4481" s="28" t="s">
        <v>15578</v>
      </c>
      <c r="I4481" s="31">
        <v>7500</v>
      </c>
      <c r="J4481" s="31">
        <v>0</v>
      </c>
      <c r="K4481" s="28" t="s">
        <v>15579</v>
      </c>
      <c r="L4481" s="32">
        <f t="shared" si="760"/>
        <v>7500</v>
      </c>
      <c r="M4481" s="33">
        <f t="shared" si="761"/>
        <v>7500</v>
      </c>
      <c r="N4481" s="34" t="b">
        <v>0</v>
      </c>
      <c r="O4481" s="35">
        <f t="shared" si="762"/>
        <v>0</v>
      </c>
      <c r="P4481" s="36" t="str">
        <f t="shared" si="763"/>
        <v>T</v>
      </c>
      <c r="Q4481" s="37" t="str">
        <f t="shared" si="764"/>
        <v>WestEnd Blackbird Ltd</v>
      </c>
      <c r="R4481" s="6" t="str">
        <f t="shared" si="765"/>
        <v>T - WestEnd Blackbird Ltd</v>
      </c>
      <c r="S4481" s="6" t="str">
        <f>IFERROR(INDEX('Vendor Over-ride'!$C:$C, MATCH($R:$R,'Vendor Over-ride'!$A:$A,0)),"")</f>
        <v>T - WestEnd Blackbird Ltd</v>
      </c>
      <c r="U4481" s="38" t="str">
        <f t="shared" si="770"/>
        <v>Lottery</v>
      </c>
      <c r="V4481" s="5" t="str">
        <f t="shared" si="769"/>
        <v>TRADE</v>
      </c>
      <c r="W4481" s="5" t="b">
        <f t="shared" si="766"/>
        <v>0</v>
      </c>
      <c r="X4481" s="40">
        <f t="shared" ca="1" si="767"/>
        <v>0</v>
      </c>
      <c r="Y4481" s="30" t="b">
        <f t="shared" ca="1" si="768"/>
        <v>0</v>
      </c>
    </row>
    <row r="4482" spans="1:25" hidden="1">
      <c r="A4482" s="28" t="s">
        <v>5366</v>
      </c>
      <c r="B4482" s="28" t="s">
        <v>5367</v>
      </c>
      <c r="C4482" s="28" t="s">
        <v>4422</v>
      </c>
      <c r="D4482" s="28" t="s">
        <v>2990</v>
      </c>
      <c r="E4482" s="29">
        <v>42285</v>
      </c>
      <c r="F4482" s="28"/>
      <c r="G4482" s="30">
        <v>1365</v>
      </c>
      <c r="H4482" s="28" t="s">
        <v>15580</v>
      </c>
      <c r="I4482" s="31">
        <v>500000</v>
      </c>
      <c r="J4482" s="31">
        <v>0</v>
      </c>
      <c r="K4482" s="28"/>
      <c r="L4482" s="32">
        <f t="shared" ref="L4482:L4545" si="771">I:I-J:J</f>
        <v>500000</v>
      </c>
      <c r="M4482" s="33">
        <f t="shared" ref="M4482:M4545" si="772">ABS($L:$L)</f>
        <v>500000</v>
      </c>
      <c r="N4482" s="34" t="b">
        <v>0</v>
      </c>
      <c r="O4482" s="35">
        <f t="shared" ref="O4482:O4545" si="773">$M:$M*$N:$N</f>
        <v>0</v>
      </c>
      <c r="P4482" s="36" t="str">
        <f t="shared" ref="P4482:P4545" si="774">LEFT(TRIM($K:$K),1)</f>
        <v/>
      </c>
      <c r="Q4482" s="37" t="e">
        <f t="shared" ref="Q4482:Q4545" si="775">RIGHT(TRIM($K:$K),LEN(TRIM($K:$K))-FIND("-",TRIM($K:$K)))</f>
        <v>#VALUE!</v>
      </c>
      <c r="R4482" s="6" t="e">
        <f t="shared" ref="R4482:R4545" si="776">CONCATENATE($P:$P, " - ",$Q:$Q)</f>
        <v>#VALUE!</v>
      </c>
      <c r="S4482" s="6" t="str">
        <f>IFERROR(INDEX('Vendor Over-ride'!$C:$C, MATCH($R:$R,'Vendor Over-ride'!$A:$A,0)),"")</f>
        <v/>
      </c>
      <c r="U4482" s="38" t="str">
        <f t="shared" si="770"/>
        <v>Lottery</v>
      </c>
      <c r="V4482" s="5" t="str">
        <f t="shared" si="769"/>
        <v/>
      </c>
      <c r="W4482" s="5" t="b">
        <f t="shared" ref="W4482:W4545" si="777">ROUND($O:$O,2)&gt;=25000</f>
        <v>0</v>
      </c>
      <c r="X4482" s="40">
        <f t="shared" ref="X4482:X4545" ca="1" si="778">SUMPRODUCT((Payee=$S4482) * (Payment_Value))</f>
        <v>334393.72000000003</v>
      </c>
      <c r="Y4482" s="30" t="b">
        <f t="shared" ref="Y4482:Y4545" ca="1" si="779">$X:$X&gt;=25000</f>
        <v>1</v>
      </c>
    </row>
    <row r="4483" spans="1:25" hidden="1">
      <c r="A4483" s="28" t="s">
        <v>5366</v>
      </c>
      <c r="B4483" s="28" t="s">
        <v>5367</v>
      </c>
      <c r="C4483" s="28" t="s">
        <v>4422</v>
      </c>
      <c r="D4483" s="28" t="s">
        <v>2990</v>
      </c>
      <c r="E4483" s="29">
        <v>42296</v>
      </c>
      <c r="F4483" s="28"/>
      <c r="G4483" s="30">
        <v>1372</v>
      </c>
      <c r="H4483" s="28" t="s">
        <v>15581</v>
      </c>
      <c r="I4483" s="31">
        <v>150</v>
      </c>
      <c r="J4483" s="31">
        <v>0</v>
      </c>
      <c r="K4483" s="28"/>
      <c r="L4483" s="32">
        <f t="shared" si="771"/>
        <v>150</v>
      </c>
      <c r="M4483" s="33">
        <f t="shared" si="772"/>
        <v>150</v>
      </c>
      <c r="N4483" s="34" t="b">
        <v>0</v>
      </c>
      <c r="O4483" s="35">
        <f t="shared" si="773"/>
        <v>0</v>
      </c>
      <c r="P4483" s="36" t="str">
        <f t="shared" si="774"/>
        <v/>
      </c>
      <c r="Q4483" s="37" t="e">
        <f t="shared" si="775"/>
        <v>#VALUE!</v>
      </c>
      <c r="R4483" s="6" t="e">
        <f t="shared" si="776"/>
        <v>#VALUE!</v>
      </c>
      <c r="S4483" s="6" t="str">
        <f>IFERROR(INDEX('Vendor Over-ride'!$C:$C, MATCH($R:$R,'Vendor Over-ride'!$A:$A,0)),"")</f>
        <v/>
      </c>
      <c r="U4483" s="38" t="str">
        <f t="shared" si="770"/>
        <v>Lottery</v>
      </c>
      <c r="V4483" s="5" t="str">
        <f t="shared" ref="V4483:V4546" si="780">UPPER(IF($P:$P="E","Employee",IF(OR($P:$P="I",$P:$P="G"),"Award",IF(OR($P:$P="D",$P:$P="T"),"Trade",""))))</f>
        <v/>
      </c>
      <c r="W4483" s="5" t="b">
        <f t="shared" si="777"/>
        <v>0</v>
      </c>
      <c r="X4483" s="40">
        <f t="shared" ca="1" si="778"/>
        <v>334393.72000000003</v>
      </c>
      <c r="Y4483" s="30" t="b">
        <f t="shared" ca="1" si="779"/>
        <v>1</v>
      </c>
    </row>
    <row r="4484" spans="1:25" hidden="1">
      <c r="A4484" s="28" t="s">
        <v>5366</v>
      </c>
      <c r="B4484" s="28" t="s">
        <v>5367</v>
      </c>
      <c r="C4484" s="28" t="s">
        <v>4422</v>
      </c>
      <c r="D4484" s="28" t="s">
        <v>2990</v>
      </c>
      <c r="E4484" s="29">
        <v>42291</v>
      </c>
      <c r="F4484" s="28"/>
      <c r="G4484" s="30">
        <v>1373</v>
      </c>
      <c r="H4484" s="28" t="s">
        <v>15582</v>
      </c>
      <c r="I4484" s="31">
        <v>0</v>
      </c>
      <c r="J4484" s="31">
        <v>0.14000000000000001</v>
      </c>
      <c r="K4484" s="28"/>
      <c r="L4484" s="32">
        <f t="shared" si="771"/>
        <v>-0.14000000000000001</v>
      </c>
      <c r="M4484" s="33">
        <f t="shared" si="772"/>
        <v>0.14000000000000001</v>
      </c>
      <c r="N4484" s="34" t="b">
        <v>0</v>
      </c>
      <c r="O4484" s="35">
        <f t="shared" si="773"/>
        <v>0</v>
      </c>
      <c r="P4484" s="36" t="str">
        <f t="shared" si="774"/>
        <v/>
      </c>
      <c r="Q4484" s="37" t="e">
        <f t="shared" si="775"/>
        <v>#VALUE!</v>
      </c>
      <c r="R4484" s="6" t="e">
        <f t="shared" si="776"/>
        <v>#VALUE!</v>
      </c>
      <c r="S4484" s="6" t="str">
        <f>IFERROR(INDEX('Vendor Over-ride'!$C:$C, MATCH($R:$R,'Vendor Over-ride'!$A:$A,0)),"")</f>
        <v/>
      </c>
      <c r="U4484" s="38" t="str">
        <f t="shared" si="770"/>
        <v>Lottery</v>
      </c>
      <c r="V4484" s="5" t="str">
        <f t="shared" si="780"/>
        <v/>
      </c>
      <c r="W4484" s="5" t="b">
        <f t="shared" si="777"/>
        <v>0</v>
      </c>
      <c r="X4484" s="40">
        <f t="shared" ca="1" si="778"/>
        <v>334393.72000000003</v>
      </c>
      <c r="Y4484" s="30" t="b">
        <f t="shared" ca="1" si="779"/>
        <v>1</v>
      </c>
    </row>
    <row r="4485" spans="1:25" hidden="1">
      <c r="A4485" s="28" t="s">
        <v>5366</v>
      </c>
      <c r="B4485" s="28" t="s">
        <v>5367</v>
      </c>
      <c r="C4485" s="28" t="s">
        <v>4422</v>
      </c>
      <c r="D4485" s="28" t="s">
        <v>2990</v>
      </c>
      <c r="E4485" s="29">
        <v>42290</v>
      </c>
      <c r="F4485" s="28"/>
      <c r="G4485" s="30">
        <v>1377</v>
      </c>
      <c r="H4485" s="28" t="s">
        <v>15583</v>
      </c>
      <c r="I4485" s="31">
        <v>100000</v>
      </c>
      <c r="J4485" s="31">
        <v>0</v>
      </c>
      <c r="K4485" s="28"/>
      <c r="L4485" s="32">
        <f t="shared" si="771"/>
        <v>100000</v>
      </c>
      <c r="M4485" s="33">
        <f t="shared" si="772"/>
        <v>100000</v>
      </c>
      <c r="N4485" s="34" t="b">
        <v>0</v>
      </c>
      <c r="O4485" s="35">
        <f t="shared" si="773"/>
        <v>0</v>
      </c>
      <c r="P4485" s="36" t="str">
        <f t="shared" si="774"/>
        <v/>
      </c>
      <c r="Q4485" s="37" t="e">
        <f t="shared" si="775"/>
        <v>#VALUE!</v>
      </c>
      <c r="R4485" s="6" t="e">
        <f t="shared" si="776"/>
        <v>#VALUE!</v>
      </c>
      <c r="S4485" s="6" t="str">
        <f>IFERROR(INDEX('Vendor Over-ride'!$C:$C, MATCH($R:$R,'Vendor Over-ride'!$A:$A,0)),"")</f>
        <v/>
      </c>
      <c r="U4485" s="38" t="str">
        <f t="shared" si="770"/>
        <v>Lottery</v>
      </c>
      <c r="V4485" s="5" t="str">
        <f t="shared" si="780"/>
        <v/>
      </c>
      <c r="W4485" s="5" t="b">
        <f t="shared" si="777"/>
        <v>0</v>
      </c>
      <c r="X4485" s="40">
        <f t="shared" ca="1" si="778"/>
        <v>334393.72000000003</v>
      </c>
      <c r="Y4485" s="30" t="b">
        <f t="shared" ca="1" si="779"/>
        <v>1</v>
      </c>
    </row>
    <row r="4486" spans="1:25" hidden="1">
      <c r="A4486" s="28" t="s">
        <v>5366</v>
      </c>
      <c r="B4486" s="28" t="s">
        <v>5367</v>
      </c>
      <c r="C4486" s="28" t="s">
        <v>4422</v>
      </c>
      <c r="D4486" s="28" t="s">
        <v>2990</v>
      </c>
      <c r="E4486" s="29">
        <v>42293</v>
      </c>
      <c r="F4486" s="28"/>
      <c r="G4486" s="30">
        <v>1378</v>
      </c>
      <c r="H4486" s="28" t="s">
        <v>15584</v>
      </c>
      <c r="I4486" s="31">
        <v>0</v>
      </c>
      <c r="J4486" s="31">
        <v>600000</v>
      </c>
      <c r="K4486" s="28"/>
      <c r="L4486" s="32">
        <f t="shared" si="771"/>
        <v>-600000</v>
      </c>
      <c r="M4486" s="33">
        <f t="shared" si="772"/>
        <v>600000</v>
      </c>
      <c r="N4486" s="34" t="b">
        <v>0</v>
      </c>
      <c r="O4486" s="35">
        <f t="shared" si="773"/>
        <v>0</v>
      </c>
      <c r="P4486" s="36" t="str">
        <f t="shared" si="774"/>
        <v/>
      </c>
      <c r="Q4486" s="37" t="e">
        <f t="shared" si="775"/>
        <v>#VALUE!</v>
      </c>
      <c r="R4486" s="6" t="e">
        <f t="shared" si="776"/>
        <v>#VALUE!</v>
      </c>
      <c r="S4486" s="6" t="str">
        <f>IFERROR(INDEX('Vendor Over-ride'!$C:$C, MATCH($R:$R,'Vendor Over-ride'!$A:$A,0)),"")</f>
        <v/>
      </c>
      <c r="U4486" s="38" t="str">
        <f t="shared" si="770"/>
        <v>Lottery</v>
      </c>
      <c r="V4486" s="5" t="str">
        <f t="shared" si="780"/>
        <v/>
      </c>
      <c r="W4486" s="5" t="b">
        <f t="shared" si="777"/>
        <v>0</v>
      </c>
      <c r="X4486" s="40">
        <f t="shared" ca="1" si="778"/>
        <v>334393.72000000003</v>
      </c>
      <c r="Y4486" s="30" t="b">
        <f t="shared" ca="1" si="779"/>
        <v>1</v>
      </c>
    </row>
    <row r="4487" spans="1:25" hidden="1">
      <c r="A4487" s="28" t="s">
        <v>5366</v>
      </c>
      <c r="B4487" s="28" t="s">
        <v>5367</v>
      </c>
      <c r="C4487" s="28" t="s">
        <v>4422</v>
      </c>
      <c r="D4487" s="28" t="s">
        <v>2990</v>
      </c>
      <c r="E4487" s="29">
        <v>42307</v>
      </c>
      <c r="F4487" s="28"/>
      <c r="G4487" s="30">
        <v>1398</v>
      </c>
      <c r="H4487" s="28" t="s">
        <v>15585</v>
      </c>
      <c r="I4487" s="31">
        <v>0.42</v>
      </c>
      <c r="J4487" s="31">
        <v>0</v>
      </c>
      <c r="K4487" s="28"/>
      <c r="L4487" s="32">
        <f t="shared" si="771"/>
        <v>0.42</v>
      </c>
      <c r="M4487" s="33">
        <f t="shared" si="772"/>
        <v>0.42</v>
      </c>
      <c r="N4487" s="34" t="b">
        <v>0</v>
      </c>
      <c r="O4487" s="35">
        <f t="shared" si="773"/>
        <v>0</v>
      </c>
      <c r="P4487" s="36" t="str">
        <f t="shared" si="774"/>
        <v/>
      </c>
      <c r="Q4487" s="37" t="e">
        <f t="shared" si="775"/>
        <v>#VALUE!</v>
      </c>
      <c r="R4487" s="6" t="e">
        <f t="shared" si="776"/>
        <v>#VALUE!</v>
      </c>
      <c r="S4487" s="6" t="str">
        <f>IFERROR(INDEX('Vendor Over-ride'!$C:$C, MATCH($R:$R,'Vendor Over-ride'!$A:$A,0)),"")</f>
        <v/>
      </c>
      <c r="U4487" s="38" t="str">
        <f t="shared" si="770"/>
        <v>Lottery</v>
      </c>
      <c r="V4487" s="5" t="str">
        <f t="shared" si="780"/>
        <v/>
      </c>
      <c r="W4487" s="5" t="b">
        <f t="shared" si="777"/>
        <v>0</v>
      </c>
      <c r="X4487" s="40">
        <f t="shared" ca="1" si="778"/>
        <v>334393.72000000003</v>
      </c>
      <c r="Y4487" s="30" t="b">
        <f t="shared" ca="1" si="779"/>
        <v>1</v>
      </c>
    </row>
    <row r="4488" spans="1:25">
      <c r="A4488" s="28" t="s">
        <v>5366</v>
      </c>
      <c r="B4488" s="28" t="s">
        <v>5367</v>
      </c>
      <c r="C4488" s="28" t="s">
        <v>4814</v>
      </c>
      <c r="D4488" s="28" t="s">
        <v>2842</v>
      </c>
      <c r="E4488" s="29">
        <v>42310</v>
      </c>
      <c r="F4488" s="28" t="s">
        <v>15586</v>
      </c>
      <c r="G4488" s="30">
        <v>1395</v>
      </c>
      <c r="H4488" s="28" t="s">
        <v>15587</v>
      </c>
      <c r="I4488" s="31">
        <v>0</v>
      </c>
      <c r="J4488" s="31">
        <v>8900</v>
      </c>
      <c r="K4488" s="28" t="s">
        <v>14078</v>
      </c>
      <c r="L4488" s="32">
        <f t="shared" si="771"/>
        <v>-8900</v>
      </c>
      <c r="M4488" s="33">
        <f t="shared" si="772"/>
        <v>8900</v>
      </c>
      <c r="N4488" s="34" t="b">
        <v>1</v>
      </c>
      <c r="O4488" s="35">
        <f t="shared" si="773"/>
        <v>8900</v>
      </c>
      <c r="P4488" s="36" t="str">
        <f t="shared" si="774"/>
        <v>I</v>
      </c>
      <c r="Q4488" s="37" t="str">
        <f t="shared" si="775"/>
        <v>Singer Films</v>
      </c>
      <c r="R4488" s="6" t="str">
        <f t="shared" si="776"/>
        <v>I - Singer Films</v>
      </c>
      <c r="S4488" s="6" t="str">
        <f>IFERROR(INDEX('Vendor Over-ride'!$C:$C, MATCH($R:$R,'Vendor Over-ride'!$A:$A,0)),"")</f>
        <v>I - Singer Films Limited</v>
      </c>
      <c r="U4488" s="38" t="str">
        <f t="shared" si="770"/>
        <v>Lottery</v>
      </c>
      <c r="V4488" s="5" t="str">
        <f t="shared" si="780"/>
        <v>AWARD</v>
      </c>
      <c r="W4488" s="5" t="b">
        <f t="shared" si="777"/>
        <v>0</v>
      </c>
      <c r="X4488" s="40">
        <f t="shared" ca="1" si="778"/>
        <v>324272.55</v>
      </c>
      <c r="Y4488" s="30" t="b">
        <f t="shared" ca="1" si="779"/>
        <v>1</v>
      </c>
    </row>
    <row r="4489" spans="1:25">
      <c r="A4489" s="28" t="s">
        <v>5366</v>
      </c>
      <c r="B4489" s="28" t="s">
        <v>5367</v>
      </c>
      <c r="C4489" s="28" t="s">
        <v>4814</v>
      </c>
      <c r="D4489" s="28" t="s">
        <v>2842</v>
      </c>
      <c r="E4489" s="29">
        <v>42310</v>
      </c>
      <c r="F4489" s="28" t="s">
        <v>4215</v>
      </c>
      <c r="G4489" s="30">
        <v>1395</v>
      </c>
      <c r="H4489" s="28" t="s">
        <v>15588</v>
      </c>
      <c r="I4489" s="31">
        <v>0</v>
      </c>
      <c r="J4489" s="31">
        <v>44078</v>
      </c>
      <c r="K4489" s="28" t="s">
        <v>15589</v>
      </c>
      <c r="L4489" s="32">
        <f t="shared" si="771"/>
        <v>-44078</v>
      </c>
      <c r="M4489" s="33">
        <f t="shared" si="772"/>
        <v>44078</v>
      </c>
      <c r="N4489" s="34" t="b">
        <v>1</v>
      </c>
      <c r="O4489" s="35">
        <f t="shared" si="773"/>
        <v>44078</v>
      </c>
      <c r="P4489" s="36" t="str">
        <f t="shared" si="774"/>
        <v>I</v>
      </c>
      <c r="Q4489" s="37" t="str">
        <f t="shared" si="775"/>
        <v>Aconite Productions</v>
      </c>
      <c r="R4489" s="6" t="str">
        <f t="shared" si="776"/>
        <v>I - Aconite Productions</v>
      </c>
      <c r="S4489" s="6" t="str">
        <f>IFERROR(INDEX('Vendor Over-ride'!$C:$C, MATCH($R:$R,'Vendor Over-ride'!$A:$A,0)),"")</f>
        <v>I - Aconite Productions</v>
      </c>
      <c r="U4489" s="38" t="str">
        <f t="shared" si="770"/>
        <v>Lottery</v>
      </c>
      <c r="V4489" s="5" t="str">
        <f t="shared" si="780"/>
        <v>AWARD</v>
      </c>
      <c r="W4489" s="5" t="b">
        <f t="shared" si="777"/>
        <v>1</v>
      </c>
      <c r="X4489" s="40">
        <f t="shared" ca="1" si="778"/>
        <v>64548</v>
      </c>
      <c r="Y4489" s="30" t="b">
        <f t="shared" ca="1" si="779"/>
        <v>1</v>
      </c>
    </row>
    <row r="4490" spans="1:25">
      <c r="A4490" s="28" t="s">
        <v>5366</v>
      </c>
      <c r="B4490" s="28" t="s">
        <v>5367</v>
      </c>
      <c r="C4490" s="28" t="s">
        <v>4814</v>
      </c>
      <c r="D4490" s="28" t="s">
        <v>2842</v>
      </c>
      <c r="E4490" s="29">
        <v>42311</v>
      </c>
      <c r="F4490" s="28" t="s">
        <v>4216</v>
      </c>
      <c r="G4490" s="30">
        <v>1401</v>
      </c>
      <c r="H4490" s="28" t="s">
        <v>15590</v>
      </c>
      <c r="I4490" s="31">
        <v>0</v>
      </c>
      <c r="J4490" s="31">
        <v>10566.13</v>
      </c>
      <c r="K4490" s="28" t="s">
        <v>5719</v>
      </c>
      <c r="L4490" s="32">
        <f t="shared" si="771"/>
        <v>-10566.13</v>
      </c>
      <c r="M4490" s="33">
        <f t="shared" si="772"/>
        <v>10566.13</v>
      </c>
      <c r="N4490" s="34" t="b">
        <v>1</v>
      </c>
      <c r="O4490" s="35">
        <f t="shared" si="773"/>
        <v>10566.13</v>
      </c>
      <c r="P4490" s="36" t="str">
        <f t="shared" si="774"/>
        <v>G</v>
      </c>
      <c r="Q4490" s="37" t="str">
        <f t="shared" si="775"/>
        <v>Campbeltown Community Business Ltd</v>
      </c>
      <c r="R4490" s="6" t="str">
        <f t="shared" si="776"/>
        <v>G - Campbeltown Community Business Ltd</v>
      </c>
      <c r="S4490" s="6" t="str">
        <f>IFERROR(INDEX('Vendor Over-ride'!$C:$C, MATCH($R:$R,'Vendor Over-ride'!$A:$A,0)),"")</f>
        <v>G - Campbeltown Community Business Ltd</v>
      </c>
      <c r="U4490" s="38" t="str">
        <f t="shared" si="770"/>
        <v>Lottery</v>
      </c>
      <c r="V4490" s="5" t="str">
        <f t="shared" si="780"/>
        <v>AWARD</v>
      </c>
      <c r="W4490" s="5" t="b">
        <f t="shared" si="777"/>
        <v>0</v>
      </c>
      <c r="X4490" s="40">
        <f t="shared" ca="1" si="778"/>
        <v>50611.44</v>
      </c>
      <c r="Y4490" s="30" t="b">
        <f t="shared" ca="1" si="779"/>
        <v>1</v>
      </c>
    </row>
    <row r="4491" spans="1:25" hidden="1">
      <c r="A4491" s="28" t="s">
        <v>5366</v>
      </c>
      <c r="B4491" s="28" t="s">
        <v>5367</v>
      </c>
      <c r="C4491" s="28" t="s">
        <v>4814</v>
      </c>
      <c r="D4491" s="28" t="s">
        <v>2842</v>
      </c>
      <c r="E4491" s="29">
        <v>42311</v>
      </c>
      <c r="F4491" s="28" t="s">
        <v>4217</v>
      </c>
      <c r="G4491" s="30">
        <v>1401</v>
      </c>
      <c r="H4491" s="28" t="s">
        <v>15591</v>
      </c>
      <c r="I4491" s="31">
        <v>0</v>
      </c>
      <c r="J4491" s="31">
        <v>2068</v>
      </c>
      <c r="K4491" s="28" t="s">
        <v>12683</v>
      </c>
      <c r="L4491" s="32">
        <f t="shared" si="771"/>
        <v>-2068</v>
      </c>
      <c r="M4491" s="33">
        <f t="shared" si="772"/>
        <v>2068</v>
      </c>
      <c r="N4491" s="34" t="b">
        <v>1</v>
      </c>
      <c r="O4491" s="35">
        <f t="shared" si="773"/>
        <v>2068</v>
      </c>
      <c r="P4491" s="36" t="str">
        <f t="shared" si="774"/>
        <v>G</v>
      </c>
      <c r="Q4491" s="37" t="str">
        <f t="shared" si="775"/>
        <v>Scottish Universities International Summer School</v>
      </c>
      <c r="R4491" s="6" t="str">
        <f t="shared" si="776"/>
        <v>G - Scottish Universities International Summer School</v>
      </c>
      <c r="S4491" s="6" t="str">
        <f>IFERROR(INDEX('Vendor Over-ride'!$C:$C, MATCH($R:$R,'Vendor Over-ride'!$A:$A,0)),"")</f>
        <v>G - Scottish Universities International Summer School</v>
      </c>
      <c r="U4491" s="38" t="str">
        <f t="shared" si="770"/>
        <v>Lottery</v>
      </c>
      <c r="V4491" s="5" t="str">
        <f t="shared" si="780"/>
        <v>AWARD</v>
      </c>
      <c r="W4491" s="5" t="b">
        <f t="shared" si="777"/>
        <v>0</v>
      </c>
      <c r="X4491" s="40">
        <f t="shared" ca="1" si="778"/>
        <v>6568</v>
      </c>
      <c r="Y4491" s="30" t="b">
        <f t="shared" ca="1" si="779"/>
        <v>0</v>
      </c>
    </row>
    <row r="4492" spans="1:25" hidden="1">
      <c r="A4492" s="28" t="s">
        <v>5366</v>
      </c>
      <c r="B4492" s="28" t="s">
        <v>5367</v>
      </c>
      <c r="C4492" s="28" t="s">
        <v>4814</v>
      </c>
      <c r="D4492" s="28" t="s">
        <v>2842</v>
      </c>
      <c r="E4492" s="29">
        <v>42311</v>
      </c>
      <c r="F4492" s="28" t="s">
        <v>4218</v>
      </c>
      <c r="G4492" s="30">
        <v>1401</v>
      </c>
      <c r="H4492" s="28" t="s">
        <v>15592</v>
      </c>
      <c r="I4492" s="31">
        <v>0</v>
      </c>
      <c r="J4492" s="31">
        <v>5125</v>
      </c>
      <c r="K4492" s="28" t="s">
        <v>14684</v>
      </c>
      <c r="L4492" s="32">
        <f t="shared" si="771"/>
        <v>-5125</v>
      </c>
      <c r="M4492" s="33">
        <f t="shared" si="772"/>
        <v>5125</v>
      </c>
      <c r="N4492" s="34" t="b">
        <v>1</v>
      </c>
      <c r="O4492" s="35">
        <f t="shared" si="773"/>
        <v>5125</v>
      </c>
      <c r="P4492" s="36" t="str">
        <f t="shared" si="774"/>
        <v>G</v>
      </c>
      <c r="Q4492" s="37" t="str">
        <f t="shared" si="775"/>
        <v>The Victoria Hall Trust Management Committee</v>
      </c>
      <c r="R4492" s="6" t="str">
        <f t="shared" si="776"/>
        <v>G - The Victoria Hall Trust Management Committee</v>
      </c>
      <c r="S4492" s="6" t="str">
        <f>IFERROR(INDEX('Vendor Over-ride'!$C:$C, MATCH($R:$R,'Vendor Over-ride'!$A:$A,0)),"")</f>
        <v>G - The Victoria Hall Trust Management Committee</v>
      </c>
      <c r="U4492" s="38" t="str">
        <f t="shared" si="770"/>
        <v>Lottery</v>
      </c>
      <c r="V4492" s="5" t="str">
        <f t="shared" si="780"/>
        <v>AWARD</v>
      </c>
      <c r="W4492" s="5" t="b">
        <f t="shared" si="777"/>
        <v>0</v>
      </c>
      <c r="X4492" s="40">
        <f t="shared" ca="1" si="778"/>
        <v>17625</v>
      </c>
      <c r="Y4492" s="30" t="b">
        <f t="shared" ca="1" si="779"/>
        <v>0</v>
      </c>
    </row>
    <row r="4493" spans="1:25" hidden="1">
      <c r="A4493" s="28" t="s">
        <v>5366</v>
      </c>
      <c r="B4493" s="28" t="s">
        <v>5367</v>
      </c>
      <c r="C4493" s="28" t="s">
        <v>4814</v>
      </c>
      <c r="D4493" s="28" t="s">
        <v>2842</v>
      </c>
      <c r="E4493" s="29">
        <v>42311</v>
      </c>
      <c r="F4493" s="28" t="s">
        <v>4220</v>
      </c>
      <c r="G4493" s="30">
        <v>1401</v>
      </c>
      <c r="H4493" s="28" t="s">
        <v>15593</v>
      </c>
      <c r="I4493" s="31">
        <v>0</v>
      </c>
      <c r="J4493" s="31">
        <v>1576</v>
      </c>
      <c r="K4493" s="28" t="s">
        <v>5799</v>
      </c>
      <c r="L4493" s="32">
        <f t="shared" si="771"/>
        <v>-1576</v>
      </c>
      <c r="M4493" s="33">
        <f t="shared" si="772"/>
        <v>1576</v>
      </c>
      <c r="N4493" s="34" t="b">
        <v>1</v>
      </c>
      <c r="O4493" s="35">
        <f t="shared" si="773"/>
        <v>1576</v>
      </c>
      <c r="P4493" s="36" t="str">
        <f t="shared" si="774"/>
        <v>G</v>
      </c>
      <c r="Q4493" s="37" t="str">
        <f t="shared" si="775"/>
        <v>Harry Giles</v>
      </c>
      <c r="R4493" s="6" t="str">
        <f t="shared" si="776"/>
        <v>G - Harry Giles</v>
      </c>
      <c r="S4493" s="6" t="str">
        <f>IFERROR(INDEX('Vendor Over-ride'!$C:$C, MATCH($R:$R,'Vendor Over-ride'!$A:$A,0)),"")</f>
        <v>G - Harry Giles</v>
      </c>
      <c r="U4493" s="38" t="str">
        <f t="shared" si="770"/>
        <v>Lottery</v>
      </c>
      <c r="V4493" s="5" t="str">
        <f t="shared" si="780"/>
        <v>AWARD</v>
      </c>
      <c r="W4493" s="5" t="b">
        <f t="shared" si="777"/>
        <v>0</v>
      </c>
      <c r="X4493" s="40">
        <f t="shared" ca="1" si="778"/>
        <v>1576</v>
      </c>
      <c r="Y4493" s="30" t="b">
        <f t="shared" ca="1" si="779"/>
        <v>0</v>
      </c>
    </row>
    <row r="4494" spans="1:25" hidden="1">
      <c r="A4494" s="28" t="s">
        <v>5366</v>
      </c>
      <c r="B4494" s="28" t="s">
        <v>5367</v>
      </c>
      <c r="C4494" s="28" t="s">
        <v>4814</v>
      </c>
      <c r="D4494" s="28" t="s">
        <v>2842</v>
      </c>
      <c r="E4494" s="29">
        <v>42311</v>
      </c>
      <c r="F4494" s="28" t="s">
        <v>4221</v>
      </c>
      <c r="G4494" s="30">
        <v>1401</v>
      </c>
      <c r="H4494" s="28" t="s">
        <v>15594</v>
      </c>
      <c r="I4494" s="31">
        <v>0</v>
      </c>
      <c r="J4494" s="31">
        <v>375</v>
      </c>
      <c r="K4494" s="28" t="s">
        <v>13971</v>
      </c>
      <c r="L4494" s="32">
        <f t="shared" si="771"/>
        <v>-375</v>
      </c>
      <c r="M4494" s="33">
        <f t="shared" si="772"/>
        <v>375</v>
      </c>
      <c r="N4494" s="34" t="b">
        <v>1</v>
      </c>
      <c r="O4494" s="35">
        <f t="shared" si="773"/>
        <v>375</v>
      </c>
      <c r="P4494" s="36" t="str">
        <f t="shared" si="774"/>
        <v>G</v>
      </c>
      <c r="Q4494" s="37" t="str">
        <f t="shared" si="775"/>
        <v>Felipe Bustos Sierra</v>
      </c>
      <c r="R4494" s="6" t="str">
        <f t="shared" si="776"/>
        <v>G - Felipe Bustos Sierra</v>
      </c>
      <c r="S4494" s="6" t="str">
        <f>IFERROR(INDEX('Vendor Over-ride'!$C:$C, MATCH($R:$R,'Vendor Over-ride'!$A:$A,0)),"")</f>
        <v>G - Felipe Bustos Sierra</v>
      </c>
      <c r="U4494" s="38" t="str">
        <f t="shared" si="770"/>
        <v>Lottery</v>
      </c>
      <c r="V4494" s="5" t="str">
        <f t="shared" si="780"/>
        <v>AWARD</v>
      </c>
      <c r="W4494" s="5" t="b">
        <f t="shared" si="777"/>
        <v>0</v>
      </c>
      <c r="X4494" s="40">
        <f t="shared" ca="1" si="778"/>
        <v>3049.3</v>
      </c>
      <c r="Y4494" s="30" t="b">
        <f t="shared" ca="1" si="779"/>
        <v>0</v>
      </c>
    </row>
    <row r="4495" spans="1:25">
      <c r="A4495" s="28" t="s">
        <v>5366</v>
      </c>
      <c r="B4495" s="28" t="s">
        <v>5367</v>
      </c>
      <c r="C4495" s="28" t="s">
        <v>4814</v>
      </c>
      <c r="D4495" s="28" t="s">
        <v>2842</v>
      </c>
      <c r="E4495" s="29">
        <v>42311</v>
      </c>
      <c r="F4495" s="28" t="s">
        <v>4222</v>
      </c>
      <c r="G4495" s="30">
        <v>1401</v>
      </c>
      <c r="H4495" s="28" t="s">
        <v>15595</v>
      </c>
      <c r="I4495" s="31">
        <v>0</v>
      </c>
      <c r="J4495" s="31">
        <v>52500</v>
      </c>
      <c r="K4495" s="28" t="s">
        <v>14304</v>
      </c>
      <c r="L4495" s="32">
        <f t="shared" si="771"/>
        <v>-52500</v>
      </c>
      <c r="M4495" s="33">
        <f t="shared" si="772"/>
        <v>52500</v>
      </c>
      <c r="N4495" s="34" t="b">
        <v>1</v>
      </c>
      <c r="O4495" s="35">
        <f t="shared" si="773"/>
        <v>52500</v>
      </c>
      <c r="P4495" s="36" t="str">
        <f t="shared" si="774"/>
        <v>G</v>
      </c>
      <c r="Q4495" s="37" t="str">
        <f t="shared" si="775"/>
        <v>Federation of Scottish Theatre</v>
      </c>
      <c r="R4495" s="6" t="str">
        <f t="shared" si="776"/>
        <v>G - Federation of Scottish Theatre</v>
      </c>
      <c r="S4495" s="6" t="str">
        <f>IFERROR(INDEX('Vendor Over-ride'!$C:$C, MATCH($R:$R,'Vendor Over-ride'!$A:$A,0)),"")</f>
        <v>G - Federation of Scottish Theatre</v>
      </c>
      <c r="U4495" s="38" t="str">
        <f t="shared" si="770"/>
        <v>Lottery</v>
      </c>
      <c r="V4495" s="5" t="str">
        <f t="shared" si="780"/>
        <v>AWARD</v>
      </c>
      <c r="W4495" s="5" t="b">
        <f t="shared" si="777"/>
        <v>1</v>
      </c>
      <c r="X4495" s="40">
        <f t="shared" ca="1" si="778"/>
        <v>266100</v>
      </c>
      <c r="Y4495" s="30" t="b">
        <f t="shared" ca="1" si="779"/>
        <v>1</v>
      </c>
    </row>
    <row r="4496" spans="1:25" hidden="1">
      <c r="A4496" s="28" t="s">
        <v>5366</v>
      </c>
      <c r="B4496" s="28" t="s">
        <v>5367</v>
      </c>
      <c r="C4496" s="28" t="s">
        <v>4814</v>
      </c>
      <c r="D4496" s="28" t="s">
        <v>2842</v>
      </c>
      <c r="E4496" s="29">
        <v>42311</v>
      </c>
      <c r="F4496" s="28" t="s">
        <v>4223</v>
      </c>
      <c r="G4496" s="30">
        <v>1401</v>
      </c>
      <c r="H4496" s="28" t="s">
        <v>15596</v>
      </c>
      <c r="I4496" s="31">
        <v>0</v>
      </c>
      <c r="J4496" s="31">
        <v>575</v>
      </c>
      <c r="K4496" s="28" t="s">
        <v>14575</v>
      </c>
      <c r="L4496" s="32">
        <f t="shared" si="771"/>
        <v>-575</v>
      </c>
      <c r="M4496" s="33">
        <f t="shared" si="772"/>
        <v>575</v>
      </c>
      <c r="N4496" s="34" t="b">
        <v>1</v>
      </c>
      <c r="O4496" s="35">
        <f t="shared" si="773"/>
        <v>575</v>
      </c>
      <c r="P4496" s="36" t="str">
        <f t="shared" si="774"/>
        <v>G</v>
      </c>
      <c r="Q4496" s="37" t="str">
        <f t="shared" si="775"/>
        <v>Laura Spring</v>
      </c>
      <c r="R4496" s="6" t="str">
        <f t="shared" si="776"/>
        <v>G - Laura Spring</v>
      </c>
      <c r="S4496" s="6" t="str">
        <f>IFERROR(INDEX('Vendor Over-ride'!$C:$C, MATCH($R:$R,'Vendor Over-ride'!$A:$A,0)),"")</f>
        <v>G - Laura Spring</v>
      </c>
      <c r="U4496" s="38" t="str">
        <f t="shared" si="770"/>
        <v>Lottery</v>
      </c>
      <c r="V4496" s="5" t="str">
        <f t="shared" si="780"/>
        <v>AWARD</v>
      </c>
      <c r="W4496" s="5" t="b">
        <f t="shared" si="777"/>
        <v>0</v>
      </c>
      <c r="X4496" s="40">
        <f t="shared" ca="1" si="778"/>
        <v>2300</v>
      </c>
      <c r="Y4496" s="30" t="b">
        <f t="shared" ca="1" si="779"/>
        <v>0</v>
      </c>
    </row>
    <row r="4497" spans="1:25" hidden="1">
      <c r="A4497" s="28" t="s">
        <v>5366</v>
      </c>
      <c r="B4497" s="28" t="s">
        <v>5367</v>
      </c>
      <c r="C4497" s="28" t="s">
        <v>4814</v>
      </c>
      <c r="D4497" s="28" t="s">
        <v>2842</v>
      </c>
      <c r="E4497" s="29">
        <v>42311</v>
      </c>
      <c r="F4497" s="28" t="s">
        <v>15597</v>
      </c>
      <c r="G4497" s="30">
        <v>1401</v>
      </c>
      <c r="H4497" s="28" t="s">
        <v>15598</v>
      </c>
      <c r="I4497" s="31">
        <v>0</v>
      </c>
      <c r="J4497" s="31">
        <v>5075</v>
      </c>
      <c r="K4497" s="28" t="s">
        <v>14577</v>
      </c>
      <c r="L4497" s="32">
        <f t="shared" si="771"/>
        <v>-5075</v>
      </c>
      <c r="M4497" s="33">
        <f t="shared" si="772"/>
        <v>5075</v>
      </c>
      <c r="N4497" s="34" t="b">
        <v>1</v>
      </c>
      <c r="O4497" s="35">
        <f t="shared" si="773"/>
        <v>5075</v>
      </c>
      <c r="P4497" s="36" t="str">
        <f t="shared" si="774"/>
        <v>G</v>
      </c>
      <c r="Q4497" s="37" t="str">
        <f t="shared" si="775"/>
        <v>Tania Czajka</v>
      </c>
      <c r="R4497" s="6" t="str">
        <f t="shared" si="776"/>
        <v>G - Tania Czajka</v>
      </c>
      <c r="S4497" s="6" t="str">
        <f>IFERROR(INDEX('Vendor Over-ride'!$C:$C, MATCH($R:$R,'Vendor Over-ride'!$A:$A,0)),"")</f>
        <v>G - Tania Czajka</v>
      </c>
      <c r="U4497" s="38" t="str">
        <f t="shared" si="770"/>
        <v>Lottery</v>
      </c>
      <c r="V4497" s="5" t="str">
        <f t="shared" si="780"/>
        <v>AWARD</v>
      </c>
      <c r="W4497" s="5" t="b">
        <f t="shared" si="777"/>
        <v>0</v>
      </c>
      <c r="X4497" s="40">
        <f t="shared" ca="1" si="778"/>
        <v>20300</v>
      </c>
      <c r="Y4497" s="30" t="b">
        <f t="shared" ca="1" si="779"/>
        <v>0</v>
      </c>
    </row>
    <row r="4498" spans="1:25">
      <c r="A4498" s="28" t="s">
        <v>5366</v>
      </c>
      <c r="B4498" s="28" t="s">
        <v>5367</v>
      </c>
      <c r="C4498" s="28" t="s">
        <v>4814</v>
      </c>
      <c r="D4498" s="28" t="s">
        <v>2842</v>
      </c>
      <c r="E4498" s="29">
        <v>42311</v>
      </c>
      <c r="F4498" s="28" t="s">
        <v>15599</v>
      </c>
      <c r="G4498" s="30">
        <v>1401</v>
      </c>
      <c r="H4498" s="28" t="s">
        <v>15600</v>
      </c>
      <c r="I4498" s="31">
        <v>0</v>
      </c>
      <c r="J4498" s="31">
        <v>17000</v>
      </c>
      <c r="K4498" s="28" t="s">
        <v>14849</v>
      </c>
      <c r="L4498" s="32">
        <f t="shared" si="771"/>
        <v>-17000</v>
      </c>
      <c r="M4498" s="33">
        <f t="shared" si="772"/>
        <v>17000</v>
      </c>
      <c r="N4498" s="34" t="b">
        <v>1</v>
      </c>
      <c r="O4498" s="35">
        <f t="shared" si="773"/>
        <v>17000</v>
      </c>
      <c r="P4498" s="36" t="str">
        <f t="shared" si="774"/>
        <v>G</v>
      </c>
      <c r="Q4498" s="37" t="str">
        <f t="shared" si="775"/>
        <v>Vision Mechanics Ltd</v>
      </c>
      <c r="R4498" s="6" t="str">
        <f t="shared" si="776"/>
        <v>G - Vision Mechanics Ltd</v>
      </c>
      <c r="S4498" s="6" t="str">
        <f>IFERROR(INDEX('Vendor Over-ride'!$C:$C, MATCH($R:$R,'Vendor Over-ride'!$A:$A,0)),"")</f>
        <v>G - Vision Mechanics Ltd</v>
      </c>
      <c r="U4498" s="38" t="str">
        <f t="shared" si="770"/>
        <v>Lottery</v>
      </c>
      <c r="V4498" s="5" t="str">
        <f t="shared" si="780"/>
        <v>AWARD</v>
      </c>
      <c r="W4498" s="5" t="b">
        <f t="shared" si="777"/>
        <v>0</v>
      </c>
      <c r="X4498" s="40">
        <f t="shared" ca="1" si="778"/>
        <v>26889</v>
      </c>
      <c r="Y4498" s="30" t="b">
        <f t="shared" ca="1" si="779"/>
        <v>1</v>
      </c>
    </row>
    <row r="4499" spans="1:25" hidden="1">
      <c r="A4499" s="28" t="s">
        <v>5366</v>
      </c>
      <c r="B4499" s="28" t="s">
        <v>5367</v>
      </c>
      <c r="C4499" s="28" t="s">
        <v>4814</v>
      </c>
      <c r="D4499" s="28" t="s">
        <v>2842</v>
      </c>
      <c r="E4499" s="29">
        <v>42311</v>
      </c>
      <c r="F4499" s="28" t="s">
        <v>15601</v>
      </c>
      <c r="G4499" s="30">
        <v>1401</v>
      </c>
      <c r="H4499" s="28" t="s">
        <v>15602</v>
      </c>
      <c r="I4499" s="31">
        <v>0</v>
      </c>
      <c r="J4499" s="31">
        <v>2303</v>
      </c>
      <c r="K4499" s="28" t="s">
        <v>14955</v>
      </c>
      <c r="L4499" s="32">
        <f t="shared" si="771"/>
        <v>-2303</v>
      </c>
      <c r="M4499" s="33">
        <f t="shared" si="772"/>
        <v>2303</v>
      </c>
      <c r="N4499" s="34" t="b">
        <v>1</v>
      </c>
      <c r="O4499" s="35">
        <f t="shared" si="773"/>
        <v>2303</v>
      </c>
      <c r="P4499" s="36" t="str">
        <f t="shared" si="774"/>
        <v>G</v>
      </c>
      <c r="Q4499" s="37" t="str">
        <f t="shared" si="775"/>
        <v>Luci Holland</v>
      </c>
      <c r="R4499" s="6" t="str">
        <f t="shared" si="776"/>
        <v>G - Luci Holland</v>
      </c>
      <c r="S4499" s="6" t="str">
        <f>IFERROR(INDEX('Vendor Over-ride'!$C:$C, MATCH($R:$R,'Vendor Over-ride'!$A:$A,0)),"")</f>
        <v>G - Luci Holland</v>
      </c>
      <c r="U4499" s="38" t="str">
        <f t="shared" si="770"/>
        <v>Lottery</v>
      </c>
      <c r="V4499" s="5" t="str">
        <f t="shared" si="780"/>
        <v>AWARD</v>
      </c>
      <c r="W4499" s="5" t="b">
        <f t="shared" si="777"/>
        <v>0</v>
      </c>
      <c r="X4499" s="40">
        <f t="shared" ca="1" si="778"/>
        <v>9214</v>
      </c>
      <c r="Y4499" s="30" t="b">
        <f t="shared" ca="1" si="779"/>
        <v>0</v>
      </c>
    </row>
    <row r="4500" spans="1:25" hidden="1">
      <c r="A4500" s="28" t="s">
        <v>5366</v>
      </c>
      <c r="B4500" s="28" t="s">
        <v>5367</v>
      </c>
      <c r="C4500" s="28" t="s">
        <v>4814</v>
      </c>
      <c r="D4500" s="28" t="s">
        <v>2842</v>
      </c>
      <c r="E4500" s="29">
        <v>42311</v>
      </c>
      <c r="F4500" s="28" t="s">
        <v>15603</v>
      </c>
      <c r="G4500" s="30">
        <v>1401</v>
      </c>
      <c r="H4500" s="28" t="s">
        <v>15604</v>
      </c>
      <c r="I4500" s="31">
        <v>0</v>
      </c>
      <c r="J4500" s="31">
        <v>488</v>
      </c>
      <c r="K4500" s="28" t="s">
        <v>15605</v>
      </c>
      <c r="L4500" s="32">
        <f t="shared" si="771"/>
        <v>-488</v>
      </c>
      <c r="M4500" s="33">
        <f t="shared" si="772"/>
        <v>488</v>
      </c>
      <c r="N4500" s="34" t="b">
        <v>1</v>
      </c>
      <c r="O4500" s="35">
        <f t="shared" si="773"/>
        <v>488</v>
      </c>
      <c r="P4500" s="36" t="str">
        <f t="shared" si="774"/>
        <v>G</v>
      </c>
      <c r="Q4500" s="37" t="str">
        <f t="shared" si="775"/>
        <v>George Ridgway</v>
      </c>
      <c r="R4500" s="6" t="str">
        <f t="shared" si="776"/>
        <v>G - George Ridgway</v>
      </c>
      <c r="S4500" s="6" t="str">
        <f>IFERROR(INDEX('Vendor Over-ride'!$C:$C, MATCH($R:$R,'Vendor Over-ride'!$A:$A,0)),"")</f>
        <v>G - George Ridgway</v>
      </c>
      <c r="U4500" s="38" t="str">
        <f t="shared" si="770"/>
        <v>Lottery</v>
      </c>
      <c r="V4500" s="5" t="str">
        <f t="shared" si="780"/>
        <v>AWARD</v>
      </c>
      <c r="W4500" s="5" t="b">
        <f t="shared" si="777"/>
        <v>0</v>
      </c>
      <c r="X4500" s="40">
        <f t="shared" ca="1" si="778"/>
        <v>650</v>
      </c>
      <c r="Y4500" s="30" t="b">
        <f t="shared" ca="1" si="779"/>
        <v>0</v>
      </c>
    </row>
    <row r="4501" spans="1:25" hidden="1">
      <c r="A4501" s="28" t="s">
        <v>5366</v>
      </c>
      <c r="B4501" s="28" t="s">
        <v>5367</v>
      </c>
      <c r="C4501" s="28" t="s">
        <v>4814</v>
      </c>
      <c r="D4501" s="28" t="s">
        <v>2842</v>
      </c>
      <c r="E4501" s="29">
        <v>42311</v>
      </c>
      <c r="F4501" s="28" t="s">
        <v>15606</v>
      </c>
      <c r="G4501" s="30">
        <v>1401</v>
      </c>
      <c r="H4501" s="28" t="s">
        <v>15607</v>
      </c>
      <c r="I4501" s="31">
        <v>0</v>
      </c>
      <c r="J4501" s="31">
        <v>6000</v>
      </c>
      <c r="K4501" s="28" t="s">
        <v>15608</v>
      </c>
      <c r="L4501" s="32">
        <f t="shared" si="771"/>
        <v>-6000</v>
      </c>
      <c r="M4501" s="33">
        <f t="shared" si="772"/>
        <v>6000</v>
      </c>
      <c r="N4501" s="34" t="b">
        <v>1</v>
      </c>
      <c r="O4501" s="35">
        <f t="shared" si="773"/>
        <v>6000</v>
      </c>
      <c r="P4501" s="36" t="str">
        <f t="shared" si="774"/>
        <v>G</v>
      </c>
      <c r="Q4501" s="37" t="str">
        <f t="shared" si="775"/>
        <v>Nikki Kalkman</v>
      </c>
      <c r="R4501" s="6" t="str">
        <f t="shared" si="776"/>
        <v>G - Nikki Kalkman</v>
      </c>
      <c r="S4501" s="6" t="str">
        <f>IFERROR(INDEX('Vendor Over-ride'!$C:$C, MATCH($R:$R,'Vendor Over-ride'!$A:$A,0)),"")</f>
        <v>G - Nikki Kalkman</v>
      </c>
      <c r="U4501" s="38" t="str">
        <f t="shared" si="770"/>
        <v>Lottery</v>
      </c>
      <c r="V4501" s="5" t="str">
        <f t="shared" si="780"/>
        <v>AWARD</v>
      </c>
      <c r="W4501" s="5" t="b">
        <f t="shared" si="777"/>
        <v>0</v>
      </c>
      <c r="X4501" s="40">
        <f t="shared" ca="1" si="778"/>
        <v>6000</v>
      </c>
      <c r="Y4501" s="30" t="b">
        <f t="shared" ca="1" si="779"/>
        <v>0</v>
      </c>
    </row>
    <row r="4502" spans="1:25" hidden="1">
      <c r="A4502" s="28" t="s">
        <v>5366</v>
      </c>
      <c r="B4502" s="28" t="s">
        <v>5367</v>
      </c>
      <c r="C4502" s="28" t="s">
        <v>4814</v>
      </c>
      <c r="D4502" s="28" t="s">
        <v>2842</v>
      </c>
      <c r="E4502" s="29">
        <v>42311</v>
      </c>
      <c r="F4502" s="28" t="s">
        <v>15609</v>
      </c>
      <c r="G4502" s="30">
        <v>1401</v>
      </c>
      <c r="H4502" s="28" t="s">
        <v>15610</v>
      </c>
      <c r="I4502" s="31">
        <v>0</v>
      </c>
      <c r="J4502" s="31">
        <v>8843</v>
      </c>
      <c r="K4502" s="28" t="s">
        <v>15611</v>
      </c>
      <c r="L4502" s="32">
        <f t="shared" si="771"/>
        <v>-8843</v>
      </c>
      <c r="M4502" s="33">
        <f t="shared" si="772"/>
        <v>8843</v>
      </c>
      <c r="N4502" s="34" t="b">
        <v>1</v>
      </c>
      <c r="O4502" s="35">
        <f t="shared" si="773"/>
        <v>8843</v>
      </c>
      <c r="P4502" s="36" t="str">
        <f t="shared" si="774"/>
        <v>G</v>
      </c>
      <c r="Q4502" s="37" t="str">
        <f t="shared" si="775"/>
        <v>Association of Scottish Literary Agents-ASLA</v>
      </c>
      <c r="R4502" s="6" t="str">
        <f t="shared" si="776"/>
        <v>G - Association of Scottish Literary Agents-ASLA</v>
      </c>
      <c r="S4502" s="6" t="str">
        <f>IFERROR(INDEX('Vendor Over-ride'!$C:$C, MATCH($R:$R,'Vendor Over-ride'!$A:$A,0)),"")</f>
        <v>G - Association of Scottish Literary Agents-ASLA</v>
      </c>
      <c r="U4502" s="38" t="str">
        <f t="shared" si="770"/>
        <v>Lottery</v>
      </c>
      <c r="V4502" s="5" t="str">
        <f t="shared" si="780"/>
        <v>AWARD</v>
      </c>
      <c r="W4502" s="5" t="b">
        <f t="shared" si="777"/>
        <v>0</v>
      </c>
      <c r="X4502" s="40">
        <f t="shared" ca="1" si="778"/>
        <v>8843</v>
      </c>
      <c r="Y4502" s="30" t="b">
        <f t="shared" ca="1" si="779"/>
        <v>0</v>
      </c>
    </row>
    <row r="4503" spans="1:25" hidden="1">
      <c r="A4503" s="28" t="s">
        <v>5366</v>
      </c>
      <c r="B4503" s="28" t="s">
        <v>5367</v>
      </c>
      <c r="C4503" s="28" t="s">
        <v>4814</v>
      </c>
      <c r="D4503" s="28" t="s">
        <v>2842</v>
      </c>
      <c r="E4503" s="29">
        <v>42311</v>
      </c>
      <c r="F4503" s="28" t="s">
        <v>15612</v>
      </c>
      <c r="G4503" s="30">
        <v>1401</v>
      </c>
      <c r="H4503" s="28" t="s">
        <v>15613</v>
      </c>
      <c r="I4503" s="31">
        <v>0</v>
      </c>
      <c r="J4503" s="31">
        <v>5985</v>
      </c>
      <c r="K4503" s="28" t="s">
        <v>15614</v>
      </c>
      <c r="L4503" s="32">
        <f t="shared" si="771"/>
        <v>-5985</v>
      </c>
      <c r="M4503" s="33">
        <f t="shared" si="772"/>
        <v>5985</v>
      </c>
      <c r="N4503" s="34" t="b">
        <v>1</v>
      </c>
      <c r="O4503" s="35">
        <f t="shared" si="773"/>
        <v>5985</v>
      </c>
      <c r="P4503" s="36" t="str">
        <f t="shared" si="774"/>
        <v>G</v>
      </c>
      <c r="Q4503" s="37" t="str">
        <f t="shared" si="775"/>
        <v>Helen Milne</v>
      </c>
      <c r="R4503" s="6" t="str">
        <f t="shared" si="776"/>
        <v>G - Helen Milne</v>
      </c>
      <c r="S4503" s="6" t="str">
        <f>IFERROR(INDEX('Vendor Over-ride'!$C:$C, MATCH($R:$R,'Vendor Over-ride'!$A:$A,0)),"")</f>
        <v>G - Helen Milne</v>
      </c>
      <c r="U4503" s="38" t="str">
        <f t="shared" si="770"/>
        <v>Lottery</v>
      </c>
      <c r="V4503" s="5" t="str">
        <f t="shared" si="780"/>
        <v>AWARD</v>
      </c>
      <c r="W4503" s="5" t="b">
        <f t="shared" si="777"/>
        <v>0</v>
      </c>
      <c r="X4503" s="40">
        <f t="shared" ca="1" si="778"/>
        <v>5985</v>
      </c>
      <c r="Y4503" s="30" t="b">
        <f t="shared" ca="1" si="779"/>
        <v>0</v>
      </c>
    </row>
    <row r="4504" spans="1:25">
      <c r="A4504" s="28" t="s">
        <v>5366</v>
      </c>
      <c r="B4504" s="28" t="s">
        <v>5367</v>
      </c>
      <c r="C4504" s="28" t="s">
        <v>4814</v>
      </c>
      <c r="D4504" s="28" t="s">
        <v>2842</v>
      </c>
      <c r="E4504" s="29">
        <v>42311</v>
      </c>
      <c r="F4504" s="28" t="s">
        <v>15615</v>
      </c>
      <c r="G4504" s="30">
        <v>1401</v>
      </c>
      <c r="H4504" s="28" t="s">
        <v>15616</v>
      </c>
      <c r="I4504" s="31">
        <v>0</v>
      </c>
      <c r="J4504" s="31">
        <v>33380</v>
      </c>
      <c r="K4504" s="28" t="s">
        <v>15617</v>
      </c>
      <c r="L4504" s="32">
        <f t="shared" si="771"/>
        <v>-33380</v>
      </c>
      <c r="M4504" s="33">
        <f t="shared" si="772"/>
        <v>33380</v>
      </c>
      <c r="N4504" s="34" t="b">
        <v>1</v>
      </c>
      <c r="O4504" s="35">
        <f t="shared" si="773"/>
        <v>33380</v>
      </c>
      <c r="P4504" s="36" t="str">
        <f t="shared" si="774"/>
        <v>G</v>
      </c>
      <c r="Q4504" s="37" t="str">
        <f t="shared" si="775"/>
        <v>Floris Books Trust Ltd</v>
      </c>
      <c r="R4504" s="6" t="str">
        <f t="shared" si="776"/>
        <v>G - Floris Books Trust Ltd</v>
      </c>
      <c r="S4504" s="6" t="str">
        <f>IFERROR(INDEX('Vendor Over-ride'!$C:$C, MATCH($R:$R,'Vendor Over-ride'!$A:$A,0)),"")</f>
        <v>G - Floris Books Trust Ltd</v>
      </c>
      <c r="U4504" s="38" t="str">
        <f t="shared" si="770"/>
        <v>Lottery</v>
      </c>
      <c r="V4504" s="5" t="str">
        <f t="shared" si="780"/>
        <v>AWARD</v>
      </c>
      <c r="W4504" s="5" t="b">
        <f t="shared" si="777"/>
        <v>1</v>
      </c>
      <c r="X4504" s="40">
        <f t="shared" ca="1" si="778"/>
        <v>33380</v>
      </c>
      <c r="Y4504" s="30" t="b">
        <f t="shared" ca="1" si="779"/>
        <v>1</v>
      </c>
    </row>
    <row r="4505" spans="1:25">
      <c r="A4505" s="28" t="s">
        <v>5366</v>
      </c>
      <c r="B4505" s="28" t="s">
        <v>5367</v>
      </c>
      <c r="C4505" s="28" t="s">
        <v>4814</v>
      </c>
      <c r="D4505" s="28" t="s">
        <v>2842</v>
      </c>
      <c r="E4505" s="29">
        <v>42311</v>
      </c>
      <c r="F4505" s="28" t="s">
        <v>15618</v>
      </c>
      <c r="G4505" s="30">
        <v>1401</v>
      </c>
      <c r="H4505" s="28" t="s">
        <v>15619</v>
      </c>
      <c r="I4505" s="31">
        <v>0</v>
      </c>
      <c r="J4505" s="31">
        <v>30000</v>
      </c>
      <c r="K4505" s="28" t="s">
        <v>15620</v>
      </c>
      <c r="L4505" s="32">
        <f t="shared" si="771"/>
        <v>-30000</v>
      </c>
      <c r="M4505" s="33">
        <f t="shared" si="772"/>
        <v>30000</v>
      </c>
      <c r="N4505" s="34" t="b">
        <v>1</v>
      </c>
      <c r="O4505" s="35">
        <f t="shared" si="773"/>
        <v>30000</v>
      </c>
      <c r="P4505" s="36" t="str">
        <f t="shared" si="774"/>
        <v>G</v>
      </c>
      <c r="Q4505" s="37" t="str">
        <f t="shared" si="775"/>
        <v>Chapter (Cardiff) Ltd (Chapter Arts Centre)</v>
      </c>
      <c r="R4505" s="6" t="str">
        <f t="shared" si="776"/>
        <v>G - Chapter (Cardiff) Ltd (Chapter Arts Centre)</v>
      </c>
      <c r="S4505" s="6" t="str">
        <f>IFERROR(INDEX('Vendor Over-ride'!$C:$C, MATCH($R:$R,'Vendor Over-ride'!$A:$A,0)),"")</f>
        <v>G - Chapter (Cardiff) Ltd (Chapter Arts Centre)</v>
      </c>
      <c r="U4505" s="38" t="str">
        <f t="shared" si="770"/>
        <v>Lottery</v>
      </c>
      <c r="V4505" s="5" t="str">
        <f t="shared" si="780"/>
        <v>AWARD</v>
      </c>
      <c r="W4505" s="5" t="b">
        <f t="shared" si="777"/>
        <v>1</v>
      </c>
      <c r="X4505" s="40">
        <f t="shared" ca="1" si="778"/>
        <v>30000</v>
      </c>
      <c r="Y4505" s="30" t="b">
        <f t="shared" ca="1" si="779"/>
        <v>1</v>
      </c>
    </row>
    <row r="4506" spans="1:25">
      <c r="A4506" s="28" t="s">
        <v>5366</v>
      </c>
      <c r="B4506" s="28" t="s">
        <v>5367</v>
      </c>
      <c r="C4506" s="28" t="s">
        <v>4814</v>
      </c>
      <c r="D4506" s="28" t="s">
        <v>2842</v>
      </c>
      <c r="E4506" s="29">
        <v>42311</v>
      </c>
      <c r="F4506" s="28" t="s">
        <v>15621</v>
      </c>
      <c r="G4506" s="30">
        <v>1401</v>
      </c>
      <c r="H4506" s="28" t="s">
        <v>15622</v>
      </c>
      <c r="I4506" s="31">
        <v>0</v>
      </c>
      <c r="J4506" s="31">
        <v>21000</v>
      </c>
      <c r="K4506" s="28" t="s">
        <v>15623</v>
      </c>
      <c r="L4506" s="32">
        <f t="shared" si="771"/>
        <v>-21000</v>
      </c>
      <c r="M4506" s="33">
        <f t="shared" si="772"/>
        <v>21000</v>
      </c>
      <c r="N4506" s="34" t="b">
        <v>1</v>
      </c>
      <c r="O4506" s="35">
        <f t="shared" si="773"/>
        <v>21000</v>
      </c>
      <c r="P4506" s="36" t="str">
        <f t="shared" si="774"/>
        <v>G</v>
      </c>
      <c r="Q4506" s="37" t="str">
        <f t="shared" si="775"/>
        <v>Dumfries and Galloway Arts Festival</v>
      </c>
      <c r="R4506" s="6" t="str">
        <f t="shared" si="776"/>
        <v>G - Dumfries and Galloway Arts Festival</v>
      </c>
      <c r="S4506" s="6" t="str">
        <f>IFERROR(INDEX('Vendor Over-ride'!$C:$C, MATCH($R:$R,'Vendor Over-ride'!$A:$A,0)),"")</f>
        <v>G - Dumfries and Galloway Arts Festival</v>
      </c>
      <c r="U4506" s="38" t="str">
        <f t="shared" si="770"/>
        <v>Lottery</v>
      </c>
      <c r="V4506" s="5" t="str">
        <f t="shared" si="780"/>
        <v>AWARD</v>
      </c>
      <c r="W4506" s="5" t="b">
        <f t="shared" si="777"/>
        <v>0</v>
      </c>
      <c r="X4506" s="40">
        <f t="shared" ca="1" si="778"/>
        <v>62250</v>
      </c>
      <c r="Y4506" s="30" t="b">
        <f t="shared" ca="1" si="779"/>
        <v>1</v>
      </c>
    </row>
    <row r="4507" spans="1:25">
      <c r="A4507" s="28" t="s">
        <v>5366</v>
      </c>
      <c r="B4507" s="28" t="s">
        <v>5367</v>
      </c>
      <c r="C4507" s="28" t="s">
        <v>4814</v>
      </c>
      <c r="D4507" s="28" t="s">
        <v>2842</v>
      </c>
      <c r="E4507" s="29">
        <v>42311</v>
      </c>
      <c r="F4507" s="28" t="s">
        <v>15624</v>
      </c>
      <c r="G4507" s="30">
        <v>1401</v>
      </c>
      <c r="H4507" s="28" t="s">
        <v>15625</v>
      </c>
      <c r="I4507" s="31">
        <v>0</v>
      </c>
      <c r="J4507" s="31">
        <v>45900</v>
      </c>
      <c r="K4507" s="28" t="s">
        <v>15626</v>
      </c>
      <c r="L4507" s="32">
        <f t="shared" si="771"/>
        <v>-45900</v>
      </c>
      <c r="M4507" s="33">
        <f t="shared" si="772"/>
        <v>45900</v>
      </c>
      <c r="N4507" s="34" t="b">
        <v>1</v>
      </c>
      <c r="O4507" s="35">
        <f t="shared" si="773"/>
        <v>45900</v>
      </c>
      <c r="P4507" s="36" t="str">
        <f t="shared" si="774"/>
        <v>G</v>
      </c>
      <c r="Q4507" s="37" t="str">
        <f t="shared" si="775"/>
        <v>Alchemy Film and Arts</v>
      </c>
      <c r="R4507" s="6" t="str">
        <f t="shared" si="776"/>
        <v>G - Alchemy Film and Arts</v>
      </c>
      <c r="S4507" s="6" t="str">
        <f>IFERROR(INDEX('Vendor Over-ride'!$C:$C, MATCH($R:$R,'Vendor Over-ride'!$A:$A,0)),"")</f>
        <v>G - Alchemy Film and Arts</v>
      </c>
      <c r="U4507" s="38" t="str">
        <f t="shared" si="770"/>
        <v>Lottery</v>
      </c>
      <c r="V4507" s="5" t="str">
        <f t="shared" si="780"/>
        <v>AWARD</v>
      </c>
      <c r="W4507" s="5" t="b">
        <f t="shared" si="777"/>
        <v>1</v>
      </c>
      <c r="X4507" s="40">
        <f t="shared" ca="1" si="778"/>
        <v>45900</v>
      </c>
      <c r="Y4507" s="30" t="b">
        <f t="shared" ca="1" si="779"/>
        <v>1</v>
      </c>
    </row>
    <row r="4508" spans="1:25">
      <c r="A4508" s="28" t="s">
        <v>5366</v>
      </c>
      <c r="B4508" s="28" t="s">
        <v>5367</v>
      </c>
      <c r="C4508" s="28" t="s">
        <v>4814</v>
      </c>
      <c r="D4508" s="28" t="s">
        <v>2842</v>
      </c>
      <c r="E4508" s="29">
        <v>42311</v>
      </c>
      <c r="F4508" s="28" t="s">
        <v>15627</v>
      </c>
      <c r="G4508" s="30">
        <v>1401</v>
      </c>
      <c r="H4508" s="28" t="s">
        <v>15628</v>
      </c>
      <c r="I4508" s="31">
        <v>0</v>
      </c>
      <c r="J4508" s="31">
        <v>24851</v>
      </c>
      <c r="K4508" s="28" t="s">
        <v>15629</v>
      </c>
      <c r="L4508" s="32">
        <f t="shared" si="771"/>
        <v>-24851</v>
      </c>
      <c r="M4508" s="33">
        <f t="shared" si="772"/>
        <v>24851</v>
      </c>
      <c r="N4508" s="34" t="b">
        <v>1</v>
      </c>
      <c r="O4508" s="35">
        <f t="shared" si="773"/>
        <v>24851</v>
      </c>
      <c r="P4508" s="36" t="str">
        <f t="shared" si="774"/>
        <v>G</v>
      </c>
      <c r="Q4508" s="37" t="str">
        <f t="shared" si="775"/>
        <v>Paper Doll Militia Limited</v>
      </c>
      <c r="R4508" s="6" t="str">
        <f t="shared" si="776"/>
        <v>G - Paper Doll Militia Limited</v>
      </c>
      <c r="S4508" s="6" t="str">
        <f>IFERROR(INDEX('Vendor Over-ride'!$C:$C, MATCH($R:$R,'Vendor Over-ride'!$A:$A,0)),"")</f>
        <v>G - Paper Doll Militia Limited</v>
      </c>
      <c r="U4508" s="38" t="str">
        <f t="shared" si="770"/>
        <v>Lottery</v>
      </c>
      <c r="V4508" s="5" t="str">
        <f t="shared" si="780"/>
        <v>AWARD</v>
      </c>
      <c r="W4508" s="5" t="b">
        <f t="shared" si="777"/>
        <v>0</v>
      </c>
      <c r="X4508" s="40">
        <f t="shared" ca="1" si="778"/>
        <v>33135</v>
      </c>
      <c r="Y4508" s="30" t="b">
        <f t="shared" ca="1" si="779"/>
        <v>1</v>
      </c>
    </row>
    <row r="4509" spans="1:25">
      <c r="A4509" s="28" t="s">
        <v>5366</v>
      </c>
      <c r="B4509" s="28" t="s">
        <v>5367</v>
      </c>
      <c r="C4509" s="28" t="s">
        <v>4814</v>
      </c>
      <c r="D4509" s="28" t="s">
        <v>2842</v>
      </c>
      <c r="E4509" s="29">
        <v>42311</v>
      </c>
      <c r="F4509" s="28" t="s">
        <v>15630</v>
      </c>
      <c r="G4509" s="30">
        <v>1401</v>
      </c>
      <c r="H4509" s="28" t="s">
        <v>15631</v>
      </c>
      <c r="I4509" s="31">
        <v>0</v>
      </c>
      <c r="J4509" s="31">
        <v>28239</v>
      </c>
      <c r="K4509" s="28" t="s">
        <v>15632</v>
      </c>
      <c r="L4509" s="32">
        <f t="shared" si="771"/>
        <v>-28239</v>
      </c>
      <c r="M4509" s="33">
        <f t="shared" si="772"/>
        <v>28239</v>
      </c>
      <c r="N4509" s="34" t="b">
        <v>1</v>
      </c>
      <c r="O4509" s="35">
        <f t="shared" si="773"/>
        <v>28239</v>
      </c>
      <c r="P4509" s="36" t="str">
        <f t="shared" si="774"/>
        <v>G</v>
      </c>
      <c r="Q4509" s="37" t="str">
        <f t="shared" si="775"/>
        <v>Claire Cunningham</v>
      </c>
      <c r="R4509" s="6" t="str">
        <f t="shared" si="776"/>
        <v>G - Claire Cunningham</v>
      </c>
      <c r="S4509" s="6" t="str">
        <f>IFERROR(INDEX('Vendor Over-ride'!$C:$C, MATCH($R:$R,'Vendor Over-ride'!$A:$A,0)),"")</f>
        <v>G - Claire Cunningham</v>
      </c>
      <c r="U4509" s="38" t="str">
        <f t="shared" si="770"/>
        <v>Lottery</v>
      </c>
      <c r="V4509" s="5" t="str">
        <f t="shared" si="780"/>
        <v>AWARD</v>
      </c>
      <c r="W4509" s="5" t="b">
        <f t="shared" si="777"/>
        <v>1</v>
      </c>
      <c r="X4509" s="40">
        <f t="shared" ca="1" si="778"/>
        <v>60199</v>
      </c>
      <c r="Y4509" s="30" t="b">
        <f t="shared" ca="1" si="779"/>
        <v>1</v>
      </c>
    </row>
    <row r="4510" spans="1:25">
      <c r="A4510" s="28" t="s">
        <v>5366</v>
      </c>
      <c r="B4510" s="28" t="s">
        <v>5367</v>
      </c>
      <c r="C4510" s="28" t="s">
        <v>4814</v>
      </c>
      <c r="D4510" s="28" t="s">
        <v>2842</v>
      </c>
      <c r="E4510" s="29">
        <v>42311</v>
      </c>
      <c r="F4510" s="28" t="s">
        <v>15633</v>
      </c>
      <c r="G4510" s="30">
        <v>1401</v>
      </c>
      <c r="H4510" s="28" t="s">
        <v>15634</v>
      </c>
      <c r="I4510" s="31">
        <v>0</v>
      </c>
      <c r="J4510" s="31">
        <v>10000</v>
      </c>
      <c r="K4510" s="28" t="s">
        <v>5371</v>
      </c>
      <c r="L4510" s="32">
        <f t="shared" si="771"/>
        <v>-10000</v>
      </c>
      <c r="M4510" s="33">
        <f t="shared" si="772"/>
        <v>10000</v>
      </c>
      <c r="N4510" s="34" t="b">
        <v>1</v>
      </c>
      <c r="O4510" s="35">
        <f t="shared" si="773"/>
        <v>10000</v>
      </c>
      <c r="P4510" s="36" t="str">
        <f t="shared" si="774"/>
        <v>I</v>
      </c>
      <c r="Q4510" s="37" t="str">
        <f t="shared" si="775"/>
        <v>Comar</v>
      </c>
      <c r="R4510" s="6" t="str">
        <f t="shared" si="776"/>
        <v>I - Comar</v>
      </c>
      <c r="S4510" s="6" t="str">
        <f>IFERROR(INDEX('Vendor Over-ride'!$C:$C, MATCH($R:$R,'Vendor Over-ride'!$A:$A,0)),"")</f>
        <v>I - Comar</v>
      </c>
      <c r="U4510" s="38" t="str">
        <f t="shared" si="770"/>
        <v>Lottery</v>
      </c>
      <c r="V4510" s="5" t="str">
        <f t="shared" si="780"/>
        <v>AWARD</v>
      </c>
      <c r="W4510" s="5" t="b">
        <f t="shared" si="777"/>
        <v>0</v>
      </c>
      <c r="X4510" s="40">
        <f t="shared" ca="1" si="778"/>
        <v>97700.849999999991</v>
      </c>
      <c r="Y4510" s="30" t="b">
        <f t="shared" ca="1" si="779"/>
        <v>1</v>
      </c>
    </row>
    <row r="4511" spans="1:25" hidden="1">
      <c r="A4511" s="28" t="s">
        <v>5366</v>
      </c>
      <c r="B4511" s="28" t="s">
        <v>5367</v>
      </c>
      <c r="C4511" s="28" t="s">
        <v>4814</v>
      </c>
      <c r="D4511" s="28" t="s">
        <v>2842</v>
      </c>
      <c r="E4511" s="29">
        <v>42311</v>
      </c>
      <c r="F4511" s="28" t="s">
        <v>15635</v>
      </c>
      <c r="G4511" s="30">
        <v>1401</v>
      </c>
      <c r="H4511" s="28" t="s">
        <v>15636</v>
      </c>
      <c r="I4511" s="31">
        <v>0</v>
      </c>
      <c r="J4511" s="31">
        <v>3000</v>
      </c>
      <c r="K4511" s="28" t="s">
        <v>5452</v>
      </c>
      <c r="L4511" s="32">
        <f t="shared" si="771"/>
        <v>-3000</v>
      </c>
      <c r="M4511" s="33">
        <f t="shared" si="772"/>
        <v>3000</v>
      </c>
      <c r="N4511" s="34" t="b">
        <v>1</v>
      </c>
      <c r="O4511" s="35">
        <f t="shared" si="773"/>
        <v>3000</v>
      </c>
      <c r="P4511" s="36" t="str">
        <f t="shared" si="774"/>
        <v>I</v>
      </c>
      <c r="Q4511" s="37" t="str">
        <f t="shared" si="775"/>
        <v>Faction North Ltd</v>
      </c>
      <c r="R4511" s="6" t="str">
        <f t="shared" si="776"/>
        <v>I - Faction North Ltd</v>
      </c>
      <c r="S4511" s="6" t="str">
        <f>IFERROR(INDEX('Vendor Over-ride'!$C:$C, MATCH($R:$R,'Vendor Over-ride'!$A:$A,0)),"")</f>
        <v>I - Faction North Ltd</v>
      </c>
      <c r="U4511" s="38" t="str">
        <f t="shared" si="770"/>
        <v>Lottery</v>
      </c>
      <c r="V4511" s="5" t="str">
        <f t="shared" si="780"/>
        <v>AWARD</v>
      </c>
      <c r="W4511" s="5" t="b">
        <f t="shared" si="777"/>
        <v>0</v>
      </c>
      <c r="X4511" s="40">
        <f t="shared" ca="1" si="778"/>
        <v>7250</v>
      </c>
      <c r="Y4511" s="30" t="b">
        <f t="shared" ca="1" si="779"/>
        <v>0</v>
      </c>
    </row>
    <row r="4512" spans="1:25" hidden="1">
      <c r="A4512" s="28" t="s">
        <v>5366</v>
      </c>
      <c r="B4512" s="28" t="s">
        <v>5367</v>
      </c>
      <c r="C4512" s="28" t="s">
        <v>4814</v>
      </c>
      <c r="D4512" s="28" t="s">
        <v>2842</v>
      </c>
      <c r="E4512" s="29">
        <v>42311</v>
      </c>
      <c r="F4512" s="28" t="s">
        <v>15637</v>
      </c>
      <c r="G4512" s="30">
        <v>1401</v>
      </c>
      <c r="H4512" s="28" t="s">
        <v>15638</v>
      </c>
      <c r="I4512" s="31">
        <v>0</v>
      </c>
      <c r="J4512" s="31">
        <v>750</v>
      </c>
      <c r="K4512" s="28" t="s">
        <v>15639</v>
      </c>
      <c r="L4512" s="32">
        <f t="shared" si="771"/>
        <v>-750</v>
      </c>
      <c r="M4512" s="33">
        <f t="shared" si="772"/>
        <v>750</v>
      </c>
      <c r="N4512" s="34" t="b">
        <v>1</v>
      </c>
      <c r="O4512" s="35">
        <f t="shared" si="773"/>
        <v>750</v>
      </c>
      <c r="P4512" s="36" t="str">
        <f t="shared" si="774"/>
        <v>I</v>
      </c>
      <c r="Q4512" s="37" t="str">
        <f t="shared" si="775"/>
        <v>PARADISO FILMS DOCUMENTARIES LTD (Samir Mehanovic)</v>
      </c>
      <c r="R4512" s="6" t="str">
        <f t="shared" si="776"/>
        <v>I - PARADISO FILMS DOCUMENTARIES LTD (Samir Mehanovic)</v>
      </c>
      <c r="S4512" s="6" t="str">
        <f>IFERROR(INDEX('Vendor Over-ride'!$C:$C, MATCH($R:$R,'Vendor Over-ride'!$A:$A,0)),"")</f>
        <v>I - Paradiso Films Documentaries Ltd</v>
      </c>
      <c r="U4512" s="38" t="str">
        <f t="shared" si="770"/>
        <v>Lottery</v>
      </c>
      <c r="V4512" s="5" t="str">
        <f t="shared" si="780"/>
        <v>AWARD</v>
      </c>
      <c r="W4512" s="5" t="b">
        <f t="shared" si="777"/>
        <v>0</v>
      </c>
      <c r="X4512" s="40">
        <f t="shared" ca="1" si="778"/>
        <v>17458</v>
      </c>
      <c r="Y4512" s="30" t="b">
        <f t="shared" ca="1" si="779"/>
        <v>0</v>
      </c>
    </row>
    <row r="4513" spans="1:25" hidden="1">
      <c r="A4513" s="28" t="s">
        <v>5366</v>
      </c>
      <c r="B4513" s="28" t="s">
        <v>5367</v>
      </c>
      <c r="C4513" s="28" t="s">
        <v>4814</v>
      </c>
      <c r="D4513" s="28" t="s">
        <v>2842</v>
      </c>
      <c r="E4513" s="29">
        <v>42311</v>
      </c>
      <c r="F4513" s="28" t="s">
        <v>15640</v>
      </c>
      <c r="G4513" s="30">
        <v>1401</v>
      </c>
      <c r="H4513" s="28" t="s">
        <v>15641</v>
      </c>
      <c r="I4513" s="31">
        <v>0</v>
      </c>
      <c r="J4513" s="31">
        <v>6000</v>
      </c>
      <c r="K4513" s="28" t="s">
        <v>5478</v>
      </c>
      <c r="L4513" s="32">
        <f t="shared" si="771"/>
        <v>-6000</v>
      </c>
      <c r="M4513" s="33">
        <f t="shared" si="772"/>
        <v>6000</v>
      </c>
      <c r="N4513" s="34" t="b">
        <v>1</v>
      </c>
      <c r="O4513" s="35">
        <f t="shared" si="773"/>
        <v>6000</v>
      </c>
      <c r="P4513" s="36" t="str">
        <f t="shared" si="774"/>
        <v>I</v>
      </c>
      <c r="Q4513" s="37" t="str">
        <f t="shared" si="775"/>
        <v>Queen's Park Railway Club</v>
      </c>
      <c r="R4513" s="6" t="str">
        <f t="shared" si="776"/>
        <v>I - Queen's Park Railway Club</v>
      </c>
      <c r="S4513" s="6" t="str">
        <f>IFERROR(INDEX('Vendor Over-ride'!$C:$C, MATCH($R:$R,'Vendor Over-ride'!$A:$A,0)),"")</f>
        <v>I - Queen's Park Railway Club</v>
      </c>
      <c r="U4513" s="38" t="str">
        <f t="shared" si="770"/>
        <v>Lottery</v>
      </c>
      <c r="V4513" s="5" t="str">
        <f t="shared" si="780"/>
        <v>AWARD</v>
      </c>
      <c r="W4513" s="5" t="b">
        <f t="shared" si="777"/>
        <v>0</v>
      </c>
      <c r="X4513" s="40">
        <f t="shared" ca="1" si="778"/>
        <v>6000</v>
      </c>
      <c r="Y4513" s="30" t="b">
        <f t="shared" ca="1" si="779"/>
        <v>0</v>
      </c>
    </row>
    <row r="4514" spans="1:25" hidden="1">
      <c r="A4514" s="28" t="s">
        <v>5366</v>
      </c>
      <c r="B4514" s="28" t="s">
        <v>5367</v>
      </c>
      <c r="C4514" s="28" t="s">
        <v>4814</v>
      </c>
      <c r="D4514" s="28" t="s">
        <v>2842</v>
      </c>
      <c r="E4514" s="29">
        <v>42311</v>
      </c>
      <c r="F4514" s="28" t="s">
        <v>15642</v>
      </c>
      <c r="G4514" s="30">
        <v>1401</v>
      </c>
      <c r="H4514" s="28" t="s">
        <v>15643</v>
      </c>
      <c r="I4514" s="31">
        <v>0</v>
      </c>
      <c r="J4514" s="31">
        <v>5400</v>
      </c>
      <c r="K4514" s="28" t="s">
        <v>15644</v>
      </c>
      <c r="L4514" s="32">
        <f t="shared" si="771"/>
        <v>-5400</v>
      </c>
      <c r="M4514" s="33">
        <f t="shared" si="772"/>
        <v>5400</v>
      </c>
      <c r="N4514" s="34" t="b">
        <v>1</v>
      </c>
      <c r="O4514" s="35">
        <f t="shared" si="773"/>
        <v>5400</v>
      </c>
      <c r="P4514" s="36" t="str">
        <f t="shared" si="774"/>
        <v>I</v>
      </c>
      <c r="Q4514" s="37" t="str">
        <f t="shared" si="775"/>
        <v>Roanne Dods</v>
      </c>
      <c r="R4514" s="6" t="str">
        <f t="shared" si="776"/>
        <v>I - Roanne Dods</v>
      </c>
      <c r="S4514" s="6" t="str">
        <f>IFERROR(INDEX('Vendor Over-ride'!$C:$C, MATCH($R:$R,'Vendor Over-ride'!$A:$A,0)),"")</f>
        <v>I - Roanne Dods</v>
      </c>
      <c r="U4514" s="38" t="str">
        <f t="shared" si="770"/>
        <v>Lottery</v>
      </c>
      <c r="V4514" s="5" t="str">
        <f t="shared" si="780"/>
        <v>AWARD</v>
      </c>
      <c r="W4514" s="5" t="b">
        <f t="shared" si="777"/>
        <v>0</v>
      </c>
      <c r="X4514" s="40">
        <f t="shared" ca="1" si="778"/>
        <v>5400</v>
      </c>
      <c r="Y4514" s="30" t="b">
        <f t="shared" ca="1" si="779"/>
        <v>0</v>
      </c>
    </row>
    <row r="4515" spans="1:25">
      <c r="A4515" s="28" t="s">
        <v>5366</v>
      </c>
      <c r="B4515" s="28" t="s">
        <v>5367</v>
      </c>
      <c r="C4515" s="28" t="s">
        <v>4814</v>
      </c>
      <c r="D4515" s="28" t="s">
        <v>2842</v>
      </c>
      <c r="E4515" s="29">
        <v>42311</v>
      </c>
      <c r="F4515" s="28" t="s">
        <v>15645</v>
      </c>
      <c r="G4515" s="30">
        <v>1401</v>
      </c>
      <c r="H4515" s="28" t="s">
        <v>15646</v>
      </c>
      <c r="I4515" s="31">
        <v>0</v>
      </c>
      <c r="J4515" s="31">
        <v>1663.5</v>
      </c>
      <c r="K4515" s="28" t="s">
        <v>5468</v>
      </c>
      <c r="L4515" s="32">
        <f t="shared" si="771"/>
        <v>-1663.5</v>
      </c>
      <c r="M4515" s="33">
        <f t="shared" si="772"/>
        <v>1663.5</v>
      </c>
      <c r="N4515" s="34" t="b">
        <v>1</v>
      </c>
      <c r="O4515" s="35">
        <f t="shared" si="773"/>
        <v>1663.5</v>
      </c>
      <c r="P4515" s="36" t="str">
        <f t="shared" si="774"/>
        <v>T</v>
      </c>
      <c r="Q4515" s="37" t="str">
        <f t="shared" si="775"/>
        <v>The Big Lottery Fund (Overheads)</v>
      </c>
      <c r="R4515" s="6" t="str">
        <f t="shared" si="776"/>
        <v>T - The Big Lottery Fund (Overheads)</v>
      </c>
      <c r="S4515" s="6" t="str">
        <f>IFERROR(INDEX('Vendor Over-ride'!$C:$C, MATCH($R:$R,'Vendor Over-ride'!$A:$A,0)),"")</f>
        <v>T - Big Lottery Fund (Overheads), The</v>
      </c>
      <c r="T4515" s="41" t="s">
        <v>7027</v>
      </c>
      <c r="U4515" s="38" t="str">
        <f t="shared" si="770"/>
        <v>Lottery</v>
      </c>
      <c r="V4515" s="5" t="str">
        <f t="shared" si="780"/>
        <v>TRADE</v>
      </c>
      <c r="W4515" s="5" t="b">
        <f t="shared" si="777"/>
        <v>0</v>
      </c>
      <c r="X4515" s="40">
        <f t="shared" ca="1" si="778"/>
        <v>31956.649999999998</v>
      </c>
      <c r="Y4515" s="30" t="b">
        <f t="shared" ca="1" si="779"/>
        <v>1</v>
      </c>
    </row>
    <row r="4516" spans="1:25" hidden="1">
      <c r="A4516" s="28" t="s">
        <v>5366</v>
      </c>
      <c r="B4516" s="28" t="s">
        <v>5367</v>
      </c>
      <c r="C4516" s="28" t="s">
        <v>4814</v>
      </c>
      <c r="D4516" s="28" t="s">
        <v>2842</v>
      </c>
      <c r="E4516" s="29">
        <v>42311</v>
      </c>
      <c r="F4516" s="28" t="s">
        <v>15647</v>
      </c>
      <c r="G4516" s="30">
        <v>1401</v>
      </c>
      <c r="H4516" s="28" t="s">
        <v>15648</v>
      </c>
      <c r="I4516" s="31">
        <v>0</v>
      </c>
      <c r="J4516" s="31">
        <v>1500</v>
      </c>
      <c r="K4516" s="28" t="s">
        <v>13707</v>
      </c>
      <c r="L4516" s="32">
        <f t="shared" si="771"/>
        <v>-1500</v>
      </c>
      <c r="M4516" s="33">
        <f t="shared" si="772"/>
        <v>1500</v>
      </c>
      <c r="N4516" s="34" t="b">
        <v>1</v>
      </c>
      <c r="O4516" s="35">
        <f t="shared" si="773"/>
        <v>1500</v>
      </c>
      <c r="P4516" s="36" t="str">
        <f t="shared" si="774"/>
        <v>G</v>
      </c>
      <c r="Q4516" s="37" t="str">
        <f t="shared" si="775"/>
        <v>Alex Neilson</v>
      </c>
      <c r="R4516" s="6" t="str">
        <f t="shared" si="776"/>
        <v>G - Alex Neilson</v>
      </c>
      <c r="S4516" s="6" t="str">
        <f>IFERROR(INDEX('Vendor Over-ride'!$C:$C, MATCH($R:$R,'Vendor Over-ride'!$A:$A,0)),"")</f>
        <v>G - Alex Neilson</v>
      </c>
      <c r="U4516" s="38" t="str">
        <f t="shared" si="770"/>
        <v>Lottery</v>
      </c>
      <c r="V4516" s="5" t="str">
        <f t="shared" si="780"/>
        <v>AWARD</v>
      </c>
      <c r="W4516" s="5" t="b">
        <f t="shared" si="777"/>
        <v>0</v>
      </c>
      <c r="X4516" s="40">
        <f t="shared" ca="1" si="778"/>
        <v>6000</v>
      </c>
      <c r="Y4516" s="30" t="b">
        <f t="shared" ca="1" si="779"/>
        <v>0</v>
      </c>
    </row>
    <row r="4517" spans="1:25">
      <c r="A4517" s="28" t="s">
        <v>5366</v>
      </c>
      <c r="B4517" s="28" t="s">
        <v>5367</v>
      </c>
      <c r="C4517" s="28" t="s">
        <v>4814</v>
      </c>
      <c r="D4517" s="28" t="s">
        <v>2842</v>
      </c>
      <c r="E4517" s="29">
        <v>42318</v>
      </c>
      <c r="F4517" s="28" t="s">
        <v>15649</v>
      </c>
      <c r="G4517" s="30">
        <v>1404</v>
      </c>
      <c r="H4517" s="28" t="s">
        <v>15650</v>
      </c>
      <c r="I4517" s="31">
        <v>0</v>
      </c>
      <c r="J4517" s="31">
        <v>2096.7199999999998</v>
      </c>
      <c r="K4517" s="28" t="s">
        <v>5719</v>
      </c>
      <c r="L4517" s="32">
        <f t="shared" si="771"/>
        <v>-2096.7199999999998</v>
      </c>
      <c r="M4517" s="33">
        <f t="shared" si="772"/>
        <v>2096.7199999999998</v>
      </c>
      <c r="N4517" s="34" t="b">
        <v>1</v>
      </c>
      <c r="O4517" s="35">
        <f t="shared" si="773"/>
        <v>2096.7199999999998</v>
      </c>
      <c r="P4517" s="36" t="str">
        <f t="shared" si="774"/>
        <v>G</v>
      </c>
      <c r="Q4517" s="37" t="str">
        <f t="shared" si="775"/>
        <v>Campbeltown Community Business Ltd</v>
      </c>
      <c r="R4517" s="6" t="str">
        <f t="shared" si="776"/>
        <v>G - Campbeltown Community Business Ltd</v>
      </c>
      <c r="S4517" s="6" t="str">
        <f>IFERROR(INDEX('Vendor Over-ride'!$C:$C, MATCH($R:$R,'Vendor Over-ride'!$A:$A,0)),"")</f>
        <v>G - Campbeltown Community Business Ltd</v>
      </c>
      <c r="U4517" s="38" t="str">
        <f t="shared" si="770"/>
        <v>Lottery</v>
      </c>
      <c r="V4517" s="5" t="str">
        <f t="shared" si="780"/>
        <v>AWARD</v>
      </c>
      <c r="W4517" s="5" t="b">
        <f t="shared" si="777"/>
        <v>0</v>
      </c>
      <c r="X4517" s="40">
        <f t="shared" ca="1" si="778"/>
        <v>50611.44</v>
      </c>
      <c r="Y4517" s="30" t="b">
        <f t="shared" ca="1" si="779"/>
        <v>1</v>
      </c>
    </row>
    <row r="4518" spans="1:25" hidden="1">
      <c r="A4518" s="28" t="s">
        <v>5366</v>
      </c>
      <c r="B4518" s="28" t="s">
        <v>5367</v>
      </c>
      <c r="C4518" s="28" t="s">
        <v>4814</v>
      </c>
      <c r="D4518" s="28" t="s">
        <v>2842</v>
      </c>
      <c r="E4518" s="29">
        <v>42318</v>
      </c>
      <c r="F4518" s="28" t="s">
        <v>15651</v>
      </c>
      <c r="G4518" s="30">
        <v>1404</v>
      </c>
      <c r="H4518" s="28" t="s">
        <v>15652</v>
      </c>
      <c r="I4518" s="31">
        <v>0</v>
      </c>
      <c r="J4518" s="31">
        <v>2750</v>
      </c>
      <c r="K4518" s="28" t="s">
        <v>5785</v>
      </c>
      <c r="L4518" s="32">
        <f t="shared" si="771"/>
        <v>-2750</v>
      </c>
      <c r="M4518" s="33">
        <f t="shared" si="772"/>
        <v>2750</v>
      </c>
      <c r="N4518" s="34" t="b">
        <v>1</v>
      </c>
      <c r="O4518" s="35">
        <f t="shared" si="773"/>
        <v>2750</v>
      </c>
      <c r="P4518" s="36" t="str">
        <f t="shared" si="774"/>
        <v>G</v>
      </c>
      <c r="Q4518" s="37" t="str">
        <f t="shared" si="775"/>
        <v>Knockengorroch Community Interest Company</v>
      </c>
      <c r="R4518" s="6" t="str">
        <f t="shared" si="776"/>
        <v>G - Knockengorroch Community Interest Company</v>
      </c>
      <c r="S4518" s="6" t="str">
        <f>IFERROR(INDEX('Vendor Over-ride'!$C:$C, MATCH($R:$R,'Vendor Over-ride'!$A:$A,0)),"")</f>
        <v>G - Knockengorroch Community Interest Company</v>
      </c>
      <c r="U4518" s="38" t="str">
        <f t="shared" si="770"/>
        <v>Lottery</v>
      </c>
      <c r="V4518" s="5" t="str">
        <f t="shared" si="780"/>
        <v>AWARD</v>
      </c>
      <c r="W4518" s="5" t="b">
        <f t="shared" si="777"/>
        <v>0</v>
      </c>
      <c r="X4518" s="40">
        <f t="shared" ca="1" si="778"/>
        <v>2750</v>
      </c>
      <c r="Y4518" s="30" t="b">
        <f t="shared" ca="1" si="779"/>
        <v>0</v>
      </c>
    </row>
    <row r="4519" spans="1:25">
      <c r="A4519" s="28" t="s">
        <v>5366</v>
      </c>
      <c r="B4519" s="28" t="s">
        <v>5367</v>
      </c>
      <c r="C4519" s="28" t="s">
        <v>4814</v>
      </c>
      <c r="D4519" s="28" t="s">
        <v>2842</v>
      </c>
      <c r="E4519" s="29">
        <v>42318</v>
      </c>
      <c r="F4519" s="28" t="s">
        <v>15653</v>
      </c>
      <c r="G4519" s="30">
        <v>1404</v>
      </c>
      <c r="H4519" s="28" t="s">
        <v>15654</v>
      </c>
      <c r="I4519" s="31">
        <v>0</v>
      </c>
      <c r="J4519" s="31">
        <v>19500</v>
      </c>
      <c r="K4519" s="28" t="s">
        <v>5788</v>
      </c>
      <c r="L4519" s="32">
        <f t="shared" si="771"/>
        <v>-19500</v>
      </c>
      <c r="M4519" s="33">
        <f t="shared" si="772"/>
        <v>19500</v>
      </c>
      <c r="N4519" s="34" t="b">
        <v>1</v>
      </c>
      <c r="O4519" s="35">
        <f t="shared" si="773"/>
        <v>19500</v>
      </c>
      <c r="P4519" s="36" t="str">
        <f t="shared" si="774"/>
        <v>G</v>
      </c>
      <c r="Q4519" s="37" t="str">
        <f t="shared" si="775"/>
        <v>Sound Festival</v>
      </c>
      <c r="R4519" s="6" t="str">
        <f t="shared" si="776"/>
        <v>G - Sound Festival</v>
      </c>
      <c r="S4519" s="6" t="str">
        <f>IFERROR(INDEX('Vendor Over-ride'!$C:$C, MATCH($R:$R,'Vendor Over-ride'!$A:$A,0)),"")</f>
        <v>G - Sound Festival</v>
      </c>
      <c r="U4519" s="38" t="str">
        <f t="shared" si="770"/>
        <v>Lottery</v>
      </c>
      <c r="V4519" s="5" t="str">
        <f t="shared" si="780"/>
        <v>AWARD</v>
      </c>
      <c r="W4519" s="5" t="b">
        <f t="shared" si="777"/>
        <v>0</v>
      </c>
      <c r="X4519" s="40">
        <f t="shared" ca="1" si="778"/>
        <v>131034</v>
      </c>
      <c r="Y4519" s="30" t="b">
        <f t="shared" ca="1" si="779"/>
        <v>1</v>
      </c>
    </row>
    <row r="4520" spans="1:25">
      <c r="A4520" s="28" t="s">
        <v>5366</v>
      </c>
      <c r="B4520" s="28" t="s">
        <v>5367</v>
      </c>
      <c r="C4520" s="28" t="s">
        <v>4814</v>
      </c>
      <c r="D4520" s="28" t="s">
        <v>2842</v>
      </c>
      <c r="E4520" s="29">
        <v>42318</v>
      </c>
      <c r="F4520" s="28" t="s">
        <v>15655</v>
      </c>
      <c r="G4520" s="30">
        <v>1404</v>
      </c>
      <c r="H4520" s="28" t="s">
        <v>15656</v>
      </c>
      <c r="I4520" s="31">
        <v>0</v>
      </c>
      <c r="J4520" s="31">
        <v>2989</v>
      </c>
      <c r="K4520" s="28" t="s">
        <v>13821</v>
      </c>
      <c r="L4520" s="32">
        <f t="shared" si="771"/>
        <v>-2989</v>
      </c>
      <c r="M4520" s="33">
        <f t="shared" si="772"/>
        <v>2989</v>
      </c>
      <c r="N4520" s="34" t="b">
        <v>1</v>
      </c>
      <c r="O4520" s="35">
        <f t="shared" si="773"/>
        <v>2989</v>
      </c>
      <c r="P4520" s="36" t="str">
        <f t="shared" si="774"/>
        <v>G</v>
      </c>
      <c r="Q4520" s="37" t="str">
        <f t="shared" si="775"/>
        <v>Voluntary Arts Scotland</v>
      </c>
      <c r="R4520" s="6" t="str">
        <f t="shared" si="776"/>
        <v>G - Voluntary Arts Scotland</v>
      </c>
      <c r="S4520" s="6" t="str">
        <f>IFERROR(INDEX('Vendor Over-ride'!$C:$C, MATCH($R:$R,'Vendor Over-ride'!$A:$A,0)),"")</f>
        <v>G - Voluntary Arts Scotland</v>
      </c>
      <c r="U4520" s="38" t="str">
        <f t="shared" si="770"/>
        <v>Lottery</v>
      </c>
      <c r="V4520" s="5" t="str">
        <f t="shared" si="780"/>
        <v>AWARD</v>
      </c>
      <c r="W4520" s="5" t="b">
        <f t="shared" si="777"/>
        <v>0</v>
      </c>
      <c r="X4520" s="40">
        <f t="shared" ca="1" si="778"/>
        <v>102989</v>
      </c>
      <c r="Y4520" s="30" t="b">
        <f t="shared" ca="1" si="779"/>
        <v>1</v>
      </c>
    </row>
    <row r="4521" spans="1:25">
      <c r="A4521" s="28" t="s">
        <v>5366</v>
      </c>
      <c r="B4521" s="28" t="s">
        <v>5367</v>
      </c>
      <c r="C4521" s="28" t="s">
        <v>4814</v>
      </c>
      <c r="D4521" s="28" t="s">
        <v>2842</v>
      </c>
      <c r="E4521" s="29">
        <v>42318</v>
      </c>
      <c r="F4521" s="28" t="s">
        <v>15657</v>
      </c>
      <c r="G4521" s="30">
        <v>1404</v>
      </c>
      <c r="H4521" s="28" t="s">
        <v>15658</v>
      </c>
      <c r="I4521" s="31">
        <v>0</v>
      </c>
      <c r="J4521" s="31">
        <v>1500</v>
      </c>
      <c r="K4521" s="28" t="s">
        <v>15659</v>
      </c>
      <c r="L4521" s="32">
        <f t="shared" si="771"/>
        <v>-1500</v>
      </c>
      <c r="M4521" s="33">
        <f t="shared" si="772"/>
        <v>1500</v>
      </c>
      <c r="N4521" s="34" t="b">
        <v>1</v>
      </c>
      <c r="O4521" s="35">
        <f t="shared" si="773"/>
        <v>1500</v>
      </c>
      <c r="P4521" s="36" t="str">
        <f t="shared" si="774"/>
        <v>G</v>
      </c>
      <c r="Q4521" s="37" t="str">
        <f t="shared" si="775"/>
        <v>Aros Community Theatre Ltd</v>
      </c>
      <c r="R4521" s="6" t="str">
        <f t="shared" si="776"/>
        <v>G - Aros Community Theatre Ltd</v>
      </c>
      <c r="S4521" s="6" t="str">
        <f>IFERROR(INDEX('Vendor Over-ride'!$C:$C, MATCH($R:$R,'Vendor Over-ride'!$A:$A,0)),"")</f>
        <v>G - Aros (Isle of Skye) Ltd</v>
      </c>
      <c r="U4521" s="38" t="str">
        <f t="shared" si="770"/>
        <v>Lottery</v>
      </c>
      <c r="V4521" s="5" t="str">
        <f t="shared" si="780"/>
        <v>AWARD</v>
      </c>
      <c r="W4521" s="5" t="b">
        <f t="shared" si="777"/>
        <v>0</v>
      </c>
      <c r="X4521" s="40">
        <f t="shared" ca="1" si="778"/>
        <v>195000</v>
      </c>
      <c r="Y4521" s="30" t="b">
        <f t="shared" ca="1" si="779"/>
        <v>1</v>
      </c>
    </row>
    <row r="4522" spans="1:25" hidden="1">
      <c r="A4522" s="28" t="s">
        <v>5366</v>
      </c>
      <c r="B4522" s="28" t="s">
        <v>5367</v>
      </c>
      <c r="C4522" s="28" t="s">
        <v>4814</v>
      </c>
      <c r="D4522" s="28" t="s">
        <v>2842</v>
      </c>
      <c r="E4522" s="29">
        <v>42318</v>
      </c>
      <c r="F4522" s="28" t="s">
        <v>15660</v>
      </c>
      <c r="G4522" s="30">
        <v>1404</v>
      </c>
      <c r="H4522" s="28" t="s">
        <v>15661</v>
      </c>
      <c r="I4522" s="31">
        <v>0</v>
      </c>
      <c r="J4522" s="31">
        <v>589.29999999999995</v>
      </c>
      <c r="K4522" s="28" t="s">
        <v>13971</v>
      </c>
      <c r="L4522" s="32">
        <f t="shared" si="771"/>
        <v>-589.29999999999995</v>
      </c>
      <c r="M4522" s="33">
        <f t="shared" si="772"/>
        <v>589.29999999999995</v>
      </c>
      <c r="N4522" s="34" t="b">
        <v>1</v>
      </c>
      <c r="O4522" s="35">
        <f t="shared" si="773"/>
        <v>589.29999999999995</v>
      </c>
      <c r="P4522" s="36" t="str">
        <f t="shared" si="774"/>
        <v>G</v>
      </c>
      <c r="Q4522" s="37" t="str">
        <f t="shared" si="775"/>
        <v>Felipe Bustos Sierra</v>
      </c>
      <c r="R4522" s="6" t="str">
        <f t="shared" si="776"/>
        <v>G - Felipe Bustos Sierra</v>
      </c>
      <c r="S4522" s="6" t="str">
        <f>IFERROR(INDEX('Vendor Over-ride'!$C:$C, MATCH($R:$R,'Vendor Over-ride'!$A:$A,0)),"")</f>
        <v>G - Felipe Bustos Sierra</v>
      </c>
      <c r="U4522" s="38" t="str">
        <f t="shared" si="770"/>
        <v>Lottery</v>
      </c>
      <c r="V4522" s="5" t="str">
        <f t="shared" si="780"/>
        <v>AWARD</v>
      </c>
      <c r="W4522" s="5" t="b">
        <f t="shared" si="777"/>
        <v>0</v>
      </c>
      <c r="X4522" s="40">
        <f t="shared" ca="1" si="778"/>
        <v>3049.3</v>
      </c>
      <c r="Y4522" s="30" t="b">
        <f t="shared" ca="1" si="779"/>
        <v>0</v>
      </c>
    </row>
    <row r="4523" spans="1:25">
      <c r="A4523" s="28" t="s">
        <v>5366</v>
      </c>
      <c r="B4523" s="28" t="s">
        <v>5367</v>
      </c>
      <c r="C4523" s="28" t="s">
        <v>4814</v>
      </c>
      <c r="D4523" s="28" t="s">
        <v>2842</v>
      </c>
      <c r="E4523" s="29">
        <v>42318</v>
      </c>
      <c r="F4523" s="28" t="s">
        <v>15662</v>
      </c>
      <c r="G4523" s="30">
        <v>1404</v>
      </c>
      <c r="H4523" s="28" t="s">
        <v>15663</v>
      </c>
      <c r="I4523" s="31">
        <v>0</v>
      </c>
      <c r="J4523" s="31">
        <v>3075</v>
      </c>
      <c r="K4523" s="28" t="s">
        <v>14375</v>
      </c>
      <c r="L4523" s="32">
        <f t="shared" si="771"/>
        <v>-3075</v>
      </c>
      <c r="M4523" s="33">
        <f t="shared" si="772"/>
        <v>3075</v>
      </c>
      <c r="N4523" s="34" t="b">
        <v>1</v>
      </c>
      <c r="O4523" s="35">
        <f t="shared" si="773"/>
        <v>3075</v>
      </c>
      <c r="P4523" s="36" t="str">
        <f t="shared" si="774"/>
        <v>G</v>
      </c>
      <c r="Q4523" s="37" t="str">
        <f t="shared" si="775"/>
        <v>Starcatchers Productions Ltd</v>
      </c>
      <c r="R4523" s="6" t="str">
        <f t="shared" si="776"/>
        <v>G - Starcatchers Productions Ltd</v>
      </c>
      <c r="S4523" s="6" t="str">
        <f>IFERROR(INDEX('Vendor Over-ride'!$C:$C, MATCH($R:$R,'Vendor Over-ride'!$A:$A,0)),"")</f>
        <v>G - Starcatchers Productions Ltd</v>
      </c>
      <c r="U4523" s="38" t="str">
        <f t="shared" si="770"/>
        <v>Lottery</v>
      </c>
      <c r="V4523" s="5" t="str">
        <f t="shared" si="780"/>
        <v>AWARD</v>
      </c>
      <c r="W4523" s="5" t="b">
        <f t="shared" si="777"/>
        <v>0</v>
      </c>
      <c r="X4523" s="40">
        <f t="shared" ca="1" si="778"/>
        <v>77325</v>
      </c>
      <c r="Y4523" s="30" t="b">
        <f t="shared" ca="1" si="779"/>
        <v>1</v>
      </c>
    </row>
    <row r="4524" spans="1:25">
      <c r="A4524" s="28" t="s">
        <v>5366</v>
      </c>
      <c r="B4524" s="28" t="s">
        <v>5367</v>
      </c>
      <c r="C4524" s="28" t="s">
        <v>4814</v>
      </c>
      <c r="D4524" s="28" t="s">
        <v>2842</v>
      </c>
      <c r="E4524" s="29">
        <v>42318</v>
      </c>
      <c r="F4524" s="28" t="s">
        <v>4225</v>
      </c>
      <c r="G4524" s="30">
        <v>1404</v>
      </c>
      <c r="H4524" s="28" t="s">
        <v>15664</v>
      </c>
      <c r="I4524" s="31">
        <v>0</v>
      </c>
      <c r="J4524" s="31">
        <v>87500</v>
      </c>
      <c r="K4524" s="28" t="s">
        <v>14547</v>
      </c>
      <c r="L4524" s="32">
        <f t="shared" si="771"/>
        <v>-87500</v>
      </c>
      <c r="M4524" s="33">
        <f t="shared" si="772"/>
        <v>87500</v>
      </c>
      <c r="N4524" s="34" t="b">
        <v>1</v>
      </c>
      <c r="O4524" s="35">
        <f t="shared" si="773"/>
        <v>87500</v>
      </c>
      <c r="P4524" s="36" t="str">
        <f t="shared" si="774"/>
        <v>G</v>
      </c>
      <c r="Q4524" s="37" t="str">
        <f t="shared" si="775"/>
        <v>Culture Republic</v>
      </c>
      <c r="R4524" s="6" t="str">
        <f t="shared" si="776"/>
        <v>G - Culture Republic</v>
      </c>
      <c r="S4524" s="6" t="str">
        <f>IFERROR(INDEX('Vendor Over-ride'!$C:$C, MATCH($R:$R,'Vendor Over-ride'!$A:$A,0)),"")</f>
        <v>G - Culture Republic</v>
      </c>
      <c r="U4524" s="38" t="str">
        <f t="shared" si="770"/>
        <v>Lottery</v>
      </c>
      <c r="V4524" s="5" t="str">
        <f t="shared" si="780"/>
        <v>AWARD</v>
      </c>
      <c r="W4524" s="5" t="b">
        <f t="shared" si="777"/>
        <v>1</v>
      </c>
      <c r="X4524" s="40">
        <f t="shared" ca="1" si="778"/>
        <v>368754.79000000004</v>
      </c>
      <c r="Y4524" s="30" t="b">
        <f t="shared" ca="1" si="779"/>
        <v>1</v>
      </c>
    </row>
    <row r="4525" spans="1:25">
      <c r="A4525" s="28" t="s">
        <v>5366</v>
      </c>
      <c r="B4525" s="28" t="s">
        <v>5367</v>
      </c>
      <c r="C4525" s="28" t="s">
        <v>4814</v>
      </c>
      <c r="D4525" s="28" t="s">
        <v>2842</v>
      </c>
      <c r="E4525" s="29">
        <v>42318</v>
      </c>
      <c r="F4525" s="28" t="s">
        <v>4226</v>
      </c>
      <c r="G4525" s="30">
        <v>1404</v>
      </c>
      <c r="H4525" s="28" t="s">
        <v>15665</v>
      </c>
      <c r="I4525" s="31">
        <v>0</v>
      </c>
      <c r="J4525" s="31">
        <v>26250</v>
      </c>
      <c r="K4525" s="28" t="s">
        <v>15666</v>
      </c>
      <c r="L4525" s="32">
        <f t="shared" si="771"/>
        <v>-26250</v>
      </c>
      <c r="M4525" s="33">
        <f t="shared" si="772"/>
        <v>26250</v>
      </c>
      <c r="N4525" s="34" t="b">
        <v>1</v>
      </c>
      <c r="O4525" s="35">
        <f t="shared" si="773"/>
        <v>26250</v>
      </c>
      <c r="P4525" s="36" t="str">
        <f t="shared" si="774"/>
        <v>G</v>
      </c>
      <c r="Q4525" s="37" t="str">
        <f t="shared" si="775"/>
        <v>Brunton Theatre Trust</v>
      </c>
      <c r="R4525" s="6" t="str">
        <f t="shared" si="776"/>
        <v>G - Brunton Theatre Trust</v>
      </c>
      <c r="S4525" s="6" t="str">
        <f>IFERROR(INDEX('Vendor Over-ride'!$C:$C, MATCH($R:$R,'Vendor Over-ride'!$A:$A,0)),"")</f>
        <v>G - Brunton Theatre Trust</v>
      </c>
      <c r="U4525" s="38" t="str">
        <f t="shared" si="770"/>
        <v>Lottery</v>
      </c>
      <c r="V4525" s="5" t="str">
        <f t="shared" si="780"/>
        <v>AWARD</v>
      </c>
      <c r="W4525" s="5" t="b">
        <f t="shared" si="777"/>
        <v>1</v>
      </c>
      <c r="X4525" s="40">
        <f t="shared" ca="1" si="778"/>
        <v>26250</v>
      </c>
      <c r="Y4525" s="30" t="b">
        <f t="shared" ca="1" si="779"/>
        <v>1</v>
      </c>
    </row>
    <row r="4526" spans="1:25">
      <c r="A4526" s="28" t="s">
        <v>5366</v>
      </c>
      <c r="B4526" s="28" t="s">
        <v>5367</v>
      </c>
      <c r="C4526" s="28" t="s">
        <v>4814</v>
      </c>
      <c r="D4526" s="28" t="s">
        <v>2842</v>
      </c>
      <c r="E4526" s="29">
        <v>42318</v>
      </c>
      <c r="F4526" s="28" t="s">
        <v>4227</v>
      </c>
      <c r="G4526" s="30">
        <v>1404</v>
      </c>
      <c r="H4526" s="28" t="s">
        <v>15667</v>
      </c>
      <c r="I4526" s="31">
        <v>0</v>
      </c>
      <c r="J4526" s="31">
        <v>30000</v>
      </c>
      <c r="K4526" s="28" t="s">
        <v>15668</v>
      </c>
      <c r="L4526" s="32">
        <f t="shared" si="771"/>
        <v>-30000</v>
      </c>
      <c r="M4526" s="33">
        <f t="shared" si="772"/>
        <v>30000</v>
      </c>
      <c r="N4526" s="34" t="b">
        <v>1</v>
      </c>
      <c r="O4526" s="35">
        <f t="shared" si="773"/>
        <v>30000</v>
      </c>
      <c r="P4526" s="36" t="str">
        <f t="shared" si="774"/>
        <v>G</v>
      </c>
      <c r="Q4526" s="37" t="str">
        <f t="shared" si="775"/>
        <v>Aros/Skyedance</v>
      </c>
      <c r="R4526" s="6" t="str">
        <f t="shared" si="776"/>
        <v>G - Aros/Skyedance</v>
      </c>
      <c r="S4526" s="6" t="str">
        <f>IFERROR(INDEX('Vendor Over-ride'!$C:$C, MATCH($R:$R,'Vendor Over-ride'!$A:$A,0)),"")</f>
        <v>G - Aros (Isle of Skye) Ltd</v>
      </c>
      <c r="U4526" s="38" t="str">
        <f t="shared" si="770"/>
        <v>Lottery</v>
      </c>
      <c r="V4526" s="5" t="str">
        <f t="shared" si="780"/>
        <v>AWARD</v>
      </c>
      <c r="W4526" s="5" t="b">
        <f t="shared" si="777"/>
        <v>1</v>
      </c>
      <c r="X4526" s="40">
        <f t="shared" ca="1" si="778"/>
        <v>195000</v>
      </c>
      <c r="Y4526" s="30" t="b">
        <f t="shared" ca="1" si="779"/>
        <v>1</v>
      </c>
    </row>
    <row r="4527" spans="1:25" hidden="1">
      <c r="A4527" s="28" t="s">
        <v>5366</v>
      </c>
      <c r="B4527" s="28" t="s">
        <v>5367</v>
      </c>
      <c r="C4527" s="28" t="s">
        <v>4814</v>
      </c>
      <c r="D4527" s="28" t="s">
        <v>2842</v>
      </c>
      <c r="E4527" s="29">
        <v>42318</v>
      </c>
      <c r="F4527" s="28" t="s">
        <v>4228</v>
      </c>
      <c r="G4527" s="30">
        <v>1404</v>
      </c>
      <c r="H4527" s="28" t="s">
        <v>15669</v>
      </c>
      <c r="I4527" s="31">
        <v>0</v>
      </c>
      <c r="J4527" s="31">
        <v>1875</v>
      </c>
      <c r="K4527" s="28" t="s">
        <v>15670</v>
      </c>
      <c r="L4527" s="32">
        <f t="shared" si="771"/>
        <v>-1875</v>
      </c>
      <c r="M4527" s="33">
        <f t="shared" si="772"/>
        <v>1875</v>
      </c>
      <c r="N4527" s="34" t="b">
        <v>1</v>
      </c>
      <c r="O4527" s="35">
        <f t="shared" si="773"/>
        <v>1875</v>
      </c>
      <c r="P4527" s="36" t="str">
        <f t="shared" si="774"/>
        <v>G</v>
      </c>
      <c r="Q4527" s="37" t="str">
        <f t="shared" si="775"/>
        <v>Stephanie Mann</v>
      </c>
      <c r="R4527" s="6" t="str">
        <f t="shared" si="776"/>
        <v>G - Stephanie Mann</v>
      </c>
      <c r="S4527" s="6" t="str">
        <f>IFERROR(INDEX('Vendor Over-ride'!$C:$C, MATCH($R:$R,'Vendor Over-ride'!$A:$A,0)),"")</f>
        <v>G - Stephanie Mann</v>
      </c>
      <c r="U4527" s="38" t="str">
        <f t="shared" ref="U4527:U4590" si="781">"Lottery"</f>
        <v>Lottery</v>
      </c>
      <c r="V4527" s="5" t="str">
        <f t="shared" si="780"/>
        <v>AWARD</v>
      </c>
      <c r="W4527" s="5" t="b">
        <f t="shared" si="777"/>
        <v>0</v>
      </c>
      <c r="X4527" s="40">
        <f t="shared" ca="1" si="778"/>
        <v>1875</v>
      </c>
      <c r="Y4527" s="30" t="b">
        <f t="shared" ca="1" si="779"/>
        <v>0</v>
      </c>
    </row>
    <row r="4528" spans="1:25" hidden="1">
      <c r="A4528" s="28" t="s">
        <v>5366</v>
      </c>
      <c r="B4528" s="28" t="s">
        <v>5367</v>
      </c>
      <c r="C4528" s="28" t="s">
        <v>4814</v>
      </c>
      <c r="D4528" s="28" t="s">
        <v>2842</v>
      </c>
      <c r="E4528" s="29">
        <v>42318</v>
      </c>
      <c r="F4528" s="28" t="s">
        <v>4229</v>
      </c>
      <c r="G4528" s="30">
        <v>1404</v>
      </c>
      <c r="H4528" s="28" t="s">
        <v>15671</v>
      </c>
      <c r="I4528" s="31">
        <v>0</v>
      </c>
      <c r="J4528" s="31">
        <v>4950</v>
      </c>
      <c r="K4528" s="28" t="s">
        <v>15672</v>
      </c>
      <c r="L4528" s="32">
        <f t="shared" si="771"/>
        <v>-4950</v>
      </c>
      <c r="M4528" s="33">
        <f t="shared" si="772"/>
        <v>4950</v>
      </c>
      <c r="N4528" s="34" t="b">
        <v>1</v>
      </c>
      <c r="O4528" s="35">
        <f t="shared" si="773"/>
        <v>4950</v>
      </c>
      <c r="P4528" s="36" t="str">
        <f t="shared" si="774"/>
        <v>G</v>
      </c>
      <c r="Q4528" s="37" t="str">
        <f t="shared" si="775"/>
        <v>Rachel Newton</v>
      </c>
      <c r="R4528" s="6" t="str">
        <f t="shared" si="776"/>
        <v>G - Rachel Newton</v>
      </c>
      <c r="S4528" s="6" t="str">
        <f>IFERROR(INDEX('Vendor Over-ride'!$C:$C, MATCH($R:$R,'Vendor Over-ride'!$A:$A,0)),"")</f>
        <v>G - Rachel Newton</v>
      </c>
      <c r="U4528" s="38" t="str">
        <f t="shared" si="781"/>
        <v>Lottery</v>
      </c>
      <c r="V4528" s="5" t="str">
        <f t="shared" si="780"/>
        <v>AWARD</v>
      </c>
      <c r="W4528" s="5" t="b">
        <f t="shared" si="777"/>
        <v>0</v>
      </c>
      <c r="X4528" s="40">
        <f t="shared" ca="1" si="778"/>
        <v>4950</v>
      </c>
      <c r="Y4528" s="30" t="b">
        <f t="shared" ca="1" si="779"/>
        <v>0</v>
      </c>
    </row>
    <row r="4529" spans="1:25" hidden="1">
      <c r="A4529" s="28" t="s">
        <v>5366</v>
      </c>
      <c r="B4529" s="28" t="s">
        <v>5367</v>
      </c>
      <c r="C4529" s="28" t="s">
        <v>4814</v>
      </c>
      <c r="D4529" s="28" t="s">
        <v>2842</v>
      </c>
      <c r="E4529" s="29">
        <v>42318</v>
      </c>
      <c r="F4529" s="28" t="s">
        <v>4230</v>
      </c>
      <c r="G4529" s="30">
        <v>1404</v>
      </c>
      <c r="H4529" s="28" t="s">
        <v>15673</v>
      </c>
      <c r="I4529" s="31">
        <v>0</v>
      </c>
      <c r="J4529" s="31">
        <v>9375</v>
      </c>
      <c r="K4529" s="28" t="s">
        <v>15674</v>
      </c>
      <c r="L4529" s="32">
        <f t="shared" si="771"/>
        <v>-9375</v>
      </c>
      <c r="M4529" s="33">
        <f t="shared" si="772"/>
        <v>9375</v>
      </c>
      <c r="N4529" s="34" t="b">
        <v>1</v>
      </c>
      <c r="O4529" s="35">
        <f t="shared" si="773"/>
        <v>9375</v>
      </c>
      <c r="P4529" s="36" t="str">
        <f t="shared" si="774"/>
        <v>G</v>
      </c>
      <c r="Q4529" s="37" t="str">
        <f t="shared" si="775"/>
        <v>Generator Projects</v>
      </c>
      <c r="R4529" s="6" t="str">
        <f t="shared" si="776"/>
        <v>G - Generator Projects</v>
      </c>
      <c r="S4529" s="6" t="str">
        <f>IFERROR(INDEX('Vendor Over-ride'!$C:$C, MATCH($R:$R,'Vendor Over-ride'!$A:$A,0)),"")</f>
        <v>G - Generator Projects</v>
      </c>
      <c r="U4529" s="38" t="str">
        <f t="shared" si="781"/>
        <v>Lottery</v>
      </c>
      <c r="V4529" s="5" t="str">
        <f t="shared" si="780"/>
        <v>AWARD</v>
      </c>
      <c r="W4529" s="5" t="b">
        <f t="shared" si="777"/>
        <v>0</v>
      </c>
      <c r="X4529" s="40">
        <f t="shared" ca="1" si="778"/>
        <v>15375</v>
      </c>
      <c r="Y4529" s="30" t="b">
        <f t="shared" ca="1" si="779"/>
        <v>0</v>
      </c>
    </row>
    <row r="4530" spans="1:25">
      <c r="A4530" s="28" t="s">
        <v>5366</v>
      </c>
      <c r="B4530" s="28" t="s">
        <v>5367</v>
      </c>
      <c r="C4530" s="28" t="s">
        <v>4814</v>
      </c>
      <c r="D4530" s="28" t="s">
        <v>2842</v>
      </c>
      <c r="E4530" s="29">
        <v>42318</v>
      </c>
      <c r="F4530" s="28" t="s">
        <v>4232</v>
      </c>
      <c r="G4530" s="30">
        <v>1404</v>
      </c>
      <c r="H4530" s="28" t="s">
        <v>15675</v>
      </c>
      <c r="I4530" s="31">
        <v>0</v>
      </c>
      <c r="J4530" s="31">
        <v>25000</v>
      </c>
      <c r="K4530" s="28" t="s">
        <v>15676</v>
      </c>
      <c r="L4530" s="32">
        <f t="shared" si="771"/>
        <v>-25000</v>
      </c>
      <c r="M4530" s="33">
        <f t="shared" si="772"/>
        <v>25000</v>
      </c>
      <c r="N4530" s="34" t="b">
        <v>1</v>
      </c>
      <c r="O4530" s="35">
        <f t="shared" si="773"/>
        <v>25000</v>
      </c>
      <c r="P4530" s="36" t="str">
        <f t="shared" si="774"/>
        <v>G</v>
      </c>
      <c r="Q4530" s="37" t="str">
        <f t="shared" si="775"/>
        <v>Dance Ihayami</v>
      </c>
      <c r="R4530" s="6" t="str">
        <f t="shared" si="776"/>
        <v>G - Dance Ihayami</v>
      </c>
      <c r="S4530" s="6" t="str">
        <f>IFERROR(INDEX('Vendor Over-ride'!$C:$C, MATCH($R:$R,'Vendor Over-ride'!$A:$A,0)),"")</f>
        <v>G - Dance Ihayami</v>
      </c>
      <c r="U4530" s="38" t="str">
        <f t="shared" si="781"/>
        <v>Lottery</v>
      </c>
      <c r="V4530" s="5" t="str">
        <f t="shared" si="780"/>
        <v>AWARD</v>
      </c>
      <c r="W4530" s="5" t="b">
        <f t="shared" si="777"/>
        <v>1</v>
      </c>
      <c r="X4530" s="40">
        <f t="shared" ca="1" si="778"/>
        <v>25000</v>
      </c>
      <c r="Y4530" s="30" t="b">
        <f t="shared" ca="1" si="779"/>
        <v>1</v>
      </c>
    </row>
    <row r="4531" spans="1:25" hidden="1">
      <c r="A4531" s="28" t="s">
        <v>5366</v>
      </c>
      <c r="B4531" s="28" t="s">
        <v>5367</v>
      </c>
      <c r="C4531" s="28" t="s">
        <v>4814</v>
      </c>
      <c r="D4531" s="28" t="s">
        <v>2842</v>
      </c>
      <c r="E4531" s="29">
        <v>42318</v>
      </c>
      <c r="F4531" s="28" t="s">
        <v>4234</v>
      </c>
      <c r="G4531" s="30">
        <v>1404</v>
      </c>
      <c r="H4531" s="28" t="s">
        <v>15677</v>
      </c>
      <c r="I4531" s="31">
        <v>0</v>
      </c>
      <c r="J4531" s="31">
        <v>320</v>
      </c>
      <c r="K4531" s="28" t="s">
        <v>15362</v>
      </c>
      <c r="L4531" s="32">
        <f t="shared" si="771"/>
        <v>-320</v>
      </c>
      <c r="M4531" s="33">
        <f t="shared" si="772"/>
        <v>320</v>
      </c>
      <c r="N4531" s="34" t="b">
        <v>1</v>
      </c>
      <c r="O4531" s="35">
        <f t="shared" si="773"/>
        <v>320</v>
      </c>
      <c r="P4531" s="36" t="str">
        <f t="shared" si="774"/>
        <v>I</v>
      </c>
      <c r="Q4531" s="37" t="str">
        <f t="shared" si="775"/>
        <v>Bard Entertainments Ltd</v>
      </c>
      <c r="R4531" s="6" t="str">
        <f t="shared" si="776"/>
        <v>I - Bard Entertainments Ltd</v>
      </c>
      <c r="S4531" s="6" t="str">
        <f>IFERROR(INDEX('Vendor Over-ride'!$C:$C, MATCH($R:$R,'Vendor Over-ride'!$A:$A,0)),"")</f>
        <v>I - Bard Entertainments Ltd</v>
      </c>
      <c r="U4531" s="38" t="str">
        <f t="shared" si="781"/>
        <v>Lottery</v>
      </c>
      <c r="V4531" s="5" t="str">
        <f t="shared" si="780"/>
        <v>AWARD</v>
      </c>
      <c r="W4531" s="5" t="b">
        <f t="shared" si="777"/>
        <v>0</v>
      </c>
      <c r="X4531" s="40">
        <f t="shared" ca="1" si="778"/>
        <v>16445</v>
      </c>
      <c r="Y4531" s="30" t="b">
        <f t="shared" ca="1" si="779"/>
        <v>0</v>
      </c>
    </row>
    <row r="4532" spans="1:25">
      <c r="A4532" s="28" t="s">
        <v>5366</v>
      </c>
      <c r="B4532" s="28" t="s">
        <v>5367</v>
      </c>
      <c r="C4532" s="28" t="s">
        <v>4814</v>
      </c>
      <c r="D4532" s="28" t="s">
        <v>2842</v>
      </c>
      <c r="E4532" s="29">
        <v>42318</v>
      </c>
      <c r="F4532" s="28" t="s">
        <v>4235</v>
      </c>
      <c r="G4532" s="30">
        <v>1404</v>
      </c>
      <c r="H4532" s="28" t="s">
        <v>15678</v>
      </c>
      <c r="I4532" s="31">
        <v>0</v>
      </c>
      <c r="J4532" s="31">
        <v>16000</v>
      </c>
      <c r="K4532" s="28" t="s">
        <v>15488</v>
      </c>
      <c r="L4532" s="32">
        <f t="shared" si="771"/>
        <v>-16000</v>
      </c>
      <c r="M4532" s="33">
        <f t="shared" si="772"/>
        <v>16000</v>
      </c>
      <c r="N4532" s="34" t="b">
        <v>1</v>
      </c>
      <c r="O4532" s="35">
        <f t="shared" si="773"/>
        <v>16000</v>
      </c>
      <c r="P4532" s="36" t="str">
        <f t="shared" si="774"/>
        <v>I</v>
      </c>
      <c r="Q4532" s="37" t="str">
        <f t="shared" si="775"/>
        <v>Black Camel Pictures Limited</v>
      </c>
      <c r="R4532" s="6" t="str">
        <f t="shared" si="776"/>
        <v>I - Black Camel Pictures Limited</v>
      </c>
      <c r="S4532" s="6" t="str">
        <f>IFERROR(INDEX('Vendor Over-ride'!$C:$C, MATCH($R:$R,'Vendor Over-ride'!$A:$A,0)),"")</f>
        <v>I - Black Camel Productions</v>
      </c>
      <c r="U4532" s="38" t="str">
        <f t="shared" si="781"/>
        <v>Lottery</v>
      </c>
      <c r="V4532" s="5" t="str">
        <f t="shared" si="780"/>
        <v>AWARD</v>
      </c>
      <c r="W4532" s="5" t="b">
        <f t="shared" si="777"/>
        <v>0</v>
      </c>
      <c r="X4532" s="40">
        <f t="shared" ca="1" si="778"/>
        <v>99513.17</v>
      </c>
      <c r="Y4532" s="30" t="b">
        <f t="shared" ca="1" si="779"/>
        <v>1</v>
      </c>
    </row>
    <row r="4533" spans="1:25" hidden="1">
      <c r="A4533" s="28" t="s">
        <v>5366</v>
      </c>
      <c r="B4533" s="28" t="s">
        <v>5367</v>
      </c>
      <c r="C4533" s="28" t="s">
        <v>4814</v>
      </c>
      <c r="D4533" s="28" t="s">
        <v>2842</v>
      </c>
      <c r="E4533" s="29">
        <v>42318</v>
      </c>
      <c r="F4533" s="28" t="s">
        <v>4236</v>
      </c>
      <c r="G4533" s="30">
        <v>1404</v>
      </c>
      <c r="H4533" s="28" t="s">
        <v>15679</v>
      </c>
      <c r="I4533" s="31">
        <v>0</v>
      </c>
      <c r="J4533" s="31">
        <v>1125</v>
      </c>
      <c r="K4533" s="28" t="s">
        <v>15680</v>
      </c>
      <c r="L4533" s="32">
        <f t="shared" si="771"/>
        <v>-1125</v>
      </c>
      <c r="M4533" s="33">
        <f t="shared" si="772"/>
        <v>1125</v>
      </c>
      <c r="N4533" s="34" t="b">
        <v>1</v>
      </c>
      <c r="O4533" s="35">
        <f t="shared" si="773"/>
        <v>1125</v>
      </c>
      <c r="P4533" s="36" t="str">
        <f t="shared" si="774"/>
        <v>I</v>
      </c>
      <c r="Q4533" s="37" t="str">
        <f t="shared" si="775"/>
        <v>Caravan Cinema Ltd (Pikadero)</v>
      </c>
      <c r="R4533" s="6" t="str">
        <f t="shared" si="776"/>
        <v>I - Caravan Cinema Ltd (Pikadero)</v>
      </c>
      <c r="S4533" s="6" t="str">
        <f>IFERROR(INDEX('Vendor Over-ride'!$C:$C, MATCH($R:$R,'Vendor Over-ride'!$A:$A,0)),"")</f>
        <v>I - Caravan Cinema Ltd</v>
      </c>
      <c r="U4533" s="38" t="str">
        <f t="shared" si="781"/>
        <v>Lottery</v>
      </c>
      <c r="V4533" s="5" t="str">
        <f t="shared" si="780"/>
        <v>AWARD</v>
      </c>
      <c r="W4533" s="5" t="b">
        <f t="shared" si="777"/>
        <v>0</v>
      </c>
      <c r="X4533" s="40">
        <f t="shared" ca="1" si="778"/>
        <v>13745</v>
      </c>
      <c r="Y4533" s="30" t="b">
        <f t="shared" ca="1" si="779"/>
        <v>0</v>
      </c>
    </row>
    <row r="4534" spans="1:25" hidden="1">
      <c r="A4534" s="28" t="s">
        <v>5366</v>
      </c>
      <c r="B4534" s="28" t="s">
        <v>5367</v>
      </c>
      <c r="C4534" s="28" t="s">
        <v>4814</v>
      </c>
      <c r="D4534" s="28" t="s">
        <v>2842</v>
      </c>
      <c r="E4534" s="29">
        <v>42318</v>
      </c>
      <c r="F4534" s="28" t="s">
        <v>4237</v>
      </c>
      <c r="G4534" s="30">
        <v>1404</v>
      </c>
      <c r="H4534" s="28" t="s">
        <v>15681</v>
      </c>
      <c r="I4534" s="31">
        <v>0</v>
      </c>
      <c r="J4534" s="31">
        <v>1275</v>
      </c>
      <c r="K4534" s="28" t="s">
        <v>15682</v>
      </c>
      <c r="L4534" s="32">
        <f t="shared" si="771"/>
        <v>-1275</v>
      </c>
      <c r="M4534" s="33">
        <f t="shared" si="772"/>
        <v>1275</v>
      </c>
      <c r="N4534" s="34" t="b">
        <v>1</v>
      </c>
      <c r="O4534" s="35">
        <f t="shared" si="773"/>
        <v>1275</v>
      </c>
      <c r="P4534" s="36" t="str">
        <f t="shared" si="774"/>
        <v>I</v>
      </c>
      <c r="Q4534" s="37" t="str">
        <f t="shared" si="775"/>
        <v>Digital Desperados</v>
      </c>
      <c r="R4534" s="6" t="str">
        <f t="shared" si="776"/>
        <v>I - Digital Desperados</v>
      </c>
      <c r="S4534" s="6" t="str">
        <f>IFERROR(INDEX('Vendor Over-ride'!$C:$C, MATCH($R:$R,'Vendor Over-ride'!$A:$A,0)),"")</f>
        <v>I - Digital Desperados</v>
      </c>
      <c r="U4534" s="38" t="str">
        <f t="shared" si="781"/>
        <v>Lottery</v>
      </c>
      <c r="V4534" s="5" t="str">
        <f t="shared" si="780"/>
        <v>AWARD</v>
      </c>
      <c r="W4534" s="5" t="b">
        <f t="shared" si="777"/>
        <v>0</v>
      </c>
      <c r="X4534" s="40">
        <f t="shared" ca="1" si="778"/>
        <v>2075</v>
      </c>
      <c r="Y4534" s="30" t="b">
        <f t="shared" ca="1" si="779"/>
        <v>0</v>
      </c>
    </row>
    <row r="4535" spans="1:25" hidden="1">
      <c r="A4535" s="28" t="s">
        <v>5366</v>
      </c>
      <c r="B4535" s="28" t="s">
        <v>5367</v>
      </c>
      <c r="C4535" s="28" t="s">
        <v>4814</v>
      </c>
      <c r="D4535" s="28" t="s">
        <v>2842</v>
      </c>
      <c r="E4535" s="29">
        <v>42318</v>
      </c>
      <c r="F4535" s="28" t="s">
        <v>4238</v>
      </c>
      <c r="G4535" s="30">
        <v>1404</v>
      </c>
      <c r="H4535" s="28" t="s">
        <v>15683</v>
      </c>
      <c r="I4535" s="31">
        <v>0</v>
      </c>
      <c r="J4535" s="31">
        <v>3750</v>
      </c>
      <c r="K4535" s="28" t="s">
        <v>5533</v>
      </c>
      <c r="L4535" s="32">
        <f t="shared" si="771"/>
        <v>-3750</v>
      </c>
      <c r="M4535" s="33">
        <f t="shared" si="772"/>
        <v>3750</v>
      </c>
      <c r="N4535" s="34" t="b">
        <v>1</v>
      </c>
      <c r="O4535" s="35">
        <f t="shared" si="773"/>
        <v>3750</v>
      </c>
      <c r="P4535" s="36" t="str">
        <f t="shared" si="774"/>
        <v>I</v>
      </c>
      <c r="Q4535" s="37" t="str">
        <f t="shared" si="775"/>
        <v>Edinburgh Old Town Development Trust</v>
      </c>
      <c r="R4535" s="6" t="str">
        <f t="shared" si="776"/>
        <v>I - Edinburgh Old Town Development Trust</v>
      </c>
      <c r="S4535" s="6" t="str">
        <f>IFERROR(INDEX('Vendor Over-ride'!$C:$C, MATCH($R:$R,'Vendor Over-ride'!$A:$A,0)),"")</f>
        <v>I - Edinburgh Old Town Development Trust</v>
      </c>
      <c r="U4535" s="38" t="str">
        <f t="shared" si="781"/>
        <v>Lottery</v>
      </c>
      <c r="V4535" s="5" t="str">
        <f t="shared" si="780"/>
        <v>AWARD</v>
      </c>
      <c r="W4535" s="5" t="b">
        <f t="shared" si="777"/>
        <v>0</v>
      </c>
      <c r="X4535" s="40">
        <f t="shared" ca="1" si="778"/>
        <v>3750</v>
      </c>
      <c r="Y4535" s="30" t="b">
        <f t="shared" ca="1" si="779"/>
        <v>0</v>
      </c>
    </row>
    <row r="4536" spans="1:25" hidden="1">
      <c r="A4536" s="28" t="s">
        <v>5366</v>
      </c>
      <c r="B4536" s="28" t="s">
        <v>5367</v>
      </c>
      <c r="C4536" s="28" t="s">
        <v>4814</v>
      </c>
      <c r="D4536" s="28" t="s">
        <v>2842</v>
      </c>
      <c r="E4536" s="29">
        <v>42318</v>
      </c>
      <c r="F4536" s="28" t="s">
        <v>4239</v>
      </c>
      <c r="G4536" s="30">
        <v>1404</v>
      </c>
      <c r="H4536" s="28" t="s">
        <v>15684</v>
      </c>
      <c r="I4536" s="31">
        <v>0</v>
      </c>
      <c r="J4536" s="31">
        <v>384</v>
      </c>
      <c r="K4536" s="28" t="s">
        <v>15173</v>
      </c>
      <c r="L4536" s="32">
        <f t="shared" si="771"/>
        <v>-384</v>
      </c>
      <c r="M4536" s="33">
        <f t="shared" si="772"/>
        <v>384</v>
      </c>
      <c r="N4536" s="34" t="b">
        <v>1</v>
      </c>
      <c r="O4536" s="35">
        <f t="shared" si="773"/>
        <v>384</v>
      </c>
      <c r="P4536" s="36" t="str">
        <f t="shared" si="774"/>
        <v>I</v>
      </c>
      <c r="Q4536" s="37" t="str">
        <f t="shared" si="775"/>
        <v>Horse + Bamboo Theatre</v>
      </c>
      <c r="R4536" s="6" t="str">
        <f t="shared" si="776"/>
        <v>I - Horse + Bamboo Theatre</v>
      </c>
      <c r="S4536" s="6" t="str">
        <f>IFERROR(INDEX('Vendor Over-ride'!$C:$C, MATCH($R:$R,'Vendor Over-ride'!$A:$A,0)),"")</f>
        <v>I - Horse and Bamboo Theatre</v>
      </c>
      <c r="U4536" s="38" t="str">
        <f t="shared" si="781"/>
        <v>Lottery</v>
      </c>
      <c r="V4536" s="5" t="str">
        <f t="shared" si="780"/>
        <v>AWARD</v>
      </c>
      <c r="W4536" s="5" t="b">
        <f t="shared" si="777"/>
        <v>0</v>
      </c>
      <c r="X4536" s="40">
        <f t="shared" ca="1" si="778"/>
        <v>1538</v>
      </c>
      <c r="Y4536" s="30" t="b">
        <f t="shared" ca="1" si="779"/>
        <v>0</v>
      </c>
    </row>
    <row r="4537" spans="1:25">
      <c r="A4537" s="28" t="s">
        <v>5366</v>
      </c>
      <c r="B4537" s="28" t="s">
        <v>5367</v>
      </c>
      <c r="C4537" s="28" t="s">
        <v>4814</v>
      </c>
      <c r="D4537" s="28" t="s">
        <v>2842</v>
      </c>
      <c r="E4537" s="29">
        <v>42318</v>
      </c>
      <c r="F4537" s="28" t="s">
        <v>4241</v>
      </c>
      <c r="G4537" s="30">
        <v>1404</v>
      </c>
      <c r="H4537" s="28" t="s">
        <v>15685</v>
      </c>
      <c r="I4537" s="31">
        <v>0</v>
      </c>
      <c r="J4537" s="31">
        <v>5939</v>
      </c>
      <c r="K4537" s="28" t="s">
        <v>5422</v>
      </c>
      <c r="L4537" s="32">
        <f t="shared" si="771"/>
        <v>-5939</v>
      </c>
      <c r="M4537" s="33">
        <f t="shared" si="772"/>
        <v>5939</v>
      </c>
      <c r="N4537" s="34" t="b">
        <v>1</v>
      </c>
      <c r="O4537" s="35">
        <f t="shared" si="773"/>
        <v>5939</v>
      </c>
      <c r="P4537" s="36" t="str">
        <f t="shared" si="774"/>
        <v>I</v>
      </c>
      <c r="Q4537" s="37" t="str">
        <f t="shared" si="775"/>
        <v>Scottish Poetry Library</v>
      </c>
      <c r="R4537" s="6" t="str">
        <f t="shared" si="776"/>
        <v>I - Scottish Poetry Library</v>
      </c>
      <c r="S4537" s="6" t="str">
        <f>IFERROR(INDEX('Vendor Over-ride'!$C:$C, MATCH($R:$R,'Vendor Over-ride'!$A:$A,0)),"")</f>
        <v>I - Scottish Poetry Library</v>
      </c>
      <c r="U4537" s="38" t="str">
        <f t="shared" si="781"/>
        <v>Lottery</v>
      </c>
      <c r="V4537" s="5" t="str">
        <f t="shared" si="780"/>
        <v>AWARD</v>
      </c>
      <c r="W4537" s="5" t="b">
        <f t="shared" si="777"/>
        <v>0</v>
      </c>
      <c r="X4537" s="40">
        <f t="shared" ca="1" si="778"/>
        <v>129939</v>
      </c>
      <c r="Y4537" s="30" t="b">
        <f t="shared" ca="1" si="779"/>
        <v>1</v>
      </c>
    </row>
    <row r="4538" spans="1:25">
      <c r="A4538" s="28" t="s">
        <v>5366</v>
      </c>
      <c r="B4538" s="28" t="s">
        <v>5367</v>
      </c>
      <c r="C4538" s="28" t="s">
        <v>4814</v>
      </c>
      <c r="D4538" s="28" t="s">
        <v>2842</v>
      </c>
      <c r="E4538" s="29">
        <v>42318</v>
      </c>
      <c r="F4538" s="28" t="s">
        <v>4242</v>
      </c>
      <c r="G4538" s="30">
        <v>1404</v>
      </c>
      <c r="H4538" s="28" t="s">
        <v>15686</v>
      </c>
      <c r="I4538" s="31">
        <v>0</v>
      </c>
      <c r="J4538" s="31">
        <v>12000</v>
      </c>
      <c r="K4538" s="28" t="s">
        <v>15509</v>
      </c>
      <c r="L4538" s="32">
        <f t="shared" si="771"/>
        <v>-12000</v>
      </c>
      <c r="M4538" s="33">
        <f t="shared" si="772"/>
        <v>12000</v>
      </c>
      <c r="N4538" s="34" t="b">
        <v>1</v>
      </c>
      <c r="O4538" s="35">
        <f t="shared" si="773"/>
        <v>12000</v>
      </c>
      <c r="P4538" s="36" t="str">
        <f t="shared" si="774"/>
        <v>I</v>
      </c>
      <c r="Q4538" s="37" t="str">
        <f t="shared" si="775"/>
        <v>SDI Productions Ltd</v>
      </c>
      <c r="R4538" s="6" t="str">
        <f t="shared" si="776"/>
        <v>I - SDI Productions Ltd</v>
      </c>
      <c r="S4538" s="6" t="str">
        <f>IFERROR(INDEX('Vendor Over-ride'!$C:$C, MATCH($R:$R,'Vendor Over-ride'!$A:$A,0)),"")</f>
        <v>I - Scottish Documentary Institute</v>
      </c>
      <c r="U4538" s="38" t="str">
        <f t="shared" si="781"/>
        <v>Lottery</v>
      </c>
      <c r="V4538" s="5" t="str">
        <f t="shared" si="780"/>
        <v>AWARD</v>
      </c>
      <c r="W4538" s="5" t="b">
        <f t="shared" si="777"/>
        <v>0</v>
      </c>
      <c r="X4538" s="40">
        <f t="shared" ca="1" si="778"/>
        <v>329625</v>
      </c>
      <c r="Y4538" s="30" t="b">
        <f t="shared" ca="1" si="779"/>
        <v>1</v>
      </c>
    </row>
    <row r="4539" spans="1:25" hidden="1">
      <c r="A4539" s="28" t="s">
        <v>5366</v>
      </c>
      <c r="B4539" s="28" t="s">
        <v>5367</v>
      </c>
      <c r="C4539" s="28" t="s">
        <v>4814</v>
      </c>
      <c r="D4539" s="28" t="s">
        <v>2842</v>
      </c>
      <c r="E4539" s="29">
        <v>42318</v>
      </c>
      <c r="F4539" s="28" t="s">
        <v>4243</v>
      </c>
      <c r="G4539" s="30">
        <v>1404</v>
      </c>
      <c r="H4539" s="28" t="s">
        <v>15687</v>
      </c>
      <c r="I4539" s="31">
        <v>0</v>
      </c>
      <c r="J4539" s="31">
        <v>1081.3599999999999</v>
      </c>
      <c r="K4539" s="28" t="s">
        <v>5771</v>
      </c>
      <c r="L4539" s="32">
        <f t="shared" si="771"/>
        <v>-1081.3599999999999</v>
      </c>
      <c r="M4539" s="33">
        <f t="shared" si="772"/>
        <v>1081.3599999999999</v>
      </c>
      <c r="N4539" s="34" t="b">
        <v>1</v>
      </c>
      <c r="O4539" s="35">
        <f t="shared" si="773"/>
        <v>1081.3599999999999</v>
      </c>
      <c r="P4539" s="36" t="str">
        <f t="shared" si="774"/>
        <v>I</v>
      </c>
      <c r="Q4539" s="37" t="str">
        <f t="shared" si="775"/>
        <v>St Magnus International Festival</v>
      </c>
      <c r="R4539" s="6" t="str">
        <f t="shared" si="776"/>
        <v>I - St Magnus International Festival</v>
      </c>
      <c r="S4539" s="6" t="str">
        <f>IFERROR(INDEX('Vendor Over-ride'!$C:$C, MATCH($R:$R,'Vendor Over-ride'!$A:$A,0)),"")</f>
        <v>I - St Magnus International Festival</v>
      </c>
      <c r="U4539" s="38" t="str">
        <f t="shared" si="781"/>
        <v>Lottery</v>
      </c>
      <c r="V4539" s="5" t="str">
        <f t="shared" si="780"/>
        <v>AWARD</v>
      </c>
      <c r="W4539" s="5" t="b">
        <f t="shared" si="777"/>
        <v>0</v>
      </c>
      <c r="X4539" s="40">
        <f t="shared" ca="1" si="778"/>
        <v>1081.3599999999999</v>
      </c>
      <c r="Y4539" s="30" t="b">
        <f t="shared" ca="1" si="779"/>
        <v>0</v>
      </c>
    </row>
    <row r="4540" spans="1:25" hidden="1">
      <c r="A4540" s="28" t="s">
        <v>5366</v>
      </c>
      <c r="B4540" s="28" t="s">
        <v>5367</v>
      </c>
      <c r="C4540" s="28" t="s">
        <v>4814</v>
      </c>
      <c r="D4540" s="28" t="s">
        <v>2842</v>
      </c>
      <c r="E4540" s="29">
        <v>42318</v>
      </c>
      <c r="F4540" s="28" t="s">
        <v>15688</v>
      </c>
      <c r="G4540" s="30">
        <v>1404</v>
      </c>
      <c r="H4540" s="28" t="s">
        <v>15689</v>
      </c>
      <c r="I4540" s="31">
        <v>0</v>
      </c>
      <c r="J4540" s="31">
        <v>375</v>
      </c>
      <c r="K4540" s="28" t="s">
        <v>15459</v>
      </c>
      <c r="L4540" s="32">
        <f t="shared" si="771"/>
        <v>-375</v>
      </c>
      <c r="M4540" s="33">
        <f t="shared" si="772"/>
        <v>375</v>
      </c>
      <c r="N4540" s="34" t="b">
        <v>1</v>
      </c>
      <c r="O4540" s="35">
        <f t="shared" si="773"/>
        <v>375</v>
      </c>
      <c r="P4540" s="36" t="str">
        <f t="shared" si="774"/>
        <v>I</v>
      </c>
      <c r="Q4540" s="37" t="str">
        <f t="shared" si="775"/>
        <v>Wellington Films Ltd</v>
      </c>
      <c r="R4540" s="6" t="str">
        <f t="shared" si="776"/>
        <v>I - Wellington Films Ltd</v>
      </c>
      <c r="S4540" s="6" t="str">
        <f>IFERROR(INDEX('Vendor Over-ride'!$C:$C, MATCH($R:$R,'Vendor Over-ride'!$A:$A,0)),"")</f>
        <v>I - Wellington Films Ltd</v>
      </c>
      <c r="U4540" s="38" t="str">
        <f t="shared" si="781"/>
        <v>Lottery</v>
      </c>
      <c r="V4540" s="5" t="str">
        <f t="shared" si="780"/>
        <v>AWARD</v>
      </c>
      <c r="W4540" s="5" t="b">
        <f t="shared" si="777"/>
        <v>0</v>
      </c>
      <c r="X4540" s="40">
        <f t="shared" ca="1" si="778"/>
        <v>7875</v>
      </c>
      <c r="Y4540" s="30" t="b">
        <f t="shared" ca="1" si="779"/>
        <v>0</v>
      </c>
    </row>
    <row r="4541" spans="1:25">
      <c r="A4541" s="28" t="s">
        <v>5366</v>
      </c>
      <c r="B4541" s="28" t="s">
        <v>5367</v>
      </c>
      <c r="C4541" s="28" t="s">
        <v>4814</v>
      </c>
      <c r="D4541" s="28" t="s">
        <v>2842</v>
      </c>
      <c r="E4541" s="29">
        <v>42320</v>
      </c>
      <c r="F4541" s="28" t="s">
        <v>4244</v>
      </c>
      <c r="G4541" s="30">
        <v>1410</v>
      </c>
      <c r="H4541" s="28" t="s">
        <v>15690</v>
      </c>
      <c r="I4541" s="31">
        <v>0</v>
      </c>
      <c r="J4541" s="31">
        <v>86000</v>
      </c>
      <c r="K4541" s="28" t="s">
        <v>5503</v>
      </c>
      <c r="L4541" s="32">
        <f t="shared" si="771"/>
        <v>-86000</v>
      </c>
      <c r="M4541" s="33">
        <f t="shared" si="772"/>
        <v>86000</v>
      </c>
      <c r="N4541" s="34" t="b">
        <v>1</v>
      </c>
      <c r="O4541" s="35">
        <f t="shared" si="773"/>
        <v>86000</v>
      </c>
      <c r="P4541" s="36" t="str">
        <f t="shared" si="774"/>
        <v>I</v>
      </c>
      <c r="Q4541" s="37" t="str">
        <f t="shared" si="775"/>
        <v>Bofa Stockholm Ltd</v>
      </c>
      <c r="R4541" s="6" t="str">
        <f t="shared" si="776"/>
        <v>I - Bofa Stockholm Ltd</v>
      </c>
      <c r="S4541" s="6" t="str">
        <f>IFERROR(INDEX('Vendor Over-ride'!$C:$C, MATCH($R:$R,'Vendor Over-ride'!$A:$A,0)),"")</f>
        <v>I - Bofa Productions Limited</v>
      </c>
      <c r="U4541" s="38" t="str">
        <f t="shared" si="781"/>
        <v>Lottery</v>
      </c>
      <c r="V4541" s="5" t="str">
        <f t="shared" si="780"/>
        <v>AWARD</v>
      </c>
      <c r="W4541" s="5" t="b">
        <f t="shared" si="777"/>
        <v>1</v>
      </c>
      <c r="X4541" s="40">
        <f t="shared" ca="1" si="778"/>
        <v>138500</v>
      </c>
      <c r="Y4541" s="30" t="b">
        <f t="shared" ca="1" si="779"/>
        <v>1</v>
      </c>
    </row>
    <row r="4542" spans="1:25">
      <c r="A4542" s="28" t="s">
        <v>5366</v>
      </c>
      <c r="B4542" s="28" t="s">
        <v>5367</v>
      </c>
      <c r="C4542" s="28" t="s">
        <v>4814</v>
      </c>
      <c r="D4542" s="28" t="s">
        <v>2842</v>
      </c>
      <c r="E4542" s="29">
        <v>42325</v>
      </c>
      <c r="F4542" s="28" t="s">
        <v>4245</v>
      </c>
      <c r="G4542" s="30">
        <v>1418</v>
      </c>
      <c r="H4542" s="28" t="s">
        <v>15691</v>
      </c>
      <c r="I4542" s="31">
        <v>0</v>
      </c>
      <c r="J4542" s="31">
        <v>4750</v>
      </c>
      <c r="K4542" s="28" t="s">
        <v>13778</v>
      </c>
      <c r="L4542" s="32">
        <f t="shared" si="771"/>
        <v>-4750</v>
      </c>
      <c r="M4542" s="33">
        <f t="shared" si="772"/>
        <v>4750</v>
      </c>
      <c r="N4542" s="34" t="b">
        <v>1</v>
      </c>
      <c r="O4542" s="35">
        <f t="shared" si="773"/>
        <v>4750</v>
      </c>
      <c r="P4542" s="36" t="str">
        <f t="shared" si="774"/>
        <v>G</v>
      </c>
      <c r="Q4542" s="37" t="str">
        <f t="shared" si="775"/>
        <v>Glasgow East Arts Co Ltd</v>
      </c>
      <c r="R4542" s="6" t="str">
        <f t="shared" si="776"/>
        <v>G - Glasgow East Arts Co Ltd</v>
      </c>
      <c r="S4542" s="6" t="str">
        <f>IFERROR(INDEX('Vendor Over-ride'!$C:$C, MATCH($R:$R,'Vendor Over-ride'!$A:$A,0)),"")</f>
        <v>G - Glasgow East Arts Co Ltd</v>
      </c>
      <c r="U4542" s="38" t="str">
        <f t="shared" si="781"/>
        <v>Lottery</v>
      </c>
      <c r="V4542" s="5" t="str">
        <f t="shared" si="780"/>
        <v>AWARD</v>
      </c>
      <c r="W4542" s="5" t="b">
        <f t="shared" si="777"/>
        <v>0</v>
      </c>
      <c r="X4542" s="40">
        <f t="shared" ca="1" si="778"/>
        <v>126500</v>
      </c>
      <c r="Y4542" s="30" t="b">
        <f t="shared" ca="1" si="779"/>
        <v>1</v>
      </c>
    </row>
    <row r="4543" spans="1:25">
      <c r="A4543" s="28" t="s">
        <v>5366</v>
      </c>
      <c r="B4543" s="28" t="s">
        <v>5367</v>
      </c>
      <c r="C4543" s="28" t="s">
        <v>4814</v>
      </c>
      <c r="D4543" s="28" t="s">
        <v>2842</v>
      </c>
      <c r="E4543" s="29">
        <v>42325</v>
      </c>
      <c r="F4543" s="28" t="s">
        <v>4246</v>
      </c>
      <c r="G4543" s="30">
        <v>1418</v>
      </c>
      <c r="H4543" s="28" t="s">
        <v>15692</v>
      </c>
      <c r="I4543" s="31">
        <v>0</v>
      </c>
      <c r="J4543" s="31">
        <v>2286.91</v>
      </c>
      <c r="K4543" s="28" t="s">
        <v>13780</v>
      </c>
      <c r="L4543" s="32">
        <f t="shared" si="771"/>
        <v>-2286.91</v>
      </c>
      <c r="M4543" s="33">
        <f t="shared" si="772"/>
        <v>2286.91</v>
      </c>
      <c r="N4543" s="34" t="b">
        <v>1</v>
      </c>
      <c r="O4543" s="35">
        <f t="shared" si="773"/>
        <v>2286.91</v>
      </c>
      <c r="P4543" s="36" t="str">
        <f t="shared" si="774"/>
        <v>G</v>
      </c>
      <c r="Q4543" s="37" t="str">
        <f t="shared" si="775"/>
        <v>Glasgow Women's Library</v>
      </c>
      <c r="R4543" s="6" t="str">
        <f t="shared" si="776"/>
        <v>G - Glasgow Women's Library</v>
      </c>
      <c r="S4543" s="6" t="str">
        <f>IFERROR(INDEX('Vendor Over-ride'!$C:$C, MATCH($R:$R,'Vendor Over-ride'!$A:$A,0)),"")</f>
        <v>G - Glasgow Women's Library</v>
      </c>
      <c r="U4543" s="38" t="str">
        <f t="shared" si="781"/>
        <v>Lottery</v>
      </c>
      <c r="V4543" s="5" t="str">
        <f t="shared" si="780"/>
        <v>AWARD</v>
      </c>
      <c r="W4543" s="5" t="b">
        <f t="shared" si="777"/>
        <v>0</v>
      </c>
      <c r="X4543" s="40">
        <f t="shared" ca="1" si="778"/>
        <v>156607.41999999998</v>
      </c>
      <c r="Y4543" s="30" t="b">
        <f t="shared" ca="1" si="779"/>
        <v>1</v>
      </c>
    </row>
    <row r="4544" spans="1:25">
      <c r="A4544" s="28" t="s">
        <v>5366</v>
      </c>
      <c r="B4544" s="28" t="s">
        <v>5367</v>
      </c>
      <c r="C4544" s="28" t="s">
        <v>4814</v>
      </c>
      <c r="D4544" s="28" t="s">
        <v>2842</v>
      </c>
      <c r="E4544" s="29">
        <v>42325</v>
      </c>
      <c r="F4544" s="28" t="s">
        <v>4247</v>
      </c>
      <c r="G4544" s="30">
        <v>1418</v>
      </c>
      <c r="H4544" s="28" t="s">
        <v>15693</v>
      </c>
      <c r="I4544" s="31">
        <v>0</v>
      </c>
      <c r="J4544" s="31">
        <v>37817</v>
      </c>
      <c r="K4544" s="28" t="s">
        <v>15694</v>
      </c>
      <c r="L4544" s="32">
        <f t="shared" si="771"/>
        <v>-37817</v>
      </c>
      <c r="M4544" s="33">
        <f t="shared" si="772"/>
        <v>37817</v>
      </c>
      <c r="N4544" s="34" t="b">
        <v>1</v>
      </c>
      <c r="O4544" s="35">
        <f t="shared" si="773"/>
        <v>37817</v>
      </c>
      <c r="P4544" s="36" t="str">
        <f t="shared" si="774"/>
        <v>G</v>
      </c>
      <c r="Q4544" s="37" t="str">
        <f t="shared" si="775"/>
        <v>Rachael Macintyre</v>
      </c>
      <c r="R4544" s="6" t="str">
        <f t="shared" si="776"/>
        <v>G - Rachael Macintyre</v>
      </c>
      <c r="S4544" s="6" t="str">
        <f>IFERROR(INDEX('Vendor Over-ride'!$C:$C, MATCH($R:$R,'Vendor Over-ride'!$A:$A,0)),"")</f>
        <v>G - Rachael MacIntyre</v>
      </c>
      <c r="U4544" s="38" t="str">
        <f t="shared" si="781"/>
        <v>Lottery</v>
      </c>
      <c r="V4544" s="5" t="str">
        <f t="shared" si="780"/>
        <v>AWARD</v>
      </c>
      <c r="W4544" s="5" t="b">
        <f t="shared" si="777"/>
        <v>1</v>
      </c>
      <c r="X4544" s="40">
        <f t="shared" ca="1" si="778"/>
        <v>41817</v>
      </c>
      <c r="Y4544" s="30" t="b">
        <f t="shared" ca="1" si="779"/>
        <v>1</v>
      </c>
    </row>
    <row r="4545" spans="1:25" hidden="1">
      <c r="A4545" s="28" t="s">
        <v>5366</v>
      </c>
      <c r="B4545" s="28" t="s">
        <v>5367</v>
      </c>
      <c r="C4545" s="28" t="s">
        <v>4814</v>
      </c>
      <c r="D4545" s="28" t="s">
        <v>2842</v>
      </c>
      <c r="E4545" s="29">
        <v>42325</v>
      </c>
      <c r="F4545" s="28" t="s">
        <v>4248</v>
      </c>
      <c r="G4545" s="30">
        <v>1418</v>
      </c>
      <c r="H4545" s="28" t="s">
        <v>15695</v>
      </c>
      <c r="I4545" s="31">
        <v>0</v>
      </c>
      <c r="J4545" s="31">
        <v>3125</v>
      </c>
      <c r="K4545" s="28" t="s">
        <v>13988</v>
      </c>
      <c r="L4545" s="32">
        <f t="shared" si="771"/>
        <v>-3125</v>
      </c>
      <c r="M4545" s="33">
        <f t="shared" si="772"/>
        <v>3125</v>
      </c>
      <c r="N4545" s="34" t="b">
        <v>1</v>
      </c>
      <c r="O4545" s="35">
        <f t="shared" si="773"/>
        <v>3125</v>
      </c>
      <c r="P4545" s="36" t="str">
        <f t="shared" si="774"/>
        <v>G</v>
      </c>
      <c r="Q4545" s="37" t="str">
        <f t="shared" si="775"/>
        <v>Common Purpose UK</v>
      </c>
      <c r="R4545" s="6" t="str">
        <f t="shared" si="776"/>
        <v>G - Common Purpose UK</v>
      </c>
      <c r="S4545" s="6" t="str">
        <f>IFERROR(INDEX('Vendor Over-ride'!$C:$C, MATCH($R:$R,'Vendor Over-ride'!$A:$A,0)),"")</f>
        <v>G - Common Purpose UK</v>
      </c>
      <c r="U4545" s="38" t="str">
        <f t="shared" si="781"/>
        <v>Lottery</v>
      </c>
      <c r="V4545" s="5" t="str">
        <f t="shared" si="780"/>
        <v>AWARD</v>
      </c>
      <c r="W4545" s="5" t="b">
        <f t="shared" si="777"/>
        <v>0</v>
      </c>
      <c r="X4545" s="40">
        <f t="shared" ca="1" si="778"/>
        <v>12500</v>
      </c>
      <c r="Y4545" s="30" t="b">
        <f t="shared" ca="1" si="779"/>
        <v>0</v>
      </c>
    </row>
    <row r="4546" spans="1:25">
      <c r="A4546" s="28" t="s">
        <v>5366</v>
      </c>
      <c r="B4546" s="28" t="s">
        <v>5367</v>
      </c>
      <c r="C4546" s="28" t="s">
        <v>4814</v>
      </c>
      <c r="D4546" s="28" t="s">
        <v>2842</v>
      </c>
      <c r="E4546" s="29">
        <v>42325</v>
      </c>
      <c r="F4546" s="28" t="s">
        <v>4249</v>
      </c>
      <c r="G4546" s="30">
        <v>1418</v>
      </c>
      <c r="H4546" s="28" t="s">
        <v>15696</v>
      </c>
      <c r="I4546" s="31">
        <v>0</v>
      </c>
      <c r="J4546" s="31">
        <v>3500</v>
      </c>
      <c r="K4546" s="28" t="s">
        <v>14092</v>
      </c>
      <c r="L4546" s="32">
        <f t="shared" ref="L4546:L4609" si="782">I:I-J:J</f>
        <v>-3500</v>
      </c>
      <c r="M4546" s="33">
        <f t="shared" ref="M4546:M4609" si="783">ABS($L:$L)</f>
        <v>3500</v>
      </c>
      <c r="N4546" s="34" t="b">
        <v>1</v>
      </c>
      <c r="O4546" s="35">
        <f t="shared" ref="O4546:O4609" si="784">$M:$M*$N:$N</f>
        <v>3500</v>
      </c>
      <c r="P4546" s="36" t="str">
        <f t="shared" ref="P4546:P4609" si="785">LEFT(TRIM($K:$K),1)</f>
        <v>G</v>
      </c>
      <c r="Q4546" s="37" t="str">
        <f t="shared" ref="Q4546:Q4609" si="786">RIGHT(TRIM($K:$K),LEN(TRIM($K:$K))-FIND("-",TRIM($K:$K)))</f>
        <v>Stoirm Og (Elspeth Turner)</v>
      </c>
      <c r="R4546" s="6" t="str">
        <f t="shared" ref="R4546:R4609" si="787">CONCATENATE($P:$P, " - ",$Q:$Q)</f>
        <v>G - Stoirm Og (Elspeth Turner)</v>
      </c>
      <c r="S4546" s="6" t="str">
        <f>IFERROR(INDEX('Vendor Over-ride'!$C:$C, MATCH($R:$R,'Vendor Over-ride'!$A:$A,0)),"")</f>
        <v>G - Stoirm Og (Elspeth Turner)</v>
      </c>
      <c r="U4546" s="38" t="str">
        <f t="shared" si="781"/>
        <v>Lottery</v>
      </c>
      <c r="V4546" s="5" t="str">
        <f t="shared" si="780"/>
        <v>AWARD</v>
      </c>
      <c r="W4546" s="5" t="b">
        <f t="shared" ref="W4546:W4609" si="788">ROUND($O:$O,2)&gt;=25000</f>
        <v>0</v>
      </c>
      <c r="X4546" s="40">
        <f t="shared" ref="X4546:X4609" ca="1" si="789">SUMPRODUCT((Payee=$S4546) * (Payment_Value))</f>
        <v>30000</v>
      </c>
      <c r="Y4546" s="30" t="b">
        <f t="shared" ref="Y4546:Y4609" ca="1" si="790">$X:$X&gt;=25000</f>
        <v>1</v>
      </c>
    </row>
    <row r="4547" spans="1:25" hidden="1">
      <c r="A4547" s="28" t="s">
        <v>5366</v>
      </c>
      <c r="B4547" s="28" t="s">
        <v>5367</v>
      </c>
      <c r="C4547" s="28" t="s">
        <v>4814</v>
      </c>
      <c r="D4547" s="28" t="s">
        <v>2842</v>
      </c>
      <c r="E4547" s="29">
        <v>42325</v>
      </c>
      <c r="F4547" s="28" t="s">
        <v>4250</v>
      </c>
      <c r="G4547" s="30">
        <v>1418</v>
      </c>
      <c r="H4547" s="28" t="s">
        <v>15697</v>
      </c>
      <c r="I4547" s="31">
        <v>0</v>
      </c>
      <c r="J4547" s="31">
        <v>1065.5</v>
      </c>
      <c r="K4547" s="28" t="s">
        <v>14165</v>
      </c>
      <c r="L4547" s="32">
        <f t="shared" si="782"/>
        <v>-1065.5</v>
      </c>
      <c r="M4547" s="33">
        <f t="shared" si="783"/>
        <v>1065.5</v>
      </c>
      <c r="N4547" s="34" t="b">
        <v>1</v>
      </c>
      <c r="O4547" s="35">
        <f t="shared" si="784"/>
        <v>1065.5</v>
      </c>
      <c r="P4547" s="36" t="str">
        <f t="shared" si="785"/>
        <v>G</v>
      </c>
      <c r="Q4547" s="37" t="str">
        <f t="shared" si="786"/>
        <v>Ursula Hunter</v>
      </c>
      <c r="R4547" s="6" t="str">
        <f t="shared" si="787"/>
        <v>G - Ursula Hunter</v>
      </c>
      <c r="S4547" s="6" t="str">
        <f>IFERROR(INDEX('Vendor Over-ride'!$C:$C, MATCH($R:$R,'Vendor Over-ride'!$A:$A,0)),"")</f>
        <v>G - Ursula Hunter</v>
      </c>
      <c r="U4547" s="38" t="str">
        <f t="shared" si="781"/>
        <v>Lottery</v>
      </c>
      <c r="V4547" s="5" t="str">
        <f t="shared" ref="V4547:V4610" si="791">UPPER(IF($P:$P="E","Employee",IF(OR($P:$P="I",$P:$P="G"),"Award",IF(OR($P:$P="D",$P:$P="T"),"Trade",""))))</f>
        <v>AWARD</v>
      </c>
      <c r="W4547" s="5" t="b">
        <f t="shared" si="788"/>
        <v>0</v>
      </c>
      <c r="X4547" s="40">
        <f t="shared" ca="1" si="789"/>
        <v>4440.5</v>
      </c>
      <c r="Y4547" s="30" t="b">
        <f t="shared" ca="1" si="790"/>
        <v>0</v>
      </c>
    </row>
    <row r="4548" spans="1:25" hidden="1">
      <c r="A4548" s="28" t="s">
        <v>5366</v>
      </c>
      <c r="B4548" s="28" t="s">
        <v>5367</v>
      </c>
      <c r="C4548" s="28" t="s">
        <v>4814</v>
      </c>
      <c r="D4548" s="28" t="s">
        <v>2842</v>
      </c>
      <c r="E4548" s="29">
        <v>42325</v>
      </c>
      <c r="F4548" s="28" t="s">
        <v>4251</v>
      </c>
      <c r="G4548" s="30">
        <v>1418</v>
      </c>
      <c r="H4548" s="28" t="s">
        <v>15698</v>
      </c>
      <c r="I4548" s="31">
        <v>0</v>
      </c>
      <c r="J4548" s="31">
        <v>5140</v>
      </c>
      <c r="K4548" s="28" t="s">
        <v>14238</v>
      </c>
      <c r="L4548" s="32">
        <f t="shared" si="782"/>
        <v>-5140</v>
      </c>
      <c r="M4548" s="33">
        <f t="shared" si="783"/>
        <v>5140</v>
      </c>
      <c r="N4548" s="34" t="b">
        <v>1</v>
      </c>
      <c r="O4548" s="35">
        <f t="shared" si="784"/>
        <v>5140</v>
      </c>
      <c r="P4548" s="36" t="str">
        <f t="shared" si="785"/>
        <v>G</v>
      </c>
      <c r="Q4548" s="37" t="str">
        <f t="shared" si="786"/>
        <v>Skye Reynolds</v>
      </c>
      <c r="R4548" s="6" t="str">
        <f t="shared" si="787"/>
        <v>G - Skye Reynolds</v>
      </c>
      <c r="S4548" s="6" t="str">
        <f>IFERROR(INDEX('Vendor Over-ride'!$C:$C, MATCH($R:$R,'Vendor Over-ride'!$A:$A,0)),"")</f>
        <v>G - Skye Reynolds</v>
      </c>
      <c r="U4548" s="38" t="str">
        <f t="shared" si="781"/>
        <v>Lottery</v>
      </c>
      <c r="V4548" s="5" t="str">
        <f t="shared" si="791"/>
        <v>AWARD</v>
      </c>
      <c r="W4548" s="5" t="b">
        <f t="shared" si="788"/>
        <v>0</v>
      </c>
      <c r="X4548" s="40">
        <f t="shared" ca="1" si="789"/>
        <v>10646</v>
      </c>
      <c r="Y4548" s="30" t="b">
        <f t="shared" ca="1" si="790"/>
        <v>0</v>
      </c>
    </row>
    <row r="4549" spans="1:25" hidden="1">
      <c r="A4549" s="28" t="s">
        <v>5366</v>
      </c>
      <c r="B4549" s="28" t="s">
        <v>5367</v>
      </c>
      <c r="C4549" s="28" t="s">
        <v>4814</v>
      </c>
      <c r="D4549" s="28" t="s">
        <v>2842</v>
      </c>
      <c r="E4549" s="29">
        <v>42325</v>
      </c>
      <c r="F4549" s="28" t="s">
        <v>4252</v>
      </c>
      <c r="G4549" s="30">
        <v>1418</v>
      </c>
      <c r="H4549" s="28" t="s">
        <v>15699</v>
      </c>
      <c r="I4549" s="31">
        <v>0</v>
      </c>
      <c r="J4549" s="31">
        <v>2203</v>
      </c>
      <c r="K4549" s="28" t="s">
        <v>14563</v>
      </c>
      <c r="L4549" s="32">
        <f t="shared" si="782"/>
        <v>-2203</v>
      </c>
      <c r="M4549" s="33">
        <f t="shared" si="783"/>
        <v>2203</v>
      </c>
      <c r="N4549" s="34" t="b">
        <v>1</v>
      </c>
      <c r="O4549" s="35">
        <f t="shared" si="784"/>
        <v>2203</v>
      </c>
      <c r="P4549" s="36" t="str">
        <f t="shared" si="785"/>
        <v>G</v>
      </c>
      <c r="Q4549" s="37" t="str">
        <f t="shared" si="786"/>
        <v>Music Co-OPERAtive Scotland</v>
      </c>
      <c r="R4549" s="6" t="str">
        <f t="shared" si="787"/>
        <v>G - Music Co-OPERAtive Scotland</v>
      </c>
      <c r="S4549" s="6" t="str">
        <f>IFERROR(INDEX('Vendor Over-ride'!$C:$C, MATCH($R:$R,'Vendor Over-ride'!$A:$A,0)),"")</f>
        <v>G - Music Co-OPERAtive Scotland</v>
      </c>
      <c r="U4549" s="38" t="str">
        <f t="shared" si="781"/>
        <v>Lottery</v>
      </c>
      <c r="V4549" s="5" t="str">
        <f t="shared" si="791"/>
        <v>AWARD</v>
      </c>
      <c r="W4549" s="5" t="b">
        <f t="shared" si="788"/>
        <v>0</v>
      </c>
      <c r="X4549" s="40">
        <f t="shared" ca="1" si="789"/>
        <v>8811</v>
      </c>
      <c r="Y4549" s="30" t="b">
        <f t="shared" ca="1" si="790"/>
        <v>0</v>
      </c>
    </row>
    <row r="4550" spans="1:25" hidden="1">
      <c r="A4550" s="28" t="s">
        <v>5366</v>
      </c>
      <c r="B4550" s="28" t="s">
        <v>5367</v>
      </c>
      <c r="C4550" s="28" t="s">
        <v>4814</v>
      </c>
      <c r="D4550" s="28" t="s">
        <v>2842</v>
      </c>
      <c r="E4550" s="29">
        <v>42325</v>
      </c>
      <c r="F4550" s="28" t="s">
        <v>4253</v>
      </c>
      <c r="G4550" s="30">
        <v>1418</v>
      </c>
      <c r="H4550" s="28" t="s">
        <v>15700</v>
      </c>
      <c r="I4550" s="31">
        <v>0</v>
      </c>
      <c r="J4550" s="31">
        <v>2000</v>
      </c>
      <c r="K4550" s="28" t="s">
        <v>14567</v>
      </c>
      <c r="L4550" s="32">
        <f t="shared" si="782"/>
        <v>-2000</v>
      </c>
      <c r="M4550" s="33">
        <f t="shared" si="783"/>
        <v>2000</v>
      </c>
      <c r="N4550" s="34" t="b">
        <v>1</v>
      </c>
      <c r="O4550" s="35">
        <f t="shared" si="784"/>
        <v>2000</v>
      </c>
      <c r="P4550" s="36" t="str">
        <f t="shared" si="785"/>
        <v>G</v>
      </c>
      <c r="Q4550" s="37" t="str">
        <f t="shared" si="786"/>
        <v>Mhairi Killin</v>
      </c>
      <c r="R4550" s="6" t="str">
        <f t="shared" si="787"/>
        <v>G - Mhairi Killin</v>
      </c>
      <c r="S4550" s="6" t="str">
        <f>IFERROR(INDEX('Vendor Over-ride'!$C:$C, MATCH($R:$R,'Vendor Over-ride'!$A:$A,0)),"")</f>
        <v>G - Mhairi Killin</v>
      </c>
      <c r="U4550" s="38" t="str">
        <f t="shared" si="781"/>
        <v>Lottery</v>
      </c>
      <c r="V4550" s="5" t="str">
        <f t="shared" si="791"/>
        <v>AWARD</v>
      </c>
      <c r="W4550" s="5" t="b">
        <f t="shared" si="788"/>
        <v>0</v>
      </c>
      <c r="X4550" s="40">
        <f t="shared" ca="1" si="789"/>
        <v>13250</v>
      </c>
      <c r="Y4550" s="30" t="b">
        <f t="shared" ca="1" si="790"/>
        <v>0</v>
      </c>
    </row>
    <row r="4551" spans="1:25" hidden="1">
      <c r="A4551" s="28" t="s">
        <v>5366</v>
      </c>
      <c r="B4551" s="28" t="s">
        <v>5367</v>
      </c>
      <c r="C4551" s="28" t="s">
        <v>4814</v>
      </c>
      <c r="D4551" s="28" t="s">
        <v>2842</v>
      </c>
      <c r="E4551" s="29">
        <v>42325</v>
      </c>
      <c r="F4551" s="28" t="s">
        <v>4254</v>
      </c>
      <c r="G4551" s="30">
        <v>1418</v>
      </c>
      <c r="H4551" s="28" t="s">
        <v>15701</v>
      </c>
      <c r="I4551" s="31">
        <v>0</v>
      </c>
      <c r="J4551" s="31">
        <v>675</v>
      </c>
      <c r="K4551" s="28" t="s">
        <v>14569</v>
      </c>
      <c r="L4551" s="32">
        <f t="shared" si="782"/>
        <v>-675</v>
      </c>
      <c r="M4551" s="33">
        <f t="shared" si="783"/>
        <v>675</v>
      </c>
      <c r="N4551" s="34" t="b">
        <v>1</v>
      </c>
      <c r="O4551" s="35">
        <f t="shared" si="784"/>
        <v>675</v>
      </c>
      <c r="P4551" s="36" t="str">
        <f t="shared" si="785"/>
        <v>G</v>
      </c>
      <c r="Q4551" s="37" t="str">
        <f t="shared" si="786"/>
        <v>Elspeth Lamb</v>
      </c>
      <c r="R4551" s="6" t="str">
        <f t="shared" si="787"/>
        <v>G - Elspeth Lamb</v>
      </c>
      <c r="S4551" s="6" t="str">
        <f>IFERROR(INDEX('Vendor Over-ride'!$C:$C, MATCH($R:$R,'Vendor Over-ride'!$A:$A,0)),"")</f>
        <v>G - Elspeth Lamb</v>
      </c>
      <c r="U4551" s="38" t="str">
        <f t="shared" si="781"/>
        <v>Lottery</v>
      </c>
      <c r="V4551" s="5" t="str">
        <f t="shared" si="791"/>
        <v>AWARD</v>
      </c>
      <c r="W4551" s="5" t="b">
        <f t="shared" si="788"/>
        <v>0</v>
      </c>
      <c r="X4551" s="40">
        <f t="shared" ca="1" si="789"/>
        <v>2700</v>
      </c>
      <c r="Y4551" s="30" t="b">
        <f t="shared" ca="1" si="790"/>
        <v>0</v>
      </c>
    </row>
    <row r="4552" spans="1:25" hidden="1">
      <c r="A4552" s="28" t="s">
        <v>5366</v>
      </c>
      <c r="B4552" s="28" t="s">
        <v>5367</v>
      </c>
      <c r="C4552" s="28" t="s">
        <v>4814</v>
      </c>
      <c r="D4552" s="28" t="s">
        <v>2842</v>
      </c>
      <c r="E4552" s="29">
        <v>42325</v>
      </c>
      <c r="F4552" s="28" t="s">
        <v>4140</v>
      </c>
      <c r="G4552" s="30">
        <v>1418</v>
      </c>
      <c r="H4552" s="28" t="s">
        <v>15702</v>
      </c>
      <c r="I4552" s="31">
        <v>0</v>
      </c>
      <c r="J4552" s="31">
        <v>420</v>
      </c>
      <c r="K4552" s="28" t="s">
        <v>14713</v>
      </c>
      <c r="L4552" s="32">
        <f t="shared" si="782"/>
        <v>-420</v>
      </c>
      <c r="M4552" s="33">
        <f t="shared" si="783"/>
        <v>420</v>
      </c>
      <c r="N4552" s="34" t="b">
        <v>1</v>
      </c>
      <c r="O4552" s="35">
        <f t="shared" si="784"/>
        <v>420</v>
      </c>
      <c r="P4552" s="36" t="str">
        <f t="shared" si="785"/>
        <v>G</v>
      </c>
      <c r="Q4552" s="37" t="str">
        <f t="shared" si="786"/>
        <v>Gill White</v>
      </c>
      <c r="R4552" s="6" t="str">
        <f t="shared" si="787"/>
        <v>G - Gill White</v>
      </c>
      <c r="S4552" s="6" t="str">
        <f>IFERROR(INDEX('Vendor Over-ride'!$C:$C, MATCH($R:$R,'Vendor Over-ride'!$A:$A,0)),"")</f>
        <v>G - Gill White</v>
      </c>
      <c r="U4552" s="38" t="str">
        <f t="shared" si="781"/>
        <v>Lottery</v>
      </c>
      <c r="V4552" s="5" t="str">
        <f t="shared" si="791"/>
        <v>AWARD</v>
      </c>
      <c r="W4552" s="5" t="b">
        <f t="shared" si="788"/>
        <v>0</v>
      </c>
      <c r="X4552" s="40">
        <f t="shared" ca="1" si="789"/>
        <v>1680</v>
      </c>
      <c r="Y4552" s="30" t="b">
        <f t="shared" ca="1" si="790"/>
        <v>0</v>
      </c>
    </row>
    <row r="4553" spans="1:25">
      <c r="A4553" s="28" t="s">
        <v>5366</v>
      </c>
      <c r="B4553" s="28" t="s">
        <v>5367</v>
      </c>
      <c r="C4553" s="28" t="s">
        <v>4814</v>
      </c>
      <c r="D4553" s="28" t="s">
        <v>2842</v>
      </c>
      <c r="E4553" s="29">
        <v>42325</v>
      </c>
      <c r="F4553" s="28" t="s">
        <v>4256</v>
      </c>
      <c r="G4553" s="30">
        <v>1418</v>
      </c>
      <c r="H4553" s="28" t="s">
        <v>15703</v>
      </c>
      <c r="I4553" s="31">
        <v>0</v>
      </c>
      <c r="J4553" s="31">
        <v>4500</v>
      </c>
      <c r="K4553" s="28" t="s">
        <v>15099</v>
      </c>
      <c r="L4553" s="32">
        <f t="shared" si="782"/>
        <v>-4500</v>
      </c>
      <c r="M4553" s="33">
        <f t="shared" si="783"/>
        <v>4500</v>
      </c>
      <c r="N4553" s="34" t="b">
        <v>1</v>
      </c>
      <c r="O4553" s="35">
        <f t="shared" si="784"/>
        <v>4500</v>
      </c>
      <c r="P4553" s="36" t="str">
        <f t="shared" si="785"/>
        <v>G</v>
      </c>
      <c r="Q4553" s="37" t="str">
        <f t="shared" si="786"/>
        <v>Errol White Company</v>
      </c>
      <c r="R4553" s="6" t="str">
        <f t="shared" si="787"/>
        <v>G - Errol White Company</v>
      </c>
      <c r="S4553" s="6" t="str">
        <f>IFERROR(INDEX('Vendor Over-ride'!$C:$C, MATCH($R:$R,'Vendor Over-ride'!$A:$A,0)),"")</f>
        <v>G - Errol White Company</v>
      </c>
      <c r="U4553" s="38" t="str">
        <f t="shared" si="781"/>
        <v>Lottery</v>
      </c>
      <c r="V4553" s="5" t="str">
        <f t="shared" si="791"/>
        <v>AWARD</v>
      </c>
      <c r="W4553" s="5" t="b">
        <f t="shared" si="788"/>
        <v>0</v>
      </c>
      <c r="X4553" s="40">
        <f t="shared" ca="1" si="789"/>
        <v>62927</v>
      </c>
      <c r="Y4553" s="30" t="b">
        <f t="shared" ca="1" si="790"/>
        <v>1</v>
      </c>
    </row>
    <row r="4554" spans="1:25">
      <c r="A4554" s="28" t="s">
        <v>5366</v>
      </c>
      <c r="B4554" s="28" t="s">
        <v>5367</v>
      </c>
      <c r="C4554" s="28" t="s">
        <v>4814</v>
      </c>
      <c r="D4554" s="28" t="s">
        <v>2842</v>
      </c>
      <c r="E4554" s="29">
        <v>42325</v>
      </c>
      <c r="F4554" s="28" t="s">
        <v>15704</v>
      </c>
      <c r="G4554" s="30">
        <v>1418</v>
      </c>
      <c r="H4554" s="28" t="s">
        <v>15705</v>
      </c>
      <c r="I4554" s="31">
        <v>0</v>
      </c>
      <c r="J4554" s="31">
        <v>3721</v>
      </c>
      <c r="K4554" s="28" t="s">
        <v>15632</v>
      </c>
      <c r="L4554" s="32">
        <f t="shared" si="782"/>
        <v>-3721</v>
      </c>
      <c r="M4554" s="33">
        <f t="shared" si="783"/>
        <v>3721</v>
      </c>
      <c r="N4554" s="34" t="b">
        <v>1</v>
      </c>
      <c r="O4554" s="35">
        <f t="shared" si="784"/>
        <v>3721</v>
      </c>
      <c r="P4554" s="36" t="str">
        <f t="shared" si="785"/>
        <v>G</v>
      </c>
      <c r="Q4554" s="37" t="str">
        <f t="shared" si="786"/>
        <v>Claire Cunningham</v>
      </c>
      <c r="R4554" s="6" t="str">
        <f t="shared" si="787"/>
        <v>G - Claire Cunningham</v>
      </c>
      <c r="S4554" s="6" t="str">
        <f>IFERROR(INDEX('Vendor Over-ride'!$C:$C, MATCH($R:$R,'Vendor Over-ride'!$A:$A,0)),"")</f>
        <v>G - Claire Cunningham</v>
      </c>
      <c r="U4554" s="38" t="str">
        <f t="shared" si="781"/>
        <v>Lottery</v>
      </c>
      <c r="V4554" s="5" t="str">
        <f t="shared" si="791"/>
        <v>AWARD</v>
      </c>
      <c r="W4554" s="5" t="b">
        <f t="shared" si="788"/>
        <v>0</v>
      </c>
      <c r="X4554" s="40">
        <f t="shared" ca="1" si="789"/>
        <v>60199</v>
      </c>
      <c r="Y4554" s="30" t="b">
        <f t="shared" ca="1" si="790"/>
        <v>1</v>
      </c>
    </row>
    <row r="4555" spans="1:25" hidden="1">
      <c r="A4555" s="28" t="s">
        <v>5366</v>
      </c>
      <c r="B4555" s="28" t="s">
        <v>5367</v>
      </c>
      <c r="C4555" s="28" t="s">
        <v>4814</v>
      </c>
      <c r="D4555" s="28" t="s">
        <v>2842</v>
      </c>
      <c r="E4555" s="29">
        <v>42325</v>
      </c>
      <c r="F4555" s="28" t="s">
        <v>4257</v>
      </c>
      <c r="G4555" s="30">
        <v>1418</v>
      </c>
      <c r="H4555" s="28" t="s">
        <v>15706</v>
      </c>
      <c r="I4555" s="31">
        <v>0</v>
      </c>
      <c r="J4555" s="31">
        <v>3000</v>
      </c>
      <c r="K4555" s="28" t="s">
        <v>15707</v>
      </c>
      <c r="L4555" s="32">
        <f t="shared" si="782"/>
        <v>-3000</v>
      </c>
      <c r="M4555" s="33">
        <f t="shared" si="783"/>
        <v>3000</v>
      </c>
      <c r="N4555" s="34" t="b">
        <v>1</v>
      </c>
      <c r="O4555" s="35">
        <f t="shared" si="784"/>
        <v>3000</v>
      </c>
      <c r="P4555" s="36" t="str">
        <f t="shared" si="785"/>
        <v>G</v>
      </c>
      <c r="Q4555" s="37" t="str">
        <f t="shared" si="786"/>
        <v>The Paul McKenna Band</v>
      </c>
      <c r="R4555" s="6" t="str">
        <f t="shared" si="787"/>
        <v>G - The Paul McKenna Band</v>
      </c>
      <c r="S4555" s="6" t="str">
        <f>IFERROR(INDEX('Vendor Over-ride'!$C:$C, MATCH($R:$R,'Vendor Over-ride'!$A:$A,0)),"")</f>
        <v>G - The Paul McKenna Band</v>
      </c>
      <c r="U4555" s="38" t="str">
        <f t="shared" si="781"/>
        <v>Lottery</v>
      </c>
      <c r="V4555" s="5" t="str">
        <f t="shared" si="791"/>
        <v>AWARD</v>
      </c>
      <c r="W4555" s="5" t="b">
        <f t="shared" si="788"/>
        <v>0</v>
      </c>
      <c r="X4555" s="40">
        <f t="shared" ca="1" si="789"/>
        <v>3000</v>
      </c>
      <c r="Y4555" s="30" t="b">
        <f t="shared" ca="1" si="790"/>
        <v>0</v>
      </c>
    </row>
    <row r="4556" spans="1:25" hidden="1">
      <c r="A4556" s="28" t="s">
        <v>5366</v>
      </c>
      <c r="B4556" s="28" t="s">
        <v>5367</v>
      </c>
      <c r="C4556" s="28" t="s">
        <v>4814</v>
      </c>
      <c r="D4556" s="28" t="s">
        <v>2842</v>
      </c>
      <c r="E4556" s="29">
        <v>42325</v>
      </c>
      <c r="F4556" s="28" t="s">
        <v>4258</v>
      </c>
      <c r="G4556" s="30">
        <v>1418</v>
      </c>
      <c r="H4556" s="28" t="s">
        <v>15708</v>
      </c>
      <c r="I4556" s="31">
        <v>0</v>
      </c>
      <c r="J4556" s="31">
        <v>7500</v>
      </c>
      <c r="K4556" s="28" t="s">
        <v>15709</v>
      </c>
      <c r="L4556" s="32">
        <f t="shared" si="782"/>
        <v>-7500</v>
      </c>
      <c r="M4556" s="33">
        <f t="shared" si="783"/>
        <v>7500</v>
      </c>
      <c r="N4556" s="34" t="b">
        <v>1</v>
      </c>
      <c r="O4556" s="35">
        <f t="shared" si="784"/>
        <v>7500</v>
      </c>
      <c r="P4556" s="36" t="str">
        <f t="shared" si="785"/>
        <v>G</v>
      </c>
      <c r="Q4556" s="37" t="str">
        <f t="shared" si="786"/>
        <v>Soisgeul (The Gaelic Gospel Choir)</v>
      </c>
      <c r="R4556" s="6" t="str">
        <f t="shared" si="787"/>
        <v>G - Soisgeul (The Gaelic Gospel Choir)</v>
      </c>
      <c r="S4556" s="6" t="str">
        <f>IFERROR(INDEX('Vendor Over-ride'!$C:$C, MATCH($R:$R,'Vendor Over-ride'!$A:$A,0)),"")</f>
        <v>G - Soisgeul (The Gaelic Gospel Choir)</v>
      </c>
      <c r="U4556" s="38" t="str">
        <f t="shared" si="781"/>
        <v>Lottery</v>
      </c>
      <c r="V4556" s="5" t="str">
        <f t="shared" si="791"/>
        <v>AWARD</v>
      </c>
      <c r="W4556" s="5" t="b">
        <f t="shared" si="788"/>
        <v>0</v>
      </c>
      <c r="X4556" s="40">
        <f t="shared" ca="1" si="789"/>
        <v>7500</v>
      </c>
      <c r="Y4556" s="30" t="b">
        <f t="shared" ca="1" si="790"/>
        <v>0</v>
      </c>
    </row>
    <row r="4557" spans="1:25" hidden="1">
      <c r="A4557" s="28" t="s">
        <v>5366</v>
      </c>
      <c r="B4557" s="28" t="s">
        <v>5367</v>
      </c>
      <c r="C4557" s="28" t="s">
        <v>4814</v>
      </c>
      <c r="D4557" s="28" t="s">
        <v>2842</v>
      </c>
      <c r="E4557" s="29">
        <v>42325</v>
      </c>
      <c r="F4557" s="28" t="s">
        <v>15710</v>
      </c>
      <c r="G4557" s="30">
        <v>1418</v>
      </c>
      <c r="H4557" s="28" t="s">
        <v>15711</v>
      </c>
      <c r="I4557" s="31">
        <v>0</v>
      </c>
      <c r="J4557" s="31">
        <v>750</v>
      </c>
      <c r="K4557" s="28" t="s">
        <v>15712</v>
      </c>
      <c r="L4557" s="32">
        <f t="shared" si="782"/>
        <v>-750</v>
      </c>
      <c r="M4557" s="33">
        <f t="shared" si="783"/>
        <v>750</v>
      </c>
      <c r="N4557" s="34" t="b">
        <v>1</v>
      </c>
      <c r="O4557" s="35">
        <f t="shared" si="784"/>
        <v>750</v>
      </c>
      <c r="P4557" s="36" t="str">
        <f t="shared" si="785"/>
        <v>G</v>
      </c>
      <c r="Q4557" s="37" t="str">
        <f t="shared" si="786"/>
        <v>Marion Ferguson</v>
      </c>
      <c r="R4557" s="6" t="str">
        <f t="shared" si="787"/>
        <v>G - Marion Ferguson</v>
      </c>
      <c r="S4557" s="6" t="str">
        <f>IFERROR(INDEX('Vendor Over-ride'!$C:$C, MATCH($R:$R,'Vendor Over-ride'!$A:$A,0)),"")</f>
        <v>G - Marion Ferguson</v>
      </c>
      <c r="U4557" s="38" t="str">
        <f t="shared" si="781"/>
        <v>Lottery</v>
      </c>
      <c r="V4557" s="5" t="str">
        <f t="shared" si="791"/>
        <v>AWARD</v>
      </c>
      <c r="W4557" s="5" t="b">
        <f t="shared" si="788"/>
        <v>0</v>
      </c>
      <c r="X4557" s="40">
        <f t="shared" ca="1" si="789"/>
        <v>1000</v>
      </c>
      <c r="Y4557" s="30" t="b">
        <f t="shared" ca="1" si="790"/>
        <v>0</v>
      </c>
    </row>
    <row r="4558" spans="1:25">
      <c r="A4558" s="28" t="s">
        <v>5366</v>
      </c>
      <c r="B4558" s="28" t="s">
        <v>5367</v>
      </c>
      <c r="C4558" s="28" t="s">
        <v>4814</v>
      </c>
      <c r="D4558" s="28" t="s">
        <v>2842</v>
      </c>
      <c r="E4558" s="29">
        <v>42325</v>
      </c>
      <c r="F4558" s="28" t="s">
        <v>4259</v>
      </c>
      <c r="G4558" s="30">
        <v>1418</v>
      </c>
      <c r="H4558" s="28" t="s">
        <v>15713</v>
      </c>
      <c r="I4558" s="31">
        <v>0</v>
      </c>
      <c r="J4558" s="31">
        <v>30000</v>
      </c>
      <c r="K4558" s="28" t="s">
        <v>15714</v>
      </c>
      <c r="L4558" s="32">
        <f t="shared" si="782"/>
        <v>-30000</v>
      </c>
      <c r="M4558" s="33">
        <f t="shared" si="783"/>
        <v>30000</v>
      </c>
      <c r="N4558" s="34" t="b">
        <v>1</v>
      </c>
      <c r="O4558" s="35">
        <f t="shared" si="784"/>
        <v>30000</v>
      </c>
      <c r="P4558" s="36" t="str">
        <f t="shared" si="785"/>
        <v>G</v>
      </c>
      <c r="Q4558" s="37" t="str">
        <f t="shared" si="786"/>
        <v>Robert Gordon University - Aberdeen</v>
      </c>
      <c r="R4558" s="6" t="str">
        <f t="shared" si="787"/>
        <v>G - Robert Gordon University - Aberdeen</v>
      </c>
      <c r="S4558" s="6" t="str">
        <f>IFERROR(INDEX('Vendor Over-ride'!$C:$C, MATCH($R:$R,'Vendor Over-ride'!$A:$A,0)),"")</f>
        <v>G - Robert Gordon University - Aberdeen</v>
      </c>
      <c r="U4558" s="38" t="str">
        <f t="shared" si="781"/>
        <v>Lottery</v>
      </c>
      <c r="V4558" s="5" t="str">
        <f t="shared" si="791"/>
        <v>AWARD</v>
      </c>
      <c r="W4558" s="5" t="b">
        <f t="shared" si="788"/>
        <v>1</v>
      </c>
      <c r="X4558" s="40">
        <f t="shared" ca="1" si="789"/>
        <v>30000</v>
      </c>
      <c r="Y4558" s="30" t="b">
        <f t="shared" ca="1" si="790"/>
        <v>1</v>
      </c>
    </row>
    <row r="4559" spans="1:25">
      <c r="A4559" s="28" t="s">
        <v>5366</v>
      </c>
      <c r="B4559" s="28" t="s">
        <v>5367</v>
      </c>
      <c r="C4559" s="28" t="s">
        <v>4814</v>
      </c>
      <c r="D4559" s="28" t="s">
        <v>2842</v>
      </c>
      <c r="E4559" s="29">
        <v>42325</v>
      </c>
      <c r="F4559" s="28" t="s">
        <v>15715</v>
      </c>
      <c r="G4559" s="30">
        <v>1418</v>
      </c>
      <c r="H4559" s="28" t="s">
        <v>15716</v>
      </c>
      <c r="I4559" s="31">
        <v>0</v>
      </c>
      <c r="J4559" s="31">
        <v>27362</v>
      </c>
      <c r="K4559" s="28" t="s">
        <v>15717</v>
      </c>
      <c r="L4559" s="32">
        <f t="shared" si="782"/>
        <v>-27362</v>
      </c>
      <c r="M4559" s="33">
        <f t="shared" si="783"/>
        <v>27362</v>
      </c>
      <c r="N4559" s="34" t="b">
        <v>1</v>
      </c>
      <c r="O4559" s="35">
        <f t="shared" si="784"/>
        <v>27362</v>
      </c>
      <c r="P4559" s="36" t="str">
        <f t="shared" si="785"/>
        <v>G</v>
      </c>
      <c r="Q4559" s="37" t="str">
        <f t="shared" si="786"/>
        <v>Embodied Theatre</v>
      </c>
      <c r="R4559" s="6" t="str">
        <f t="shared" si="787"/>
        <v>G - Embodied Theatre</v>
      </c>
      <c r="S4559" s="6" t="str">
        <f>IFERROR(INDEX('Vendor Over-ride'!$C:$C, MATCH($R:$R,'Vendor Over-ride'!$A:$A,0)),"")</f>
        <v>G - Embodied Theatre</v>
      </c>
      <c r="U4559" s="38" t="str">
        <f t="shared" si="781"/>
        <v>Lottery</v>
      </c>
      <c r="V4559" s="5" t="str">
        <f t="shared" si="791"/>
        <v>AWARD</v>
      </c>
      <c r="W4559" s="5" t="b">
        <f t="shared" si="788"/>
        <v>1</v>
      </c>
      <c r="X4559" s="40">
        <f t="shared" ca="1" si="789"/>
        <v>27362</v>
      </c>
      <c r="Y4559" s="30" t="b">
        <f t="shared" ca="1" si="790"/>
        <v>1</v>
      </c>
    </row>
    <row r="4560" spans="1:25" hidden="1">
      <c r="A4560" s="28" t="s">
        <v>5366</v>
      </c>
      <c r="B4560" s="28" t="s">
        <v>5367</v>
      </c>
      <c r="C4560" s="28" t="s">
        <v>4814</v>
      </c>
      <c r="D4560" s="28" t="s">
        <v>2842</v>
      </c>
      <c r="E4560" s="29">
        <v>42325</v>
      </c>
      <c r="F4560" s="28" t="s">
        <v>15718</v>
      </c>
      <c r="G4560" s="30">
        <v>1418</v>
      </c>
      <c r="H4560" s="28" t="s">
        <v>15719</v>
      </c>
      <c r="I4560" s="31">
        <v>0</v>
      </c>
      <c r="J4560" s="31">
        <v>11250</v>
      </c>
      <c r="K4560" s="28" t="s">
        <v>15720</v>
      </c>
      <c r="L4560" s="32">
        <f t="shared" si="782"/>
        <v>-11250</v>
      </c>
      <c r="M4560" s="33">
        <f t="shared" si="783"/>
        <v>11250</v>
      </c>
      <c r="N4560" s="34" t="b">
        <v>1</v>
      </c>
      <c r="O4560" s="35">
        <f t="shared" si="784"/>
        <v>11250</v>
      </c>
      <c r="P4560" s="36" t="str">
        <f t="shared" si="785"/>
        <v>G</v>
      </c>
      <c r="Q4560" s="37" t="str">
        <f t="shared" si="786"/>
        <v>Allie Butler</v>
      </c>
      <c r="R4560" s="6" t="str">
        <f t="shared" si="787"/>
        <v>G - Allie Butler</v>
      </c>
      <c r="S4560" s="6" t="str">
        <f>IFERROR(INDEX('Vendor Over-ride'!$C:$C, MATCH($R:$R,'Vendor Over-ride'!$A:$A,0)),"")</f>
        <v>G - Allie Butler</v>
      </c>
      <c r="U4560" s="38" t="str">
        <f t="shared" si="781"/>
        <v>Lottery</v>
      </c>
      <c r="V4560" s="5" t="str">
        <f t="shared" si="791"/>
        <v>AWARD</v>
      </c>
      <c r="W4560" s="5" t="b">
        <f t="shared" si="788"/>
        <v>0</v>
      </c>
      <c r="X4560" s="40">
        <f t="shared" ca="1" si="789"/>
        <v>13471</v>
      </c>
      <c r="Y4560" s="30" t="b">
        <f t="shared" ca="1" si="790"/>
        <v>0</v>
      </c>
    </row>
    <row r="4561" spans="1:25" hidden="1">
      <c r="A4561" s="28" t="s">
        <v>5366</v>
      </c>
      <c r="B4561" s="28" t="s">
        <v>5367</v>
      </c>
      <c r="C4561" s="28" t="s">
        <v>4814</v>
      </c>
      <c r="D4561" s="28" t="s">
        <v>2842</v>
      </c>
      <c r="E4561" s="29">
        <v>42325</v>
      </c>
      <c r="F4561" s="28" t="s">
        <v>4260</v>
      </c>
      <c r="G4561" s="30">
        <v>1418</v>
      </c>
      <c r="H4561" s="28" t="s">
        <v>15721</v>
      </c>
      <c r="I4561" s="31">
        <v>0</v>
      </c>
      <c r="J4561" s="31">
        <v>6750</v>
      </c>
      <c r="K4561" s="28" t="s">
        <v>15722</v>
      </c>
      <c r="L4561" s="32">
        <f t="shared" si="782"/>
        <v>-6750</v>
      </c>
      <c r="M4561" s="33">
        <f t="shared" si="783"/>
        <v>6750</v>
      </c>
      <c r="N4561" s="34" t="b">
        <v>1</v>
      </c>
      <c r="O4561" s="35">
        <f t="shared" si="784"/>
        <v>6750</v>
      </c>
      <c r="P4561" s="36" t="str">
        <f t="shared" si="785"/>
        <v>G</v>
      </c>
      <c r="Q4561" s="37" t="str">
        <f t="shared" si="786"/>
        <v>James Donald</v>
      </c>
      <c r="R4561" s="6" t="str">
        <f t="shared" si="787"/>
        <v>G - James Donald</v>
      </c>
      <c r="S4561" s="6" t="str">
        <f>IFERROR(INDEX('Vendor Over-ride'!$C:$C, MATCH($R:$R,'Vendor Over-ride'!$A:$A,0)),"")</f>
        <v>G - James Donald</v>
      </c>
      <c r="U4561" s="38" t="str">
        <f t="shared" si="781"/>
        <v>Lottery</v>
      </c>
      <c r="V4561" s="5" t="str">
        <f t="shared" si="791"/>
        <v>AWARD</v>
      </c>
      <c r="W4561" s="5" t="b">
        <f t="shared" si="788"/>
        <v>0</v>
      </c>
      <c r="X4561" s="40">
        <f t="shared" ca="1" si="789"/>
        <v>6750</v>
      </c>
      <c r="Y4561" s="30" t="b">
        <f t="shared" ca="1" si="790"/>
        <v>0</v>
      </c>
    </row>
    <row r="4562" spans="1:25" hidden="1">
      <c r="A4562" s="28" t="s">
        <v>5366</v>
      </c>
      <c r="B4562" s="28" t="s">
        <v>5367</v>
      </c>
      <c r="C4562" s="28" t="s">
        <v>4814</v>
      </c>
      <c r="D4562" s="28" t="s">
        <v>2842</v>
      </c>
      <c r="E4562" s="29">
        <v>42325</v>
      </c>
      <c r="F4562" s="28" t="s">
        <v>4261</v>
      </c>
      <c r="G4562" s="30">
        <v>1418</v>
      </c>
      <c r="H4562" s="28" t="s">
        <v>15723</v>
      </c>
      <c r="I4562" s="31">
        <v>0</v>
      </c>
      <c r="J4562" s="31">
        <v>3713</v>
      </c>
      <c r="K4562" s="28" t="s">
        <v>15724</v>
      </c>
      <c r="L4562" s="32">
        <f t="shared" si="782"/>
        <v>-3713</v>
      </c>
      <c r="M4562" s="33">
        <f t="shared" si="783"/>
        <v>3713</v>
      </c>
      <c r="N4562" s="34" t="b">
        <v>1</v>
      </c>
      <c r="O4562" s="35">
        <f t="shared" si="784"/>
        <v>3713</v>
      </c>
      <c r="P4562" s="36" t="str">
        <f t="shared" si="785"/>
        <v>G</v>
      </c>
      <c r="Q4562" s="37" t="str">
        <f t="shared" si="786"/>
        <v>Jenny Sturgeon</v>
      </c>
      <c r="R4562" s="6" t="str">
        <f t="shared" si="787"/>
        <v>G - Jenny Sturgeon</v>
      </c>
      <c r="S4562" s="6" t="str">
        <f>IFERROR(INDEX('Vendor Over-ride'!$C:$C, MATCH($R:$R,'Vendor Over-ride'!$A:$A,0)),"")</f>
        <v>G - Jenny Sturgeon</v>
      </c>
      <c r="U4562" s="38" t="str">
        <f t="shared" si="781"/>
        <v>Lottery</v>
      </c>
      <c r="V4562" s="5" t="str">
        <f t="shared" si="791"/>
        <v>AWARD</v>
      </c>
      <c r="W4562" s="5" t="b">
        <f t="shared" si="788"/>
        <v>0</v>
      </c>
      <c r="X4562" s="40">
        <f t="shared" ca="1" si="789"/>
        <v>3713</v>
      </c>
      <c r="Y4562" s="30" t="b">
        <f t="shared" ca="1" si="790"/>
        <v>0</v>
      </c>
    </row>
    <row r="4563" spans="1:25" hidden="1">
      <c r="A4563" s="28" t="s">
        <v>5366</v>
      </c>
      <c r="B4563" s="28" t="s">
        <v>5367</v>
      </c>
      <c r="C4563" s="28" t="s">
        <v>4814</v>
      </c>
      <c r="D4563" s="28" t="s">
        <v>2842</v>
      </c>
      <c r="E4563" s="29">
        <v>42325</v>
      </c>
      <c r="F4563" s="28" t="s">
        <v>4262</v>
      </c>
      <c r="G4563" s="30">
        <v>1418</v>
      </c>
      <c r="H4563" s="28" t="s">
        <v>15725</v>
      </c>
      <c r="I4563" s="31">
        <v>0</v>
      </c>
      <c r="J4563" s="31">
        <v>6996</v>
      </c>
      <c r="K4563" s="28" t="s">
        <v>15726</v>
      </c>
      <c r="L4563" s="32">
        <f t="shared" si="782"/>
        <v>-6996</v>
      </c>
      <c r="M4563" s="33">
        <f t="shared" si="783"/>
        <v>6996</v>
      </c>
      <c r="N4563" s="34" t="b">
        <v>1</v>
      </c>
      <c r="O4563" s="35">
        <f t="shared" si="784"/>
        <v>6996</v>
      </c>
      <c r="P4563" s="36" t="str">
        <f t="shared" si="785"/>
        <v>G</v>
      </c>
      <c r="Q4563" s="37" t="str">
        <f t="shared" si="786"/>
        <v>Claire Anderson</v>
      </c>
      <c r="R4563" s="6" t="str">
        <f t="shared" si="787"/>
        <v>G - Claire Anderson</v>
      </c>
      <c r="S4563" s="6" t="str">
        <f>IFERROR(INDEX('Vendor Over-ride'!$C:$C, MATCH($R:$R,'Vendor Over-ride'!$A:$A,0)),"")</f>
        <v>G - Claire Anderson</v>
      </c>
      <c r="U4563" s="38" t="str">
        <f t="shared" si="781"/>
        <v>Lottery</v>
      </c>
      <c r="V4563" s="5" t="str">
        <f t="shared" si="791"/>
        <v>AWARD</v>
      </c>
      <c r="W4563" s="5" t="b">
        <f t="shared" si="788"/>
        <v>0</v>
      </c>
      <c r="X4563" s="40">
        <f t="shared" ca="1" si="789"/>
        <v>6996</v>
      </c>
      <c r="Y4563" s="30" t="b">
        <f t="shared" ca="1" si="790"/>
        <v>0</v>
      </c>
    </row>
    <row r="4564" spans="1:25">
      <c r="A4564" s="28" t="s">
        <v>5366</v>
      </c>
      <c r="B4564" s="28" t="s">
        <v>5367</v>
      </c>
      <c r="C4564" s="28" t="s">
        <v>4814</v>
      </c>
      <c r="D4564" s="28" t="s">
        <v>2842</v>
      </c>
      <c r="E4564" s="29">
        <v>42325</v>
      </c>
      <c r="F4564" s="28" t="s">
        <v>15727</v>
      </c>
      <c r="G4564" s="30">
        <v>1418</v>
      </c>
      <c r="H4564" s="28" t="s">
        <v>15728</v>
      </c>
      <c r="I4564" s="31">
        <v>0</v>
      </c>
      <c r="J4564" s="31">
        <v>33750</v>
      </c>
      <c r="K4564" s="28" t="s">
        <v>15729</v>
      </c>
      <c r="L4564" s="32">
        <f t="shared" si="782"/>
        <v>-33750</v>
      </c>
      <c r="M4564" s="33">
        <f t="shared" si="783"/>
        <v>33750</v>
      </c>
      <c r="N4564" s="34" t="b">
        <v>1</v>
      </c>
      <c r="O4564" s="35">
        <f t="shared" si="784"/>
        <v>33750</v>
      </c>
      <c r="P4564" s="36" t="str">
        <f t="shared" si="785"/>
        <v>G</v>
      </c>
      <c r="Q4564" s="37" t="str">
        <f t="shared" si="786"/>
        <v>Nick Anderson</v>
      </c>
      <c r="R4564" s="6" t="str">
        <f t="shared" si="787"/>
        <v>G - Nick Anderson</v>
      </c>
      <c r="S4564" s="6" t="str">
        <f>IFERROR(INDEX('Vendor Over-ride'!$C:$C, MATCH($R:$R,'Vendor Over-ride'!$A:$A,0)),"")</f>
        <v>G - Nick Anderson</v>
      </c>
      <c r="U4564" s="38" t="str">
        <f t="shared" si="781"/>
        <v>Lottery</v>
      </c>
      <c r="V4564" s="5" t="str">
        <f t="shared" si="791"/>
        <v>AWARD</v>
      </c>
      <c r="W4564" s="5" t="b">
        <f t="shared" si="788"/>
        <v>1</v>
      </c>
      <c r="X4564" s="40">
        <f t="shared" ca="1" si="789"/>
        <v>33750</v>
      </c>
      <c r="Y4564" s="30" t="b">
        <f t="shared" ca="1" si="790"/>
        <v>1</v>
      </c>
    </row>
    <row r="4565" spans="1:25" hidden="1">
      <c r="A4565" s="28" t="s">
        <v>5366</v>
      </c>
      <c r="B4565" s="28" t="s">
        <v>5367</v>
      </c>
      <c r="C4565" s="28" t="s">
        <v>4814</v>
      </c>
      <c r="D4565" s="28" t="s">
        <v>2842</v>
      </c>
      <c r="E4565" s="29">
        <v>42325</v>
      </c>
      <c r="F4565" s="28" t="s">
        <v>4263</v>
      </c>
      <c r="G4565" s="30">
        <v>1418</v>
      </c>
      <c r="H4565" s="28" t="s">
        <v>15730</v>
      </c>
      <c r="I4565" s="31">
        <v>0</v>
      </c>
      <c r="J4565" s="31">
        <v>18158</v>
      </c>
      <c r="K4565" s="28" t="s">
        <v>15731</v>
      </c>
      <c r="L4565" s="32">
        <f t="shared" si="782"/>
        <v>-18158</v>
      </c>
      <c r="M4565" s="33">
        <f t="shared" si="783"/>
        <v>18158</v>
      </c>
      <c r="N4565" s="34" t="b">
        <v>1</v>
      </c>
      <c r="O4565" s="35">
        <f t="shared" si="784"/>
        <v>18158</v>
      </c>
      <c r="P4565" s="36" t="str">
        <f t="shared" si="785"/>
        <v>G</v>
      </c>
      <c r="Q4565" s="37" t="str">
        <f t="shared" si="786"/>
        <v>Elizabeth Wewiora</v>
      </c>
      <c r="R4565" s="6" t="str">
        <f t="shared" si="787"/>
        <v>G - Elizabeth Wewiora</v>
      </c>
      <c r="S4565" s="6" t="str">
        <f>IFERROR(INDEX('Vendor Over-ride'!$C:$C, MATCH($R:$R,'Vendor Over-ride'!$A:$A,0)),"")</f>
        <v>G - Elizabeth Wewiora</v>
      </c>
      <c r="U4565" s="38" t="str">
        <f t="shared" si="781"/>
        <v>Lottery</v>
      </c>
      <c r="V4565" s="5" t="str">
        <f t="shared" si="791"/>
        <v>AWARD</v>
      </c>
      <c r="W4565" s="5" t="b">
        <f t="shared" si="788"/>
        <v>0</v>
      </c>
      <c r="X4565" s="40">
        <f t="shared" ca="1" si="789"/>
        <v>18158</v>
      </c>
      <c r="Y4565" s="30" t="b">
        <f t="shared" ca="1" si="790"/>
        <v>0</v>
      </c>
    </row>
    <row r="4566" spans="1:25" hidden="1">
      <c r="A4566" s="28" t="s">
        <v>5366</v>
      </c>
      <c r="B4566" s="28" t="s">
        <v>5367</v>
      </c>
      <c r="C4566" s="28" t="s">
        <v>4814</v>
      </c>
      <c r="D4566" s="28" t="s">
        <v>2842</v>
      </c>
      <c r="E4566" s="29">
        <v>42325</v>
      </c>
      <c r="F4566" s="28" t="s">
        <v>4264</v>
      </c>
      <c r="G4566" s="30">
        <v>1418</v>
      </c>
      <c r="H4566" s="28" t="s">
        <v>15732</v>
      </c>
      <c r="I4566" s="31">
        <v>0</v>
      </c>
      <c r="J4566" s="31">
        <v>250</v>
      </c>
      <c r="K4566" s="28" t="s">
        <v>15539</v>
      </c>
      <c r="L4566" s="32">
        <f t="shared" si="782"/>
        <v>-250</v>
      </c>
      <c r="M4566" s="33">
        <f t="shared" si="783"/>
        <v>250</v>
      </c>
      <c r="N4566" s="34" t="b">
        <v>1</v>
      </c>
      <c r="O4566" s="35">
        <f t="shared" si="784"/>
        <v>250</v>
      </c>
      <c r="P4566" s="36" t="str">
        <f t="shared" si="785"/>
        <v>I</v>
      </c>
      <c r="Q4566" s="37" t="str">
        <f t="shared" si="786"/>
        <v>ammfilm</v>
      </c>
      <c r="R4566" s="6" t="str">
        <f t="shared" si="787"/>
        <v>I - ammfilm</v>
      </c>
      <c r="S4566" s="6" t="str">
        <f>IFERROR(INDEX('Vendor Over-ride'!$C:$C, MATCH($R:$R,'Vendor Over-ride'!$A:$A,0)),"")</f>
        <v>I - ammfilm</v>
      </c>
      <c r="U4566" s="38" t="str">
        <f t="shared" si="781"/>
        <v>Lottery</v>
      </c>
      <c r="V4566" s="5" t="str">
        <f t="shared" si="791"/>
        <v>AWARD</v>
      </c>
      <c r="W4566" s="5" t="b">
        <f t="shared" si="788"/>
        <v>0</v>
      </c>
      <c r="X4566" s="40">
        <f t="shared" ca="1" si="789"/>
        <v>1000</v>
      </c>
      <c r="Y4566" s="30" t="b">
        <f t="shared" ca="1" si="790"/>
        <v>0</v>
      </c>
    </row>
    <row r="4567" spans="1:25">
      <c r="A4567" s="28" t="s">
        <v>5366</v>
      </c>
      <c r="B4567" s="28" t="s">
        <v>5367</v>
      </c>
      <c r="C4567" s="28" t="s">
        <v>4814</v>
      </c>
      <c r="D4567" s="28" t="s">
        <v>2842</v>
      </c>
      <c r="E4567" s="29">
        <v>42325</v>
      </c>
      <c r="F4567" s="28" t="s">
        <v>4265</v>
      </c>
      <c r="G4567" s="30">
        <v>1418</v>
      </c>
      <c r="H4567" s="28" t="s">
        <v>15733</v>
      </c>
      <c r="I4567" s="31">
        <v>0</v>
      </c>
      <c r="J4567" s="31">
        <v>27803</v>
      </c>
      <c r="K4567" s="28" t="s">
        <v>5370</v>
      </c>
      <c r="L4567" s="32">
        <f t="shared" si="782"/>
        <v>-27803</v>
      </c>
      <c r="M4567" s="33">
        <f t="shared" si="783"/>
        <v>27803</v>
      </c>
      <c r="N4567" s="34" t="b">
        <v>1</v>
      </c>
      <c r="O4567" s="35">
        <f t="shared" si="784"/>
        <v>27803</v>
      </c>
      <c r="P4567" s="36" t="str">
        <f t="shared" si="785"/>
        <v>I</v>
      </c>
      <c r="Q4567" s="37" t="str">
        <f t="shared" si="786"/>
        <v>Centre for the Moving Image (CMI)</v>
      </c>
      <c r="R4567" s="6" t="str">
        <f t="shared" si="787"/>
        <v>I - Centre for the Moving Image (CMI)</v>
      </c>
      <c r="S4567" s="6" t="str">
        <f>IFERROR(INDEX('Vendor Over-ride'!$C:$C, MATCH($R:$R,'Vendor Over-ride'!$A:$A,0)),"")</f>
        <v>I - Centre for the Moving Image</v>
      </c>
      <c r="U4567" s="38" t="str">
        <f t="shared" si="781"/>
        <v>Lottery</v>
      </c>
      <c r="V4567" s="5" t="str">
        <f t="shared" si="791"/>
        <v>AWARD</v>
      </c>
      <c r="W4567" s="5" t="b">
        <f t="shared" si="788"/>
        <v>1</v>
      </c>
      <c r="X4567" s="40">
        <f t="shared" ca="1" si="789"/>
        <v>143806</v>
      </c>
      <c r="Y4567" s="30" t="b">
        <f t="shared" ca="1" si="790"/>
        <v>1</v>
      </c>
    </row>
    <row r="4568" spans="1:25" hidden="1">
      <c r="A4568" s="28" t="s">
        <v>5366</v>
      </c>
      <c r="B4568" s="28" t="s">
        <v>5367</v>
      </c>
      <c r="C4568" s="28" t="s">
        <v>4814</v>
      </c>
      <c r="D4568" s="28" t="s">
        <v>2842</v>
      </c>
      <c r="E4568" s="29">
        <v>42325</v>
      </c>
      <c r="F4568" s="28" t="s">
        <v>15734</v>
      </c>
      <c r="G4568" s="30">
        <v>1418</v>
      </c>
      <c r="H4568" s="28" t="s">
        <v>15735</v>
      </c>
      <c r="I4568" s="31">
        <v>0</v>
      </c>
      <c r="J4568" s="31">
        <v>7500</v>
      </c>
      <c r="K4568" s="28" t="s">
        <v>15736</v>
      </c>
      <c r="L4568" s="32">
        <f t="shared" si="782"/>
        <v>-7500</v>
      </c>
      <c r="M4568" s="33">
        <f t="shared" si="783"/>
        <v>7500</v>
      </c>
      <c r="N4568" s="34" t="b">
        <v>1</v>
      </c>
      <c r="O4568" s="35">
        <f t="shared" si="784"/>
        <v>7500</v>
      </c>
      <c r="P4568" s="36" t="str">
        <f t="shared" si="785"/>
        <v>I</v>
      </c>
      <c r="Q4568" s="37" t="str">
        <f t="shared" si="786"/>
        <v>CONNECTfilm Ltd</v>
      </c>
      <c r="R4568" s="6" t="str">
        <f t="shared" si="787"/>
        <v>I - CONNECTfilm Ltd</v>
      </c>
      <c r="S4568" s="6" t="str">
        <f>IFERROR(INDEX('Vendor Over-ride'!$C:$C, MATCH($R:$R,'Vendor Over-ride'!$A:$A,0)),"")</f>
        <v>I - CONNECTfilm Ltd</v>
      </c>
      <c r="U4568" s="38" t="str">
        <f t="shared" si="781"/>
        <v>Lottery</v>
      </c>
      <c r="V4568" s="5" t="str">
        <f t="shared" si="791"/>
        <v>AWARD</v>
      </c>
      <c r="W4568" s="5" t="b">
        <f t="shared" si="788"/>
        <v>0</v>
      </c>
      <c r="X4568" s="40">
        <f t="shared" ca="1" si="789"/>
        <v>9938</v>
      </c>
      <c r="Y4568" s="30" t="b">
        <f t="shared" ca="1" si="790"/>
        <v>0</v>
      </c>
    </row>
    <row r="4569" spans="1:25" hidden="1">
      <c r="A4569" s="28" t="s">
        <v>5366</v>
      </c>
      <c r="B4569" s="28" t="s">
        <v>5367</v>
      </c>
      <c r="C4569" s="28" t="s">
        <v>4814</v>
      </c>
      <c r="D4569" s="28" t="s">
        <v>2842</v>
      </c>
      <c r="E4569" s="29">
        <v>42325</v>
      </c>
      <c r="F4569" s="28" t="s">
        <v>4267</v>
      </c>
      <c r="G4569" s="30">
        <v>1418</v>
      </c>
      <c r="H4569" s="28" t="s">
        <v>15737</v>
      </c>
      <c r="I4569" s="31">
        <v>0</v>
      </c>
      <c r="J4569" s="31">
        <v>13500</v>
      </c>
      <c r="K4569" s="28" t="s">
        <v>5791</v>
      </c>
      <c r="L4569" s="32">
        <f t="shared" si="782"/>
        <v>-13500</v>
      </c>
      <c r="M4569" s="33">
        <f t="shared" si="783"/>
        <v>13500</v>
      </c>
      <c r="N4569" s="34" t="b">
        <v>1</v>
      </c>
      <c r="O4569" s="35">
        <f t="shared" si="784"/>
        <v>13500</v>
      </c>
      <c r="P4569" s="36" t="str">
        <f t="shared" si="785"/>
        <v>I</v>
      </c>
      <c r="Q4569" s="37" t="str">
        <f t="shared" si="786"/>
        <v>Craftscotland</v>
      </c>
      <c r="R4569" s="6" t="str">
        <f t="shared" si="787"/>
        <v>I - Craftscotland</v>
      </c>
      <c r="S4569" s="6" t="str">
        <f>IFERROR(INDEX('Vendor Over-ride'!$C:$C, MATCH($R:$R,'Vendor Over-ride'!$A:$A,0)),"")</f>
        <v>I - Craft Scotland</v>
      </c>
      <c r="U4569" s="38" t="str">
        <f t="shared" si="781"/>
        <v>Lottery</v>
      </c>
      <c r="V4569" s="5" t="str">
        <f t="shared" si="791"/>
        <v>AWARD</v>
      </c>
      <c r="W4569" s="5" t="b">
        <f t="shared" si="788"/>
        <v>0</v>
      </c>
      <c r="X4569" s="40">
        <f t="shared" ca="1" si="789"/>
        <v>21700</v>
      </c>
      <c r="Y4569" s="30" t="b">
        <f t="shared" ca="1" si="790"/>
        <v>0</v>
      </c>
    </row>
    <row r="4570" spans="1:25" hidden="1">
      <c r="A4570" s="28" t="s">
        <v>5366</v>
      </c>
      <c r="B4570" s="28" t="s">
        <v>5367</v>
      </c>
      <c r="C4570" s="28" t="s">
        <v>4814</v>
      </c>
      <c r="D4570" s="28" t="s">
        <v>2842</v>
      </c>
      <c r="E4570" s="29">
        <v>42325</v>
      </c>
      <c r="F4570" s="28" t="s">
        <v>15738</v>
      </c>
      <c r="G4570" s="30">
        <v>1418</v>
      </c>
      <c r="H4570" s="28" t="s">
        <v>15739</v>
      </c>
      <c r="I4570" s="31">
        <v>0</v>
      </c>
      <c r="J4570" s="31">
        <v>13500</v>
      </c>
      <c r="K4570" s="28" t="s">
        <v>15740</v>
      </c>
      <c r="L4570" s="32">
        <f t="shared" si="782"/>
        <v>-13500</v>
      </c>
      <c r="M4570" s="33">
        <f t="shared" si="783"/>
        <v>13500</v>
      </c>
      <c r="N4570" s="34" t="b">
        <v>1</v>
      </c>
      <c r="O4570" s="35">
        <f t="shared" si="784"/>
        <v>13500</v>
      </c>
      <c r="P4570" s="36" t="str">
        <f t="shared" si="785"/>
        <v>I</v>
      </c>
      <c r="Q4570" s="37" t="str">
        <f t="shared" si="786"/>
        <v>Debasers Filums</v>
      </c>
      <c r="R4570" s="6" t="str">
        <f t="shared" si="787"/>
        <v>I - Debasers Filums</v>
      </c>
      <c r="S4570" s="6" t="str">
        <f>IFERROR(INDEX('Vendor Over-ride'!$C:$C, MATCH($R:$R,'Vendor Over-ride'!$A:$A,0)),"")</f>
        <v>I - Debasers Filums</v>
      </c>
      <c r="U4570" s="38" t="str">
        <f t="shared" si="781"/>
        <v>Lottery</v>
      </c>
      <c r="V4570" s="5" t="str">
        <f t="shared" si="791"/>
        <v>AWARD</v>
      </c>
      <c r="W4570" s="5" t="b">
        <f t="shared" si="788"/>
        <v>0</v>
      </c>
      <c r="X4570" s="40">
        <f t="shared" ca="1" si="789"/>
        <v>13500</v>
      </c>
      <c r="Y4570" s="30" t="b">
        <f t="shared" ca="1" si="790"/>
        <v>0</v>
      </c>
    </row>
    <row r="4571" spans="1:25">
      <c r="A4571" s="28" t="s">
        <v>5366</v>
      </c>
      <c r="B4571" s="28" t="s">
        <v>5367</v>
      </c>
      <c r="C4571" s="28" t="s">
        <v>4814</v>
      </c>
      <c r="D4571" s="28" t="s">
        <v>2842</v>
      </c>
      <c r="E4571" s="29">
        <v>42325</v>
      </c>
      <c r="F4571" s="28" t="s">
        <v>15741</v>
      </c>
      <c r="G4571" s="30">
        <v>1418</v>
      </c>
      <c r="H4571" s="28" t="s">
        <v>15742</v>
      </c>
      <c r="I4571" s="31">
        <v>0</v>
      </c>
      <c r="J4571" s="31">
        <v>17894.16</v>
      </c>
      <c r="K4571" s="28" t="s">
        <v>5408</v>
      </c>
      <c r="L4571" s="32">
        <f t="shared" si="782"/>
        <v>-17894.16</v>
      </c>
      <c r="M4571" s="33">
        <f t="shared" si="783"/>
        <v>17894.16</v>
      </c>
      <c r="N4571" s="34" t="b">
        <v>1</v>
      </c>
      <c r="O4571" s="35">
        <f t="shared" si="784"/>
        <v>17894.16</v>
      </c>
      <c r="P4571" s="36" t="str">
        <f t="shared" si="785"/>
        <v>I</v>
      </c>
      <c r="Q4571" s="37" t="str">
        <f t="shared" si="786"/>
        <v>Dunoon Burgh Hall Trust</v>
      </c>
      <c r="R4571" s="6" t="str">
        <f t="shared" si="787"/>
        <v>I - Dunoon Burgh Hall Trust</v>
      </c>
      <c r="S4571" s="6" t="str">
        <f>IFERROR(INDEX('Vendor Over-ride'!$C:$C, MATCH($R:$R,'Vendor Over-ride'!$A:$A,0)),"")</f>
        <v>I - Dunoon Burgh Hall Trust</v>
      </c>
      <c r="U4571" s="38" t="str">
        <f t="shared" si="781"/>
        <v>Lottery</v>
      </c>
      <c r="V4571" s="5" t="str">
        <f t="shared" si="791"/>
        <v>AWARD</v>
      </c>
      <c r="W4571" s="5" t="b">
        <f t="shared" si="788"/>
        <v>0</v>
      </c>
      <c r="X4571" s="40">
        <f t="shared" ca="1" si="789"/>
        <v>165172.25</v>
      </c>
      <c r="Y4571" s="30" t="b">
        <f t="shared" ca="1" si="790"/>
        <v>1</v>
      </c>
    </row>
    <row r="4572" spans="1:25" hidden="1">
      <c r="A4572" s="28" t="s">
        <v>5366</v>
      </c>
      <c r="B4572" s="28" t="s">
        <v>5367</v>
      </c>
      <c r="C4572" s="28" t="s">
        <v>4814</v>
      </c>
      <c r="D4572" s="28" t="s">
        <v>2842</v>
      </c>
      <c r="E4572" s="29">
        <v>42325</v>
      </c>
      <c r="F4572" s="28" t="s">
        <v>4268</v>
      </c>
      <c r="G4572" s="30">
        <v>1418</v>
      </c>
      <c r="H4572" s="28" t="s">
        <v>15743</v>
      </c>
      <c r="I4572" s="31">
        <v>0</v>
      </c>
      <c r="J4572" s="31">
        <v>1732</v>
      </c>
      <c r="K4572" s="28" t="s">
        <v>5621</v>
      </c>
      <c r="L4572" s="32">
        <f t="shared" si="782"/>
        <v>-1732</v>
      </c>
      <c r="M4572" s="33">
        <f t="shared" si="783"/>
        <v>1732</v>
      </c>
      <c r="N4572" s="34" t="b">
        <v>1</v>
      </c>
      <c r="O4572" s="35">
        <f t="shared" si="784"/>
        <v>1732</v>
      </c>
      <c r="P4572" s="36" t="str">
        <f t="shared" si="785"/>
        <v>I</v>
      </c>
      <c r="Q4572" s="37" t="str">
        <f t="shared" si="786"/>
        <v>Gordon Gunn</v>
      </c>
      <c r="R4572" s="6" t="str">
        <f t="shared" si="787"/>
        <v>I - Gordon Gunn</v>
      </c>
      <c r="S4572" s="6" t="str">
        <f>IFERROR(INDEX('Vendor Over-ride'!$C:$C, MATCH($R:$R,'Vendor Over-ride'!$A:$A,0)),"")</f>
        <v>I - Gordon Gunn</v>
      </c>
      <c r="U4572" s="38" t="str">
        <f t="shared" si="781"/>
        <v>Lottery</v>
      </c>
      <c r="V4572" s="5" t="str">
        <f t="shared" si="791"/>
        <v>AWARD</v>
      </c>
      <c r="W4572" s="5" t="b">
        <f t="shared" si="788"/>
        <v>0</v>
      </c>
      <c r="X4572" s="40">
        <f t="shared" ca="1" si="789"/>
        <v>1732</v>
      </c>
      <c r="Y4572" s="30" t="b">
        <f t="shared" ca="1" si="790"/>
        <v>0</v>
      </c>
    </row>
    <row r="4573" spans="1:25" hidden="1">
      <c r="A4573" s="28" t="s">
        <v>5366</v>
      </c>
      <c r="B4573" s="28" t="s">
        <v>5367</v>
      </c>
      <c r="C4573" s="28" t="s">
        <v>4814</v>
      </c>
      <c r="D4573" s="28" t="s">
        <v>2842</v>
      </c>
      <c r="E4573" s="29">
        <v>42325</v>
      </c>
      <c r="F4573" s="28" t="s">
        <v>15744</v>
      </c>
      <c r="G4573" s="30">
        <v>1418</v>
      </c>
      <c r="H4573" s="28" t="s">
        <v>15745</v>
      </c>
      <c r="I4573" s="31">
        <v>0</v>
      </c>
      <c r="J4573" s="31">
        <v>3750</v>
      </c>
      <c r="K4573" s="28" t="s">
        <v>5664</v>
      </c>
      <c r="L4573" s="32">
        <f t="shared" si="782"/>
        <v>-3750</v>
      </c>
      <c r="M4573" s="33">
        <f t="shared" si="783"/>
        <v>3750</v>
      </c>
      <c r="N4573" s="34" t="b">
        <v>1</v>
      </c>
      <c r="O4573" s="35">
        <f t="shared" si="784"/>
        <v>3750</v>
      </c>
      <c r="P4573" s="36" t="str">
        <f t="shared" si="785"/>
        <v>I</v>
      </c>
      <c r="Q4573" s="37" t="str">
        <f t="shared" si="786"/>
        <v>Ian Stephen</v>
      </c>
      <c r="R4573" s="6" t="str">
        <f t="shared" si="787"/>
        <v>I - Ian Stephen</v>
      </c>
      <c r="S4573" s="6" t="str">
        <f>IFERROR(INDEX('Vendor Over-ride'!$C:$C, MATCH($R:$R,'Vendor Over-ride'!$A:$A,0)),"")</f>
        <v>I - Ian Stephen</v>
      </c>
      <c r="U4573" s="38" t="str">
        <f t="shared" si="781"/>
        <v>Lottery</v>
      </c>
      <c r="V4573" s="5" t="str">
        <f t="shared" si="791"/>
        <v>AWARD</v>
      </c>
      <c r="W4573" s="5" t="b">
        <f t="shared" si="788"/>
        <v>0</v>
      </c>
      <c r="X4573" s="40">
        <f t="shared" ca="1" si="789"/>
        <v>3750</v>
      </c>
      <c r="Y4573" s="30" t="b">
        <f t="shared" ca="1" si="790"/>
        <v>0</v>
      </c>
    </row>
    <row r="4574" spans="1:25">
      <c r="A4574" s="28" t="s">
        <v>5366</v>
      </c>
      <c r="B4574" s="28" t="s">
        <v>5367</v>
      </c>
      <c r="C4574" s="28" t="s">
        <v>4814</v>
      </c>
      <c r="D4574" s="28" t="s">
        <v>2842</v>
      </c>
      <c r="E4574" s="29">
        <v>42325</v>
      </c>
      <c r="F4574" s="28" t="s">
        <v>15746</v>
      </c>
      <c r="G4574" s="30">
        <v>1418</v>
      </c>
      <c r="H4574" s="28" t="s">
        <v>15747</v>
      </c>
      <c r="I4574" s="31">
        <v>0</v>
      </c>
      <c r="J4574" s="31">
        <v>22140</v>
      </c>
      <c r="K4574" s="28" t="s">
        <v>15497</v>
      </c>
      <c r="L4574" s="32">
        <f t="shared" si="782"/>
        <v>-22140</v>
      </c>
      <c r="M4574" s="33">
        <f t="shared" si="783"/>
        <v>22140</v>
      </c>
      <c r="N4574" s="34" t="b">
        <v>1</v>
      </c>
      <c r="O4574" s="35">
        <f t="shared" si="784"/>
        <v>22140</v>
      </c>
      <c r="P4574" s="36" t="str">
        <f t="shared" si="785"/>
        <v>I</v>
      </c>
      <c r="Q4574" s="37" t="str">
        <f t="shared" si="786"/>
        <v>National Film and Television School</v>
      </c>
      <c r="R4574" s="6" t="str">
        <f t="shared" si="787"/>
        <v>I - National Film and Television School</v>
      </c>
      <c r="S4574" s="6" t="str">
        <f>IFERROR(INDEX('Vendor Over-ride'!$C:$C, MATCH($R:$R,'Vendor Over-ride'!$A:$A,0)),"")</f>
        <v>I - National Film and Television School</v>
      </c>
      <c r="U4574" s="38" t="str">
        <f t="shared" si="781"/>
        <v>Lottery</v>
      </c>
      <c r="V4574" s="5" t="str">
        <f t="shared" si="791"/>
        <v>AWARD</v>
      </c>
      <c r="W4574" s="5" t="b">
        <f t="shared" si="788"/>
        <v>0</v>
      </c>
      <c r="X4574" s="40">
        <f t="shared" ca="1" si="789"/>
        <v>35640</v>
      </c>
      <c r="Y4574" s="30" t="b">
        <f t="shared" ca="1" si="790"/>
        <v>1</v>
      </c>
    </row>
    <row r="4575" spans="1:25">
      <c r="A4575" s="28" t="s">
        <v>5366</v>
      </c>
      <c r="B4575" s="28" t="s">
        <v>5367</v>
      </c>
      <c r="C4575" s="28" t="s">
        <v>4814</v>
      </c>
      <c r="D4575" s="28" t="s">
        <v>2842</v>
      </c>
      <c r="E4575" s="29">
        <v>42325</v>
      </c>
      <c r="F4575" s="28" t="s">
        <v>15748</v>
      </c>
      <c r="G4575" s="30">
        <v>1418</v>
      </c>
      <c r="H4575" s="28" t="s">
        <v>15749</v>
      </c>
      <c r="I4575" s="31">
        <v>0</v>
      </c>
      <c r="J4575" s="31">
        <v>18750</v>
      </c>
      <c r="K4575" s="28" t="s">
        <v>15750</v>
      </c>
      <c r="L4575" s="32">
        <f t="shared" si="782"/>
        <v>-18750</v>
      </c>
      <c r="M4575" s="33">
        <f t="shared" si="783"/>
        <v>18750</v>
      </c>
      <c r="N4575" s="34" t="b">
        <v>1</v>
      </c>
      <c r="O4575" s="35">
        <f t="shared" si="784"/>
        <v>18750</v>
      </c>
      <c r="P4575" s="36" t="str">
        <f t="shared" si="785"/>
        <v>I</v>
      </c>
      <c r="Q4575" s="37" t="str">
        <f t="shared" si="786"/>
        <v>National Library of Scotland</v>
      </c>
      <c r="R4575" s="6" t="str">
        <f t="shared" si="787"/>
        <v>I - National Library of Scotland</v>
      </c>
      <c r="S4575" s="6" t="str">
        <f>IFERROR(INDEX('Vendor Over-ride'!$C:$C, MATCH($R:$R,'Vendor Over-ride'!$A:$A,0)),"")</f>
        <v>I - National Library of Scotland</v>
      </c>
      <c r="U4575" s="38" t="str">
        <f t="shared" si="781"/>
        <v>Lottery</v>
      </c>
      <c r="V4575" s="5" t="str">
        <f t="shared" si="791"/>
        <v>AWARD</v>
      </c>
      <c r="W4575" s="5" t="b">
        <f t="shared" si="788"/>
        <v>0</v>
      </c>
      <c r="X4575" s="40">
        <f t="shared" ca="1" si="789"/>
        <v>56250</v>
      </c>
      <c r="Y4575" s="30" t="b">
        <f t="shared" ca="1" si="790"/>
        <v>1</v>
      </c>
    </row>
    <row r="4576" spans="1:25" hidden="1">
      <c r="A4576" s="28" t="s">
        <v>5366</v>
      </c>
      <c r="B4576" s="28" t="s">
        <v>5367</v>
      </c>
      <c r="C4576" s="28" t="s">
        <v>4814</v>
      </c>
      <c r="D4576" s="28" t="s">
        <v>2842</v>
      </c>
      <c r="E4576" s="29">
        <v>42325</v>
      </c>
      <c r="F4576" s="28" t="s">
        <v>4269</v>
      </c>
      <c r="G4576" s="30">
        <v>1418</v>
      </c>
      <c r="H4576" s="28" t="s">
        <v>15751</v>
      </c>
      <c r="I4576" s="31">
        <v>0</v>
      </c>
      <c r="J4576" s="31">
        <v>3750</v>
      </c>
      <c r="K4576" s="28" t="s">
        <v>5795</v>
      </c>
      <c r="L4576" s="32">
        <f t="shared" si="782"/>
        <v>-3750</v>
      </c>
      <c r="M4576" s="33">
        <f t="shared" si="783"/>
        <v>3750</v>
      </c>
      <c r="N4576" s="34" t="b">
        <v>1</v>
      </c>
      <c r="O4576" s="35">
        <f t="shared" si="784"/>
        <v>3750</v>
      </c>
      <c r="P4576" s="36" t="str">
        <f t="shared" si="785"/>
        <v>I</v>
      </c>
      <c r="Q4576" s="37" t="str">
        <f t="shared" si="786"/>
        <v>Pirate Productions Limited</v>
      </c>
      <c r="R4576" s="6" t="str">
        <f t="shared" si="787"/>
        <v>I - Pirate Productions Limited</v>
      </c>
      <c r="S4576" s="6" t="str">
        <f>IFERROR(INDEX('Vendor Over-ride'!$C:$C, MATCH($R:$R,'Vendor Over-ride'!$A:$A,0)),"")</f>
        <v>I - Pirate Productions Limited</v>
      </c>
      <c r="U4576" s="38" t="str">
        <f t="shared" si="781"/>
        <v>Lottery</v>
      </c>
      <c r="V4576" s="5" t="str">
        <f t="shared" si="791"/>
        <v>AWARD</v>
      </c>
      <c r="W4576" s="5" t="b">
        <f t="shared" si="788"/>
        <v>0</v>
      </c>
      <c r="X4576" s="40">
        <f t="shared" ca="1" si="789"/>
        <v>3750</v>
      </c>
      <c r="Y4576" s="30" t="b">
        <f t="shared" ca="1" si="790"/>
        <v>0</v>
      </c>
    </row>
    <row r="4577" spans="1:25" hidden="1">
      <c r="A4577" s="28" t="s">
        <v>5366</v>
      </c>
      <c r="B4577" s="28" t="s">
        <v>5367</v>
      </c>
      <c r="C4577" s="28" t="s">
        <v>4814</v>
      </c>
      <c r="D4577" s="28" t="s">
        <v>2842</v>
      </c>
      <c r="E4577" s="29">
        <v>42325</v>
      </c>
      <c r="F4577" s="28" t="s">
        <v>15752</v>
      </c>
      <c r="G4577" s="30">
        <v>1418</v>
      </c>
      <c r="H4577" s="28" t="s">
        <v>15753</v>
      </c>
      <c r="I4577" s="31">
        <v>0</v>
      </c>
      <c r="J4577" s="31">
        <v>1250</v>
      </c>
      <c r="K4577" s="28" t="s">
        <v>15754</v>
      </c>
      <c r="L4577" s="32">
        <f t="shared" si="782"/>
        <v>-1250</v>
      </c>
      <c r="M4577" s="33">
        <f t="shared" si="783"/>
        <v>1250</v>
      </c>
      <c r="N4577" s="34" t="b">
        <v>1</v>
      </c>
      <c r="O4577" s="35">
        <f t="shared" si="784"/>
        <v>1250</v>
      </c>
      <c r="P4577" s="36" t="str">
        <f t="shared" si="785"/>
        <v>I</v>
      </c>
      <c r="Q4577" s="37" t="str">
        <f t="shared" si="786"/>
        <v>Robhanis</v>
      </c>
      <c r="R4577" s="6" t="str">
        <f t="shared" si="787"/>
        <v>I - Robhanis</v>
      </c>
      <c r="S4577" s="6" t="str">
        <f>IFERROR(INDEX('Vendor Over-ride'!$C:$C, MATCH($R:$R,'Vendor Over-ride'!$A:$A,0)),"")</f>
        <v>I - Robhanis</v>
      </c>
      <c r="U4577" s="38" t="str">
        <f t="shared" si="781"/>
        <v>Lottery</v>
      </c>
      <c r="V4577" s="5" t="str">
        <f t="shared" si="791"/>
        <v>AWARD</v>
      </c>
      <c r="W4577" s="5" t="b">
        <f t="shared" si="788"/>
        <v>0</v>
      </c>
      <c r="X4577" s="40">
        <f t="shared" ca="1" si="789"/>
        <v>1250</v>
      </c>
      <c r="Y4577" s="30" t="b">
        <f t="shared" ca="1" si="790"/>
        <v>0</v>
      </c>
    </row>
    <row r="4578" spans="1:25" hidden="1">
      <c r="A4578" s="28" t="s">
        <v>5366</v>
      </c>
      <c r="B4578" s="28" t="s">
        <v>5367</v>
      </c>
      <c r="C4578" s="28" t="s">
        <v>4814</v>
      </c>
      <c r="D4578" s="28" t="s">
        <v>2842</v>
      </c>
      <c r="E4578" s="29">
        <v>42325</v>
      </c>
      <c r="F4578" s="28" t="s">
        <v>15755</v>
      </c>
      <c r="G4578" s="30">
        <v>1418</v>
      </c>
      <c r="H4578" s="28" t="s">
        <v>15756</v>
      </c>
      <c r="I4578" s="31">
        <v>0</v>
      </c>
      <c r="J4578" s="31">
        <v>1250</v>
      </c>
      <c r="K4578" s="28" t="s">
        <v>5542</v>
      </c>
      <c r="L4578" s="32">
        <f t="shared" si="782"/>
        <v>-1250</v>
      </c>
      <c r="M4578" s="33">
        <f t="shared" si="783"/>
        <v>1250</v>
      </c>
      <c r="N4578" s="34" t="b">
        <v>1</v>
      </c>
      <c r="O4578" s="35">
        <f t="shared" si="784"/>
        <v>1250</v>
      </c>
      <c r="P4578" s="36" t="str">
        <f t="shared" si="785"/>
        <v>I</v>
      </c>
      <c r="Q4578" s="37" t="str">
        <f t="shared" si="786"/>
        <v>Standpoint</v>
      </c>
      <c r="R4578" s="6" t="str">
        <f t="shared" si="787"/>
        <v>I - Standpoint</v>
      </c>
      <c r="S4578" s="6" t="str">
        <f>IFERROR(INDEX('Vendor Over-ride'!$C:$C, MATCH($R:$R,'Vendor Over-ride'!$A:$A,0)),"")</f>
        <v>I - Standpoint</v>
      </c>
      <c r="U4578" s="38" t="str">
        <f t="shared" si="781"/>
        <v>Lottery</v>
      </c>
      <c r="V4578" s="5" t="str">
        <f t="shared" si="791"/>
        <v>AWARD</v>
      </c>
      <c r="W4578" s="5" t="b">
        <f t="shared" si="788"/>
        <v>0</v>
      </c>
      <c r="X4578" s="40">
        <f t="shared" ca="1" si="789"/>
        <v>1250</v>
      </c>
      <c r="Y4578" s="30" t="b">
        <f t="shared" ca="1" si="790"/>
        <v>0</v>
      </c>
    </row>
    <row r="4579" spans="1:25" hidden="1">
      <c r="A4579" s="28" t="s">
        <v>5366</v>
      </c>
      <c r="B4579" s="28" t="s">
        <v>5367</v>
      </c>
      <c r="C4579" s="28" t="s">
        <v>4814</v>
      </c>
      <c r="D4579" s="28" t="s">
        <v>2842</v>
      </c>
      <c r="E4579" s="29">
        <v>42325</v>
      </c>
      <c r="F4579" s="28" t="s">
        <v>4270</v>
      </c>
      <c r="G4579" s="30">
        <v>1418</v>
      </c>
      <c r="H4579" s="28" t="s">
        <v>15757</v>
      </c>
      <c r="I4579" s="31">
        <v>0</v>
      </c>
      <c r="J4579" s="31">
        <v>3314</v>
      </c>
      <c r="K4579" s="28" t="s">
        <v>5524</v>
      </c>
      <c r="L4579" s="32">
        <f t="shared" si="782"/>
        <v>-3314</v>
      </c>
      <c r="M4579" s="33">
        <f t="shared" si="783"/>
        <v>3314</v>
      </c>
      <c r="N4579" s="34" t="b">
        <v>1</v>
      </c>
      <c r="O4579" s="35">
        <f t="shared" si="784"/>
        <v>3314</v>
      </c>
      <c r="P4579" s="36" t="str">
        <f t="shared" si="785"/>
        <v>I</v>
      </c>
      <c r="Q4579" s="37" t="str">
        <f t="shared" si="786"/>
        <v>Tayside Healthcare Arts Trust (THAT)</v>
      </c>
      <c r="R4579" s="6" t="str">
        <f t="shared" si="787"/>
        <v>I - Tayside Healthcare Arts Trust (THAT)</v>
      </c>
      <c r="S4579" s="6" t="str">
        <f>IFERROR(INDEX('Vendor Over-ride'!$C:$C, MATCH($R:$R,'Vendor Over-ride'!$A:$A,0)),"")</f>
        <v>I - Tayside Healthcare Arts Trust (THAT)</v>
      </c>
      <c r="U4579" s="38" t="str">
        <f t="shared" si="781"/>
        <v>Lottery</v>
      </c>
      <c r="V4579" s="5" t="str">
        <f t="shared" si="791"/>
        <v>AWARD</v>
      </c>
      <c r="W4579" s="5" t="b">
        <f t="shared" si="788"/>
        <v>0</v>
      </c>
      <c r="X4579" s="40">
        <f t="shared" ca="1" si="789"/>
        <v>7269.09</v>
      </c>
      <c r="Y4579" s="30" t="b">
        <f t="shared" ca="1" si="790"/>
        <v>0</v>
      </c>
    </row>
    <row r="4580" spans="1:25" hidden="1">
      <c r="A4580" s="28" t="s">
        <v>5366</v>
      </c>
      <c r="B4580" s="28" t="s">
        <v>5367</v>
      </c>
      <c r="C4580" s="28" t="s">
        <v>4814</v>
      </c>
      <c r="D4580" s="28" t="s">
        <v>2842</v>
      </c>
      <c r="E4580" s="29">
        <v>42325</v>
      </c>
      <c r="F4580" s="28" t="s">
        <v>4271</v>
      </c>
      <c r="G4580" s="30">
        <v>1418</v>
      </c>
      <c r="H4580" s="28" t="s">
        <v>15758</v>
      </c>
      <c r="I4580" s="31">
        <v>0</v>
      </c>
      <c r="J4580" s="31">
        <v>5260.91</v>
      </c>
      <c r="K4580" s="28" t="s">
        <v>15759</v>
      </c>
      <c r="L4580" s="32">
        <f t="shared" si="782"/>
        <v>-5260.91</v>
      </c>
      <c r="M4580" s="33">
        <f t="shared" si="783"/>
        <v>5260.91</v>
      </c>
      <c r="N4580" s="34" t="b">
        <v>1</v>
      </c>
      <c r="O4580" s="35">
        <f t="shared" si="784"/>
        <v>5260.91</v>
      </c>
      <c r="P4580" s="36" t="str">
        <f t="shared" si="785"/>
        <v>I</v>
      </c>
      <c r="Q4580" s="37" t="str">
        <f t="shared" si="786"/>
        <v>Transmission Gallery</v>
      </c>
      <c r="R4580" s="6" t="str">
        <f t="shared" si="787"/>
        <v>I - Transmission Gallery</v>
      </c>
      <c r="S4580" s="6" t="str">
        <f>IFERROR(INDEX('Vendor Over-ride'!$C:$C, MATCH($R:$R,'Vendor Over-ride'!$A:$A,0)),"")</f>
        <v>I - Transmission Gallery</v>
      </c>
      <c r="U4580" s="38" t="str">
        <f t="shared" si="781"/>
        <v>Lottery</v>
      </c>
      <c r="V4580" s="5" t="str">
        <f t="shared" si="791"/>
        <v>AWARD</v>
      </c>
      <c r="W4580" s="5" t="b">
        <f t="shared" si="788"/>
        <v>0</v>
      </c>
      <c r="X4580" s="40">
        <f t="shared" ca="1" si="789"/>
        <v>5260.91</v>
      </c>
      <c r="Y4580" s="30" t="b">
        <f t="shared" ca="1" si="790"/>
        <v>0</v>
      </c>
    </row>
    <row r="4581" spans="1:25">
      <c r="A4581" s="28" t="s">
        <v>5366</v>
      </c>
      <c r="B4581" s="28" t="s">
        <v>5367</v>
      </c>
      <c r="C4581" s="28" t="s">
        <v>4814</v>
      </c>
      <c r="D4581" s="28" t="s">
        <v>2842</v>
      </c>
      <c r="E4581" s="29">
        <v>42325</v>
      </c>
      <c r="F4581" s="28" t="s">
        <v>15760</v>
      </c>
      <c r="G4581" s="30">
        <v>1418</v>
      </c>
      <c r="H4581" s="28" t="s">
        <v>15761</v>
      </c>
      <c r="I4581" s="31">
        <v>0</v>
      </c>
      <c r="J4581" s="31">
        <v>3000</v>
      </c>
      <c r="K4581" s="28" t="s">
        <v>5573</v>
      </c>
      <c r="L4581" s="32">
        <f t="shared" si="782"/>
        <v>-3000</v>
      </c>
      <c r="M4581" s="33">
        <f t="shared" si="783"/>
        <v>3000</v>
      </c>
      <c r="N4581" s="34" t="b">
        <v>1</v>
      </c>
      <c r="O4581" s="35">
        <f t="shared" si="784"/>
        <v>3000</v>
      </c>
      <c r="P4581" s="36" t="str">
        <f t="shared" si="785"/>
        <v>I</v>
      </c>
      <c r="Q4581" s="37" t="str">
        <f t="shared" si="786"/>
        <v>West Lothian Council</v>
      </c>
      <c r="R4581" s="6" t="str">
        <f t="shared" si="787"/>
        <v>I - West Lothian Council</v>
      </c>
      <c r="S4581" s="6" t="str">
        <f>IFERROR(INDEX('Vendor Over-ride'!$C:$C, MATCH($R:$R,'Vendor Over-ride'!$A:$A,0)),"")</f>
        <v>I - West Lothian Council</v>
      </c>
      <c r="U4581" s="38" t="str">
        <f t="shared" si="781"/>
        <v>Lottery</v>
      </c>
      <c r="V4581" s="5" t="str">
        <f t="shared" si="791"/>
        <v>AWARD</v>
      </c>
      <c r="W4581" s="5" t="b">
        <f t="shared" si="788"/>
        <v>0</v>
      </c>
      <c r="X4581" s="40">
        <f t="shared" ca="1" si="789"/>
        <v>308165</v>
      </c>
      <c r="Y4581" s="30" t="b">
        <f t="shared" ca="1" si="790"/>
        <v>1</v>
      </c>
    </row>
    <row r="4582" spans="1:25">
      <c r="A4582" s="28" t="s">
        <v>5366</v>
      </c>
      <c r="B4582" s="28" t="s">
        <v>5367</v>
      </c>
      <c r="C4582" s="28" t="s">
        <v>4814</v>
      </c>
      <c r="D4582" s="28" t="s">
        <v>2842</v>
      </c>
      <c r="E4582" s="29">
        <v>42325</v>
      </c>
      <c r="F4582" s="28" t="s">
        <v>15762</v>
      </c>
      <c r="G4582" s="30">
        <v>1418</v>
      </c>
      <c r="H4582" s="28" t="s">
        <v>15763</v>
      </c>
      <c r="I4582" s="31">
        <v>0</v>
      </c>
      <c r="J4582" s="31">
        <v>16040</v>
      </c>
      <c r="K4582" s="28" t="s">
        <v>5445</v>
      </c>
      <c r="L4582" s="32">
        <f t="shared" si="782"/>
        <v>-16040</v>
      </c>
      <c r="M4582" s="33">
        <f t="shared" si="783"/>
        <v>16040</v>
      </c>
      <c r="N4582" s="34" t="b">
        <v>1</v>
      </c>
      <c r="O4582" s="35">
        <f t="shared" si="784"/>
        <v>16040</v>
      </c>
      <c r="P4582" s="36" t="str">
        <f t="shared" si="785"/>
        <v>I</v>
      </c>
      <c r="Q4582" s="37" t="str">
        <f t="shared" si="786"/>
        <v>Young Films Ltd</v>
      </c>
      <c r="R4582" s="6" t="str">
        <f t="shared" si="787"/>
        <v>I - Young Films Ltd</v>
      </c>
      <c r="S4582" s="6" t="str">
        <f>IFERROR(INDEX('Vendor Over-ride'!$C:$C, MATCH($R:$R,'Vendor Over-ride'!$A:$A,0)),"")</f>
        <v>I - Young Films Ltd</v>
      </c>
      <c r="U4582" s="38" t="str">
        <f t="shared" si="781"/>
        <v>Lottery</v>
      </c>
      <c r="V4582" s="5" t="str">
        <f t="shared" si="791"/>
        <v>AWARD</v>
      </c>
      <c r="W4582" s="5" t="b">
        <f t="shared" si="788"/>
        <v>0</v>
      </c>
      <c r="X4582" s="40">
        <f t="shared" ca="1" si="789"/>
        <v>373203</v>
      </c>
      <c r="Y4582" s="30" t="b">
        <f t="shared" ca="1" si="790"/>
        <v>1</v>
      </c>
    </row>
    <row r="4583" spans="1:25">
      <c r="A4583" s="28" t="s">
        <v>5366</v>
      </c>
      <c r="B4583" s="28" t="s">
        <v>5367</v>
      </c>
      <c r="C4583" s="28" t="s">
        <v>4814</v>
      </c>
      <c r="D4583" s="28" t="s">
        <v>2842</v>
      </c>
      <c r="E4583" s="29">
        <v>42332</v>
      </c>
      <c r="F4583" s="28" t="s">
        <v>4273</v>
      </c>
      <c r="G4583" s="30">
        <v>1421</v>
      </c>
      <c r="H4583" s="28" t="s">
        <v>15764</v>
      </c>
      <c r="I4583" s="31">
        <v>0</v>
      </c>
      <c r="J4583" s="31">
        <v>1875</v>
      </c>
      <c r="K4583" s="28" t="s">
        <v>14431</v>
      </c>
      <c r="L4583" s="32">
        <f t="shared" si="782"/>
        <v>-1875</v>
      </c>
      <c r="M4583" s="33">
        <f t="shared" si="783"/>
        <v>1875</v>
      </c>
      <c r="N4583" s="34" t="b">
        <v>1</v>
      </c>
      <c r="O4583" s="35">
        <f t="shared" si="784"/>
        <v>1875</v>
      </c>
      <c r="P4583" s="36" t="str">
        <f t="shared" si="785"/>
        <v>G</v>
      </c>
      <c r="Q4583" s="37" t="str">
        <f t="shared" si="786"/>
        <v>Greenock Arts Guild</v>
      </c>
      <c r="R4583" s="6" t="str">
        <f t="shared" si="787"/>
        <v>G - Greenock Arts Guild</v>
      </c>
      <c r="S4583" s="6" t="str">
        <f>IFERROR(INDEX('Vendor Over-ride'!$C:$C, MATCH($R:$R,'Vendor Over-ride'!$A:$A,0)),"")</f>
        <v>G - Greenock Arts Guild</v>
      </c>
      <c r="U4583" s="38" t="str">
        <f t="shared" si="781"/>
        <v>Lottery</v>
      </c>
      <c r="V4583" s="5" t="str">
        <f t="shared" si="791"/>
        <v>AWARD</v>
      </c>
      <c r="W4583" s="5" t="b">
        <f t="shared" si="788"/>
        <v>0</v>
      </c>
      <c r="X4583" s="40">
        <f t="shared" ca="1" si="789"/>
        <v>211784</v>
      </c>
      <c r="Y4583" s="30" t="b">
        <f t="shared" ca="1" si="790"/>
        <v>1</v>
      </c>
    </row>
    <row r="4584" spans="1:25" hidden="1">
      <c r="A4584" s="28" t="s">
        <v>5366</v>
      </c>
      <c r="B4584" s="28" t="s">
        <v>5367</v>
      </c>
      <c r="C4584" s="28" t="s">
        <v>4814</v>
      </c>
      <c r="D4584" s="28" t="s">
        <v>2842</v>
      </c>
      <c r="E4584" s="29">
        <v>42332</v>
      </c>
      <c r="F4584" s="28" t="s">
        <v>4274</v>
      </c>
      <c r="G4584" s="30">
        <v>1421</v>
      </c>
      <c r="H4584" s="28" t="s">
        <v>15765</v>
      </c>
      <c r="I4584" s="31">
        <v>0</v>
      </c>
      <c r="J4584" s="31">
        <v>2235</v>
      </c>
      <c r="K4584" s="28" t="s">
        <v>13900</v>
      </c>
      <c r="L4584" s="32">
        <f t="shared" si="782"/>
        <v>-2235</v>
      </c>
      <c r="M4584" s="33">
        <f t="shared" si="783"/>
        <v>2235</v>
      </c>
      <c r="N4584" s="34" t="b">
        <v>1</v>
      </c>
      <c r="O4584" s="35">
        <f t="shared" si="784"/>
        <v>2235</v>
      </c>
      <c r="P4584" s="36" t="str">
        <f t="shared" si="785"/>
        <v>G</v>
      </c>
      <c r="Q4584" s="37" t="str">
        <f t="shared" si="786"/>
        <v>Hans Kok</v>
      </c>
      <c r="R4584" s="6" t="str">
        <f t="shared" si="787"/>
        <v>G - Hans Kok</v>
      </c>
      <c r="S4584" s="6" t="str">
        <f>IFERROR(INDEX('Vendor Over-ride'!$C:$C, MATCH($R:$R,'Vendor Over-ride'!$A:$A,0)),"")</f>
        <v>G - Hans Kok</v>
      </c>
      <c r="U4584" s="38" t="str">
        <f t="shared" si="781"/>
        <v>Lottery</v>
      </c>
      <c r="V4584" s="5" t="str">
        <f t="shared" si="791"/>
        <v>AWARD</v>
      </c>
      <c r="W4584" s="5" t="b">
        <f t="shared" si="788"/>
        <v>0</v>
      </c>
      <c r="X4584" s="40">
        <f t="shared" ca="1" si="789"/>
        <v>8939</v>
      </c>
      <c r="Y4584" s="30" t="b">
        <f t="shared" ca="1" si="790"/>
        <v>0</v>
      </c>
    </row>
    <row r="4585" spans="1:25" hidden="1">
      <c r="A4585" s="28" t="s">
        <v>5366</v>
      </c>
      <c r="B4585" s="28" t="s">
        <v>5367</v>
      </c>
      <c r="C4585" s="28" t="s">
        <v>4814</v>
      </c>
      <c r="D4585" s="28" t="s">
        <v>2842</v>
      </c>
      <c r="E4585" s="29">
        <v>42332</v>
      </c>
      <c r="F4585" s="28" t="s">
        <v>4275</v>
      </c>
      <c r="G4585" s="30">
        <v>1421</v>
      </c>
      <c r="H4585" s="28" t="s">
        <v>15766</v>
      </c>
      <c r="I4585" s="31">
        <v>0</v>
      </c>
      <c r="J4585" s="31">
        <v>1571.22</v>
      </c>
      <c r="K4585" s="28" t="s">
        <v>13904</v>
      </c>
      <c r="L4585" s="32">
        <f t="shared" si="782"/>
        <v>-1571.22</v>
      </c>
      <c r="M4585" s="33">
        <f t="shared" si="783"/>
        <v>1571.22</v>
      </c>
      <c r="N4585" s="34" t="b">
        <v>1</v>
      </c>
      <c r="O4585" s="35">
        <f t="shared" si="784"/>
        <v>1571.22</v>
      </c>
      <c r="P4585" s="36" t="str">
        <f t="shared" si="785"/>
        <v>G</v>
      </c>
      <c r="Q4585" s="37" t="str">
        <f t="shared" si="786"/>
        <v>Paraig MacNeill</v>
      </c>
      <c r="R4585" s="6" t="str">
        <f t="shared" si="787"/>
        <v>G - Paraig MacNeill</v>
      </c>
      <c r="S4585" s="6" t="str">
        <f>IFERROR(INDEX('Vendor Over-ride'!$C:$C, MATCH($R:$R,'Vendor Over-ride'!$A:$A,0)),"")</f>
        <v>G - Paraig MacNeill</v>
      </c>
      <c r="U4585" s="38" t="str">
        <f t="shared" si="781"/>
        <v>Lottery</v>
      </c>
      <c r="V4585" s="5" t="str">
        <f t="shared" si="791"/>
        <v>AWARD</v>
      </c>
      <c r="W4585" s="5" t="b">
        <f t="shared" si="788"/>
        <v>0</v>
      </c>
      <c r="X4585" s="40">
        <f t="shared" ca="1" si="789"/>
        <v>6821.22</v>
      </c>
      <c r="Y4585" s="30" t="b">
        <f t="shared" ca="1" si="790"/>
        <v>0</v>
      </c>
    </row>
    <row r="4586" spans="1:25" hidden="1">
      <c r="A4586" s="28" t="s">
        <v>5366</v>
      </c>
      <c r="B4586" s="28" t="s">
        <v>5367</v>
      </c>
      <c r="C4586" s="28" t="s">
        <v>4814</v>
      </c>
      <c r="D4586" s="28" t="s">
        <v>2842</v>
      </c>
      <c r="E4586" s="29">
        <v>42332</v>
      </c>
      <c r="F4586" s="28" t="s">
        <v>15767</v>
      </c>
      <c r="G4586" s="30">
        <v>1421</v>
      </c>
      <c r="H4586" s="28" t="s">
        <v>15768</v>
      </c>
      <c r="I4586" s="31">
        <v>0</v>
      </c>
      <c r="J4586" s="31">
        <v>1304.25</v>
      </c>
      <c r="K4586" s="28" t="s">
        <v>13998</v>
      </c>
      <c r="L4586" s="32">
        <f t="shared" si="782"/>
        <v>-1304.25</v>
      </c>
      <c r="M4586" s="33">
        <f t="shared" si="783"/>
        <v>1304.25</v>
      </c>
      <c r="N4586" s="34" t="b">
        <v>1</v>
      </c>
      <c r="O4586" s="35">
        <f t="shared" si="784"/>
        <v>1304.25</v>
      </c>
      <c r="P4586" s="36" t="str">
        <f t="shared" si="785"/>
        <v>G</v>
      </c>
      <c r="Q4586" s="37" t="str">
        <f t="shared" si="786"/>
        <v>Hannah Venet</v>
      </c>
      <c r="R4586" s="6" t="str">
        <f t="shared" si="787"/>
        <v>G - Hannah Venet</v>
      </c>
      <c r="S4586" s="6" t="str">
        <f>IFERROR(INDEX('Vendor Over-ride'!$C:$C, MATCH($R:$R,'Vendor Over-ride'!$A:$A,0)),"")</f>
        <v>G - Hannah Venet</v>
      </c>
      <c r="U4586" s="38" t="str">
        <f t="shared" si="781"/>
        <v>Lottery</v>
      </c>
      <c r="V4586" s="5" t="str">
        <f t="shared" si="791"/>
        <v>AWARD</v>
      </c>
      <c r="W4586" s="5" t="b">
        <f t="shared" si="788"/>
        <v>0</v>
      </c>
      <c r="X4586" s="40">
        <f t="shared" ca="1" si="789"/>
        <v>5410.25</v>
      </c>
      <c r="Y4586" s="30" t="b">
        <f t="shared" ca="1" si="790"/>
        <v>0</v>
      </c>
    </row>
    <row r="4587" spans="1:25" hidden="1">
      <c r="A4587" s="28" t="s">
        <v>5366</v>
      </c>
      <c r="B4587" s="28" t="s">
        <v>5367</v>
      </c>
      <c r="C4587" s="28" t="s">
        <v>4814</v>
      </c>
      <c r="D4587" s="28" t="s">
        <v>2842</v>
      </c>
      <c r="E4587" s="29">
        <v>42332</v>
      </c>
      <c r="F4587" s="28" t="s">
        <v>4276</v>
      </c>
      <c r="G4587" s="30">
        <v>1421</v>
      </c>
      <c r="H4587" s="28" t="s">
        <v>15769</v>
      </c>
      <c r="I4587" s="31">
        <v>0</v>
      </c>
      <c r="J4587" s="31">
        <v>5250</v>
      </c>
      <c r="K4587" s="28" t="s">
        <v>8131</v>
      </c>
      <c r="L4587" s="32">
        <f t="shared" si="782"/>
        <v>-5250</v>
      </c>
      <c r="M4587" s="33">
        <f t="shared" si="783"/>
        <v>5250</v>
      </c>
      <c r="N4587" s="34" t="b">
        <v>1</v>
      </c>
      <c r="O4587" s="35">
        <f t="shared" si="784"/>
        <v>5250</v>
      </c>
      <c r="P4587" s="36" t="str">
        <f t="shared" si="785"/>
        <v>G</v>
      </c>
      <c r="Q4587" s="37" t="str">
        <f t="shared" si="786"/>
        <v>Ryan Van Winkle</v>
      </c>
      <c r="R4587" s="6" t="str">
        <f t="shared" si="787"/>
        <v>G - Ryan Van Winkle</v>
      </c>
      <c r="S4587" s="6" t="str">
        <f>IFERROR(INDEX('Vendor Over-ride'!$C:$C, MATCH($R:$R,'Vendor Over-ride'!$A:$A,0)),"")</f>
        <v>G - Ryan Van Winkle</v>
      </c>
      <c r="U4587" s="38" t="str">
        <f t="shared" si="781"/>
        <v>Lottery</v>
      </c>
      <c r="V4587" s="5" t="str">
        <f t="shared" si="791"/>
        <v>AWARD</v>
      </c>
      <c r="W4587" s="5" t="b">
        <f t="shared" si="788"/>
        <v>0</v>
      </c>
      <c r="X4587" s="40">
        <f t="shared" ca="1" si="789"/>
        <v>14250</v>
      </c>
      <c r="Y4587" s="30" t="b">
        <f t="shared" ca="1" si="790"/>
        <v>0</v>
      </c>
    </row>
    <row r="4588" spans="1:25" hidden="1">
      <c r="A4588" s="28" t="s">
        <v>5366</v>
      </c>
      <c r="B4588" s="28" t="s">
        <v>5367</v>
      </c>
      <c r="C4588" s="28" t="s">
        <v>4814</v>
      </c>
      <c r="D4588" s="28" t="s">
        <v>2842</v>
      </c>
      <c r="E4588" s="29">
        <v>42332</v>
      </c>
      <c r="F4588" s="28" t="s">
        <v>4277</v>
      </c>
      <c r="G4588" s="30">
        <v>1421</v>
      </c>
      <c r="H4588" s="28" t="s">
        <v>15770</v>
      </c>
      <c r="I4588" s="31">
        <v>0</v>
      </c>
      <c r="J4588" s="31">
        <v>1657</v>
      </c>
      <c r="K4588" s="28" t="s">
        <v>14320</v>
      </c>
      <c r="L4588" s="32">
        <f t="shared" si="782"/>
        <v>-1657</v>
      </c>
      <c r="M4588" s="33">
        <f t="shared" si="783"/>
        <v>1657</v>
      </c>
      <c r="N4588" s="34" t="b">
        <v>1</v>
      </c>
      <c r="O4588" s="35">
        <f t="shared" si="784"/>
        <v>1657</v>
      </c>
      <c r="P4588" s="36" t="str">
        <f t="shared" si="785"/>
        <v>G</v>
      </c>
      <c r="Q4588" s="37" t="str">
        <f t="shared" si="786"/>
        <v>Cromarty and Resolis Film Society</v>
      </c>
      <c r="R4588" s="6" t="str">
        <f t="shared" si="787"/>
        <v>G - Cromarty and Resolis Film Society</v>
      </c>
      <c r="S4588" s="6" t="str">
        <f>IFERROR(INDEX('Vendor Over-ride'!$C:$C, MATCH($R:$R,'Vendor Over-ride'!$A:$A,0)),"")</f>
        <v>G - Cromarty and Resolis Film Society</v>
      </c>
      <c r="U4588" s="38" t="str">
        <f t="shared" si="781"/>
        <v>Lottery</v>
      </c>
      <c r="V4588" s="5" t="str">
        <f t="shared" si="791"/>
        <v>AWARD</v>
      </c>
      <c r="W4588" s="5" t="b">
        <f t="shared" si="788"/>
        <v>0</v>
      </c>
      <c r="X4588" s="40">
        <f t="shared" ca="1" si="789"/>
        <v>6630</v>
      </c>
      <c r="Y4588" s="30" t="b">
        <f t="shared" ca="1" si="790"/>
        <v>0</v>
      </c>
    </row>
    <row r="4589" spans="1:25" hidden="1">
      <c r="A4589" s="28" t="s">
        <v>5366</v>
      </c>
      <c r="B4589" s="28" t="s">
        <v>5367</v>
      </c>
      <c r="C4589" s="28" t="s">
        <v>4814</v>
      </c>
      <c r="D4589" s="28" t="s">
        <v>2842</v>
      </c>
      <c r="E4589" s="29">
        <v>42332</v>
      </c>
      <c r="F4589" s="28" t="s">
        <v>4279</v>
      </c>
      <c r="G4589" s="30">
        <v>1421</v>
      </c>
      <c r="H4589" s="28" t="s">
        <v>15771</v>
      </c>
      <c r="I4589" s="31">
        <v>0</v>
      </c>
      <c r="J4589" s="31">
        <v>750</v>
      </c>
      <c r="K4589" s="28" t="s">
        <v>14507</v>
      </c>
      <c r="L4589" s="32">
        <f t="shared" si="782"/>
        <v>-750</v>
      </c>
      <c r="M4589" s="33">
        <f t="shared" si="783"/>
        <v>750</v>
      </c>
      <c r="N4589" s="34" t="b">
        <v>1</v>
      </c>
      <c r="O4589" s="35">
        <f t="shared" si="784"/>
        <v>750</v>
      </c>
      <c r="P4589" s="36" t="str">
        <f t="shared" si="785"/>
        <v>G</v>
      </c>
      <c r="Q4589" s="37" t="str">
        <f t="shared" si="786"/>
        <v>Ewan Morrison</v>
      </c>
      <c r="R4589" s="6" t="str">
        <f t="shared" si="787"/>
        <v>G - Ewan Morrison</v>
      </c>
      <c r="S4589" s="6" t="str">
        <f>IFERROR(INDEX('Vendor Over-ride'!$C:$C, MATCH($R:$R,'Vendor Over-ride'!$A:$A,0)),"")</f>
        <v>G - Ewan Morrison</v>
      </c>
      <c r="U4589" s="38" t="str">
        <f t="shared" si="781"/>
        <v>Lottery</v>
      </c>
      <c r="V4589" s="5" t="str">
        <f t="shared" si="791"/>
        <v>AWARD</v>
      </c>
      <c r="W4589" s="5" t="b">
        <f t="shared" si="788"/>
        <v>0</v>
      </c>
      <c r="X4589" s="40">
        <f t="shared" ca="1" si="789"/>
        <v>10800</v>
      </c>
      <c r="Y4589" s="30" t="b">
        <f t="shared" ca="1" si="790"/>
        <v>0</v>
      </c>
    </row>
    <row r="4590" spans="1:25" hidden="1">
      <c r="A4590" s="28" t="s">
        <v>5366</v>
      </c>
      <c r="B4590" s="28" t="s">
        <v>5367</v>
      </c>
      <c r="C4590" s="28" t="s">
        <v>4814</v>
      </c>
      <c r="D4590" s="28" t="s">
        <v>2842</v>
      </c>
      <c r="E4590" s="29">
        <v>42332</v>
      </c>
      <c r="F4590" s="28" t="s">
        <v>4280</v>
      </c>
      <c r="G4590" s="30">
        <v>1421</v>
      </c>
      <c r="H4590" s="28" t="s">
        <v>15772</v>
      </c>
      <c r="I4590" s="31">
        <v>0</v>
      </c>
      <c r="J4590" s="31">
        <v>50</v>
      </c>
      <c r="K4590" s="28" t="s">
        <v>14961</v>
      </c>
      <c r="L4590" s="32">
        <f t="shared" si="782"/>
        <v>-50</v>
      </c>
      <c r="M4590" s="33">
        <f t="shared" si="783"/>
        <v>50</v>
      </c>
      <c r="N4590" s="34" t="b">
        <v>1</v>
      </c>
      <c r="O4590" s="35">
        <f t="shared" si="784"/>
        <v>50</v>
      </c>
      <c r="P4590" s="36" t="str">
        <f t="shared" si="785"/>
        <v>G</v>
      </c>
      <c r="Q4590" s="37" t="str">
        <f t="shared" si="786"/>
        <v>Chris Hutchings</v>
      </c>
      <c r="R4590" s="6" t="str">
        <f t="shared" si="787"/>
        <v>G - Chris Hutchings</v>
      </c>
      <c r="S4590" s="6" t="str">
        <f>IFERROR(INDEX('Vendor Over-ride'!$C:$C, MATCH($R:$R,'Vendor Over-ride'!$A:$A,0)),"")</f>
        <v>G - Chris Hutchings</v>
      </c>
      <c r="U4590" s="38" t="str">
        <f t="shared" si="781"/>
        <v>Lottery</v>
      </c>
      <c r="V4590" s="5" t="str">
        <f t="shared" si="791"/>
        <v>AWARD</v>
      </c>
      <c r="W4590" s="5" t="b">
        <f t="shared" si="788"/>
        <v>0</v>
      </c>
      <c r="X4590" s="40">
        <f t="shared" ca="1" si="789"/>
        <v>200</v>
      </c>
      <c r="Y4590" s="30" t="b">
        <f t="shared" ca="1" si="790"/>
        <v>0</v>
      </c>
    </row>
    <row r="4591" spans="1:25">
      <c r="A4591" s="28" t="s">
        <v>5366</v>
      </c>
      <c r="B4591" s="28" t="s">
        <v>5367</v>
      </c>
      <c r="C4591" s="28" t="s">
        <v>4814</v>
      </c>
      <c r="D4591" s="28" t="s">
        <v>2842</v>
      </c>
      <c r="E4591" s="29">
        <v>42332</v>
      </c>
      <c r="F4591" s="28" t="s">
        <v>4281</v>
      </c>
      <c r="G4591" s="30">
        <v>1421</v>
      </c>
      <c r="H4591" s="28" t="s">
        <v>15773</v>
      </c>
      <c r="I4591" s="31">
        <v>0</v>
      </c>
      <c r="J4591" s="31">
        <v>28015</v>
      </c>
      <c r="K4591" s="28" t="s">
        <v>15099</v>
      </c>
      <c r="L4591" s="32">
        <f t="shared" si="782"/>
        <v>-28015</v>
      </c>
      <c r="M4591" s="33">
        <f t="shared" si="783"/>
        <v>28015</v>
      </c>
      <c r="N4591" s="34" t="b">
        <v>1</v>
      </c>
      <c r="O4591" s="35">
        <f t="shared" si="784"/>
        <v>28015</v>
      </c>
      <c r="P4591" s="36" t="str">
        <f t="shared" si="785"/>
        <v>G</v>
      </c>
      <c r="Q4591" s="37" t="str">
        <f t="shared" si="786"/>
        <v>Errol White Company</v>
      </c>
      <c r="R4591" s="6" t="str">
        <f t="shared" si="787"/>
        <v>G - Errol White Company</v>
      </c>
      <c r="S4591" s="6" t="str">
        <f>IFERROR(INDEX('Vendor Over-ride'!$C:$C, MATCH($R:$R,'Vendor Over-ride'!$A:$A,0)),"")</f>
        <v>G - Errol White Company</v>
      </c>
      <c r="U4591" s="38" t="str">
        <f t="shared" ref="U4591:U4654" si="792">"Lottery"</f>
        <v>Lottery</v>
      </c>
      <c r="V4591" s="5" t="str">
        <f t="shared" si="791"/>
        <v>AWARD</v>
      </c>
      <c r="W4591" s="5" t="b">
        <f t="shared" si="788"/>
        <v>1</v>
      </c>
      <c r="X4591" s="40">
        <f t="shared" ca="1" si="789"/>
        <v>62927</v>
      </c>
      <c r="Y4591" s="30" t="b">
        <f t="shared" ca="1" si="790"/>
        <v>1</v>
      </c>
    </row>
    <row r="4592" spans="1:25" hidden="1">
      <c r="A4592" s="28" t="s">
        <v>5366</v>
      </c>
      <c r="B4592" s="28" t="s">
        <v>5367</v>
      </c>
      <c r="C4592" s="28" t="s">
        <v>4814</v>
      </c>
      <c r="D4592" s="28" t="s">
        <v>2842</v>
      </c>
      <c r="E4592" s="29">
        <v>42332</v>
      </c>
      <c r="F4592" s="28" t="s">
        <v>4282</v>
      </c>
      <c r="G4592" s="30">
        <v>1421</v>
      </c>
      <c r="H4592" s="28" t="s">
        <v>15774</v>
      </c>
      <c r="I4592" s="31">
        <v>0</v>
      </c>
      <c r="J4592" s="31">
        <v>5500</v>
      </c>
      <c r="K4592" s="28" t="s">
        <v>15348</v>
      </c>
      <c r="L4592" s="32">
        <f t="shared" si="782"/>
        <v>-5500</v>
      </c>
      <c r="M4592" s="33">
        <f t="shared" si="783"/>
        <v>5500</v>
      </c>
      <c r="N4592" s="34" t="b">
        <v>1</v>
      </c>
      <c r="O4592" s="35">
        <f t="shared" si="784"/>
        <v>5500</v>
      </c>
      <c r="P4592" s="36" t="str">
        <f t="shared" si="785"/>
        <v>G</v>
      </c>
      <c r="Q4592" s="37" t="str">
        <f t="shared" si="786"/>
        <v>Embassy Gallery Ltd</v>
      </c>
      <c r="R4592" s="6" t="str">
        <f t="shared" si="787"/>
        <v>G - Embassy Gallery Ltd</v>
      </c>
      <c r="S4592" s="6" t="str">
        <f>IFERROR(INDEX('Vendor Over-ride'!$C:$C, MATCH($R:$R,'Vendor Over-ride'!$A:$A,0)),"")</f>
        <v>G - Embassy Gallery Ltd</v>
      </c>
      <c r="U4592" s="38" t="str">
        <f t="shared" si="792"/>
        <v>Lottery</v>
      </c>
      <c r="V4592" s="5" t="str">
        <f t="shared" si="791"/>
        <v>AWARD</v>
      </c>
      <c r="W4592" s="5" t="b">
        <f t="shared" si="788"/>
        <v>0</v>
      </c>
      <c r="X4592" s="40">
        <f t="shared" ca="1" si="789"/>
        <v>22000</v>
      </c>
      <c r="Y4592" s="30" t="b">
        <f t="shared" ca="1" si="790"/>
        <v>0</v>
      </c>
    </row>
    <row r="4593" spans="1:25" hidden="1">
      <c r="A4593" s="28" t="s">
        <v>5366</v>
      </c>
      <c r="B4593" s="28" t="s">
        <v>5367</v>
      </c>
      <c r="C4593" s="28" t="s">
        <v>4814</v>
      </c>
      <c r="D4593" s="28" t="s">
        <v>2842</v>
      </c>
      <c r="E4593" s="29">
        <v>42332</v>
      </c>
      <c r="F4593" s="28" t="s">
        <v>4283</v>
      </c>
      <c r="G4593" s="30">
        <v>1421</v>
      </c>
      <c r="H4593" s="28" t="s">
        <v>15775</v>
      </c>
      <c r="I4593" s="31">
        <v>0</v>
      </c>
      <c r="J4593" s="31">
        <v>2520</v>
      </c>
      <c r="K4593" s="28" t="s">
        <v>15776</v>
      </c>
      <c r="L4593" s="32">
        <f t="shared" si="782"/>
        <v>-2520</v>
      </c>
      <c r="M4593" s="33">
        <f t="shared" si="783"/>
        <v>2520</v>
      </c>
      <c r="N4593" s="34" t="b">
        <v>1</v>
      </c>
      <c r="O4593" s="35">
        <f t="shared" si="784"/>
        <v>2520</v>
      </c>
      <c r="P4593" s="36" t="str">
        <f t="shared" si="785"/>
        <v>G</v>
      </c>
      <c r="Q4593" s="37" t="str">
        <f t="shared" si="786"/>
        <v>Joanna Nicholson</v>
      </c>
      <c r="R4593" s="6" t="str">
        <f t="shared" si="787"/>
        <v>G - Joanna Nicholson</v>
      </c>
      <c r="S4593" s="6" t="str">
        <f>IFERROR(INDEX('Vendor Over-ride'!$C:$C, MATCH($R:$R,'Vendor Over-ride'!$A:$A,0)),"")</f>
        <v>G - Joanna Nicholson</v>
      </c>
      <c r="U4593" s="38" t="str">
        <f t="shared" si="792"/>
        <v>Lottery</v>
      </c>
      <c r="V4593" s="5" t="str">
        <f t="shared" si="791"/>
        <v>AWARD</v>
      </c>
      <c r="W4593" s="5" t="b">
        <f t="shared" si="788"/>
        <v>0</v>
      </c>
      <c r="X4593" s="40">
        <f t="shared" ca="1" si="789"/>
        <v>2800</v>
      </c>
      <c r="Y4593" s="30" t="b">
        <f t="shared" ca="1" si="790"/>
        <v>0</v>
      </c>
    </row>
    <row r="4594" spans="1:25" hidden="1">
      <c r="A4594" s="28" t="s">
        <v>5366</v>
      </c>
      <c r="B4594" s="28" t="s">
        <v>5367</v>
      </c>
      <c r="C4594" s="28" t="s">
        <v>4814</v>
      </c>
      <c r="D4594" s="28" t="s">
        <v>2842</v>
      </c>
      <c r="E4594" s="29">
        <v>42332</v>
      </c>
      <c r="F4594" s="28" t="s">
        <v>4284</v>
      </c>
      <c r="G4594" s="30">
        <v>1421</v>
      </c>
      <c r="H4594" s="28" t="s">
        <v>15777</v>
      </c>
      <c r="I4594" s="31">
        <v>0</v>
      </c>
      <c r="J4594" s="31">
        <v>3000</v>
      </c>
      <c r="K4594" s="28" t="s">
        <v>15778</v>
      </c>
      <c r="L4594" s="32">
        <f t="shared" si="782"/>
        <v>-3000</v>
      </c>
      <c r="M4594" s="33">
        <f t="shared" si="783"/>
        <v>3000</v>
      </c>
      <c r="N4594" s="34" t="b">
        <v>1</v>
      </c>
      <c r="O4594" s="35">
        <f t="shared" si="784"/>
        <v>3000</v>
      </c>
      <c r="P4594" s="36" t="str">
        <f t="shared" si="785"/>
        <v>G</v>
      </c>
      <c r="Q4594" s="37" t="str">
        <f t="shared" si="786"/>
        <v>Glasgow School of Art Choir (GSA - Kate Hollands)</v>
      </c>
      <c r="R4594" s="6" t="str">
        <f t="shared" si="787"/>
        <v>G - Glasgow School of Art Choir (GSA - Kate Hollands)</v>
      </c>
      <c r="S4594" s="6" t="str">
        <f>IFERROR(INDEX('Vendor Over-ride'!$C:$C, MATCH($R:$R,'Vendor Over-ride'!$A:$A,0)),"")</f>
        <v>G - Glasgow School of Art Choir (GSA - Kate Hollands)</v>
      </c>
      <c r="U4594" s="38" t="str">
        <f t="shared" si="792"/>
        <v>Lottery</v>
      </c>
      <c r="V4594" s="5" t="str">
        <f t="shared" si="791"/>
        <v>AWARD</v>
      </c>
      <c r="W4594" s="5" t="b">
        <f t="shared" si="788"/>
        <v>0</v>
      </c>
      <c r="X4594" s="40">
        <f t="shared" ca="1" si="789"/>
        <v>3000</v>
      </c>
      <c r="Y4594" s="30" t="b">
        <f t="shared" ca="1" si="790"/>
        <v>0</v>
      </c>
    </row>
    <row r="4595" spans="1:25" hidden="1">
      <c r="A4595" s="28" t="s">
        <v>5366</v>
      </c>
      <c r="B4595" s="28" t="s">
        <v>5367</v>
      </c>
      <c r="C4595" s="28" t="s">
        <v>4814</v>
      </c>
      <c r="D4595" s="28" t="s">
        <v>2842</v>
      </c>
      <c r="E4595" s="29">
        <v>42332</v>
      </c>
      <c r="F4595" s="28" t="s">
        <v>4285</v>
      </c>
      <c r="G4595" s="30">
        <v>1421</v>
      </c>
      <c r="H4595" s="28" t="s">
        <v>15779</v>
      </c>
      <c r="I4595" s="31">
        <v>0</v>
      </c>
      <c r="J4595" s="31">
        <v>3750</v>
      </c>
      <c r="K4595" s="28" t="s">
        <v>15780</v>
      </c>
      <c r="L4595" s="32">
        <f t="shared" si="782"/>
        <v>-3750</v>
      </c>
      <c r="M4595" s="33">
        <f t="shared" si="783"/>
        <v>3750</v>
      </c>
      <c r="N4595" s="34" t="b">
        <v>1</v>
      </c>
      <c r="O4595" s="35">
        <f t="shared" si="784"/>
        <v>3750</v>
      </c>
      <c r="P4595" s="36" t="str">
        <f t="shared" si="785"/>
        <v>G</v>
      </c>
      <c r="Q4595" s="37" t="str">
        <f t="shared" si="786"/>
        <v>Sara Brennan</v>
      </c>
      <c r="R4595" s="6" t="str">
        <f t="shared" si="787"/>
        <v>G - Sara Brennan</v>
      </c>
      <c r="S4595" s="6" t="str">
        <f>IFERROR(INDEX('Vendor Over-ride'!$C:$C, MATCH($R:$R,'Vendor Over-ride'!$A:$A,0)),"")</f>
        <v>G - Sara Brennan</v>
      </c>
      <c r="U4595" s="38" t="str">
        <f t="shared" si="792"/>
        <v>Lottery</v>
      </c>
      <c r="V4595" s="5" t="str">
        <f t="shared" si="791"/>
        <v>AWARD</v>
      </c>
      <c r="W4595" s="5" t="b">
        <f t="shared" si="788"/>
        <v>0</v>
      </c>
      <c r="X4595" s="40">
        <f t="shared" ca="1" si="789"/>
        <v>3750</v>
      </c>
      <c r="Y4595" s="30" t="b">
        <f t="shared" ca="1" si="790"/>
        <v>0</v>
      </c>
    </row>
    <row r="4596" spans="1:25" hidden="1">
      <c r="A4596" s="28" t="s">
        <v>5366</v>
      </c>
      <c r="B4596" s="28" t="s">
        <v>5367</v>
      </c>
      <c r="C4596" s="28" t="s">
        <v>4814</v>
      </c>
      <c r="D4596" s="28" t="s">
        <v>2842</v>
      </c>
      <c r="E4596" s="29">
        <v>42332</v>
      </c>
      <c r="F4596" s="28" t="s">
        <v>4286</v>
      </c>
      <c r="G4596" s="30">
        <v>1421</v>
      </c>
      <c r="H4596" s="28" t="s">
        <v>15781</v>
      </c>
      <c r="I4596" s="31">
        <v>0</v>
      </c>
      <c r="J4596" s="31">
        <v>2250</v>
      </c>
      <c r="K4596" s="28" t="s">
        <v>15782</v>
      </c>
      <c r="L4596" s="32">
        <f t="shared" si="782"/>
        <v>-2250</v>
      </c>
      <c r="M4596" s="33">
        <f t="shared" si="783"/>
        <v>2250</v>
      </c>
      <c r="N4596" s="34" t="b">
        <v>1</v>
      </c>
      <c r="O4596" s="35">
        <f t="shared" si="784"/>
        <v>2250</v>
      </c>
      <c r="P4596" s="36" t="str">
        <f t="shared" si="785"/>
        <v>G</v>
      </c>
      <c r="Q4596" s="37" t="str">
        <f t="shared" si="786"/>
        <v>Swansea City Opera</v>
      </c>
      <c r="R4596" s="6" t="str">
        <f t="shared" si="787"/>
        <v>G - Swansea City Opera</v>
      </c>
      <c r="S4596" s="6" t="str">
        <f>IFERROR(INDEX('Vendor Over-ride'!$C:$C, MATCH($R:$R,'Vendor Over-ride'!$A:$A,0)),"")</f>
        <v>G - Swansea City Opera</v>
      </c>
      <c r="U4596" s="38" t="str">
        <f t="shared" si="792"/>
        <v>Lottery</v>
      </c>
      <c r="V4596" s="5" t="str">
        <f t="shared" si="791"/>
        <v>AWARD</v>
      </c>
      <c r="W4596" s="5" t="b">
        <f t="shared" si="788"/>
        <v>0</v>
      </c>
      <c r="X4596" s="40">
        <f t="shared" ca="1" si="789"/>
        <v>2250</v>
      </c>
      <c r="Y4596" s="30" t="b">
        <f t="shared" ca="1" si="790"/>
        <v>0</v>
      </c>
    </row>
    <row r="4597" spans="1:25" hidden="1">
      <c r="A4597" s="28" t="s">
        <v>5366</v>
      </c>
      <c r="B4597" s="28" t="s">
        <v>5367</v>
      </c>
      <c r="C4597" s="28" t="s">
        <v>4814</v>
      </c>
      <c r="D4597" s="28" t="s">
        <v>2842</v>
      </c>
      <c r="E4597" s="29">
        <v>42332</v>
      </c>
      <c r="F4597" s="28" t="s">
        <v>4288</v>
      </c>
      <c r="G4597" s="30">
        <v>1421</v>
      </c>
      <c r="H4597" s="28" t="s">
        <v>15783</v>
      </c>
      <c r="I4597" s="31">
        <v>0</v>
      </c>
      <c r="J4597" s="31">
        <v>1500</v>
      </c>
      <c r="K4597" s="28" t="s">
        <v>15784</v>
      </c>
      <c r="L4597" s="32">
        <f t="shared" si="782"/>
        <v>-1500</v>
      </c>
      <c r="M4597" s="33">
        <f t="shared" si="783"/>
        <v>1500</v>
      </c>
      <c r="N4597" s="34" t="b">
        <v>1</v>
      </c>
      <c r="O4597" s="35">
        <f t="shared" si="784"/>
        <v>1500</v>
      </c>
      <c r="P4597" s="36" t="str">
        <f t="shared" si="785"/>
        <v>G</v>
      </c>
      <c r="Q4597" s="37" t="str">
        <f t="shared" si="786"/>
        <v>Museum of Childhood</v>
      </c>
      <c r="R4597" s="6" t="str">
        <f t="shared" si="787"/>
        <v>G - Museum of Childhood</v>
      </c>
      <c r="S4597" s="6" t="str">
        <f>IFERROR(INDEX('Vendor Over-ride'!$C:$C, MATCH($R:$R,'Vendor Over-ride'!$A:$A,0)),"")</f>
        <v>G - Museum of Childhood</v>
      </c>
      <c r="U4597" s="38" t="str">
        <f t="shared" si="792"/>
        <v>Lottery</v>
      </c>
      <c r="V4597" s="5" t="str">
        <f t="shared" si="791"/>
        <v>AWARD</v>
      </c>
      <c r="W4597" s="5" t="b">
        <f t="shared" si="788"/>
        <v>0</v>
      </c>
      <c r="X4597" s="40">
        <f t="shared" ca="1" si="789"/>
        <v>1500</v>
      </c>
      <c r="Y4597" s="30" t="b">
        <f t="shared" ca="1" si="790"/>
        <v>0</v>
      </c>
    </row>
    <row r="4598" spans="1:25" hidden="1">
      <c r="A4598" s="28" t="s">
        <v>5366</v>
      </c>
      <c r="B4598" s="28" t="s">
        <v>5367</v>
      </c>
      <c r="C4598" s="28" t="s">
        <v>4814</v>
      </c>
      <c r="D4598" s="28" t="s">
        <v>2842</v>
      </c>
      <c r="E4598" s="29">
        <v>42332</v>
      </c>
      <c r="F4598" s="28" t="s">
        <v>4289</v>
      </c>
      <c r="G4598" s="30">
        <v>1421</v>
      </c>
      <c r="H4598" s="28" t="s">
        <v>15785</v>
      </c>
      <c r="I4598" s="31">
        <v>0</v>
      </c>
      <c r="J4598" s="31">
        <v>1125</v>
      </c>
      <c r="K4598" s="28" t="s">
        <v>15786</v>
      </c>
      <c r="L4598" s="32">
        <f t="shared" si="782"/>
        <v>-1125</v>
      </c>
      <c r="M4598" s="33">
        <f t="shared" si="783"/>
        <v>1125</v>
      </c>
      <c r="N4598" s="34" t="b">
        <v>1</v>
      </c>
      <c r="O4598" s="35">
        <f t="shared" si="784"/>
        <v>1125</v>
      </c>
      <c r="P4598" s="36" t="str">
        <f t="shared" si="785"/>
        <v>G</v>
      </c>
      <c r="Q4598" s="37" t="str">
        <f t="shared" si="786"/>
        <v>Chloe Reith and Kirsty White</v>
      </c>
      <c r="R4598" s="6" t="str">
        <f t="shared" si="787"/>
        <v>G - Chloe Reith and Kirsty White</v>
      </c>
      <c r="S4598" s="6" t="str">
        <f>IFERROR(INDEX('Vendor Over-ride'!$C:$C, MATCH($R:$R,'Vendor Over-ride'!$A:$A,0)),"")</f>
        <v>G - Chloe Reith and Kirsty White</v>
      </c>
      <c r="U4598" s="38" t="str">
        <f t="shared" si="792"/>
        <v>Lottery</v>
      </c>
      <c r="V4598" s="5" t="str">
        <f t="shared" si="791"/>
        <v>AWARD</v>
      </c>
      <c r="W4598" s="5" t="b">
        <f t="shared" si="788"/>
        <v>0</v>
      </c>
      <c r="X4598" s="40">
        <f t="shared" ca="1" si="789"/>
        <v>1125</v>
      </c>
      <c r="Y4598" s="30" t="b">
        <f t="shared" ca="1" si="790"/>
        <v>0</v>
      </c>
    </row>
    <row r="4599" spans="1:25">
      <c r="A4599" s="28" t="s">
        <v>5366</v>
      </c>
      <c r="B4599" s="28" t="s">
        <v>5367</v>
      </c>
      <c r="C4599" s="28" t="s">
        <v>4814</v>
      </c>
      <c r="D4599" s="28" t="s">
        <v>2842</v>
      </c>
      <c r="E4599" s="29">
        <v>42332</v>
      </c>
      <c r="F4599" s="28" t="s">
        <v>4290</v>
      </c>
      <c r="G4599" s="30">
        <v>1421</v>
      </c>
      <c r="H4599" s="28" t="s">
        <v>15787</v>
      </c>
      <c r="I4599" s="31">
        <v>0</v>
      </c>
      <c r="J4599" s="31">
        <v>32500</v>
      </c>
      <c r="K4599" s="28" t="s">
        <v>15788</v>
      </c>
      <c r="L4599" s="32">
        <f t="shared" si="782"/>
        <v>-32500</v>
      </c>
      <c r="M4599" s="33">
        <f t="shared" si="783"/>
        <v>32500</v>
      </c>
      <c r="N4599" s="34" t="b">
        <v>1</v>
      </c>
      <c r="O4599" s="35">
        <f t="shared" si="784"/>
        <v>32500</v>
      </c>
      <c r="P4599" s="36" t="str">
        <f t="shared" si="785"/>
        <v>G</v>
      </c>
      <c r="Q4599" s="37" t="str">
        <f t="shared" si="786"/>
        <v>Mark Jeary</v>
      </c>
      <c r="R4599" s="6" t="str">
        <f t="shared" si="787"/>
        <v>G - Mark Jeary</v>
      </c>
      <c r="S4599" s="6" t="str">
        <f>IFERROR(INDEX('Vendor Over-ride'!$C:$C, MATCH($R:$R,'Vendor Over-ride'!$A:$A,0)),"")</f>
        <v>G - Mark Jeary</v>
      </c>
      <c r="U4599" s="38" t="str">
        <f t="shared" si="792"/>
        <v>Lottery</v>
      </c>
      <c r="V4599" s="5" t="str">
        <f t="shared" si="791"/>
        <v>AWARD</v>
      </c>
      <c r="W4599" s="5" t="b">
        <f t="shared" si="788"/>
        <v>1</v>
      </c>
      <c r="X4599" s="40">
        <f t="shared" ca="1" si="789"/>
        <v>32500</v>
      </c>
      <c r="Y4599" s="30" t="b">
        <f t="shared" ca="1" si="790"/>
        <v>1</v>
      </c>
    </row>
    <row r="4600" spans="1:25" hidden="1">
      <c r="A4600" s="28" t="s">
        <v>5366</v>
      </c>
      <c r="B4600" s="28" t="s">
        <v>5367</v>
      </c>
      <c r="C4600" s="28" t="s">
        <v>4814</v>
      </c>
      <c r="D4600" s="28" t="s">
        <v>2842</v>
      </c>
      <c r="E4600" s="29">
        <v>42332</v>
      </c>
      <c r="F4600" s="28" t="s">
        <v>4292</v>
      </c>
      <c r="G4600" s="30">
        <v>1421</v>
      </c>
      <c r="H4600" s="28" t="s">
        <v>15789</v>
      </c>
      <c r="I4600" s="31">
        <v>0</v>
      </c>
      <c r="J4600" s="31">
        <v>13464</v>
      </c>
      <c r="K4600" s="28" t="s">
        <v>15790</v>
      </c>
      <c r="L4600" s="32">
        <f t="shared" si="782"/>
        <v>-13464</v>
      </c>
      <c r="M4600" s="33">
        <f t="shared" si="783"/>
        <v>13464</v>
      </c>
      <c r="N4600" s="34" t="b">
        <v>1</v>
      </c>
      <c r="O4600" s="35">
        <f t="shared" si="784"/>
        <v>13464</v>
      </c>
      <c r="P4600" s="36" t="str">
        <f t="shared" si="785"/>
        <v>G</v>
      </c>
      <c r="Q4600" s="37" t="str">
        <f t="shared" si="786"/>
        <v>Traditional Music &amp; Song Association Scotland (TMSA</v>
      </c>
      <c r="R4600" s="6" t="str">
        <f t="shared" si="787"/>
        <v>G - Traditional Music &amp; Song Association Scotland (TMSA</v>
      </c>
      <c r="S4600" s="6" t="str">
        <f>IFERROR(INDEX('Vendor Over-ride'!$C:$C, MATCH($R:$R,'Vendor Over-ride'!$A:$A,0)),"")</f>
        <v>G - Traditional Music &amp; Song Association Scotland (TMSA</v>
      </c>
      <c r="U4600" s="38" t="str">
        <f t="shared" si="792"/>
        <v>Lottery</v>
      </c>
      <c r="V4600" s="5" t="str">
        <f t="shared" si="791"/>
        <v>AWARD</v>
      </c>
      <c r="W4600" s="5" t="b">
        <f t="shared" si="788"/>
        <v>0</v>
      </c>
      <c r="X4600" s="40">
        <f t="shared" ca="1" si="789"/>
        <v>13464</v>
      </c>
      <c r="Y4600" s="30" t="b">
        <f t="shared" ca="1" si="790"/>
        <v>0</v>
      </c>
    </row>
    <row r="4601" spans="1:25" hidden="1">
      <c r="A4601" s="28" t="s">
        <v>5366</v>
      </c>
      <c r="B4601" s="28" t="s">
        <v>5367</v>
      </c>
      <c r="C4601" s="28" t="s">
        <v>4814</v>
      </c>
      <c r="D4601" s="28" t="s">
        <v>2842</v>
      </c>
      <c r="E4601" s="29">
        <v>42332</v>
      </c>
      <c r="F4601" s="28" t="s">
        <v>4293</v>
      </c>
      <c r="G4601" s="30">
        <v>1421</v>
      </c>
      <c r="H4601" s="28" t="s">
        <v>15791</v>
      </c>
      <c r="I4601" s="31">
        <v>0</v>
      </c>
      <c r="J4601" s="31">
        <v>5503</v>
      </c>
      <c r="K4601" s="28" t="s">
        <v>15792</v>
      </c>
      <c r="L4601" s="32">
        <f t="shared" si="782"/>
        <v>-5503</v>
      </c>
      <c r="M4601" s="33">
        <f t="shared" si="783"/>
        <v>5503</v>
      </c>
      <c r="N4601" s="34" t="b">
        <v>1</v>
      </c>
      <c r="O4601" s="35">
        <f t="shared" si="784"/>
        <v>5503</v>
      </c>
      <c r="P4601" s="36" t="str">
        <f t="shared" si="785"/>
        <v>G</v>
      </c>
      <c r="Q4601" s="37" t="str">
        <f t="shared" si="786"/>
        <v>Claricia Kruithof</v>
      </c>
      <c r="R4601" s="6" t="str">
        <f t="shared" si="787"/>
        <v>G - Claricia Kruithof</v>
      </c>
      <c r="S4601" s="6" t="str">
        <f>IFERROR(INDEX('Vendor Over-ride'!$C:$C, MATCH($R:$R,'Vendor Over-ride'!$A:$A,0)),"")</f>
        <v>G - Claricia Kruithof</v>
      </c>
      <c r="U4601" s="38" t="str">
        <f t="shared" si="792"/>
        <v>Lottery</v>
      </c>
      <c r="V4601" s="5" t="str">
        <f t="shared" si="791"/>
        <v>AWARD</v>
      </c>
      <c r="W4601" s="5" t="b">
        <f t="shared" si="788"/>
        <v>0</v>
      </c>
      <c r="X4601" s="40">
        <f t="shared" ca="1" si="789"/>
        <v>5503</v>
      </c>
      <c r="Y4601" s="30" t="b">
        <f t="shared" ca="1" si="790"/>
        <v>0</v>
      </c>
    </row>
    <row r="4602" spans="1:25" hidden="1">
      <c r="A4602" s="28" t="s">
        <v>5366</v>
      </c>
      <c r="B4602" s="28" t="s">
        <v>5367</v>
      </c>
      <c r="C4602" s="28" t="s">
        <v>4814</v>
      </c>
      <c r="D4602" s="28" t="s">
        <v>2842</v>
      </c>
      <c r="E4602" s="29">
        <v>42332</v>
      </c>
      <c r="F4602" s="28" t="s">
        <v>4294</v>
      </c>
      <c r="G4602" s="30">
        <v>1421</v>
      </c>
      <c r="H4602" s="28" t="s">
        <v>15793</v>
      </c>
      <c r="I4602" s="31">
        <v>0</v>
      </c>
      <c r="J4602" s="31">
        <v>4500</v>
      </c>
      <c r="K4602" s="28" t="s">
        <v>15794</v>
      </c>
      <c r="L4602" s="32">
        <f t="shared" si="782"/>
        <v>-4500</v>
      </c>
      <c r="M4602" s="33">
        <f t="shared" si="783"/>
        <v>4500</v>
      </c>
      <c r="N4602" s="34" t="b">
        <v>1</v>
      </c>
      <c r="O4602" s="35">
        <f t="shared" si="784"/>
        <v>4500</v>
      </c>
      <c r="P4602" s="36" t="str">
        <f t="shared" si="785"/>
        <v>G</v>
      </c>
      <c r="Q4602" s="37" t="str">
        <f t="shared" si="786"/>
        <v>Gordon Meade</v>
      </c>
      <c r="R4602" s="6" t="str">
        <f t="shared" si="787"/>
        <v>G - Gordon Meade</v>
      </c>
      <c r="S4602" s="6" t="str">
        <f>IFERROR(INDEX('Vendor Over-ride'!$C:$C, MATCH($R:$R,'Vendor Over-ride'!$A:$A,0)),"")</f>
        <v>G - Gordon Meade</v>
      </c>
      <c r="U4602" s="38" t="str">
        <f t="shared" si="792"/>
        <v>Lottery</v>
      </c>
      <c r="V4602" s="5" t="str">
        <f t="shared" si="791"/>
        <v>AWARD</v>
      </c>
      <c r="W4602" s="5" t="b">
        <f t="shared" si="788"/>
        <v>0</v>
      </c>
      <c r="X4602" s="40">
        <f t="shared" ca="1" si="789"/>
        <v>4500</v>
      </c>
      <c r="Y4602" s="30" t="b">
        <f t="shared" ca="1" si="790"/>
        <v>0</v>
      </c>
    </row>
    <row r="4603" spans="1:25" hidden="1">
      <c r="A4603" s="28" t="s">
        <v>5366</v>
      </c>
      <c r="B4603" s="28" t="s">
        <v>5367</v>
      </c>
      <c r="C4603" s="28" t="s">
        <v>4814</v>
      </c>
      <c r="D4603" s="28" t="s">
        <v>2842</v>
      </c>
      <c r="E4603" s="29">
        <v>42332</v>
      </c>
      <c r="F4603" s="28" t="s">
        <v>4295</v>
      </c>
      <c r="G4603" s="30">
        <v>1421</v>
      </c>
      <c r="H4603" s="28" t="s">
        <v>15795</v>
      </c>
      <c r="I4603" s="31">
        <v>0</v>
      </c>
      <c r="J4603" s="31">
        <v>7500</v>
      </c>
      <c r="K4603" s="28" t="s">
        <v>15796</v>
      </c>
      <c r="L4603" s="32">
        <f t="shared" si="782"/>
        <v>-7500</v>
      </c>
      <c r="M4603" s="33">
        <f t="shared" si="783"/>
        <v>7500</v>
      </c>
      <c r="N4603" s="34" t="b">
        <v>1</v>
      </c>
      <c r="O4603" s="35">
        <f t="shared" si="784"/>
        <v>7500</v>
      </c>
      <c r="P4603" s="36" t="str">
        <f t="shared" si="785"/>
        <v>G</v>
      </c>
      <c r="Q4603" s="37" t="str">
        <f t="shared" si="786"/>
        <v>Firebrand Theatre Company</v>
      </c>
      <c r="R4603" s="6" t="str">
        <f t="shared" si="787"/>
        <v>G - Firebrand Theatre Company</v>
      </c>
      <c r="S4603" s="6" t="str">
        <f>IFERROR(INDEX('Vendor Over-ride'!$C:$C, MATCH($R:$R,'Vendor Over-ride'!$A:$A,0)),"")</f>
        <v>G - Firebrand Theatre Company</v>
      </c>
      <c r="U4603" s="38" t="str">
        <f t="shared" si="792"/>
        <v>Lottery</v>
      </c>
      <c r="V4603" s="5" t="str">
        <f t="shared" si="791"/>
        <v>AWARD</v>
      </c>
      <c r="W4603" s="5" t="b">
        <f t="shared" si="788"/>
        <v>0</v>
      </c>
      <c r="X4603" s="40">
        <f t="shared" ca="1" si="789"/>
        <v>10000</v>
      </c>
      <c r="Y4603" s="30" t="b">
        <f t="shared" ca="1" si="790"/>
        <v>0</v>
      </c>
    </row>
    <row r="4604" spans="1:25" hidden="1">
      <c r="A4604" s="28" t="s">
        <v>5366</v>
      </c>
      <c r="B4604" s="28" t="s">
        <v>5367</v>
      </c>
      <c r="C4604" s="28" t="s">
        <v>4814</v>
      </c>
      <c r="D4604" s="28" t="s">
        <v>2842</v>
      </c>
      <c r="E4604" s="29">
        <v>42332</v>
      </c>
      <c r="F4604" s="28" t="s">
        <v>4296</v>
      </c>
      <c r="G4604" s="30">
        <v>1421</v>
      </c>
      <c r="H4604" s="28" t="s">
        <v>15797</v>
      </c>
      <c r="I4604" s="31">
        <v>0</v>
      </c>
      <c r="J4604" s="31">
        <v>3750</v>
      </c>
      <c r="K4604" s="28" t="s">
        <v>15798</v>
      </c>
      <c r="L4604" s="32">
        <f t="shared" si="782"/>
        <v>-3750</v>
      </c>
      <c r="M4604" s="33">
        <f t="shared" si="783"/>
        <v>3750</v>
      </c>
      <c r="N4604" s="34" t="b">
        <v>1</v>
      </c>
      <c r="O4604" s="35">
        <f t="shared" si="784"/>
        <v>3750</v>
      </c>
      <c r="P4604" s="36" t="str">
        <f t="shared" si="785"/>
        <v>G</v>
      </c>
      <c r="Q4604" s="37" t="str">
        <f t="shared" si="786"/>
        <v>Kate Anians</v>
      </c>
      <c r="R4604" s="6" t="str">
        <f t="shared" si="787"/>
        <v>G - Kate Anians</v>
      </c>
      <c r="S4604" s="6" t="str">
        <f>IFERROR(INDEX('Vendor Over-ride'!$C:$C, MATCH($R:$R,'Vendor Over-ride'!$A:$A,0)),"")</f>
        <v>G - Kate Anians</v>
      </c>
      <c r="U4604" s="38" t="str">
        <f t="shared" si="792"/>
        <v>Lottery</v>
      </c>
      <c r="V4604" s="5" t="str">
        <f t="shared" si="791"/>
        <v>AWARD</v>
      </c>
      <c r="W4604" s="5" t="b">
        <f t="shared" si="788"/>
        <v>0</v>
      </c>
      <c r="X4604" s="40">
        <f t="shared" ca="1" si="789"/>
        <v>3750</v>
      </c>
      <c r="Y4604" s="30" t="b">
        <f t="shared" ca="1" si="790"/>
        <v>0</v>
      </c>
    </row>
    <row r="4605" spans="1:25" hidden="1">
      <c r="A4605" s="28" t="s">
        <v>5366</v>
      </c>
      <c r="B4605" s="28" t="s">
        <v>5367</v>
      </c>
      <c r="C4605" s="28" t="s">
        <v>4814</v>
      </c>
      <c r="D4605" s="28" t="s">
        <v>2842</v>
      </c>
      <c r="E4605" s="29">
        <v>42332</v>
      </c>
      <c r="F4605" s="28" t="s">
        <v>4297</v>
      </c>
      <c r="G4605" s="30">
        <v>1421</v>
      </c>
      <c r="H4605" s="28" t="s">
        <v>15799</v>
      </c>
      <c r="I4605" s="31">
        <v>0</v>
      </c>
      <c r="J4605" s="31">
        <v>24735</v>
      </c>
      <c r="K4605" s="28" t="s">
        <v>15800</v>
      </c>
      <c r="L4605" s="32">
        <f t="shared" si="782"/>
        <v>-24735</v>
      </c>
      <c r="M4605" s="33">
        <f t="shared" si="783"/>
        <v>24735</v>
      </c>
      <c r="N4605" s="34" t="b">
        <v>1</v>
      </c>
      <c r="O4605" s="35">
        <f t="shared" si="784"/>
        <v>24735</v>
      </c>
      <c r="P4605" s="36" t="str">
        <f t="shared" si="785"/>
        <v>G</v>
      </c>
      <c r="Q4605" s="37" t="str">
        <f t="shared" si="786"/>
        <v>ConFAB</v>
      </c>
      <c r="R4605" s="6" t="str">
        <f t="shared" si="787"/>
        <v>G - ConFAB</v>
      </c>
      <c r="S4605" s="6" t="str">
        <f>IFERROR(INDEX('Vendor Over-ride'!$C:$C, MATCH($R:$R,'Vendor Over-ride'!$A:$A,0)),"")</f>
        <v>G - ConFAB</v>
      </c>
      <c r="U4605" s="38" t="str">
        <f t="shared" si="792"/>
        <v>Lottery</v>
      </c>
      <c r="V4605" s="5" t="str">
        <f t="shared" si="791"/>
        <v>AWARD</v>
      </c>
      <c r="W4605" s="5" t="b">
        <f t="shared" si="788"/>
        <v>0</v>
      </c>
      <c r="X4605" s="40">
        <f t="shared" ca="1" si="789"/>
        <v>24735</v>
      </c>
      <c r="Y4605" s="30" t="b">
        <f t="shared" ca="1" si="790"/>
        <v>0</v>
      </c>
    </row>
    <row r="4606" spans="1:25" hidden="1">
      <c r="A4606" s="28" t="s">
        <v>5366</v>
      </c>
      <c r="B4606" s="28" t="s">
        <v>5367</v>
      </c>
      <c r="C4606" s="28" t="s">
        <v>4814</v>
      </c>
      <c r="D4606" s="28" t="s">
        <v>2842</v>
      </c>
      <c r="E4606" s="29">
        <v>42332</v>
      </c>
      <c r="F4606" s="28" t="s">
        <v>4298</v>
      </c>
      <c r="G4606" s="30">
        <v>1421</v>
      </c>
      <c r="H4606" s="28" t="s">
        <v>15801</v>
      </c>
      <c r="I4606" s="31">
        <v>0</v>
      </c>
      <c r="J4606" s="31">
        <v>11250</v>
      </c>
      <c r="K4606" s="28" t="s">
        <v>15802</v>
      </c>
      <c r="L4606" s="32">
        <f t="shared" si="782"/>
        <v>-11250</v>
      </c>
      <c r="M4606" s="33">
        <f t="shared" si="783"/>
        <v>11250</v>
      </c>
      <c r="N4606" s="34" t="b">
        <v>1</v>
      </c>
      <c r="O4606" s="35">
        <f t="shared" si="784"/>
        <v>11250</v>
      </c>
      <c r="P4606" s="36" t="str">
        <f t="shared" si="785"/>
        <v>G</v>
      </c>
      <c r="Q4606" s="37" t="str">
        <f t="shared" si="786"/>
        <v>Ellie Harrison</v>
      </c>
      <c r="R4606" s="6" t="str">
        <f t="shared" si="787"/>
        <v>G - Ellie Harrison</v>
      </c>
      <c r="S4606" s="6" t="str">
        <f>IFERROR(INDEX('Vendor Over-ride'!$C:$C, MATCH($R:$R,'Vendor Over-ride'!$A:$A,0)),"")</f>
        <v>G - Ellie Harrison</v>
      </c>
      <c r="U4606" s="38" t="str">
        <f t="shared" si="792"/>
        <v>Lottery</v>
      </c>
      <c r="V4606" s="5" t="str">
        <f t="shared" si="791"/>
        <v>AWARD</v>
      </c>
      <c r="W4606" s="5" t="b">
        <f t="shared" si="788"/>
        <v>0</v>
      </c>
      <c r="X4606" s="40">
        <f t="shared" ca="1" si="789"/>
        <v>11250</v>
      </c>
      <c r="Y4606" s="30" t="b">
        <f t="shared" ca="1" si="790"/>
        <v>0</v>
      </c>
    </row>
    <row r="4607" spans="1:25">
      <c r="A4607" s="28" t="s">
        <v>5366</v>
      </c>
      <c r="B4607" s="28" t="s">
        <v>5367</v>
      </c>
      <c r="C4607" s="28" t="s">
        <v>4814</v>
      </c>
      <c r="D4607" s="28" t="s">
        <v>2842</v>
      </c>
      <c r="E4607" s="29">
        <v>42332</v>
      </c>
      <c r="F4607" s="28" t="s">
        <v>4299</v>
      </c>
      <c r="G4607" s="30">
        <v>1421</v>
      </c>
      <c r="H4607" s="28" t="s">
        <v>15803</v>
      </c>
      <c r="I4607" s="31">
        <v>0</v>
      </c>
      <c r="J4607" s="31">
        <v>29700</v>
      </c>
      <c r="K4607" s="28" t="s">
        <v>5400</v>
      </c>
      <c r="L4607" s="32">
        <f t="shared" si="782"/>
        <v>-29700</v>
      </c>
      <c r="M4607" s="33">
        <f t="shared" si="783"/>
        <v>29700</v>
      </c>
      <c r="N4607" s="34" t="b">
        <v>1</v>
      </c>
      <c r="O4607" s="35">
        <f t="shared" si="784"/>
        <v>29700</v>
      </c>
      <c r="P4607" s="36" t="str">
        <f t="shared" si="785"/>
        <v>I</v>
      </c>
      <c r="Q4607" s="37" t="str">
        <f t="shared" si="786"/>
        <v>Aberdeen Performing Arts</v>
      </c>
      <c r="R4607" s="6" t="str">
        <f t="shared" si="787"/>
        <v>I - Aberdeen Performing Arts</v>
      </c>
      <c r="S4607" s="6" t="str">
        <f>IFERROR(INDEX('Vendor Over-ride'!$C:$C, MATCH($R:$R,'Vendor Over-ride'!$A:$A,0)),"")</f>
        <v>I - Aberdeen Performing Arts</v>
      </c>
      <c r="U4607" s="38" t="str">
        <f t="shared" si="792"/>
        <v>Lottery</v>
      </c>
      <c r="V4607" s="5" t="str">
        <f t="shared" si="791"/>
        <v>AWARD</v>
      </c>
      <c r="W4607" s="5" t="b">
        <f t="shared" si="788"/>
        <v>1</v>
      </c>
      <c r="X4607" s="40">
        <f t="shared" ca="1" si="789"/>
        <v>212497.96</v>
      </c>
      <c r="Y4607" s="30" t="b">
        <f t="shared" ca="1" si="790"/>
        <v>1</v>
      </c>
    </row>
    <row r="4608" spans="1:25" hidden="1">
      <c r="A4608" s="28" t="s">
        <v>5366</v>
      </c>
      <c r="B4608" s="28" t="s">
        <v>5367</v>
      </c>
      <c r="C4608" s="28" t="s">
        <v>4814</v>
      </c>
      <c r="D4608" s="28" t="s">
        <v>2842</v>
      </c>
      <c r="E4608" s="29">
        <v>42332</v>
      </c>
      <c r="F4608" s="28" t="s">
        <v>4300</v>
      </c>
      <c r="G4608" s="30">
        <v>1421</v>
      </c>
      <c r="H4608" s="28" t="s">
        <v>15804</v>
      </c>
      <c r="I4608" s="31">
        <v>0</v>
      </c>
      <c r="J4608" s="31">
        <v>17291.37</v>
      </c>
      <c r="K4608" s="28" t="s">
        <v>5403</v>
      </c>
      <c r="L4608" s="32">
        <f t="shared" si="782"/>
        <v>-17291.37</v>
      </c>
      <c r="M4608" s="33">
        <f t="shared" si="783"/>
        <v>17291.37</v>
      </c>
      <c r="N4608" s="34" t="b">
        <v>1</v>
      </c>
      <c r="O4608" s="35">
        <f t="shared" si="784"/>
        <v>17291.37</v>
      </c>
      <c r="P4608" s="36" t="str">
        <f t="shared" si="785"/>
        <v>I</v>
      </c>
      <c r="Q4608" s="37" t="str">
        <f t="shared" si="786"/>
        <v>ATLAS Arts</v>
      </c>
      <c r="R4608" s="6" t="str">
        <f t="shared" si="787"/>
        <v>I - ATLAS Arts</v>
      </c>
      <c r="S4608" s="6" t="str">
        <f>IFERROR(INDEX('Vendor Over-ride'!$C:$C, MATCH($R:$R,'Vendor Over-ride'!$A:$A,0)),"")</f>
        <v>I - Atlas Arts</v>
      </c>
      <c r="U4608" s="38" t="str">
        <f t="shared" si="792"/>
        <v>Lottery</v>
      </c>
      <c r="V4608" s="5" t="str">
        <f t="shared" si="791"/>
        <v>AWARD</v>
      </c>
      <c r="W4608" s="5" t="b">
        <f t="shared" si="788"/>
        <v>0</v>
      </c>
      <c r="X4608" s="40">
        <f t="shared" ca="1" si="789"/>
        <v>20491.37</v>
      </c>
      <c r="Y4608" s="30" t="b">
        <f t="shared" ca="1" si="790"/>
        <v>0</v>
      </c>
    </row>
    <row r="4609" spans="1:25">
      <c r="A4609" s="28" t="s">
        <v>5366</v>
      </c>
      <c r="B4609" s="28" t="s">
        <v>5367</v>
      </c>
      <c r="C4609" s="28" t="s">
        <v>4814</v>
      </c>
      <c r="D4609" s="28" t="s">
        <v>2842</v>
      </c>
      <c r="E4609" s="29">
        <v>42332</v>
      </c>
      <c r="F4609" s="28" t="s">
        <v>4301</v>
      </c>
      <c r="G4609" s="30">
        <v>1421</v>
      </c>
      <c r="H4609" s="28" t="s">
        <v>15805</v>
      </c>
      <c r="I4609" s="31">
        <v>0</v>
      </c>
      <c r="J4609" s="31">
        <v>3375</v>
      </c>
      <c r="K4609" s="28" t="s">
        <v>4963</v>
      </c>
      <c r="L4609" s="32">
        <f t="shared" si="782"/>
        <v>-3375</v>
      </c>
      <c r="M4609" s="33">
        <f t="shared" si="783"/>
        <v>3375</v>
      </c>
      <c r="N4609" s="34" t="b">
        <v>1</v>
      </c>
      <c r="O4609" s="35">
        <f t="shared" si="784"/>
        <v>3375</v>
      </c>
      <c r="P4609" s="36" t="str">
        <f t="shared" si="785"/>
        <v>I</v>
      </c>
      <c r="Q4609" s="37" t="str">
        <f t="shared" si="786"/>
        <v>Dundee City Council</v>
      </c>
      <c r="R4609" s="6" t="str">
        <f t="shared" si="787"/>
        <v>I - Dundee City Council</v>
      </c>
      <c r="S4609" s="6" t="str">
        <f>IFERROR(INDEX('Vendor Over-ride'!$C:$C, MATCH($R:$R,'Vendor Over-ride'!$A:$A,0)),"")</f>
        <v>I - Dundee City Council</v>
      </c>
      <c r="U4609" s="38" t="str">
        <f t="shared" si="792"/>
        <v>Lottery</v>
      </c>
      <c r="V4609" s="5" t="str">
        <f t="shared" si="791"/>
        <v>AWARD</v>
      </c>
      <c r="W4609" s="5" t="b">
        <f t="shared" si="788"/>
        <v>0</v>
      </c>
      <c r="X4609" s="40">
        <f t="shared" ca="1" si="789"/>
        <v>470019</v>
      </c>
      <c r="Y4609" s="30" t="b">
        <f t="shared" ca="1" si="790"/>
        <v>1</v>
      </c>
    </row>
    <row r="4610" spans="1:25" hidden="1">
      <c r="A4610" s="28" t="s">
        <v>5366</v>
      </c>
      <c r="B4610" s="28" t="s">
        <v>5367</v>
      </c>
      <c r="C4610" s="28" t="s">
        <v>4814</v>
      </c>
      <c r="D4610" s="28" t="s">
        <v>2842</v>
      </c>
      <c r="E4610" s="29">
        <v>42332</v>
      </c>
      <c r="F4610" s="28" t="s">
        <v>15806</v>
      </c>
      <c r="G4610" s="30">
        <v>1421</v>
      </c>
      <c r="H4610" s="28" t="s">
        <v>15807</v>
      </c>
      <c r="I4610" s="31">
        <v>0</v>
      </c>
      <c r="J4610" s="31">
        <v>5250</v>
      </c>
      <c r="K4610" s="28" t="s">
        <v>14478</v>
      </c>
      <c r="L4610" s="32">
        <f t="shared" ref="L4610:L4673" si="793">I:I-J:J</f>
        <v>-5250</v>
      </c>
      <c r="M4610" s="33">
        <f t="shared" ref="M4610:M4673" si="794">ABS($L:$L)</f>
        <v>5250</v>
      </c>
      <c r="N4610" s="34" t="b">
        <v>1</v>
      </c>
      <c r="O4610" s="35">
        <f t="shared" ref="O4610:O4673" si="795">$M:$M*$N:$N</f>
        <v>5250</v>
      </c>
      <c r="P4610" s="36" t="str">
        <f t="shared" ref="P4610:P4673" si="796">LEFT(TRIM($K:$K),1)</f>
        <v>I</v>
      </c>
      <c r="Q4610" s="37" t="str">
        <f t="shared" ref="Q4610:Q4673" si="797">RIGHT(TRIM($K:$K),LEN(TRIM($K:$K))-FIND("-",TRIM($K:$K)))</f>
        <v>Fable Pictures</v>
      </c>
      <c r="R4610" s="6" t="str">
        <f t="shared" ref="R4610:R4673" si="798">CONCATENATE($P:$P, " - ",$Q:$Q)</f>
        <v>I - Fable Pictures</v>
      </c>
      <c r="S4610" s="6" t="str">
        <f>IFERROR(INDEX('Vendor Over-ride'!$C:$C, MATCH($R:$R,'Vendor Over-ride'!$A:$A,0)),"")</f>
        <v>I - Fable Pictures</v>
      </c>
      <c r="U4610" s="38" t="str">
        <f t="shared" si="792"/>
        <v>Lottery</v>
      </c>
      <c r="V4610" s="5" t="str">
        <f t="shared" si="791"/>
        <v>AWARD</v>
      </c>
      <c r="W4610" s="5" t="b">
        <f t="shared" ref="W4610:W4673" si="799">ROUND($O:$O,2)&gt;=25000</f>
        <v>0</v>
      </c>
      <c r="X4610" s="40">
        <f t="shared" ref="X4610:X4673" ca="1" si="800">SUMPRODUCT((Payee=$S4610) * (Payment_Value))</f>
        <v>11000</v>
      </c>
      <c r="Y4610" s="30" t="b">
        <f t="shared" ref="Y4610:Y4673" ca="1" si="801">$X:$X&gt;=25000</f>
        <v>0</v>
      </c>
    </row>
    <row r="4611" spans="1:25" hidden="1">
      <c r="A4611" s="28" t="s">
        <v>5366</v>
      </c>
      <c r="B4611" s="28" t="s">
        <v>5367</v>
      </c>
      <c r="C4611" s="28" t="s">
        <v>4814</v>
      </c>
      <c r="D4611" s="28" t="s">
        <v>2842</v>
      </c>
      <c r="E4611" s="29">
        <v>42332</v>
      </c>
      <c r="F4611" s="28" t="s">
        <v>4303</v>
      </c>
      <c r="G4611" s="30">
        <v>1421</v>
      </c>
      <c r="H4611" s="28" t="s">
        <v>15808</v>
      </c>
      <c r="I4611" s="31">
        <v>0</v>
      </c>
      <c r="J4611" s="31">
        <v>1250</v>
      </c>
      <c r="K4611" s="28" t="s">
        <v>5689</v>
      </c>
      <c r="L4611" s="32">
        <f t="shared" si="793"/>
        <v>-1250</v>
      </c>
      <c r="M4611" s="33">
        <f t="shared" si="794"/>
        <v>1250</v>
      </c>
      <c r="N4611" s="34" t="b">
        <v>1</v>
      </c>
      <c r="O4611" s="35">
        <f t="shared" si="795"/>
        <v>1250</v>
      </c>
      <c r="P4611" s="36" t="str">
        <f t="shared" si="796"/>
        <v>I</v>
      </c>
      <c r="Q4611" s="37" t="str">
        <f t="shared" si="797"/>
        <v>Greg Sinclair</v>
      </c>
      <c r="R4611" s="6" t="str">
        <f t="shared" si="798"/>
        <v>I - Greg Sinclair</v>
      </c>
      <c r="S4611" s="6" t="str">
        <f>IFERROR(INDEX('Vendor Over-ride'!$C:$C, MATCH($R:$R,'Vendor Over-ride'!$A:$A,0)),"")</f>
        <v>I - Greg Sinclair</v>
      </c>
      <c r="U4611" s="38" t="str">
        <f t="shared" si="792"/>
        <v>Lottery</v>
      </c>
      <c r="V4611" s="5" t="str">
        <f t="shared" ref="V4611:V4674" si="802">UPPER(IF($P:$P="E","Employee",IF(OR($P:$P="I",$P:$P="G"),"Award",IF(OR($P:$P="D",$P:$P="T"),"Trade",""))))</f>
        <v>AWARD</v>
      </c>
      <c r="W4611" s="5" t="b">
        <f t="shared" si="799"/>
        <v>0</v>
      </c>
      <c r="X4611" s="40">
        <f t="shared" ca="1" si="800"/>
        <v>1250</v>
      </c>
      <c r="Y4611" s="30" t="b">
        <f t="shared" ca="1" si="801"/>
        <v>0</v>
      </c>
    </row>
    <row r="4612" spans="1:25">
      <c r="A4612" s="28" t="s">
        <v>5366</v>
      </c>
      <c r="B4612" s="28" t="s">
        <v>5367</v>
      </c>
      <c r="C4612" s="28" t="s">
        <v>4814</v>
      </c>
      <c r="D4612" s="28" t="s">
        <v>2842</v>
      </c>
      <c r="E4612" s="29">
        <v>42332</v>
      </c>
      <c r="F4612" s="28" t="s">
        <v>4304</v>
      </c>
      <c r="G4612" s="30">
        <v>1421</v>
      </c>
      <c r="H4612" s="28" t="s">
        <v>15809</v>
      </c>
      <c r="I4612" s="31">
        <v>0</v>
      </c>
      <c r="J4612" s="31">
        <v>24918</v>
      </c>
      <c r="K4612" s="28" t="s">
        <v>15810</v>
      </c>
      <c r="L4612" s="32">
        <f t="shared" si="793"/>
        <v>-24918</v>
      </c>
      <c r="M4612" s="33">
        <f t="shared" si="794"/>
        <v>24918</v>
      </c>
      <c r="N4612" s="34" t="b">
        <v>1</v>
      </c>
      <c r="O4612" s="35">
        <f t="shared" si="795"/>
        <v>24918</v>
      </c>
      <c r="P4612" s="36" t="str">
        <f t="shared" si="796"/>
        <v>I</v>
      </c>
      <c r="Q4612" s="37" t="str">
        <f t="shared" si="797"/>
        <v>Heriot Watt University</v>
      </c>
      <c r="R4612" s="6" t="str">
        <f t="shared" si="798"/>
        <v>I - Heriot Watt University</v>
      </c>
      <c r="S4612" s="6" t="str">
        <f>IFERROR(INDEX('Vendor Over-ride'!$C:$C, MATCH($R:$R,'Vendor Over-ride'!$A:$A,0)),"")</f>
        <v>I - Heriot Watt University</v>
      </c>
      <c r="U4612" s="38" t="str">
        <f t="shared" si="792"/>
        <v>Lottery</v>
      </c>
      <c r="V4612" s="5" t="str">
        <f t="shared" si="802"/>
        <v>AWARD</v>
      </c>
      <c r="W4612" s="5" t="b">
        <f t="shared" si="799"/>
        <v>0</v>
      </c>
      <c r="X4612" s="40">
        <f t="shared" ca="1" si="800"/>
        <v>28653</v>
      </c>
      <c r="Y4612" s="30" t="b">
        <f t="shared" ca="1" si="801"/>
        <v>1</v>
      </c>
    </row>
    <row r="4613" spans="1:25">
      <c r="A4613" s="28" t="s">
        <v>5366</v>
      </c>
      <c r="B4613" s="28" t="s">
        <v>5367</v>
      </c>
      <c r="C4613" s="28" t="s">
        <v>4814</v>
      </c>
      <c r="D4613" s="28" t="s">
        <v>2842</v>
      </c>
      <c r="E4613" s="29">
        <v>42332</v>
      </c>
      <c r="F4613" s="28" t="s">
        <v>4305</v>
      </c>
      <c r="G4613" s="30">
        <v>1421</v>
      </c>
      <c r="H4613" s="28" t="s">
        <v>15811</v>
      </c>
      <c r="I4613" s="31">
        <v>0</v>
      </c>
      <c r="J4613" s="31">
        <v>125000</v>
      </c>
      <c r="K4613" s="28" t="s">
        <v>15812</v>
      </c>
      <c r="L4613" s="32">
        <f t="shared" si="793"/>
        <v>-125000</v>
      </c>
      <c r="M4613" s="33">
        <f t="shared" si="794"/>
        <v>125000</v>
      </c>
      <c r="N4613" s="34" t="b">
        <v>1</v>
      </c>
      <c r="O4613" s="35">
        <f t="shared" si="795"/>
        <v>125000</v>
      </c>
      <c r="P4613" s="36" t="str">
        <f t="shared" si="796"/>
        <v>I</v>
      </c>
      <c r="Q4613" s="37" t="str">
        <f t="shared" si="797"/>
        <v>Leisure and Culture Dundee</v>
      </c>
      <c r="R4613" s="6" t="str">
        <f t="shared" si="798"/>
        <v>I - Leisure and Culture Dundee</v>
      </c>
      <c r="S4613" s="6" t="str">
        <f>IFERROR(INDEX('Vendor Over-ride'!$C:$C, MATCH($R:$R,'Vendor Over-ride'!$A:$A,0)),"")</f>
        <v>I - Leisure and Culture Dundee</v>
      </c>
      <c r="U4613" s="38" t="str">
        <f t="shared" si="792"/>
        <v>Lottery</v>
      </c>
      <c r="V4613" s="5" t="str">
        <f t="shared" si="802"/>
        <v>AWARD</v>
      </c>
      <c r="W4613" s="5" t="b">
        <f t="shared" si="799"/>
        <v>1</v>
      </c>
      <c r="X4613" s="40">
        <f t="shared" ca="1" si="800"/>
        <v>134500</v>
      </c>
      <c r="Y4613" s="30" t="b">
        <f t="shared" ca="1" si="801"/>
        <v>1</v>
      </c>
    </row>
    <row r="4614" spans="1:25" hidden="1">
      <c r="A4614" s="28" t="s">
        <v>5366</v>
      </c>
      <c r="B4614" s="28" t="s">
        <v>5367</v>
      </c>
      <c r="C4614" s="28" t="s">
        <v>4814</v>
      </c>
      <c r="D4614" s="28" t="s">
        <v>2842</v>
      </c>
      <c r="E4614" s="29">
        <v>42332</v>
      </c>
      <c r="F4614" s="28" t="s">
        <v>15813</v>
      </c>
      <c r="G4614" s="30">
        <v>1421</v>
      </c>
      <c r="H4614" s="28" t="s">
        <v>15814</v>
      </c>
      <c r="I4614" s="31">
        <v>0</v>
      </c>
      <c r="J4614" s="31">
        <v>1000</v>
      </c>
      <c r="K4614" s="28" t="s">
        <v>5585</v>
      </c>
      <c r="L4614" s="32">
        <f t="shared" si="793"/>
        <v>-1000</v>
      </c>
      <c r="M4614" s="33">
        <f t="shared" si="794"/>
        <v>1000</v>
      </c>
      <c r="N4614" s="34" t="b">
        <v>1</v>
      </c>
      <c r="O4614" s="35">
        <f t="shared" si="795"/>
        <v>1000</v>
      </c>
      <c r="P4614" s="36" t="str">
        <f t="shared" si="796"/>
        <v>I</v>
      </c>
      <c r="Q4614" s="37" t="str">
        <f t="shared" si="797"/>
        <v>Lochalsh Arts Network (Mary McBeth)</v>
      </c>
      <c r="R4614" s="6" t="str">
        <f t="shared" si="798"/>
        <v>I - Lochalsh Arts Network (Mary McBeth)</v>
      </c>
      <c r="S4614" s="6" t="str">
        <f>IFERROR(INDEX('Vendor Over-ride'!$C:$C, MATCH($R:$R,'Vendor Over-ride'!$A:$A,0)),"")</f>
        <v>I - Lochalsh Arts Network (Mary McBeth)</v>
      </c>
      <c r="U4614" s="38" t="str">
        <f t="shared" si="792"/>
        <v>Lottery</v>
      </c>
      <c r="V4614" s="5" t="str">
        <f t="shared" si="802"/>
        <v>AWARD</v>
      </c>
      <c r="W4614" s="5" t="b">
        <f t="shared" si="799"/>
        <v>0</v>
      </c>
      <c r="X4614" s="40">
        <f t="shared" ca="1" si="800"/>
        <v>1000</v>
      </c>
      <c r="Y4614" s="30" t="b">
        <f t="shared" ca="1" si="801"/>
        <v>0</v>
      </c>
    </row>
    <row r="4615" spans="1:25" hidden="1">
      <c r="A4615" s="28" t="s">
        <v>5366</v>
      </c>
      <c r="B4615" s="28" t="s">
        <v>5367</v>
      </c>
      <c r="C4615" s="28" t="s">
        <v>4814</v>
      </c>
      <c r="D4615" s="28" t="s">
        <v>2842</v>
      </c>
      <c r="E4615" s="29">
        <v>42332</v>
      </c>
      <c r="F4615" s="28" t="s">
        <v>15815</v>
      </c>
      <c r="G4615" s="30">
        <v>1421</v>
      </c>
      <c r="H4615" s="28" t="s">
        <v>15816</v>
      </c>
      <c r="I4615" s="31">
        <v>0</v>
      </c>
      <c r="J4615" s="31">
        <v>500</v>
      </c>
      <c r="K4615" s="28" t="s">
        <v>5423</v>
      </c>
      <c r="L4615" s="32">
        <f t="shared" si="793"/>
        <v>-500</v>
      </c>
      <c r="M4615" s="33">
        <f t="shared" si="794"/>
        <v>500</v>
      </c>
      <c r="N4615" s="34" t="b">
        <v>1</v>
      </c>
      <c r="O4615" s="35">
        <f t="shared" si="795"/>
        <v>500</v>
      </c>
      <c r="P4615" s="36" t="str">
        <f t="shared" si="796"/>
        <v>I</v>
      </c>
      <c r="Q4615" s="37" t="str">
        <f t="shared" si="797"/>
        <v>Scottish Jazz Federation</v>
      </c>
      <c r="R4615" s="6" t="str">
        <f t="shared" si="798"/>
        <v>I - Scottish Jazz Federation</v>
      </c>
      <c r="S4615" s="6" t="str">
        <f>IFERROR(INDEX('Vendor Over-ride'!$C:$C, MATCH($R:$R,'Vendor Over-ride'!$A:$A,0)),"")</f>
        <v>I - Scottish Jazz Federation</v>
      </c>
      <c r="U4615" s="38" t="str">
        <f t="shared" si="792"/>
        <v>Lottery</v>
      </c>
      <c r="V4615" s="5" t="str">
        <f t="shared" si="802"/>
        <v>AWARD</v>
      </c>
      <c r="W4615" s="5" t="b">
        <f t="shared" si="799"/>
        <v>0</v>
      </c>
      <c r="X4615" s="40">
        <f t="shared" ca="1" si="800"/>
        <v>4250</v>
      </c>
      <c r="Y4615" s="30" t="b">
        <f t="shared" ca="1" si="801"/>
        <v>0</v>
      </c>
    </row>
    <row r="4616" spans="1:25">
      <c r="A4616" s="28" t="s">
        <v>5366</v>
      </c>
      <c r="B4616" s="28" t="s">
        <v>5367</v>
      </c>
      <c r="C4616" s="28" t="s">
        <v>4814</v>
      </c>
      <c r="D4616" s="28" t="s">
        <v>2842</v>
      </c>
      <c r="E4616" s="29">
        <v>42332</v>
      </c>
      <c r="F4616" s="28" t="s">
        <v>4306</v>
      </c>
      <c r="G4616" s="30">
        <v>1421</v>
      </c>
      <c r="H4616" s="28" t="s">
        <v>15817</v>
      </c>
      <c r="I4616" s="31">
        <v>0</v>
      </c>
      <c r="J4616" s="31">
        <v>140000</v>
      </c>
      <c r="K4616" s="28" t="s">
        <v>5633</v>
      </c>
      <c r="L4616" s="32">
        <f t="shared" si="793"/>
        <v>-140000</v>
      </c>
      <c r="M4616" s="33">
        <f t="shared" si="794"/>
        <v>140000</v>
      </c>
      <c r="N4616" s="34" t="b">
        <v>1</v>
      </c>
      <c r="O4616" s="35">
        <f t="shared" si="795"/>
        <v>140000</v>
      </c>
      <c r="P4616" s="36" t="str">
        <f t="shared" si="796"/>
        <v>I</v>
      </c>
      <c r="Q4616" s="37" t="str">
        <f t="shared" si="797"/>
        <v>Scottish Film Consortium (SFC)</v>
      </c>
      <c r="R4616" s="6" t="str">
        <f t="shared" si="798"/>
        <v>I - Scottish Film Consortium (SFC)</v>
      </c>
      <c r="S4616" s="6" t="str">
        <f>IFERROR(INDEX('Vendor Over-ride'!$C:$C, MATCH($R:$R,'Vendor Over-ride'!$A:$A,0)),"")</f>
        <v>I - Scottish Film Consortium (SFC)</v>
      </c>
      <c r="U4616" s="38" t="str">
        <f t="shared" si="792"/>
        <v>Lottery</v>
      </c>
      <c r="V4616" s="5" t="str">
        <f t="shared" si="802"/>
        <v>AWARD</v>
      </c>
      <c r="W4616" s="5" t="b">
        <f t="shared" si="799"/>
        <v>1</v>
      </c>
      <c r="X4616" s="40">
        <f t="shared" ca="1" si="800"/>
        <v>140000</v>
      </c>
      <c r="Y4616" s="30" t="b">
        <f t="shared" ca="1" si="801"/>
        <v>1</v>
      </c>
    </row>
    <row r="4617" spans="1:25" hidden="1">
      <c r="A4617" s="28" t="s">
        <v>5366</v>
      </c>
      <c r="B4617" s="28" t="s">
        <v>5367</v>
      </c>
      <c r="C4617" s="28" t="s">
        <v>4814</v>
      </c>
      <c r="D4617" s="28" t="s">
        <v>2842</v>
      </c>
      <c r="E4617" s="29">
        <v>42332</v>
      </c>
      <c r="F4617" s="28" t="s">
        <v>4308</v>
      </c>
      <c r="G4617" s="30">
        <v>1421</v>
      </c>
      <c r="H4617" s="28" t="s">
        <v>15818</v>
      </c>
      <c r="I4617" s="31">
        <v>0</v>
      </c>
      <c r="J4617" s="31">
        <v>1546.87</v>
      </c>
      <c r="K4617" s="28" t="s">
        <v>14879</v>
      </c>
      <c r="L4617" s="32">
        <f t="shared" si="793"/>
        <v>-1546.87</v>
      </c>
      <c r="M4617" s="33">
        <f t="shared" si="794"/>
        <v>1546.87</v>
      </c>
      <c r="N4617" s="34" t="b">
        <v>1</v>
      </c>
      <c r="O4617" s="35">
        <f t="shared" si="795"/>
        <v>1546.87</v>
      </c>
      <c r="P4617" s="36" t="str">
        <f t="shared" si="796"/>
        <v>I</v>
      </c>
      <c r="Q4617" s="37" t="str">
        <f t="shared" si="797"/>
        <v>The Work Room</v>
      </c>
      <c r="R4617" s="6" t="str">
        <f t="shared" si="798"/>
        <v>I - The Work Room</v>
      </c>
      <c r="S4617" s="6" t="str">
        <f>IFERROR(INDEX('Vendor Over-ride'!$C:$C, MATCH($R:$R,'Vendor Over-ride'!$A:$A,0)),"")</f>
        <v>I - Work Room, The</v>
      </c>
      <c r="U4617" s="38" t="str">
        <f t="shared" si="792"/>
        <v>Lottery</v>
      </c>
      <c r="V4617" s="5" t="str">
        <f t="shared" si="802"/>
        <v>AWARD</v>
      </c>
      <c r="W4617" s="5" t="b">
        <f t="shared" si="799"/>
        <v>0</v>
      </c>
      <c r="X4617" s="40">
        <f t="shared" ca="1" si="800"/>
        <v>14046.869999999999</v>
      </c>
      <c r="Y4617" s="30" t="b">
        <f t="shared" ca="1" si="801"/>
        <v>0</v>
      </c>
    </row>
    <row r="4618" spans="1:25">
      <c r="A4618" s="28" t="s">
        <v>5366</v>
      </c>
      <c r="B4618" s="28" t="s">
        <v>5367</v>
      </c>
      <c r="C4618" s="28" t="s">
        <v>4814</v>
      </c>
      <c r="D4618" s="28" t="s">
        <v>2842</v>
      </c>
      <c r="E4618" s="29">
        <v>42332</v>
      </c>
      <c r="F4618" s="28" t="s">
        <v>4309</v>
      </c>
      <c r="G4618" s="30">
        <v>1421</v>
      </c>
      <c r="H4618" s="28" t="s">
        <v>15819</v>
      </c>
      <c r="I4618" s="31">
        <v>0</v>
      </c>
      <c r="J4618" s="31">
        <v>23296</v>
      </c>
      <c r="K4618" s="28" t="s">
        <v>5505</v>
      </c>
      <c r="L4618" s="32">
        <f t="shared" si="793"/>
        <v>-23296</v>
      </c>
      <c r="M4618" s="33">
        <f t="shared" si="794"/>
        <v>23296</v>
      </c>
      <c r="N4618" s="34" t="b">
        <v>1</v>
      </c>
      <c r="O4618" s="35">
        <f t="shared" si="795"/>
        <v>23296</v>
      </c>
      <c r="P4618" s="36" t="str">
        <f t="shared" si="796"/>
        <v>I</v>
      </c>
      <c r="Q4618" s="37" t="str">
        <f t="shared" si="797"/>
        <v>Timespan</v>
      </c>
      <c r="R4618" s="6" t="str">
        <f t="shared" si="798"/>
        <v>I - Timespan</v>
      </c>
      <c r="S4618" s="6" t="str">
        <f>IFERROR(INDEX('Vendor Over-ride'!$C:$C, MATCH($R:$R,'Vendor Over-ride'!$A:$A,0)),"")</f>
        <v>I - Timespan</v>
      </c>
      <c r="U4618" s="38" t="str">
        <f t="shared" si="792"/>
        <v>Lottery</v>
      </c>
      <c r="V4618" s="5" t="str">
        <f t="shared" si="802"/>
        <v>AWARD</v>
      </c>
      <c r="W4618" s="5" t="b">
        <f t="shared" si="799"/>
        <v>0</v>
      </c>
      <c r="X4618" s="40">
        <f t="shared" ca="1" si="800"/>
        <v>39983</v>
      </c>
      <c r="Y4618" s="30" t="b">
        <f t="shared" ca="1" si="801"/>
        <v>1</v>
      </c>
    </row>
    <row r="4619" spans="1:25">
      <c r="A4619" s="28" t="s">
        <v>5366</v>
      </c>
      <c r="B4619" s="28" t="s">
        <v>5367</v>
      </c>
      <c r="C4619" s="28" t="s">
        <v>4814</v>
      </c>
      <c r="D4619" s="28" t="s">
        <v>2842</v>
      </c>
      <c r="E4619" s="29">
        <v>42332</v>
      </c>
      <c r="F4619" s="28" t="s">
        <v>4310</v>
      </c>
      <c r="G4619" s="30">
        <v>1421</v>
      </c>
      <c r="H4619" s="28" t="s">
        <v>15820</v>
      </c>
      <c r="I4619" s="31">
        <v>0</v>
      </c>
      <c r="J4619" s="31">
        <v>20000</v>
      </c>
      <c r="K4619" s="28" t="s">
        <v>14491</v>
      </c>
      <c r="L4619" s="32">
        <f t="shared" si="793"/>
        <v>-20000</v>
      </c>
      <c r="M4619" s="33">
        <f t="shared" si="794"/>
        <v>20000</v>
      </c>
      <c r="N4619" s="34" t="b">
        <v>1</v>
      </c>
      <c r="O4619" s="35">
        <f t="shared" si="795"/>
        <v>20000</v>
      </c>
      <c r="P4619" s="36" t="str">
        <f t="shared" si="796"/>
        <v>I</v>
      </c>
      <c r="Q4619" s="37" t="str">
        <f t="shared" si="797"/>
        <v>Tommy's Honor Productions Ltd</v>
      </c>
      <c r="R4619" s="6" t="str">
        <f t="shared" si="798"/>
        <v>I - Tommy's Honor Productions Ltd</v>
      </c>
      <c r="S4619" s="6" t="str">
        <f>IFERROR(INDEX('Vendor Over-ride'!$C:$C, MATCH($R:$R,'Vendor Over-ride'!$A:$A,0)),"")</f>
        <v>I - Tommy's Honor Productions Ltd</v>
      </c>
      <c r="U4619" s="38" t="str">
        <f t="shared" si="792"/>
        <v>Lottery</v>
      </c>
      <c r="V4619" s="5" t="str">
        <f t="shared" si="802"/>
        <v>AWARD</v>
      </c>
      <c r="W4619" s="5" t="b">
        <f t="shared" si="799"/>
        <v>0</v>
      </c>
      <c r="X4619" s="40">
        <f t="shared" ca="1" si="800"/>
        <v>380000</v>
      </c>
      <c r="Y4619" s="30" t="b">
        <f t="shared" ca="1" si="801"/>
        <v>1</v>
      </c>
    </row>
    <row r="4620" spans="1:25" hidden="1">
      <c r="A4620" s="28" t="s">
        <v>5366</v>
      </c>
      <c r="B4620" s="28" t="s">
        <v>5367</v>
      </c>
      <c r="C4620" s="28" t="s">
        <v>4814</v>
      </c>
      <c r="D4620" s="28" t="s">
        <v>2842</v>
      </c>
      <c r="E4620" s="29">
        <v>42332</v>
      </c>
      <c r="F4620" s="28" t="s">
        <v>4311</v>
      </c>
      <c r="G4620" s="30">
        <v>1421</v>
      </c>
      <c r="H4620" s="28" t="s">
        <v>15821</v>
      </c>
      <c r="I4620" s="31">
        <v>0</v>
      </c>
      <c r="J4620" s="31">
        <v>375</v>
      </c>
      <c r="K4620" s="28" t="s">
        <v>15822</v>
      </c>
      <c r="L4620" s="32">
        <f t="shared" si="793"/>
        <v>-375</v>
      </c>
      <c r="M4620" s="33">
        <f t="shared" si="794"/>
        <v>375</v>
      </c>
      <c r="N4620" s="34" t="b">
        <v>1</v>
      </c>
      <c r="O4620" s="35">
        <f t="shared" si="795"/>
        <v>375</v>
      </c>
      <c r="P4620" s="36" t="str">
        <f t="shared" si="796"/>
        <v>I</v>
      </c>
      <c r="Q4620" s="37" t="str">
        <f t="shared" si="797"/>
        <v>Wilma Smith</v>
      </c>
      <c r="R4620" s="6" t="str">
        <f t="shared" si="798"/>
        <v>I - Wilma Smith</v>
      </c>
      <c r="S4620" s="6" t="str">
        <f>IFERROR(INDEX('Vendor Over-ride'!$C:$C, MATCH($R:$R,'Vendor Over-ride'!$A:$A,0)),"")</f>
        <v>I - Wilma Smith</v>
      </c>
      <c r="U4620" s="38" t="str">
        <f t="shared" si="792"/>
        <v>Lottery</v>
      </c>
      <c r="V4620" s="5" t="str">
        <f t="shared" si="802"/>
        <v>AWARD</v>
      </c>
      <c r="W4620" s="5" t="b">
        <f t="shared" si="799"/>
        <v>0</v>
      </c>
      <c r="X4620" s="40">
        <f t="shared" ca="1" si="800"/>
        <v>500</v>
      </c>
      <c r="Y4620" s="30" t="b">
        <f t="shared" ca="1" si="801"/>
        <v>0</v>
      </c>
    </row>
    <row r="4621" spans="1:25" hidden="1">
      <c r="A4621" s="28" t="s">
        <v>5366</v>
      </c>
      <c r="B4621" s="28" t="s">
        <v>5367</v>
      </c>
      <c r="C4621" s="28" t="s">
        <v>4814</v>
      </c>
      <c r="D4621" s="28" t="s">
        <v>2842</v>
      </c>
      <c r="E4621" s="29">
        <v>42332</v>
      </c>
      <c r="F4621" s="28" t="s">
        <v>4312</v>
      </c>
      <c r="G4621" s="30">
        <v>1421</v>
      </c>
      <c r="H4621" s="28" t="s">
        <v>15823</v>
      </c>
      <c r="I4621" s="31">
        <v>0</v>
      </c>
      <c r="J4621" s="31">
        <v>1133.4000000000001</v>
      </c>
      <c r="K4621" s="28" t="s">
        <v>15824</v>
      </c>
      <c r="L4621" s="32">
        <f t="shared" si="793"/>
        <v>-1133.4000000000001</v>
      </c>
      <c r="M4621" s="33">
        <f t="shared" si="794"/>
        <v>1133.4000000000001</v>
      </c>
      <c r="N4621" s="34" t="b">
        <v>1</v>
      </c>
      <c r="O4621" s="35">
        <f t="shared" si="795"/>
        <v>1133.4000000000001</v>
      </c>
      <c r="P4621" s="36" t="str">
        <f t="shared" si="796"/>
        <v>T</v>
      </c>
      <c r="Q4621" s="37" t="str">
        <f t="shared" si="797"/>
        <v>Hub Events Ltd</v>
      </c>
      <c r="R4621" s="6" t="str">
        <f t="shared" si="798"/>
        <v>T - Hub Events Ltd</v>
      </c>
      <c r="S4621" s="6" t="str">
        <f>IFERROR(INDEX('Vendor Over-ride'!$C:$C, MATCH($R:$R,'Vendor Over-ride'!$A:$A,0)),"")</f>
        <v>T - Hub Events Ltd</v>
      </c>
      <c r="U4621" s="38" t="str">
        <f t="shared" si="792"/>
        <v>Lottery</v>
      </c>
      <c r="V4621" s="5" t="str">
        <f t="shared" si="802"/>
        <v>TRADE</v>
      </c>
      <c r="W4621" s="5" t="b">
        <f t="shared" si="799"/>
        <v>0</v>
      </c>
      <c r="X4621" s="40">
        <f t="shared" ca="1" si="800"/>
        <v>1217.4000000000001</v>
      </c>
      <c r="Y4621" s="30" t="b">
        <f t="shared" ca="1" si="801"/>
        <v>0</v>
      </c>
    </row>
    <row r="4622" spans="1:25">
      <c r="A4622" s="28" t="s">
        <v>5366</v>
      </c>
      <c r="B4622" s="28" t="s">
        <v>5367</v>
      </c>
      <c r="C4622" s="28" t="s">
        <v>4814</v>
      </c>
      <c r="D4622" s="28" t="s">
        <v>2842</v>
      </c>
      <c r="E4622" s="29">
        <v>42332</v>
      </c>
      <c r="F4622" s="28" t="s">
        <v>4313</v>
      </c>
      <c r="G4622" s="30">
        <v>1421</v>
      </c>
      <c r="H4622" s="28" t="s">
        <v>15825</v>
      </c>
      <c r="I4622" s="31">
        <v>0</v>
      </c>
      <c r="J4622" s="31">
        <v>2500</v>
      </c>
      <c r="K4622" s="28" t="s">
        <v>5684</v>
      </c>
      <c r="L4622" s="32">
        <f t="shared" si="793"/>
        <v>-2500</v>
      </c>
      <c r="M4622" s="33">
        <f t="shared" si="794"/>
        <v>2500</v>
      </c>
      <c r="N4622" s="34" t="b">
        <v>1</v>
      </c>
      <c r="O4622" s="35">
        <f t="shared" si="795"/>
        <v>2500</v>
      </c>
      <c r="P4622" s="36" t="str">
        <f t="shared" si="796"/>
        <v>T</v>
      </c>
      <c r="Q4622" s="37" t="str">
        <f t="shared" si="797"/>
        <v>Martin Clark</v>
      </c>
      <c r="R4622" s="6" t="str">
        <f t="shared" si="798"/>
        <v>T - Martin Clark</v>
      </c>
      <c r="S4622" s="6" t="str">
        <f>IFERROR(INDEX('Vendor Over-ride'!$C:$C, MATCH($R:$R,'Vendor Over-ride'!$A:$A,0)),"")</f>
        <v>T - Martin Clark</v>
      </c>
      <c r="T4622" s="41" t="s">
        <v>17724</v>
      </c>
      <c r="U4622" s="38" t="str">
        <f t="shared" si="792"/>
        <v>Lottery</v>
      </c>
      <c r="V4622" s="5" t="str">
        <f t="shared" si="802"/>
        <v>TRADE</v>
      </c>
      <c r="W4622" s="5" t="b">
        <f t="shared" si="799"/>
        <v>0</v>
      </c>
      <c r="X4622" s="40">
        <f t="shared" ca="1" si="800"/>
        <v>27500</v>
      </c>
      <c r="Y4622" s="30" t="b">
        <f t="shared" ca="1" si="801"/>
        <v>1</v>
      </c>
    </row>
    <row r="4623" spans="1:25" hidden="1">
      <c r="A4623" s="28" t="s">
        <v>5366</v>
      </c>
      <c r="B4623" s="28" t="s">
        <v>5367</v>
      </c>
      <c r="C4623" s="28" t="s">
        <v>4814</v>
      </c>
      <c r="D4623" s="28" t="s">
        <v>2842</v>
      </c>
      <c r="E4623" s="29">
        <v>42332</v>
      </c>
      <c r="F4623" s="28" t="s">
        <v>4314</v>
      </c>
      <c r="G4623" s="30">
        <v>1421</v>
      </c>
      <c r="H4623" s="28" t="s">
        <v>15826</v>
      </c>
      <c r="I4623" s="31">
        <v>0</v>
      </c>
      <c r="J4623" s="31">
        <v>1274.4000000000001</v>
      </c>
      <c r="K4623" s="28" t="s">
        <v>15827</v>
      </c>
      <c r="L4623" s="32">
        <f t="shared" si="793"/>
        <v>-1274.4000000000001</v>
      </c>
      <c r="M4623" s="33">
        <f t="shared" si="794"/>
        <v>1274.4000000000001</v>
      </c>
      <c r="N4623" s="34" t="b">
        <v>1</v>
      </c>
      <c r="O4623" s="35">
        <f t="shared" si="795"/>
        <v>1274.4000000000001</v>
      </c>
      <c r="P4623" s="36" t="str">
        <f t="shared" si="796"/>
        <v>T</v>
      </c>
      <c r="Q4623" s="37" t="str">
        <f t="shared" si="797"/>
        <v>National Heritage Memorial fund</v>
      </c>
      <c r="R4623" s="6" t="str">
        <f t="shared" si="798"/>
        <v>T - National Heritage Memorial fund</v>
      </c>
      <c r="S4623" s="6" t="str">
        <f>IFERROR(INDEX('Vendor Over-ride'!$C:$C, MATCH($R:$R,'Vendor Over-ride'!$A:$A,0)),"")</f>
        <v>T - National Heritage Memorial fund</v>
      </c>
      <c r="U4623" s="38" t="str">
        <f t="shared" si="792"/>
        <v>Lottery</v>
      </c>
      <c r="V4623" s="5" t="str">
        <f t="shared" si="802"/>
        <v>TRADE</v>
      </c>
      <c r="W4623" s="5" t="b">
        <f t="shared" si="799"/>
        <v>0</v>
      </c>
      <c r="X4623" s="40">
        <f t="shared" ca="1" si="800"/>
        <v>2213.9700000000003</v>
      </c>
      <c r="Y4623" s="30" t="b">
        <f t="shared" ca="1" si="801"/>
        <v>0</v>
      </c>
    </row>
    <row r="4624" spans="1:25" hidden="1">
      <c r="A4624" s="28" t="s">
        <v>5366</v>
      </c>
      <c r="B4624" s="28" t="s">
        <v>5367</v>
      </c>
      <c r="C4624" s="28" t="s">
        <v>4814</v>
      </c>
      <c r="D4624" s="28" t="s">
        <v>2842</v>
      </c>
      <c r="E4624" s="29">
        <v>42332</v>
      </c>
      <c r="F4624" s="28" t="s">
        <v>4315</v>
      </c>
      <c r="G4624" s="30">
        <v>1421</v>
      </c>
      <c r="H4624" s="28" t="s">
        <v>15828</v>
      </c>
      <c r="I4624" s="31">
        <v>0</v>
      </c>
      <c r="J4624" s="31">
        <v>1000</v>
      </c>
      <c r="K4624" s="28" t="s">
        <v>5521</v>
      </c>
      <c r="L4624" s="32">
        <f t="shared" si="793"/>
        <v>-1000</v>
      </c>
      <c r="M4624" s="33">
        <f t="shared" si="794"/>
        <v>1000</v>
      </c>
      <c r="N4624" s="34" t="b">
        <v>1</v>
      </c>
      <c r="O4624" s="35">
        <f t="shared" si="795"/>
        <v>1000</v>
      </c>
      <c r="P4624" s="36" t="str">
        <f t="shared" si="796"/>
        <v>T</v>
      </c>
      <c r="Q4624" s="37" t="str">
        <f t="shared" si="797"/>
        <v>Screenmedia Design Ltd</v>
      </c>
      <c r="R4624" s="6" t="str">
        <f t="shared" si="798"/>
        <v>T - Screenmedia Design Ltd</v>
      </c>
      <c r="S4624" s="6" t="str">
        <f>IFERROR(INDEX('Vendor Over-ride'!$C:$C, MATCH($R:$R,'Vendor Over-ride'!$A:$A,0)),"")</f>
        <v>T - Screenmedia Design Ltd</v>
      </c>
      <c r="U4624" s="38" t="str">
        <f t="shared" si="792"/>
        <v>Lottery</v>
      </c>
      <c r="V4624" s="5" t="str">
        <f t="shared" si="802"/>
        <v>TRADE</v>
      </c>
      <c r="W4624" s="5" t="b">
        <f t="shared" si="799"/>
        <v>0</v>
      </c>
      <c r="X4624" s="40">
        <f t="shared" ca="1" si="800"/>
        <v>1750</v>
      </c>
      <c r="Y4624" s="30" t="b">
        <f t="shared" ca="1" si="801"/>
        <v>0</v>
      </c>
    </row>
    <row r="4625" spans="1:25" hidden="1">
      <c r="A4625" s="28" t="s">
        <v>5366</v>
      </c>
      <c r="B4625" s="28" t="s">
        <v>5367</v>
      </c>
      <c r="C4625" s="28" t="s">
        <v>4814</v>
      </c>
      <c r="D4625" s="28" t="s">
        <v>2986</v>
      </c>
      <c r="E4625" s="29">
        <v>42313</v>
      </c>
      <c r="F4625" s="28" t="s">
        <v>5811</v>
      </c>
      <c r="G4625" s="30">
        <v>1405</v>
      </c>
      <c r="H4625" s="28" t="s">
        <v>15829</v>
      </c>
      <c r="I4625" s="31">
        <v>973.43</v>
      </c>
      <c r="J4625" s="31">
        <v>0</v>
      </c>
      <c r="K4625" s="28" t="s">
        <v>5487</v>
      </c>
      <c r="L4625" s="32">
        <f t="shared" si="793"/>
        <v>973.43</v>
      </c>
      <c r="M4625" s="33">
        <f t="shared" si="794"/>
        <v>973.43</v>
      </c>
      <c r="N4625" s="34" t="b">
        <v>0</v>
      </c>
      <c r="O4625" s="35">
        <f t="shared" si="795"/>
        <v>0</v>
      </c>
      <c r="P4625" s="36" t="str">
        <f t="shared" si="796"/>
        <v>T</v>
      </c>
      <c r="Q4625" s="37" t="str">
        <f t="shared" si="797"/>
        <v>Stichting Freeway Custody</v>
      </c>
      <c r="R4625" s="6" t="str">
        <f t="shared" si="798"/>
        <v>T - Stichting Freeway Custody</v>
      </c>
      <c r="S4625" s="6" t="str">
        <f>IFERROR(INDEX('Vendor Over-ride'!$C:$C, MATCH($R:$R,'Vendor Over-ride'!$A:$A,0)),"")</f>
        <v>T - Stichting Freeway Custody</v>
      </c>
      <c r="U4625" s="38" t="str">
        <f t="shared" si="792"/>
        <v>Lottery</v>
      </c>
      <c r="V4625" s="5" t="str">
        <f t="shared" si="802"/>
        <v>TRADE</v>
      </c>
      <c r="W4625" s="5" t="b">
        <f t="shared" si="799"/>
        <v>0</v>
      </c>
      <c r="X4625" s="40">
        <f t="shared" ca="1" si="800"/>
        <v>0</v>
      </c>
      <c r="Y4625" s="30" t="b">
        <f t="shared" ca="1" si="801"/>
        <v>0</v>
      </c>
    </row>
    <row r="4626" spans="1:25" hidden="1">
      <c r="A4626" s="28" t="s">
        <v>5366</v>
      </c>
      <c r="B4626" s="28" t="s">
        <v>5367</v>
      </c>
      <c r="C4626" s="28" t="s">
        <v>4814</v>
      </c>
      <c r="D4626" s="28" t="s">
        <v>2986</v>
      </c>
      <c r="E4626" s="29">
        <v>42320</v>
      </c>
      <c r="F4626" s="28" t="s">
        <v>15830</v>
      </c>
      <c r="G4626" s="30">
        <v>1423</v>
      </c>
      <c r="H4626" s="28" t="s">
        <v>15831</v>
      </c>
      <c r="I4626" s="31">
        <v>2839.32</v>
      </c>
      <c r="J4626" s="31">
        <v>0</v>
      </c>
      <c r="K4626" s="28" t="s">
        <v>5487</v>
      </c>
      <c r="L4626" s="32">
        <f t="shared" si="793"/>
        <v>2839.32</v>
      </c>
      <c r="M4626" s="33">
        <f t="shared" si="794"/>
        <v>2839.32</v>
      </c>
      <c r="N4626" s="34" t="b">
        <v>0</v>
      </c>
      <c r="O4626" s="35">
        <f t="shared" si="795"/>
        <v>0</v>
      </c>
      <c r="P4626" s="36" t="str">
        <f t="shared" si="796"/>
        <v>T</v>
      </c>
      <c r="Q4626" s="37" t="str">
        <f t="shared" si="797"/>
        <v>Stichting Freeway Custody</v>
      </c>
      <c r="R4626" s="6" t="str">
        <f t="shared" si="798"/>
        <v>T - Stichting Freeway Custody</v>
      </c>
      <c r="S4626" s="6" t="str">
        <f>IFERROR(INDEX('Vendor Over-ride'!$C:$C, MATCH($R:$R,'Vendor Over-ride'!$A:$A,0)),"")</f>
        <v>T - Stichting Freeway Custody</v>
      </c>
      <c r="U4626" s="38" t="str">
        <f t="shared" si="792"/>
        <v>Lottery</v>
      </c>
      <c r="V4626" s="5" t="str">
        <f t="shared" si="802"/>
        <v>TRADE</v>
      </c>
      <c r="W4626" s="5" t="b">
        <f t="shared" si="799"/>
        <v>0</v>
      </c>
      <c r="X4626" s="40">
        <f t="shared" ca="1" si="800"/>
        <v>0</v>
      </c>
      <c r="Y4626" s="30" t="b">
        <f t="shared" ca="1" si="801"/>
        <v>0</v>
      </c>
    </row>
    <row r="4627" spans="1:25" hidden="1">
      <c r="A4627" s="28" t="s">
        <v>5366</v>
      </c>
      <c r="B4627" s="28" t="s">
        <v>5367</v>
      </c>
      <c r="C4627" s="28" t="s">
        <v>4814</v>
      </c>
      <c r="D4627" s="28" t="s">
        <v>2986</v>
      </c>
      <c r="E4627" s="29">
        <v>42319</v>
      </c>
      <c r="F4627" s="28" t="s">
        <v>15832</v>
      </c>
      <c r="G4627" s="30">
        <v>1424</v>
      </c>
      <c r="H4627" s="28" t="s">
        <v>15833</v>
      </c>
      <c r="I4627" s="31">
        <v>2327327.89</v>
      </c>
      <c r="J4627" s="31">
        <v>0</v>
      </c>
      <c r="K4627" s="28" t="s">
        <v>5430</v>
      </c>
      <c r="L4627" s="32">
        <f t="shared" si="793"/>
        <v>2327327.89</v>
      </c>
      <c r="M4627" s="33">
        <f t="shared" si="794"/>
        <v>2327327.89</v>
      </c>
      <c r="N4627" s="34" t="b">
        <v>0</v>
      </c>
      <c r="O4627" s="35">
        <f t="shared" si="795"/>
        <v>0</v>
      </c>
      <c r="P4627" s="36" t="str">
        <f t="shared" si="796"/>
        <v>T</v>
      </c>
      <c r="Q4627" s="37" t="str">
        <f t="shared" si="797"/>
        <v>National Lottery Distribution Fund</v>
      </c>
      <c r="R4627" s="6" t="str">
        <f t="shared" si="798"/>
        <v>T - National Lottery Distribution Fund</v>
      </c>
      <c r="S4627" s="6" t="str">
        <f>IFERROR(INDEX('Vendor Over-ride'!$C:$C, MATCH($R:$R,'Vendor Over-ride'!$A:$A,0)),"")</f>
        <v>T - National Lottery Distribution Fund</v>
      </c>
      <c r="U4627" s="38" t="str">
        <f t="shared" si="792"/>
        <v>Lottery</v>
      </c>
      <c r="V4627" s="5" t="str">
        <f t="shared" si="802"/>
        <v>TRADE</v>
      </c>
      <c r="W4627" s="5" t="b">
        <f t="shared" si="799"/>
        <v>0</v>
      </c>
      <c r="X4627" s="40">
        <f t="shared" ca="1" si="800"/>
        <v>0</v>
      </c>
      <c r="Y4627" s="30" t="b">
        <f t="shared" ca="1" si="801"/>
        <v>0</v>
      </c>
    </row>
    <row r="4628" spans="1:25" hidden="1">
      <c r="A4628" s="28" t="s">
        <v>5366</v>
      </c>
      <c r="B4628" s="28" t="s">
        <v>5367</v>
      </c>
      <c r="C4628" s="28" t="s">
        <v>4814</v>
      </c>
      <c r="D4628" s="28" t="s">
        <v>2986</v>
      </c>
      <c r="E4628" s="29">
        <v>42333</v>
      </c>
      <c r="F4628" s="28" t="s">
        <v>15834</v>
      </c>
      <c r="G4628" s="30">
        <v>1427</v>
      </c>
      <c r="H4628" s="28" t="s">
        <v>5362</v>
      </c>
      <c r="I4628" s="31">
        <v>1688.51</v>
      </c>
      <c r="J4628" s="31">
        <v>0</v>
      </c>
      <c r="K4628" s="28" t="s">
        <v>5487</v>
      </c>
      <c r="L4628" s="32">
        <f t="shared" si="793"/>
        <v>1688.51</v>
      </c>
      <c r="M4628" s="33">
        <f t="shared" si="794"/>
        <v>1688.51</v>
      </c>
      <c r="N4628" s="34" t="b">
        <v>0</v>
      </c>
      <c r="O4628" s="35">
        <f t="shared" si="795"/>
        <v>0</v>
      </c>
      <c r="P4628" s="36" t="str">
        <f t="shared" si="796"/>
        <v>T</v>
      </c>
      <c r="Q4628" s="37" t="str">
        <f t="shared" si="797"/>
        <v>Stichting Freeway Custody</v>
      </c>
      <c r="R4628" s="6" t="str">
        <f t="shared" si="798"/>
        <v>T - Stichting Freeway Custody</v>
      </c>
      <c r="S4628" s="6" t="str">
        <f>IFERROR(INDEX('Vendor Over-ride'!$C:$C, MATCH($R:$R,'Vendor Over-ride'!$A:$A,0)),"")</f>
        <v>T - Stichting Freeway Custody</v>
      </c>
      <c r="U4628" s="38" t="str">
        <f t="shared" si="792"/>
        <v>Lottery</v>
      </c>
      <c r="V4628" s="5" t="str">
        <f t="shared" si="802"/>
        <v>TRADE</v>
      </c>
      <c r="W4628" s="5" t="b">
        <f t="shared" si="799"/>
        <v>0</v>
      </c>
      <c r="X4628" s="40">
        <f t="shared" ca="1" si="800"/>
        <v>0</v>
      </c>
      <c r="Y4628" s="30" t="b">
        <f t="shared" ca="1" si="801"/>
        <v>0</v>
      </c>
    </row>
    <row r="4629" spans="1:25" hidden="1">
      <c r="A4629" s="28" t="s">
        <v>5366</v>
      </c>
      <c r="B4629" s="28" t="s">
        <v>5367</v>
      </c>
      <c r="C4629" s="28" t="s">
        <v>4814</v>
      </c>
      <c r="D4629" s="28" t="s">
        <v>2986</v>
      </c>
      <c r="E4629" s="29">
        <v>42334</v>
      </c>
      <c r="F4629" s="28" t="s">
        <v>15835</v>
      </c>
      <c r="G4629" s="30">
        <v>1428</v>
      </c>
      <c r="H4629" s="28" t="s">
        <v>5363</v>
      </c>
      <c r="I4629" s="31">
        <v>1313</v>
      </c>
      <c r="J4629" s="31">
        <v>0</v>
      </c>
      <c r="K4629" s="28" t="s">
        <v>15836</v>
      </c>
      <c r="L4629" s="32">
        <f t="shared" si="793"/>
        <v>1313</v>
      </c>
      <c r="M4629" s="33">
        <f t="shared" si="794"/>
        <v>1313</v>
      </c>
      <c r="N4629" s="34" t="b">
        <v>0</v>
      </c>
      <c r="O4629" s="35">
        <f t="shared" si="795"/>
        <v>0</v>
      </c>
      <c r="P4629" s="36" t="str">
        <f t="shared" si="796"/>
        <v>T</v>
      </c>
      <c r="Q4629" s="37" t="str">
        <f t="shared" si="797"/>
        <v>An Talla Solais</v>
      </c>
      <c r="R4629" s="6" t="str">
        <f t="shared" si="798"/>
        <v>T - An Talla Solais</v>
      </c>
      <c r="S4629" s="6" t="str">
        <f>IFERROR(INDEX('Vendor Over-ride'!$C:$C, MATCH($R:$R,'Vendor Over-ride'!$A:$A,0)),"")</f>
        <v>T - An Talla Solais</v>
      </c>
      <c r="U4629" s="38" t="str">
        <f t="shared" si="792"/>
        <v>Lottery</v>
      </c>
      <c r="V4629" s="5" t="str">
        <f t="shared" si="802"/>
        <v>TRADE</v>
      </c>
      <c r="W4629" s="5" t="b">
        <f t="shared" si="799"/>
        <v>0</v>
      </c>
      <c r="X4629" s="40">
        <f t="shared" ca="1" si="800"/>
        <v>0</v>
      </c>
      <c r="Y4629" s="30" t="b">
        <f t="shared" ca="1" si="801"/>
        <v>0</v>
      </c>
    </row>
    <row r="4630" spans="1:25">
      <c r="A4630" s="28" t="s">
        <v>5366</v>
      </c>
      <c r="B4630" s="28" t="s">
        <v>5367</v>
      </c>
      <c r="C4630" s="28" t="s">
        <v>4814</v>
      </c>
      <c r="D4630" s="28" t="s">
        <v>2990</v>
      </c>
      <c r="E4630" s="29">
        <v>42310</v>
      </c>
      <c r="F4630" s="28"/>
      <c r="G4630" s="30">
        <v>1394</v>
      </c>
      <c r="H4630" s="28" t="s">
        <v>15837</v>
      </c>
      <c r="I4630" s="31">
        <v>0</v>
      </c>
      <c r="J4630" s="31">
        <v>10769.2</v>
      </c>
      <c r="K4630" s="28"/>
      <c r="L4630" s="32">
        <f t="shared" si="793"/>
        <v>-10769.2</v>
      </c>
      <c r="M4630" s="33">
        <f t="shared" si="794"/>
        <v>10769.2</v>
      </c>
      <c r="N4630" s="34" t="b">
        <v>1</v>
      </c>
      <c r="O4630" s="35">
        <f t="shared" si="795"/>
        <v>10769.2</v>
      </c>
      <c r="P4630" s="36" t="str">
        <f t="shared" si="796"/>
        <v/>
      </c>
      <c r="Q4630" s="37" t="e">
        <f t="shared" si="797"/>
        <v>#VALUE!</v>
      </c>
      <c r="R4630" s="6" t="e">
        <f t="shared" si="798"/>
        <v>#VALUE!</v>
      </c>
      <c r="S4630" s="6" t="str">
        <f>IFERROR(INDEX('Vendor Over-ride'!$C:$C, MATCH($R:$R,'Vendor Over-ride'!$A:$A,0)),"")</f>
        <v/>
      </c>
      <c r="U4630" s="38" t="str">
        <f t="shared" si="792"/>
        <v>Lottery</v>
      </c>
      <c r="V4630" s="5" t="str">
        <f t="shared" si="802"/>
        <v/>
      </c>
      <c r="W4630" s="5" t="b">
        <f t="shared" si="799"/>
        <v>0</v>
      </c>
      <c r="X4630" s="40">
        <f t="shared" ca="1" si="800"/>
        <v>334393.72000000003</v>
      </c>
      <c r="Y4630" s="30" t="b">
        <f t="shared" ca="1" si="801"/>
        <v>1</v>
      </c>
    </row>
    <row r="4631" spans="1:25" hidden="1">
      <c r="A4631" s="28" t="s">
        <v>5366</v>
      </c>
      <c r="B4631" s="28" t="s">
        <v>5367</v>
      </c>
      <c r="C4631" s="28" t="s">
        <v>4814</v>
      </c>
      <c r="D4631" s="28" t="s">
        <v>2990</v>
      </c>
      <c r="E4631" s="29">
        <v>42310</v>
      </c>
      <c r="F4631" s="28"/>
      <c r="G4631" s="30">
        <v>1396</v>
      </c>
      <c r="H4631" s="28" t="s">
        <v>15838</v>
      </c>
      <c r="I4631" s="31">
        <v>0</v>
      </c>
      <c r="J4631" s="31">
        <v>3.5</v>
      </c>
      <c r="K4631" s="28"/>
      <c r="L4631" s="32">
        <f t="shared" si="793"/>
        <v>-3.5</v>
      </c>
      <c r="M4631" s="33">
        <f t="shared" si="794"/>
        <v>3.5</v>
      </c>
      <c r="N4631" s="34" t="b">
        <v>0</v>
      </c>
      <c r="O4631" s="35">
        <f t="shared" si="795"/>
        <v>0</v>
      </c>
      <c r="P4631" s="36" t="str">
        <f t="shared" si="796"/>
        <v/>
      </c>
      <c r="Q4631" s="37" t="e">
        <f t="shared" si="797"/>
        <v>#VALUE!</v>
      </c>
      <c r="R4631" s="6" t="e">
        <f t="shared" si="798"/>
        <v>#VALUE!</v>
      </c>
      <c r="S4631" s="6" t="str">
        <f>IFERROR(INDEX('Vendor Over-ride'!$C:$C, MATCH($R:$R,'Vendor Over-ride'!$A:$A,0)),"")</f>
        <v/>
      </c>
      <c r="U4631" s="38" t="str">
        <f t="shared" si="792"/>
        <v>Lottery</v>
      </c>
      <c r="V4631" s="5" t="str">
        <f t="shared" si="802"/>
        <v/>
      </c>
      <c r="W4631" s="5" t="b">
        <f t="shared" si="799"/>
        <v>0</v>
      </c>
      <c r="X4631" s="40">
        <f t="shared" ca="1" si="800"/>
        <v>334393.72000000003</v>
      </c>
      <c r="Y4631" s="30" t="b">
        <f t="shared" ca="1" si="801"/>
        <v>1</v>
      </c>
    </row>
    <row r="4632" spans="1:25" hidden="1">
      <c r="A4632" s="28" t="s">
        <v>5366</v>
      </c>
      <c r="B4632" s="28" t="s">
        <v>5367</v>
      </c>
      <c r="C4632" s="28" t="s">
        <v>4814</v>
      </c>
      <c r="D4632" s="28" t="s">
        <v>2990</v>
      </c>
      <c r="E4632" s="29">
        <v>42327</v>
      </c>
      <c r="F4632" s="28"/>
      <c r="G4632" s="30">
        <v>1419</v>
      </c>
      <c r="H4632" s="28" t="s">
        <v>15839</v>
      </c>
      <c r="I4632" s="31">
        <v>150</v>
      </c>
      <c r="J4632" s="31">
        <v>0</v>
      </c>
      <c r="K4632" s="28"/>
      <c r="L4632" s="32">
        <f t="shared" si="793"/>
        <v>150</v>
      </c>
      <c r="M4632" s="33">
        <f t="shared" si="794"/>
        <v>150</v>
      </c>
      <c r="N4632" s="34" t="b">
        <v>0</v>
      </c>
      <c r="O4632" s="35">
        <f t="shared" si="795"/>
        <v>0</v>
      </c>
      <c r="P4632" s="36" t="str">
        <f t="shared" si="796"/>
        <v/>
      </c>
      <c r="Q4632" s="37" t="e">
        <f t="shared" si="797"/>
        <v>#VALUE!</v>
      </c>
      <c r="R4632" s="6" t="e">
        <f t="shared" si="798"/>
        <v>#VALUE!</v>
      </c>
      <c r="S4632" s="6" t="str">
        <f>IFERROR(INDEX('Vendor Over-ride'!$C:$C, MATCH($R:$R,'Vendor Over-ride'!$A:$A,0)),"")</f>
        <v/>
      </c>
      <c r="U4632" s="38" t="str">
        <f t="shared" si="792"/>
        <v>Lottery</v>
      </c>
      <c r="V4632" s="5" t="str">
        <f t="shared" si="802"/>
        <v/>
      </c>
      <c r="W4632" s="5" t="b">
        <f t="shared" si="799"/>
        <v>0</v>
      </c>
      <c r="X4632" s="40">
        <f t="shared" ca="1" si="800"/>
        <v>334393.72000000003</v>
      </c>
      <c r="Y4632" s="30" t="b">
        <f t="shared" ca="1" si="801"/>
        <v>1</v>
      </c>
    </row>
    <row r="4633" spans="1:25" hidden="1">
      <c r="A4633" s="28" t="s">
        <v>5366</v>
      </c>
      <c r="B4633" s="28" t="s">
        <v>5367</v>
      </c>
      <c r="C4633" s="28" t="s">
        <v>4814</v>
      </c>
      <c r="D4633" s="28" t="s">
        <v>2990</v>
      </c>
      <c r="E4633" s="29">
        <v>42338</v>
      </c>
      <c r="F4633" s="28"/>
      <c r="G4633" s="30">
        <v>1426</v>
      </c>
      <c r="H4633" s="28" t="s">
        <v>15840</v>
      </c>
      <c r="I4633" s="31">
        <v>0.44</v>
      </c>
      <c r="J4633" s="31">
        <v>0</v>
      </c>
      <c r="K4633" s="28"/>
      <c r="L4633" s="32">
        <f t="shared" si="793"/>
        <v>0.44</v>
      </c>
      <c r="M4633" s="33">
        <f t="shared" si="794"/>
        <v>0.44</v>
      </c>
      <c r="N4633" s="34" t="b">
        <v>0</v>
      </c>
      <c r="O4633" s="35">
        <f t="shared" si="795"/>
        <v>0</v>
      </c>
      <c r="P4633" s="36" t="str">
        <f t="shared" si="796"/>
        <v/>
      </c>
      <c r="Q4633" s="37" t="e">
        <f t="shared" si="797"/>
        <v>#VALUE!</v>
      </c>
      <c r="R4633" s="6" t="e">
        <f t="shared" si="798"/>
        <v>#VALUE!</v>
      </c>
      <c r="S4633" s="6" t="str">
        <f>IFERROR(INDEX('Vendor Over-ride'!$C:$C, MATCH($R:$R,'Vendor Over-ride'!$A:$A,0)),"")</f>
        <v/>
      </c>
      <c r="U4633" s="38" t="str">
        <f t="shared" si="792"/>
        <v>Lottery</v>
      </c>
      <c r="V4633" s="5" t="str">
        <f t="shared" si="802"/>
        <v/>
      </c>
      <c r="W4633" s="5" t="b">
        <f t="shared" si="799"/>
        <v>0</v>
      </c>
      <c r="X4633" s="40">
        <f t="shared" ca="1" si="800"/>
        <v>334393.72000000003</v>
      </c>
      <c r="Y4633" s="30" t="b">
        <f t="shared" ca="1" si="801"/>
        <v>1</v>
      </c>
    </row>
    <row r="4634" spans="1:25" hidden="1">
      <c r="A4634" s="28" t="s">
        <v>5366</v>
      </c>
      <c r="B4634" s="28" t="s">
        <v>5367</v>
      </c>
      <c r="C4634" s="28" t="s">
        <v>4814</v>
      </c>
      <c r="D4634" s="28" t="s">
        <v>5365</v>
      </c>
      <c r="E4634" s="29">
        <v>42310</v>
      </c>
      <c r="F4634" s="28" t="s">
        <v>11483</v>
      </c>
      <c r="G4634" s="30">
        <v>1397</v>
      </c>
      <c r="H4634" s="28" t="s">
        <v>15841</v>
      </c>
      <c r="I4634" s="31">
        <v>0</v>
      </c>
      <c r="J4634" s="31">
        <v>1981.07</v>
      </c>
      <c r="K4634" s="28" t="s">
        <v>15842</v>
      </c>
      <c r="L4634" s="32">
        <f t="shared" si="793"/>
        <v>-1981.07</v>
      </c>
      <c r="M4634" s="33">
        <f t="shared" si="794"/>
        <v>1981.07</v>
      </c>
      <c r="N4634" s="34" t="b">
        <v>0</v>
      </c>
      <c r="O4634" s="35">
        <f t="shared" si="795"/>
        <v>0</v>
      </c>
      <c r="P4634" s="36" t="str">
        <f t="shared" si="796"/>
        <v>(</v>
      </c>
      <c r="Q4634" s="37" t="str">
        <f t="shared" si="797"/>
        <v>500-0695)</v>
      </c>
      <c r="R4634" s="6" t="str">
        <f t="shared" si="798"/>
        <v>( - 500-0695)</v>
      </c>
      <c r="S4634" s="6" t="str">
        <f>IFERROR(INDEX('Vendor Over-ride'!$C:$C, MATCH($R:$R,'Vendor Over-ride'!$A:$A,0)),"")</f>
        <v/>
      </c>
      <c r="U4634" s="38" t="str">
        <f t="shared" si="792"/>
        <v>Lottery</v>
      </c>
      <c r="V4634" s="5" t="str">
        <f t="shared" si="802"/>
        <v/>
      </c>
      <c r="W4634" s="5" t="b">
        <f t="shared" si="799"/>
        <v>0</v>
      </c>
      <c r="X4634" s="40">
        <f t="shared" ca="1" si="800"/>
        <v>334393.72000000003</v>
      </c>
      <c r="Y4634" s="30" t="b">
        <f t="shared" ca="1" si="801"/>
        <v>1</v>
      </c>
    </row>
    <row r="4635" spans="1:25" hidden="1">
      <c r="A4635" s="28" t="s">
        <v>5366</v>
      </c>
      <c r="B4635" s="28" t="s">
        <v>5367</v>
      </c>
      <c r="C4635" s="28" t="s">
        <v>4814</v>
      </c>
      <c r="D4635" s="28" t="s">
        <v>5365</v>
      </c>
      <c r="E4635" s="29">
        <v>42310</v>
      </c>
      <c r="F4635" s="28" t="s">
        <v>11483</v>
      </c>
      <c r="G4635" s="30">
        <v>1397</v>
      </c>
      <c r="H4635" s="28" t="s">
        <v>15843</v>
      </c>
      <c r="I4635" s="31">
        <v>1981.07</v>
      </c>
      <c r="J4635" s="31">
        <v>0</v>
      </c>
      <c r="K4635" s="28" t="s">
        <v>15844</v>
      </c>
      <c r="L4635" s="32">
        <f t="shared" si="793"/>
        <v>1981.07</v>
      </c>
      <c r="M4635" s="33">
        <f t="shared" si="794"/>
        <v>1981.07</v>
      </c>
      <c r="N4635" s="34" t="b">
        <v>0</v>
      </c>
      <c r="O4635" s="35">
        <f t="shared" si="795"/>
        <v>0</v>
      </c>
      <c r="P4635" s="36" t="str">
        <f t="shared" si="796"/>
        <v>(</v>
      </c>
      <c r="Q4635" s="37" t="str">
        <f t="shared" si="797"/>
        <v>500-0695)</v>
      </c>
      <c r="R4635" s="6" t="str">
        <f t="shared" si="798"/>
        <v>( - 500-0695)</v>
      </c>
      <c r="S4635" s="6" t="str">
        <f>IFERROR(INDEX('Vendor Over-ride'!$C:$C, MATCH($R:$R,'Vendor Over-ride'!$A:$A,0)),"")</f>
        <v/>
      </c>
      <c r="U4635" s="38" t="str">
        <f t="shared" si="792"/>
        <v>Lottery</v>
      </c>
      <c r="V4635" s="5" t="str">
        <f t="shared" si="802"/>
        <v/>
      </c>
      <c r="W4635" s="5" t="b">
        <f t="shared" si="799"/>
        <v>0</v>
      </c>
      <c r="X4635" s="40">
        <f t="shared" ca="1" si="800"/>
        <v>334393.72000000003</v>
      </c>
      <c r="Y4635" s="30" t="b">
        <f t="shared" ca="1" si="801"/>
        <v>1</v>
      </c>
    </row>
    <row r="4636" spans="1:25" hidden="1">
      <c r="A4636" s="28" t="s">
        <v>5366</v>
      </c>
      <c r="B4636" s="28" t="s">
        <v>5367</v>
      </c>
      <c r="C4636" s="28" t="s">
        <v>4814</v>
      </c>
      <c r="D4636" s="28" t="s">
        <v>5365</v>
      </c>
      <c r="E4636" s="29">
        <v>42310</v>
      </c>
      <c r="F4636" s="28" t="s">
        <v>11483</v>
      </c>
      <c r="G4636" s="30">
        <v>1397</v>
      </c>
      <c r="H4636" s="28" t="s">
        <v>15845</v>
      </c>
      <c r="I4636" s="31">
        <v>1981.07</v>
      </c>
      <c r="J4636" s="31">
        <v>0</v>
      </c>
      <c r="K4636" s="28" t="s">
        <v>15846</v>
      </c>
      <c r="L4636" s="32">
        <f t="shared" si="793"/>
        <v>1981.07</v>
      </c>
      <c r="M4636" s="33">
        <f t="shared" si="794"/>
        <v>1981.07</v>
      </c>
      <c r="N4636" s="34" t="b">
        <v>0</v>
      </c>
      <c r="O4636" s="35">
        <f t="shared" si="795"/>
        <v>0</v>
      </c>
      <c r="P4636" s="36" t="str">
        <f t="shared" si="796"/>
        <v>(</v>
      </c>
      <c r="Q4636" s="37" t="str">
        <f t="shared" si="797"/>
        <v>098-9244)</v>
      </c>
      <c r="R4636" s="6" t="str">
        <f t="shared" si="798"/>
        <v>( - 098-9244)</v>
      </c>
      <c r="S4636" s="6" t="str">
        <f>IFERROR(INDEX('Vendor Over-ride'!$C:$C, MATCH($R:$R,'Vendor Over-ride'!$A:$A,0)),"")</f>
        <v/>
      </c>
      <c r="U4636" s="38" t="str">
        <f t="shared" si="792"/>
        <v>Lottery</v>
      </c>
      <c r="V4636" s="5" t="str">
        <f t="shared" si="802"/>
        <v/>
      </c>
      <c r="W4636" s="5" t="b">
        <f t="shared" si="799"/>
        <v>0</v>
      </c>
      <c r="X4636" s="40">
        <f t="shared" ca="1" si="800"/>
        <v>334393.72000000003</v>
      </c>
      <c r="Y4636" s="30" t="b">
        <f t="shared" ca="1" si="801"/>
        <v>1</v>
      </c>
    </row>
    <row r="4637" spans="1:25" hidden="1">
      <c r="A4637" s="28" t="s">
        <v>5366</v>
      </c>
      <c r="B4637" s="28" t="s">
        <v>5367</v>
      </c>
      <c r="C4637" s="28" t="s">
        <v>4935</v>
      </c>
      <c r="D4637" s="28" t="s">
        <v>2842</v>
      </c>
      <c r="E4637" s="29">
        <v>42339</v>
      </c>
      <c r="F4637" s="28" t="s">
        <v>4316</v>
      </c>
      <c r="G4637" s="30">
        <v>1436</v>
      </c>
      <c r="H4637" s="28" t="s">
        <v>15847</v>
      </c>
      <c r="I4637" s="31">
        <v>0</v>
      </c>
      <c r="J4637" s="31">
        <v>9000</v>
      </c>
      <c r="K4637" s="28" t="s">
        <v>15848</v>
      </c>
      <c r="L4637" s="32">
        <f t="shared" si="793"/>
        <v>-9000</v>
      </c>
      <c r="M4637" s="33">
        <f t="shared" si="794"/>
        <v>9000</v>
      </c>
      <c r="N4637" s="34" t="b">
        <v>1</v>
      </c>
      <c r="O4637" s="35">
        <f t="shared" si="795"/>
        <v>9000</v>
      </c>
      <c r="P4637" s="36" t="str">
        <f t="shared" si="796"/>
        <v>G</v>
      </c>
      <c r="Q4637" s="37" t="str">
        <f t="shared" si="797"/>
        <v>Shetland Folk Festival Society</v>
      </c>
      <c r="R4637" s="6" t="str">
        <f t="shared" si="798"/>
        <v>G - Shetland Folk Festival Society</v>
      </c>
      <c r="S4637" s="6" t="str">
        <f>IFERROR(INDEX('Vendor Over-ride'!$C:$C, MATCH($R:$R,'Vendor Over-ride'!$A:$A,0)),"")</f>
        <v>G - Shetland Folk Festival Society</v>
      </c>
      <c r="U4637" s="38" t="str">
        <f t="shared" si="792"/>
        <v>Lottery</v>
      </c>
      <c r="V4637" s="5" t="str">
        <f t="shared" si="802"/>
        <v>AWARD</v>
      </c>
      <c r="W4637" s="5" t="b">
        <f t="shared" si="799"/>
        <v>0</v>
      </c>
      <c r="X4637" s="40">
        <f t="shared" ca="1" si="800"/>
        <v>9000</v>
      </c>
      <c r="Y4637" s="30" t="b">
        <f t="shared" ca="1" si="801"/>
        <v>0</v>
      </c>
    </row>
    <row r="4638" spans="1:25" hidden="1">
      <c r="A4638" s="28" t="s">
        <v>5366</v>
      </c>
      <c r="B4638" s="28" t="s">
        <v>5367</v>
      </c>
      <c r="C4638" s="28" t="s">
        <v>4935</v>
      </c>
      <c r="D4638" s="28" t="s">
        <v>2842</v>
      </c>
      <c r="E4638" s="29">
        <v>42339</v>
      </c>
      <c r="F4638" s="28" t="s">
        <v>4318</v>
      </c>
      <c r="G4638" s="30">
        <v>1436</v>
      </c>
      <c r="H4638" s="28" t="s">
        <v>15849</v>
      </c>
      <c r="I4638" s="31">
        <v>0</v>
      </c>
      <c r="J4638" s="31">
        <v>2500</v>
      </c>
      <c r="K4638" s="28" t="s">
        <v>5735</v>
      </c>
      <c r="L4638" s="32">
        <f t="shared" si="793"/>
        <v>-2500</v>
      </c>
      <c r="M4638" s="33">
        <f t="shared" si="794"/>
        <v>2500</v>
      </c>
      <c r="N4638" s="34" t="b">
        <v>1</v>
      </c>
      <c r="O4638" s="35">
        <f t="shared" si="795"/>
        <v>2500</v>
      </c>
      <c r="P4638" s="36" t="str">
        <f t="shared" si="796"/>
        <v>G</v>
      </c>
      <c r="Q4638" s="37" t="str">
        <f t="shared" si="797"/>
        <v>Perth Festival of the Arts Ltd</v>
      </c>
      <c r="R4638" s="6" t="str">
        <f t="shared" si="798"/>
        <v>G - Perth Festival of the Arts Ltd</v>
      </c>
      <c r="S4638" s="6" t="str">
        <f>IFERROR(INDEX('Vendor Over-ride'!$C:$C, MATCH($R:$R,'Vendor Over-ride'!$A:$A,0)),"")</f>
        <v>G - Perth Festival of the Arts Ltd</v>
      </c>
      <c r="U4638" s="38" t="str">
        <f t="shared" si="792"/>
        <v>Lottery</v>
      </c>
      <c r="V4638" s="5" t="str">
        <f t="shared" si="802"/>
        <v>AWARD</v>
      </c>
      <c r="W4638" s="5" t="b">
        <f t="shared" si="799"/>
        <v>0</v>
      </c>
      <c r="X4638" s="40">
        <f t="shared" ca="1" si="800"/>
        <v>10117</v>
      </c>
      <c r="Y4638" s="30" t="b">
        <f t="shared" ca="1" si="801"/>
        <v>0</v>
      </c>
    </row>
    <row r="4639" spans="1:25" hidden="1">
      <c r="A4639" s="28" t="s">
        <v>5366</v>
      </c>
      <c r="B4639" s="28" t="s">
        <v>5367</v>
      </c>
      <c r="C4639" s="28" t="s">
        <v>4935</v>
      </c>
      <c r="D4639" s="28" t="s">
        <v>2842</v>
      </c>
      <c r="E4639" s="29">
        <v>42339</v>
      </c>
      <c r="F4639" s="28" t="s">
        <v>4319</v>
      </c>
      <c r="G4639" s="30">
        <v>1436</v>
      </c>
      <c r="H4639" s="28" t="s">
        <v>15850</v>
      </c>
      <c r="I4639" s="31">
        <v>0</v>
      </c>
      <c r="J4639" s="31">
        <v>606</v>
      </c>
      <c r="K4639" s="28" t="s">
        <v>5775</v>
      </c>
      <c r="L4639" s="32">
        <f t="shared" si="793"/>
        <v>-606</v>
      </c>
      <c r="M4639" s="33">
        <f t="shared" si="794"/>
        <v>606</v>
      </c>
      <c r="N4639" s="34" t="b">
        <v>1</v>
      </c>
      <c r="O4639" s="35">
        <f t="shared" si="795"/>
        <v>606</v>
      </c>
      <c r="P4639" s="36" t="str">
        <f t="shared" si="796"/>
        <v>G</v>
      </c>
      <c r="Q4639" s="37" t="str">
        <f t="shared" si="797"/>
        <v>Jim Pattison</v>
      </c>
      <c r="R4639" s="6" t="str">
        <f t="shared" si="798"/>
        <v>G - Jim Pattison</v>
      </c>
      <c r="S4639" s="6" t="str">
        <f>IFERROR(INDEX('Vendor Over-ride'!$C:$C, MATCH($R:$R,'Vendor Over-ride'!$A:$A,0)),"")</f>
        <v>G - Jim Pattison</v>
      </c>
      <c r="U4639" s="38" t="str">
        <f t="shared" si="792"/>
        <v>Lottery</v>
      </c>
      <c r="V4639" s="5" t="str">
        <f t="shared" si="802"/>
        <v>AWARD</v>
      </c>
      <c r="W4639" s="5" t="b">
        <f t="shared" si="799"/>
        <v>0</v>
      </c>
      <c r="X4639" s="40">
        <f t="shared" ca="1" si="800"/>
        <v>606</v>
      </c>
      <c r="Y4639" s="30" t="b">
        <f t="shared" ca="1" si="801"/>
        <v>0</v>
      </c>
    </row>
    <row r="4640" spans="1:25" hidden="1">
      <c r="A4640" s="28" t="s">
        <v>5366</v>
      </c>
      <c r="B4640" s="28" t="s">
        <v>5367</v>
      </c>
      <c r="C4640" s="28" t="s">
        <v>4935</v>
      </c>
      <c r="D4640" s="28" t="s">
        <v>2842</v>
      </c>
      <c r="E4640" s="29">
        <v>42339</v>
      </c>
      <c r="F4640" s="28" t="s">
        <v>15851</v>
      </c>
      <c r="G4640" s="30">
        <v>1436</v>
      </c>
      <c r="H4640" s="28" t="s">
        <v>15852</v>
      </c>
      <c r="I4640" s="31">
        <v>0</v>
      </c>
      <c r="J4640" s="31">
        <v>2000</v>
      </c>
      <c r="K4640" s="28" t="s">
        <v>13977</v>
      </c>
      <c r="L4640" s="32">
        <f t="shared" si="793"/>
        <v>-2000</v>
      </c>
      <c r="M4640" s="33">
        <f t="shared" si="794"/>
        <v>2000</v>
      </c>
      <c r="N4640" s="34" t="b">
        <v>1</v>
      </c>
      <c r="O4640" s="35">
        <f t="shared" si="795"/>
        <v>2000</v>
      </c>
      <c r="P4640" s="36" t="str">
        <f t="shared" si="796"/>
        <v>G</v>
      </c>
      <c r="Q4640" s="37" t="str">
        <f t="shared" si="797"/>
        <v>Mull of Kintyre Music and Arts Association</v>
      </c>
      <c r="R4640" s="6" t="str">
        <f t="shared" si="798"/>
        <v>G - Mull of Kintyre Music and Arts Association</v>
      </c>
      <c r="S4640" s="6" t="str">
        <f>IFERROR(INDEX('Vendor Over-ride'!$C:$C, MATCH($R:$R,'Vendor Over-ride'!$A:$A,0)),"")</f>
        <v>G - Mull of Kintyre Music and Arts Association</v>
      </c>
      <c r="U4640" s="38" t="str">
        <f t="shared" si="792"/>
        <v>Lottery</v>
      </c>
      <c r="V4640" s="5" t="str">
        <f t="shared" si="802"/>
        <v>AWARD</v>
      </c>
      <c r="W4640" s="5" t="b">
        <f t="shared" si="799"/>
        <v>0</v>
      </c>
      <c r="X4640" s="40">
        <f t="shared" ca="1" si="800"/>
        <v>8000</v>
      </c>
      <c r="Y4640" s="30" t="b">
        <f t="shared" ca="1" si="801"/>
        <v>0</v>
      </c>
    </row>
    <row r="4641" spans="1:25">
      <c r="A4641" s="28" t="s">
        <v>5366</v>
      </c>
      <c r="B4641" s="28" t="s">
        <v>5367</v>
      </c>
      <c r="C4641" s="28" t="s">
        <v>4935</v>
      </c>
      <c r="D4641" s="28" t="s">
        <v>2842</v>
      </c>
      <c r="E4641" s="29">
        <v>42339</v>
      </c>
      <c r="F4641" s="28" t="s">
        <v>4320</v>
      </c>
      <c r="G4641" s="30">
        <v>1436</v>
      </c>
      <c r="H4641" s="28" t="s">
        <v>15853</v>
      </c>
      <c r="I4641" s="31">
        <v>0</v>
      </c>
      <c r="J4641" s="31">
        <v>11250</v>
      </c>
      <c r="K4641" s="28" t="s">
        <v>13984</v>
      </c>
      <c r="L4641" s="32">
        <f t="shared" si="793"/>
        <v>-11250</v>
      </c>
      <c r="M4641" s="33">
        <f t="shared" si="794"/>
        <v>11250</v>
      </c>
      <c r="N4641" s="34" t="b">
        <v>1</v>
      </c>
      <c r="O4641" s="35">
        <f t="shared" si="795"/>
        <v>11250</v>
      </c>
      <c r="P4641" s="36" t="str">
        <f t="shared" si="796"/>
        <v>G</v>
      </c>
      <c r="Q4641" s="37" t="str">
        <f t="shared" si="797"/>
        <v>Africa in Motion</v>
      </c>
      <c r="R4641" s="6" t="str">
        <f t="shared" si="798"/>
        <v>G - Africa in Motion</v>
      </c>
      <c r="S4641" s="6" t="str">
        <f>IFERROR(INDEX('Vendor Over-ride'!$C:$C, MATCH($R:$R,'Vendor Over-ride'!$A:$A,0)),"")</f>
        <v>G - Africa in Motion</v>
      </c>
      <c r="U4641" s="38" t="str">
        <f t="shared" si="792"/>
        <v>Lottery</v>
      </c>
      <c r="V4641" s="5" t="str">
        <f t="shared" si="802"/>
        <v>AWARD</v>
      </c>
      <c r="W4641" s="5" t="b">
        <f t="shared" si="799"/>
        <v>0</v>
      </c>
      <c r="X4641" s="40">
        <f t="shared" ca="1" si="800"/>
        <v>45000</v>
      </c>
      <c r="Y4641" s="30" t="b">
        <f t="shared" ca="1" si="801"/>
        <v>1</v>
      </c>
    </row>
    <row r="4642" spans="1:25" hidden="1">
      <c r="A4642" s="28" t="s">
        <v>5366</v>
      </c>
      <c r="B4642" s="28" t="s">
        <v>5367</v>
      </c>
      <c r="C4642" s="28" t="s">
        <v>4935</v>
      </c>
      <c r="D4642" s="28" t="s">
        <v>2842</v>
      </c>
      <c r="E4642" s="29">
        <v>42339</v>
      </c>
      <c r="F4642" s="28" t="s">
        <v>4321</v>
      </c>
      <c r="G4642" s="30">
        <v>1436</v>
      </c>
      <c r="H4642" s="28" t="s">
        <v>15854</v>
      </c>
      <c r="I4642" s="31">
        <v>0</v>
      </c>
      <c r="J4642" s="31">
        <v>1062</v>
      </c>
      <c r="K4642" s="28" t="s">
        <v>13994</v>
      </c>
      <c r="L4642" s="32">
        <f t="shared" si="793"/>
        <v>-1062</v>
      </c>
      <c r="M4642" s="33">
        <f t="shared" si="794"/>
        <v>1062</v>
      </c>
      <c r="N4642" s="34" t="b">
        <v>1</v>
      </c>
      <c r="O4642" s="35">
        <f t="shared" si="795"/>
        <v>1062</v>
      </c>
      <c r="P4642" s="36" t="str">
        <f t="shared" si="796"/>
        <v>G</v>
      </c>
      <c r="Q4642" s="37" t="str">
        <f t="shared" si="797"/>
        <v>Flore Cosquer</v>
      </c>
      <c r="R4642" s="6" t="str">
        <f t="shared" si="798"/>
        <v>G - Flore Cosquer</v>
      </c>
      <c r="S4642" s="6" t="str">
        <f>IFERROR(INDEX('Vendor Over-ride'!$C:$C, MATCH($R:$R,'Vendor Over-ride'!$A:$A,0)),"")</f>
        <v>G - Flore Cosquer</v>
      </c>
      <c r="U4642" s="38" t="str">
        <f t="shared" si="792"/>
        <v>Lottery</v>
      </c>
      <c r="V4642" s="5" t="str">
        <f t="shared" si="802"/>
        <v>AWARD</v>
      </c>
      <c r="W4642" s="5" t="b">
        <f t="shared" si="799"/>
        <v>0</v>
      </c>
      <c r="X4642" s="40">
        <f t="shared" ca="1" si="800"/>
        <v>5187</v>
      </c>
      <c r="Y4642" s="30" t="b">
        <f t="shared" ca="1" si="801"/>
        <v>0</v>
      </c>
    </row>
    <row r="4643" spans="1:25" hidden="1">
      <c r="A4643" s="28" t="s">
        <v>5366</v>
      </c>
      <c r="B4643" s="28" t="s">
        <v>5367</v>
      </c>
      <c r="C4643" s="28" t="s">
        <v>4935</v>
      </c>
      <c r="D4643" s="28" t="s">
        <v>2842</v>
      </c>
      <c r="E4643" s="29">
        <v>42339</v>
      </c>
      <c r="F4643" s="28" t="s">
        <v>15855</v>
      </c>
      <c r="G4643" s="30">
        <v>1436</v>
      </c>
      <c r="H4643" s="28" t="s">
        <v>15856</v>
      </c>
      <c r="I4643" s="31">
        <v>0</v>
      </c>
      <c r="J4643" s="31">
        <v>5406</v>
      </c>
      <c r="K4643" s="28" t="s">
        <v>14132</v>
      </c>
      <c r="L4643" s="32">
        <f t="shared" si="793"/>
        <v>-5406</v>
      </c>
      <c r="M4643" s="33">
        <f t="shared" si="794"/>
        <v>5406</v>
      </c>
      <c r="N4643" s="34" t="b">
        <v>1</v>
      </c>
      <c r="O4643" s="35">
        <f t="shared" si="795"/>
        <v>5406</v>
      </c>
      <c r="P4643" s="36" t="str">
        <f t="shared" si="796"/>
        <v>G</v>
      </c>
      <c r="Q4643" s="37" t="str">
        <f t="shared" si="797"/>
        <v>Borders Book Festival</v>
      </c>
      <c r="R4643" s="6" t="str">
        <f t="shared" si="798"/>
        <v>G - Borders Book Festival</v>
      </c>
      <c r="S4643" s="6" t="str">
        <f>IFERROR(INDEX('Vendor Over-ride'!$C:$C, MATCH($R:$R,'Vendor Over-ride'!$A:$A,0)),"")</f>
        <v>G - Borders Book Festival</v>
      </c>
      <c r="U4643" s="38" t="str">
        <f t="shared" si="792"/>
        <v>Lottery</v>
      </c>
      <c r="V4643" s="5" t="str">
        <f t="shared" si="802"/>
        <v>AWARD</v>
      </c>
      <c r="W4643" s="5" t="b">
        <f t="shared" si="799"/>
        <v>0</v>
      </c>
      <c r="X4643" s="40">
        <f t="shared" ca="1" si="800"/>
        <v>21625</v>
      </c>
      <c r="Y4643" s="30" t="b">
        <f t="shared" ca="1" si="801"/>
        <v>0</v>
      </c>
    </row>
    <row r="4644" spans="1:25" hidden="1">
      <c r="A4644" s="28" t="s">
        <v>5366</v>
      </c>
      <c r="B4644" s="28" t="s">
        <v>5367</v>
      </c>
      <c r="C4644" s="28" t="s">
        <v>4935</v>
      </c>
      <c r="D4644" s="28" t="s">
        <v>2842</v>
      </c>
      <c r="E4644" s="29">
        <v>42339</v>
      </c>
      <c r="F4644" s="28" t="s">
        <v>15857</v>
      </c>
      <c r="G4644" s="30">
        <v>1436</v>
      </c>
      <c r="H4644" s="28" t="s">
        <v>15858</v>
      </c>
      <c r="I4644" s="31">
        <v>0</v>
      </c>
      <c r="J4644" s="31">
        <v>3750</v>
      </c>
      <c r="K4644" s="28" t="s">
        <v>14137</v>
      </c>
      <c r="L4644" s="32">
        <f t="shared" si="793"/>
        <v>-3750</v>
      </c>
      <c r="M4644" s="33">
        <f t="shared" si="794"/>
        <v>3750</v>
      </c>
      <c r="N4644" s="34" t="b">
        <v>1</v>
      </c>
      <c r="O4644" s="35">
        <f t="shared" si="795"/>
        <v>3750</v>
      </c>
      <c r="P4644" s="36" t="str">
        <f t="shared" si="796"/>
        <v>G</v>
      </c>
      <c r="Q4644" s="37" t="str">
        <f t="shared" si="797"/>
        <v>Associazione Pisa Book Festival</v>
      </c>
      <c r="R4644" s="6" t="str">
        <f t="shared" si="798"/>
        <v>G - Associazione Pisa Book Festival</v>
      </c>
      <c r="S4644" s="6" t="str">
        <f>IFERROR(INDEX('Vendor Over-ride'!$C:$C, MATCH($R:$R,'Vendor Over-ride'!$A:$A,0)),"")</f>
        <v>G - Associazione Pisa Book Festival</v>
      </c>
      <c r="U4644" s="38" t="str">
        <f t="shared" si="792"/>
        <v>Lottery</v>
      </c>
      <c r="V4644" s="5" t="str">
        <f t="shared" si="802"/>
        <v>AWARD</v>
      </c>
      <c r="W4644" s="5" t="b">
        <f t="shared" si="799"/>
        <v>0</v>
      </c>
      <c r="X4644" s="40">
        <f t="shared" ca="1" si="800"/>
        <v>15000</v>
      </c>
      <c r="Y4644" s="30" t="b">
        <f t="shared" ca="1" si="801"/>
        <v>0</v>
      </c>
    </row>
    <row r="4645" spans="1:25" hidden="1">
      <c r="A4645" s="28" t="s">
        <v>5366</v>
      </c>
      <c r="B4645" s="28" t="s">
        <v>5367</v>
      </c>
      <c r="C4645" s="28" t="s">
        <v>4935</v>
      </c>
      <c r="D4645" s="28" t="s">
        <v>2842</v>
      </c>
      <c r="E4645" s="29">
        <v>42339</v>
      </c>
      <c r="F4645" s="28" t="s">
        <v>4322</v>
      </c>
      <c r="G4645" s="30">
        <v>1436</v>
      </c>
      <c r="H4645" s="28" t="s">
        <v>15859</v>
      </c>
      <c r="I4645" s="31">
        <v>0</v>
      </c>
      <c r="J4645" s="31">
        <v>880</v>
      </c>
      <c r="K4645" s="28" t="s">
        <v>14699</v>
      </c>
      <c r="L4645" s="32">
        <f t="shared" si="793"/>
        <v>-880</v>
      </c>
      <c r="M4645" s="33">
        <f t="shared" si="794"/>
        <v>880</v>
      </c>
      <c r="N4645" s="34" t="b">
        <v>1</v>
      </c>
      <c r="O4645" s="35">
        <f t="shared" si="795"/>
        <v>880</v>
      </c>
      <c r="P4645" s="36" t="str">
        <f t="shared" si="796"/>
        <v>G</v>
      </c>
      <c r="Q4645" s="37" t="str">
        <f t="shared" si="797"/>
        <v>Leighton Jones</v>
      </c>
      <c r="R4645" s="6" t="str">
        <f t="shared" si="798"/>
        <v>G - Leighton Jones</v>
      </c>
      <c r="S4645" s="6" t="str">
        <f>IFERROR(INDEX('Vendor Over-ride'!$C:$C, MATCH($R:$R,'Vendor Over-ride'!$A:$A,0)),"")</f>
        <v>G - Leighton Jones</v>
      </c>
      <c r="U4645" s="38" t="str">
        <f t="shared" si="792"/>
        <v>Lottery</v>
      </c>
      <c r="V4645" s="5" t="str">
        <f t="shared" si="802"/>
        <v>AWARD</v>
      </c>
      <c r="W4645" s="5" t="b">
        <f t="shared" si="799"/>
        <v>0</v>
      </c>
      <c r="X4645" s="40">
        <f t="shared" ca="1" si="800"/>
        <v>3519</v>
      </c>
      <c r="Y4645" s="30" t="b">
        <f t="shared" ca="1" si="801"/>
        <v>0</v>
      </c>
    </row>
    <row r="4646" spans="1:25" hidden="1">
      <c r="A4646" s="28" t="s">
        <v>5366</v>
      </c>
      <c r="B4646" s="28" t="s">
        <v>5367</v>
      </c>
      <c r="C4646" s="28" t="s">
        <v>4935</v>
      </c>
      <c r="D4646" s="28" t="s">
        <v>2842</v>
      </c>
      <c r="E4646" s="29">
        <v>42339</v>
      </c>
      <c r="F4646" s="28" t="s">
        <v>4323</v>
      </c>
      <c r="G4646" s="30">
        <v>1436</v>
      </c>
      <c r="H4646" s="28" t="s">
        <v>15860</v>
      </c>
      <c r="I4646" s="31">
        <v>0</v>
      </c>
      <c r="J4646" s="31">
        <v>2139.0500000000002</v>
      </c>
      <c r="K4646" s="28" t="s">
        <v>14859</v>
      </c>
      <c r="L4646" s="32">
        <f t="shared" si="793"/>
        <v>-2139.0500000000002</v>
      </c>
      <c r="M4646" s="33">
        <f t="shared" si="794"/>
        <v>2139.0500000000002</v>
      </c>
      <c r="N4646" s="34" t="b">
        <v>1</v>
      </c>
      <c r="O4646" s="35">
        <f t="shared" si="795"/>
        <v>2139.0500000000002</v>
      </c>
      <c r="P4646" s="36" t="str">
        <f t="shared" si="796"/>
        <v>G</v>
      </c>
      <c r="Q4646" s="37" t="str">
        <f t="shared" si="797"/>
        <v>Garioch Jazz Club</v>
      </c>
      <c r="R4646" s="6" t="str">
        <f t="shared" si="798"/>
        <v>G - Garioch Jazz Club</v>
      </c>
      <c r="S4646" s="6" t="str">
        <f>IFERROR(INDEX('Vendor Over-ride'!$C:$C, MATCH($R:$R,'Vendor Over-ride'!$A:$A,0)),"")</f>
        <v>G - Garioch Jazz Club</v>
      </c>
      <c r="U4646" s="38" t="str">
        <f t="shared" si="792"/>
        <v>Lottery</v>
      </c>
      <c r="V4646" s="5" t="str">
        <f t="shared" si="802"/>
        <v>AWARD</v>
      </c>
      <c r="W4646" s="5" t="b">
        <f t="shared" si="799"/>
        <v>0</v>
      </c>
      <c r="X4646" s="40">
        <f t="shared" ca="1" si="800"/>
        <v>9639.0499999999993</v>
      </c>
      <c r="Y4646" s="30" t="b">
        <f t="shared" ca="1" si="801"/>
        <v>0</v>
      </c>
    </row>
    <row r="4647" spans="1:25" hidden="1">
      <c r="A4647" s="28" t="s">
        <v>5366</v>
      </c>
      <c r="B4647" s="28" t="s">
        <v>5367</v>
      </c>
      <c r="C4647" s="28" t="s">
        <v>4935</v>
      </c>
      <c r="D4647" s="28" t="s">
        <v>2842</v>
      </c>
      <c r="E4647" s="29">
        <v>42339</v>
      </c>
      <c r="F4647" s="28" t="s">
        <v>4324</v>
      </c>
      <c r="G4647" s="30">
        <v>1436</v>
      </c>
      <c r="H4647" s="28" t="s">
        <v>15861</v>
      </c>
      <c r="I4647" s="31">
        <v>0</v>
      </c>
      <c r="J4647" s="31">
        <v>1728.83</v>
      </c>
      <c r="K4647" s="28" t="s">
        <v>14959</v>
      </c>
      <c r="L4647" s="32">
        <f t="shared" si="793"/>
        <v>-1728.83</v>
      </c>
      <c r="M4647" s="33">
        <f t="shared" si="794"/>
        <v>1728.83</v>
      </c>
      <c r="N4647" s="34" t="b">
        <v>1</v>
      </c>
      <c r="O4647" s="35">
        <f t="shared" si="795"/>
        <v>1728.83</v>
      </c>
      <c r="P4647" s="36" t="str">
        <f t="shared" si="796"/>
        <v>G</v>
      </c>
      <c r="Q4647" s="37" t="str">
        <f t="shared" si="797"/>
        <v>Shane Connolly</v>
      </c>
      <c r="R4647" s="6" t="str">
        <f t="shared" si="798"/>
        <v>G - Shane Connolly</v>
      </c>
      <c r="S4647" s="6" t="str">
        <f>IFERROR(INDEX('Vendor Over-ride'!$C:$C, MATCH($R:$R,'Vendor Over-ride'!$A:$A,0)),"")</f>
        <v>G - Shane Connolly</v>
      </c>
      <c r="U4647" s="38" t="str">
        <f t="shared" si="792"/>
        <v>Lottery</v>
      </c>
      <c r="V4647" s="5" t="str">
        <f t="shared" si="802"/>
        <v>AWARD</v>
      </c>
      <c r="W4647" s="5" t="b">
        <f t="shared" si="799"/>
        <v>0</v>
      </c>
      <c r="X4647" s="40">
        <f t="shared" ca="1" si="800"/>
        <v>7986.83</v>
      </c>
      <c r="Y4647" s="30" t="b">
        <f t="shared" ca="1" si="801"/>
        <v>0</v>
      </c>
    </row>
    <row r="4648" spans="1:25" hidden="1">
      <c r="A4648" s="28" t="s">
        <v>5366</v>
      </c>
      <c r="B4648" s="28" t="s">
        <v>5367</v>
      </c>
      <c r="C4648" s="28" t="s">
        <v>4935</v>
      </c>
      <c r="D4648" s="28" t="s">
        <v>2842</v>
      </c>
      <c r="E4648" s="29">
        <v>42339</v>
      </c>
      <c r="F4648" s="28" t="s">
        <v>4325</v>
      </c>
      <c r="G4648" s="30">
        <v>1436</v>
      </c>
      <c r="H4648" s="28" t="s">
        <v>15862</v>
      </c>
      <c r="I4648" s="31">
        <v>0</v>
      </c>
      <c r="J4648" s="31">
        <v>963</v>
      </c>
      <c r="K4648" s="28" t="s">
        <v>15198</v>
      </c>
      <c r="L4648" s="32">
        <f t="shared" si="793"/>
        <v>-963</v>
      </c>
      <c r="M4648" s="33">
        <f t="shared" si="794"/>
        <v>963</v>
      </c>
      <c r="N4648" s="34" t="b">
        <v>1</v>
      </c>
      <c r="O4648" s="35">
        <f t="shared" si="795"/>
        <v>963</v>
      </c>
      <c r="P4648" s="36" t="str">
        <f t="shared" si="796"/>
        <v>G</v>
      </c>
      <c r="Q4648" s="37" t="str">
        <f t="shared" si="797"/>
        <v>Daniel Allison</v>
      </c>
      <c r="R4648" s="6" t="str">
        <f t="shared" si="798"/>
        <v>G - Daniel Allison</v>
      </c>
      <c r="S4648" s="6" t="str">
        <f>IFERROR(INDEX('Vendor Over-ride'!$C:$C, MATCH($R:$R,'Vendor Over-ride'!$A:$A,0)),"")</f>
        <v>G - Daniel Allison</v>
      </c>
      <c r="U4648" s="38" t="str">
        <f t="shared" si="792"/>
        <v>Lottery</v>
      </c>
      <c r="V4648" s="5" t="str">
        <f t="shared" si="802"/>
        <v>AWARD</v>
      </c>
      <c r="W4648" s="5" t="b">
        <f t="shared" si="799"/>
        <v>0</v>
      </c>
      <c r="X4648" s="40">
        <f t="shared" ca="1" si="800"/>
        <v>3853</v>
      </c>
      <c r="Y4648" s="30" t="b">
        <f t="shared" ca="1" si="801"/>
        <v>0</v>
      </c>
    </row>
    <row r="4649" spans="1:25" hidden="1">
      <c r="A4649" s="28" t="s">
        <v>5366</v>
      </c>
      <c r="B4649" s="28" t="s">
        <v>5367</v>
      </c>
      <c r="C4649" s="28" t="s">
        <v>4935</v>
      </c>
      <c r="D4649" s="28" t="s">
        <v>2842</v>
      </c>
      <c r="E4649" s="29">
        <v>42339</v>
      </c>
      <c r="F4649" s="28" t="s">
        <v>4326</v>
      </c>
      <c r="G4649" s="30">
        <v>1436</v>
      </c>
      <c r="H4649" s="28" t="s">
        <v>15863</v>
      </c>
      <c r="I4649" s="31">
        <v>0</v>
      </c>
      <c r="J4649" s="31">
        <v>13414</v>
      </c>
      <c r="K4649" s="28" t="s">
        <v>15864</v>
      </c>
      <c r="L4649" s="32">
        <f t="shared" si="793"/>
        <v>-13414</v>
      </c>
      <c r="M4649" s="33">
        <f t="shared" si="794"/>
        <v>13414</v>
      </c>
      <c r="N4649" s="34" t="b">
        <v>1</v>
      </c>
      <c r="O4649" s="35">
        <f t="shared" si="795"/>
        <v>13414</v>
      </c>
      <c r="P4649" s="36" t="str">
        <f t="shared" si="796"/>
        <v>G</v>
      </c>
      <c r="Q4649" s="37" t="str">
        <f t="shared" si="797"/>
        <v>Matt Regan</v>
      </c>
      <c r="R4649" s="6" t="str">
        <f t="shared" si="798"/>
        <v>G - Matt Regan</v>
      </c>
      <c r="S4649" s="6" t="str">
        <f>IFERROR(INDEX('Vendor Over-ride'!$C:$C, MATCH($R:$R,'Vendor Over-ride'!$A:$A,0)),"")</f>
        <v>G - Matt Regan</v>
      </c>
      <c r="U4649" s="38" t="str">
        <f t="shared" si="792"/>
        <v>Lottery</v>
      </c>
      <c r="V4649" s="5" t="str">
        <f t="shared" si="802"/>
        <v>AWARD</v>
      </c>
      <c r="W4649" s="5" t="b">
        <f t="shared" si="799"/>
        <v>0</v>
      </c>
      <c r="X4649" s="40">
        <f t="shared" ca="1" si="800"/>
        <v>13414</v>
      </c>
      <c r="Y4649" s="30" t="b">
        <f t="shared" ca="1" si="801"/>
        <v>0</v>
      </c>
    </row>
    <row r="4650" spans="1:25" hidden="1">
      <c r="A4650" s="28" t="s">
        <v>5366</v>
      </c>
      <c r="B4650" s="28" t="s">
        <v>5367</v>
      </c>
      <c r="C4650" s="28" t="s">
        <v>4935</v>
      </c>
      <c r="D4650" s="28" t="s">
        <v>2842</v>
      </c>
      <c r="E4650" s="29">
        <v>42339</v>
      </c>
      <c r="F4650" s="28" t="s">
        <v>15865</v>
      </c>
      <c r="G4650" s="30">
        <v>1436</v>
      </c>
      <c r="H4650" s="28" t="s">
        <v>15866</v>
      </c>
      <c r="I4650" s="31">
        <v>0</v>
      </c>
      <c r="J4650" s="31">
        <v>4500</v>
      </c>
      <c r="K4650" s="28" t="s">
        <v>15867</v>
      </c>
      <c r="L4650" s="32">
        <f t="shared" si="793"/>
        <v>-4500</v>
      </c>
      <c r="M4650" s="33">
        <f t="shared" si="794"/>
        <v>4500</v>
      </c>
      <c r="N4650" s="34" t="b">
        <v>1</v>
      </c>
      <c r="O4650" s="35">
        <f t="shared" si="795"/>
        <v>4500</v>
      </c>
      <c r="P4650" s="36" t="str">
        <f t="shared" si="796"/>
        <v>G</v>
      </c>
      <c r="Q4650" s="37" t="str">
        <f t="shared" si="797"/>
        <v>Robert Hubbert</v>
      </c>
      <c r="R4650" s="6" t="str">
        <f t="shared" si="798"/>
        <v>G - Robert Hubbert</v>
      </c>
      <c r="S4650" s="6" t="str">
        <f>IFERROR(INDEX('Vendor Over-ride'!$C:$C, MATCH($R:$R,'Vendor Over-ride'!$A:$A,0)),"")</f>
        <v>G - Robert Hubbert</v>
      </c>
      <c r="U4650" s="38" t="str">
        <f t="shared" si="792"/>
        <v>Lottery</v>
      </c>
      <c r="V4650" s="5" t="str">
        <f t="shared" si="802"/>
        <v>AWARD</v>
      </c>
      <c r="W4650" s="5" t="b">
        <f t="shared" si="799"/>
        <v>0</v>
      </c>
      <c r="X4650" s="40">
        <f t="shared" ca="1" si="800"/>
        <v>4500</v>
      </c>
      <c r="Y4650" s="30" t="b">
        <f t="shared" ca="1" si="801"/>
        <v>0</v>
      </c>
    </row>
    <row r="4651" spans="1:25" hidden="1">
      <c r="A4651" s="28" t="s">
        <v>5366</v>
      </c>
      <c r="B4651" s="28" t="s">
        <v>5367</v>
      </c>
      <c r="C4651" s="28" t="s">
        <v>4935</v>
      </c>
      <c r="D4651" s="28" t="s">
        <v>2842</v>
      </c>
      <c r="E4651" s="29">
        <v>42339</v>
      </c>
      <c r="F4651" s="28" t="s">
        <v>4327</v>
      </c>
      <c r="G4651" s="30">
        <v>1436</v>
      </c>
      <c r="H4651" s="28" t="s">
        <v>15868</v>
      </c>
      <c r="I4651" s="31">
        <v>0</v>
      </c>
      <c r="J4651" s="31">
        <v>1125</v>
      </c>
      <c r="K4651" s="28" t="s">
        <v>15869</v>
      </c>
      <c r="L4651" s="32">
        <f t="shared" si="793"/>
        <v>-1125</v>
      </c>
      <c r="M4651" s="33">
        <f t="shared" si="794"/>
        <v>1125</v>
      </c>
      <c r="N4651" s="34" t="b">
        <v>1</v>
      </c>
      <c r="O4651" s="35">
        <f t="shared" si="795"/>
        <v>1125</v>
      </c>
      <c r="P4651" s="36" t="str">
        <f t="shared" si="796"/>
        <v>G</v>
      </c>
      <c r="Q4651" s="37" t="str">
        <f t="shared" si="797"/>
        <v>Icarus Theatre Collective</v>
      </c>
      <c r="R4651" s="6" t="str">
        <f t="shared" si="798"/>
        <v>G - Icarus Theatre Collective</v>
      </c>
      <c r="S4651" s="6" t="str">
        <f>IFERROR(INDEX('Vendor Over-ride'!$C:$C, MATCH($R:$R,'Vendor Over-ride'!$A:$A,0)),"")</f>
        <v>G - Icarus Theatre Collective</v>
      </c>
      <c r="U4651" s="38" t="str">
        <f t="shared" si="792"/>
        <v>Lottery</v>
      </c>
      <c r="V4651" s="5" t="str">
        <f t="shared" si="802"/>
        <v>AWARD</v>
      </c>
      <c r="W4651" s="5" t="b">
        <f t="shared" si="799"/>
        <v>0</v>
      </c>
      <c r="X4651" s="40">
        <f t="shared" ca="1" si="800"/>
        <v>1125</v>
      </c>
      <c r="Y4651" s="30" t="b">
        <f t="shared" ca="1" si="801"/>
        <v>0</v>
      </c>
    </row>
    <row r="4652" spans="1:25">
      <c r="A4652" s="28" t="s">
        <v>5366</v>
      </c>
      <c r="B4652" s="28" t="s">
        <v>5367</v>
      </c>
      <c r="C4652" s="28" t="s">
        <v>4935</v>
      </c>
      <c r="D4652" s="28" t="s">
        <v>2842</v>
      </c>
      <c r="E4652" s="29">
        <v>42339</v>
      </c>
      <c r="F4652" s="28" t="s">
        <v>4328</v>
      </c>
      <c r="G4652" s="30">
        <v>1436</v>
      </c>
      <c r="H4652" s="28" t="s">
        <v>15870</v>
      </c>
      <c r="I4652" s="31">
        <v>0</v>
      </c>
      <c r="J4652" s="31">
        <v>39900</v>
      </c>
      <c r="K4652" s="28" t="s">
        <v>15871</v>
      </c>
      <c r="L4652" s="32">
        <f t="shared" si="793"/>
        <v>-39900</v>
      </c>
      <c r="M4652" s="33">
        <f t="shared" si="794"/>
        <v>39900</v>
      </c>
      <c r="N4652" s="34" t="b">
        <v>1</v>
      </c>
      <c r="O4652" s="35">
        <f t="shared" si="795"/>
        <v>39900</v>
      </c>
      <c r="P4652" s="36" t="str">
        <f t="shared" si="796"/>
        <v>G</v>
      </c>
      <c r="Q4652" s="37" t="str">
        <f t="shared" si="797"/>
        <v>North Edinburgh Arts Ltd</v>
      </c>
      <c r="R4652" s="6" t="str">
        <f t="shared" si="798"/>
        <v>G - North Edinburgh Arts Ltd</v>
      </c>
      <c r="S4652" s="6" t="str">
        <f>IFERROR(INDEX('Vendor Over-ride'!$C:$C, MATCH($R:$R,'Vendor Over-ride'!$A:$A,0)),"")</f>
        <v>G - North Edinburgh Arts Ltd</v>
      </c>
      <c r="U4652" s="38" t="str">
        <f t="shared" si="792"/>
        <v>Lottery</v>
      </c>
      <c r="V4652" s="5" t="str">
        <f t="shared" si="802"/>
        <v>AWARD</v>
      </c>
      <c r="W4652" s="5" t="b">
        <f t="shared" si="799"/>
        <v>1</v>
      </c>
      <c r="X4652" s="40">
        <f t="shared" ca="1" si="800"/>
        <v>51150</v>
      </c>
      <c r="Y4652" s="30" t="b">
        <f t="shared" ca="1" si="801"/>
        <v>1</v>
      </c>
    </row>
    <row r="4653" spans="1:25" hidden="1">
      <c r="A4653" s="28" t="s">
        <v>5366</v>
      </c>
      <c r="B4653" s="28" t="s">
        <v>5367</v>
      </c>
      <c r="C4653" s="28" t="s">
        <v>4935</v>
      </c>
      <c r="D4653" s="28" t="s">
        <v>2842</v>
      </c>
      <c r="E4653" s="29">
        <v>42339</v>
      </c>
      <c r="F4653" s="28" t="s">
        <v>4329</v>
      </c>
      <c r="G4653" s="30">
        <v>1436</v>
      </c>
      <c r="H4653" s="28" t="s">
        <v>15872</v>
      </c>
      <c r="I4653" s="31">
        <v>0</v>
      </c>
      <c r="J4653" s="31">
        <v>6000</v>
      </c>
      <c r="K4653" s="28" t="s">
        <v>15873</v>
      </c>
      <c r="L4653" s="32">
        <f t="shared" si="793"/>
        <v>-6000</v>
      </c>
      <c r="M4653" s="33">
        <f t="shared" si="794"/>
        <v>6000</v>
      </c>
      <c r="N4653" s="34" t="b">
        <v>1</v>
      </c>
      <c r="O4653" s="35">
        <f t="shared" si="795"/>
        <v>6000</v>
      </c>
      <c r="P4653" s="36" t="str">
        <f t="shared" si="796"/>
        <v>G</v>
      </c>
      <c r="Q4653" s="37" t="str">
        <f t="shared" si="797"/>
        <v>Craig Ward</v>
      </c>
      <c r="R4653" s="6" t="str">
        <f t="shared" si="798"/>
        <v>G - Craig Ward</v>
      </c>
      <c r="S4653" s="6" t="str">
        <f>IFERROR(INDEX('Vendor Over-ride'!$C:$C, MATCH($R:$R,'Vendor Over-ride'!$A:$A,0)),"")</f>
        <v>G - Craig Ward</v>
      </c>
      <c r="U4653" s="38" t="str">
        <f t="shared" si="792"/>
        <v>Lottery</v>
      </c>
      <c r="V4653" s="5" t="str">
        <f t="shared" si="802"/>
        <v>AWARD</v>
      </c>
      <c r="W4653" s="5" t="b">
        <f t="shared" si="799"/>
        <v>0</v>
      </c>
      <c r="X4653" s="40">
        <f t="shared" ca="1" si="800"/>
        <v>6000</v>
      </c>
      <c r="Y4653" s="30" t="b">
        <f t="shared" ca="1" si="801"/>
        <v>0</v>
      </c>
    </row>
    <row r="4654" spans="1:25">
      <c r="A4654" s="28" t="s">
        <v>5366</v>
      </c>
      <c r="B4654" s="28" t="s">
        <v>5367</v>
      </c>
      <c r="C4654" s="28" t="s">
        <v>4935</v>
      </c>
      <c r="D4654" s="28" t="s">
        <v>2842</v>
      </c>
      <c r="E4654" s="29">
        <v>42339</v>
      </c>
      <c r="F4654" s="28" t="s">
        <v>4330</v>
      </c>
      <c r="G4654" s="30">
        <v>1436</v>
      </c>
      <c r="H4654" s="28" t="s">
        <v>15874</v>
      </c>
      <c r="I4654" s="31">
        <v>0</v>
      </c>
      <c r="J4654" s="31">
        <v>63000</v>
      </c>
      <c r="K4654" s="28" t="s">
        <v>5400</v>
      </c>
      <c r="L4654" s="32">
        <f t="shared" si="793"/>
        <v>-63000</v>
      </c>
      <c r="M4654" s="33">
        <f t="shared" si="794"/>
        <v>63000</v>
      </c>
      <c r="N4654" s="34" t="b">
        <v>1</v>
      </c>
      <c r="O4654" s="35">
        <f t="shared" si="795"/>
        <v>63000</v>
      </c>
      <c r="P4654" s="36" t="str">
        <f t="shared" si="796"/>
        <v>I</v>
      </c>
      <c r="Q4654" s="37" t="str">
        <f t="shared" si="797"/>
        <v>Aberdeen Performing Arts</v>
      </c>
      <c r="R4654" s="6" t="str">
        <f t="shared" si="798"/>
        <v>I - Aberdeen Performing Arts</v>
      </c>
      <c r="S4654" s="6" t="str">
        <f>IFERROR(INDEX('Vendor Over-ride'!$C:$C, MATCH($R:$R,'Vendor Over-ride'!$A:$A,0)),"")</f>
        <v>I - Aberdeen Performing Arts</v>
      </c>
      <c r="U4654" s="38" t="str">
        <f t="shared" si="792"/>
        <v>Lottery</v>
      </c>
      <c r="V4654" s="5" t="str">
        <f t="shared" si="802"/>
        <v>AWARD</v>
      </c>
      <c r="W4654" s="5" t="b">
        <f t="shared" si="799"/>
        <v>1</v>
      </c>
      <c r="X4654" s="40">
        <f t="shared" ca="1" si="800"/>
        <v>212497.96</v>
      </c>
      <c r="Y4654" s="30" t="b">
        <f t="shared" ca="1" si="801"/>
        <v>1</v>
      </c>
    </row>
    <row r="4655" spans="1:25" hidden="1">
      <c r="A4655" s="28" t="s">
        <v>5366</v>
      </c>
      <c r="B4655" s="28" t="s">
        <v>5367</v>
      </c>
      <c r="C4655" s="28" t="s">
        <v>4935</v>
      </c>
      <c r="D4655" s="28" t="s">
        <v>2842</v>
      </c>
      <c r="E4655" s="29">
        <v>42339</v>
      </c>
      <c r="F4655" s="28" t="s">
        <v>4331</v>
      </c>
      <c r="G4655" s="30">
        <v>1436</v>
      </c>
      <c r="H4655" s="28" t="s">
        <v>15875</v>
      </c>
      <c r="I4655" s="31">
        <v>0</v>
      </c>
      <c r="J4655" s="31">
        <v>13500</v>
      </c>
      <c r="K4655" s="28" t="s">
        <v>5470</v>
      </c>
      <c r="L4655" s="32">
        <f t="shared" si="793"/>
        <v>-13500</v>
      </c>
      <c r="M4655" s="33">
        <f t="shared" si="794"/>
        <v>13500</v>
      </c>
      <c r="N4655" s="34" t="b">
        <v>1</v>
      </c>
      <c r="O4655" s="35">
        <f t="shared" si="795"/>
        <v>13500</v>
      </c>
      <c r="P4655" s="36" t="str">
        <f t="shared" si="796"/>
        <v>I</v>
      </c>
      <c r="Q4655" s="37" t="str">
        <f t="shared" si="797"/>
        <v>Borderline Theatre Company</v>
      </c>
      <c r="R4655" s="6" t="str">
        <f t="shared" si="798"/>
        <v>I - Borderline Theatre Company</v>
      </c>
      <c r="S4655" s="6" t="str">
        <f>IFERROR(INDEX('Vendor Over-ride'!$C:$C, MATCH($R:$R,'Vendor Over-ride'!$A:$A,0)),"")</f>
        <v>I - Borderline Theatre Company</v>
      </c>
      <c r="U4655" s="38" t="str">
        <f t="shared" ref="U4655:U4718" si="803">"Lottery"</f>
        <v>Lottery</v>
      </c>
      <c r="V4655" s="5" t="str">
        <f t="shared" si="802"/>
        <v>AWARD</v>
      </c>
      <c r="W4655" s="5" t="b">
        <f t="shared" si="799"/>
        <v>0</v>
      </c>
      <c r="X4655" s="40">
        <f t="shared" ca="1" si="800"/>
        <v>13500</v>
      </c>
      <c r="Y4655" s="30" t="b">
        <f t="shared" ca="1" si="801"/>
        <v>0</v>
      </c>
    </row>
    <row r="4656" spans="1:25">
      <c r="A4656" s="28" t="s">
        <v>5366</v>
      </c>
      <c r="B4656" s="28" t="s">
        <v>5367</v>
      </c>
      <c r="C4656" s="28" t="s">
        <v>4935</v>
      </c>
      <c r="D4656" s="28" t="s">
        <v>2842</v>
      </c>
      <c r="E4656" s="29">
        <v>42339</v>
      </c>
      <c r="F4656" s="28" t="s">
        <v>4333</v>
      </c>
      <c r="G4656" s="30">
        <v>1436</v>
      </c>
      <c r="H4656" s="28" t="s">
        <v>15876</v>
      </c>
      <c r="I4656" s="31">
        <v>0</v>
      </c>
      <c r="J4656" s="31">
        <v>9954.76</v>
      </c>
      <c r="K4656" s="28" t="s">
        <v>5371</v>
      </c>
      <c r="L4656" s="32">
        <f t="shared" si="793"/>
        <v>-9954.76</v>
      </c>
      <c r="M4656" s="33">
        <f t="shared" si="794"/>
        <v>9954.76</v>
      </c>
      <c r="N4656" s="34" t="b">
        <v>1</v>
      </c>
      <c r="O4656" s="35">
        <f t="shared" si="795"/>
        <v>9954.76</v>
      </c>
      <c r="P4656" s="36" t="str">
        <f t="shared" si="796"/>
        <v>I</v>
      </c>
      <c r="Q4656" s="37" t="str">
        <f t="shared" si="797"/>
        <v>Comar</v>
      </c>
      <c r="R4656" s="6" t="str">
        <f t="shared" si="798"/>
        <v>I - Comar</v>
      </c>
      <c r="S4656" s="6" t="str">
        <f>IFERROR(INDEX('Vendor Over-ride'!$C:$C, MATCH($R:$R,'Vendor Over-ride'!$A:$A,0)),"")</f>
        <v>I - Comar</v>
      </c>
      <c r="U4656" s="38" t="str">
        <f t="shared" si="803"/>
        <v>Lottery</v>
      </c>
      <c r="V4656" s="5" t="str">
        <f t="shared" si="802"/>
        <v>AWARD</v>
      </c>
      <c r="W4656" s="5" t="b">
        <f t="shared" si="799"/>
        <v>0</v>
      </c>
      <c r="X4656" s="40">
        <f t="shared" ca="1" si="800"/>
        <v>97700.849999999991</v>
      </c>
      <c r="Y4656" s="30" t="b">
        <f t="shared" ca="1" si="801"/>
        <v>1</v>
      </c>
    </row>
    <row r="4657" spans="1:25">
      <c r="A4657" s="28" t="s">
        <v>5366</v>
      </c>
      <c r="B4657" s="28" t="s">
        <v>5367</v>
      </c>
      <c r="C4657" s="28" t="s">
        <v>4935</v>
      </c>
      <c r="D4657" s="28" t="s">
        <v>2842</v>
      </c>
      <c r="E4657" s="29">
        <v>42339</v>
      </c>
      <c r="F4657" s="28" t="s">
        <v>4334</v>
      </c>
      <c r="G4657" s="30">
        <v>1436</v>
      </c>
      <c r="H4657" s="28" t="s">
        <v>15877</v>
      </c>
      <c r="I4657" s="31">
        <v>0</v>
      </c>
      <c r="J4657" s="31">
        <v>12000</v>
      </c>
      <c r="K4657" s="28" t="s">
        <v>14009</v>
      </c>
      <c r="L4657" s="32">
        <f t="shared" si="793"/>
        <v>-12000</v>
      </c>
      <c r="M4657" s="33">
        <f t="shared" si="794"/>
        <v>12000</v>
      </c>
      <c r="N4657" s="34" t="b">
        <v>1</v>
      </c>
      <c r="O4657" s="35">
        <f t="shared" si="795"/>
        <v>12000</v>
      </c>
      <c r="P4657" s="36" t="str">
        <f t="shared" si="796"/>
        <v>I</v>
      </c>
      <c r="Q4657" s="37" t="str">
        <f t="shared" si="797"/>
        <v>David M Hughes</v>
      </c>
      <c r="R4657" s="6" t="str">
        <f t="shared" si="798"/>
        <v>I - David M Hughes</v>
      </c>
      <c r="S4657" s="6" t="str">
        <f>IFERROR(INDEX('Vendor Over-ride'!$C:$C, MATCH($R:$R,'Vendor Over-ride'!$A:$A,0)),"")</f>
        <v>I - David M Hughes</v>
      </c>
      <c r="U4657" s="38" t="str">
        <f t="shared" si="803"/>
        <v>Lottery</v>
      </c>
      <c r="V4657" s="5" t="str">
        <f t="shared" si="802"/>
        <v>AWARD</v>
      </c>
      <c r="W4657" s="5" t="b">
        <f t="shared" si="799"/>
        <v>0</v>
      </c>
      <c r="X4657" s="40">
        <f t="shared" ca="1" si="800"/>
        <v>44000</v>
      </c>
      <c r="Y4657" s="30" t="b">
        <f t="shared" ca="1" si="801"/>
        <v>1</v>
      </c>
    </row>
    <row r="4658" spans="1:25" hidden="1">
      <c r="A4658" s="28" t="s">
        <v>5366</v>
      </c>
      <c r="B4658" s="28" t="s">
        <v>5367</v>
      </c>
      <c r="C4658" s="28" t="s">
        <v>4935</v>
      </c>
      <c r="D4658" s="28" t="s">
        <v>2842</v>
      </c>
      <c r="E4658" s="29">
        <v>42339</v>
      </c>
      <c r="F4658" s="28" t="s">
        <v>4335</v>
      </c>
      <c r="G4658" s="30">
        <v>1436</v>
      </c>
      <c r="H4658" s="28" t="s">
        <v>15878</v>
      </c>
      <c r="I4658" s="31">
        <v>0</v>
      </c>
      <c r="J4658" s="31">
        <v>2500</v>
      </c>
      <c r="K4658" s="28" t="s">
        <v>5628</v>
      </c>
      <c r="L4658" s="32">
        <f t="shared" si="793"/>
        <v>-2500</v>
      </c>
      <c r="M4658" s="33">
        <f t="shared" si="794"/>
        <v>2500</v>
      </c>
      <c r="N4658" s="34" t="b">
        <v>1</v>
      </c>
      <c r="O4658" s="35">
        <f t="shared" si="795"/>
        <v>2500</v>
      </c>
      <c r="P4658" s="36" t="str">
        <f t="shared" si="796"/>
        <v>I</v>
      </c>
      <c r="Q4658" s="37" t="str">
        <f t="shared" si="797"/>
        <v>Mark Lyken</v>
      </c>
      <c r="R4658" s="6" t="str">
        <f t="shared" si="798"/>
        <v>I - Mark Lyken</v>
      </c>
      <c r="S4658" s="6" t="str">
        <f>IFERROR(INDEX('Vendor Over-ride'!$C:$C, MATCH($R:$R,'Vendor Over-ride'!$A:$A,0)),"")</f>
        <v>I - Mark Lyken</v>
      </c>
      <c r="U4658" s="38" t="str">
        <f t="shared" si="803"/>
        <v>Lottery</v>
      </c>
      <c r="V4658" s="5" t="str">
        <f t="shared" si="802"/>
        <v>AWARD</v>
      </c>
      <c r="W4658" s="5" t="b">
        <f t="shared" si="799"/>
        <v>0</v>
      </c>
      <c r="X4658" s="40">
        <f t="shared" ca="1" si="800"/>
        <v>2500</v>
      </c>
      <c r="Y4658" s="30" t="b">
        <f t="shared" ca="1" si="801"/>
        <v>0</v>
      </c>
    </row>
    <row r="4659" spans="1:25" hidden="1">
      <c r="A4659" s="28" t="s">
        <v>5366</v>
      </c>
      <c r="B4659" s="28" t="s">
        <v>5367</v>
      </c>
      <c r="C4659" s="28" t="s">
        <v>4935</v>
      </c>
      <c r="D4659" s="28" t="s">
        <v>2842</v>
      </c>
      <c r="E4659" s="29">
        <v>42339</v>
      </c>
      <c r="F4659" s="28" t="s">
        <v>4336</v>
      </c>
      <c r="G4659" s="30">
        <v>1436</v>
      </c>
      <c r="H4659" s="28" t="s">
        <v>15879</v>
      </c>
      <c r="I4659" s="31">
        <v>0</v>
      </c>
      <c r="J4659" s="31">
        <v>1400</v>
      </c>
      <c r="K4659" s="28" t="s">
        <v>15880</v>
      </c>
      <c r="L4659" s="32">
        <f t="shared" si="793"/>
        <v>-1400</v>
      </c>
      <c r="M4659" s="33">
        <f t="shared" si="794"/>
        <v>1400</v>
      </c>
      <c r="N4659" s="34" t="b">
        <v>1</v>
      </c>
      <c r="O4659" s="35">
        <f t="shared" si="795"/>
        <v>1400</v>
      </c>
      <c r="P4659" s="36" t="str">
        <f t="shared" si="796"/>
        <v>I</v>
      </c>
      <c r="Q4659" s="37" t="str">
        <f t="shared" si="797"/>
        <v>Matt Hulse</v>
      </c>
      <c r="R4659" s="6" t="str">
        <f t="shared" si="798"/>
        <v>I - Matt Hulse</v>
      </c>
      <c r="S4659" s="6" t="str">
        <f>IFERROR(INDEX('Vendor Over-ride'!$C:$C, MATCH($R:$R,'Vendor Over-ride'!$A:$A,0)),"")</f>
        <v>I - Matt Hulse</v>
      </c>
      <c r="U4659" s="38" t="str">
        <f t="shared" si="803"/>
        <v>Lottery</v>
      </c>
      <c r="V4659" s="5" t="str">
        <f t="shared" si="802"/>
        <v>AWARD</v>
      </c>
      <c r="W4659" s="5" t="b">
        <f t="shared" si="799"/>
        <v>0</v>
      </c>
      <c r="X4659" s="40">
        <f t="shared" ca="1" si="800"/>
        <v>1400</v>
      </c>
      <c r="Y4659" s="30" t="b">
        <f t="shared" ca="1" si="801"/>
        <v>0</v>
      </c>
    </row>
    <row r="4660" spans="1:25" hidden="1">
      <c r="A4660" s="28" t="s">
        <v>5366</v>
      </c>
      <c r="B4660" s="28" t="s">
        <v>5367</v>
      </c>
      <c r="C4660" s="28" t="s">
        <v>4935</v>
      </c>
      <c r="D4660" s="28" t="s">
        <v>2842</v>
      </c>
      <c r="E4660" s="29">
        <v>42339</v>
      </c>
      <c r="F4660" s="28" t="s">
        <v>4337</v>
      </c>
      <c r="G4660" s="30">
        <v>1436</v>
      </c>
      <c r="H4660" s="28" t="s">
        <v>15881</v>
      </c>
      <c r="I4660" s="31">
        <v>0</v>
      </c>
      <c r="J4660" s="31">
        <v>10000</v>
      </c>
      <c r="K4660" s="28" t="s">
        <v>15882</v>
      </c>
      <c r="L4660" s="32">
        <f t="shared" si="793"/>
        <v>-10000</v>
      </c>
      <c r="M4660" s="33">
        <f t="shared" si="794"/>
        <v>10000</v>
      </c>
      <c r="N4660" s="34" t="b">
        <v>1</v>
      </c>
      <c r="O4660" s="35">
        <f t="shared" si="795"/>
        <v>10000</v>
      </c>
      <c r="P4660" s="36" t="str">
        <f t="shared" si="796"/>
        <v>I</v>
      </c>
      <c r="Q4660" s="37" t="str">
        <f t="shared" si="797"/>
        <v>People Dancing (ArtWorks Alliance)</v>
      </c>
      <c r="R4660" s="6" t="str">
        <f t="shared" si="798"/>
        <v>I - People Dancing (ArtWorks Alliance)</v>
      </c>
      <c r="S4660" s="6" t="str">
        <f>IFERROR(INDEX('Vendor Over-ride'!$C:$C, MATCH($R:$R,'Vendor Over-ride'!$A:$A,0)),"")</f>
        <v>I - People Dancing (ArtWorks Alliance)</v>
      </c>
      <c r="U4660" s="38" t="str">
        <f t="shared" si="803"/>
        <v>Lottery</v>
      </c>
      <c r="V4660" s="5" t="str">
        <f t="shared" si="802"/>
        <v>AWARD</v>
      </c>
      <c r="W4660" s="5" t="b">
        <f t="shared" si="799"/>
        <v>0</v>
      </c>
      <c r="X4660" s="40">
        <f t="shared" ca="1" si="800"/>
        <v>10000</v>
      </c>
      <c r="Y4660" s="30" t="b">
        <f t="shared" ca="1" si="801"/>
        <v>0</v>
      </c>
    </row>
    <row r="4661" spans="1:25" hidden="1">
      <c r="A4661" s="28" t="s">
        <v>5366</v>
      </c>
      <c r="B4661" s="28" t="s">
        <v>5367</v>
      </c>
      <c r="C4661" s="28" t="s">
        <v>4935</v>
      </c>
      <c r="D4661" s="28" t="s">
        <v>2842</v>
      </c>
      <c r="E4661" s="29">
        <v>42339</v>
      </c>
      <c r="F4661" s="28" t="s">
        <v>4339</v>
      </c>
      <c r="G4661" s="30">
        <v>1436</v>
      </c>
      <c r="H4661" s="28" t="s">
        <v>15883</v>
      </c>
      <c r="I4661" s="31">
        <v>0</v>
      </c>
      <c r="J4661" s="31">
        <v>11250</v>
      </c>
      <c r="K4661" s="28" t="s">
        <v>15884</v>
      </c>
      <c r="L4661" s="32">
        <f t="shared" si="793"/>
        <v>-11250</v>
      </c>
      <c r="M4661" s="33">
        <f t="shared" si="794"/>
        <v>11250</v>
      </c>
      <c r="N4661" s="34" t="b">
        <v>1</v>
      </c>
      <c r="O4661" s="35">
        <f t="shared" si="795"/>
        <v>11250</v>
      </c>
      <c r="P4661" s="36" t="str">
        <f t="shared" si="796"/>
        <v>I</v>
      </c>
      <c r="Q4661" s="37" t="str">
        <f t="shared" si="797"/>
        <v>Red Kite Animation Limited (Bradley &amp; Bee)</v>
      </c>
      <c r="R4661" s="6" t="str">
        <f t="shared" si="798"/>
        <v>I - Red Kite Animation Limited (Bradley &amp; Bee)</v>
      </c>
      <c r="S4661" s="6" t="str">
        <f>IFERROR(INDEX('Vendor Over-ride'!$C:$C, MATCH($R:$R,'Vendor Over-ride'!$A:$A,0)),"")</f>
        <v>I - Red Kite Animation Limited (Bradley &amp; Bee)</v>
      </c>
      <c r="U4661" s="38" t="str">
        <f t="shared" si="803"/>
        <v>Lottery</v>
      </c>
      <c r="V4661" s="5" t="str">
        <f t="shared" si="802"/>
        <v>AWARD</v>
      </c>
      <c r="W4661" s="5" t="b">
        <f t="shared" si="799"/>
        <v>0</v>
      </c>
      <c r="X4661" s="40">
        <f t="shared" ca="1" si="800"/>
        <v>11250</v>
      </c>
      <c r="Y4661" s="30" t="b">
        <f t="shared" ca="1" si="801"/>
        <v>0</v>
      </c>
    </row>
    <row r="4662" spans="1:25">
      <c r="A4662" s="28" t="s">
        <v>5366</v>
      </c>
      <c r="B4662" s="28" t="s">
        <v>5367</v>
      </c>
      <c r="C4662" s="28" t="s">
        <v>4935</v>
      </c>
      <c r="D4662" s="28" t="s">
        <v>2842</v>
      </c>
      <c r="E4662" s="29">
        <v>42339</v>
      </c>
      <c r="F4662" s="28" t="s">
        <v>4340</v>
      </c>
      <c r="G4662" s="30">
        <v>1436</v>
      </c>
      <c r="H4662" s="28" t="s">
        <v>15885</v>
      </c>
      <c r="I4662" s="31">
        <v>0</v>
      </c>
      <c r="J4662" s="31">
        <v>40000</v>
      </c>
      <c r="K4662" s="28" t="s">
        <v>5496</v>
      </c>
      <c r="L4662" s="32">
        <f t="shared" si="793"/>
        <v>-40000</v>
      </c>
      <c r="M4662" s="33">
        <f t="shared" si="794"/>
        <v>40000</v>
      </c>
      <c r="N4662" s="34" t="b">
        <v>1</v>
      </c>
      <c r="O4662" s="35">
        <f t="shared" si="795"/>
        <v>40000</v>
      </c>
      <c r="P4662" s="36" t="str">
        <f t="shared" si="796"/>
        <v>I</v>
      </c>
      <c r="Q4662" s="37" t="str">
        <f t="shared" si="797"/>
        <v>Shetland Arts Development Agency</v>
      </c>
      <c r="R4662" s="6" t="str">
        <f t="shared" si="798"/>
        <v>I - Shetland Arts Development Agency</v>
      </c>
      <c r="S4662" s="6" t="str">
        <f>IFERROR(INDEX('Vendor Over-ride'!$C:$C, MATCH($R:$R,'Vendor Over-ride'!$A:$A,0)),"")</f>
        <v>I - Shetland Arts Development Agency</v>
      </c>
      <c r="U4662" s="38" t="str">
        <f t="shared" si="803"/>
        <v>Lottery</v>
      </c>
      <c r="V4662" s="5" t="str">
        <f t="shared" si="802"/>
        <v>AWARD</v>
      </c>
      <c r="W4662" s="5" t="b">
        <f t="shared" si="799"/>
        <v>1</v>
      </c>
      <c r="X4662" s="40">
        <f t="shared" ca="1" si="800"/>
        <v>58563</v>
      </c>
      <c r="Y4662" s="30" t="b">
        <f t="shared" ca="1" si="801"/>
        <v>1</v>
      </c>
    </row>
    <row r="4663" spans="1:25">
      <c r="A4663" s="28" t="s">
        <v>5366</v>
      </c>
      <c r="B4663" s="28" t="s">
        <v>5367</v>
      </c>
      <c r="C4663" s="28" t="s">
        <v>4935</v>
      </c>
      <c r="D4663" s="28" t="s">
        <v>2842</v>
      </c>
      <c r="E4663" s="29">
        <v>42339</v>
      </c>
      <c r="F4663" s="28" t="s">
        <v>4341</v>
      </c>
      <c r="G4663" s="30">
        <v>1436</v>
      </c>
      <c r="H4663" s="28" t="s">
        <v>15886</v>
      </c>
      <c r="I4663" s="31">
        <v>0</v>
      </c>
      <c r="J4663" s="31">
        <v>10000</v>
      </c>
      <c r="K4663" s="28" t="s">
        <v>15887</v>
      </c>
      <c r="L4663" s="32">
        <f t="shared" si="793"/>
        <v>-10000</v>
      </c>
      <c r="M4663" s="33">
        <f t="shared" si="794"/>
        <v>10000</v>
      </c>
      <c r="N4663" s="34" t="b">
        <v>1</v>
      </c>
      <c r="O4663" s="35">
        <f t="shared" si="795"/>
        <v>10000</v>
      </c>
      <c r="P4663" s="36" t="str">
        <f t="shared" si="796"/>
        <v>I</v>
      </c>
      <c r="Q4663" s="37" t="str">
        <f t="shared" si="797"/>
        <v>Sigma Films</v>
      </c>
      <c r="R4663" s="6" t="str">
        <f t="shared" si="798"/>
        <v>I - Sigma Films</v>
      </c>
      <c r="S4663" s="6" t="str">
        <f>IFERROR(INDEX('Vendor Over-ride'!$C:$C, MATCH($R:$R,'Vendor Over-ride'!$A:$A,0)),"")</f>
        <v>I - Sigma Films</v>
      </c>
      <c r="U4663" s="38" t="str">
        <f t="shared" si="803"/>
        <v>Lottery</v>
      </c>
      <c r="V4663" s="5" t="str">
        <f t="shared" si="802"/>
        <v>AWARD</v>
      </c>
      <c r="W4663" s="5" t="b">
        <f t="shared" si="799"/>
        <v>0</v>
      </c>
      <c r="X4663" s="40">
        <f t="shared" ca="1" si="800"/>
        <v>285930</v>
      </c>
      <c r="Y4663" s="30" t="b">
        <f t="shared" ca="1" si="801"/>
        <v>1</v>
      </c>
    </row>
    <row r="4664" spans="1:25">
      <c r="A4664" s="28" t="s">
        <v>5366</v>
      </c>
      <c r="B4664" s="28" t="s">
        <v>5367</v>
      </c>
      <c r="C4664" s="28" t="s">
        <v>4935</v>
      </c>
      <c r="D4664" s="28" t="s">
        <v>2842</v>
      </c>
      <c r="E4664" s="29">
        <v>42339</v>
      </c>
      <c r="F4664" s="28" t="s">
        <v>4342</v>
      </c>
      <c r="G4664" s="30">
        <v>1436</v>
      </c>
      <c r="H4664" s="28" t="s">
        <v>15888</v>
      </c>
      <c r="I4664" s="31">
        <v>0</v>
      </c>
      <c r="J4664" s="31">
        <v>5500</v>
      </c>
      <c r="K4664" s="28" t="s">
        <v>5696</v>
      </c>
      <c r="L4664" s="32">
        <f t="shared" si="793"/>
        <v>-5500</v>
      </c>
      <c r="M4664" s="33">
        <f t="shared" si="794"/>
        <v>5500</v>
      </c>
      <c r="N4664" s="34" t="b">
        <v>1</v>
      </c>
      <c r="O4664" s="35">
        <f t="shared" si="795"/>
        <v>5500</v>
      </c>
      <c r="P4664" s="36" t="str">
        <f t="shared" si="796"/>
        <v>I</v>
      </c>
      <c r="Q4664" s="37" t="str">
        <f t="shared" si="797"/>
        <v>Stirling Council</v>
      </c>
      <c r="R4664" s="6" t="str">
        <f t="shared" si="798"/>
        <v>I - Stirling Council</v>
      </c>
      <c r="S4664" s="6" t="str">
        <f>IFERROR(INDEX('Vendor Over-ride'!$C:$C, MATCH($R:$R,'Vendor Over-ride'!$A:$A,0)),"")</f>
        <v>I - Stirling Council</v>
      </c>
      <c r="U4664" s="38" t="str">
        <f t="shared" si="803"/>
        <v>Lottery</v>
      </c>
      <c r="V4664" s="5" t="str">
        <f t="shared" si="802"/>
        <v>AWARD</v>
      </c>
      <c r="W4664" s="5" t="b">
        <f t="shared" si="799"/>
        <v>0</v>
      </c>
      <c r="X4664" s="40">
        <f t="shared" ca="1" si="800"/>
        <v>214864</v>
      </c>
      <c r="Y4664" s="30" t="b">
        <f t="shared" ca="1" si="801"/>
        <v>1</v>
      </c>
    </row>
    <row r="4665" spans="1:25">
      <c r="A4665" s="28" t="s">
        <v>5366</v>
      </c>
      <c r="B4665" s="28" t="s">
        <v>5367</v>
      </c>
      <c r="C4665" s="28" t="s">
        <v>4935</v>
      </c>
      <c r="D4665" s="28" t="s">
        <v>2842</v>
      </c>
      <c r="E4665" s="29">
        <v>42339</v>
      </c>
      <c r="F4665" s="28" t="s">
        <v>4344</v>
      </c>
      <c r="G4665" s="30">
        <v>1436</v>
      </c>
      <c r="H4665" s="28" t="s">
        <v>15889</v>
      </c>
      <c r="I4665" s="31">
        <v>0</v>
      </c>
      <c r="J4665" s="31">
        <v>68400</v>
      </c>
      <c r="K4665" s="28" t="s">
        <v>5773</v>
      </c>
      <c r="L4665" s="32">
        <f t="shared" si="793"/>
        <v>-68400</v>
      </c>
      <c r="M4665" s="33">
        <f t="shared" si="794"/>
        <v>68400</v>
      </c>
      <c r="N4665" s="34" t="b">
        <v>1</v>
      </c>
      <c r="O4665" s="35">
        <f t="shared" si="795"/>
        <v>68400</v>
      </c>
      <c r="P4665" s="36" t="str">
        <f t="shared" si="796"/>
        <v>I</v>
      </c>
      <c r="Q4665" s="37" t="str">
        <f t="shared" si="797"/>
        <v>Tron Theatre Ltd</v>
      </c>
      <c r="R4665" s="6" t="str">
        <f t="shared" si="798"/>
        <v>I - Tron Theatre Ltd</v>
      </c>
      <c r="S4665" s="6" t="str">
        <f>IFERROR(INDEX('Vendor Over-ride'!$C:$C, MATCH($R:$R,'Vendor Over-ride'!$A:$A,0)),"")</f>
        <v>I - Tron Theatre Ltd</v>
      </c>
      <c r="U4665" s="38" t="str">
        <f t="shared" si="803"/>
        <v>Lottery</v>
      </c>
      <c r="V4665" s="5" t="str">
        <f t="shared" si="802"/>
        <v>AWARD</v>
      </c>
      <c r="W4665" s="5" t="b">
        <f t="shared" si="799"/>
        <v>1</v>
      </c>
      <c r="X4665" s="40">
        <f t="shared" ca="1" si="800"/>
        <v>68400</v>
      </c>
      <c r="Y4665" s="30" t="b">
        <f t="shared" ca="1" si="801"/>
        <v>1</v>
      </c>
    </row>
    <row r="4666" spans="1:25" hidden="1">
      <c r="A4666" s="28" t="s">
        <v>5366</v>
      </c>
      <c r="B4666" s="28" t="s">
        <v>5367</v>
      </c>
      <c r="C4666" s="28" t="s">
        <v>4935</v>
      </c>
      <c r="D4666" s="28" t="s">
        <v>2842</v>
      </c>
      <c r="E4666" s="29">
        <v>42339</v>
      </c>
      <c r="F4666" s="28" t="s">
        <v>15890</v>
      </c>
      <c r="G4666" s="30">
        <v>1436</v>
      </c>
      <c r="H4666" s="28" t="s">
        <v>15891</v>
      </c>
      <c r="I4666" s="31">
        <v>0</v>
      </c>
      <c r="J4666" s="31">
        <v>258</v>
      </c>
      <c r="K4666" s="28" t="s">
        <v>15892</v>
      </c>
      <c r="L4666" s="32">
        <f t="shared" si="793"/>
        <v>-258</v>
      </c>
      <c r="M4666" s="33">
        <f t="shared" si="794"/>
        <v>258</v>
      </c>
      <c r="N4666" s="34" t="b">
        <v>1</v>
      </c>
      <c r="O4666" s="35">
        <f t="shared" si="795"/>
        <v>258</v>
      </c>
      <c r="P4666" s="36" t="str">
        <f t="shared" si="796"/>
        <v>T</v>
      </c>
      <c r="Q4666" s="37" t="str">
        <f t="shared" si="797"/>
        <v>creative england</v>
      </c>
      <c r="R4666" s="6" t="str">
        <f t="shared" si="798"/>
        <v>T - creative england</v>
      </c>
      <c r="S4666" s="6" t="str">
        <f>IFERROR(INDEX('Vendor Over-ride'!$C:$C, MATCH($R:$R,'Vendor Over-ride'!$A:$A,0)),"")</f>
        <v>T - creative england</v>
      </c>
      <c r="U4666" s="38" t="str">
        <f t="shared" si="803"/>
        <v>Lottery</v>
      </c>
      <c r="V4666" s="5" t="str">
        <f t="shared" si="802"/>
        <v>TRADE</v>
      </c>
      <c r="W4666" s="5" t="b">
        <f t="shared" si="799"/>
        <v>0</v>
      </c>
      <c r="X4666" s="40">
        <f t="shared" ca="1" si="800"/>
        <v>258</v>
      </c>
      <c r="Y4666" s="30" t="b">
        <f t="shared" ca="1" si="801"/>
        <v>0</v>
      </c>
    </row>
    <row r="4667" spans="1:25" hidden="1">
      <c r="A4667" s="28" t="s">
        <v>5366</v>
      </c>
      <c r="B4667" s="28" t="s">
        <v>5367</v>
      </c>
      <c r="C4667" s="28" t="s">
        <v>4935</v>
      </c>
      <c r="D4667" s="28" t="s">
        <v>2842</v>
      </c>
      <c r="E4667" s="29">
        <v>42339</v>
      </c>
      <c r="F4667" s="28" t="s">
        <v>4345</v>
      </c>
      <c r="G4667" s="30">
        <v>1436</v>
      </c>
      <c r="H4667" s="28" t="s">
        <v>15893</v>
      </c>
      <c r="I4667" s="31">
        <v>0</v>
      </c>
      <c r="J4667" s="31">
        <v>595.5</v>
      </c>
      <c r="K4667" s="28" t="s">
        <v>5397</v>
      </c>
      <c r="L4667" s="32">
        <f t="shared" si="793"/>
        <v>-595.5</v>
      </c>
      <c r="M4667" s="33">
        <f t="shared" si="794"/>
        <v>595.5</v>
      </c>
      <c r="N4667" s="34" t="b">
        <v>1</v>
      </c>
      <c r="O4667" s="35">
        <f t="shared" si="795"/>
        <v>595.5</v>
      </c>
      <c r="P4667" s="36" t="str">
        <f t="shared" si="796"/>
        <v>T</v>
      </c>
      <c r="Q4667" s="37" t="str">
        <f t="shared" si="797"/>
        <v>Hilary Nicoll</v>
      </c>
      <c r="R4667" s="6" t="str">
        <f t="shared" si="798"/>
        <v>T - Hilary Nicoll</v>
      </c>
      <c r="S4667" s="6" t="str">
        <f>IFERROR(INDEX('Vendor Over-ride'!$C:$C, MATCH($R:$R,'Vendor Over-ride'!$A:$A,0)),"")</f>
        <v>T - Hilary Nicoll</v>
      </c>
      <c r="U4667" s="38" t="str">
        <f t="shared" si="803"/>
        <v>Lottery</v>
      </c>
      <c r="V4667" s="5" t="str">
        <f t="shared" si="802"/>
        <v>TRADE</v>
      </c>
      <c r="W4667" s="5" t="b">
        <f t="shared" si="799"/>
        <v>0</v>
      </c>
      <c r="X4667" s="40">
        <f t="shared" ca="1" si="800"/>
        <v>5164.6000000000004</v>
      </c>
      <c r="Y4667" s="30" t="b">
        <f t="shared" ca="1" si="801"/>
        <v>0</v>
      </c>
    </row>
    <row r="4668" spans="1:25" hidden="1">
      <c r="A4668" s="28" t="s">
        <v>5366</v>
      </c>
      <c r="B4668" s="28" t="s">
        <v>5367</v>
      </c>
      <c r="C4668" s="28" t="s">
        <v>4935</v>
      </c>
      <c r="D4668" s="28" t="s">
        <v>2842</v>
      </c>
      <c r="E4668" s="29">
        <v>42339</v>
      </c>
      <c r="F4668" s="28" t="s">
        <v>4346</v>
      </c>
      <c r="G4668" s="30">
        <v>1436</v>
      </c>
      <c r="H4668" s="28" t="s">
        <v>15894</v>
      </c>
      <c r="I4668" s="31">
        <v>0</v>
      </c>
      <c r="J4668" s="31">
        <v>84</v>
      </c>
      <c r="K4668" s="28" t="s">
        <v>15824</v>
      </c>
      <c r="L4668" s="32">
        <f t="shared" si="793"/>
        <v>-84</v>
      </c>
      <c r="M4668" s="33">
        <f t="shared" si="794"/>
        <v>84</v>
      </c>
      <c r="N4668" s="34" t="b">
        <v>1</v>
      </c>
      <c r="O4668" s="35">
        <f t="shared" si="795"/>
        <v>84</v>
      </c>
      <c r="P4668" s="36" t="str">
        <f t="shared" si="796"/>
        <v>T</v>
      </c>
      <c r="Q4668" s="37" t="str">
        <f t="shared" si="797"/>
        <v>Hub Events Ltd</v>
      </c>
      <c r="R4668" s="6" t="str">
        <f t="shared" si="798"/>
        <v>T - Hub Events Ltd</v>
      </c>
      <c r="S4668" s="6" t="str">
        <f>IFERROR(INDEX('Vendor Over-ride'!$C:$C, MATCH($R:$R,'Vendor Over-ride'!$A:$A,0)),"")</f>
        <v>T - Hub Events Ltd</v>
      </c>
      <c r="U4668" s="38" t="str">
        <f t="shared" si="803"/>
        <v>Lottery</v>
      </c>
      <c r="V4668" s="5" t="str">
        <f t="shared" si="802"/>
        <v>TRADE</v>
      </c>
      <c r="W4668" s="5" t="b">
        <f t="shared" si="799"/>
        <v>0</v>
      </c>
      <c r="X4668" s="40">
        <f t="shared" ca="1" si="800"/>
        <v>1217.4000000000001</v>
      </c>
      <c r="Y4668" s="30" t="b">
        <f t="shared" ca="1" si="801"/>
        <v>0</v>
      </c>
    </row>
    <row r="4669" spans="1:25">
      <c r="A4669" s="28" t="s">
        <v>5366</v>
      </c>
      <c r="B4669" s="28" t="s">
        <v>5367</v>
      </c>
      <c r="C4669" s="28" t="s">
        <v>4935</v>
      </c>
      <c r="D4669" s="28" t="s">
        <v>2842</v>
      </c>
      <c r="E4669" s="29">
        <v>42339</v>
      </c>
      <c r="F4669" s="28" t="s">
        <v>15895</v>
      </c>
      <c r="G4669" s="30">
        <v>1436</v>
      </c>
      <c r="H4669" s="28" t="s">
        <v>15896</v>
      </c>
      <c r="I4669" s="31">
        <v>0</v>
      </c>
      <c r="J4669" s="31">
        <v>2880</v>
      </c>
      <c r="K4669" s="28" t="s">
        <v>5467</v>
      </c>
      <c r="L4669" s="32">
        <f t="shared" si="793"/>
        <v>-2880</v>
      </c>
      <c r="M4669" s="33">
        <f t="shared" si="794"/>
        <v>2880</v>
      </c>
      <c r="N4669" s="34" t="b">
        <v>1</v>
      </c>
      <c r="O4669" s="35">
        <f t="shared" si="795"/>
        <v>2880</v>
      </c>
      <c r="P4669" s="36" t="str">
        <f t="shared" si="796"/>
        <v>T</v>
      </c>
      <c r="Q4669" s="37" t="str">
        <f t="shared" si="797"/>
        <v>Pinsent Masons LLP</v>
      </c>
      <c r="R4669" s="6" t="str">
        <f t="shared" si="798"/>
        <v>T - Pinsent Masons LLP</v>
      </c>
      <c r="S4669" s="6" t="str">
        <f>IFERROR(INDEX('Vendor Over-ride'!$C:$C, MATCH($R:$R,'Vendor Over-ride'!$A:$A,0)),"")</f>
        <v>T - Pinsent Masons LLP</v>
      </c>
      <c r="T4669" s="41" t="s">
        <v>2800</v>
      </c>
      <c r="U4669" s="38" t="str">
        <f t="shared" si="803"/>
        <v>Lottery</v>
      </c>
      <c r="V4669" s="5" t="str">
        <f t="shared" si="802"/>
        <v>TRADE</v>
      </c>
      <c r="W4669" s="5" t="b">
        <f t="shared" si="799"/>
        <v>0</v>
      </c>
      <c r="X4669" s="40">
        <f t="shared" ca="1" si="800"/>
        <v>122180.4</v>
      </c>
      <c r="Y4669" s="30" t="b">
        <f t="shared" ca="1" si="801"/>
        <v>1</v>
      </c>
    </row>
    <row r="4670" spans="1:25" hidden="1">
      <c r="A4670" s="28" t="s">
        <v>5366</v>
      </c>
      <c r="B4670" s="28" t="s">
        <v>5367</v>
      </c>
      <c r="C4670" s="28" t="s">
        <v>4935</v>
      </c>
      <c r="D4670" s="28" t="s">
        <v>2842</v>
      </c>
      <c r="E4670" s="29">
        <v>42339</v>
      </c>
      <c r="F4670" s="28" t="s">
        <v>4347</v>
      </c>
      <c r="G4670" s="30">
        <v>1436</v>
      </c>
      <c r="H4670" s="28" t="s">
        <v>15897</v>
      </c>
      <c r="I4670" s="31">
        <v>0</v>
      </c>
      <c r="J4670" s="31">
        <v>750</v>
      </c>
      <c r="K4670" s="28" t="s">
        <v>5521</v>
      </c>
      <c r="L4670" s="32">
        <f t="shared" si="793"/>
        <v>-750</v>
      </c>
      <c r="M4670" s="33">
        <f t="shared" si="794"/>
        <v>750</v>
      </c>
      <c r="N4670" s="34" t="b">
        <v>1</v>
      </c>
      <c r="O4670" s="35">
        <f t="shared" si="795"/>
        <v>750</v>
      </c>
      <c r="P4670" s="36" t="str">
        <f t="shared" si="796"/>
        <v>T</v>
      </c>
      <c r="Q4670" s="37" t="str">
        <f t="shared" si="797"/>
        <v>Screenmedia Design Ltd</v>
      </c>
      <c r="R4670" s="6" t="str">
        <f t="shared" si="798"/>
        <v>T - Screenmedia Design Ltd</v>
      </c>
      <c r="S4670" s="6" t="str">
        <f>IFERROR(INDEX('Vendor Over-ride'!$C:$C, MATCH($R:$R,'Vendor Over-ride'!$A:$A,0)),"")</f>
        <v>T - Screenmedia Design Ltd</v>
      </c>
      <c r="U4670" s="38" t="str">
        <f t="shared" si="803"/>
        <v>Lottery</v>
      </c>
      <c r="V4670" s="5" t="str">
        <f t="shared" si="802"/>
        <v>TRADE</v>
      </c>
      <c r="W4670" s="5" t="b">
        <f t="shared" si="799"/>
        <v>0</v>
      </c>
      <c r="X4670" s="40">
        <f t="shared" ca="1" si="800"/>
        <v>1750</v>
      </c>
      <c r="Y4670" s="30" t="b">
        <f t="shared" ca="1" si="801"/>
        <v>0</v>
      </c>
    </row>
    <row r="4671" spans="1:25" hidden="1">
      <c r="A4671" s="28" t="s">
        <v>5366</v>
      </c>
      <c r="B4671" s="28" t="s">
        <v>5367</v>
      </c>
      <c r="C4671" s="28" t="s">
        <v>4935</v>
      </c>
      <c r="D4671" s="28" t="s">
        <v>2842</v>
      </c>
      <c r="E4671" s="29">
        <v>42346</v>
      </c>
      <c r="F4671" s="28" t="s">
        <v>15898</v>
      </c>
      <c r="G4671" s="30">
        <v>1442</v>
      </c>
      <c r="H4671" s="28" t="s">
        <v>15899</v>
      </c>
      <c r="I4671" s="31">
        <v>0</v>
      </c>
      <c r="J4671" s="31">
        <v>2367</v>
      </c>
      <c r="K4671" s="28" t="s">
        <v>5735</v>
      </c>
      <c r="L4671" s="32">
        <f t="shared" si="793"/>
        <v>-2367</v>
      </c>
      <c r="M4671" s="33">
        <f t="shared" si="794"/>
        <v>2367</v>
      </c>
      <c r="N4671" s="34" t="b">
        <v>1</v>
      </c>
      <c r="O4671" s="35">
        <f t="shared" si="795"/>
        <v>2367</v>
      </c>
      <c r="P4671" s="36" t="str">
        <f t="shared" si="796"/>
        <v>G</v>
      </c>
      <c r="Q4671" s="37" t="str">
        <f t="shared" si="797"/>
        <v>Perth Festival of the Arts Ltd</v>
      </c>
      <c r="R4671" s="6" t="str">
        <f t="shared" si="798"/>
        <v>G - Perth Festival of the Arts Ltd</v>
      </c>
      <c r="S4671" s="6" t="str">
        <f>IFERROR(INDEX('Vendor Over-ride'!$C:$C, MATCH($R:$R,'Vendor Over-ride'!$A:$A,0)),"")</f>
        <v>G - Perth Festival of the Arts Ltd</v>
      </c>
      <c r="U4671" s="38" t="str">
        <f t="shared" si="803"/>
        <v>Lottery</v>
      </c>
      <c r="V4671" s="5" t="str">
        <f t="shared" si="802"/>
        <v>AWARD</v>
      </c>
      <c r="W4671" s="5" t="b">
        <f t="shared" si="799"/>
        <v>0</v>
      </c>
      <c r="X4671" s="40">
        <f t="shared" ca="1" si="800"/>
        <v>10117</v>
      </c>
      <c r="Y4671" s="30" t="b">
        <f t="shared" ca="1" si="801"/>
        <v>0</v>
      </c>
    </row>
    <row r="4672" spans="1:25" hidden="1">
      <c r="A4672" s="28" t="s">
        <v>5366</v>
      </c>
      <c r="B4672" s="28" t="s">
        <v>5367</v>
      </c>
      <c r="C4672" s="28" t="s">
        <v>4935</v>
      </c>
      <c r="D4672" s="28" t="s">
        <v>2842</v>
      </c>
      <c r="E4672" s="29">
        <v>42346</v>
      </c>
      <c r="F4672" s="28" t="s">
        <v>4348</v>
      </c>
      <c r="G4672" s="30">
        <v>1442</v>
      </c>
      <c r="H4672" s="28" t="s">
        <v>15900</v>
      </c>
      <c r="I4672" s="31">
        <v>0</v>
      </c>
      <c r="J4672" s="31">
        <v>500</v>
      </c>
      <c r="K4672" s="28" t="s">
        <v>5743</v>
      </c>
      <c r="L4672" s="32">
        <f t="shared" si="793"/>
        <v>-500</v>
      </c>
      <c r="M4672" s="33">
        <f t="shared" si="794"/>
        <v>500</v>
      </c>
      <c r="N4672" s="34" t="b">
        <v>1</v>
      </c>
      <c r="O4672" s="35">
        <f t="shared" si="795"/>
        <v>500</v>
      </c>
      <c r="P4672" s="36" t="str">
        <f t="shared" si="796"/>
        <v>G</v>
      </c>
      <c r="Q4672" s="37" t="str">
        <f t="shared" si="797"/>
        <v>Rosana Cade</v>
      </c>
      <c r="R4672" s="6" t="str">
        <f t="shared" si="798"/>
        <v>G - Rosana Cade</v>
      </c>
      <c r="S4672" s="6" t="str">
        <f>IFERROR(INDEX('Vendor Over-ride'!$C:$C, MATCH($R:$R,'Vendor Over-ride'!$A:$A,0)),"")</f>
        <v>G - Rosana Cade</v>
      </c>
      <c r="U4672" s="38" t="str">
        <f t="shared" si="803"/>
        <v>Lottery</v>
      </c>
      <c r="V4672" s="5" t="str">
        <f t="shared" si="802"/>
        <v>AWARD</v>
      </c>
      <c r="W4672" s="5" t="b">
        <f t="shared" si="799"/>
        <v>0</v>
      </c>
      <c r="X4672" s="40">
        <f t="shared" ca="1" si="800"/>
        <v>3750</v>
      </c>
      <c r="Y4672" s="30" t="b">
        <f t="shared" ca="1" si="801"/>
        <v>0</v>
      </c>
    </row>
    <row r="4673" spans="1:25" hidden="1">
      <c r="A4673" s="28" t="s">
        <v>5366</v>
      </c>
      <c r="B4673" s="28" t="s">
        <v>5367</v>
      </c>
      <c r="C4673" s="28" t="s">
        <v>4935</v>
      </c>
      <c r="D4673" s="28" t="s">
        <v>2842</v>
      </c>
      <c r="E4673" s="29">
        <v>42346</v>
      </c>
      <c r="F4673" s="28" t="s">
        <v>4349</v>
      </c>
      <c r="G4673" s="30">
        <v>1442</v>
      </c>
      <c r="H4673" s="28" t="s">
        <v>15901</v>
      </c>
      <c r="I4673" s="31">
        <v>0</v>
      </c>
      <c r="J4673" s="31">
        <v>15000</v>
      </c>
      <c r="K4673" s="28" t="s">
        <v>5798</v>
      </c>
      <c r="L4673" s="32">
        <f t="shared" si="793"/>
        <v>-15000</v>
      </c>
      <c r="M4673" s="33">
        <f t="shared" si="794"/>
        <v>15000</v>
      </c>
      <c r="N4673" s="34" t="b">
        <v>1</v>
      </c>
      <c r="O4673" s="35">
        <f t="shared" si="795"/>
        <v>15000</v>
      </c>
      <c r="P4673" s="36" t="str">
        <f t="shared" si="796"/>
        <v>G</v>
      </c>
      <c r="Q4673" s="37" t="str">
        <f t="shared" si="797"/>
        <v>South Lanarkshire Council</v>
      </c>
      <c r="R4673" s="6" t="str">
        <f t="shared" si="798"/>
        <v>G - South Lanarkshire Council</v>
      </c>
      <c r="S4673" s="6" t="str">
        <f>IFERROR(INDEX('Vendor Over-ride'!$C:$C, MATCH($R:$R,'Vendor Over-ride'!$A:$A,0)),"")</f>
        <v>G - South Lanarkshire Council</v>
      </c>
      <c r="U4673" s="38" t="str">
        <f t="shared" si="803"/>
        <v>Lottery</v>
      </c>
      <c r="V4673" s="5" t="str">
        <f t="shared" si="802"/>
        <v>AWARD</v>
      </c>
      <c r="W4673" s="5" t="b">
        <f t="shared" si="799"/>
        <v>0</v>
      </c>
      <c r="X4673" s="40">
        <f t="shared" ca="1" si="800"/>
        <v>24325.7</v>
      </c>
      <c r="Y4673" s="30" t="b">
        <f t="shared" ca="1" si="801"/>
        <v>0</v>
      </c>
    </row>
    <row r="4674" spans="1:25" hidden="1">
      <c r="A4674" s="28" t="s">
        <v>5366</v>
      </c>
      <c r="B4674" s="28" t="s">
        <v>5367</v>
      </c>
      <c r="C4674" s="28" t="s">
        <v>4935</v>
      </c>
      <c r="D4674" s="28" t="s">
        <v>2842</v>
      </c>
      <c r="E4674" s="29">
        <v>42346</v>
      </c>
      <c r="F4674" s="28" t="s">
        <v>4350</v>
      </c>
      <c r="G4674" s="30">
        <v>1442</v>
      </c>
      <c r="H4674" s="28" t="s">
        <v>15902</v>
      </c>
      <c r="I4674" s="31">
        <v>0</v>
      </c>
      <c r="J4674" s="31">
        <v>6442</v>
      </c>
      <c r="K4674" s="28" t="s">
        <v>15903</v>
      </c>
      <c r="L4674" s="32">
        <f t="shared" ref="L4674:L4737" si="804">I:I-J:J</f>
        <v>-6442</v>
      </c>
      <c r="M4674" s="33">
        <f t="shared" ref="M4674:M4737" si="805">ABS($L:$L)</f>
        <v>6442</v>
      </c>
      <c r="N4674" s="34" t="b">
        <v>1</v>
      </c>
      <c r="O4674" s="35">
        <f t="shared" ref="O4674:O4737" si="806">$M:$M*$N:$N</f>
        <v>6442</v>
      </c>
      <c r="P4674" s="36" t="str">
        <f t="shared" ref="P4674:P4737" si="807">LEFT(TRIM($K:$K),1)</f>
        <v>G</v>
      </c>
      <c r="Q4674" s="37" t="str">
        <f t="shared" ref="Q4674:Q4737" si="808">RIGHT(TRIM($K:$K),LEN(TRIM($K:$K))-FIND("-",TRIM($K:$K)))</f>
        <v>An Talla Solais</v>
      </c>
      <c r="R4674" s="6" t="str">
        <f t="shared" ref="R4674:R4737" si="809">CONCATENATE($P:$P, " - ",$Q:$Q)</f>
        <v>G - An Talla Solais</v>
      </c>
      <c r="S4674" s="6" t="str">
        <f>IFERROR(INDEX('Vendor Over-ride'!$C:$C, MATCH($R:$R,'Vendor Over-ride'!$A:$A,0)),"")</f>
        <v>G - An Talla Solais</v>
      </c>
      <c r="U4674" s="38" t="str">
        <f t="shared" si="803"/>
        <v>Lottery</v>
      </c>
      <c r="V4674" s="5" t="str">
        <f t="shared" si="802"/>
        <v>AWARD</v>
      </c>
      <c r="W4674" s="5" t="b">
        <f t="shared" ref="W4674:W4737" si="810">ROUND($O:$O,2)&gt;=25000</f>
        <v>0</v>
      </c>
      <c r="X4674" s="40">
        <f t="shared" ref="X4674:X4737" ca="1" si="811">SUMPRODUCT((Payee=$S4674) * (Payment_Value))</f>
        <v>6442</v>
      </c>
      <c r="Y4674" s="30" t="b">
        <f t="shared" ref="Y4674:Y4737" ca="1" si="812">$X:$X&gt;=25000</f>
        <v>0</v>
      </c>
    </row>
    <row r="4675" spans="1:25">
      <c r="A4675" s="28" t="s">
        <v>5366</v>
      </c>
      <c r="B4675" s="28" t="s">
        <v>5367</v>
      </c>
      <c r="C4675" s="28" t="s">
        <v>4935</v>
      </c>
      <c r="D4675" s="28" t="s">
        <v>2842</v>
      </c>
      <c r="E4675" s="29">
        <v>42346</v>
      </c>
      <c r="F4675" s="28" t="s">
        <v>4351</v>
      </c>
      <c r="G4675" s="30">
        <v>1442</v>
      </c>
      <c r="H4675" s="28" t="s">
        <v>15904</v>
      </c>
      <c r="I4675" s="31">
        <v>0</v>
      </c>
      <c r="J4675" s="31">
        <v>26250</v>
      </c>
      <c r="K4675" s="28" t="s">
        <v>13774</v>
      </c>
      <c r="L4675" s="32">
        <f t="shared" si="804"/>
        <v>-26250</v>
      </c>
      <c r="M4675" s="33">
        <f t="shared" si="805"/>
        <v>26250</v>
      </c>
      <c r="N4675" s="34" t="b">
        <v>1</v>
      </c>
      <c r="O4675" s="35">
        <f t="shared" si="806"/>
        <v>26250</v>
      </c>
      <c r="P4675" s="36" t="str">
        <f t="shared" si="807"/>
        <v>G</v>
      </c>
      <c r="Q4675" s="37" t="str">
        <f t="shared" si="808"/>
        <v>Feisean nan Gaidheal</v>
      </c>
      <c r="R4675" s="6" t="str">
        <f t="shared" si="809"/>
        <v>G - Feisean nan Gaidheal</v>
      </c>
      <c r="S4675" s="6" t="str">
        <f>IFERROR(INDEX('Vendor Over-ride'!$C:$C, MATCH($R:$R,'Vendor Over-ride'!$A:$A,0)),"")</f>
        <v>G - Feisean nan Gaidheal</v>
      </c>
      <c r="U4675" s="38" t="str">
        <f t="shared" si="803"/>
        <v>Lottery</v>
      </c>
      <c r="V4675" s="5" t="str">
        <f t="shared" ref="V4675:V4738" si="813">UPPER(IF($P:$P="E","Employee",IF(OR($P:$P="I",$P:$P="G"),"Award",IF(OR($P:$P="D",$P:$P="T"),"Trade",""))))</f>
        <v>AWARD</v>
      </c>
      <c r="W4675" s="5" t="b">
        <f t="shared" si="810"/>
        <v>1</v>
      </c>
      <c r="X4675" s="40">
        <f t="shared" ca="1" si="811"/>
        <v>529069.21</v>
      </c>
      <c r="Y4675" s="30" t="b">
        <f t="shared" ca="1" si="812"/>
        <v>1</v>
      </c>
    </row>
    <row r="4676" spans="1:25">
      <c r="A4676" s="28" t="s">
        <v>5366</v>
      </c>
      <c r="B4676" s="28" t="s">
        <v>5367</v>
      </c>
      <c r="C4676" s="28" t="s">
        <v>4935</v>
      </c>
      <c r="D4676" s="28" t="s">
        <v>2842</v>
      </c>
      <c r="E4676" s="29">
        <v>42346</v>
      </c>
      <c r="F4676" s="28" t="s">
        <v>4352</v>
      </c>
      <c r="G4676" s="30">
        <v>1442</v>
      </c>
      <c r="H4676" s="28" t="s">
        <v>15905</v>
      </c>
      <c r="I4676" s="31">
        <v>0</v>
      </c>
      <c r="J4676" s="31">
        <v>47250</v>
      </c>
      <c r="K4676" s="28" t="s">
        <v>14131</v>
      </c>
      <c r="L4676" s="32">
        <f t="shared" si="804"/>
        <v>-47250</v>
      </c>
      <c r="M4676" s="33">
        <f t="shared" si="805"/>
        <v>47250</v>
      </c>
      <c r="N4676" s="34" t="b">
        <v>1</v>
      </c>
      <c r="O4676" s="35">
        <f t="shared" si="806"/>
        <v>47250</v>
      </c>
      <c r="P4676" s="36" t="str">
        <f t="shared" si="807"/>
        <v>G</v>
      </c>
      <c r="Q4676" s="37" t="str">
        <f t="shared" si="808"/>
        <v>Terra Incognita</v>
      </c>
      <c r="R4676" s="6" t="str">
        <f t="shared" si="809"/>
        <v>G - Terra Incognita</v>
      </c>
      <c r="S4676" s="6" t="str">
        <f>IFERROR(INDEX('Vendor Over-ride'!$C:$C, MATCH($R:$R,'Vendor Over-ride'!$A:$A,0)),"")</f>
        <v>G - Terra Incognita</v>
      </c>
      <c r="U4676" s="38" t="str">
        <f t="shared" si="803"/>
        <v>Lottery</v>
      </c>
      <c r="V4676" s="5" t="str">
        <f t="shared" si="813"/>
        <v>AWARD</v>
      </c>
      <c r="W4676" s="5" t="b">
        <f t="shared" si="810"/>
        <v>1</v>
      </c>
      <c r="X4676" s="40">
        <f t="shared" ca="1" si="811"/>
        <v>58250</v>
      </c>
      <c r="Y4676" s="30" t="b">
        <f t="shared" ca="1" si="812"/>
        <v>1</v>
      </c>
    </row>
    <row r="4677" spans="1:25" hidden="1">
      <c r="A4677" s="28" t="s">
        <v>5366</v>
      </c>
      <c r="B4677" s="28" t="s">
        <v>5367</v>
      </c>
      <c r="C4677" s="28" t="s">
        <v>4935</v>
      </c>
      <c r="D4677" s="28" t="s">
        <v>2842</v>
      </c>
      <c r="E4677" s="29">
        <v>42346</v>
      </c>
      <c r="F4677" s="28" t="s">
        <v>4353</v>
      </c>
      <c r="G4677" s="30">
        <v>1442</v>
      </c>
      <c r="H4677" s="28" t="s">
        <v>15906</v>
      </c>
      <c r="I4677" s="31">
        <v>0</v>
      </c>
      <c r="J4677" s="31">
        <v>2000</v>
      </c>
      <c r="K4677" s="28" t="s">
        <v>14371</v>
      </c>
      <c r="L4677" s="32">
        <f t="shared" si="804"/>
        <v>-2000</v>
      </c>
      <c r="M4677" s="33">
        <f t="shared" si="805"/>
        <v>2000</v>
      </c>
      <c r="N4677" s="34" t="b">
        <v>1</v>
      </c>
      <c r="O4677" s="35">
        <f t="shared" si="806"/>
        <v>2000</v>
      </c>
      <c r="P4677" s="36" t="str">
        <f t="shared" si="807"/>
        <v>G</v>
      </c>
      <c r="Q4677" s="37" t="str">
        <f t="shared" si="808"/>
        <v>Gavin Prentice</v>
      </c>
      <c r="R4677" s="6" t="str">
        <f t="shared" si="809"/>
        <v>G - Gavin Prentice</v>
      </c>
      <c r="S4677" s="6" t="str">
        <f>IFERROR(INDEX('Vendor Over-ride'!$C:$C, MATCH($R:$R,'Vendor Over-ride'!$A:$A,0)),"")</f>
        <v>G - Gavin Prentice</v>
      </c>
      <c r="U4677" s="38" t="str">
        <f t="shared" si="803"/>
        <v>Lottery</v>
      </c>
      <c r="V4677" s="5" t="str">
        <f t="shared" si="813"/>
        <v>AWARD</v>
      </c>
      <c r="W4677" s="5" t="b">
        <f t="shared" si="810"/>
        <v>0</v>
      </c>
      <c r="X4677" s="40">
        <f t="shared" ca="1" si="811"/>
        <v>8000</v>
      </c>
      <c r="Y4677" s="30" t="b">
        <f t="shared" ca="1" si="812"/>
        <v>0</v>
      </c>
    </row>
    <row r="4678" spans="1:25" hidden="1">
      <c r="A4678" s="28" t="s">
        <v>5366</v>
      </c>
      <c r="B4678" s="28" t="s">
        <v>5367</v>
      </c>
      <c r="C4678" s="28" t="s">
        <v>4935</v>
      </c>
      <c r="D4678" s="28" t="s">
        <v>2842</v>
      </c>
      <c r="E4678" s="29">
        <v>42346</v>
      </c>
      <c r="F4678" s="28" t="s">
        <v>4354</v>
      </c>
      <c r="G4678" s="30">
        <v>1442</v>
      </c>
      <c r="H4678" s="28" t="s">
        <v>15907</v>
      </c>
      <c r="I4678" s="31">
        <v>0</v>
      </c>
      <c r="J4678" s="31">
        <v>200</v>
      </c>
      <c r="K4678" s="28" t="s">
        <v>14380</v>
      </c>
      <c r="L4678" s="32">
        <f t="shared" si="804"/>
        <v>-200</v>
      </c>
      <c r="M4678" s="33">
        <f t="shared" si="805"/>
        <v>200</v>
      </c>
      <c r="N4678" s="34" t="b">
        <v>1</v>
      </c>
      <c r="O4678" s="35">
        <f t="shared" si="806"/>
        <v>200</v>
      </c>
      <c r="P4678" s="36" t="str">
        <f t="shared" si="807"/>
        <v>G</v>
      </c>
      <c r="Q4678" s="37" t="str">
        <f t="shared" si="808"/>
        <v>LeithLate</v>
      </c>
      <c r="R4678" s="6" t="str">
        <f t="shared" si="809"/>
        <v>G - LeithLate</v>
      </c>
      <c r="S4678" s="6" t="str">
        <f>IFERROR(INDEX('Vendor Over-ride'!$C:$C, MATCH($R:$R,'Vendor Over-ride'!$A:$A,0)),"")</f>
        <v>G - LeithLate</v>
      </c>
      <c r="U4678" s="38" t="str">
        <f t="shared" si="803"/>
        <v>Lottery</v>
      </c>
      <c r="V4678" s="5" t="str">
        <f t="shared" si="813"/>
        <v>AWARD</v>
      </c>
      <c r="W4678" s="5" t="b">
        <f t="shared" si="810"/>
        <v>0</v>
      </c>
      <c r="X4678" s="40">
        <f t="shared" ca="1" si="811"/>
        <v>7740</v>
      </c>
      <c r="Y4678" s="30" t="b">
        <f t="shared" ca="1" si="812"/>
        <v>0</v>
      </c>
    </row>
    <row r="4679" spans="1:25" hidden="1">
      <c r="A4679" s="28" t="s">
        <v>5366</v>
      </c>
      <c r="B4679" s="28" t="s">
        <v>5367</v>
      </c>
      <c r="C4679" s="28" t="s">
        <v>4935</v>
      </c>
      <c r="D4679" s="28" t="s">
        <v>2842</v>
      </c>
      <c r="E4679" s="29">
        <v>42346</v>
      </c>
      <c r="F4679" s="28" t="s">
        <v>4356</v>
      </c>
      <c r="G4679" s="30">
        <v>1442</v>
      </c>
      <c r="H4679" s="28" t="s">
        <v>15908</v>
      </c>
      <c r="I4679" s="31">
        <v>0</v>
      </c>
      <c r="J4679" s="31">
        <v>250</v>
      </c>
      <c r="K4679" s="28" t="s">
        <v>14477</v>
      </c>
      <c r="L4679" s="32">
        <f t="shared" si="804"/>
        <v>-250</v>
      </c>
      <c r="M4679" s="33">
        <f t="shared" si="805"/>
        <v>250</v>
      </c>
      <c r="N4679" s="34" t="b">
        <v>1</v>
      </c>
      <c r="O4679" s="35">
        <f t="shared" si="806"/>
        <v>250</v>
      </c>
      <c r="P4679" s="36" t="str">
        <f t="shared" si="807"/>
        <v>G</v>
      </c>
      <c r="Q4679" s="37" t="str">
        <f t="shared" si="808"/>
        <v>Katrina Valle</v>
      </c>
      <c r="R4679" s="6" t="str">
        <f t="shared" si="809"/>
        <v>G - Katrina Valle</v>
      </c>
      <c r="S4679" s="6" t="str">
        <f>IFERROR(INDEX('Vendor Over-ride'!$C:$C, MATCH($R:$R,'Vendor Over-ride'!$A:$A,0)),"")</f>
        <v>G - Katrina Valle</v>
      </c>
      <c r="U4679" s="38" t="str">
        <f t="shared" si="803"/>
        <v>Lottery</v>
      </c>
      <c r="V4679" s="5" t="str">
        <f t="shared" si="813"/>
        <v>AWARD</v>
      </c>
      <c r="W4679" s="5" t="b">
        <f t="shared" si="810"/>
        <v>0</v>
      </c>
      <c r="X4679" s="40">
        <f t="shared" ca="1" si="811"/>
        <v>1000</v>
      </c>
      <c r="Y4679" s="30" t="b">
        <f t="shared" ca="1" si="812"/>
        <v>0</v>
      </c>
    </row>
    <row r="4680" spans="1:25" hidden="1">
      <c r="A4680" s="28" t="s">
        <v>5366</v>
      </c>
      <c r="B4680" s="28" t="s">
        <v>5367</v>
      </c>
      <c r="C4680" s="28" t="s">
        <v>4935</v>
      </c>
      <c r="D4680" s="28" t="s">
        <v>2842</v>
      </c>
      <c r="E4680" s="29">
        <v>42346</v>
      </c>
      <c r="F4680" s="28" t="s">
        <v>4358</v>
      </c>
      <c r="G4680" s="30">
        <v>1442</v>
      </c>
      <c r="H4680" s="28" t="s">
        <v>15909</v>
      </c>
      <c r="I4680" s="31">
        <v>0</v>
      </c>
      <c r="J4680" s="31">
        <v>1500</v>
      </c>
      <c r="K4680" s="28" t="s">
        <v>14724</v>
      </c>
      <c r="L4680" s="32">
        <f t="shared" si="804"/>
        <v>-1500</v>
      </c>
      <c r="M4680" s="33">
        <f t="shared" si="805"/>
        <v>1500</v>
      </c>
      <c r="N4680" s="34" t="b">
        <v>1</v>
      </c>
      <c r="O4680" s="35">
        <f t="shared" si="806"/>
        <v>1500</v>
      </c>
      <c r="P4680" s="36" t="str">
        <f t="shared" si="807"/>
        <v>G</v>
      </c>
      <c r="Q4680" s="37" t="str">
        <f t="shared" si="808"/>
        <v>Sam Rowe</v>
      </c>
      <c r="R4680" s="6" t="str">
        <f t="shared" si="809"/>
        <v>G - Sam Rowe</v>
      </c>
      <c r="S4680" s="6" t="str">
        <f>IFERROR(INDEX('Vendor Over-ride'!$C:$C, MATCH($R:$R,'Vendor Over-ride'!$A:$A,0)),"")</f>
        <v>G - Sam Rowe</v>
      </c>
      <c r="U4680" s="38" t="str">
        <f t="shared" si="803"/>
        <v>Lottery</v>
      </c>
      <c r="V4680" s="5" t="str">
        <f t="shared" si="813"/>
        <v>AWARD</v>
      </c>
      <c r="W4680" s="5" t="b">
        <f t="shared" si="810"/>
        <v>0</v>
      </c>
      <c r="X4680" s="40">
        <f t="shared" ca="1" si="811"/>
        <v>6000</v>
      </c>
      <c r="Y4680" s="30" t="b">
        <f t="shared" ca="1" si="812"/>
        <v>0</v>
      </c>
    </row>
    <row r="4681" spans="1:25">
      <c r="A4681" s="28" t="s">
        <v>5366</v>
      </c>
      <c r="B4681" s="28" t="s">
        <v>5367</v>
      </c>
      <c r="C4681" s="28" t="s">
        <v>4935</v>
      </c>
      <c r="D4681" s="28" t="s">
        <v>2842</v>
      </c>
      <c r="E4681" s="29">
        <v>42346</v>
      </c>
      <c r="F4681" s="28" t="s">
        <v>4359</v>
      </c>
      <c r="G4681" s="30">
        <v>1442</v>
      </c>
      <c r="H4681" s="28" t="s">
        <v>15910</v>
      </c>
      <c r="I4681" s="31">
        <v>0</v>
      </c>
      <c r="J4681" s="31">
        <v>22412</v>
      </c>
      <c r="K4681" s="28" t="s">
        <v>15099</v>
      </c>
      <c r="L4681" s="32">
        <f t="shared" si="804"/>
        <v>-22412</v>
      </c>
      <c r="M4681" s="33">
        <f t="shared" si="805"/>
        <v>22412</v>
      </c>
      <c r="N4681" s="34" t="b">
        <v>1</v>
      </c>
      <c r="O4681" s="35">
        <f t="shared" si="806"/>
        <v>22412</v>
      </c>
      <c r="P4681" s="36" t="str">
        <f t="shared" si="807"/>
        <v>G</v>
      </c>
      <c r="Q4681" s="37" t="str">
        <f t="shared" si="808"/>
        <v>Errol White Company</v>
      </c>
      <c r="R4681" s="6" t="str">
        <f t="shared" si="809"/>
        <v>G - Errol White Company</v>
      </c>
      <c r="S4681" s="6" t="str">
        <f>IFERROR(INDEX('Vendor Over-ride'!$C:$C, MATCH($R:$R,'Vendor Over-ride'!$A:$A,0)),"")</f>
        <v>G - Errol White Company</v>
      </c>
      <c r="U4681" s="38" t="str">
        <f t="shared" si="803"/>
        <v>Lottery</v>
      </c>
      <c r="V4681" s="5" t="str">
        <f t="shared" si="813"/>
        <v>AWARD</v>
      </c>
      <c r="W4681" s="5" t="b">
        <f t="shared" si="810"/>
        <v>0</v>
      </c>
      <c r="X4681" s="40">
        <f t="shared" ca="1" si="811"/>
        <v>62927</v>
      </c>
      <c r="Y4681" s="30" t="b">
        <f t="shared" ca="1" si="812"/>
        <v>1</v>
      </c>
    </row>
    <row r="4682" spans="1:25">
      <c r="A4682" s="28" t="s">
        <v>5366</v>
      </c>
      <c r="B4682" s="28" t="s">
        <v>5367</v>
      </c>
      <c r="C4682" s="28" t="s">
        <v>4935</v>
      </c>
      <c r="D4682" s="28" t="s">
        <v>2842</v>
      </c>
      <c r="E4682" s="29">
        <v>42346</v>
      </c>
      <c r="F4682" s="28" t="s">
        <v>4361</v>
      </c>
      <c r="G4682" s="30">
        <v>1442</v>
      </c>
      <c r="H4682" s="28" t="s">
        <v>15911</v>
      </c>
      <c r="I4682" s="31">
        <v>0</v>
      </c>
      <c r="J4682" s="31">
        <v>50000</v>
      </c>
      <c r="K4682" s="28" t="s">
        <v>15151</v>
      </c>
      <c r="L4682" s="32">
        <f t="shared" si="804"/>
        <v>-50000</v>
      </c>
      <c r="M4682" s="33">
        <f t="shared" si="805"/>
        <v>50000</v>
      </c>
      <c r="N4682" s="34" t="b">
        <v>1</v>
      </c>
      <c r="O4682" s="35">
        <f t="shared" si="806"/>
        <v>50000</v>
      </c>
      <c r="P4682" s="36" t="str">
        <f t="shared" si="807"/>
        <v>G</v>
      </c>
      <c r="Q4682" s="37" t="str">
        <f t="shared" si="808"/>
        <v>Talbot Rice Gallery</v>
      </c>
      <c r="R4682" s="6" t="str">
        <f t="shared" si="809"/>
        <v>G - Talbot Rice Gallery</v>
      </c>
      <c r="S4682" s="6" t="str">
        <f>IFERROR(INDEX('Vendor Over-ride'!$C:$C, MATCH($R:$R,'Vendor Over-ride'!$A:$A,0)),"")</f>
        <v>G - Talbot Rice Gallery</v>
      </c>
      <c r="U4682" s="38" t="str">
        <f t="shared" si="803"/>
        <v>Lottery</v>
      </c>
      <c r="V4682" s="5" t="str">
        <f t="shared" si="813"/>
        <v>AWARD</v>
      </c>
      <c r="W4682" s="5" t="b">
        <f t="shared" si="810"/>
        <v>1</v>
      </c>
      <c r="X4682" s="40">
        <f t="shared" ca="1" si="811"/>
        <v>143750</v>
      </c>
      <c r="Y4682" s="30" t="b">
        <f t="shared" ca="1" si="812"/>
        <v>1</v>
      </c>
    </row>
    <row r="4683" spans="1:25" hidden="1">
      <c r="A4683" s="28" t="s">
        <v>5366</v>
      </c>
      <c r="B4683" s="28" t="s">
        <v>5367</v>
      </c>
      <c r="C4683" s="28" t="s">
        <v>4935</v>
      </c>
      <c r="D4683" s="28" t="s">
        <v>2842</v>
      </c>
      <c r="E4683" s="29">
        <v>42346</v>
      </c>
      <c r="F4683" s="28" t="s">
        <v>4362</v>
      </c>
      <c r="G4683" s="30">
        <v>1442</v>
      </c>
      <c r="H4683" s="28" t="s">
        <v>15912</v>
      </c>
      <c r="I4683" s="31">
        <v>0</v>
      </c>
      <c r="J4683" s="31">
        <v>2696</v>
      </c>
      <c r="K4683" s="28" t="s">
        <v>15279</v>
      </c>
      <c r="L4683" s="32">
        <f t="shared" si="804"/>
        <v>-2696</v>
      </c>
      <c r="M4683" s="33">
        <f t="shared" si="805"/>
        <v>2696</v>
      </c>
      <c r="N4683" s="34" t="b">
        <v>1</v>
      </c>
      <c r="O4683" s="35">
        <f t="shared" si="806"/>
        <v>2696</v>
      </c>
      <c r="P4683" s="36" t="str">
        <f t="shared" si="807"/>
        <v>G</v>
      </c>
      <c r="Q4683" s="37" t="str">
        <f t="shared" si="808"/>
        <v>Sara Shaarawi</v>
      </c>
      <c r="R4683" s="6" t="str">
        <f t="shared" si="809"/>
        <v>G - Sara Shaarawi</v>
      </c>
      <c r="S4683" s="6" t="str">
        <f>IFERROR(INDEX('Vendor Over-ride'!$C:$C, MATCH($R:$R,'Vendor Over-ride'!$A:$A,0)),"")</f>
        <v>G - Sara Shaarawi</v>
      </c>
      <c r="U4683" s="38" t="str">
        <f t="shared" si="803"/>
        <v>Lottery</v>
      </c>
      <c r="V4683" s="5" t="str">
        <f t="shared" si="813"/>
        <v>AWARD</v>
      </c>
      <c r="W4683" s="5" t="b">
        <f t="shared" si="810"/>
        <v>0</v>
      </c>
      <c r="X4683" s="40">
        <f t="shared" ca="1" si="811"/>
        <v>10783</v>
      </c>
      <c r="Y4683" s="30" t="b">
        <f t="shared" ca="1" si="812"/>
        <v>0</v>
      </c>
    </row>
    <row r="4684" spans="1:25" hidden="1">
      <c r="A4684" s="28" t="s">
        <v>5366</v>
      </c>
      <c r="B4684" s="28" t="s">
        <v>5367</v>
      </c>
      <c r="C4684" s="28" t="s">
        <v>4935</v>
      </c>
      <c r="D4684" s="28" t="s">
        <v>2842</v>
      </c>
      <c r="E4684" s="29">
        <v>42346</v>
      </c>
      <c r="F4684" s="28" t="s">
        <v>4363</v>
      </c>
      <c r="G4684" s="30">
        <v>1442</v>
      </c>
      <c r="H4684" s="28" t="s">
        <v>15913</v>
      </c>
      <c r="I4684" s="31">
        <v>0</v>
      </c>
      <c r="J4684" s="31">
        <v>11194</v>
      </c>
      <c r="K4684" s="28" t="s">
        <v>15914</v>
      </c>
      <c r="L4684" s="32">
        <f t="shared" si="804"/>
        <v>-11194</v>
      </c>
      <c r="M4684" s="33">
        <f t="shared" si="805"/>
        <v>11194</v>
      </c>
      <c r="N4684" s="34" t="b">
        <v>1</v>
      </c>
      <c r="O4684" s="35">
        <f t="shared" si="806"/>
        <v>11194</v>
      </c>
      <c r="P4684" s="36" t="str">
        <f t="shared" si="807"/>
        <v>G</v>
      </c>
      <c r="Q4684" s="37" t="str">
        <f t="shared" si="808"/>
        <v>John Wallace</v>
      </c>
      <c r="R4684" s="6" t="str">
        <f t="shared" si="809"/>
        <v>G - John Wallace</v>
      </c>
      <c r="S4684" s="6" t="str">
        <f>IFERROR(INDEX('Vendor Over-ride'!$C:$C, MATCH($R:$R,'Vendor Over-ride'!$A:$A,0)),"")</f>
        <v>G - John Wallace</v>
      </c>
      <c r="U4684" s="38" t="str">
        <f t="shared" si="803"/>
        <v>Lottery</v>
      </c>
      <c r="V4684" s="5" t="str">
        <f t="shared" si="813"/>
        <v>AWARD</v>
      </c>
      <c r="W4684" s="5" t="b">
        <f t="shared" si="810"/>
        <v>0</v>
      </c>
      <c r="X4684" s="40">
        <f t="shared" ca="1" si="811"/>
        <v>11194</v>
      </c>
      <c r="Y4684" s="30" t="b">
        <f t="shared" ca="1" si="812"/>
        <v>0</v>
      </c>
    </row>
    <row r="4685" spans="1:25" hidden="1">
      <c r="A4685" s="28" t="s">
        <v>5366</v>
      </c>
      <c r="B4685" s="28" t="s">
        <v>5367</v>
      </c>
      <c r="C4685" s="28" t="s">
        <v>4935</v>
      </c>
      <c r="D4685" s="28" t="s">
        <v>2842</v>
      </c>
      <c r="E4685" s="29">
        <v>42346</v>
      </c>
      <c r="F4685" s="28" t="s">
        <v>4364</v>
      </c>
      <c r="G4685" s="30">
        <v>1442</v>
      </c>
      <c r="H4685" s="28" t="s">
        <v>15915</v>
      </c>
      <c r="I4685" s="31">
        <v>0</v>
      </c>
      <c r="J4685" s="31">
        <v>6000</v>
      </c>
      <c r="K4685" s="28" t="s">
        <v>15916</v>
      </c>
      <c r="L4685" s="32">
        <f t="shared" si="804"/>
        <v>-6000</v>
      </c>
      <c r="M4685" s="33">
        <f t="shared" si="805"/>
        <v>6000</v>
      </c>
      <c r="N4685" s="34" t="b">
        <v>1</v>
      </c>
      <c r="O4685" s="35">
        <f t="shared" si="806"/>
        <v>6000</v>
      </c>
      <c r="P4685" s="36" t="str">
        <f t="shared" si="807"/>
        <v>G</v>
      </c>
      <c r="Q4685" s="37" t="str">
        <f t="shared" si="808"/>
        <v>Right Lines Production</v>
      </c>
      <c r="R4685" s="6" t="str">
        <f t="shared" si="809"/>
        <v>G - Right Lines Production</v>
      </c>
      <c r="S4685" s="6" t="str">
        <f>IFERROR(INDEX('Vendor Over-ride'!$C:$C, MATCH($R:$R,'Vendor Over-ride'!$A:$A,0)),"")</f>
        <v>G - Right Lines Production</v>
      </c>
      <c r="U4685" s="38" t="str">
        <f t="shared" si="803"/>
        <v>Lottery</v>
      </c>
      <c r="V4685" s="5" t="str">
        <f t="shared" si="813"/>
        <v>AWARD</v>
      </c>
      <c r="W4685" s="5" t="b">
        <f t="shared" si="810"/>
        <v>0</v>
      </c>
      <c r="X4685" s="40">
        <f t="shared" ca="1" si="811"/>
        <v>6000</v>
      </c>
      <c r="Y4685" s="30" t="b">
        <f t="shared" ca="1" si="812"/>
        <v>0</v>
      </c>
    </row>
    <row r="4686" spans="1:25" hidden="1">
      <c r="A4686" s="28" t="s">
        <v>5366</v>
      </c>
      <c r="B4686" s="28" t="s">
        <v>5367</v>
      </c>
      <c r="C4686" s="28" t="s">
        <v>4935</v>
      </c>
      <c r="D4686" s="28" t="s">
        <v>2842</v>
      </c>
      <c r="E4686" s="29">
        <v>42346</v>
      </c>
      <c r="F4686" s="28" t="s">
        <v>4365</v>
      </c>
      <c r="G4686" s="30">
        <v>1442</v>
      </c>
      <c r="H4686" s="28" t="s">
        <v>15917</v>
      </c>
      <c r="I4686" s="31">
        <v>0</v>
      </c>
      <c r="J4686" s="31">
        <v>3750</v>
      </c>
      <c r="K4686" s="28" t="s">
        <v>15918</v>
      </c>
      <c r="L4686" s="32">
        <f t="shared" si="804"/>
        <v>-3750</v>
      </c>
      <c r="M4686" s="33">
        <f t="shared" si="805"/>
        <v>3750</v>
      </c>
      <c r="N4686" s="34" t="b">
        <v>1</v>
      </c>
      <c r="O4686" s="35">
        <f t="shared" si="806"/>
        <v>3750</v>
      </c>
      <c r="P4686" s="36" t="str">
        <f t="shared" si="807"/>
        <v>G</v>
      </c>
      <c r="Q4686" s="37" t="str">
        <f t="shared" si="808"/>
        <v>Erica Eyres</v>
      </c>
      <c r="R4686" s="6" t="str">
        <f t="shared" si="809"/>
        <v>G - Erica Eyres</v>
      </c>
      <c r="S4686" s="6" t="str">
        <f>IFERROR(INDEX('Vendor Over-ride'!$C:$C, MATCH($R:$R,'Vendor Over-ride'!$A:$A,0)),"")</f>
        <v>G - Erica Eyres</v>
      </c>
      <c r="U4686" s="38" t="str">
        <f t="shared" si="803"/>
        <v>Lottery</v>
      </c>
      <c r="V4686" s="5" t="str">
        <f t="shared" si="813"/>
        <v>AWARD</v>
      </c>
      <c r="W4686" s="5" t="b">
        <f t="shared" si="810"/>
        <v>0</v>
      </c>
      <c r="X4686" s="40">
        <f t="shared" ca="1" si="811"/>
        <v>3750</v>
      </c>
      <c r="Y4686" s="30" t="b">
        <f t="shared" ca="1" si="812"/>
        <v>0</v>
      </c>
    </row>
    <row r="4687" spans="1:25" hidden="1">
      <c r="A4687" s="28" t="s">
        <v>5366</v>
      </c>
      <c r="B4687" s="28" t="s">
        <v>5367</v>
      </c>
      <c r="C4687" s="28" t="s">
        <v>4935</v>
      </c>
      <c r="D4687" s="28" t="s">
        <v>2842</v>
      </c>
      <c r="E4687" s="29">
        <v>42346</v>
      </c>
      <c r="F4687" s="28" t="s">
        <v>15919</v>
      </c>
      <c r="G4687" s="30">
        <v>1442</v>
      </c>
      <c r="H4687" s="28" t="s">
        <v>15920</v>
      </c>
      <c r="I4687" s="31">
        <v>0</v>
      </c>
      <c r="J4687" s="31">
        <v>4500</v>
      </c>
      <c r="K4687" s="28" t="s">
        <v>15921</v>
      </c>
      <c r="L4687" s="32">
        <f t="shared" si="804"/>
        <v>-4500</v>
      </c>
      <c r="M4687" s="33">
        <f t="shared" si="805"/>
        <v>4500</v>
      </c>
      <c r="N4687" s="34" t="b">
        <v>1</v>
      </c>
      <c r="O4687" s="35">
        <f t="shared" si="806"/>
        <v>4500</v>
      </c>
      <c r="P4687" s="36" t="str">
        <f t="shared" si="807"/>
        <v>G</v>
      </c>
      <c r="Q4687" s="37" t="str">
        <f t="shared" si="808"/>
        <v>Andrew Truscott</v>
      </c>
      <c r="R4687" s="6" t="str">
        <f t="shared" si="809"/>
        <v>G - Andrew Truscott</v>
      </c>
      <c r="S4687" s="6" t="str">
        <f>IFERROR(INDEX('Vendor Over-ride'!$C:$C, MATCH($R:$R,'Vendor Over-ride'!$A:$A,0)),"")</f>
        <v>G - Andrew Truscott</v>
      </c>
      <c r="U4687" s="38" t="str">
        <f t="shared" si="803"/>
        <v>Lottery</v>
      </c>
      <c r="V4687" s="5" t="str">
        <f t="shared" si="813"/>
        <v>AWARD</v>
      </c>
      <c r="W4687" s="5" t="b">
        <f t="shared" si="810"/>
        <v>0</v>
      </c>
      <c r="X4687" s="40">
        <f t="shared" ca="1" si="811"/>
        <v>4500</v>
      </c>
      <c r="Y4687" s="30" t="b">
        <f t="shared" ca="1" si="812"/>
        <v>0</v>
      </c>
    </row>
    <row r="4688" spans="1:25" hidden="1">
      <c r="A4688" s="28" t="s">
        <v>5366</v>
      </c>
      <c r="B4688" s="28" t="s">
        <v>5367</v>
      </c>
      <c r="C4688" s="28" t="s">
        <v>4935</v>
      </c>
      <c r="D4688" s="28" t="s">
        <v>2842</v>
      </c>
      <c r="E4688" s="29">
        <v>42346</v>
      </c>
      <c r="F4688" s="28" t="s">
        <v>15922</v>
      </c>
      <c r="G4688" s="30">
        <v>1442</v>
      </c>
      <c r="H4688" s="28" t="s">
        <v>15923</v>
      </c>
      <c r="I4688" s="31">
        <v>0</v>
      </c>
      <c r="J4688" s="31">
        <v>18929</v>
      </c>
      <c r="K4688" s="28" t="s">
        <v>15924</v>
      </c>
      <c r="L4688" s="32">
        <f t="shared" si="804"/>
        <v>-18929</v>
      </c>
      <c r="M4688" s="33">
        <f t="shared" si="805"/>
        <v>18929</v>
      </c>
      <c r="N4688" s="34" t="b">
        <v>1</v>
      </c>
      <c r="O4688" s="35">
        <f t="shared" si="806"/>
        <v>18929</v>
      </c>
      <c r="P4688" s="36" t="str">
        <f t="shared" si="807"/>
        <v>G</v>
      </c>
      <c r="Q4688" s="37" t="str">
        <f t="shared" si="808"/>
        <v>Gary McNair</v>
      </c>
      <c r="R4688" s="6" t="str">
        <f t="shared" si="809"/>
        <v>G - Gary McNair</v>
      </c>
      <c r="S4688" s="6" t="str">
        <f>IFERROR(INDEX('Vendor Over-ride'!$C:$C, MATCH($R:$R,'Vendor Over-ride'!$A:$A,0)),"")</f>
        <v>G - Gary McNair</v>
      </c>
      <c r="U4688" s="38" t="str">
        <f t="shared" si="803"/>
        <v>Lottery</v>
      </c>
      <c r="V4688" s="5" t="str">
        <f t="shared" si="813"/>
        <v>AWARD</v>
      </c>
      <c r="W4688" s="5" t="b">
        <f t="shared" si="810"/>
        <v>0</v>
      </c>
      <c r="X4688" s="40">
        <f t="shared" ca="1" si="811"/>
        <v>18929</v>
      </c>
      <c r="Y4688" s="30" t="b">
        <f t="shared" ca="1" si="812"/>
        <v>0</v>
      </c>
    </row>
    <row r="4689" spans="1:25" hidden="1">
      <c r="A4689" s="28" t="s">
        <v>5366</v>
      </c>
      <c r="B4689" s="28" t="s">
        <v>5367</v>
      </c>
      <c r="C4689" s="28" t="s">
        <v>4935</v>
      </c>
      <c r="D4689" s="28" t="s">
        <v>2842</v>
      </c>
      <c r="E4689" s="29">
        <v>42346</v>
      </c>
      <c r="F4689" s="28" t="s">
        <v>15925</v>
      </c>
      <c r="G4689" s="30">
        <v>1442</v>
      </c>
      <c r="H4689" s="28" t="s">
        <v>15926</v>
      </c>
      <c r="I4689" s="31">
        <v>0</v>
      </c>
      <c r="J4689" s="31">
        <v>5378</v>
      </c>
      <c r="K4689" s="28" t="s">
        <v>5582</v>
      </c>
      <c r="L4689" s="32">
        <f t="shared" si="804"/>
        <v>-5378</v>
      </c>
      <c r="M4689" s="33">
        <f t="shared" si="805"/>
        <v>5378</v>
      </c>
      <c r="N4689" s="34" t="b">
        <v>1</v>
      </c>
      <c r="O4689" s="35">
        <f t="shared" si="806"/>
        <v>5378</v>
      </c>
      <c r="P4689" s="36" t="str">
        <f t="shared" si="807"/>
        <v>I</v>
      </c>
      <c r="Q4689" s="37" t="str">
        <f t="shared" si="808"/>
        <v>A Blank Canvas</v>
      </c>
      <c r="R4689" s="6" t="str">
        <f t="shared" si="809"/>
        <v>I - A Blank Canvas</v>
      </c>
      <c r="S4689" s="6" t="str">
        <f>IFERROR(INDEX('Vendor Over-ride'!$C:$C, MATCH($R:$R,'Vendor Over-ride'!$A:$A,0)),"")</f>
        <v>I - A Blank Canvas</v>
      </c>
      <c r="U4689" s="38" t="str">
        <f t="shared" si="803"/>
        <v>Lottery</v>
      </c>
      <c r="V4689" s="5" t="str">
        <f t="shared" si="813"/>
        <v>AWARD</v>
      </c>
      <c r="W4689" s="5" t="b">
        <f t="shared" si="810"/>
        <v>0</v>
      </c>
      <c r="X4689" s="40">
        <f t="shared" ca="1" si="811"/>
        <v>5378</v>
      </c>
      <c r="Y4689" s="30" t="b">
        <f t="shared" ca="1" si="812"/>
        <v>0</v>
      </c>
    </row>
    <row r="4690" spans="1:25">
      <c r="A4690" s="28" t="s">
        <v>5366</v>
      </c>
      <c r="B4690" s="28" t="s">
        <v>5367</v>
      </c>
      <c r="C4690" s="28" t="s">
        <v>4935</v>
      </c>
      <c r="D4690" s="28" t="s">
        <v>2842</v>
      </c>
      <c r="E4690" s="29">
        <v>42346</v>
      </c>
      <c r="F4690" s="28" t="s">
        <v>4366</v>
      </c>
      <c r="G4690" s="30">
        <v>1442</v>
      </c>
      <c r="H4690" s="28" t="s">
        <v>15927</v>
      </c>
      <c r="I4690" s="31">
        <v>0</v>
      </c>
      <c r="J4690" s="31">
        <v>750</v>
      </c>
      <c r="K4690" s="28" t="s">
        <v>5433</v>
      </c>
      <c r="L4690" s="32">
        <f t="shared" si="804"/>
        <v>-750</v>
      </c>
      <c r="M4690" s="33">
        <f t="shared" si="805"/>
        <v>750</v>
      </c>
      <c r="N4690" s="34" t="b">
        <v>1</v>
      </c>
      <c r="O4690" s="35">
        <f t="shared" si="806"/>
        <v>750</v>
      </c>
      <c r="P4690" s="36" t="str">
        <f t="shared" si="807"/>
        <v>I</v>
      </c>
      <c r="Q4690" s="37" t="str">
        <f t="shared" si="808"/>
        <v>Aconite Productions</v>
      </c>
      <c r="R4690" s="6" t="str">
        <f t="shared" si="809"/>
        <v>I - Aconite Productions</v>
      </c>
      <c r="S4690" s="6" t="str">
        <f>IFERROR(INDEX('Vendor Over-ride'!$C:$C, MATCH($R:$R,'Vendor Over-ride'!$A:$A,0)),"")</f>
        <v>I - Aconite Productions</v>
      </c>
      <c r="U4690" s="38" t="str">
        <f t="shared" si="803"/>
        <v>Lottery</v>
      </c>
      <c r="V4690" s="5" t="str">
        <f t="shared" si="813"/>
        <v>AWARD</v>
      </c>
      <c r="W4690" s="5" t="b">
        <f t="shared" si="810"/>
        <v>0</v>
      </c>
      <c r="X4690" s="40">
        <f t="shared" ca="1" si="811"/>
        <v>64548</v>
      </c>
      <c r="Y4690" s="30" t="b">
        <f t="shared" ca="1" si="812"/>
        <v>1</v>
      </c>
    </row>
    <row r="4691" spans="1:25" hidden="1">
      <c r="A4691" s="28" t="s">
        <v>5366</v>
      </c>
      <c r="B4691" s="28" t="s">
        <v>5367</v>
      </c>
      <c r="C4691" s="28" t="s">
        <v>4935</v>
      </c>
      <c r="D4691" s="28" t="s">
        <v>2842</v>
      </c>
      <c r="E4691" s="29">
        <v>42346</v>
      </c>
      <c r="F4691" s="28" t="s">
        <v>4368</v>
      </c>
      <c r="G4691" s="30">
        <v>1442</v>
      </c>
      <c r="H4691" s="28" t="s">
        <v>15928</v>
      </c>
      <c r="I4691" s="31">
        <v>0</v>
      </c>
      <c r="J4691" s="31">
        <v>1500</v>
      </c>
      <c r="K4691" s="28" t="s">
        <v>5381</v>
      </c>
      <c r="L4691" s="32">
        <f t="shared" si="804"/>
        <v>-1500</v>
      </c>
      <c r="M4691" s="33">
        <f t="shared" si="805"/>
        <v>1500</v>
      </c>
      <c r="N4691" s="34" t="b">
        <v>1</v>
      </c>
      <c r="O4691" s="35">
        <f t="shared" si="806"/>
        <v>1500</v>
      </c>
      <c r="P4691" s="36" t="str">
        <f t="shared" si="807"/>
        <v>I</v>
      </c>
      <c r="Q4691" s="37" t="str">
        <f t="shared" si="808"/>
        <v>Amy Duncan</v>
      </c>
      <c r="R4691" s="6" t="str">
        <f t="shared" si="809"/>
        <v>I - Amy Duncan</v>
      </c>
      <c r="S4691" s="6" t="str">
        <f>IFERROR(INDEX('Vendor Over-ride'!$C:$C, MATCH($R:$R,'Vendor Over-ride'!$A:$A,0)),"")</f>
        <v>I - Amy Duncan</v>
      </c>
      <c r="U4691" s="38" t="str">
        <f t="shared" si="803"/>
        <v>Lottery</v>
      </c>
      <c r="V4691" s="5" t="str">
        <f t="shared" si="813"/>
        <v>AWARD</v>
      </c>
      <c r="W4691" s="5" t="b">
        <f t="shared" si="810"/>
        <v>0</v>
      </c>
      <c r="X4691" s="40">
        <f t="shared" ca="1" si="811"/>
        <v>1500</v>
      </c>
      <c r="Y4691" s="30" t="b">
        <f t="shared" ca="1" si="812"/>
        <v>0</v>
      </c>
    </row>
    <row r="4692" spans="1:25">
      <c r="A4692" s="28" t="s">
        <v>5366</v>
      </c>
      <c r="B4692" s="28" t="s">
        <v>5367</v>
      </c>
      <c r="C4692" s="28" t="s">
        <v>4935</v>
      </c>
      <c r="D4692" s="28" t="s">
        <v>2842</v>
      </c>
      <c r="E4692" s="29">
        <v>42346</v>
      </c>
      <c r="F4692" s="28" t="s">
        <v>4369</v>
      </c>
      <c r="G4692" s="30">
        <v>1442</v>
      </c>
      <c r="H4692" s="28" t="s">
        <v>15929</v>
      </c>
      <c r="I4692" s="31">
        <v>0</v>
      </c>
      <c r="J4692" s="31">
        <v>22500</v>
      </c>
      <c r="K4692" s="28" t="s">
        <v>5438</v>
      </c>
      <c r="L4692" s="32">
        <f t="shared" si="804"/>
        <v>-22500</v>
      </c>
      <c r="M4692" s="33">
        <f t="shared" si="805"/>
        <v>22500</v>
      </c>
      <c r="N4692" s="34" t="b">
        <v>1</v>
      </c>
      <c r="O4692" s="35">
        <f t="shared" si="806"/>
        <v>22500</v>
      </c>
      <c r="P4692" s="36" t="str">
        <f t="shared" si="807"/>
        <v>I</v>
      </c>
      <c r="Q4692" s="37" t="str">
        <f t="shared" si="808"/>
        <v>Glasgow Film Theatre</v>
      </c>
      <c r="R4692" s="6" t="str">
        <f t="shared" si="809"/>
        <v>I - Glasgow Film Theatre</v>
      </c>
      <c r="S4692" s="6" t="str">
        <f>IFERROR(INDEX('Vendor Over-ride'!$C:$C, MATCH($R:$R,'Vendor Over-ride'!$A:$A,0)),"")</f>
        <v>I - Glasgow Film Theatre</v>
      </c>
      <c r="U4692" s="38" t="str">
        <f t="shared" si="803"/>
        <v>Lottery</v>
      </c>
      <c r="V4692" s="5" t="str">
        <f t="shared" si="813"/>
        <v>AWARD</v>
      </c>
      <c r="W4692" s="5" t="b">
        <f t="shared" si="810"/>
        <v>0</v>
      </c>
      <c r="X4692" s="40">
        <f t="shared" ca="1" si="811"/>
        <v>30000</v>
      </c>
      <c r="Y4692" s="30" t="b">
        <f t="shared" ca="1" si="812"/>
        <v>1</v>
      </c>
    </row>
    <row r="4693" spans="1:25">
      <c r="A4693" s="28" t="s">
        <v>5366</v>
      </c>
      <c r="B4693" s="28" t="s">
        <v>5367</v>
      </c>
      <c r="C4693" s="28" t="s">
        <v>4935</v>
      </c>
      <c r="D4693" s="28" t="s">
        <v>2842</v>
      </c>
      <c r="E4693" s="29">
        <v>42346</v>
      </c>
      <c r="F4693" s="28" t="s">
        <v>4370</v>
      </c>
      <c r="G4693" s="30">
        <v>1442</v>
      </c>
      <c r="H4693" s="28" t="s">
        <v>15930</v>
      </c>
      <c r="I4693" s="31">
        <v>0</v>
      </c>
      <c r="J4693" s="31">
        <v>750</v>
      </c>
      <c r="K4693" s="28" t="s">
        <v>5414</v>
      </c>
      <c r="L4693" s="32">
        <f t="shared" si="804"/>
        <v>-750</v>
      </c>
      <c r="M4693" s="33">
        <f t="shared" si="805"/>
        <v>750</v>
      </c>
      <c r="N4693" s="34" t="b">
        <v>1</v>
      </c>
      <c r="O4693" s="35">
        <f t="shared" si="806"/>
        <v>750</v>
      </c>
      <c r="P4693" s="36" t="str">
        <f t="shared" si="807"/>
        <v>I</v>
      </c>
      <c r="Q4693" s="37" t="str">
        <f t="shared" si="808"/>
        <v>Hopscotch Films Ltd</v>
      </c>
      <c r="R4693" s="6" t="str">
        <f t="shared" si="809"/>
        <v>I - Hopscotch Films Ltd</v>
      </c>
      <c r="S4693" s="6" t="str">
        <f>IFERROR(INDEX('Vendor Over-ride'!$C:$C, MATCH($R:$R,'Vendor Over-ride'!$A:$A,0)),"")</f>
        <v>I - Hopscotch Films Ltd</v>
      </c>
      <c r="U4693" s="38" t="str">
        <f t="shared" si="803"/>
        <v>Lottery</v>
      </c>
      <c r="V4693" s="5" t="str">
        <f t="shared" si="813"/>
        <v>AWARD</v>
      </c>
      <c r="W4693" s="5" t="b">
        <f t="shared" si="810"/>
        <v>0</v>
      </c>
      <c r="X4693" s="40">
        <f t="shared" ca="1" si="811"/>
        <v>107376</v>
      </c>
      <c r="Y4693" s="30" t="b">
        <f t="shared" ca="1" si="812"/>
        <v>1</v>
      </c>
    </row>
    <row r="4694" spans="1:25" hidden="1">
      <c r="A4694" s="28" t="s">
        <v>5366</v>
      </c>
      <c r="B4694" s="28" t="s">
        <v>5367</v>
      </c>
      <c r="C4694" s="28" t="s">
        <v>4935</v>
      </c>
      <c r="D4694" s="28" t="s">
        <v>2842</v>
      </c>
      <c r="E4694" s="29">
        <v>42346</v>
      </c>
      <c r="F4694" s="28" t="s">
        <v>4371</v>
      </c>
      <c r="G4694" s="30">
        <v>1442</v>
      </c>
      <c r="H4694" s="28" t="s">
        <v>15931</v>
      </c>
      <c r="I4694" s="31">
        <v>0</v>
      </c>
      <c r="J4694" s="31">
        <v>1375</v>
      </c>
      <c r="K4694" s="28" t="s">
        <v>5536</v>
      </c>
      <c r="L4694" s="32">
        <f t="shared" si="804"/>
        <v>-1375</v>
      </c>
      <c r="M4694" s="33">
        <f t="shared" si="805"/>
        <v>1375</v>
      </c>
      <c r="N4694" s="34" t="b">
        <v>1</v>
      </c>
      <c r="O4694" s="35">
        <f t="shared" si="806"/>
        <v>1375</v>
      </c>
      <c r="P4694" s="36" t="str">
        <f t="shared" si="807"/>
        <v>I</v>
      </c>
      <c r="Q4694" s="37" t="str">
        <f t="shared" si="808"/>
        <v>Joe McAlinden/Linden</v>
      </c>
      <c r="R4694" s="6" t="str">
        <f t="shared" si="809"/>
        <v>I - Joe McAlinden/Linden</v>
      </c>
      <c r="S4694" s="6" t="str">
        <f>IFERROR(INDEX('Vendor Over-ride'!$C:$C, MATCH($R:$R,'Vendor Over-ride'!$A:$A,0)),"")</f>
        <v>I - Joe McAlinden/Linden</v>
      </c>
      <c r="U4694" s="38" t="str">
        <f t="shared" si="803"/>
        <v>Lottery</v>
      </c>
      <c r="V4694" s="5" t="str">
        <f t="shared" si="813"/>
        <v>AWARD</v>
      </c>
      <c r="W4694" s="5" t="b">
        <f t="shared" si="810"/>
        <v>0</v>
      </c>
      <c r="X4694" s="40">
        <f t="shared" ca="1" si="811"/>
        <v>1375</v>
      </c>
      <c r="Y4694" s="30" t="b">
        <f t="shared" ca="1" si="812"/>
        <v>0</v>
      </c>
    </row>
    <row r="4695" spans="1:25" hidden="1">
      <c r="A4695" s="28" t="s">
        <v>5366</v>
      </c>
      <c r="B4695" s="28" t="s">
        <v>5367</v>
      </c>
      <c r="C4695" s="28" t="s">
        <v>4935</v>
      </c>
      <c r="D4695" s="28" t="s">
        <v>2842</v>
      </c>
      <c r="E4695" s="29">
        <v>42346</v>
      </c>
      <c r="F4695" s="28" t="s">
        <v>4372</v>
      </c>
      <c r="G4695" s="30">
        <v>1442</v>
      </c>
      <c r="H4695" s="28" t="s">
        <v>15932</v>
      </c>
      <c r="I4695" s="31">
        <v>0</v>
      </c>
      <c r="J4695" s="31">
        <v>3750</v>
      </c>
      <c r="K4695" s="28" t="s">
        <v>5668</v>
      </c>
      <c r="L4695" s="32">
        <f t="shared" si="804"/>
        <v>-3750</v>
      </c>
      <c r="M4695" s="33">
        <f t="shared" si="805"/>
        <v>3750</v>
      </c>
      <c r="N4695" s="34" t="b">
        <v>1</v>
      </c>
      <c r="O4695" s="35">
        <f t="shared" si="806"/>
        <v>3750</v>
      </c>
      <c r="P4695" s="36" t="str">
        <f t="shared" si="807"/>
        <v>I</v>
      </c>
      <c r="Q4695" s="37" t="str">
        <f t="shared" si="808"/>
        <v>Kenneth Steven</v>
      </c>
      <c r="R4695" s="6" t="str">
        <f t="shared" si="809"/>
        <v>I - Kenneth Steven</v>
      </c>
      <c r="S4695" s="6" t="str">
        <f>IFERROR(INDEX('Vendor Over-ride'!$C:$C, MATCH($R:$R,'Vendor Over-ride'!$A:$A,0)),"")</f>
        <v>I - Kenneth Steven</v>
      </c>
      <c r="U4695" s="38" t="str">
        <f t="shared" si="803"/>
        <v>Lottery</v>
      </c>
      <c r="V4695" s="5" t="str">
        <f t="shared" si="813"/>
        <v>AWARD</v>
      </c>
      <c r="W4695" s="5" t="b">
        <f t="shared" si="810"/>
        <v>0</v>
      </c>
      <c r="X4695" s="40">
        <f t="shared" ca="1" si="811"/>
        <v>3750</v>
      </c>
      <c r="Y4695" s="30" t="b">
        <f t="shared" ca="1" si="812"/>
        <v>0</v>
      </c>
    </row>
    <row r="4696" spans="1:25" hidden="1">
      <c r="A4696" s="28" t="s">
        <v>5366</v>
      </c>
      <c r="B4696" s="28" t="s">
        <v>5367</v>
      </c>
      <c r="C4696" s="28" t="s">
        <v>4935</v>
      </c>
      <c r="D4696" s="28" t="s">
        <v>2842</v>
      </c>
      <c r="E4696" s="29">
        <v>42346</v>
      </c>
      <c r="F4696" s="28" t="s">
        <v>4373</v>
      </c>
      <c r="G4696" s="30">
        <v>1442</v>
      </c>
      <c r="H4696" s="28" t="s">
        <v>15933</v>
      </c>
      <c r="I4696" s="31">
        <v>0</v>
      </c>
      <c r="J4696" s="31">
        <v>2500</v>
      </c>
      <c r="K4696" s="28" t="s">
        <v>5462</v>
      </c>
      <c r="L4696" s="32">
        <f t="shared" si="804"/>
        <v>-2500</v>
      </c>
      <c r="M4696" s="33">
        <f t="shared" si="805"/>
        <v>2500</v>
      </c>
      <c r="N4696" s="34" t="b">
        <v>1</v>
      </c>
      <c r="O4696" s="35">
        <f t="shared" si="806"/>
        <v>2500</v>
      </c>
      <c r="P4696" s="36" t="str">
        <f t="shared" si="807"/>
        <v>I</v>
      </c>
      <c r="Q4696" s="37" t="str">
        <f t="shared" si="808"/>
        <v>Rural Nations Ltd</v>
      </c>
      <c r="R4696" s="6" t="str">
        <f t="shared" si="809"/>
        <v>I - Rural Nations Ltd</v>
      </c>
      <c r="S4696" s="6" t="str">
        <f>IFERROR(INDEX('Vendor Over-ride'!$C:$C, MATCH($R:$R,'Vendor Over-ride'!$A:$A,0)),"")</f>
        <v>I - Rural Nations</v>
      </c>
      <c r="U4696" s="38" t="str">
        <f t="shared" si="803"/>
        <v>Lottery</v>
      </c>
      <c r="V4696" s="5" t="str">
        <f t="shared" si="813"/>
        <v>AWARD</v>
      </c>
      <c r="W4696" s="5" t="b">
        <f t="shared" si="810"/>
        <v>0</v>
      </c>
      <c r="X4696" s="40">
        <f t="shared" ca="1" si="811"/>
        <v>3280</v>
      </c>
      <c r="Y4696" s="30" t="b">
        <f t="shared" ca="1" si="812"/>
        <v>0</v>
      </c>
    </row>
    <row r="4697" spans="1:25">
      <c r="A4697" s="28" t="s">
        <v>5366</v>
      </c>
      <c r="B4697" s="28" t="s">
        <v>5367</v>
      </c>
      <c r="C4697" s="28" t="s">
        <v>4935</v>
      </c>
      <c r="D4697" s="28" t="s">
        <v>2842</v>
      </c>
      <c r="E4697" s="29">
        <v>42346</v>
      </c>
      <c r="F4697" s="28" t="s">
        <v>4374</v>
      </c>
      <c r="G4697" s="30">
        <v>1442</v>
      </c>
      <c r="H4697" s="28" t="s">
        <v>15934</v>
      </c>
      <c r="I4697" s="31">
        <v>0</v>
      </c>
      <c r="J4697" s="31">
        <v>22500</v>
      </c>
      <c r="K4697" s="28" t="s">
        <v>5616</v>
      </c>
      <c r="L4697" s="32">
        <f t="shared" si="804"/>
        <v>-22500</v>
      </c>
      <c r="M4697" s="33">
        <f t="shared" si="805"/>
        <v>22500</v>
      </c>
      <c r="N4697" s="34" t="b">
        <v>1</v>
      </c>
      <c r="O4697" s="35">
        <f t="shared" si="806"/>
        <v>22500</v>
      </c>
      <c r="P4697" s="36" t="str">
        <f t="shared" si="807"/>
        <v>I</v>
      </c>
      <c r="Q4697" s="37" t="str">
        <f t="shared" si="808"/>
        <v>SCOTTISH FILM TALENT NET.WORK (SFTN)</v>
      </c>
      <c r="R4697" s="6" t="str">
        <f t="shared" si="809"/>
        <v>I - SCOTTISH FILM TALENT NET.WORK (SFTN)</v>
      </c>
      <c r="S4697" s="6" t="str">
        <f>IFERROR(INDEX('Vendor Over-ride'!$C:$C, MATCH($R:$R,'Vendor Over-ride'!$A:$A,0)),"")</f>
        <v>I - SCOTTISH FILM TALENT NET.WORK (SFTN)</v>
      </c>
      <c r="U4697" s="38" t="str">
        <f t="shared" si="803"/>
        <v>Lottery</v>
      </c>
      <c r="V4697" s="5" t="str">
        <f t="shared" si="813"/>
        <v>AWARD</v>
      </c>
      <c r="W4697" s="5" t="b">
        <f t="shared" si="810"/>
        <v>0</v>
      </c>
      <c r="X4697" s="40">
        <f t="shared" ca="1" si="811"/>
        <v>440000</v>
      </c>
      <c r="Y4697" s="30" t="b">
        <f t="shared" ca="1" si="812"/>
        <v>1</v>
      </c>
    </row>
    <row r="4698" spans="1:25">
      <c r="A4698" s="28" t="s">
        <v>5366</v>
      </c>
      <c r="B4698" s="28" t="s">
        <v>5367</v>
      </c>
      <c r="C4698" s="28" t="s">
        <v>4935</v>
      </c>
      <c r="D4698" s="28" t="s">
        <v>2842</v>
      </c>
      <c r="E4698" s="29">
        <v>42346</v>
      </c>
      <c r="F4698" s="28" t="s">
        <v>4375</v>
      </c>
      <c r="G4698" s="30">
        <v>1442</v>
      </c>
      <c r="H4698" s="28" t="s">
        <v>15935</v>
      </c>
      <c r="I4698" s="31">
        <v>0</v>
      </c>
      <c r="J4698" s="31">
        <v>10000</v>
      </c>
      <c r="K4698" s="28" t="s">
        <v>14682</v>
      </c>
      <c r="L4698" s="32">
        <f t="shared" si="804"/>
        <v>-10000</v>
      </c>
      <c r="M4698" s="33">
        <f t="shared" si="805"/>
        <v>10000</v>
      </c>
      <c r="N4698" s="34" t="b">
        <v>1</v>
      </c>
      <c r="O4698" s="35">
        <f t="shared" si="806"/>
        <v>10000</v>
      </c>
      <c r="P4698" s="36" t="str">
        <f t="shared" si="807"/>
        <v>I</v>
      </c>
      <c r="Q4698" s="37" t="str">
        <f t="shared" si="808"/>
        <v>Up Helly Aa Ltd</v>
      </c>
      <c r="R4698" s="6" t="str">
        <f t="shared" si="809"/>
        <v>I - Up Helly Aa Ltd</v>
      </c>
      <c r="S4698" s="6" t="str">
        <f>IFERROR(INDEX('Vendor Over-ride'!$C:$C, MATCH($R:$R,'Vendor Over-ride'!$A:$A,0)),"")</f>
        <v>I - Up Helly Aa Ltd</v>
      </c>
      <c r="U4698" s="38" t="str">
        <f t="shared" si="803"/>
        <v>Lottery</v>
      </c>
      <c r="V4698" s="5" t="str">
        <f t="shared" si="813"/>
        <v>AWARD</v>
      </c>
      <c r="W4698" s="5" t="b">
        <f t="shared" si="810"/>
        <v>0</v>
      </c>
      <c r="X4698" s="40">
        <f t="shared" ca="1" si="811"/>
        <v>236025</v>
      </c>
      <c r="Y4698" s="30" t="b">
        <f t="shared" ca="1" si="812"/>
        <v>1</v>
      </c>
    </row>
    <row r="4699" spans="1:25" hidden="1">
      <c r="A4699" s="28" t="s">
        <v>5366</v>
      </c>
      <c r="B4699" s="28" t="s">
        <v>5367</v>
      </c>
      <c r="C4699" s="28" t="s">
        <v>4935</v>
      </c>
      <c r="D4699" s="28" t="s">
        <v>2842</v>
      </c>
      <c r="E4699" s="29">
        <v>42346</v>
      </c>
      <c r="F4699" s="28" t="s">
        <v>4376</v>
      </c>
      <c r="G4699" s="30">
        <v>1442</v>
      </c>
      <c r="H4699" s="28" t="s">
        <v>15936</v>
      </c>
      <c r="I4699" s="31">
        <v>0</v>
      </c>
      <c r="J4699" s="31">
        <v>350</v>
      </c>
      <c r="K4699" s="28" t="s">
        <v>15937</v>
      </c>
      <c r="L4699" s="32">
        <f t="shared" si="804"/>
        <v>-350</v>
      </c>
      <c r="M4699" s="33">
        <f t="shared" si="805"/>
        <v>350</v>
      </c>
      <c r="N4699" s="34" t="b">
        <v>1</v>
      </c>
      <c r="O4699" s="35">
        <f t="shared" si="806"/>
        <v>350</v>
      </c>
      <c r="P4699" s="36" t="str">
        <f t="shared" si="807"/>
        <v>T</v>
      </c>
      <c r="Q4699" s="37" t="str">
        <f t="shared" si="808"/>
        <v>Blanches Policy Solutions</v>
      </c>
      <c r="R4699" s="6" t="str">
        <f t="shared" si="809"/>
        <v>T - Blanches Policy Solutions</v>
      </c>
      <c r="S4699" s="6" t="str">
        <f>IFERROR(INDEX('Vendor Over-ride'!$C:$C, MATCH($R:$R,'Vendor Over-ride'!$A:$A,0)),"")</f>
        <v>T - Blanche Policy Services</v>
      </c>
      <c r="U4699" s="38" t="str">
        <f t="shared" si="803"/>
        <v>Lottery</v>
      </c>
      <c r="V4699" s="5" t="str">
        <f t="shared" si="813"/>
        <v>TRADE</v>
      </c>
      <c r="W4699" s="5" t="b">
        <f t="shared" si="810"/>
        <v>0</v>
      </c>
      <c r="X4699" s="40">
        <f t="shared" ca="1" si="811"/>
        <v>700</v>
      </c>
      <c r="Y4699" s="30" t="b">
        <f t="shared" ca="1" si="812"/>
        <v>0</v>
      </c>
    </row>
    <row r="4700" spans="1:25" hidden="1">
      <c r="A4700" s="28" t="s">
        <v>5366</v>
      </c>
      <c r="B4700" s="28" t="s">
        <v>5367</v>
      </c>
      <c r="C4700" s="28" t="s">
        <v>4935</v>
      </c>
      <c r="D4700" s="28" t="s">
        <v>2842</v>
      </c>
      <c r="E4700" s="29">
        <v>42346</v>
      </c>
      <c r="F4700" s="28" t="s">
        <v>4377</v>
      </c>
      <c r="G4700" s="30">
        <v>1442</v>
      </c>
      <c r="H4700" s="28" t="s">
        <v>15938</v>
      </c>
      <c r="I4700" s="31">
        <v>0</v>
      </c>
      <c r="J4700" s="31">
        <v>6760</v>
      </c>
      <c r="K4700" s="28" t="s">
        <v>5594</v>
      </c>
      <c r="L4700" s="32">
        <f t="shared" si="804"/>
        <v>-6760</v>
      </c>
      <c r="M4700" s="33">
        <f t="shared" si="805"/>
        <v>6760</v>
      </c>
      <c r="N4700" s="34" t="b">
        <v>1</v>
      </c>
      <c r="O4700" s="35">
        <f t="shared" si="806"/>
        <v>6760</v>
      </c>
      <c r="P4700" s="36" t="str">
        <f t="shared" si="807"/>
        <v>T</v>
      </c>
      <c r="Q4700" s="37" t="str">
        <f t="shared" si="808"/>
        <v>Catch The Light (Ian McDonald)</v>
      </c>
      <c r="R4700" s="6" t="str">
        <f t="shared" si="809"/>
        <v>T - Catch The Light (Ian McDonald)</v>
      </c>
      <c r="S4700" s="6" t="str">
        <f>IFERROR(INDEX('Vendor Over-ride'!$C:$C, MATCH($R:$R,'Vendor Over-ride'!$A:$A,0)),"")</f>
        <v>T - Catch The Light (Ian McDonald)</v>
      </c>
      <c r="U4700" s="38" t="str">
        <f t="shared" si="803"/>
        <v>Lottery</v>
      </c>
      <c r="V4700" s="5" t="str">
        <f t="shared" si="813"/>
        <v>TRADE</v>
      </c>
      <c r="W4700" s="5" t="b">
        <f t="shared" si="810"/>
        <v>0</v>
      </c>
      <c r="X4700" s="40">
        <f t="shared" ca="1" si="811"/>
        <v>6760</v>
      </c>
      <c r="Y4700" s="30" t="b">
        <f t="shared" ca="1" si="812"/>
        <v>0</v>
      </c>
    </row>
    <row r="4701" spans="1:25" hidden="1">
      <c r="A4701" s="28" t="s">
        <v>5366</v>
      </c>
      <c r="B4701" s="28" t="s">
        <v>5367</v>
      </c>
      <c r="C4701" s="28" t="s">
        <v>4935</v>
      </c>
      <c r="D4701" s="28" t="s">
        <v>2842</v>
      </c>
      <c r="E4701" s="29">
        <v>42346</v>
      </c>
      <c r="F4701" s="28" t="s">
        <v>4379</v>
      </c>
      <c r="G4701" s="30">
        <v>1442</v>
      </c>
      <c r="H4701" s="28" t="s">
        <v>15939</v>
      </c>
      <c r="I4701" s="31">
        <v>0</v>
      </c>
      <c r="J4701" s="31">
        <v>231.8</v>
      </c>
      <c r="K4701" s="28" t="s">
        <v>5156</v>
      </c>
      <c r="L4701" s="32">
        <f t="shared" si="804"/>
        <v>-231.8</v>
      </c>
      <c r="M4701" s="33">
        <f t="shared" si="805"/>
        <v>231.8</v>
      </c>
      <c r="N4701" s="34" t="b">
        <v>1</v>
      </c>
      <c r="O4701" s="35">
        <f t="shared" si="806"/>
        <v>231.8</v>
      </c>
      <c r="P4701" s="36" t="str">
        <f t="shared" si="807"/>
        <v>T</v>
      </c>
      <c r="Q4701" s="37" t="str">
        <f t="shared" si="808"/>
        <v>City of Edinburgh Methodist Church</v>
      </c>
      <c r="R4701" s="6" t="str">
        <f t="shared" si="809"/>
        <v>T - City of Edinburgh Methodist Church</v>
      </c>
      <c r="S4701" s="6" t="str">
        <f>IFERROR(INDEX('Vendor Over-ride'!$C:$C, MATCH($R:$R,'Vendor Over-ride'!$A:$A,0)),"")</f>
        <v>T - City of Edinburgh Methodist Church</v>
      </c>
      <c r="U4701" s="38" t="str">
        <f t="shared" si="803"/>
        <v>Lottery</v>
      </c>
      <c r="V4701" s="5" t="str">
        <f t="shared" si="813"/>
        <v>TRADE</v>
      </c>
      <c r="W4701" s="5" t="b">
        <f t="shared" si="810"/>
        <v>0</v>
      </c>
      <c r="X4701" s="40">
        <f t="shared" ca="1" si="811"/>
        <v>1394.8</v>
      </c>
      <c r="Y4701" s="30" t="b">
        <f t="shared" ca="1" si="812"/>
        <v>0</v>
      </c>
    </row>
    <row r="4702" spans="1:25" hidden="1">
      <c r="A4702" s="28" t="s">
        <v>5366</v>
      </c>
      <c r="B4702" s="28" t="s">
        <v>5367</v>
      </c>
      <c r="C4702" s="28" t="s">
        <v>4935</v>
      </c>
      <c r="D4702" s="28" t="s">
        <v>2842</v>
      </c>
      <c r="E4702" s="29">
        <v>42346</v>
      </c>
      <c r="F4702" s="28" t="s">
        <v>4381</v>
      </c>
      <c r="G4702" s="30">
        <v>1442</v>
      </c>
      <c r="H4702" s="28" t="s">
        <v>15940</v>
      </c>
      <c r="I4702" s="31">
        <v>0</v>
      </c>
      <c r="J4702" s="31">
        <v>2400</v>
      </c>
      <c r="K4702" s="28" t="s">
        <v>15941</v>
      </c>
      <c r="L4702" s="32">
        <f t="shared" si="804"/>
        <v>-2400</v>
      </c>
      <c r="M4702" s="33">
        <f t="shared" si="805"/>
        <v>2400</v>
      </c>
      <c r="N4702" s="34" t="b">
        <v>1</v>
      </c>
      <c r="O4702" s="35">
        <f t="shared" si="806"/>
        <v>2400</v>
      </c>
      <c r="P4702" s="36" t="str">
        <f t="shared" si="807"/>
        <v>T</v>
      </c>
      <c r="Q4702" s="37" t="str">
        <f t="shared" si="808"/>
        <v>Publicity &amp; The Printed Word (T/A Rutherfordinc Ltd)</v>
      </c>
      <c r="R4702" s="6" t="str">
        <f t="shared" si="809"/>
        <v>T - Publicity &amp; The Printed Word (T/A Rutherfordinc Ltd)</v>
      </c>
      <c r="S4702" s="6" t="str">
        <f>IFERROR(INDEX('Vendor Over-ride'!$C:$C, MATCH($R:$R,'Vendor Over-ride'!$A:$A,0)),"")</f>
        <v>T - Publicity &amp; The Printed Word (T/A Rutherfordinc Ltd)</v>
      </c>
      <c r="U4702" s="38" t="str">
        <f t="shared" si="803"/>
        <v>Lottery</v>
      </c>
      <c r="V4702" s="5" t="str">
        <f t="shared" si="813"/>
        <v>TRADE</v>
      </c>
      <c r="W4702" s="5" t="b">
        <f t="shared" si="810"/>
        <v>0</v>
      </c>
      <c r="X4702" s="40">
        <f t="shared" ca="1" si="811"/>
        <v>2400</v>
      </c>
      <c r="Y4702" s="30" t="b">
        <f t="shared" ca="1" si="812"/>
        <v>0</v>
      </c>
    </row>
    <row r="4703" spans="1:25" hidden="1">
      <c r="A4703" s="28" t="s">
        <v>5366</v>
      </c>
      <c r="B4703" s="28" t="s">
        <v>5367</v>
      </c>
      <c r="C4703" s="28" t="s">
        <v>4935</v>
      </c>
      <c r="D4703" s="28" t="s">
        <v>2842</v>
      </c>
      <c r="E4703" s="29">
        <v>42346</v>
      </c>
      <c r="F4703" s="28" t="s">
        <v>4382</v>
      </c>
      <c r="G4703" s="30">
        <v>1442</v>
      </c>
      <c r="H4703" s="28" t="s">
        <v>15942</v>
      </c>
      <c r="I4703" s="31">
        <v>0</v>
      </c>
      <c r="J4703" s="31">
        <v>240</v>
      </c>
      <c r="K4703" s="28" t="s">
        <v>15943</v>
      </c>
      <c r="L4703" s="32">
        <f t="shared" si="804"/>
        <v>-240</v>
      </c>
      <c r="M4703" s="33">
        <f t="shared" si="805"/>
        <v>240</v>
      </c>
      <c r="N4703" s="34" t="b">
        <v>1</v>
      </c>
      <c r="O4703" s="35">
        <f t="shared" si="806"/>
        <v>240</v>
      </c>
      <c r="P4703" s="36" t="str">
        <f t="shared" si="807"/>
        <v>T</v>
      </c>
      <c r="Q4703" s="37" t="str">
        <f t="shared" si="808"/>
        <v>St Ronan's Primary School</v>
      </c>
      <c r="R4703" s="6" t="str">
        <f t="shared" si="809"/>
        <v>T - St Ronan's Primary School</v>
      </c>
      <c r="S4703" s="6" t="str">
        <f>IFERROR(INDEX('Vendor Over-ride'!$C:$C, MATCH($R:$R,'Vendor Over-ride'!$A:$A,0)),"")</f>
        <v>T - St Ronan's Primary School</v>
      </c>
      <c r="U4703" s="38" t="str">
        <f t="shared" si="803"/>
        <v>Lottery</v>
      </c>
      <c r="V4703" s="5" t="str">
        <f t="shared" si="813"/>
        <v>TRADE</v>
      </c>
      <c r="W4703" s="5" t="b">
        <f t="shared" si="810"/>
        <v>0</v>
      </c>
      <c r="X4703" s="40">
        <f t="shared" ca="1" si="811"/>
        <v>240</v>
      </c>
      <c r="Y4703" s="30" t="b">
        <f t="shared" ca="1" si="812"/>
        <v>0</v>
      </c>
    </row>
    <row r="4704" spans="1:25" hidden="1">
      <c r="A4704" s="28" t="s">
        <v>5366</v>
      </c>
      <c r="B4704" s="28" t="s">
        <v>5367</v>
      </c>
      <c r="C4704" s="28" t="s">
        <v>4935</v>
      </c>
      <c r="D4704" s="28" t="s">
        <v>2842</v>
      </c>
      <c r="E4704" s="29">
        <v>42346</v>
      </c>
      <c r="F4704" s="28" t="s">
        <v>4383</v>
      </c>
      <c r="G4704" s="30">
        <v>1442</v>
      </c>
      <c r="H4704" s="28" t="s">
        <v>15944</v>
      </c>
      <c r="I4704" s="31">
        <v>0</v>
      </c>
      <c r="J4704" s="31">
        <v>617.6</v>
      </c>
      <c r="K4704" s="28" t="s">
        <v>15945</v>
      </c>
      <c r="L4704" s="32">
        <f t="shared" si="804"/>
        <v>-617.6</v>
      </c>
      <c r="M4704" s="33">
        <f t="shared" si="805"/>
        <v>617.6</v>
      </c>
      <c r="N4704" s="34" t="b">
        <v>1</v>
      </c>
      <c r="O4704" s="35">
        <f t="shared" si="806"/>
        <v>617.6</v>
      </c>
      <c r="P4704" s="36" t="str">
        <f t="shared" si="807"/>
        <v>T</v>
      </c>
      <c r="Q4704" s="37" t="str">
        <f t="shared" si="808"/>
        <v>UOE Accommodation t/a Edinburgh First</v>
      </c>
      <c r="R4704" s="6" t="str">
        <f t="shared" si="809"/>
        <v>T - UOE Accommodation t/a Edinburgh First</v>
      </c>
      <c r="S4704" s="6" t="str">
        <f>IFERROR(INDEX('Vendor Over-ride'!$C:$C, MATCH($R:$R,'Vendor Over-ride'!$A:$A,0)),"")</f>
        <v>T - UOE Accommodation t/a Edinburgh First</v>
      </c>
      <c r="U4704" s="38" t="str">
        <f t="shared" si="803"/>
        <v>Lottery</v>
      </c>
      <c r="V4704" s="5" t="str">
        <f t="shared" si="813"/>
        <v>TRADE</v>
      </c>
      <c r="W4704" s="5" t="b">
        <f t="shared" si="810"/>
        <v>0</v>
      </c>
      <c r="X4704" s="40">
        <f t="shared" ca="1" si="811"/>
        <v>617.6</v>
      </c>
      <c r="Y4704" s="30" t="b">
        <f t="shared" ca="1" si="812"/>
        <v>0</v>
      </c>
    </row>
    <row r="4705" spans="1:25" hidden="1">
      <c r="A4705" s="28" t="s">
        <v>5366</v>
      </c>
      <c r="B4705" s="28" t="s">
        <v>5367</v>
      </c>
      <c r="C4705" s="28" t="s">
        <v>4935</v>
      </c>
      <c r="D4705" s="28" t="s">
        <v>2842</v>
      </c>
      <c r="E4705" s="29">
        <v>42346</v>
      </c>
      <c r="F4705" s="28" t="s">
        <v>4384</v>
      </c>
      <c r="G4705" s="30">
        <v>1442</v>
      </c>
      <c r="H4705" s="28" t="s">
        <v>15946</v>
      </c>
      <c r="I4705" s="31">
        <v>0</v>
      </c>
      <c r="J4705" s="31">
        <v>200</v>
      </c>
      <c r="K4705" s="28" t="s">
        <v>15947</v>
      </c>
      <c r="L4705" s="32">
        <f t="shared" si="804"/>
        <v>-200</v>
      </c>
      <c r="M4705" s="33">
        <f t="shared" si="805"/>
        <v>200</v>
      </c>
      <c r="N4705" s="34" t="b">
        <v>1</v>
      </c>
      <c r="O4705" s="35">
        <f t="shared" si="806"/>
        <v>200</v>
      </c>
      <c r="P4705" s="36" t="str">
        <f t="shared" si="807"/>
        <v>T</v>
      </c>
      <c r="Q4705" s="37" t="str">
        <f t="shared" si="808"/>
        <v>Valerie Reid</v>
      </c>
      <c r="R4705" s="6" t="str">
        <f t="shared" si="809"/>
        <v>T - Valerie Reid</v>
      </c>
      <c r="S4705" s="6" t="str">
        <f>IFERROR(INDEX('Vendor Over-ride'!$C:$C, MATCH($R:$R,'Vendor Over-ride'!$A:$A,0)),"")</f>
        <v>T - Valerie Reid</v>
      </c>
      <c r="U4705" s="38" t="str">
        <f t="shared" si="803"/>
        <v>Lottery</v>
      </c>
      <c r="V4705" s="5" t="str">
        <f t="shared" si="813"/>
        <v>TRADE</v>
      </c>
      <c r="W4705" s="5" t="b">
        <f t="shared" si="810"/>
        <v>0</v>
      </c>
      <c r="X4705" s="40">
        <f t="shared" ca="1" si="811"/>
        <v>200</v>
      </c>
      <c r="Y4705" s="30" t="b">
        <f t="shared" ca="1" si="812"/>
        <v>0</v>
      </c>
    </row>
    <row r="4706" spans="1:25" hidden="1">
      <c r="A4706" s="28" t="s">
        <v>5366</v>
      </c>
      <c r="B4706" s="28" t="s">
        <v>5367</v>
      </c>
      <c r="C4706" s="28" t="s">
        <v>4935</v>
      </c>
      <c r="D4706" s="28" t="s">
        <v>2842</v>
      </c>
      <c r="E4706" s="29">
        <v>42349</v>
      </c>
      <c r="F4706" s="28" t="s">
        <v>4385</v>
      </c>
      <c r="G4706" s="30">
        <v>1442</v>
      </c>
      <c r="H4706" s="28" t="s">
        <v>15948</v>
      </c>
      <c r="I4706" s="31">
        <v>0</v>
      </c>
      <c r="J4706" s="31">
        <v>252</v>
      </c>
      <c r="K4706" s="28" t="s">
        <v>3113</v>
      </c>
      <c r="L4706" s="32">
        <f t="shared" si="804"/>
        <v>-252</v>
      </c>
      <c r="M4706" s="33">
        <f t="shared" si="805"/>
        <v>252</v>
      </c>
      <c r="N4706" s="34" t="b">
        <v>1</v>
      </c>
      <c r="O4706" s="35">
        <f t="shared" si="806"/>
        <v>252</v>
      </c>
      <c r="P4706" s="36" t="str">
        <f t="shared" si="807"/>
        <v>T</v>
      </c>
      <c r="Q4706" s="37" t="str">
        <f t="shared" si="808"/>
        <v>Digital Print Solutions</v>
      </c>
      <c r="R4706" s="6" t="str">
        <f t="shared" si="809"/>
        <v>T - Digital Print Solutions</v>
      </c>
      <c r="S4706" s="6" t="str">
        <f>IFERROR(INDEX('Vendor Over-ride'!$C:$C, MATCH($R:$R,'Vendor Over-ride'!$A:$A,0)),"")</f>
        <v>T - Digital Print Solutions</v>
      </c>
      <c r="U4706" s="38" t="str">
        <f t="shared" si="803"/>
        <v>Lottery</v>
      </c>
      <c r="V4706" s="5" t="str">
        <f t="shared" si="813"/>
        <v>TRADE</v>
      </c>
      <c r="W4706" s="5" t="b">
        <f t="shared" si="810"/>
        <v>0</v>
      </c>
      <c r="X4706" s="40">
        <f t="shared" ca="1" si="811"/>
        <v>3681</v>
      </c>
      <c r="Y4706" s="30" t="b">
        <f t="shared" ca="1" si="812"/>
        <v>0</v>
      </c>
    </row>
    <row r="4707" spans="1:25" hidden="1">
      <c r="A4707" s="28" t="s">
        <v>5366</v>
      </c>
      <c r="B4707" s="28" t="s">
        <v>5367</v>
      </c>
      <c r="C4707" s="28" t="s">
        <v>4935</v>
      </c>
      <c r="D4707" s="28" t="s">
        <v>2842</v>
      </c>
      <c r="E4707" s="29">
        <v>42353</v>
      </c>
      <c r="F4707" s="28" t="s">
        <v>4386</v>
      </c>
      <c r="G4707" s="30">
        <v>1442</v>
      </c>
      <c r="H4707" s="28" t="s">
        <v>15949</v>
      </c>
      <c r="I4707" s="31">
        <v>0</v>
      </c>
      <c r="J4707" s="31">
        <v>7500</v>
      </c>
      <c r="K4707" s="28" t="s">
        <v>4980</v>
      </c>
      <c r="L4707" s="32">
        <f t="shared" si="804"/>
        <v>-7500</v>
      </c>
      <c r="M4707" s="33">
        <f t="shared" si="805"/>
        <v>7500</v>
      </c>
      <c r="N4707" s="34" t="b">
        <v>1</v>
      </c>
      <c r="O4707" s="35">
        <f t="shared" si="806"/>
        <v>7500</v>
      </c>
      <c r="P4707" s="36" t="str">
        <f t="shared" si="807"/>
        <v>G</v>
      </c>
      <c r="Q4707" s="37" t="str">
        <f t="shared" si="808"/>
        <v>Lauren Gault</v>
      </c>
      <c r="R4707" s="6" t="str">
        <f t="shared" si="809"/>
        <v>G - Lauren Gault</v>
      </c>
      <c r="S4707" s="6" t="str">
        <f>IFERROR(INDEX('Vendor Over-ride'!$C:$C, MATCH($R:$R,'Vendor Over-ride'!$A:$A,0)),"")</f>
        <v>G - Lauren Gault</v>
      </c>
      <c r="U4707" s="38" t="str">
        <f t="shared" si="803"/>
        <v>Lottery</v>
      </c>
      <c r="V4707" s="5" t="str">
        <f t="shared" si="813"/>
        <v>AWARD</v>
      </c>
      <c r="W4707" s="5" t="b">
        <f t="shared" si="810"/>
        <v>0</v>
      </c>
      <c r="X4707" s="40">
        <f t="shared" ca="1" si="811"/>
        <v>8250</v>
      </c>
      <c r="Y4707" s="30" t="b">
        <f t="shared" ca="1" si="812"/>
        <v>0</v>
      </c>
    </row>
    <row r="4708" spans="1:25" hidden="1">
      <c r="A4708" s="28" t="s">
        <v>5366</v>
      </c>
      <c r="B4708" s="28" t="s">
        <v>5367</v>
      </c>
      <c r="C4708" s="28" t="s">
        <v>4935</v>
      </c>
      <c r="D4708" s="28" t="s">
        <v>2842</v>
      </c>
      <c r="E4708" s="29">
        <v>42353</v>
      </c>
      <c r="F4708" s="28" t="s">
        <v>4387</v>
      </c>
      <c r="G4708" s="30">
        <v>1442</v>
      </c>
      <c r="H4708" s="28" t="s">
        <v>15950</v>
      </c>
      <c r="I4708" s="31">
        <v>0</v>
      </c>
      <c r="J4708" s="31">
        <v>3750</v>
      </c>
      <c r="K4708" s="28" t="s">
        <v>5760</v>
      </c>
      <c r="L4708" s="32">
        <f t="shared" si="804"/>
        <v>-3750</v>
      </c>
      <c r="M4708" s="33">
        <f t="shared" si="805"/>
        <v>3750</v>
      </c>
      <c r="N4708" s="34" t="b">
        <v>1</v>
      </c>
      <c r="O4708" s="35">
        <f t="shared" si="806"/>
        <v>3750</v>
      </c>
      <c r="P4708" s="36" t="str">
        <f t="shared" si="807"/>
        <v>G</v>
      </c>
      <c r="Q4708" s="37" t="str">
        <f t="shared" si="808"/>
        <v>Aberdeen International Youth Festival</v>
      </c>
      <c r="R4708" s="6" t="str">
        <f t="shared" si="809"/>
        <v>G - Aberdeen International Youth Festival</v>
      </c>
      <c r="S4708" s="6" t="str">
        <f>IFERROR(INDEX('Vendor Over-ride'!$C:$C, MATCH($R:$R,'Vendor Over-ride'!$A:$A,0)),"")</f>
        <v>G - Aberdeen International Youth Festival</v>
      </c>
      <c r="U4708" s="38" t="str">
        <f t="shared" si="803"/>
        <v>Lottery</v>
      </c>
      <c r="V4708" s="5" t="str">
        <f t="shared" si="813"/>
        <v>AWARD</v>
      </c>
      <c r="W4708" s="5" t="b">
        <f t="shared" si="810"/>
        <v>0</v>
      </c>
      <c r="X4708" s="40">
        <f t="shared" ca="1" si="811"/>
        <v>3750</v>
      </c>
      <c r="Y4708" s="30" t="b">
        <f t="shared" ca="1" si="812"/>
        <v>0</v>
      </c>
    </row>
    <row r="4709" spans="1:25" hidden="1">
      <c r="A4709" s="28" t="s">
        <v>5366</v>
      </c>
      <c r="B4709" s="28" t="s">
        <v>5367</v>
      </c>
      <c r="C4709" s="28" t="s">
        <v>4935</v>
      </c>
      <c r="D4709" s="28" t="s">
        <v>2842</v>
      </c>
      <c r="E4709" s="29">
        <v>42353</v>
      </c>
      <c r="F4709" s="28" t="s">
        <v>4388</v>
      </c>
      <c r="G4709" s="30">
        <v>1442</v>
      </c>
      <c r="H4709" s="28" t="s">
        <v>15951</v>
      </c>
      <c r="I4709" s="31">
        <v>0</v>
      </c>
      <c r="J4709" s="31">
        <v>3125</v>
      </c>
      <c r="K4709" s="28" t="s">
        <v>14684</v>
      </c>
      <c r="L4709" s="32">
        <f t="shared" si="804"/>
        <v>-3125</v>
      </c>
      <c r="M4709" s="33">
        <f t="shared" si="805"/>
        <v>3125</v>
      </c>
      <c r="N4709" s="34" t="b">
        <v>1</v>
      </c>
      <c r="O4709" s="35">
        <f t="shared" si="806"/>
        <v>3125</v>
      </c>
      <c r="P4709" s="36" t="str">
        <f t="shared" si="807"/>
        <v>G</v>
      </c>
      <c r="Q4709" s="37" t="str">
        <f t="shared" si="808"/>
        <v>The Victoria Hall Trust Management Committee</v>
      </c>
      <c r="R4709" s="6" t="str">
        <f t="shared" si="809"/>
        <v>G - The Victoria Hall Trust Management Committee</v>
      </c>
      <c r="S4709" s="6" t="str">
        <f>IFERROR(INDEX('Vendor Over-ride'!$C:$C, MATCH($R:$R,'Vendor Over-ride'!$A:$A,0)),"")</f>
        <v>G - The Victoria Hall Trust Management Committee</v>
      </c>
      <c r="U4709" s="38" t="str">
        <f t="shared" si="803"/>
        <v>Lottery</v>
      </c>
      <c r="V4709" s="5" t="str">
        <f t="shared" si="813"/>
        <v>AWARD</v>
      </c>
      <c r="W4709" s="5" t="b">
        <f t="shared" si="810"/>
        <v>0</v>
      </c>
      <c r="X4709" s="40">
        <f t="shared" ca="1" si="811"/>
        <v>17625</v>
      </c>
      <c r="Y4709" s="30" t="b">
        <f t="shared" ca="1" si="812"/>
        <v>0</v>
      </c>
    </row>
    <row r="4710" spans="1:25" hidden="1">
      <c r="A4710" s="28" t="s">
        <v>5366</v>
      </c>
      <c r="B4710" s="28" t="s">
        <v>5367</v>
      </c>
      <c r="C4710" s="28" t="s">
        <v>4935</v>
      </c>
      <c r="D4710" s="28" t="s">
        <v>2842</v>
      </c>
      <c r="E4710" s="29">
        <v>42353</v>
      </c>
      <c r="F4710" s="28" t="s">
        <v>4389</v>
      </c>
      <c r="G4710" s="30">
        <v>1442</v>
      </c>
      <c r="H4710" s="28" t="s">
        <v>15952</v>
      </c>
      <c r="I4710" s="31">
        <v>0</v>
      </c>
      <c r="J4710" s="31">
        <v>9325.7000000000007</v>
      </c>
      <c r="K4710" s="28" t="s">
        <v>5798</v>
      </c>
      <c r="L4710" s="32">
        <f t="shared" si="804"/>
        <v>-9325.7000000000007</v>
      </c>
      <c r="M4710" s="33">
        <f t="shared" si="805"/>
        <v>9325.7000000000007</v>
      </c>
      <c r="N4710" s="34" t="b">
        <v>1</v>
      </c>
      <c r="O4710" s="35">
        <f t="shared" si="806"/>
        <v>9325.7000000000007</v>
      </c>
      <c r="P4710" s="36" t="str">
        <f t="shared" si="807"/>
        <v>G</v>
      </c>
      <c r="Q4710" s="37" t="str">
        <f t="shared" si="808"/>
        <v>South Lanarkshire Council</v>
      </c>
      <c r="R4710" s="6" t="str">
        <f t="shared" si="809"/>
        <v>G - South Lanarkshire Council</v>
      </c>
      <c r="S4710" s="6" t="str">
        <f>IFERROR(INDEX('Vendor Over-ride'!$C:$C, MATCH($R:$R,'Vendor Over-ride'!$A:$A,0)),"")</f>
        <v>G - South Lanarkshire Council</v>
      </c>
      <c r="U4710" s="38" t="str">
        <f t="shared" si="803"/>
        <v>Lottery</v>
      </c>
      <c r="V4710" s="5" t="str">
        <f t="shared" si="813"/>
        <v>AWARD</v>
      </c>
      <c r="W4710" s="5" t="b">
        <f t="shared" si="810"/>
        <v>0</v>
      </c>
      <c r="X4710" s="40">
        <f t="shared" ca="1" si="811"/>
        <v>24325.7</v>
      </c>
      <c r="Y4710" s="30" t="b">
        <f t="shared" ca="1" si="812"/>
        <v>0</v>
      </c>
    </row>
    <row r="4711" spans="1:25">
      <c r="A4711" s="28" t="s">
        <v>5366</v>
      </c>
      <c r="B4711" s="28" t="s">
        <v>5367</v>
      </c>
      <c r="C4711" s="28" t="s">
        <v>4935</v>
      </c>
      <c r="D4711" s="28" t="s">
        <v>2842</v>
      </c>
      <c r="E4711" s="29">
        <v>42353</v>
      </c>
      <c r="F4711" s="28" t="s">
        <v>4390</v>
      </c>
      <c r="G4711" s="30">
        <v>1442</v>
      </c>
      <c r="H4711" s="28" t="s">
        <v>15953</v>
      </c>
      <c r="I4711" s="31">
        <v>0</v>
      </c>
      <c r="J4711" s="31">
        <v>1740.37</v>
      </c>
      <c r="K4711" s="28" t="s">
        <v>13762</v>
      </c>
      <c r="L4711" s="32">
        <f t="shared" si="804"/>
        <v>-1740.37</v>
      </c>
      <c r="M4711" s="33">
        <f t="shared" si="805"/>
        <v>1740.37</v>
      </c>
      <c r="N4711" s="34" t="b">
        <v>1</v>
      </c>
      <c r="O4711" s="35">
        <f t="shared" si="806"/>
        <v>1740.37</v>
      </c>
      <c r="P4711" s="36" t="str">
        <f t="shared" si="807"/>
        <v>G</v>
      </c>
      <c r="Q4711" s="37" t="str">
        <f t="shared" si="808"/>
        <v>Dance House</v>
      </c>
      <c r="R4711" s="6" t="str">
        <f t="shared" si="809"/>
        <v>G - Dance House</v>
      </c>
      <c r="S4711" s="6" t="str">
        <f>IFERROR(INDEX('Vendor Over-ride'!$C:$C, MATCH($R:$R,'Vendor Over-ride'!$A:$A,0)),"")</f>
        <v>G - Dance House</v>
      </c>
      <c r="U4711" s="38" t="str">
        <f t="shared" si="803"/>
        <v>Lottery</v>
      </c>
      <c r="V4711" s="5" t="str">
        <f t="shared" si="813"/>
        <v>AWARD</v>
      </c>
      <c r="W4711" s="5" t="b">
        <f t="shared" si="810"/>
        <v>0</v>
      </c>
      <c r="X4711" s="40">
        <f t="shared" ca="1" si="811"/>
        <v>87647.459999999992</v>
      </c>
      <c r="Y4711" s="30" t="b">
        <f t="shared" ca="1" si="812"/>
        <v>1</v>
      </c>
    </row>
    <row r="4712" spans="1:25">
      <c r="A4712" s="28" t="s">
        <v>5366</v>
      </c>
      <c r="B4712" s="28" t="s">
        <v>5367</v>
      </c>
      <c r="C4712" s="28" t="s">
        <v>4935</v>
      </c>
      <c r="D4712" s="28" t="s">
        <v>2842</v>
      </c>
      <c r="E4712" s="29">
        <v>42353</v>
      </c>
      <c r="F4712" s="28" t="s">
        <v>4392</v>
      </c>
      <c r="G4712" s="30">
        <v>1442</v>
      </c>
      <c r="H4712" s="28" t="s">
        <v>15954</v>
      </c>
      <c r="I4712" s="31">
        <v>0</v>
      </c>
      <c r="J4712" s="31">
        <v>11750</v>
      </c>
      <c r="K4712" s="28" t="s">
        <v>13778</v>
      </c>
      <c r="L4712" s="32">
        <f t="shared" si="804"/>
        <v>-11750</v>
      </c>
      <c r="M4712" s="33">
        <f t="shared" si="805"/>
        <v>11750</v>
      </c>
      <c r="N4712" s="34" t="b">
        <v>1</v>
      </c>
      <c r="O4712" s="35">
        <f t="shared" si="806"/>
        <v>11750</v>
      </c>
      <c r="P4712" s="36" t="str">
        <f t="shared" si="807"/>
        <v>G</v>
      </c>
      <c r="Q4712" s="37" t="str">
        <f t="shared" si="808"/>
        <v>Glasgow East Arts Co Ltd</v>
      </c>
      <c r="R4712" s="6" t="str">
        <f t="shared" si="809"/>
        <v>G - Glasgow East Arts Co Ltd</v>
      </c>
      <c r="S4712" s="6" t="str">
        <f>IFERROR(INDEX('Vendor Over-ride'!$C:$C, MATCH($R:$R,'Vendor Over-ride'!$A:$A,0)),"")</f>
        <v>G - Glasgow East Arts Co Ltd</v>
      </c>
      <c r="U4712" s="38" t="str">
        <f t="shared" si="803"/>
        <v>Lottery</v>
      </c>
      <c r="V4712" s="5" t="str">
        <f t="shared" si="813"/>
        <v>AWARD</v>
      </c>
      <c r="W4712" s="5" t="b">
        <f t="shared" si="810"/>
        <v>0</v>
      </c>
      <c r="X4712" s="40">
        <f t="shared" ca="1" si="811"/>
        <v>126500</v>
      </c>
      <c r="Y4712" s="30" t="b">
        <f t="shared" ca="1" si="812"/>
        <v>1</v>
      </c>
    </row>
    <row r="4713" spans="1:25" hidden="1">
      <c r="A4713" s="28" t="s">
        <v>5366</v>
      </c>
      <c r="B4713" s="28" t="s">
        <v>5367</v>
      </c>
      <c r="C4713" s="28" t="s">
        <v>4935</v>
      </c>
      <c r="D4713" s="28" t="s">
        <v>2842</v>
      </c>
      <c r="E4713" s="29">
        <v>42353</v>
      </c>
      <c r="F4713" s="28" t="s">
        <v>4393</v>
      </c>
      <c r="G4713" s="30">
        <v>1442</v>
      </c>
      <c r="H4713" s="28" t="s">
        <v>15955</v>
      </c>
      <c r="I4713" s="31">
        <v>0</v>
      </c>
      <c r="J4713" s="31">
        <v>6000</v>
      </c>
      <c r="K4713" s="28" t="s">
        <v>13841</v>
      </c>
      <c r="L4713" s="32">
        <f t="shared" si="804"/>
        <v>-6000</v>
      </c>
      <c r="M4713" s="33">
        <f t="shared" si="805"/>
        <v>6000</v>
      </c>
      <c r="N4713" s="34" t="b">
        <v>1</v>
      </c>
      <c r="O4713" s="35">
        <f t="shared" si="806"/>
        <v>6000</v>
      </c>
      <c r="P4713" s="36" t="str">
        <f t="shared" si="807"/>
        <v>G</v>
      </c>
      <c r="Q4713" s="37" t="str">
        <f t="shared" si="808"/>
        <v>Dr Kirsten Norrie</v>
      </c>
      <c r="R4713" s="6" t="str">
        <f t="shared" si="809"/>
        <v>G - Dr Kirsten Norrie</v>
      </c>
      <c r="S4713" s="6" t="str">
        <f>IFERROR(INDEX('Vendor Over-ride'!$C:$C, MATCH($R:$R,'Vendor Over-ride'!$A:$A,0)),"")</f>
        <v>G - Dr Kirsten Norrie</v>
      </c>
      <c r="U4713" s="38" t="str">
        <f t="shared" si="803"/>
        <v>Lottery</v>
      </c>
      <c r="V4713" s="5" t="str">
        <f t="shared" si="813"/>
        <v>AWARD</v>
      </c>
      <c r="W4713" s="5" t="b">
        <f t="shared" si="810"/>
        <v>0</v>
      </c>
      <c r="X4713" s="40">
        <f t="shared" ca="1" si="811"/>
        <v>15990</v>
      </c>
      <c r="Y4713" s="30" t="b">
        <f t="shared" ca="1" si="812"/>
        <v>0</v>
      </c>
    </row>
    <row r="4714" spans="1:25">
      <c r="A4714" s="28" t="s">
        <v>5366</v>
      </c>
      <c r="B4714" s="28" t="s">
        <v>5367</v>
      </c>
      <c r="C4714" s="28" t="s">
        <v>4935</v>
      </c>
      <c r="D4714" s="28" t="s">
        <v>2842</v>
      </c>
      <c r="E4714" s="29">
        <v>42353</v>
      </c>
      <c r="F4714" s="28" t="s">
        <v>4395</v>
      </c>
      <c r="G4714" s="30">
        <v>1442</v>
      </c>
      <c r="H4714" s="28" t="s">
        <v>15956</v>
      </c>
      <c r="I4714" s="31">
        <v>0</v>
      </c>
      <c r="J4714" s="31">
        <v>17472</v>
      </c>
      <c r="K4714" s="28" t="s">
        <v>13986</v>
      </c>
      <c r="L4714" s="32">
        <f t="shared" si="804"/>
        <v>-17472</v>
      </c>
      <c r="M4714" s="33">
        <f t="shared" si="805"/>
        <v>17472</v>
      </c>
      <c r="N4714" s="34" t="b">
        <v>1</v>
      </c>
      <c r="O4714" s="35">
        <f t="shared" si="806"/>
        <v>17472</v>
      </c>
      <c r="P4714" s="36" t="str">
        <f t="shared" si="807"/>
        <v>G</v>
      </c>
      <c r="Q4714" s="37" t="str">
        <f t="shared" si="808"/>
        <v>Freight Books</v>
      </c>
      <c r="R4714" s="6" t="str">
        <f t="shared" si="809"/>
        <v>G - Freight Books</v>
      </c>
      <c r="S4714" s="6" t="str">
        <f>IFERROR(INDEX('Vendor Over-ride'!$C:$C, MATCH($R:$R,'Vendor Over-ride'!$A:$A,0)),"")</f>
        <v>G - Freight Books</v>
      </c>
      <c r="U4714" s="38" t="str">
        <f t="shared" si="803"/>
        <v>Lottery</v>
      </c>
      <c r="V4714" s="5" t="str">
        <f t="shared" si="813"/>
        <v>AWARD</v>
      </c>
      <c r="W4714" s="5" t="b">
        <f t="shared" si="810"/>
        <v>0</v>
      </c>
      <c r="X4714" s="40">
        <f t="shared" ca="1" si="811"/>
        <v>99889</v>
      </c>
      <c r="Y4714" s="30" t="b">
        <f t="shared" ca="1" si="812"/>
        <v>1</v>
      </c>
    </row>
    <row r="4715" spans="1:25">
      <c r="A4715" s="28" t="s">
        <v>5366</v>
      </c>
      <c r="B4715" s="28" t="s">
        <v>5367</v>
      </c>
      <c r="C4715" s="28" t="s">
        <v>4935</v>
      </c>
      <c r="D4715" s="28" t="s">
        <v>2842</v>
      </c>
      <c r="E4715" s="29">
        <v>42353</v>
      </c>
      <c r="F4715" s="28" t="s">
        <v>4397</v>
      </c>
      <c r="G4715" s="30">
        <v>1442</v>
      </c>
      <c r="H4715" s="28" t="s">
        <v>15957</v>
      </c>
      <c r="I4715" s="31">
        <v>0</v>
      </c>
      <c r="J4715" s="31">
        <v>37500</v>
      </c>
      <c r="K4715" s="28" t="s">
        <v>14257</v>
      </c>
      <c r="L4715" s="32">
        <f t="shared" si="804"/>
        <v>-37500</v>
      </c>
      <c r="M4715" s="33">
        <f t="shared" si="805"/>
        <v>37500</v>
      </c>
      <c r="N4715" s="34" t="b">
        <v>1</v>
      </c>
      <c r="O4715" s="35">
        <f t="shared" si="806"/>
        <v>37500</v>
      </c>
      <c r="P4715" s="36" t="str">
        <f t="shared" si="807"/>
        <v>G</v>
      </c>
      <c r="Q4715" s="37" t="str">
        <f t="shared" si="808"/>
        <v>Glasgow Life</v>
      </c>
      <c r="R4715" s="6" t="str">
        <f t="shared" si="809"/>
        <v>G - Glasgow Life</v>
      </c>
      <c r="S4715" s="6" t="str">
        <f>IFERROR(INDEX('Vendor Over-ride'!$C:$C, MATCH($R:$R,'Vendor Over-ride'!$A:$A,0)),"")</f>
        <v>G - Glasgow Life</v>
      </c>
      <c r="U4715" s="38" t="str">
        <f t="shared" si="803"/>
        <v>Lottery</v>
      </c>
      <c r="V4715" s="5" t="str">
        <f t="shared" si="813"/>
        <v>AWARD</v>
      </c>
      <c r="W4715" s="5" t="b">
        <f t="shared" si="810"/>
        <v>1</v>
      </c>
      <c r="X4715" s="40">
        <f t="shared" ca="1" si="811"/>
        <v>114000</v>
      </c>
      <c r="Y4715" s="30" t="b">
        <f t="shared" ca="1" si="812"/>
        <v>1</v>
      </c>
    </row>
    <row r="4716" spans="1:25" hidden="1">
      <c r="A4716" s="28" t="s">
        <v>5366</v>
      </c>
      <c r="B4716" s="28" t="s">
        <v>5367</v>
      </c>
      <c r="C4716" s="28" t="s">
        <v>4935</v>
      </c>
      <c r="D4716" s="28" t="s">
        <v>2842</v>
      </c>
      <c r="E4716" s="29">
        <v>42353</v>
      </c>
      <c r="F4716" s="28" t="s">
        <v>4398</v>
      </c>
      <c r="G4716" s="30">
        <v>1442</v>
      </c>
      <c r="H4716" s="28" t="s">
        <v>15958</v>
      </c>
      <c r="I4716" s="31">
        <v>0</v>
      </c>
      <c r="J4716" s="31">
        <v>7500</v>
      </c>
      <c r="K4716" s="28" t="s">
        <v>14318</v>
      </c>
      <c r="L4716" s="32">
        <f t="shared" si="804"/>
        <v>-7500</v>
      </c>
      <c r="M4716" s="33">
        <f t="shared" si="805"/>
        <v>7500</v>
      </c>
      <c r="N4716" s="34" t="b">
        <v>1</v>
      </c>
      <c r="O4716" s="35">
        <f t="shared" si="806"/>
        <v>7500</v>
      </c>
      <c r="P4716" s="36" t="str">
        <f t="shared" si="807"/>
        <v>G</v>
      </c>
      <c r="Q4716" s="37" t="str">
        <f t="shared" si="808"/>
        <v>Birnam Arts Centre</v>
      </c>
      <c r="R4716" s="6" t="str">
        <f t="shared" si="809"/>
        <v>G - Birnam Arts Centre</v>
      </c>
      <c r="S4716" s="6" t="str">
        <f>IFERROR(INDEX('Vendor Over-ride'!$C:$C, MATCH($R:$R,'Vendor Over-ride'!$A:$A,0)),"")</f>
        <v>G - Birnam Arts Centre</v>
      </c>
      <c r="U4716" s="38" t="str">
        <f t="shared" si="803"/>
        <v>Lottery</v>
      </c>
      <c r="V4716" s="5" t="str">
        <f t="shared" si="813"/>
        <v>AWARD</v>
      </c>
      <c r="W4716" s="5" t="b">
        <f t="shared" si="810"/>
        <v>0</v>
      </c>
      <c r="X4716" s="40">
        <f t="shared" ca="1" si="811"/>
        <v>17500</v>
      </c>
      <c r="Y4716" s="30" t="b">
        <f t="shared" ca="1" si="812"/>
        <v>0</v>
      </c>
    </row>
    <row r="4717" spans="1:25" hidden="1">
      <c r="A4717" s="28" t="s">
        <v>5366</v>
      </c>
      <c r="B4717" s="28" t="s">
        <v>5367</v>
      </c>
      <c r="C4717" s="28" t="s">
        <v>4935</v>
      </c>
      <c r="D4717" s="28" t="s">
        <v>2842</v>
      </c>
      <c r="E4717" s="29">
        <v>42353</v>
      </c>
      <c r="F4717" s="28" t="s">
        <v>4399</v>
      </c>
      <c r="G4717" s="30">
        <v>1442</v>
      </c>
      <c r="H4717" s="28" t="s">
        <v>15959</v>
      </c>
      <c r="I4717" s="31">
        <v>0</v>
      </c>
      <c r="J4717" s="31">
        <v>721</v>
      </c>
      <c r="K4717" s="28" t="s">
        <v>14645</v>
      </c>
      <c r="L4717" s="32">
        <f t="shared" si="804"/>
        <v>-721</v>
      </c>
      <c r="M4717" s="33">
        <f t="shared" si="805"/>
        <v>721</v>
      </c>
      <c r="N4717" s="34" t="b">
        <v>1</v>
      </c>
      <c r="O4717" s="35">
        <f t="shared" si="806"/>
        <v>721</v>
      </c>
      <c r="P4717" s="36" t="str">
        <f t="shared" si="807"/>
        <v>G</v>
      </c>
      <c r="Q4717" s="37" t="str">
        <f t="shared" si="808"/>
        <v>Mairi Lafferty</v>
      </c>
      <c r="R4717" s="6" t="str">
        <f t="shared" si="809"/>
        <v>G - Mairi Lafferty</v>
      </c>
      <c r="S4717" s="6" t="str">
        <f>IFERROR(INDEX('Vendor Over-ride'!$C:$C, MATCH($R:$R,'Vendor Over-ride'!$A:$A,0)),"")</f>
        <v>G - Mairi Lafferty</v>
      </c>
      <c r="U4717" s="38" t="str">
        <f t="shared" si="803"/>
        <v>Lottery</v>
      </c>
      <c r="V4717" s="5" t="str">
        <f t="shared" si="813"/>
        <v>AWARD</v>
      </c>
      <c r="W4717" s="5" t="b">
        <f t="shared" si="810"/>
        <v>0</v>
      </c>
      <c r="X4717" s="40">
        <f t="shared" ca="1" si="811"/>
        <v>2885</v>
      </c>
      <c r="Y4717" s="30" t="b">
        <f t="shared" ca="1" si="812"/>
        <v>0</v>
      </c>
    </row>
    <row r="4718" spans="1:25" hidden="1">
      <c r="A4718" s="28" t="s">
        <v>5366</v>
      </c>
      <c r="B4718" s="28" t="s">
        <v>5367</v>
      </c>
      <c r="C4718" s="28" t="s">
        <v>4935</v>
      </c>
      <c r="D4718" s="28" t="s">
        <v>2842</v>
      </c>
      <c r="E4718" s="29">
        <v>42353</v>
      </c>
      <c r="F4718" s="28" t="s">
        <v>4400</v>
      </c>
      <c r="G4718" s="30">
        <v>1442</v>
      </c>
      <c r="H4718" s="28" t="s">
        <v>15960</v>
      </c>
      <c r="I4718" s="31">
        <v>0</v>
      </c>
      <c r="J4718" s="31">
        <v>1500</v>
      </c>
      <c r="K4718" s="28" t="s">
        <v>14731</v>
      </c>
      <c r="L4718" s="32">
        <f t="shared" si="804"/>
        <v>-1500</v>
      </c>
      <c r="M4718" s="33">
        <f t="shared" si="805"/>
        <v>1500</v>
      </c>
      <c r="N4718" s="34" t="b">
        <v>1</v>
      </c>
      <c r="O4718" s="35">
        <f t="shared" si="806"/>
        <v>1500</v>
      </c>
      <c r="P4718" s="36" t="str">
        <f t="shared" si="807"/>
        <v>G</v>
      </c>
      <c r="Q4718" s="37" t="str">
        <f t="shared" si="808"/>
        <v>Donna Rutherford</v>
      </c>
      <c r="R4718" s="6" t="str">
        <f t="shared" si="809"/>
        <v>G - Donna Rutherford</v>
      </c>
      <c r="S4718" s="6" t="str">
        <f>IFERROR(INDEX('Vendor Over-ride'!$C:$C, MATCH($R:$R,'Vendor Over-ride'!$A:$A,0)),"")</f>
        <v>G - Donna Rutherford</v>
      </c>
      <c r="U4718" s="38" t="str">
        <f t="shared" si="803"/>
        <v>Lottery</v>
      </c>
      <c r="V4718" s="5" t="str">
        <f t="shared" si="813"/>
        <v>AWARD</v>
      </c>
      <c r="W4718" s="5" t="b">
        <f t="shared" si="810"/>
        <v>0</v>
      </c>
      <c r="X4718" s="40">
        <f t="shared" ca="1" si="811"/>
        <v>15000</v>
      </c>
      <c r="Y4718" s="30" t="b">
        <f t="shared" ca="1" si="812"/>
        <v>0</v>
      </c>
    </row>
    <row r="4719" spans="1:25">
      <c r="A4719" s="28" t="s">
        <v>5366</v>
      </c>
      <c r="B4719" s="28" t="s">
        <v>5367</v>
      </c>
      <c r="C4719" s="28" t="s">
        <v>4935</v>
      </c>
      <c r="D4719" s="28" t="s">
        <v>2842</v>
      </c>
      <c r="E4719" s="29">
        <v>42353</v>
      </c>
      <c r="F4719" s="28" t="s">
        <v>15961</v>
      </c>
      <c r="G4719" s="30">
        <v>1442</v>
      </c>
      <c r="H4719" s="28" t="s">
        <v>15962</v>
      </c>
      <c r="I4719" s="31">
        <v>0</v>
      </c>
      <c r="J4719" s="31">
        <v>11625</v>
      </c>
      <c r="K4719" s="28" t="s">
        <v>14743</v>
      </c>
      <c r="L4719" s="32">
        <f t="shared" si="804"/>
        <v>-11625</v>
      </c>
      <c r="M4719" s="33">
        <f t="shared" si="805"/>
        <v>11625</v>
      </c>
      <c r="N4719" s="34" t="b">
        <v>1</v>
      </c>
      <c r="O4719" s="35">
        <f t="shared" si="806"/>
        <v>11625</v>
      </c>
      <c r="P4719" s="36" t="str">
        <f t="shared" si="807"/>
        <v>G</v>
      </c>
      <c r="Q4719" s="37" t="str">
        <f t="shared" si="808"/>
        <v>Marc Brew Company</v>
      </c>
      <c r="R4719" s="6" t="str">
        <f t="shared" si="809"/>
        <v>G - Marc Brew Company</v>
      </c>
      <c r="S4719" s="6" t="str">
        <f>IFERROR(INDEX('Vendor Over-ride'!$C:$C, MATCH($R:$R,'Vendor Over-ride'!$A:$A,0)),"")</f>
        <v>G - Marc Brew Company</v>
      </c>
      <c r="U4719" s="38" t="str">
        <f t="shared" ref="U4719:U4782" si="814">"Lottery"</f>
        <v>Lottery</v>
      </c>
      <c r="V4719" s="5" t="str">
        <f t="shared" si="813"/>
        <v>AWARD</v>
      </c>
      <c r="W4719" s="5" t="b">
        <f t="shared" si="810"/>
        <v>0</v>
      </c>
      <c r="X4719" s="40">
        <f t="shared" ca="1" si="811"/>
        <v>69750</v>
      </c>
      <c r="Y4719" s="30" t="b">
        <f t="shared" ca="1" si="812"/>
        <v>1</v>
      </c>
    </row>
    <row r="4720" spans="1:25" hidden="1">
      <c r="A4720" s="28" t="s">
        <v>5366</v>
      </c>
      <c r="B4720" s="28" t="s">
        <v>5367</v>
      </c>
      <c r="C4720" s="28" t="s">
        <v>4935</v>
      </c>
      <c r="D4720" s="28" t="s">
        <v>2842</v>
      </c>
      <c r="E4720" s="29">
        <v>42353</v>
      </c>
      <c r="F4720" s="28" t="s">
        <v>4402</v>
      </c>
      <c r="G4720" s="30">
        <v>1442</v>
      </c>
      <c r="H4720" s="28" t="s">
        <v>15963</v>
      </c>
      <c r="I4720" s="31">
        <v>0</v>
      </c>
      <c r="J4720" s="31">
        <v>1471</v>
      </c>
      <c r="K4720" s="28" t="s">
        <v>14808</v>
      </c>
      <c r="L4720" s="32">
        <f t="shared" si="804"/>
        <v>-1471</v>
      </c>
      <c r="M4720" s="33">
        <f t="shared" si="805"/>
        <v>1471</v>
      </c>
      <c r="N4720" s="34" t="b">
        <v>1</v>
      </c>
      <c r="O4720" s="35">
        <f t="shared" si="806"/>
        <v>1471</v>
      </c>
      <c r="P4720" s="36" t="str">
        <f t="shared" si="807"/>
        <v>G</v>
      </c>
      <c r="Q4720" s="37" t="str">
        <f t="shared" si="808"/>
        <v>Poorboy Ltd</v>
      </c>
      <c r="R4720" s="6" t="str">
        <f t="shared" si="809"/>
        <v>G - Poorboy Ltd</v>
      </c>
      <c r="S4720" s="6" t="str">
        <f>IFERROR(INDEX('Vendor Over-ride'!$C:$C, MATCH($R:$R,'Vendor Over-ride'!$A:$A,0)),"")</f>
        <v>G - Poorboy Ltd</v>
      </c>
      <c r="U4720" s="38" t="str">
        <f t="shared" si="814"/>
        <v>Lottery</v>
      </c>
      <c r="V4720" s="5" t="str">
        <f t="shared" si="813"/>
        <v>AWARD</v>
      </c>
      <c r="W4720" s="5" t="b">
        <f t="shared" si="810"/>
        <v>0</v>
      </c>
      <c r="X4720" s="40">
        <f t="shared" ca="1" si="811"/>
        <v>5885</v>
      </c>
      <c r="Y4720" s="30" t="b">
        <f t="shared" ca="1" si="812"/>
        <v>0</v>
      </c>
    </row>
    <row r="4721" spans="1:25" hidden="1">
      <c r="A4721" s="28" t="s">
        <v>5366</v>
      </c>
      <c r="B4721" s="28" t="s">
        <v>5367</v>
      </c>
      <c r="C4721" s="28" t="s">
        <v>4935</v>
      </c>
      <c r="D4721" s="28" t="s">
        <v>2842</v>
      </c>
      <c r="E4721" s="29">
        <v>42353</v>
      </c>
      <c r="F4721" s="28" t="s">
        <v>4403</v>
      </c>
      <c r="G4721" s="30">
        <v>1442</v>
      </c>
      <c r="H4721" s="28" t="s">
        <v>15964</v>
      </c>
      <c r="I4721" s="31">
        <v>0</v>
      </c>
      <c r="J4721" s="31">
        <v>1987</v>
      </c>
      <c r="K4721" s="28" t="s">
        <v>15103</v>
      </c>
      <c r="L4721" s="32">
        <f t="shared" si="804"/>
        <v>-1987</v>
      </c>
      <c r="M4721" s="33">
        <f t="shared" si="805"/>
        <v>1987</v>
      </c>
      <c r="N4721" s="34" t="b">
        <v>1</v>
      </c>
      <c r="O4721" s="35">
        <f t="shared" si="806"/>
        <v>1987</v>
      </c>
      <c r="P4721" s="36" t="str">
        <f t="shared" si="807"/>
        <v>G</v>
      </c>
      <c r="Q4721" s="37" t="str">
        <f t="shared" si="808"/>
        <v>Katie Milroy (KaSt Dance Company)</v>
      </c>
      <c r="R4721" s="6" t="str">
        <f t="shared" si="809"/>
        <v>G - Katie Milroy (KaSt Dance Company)</v>
      </c>
      <c r="S4721" s="6" t="str">
        <f>IFERROR(INDEX('Vendor Over-ride'!$C:$C, MATCH($R:$R,'Vendor Over-ride'!$A:$A,0)),"")</f>
        <v>G - Katie Milroy (KaSt Dance Company)</v>
      </c>
      <c r="U4721" s="38" t="str">
        <f t="shared" si="814"/>
        <v>Lottery</v>
      </c>
      <c r="V4721" s="5" t="str">
        <f t="shared" si="813"/>
        <v>AWARD</v>
      </c>
      <c r="W4721" s="5" t="b">
        <f t="shared" si="810"/>
        <v>0</v>
      </c>
      <c r="X4721" s="40">
        <f t="shared" ca="1" si="811"/>
        <v>7950</v>
      </c>
      <c r="Y4721" s="30" t="b">
        <f t="shared" ca="1" si="812"/>
        <v>0</v>
      </c>
    </row>
    <row r="4722" spans="1:25">
      <c r="A4722" s="28" t="s">
        <v>5366</v>
      </c>
      <c r="B4722" s="28" t="s">
        <v>5367</v>
      </c>
      <c r="C4722" s="28" t="s">
        <v>4935</v>
      </c>
      <c r="D4722" s="28" t="s">
        <v>2842</v>
      </c>
      <c r="E4722" s="29">
        <v>42353</v>
      </c>
      <c r="F4722" s="28" t="s">
        <v>4405</v>
      </c>
      <c r="G4722" s="30">
        <v>1442</v>
      </c>
      <c r="H4722" s="28" t="s">
        <v>15965</v>
      </c>
      <c r="I4722" s="31">
        <v>0</v>
      </c>
      <c r="J4722" s="31">
        <v>11250</v>
      </c>
      <c r="K4722" s="28" t="s">
        <v>15871</v>
      </c>
      <c r="L4722" s="32">
        <f t="shared" si="804"/>
        <v>-11250</v>
      </c>
      <c r="M4722" s="33">
        <f t="shared" si="805"/>
        <v>11250</v>
      </c>
      <c r="N4722" s="34" t="b">
        <v>1</v>
      </c>
      <c r="O4722" s="35">
        <f t="shared" si="806"/>
        <v>11250</v>
      </c>
      <c r="P4722" s="36" t="str">
        <f t="shared" si="807"/>
        <v>G</v>
      </c>
      <c r="Q4722" s="37" t="str">
        <f t="shared" si="808"/>
        <v>North Edinburgh Arts Ltd</v>
      </c>
      <c r="R4722" s="6" t="str">
        <f t="shared" si="809"/>
        <v>G - North Edinburgh Arts Ltd</v>
      </c>
      <c r="S4722" s="6" t="str">
        <f>IFERROR(INDEX('Vendor Over-ride'!$C:$C, MATCH($R:$R,'Vendor Over-ride'!$A:$A,0)),"")</f>
        <v>G - North Edinburgh Arts Ltd</v>
      </c>
      <c r="U4722" s="38" t="str">
        <f t="shared" si="814"/>
        <v>Lottery</v>
      </c>
      <c r="V4722" s="5" t="str">
        <f t="shared" si="813"/>
        <v>AWARD</v>
      </c>
      <c r="W4722" s="5" t="b">
        <f t="shared" si="810"/>
        <v>0</v>
      </c>
      <c r="X4722" s="40">
        <f t="shared" ca="1" si="811"/>
        <v>51150</v>
      </c>
      <c r="Y4722" s="30" t="b">
        <f t="shared" ca="1" si="812"/>
        <v>1</v>
      </c>
    </row>
    <row r="4723" spans="1:25">
      <c r="A4723" s="28" t="s">
        <v>5366</v>
      </c>
      <c r="B4723" s="28" t="s">
        <v>5367</v>
      </c>
      <c r="C4723" s="28" t="s">
        <v>4935</v>
      </c>
      <c r="D4723" s="28" t="s">
        <v>2842</v>
      </c>
      <c r="E4723" s="29">
        <v>42353</v>
      </c>
      <c r="F4723" s="28" t="s">
        <v>4406</v>
      </c>
      <c r="G4723" s="30">
        <v>1442</v>
      </c>
      <c r="H4723" s="28" t="s">
        <v>15966</v>
      </c>
      <c r="I4723" s="31">
        <v>0</v>
      </c>
      <c r="J4723" s="31">
        <v>26250</v>
      </c>
      <c r="K4723" s="28" t="s">
        <v>15967</v>
      </c>
      <c r="L4723" s="32">
        <f t="shared" si="804"/>
        <v>-26250</v>
      </c>
      <c r="M4723" s="33">
        <f t="shared" si="805"/>
        <v>26250</v>
      </c>
      <c r="N4723" s="34" t="b">
        <v>1</v>
      </c>
      <c r="O4723" s="35">
        <f t="shared" si="806"/>
        <v>26250</v>
      </c>
      <c r="P4723" s="36" t="str">
        <f t="shared" si="807"/>
        <v>G</v>
      </c>
      <c r="Q4723" s="37" t="str">
        <f t="shared" si="808"/>
        <v>Seall</v>
      </c>
      <c r="R4723" s="6" t="str">
        <f t="shared" si="809"/>
        <v>G - Seall</v>
      </c>
      <c r="S4723" s="6" t="str">
        <f>IFERROR(INDEX('Vendor Over-ride'!$C:$C, MATCH($R:$R,'Vendor Over-ride'!$A:$A,0)),"")</f>
        <v>G - Seall</v>
      </c>
      <c r="U4723" s="38" t="str">
        <f t="shared" si="814"/>
        <v>Lottery</v>
      </c>
      <c r="V4723" s="5" t="str">
        <f t="shared" si="813"/>
        <v>AWARD</v>
      </c>
      <c r="W4723" s="5" t="b">
        <f t="shared" si="810"/>
        <v>1</v>
      </c>
      <c r="X4723" s="40">
        <f t="shared" ca="1" si="811"/>
        <v>26250</v>
      </c>
      <c r="Y4723" s="30" t="b">
        <f t="shared" ca="1" si="812"/>
        <v>1</v>
      </c>
    </row>
    <row r="4724" spans="1:25">
      <c r="A4724" s="28" t="s">
        <v>5366</v>
      </c>
      <c r="B4724" s="28" t="s">
        <v>5367</v>
      </c>
      <c r="C4724" s="28" t="s">
        <v>4935</v>
      </c>
      <c r="D4724" s="28" t="s">
        <v>2842</v>
      </c>
      <c r="E4724" s="29">
        <v>42353</v>
      </c>
      <c r="F4724" s="28" t="s">
        <v>4407</v>
      </c>
      <c r="G4724" s="30">
        <v>1442</v>
      </c>
      <c r="H4724" s="28" t="s">
        <v>15968</v>
      </c>
      <c r="I4724" s="31">
        <v>0</v>
      </c>
      <c r="J4724" s="31">
        <v>37500</v>
      </c>
      <c r="K4724" s="28" t="s">
        <v>15969</v>
      </c>
      <c r="L4724" s="32">
        <f t="shared" si="804"/>
        <v>-37500</v>
      </c>
      <c r="M4724" s="33">
        <f t="shared" si="805"/>
        <v>37500</v>
      </c>
      <c r="N4724" s="34" t="b">
        <v>1</v>
      </c>
      <c r="O4724" s="35">
        <f t="shared" si="806"/>
        <v>37500</v>
      </c>
      <c r="P4724" s="36" t="str">
        <f t="shared" si="807"/>
        <v>G</v>
      </c>
      <c r="Q4724" s="37" t="str">
        <f t="shared" si="808"/>
        <v>Universal Hall</v>
      </c>
      <c r="R4724" s="6" t="str">
        <f t="shared" si="809"/>
        <v>G - Universal Hall</v>
      </c>
      <c r="S4724" s="6" t="str">
        <f>IFERROR(INDEX('Vendor Over-ride'!$C:$C, MATCH($R:$R,'Vendor Over-ride'!$A:$A,0)),"")</f>
        <v>G - Universal Hall</v>
      </c>
      <c r="U4724" s="38" t="str">
        <f t="shared" si="814"/>
        <v>Lottery</v>
      </c>
      <c r="V4724" s="5" t="str">
        <f t="shared" si="813"/>
        <v>AWARD</v>
      </c>
      <c r="W4724" s="5" t="b">
        <f t="shared" si="810"/>
        <v>1</v>
      </c>
      <c r="X4724" s="40">
        <f t="shared" ca="1" si="811"/>
        <v>39000</v>
      </c>
      <c r="Y4724" s="30" t="b">
        <f t="shared" ca="1" si="812"/>
        <v>1</v>
      </c>
    </row>
    <row r="4725" spans="1:25">
      <c r="A4725" s="28" t="s">
        <v>5366</v>
      </c>
      <c r="B4725" s="28" t="s">
        <v>5367</v>
      </c>
      <c r="C4725" s="28" t="s">
        <v>4935</v>
      </c>
      <c r="D4725" s="28" t="s">
        <v>2842</v>
      </c>
      <c r="E4725" s="29">
        <v>42353</v>
      </c>
      <c r="F4725" s="28" t="s">
        <v>4408</v>
      </c>
      <c r="G4725" s="30">
        <v>1442</v>
      </c>
      <c r="H4725" s="28" t="s">
        <v>15970</v>
      </c>
      <c r="I4725" s="31">
        <v>0</v>
      </c>
      <c r="J4725" s="31">
        <v>70612</v>
      </c>
      <c r="K4725" s="28" t="s">
        <v>15971</v>
      </c>
      <c r="L4725" s="32">
        <f t="shared" si="804"/>
        <v>-70612</v>
      </c>
      <c r="M4725" s="33">
        <f t="shared" si="805"/>
        <v>70612</v>
      </c>
      <c r="N4725" s="34" t="b">
        <v>1</v>
      </c>
      <c r="O4725" s="35">
        <f t="shared" si="806"/>
        <v>70612</v>
      </c>
      <c r="P4725" s="36" t="str">
        <f t="shared" si="807"/>
        <v>G</v>
      </c>
      <c r="Q4725" s="37" t="str">
        <f t="shared" si="808"/>
        <v>Theatre Gu Le├▓r</v>
      </c>
      <c r="R4725" s="6" t="str">
        <f t="shared" si="809"/>
        <v>G - Theatre Gu Le├▓r</v>
      </c>
      <c r="S4725" s="6" t="str">
        <f>IFERROR(INDEX('Vendor Over-ride'!$C:$C, MATCH($R:$R,'Vendor Over-ride'!$A:$A,0)),"")</f>
        <v>G - Theatre Gu Le├▓r</v>
      </c>
      <c r="U4725" s="38" t="str">
        <f t="shared" si="814"/>
        <v>Lottery</v>
      </c>
      <c r="V4725" s="5" t="str">
        <f t="shared" si="813"/>
        <v>AWARD</v>
      </c>
      <c r="W4725" s="5" t="b">
        <f t="shared" si="810"/>
        <v>1</v>
      </c>
      <c r="X4725" s="40">
        <f t="shared" ca="1" si="811"/>
        <v>84734</v>
      </c>
      <c r="Y4725" s="30" t="b">
        <f t="shared" ca="1" si="812"/>
        <v>1</v>
      </c>
    </row>
    <row r="4726" spans="1:25" hidden="1">
      <c r="A4726" s="28" t="s">
        <v>5366</v>
      </c>
      <c r="B4726" s="28" t="s">
        <v>5367</v>
      </c>
      <c r="C4726" s="28" t="s">
        <v>4935</v>
      </c>
      <c r="D4726" s="28" t="s">
        <v>2842</v>
      </c>
      <c r="E4726" s="29">
        <v>42353</v>
      </c>
      <c r="F4726" s="28" t="s">
        <v>4409</v>
      </c>
      <c r="G4726" s="30">
        <v>1442</v>
      </c>
      <c r="H4726" s="28" t="s">
        <v>15972</v>
      </c>
      <c r="I4726" s="31">
        <v>0</v>
      </c>
      <c r="J4726" s="31">
        <v>975</v>
      </c>
      <c r="K4726" s="28" t="s">
        <v>15973</v>
      </c>
      <c r="L4726" s="32">
        <f t="shared" si="804"/>
        <v>-975</v>
      </c>
      <c r="M4726" s="33">
        <f t="shared" si="805"/>
        <v>975</v>
      </c>
      <c r="N4726" s="34" t="b">
        <v>1</v>
      </c>
      <c r="O4726" s="35">
        <f t="shared" si="806"/>
        <v>975</v>
      </c>
      <c r="P4726" s="36" t="str">
        <f t="shared" si="807"/>
        <v>G</v>
      </c>
      <c r="Q4726" s="37" t="str">
        <f t="shared" si="808"/>
        <v>Emma Ewan</v>
      </c>
      <c r="R4726" s="6" t="str">
        <f t="shared" si="809"/>
        <v>G - Emma Ewan</v>
      </c>
      <c r="S4726" s="6" t="str">
        <f>IFERROR(INDEX('Vendor Over-ride'!$C:$C, MATCH($R:$R,'Vendor Over-ride'!$A:$A,0)),"")</f>
        <v>G - Emma Ewan</v>
      </c>
      <c r="U4726" s="38" t="str">
        <f t="shared" si="814"/>
        <v>Lottery</v>
      </c>
      <c r="V4726" s="5" t="str">
        <f t="shared" si="813"/>
        <v>AWARD</v>
      </c>
      <c r="W4726" s="5" t="b">
        <f t="shared" si="810"/>
        <v>0</v>
      </c>
      <c r="X4726" s="40">
        <f t="shared" ca="1" si="811"/>
        <v>975</v>
      </c>
      <c r="Y4726" s="30" t="b">
        <f t="shared" ca="1" si="812"/>
        <v>0</v>
      </c>
    </row>
    <row r="4727" spans="1:25" hidden="1">
      <c r="A4727" s="28" t="s">
        <v>5366</v>
      </c>
      <c r="B4727" s="28" t="s">
        <v>5367</v>
      </c>
      <c r="C4727" s="28" t="s">
        <v>4935</v>
      </c>
      <c r="D4727" s="28" t="s">
        <v>2842</v>
      </c>
      <c r="E4727" s="29">
        <v>42353</v>
      </c>
      <c r="F4727" s="28" t="s">
        <v>4410</v>
      </c>
      <c r="G4727" s="30">
        <v>1442</v>
      </c>
      <c r="H4727" s="28" t="s">
        <v>15974</v>
      </c>
      <c r="I4727" s="31">
        <v>0</v>
      </c>
      <c r="J4727" s="31">
        <v>11250</v>
      </c>
      <c r="K4727" s="28" t="s">
        <v>15975</v>
      </c>
      <c r="L4727" s="32">
        <f t="shared" si="804"/>
        <v>-11250</v>
      </c>
      <c r="M4727" s="33">
        <f t="shared" si="805"/>
        <v>11250</v>
      </c>
      <c r="N4727" s="34" t="b">
        <v>1</v>
      </c>
      <c r="O4727" s="35">
        <f t="shared" si="806"/>
        <v>11250</v>
      </c>
      <c r="P4727" s="36" t="str">
        <f t="shared" si="807"/>
        <v>G</v>
      </c>
      <c r="Q4727" s="37" t="str">
        <f t="shared" si="808"/>
        <v>Random Accomplice</v>
      </c>
      <c r="R4727" s="6" t="str">
        <f t="shared" si="809"/>
        <v>G - Random Accomplice</v>
      </c>
      <c r="S4727" s="6" t="str">
        <f>IFERROR(INDEX('Vendor Over-ride'!$C:$C, MATCH($R:$R,'Vendor Over-ride'!$A:$A,0)),"")</f>
        <v>G - Random Accomplice</v>
      </c>
      <c r="U4727" s="38" t="str">
        <f t="shared" si="814"/>
        <v>Lottery</v>
      </c>
      <c r="V4727" s="5" t="str">
        <f t="shared" si="813"/>
        <v>AWARD</v>
      </c>
      <c r="W4727" s="5" t="b">
        <f t="shared" si="810"/>
        <v>0</v>
      </c>
      <c r="X4727" s="40">
        <f t="shared" ca="1" si="811"/>
        <v>11250</v>
      </c>
      <c r="Y4727" s="30" t="b">
        <f t="shared" ca="1" si="812"/>
        <v>0</v>
      </c>
    </row>
    <row r="4728" spans="1:25" hidden="1">
      <c r="A4728" s="28" t="s">
        <v>5366</v>
      </c>
      <c r="B4728" s="28" t="s">
        <v>5367</v>
      </c>
      <c r="C4728" s="28" t="s">
        <v>4935</v>
      </c>
      <c r="D4728" s="28" t="s">
        <v>2842</v>
      </c>
      <c r="E4728" s="29">
        <v>42353</v>
      </c>
      <c r="F4728" s="28" t="s">
        <v>4411</v>
      </c>
      <c r="G4728" s="30">
        <v>1442</v>
      </c>
      <c r="H4728" s="28" t="s">
        <v>15976</v>
      </c>
      <c r="I4728" s="31">
        <v>0</v>
      </c>
      <c r="J4728" s="31">
        <v>7199</v>
      </c>
      <c r="K4728" s="28" t="s">
        <v>15977</v>
      </c>
      <c r="L4728" s="32">
        <f t="shared" si="804"/>
        <v>-7199</v>
      </c>
      <c r="M4728" s="33">
        <f t="shared" si="805"/>
        <v>7199</v>
      </c>
      <c r="N4728" s="34" t="b">
        <v>1</v>
      </c>
      <c r="O4728" s="35">
        <f t="shared" si="806"/>
        <v>7199</v>
      </c>
      <c r="P4728" s="36" t="str">
        <f t="shared" si="807"/>
        <v>G</v>
      </c>
      <c r="Q4728" s="37" t="str">
        <f t="shared" si="808"/>
        <v>Simon Thoumire [and Ian Carr]</v>
      </c>
      <c r="R4728" s="6" t="str">
        <f t="shared" si="809"/>
        <v>G - Simon Thoumire [and Ian Carr]</v>
      </c>
      <c r="S4728" s="6" t="str">
        <f>IFERROR(INDEX('Vendor Over-ride'!$C:$C, MATCH($R:$R,'Vendor Over-ride'!$A:$A,0)),"")</f>
        <v>G - Simon Thoumire [and Ian Carr]</v>
      </c>
      <c r="U4728" s="38" t="str">
        <f t="shared" si="814"/>
        <v>Lottery</v>
      </c>
      <c r="V4728" s="5" t="str">
        <f t="shared" si="813"/>
        <v>AWARD</v>
      </c>
      <c r="W4728" s="5" t="b">
        <f t="shared" si="810"/>
        <v>0</v>
      </c>
      <c r="X4728" s="40">
        <f t="shared" ca="1" si="811"/>
        <v>7199</v>
      </c>
      <c r="Y4728" s="30" t="b">
        <f t="shared" ca="1" si="812"/>
        <v>0</v>
      </c>
    </row>
    <row r="4729" spans="1:25" hidden="1">
      <c r="A4729" s="28" t="s">
        <v>5366</v>
      </c>
      <c r="B4729" s="28" t="s">
        <v>5367</v>
      </c>
      <c r="C4729" s="28" t="s">
        <v>4935</v>
      </c>
      <c r="D4729" s="28" t="s">
        <v>2842</v>
      </c>
      <c r="E4729" s="29">
        <v>42353</v>
      </c>
      <c r="F4729" s="28" t="s">
        <v>4412</v>
      </c>
      <c r="G4729" s="30">
        <v>1442</v>
      </c>
      <c r="H4729" s="28" t="s">
        <v>15978</v>
      </c>
      <c r="I4729" s="31">
        <v>0</v>
      </c>
      <c r="J4729" s="31">
        <v>4500</v>
      </c>
      <c r="K4729" s="28" t="s">
        <v>15979</v>
      </c>
      <c r="L4729" s="32">
        <f t="shared" si="804"/>
        <v>-4500</v>
      </c>
      <c r="M4729" s="33">
        <f t="shared" si="805"/>
        <v>4500</v>
      </c>
      <c r="N4729" s="34" t="b">
        <v>1</v>
      </c>
      <c r="O4729" s="35">
        <f t="shared" si="806"/>
        <v>4500</v>
      </c>
      <c r="P4729" s="36" t="str">
        <f t="shared" si="807"/>
        <v>G</v>
      </c>
      <c r="Q4729" s="37" t="str">
        <f t="shared" si="808"/>
        <v>Lesley Banks</v>
      </c>
      <c r="R4729" s="6" t="str">
        <f t="shared" si="809"/>
        <v>G - Lesley Banks</v>
      </c>
      <c r="S4729" s="6" t="str">
        <f>IFERROR(INDEX('Vendor Over-ride'!$C:$C, MATCH($R:$R,'Vendor Over-ride'!$A:$A,0)),"")</f>
        <v>G - Lesley Banks</v>
      </c>
      <c r="U4729" s="38" t="str">
        <f t="shared" si="814"/>
        <v>Lottery</v>
      </c>
      <c r="V4729" s="5" t="str">
        <f t="shared" si="813"/>
        <v>AWARD</v>
      </c>
      <c r="W4729" s="5" t="b">
        <f t="shared" si="810"/>
        <v>0</v>
      </c>
      <c r="X4729" s="40">
        <f t="shared" ca="1" si="811"/>
        <v>4500</v>
      </c>
      <c r="Y4729" s="30" t="b">
        <f t="shared" ca="1" si="812"/>
        <v>0</v>
      </c>
    </row>
    <row r="4730" spans="1:25" hidden="1">
      <c r="A4730" s="28" t="s">
        <v>5366</v>
      </c>
      <c r="B4730" s="28" t="s">
        <v>5367</v>
      </c>
      <c r="C4730" s="28" t="s">
        <v>4935</v>
      </c>
      <c r="D4730" s="28" t="s">
        <v>2842</v>
      </c>
      <c r="E4730" s="29">
        <v>42353</v>
      </c>
      <c r="F4730" s="28" t="s">
        <v>4142</v>
      </c>
      <c r="G4730" s="30">
        <v>1442</v>
      </c>
      <c r="H4730" s="28" t="s">
        <v>15980</v>
      </c>
      <c r="I4730" s="31">
        <v>0</v>
      </c>
      <c r="J4730" s="31">
        <v>6000</v>
      </c>
      <c r="K4730" s="28" t="s">
        <v>15981</v>
      </c>
      <c r="L4730" s="32">
        <f t="shared" si="804"/>
        <v>-6000</v>
      </c>
      <c r="M4730" s="33">
        <f t="shared" si="805"/>
        <v>6000</v>
      </c>
      <c r="N4730" s="34" t="b">
        <v>1</v>
      </c>
      <c r="O4730" s="35">
        <f t="shared" si="806"/>
        <v>6000</v>
      </c>
      <c r="P4730" s="36" t="str">
        <f t="shared" si="807"/>
        <v>G</v>
      </c>
      <c r="Q4730" s="37" t="str">
        <f t="shared" si="808"/>
        <v>Christina Tweedale</v>
      </c>
      <c r="R4730" s="6" t="str">
        <f t="shared" si="809"/>
        <v>G - Christina Tweedale</v>
      </c>
      <c r="S4730" s="6" t="str">
        <f>IFERROR(INDEX('Vendor Over-ride'!$C:$C, MATCH($R:$R,'Vendor Over-ride'!$A:$A,0)),"")</f>
        <v>G - Christina Tweedale</v>
      </c>
      <c r="U4730" s="38" t="str">
        <f t="shared" si="814"/>
        <v>Lottery</v>
      </c>
      <c r="V4730" s="5" t="str">
        <f t="shared" si="813"/>
        <v>AWARD</v>
      </c>
      <c r="W4730" s="5" t="b">
        <f t="shared" si="810"/>
        <v>0</v>
      </c>
      <c r="X4730" s="40">
        <f t="shared" ca="1" si="811"/>
        <v>6000</v>
      </c>
      <c r="Y4730" s="30" t="b">
        <f t="shared" ca="1" si="812"/>
        <v>0</v>
      </c>
    </row>
    <row r="4731" spans="1:25" hidden="1">
      <c r="A4731" s="28" t="s">
        <v>5366</v>
      </c>
      <c r="B4731" s="28" t="s">
        <v>5367</v>
      </c>
      <c r="C4731" s="28" t="s">
        <v>4935</v>
      </c>
      <c r="D4731" s="28" t="s">
        <v>2842</v>
      </c>
      <c r="E4731" s="29">
        <v>42353</v>
      </c>
      <c r="F4731" s="28" t="s">
        <v>4413</v>
      </c>
      <c r="G4731" s="30">
        <v>1442</v>
      </c>
      <c r="H4731" s="28" t="s">
        <v>15982</v>
      </c>
      <c r="I4731" s="31">
        <v>0</v>
      </c>
      <c r="J4731" s="31">
        <v>7500</v>
      </c>
      <c r="K4731" s="28" t="s">
        <v>15983</v>
      </c>
      <c r="L4731" s="32">
        <f t="shared" si="804"/>
        <v>-7500</v>
      </c>
      <c r="M4731" s="33">
        <f t="shared" si="805"/>
        <v>7500</v>
      </c>
      <c r="N4731" s="34" t="b">
        <v>1</v>
      </c>
      <c r="O4731" s="35">
        <f t="shared" si="806"/>
        <v>7500</v>
      </c>
      <c r="P4731" s="36" t="str">
        <f t="shared" si="807"/>
        <v>G</v>
      </c>
      <c r="Q4731" s="37" t="str">
        <f t="shared" si="808"/>
        <v>Giulia Montalbano</v>
      </c>
      <c r="R4731" s="6" t="str">
        <f t="shared" si="809"/>
        <v>G - Giulia Montalbano</v>
      </c>
      <c r="S4731" s="6" t="str">
        <f>IFERROR(INDEX('Vendor Over-ride'!$C:$C, MATCH($R:$R,'Vendor Over-ride'!$A:$A,0)),"")</f>
        <v>G - Giulia Montalbano</v>
      </c>
      <c r="U4731" s="38" t="str">
        <f t="shared" si="814"/>
        <v>Lottery</v>
      </c>
      <c r="V4731" s="5" t="str">
        <f t="shared" si="813"/>
        <v>AWARD</v>
      </c>
      <c r="W4731" s="5" t="b">
        <f t="shared" si="810"/>
        <v>0</v>
      </c>
      <c r="X4731" s="40">
        <f t="shared" ca="1" si="811"/>
        <v>10000</v>
      </c>
      <c r="Y4731" s="30" t="b">
        <f t="shared" ca="1" si="812"/>
        <v>0</v>
      </c>
    </row>
    <row r="4732" spans="1:25" hidden="1">
      <c r="A4732" s="28" t="s">
        <v>5366</v>
      </c>
      <c r="B4732" s="28" t="s">
        <v>5367</v>
      </c>
      <c r="C4732" s="28" t="s">
        <v>4935</v>
      </c>
      <c r="D4732" s="28" t="s">
        <v>2842</v>
      </c>
      <c r="E4732" s="29">
        <v>42353</v>
      </c>
      <c r="F4732" s="28" t="s">
        <v>4414</v>
      </c>
      <c r="G4732" s="30">
        <v>1442</v>
      </c>
      <c r="H4732" s="28" t="s">
        <v>15984</v>
      </c>
      <c r="I4732" s="31">
        <v>0</v>
      </c>
      <c r="J4732" s="31">
        <v>6638</v>
      </c>
      <c r="K4732" s="28" t="s">
        <v>15985</v>
      </c>
      <c r="L4732" s="32">
        <f t="shared" si="804"/>
        <v>-6638</v>
      </c>
      <c r="M4732" s="33">
        <f t="shared" si="805"/>
        <v>6638</v>
      </c>
      <c r="N4732" s="34" t="b">
        <v>1</v>
      </c>
      <c r="O4732" s="35">
        <f t="shared" si="806"/>
        <v>6638</v>
      </c>
      <c r="P4732" s="36" t="str">
        <f t="shared" si="807"/>
        <v>G</v>
      </c>
      <c r="Q4732" s="37" t="str">
        <f t="shared" si="808"/>
        <v>Chris Leslie</v>
      </c>
      <c r="R4732" s="6" t="str">
        <f t="shared" si="809"/>
        <v>G - Chris Leslie</v>
      </c>
      <c r="S4732" s="6" t="str">
        <f>IFERROR(INDEX('Vendor Over-ride'!$C:$C, MATCH($R:$R,'Vendor Over-ride'!$A:$A,0)),"")</f>
        <v>G - Chris Leslie</v>
      </c>
      <c r="U4732" s="38" t="str">
        <f t="shared" si="814"/>
        <v>Lottery</v>
      </c>
      <c r="V4732" s="5" t="str">
        <f t="shared" si="813"/>
        <v>AWARD</v>
      </c>
      <c r="W4732" s="5" t="b">
        <f t="shared" si="810"/>
        <v>0</v>
      </c>
      <c r="X4732" s="40">
        <f t="shared" ca="1" si="811"/>
        <v>6638</v>
      </c>
      <c r="Y4732" s="30" t="b">
        <f t="shared" ca="1" si="812"/>
        <v>0</v>
      </c>
    </row>
    <row r="4733" spans="1:25" hidden="1">
      <c r="A4733" s="28" t="s">
        <v>5366</v>
      </c>
      <c r="B4733" s="28" t="s">
        <v>5367</v>
      </c>
      <c r="C4733" s="28" t="s">
        <v>4935</v>
      </c>
      <c r="D4733" s="28" t="s">
        <v>2842</v>
      </c>
      <c r="E4733" s="29">
        <v>42353</v>
      </c>
      <c r="F4733" s="28" t="s">
        <v>4415</v>
      </c>
      <c r="G4733" s="30">
        <v>1442</v>
      </c>
      <c r="H4733" s="28" t="s">
        <v>15986</v>
      </c>
      <c r="I4733" s="31">
        <v>0</v>
      </c>
      <c r="J4733" s="31">
        <v>5610</v>
      </c>
      <c r="K4733" s="28" t="s">
        <v>15987</v>
      </c>
      <c r="L4733" s="32">
        <f t="shared" si="804"/>
        <v>-5610</v>
      </c>
      <c r="M4733" s="33">
        <f t="shared" si="805"/>
        <v>5610</v>
      </c>
      <c r="N4733" s="34" t="b">
        <v>1</v>
      </c>
      <c r="O4733" s="35">
        <f t="shared" si="806"/>
        <v>5610</v>
      </c>
      <c r="P4733" s="36" t="str">
        <f t="shared" si="807"/>
        <v>G</v>
      </c>
      <c r="Q4733" s="37" t="str">
        <f t="shared" si="808"/>
        <v>Claire Hastings</v>
      </c>
      <c r="R4733" s="6" t="str">
        <f t="shared" si="809"/>
        <v>G - Claire Hastings</v>
      </c>
      <c r="S4733" s="6" t="str">
        <f>IFERROR(INDEX('Vendor Over-ride'!$C:$C, MATCH($R:$R,'Vendor Over-ride'!$A:$A,0)),"")</f>
        <v>G - Claire Hastings</v>
      </c>
      <c r="U4733" s="38" t="str">
        <f t="shared" si="814"/>
        <v>Lottery</v>
      </c>
      <c r="V4733" s="5" t="str">
        <f t="shared" si="813"/>
        <v>AWARD</v>
      </c>
      <c r="W4733" s="5" t="b">
        <f t="shared" si="810"/>
        <v>0</v>
      </c>
      <c r="X4733" s="40">
        <f t="shared" ca="1" si="811"/>
        <v>5610</v>
      </c>
      <c r="Y4733" s="30" t="b">
        <f t="shared" ca="1" si="812"/>
        <v>0</v>
      </c>
    </row>
    <row r="4734" spans="1:25" hidden="1">
      <c r="A4734" s="28" t="s">
        <v>5366</v>
      </c>
      <c r="B4734" s="28" t="s">
        <v>5367</v>
      </c>
      <c r="C4734" s="28" t="s">
        <v>4935</v>
      </c>
      <c r="D4734" s="28" t="s">
        <v>2842</v>
      </c>
      <c r="E4734" s="29">
        <v>42353</v>
      </c>
      <c r="F4734" s="28" t="s">
        <v>15988</v>
      </c>
      <c r="G4734" s="30">
        <v>1442</v>
      </c>
      <c r="H4734" s="28" t="s">
        <v>15989</v>
      </c>
      <c r="I4734" s="31">
        <v>0</v>
      </c>
      <c r="J4734" s="31">
        <v>18750</v>
      </c>
      <c r="K4734" s="28" t="s">
        <v>15990</v>
      </c>
      <c r="L4734" s="32">
        <f t="shared" si="804"/>
        <v>-18750</v>
      </c>
      <c r="M4734" s="33">
        <f t="shared" si="805"/>
        <v>18750</v>
      </c>
      <c r="N4734" s="34" t="b">
        <v>1</v>
      </c>
      <c r="O4734" s="35">
        <f t="shared" si="806"/>
        <v>18750</v>
      </c>
      <c r="P4734" s="36" t="str">
        <f t="shared" si="807"/>
        <v>G</v>
      </c>
      <c r="Q4734" s="37" t="str">
        <f t="shared" si="808"/>
        <v>Sara Barker</v>
      </c>
      <c r="R4734" s="6" t="str">
        <f t="shared" si="809"/>
        <v>G - Sara Barker</v>
      </c>
      <c r="S4734" s="6" t="str">
        <f>IFERROR(INDEX('Vendor Over-ride'!$C:$C, MATCH($R:$R,'Vendor Over-ride'!$A:$A,0)),"")</f>
        <v>G - Sara Barker</v>
      </c>
      <c r="U4734" s="38" t="str">
        <f t="shared" si="814"/>
        <v>Lottery</v>
      </c>
      <c r="V4734" s="5" t="str">
        <f t="shared" si="813"/>
        <v>AWARD</v>
      </c>
      <c r="W4734" s="5" t="b">
        <f t="shared" si="810"/>
        <v>0</v>
      </c>
      <c r="X4734" s="40">
        <f t="shared" ca="1" si="811"/>
        <v>18750</v>
      </c>
      <c r="Y4734" s="30" t="b">
        <f t="shared" ca="1" si="812"/>
        <v>0</v>
      </c>
    </row>
    <row r="4735" spans="1:25">
      <c r="A4735" s="28" t="s">
        <v>5366</v>
      </c>
      <c r="B4735" s="28" t="s">
        <v>5367</v>
      </c>
      <c r="C4735" s="28" t="s">
        <v>4935</v>
      </c>
      <c r="D4735" s="28" t="s">
        <v>2842</v>
      </c>
      <c r="E4735" s="29">
        <v>42353</v>
      </c>
      <c r="F4735" s="28" t="s">
        <v>4416</v>
      </c>
      <c r="G4735" s="30">
        <v>1442</v>
      </c>
      <c r="H4735" s="28" t="s">
        <v>15991</v>
      </c>
      <c r="I4735" s="31">
        <v>0</v>
      </c>
      <c r="J4735" s="31">
        <v>33673</v>
      </c>
      <c r="K4735" s="28" t="s">
        <v>15992</v>
      </c>
      <c r="L4735" s="32">
        <f t="shared" si="804"/>
        <v>-33673</v>
      </c>
      <c r="M4735" s="33">
        <f t="shared" si="805"/>
        <v>33673</v>
      </c>
      <c r="N4735" s="34" t="b">
        <v>1</v>
      </c>
      <c r="O4735" s="35">
        <f t="shared" si="806"/>
        <v>33673</v>
      </c>
      <c r="P4735" s="36" t="str">
        <f t="shared" si="807"/>
        <v>G</v>
      </c>
      <c r="Q4735" s="37" t="str">
        <f t="shared" si="808"/>
        <v>Lucy Gaizely, Gary Gardiner and Ian Johnston</v>
      </c>
      <c r="R4735" s="6" t="str">
        <f t="shared" si="809"/>
        <v>G - Lucy Gaizely, Gary Gardiner and Ian Johnston</v>
      </c>
      <c r="S4735" s="6" t="str">
        <f>IFERROR(INDEX('Vendor Over-ride'!$C:$C, MATCH($R:$R,'Vendor Over-ride'!$A:$A,0)),"")</f>
        <v>G - Lucy Gaizely, Gary Gardiner and Ian Johnston</v>
      </c>
      <c r="U4735" s="38" t="str">
        <f t="shared" si="814"/>
        <v>Lottery</v>
      </c>
      <c r="V4735" s="5" t="str">
        <f t="shared" si="813"/>
        <v>AWARD</v>
      </c>
      <c r="W4735" s="5" t="b">
        <f t="shared" si="810"/>
        <v>1</v>
      </c>
      <c r="X4735" s="40">
        <f t="shared" ca="1" si="811"/>
        <v>33673</v>
      </c>
      <c r="Y4735" s="30" t="b">
        <f t="shared" ca="1" si="812"/>
        <v>1</v>
      </c>
    </row>
    <row r="4736" spans="1:25" hidden="1">
      <c r="A4736" s="28" t="s">
        <v>5366</v>
      </c>
      <c r="B4736" s="28" t="s">
        <v>5367</v>
      </c>
      <c r="C4736" s="28" t="s">
        <v>4935</v>
      </c>
      <c r="D4736" s="28" t="s">
        <v>2842</v>
      </c>
      <c r="E4736" s="29">
        <v>42353</v>
      </c>
      <c r="F4736" s="28" t="s">
        <v>4417</v>
      </c>
      <c r="G4736" s="30">
        <v>1442</v>
      </c>
      <c r="H4736" s="28" t="s">
        <v>15993</v>
      </c>
      <c r="I4736" s="31">
        <v>0</v>
      </c>
      <c r="J4736" s="31">
        <v>878</v>
      </c>
      <c r="K4736" s="28" t="s">
        <v>15994</v>
      </c>
      <c r="L4736" s="32">
        <f t="shared" si="804"/>
        <v>-878</v>
      </c>
      <c r="M4736" s="33">
        <f t="shared" si="805"/>
        <v>878</v>
      </c>
      <c r="N4736" s="34" t="b">
        <v>1</v>
      </c>
      <c r="O4736" s="35">
        <f t="shared" si="806"/>
        <v>878</v>
      </c>
      <c r="P4736" s="36" t="str">
        <f t="shared" si="807"/>
        <v>G</v>
      </c>
      <c r="Q4736" s="37" t="str">
        <f t="shared" si="808"/>
        <v>Edward Ross</v>
      </c>
      <c r="R4736" s="6" t="str">
        <f t="shared" si="809"/>
        <v>G - Edward Ross</v>
      </c>
      <c r="S4736" s="6" t="str">
        <f>IFERROR(INDEX('Vendor Over-ride'!$C:$C, MATCH($R:$R,'Vendor Over-ride'!$A:$A,0)),"")</f>
        <v>G - Edward Ross</v>
      </c>
      <c r="U4736" s="38" t="str">
        <f t="shared" si="814"/>
        <v>Lottery</v>
      </c>
      <c r="V4736" s="5" t="str">
        <f t="shared" si="813"/>
        <v>AWARD</v>
      </c>
      <c r="W4736" s="5" t="b">
        <f t="shared" si="810"/>
        <v>0</v>
      </c>
      <c r="X4736" s="40">
        <f t="shared" ca="1" si="811"/>
        <v>878</v>
      </c>
      <c r="Y4736" s="30" t="b">
        <f t="shared" ca="1" si="812"/>
        <v>0</v>
      </c>
    </row>
    <row r="4737" spans="1:25" hidden="1">
      <c r="A4737" s="28" t="s">
        <v>5366</v>
      </c>
      <c r="B4737" s="28" t="s">
        <v>5367</v>
      </c>
      <c r="C4737" s="28" t="s">
        <v>4935</v>
      </c>
      <c r="D4737" s="28" t="s">
        <v>2842</v>
      </c>
      <c r="E4737" s="29">
        <v>42353</v>
      </c>
      <c r="F4737" s="28" t="s">
        <v>4418</v>
      </c>
      <c r="G4737" s="30">
        <v>1442</v>
      </c>
      <c r="H4737" s="28" t="s">
        <v>15995</v>
      </c>
      <c r="I4737" s="31">
        <v>0</v>
      </c>
      <c r="J4737" s="31">
        <v>18750</v>
      </c>
      <c r="K4737" s="28" t="s">
        <v>15996</v>
      </c>
      <c r="L4737" s="32">
        <f t="shared" si="804"/>
        <v>-18750</v>
      </c>
      <c r="M4737" s="33">
        <f t="shared" si="805"/>
        <v>18750</v>
      </c>
      <c r="N4737" s="34" t="b">
        <v>1</v>
      </c>
      <c r="O4737" s="35">
        <f t="shared" si="806"/>
        <v>18750</v>
      </c>
      <c r="P4737" s="36" t="str">
        <f t="shared" si="807"/>
        <v>G</v>
      </c>
      <c r="Q4737" s="37" t="str">
        <f t="shared" si="808"/>
        <v>MAP</v>
      </c>
      <c r="R4737" s="6" t="str">
        <f t="shared" si="809"/>
        <v>G - MAP</v>
      </c>
      <c r="S4737" s="6" t="str">
        <f>IFERROR(INDEX('Vendor Over-ride'!$C:$C, MATCH($R:$R,'Vendor Over-ride'!$A:$A,0)),"")</f>
        <v>G - MAP</v>
      </c>
      <c r="U4737" s="38" t="str">
        <f t="shared" si="814"/>
        <v>Lottery</v>
      </c>
      <c r="V4737" s="5" t="str">
        <f t="shared" si="813"/>
        <v>AWARD</v>
      </c>
      <c r="W4737" s="5" t="b">
        <f t="shared" si="810"/>
        <v>0</v>
      </c>
      <c r="X4737" s="40">
        <f t="shared" ca="1" si="811"/>
        <v>18750</v>
      </c>
      <c r="Y4737" s="30" t="b">
        <f t="shared" ca="1" si="812"/>
        <v>0</v>
      </c>
    </row>
    <row r="4738" spans="1:25">
      <c r="A4738" s="28" t="s">
        <v>5366</v>
      </c>
      <c r="B4738" s="28" t="s">
        <v>5367</v>
      </c>
      <c r="C4738" s="28" t="s">
        <v>4935</v>
      </c>
      <c r="D4738" s="28" t="s">
        <v>2842</v>
      </c>
      <c r="E4738" s="29">
        <v>42353</v>
      </c>
      <c r="F4738" s="28" t="s">
        <v>4419</v>
      </c>
      <c r="G4738" s="30">
        <v>1442</v>
      </c>
      <c r="H4738" s="28" t="s">
        <v>15997</v>
      </c>
      <c r="I4738" s="31">
        <v>0</v>
      </c>
      <c r="J4738" s="31">
        <v>25922</v>
      </c>
      <c r="K4738" s="28" t="s">
        <v>5408</v>
      </c>
      <c r="L4738" s="32">
        <f t="shared" ref="L4738:L4801" si="815">I:I-J:J</f>
        <v>-25922</v>
      </c>
      <c r="M4738" s="33">
        <f t="shared" ref="M4738:M4801" si="816">ABS($L:$L)</f>
        <v>25922</v>
      </c>
      <c r="N4738" s="34" t="b">
        <v>1</v>
      </c>
      <c r="O4738" s="35">
        <f t="shared" ref="O4738:O4801" si="817">$M:$M*$N:$N</f>
        <v>25922</v>
      </c>
      <c r="P4738" s="36" t="str">
        <f t="shared" ref="P4738:P4801" si="818">LEFT(TRIM($K:$K),1)</f>
        <v>I</v>
      </c>
      <c r="Q4738" s="37" t="str">
        <f t="shared" ref="Q4738:Q4801" si="819">RIGHT(TRIM($K:$K),LEN(TRIM($K:$K))-FIND("-",TRIM($K:$K)))</f>
        <v>Dunoon Burgh Hall Trust</v>
      </c>
      <c r="R4738" s="6" t="str">
        <f t="shared" ref="R4738:R4801" si="820">CONCATENATE($P:$P, " - ",$Q:$Q)</f>
        <v>I - Dunoon Burgh Hall Trust</v>
      </c>
      <c r="S4738" s="6" t="str">
        <f>IFERROR(INDEX('Vendor Over-ride'!$C:$C, MATCH($R:$R,'Vendor Over-ride'!$A:$A,0)),"")</f>
        <v>I - Dunoon Burgh Hall Trust</v>
      </c>
      <c r="U4738" s="38" t="str">
        <f t="shared" si="814"/>
        <v>Lottery</v>
      </c>
      <c r="V4738" s="5" t="str">
        <f t="shared" si="813"/>
        <v>AWARD</v>
      </c>
      <c r="W4738" s="5" t="b">
        <f t="shared" ref="W4738:W4801" si="821">ROUND($O:$O,2)&gt;=25000</f>
        <v>1</v>
      </c>
      <c r="X4738" s="40">
        <f t="shared" ref="X4738:X4801" ca="1" si="822">SUMPRODUCT((Payee=$S4738) * (Payment_Value))</f>
        <v>165172.25</v>
      </c>
      <c r="Y4738" s="30" t="b">
        <f t="shared" ref="Y4738:Y4801" ca="1" si="823">$X:$X&gt;=25000</f>
        <v>1</v>
      </c>
    </row>
    <row r="4739" spans="1:25">
      <c r="A4739" s="28" t="s">
        <v>5366</v>
      </c>
      <c r="B4739" s="28" t="s">
        <v>5367</v>
      </c>
      <c r="C4739" s="28" t="s">
        <v>4935</v>
      </c>
      <c r="D4739" s="28" t="s">
        <v>2842</v>
      </c>
      <c r="E4739" s="29">
        <v>42353</v>
      </c>
      <c r="F4739" s="28" t="s">
        <v>4420</v>
      </c>
      <c r="G4739" s="30">
        <v>1442</v>
      </c>
      <c r="H4739" s="28" t="s">
        <v>15998</v>
      </c>
      <c r="I4739" s="31">
        <v>0</v>
      </c>
      <c r="J4739" s="31">
        <v>16250</v>
      </c>
      <c r="K4739" s="28" t="s">
        <v>15122</v>
      </c>
      <c r="L4739" s="32">
        <f t="shared" si="815"/>
        <v>-16250</v>
      </c>
      <c r="M4739" s="33">
        <f t="shared" si="816"/>
        <v>16250</v>
      </c>
      <c r="N4739" s="34" t="b">
        <v>1</v>
      </c>
      <c r="O4739" s="35">
        <f t="shared" si="817"/>
        <v>16250</v>
      </c>
      <c r="P4739" s="36" t="str">
        <f t="shared" si="818"/>
        <v>I</v>
      </c>
      <c r="Q4739" s="37" t="str">
        <f t="shared" si="819"/>
        <v>Hopscotch Films Ltd</v>
      </c>
      <c r="R4739" s="6" t="str">
        <f t="shared" si="820"/>
        <v>I - Hopscotch Films Ltd</v>
      </c>
      <c r="S4739" s="6" t="str">
        <f>IFERROR(INDEX('Vendor Over-ride'!$C:$C, MATCH($R:$R,'Vendor Over-ride'!$A:$A,0)),"")</f>
        <v>I - Hopscotch Films Ltd</v>
      </c>
      <c r="U4739" s="38" t="str">
        <f t="shared" si="814"/>
        <v>Lottery</v>
      </c>
      <c r="V4739" s="5" t="str">
        <f t="shared" ref="V4739:V4802" si="824">UPPER(IF($P:$P="E","Employee",IF(OR($P:$P="I",$P:$P="G"),"Award",IF(OR($P:$P="D",$P:$P="T"),"Trade",""))))</f>
        <v>AWARD</v>
      </c>
      <c r="W4739" s="5" t="b">
        <f t="shared" si="821"/>
        <v>0</v>
      </c>
      <c r="X4739" s="40">
        <f t="shared" ca="1" si="822"/>
        <v>107376</v>
      </c>
      <c r="Y4739" s="30" t="b">
        <f t="shared" ca="1" si="823"/>
        <v>1</v>
      </c>
    </row>
    <row r="4740" spans="1:25">
      <c r="A4740" s="28" t="s">
        <v>5366</v>
      </c>
      <c r="B4740" s="28" t="s">
        <v>5367</v>
      </c>
      <c r="C4740" s="28" t="s">
        <v>4935</v>
      </c>
      <c r="D4740" s="28" t="s">
        <v>2842</v>
      </c>
      <c r="E4740" s="29">
        <v>42353</v>
      </c>
      <c r="F4740" s="28" t="s">
        <v>4421</v>
      </c>
      <c r="G4740" s="30">
        <v>1442</v>
      </c>
      <c r="H4740" s="28" t="s">
        <v>15999</v>
      </c>
      <c r="I4740" s="31">
        <v>0</v>
      </c>
      <c r="J4740" s="31">
        <v>10000</v>
      </c>
      <c r="K4740" s="28" t="s">
        <v>5508</v>
      </c>
      <c r="L4740" s="32">
        <f t="shared" si="815"/>
        <v>-10000</v>
      </c>
      <c r="M4740" s="33">
        <f t="shared" si="816"/>
        <v>10000</v>
      </c>
      <c r="N4740" s="34" t="b">
        <v>1</v>
      </c>
      <c r="O4740" s="35">
        <f t="shared" si="817"/>
        <v>10000</v>
      </c>
      <c r="P4740" s="36" t="str">
        <f t="shared" si="818"/>
        <v>I</v>
      </c>
      <c r="Q4740" s="37" t="str">
        <f t="shared" si="819"/>
        <v>Patrick Allan-Fraser Hospitalfield Trust</v>
      </c>
      <c r="R4740" s="6" t="str">
        <f t="shared" si="820"/>
        <v>I - Patrick Allan-Fraser Hospitalfield Trust</v>
      </c>
      <c r="S4740" s="6" t="str">
        <f>IFERROR(INDEX('Vendor Over-ride'!$C:$C, MATCH($R:$R,'Vendor Over-ride'!$A:$A,0)),"")</f>
        <v>I - Patrick Allan-Fraser Hospitalfield Trust</v>
      </c>
      <c r="U4740" s="38" t="str">
        <f t="shared" si="814"/>
        <v>Lottery</v>
      </c>
      <c r="V4740" s="5" t="str">
        <f t="shared" si="824"/>
        <v>AWARD</v>
      </c>
      <c r="W4740" s="5" t="b">
        <f t="shared" si="821"/>
        <v>0</v>
      </c>
      <c r="X4740" s="40">
        <f t="shared" ca="1" si="822"/>
        <v>87500</v>
      </c>
      <c r="Y4740" s="30" t="b">
        <f t="shared" ca="1" si="823"/>
        <v>1</v>
      </c>
    </row>
    <row r="4741" spans="1:25" hidden="1">
      <c r="A4741" s="28" t="s">
        <v>5366</v>
      </c>
      <c r="B4741" s="28" t="s">
        <v>5367</v>
      </c>
      <c r="C4741" s="28" t="s">
        <v>4935</v>
      </c>
      <c r="D4741" s="28" t="s">
        <v>2842</v>
      </c>
      <c r="E4741" s="29">
        <v>42353</v>
      </c>
      <c r="F4741" s="28" t="s">
        <v>4424</v>
      </c>
      <c r="G4741" s="30">
        <v>1442</v>
      </c>
      <c r="H4741" s="28" t="s">
        <v>16000</v>
      </c>
      <c r="I4741" s="31">
        <v>0</v>
      </c>
      <c r="J4741" s="31">
        <v>375</v>
      </c>
      <c r="K4741" s="28" t="s">
        <v>13734</v>
      </c>
      <c r="L4741" s="32">
        <f t="shared" si="815"/>
        <v>-375</v>
      </c>
      <c r="M4741" s="33">
        <f t="shared" si="816"/>
        <v>375</v>
      </c>
      <c r="N4741" s="34" t="b">
        <v>1</v>
      </c>
      <c r="O4741" s="35">
        <f t="shared" si="817"/>
        <v>375</v>
      </c>
      <c r="P4741" s="36" t="str">
        <f t="shared" si="818"/>
        <v>I</v>
      </c>
      <c r="Q4741" s="37" t="str">
        <f t="shared" si="819"/>
        <v>LouMcLou Films Ltd</v>
      </c>
      <c r="R4741" s="6" t="str">
        <f t="shared" si="820"/>
        <v>I - LouMcLou Films Ltd</v>
      </c>
      <c r="S4741" s="6" t="str">
        <f>IFERROR(INDEX('Vendor Over-ride'!$C:$C, MATCH($R:$R,'Vendor Over-ride'!$A:$A,0)),"")</f>
        <v>I - LouMcLou Films Ltd</v>
      </c>
      <c r="U4741" s="38" t="str">
        <f t="shared" si="814"/>
        <v>Lottery</v>
      </c>
      <c r="V4741" s="5" t="str">
        <f t="shared" si="824"/>
        <v>AWARD</v>
      </c>
      <c r="W4741" s="5" t="b">
        <f t="shared" si="821"/>
        <v>0</v>
      </c>
      <c r="X4741" s="40">
        <f t="shared" ca="1" si="822"/>
        <v>13710</v>
      </c>
      <c r="Y4741" s="30" t="b">
        <f t="shared" ca="1" si="823"/>
        <v>0</v>
      </c>
    </row>
    <row r="4742" spans="1:25" hidden="1">
      <c r="A4742" s="28" t="s">
        <v>5366</v>
      </c>
      <c r="B4742" s="28" t="s">
        <v>5367</v>
      </c>
      <c r="C4742" s="28" t="s">
        <v>4935</v>
      </c>
      <c r="D4742" s="28" t="s">
        <v>2842</v>
      </c>
      <c r="E4742" s="29">
        <v>42353</v>
      </c>
      <c r="F4742" s="28" t="s">
        <v>4425</v>
      </c>
      <c r="G4742" s="30">
        <v>1442</v>
      </c>
      <c r="H4742" s="28" t="s">
        <v>16001</v>
      </c>
      <c r="I4742" s="31">
        <v>0</v>
      </c>
      <c r="J4742" s="31">
        <v>5451</v>
      </c>
      <c r="K4742" s="28" t="s">
        <v>5590</v>
      </c>
      <c r="L4742" s="32">
        <f t="shared" si="815"/>
        <v>-5451</v>
      </c>
      <c r="M4742" s="33">
        <f t="shared" si="816"/>
        <v>5451</v>
      </c>
      <c r="N4742" s="34" t="b">
        <v>1</v>
      </c>
      <c r="O4742" s="35">
        <f t="shared" si="817"/>
        <v>5451</v>
      </c>
      <c r="P4742" s="36" t="str">
        <f t="shared" si="818"/>
        <v>I</v>
      </c>
      <c r="Q4742" s="37" t="str">
        <f t="shared" si="819"/>
        <v>Magnetic North Theatre Product</v>
      </c>
      <c r="R4742" s="6" t="str">
        <f t="shared" si="820"/>
        <v>I - Magnetic North Theatre Product</v>
      </c>
      <c r="S4742" s="6" t="str">
        <f>IFERROR(INDEX('Vendor Over-ride'!$C:$C, MATCH($R:$R,'Vendor Over-ride'!$A:$A,0)),"")</f>
        <v>I - Magnetic North Theatre Productions</v>
      </c>
      <c r="U4742" s="38" t="str">
        <f t="shared" si="814"/>
        <v>Lottery</v>
      </c>
      <c r="V4742" s="5" t="str">
        <f t="shared" si="824"/>
        <v>AWARD</v>
      </c>
      <c r="W4742" s="5" t="b">
        <f t="shared" si="821"/>
        <v>0</v>
      </c>
      <c r="X4742" s="40">
        <f t="shared" ca="1" si="822"/>
        <v>5451</v>
      </c>
      <c r="Y4742" s="30" t="b">
        <f t="shared" ca="1" si="823"/>
        <v>0</v>
      </c>
    </row>
    <row r="4743" spans="1:25">
      <c r="A4743" s="28" t="s">
        <v>5366</v>
      </c>
      <c r="B4743" s="28" t="s">
        <v>5367</v>
      </c>
      <c r="C4743" s="28" t="s">
        <v>4935</v>
      </c>
      <c r="D4743" s="28" t="s">
        <v>2842</v>
      </c>
      <c r="E4743" s="29">
        <v>42353</v>
      </c>
      <c r="F4743" s="28" t="s">
        <v>4426</v>
      </c>
      <c r="G4743" s="30">
        <v>1442</v>
      </c>
      <c r="H4743" s="28" t="s">
        <v>16002</v>
      </c>
      <c r="I4743" s="31">
        <v>0</v>
      </c>
      <c r="J4743" s="31">
        <v>43300</v>
      </c>
      <c r="K4743" s="28" t="s">
        <v>5599</v>
      </c>
      <c r="L4743" s="32">
        <f t="shared" si="815"/>
        <v>-43300</v>
      </c>
      <c r="M4743" s="33">
        <f t="shared" si="816"/>
        <v>43300</v>
      </c>
      <c r="N4743" s="34" t="b">
        <v>1</v>
      </c>
      <c r="O4743" s="35">
        <f t="shared" si="817"/>
        <v>43300</v>
      </c>
      <c r="P4743" s="36" t="str">
        <f t="shared" si="818"/>
        <v>I</v>
      </c>
      <c r="Q4743" s="37" t="str">
        <f t="shared" si="819"/>
        <v>Sigma Films</v>
      </c>
      <c r="R4743" s="6" t="str">
        <f t="shared" si="820"/>
        <v>I - Sigma Films</v>
      </c>
      <c r="S4743" s="6" t="str">
        <f>IFERROR(INDEX('Vendor Over-ride'!$C:$C, MATCH($R:$R,'Vendor Over-ride'!$A:$A,0)),"")</f>
        <v>I - Sigma Films</v>
      </c>
      <c r="U4743" s="38" t="str">
        <f t="shared" si="814"/>
        <v>Lottery</v>
      </c>
      <c r="V4743" s="5" t="str">
        <f t="shared" si="824"/>
        <v>AWARD</v>
      </c>
      <c r="W4743" s="5" t="b">
        <f t="shared" si="821"/>
        <v>1</v>
      </c>
      <c r="X4743" s="40">
        <f t="shared" ca="1" si="822"/>
        <v>285930</v>
      </c>
      <c r="Y4743" s="30" t="b">
        <f t="shared" ca="1" si="823"/>
        <v>1</v>
      </c>
    </row>
    <row r="4744" spans="1:25" hidden="1">
      <c r="A4744" s="28" t="s">
        <v>5366</v>
      </c>
      <c r="B4744" s="28" t="s">
        <v>5367</v>
      </c>
      <c r="C4744" s="28" t="s">
        <v>4935</v>
      </c>
      <c r="D4744" s="28" t="s">
        <v>2842</v>
      </c>
      <c r="E4744" s="29">
        <v>42353</v>
      </c>
      <c r="F4744" s="28" t="s">
        <v>4427</v>
      </c>
      <c r="G4744" s="30">
        <v>1442</v>
      </c>
      <c r="H4744" s="28" t="s">
        <v>16003</v>
      </c>
      <c r="I4744" s="31">
        <v>0</v>
      </c>
      <c r="J4744" s="31">
        <v>2556</v>
      </c>
      <c r="K4744" s="28" t="s">
        <v>15307</v>
      </c>
      <c r="L4744" s="32">
        <f t="shared" si="815"/>
        <v>-2556</v>
      </c>
      <c r="M4744" s="33">
        <f t="shared" si="816"/>
        <v>2556</v>
      </c>
      <c r="N4744" s="34" t="b">
        <v>1</v>
      </c>
      <c r="O4744" s="35">
        <f t="shared" si="817"/>
        <v>2556</v>
      </c>
      <c r="P4744" s="36" t="str">
        <f t="shared" si="818"/>
        <v>I</v>
      </c>
      <c r="Q4744" s="37" t="str">
        <f t="shared" si="819"/>
        <v>Somewhere</v>
      </c>
      <c r="R4744" s="6" t="str">
        <f t="shared" si="820"/>
        <v>I - Somewhere</v>
      </c>
      <c r="S4744" s="6" t="str">
        <f>IFERROR(INDEX('Vendor Over-ride'!$C:$C, MATCH($R:$R,'Vendor Over-ride'!$A:$A,0)),"")</f>
        <v>I - Somewhere</v>
      </c>
      <c r="U4744" s="38" t="str">
        <f t="shared" si="814"/>
        <v>Lottery</v>
      </c>
      <c r="V4744" s="5" t="str">
        <f t="shared" si="824"/>
        <v>AWARD</v>
      </c>
      <c r="W4744" s="5" t="b">
        <f t="shared" si="821"/>
        <v>0</v>
      </c>
      <c r="X4744" s="40">
        <f t="shared" ca="1" si="822"/>
        <v>13806</v>
      </c>
      <c r="Y4744" s="30" t="b">
        <f t="shared" ca="1" si="823"/>
        <v>0</v>
      </c>
    </row>
    <row r="4745" spans="1:25" hidden="1">
      <c r="A4745" s="28" t="s">
        <v>5366</v>
      </c>
      <c r="B4745" s="28" t="s">
        <v>5367</v>
      </c>
      <c r="C4745" s="28" t="s">
        <v>4935</v>
      </c>
      <c r="D4745" s="28" t="s">
        <v>2842</v>
      </c>
      <c r="E4745" s="29">
        <v>42353</v>
      </c>
      <c r="F4745" s="28" t="s">
        <v>4428</v>
      </c>
      <c r="G4745" s="30">
        <v>1442</v>
      </c>
      <c r="H4745" s="28" t="s">
        <v>16004</v>
      </c>
      <c r="I4745" s="31">
        <v>0</v>
      </c>
      <c r="J4745" s="31">
        <v>1250</v>
      </c>
      <c r="K4745" s="28" t="s">
        <v>5680</v>
      </c>
      <c r="L4745" s="32">
        <f t="shared" si="815"/>
        <v>-1250</v>
      </c>
      <c r="M4745" s="33">
        <f t="shared" si="816"/>
        <v>1250</v>
      </c>
      <c r="N4745" s="34" t="b">
        <v>1</v>
      </c>
      <c r="O4745" s="35">
        <f t="shared" si="817"/>
        <v>1250</v>
      </c>
      <c r="P4745" s="36" t="str">
        <f t="shared" si="818"/>
        <v>I</v>
      </c>
      <c r="Q4745" s="37" t="str">
        <f t="shared" si="819"/>
        <v>Sue Peebles</v>
      </c>
      <c r="R4745" s="6" t="str">
        <f t="shared" si="820"/>
        <v>I - Sue Peebles</v>
      </c>
      <c r="S4745" s="6" t="str">
        <f>IFERROR(INDEX('Vendor Over-ride'!$C:$C, MATCH($R:$R,'Vendor Over-ride'!$A:$A,0)),"")</f>
        <v>I - Sue Peebles</v>
      </c>
      <c r="U4745" s="38" t="str">
        <f t="shared" si="814"/>
        <v>Lottery</v>
      </c>
      <c r="V4745" s="5" t="str">
        <f t="shared" si="824"/>
        <v>AWARD</v>
      </c>
      <c r="W4745" s="5" t="b">
        <f t="shared" si="821"/>
        <v>0</v>
      </c>
      <c r="X4745" s="40">
        <f t="shared" ca="1" si="822"/>
        <v>1250</v>
      </c>
      <c r="Y4745" s="30" t="b">
        <f t="shared" ca="1" si="823"/>
        <v>0</v>
      </c>
    </row>
    <row r="4746" spans="1:25" hidden="1">
      <c r="A4746" s="28" t="s">
        <v>5366</v>
      </c>
      <c r="B4746" s="28" t="s">
        <v>5367</v>
      </c>
      <c r="C4746" s="28" t="s">
        <v>4935</v>
      </c>
      <c r="D4746" s="28" t="s">
        <v>2842</v>
      </c>
      <c r="E4746" s="29">
        <v>42353</v>
      </c>
      <c r="F4746" s="28" t="s">
        <v>4429</v>
      </c>
      <c r="G4746" s="30">
        <v>1442</v>
      </c>
      <c r="H4746" s="28" t="s">
        <v>16005</v>
      </c>
      <c r="I4746" s="31">
        <v>0</v>
      </c>
      <c r="J4746" s="31">
        <v>3750</v>
      </c>
      <c r="K4746" s="28" t="s">
        <v>5681</v>
      </c>
      <c r="L4746" s="32">
        <f t="shared" si="815"/>
        <v>-3750</v>
      </c>
      <c r="M4746" s="33">
        <f t="shared" si="816"/>
        <v>3750</v>
      </c>
      <c r="N4746" s="34" t="b">
        <v>1</v>
      </c>
      <c r="O4746" s="35">
        <f t="shared" si="817"/>
        <v>3750</v>
      </c>
      <c r="P4746" s="36" t="str">
        <f t="shared" si="818"/>
        <v>I</v>
      </c>
      <c r="Q4746" s="37" t="str">
        <f t="shared" si="819"/>
        <v>Sue Tompkins</v>
      </c>
      <c r="R4746" s="6" t="str">
        <f t="shared" si="820"/>
        <v>I - Sue Tompkins</v>
      </c>
      <c r="S4746" s="6" t="str">
        <f>IFERROR(INDEX('Vendor Over-ride'!$C:$C, MATCH($R:$R,'Vendor Over-ride'!$A:$A,0)),"")</f>
        <v>I - Sue Tompkins</v>
      </c>
      <c r="U4746" s="38" t="str">
        <f t="shared" si="814"/>
        <v>Lottery</v>
      </c>
      <c r="V4746" s="5" t="str">
        <f t="shared" si="824"/>
        <v>AWARD</v>
      </c>
      <c r="W4746" s="5" t="b">
        <f t="shared" si="821"/>
        <v>0</v>
      </c>
      <c r="X4746" s="40">
        <f t="shared" ca="1" si="822"/>
        <v>3750</v>
      </c>
      <c r="Y4746" s="30" t="b">
        <f t="shared" ca="1" si="823"/>
        <v>0</v>
      </c>
    </row>
    <row r="4747" spans="1:25">
      <c r="A4747" s="28" t="s">
        <v>5366</v>
      </c>
      <c r="B4747" s="28" t="s">
        <v>5367</v>
      </c>
      <c r="C4747" s="28" t="s">
        <v>4935</v>
      </c>
      <c r="D4747" s="28" t="s">
        <v>2842</v>
      </c>
      <c r="E4747" s="29">
        <v>42353</v>
      </c>
      <c r="F4747" s="28" t="s">
        <v>4430</v>
      </c>
      <c r="G4747" s="30">
        <v>1442</v>
      </c>
      <c r="H4747" s="28" t="s">
        <v>16006</v>
      </c>
      <c r="I4747" s="31">
        <v>0</v>
      </c>
      <c r="J4747" s="31">
        <v>39439.5</v>
      </c>
      <c r="K4747" s="28" t="s">
        <v>5428</v>
      </c>
      <c r="L4747" s="32">
        <f t="shared" si="815"/>
        <v>-39439.5</v>
      </c>
      <c r="M4747" s="33">
        <f t="shared" si="816"/>
        <v>39439.5</v>
      </c>
      <c r="N4747" s="34" t="b">
        <v>1</v>
      </c>
      <c r="O4747" s="35">
        <f t="shared" si="817"/>
        <v>39439.5</v>
      </c>
      <c r="P4747" s="36" t="str">
        <f t="shared" si="818"/>
        <v>I</v>
      </c>
      <c r="Q4747" s="37" t="str">
        <f t="shared" si="819"/>
        <v>The Fruitmarket Gallery</v>
      </c>
      <c r="R4747" s="6" t="str">
        <f t="shared" si="820"/>
        <v>I - The Fruitmarket Gallery</v>
      </c>
      <c r="S4747" s="6" t="str">
        <f>IFERROR(INDEX('Vendor Over-ride'!$C:$C, MATCH($R:$R,'Vendor Over-ride'!$A:$A,0)),"")</f>
        <v>I - Fruitmarket Gallery, The</v>
      </c>
      <c r="U4747" s="38" t="str">
        <f t="shared" si="814"/>
        <v>Lottery</v>
      </c>
      <c r="V4747" s="5" t="str">
        <f t="shared" si="824"/>
        <v>AWARD</v>
      </c>
      <c r="W4747" s="5" t="b">
        <f t="shared" si="821"/>
        <v>1</v>
      </c>
      <c r="X4747" s="40">
        <f t="shared" ca="1" si="822"/>
        <v>110000</v>
      </c>
      <c r="Y4747" s="30" t="b">
        <f t="shared" ca="1" si="823"/>
        <v>1</v>
      </c>
    </row>
    <row r="4748" spans="1:25" hidden="1">
      <c r="A4748" s="28" t="s">
        <v>5366</v>
      </c>
      <c r="B4748" s="28" t="s">
        <v>5367</v>
      </c>
      <c r="C4748" s="28" t="s">
        <v>4935</v>
      </c>
      <c r="D4748" s="28" t="s">
        <v>2842</v>
      </c>
      <c r="E4748" s="29">
        <v>42353</v>
      </c>
      <c r="F4748" s="28" t="s">
        <v>4431</v>
      </c>
      <c r="G4748" s="30">
        <v>1442</v>
      </c>
      <c r="H4748" s="28" t="s">
        <v>16007</v>
      </c>
      <c r="I4748" s="31">
        <v>0</v>
      </c>
      <c r="J4748" s="31">
        <v>7500</v>
      </c>
      <c r="K4748" s="28" t="s">
        <v>5697</v>
      </c>
      <c r="L4748" s="32">
        <f t="shared" si="815"/>
        <v>-7500</v>
      </c>
      <c r="M4748" s="33">
        <f t="shared" si="816"/>
        <v>7500</v>
      </c>
      <c r="N4748" s="34" t="b">
        <v>1</v>
      </c>
      <c r="O4748" s="35">
        <f t="shared" si="817"/>
        <v>7500</v>
      </c>
      <c r="P4748" s="36" t="str">
        <f t="shared" si="818"/>
        <v>I</v>
      </c>
      <c r="Q4748" s="37" t="str">
        <f t="shared" si="819"/>
        <v>Lucy McEachan</v>
      </c>
      <c r="R4748" s="6" t="str">
        <f t="shared" si="820"/>
        <v>I - Lucy McEachan</v>
      </c>
      <c r="S4748" s="6" t="str">
        <f>IFERROR(INDEX('Vendor Over-ride'!$C:$C, MATCH($R:$R,'Vendor Over-ride'!$A:$A,0)),"")</f>
        <v>I - Lucy McEachan</v>
      </c>
      <c r="U4748" s="38" t="str">
        <f t="shared" si="814"/>
        <v>Lottery</v>
      </c>
      <c r="V4748" s="5" t="str">
        <f t="shared" si="824"/>
        <v>AWARD</v>
      </c>
      <c r="W4748" s="5" t="b">
        <f t="shared" si="821"/>
        <v>0</v>
      </c>
      <c r="X4748" s="40">
        <f t="shared" ca="1" si="822"/>
        <v>7500</v>
      </c>
      <c r="Y4748" s="30" t="b">
        <f t="shared" ca="1" si="823"/>
        <v>0</v>
      </c>
    </row>
    <row r="4749" spans="1:25">
      <c r="A4749" s="28" t="s">
        <v>5366</v>
      </c>
      <c r="B4749" s="28" t="s">
        <v>5367</v>
      </c>
      <c r="C4749" s="28" t="s">
        <v>4935</v>
      </c>
      <c r="D4749" s="28" t="s">
        <v>2842</v>
      </c>
      <c r="E4749" s="29">
        <v>42360</v>
      </c>
      <c r="F4749" s="28" t="s">
        <v>4432</v>
      </c>
      <c r="G4749" s="30">
        <v>1452</v>
      </c>
      <c r="H4749" s="28" t="s">
        <v>16008</v>
      </c>
      <c r="I4749" s="31">
        <v>0</v>
      </c>
      <c r="J4749" s="31">
        <v>70000</v>
      </c>
      <c r="K4749" s="28" t="s">
        <v>5788</v>
      </c>
      <c r="L4749" s="32">
        <f t="shared" si="815"/>
        <v>-70000</v>
      </c>
      <c r="M4749" s="33">
        <f t="shared" si="816"/>
        <v>70000</v>
      </c>
      <c r="N4749" s="34" t="b">
        <v>1</v>
      </c>
      <c r="O4749" s="35">
        <f t="shared" si="817"/>
        <v>70000</v>
      </c>
      <c r="P4749" s="36" t="str">
        <f t="shared" si="818"/>
        <v>G</v>
      </c>
      <c r="Q4749" s="37" t="str">
        <f t="shared" si="819"/>
        <v>Sound Festival</v>
      </c>
      <c r="R4749" s="6" t="str">
        <f t="shared" si="820"/>
        <v>G - Sound Festival</v>
      </c>
      <c r="S4749" s="6" t="str">
        <f>IFERROR(INDEX('Vendor Over-ride'!$C:$C, MATCH($R:$R,'Vendor Over-ride'!$A:$A,0)),"")</f>
        <v>G - Sound Festival</v>
      </c>
      <c r="U4749" s="38" t="str">
        <f t="shared" si="814"/>
        <v>Lottery</v>
      </c>
      <c r="V4749" s="5" t="str">
        <f t="shared" si="824"/>
        <v>AWARD</v>
      </c>
      <c r="W4749" s="5" t="b">
        <f t="shared" si="821"/>
        <v>1</v>
      </c>
      <c r="X4749" s="40">
        <f t="shared" ca="1" si="822"/>
        <v>131034</v>
      </c>
      <c r="Y4749" s="30" t="b">
        <f t="shared" ca="1" si="823"/>
        <v>1</v>
      </c>
    </row>
    <row r="4750" spans="1:25">
      <c r="A4750" s="28" t="s">
        <v>5366</v>
      </c>
      <c r="B4750" s="28" t="s">
        <v>5367</v>
      </c>
      <c r="C4750" s="28" t="s">
        <v>4935</v>
      </c>
      <c r="D4750" s="28" t="s">
        <v>2842</v>
      </c>
      <c r="E4750" s="29">
        <v>42360</v>
      </c>
      <c r="F4750" s="28" t="s">
        <v>4433</v>
      </c>
      <c r="G4750" s="30">
        <v>1452</v>
      </c>
      <c r="H4750" s="28" t="s">
        <v>16009</v>
      </c>
      <c r="I4750" s="31">
        <v>0</v>
      </c>
      <c r="J4750" s="31">
        <v>5000</v>
      </c>
      <c r="K4750" s="28" t="s">
        <v>13701</v>
      </c>
      <c r="L4750" s="32">
        <f t="shared" si="815"/>
        <v>-5000</v>
      </c>
      <c r="M4750" s="33">
        <f t="shared" si="816"/>
        <v>5000</v>
      </c>
      <c r="N4750" s="34" t="b">
        <v>1</v>
      </c>
      <c r="O4750" s="35">
        <f t="shared" si="817"/>
        <v>5000</v>
      </c>
      <c r="P4750" s="36" t="str">
        <f t="shared" si="818"/>
        <v>G</v>
      </c>
      <c r="Q4750" s="37" t="str">
        <f t="shared" si="819"/>
        <v>Solar Bear</v>
      </c>
      <c r="R4750" s="6" t="str">
        <f t="shared" si="820"/>
        <v>G - Solar Bear</v>
      </c>
      <c r="S4750" s="6" t="str">
        <f>IFERROR(INDEX('Vendor Over-ride'!$C:$C, MATCH($R:$R,'Vendor Over-ride'!$A:$A,0)),"")</f>
        <v>G - Solar Bear</v>
      </c>
      <c r="U4750" s="38" t="str">
        <f t="shared" si="814"/>
        <v>Lottery</v>
      </c>
      <c r="V4750" s="5" t="str">
        <f t="shared" si="824"/>
        <v>AWARD</v>
      </c>
      <c r="W4750" s="5" t="b">
        <f t="shared" si="821"/>
        <v>0</v>
      </c>
      <c r="X4750" s="40">
        <f t="shared" ca="1" si="822"/>
        <v>245000</v>
      </c>
      <c r="Y4750" s="30" t="b">
        <f t="shared" ca="1" si="823"/>
        <v>1</v>
      </c>
    </row>
    <row r="4751" spans="1:25" hidden="1">
      <c r="A4751" s="28" t="s">
        <v>5366</v>
      </c>
      <c r="B4751" s="28" t="s">
        <v>5367</v>
      </c>
      <c r="C4751" s="28" t="s">
        <v>4935</v>
      </c>
      <c r="D4751" s="28" t="s">
        <v>2842</v>
      </c>
      <c r="E4751" s="29">
        <v>42360</v>
      </c>
      <c r="F4751" s="28" t="s">
        <v>4434</v>
      </c>
      <c r="G4751" s="30">
        <v>1452</v>
      </c>
      <c r="H4751" s="28" t="s">
        <v>16010</v>
      </c>
      <c r="I4751" s="31">
        <v>0</v>
      </c>
      <c r="J4751" s="31">
        <v>4500</v>
      </c>
      <c r="K4751" s="28" t="s">
        <v>14096</v>
      </c>
      <c r="L4751" s="32">
        <f t="shared" si="815"/>
        <v>-4500</v>
      </c>
      <c r="M4751" s="33">
        <f t="shared" si="816"/>
        <v>4500</v>
      </c>
      <c r="N4751" s="34" t="b">
        <v>1</v>
      </c>
      <c r="O4751" s="35">
        <f t="shared" si="817"/>
        <v>4500</v>
      </c>
      <c r="P4751" s="36" t="str">
        <f t="shared" si="818"/>
        <v>G</v>
      </c>
      <c r="Q4751" s="37" t="str">
        <f t="shared" si="819"/>
        <v>Su-a Lee</v>
      </c>
      <c r="R4751" s="6" t="str">
        <f t="shared" si="820"/>
        <v>G - Su-a Lee</v>
      </c>
      <c r="S4751" s="6" t="str">
        <f>IFERROR(INDEX('Vendor Over-ride'!$C:$C, MATCH($R:$R,'Vendor Over-ride'!$A:$A,0)),"")</f>
        <v>G - Su-a Lee</v>
      </c>
      <c r="U4751" s="38" t="str">
        <f t="shared" si="814"/>
        <v>Lottery</v>
      </c>
      <c r="V4751" s="5" t="str">
        <f t="shared" si="824"/>
        <v>AWARD</v>
      </c>
      <c r="W4751" s="5" t="b">
        <f t="shared" si="821"/>
        <v>0</v>
      </c>
      <c r="X4751" s="40">
        <f t="shared" ca="1" si="822"/>
        <v>18000</v>
      </c>
      <c r="Y4751" s="30" t="b">
        <f t="shared" ca="1" si="823"/>
        <v>0</v>
      </c>
    </row>
    <row r="4752" spans="1:25">
      <c r="A4752" s="28" t="s">
        <v>5366</v>
      </c>
      <c r="B4752" s="28" t="s">
        <v>5367</v>
      </c>
      <c r="C4752" s="28" t="s">
        <v>4935</v>
      </c>
      <c r="D4752" s="28" t="s">
        <v>2842</v>
      </c>
      <c r="E4752" s="29">
        <v>42360</v>
      </c>
      <c r="F4752" s="28" t="s">
        <v>4435</v>
      </c>
      <c r="G4752" s="30">
        <v>1452</v>
      </c>
      <c r="H4752" s="28" t="s">
        <v>16011</v>
      </c>
      <c r="I4752" s="31">
        <v>0</v>
      </c>
      <c r="J4752" s="31">
        <v>2541.3000000000002</v>
      </c>
      <c r="K4752" s="28" t="s">
        <v>14253</v>
      </c>
      <c r="L4752" s="32">
        <f t="shared" si="815"/>
        <v>-2541.3000000000002</v>
      </c>
      <c r="M4752" s="33">
        <f t="shared" si="816"/>
        <v>2541.3000000000002</v>
      </c>
      <c r="N4752" s="34" t="b">
        <v>1</v>
      </c>
      <c r="O4752" s="35">
        <f t="shared" si="817"/>
        <v>2541.3000000000002</v>
      </c>
      <c r="P4752" s="36" t="str">
        <f t="shared" si="818"/>
        <v>G</v>
      </c>
      <c r="Q4752" s="37" t="str">
        <f t="shared" si="819"/>
        <v>Black &amp; White Publishing Ltd</v>
      </c>
      <c r="R4752" s="6" t="str">
        <f t="shared" si="820"/>
        <v>G - Black &amp; White Publishing Ltd</v>
      </c>
      <c r="S4752" s="6" t="str">
        <f>IFERROR(INDEX('Vendor Over-ride'!$C:$C, MATCH($R:$R,'Vendor Over-ride'!$A:$A,0)),"")</f>
        <v>G - Black &amp; White Publishing Ltd</v>
      </c>
      <c r="U4752" s="38" t="str">
        <f t="shared" si="814"/>
        <v>Lottery</v>
      </c>
      <c r="V4752" s="5" t="str">
        <f t="shared" si="824"/>
        <v>AWARD</v>
      </c>
      <c r="W4752" s="5" t="b">
        <f t="shared" si="821"/>
        <v>0</v>
      </c>
      <c r="X4752" s="40">
        <f t="shared" ca="1" si="822"/>
        <v>32041.3</v>
      </c>
      <c r="Y4752" s="30" t="b">
        <f t="shared" ca="1" si="823"/>
        <v>1</v>
      </c>
    </row>
    <row r="4753" spans="1:25">
      <c r="A4753" s="28" t="s">
        <v>5366</v>
      </c>
      <c r="B4753" s="28" t="s">
        <v>5367</v>
      </c>
      <c r="C4753" s="28" t="s">
        <v>4935</v>
      </c>
      <c r="D4753" s="28" t="s">
        <v>2842</v>
      </c>
      <c r="E4753" s="29">
        <v>42360</v>
      </c>
      <c r="F4753" s="28" t="s">
        <v>4436</v>
      </c>
      <c r="G4753" s="30">
        <v>1452</v>
      </c>
      <c r="H4753" s="28" t="s">
        <v>16012</v>
      </c>
      <c r="I4753" s="31">
        <v>0</v>
      </c>
      <c r="J4753" s="31">
        <v>9375</v>
      </c>
      <c r="K4753" s="28" t="s">
        <v>14306</v>
      </c>
      <c r="L4753" s="32">
        <f t="shared" si="815"/>
        <v>-9375</v>
      </c>
      <c r="M4753" s="33">
        <f t="shared" si="816"/>
        <v>9375</v>
      </c>
      <c r="N4753" s="34" t="b">
        <v>1</v>
      </c>
      <c r="O4753" s="35">
        <f t="shared" si="817"/>
        <v>9375</v>
      </c>
      <c r="P4753" s="36" t="str">
        <f t="shared" si="818"/>
        <v>G</v>
      </c>
      <c r="Q4753" s="37" t="str">
        <f t="shared" si="819"/>
        <v>The Hunt Collective</v>
      </c>
      <c r="R4753" s="6" t="str">
        <f t="shared" si="820"/>
        <v>G - The Hunt Collective</v>
      </c>
      <c r="S4753" s="6" t="str">
        <f>IFERROR(INDEX('Vendor Over-ride'!$C:$C, MATCH($R:$R,'Vendor Over-ride'!$A:$A,0)),"")</f>
        <v>G - The Hunt Collective</v>
      </c>
      <c r="U4753" s="38" t="str">
        <f t="shared" si="814"/>
        <v>Lottery</v>
      </c>
      <c r="V4753" s="5" t="str">
        <f t="shared" si="824"/>
        <v>AWARD</v>
      </c>
      <c r="W4753" s="5" t="b">
        <f t="shared" si="821"/>
        <v>0</v>
      </c>
      <c r="X4753" s="40">
        <f t="shared" ca="1" si="822"/>
        <v>38460</v>
      </c>
      <c r="Y4753" s="30" t="b">
        <f t="shared" ca="1" si="823"/>
        <v>1</v>
      </c>
    </row>
    <row r="4754" spans="1:25">
      <c r="A4754" s="28" t="s">
        <v>5366</v>
      </c>
      <c r="B4754" s="28" t="s">
        <v>5367</v>
      </c>
      <c r="C4754" s="28" t="s">
        <v>4935</v>
      </c>
      <c r="D4754" s="28" t="s">
        <v>2842</v>
      </c>
      <c r="E4754" s="29">
        <v>42360</v>
      </c>
      <c r="F4754" s="28" t="s">
        <v>4437</v>
      </c>
      <c r="G4754" s="30">
        <v>1452</v>
      </c>
      <c r="H4754" s="28" t="s">
        <v>16013</v>
      </c>
      <c r="I4754" s="31">
        <v>0</v>
      </c>
      <c r="J4754" s="31">
        <v>10000</v>
      </c>
      <c r="K4754" s="28" t="s">
        <v>14369</v>
      </c>
      <c r="L4754" s="32">
        <f t="shared" si="815"/>
        <v>-10000</v>
      </c>
      <c r="M4754" s="33">
        <f t="shared" si="816"/>
        <v>10000</v>
      </c>
      <c r="N4754" s="34" t="b">
        <v>1</v>
      </c>
      <c r="O4754" s="35">
        <f t="shared" si="817"/>
        <v>10000</v>
      </c>
      <c r="P4754" s="36" t="str">
        <f t="shared" si="818"/>
        <v>G</v>
      </c>
      <c r="Q4754" s="37" t="str">
        <f t="shared" si="819"/>
        <v>Maria Fusco</v>
      </c>
      <c r="R4754" s="6" t="str">
        <f t="shared" si="820"/>
        <v>G - Maria Fusco</v>
      </c>
      <c r="S4754" s="6" t="str">
        <f>IFERROR(INDEX('Vendor Over-ride'!$C:$C, MATCH($R:$R,'Vendor Over-ride'!$A:$A,0)),"")</f>
        <v>G - Maria Fusco</v>
      </c>
      <c r="U4754" s="38" t="str">
        <f t="shared" si="814"/>
        <v>Lottery</v>
      </c>
      <c r="V4754" s="5" t="str">
        <f t="shared" si="824"/>
        <v>AWARD</v>
      </c>
      <c r="W4754" s="5" t="b">
        <f t="shared" si="821"/>
        <v>0</v>
      </c>
      <c r="X4754" s="40">
        <f t="shared" ca="1" si="822"/>
        <v>40000</v>
      </c>
      <c r="Y4754" s="30" t="b">
        <f t="shared" ca="1" si="823"/>
        <v>1</v>
      </c>
    </row>
    <row r="4755" spans="1:25">
      <c r="A4755" s="28" t="s">
        <v>5366</v>
      </c>
      <c r="B4755" s="28" t="s">
        <v>5367</v>
      </c>
      <c r="C4755" s="28" t="s">
        <v>4935</v>
      </c>
      <c r="D4755" s="28" t="s">
        <v>2842</v>
      </c>
      <c r="E4755" s="29">
        <v>42360</v>
      </c>
      <c r="F4755" s="28" t="s">
        <v>4438</v>
      </c>
      <c r="G4755" s="30">
        <v>1452</v>
      </c>
      <c r="H4755" s="28" t="s">
        <v>16014</v>
      </c>
      <c r="I4755" s="31">
        <v>0</v>
      </c>
      <c r="J4755" s="31">
        <v>13674.58</v>
      </c>
      <c r="K4755" s="28" t="s">
        <v>14703</v>
      </c>
      <c r="L4755" s="32">
        <f t="shared" si="815"/>
        <v>-13674.58</v>
      </c>
      <c r="M4755" s="33">
        <f t="shared" si="816"/>
        <v>13674.58</v>
      </c>
      <c r="N4755" s="34" t="b">
        <v>1</v>
      </c>
      <c r="O4755" s="35">
        <f t="shared" si="817"/>
        <v>13674.58</v>
      </c>
      <c r="P4755" s="36" t="str">
        <f t="shared" si="818"/>
        <v>G</v>
      </c>
      <c r="Q4755" s="37" t="str">
        <f t="shared" si="819"/>
        <v>Art In Hospital</v>
      </c>
      <c r="R4755" s="6" t="str">
        <f t="shared" si="820"/>
        <v>G - Art In Hospital</v>
      </c>
      <c r="S4755" s="6" t="str">
        <f>IFERROR(INDEX('Vendor Over-ride'!$C:$C, MATCH($R:$R,'Vendor Over-ride'!$A:$A,0)),"")</f>
        <v>G - Art In Hospital</v>
      </c>
      <c r="U4755" s="38" t="str">
        <f t="shared" si="814"/>
        <v>Lottery</v>
      </c>
      <c r="V4755" s="5" t="str">
        <f t="shared" si="824"/>
        <v>AWARD</v>
      </c>
      <c r="W4755" s="5" t="b">
        <f t="shared" si="821"/>
        <v>0</v>
      </c>
      <c r="X4755" s="40">
        <f t="shared" ca="1" si="822"/>
        <v>51174.58</v>
      </c>
      <c r="Y4755" s="30" t="b">
        <f t="shared" ca="1" si="823"/>
        <v>1</v>
      </c>
    </row>
    <row r="4756" spans="1:25" hidden="1">
      <c r="A4756" s="28" t="s">
        <v>5366</v>
      </c>
      <c r="B4756" s="28" t="s">
        <v>5367</v>
      </c>
      <c r="C4756" s="28" t="s">
        <v>4935</v>
      </c>
      <c r="D4756" s="28" t="s">
        <v>2842</v>
      </c>
      <c r="E4756" s="29">
        <v>42360</v>
      </c>
      <c r="F4756" s="28" t="s">
        <v>4439</v>
      </c>
      <c r="G4756" s="30">
        <v>1452</v>
      </c>
      <c r="H4756" s="28" t="s">
        <v>16015</v>
      </c>
      <c r="I4756" s="31">
        <v>0</v>
      </c>
      <c r="J4756" s="31">
        <v>785</v>
      </c>
      <c r="K4756" s="28" t="s">
        <v>14815</v>
      </c>
      <c r="L4756" s="32">
        <f t="shared" si="815"/>
        <v>-785</v>
      </c>
      <c r="M4756" s="33">
        <f t="shared" si="816"/>
        <v>785</v>
      </c>
      <c r="N4756" s="34" t="b">
        <v>1</v>
      </c>
      <c r="O4756" s="35">
        <f t="shared" si="817"/>
        <v>785</v>
      </c>
      <c r="P4756" s="36" t="str">
        <f t="shared" si="818"/>
        <v>G</v>
      </c>
      <c r="Q4756" s="37" t="str">
        <f t="shared" si="819"/>
        <v>Pirate Productions Limited</v>
      </c>
      <c r="R4756" s="6" t="str">
        <f t="shared" si="820"/>
        <v>G - Pirate Productions Limited</v>
      </c>
      <c r="S4756" s="6" t="str">
        <f>IFERROR(INDEX('Vendor Over-ride'!$C:$C, MATCH($R:$R,'Vendor Over-ride'!$A:$A,0)),"")</f>
        <v>G - Pirate Productions Limited</v>
      </c>
      <c r="U4756" s="38" t="str">
        <f t="shared" si="814"/>
        <v>Lottery</v>
      </c>
      <c r="V4756" s="5" t="str">
        <f t="shared" si="824"/>
        <v>AWARD</v>
      </c>
      <c r="W4756" s="5" t="b">
        <f t="shared" si="821"/>
        <v>0</v>
      </c>
      <c r="X4756" s="40">
        <f t="shared" ca="1" si="822"/>
        <v>3140</v>
      </c>
      <c r="Y4756" s="30" t="b">
        <f t="shared" ca="1" si="823"/>
        <v>0</v>
      </c>
    </row>
    <row r="4757" spans="1:25" hidden="1">
      <c r="A4757" s="28" t="s">
        <v>5366</v>
      </c>
      <c r="B4757" s="28" t="s">
        <v>5367</v>
      </c>
      <c r="C4757" s="28" t="s">
        <v>4935</v>
      </c>
      <c r="D4757" s="28" t="s">
        <v>2842</v>
      </c>
      <c r="E4757" s="29">
        <v>42360</v>
      </c>
      <c r="F4757" s="28" t="s">
        <v>4441</v>
      </c>
      <c r="G4757" s="30">
        <v>1452</v>
      </c>
      <c r="H4757" s="28" t="s">
        <v>16016</v>
      </c>
      <c r="I4757" s="31">
        <v>0</v>
      </c>
      <c r="J4757" s="31">
        <v>875</v>
      </c>
      <c r="K4757" s="28" t="s">
        <v>13305</v>
      </c>
      <c r="L4757" s="32">
        <f t="shared" si="815"/>
        <v>-875</v>
      </c>
      <c r="M4757" s="33">
        <f t="shared" si="816"/>
        <v>875</v>
      </c>
      <c r="N4757" s="34" t="b">
        <v>1</v>
      </c>
      <c r="O4757" s="35">
        <f t="shared" si="817"/>
        <v>875</v>
      </c>
      <c r="P4757" s="36" t="str">
        <f t="shared" si="818"/>
        <v>G</v>
      </c>
      <c r="Q4757" s="37" t="str">
        <f t="shared" si="819"/>
        <v>St Andrews Voices</v>
      </c>
      <c r="R4757" s="6" t="str">
        <f t="shared" si="820"/>
        <v>G - St Andrews Voices</v>
      </c>
      <c r="S4757" s="6" t="str">
        <f>IFERROR(INDEX('Vendor Over-ride'!$C:$C, MATCH($R:$R,'Vendor Over-ride'!$A:$A,0)),"")</f>
        <v>G - St Andrews Voices</v>
      </c>
      <c r="U4757" s="38" t="str">
        <f t="shared" si="814"/>
        <v>Lottery</v>
      </c>
      <c r="V4757" s="5" t="str">
        <f t="shared" si="824"/>
        <v>AWARD</v>
      </c>
      <c r="W4757" s="5" t="b">
        <f t="shared" si="821"/>
        <v>0</v>
      </c>
      <c r="X4757" s="40">
        <f t="shared" ca="1" si="822"/>
        <v>11000</v>
      </c>
      <c r="Y4757" s="30" t="b">
        <f t="shared" ca="1" si="823"/>
        <v>0</v>
      </c>
    </row>
    <row r="4758" spans="1:25" hidden="1">
      <c r="A4758" s="28" t="s">
        <v>5366</v>
      </c>
      <c r="B4758" s="28" t="s">
        <v>5367</v>
      </c>
      <c r="C4758" s="28" t="s">
        <v>4935</v>
      </c>
      <c r="D4758" s="28" t="s">
        <v>2842</v>
      </c>
      <c r="E4758" s="29">
        <v>42360</v>
      </c>
      <c r="F4758" s="28" t="s">
        <v>4443</v>
      </c>
      <c r="G4758" s="30">
        <v>1452</v>
      </c>
      <c r="H4758" s="28" t="s">
        <v>16017</v>
      </c>
      <c r="I4758" s="31">
        <v>0</v>
      </c>
      <c r="J4758" s="31">
        <v>117.39</v>
      </c>
      <c r="K4758" s="28" t="s">
        <v>15050</v>
      </c>
      <c r="L4758" s="32">
        <f t="shared" si="815"/>
        <v>-117.39</v>
      </c>
      <c r="M4758" s="33">
        <f t="shared" si="816"/>
        <v>117.39</v>
      </c>
      <c r="N4758" s="34" t="b">
        <v>1</v>
      </c>
      <c r="O4758" s="35">
        <f t="shared" si="817"/>
        <v>117.39</v>
      </c>
      <c r="P4758" s="36" t="str">
        <f t="shared" si="818"/>
        <v>G</v>
      </c>
      <c r="Q4758" s="37" t="str">
        <f t="shared" si="819"/>
        <v>Kirsten Easdale</v>
      </c>
      <c r="R4758" s="6" t="str">
        <f t="shared" si="820"/>
        <v>G - Kirsten Easdale</v>
      </c>
      <c r="S4758" s="6" t="str">
        <f>IFERROR(INDEX('Vendor Over-ride'!$C:$C, MATCH($R:$R,'Vendor Over-ride'!$A:$A,0)),"")</f>
        <v>G - Kirsten Easdale</v>
      </c>
      <c r="U4758" s="38" t="str">
        <f t="shared" si="814"/>
        <v>Lottery</v>
      </c>
      <c r="V4758" s="5" t="str">
        <f t="shared" si="824"/>
        <v>AWARD</v>
      </c>
      <c r="W4758" s="5" t="b">
        <f t="shared" si="821"/>
        <v>0</v>
      </c>
      <c r="X4758" s="40">
        <f t="shared" ca="1" si="822"/>
        <v>6867.39</v>
      </c>
      <c r="Y4758" s="30" t="b">
        <f t="shared" ca="1" si="823"/>
        <v>0</v>
      </c>
    </row>
    <row r="4759" spans="1:25" hidden="1">
      <c r="A4759" s="28" t="s">
        <v>5366</v>
      </c>
      <c r="B4759" s="28" t="s">
        <v>5367</v>
      </c>
      <c r="C4759" s="28" t="s">
        <v>4935</v>
      </c>
      <c r="D4759" s="28" t="s">
        <v>2842</v>
      </c>
      <c r="E4759" s="29">
        <v>42360</v>
      </c>
      <c r="F4759" s="28" t="s">
        <v>4444</v>
      </c>
      <c r="G4759" s="30">
        <v>1452</v>
      </c>
      <c r="H4759" s="28" t="s">
        <v>16018</v>
      </c>
      <c r="I4759" s="31">
        <v>0</v>
      </c>
      <c r="J4759" s="31">
        <v>11250</v>
      </c>
      <c r="K4759" s="28" t="s">
        <v>16019</v>
      </c>
      <c r="L4759" s="32">
        <f t="shared" si="815"/>
        <v>-11250</v>
      </c>
      <c r="M4759" s="33">
        <f t="shared" si="816"/>
        <v>11250</v>
      </c>
      <c r="N4759" s="34" t="b">
        <v>1</v>
      </c>
      <c r="O4759" s="35">
        <f t="shared" si="817"/>
        <v>11250</v>
      </c>
      <c r="P4759" s="36" t="str">
        <f t="shared" si="818"/>
        <v>G</v>
      </c>
      <c r="Q4759" s="37" t="str">
        <f t="shared" si="819"/>
        <v>Deaf Connections</v>
      </c>
      <c r="R4759" s="6" t="str">
        <f t="shared" si="820"/>
        <v>G - Deaf Connections</v>
      </c>
      <c r="S4759" s="6" t="str">
        <f>IFERROR(INDEX('Vendor Over-ride'!$C:$C, MATCH($R:$R,'Vendor Over-ride'!$A:$A,0)),"")</f>
        <v>G - Deaf Connections</v>
      </c>
      <c r="U4759" s="38" t="str">
        <f t="shared" si="814"/>
        <v>Lottery</v>
      </c>
      <c r="V4759" s="5" t="str">
        <f t="shared" si="824"/>
        <v>AWARD</v>
      </c>
      <c r="W4759" s="5" t="b">
        <f t="shared" si="821"/>
        <v>0</v>
      </c>
      <c r="X4759" s="40">
        <f t="shared" ca="1" si="822"/>
        <v>11250</v>
      </c>
      <c r="Y4759" s="30" t="b">
        <f t="shared" ca="1" si="823"/>
        <v>0</v>
      </c>
    </row>
    <row r="4760" spans="1:25" hidden="1">
      <c r="A4760" s="28" t="s">
        <v>5366</v>
      </c>
      <c r="B4760" s="28" t="s">
        <v>5367</v>
      </c>
      <c r="C4760" s="28" t="s">
        <v>4935</v>
      </c>
      <c r="D4760" s="28" t="s">
        <v>2842</v>
      </c>
      <c r="E4760" s="29">
        <v>42360</v>
      </c>
      <c r="F4760" s="28" t="s">
        <v>4446</v>
      </c>
      <c r="G4760" s="30">
        <v>1452</v>
      </c>
      <c r="H4760" s="28" t="s">
        <v>16020</v>
      </c>
      <c r="I4760" s="31">
        <v>0</v>
      </c>
      <c r="J4760" s="31">
        <v>11250</v>
      </c>
      <c r="K4760" s="28" t="s">
        <v>16021</v>
      </c>
      <c r="L4760" s="32">
        <f t="shared" si="815"/>
        <v>-11250</v>
      </c>
      <c r="M4760" s="33">
        <f t="shared" si="816"/>
        <v>11250</v>
      </c>
      <c r="N4760" s="34" t="b">
        <v>1</v>
      </c>
      <c r="O4760" s="35">
        <f t="shared" si="817"/>
        <v>11250</v>
      </c>
      <c r="P4760" s="36" t="str">
        <f t="shared" si="818"/>
        <v>G</v>
      </c>
      <c r="Q4760" s="37" t="str">
        <f t="shared" si="819"/>
        <v>Anatomy</v>
      </c>
      <c r="R4760" s="6" t="str">
        <f t="shared" si="820"/>
        <v>G - Anatomy</v>
      </c>
      <c r="S4760" s="6" t="str">
        <f>IFERROR(INDEX('Vendor Over-ride'!$C:$C, MATCH($R:$R,'Vendor Over-ride'!$A:$A,0)),"")</f>
        <v>G - Anatomy</v>
      </c>
      <c r="U4760" s="38" t="str">
        <f t="shared" si="814"/>
        <v>Lottery</v>
      </c>
      <c r="V4760" s="5" t="str">
        <f t="shared" si="824"/>
        <v>AWARD</v>
      </c>
      <c r="W4760" s="5" t="b">
        <f t="shared" si="821"/>
        <v>0</v>
      </c>
      <c r="X4760" s="40">
        <f t="shared" ca="1" si="822"/>
        <v>11250</v>
      </c>
      <c r="Y4760" s="30" t="b">
        <f t="shared" ca="1" si="823"/>
        <v>0</v>
      </c>
    </row>
    <row r="4761" spans="1:25" hidden="1">
      <c r="A4761" s="28" t="s">
        <v>5366</v>
      </c>
      <c r="B4761" s="28" t="s">
        <v>5367</v>
      </c>
      <c r="C4761" s="28" t="s">
        <v>4935</v>
      </c>
      <c r="D4761" s="28" t="s">
        <v>2842</v>
      </c>
      <c r="E4761" s="29">
        <v>42360</v>
      </c>
      <c r="F4761" s="28" t="s">
        <v>4447</v>
      </c>
      <c r="G4761" s="30">
        <v>1452</v>
      </c>
      <c r="H4761" s="28" t="s">
        <v>16022</v>
      </c>
      <c r="I4761" s="31">
        <v>0</v>
      </c>
      <c r="J4761" s="31">
        <v>10187</v>
      </c>
      <c r="K4761" s="28" t="s">
        <v>16023</v>
      </c>
      <c r="L4761" s="32">
        <f t="shared" si="815"/>
        <v>-10187</v>
      </c>
      <c r="M4761" s="33">
        <f t="shared" si="816"/>
        <v>10187</v>
      </c>
      <c r="N4761" s="34" t="b">
        <v>1</v>
      </c>
      <c r="O4761" s="35">
        <f t="shared" si="817"/>
        <v>10187</v>
      </c>
      <c r="P4761" s="36" t="str">
        <f t="shared" si="818"/>
        <v>G</v>
      </c>
      <c r="Q4761" s="37" t="str">
        <f t="shared" si="819"/>
        <v>Rick Conte</v>
      </c>
      <c r="R4761" s="6" t="str">
        <f t="shared" si="820"/>
        <v>G - Rick Conte</v>
      </c>
      <c r="S4761" s="6" t="str">
        <f>IFERROR(INDEX('Vendor Over-ride'!$C:$C, MATCH($R:$R,'Vendor Over-ride'!$A:$A,0)),"")</f>
        <v>G - Rick Conte</v>
      </c>
      <c r="U4761" s="38" t="str">
        <f t="shared" si="814"/>
        <v>Lottery</v>
      </c>
      <c r="V4761" s="5" t="str">
        <f t="shared" si="824"/>
        <v>AWARD</v>
      </c>
      <c r="W4761" s="5" t="b">
        <f t="shared" si="821"/>
        <v>0</v>
      </c>
      <c r="X4761" s="40">
        <f t="shared" ca="1" si="822"/>
        <v>10187</v>
      </c>
      <c r="Y4761" s="30" t="b">
        <f t="shared" ca="1" si="823"/>
        <v>0</v>
      </c>
    </row>
    <row r="4762" spans="1:25" hidden="1">
      <c r="A4762" s="28" t="s">
        <v>5366</v>
      </c>
      <c r="B4762" s="28" t="s">
        <v>5367</v>
      </c>
      <c r="C4762" s="28" t="s">
        <v>4935</v>
      </c>
      <c r="D4762" s="28" t="s">
        <v>2842</v>
      </c>
      <c r="E4762" s="29">
        <v>42360</v>
      </c>
      <c r="F4762" s="28" t="s">
        <v>4448</v>
      </c>
      <c r="G4762" s="30">
        <v>1452</v>
      </c>
      <c r="H4762" s="28" t="s">
        <v>16024</v>
      </c>
      <c r="I4762" s="31">
        <v>0</v>
      </c>
      <c r="J4762" s="31">
        <v>3750</v>
      </c>
      <c r="K4762" s="28" t="s">
        <v>16025</v>
      </c>
      <c r="L4762" s="32">
        <f t="shared" si="815"/>
        <v>-3750</v>
      </c>
      <c r="M4762" s="33">
        <f t="shared" si="816"/>
        <v>3750</v>
      </c>
      <c r="N4762" s="34" t="b">
        <v>1</v>
      </c>
      <c r="O4762" s="35">
        <f t="shared" si="817"/>
        <v>3750</v>
      </c>
      <c r="P4762" s="36" t="str">
        <f t="shared" si="818"/>
        <v>G</v>
      </c>
      <c r="Q4762" s="37" t="str">
        <f t="shared" si="819"/>
        <v>Marram</v>
      </c>
      <c r="R4762" s="6" t="str">
        <f t="shared" si="820"/>
        <v>G - Marram</v>
      </c>
      <c r="S4762" s="6" t="str">
        <f>IFERROR(INDEX('Vendor Over-ride'!$C:$C, MATCH($R:$R,'Vendor Over-ride'!$A:$A,0)),"")</f>
        <v>G - Marram</v>
      </c>
      <c r="U4762" s="38" t="str">
        <f t="shared" si="814"/>
        <v>Lottery</v>
      </c>
      <c r="V4762" s="5" t="str">
        <f t="shared" si="824"/>
        <v>AWARD</v>
      </c>
      <c r="W4762" s="5" t="b">
        <f t="shared" si="821"/>
        <v>0</v>
      </c>
      <c r="X4762" s="40">
        <f t="shared" ca="1" si="822"/>
        <v>3750</v>
      </c>
      <c r="Y4762" s="30" t="b">
        <f t="shared" ca="1" si="823"/>
        <v>0</v>
      </c>
    </row>
    <row r="4763" spans="1:25" hidden="1">
      <c r="A4763" s="28" t="s">
        <v>5366</v>
      </c>
      <c r="B4763" s="28" t="s">
        <v>5367</v>
      </c>
      <c r="C4763" s="28" t="s">
        <v>4935</v>
      </c>
      <c r="D4763" s="28" t="s">
        <v>2842</v>
      </c>
      <c r="E4763" s="29">
        <v>42360</v>
      </c>
      <c r="F4763" s="28" t="s">
        <v>4449</v>
      </c>
      <c r="G4763" s="30">
        <v>1452</v>
      </c>
      <c r="H4763" s="28" t="s">
        <v>16026</v>
      </c>
      <c r="I4763" s="31">
        <v>0</v>
      </c>
      <c r="J4763" s="31">
        <v>1250</v>
      </c>
      <c r="K4763" s="28" t="s">
        <v>5685</v>
      </c>
      <c r="L4763" s="32">
        <f t="shared" si="815"/>
        <v>-1250</v>
      </c>
      <c r="M4763" s="33">
        <f t="shared" si="816"/>
        <v>1250</v>
      </c>
      <c r="N4763" s="34" t="b">
        <v>1</v>
      </c>
      <c r="O4763" s="35">
        <f t="shared" si="817"/>
        <v>1250</v>
      </c>
      <c r="P4763" s="36" t="str">
        <f t="shared" si="818"/>
        <v>I</v>
      </c>
      <c r="Q4763" s="37" t="str">
        <f t="shared" si="819"/>
        <v>Ainslie Henderson</v>
      </c>
      <c r="R4763" s="6" t="str">
        <f t="shared" si="820"/>
        <v>I - Ainslie Henderson</v>
      </c>
      <c r="S4763" s="6" t="str">
        <f>IFERROR(INDEX('Vendor Over-ride'!$C:$C, MATCH($R:$R,'Vendor Over-ride'!$A:$A,0)),"")</f>
        <v>I - Ainslie Henderson</v>
      </c>
      <c r="U4763" s="38" t="str">
        <f t="shared" si="814"/>
        <v>Lottery</v>
      </c>
      <c r="V4763" s="5" t="str">
        <f t="shared" si="824"/>
        <v>AWARD</v>
      </c>
      <c r="W4763" s="5" t="b">
        <f t="shared" si="821"/>
        <v>0</v>
      </c>
      <c r="X4763" s="40">
        <f t="shared" ca="1" si="822"/>
        <v>1250</v>
      </c>
      <c r="Y4763" s="30" t="b">
        <f t="shared" ca="1" si="823"/>
        <v>0</v>
      </c>
    </row>
    <row r="4764" spans="1:25">
      <c r="A4764" s="28" t="s">
        <v>5366</v>
      </c>
      <c r="B4764" s="28" t="s">
        <v>5367</v>
      </c>
      <c r="C4764" s="28" t="s">
        <v>4935</v>
      </c>
      <c r="D4764" s="28" t="s">
        <v>2842</v>
      </c>
      <c r="E4764" s="29">
        <v>42360</v>
      </c>
      <c r="F4764" s="28" t="s">
        <v>4450</v>
      </c>
      <c r="G4764" s="30">
        <v>1452</v>
      </c>
      <c r="H4764" s="28" t="s">
        <v>16027</v>
      </c>
      <c r="I4764" s="31">
        <v>0</v>
      </c>
      <c r="J4764" s="31">
        <v>45000</v>
      </c>
      <c r="K4764" s="28" t="s">
        <v>16028</v>
      </c>
      <c r="L4764" s="32">
        <f t="shared" si="815"/>
        <v>-45000</v>
      </c>
      <c r="M4764" s="33">
        <f t="shared" si="816"/>
        <v>45000</v>
      </c>
      <c r="N4764" s="34" t="b">
        <v>1</v>
      </c>
      <c r="O4764" s="35">
        <f t="shared" si="817"/>
        <v>45000</v>
      </c>
      <c r="P4764" s="36" t="str">
        <f t="shared" si="818"/>
        <v>I</v>
      </c>
      <c r="Q4764" s="37" t="str">
        <f t="shared" si="819"/>
        <v>Bofa Productions Limited</v>
      </c>
      <c r="R4764" s="6" t="str">
        <f t="shared" si="820"/>
        <v>I - Bofa Productions Limited</v>
      </c>
      <c r="S4764" s="6" t="str">
        <f>IFERROR(INDEX('Vendor Over-ride'!$C:$C, MATCH($R:$R,'Vendor Over-ride'!$A:$A,0)),"")</f>
        <v>I - Bofa Productions Limited</v>
      </c>
      <c r="U4764" s="38" t="str">
        <f t="shared" si="814"/>
        <v>Lottery</v>
      </c>
      <c r="V4764" s="5" t="str">
        <f t="shared" si="824"/>
        <v>AWARD</v>
      </c>
      <c r="W4764" s="5" t="b">
        <f t="shared" si="821"/>
        <v>1</v>
      </c>
      <c r="X4764" s="40">
        <f t="shared" ca="1" si="822"/>
        <v>138500</v>
      </c>
      <c r="Y4764" s="30" t="b">
        <f t="shared" ca="1" si="823"/>
        <v>1</v>
      </c>
    </row>
    <row r="4765" spans="1:25" hidden="1">
      <c r="A4765" s="28" t="s">
        <v>5366</v>
      </c>
      <c r="B4765" s="28" t="s">
        <v>5367</v>
      </c>
      <c r="C4765" s="28" t="s">
        <v>4935</v>
      </c>
      <c r="D4765" s="28" t="s">
        <v>2842</v>
      </c>
      <c r="E4765" s="29">
        <v>42360</v>
      </c>
      <c r="F4765" s="28" t="s">
        <v>4423</v>
      </c>
      <c r="G4765" s="30">
        <v>1452</v>
      </c>
      <c r="H4765" s="28" t="s">
        <v>16029</v>
      </c>
      <c r="I4765" s="31">
        <v>0</v>
      </c>
      <c r="J4765" s="31">
        <v>296.75</v>
      </c>
      <c r="K4765" s="28" t="s">
        <v>16030</v>
      </c>
      <c r="L4765" s="32">
        <f t="shared" si="815"/>
        <v>-296.75</v>
      </c>
      <c r="M4765" s="33">
        <f t="shared" si="816"/>
        <v>296.75</v>
      </c>
      <c r="N4765" s="34" t="b">
        <v>1</v>
      </c>
      <c r="O4765" s="35">
        <f t="shared" si="817"/>
        <v>296.75</v>
      </c>
      <c r="P4765" s="36" t="str">
        <f t="shared" si="818"/>
        <v>I</v>
      </c>
      <c r="Q4765" s="37" t="str">
        <f t="shared" si="819"/>
        <v>The Coaltown Daisies</v>
      </c>
      <c r="R4765" s="6" t="str">
        <f t="shared" si="820"/>
        <v>I - The Coaltown Daisies</v>
      </c>
      <c r="S4765" s="6" t="str">
        <f>IFERROR(INDEX('Vendor Over-ride'!$C:$C, MATCH($R:$R,'Vendor Over-ride'!$A:$A,0)),"")</f>
        <v>I - Coaltown Daisies, The</v>
      </c>
      <c r="U4765" s="38" t="str">
        <f t="shared" si="814"/>
        <v>Lottery</v>
      </c>
      <c r="V4765" s="5" t="str">
        <f t="shared" si="824"/>
        <v>AWARD</v>
      </c>
      <c r="W4765" s="5" t="b">
        <f t="shared" si="821"/>
        <v>0</v>
      </c>
      <c r="X4765" s="40">
        <f t="shared" ca="1" si="822"/>
        <v>296.75</v>
      </c>
      <c r="Y4765" s="30" t="b">
        <f t="shared" ca="1" si="823"/>
        <v>0</v>
      </c>
    </row>
    <row r="4766" spans="1:25">
      <c r="A4766" s="28" t="s">
        <v>5366</v>
      </c>
      <c r="B4766" s="28" t="s">
        <v>5367</v>
      </c>
      <c r="C4766" s="28" t="s">
        <v>4935</v>
      </c>
      <c r="D4766" s="28" t="s">
        <v>2842</v>
      </c>
      <c r="E4766" s="29">
        <v>42360</v>
      </c>
      <c r="F4766" s="28" t="s">
        <v>16031</v>
      </c>
      <c r="G4766" s="30">
        <v>1452</v>
      </c>
      <c r="H4766" s="28" t="s">
        <v>16032</v>
      </c>
      <c r="I4766" s="31">
        <v>0</v>
      </c>
      <c r="J4766" s="31">
        <v>4250</v>
      </c>
      <c r="K4766" s="28" t="s">
        <v>5435</v>
      </c>
      <c r="L4766" s="32">
        <f t="shared" si="815"/>
        <v>-4250</v>
      </c>
      <c r="M4766" s="33">
        <f t="shared" si="816"/>
        <v>4250</v>
      </c>
      <c r="N4766" s="34" t="b">
        <v>1</v>
      </c>
      <c r="O4766" s="35">
        <f t="shared" si="817"/>
        <v>4250</v>
      </c>
      <c r="P4766" s="36" t="str">
        <f t="shared" si="818"/>
        <v>I</v>
      </c>
      <c r="Q4766" s="37" t="str">
        <f t="shared" si="819"/>
        <v>Comhairle nan Eilean Siar</v>
      </c>
      <c r="R4766" s="6" t="str">
        <f t="shared" si="820"/>
        <v>I - Comhairle nan Eilean Siar</v>
      </c>
      <c r="S4766" s="6" t="str">
        <f>IFERROR(INDEX('Vendor Over-ride'!$C:$C, MATCH($R:$R,'Vendor Over-ride'!$A:$A,0)),"")</f>
        <v>I - Comhairle nan Eilean Siar</v>
      </c>
      <c r="U4766" s="38" t="str">
        <f t="shared" si="814"/>
        <v>Lottery</v>
      </c>
      <c r="V4766" s="5" t="str">
        <f t="shared" si="824"/>
        <v>AWARD</v>
      </c>
      <c r="W4766" s="5" t="b">
        <f t="shared" si="821"/>
        <v>0</v>
      </c>
      <c r="X4766" s="40">
        <f t="shared" ca="1" si="822"/>
        <v>116060</v>
      </c>
      <c r="Y4766" s="30" t="b">
        <f t="shared" ca="1" si="823"/>
        <v>1</v>
      </c>
    </row>
    <row r="4767" spans="1:25">
      <c r="A4767" s="28" t="s">
        <v>5366</v>
      </c>
      <c r="B4767" s="28" t="s">
        <v>5367</v>
      </c>
      <c r="C4767" s="28" t="s">
        <v>4935</v>
      </c>
      <c r="D4767" s="28" t="s">
        <v>2842</v>
      </c>
      <c r="E4767" s="29">
        <v>42360</v>
      </c>
      <c r="F4767" s="28" t="s">
        <v>16033</v>
      </c>
      <c r="G4767" s="30">
        <v>1452</v>
      </c>
      <c r="H4767" s="28" t="s">
        <v>16034</v>
      </c>
      <c r="I4767" s="31">
        <v>0</v>
      </c>
      <c r="J4767" s="31">
        <v>7500</v>
      </c>
      <c r="K4767" s="28" t="s">
        <v>5410</v>
      </c>
      <c r="L4767" s="32">
        <f t="shared" si="815"/>
        <v>-7500</v>
      </c>
      <c r="M4767" s="33">
        <f t="shared" si="816"/>
        <v>7500</v>
      </c>
      <c r="N4767" s="34" t="b">
        <v>1</v>
      </c>
      <c r="O4767" s="35">
        <f t="shared" si="817"/>
        <v>7500</v>
      </c>
      <c r="P4767" s="36" t="str">
        <f t="shared" si="818"/>
        <v>I</v>
      </c>
      <c r="Q4767" s="37" t="str">
        <f t="shared" si="819"/>
        <v>Eden Court Highlands</v>
      </c>
      <c r="R4767" s="6" t="str">
        <f t="shared" si="820"/>
        <v>I - Eden Court Highlands</v>
      </c>
      <c r="S4767" s="6" t="str">
        <f>IFERROR(INDEX('Vendor Over-ride'!$C:$C, MATCH($R:$R,'Vendor Over-ride'!$A:$A,0)),"")</f>
        <v>I - Eden Court</v>
      </c>
      <c r="U4767" s="38" t="str">
        <f t="shared" si="814"/>
        <v>Lottery</v>
      </c>
      <c r="V4767" s="5" t="str">
        <f t="shared" si="824"/>
        <v>AWARD</v>
      </c>
      <c r="W4767" s="5" t="b">
        <f t="shared" si="821"/>
        <v>0</v>
      </c>
      <c r="X4767" s="40">
        <f t="shared" ca="1" si="822"/>
        <v>34944</v>
      </c>
      <c r="Y4767" s="30" t="b">
        <f t="shared" ca="1" si="823"/>
        <v>1</v>
      </c>
    </row>
    <row r="4768" spans="1:25">
      <c r="A4768" s="28" t="s">
        <v>5366</v>
      </c>
      <c r="B4768" s="28" t="s">
        <v>5367</v>
      </c>
      <c r="C4768" s="28" t="s">
        <v>4935</v>
      </c>
      <c r="D4768" s="28" t="s">
        <v>2842</v>
      </c>
      <c r="E4768" s="29">
        <v>42360</v>
      </c>
      <c r="F4768" s="28" t="s">
        <v>4451</v>
      </c>
      <c r="G4768" s="30">
        <v>1452</v>
      </c>
      <c r="H4768" s="28" t="s">
        <v>16035</v>
      </c>
      <c r="I4768" s="31">
        <v>0</v>
      </c>
      <c r="J4768" s="31">
        <v>10000</v>
      </c>
      <c r="K4768" s="28" t="s">
        <v>15296</v>
      </c>
      <c r="L4768" s="32">
        <f t="shared" si="815"/>
        <v>-10000</v>
      </c>
      <c r="M4768" s="33">
        <f t="shared" si="816"/>
        <v>10000</v>
      </c>
      <c r="N4768" s="34" t="b">
        <v>1</v>
      </c>
      <c r="O4768" s="35">
        <f t="shared" si="817"/>
        <v>10000</v>
      </c>
      <c r="P4768" s="36" t="str">
        <f t="shared" si="818"/>
        <v>I</v>
      </c>
      <c r="Q4768" s="37" t="str">
        <f t="shared" si="819"/>
        <v>Guild of Players Dumfries</v>
      </c>
      <c r="R4768" s="6" t="str">
        <f t="shared" si="820"/>
        <v>I - Guild of Players Dumfries</v>
      </c>
      <c r="S4768" s="6" t="str">
        <f>IFERROR(INDEX('Vendor Over-ride'!$C:$C, MATCH($R:$R,'Vendor Over-ride'!$A:$A,0)),"")</f>
        <v>I - Guild of Players Dumfries</v>
      </c>
      <c r="U4768" s="38" t="str">
        <f t="shared" si="814"/>
        <v>Lottery</v>
      </c>
      <c r="V4768" s="5" t="str">
        <f t="shared" si="824"/>
        <v>AWARD</v>
      </c>
      <c r="W4768" s="5" t="b">
        <f t="shared" si="821"/>
        <v>0</v>
      </c>
      <c r="X4768" s="40">
        <f t="shared" ca="1" si="822"/>
        <v>100000</v>
      </c>
      <c r="Y4768" s="30" t="b">
        <f t="shared" ca="1" si="823"/>
        <v>1</v>
      </c>
    </row>
    <row r="4769" spans="1:25" hidden="1">
      <c r="A4769" s="28" t="s">
        <v>5366</v>
      </c>
      <c r="B4769" s="28" t="s">
        <v>5367</v>
      </c>
      <c r="C4769" s="28" t="s">
        <v>4935</v>
      </c>
      <c r="D4769" s="28" t="s">
        <v>2842</v>
      </c>
      <c r="E4769" s="29">
        <v>42360</v>
      </c>
      <c r="F4769" s="28" t="s">
        <v>4452</v>
      </c>
      <c r="G4769" s="30">
        <v>1452</v>
      </c>
      <c r="H4769" s="28" t="s">
        <v>16036</v>
      </c>
      <c r="I4769" s="31">
        <v>0</v>
      </c>
      <c r="J4769" s="31">
        <v>1000</v>
      </c>
      <c r="K4769" s="28" t="s">
        <v>16037</v>
      </c>
      <c r="L4769" s="32">
        <f t="shared" si="815"/>
        <v>-1000</v>
      </c>
      <c r="M4769" s="33">
        <f t="shared" si="816"/>
        <v>1000</v>
      </c>
      <c r="N4769" s="34" t="b">
        <v>1</v>
      </c>
      <c r="O4769" s="35">
        <f t="shared" si="817"/>
        <v>1000</v>
      </c>
      <c r="P4769" s="36" t="str">
        <f t="shared" si="818"/>
        <v>I</v>
      </c>
      <c r="Q4769" s="37" t="str">
        <f t="shared" si="819"/>
        <v>Ilona Kacieja</v>
      </c>
      <c r="R4769" s="6" t="str">
        <f t="shared" si="820"/>
        <v>I - Ilona Kacieja</v>
      </c>
      <c r="S4769" s="6" t="str">
        <f>IFERROR(INDEX('Vendor Over-ride'!$C:$C, MATCH($R:$R,'Vendor Over-ride'!$A:$A,0)),"")</f>
        <v>I - Ilona Kacieja</v>
      </c>
      <c r="U4769" s="38" t="str">
        <f t="shared" si="814"/>
        <v>Lottery</v>
      </c>
      <c r="V4769" s="5" t="str">
        <f t="shared" si="824"/>
        <v>AWARD</v>
      </c>
      <c r="W4769" s="5" t="b">
        <f t="shared" si="821"/>
        <v>0</v>
      </c>
      <c r="X4769" s="40">
        <f t="shared" ca="1" si="822"/>
        <v>1000</v>
      </c>
      <c r="Y4769" s="30" t="b">
        <f t="shared" ca="1" si="823"/>
        <v>0</v>
      </c>
    </row>
    <row r="4770" spans="1:25" hidden="1">
      <c r="A4770" s="28" t="s">
        <v>5366</v>
      </c>
      <c r="B4770" s="28" t="s">
        <v>5367</v>
      </c>
      <c r="C4770" s="28" t="s">
        <v>4935</v>
      </c>
      <c r="D4770" s="28" t="s">
        <v>2842</v>
      </c>
      <c r="E4770" s="29">
        <v>42360</v>
      </c>
      <c r="F4770" s="28" t="s">
        <v>16038</v>
      </c>
      <c r="G4770" s="30">
        <v>1452</v>
      </c>
      <c r="H4770" s="28" t="s">
        <v>16039</v>
      </c>
      <c r="I4770" s="31">
        <v>0</v>
      </c>
      <c r="J4770" s="31">
        <v>5250</v>
      </c>
      <c r="K4770" s="28" t="s">
        <v>5586</v>
      </c>
      <c r="L4770" s="32">
        <f t="shared" si="815"/>
        <v>-5250</v>
      </c>
      <c r="M4770" s="33">
        <f t="shared" si="816"/>
        <v>5250</v>
      </c>
      <c r="N4770" s="34" t="b">
        <v>1</v>
      </c>
      <c r="O4770" s="35">
        <f t="shared" si="817"/>
        <v>5250</v>
      </c>
      <c r="P4770" s="36" t="str">
        <f t="shared" si="818"/>
        <v>I</v>
      </c>
      <c r="Q4770" s="37" t="str">
        <f t="shared" si="819"/>
        <v>Junction Films Ltd (Keep The Faith)</v>
      </c>
      <c r="R4770" s="6" t="str">
        <f t="shared" si="820"/>
        <v>I - Junction Films Ltd (Keep The Faith)</v>
      </c>
      <c r="S4770" s="6" t="str">
        <f>IFERROR(INDEX('Vendor Over-ride'!$C:$C, MATCH($R:$R,'Vendor Over-ride'!$A:$A,0)),"")</f>
        <v>I - Junction Films Ltd (Keep The Faith)</v>
      </c>
      <c r="U4770" s="38" t="str">
        <f t="shared" si="814"/>
        <v>Lottery</v>
      </c>
      <c r="V4770" s="5" t="str">
        <f t="shared" si="824"/>
        <v>AWARD</v>
      </c>
      <c r="W4770" s="5" t="b">
        <f t="shared" si="821"/>
        <v>0</v>
      </c>
      <c r="X4770" s="40">
        <f t="shared" ca="1" si="822"/>
        <v>5250</v>
      </c>
      <c r="Y4770" s="30" t="b">
        <f t="shared" ca="1" si="823"/>
        <v>0</v>
      </c>
    </row>
    <row r="4771" spans="1:25" hidden="1">
      <c r="A4771" s="28" t="s">
        <v>5366</v>
      </c>
      <c r="B4771" s="28" t="s">
        <v>5367</v>
      </c>
      <c r="C4771" s="28" t="s">
        <v>4935</v>
      </c>
      <c r="D4771" s="28" t="s">
        <v>2842</v>
      </c>
      <c r="E4771" s="29">
        <v>42360</v>
      </c>
      <c r="F4771" s="28" t="s">
        <v>4453</v>
      </c>
      <c r="G4771" s="30">
        <v>1452</v>
      </c>
      <c r="H4771" s="28" t="s">
        <v>16040</v>
      </c>
      <c r="I4771" s="31">
        <v>0</v>
      </c>
      <c r="J4771" s="31">
        <v>11250</v>
      </c>
      <c r="K4771" s="28" t="s">
        <v>5702</v>
      </c>
      <c r="L4771" s="32">
        <f t="shared" si="815"/>
        <v>-11250</v>
      </c>
      <c r="M4771" s="33">
        <f t="shared" si="816"/>
        <v>11250</v>
      </c>
      <c r="N4771" s="34" t="b">
        <v>1</v>
      </c>
      <c r="O4771" s="35">
        <f t="shared" si="817"/>
        <v>11250</v>
      </c>
      <c r="P4771" s="36" t="str">
        <f t="shared" si="818"/>
        <v>I</v>
      </c>
      <c r="Q4771" s="37" t="str">
        <f t="shared" si="819"/>
        <v>Katy West</v>
      </c>
      <c r="R4771" s="6" t="str">
        <f t="shared" si="820"/>
        <v>I - Katy West</v>
      </c>
      <c r="S4771" s="6" t="str">
        <f>IFERROR(INDEX('Vendor Over-ride'!$C:$C, MATCH($R:$R,'Vendor Over-ride'!$A:$A,0)),"")</f>
        <v>I - Katy West</v>
      </c>
      <c r="U4771" s="38" t="str">
        <f t="shared" si="814"/>
        <v>Lottery</v>
      </c>
      <c r="V4771" s="5" t="str">
        <f t="shared" si="824"/>
        <v>AWARD</v>
      </c>
      <c r="W4771" s="5" t="b">
        <f t="shared" si="821"/>
        <v>0</v>
      </c>
      <c r="X4771" s="40">
        <f t="shared" ca="1" si="822"/>
        <v>11250</v>
      </c>
      <c r="Y4771" s="30" t="b">
        <f t="shared" ca="1" si="823"/>
        <v>0</v>
      </c>
    </row>
    <row r="4772" spans="1:25" hidden="1">
      <c r="A4772" s="28" t="s">
        <v>5366</v>
      </c>
      <c r="B4772" s="28" t="s">
        <v>5367</v>
      </c>
      <c r="C4772" s="28" t="s">
        <v>4935</v>
      </c>
      <c r="D4772" s="28" t="s">
        <v>2842</v>
      </c>
      <c r="E4772" s="29">
        <v>42360</v>
      </c>
      <c r="F4772" s="28" t="s">
        <v>4455</v>
      </c>
      <c r="G4772" s="30">
        <v>1452</v>
      </c>
      <c r="H4772" s="28" t="s">
        <v>16041</v>
      </c>
      <c r="I4772" s="31">
        <v>0</v>
      </c>
      <c r="J4772" s="31">
        <v>1869</v>
      </c>
      <c r="K4772" s="28" t="s">
        <v>5560</v>
      </c>
      <c r="L4772" s="32">
        <f t="shared" si="815"/>
        <v>-1869</v>
      </c>
      <c r="M4772" s="33">
        <f t="shared" si="816"/>
        <v>1869</v>
      </c>
      <c r="N4772" s="34" t="b">
        <v>1</v>
      </c>
      <c r="O4772" s="35">
        <f t="shared" si="817"/>
        <v>1869</v>
      </c>
      <c r="P4772" s="36" t="str">
        <f t="shared" si="818"/>
        <v>I</v>
      </c>
      <c r="Q4772" s="37" t="str">
        <f t="shared" si="819"/>
        <v>Market Gallery</v>
      </c>
      <c r="R4772" s="6" t="str">
        <f t="shared" si="820"/>
        <v>I - Market Gallery</v>
      </c>
      <c r="S4772" s="6" t="str">
        <f>IFERROR(INDEX('Vendor Over-ride'!$C:$C, MATCH($R:$R,'Vendor Over-ride'!$A:$A,0)),"")</f>
        <v>I - Market Gallery</v>
      </c>
      <c r="U4772" s="38" t="str">
        <f t="shared" si="814"/>
        <v>Lottery</v>
      </c>
      <c r="V4772" s="5" t="str">
        <f t="shared" si="824"/>
        <v>AWARD</v>
      </c>
      <c r="W4772" s="5" t="b">
        <f t="shared" si="821"/>
        <v>0</v>
      </c>
      <c r="X4772" s="40">
        <f t="shared" ca="1" si="822"/>
        <v>1869</v>
      </c>
      <c r="Y4772" s="30" t="b">
        <f t="shared" ca="1" si="823"/>
        <v>0</v>
      </c>
    </row>
    <row r="4773" spans="1:25">
      <c r="A4773" s="28" t="s">
        <v>5366</v>
      </c>
      <c r="B4773" s="28" t="s">
        <v>5367</v>
      </c>
      <c r="C4773" s="28" t="s">
        <v>4935</v>
      </c>
      <c r="D4773" s="28" t="s">
        <v>2842</v>
      </c>
      <c r="E4773" s="29">
        <v>42360</v>
      </c>
      <c r="F4773" s="28" t="s">
        <v>4456</v>
      </c>
      <c r="G4773" s="30">
        <v>1452</v>
      </c>
      <c r="H4773" s="28" t="s">
        <v>16042</v>
      </c>
      <c r="I4773" s="31">
        <v>0</v>
      </c>
      <c r="J4773" s="31">
        <v>3750</v>
      </c>
      <c r="K4773" s="28" t="s">
        <v>5475</v>
      </c>
      <c r="L4773" s="32">
        <f t="shared" si="815"/>
        <v>-3750</v>
      </c>
      <c r="M4773" s="33">
        <f t="shared" si="816"/>
        <v>3750</v>
      </c>
      <c r="N4773" s="34" t="b">
        <v>1</v>
      </c>
      <c r="O4773" s="35">
        <f t="shared" si="817"/>
        <v>3750</v>
      </c>
      <c r="P4773" s="36" t="str">
        <f t="shared" si="818"/>
        <v>I</v>
      </c>
      <c r="Q4773" s="37" t="str">
        <f t="shared" si="819"/>
        <v>Montrose Pictures Ltd</v>
      </c>
      <c r="R4773" s="6" t="str">
        <f t="shared" si="820"/>
        <v>I - Montrose Pictures Ltd</v>
      </c>
      <c r="S4773" s="6" t="str">
        <f>IFERROR(INDEX('Vendor Over-ride'!$C:$C, MATCH($R:$R,'Vendor Over-ride'!$A:$A,0)),"")</f>
        <v>I - Montrose Pictures Ltd</v>
      </c>
      <c r="U4773" s="38" t="str">
        <f t="shared" si="814"/>
        <v>Lottery</v>
      </c>
      <c r="V4773" s="5" t="str">
        <f t="shared" si="824"/>
        <v>AWARD</v>
      </c>
      <c r="W4773" s="5" t="b">
        <f t="shared" si="821"/>
        <v>0</v>
      </c>
      <c r="X4773" s="40">
        <f t="shared" ca="1" si="822"/>
        <v>44625</v>
      </c>
      <c r="Y4773" s="30" t="b">
        <f t="shared" ca="1" si="823"/>
        <v>1</v>
      </c>
    </row>
    <row r="4774" spans="1:25" hidden="1">
      <c r="A4774" s="28" t="s">
        <v>5366</v>
      </c>
      <c r="B4774" s="28" t="s">
        <v>5367</v>
      </c>
      <c r="C4774" s="28" t="s">
        <v>4935</v>
      </c>
      <c r="D4774" s="28" t="s">
        <v>2842</v>
      </c>
      <c r="E4774" s="29">
        <v>42360</v>
      </c>
      <c r="F4774" s="28" t="s">
        <v>4457</v>
      </c>
      <c r="G4774" s="30">
        <v>1452</v>
      </c>
      <c r="H4774" s="28" t="s">
        <v>16043</v>
      </c>
      <c r="I4774" s="31">
        <v>0</v>
      </c>
      <c r="J4774" s="31">
        <v>250</v>
      </c>
      <c r="K4774" s="28" t="s">
        <v>15639</v>
      </c>
      <c r="L4774" s="32">
        <f t="shared" si="815"/>
        <v>-250</v>
      </c>
      <c r="M4774" s="33">
        <f t="shared" si="816"/>
        <v>250</v>
      </c>
      <c r="N4774" s="34" t="b">
        <v>1</v>
      </c>
      <c r="O4774" s="35">
        <f t="shared" si="817"/>
        <v>250</v>
      </c>
      <c r="P4774" s="36" t="str">
        <f t="shared" si="818"/>
        <v>I</v>
      </c>
      <c r="Q4774" s="37" t="str">
        <f t="shared" si="819"/>
        <v>PARADISO FILMS DOCUMENTARIES LTD (Samir Mehanovic)</v>
      </c>
      <c r="R4774" s="6" t="str">
        <f t="shared" si="820"/>
        <v>I - PARADISO FILMS DOCUMENTARIES LTD (Samir Mehanovic)</v>
      </c>
      <c r="S4774" s="6" t="str">
        <f>IFERROR(INDEX('Vendor Over-ride'!$C:$C, MATCH($R:$R,'Vendor Over-ride'!$A:$A,0)),"")</f>
        <v>I - Paradiso Films Documentaries Ltd</v>
      </c>
      <c r="U4774" s="38" t="str">
        <f t="shared" si="814"/>
        <v>Lottery</v>
      </c>
      <c r="V4774" s="5" t="str">
        <f t="shared" si="824"/>
        <v>AWARD</v>
      </c>
      <c r="W4774" s="5" t="b">
        <f t="shared" si="821"/>
        <v>0</v>
      </c>
      <c r="X4774" s="40">
        <f t="shared" ca="1" si="822"/>
        <v>17458</v>
      </c>
      <c r="Y4774" s="30" t="b">
        <f t="shared" ca="1" si="823"/>
        <v>0</v>
      </c>
    </row>
    <row r="4775" spans="1:25" hidden="1">
      <c r="A4775" s="28" t="s">
        <v>5366</v>
      </c>
      <c r="B4775" s="28" t="s">
        <v>5367</v>
      </c>
      <c r="C4775" s="28" t="s">
        <v>4935</v>
      </c>
      <c r="D4775" s="28" t="s">
        <v>2842</v>
      </c>
      <c r="E4775" s="29">
        <v>42360</v>
      </c>
      <c r="F4775" s="28" t="s">
        <v>4458</v>
      </c>
      <c r="G4775" s="30">
        <v>1452</v>
      </c>
      <c r="H4775" s="28" t="s">
        <v>16044</v>
      </c>
      <c r="I4775" s="31">
        <v>0</v>
      </c>
      <c r="J4775" s="31">
        <v>2000</v>
      </c>
      <c r="K4775" s="28" t="s">
        <v>5598</v>
      </c>
      <c r="L4775" s="32">
        <f t="shared" si="815"/>
        <v>-2000</v>
      </c>
      <c r="M4775" s="33">
        <f t="shared" si="816"/>
        <v>2000</v>
      </c>
      <c r="N4775" s="34" t="b">
        <v>1</v>
      </c>
      <c r="O4775" s="35">
        <f t="shared" si="817"/>
        <v>2000</v>
      </c>
      <c r="P4775" s="36" t="str">
        <f t="shared" si="818"/>
        <v>I</v>
      </c>
      <c r="Q4775" s="37" t="str">
        <f t="shared" si="819"/>
        <v>Paul Fegan</v>
      </c>
      <c r="R4775" s="6" t="str">
        <f t="shared" si="820"/>
        <v>I - Paul Fegan</v>
      </c>
      <c r="S4775" s="6" t="str">
        <f>IFERROR(INDEX('Vendor Over-ride'!$C:$C, MATCH($R:$R,'Vendor Over-ride'!$A:$A,0)),"")</f>
        <v>I - Paul Fegan</v>
      </c>
      <c r="U4775" s="38" t="str">
        <f t="shared" si="814"/>
        <v>Lottery</v>
      </c>
      <c r="V4775" s="5" t="str">
        <f t="shared" si="824"/>
        <v>AWARD</v>
      </c>
      <c r="W4775" s="5" t="b">
        <f t="shared" si="821"/>
        <v>0</v>
      </c>
      <c r="X4775" s="40">
        <f t="shared" ca="1" si="822"/>
        <v>2000</v>
      </c>
      <c r="Y4775" s="30" t="b">
        <f t="shared" ca="1" si="823"/>
        <v>0</v>
      </c>
    </row>
    <row r="4776" spans="1:25" hidden="1">
      <c r="A4776" s="28" t="s">
        <v>5366</v>
      </c>
      <c r="B4776" s="28" t="s">
        <v>5367</v>
      </c>
      <c r="C4776" s="28" t="s">
        <v>4935</v>
      </c>
      <c r="D4776" s="28" t="s">
        <v>2842</v>
      </c>
      <c r="E4776" s="29">
        <v>42360</v>
      </c>
      <c r="F4776" s="28" t="s">
        <v>4459</v>
      </c>
      <c r="G4776" s="30">
        <v>1452</v>
      </c>
      <c r="H4776" s="28" t="s">
        <v>16045</v>
      </c>
      <c r="I4776" s="31">
        <v>0</v>
      </c>
      <c r="J4776" s="31">
        <v>1000</v>
      </c>
      <c r="K4776" s="28" t="s">
        <v>5793</v>
      </c>
      <c r="L4776" s="32">
        <f t="shared" si="815"/>
        <v>-1000</v>
      </c>
      <c r="M4776" s="33">
        <f t="shared" si="816"/>
        <v>1000</v>
      </c>
      <c r="N4776" s="34" t="b">
        <v>1</v>
      </c>
      <c r="O4776" s="35">
        <f t="shared" si="817"/>
        <v>1000</v>
      </c>
      <c r="P4776" s="36" t="str">
        <f t="shared" si="818"/>
        <v>I</v>
      </c>
      <c r="Q4776" s="37" t="str">
        <f t="shared" si="819"/>
        <v>Paul McGeechan</v>
      </c>
      <c r="R4776" s="6" t="str">
        <f t="shared" si="820"/>
        <v>I - Paul McGeechan</v>
      </c>
      <c r="S4776" s="6" t="str">
        <f>IFERROR(INDEX('Vendor Over-ride'!$C:$C, MATCH($R:$R,'Vendor Over-ride'!$A:$A,0)),"")</f>
        <v>I - Paul McGeechan</v>
      </c>
      <c r="U4776" s="38" t="str">
        <f t="shared" si="814"/>
        <v>Lottery</v>
      </c>
      <c r="V4776" s="5" t="str">
        <f t="shared" si="824"/>
        <v>AWARD</v>
      </c>
      <c r="W4776" s="5" t="b">
        <f t="shared" si="821"/>
        <v>0</v>
      </c>
      <c r="X4776" s="40">
        <f t="shared" ca="1" si="822"/>
        <v>1000</v>
      </c>
      <c r="Y4776" s="30" t="b">
        <f t="shared" ca="1" si="823"/>
        <v>0</v>
      </c>
    </row>
    <row r="4777" spans="1:25">
      <c r="A4777" s="28" t="s">
        <v>5366</v>
      </c>
      <c r="B4777" s="28" t="s">
        <v>5367</v>
      </c>
      <c r="C4777" s="28" t="s">
        <v>4935</v>
      </c>
      <c r="D4777" s="28" t="s">
        <v>2842</v>
      </c>
      <c r="E4777" s="29">
        <v>42360</v>
      </c>
      <c r="F4777" s="28" t="s">
        <v>4461</v>
      </c>
      <c r="G4777" s="30">
        <v>1452</v>
      </c>
      <c r="H4777" s="28" t="s">
        <v>16046</v>
      </c>
      <c r="I4777" s="31">
        <v>0</v>
      </c>
      <c r="J4777" s="31">
        <v>63495</v>
      </c>
      <c r="K4777" s="28" t="s">
        <v>5770</v>
      </c>
      <c r="L4777" s="32">
        <f t="shared" si="815"/>
        <v>-63495</v>
      </c>
      <c r="M4777" s="33">
        <f t="shared" si="816"/>
        <v>63495</v>
      </c>
      <c r="N4777" s="34" t="b">
        <v>1</v>
      </c>
      <c r="O4777" s="35">
        <f t="shared" si="817"/>
        <v>63495</v>
      </c>
      <c r="P4777" s="36" t="str">
        <f t="shared" si="818"/>
        <v>I</v>
      </c>
      <c r="Q4777" s="37" t="str">
        <f t="shared" si="819"/>
        <v>Sandstone Press Limited</v>
      </c>
      <c r="R4777" s="6" t="str">
        <f t="shared" si="820"/>
        <v>I - Sandstone Press Limited</v>
      </c>
      <c r="S4777" s="6" t="str">
        <f>IFERROR(INDEX('Vendor Over-ride'!$C:$C, MATCH($R:$R,'Vendor Over-ride'!$A:$A,0)),"")</f>
        <v>I - Sandstone Press Limited</v>
      </c>
      <c r="U4777" s="38" t="str">
        <f t="shared" si="814"/>
        <v>Lottery</v>
      </c>
      <c r="V4777" s="5" t="str">
        <f t="shared" si="824"/>
        <v>AWARD</v>
      </c>
      <c r="W4777" s="5" t="b">
        <f t="shared" si="821"/>
        <v>1</v>
      </c>
      <c r="X4777" s="40">
        <f t="shared" ca="1" si="822"/>
        <v>63495</v>
      </c>
      <c r="Y4777" s="30" t="b">
        <f t="shared" ca="1" si="823"/>
        <v>1</v>
      </c>
    </row>
    <row r="4778" spans="1:25">
      <c r="A4778" s="28" t="s">
        <v>5366</v>
      </c>
      <c r="B4778" s="28" t="s">
        <v>5367</v>
      </c>
      <c r="C4778" s="28" t="s">
        <v>4935</v>
      </c>
      <c r="D4778" s="28" t="s">
        <v>2842</v>
      </c>
      <c r="E4778" s="29">
        <v>42360</v>
      </c>
      <c r="F4778" s="28" t="s">
        <v>4462</v>
      </c>
      <c r="G4778" s="30">
        <v>1452</v>
      </c>
      <c r="H4778" s="28" t="s">
        <v>16047</v>
      </c>
      <c r="I4778" s="31">
        <v>0</v>
      </c>
      <c r="J4778" s="31">
        <v>133000</v>
      </c>
      <c r="K4778" s="28" t="s">
        <v>16048</v>
      </c>
      <c r="L4778" s="32">
        <f t="shared" si="815"/>
        <v>-133000</v>
      </c>
      <c r="M4778" s="33">
        <f t="shared" si="816"/>
        <v>133000</v>
      </c>
      <c r="N4778" s="34" t="b">
        <v>1</v>
      </c>
      <c r="O4778" s="35">
        <f t="shared" si="817"/>
        <v>133000</v>
      </c>
      <c r="P4778" s="36" t="str">
        <f t="shared" si="818"/>
        <v>I</v>
      </c>
      <c r="Q4778" s="37" t="str">
        <f t="shared" si="819"/>
        <v>Scottish Library and Information Council (SLIC)</v>
      </c>
      <c r="R4778" s="6" t="str">
        <f t="shared" si="820"/>
        <v>I - Scottish Library and Information Council (SLIC)</v>
      </c>
      <c r="S4778" s="6" t="str">
        <f>IFERROR(INDEX('Vendor Over-ride'!$C:$C, MATCH($R:$R,'Vendor Over-ride'!$A:$A,0)),"")</f>
        <v>I - Scottish Library and Information Council (SLIC)</v>
      </c>
      <c r="U4778" s="38" t="str">
        <f t="shared" si="814"/>
        <v>Lottery</v>
      </c>
      <c r="V4778" s="5" t="str">
        <f t="shared" si="824"/>
        <v>AWARD</v>
      </c>
      <c r="W4778" s="5" t="b">
        <f t="shared" si="821"/>
        <v>1</v>
      </c>
      <c r="X4778" s="40">
        <f t="shared" ca="1" si="822"/>
        <v>133000</v>
      </c>
      <c r="Y4778" s="30" t="b">
        <f t="shared" ca="1" si="823"/>
        <v>1</v>
      </c>
    </row>
    <row r="4779" spans="1:25" hidden="1">
      <c r="A4779" s="28" t="s">
        <v>5366</v>
      </c>
      <c r="B4779" s="28" t="s">
        <v>5367</v>
      </c>
      <c r="C4779" s="28" t="s">
        <v>4935</v>
      </c>
      <c r="D4779" s="28" t="s">
        <v>2842</v>
      </c>
      <c r="E4779" s="29">
        <v>42360</v>
      </c>
      <c r="F4779" s="28" t="s">
        <v>4463</v>
      </c>
      <c r="G4779" s="30">
        <v>1452</v>
      </c>
      <c r="H4779" s="28" t="s">
        <v>16049</v>
      </c>
      <c r="I4779" s="31">
        <v>0</v>
      </c>
      <c r="J4779" s="31">
        <v>1125</v>
      </c>
      <c r="K4779" s="28" t="s">
        <v>16050</v>
      </c>
      <c r="L4779" s="32">
        <f t="shared" si="815"/>
        <v>-1125</v>
      </c>
      <c r="M4779" s="33">
        <f t="shared" si="816"/>
        <v>1125</v>
      </c>
      <c r="N4779" s="34" t="b">
        <v>1</v>
      </c>
      <c r="O4779" s="35">
        <f t="shared" si="817"/>
        <v>1125</v>
      </c>
      <c r="P4779" s="36" t="str">
        <f t="shared" si="818"/>
        <v>I</v>
      </c>
      <c r="Q4779" s="37" t="str">
        <f t="shared" si="819"/>
        <v>Stuart Elliott</v>
      </c>
      <c r="R4779" s="6" t="str">
        <f t="shared" si="820"/>
        <v>I - Stuart Elliott</v>
      </c>
      <c r="S4779" s="6" t="str">
        <f>IFERROR(INDEX('Vendor Over-ride'!$C:$C, MATCH($R:$R,'Vendor Over-ride'!$A:$A,0)),"")</f>
        <v>I - Stuart Elliott</v>
      </c>
      <c r="U4779" s="38" t="str">
        <f t="shared" si="814"/>
        <v>Lottery</v>
      </c>
      <c r="V4779" s="5" t="str">
        <f t="shared" si="824"/>
        <v>AWARD</v>
      </c>
      <c r="W4779" s="5" t="b">
        <f t="shared" si="821"/>
        <v>0</v>
      </c>
      <c r="X4779" s="40">
        <f t="shared" ca="1" si="822"/>
        <v>1500</v>
      </c>
      <c r="Y4779" s="30" t="b">
        <f t="shared" ca="1" si="823"/>
        <v>0</v>
      </c>
    </row>
    <row r="4780" spans="1:25" hidden="1">
      <c r="A4780" s="28" t="s">
        <v>5366</v>
      </c>
      <c r="B4780" s="28" t="s">
        <v>5367</v>
      </c>
      <c r="C4780" s="28" t="s">
        <v>4935</v>
      </c>
      <c r="D4780" s="28" t="s">
        <v>2842</v>
      </c>
      <c r="E4780" s="29">
        <v>42360</v>
      </c>
      <c r="F4780" s="28" t="s">
        <v>4464</v>
      </c>
      <c r="G4780" s="30">
        <v>1452</v>
      </c>
      <c r="H4780" s="28" t="s">
        <v>16051</v>
      </c>
      <c r="I4780" s="31">
        <v>0</v>
      </c>
      <c r="J4780" s="31">
        <v>3654</v>
      </c>
      <c r="K4780" s="28" t="s">
        <v>15001</v>
      </c>
      <c r="L4780" s="32">
        <f t="shared" si="815"/>
        <v>-3654</v>
      </c>
      <c r="M4780" s="33">
        <f t="shared" si="816"/>
        <v>3654</v>
      </c>
      <c r="N4780" s="34" t="b">
        <v>1</v>
      </c>
      <c r="O4780" s="35">
        <f t="shared" si="817"/>
        <v>3654</v>
      </c>
      <c r="P4780" s="36" t="str">
        <f t="shared" si="818"/>
        <v>I</v>
      </c>
      <c r="Q4780" s="37" t="str">
        <f t="shared" si="819"/>
        <v>Tattiemoon Ltd</v>
      </c>
      <c r="R4780" s="6" t="str">
        <f t="shared" si="820"/>
        <v>I - Tattiemoon Ltd</v>
      </c>
      <c r="S4780" s="6" t="str">
        <f>IFERROR(INDEX('Vendor Over-ride'!$C:$C, MATCH($R:$R,'Vendor Over-ride'!$A:$A,0)),"")</f>
        <v>I - Tattiemoon Ltd</v>
      </c>
      <c r="U4780" s="38" t="str">
        <f t="shared" si="814"/>
        <v>Lottery</v>
      </c>
      <c r="V4780" s="5" t="str">
        <f t="shared" si="824"/>
        <v>AWARD</v>
      </c>
      <c r="W4780" s="5" t="b">
        <f t="shared" si="821"/>
        <v>0</v>
      </c>
      <c r="X4780" s="40">
        <f t="shared" ca="1" si="822"/>
        <v>15741</v>
      </c>
      <c r="Y4780" s="30" t="b">
        <f t="shared" ca="1" si="823"/>
        <v>0</v>
      </c>
    </row>
    <row r="4781" spans="1:25" hidden="1">
      <c r="A4781" s="28" t="s">
        <v>5366</v>
      </c>
      <c r="B4781" s="28" t="s">
        <v>5367</v>
      </c>
      <c r="C4781" s="28" t="s">
        <v>4935</v>
      </c>
      <c r="D4781" s="28" t="s">
        <v>2842</v>
      </c>
      <c r="E4781" s="29">
        <v>42360</v>
      </c>
      <c r="F4781" s="28" t="s">
        <v>4465</v>
      </c>
      <c r="G4781" s="30">
        <v>1452</v>
      </c>
      <c r="H4781" s="28" t="s">
        <v>16052</v>
      </c>
      <c r="I4781" s="31">
        <v>0</v>
      </c>
      <c r="J4781" s="31">
        <v>3750</v>
      </c>
      <c r="K4781" s="28" t="s">
        <v>5683</v>
      </c>
      <c r="L4781" s="32">
        <f t="shared" si="815"/>
        <v>-3750</v>
      </c>
      <c r="M4781" s="33">
        <f t="shared" si="816"/>
        <v>3750</v>
      </c>
      <c r="N4781" s="34" t="b">
        <v>1</v>
      </c>
      <c r="O4781" s="35">
        <f t="shared" si="817"/>
        <v>3750</v>
      </c>
      <c r="P4781" s="36" t="str">
        <f t="shared" si="818"/>
        <v>I</v>
      </c>
      <c r="Q4781" s="37" t="str">
        <f t="shared" si="819"/>
        <v>Wendy McMurdo</v>
      </c>
      <c r="R4781" s="6" t="str">
        <f t="shared" si="820"/>
        <v>I - Wendy McMurdo</v>
      </c>
      <c r="S4781" s="6" t="str">
        <f>IFERROR(INDEX('Vendor Over-ride'!$C:$C, MATCH($R:$R,'Vendor Over-ride'!$A:$A,0)),"")</f>
        <v>I - Wendy McMurdo</v>
      </c>
      <c r="U4781" s="38" t="str">
        <f t="shared" si="814"/>
        <v>Lottery</v>
      </c>
      <c r="V4781" s="5" t="str">
        <f t="shared" si="824"/>
        <v>AWARD</v>
      </c>
      <c r="W4781" s="5" t="b">
        <f t="shared" si="821"/>
        <v>0</v>
      </c>
      <c r="X4781" s="40">
        <f t="shared" ca="1" si="822"/>
        <v>3750</v>
      </c>
      <c r="Y4781" s="30" t="b">
        <f t="shared" ca="1" si="823"/>
        <v>0</v>
      </c>
    </row>
    <row r="4782" spans="1:25">
      <c r="A4782" s="28" t="s">
        <v>5366</v>
      </c>
      <c r="B4782" s="28" t="s">
        <v>5367</v>
      </c>
      <c r="C4782" s="28" t="s">
        <v>4935</v>
      </c>
      <c r="D4782" s="28" t="s">
        <v>2842</v>
      </c>
      <c r="E4782" s="29">
        <v>42360</v>
      </c>
      <c r="F4782" s="28" t="s">
        <v>4466</v>
      </c>
      <c r="G4782" s="30">
        <v>1452</v>
      </c>
      <c r="H4782" s="28" t="s">
        <v>16053</v>
      </c>
      <c r="I4782" s="31">
        <v>0</v>
      </c>
      <c r="J4782" s="31">
        <v>10067</v>
      </c>
      <c r="K4782" s="28" t="s">
        <v>5480</v>
      </c>
      <c r="L4782" s="32">
        <f t="shared" si="815"/>
        <v>-10067</v>
      </c>
      <c r="M4782" s="33">
        <f t="shared" si="816"/>
        <v>10067</v>
      </c>
      <c r="N4782" s="34" t="b">
        <v>1</v>
      </c>
      <c r="O4782" s="35">
        <f t="shared" si="817"/>
        <v>10067</v>
      </c>
      <c r="P4782" s="36" t="str">
        <f t="shared" si="818"/>
        <v>T</v>
      </c>
      <c r="Q4782" s="37" t="str">
        <f t="shared" si="819"/>
        <v>Audit Scotland</v>
      </c>
      <c r="R4782" s="6" t="str">
        <f t="shared" si="820"/>
        <v>T - Audit Scotland</v>
      </c>
      <c r="S4782" s="6" t="str">
        <f>IFERROR(INDEX('Vendor Over-ride'!$C:$C, MATCH($R:$R,'Vendor Over-ride'!$A:$A,0)),"")</f>
        <v>T - Audit Scotland</v>
      </c>
      <c r="T4782" s="41" t="s">
        <v>7023</v>
      </c>
      <c r="U4782" s="38" t="str">
        <f t="shared" si="814"/>
        <v>Lottery</v>
      </c>
      <c r="V4782" s="5" t="str">
        <f t="shared" si="824"/>
        <v>TRADE</v>
      </c>
      <c r="W4782" s="5" t="b">
        <f t="shared" si="821"/>
        <v>0</v>
      </c>
      <c r="X4782" s="40">
        <f t="shared" ca="1" si="822"/>
        <v>66068</v>
      </c>
      <c r="Y4782" s="30" t="b">
        <f t="shared" ca="1" si="823"/>
        <v>1</v>
      </c>
    </row>
    <row r="4783" spans="1:25" hidden="1">
      <c r="A4783" s="28" t="s">
        <v>5366</v>
      </c>
      <c r="B4783" s="28" t="s">
        <v>5367</v>
      </c>
      <c r="C4783" s="28" t="s">
        <v>4935</v>
      </c>
      <c r="D4783" s="28" t="s">
        <v>2842</v>
      </c>
      <c r="E4783" s="29">
        <v>42360</v>
      </c>
      <c r="F4783" s="28" t="s">
        <v>4467</v>
      </c>
      <c r="G4783" s="30">
        <v>1452</v>
      </c>
      <c r="H4783" s="28" t="s">
        <v>16054</v>
      </c>
      <c r="I4783" s="31">
        <v>0</v>
      </c>
      <c r="J4783" s="31">
        <v>150</v>
      </c>
      <c r="K4783" s="28" t="s">
        <v>16055</v>
      </c>
      <c r="L4783" s="32">
        <f t="shared" si="815"/>
        <v>-150</v>
      </c>
      <c r="M4783" s="33">
        <f t="shared" si="816"/>
        <v>150</v>
      </c>
      <c r="N4783" s="34" t="b">
        <v>1</v>
      </c>
      <c r="O4783" s="35">
        <f t="shared" si="817"/>
        <v>150</v>
      </c>
      <c r="P4783" s="36" t="str">
        <f t="shared" si="818"/>
        <v>T</v>
      </c>
      <c r="Q4783" s="37" t="str">
        <f t="shared" si="819"/>
        <v>Claire McNicol</v>
      </c>
      <c r="R4783" s="6" t="str">
        <f t="shared" si="820"/>
        <v>T - Claire McNicol</v>
      </c>
      <c r="S4783" s="6" t="str">
        <f>IFERROR(INDEX('Vendor Over-ride'!$C:$C, MATCH($R:$R,'Vendor Over-ride'!$A:$A,0)),"")</f>
        <v>T - Claire McNicol</v>
      </c>
      <c r="U4783" s="38" t="str">
        <f t="shared" ref="U4783:U4846" si="825">"Lottery"</f>
        <v>Lottery</v>
      </c>
      <c r="V4783" s="5" t="str">
        <f t="shared" si="824"/>
        <v>TRADE</v>
      </c>
      <c r="W4783" s="5" t="b">
        <f t="shared" si="821"/>
        <v>0</v>
      </c>
      <c r="X4783" s="40">
        <f t="shared" ca="1" si="822"/>
        <v>150</v>
      </c>
      <c r="Y4783" s="30" t="b">
        <f t="shared" ca="1" si="823"/>
        <v>0</v>
      </c>
    </row>
    <row r="4784" spans="1:25" hidden="1">
      <c r="A4784" s="28" t="s">
        <v>5366</v>
      </c>
      <c r="B4784" s="28" t="s">
        <v>5367</v>
      </c>
      <c r="C4784" s="28" t="s">
        <v>4935</v>
      </c>
      <c r="D4784" s="28" t="s">
        <v>2842</v>
      </c>
      <c r="E4784" s="29">
        <v>42360</v>
      </c>
      <c r="F4784" s="28" t="s">
        <v>4469</v>
      </c>
      <c r="G4784" s="30">
        <v>1452</v>
      </c>
      <c r="H4784" s="28" t="s">
        <v>16056</v>
      </c>
      <c r="I4784" s="31">
        <v>0</v>
      </c>
      <c r="J4784" s="31">
        <v>150</v>
      </c>
      <c r="K4784" s="28" t="s">
        <v>5646</v>
      </c>
      <c r="L4784" s="32">
        <f t="shared" si="815"/>
        <v>-150</v>
      </c>
      <c r="M4784" s="33">
        <f t="shared" si="816"/>
        <v>150</v>
      </c>
      <c r="N4784" s="34" t="b">
        <v>1</v>
      </c>
      <c r="O4784" s="35">
        <f t="shared" si="817"/>
        <v>150</v>
      </c>
      <c r="P4784" s="36" t="str">
        <f t="shared" si="818"/>
        <v>T</v>
      </c>
      <c r="Q4784" s="37" t="str">
        <f t="shared" si="819"/>
        <v>Gica Loening</v>
      </c>
      <c r="R4784" s="6" t="str">
        <f t="shared" si="820"/>
        <v>T - Gica Loening</v>
      </c>
      <c r="S4784" s="6" t="str">
        <f>IFERROR(INDEX('Vendor Over-ride'!$C:$C, MATCH($R:$R,'Vendor Over-ride'!$A:$A,0)),"")</f>
        <v>T - Gica Loening</v>
      </c>
      <c r="U4784" s="38" t="str">
        <f t="shared" si="825"/>
        <v>Lottery</v>
      </c>
      <c r="V4784" s="5" t="str">
        <f t="shared" si="824"/>
        <v>TRADE</v>
      </c>
      <c r="W4784" s="5" t="b">
        <f t="shared" si="821"/>
        <v>0</v>
      </c>
      <c r="X4784" s="40">
        <f t="shared" ca="1" si="822"/>
        <v>150</v>
      </c>
      <c r="Y4784" s="30" t="b">
        <f t="shared" ca="1" si="823"/>
        <v>0</v>
      </c>
    </row>
    <row r="4785" spans="1:25" hidden="1">
      <c r="A4785" s="28" t="s">
        <v>5366</v>
      </c>
      <c r="B4785" s="28" t="s">
        <v>5367</v>
      </c>
      <c r="C4785" s="28" t="s">
        <v>4935</v>
      </c>
      <c r="D4785" s="28" t="s">
        <v>2842</v>
      </c>
      <c r="E4785" s="29">
        <v>42360</v>
      </c>
      <c r="F4785" s="28" t="s">
        <v>4470</v>
      </c>
      <c r="G4785" s="30">
        <v>1452</v>
      </c>
      <c r="H4785" s="28" t="s">
        <v>16057</v>
      </c>
      <c r="I4785" s="31">
        <v>0</v>
      </c>
      <c r="J4785" s="31">
        <v>415.59</v>
      </c>
      <c r="K4785" s="28" t="s">
        <v>5527</v>
      </c>
      <c r="L4785" s="32">
        <f t="shared" si="815"/>
        <v>-415.59</v>
      </c>
      <c r="M4785" s="33">
        <f t="shared" si="816"/>
        <v>415.59</v>
      </c>
      <c r="N4785" s="34" t="b">
        <v>1</v>
      </c>
      <c r="O4785" s="35">
        <f t="shared" si="817"/>
        <v>415.59</v>
      </c>
      <c r="P4785" s="36" t="str">
        <f t="shared" si="818"/>
        <v>T</v>
      </c>
      <c r="Q4785" s="37" t="str">
        <f t="shared" si="819"/>
        <v>Skyline Productions Limited</v>
      </c>
      <c r="R4785" s="6" t="str">
        <f t="shared" si="820"/>
        <v>T - Skyline Productions Limited</v>
      </c>
      <c r="S4785" s="6" t="str">
        <f>IFERROR(INDEX('Vendor Over-ride'!$C:$C, MATCH($R:$R,'Vendor Over-ride'!$A:$A,0)),"")</f>
        <v>T - Skyline Productions</v>
      </c>
      <c r="U4785" s="38" t="str">
        <f t="shared" si="825"/>
        <v>Lottery</v>
      </c>
      <c r="V4785" s="5" t="str">
        <f t="shared" si="824"/>
        <v>TRADE</v>
      </c>
      <c r="W4785" s="5" t="b">
        <f t="shared" si="821"/>
        <v>0</v>
      </c>
      <c r="X4785" s="40">
        <f t="shared" ca="1" si="822"/>
        <v>766.72</v>
      </c>
      <c r="Y4785" s="30" t="b">
        <f t="shared" ca="1" si="823"/>
        <v>0</v>
      </c>
    </row>
    <row r="4786" spans="1:25" hidden="1">
      <c r="A4786" s="28" t="s">
        <v>5366</v>
      </c>
      <c r="B4786" s="28" t="s">
        <v>5367</v>
      </c>
      <c r="C4786" s="28" t="s">
        <v>4935</v>
      </c>
      <c r="D4786" s="28" t="s">
        <v>2986</v>
      </c>
      <c r="E4786" s="29">
        <v>42353</v>
      </c>
      <c r="F4786" s="28" t="s">
        <v>16058</v>
      </c>
      <c r="G4786" s="30">
        <v>1445</v>
      </c>
      <c r="H4786" s="28" t="s">
        <v>16059</v>
      </c>
      <c r="I4786" s="31">
        <v>9768</v>
      </c>
      <c r="J4786" s="31">
        <v>0</v>
      </c>
      <c r="K4786" s="28" t="s">
        <v>5722</v>
      </c>
      <c r="L4786" s="32">
        <f t="shared" si="815"/>
        <v>9768</v>
      </c>
      <c r="M4786" s="33">
        <f t="shared" si="816"/>
        <v>9768</v>
      </c>
      <c r="N4786" s="34" t="b">
        <v>0</v>
      </c>
      <c r="O4786" s="35">
        <f t="shared" si="817"/>
        <v>0</v>
      </c>
      <c r="P4786" s="36" t="str">
        <f t="shared" si="818"/>
        <v>T</v>
      </c>
      <c r="Q4786" s="37" t="str">
        <f t="shared" si="819"/>
        <v>The British Film Institute</v>
      </c>
      <c r="R4786" s="6" t="str">
        <f t="shared" si="820"/>
        <v>T - The British Film Institute</v>
      </c>
      <c r="S4786" s="6" t="str">
        <f>IFERROR(INDEX('Vendor Over-ride'!$C:$C, MATCH($R:$R,'Vendor Over-ride'!$A:$A,0)),"")</f>
        <v>T - British Film Institute, The</v>
      </c>
      <c r="U4786" s="38" t="str">
        <f t="shared" si="825"/>
        <v>Lottery</v>
      </c>
      <c r="V4786" s="5" t="str">
        <f t="shared" si="824"/>
        <v>TRADE</v>
      </c>
      <c r="W4786" s="5" t="b">
        <f t="shared" si="821"/>
        <v>0</v>
      </c>
      <c r="X4786" s="40">
        <f t="shared" ca="1" si="822"/>
        <v>0</v>
      </c>
      <c r="Y4786" s="30" t="b">
        <f t="shared" ca="1" si="823"/>
        <v>0</v>
      </c>
    </row>
    <row r="4787" spans="1:25" hidden="1">
      <c r="A4787" s="28" t="s">
        <v>5366</v>
      </c>
      <c r="B4787" s="28" t="s">
        <v>5367</v>
      </c>
      <c r="C4787" s="28" t="s">
        <v>4935</v>
      </c>
      <c r="D4787" s="28" t="s">
        <v>2986</v>
      </c>
      <c r="E4787" s="29">
        <v>42346</v>
      </c>
      <c r="F4787" s="28" t="s">
        <v>16060</v>
      </c>
      <c r="G4787" s="30">
        <v>1448</v>
      </c>
      <c r="H4787" s="28" t="s">
        <v>16061</v>
      </c>
      <c r="I4787" s="31">
        <v>7000</v>
      </c>
      <c r="J4787" s="31">
        <v>0</v>
      </c>
      <c r="K4787" s="28" t="s">
        <v>16062</v>
      </c>
      <c r="L4787" s="32">
        <f t="shared" si="815"/>
        <v>7000</v>
      </c>
      <c r="M4787" s="33">
        <f t="shared" si="816"/>
        <v>7000</v>
      </c>
      <c r="N4787" s="34" t="b">
        <v>0</v>
      </c>
      <c r="O4787" s="35">
        <f t="shared" si="817"/>
        <v>0</v>
      </c>
      <c r="P4787" s="36" t="str">
        <f t="shared" si="818"/>
        <v>T</v>
      </c>
      <c r="Q4787" s="37" t="str">
        <f t="shared" si="819"/>
        <v>Bofa Stockholm Limited</v>
      </c>
      <c r="R4787" s="6" t="str">
        <f t="shared" si="820"/>
        <v>T - Bofa Stockholm Limited</v>
      </c>
      <c r="S4787" s="6" t="str">
        <f>IFERROR(INDEX('Vendor Over-ride'!$C:$C, MATCH($R:$R,'Vendor Over-ride'!$A:$A,0)),"")</f>
        <v>T - Bofa Stockholm Limited</v>
      </c>
      <c r="U4787" s="38" t="str">
        <f t="shared" si="825"/>
        <v>Lottery</v>
      </c>
      <c r="V4787" s="5" t="str">
        <f t="shared" si="824"/>
        <v>TRADE</v>
      </c>
      <c r="W4787" s="5" t="b">
        <f t="shared" si="821"/>
        <v>0</v>
      </c>
      <c r="X4787" s="40">
        <f t="shared" ca="1" si="822"/>
        <v>0</v>
      </c>
      <c r="Y4787" s="30" t="b">
        <f t="shared" ca="1" si="823"/>
        <v>0</v>
      </c>
    </row>
    <row r="4788" spans="1:25" hidden="1">
      <c r="A4788" s="28" t="s">
        <v>5366</v>
      </c>
      <c r="B4788" s="28" t="s">
        <v>5367</v>
      </c>
      <c r="C4788" s="28" t="s">
        <v>4935</v>
      </c>
      <c r="D4788" s="28" t="s">
        <v>2986</v>
      </c>
      <c r="E4788" s="29">
        <v>42347</v>
      </c>
      <c r="F4788" s="28" t="s">
        <v>16063</v>
      </c>
      <c r="G4788" s="30">
        <v>1449</v>
      </c>
      <c r="H4788" s="28" t="s">
        <v>16064</v>
      </c>
      <c r="I4788" s="31">
        <v>1627.42</v>
      </c>
      <c r="J4788" s="31">
        <v>0</v>
      </c>
      <c r="K4788" s="28" t="s">
        <v>5506</v>
      </c>
      <c r="L4788" s="32">
        <f t="shared" si="815"/>
        <v>1627.42</v>
      </c>
      <c r="M4788" s="33">
        <f t="shared" si="816"/>
        <v>1627.42</v>
      </c>
      <c r="N4788" s="34" t="b">
        <v>0</v>
      </c>
      <c r="O4788" s="35">
        <f t="shared" si="817"/>
        <v>0</v>
      </c>
      <c r="P4788" s="36" t="str">
        <f t="shared" si="818"/>
        <v>T</v>
      </c>
      <c r="Q4788" s="37" t="str">
        <f t="shared" si="819"/>
        <v>Fintage Collection Account</v>
      </c>
      <c r="R4788" s="6" t="str">
        <f t="shared" si="820"/>
        <v>T - Fintage Collection Account</v>
      </c>
      <c r="S4788" s="6" t="str">
        <f>IFERROR(INDEX('Vendor Over-ride'!$C:$C, MATCH($R:$R,'Vendor Over-ride'!$A:$A,0)),"")</f>
        <v>T - Fintage Collection Account</v>
      </c>
      <c r="U4788" s="38" t="str">
        <f t="shared" si="825"/>
        <v>Lottery</v>
      </c>
      <c r="V4788" s="5" t="str">
        <f t="shared" si="824"/>
        <v>TRADE</v>
      </c>
      <c r="W4788" s="5" t="b">
        <f t="shared" si="821"/>
        <v>0</v>
      </c>
      <c r="X4788" s="40">
        <f t="shared" ca="1" si="822"/>
        <v>0</v>
      </c>
      <c r="Y4788" s="30" t="b">
        <f t="shared" ca="1" si="823"/>
        <v>0</v>
      </c>
    </row>
    <row r="4789" spans="1:25" hidden="1">
      <c r="A4789" s="28" t="s">
        <v>5366</v>
      </c>
      <c r="B4789" s="28" t="s">
        <v>5367</v>
      </c>
      <c r="C4789" s="28" t="s">
        <v>4935</v>
      </c>
      <c r="D4789" s="28" t="s">
        <v>2986</v>
      </c>
      <c r="E4789" s="29">
        <v>42347</v>
      </c>
      <c r="F4789" s="28" t="s">
        <v>16065</v>
      </c>
      <c r="G4789" s="30">
        <v>1450</v>
      </c>
      <c r="H4789" s="28" t="s">
        <v>16066</v>
      </c>
      <c r="I4789" s="31">
        <v>2676748.37</v>
      </c>
      <c r="J4789" s="31">
        <v>0</v>
      </c>
      <c r="K4789" s="28" t="s">
        <v>5430</v>
      </c>
      <c r="L4789" s="32">
        <f t="shared" si="815"/>
        <v>2676748.37</v>
      </c>
      <c r="M4789" s="33">
        <f t="shared" si="816"/>
        <v>2676748.37</v>
      </c>
      <c r="N4789" s="34" t="b">
        <v>0</v>
      </c>
      <c r="O4789" s="35">
        <f t="shared" si="817"/>
        <v>0</v>
      </c>
      <c r="P4789" s="36" t="str">
        <f t="shared" si="818"/>
        <v>T</v>
      </c>
      <c r="Q4789" s="37" t="str">
        <f t="shared" si="819"/>
        <v>National Lottery Distribution Fund</v>
      </c>
      <c r="R4789" s="6" t="str">
        <f t="shared" si="820"/>
        <v>T - National Lottery Distribution Fund</v>
      </c>
      <c r="S4789" s="6" t="str">
        <f>IFERROR(INDEX('Vendor Over-ride'!$C:$C, MATCH($R:$R,'Vendor Over-ride'!$A:$A,0)),"")</f>
        <v>T - National Lottery Distribution Fund</v>
      </c>
      <c r="U4789" s="38" t="str">
        <f t="shared" si="825"/>
        <v>Lottery</v>
      </c>
      <c r="V4789" s="5" t="str">
        <f t="shared" si="824"/>
        <v>TRADE</v>
      </c>
      <c r="W4789" s="5" t="b">
        <f t="shared" si="821"/>
        <v>0</v>
      </c>
      <c r="X4789" s="40">
        <f t="shared" ca="1" si="822"/>
        <v>0</v>
      </c>
      <c r="Y4789" s="30" t="b">
        <f t="shared" ca="1" si="823"/>
        <v>0</v>
      </c>
    </row>
    <row r="4790" spans="1:25" hidden="1">
      <c r="A4790" s="28" t="s">
        <v>5366</v>
      </c>
      <c r="B4790" s="28" t="s">
        <v>5367</v>
      </c>
      <c r="C4790" s="28" t="s">
        <v>4935</v>
      </c>
      <c r="D4790" s="28" t="s">
        <v>2986</v>
      </c>
      <c r="E4790" s="29">
        <v>42356</v>
      </c>
      <c r="F4790" s="28" t="s">
        <v>16067</v>
      </c>
      <c r="G4790" s="30">
        <v>1451</v>
      </c>
      <c r="H4790" s="28" t="s">
        <v>16068</v>
      </c>
      <c r="I4790" s="31">
        <v>831.18</v>
      </c>
      <c r="J4790" s="31">
        <v>0</v>
      </c>
      <c r="K4790" s="28" t="s">
        <v>5520</v>
      </c>
      <c r="L4790" s="32">
        <f t="shared" si="815"/>
        <v>831.18</v>
      </c>
      <c r="M4790" s="33">
        <f t="shared" si="816"/>
        <v>831.18</v>
      </c>
      <c r="N4790" s="34" t="b">
        <v>0</v>
      </c>
      <c r="O4790" s="35">
        <f t="shared" si="817"/>
        <v>0</v>
      </c>
      <c r="P4790" s="36" t="str">
        <f t="shared" si="818"/>
        <v>T</v>
      </c>
      <c r="Q4790" s="37" t="str">
        <f t="shared" si="819"/>
        <v>NFT Euro Collection CA</v>
      </c>
      <c r="R4790" s="6" t="str">
        <f t="shared" si="820"/>
        <v>T - NFT Euro Collection CA</v>
      </c>
      <c r="S4790" s="6" t="str">
        <f>IFERROR(INDEX('Vendor Over-ride'!$C:$C, MATCH($R:$R,'Vendor Over-ride'!$A:$A,0)),"")</f>
        <v>T - NFT Euro Collection CA</v>
      </c>
      <c r="U4790" s="38" t="str">
        <f t="shared" si="825"/>
        <v>Lottery</v>
      </c>
      <c r="V4790" s="5" t="str">
        <f t="shared" si="824"/>
        <v>TRADE</v>
      </c>
      <c r="W4790" s="5" t="b">
        <f t="shared" si="821"/>
        <v>0</v>
      </c>
      <c r="X4790" s="40">
        <f t="shared" ca="1" si="822"/>
        <v>0</v>
      </c>
      <c r="Y4790" s="30" t="b">
        <f t="shared" ca="1" si="823"/>
        <v>0</v>
      </c>
    </row>
    <row r="4791" spans="1:25" hidden="1">
      <c r="A4791" s="28" t="s">
        <v>5366</v>
      </c>
      <c r="B4791" s="28" t="s">
        <v>5367</v>
      </c>
      <c r="C4791" s="28" t="s">
        <v>4935</v>
      </c>
      <c r="D4791" s="28" t="s">
        <v>2986</v>
      </c>
      <c r="E4791" s="29">
        <v>42355</v>
      </c>
      <c r="F4791" s="28" t="s">
        <v>16069</v>
      </c>
      <c r="G4791" s="30">
        <v>1464</v>
      </c>
      <c r="H4791" s="28" t="s">
        <v>5089</v>
      </c>
      <c r="I4791" s="31">
        <v>18111.419999999998</v>
      </c>
      <c r="J4791" s="31">
        <v>0</v>
      </c>
      <c r="K4791" s="28" t="s">
        <v>16070</v>
      </c>
      <c r="L4791" s="32">
        <f t="shared" si="815"/>
        <v>18111.419999999998</v>
      </c>
      <c r="M4791" s="33">
        <f t="shared" si="816"/>
        <v>18111.419999999998</v>
      </c>
      <c r="N4791" s="34" t="b">
        <v>0</v>
      </c>
      <c r="O4791" s="35">
        <f t="shared" si="817"/>
        <v>0</v>
      </c>
      <c r="P4791" s="36" t="str">
        <f t="shared" si="818"/>
        <v>T</v>
      </c>
      <c r="Q4791" s="37" t="str">
        <f t="shared" si="819"/>
        <v>BIG Lottery Fund</v>
      </c>
      <c r="R4791" s="6" t="str">
        <f t="shared" si="820"/>
        <v>T - BIG Lottery Fund</v>
      </c>
      <c r="S4791" s="6" t="str">
        <f>IFERROR(INDEX('Vendor Over-ride'!$C:$C, MATCH($R:$R,'Vendor Over-ride'!$A:$A,0)),"")</f>
        <v>T - Big Lottery Fund</v>
      </c>
      <c r="U4791" s="38" t="str">
        <f t="shared" si="825"/>
        <v>Lottery</v>
      </c>
      <c r="V4791" s="5" t="str">
        <f t="shared" si="824"/>
        <v>TRADE</v>
      </c>
      <c r="W4791" s="5" t="b">
        <f t="shared" si="821"/>
        <v>0</v>
      </c>
      <c r="X4791" s="40">
        <f t="shared" ca="1" si="822"/>
        <v>0</v>
      </c>
      <c r="Y4791" s="30" t="b">
        <f t="shared" ca="1" si="823"/>
        <v>0</v>
      </c>
    </row>
    <row r="4792" spans="1:25" hidden="1">
      <c r="A4792" s="28" t="s">
        <v>5366</v>
      </c>
      <c r="B4792" s="28" t="s">
        <v>5367</v>
      </c>
      <c r="C4792" s="28" t="s">
        <v>4935</v>
      </c>
      <c r="D4792" s="28" t="s">
        <v>2986</v>
      </c>
      <c r="E4792" s="29">
        <v>42362</v>
      </c>
      <c r="F4792" s="28" t="s">
        <v>16071</v>
      </c>
      <c r="G4792" s="30">
        <v>1465</v>
      </c>
      <c r="H4792" s="28" t="s">
        <v>16072</v>
      </c>
      <c r="I4792" s="31">
        <v>15137.12</v>
      </c>
      <c r="J4792" s="31">
        <v>0</v>
      </c>
      <c r="K4792" s="28" t="s">
        <v>5699</v>
      </c>
      <c r="L4792" s="32">
        <f t="shared" si="815"/>
        <v>15137.12</v>
      </c>
      <c r="M4792" s="33">
        <f t="shared" si="816"/>
        <v>15137.12</v>
      </c>
      <c r="N4792" s="34" t="b">
        <v>0</v>
      </c>
      <c r="O4792" s="35">
        <f t="shared" si="817"/>
        <v>0</v>
      </c>
      <c r="P4792" s="36" t="str">
        <f t="shared" si="818"/>
        <v>T</v>
      </c>
      <c r="Q4792" s="37" t="str">
        <f t="shared" si="819"/>
        <v>Freeway Cam UK</v>
      </c>
      <c r="R4792" s="6" t="str">
        <f t="shared" si="820"/>
        <v>T - Freeway Cam UK</v>
      </c>
      <c r="S4792" s="6" t="str">
        <f>IFERROR(INDEX('Vendor Over-ride'!$C:$C, MATCH($R:$R,'Vendor Over-ride'!$A:$A,0)),"")</f>
        <v>T - Freeway Cam UK</v>
      </c>
      <c r="U4792" s="38" t="str">
        <f t="shared" si="825"/>
        <v>Lottery</v>
      </c>
      <c r="V4792" s="5" t="str">
        <f t="shared" si="824"/>
        <v>TRADE</v>
      </c>
      <c r="W4792" s="5" t="b">
        <f t="shared" si="821"/>
        <v>0</v>
      </c>
      <c r="X4792" s="40">
        <f t="shared" ca="1" si="822"/>
        <v>0</v>
      </c>
      <c r="Y4792" s="30" t="b">
        <f t="shared" ca="1" si="823"/>
        <v>0</v>
      </c>
    </row>
    <row r="4793" spans="1:25" hidden="1">
      <c r="A4793" s="28" t="s">
        <v>5366</v>
      </c>
      <c r="B4793" s="28" t="s">
        <v>5367</v>
      </c>
      <c r="C4793" s="28" t="s">
        <v>4935</v>
      </c>
      <c r="D4793" s="28" t="s">
        <v>2986</v>
      </c>
      <c r="E4793" s="29">
        <v>42361</v>
      </c>
      <c r="F4793" s="28" t="s">
        <v>16073</v>
      </c>
      <c r="G4793" s="30">
        <v>1466</v>
      </c>
      <c r="H4793" s="28" t="s">
        <v>5361</v>
      </c>
      <c r="I4793" s="31">
        <v>2568.92</v>
      </c>
      <c r="J4793" s="31">
        <v>0</v>
      </c>
      <c r="K4793" s="28" t="s">
        <v>5487</v>
      </c>
      <c r="L4793" s="32">
        <f t="shared" si="815"/>
        <v>2568.92</v>
      </c>
      <c r="M4793" s="33">
        <f t="shared" si="816"/>
        <v>2568.92</v>
      </c>
      <c r="N4793" s="34" t="b">
        <v>0</v>
      </c>
      <c r="O4793" s="35">
        <f t="shared" si="817"/>
        <v>0</v>
      </c>
      <c r="P4793" s="36" t="str">
        <f t="shared" si="818"/>
        <v>T</v>
      </c>
      <c r="Q4793" s="37" t="str">
        <f t="shared" si="819"/>
        <v>Stichting Freeway Custody</v>
      </c>
      <c r="R4793" s="6" t="str">
        <f t="shared" si="820"/>
        <v>T - Stichting Freeway Custody</v>
      </c>
      <c r="S4793" s="6" t="str">
        <f>IFERROR(INDEX('Vendor Over-ride'!$C:$C, MATCH($R:$R,'Vendor Over-ride'!$A:$A,0)),"")</f>
        <v>T - Stichting Freeway Custody</v>
      </c>
      <c r="U4793" s="38" t="str">
        <f t="shared" si="825"/>
        <v>Lottery</v>
      </c>
      <c r="V4793" s="5" t="str">
        <f t="shared" si="824"/>
        <v>TRADE</v>
      </c>
      <c r="W4793" s="5" t="b">
        <f t="shared" si="821"/>
        <v>0</v>
      </c>
      <c r="X4793" s="40">
        <f t="shared" ca="1" si="822"/>
        <v>0</v>
      </c>
      <c r="Y4793" s="30" t="b">
        <f t="shared" ca="1" si="823"/>
        <v>0</v>
      </c>
    </row>
    <row r="4794" spans="1:25" hidden="1">
      <c r="A4794" s="28" t="s">
        <v>5366</v>
      </c>
      <c r="B4794" s="28" t="s">
        <v>5367</v>
      </c>
      <c r="C4794" s="28" t="s">
        <v>4935</v>
      </c>
      <c r="D4794" s="28" t="s">
        <v>2990</v>
      </c>
      <c r="E4794" s="29">
        <v>42339</v>
      </c>
      <c r="F4794" s="28"/>
      <c r="G4794" s="30">
        <v>1433</v>
      </c>
      <c r="H4794" s="28" t="s">
        <v>16074</v>
      </c>
      <c r="I4794" s="31">
        <v>0</v>
      </c>
      <c r="J4794" s="31">
        <v>3.5</v>
      </c>
      <c r="K4794" s="28"/>
      <c r="L4794" s="32">
        <f t="shared" si="815"/>
        <v>-3.5</v>
      </c>
      <c r="M4794" s="33">
        <f t="shared" si="816"/>
        <v>3.5</v>
      </c>
      <c r="N4794" s="34" t="b">
        <v>0</v>
      </c>
      <c r="O4794" s="35">
        <f t="shared" si="817"/>
        <v>0</v>
      </c>
      <c r="P4794" s="36" t="str">
        <f t="shared" si="818"/>
        <v/>
      </c>
      <c r="Q4794" s="37" t="e">
        <f t="shared" si="819"/>
        <v>#VALUE!</v>
      </c>
      <c r="R4794" s="6" t="e">
        <f t="shared" si="820"/>
        <v>#VALUE!</v>
      </c>
      <c r="S4794" s="6" t="str">
        <f>IFERROR(INDEX('Vendor Over-ride'!$C:$C, MATCH($R:$R,'Vendor Over-ride'!$A:$A,0)),"")</f>
        <v/>
      </c>
      <c r="U4794" s="38" t="str">
        <f t="shared" si="825"/>
        <v>Lottery</v>
      </c>
      <c r="V4794" s="5" t="str">
        <f t="shared" si="824"/>
        <v/>
      </c>
      <c r="W4794" s="5" t="b">
        <f t="shared" si="821"/>
        <v>0</v>
      </c>
      <c r="X4794" s="40">
        <f t="shared" ca="1" si="822"/>
        <v>334393.72000000003</v>
      </c>
      <c r="Y4794" s="30" t="b">
        <f t="shared" ca="1" si="823"/>
        <v>1</v>
      </c>
    </row>
    <row r="4795" spans="1:25">
      <c r="A4795" s="28" t="s">
        <v>5366</v>
      </c>
      <c r="B4795" s="28" t="s">
        <v>5367</v>
      </c>
      <c r="C4795" s="28" t="s">
        <v>4935</v>
      </c>
      <c r="D4795" s="28" t="s">
        <v>2990</v>
      </c>
      <c r="E4795" s="29">
        <v>42356</v>
      </c>
      <c r="F4795" s="28"/>
      <c r="G4795" s="30">
        <v>1443</v>
      </c>
      <c r="H4795" s="28" t="s">
        <v>16075</v>
      </c>
      <c r="I4795" s="31">
        <v>0</v>
      </c>
      <c r="J4795" s="31">
        <v>80</v>
      </c>
      <c r="K4795" s="28"/>
      <c r="L4795" s="32">
        <f t="shared" si="815"/>
        <v>-80</v>
      </c>
      <c r="M4795" s="33">
        <f t="shared" si="816"/>
        <v>80</v>
      </c>
      <c r="N4795" s="34" t="b">
        <v>1</v>
      </c>
      <c r="O4795" s="35">
        <f t="shared" si="817"/>
        <v>80</v>
      </c>
      <c r="P4795" s="36" t="str">
        <f t="shared" si="818"/>
        <v/>
      </c>
      <c r="Q4795" s="37" t="e">
        <f t="shared" si="819"/>
        <v>#VALUE!</v>
      </c>
      <c r="R4795" s="6" t="e">
        <f t="shared" si="820"/>
        <v>#VALUE!</v>
      </c>
      <c r="S4795" s="6" t="str">
        <f>IFERROR(INDEX('Vendor Over-ride'!$C:$C, MATCH($R:$R,'Vendor Over-ride'!$A:$A,0)),"")</f>
        <v/>
      </c>
      <c r="U4795" s="38" t="str">
        <f t="shared" si="825"/>
        <v>Lottery</v>
      </c>
      <c r="V4795" s="5" t="str">
        <f t="shared" si="824"/>
        <v/>
      </c>
      <c r="W4795" s="5" t="b">
        <f t="shared" si="821"/>
        <v>0</v>
      </c>
      <c r="X4795" s="40">
        <f t="shared" ca="1" si="822"/>
        <v>334393.72000000003</v>
      </c>
      <c r="Y4795" s="30" t="b">
        <f t="shared" ca="1" si="823"/>
        <v>1</v>
      </c>
    </row>
    <row r="4796" spans="1:25" hidden="1">
      <c r="A4796" s="28" t="s">
        <v>5366</v>
      </c>
      <c r="B4796" s="28" t="s">
        <v>5367</v>
      </c>
      <c r="C4796" s="28" t="s">
        <v>4935</v>
      </c>
      <c r="D4796" s="28" t="s">
        <v>2990</v>
      </c>
      <c r="E4796" s="29">
        <v>42359</v>
      </c>
      <c r="F4796" s="28"/>
      <c r="G4796" s="30">
        <v>1446</v>
      </c>
      <c r="H4796" s="28" t="s">
        <v>16076</v>
      </c>
      <c r="I4796" s="31">
        <v>150</v>
      </c>
      <c r="J4796" s="31">
        <v>0</v>
      </c>
      <c r="K4796" s="28"/>
      <c r="L4796" s="32">
        <f t="shared" si="815"/>
        <v>150</v>
      </c>
      <c r="M4796" s="33">
        <f t="shared" si="816"/>
        <v>150</v>
      </c>
      <c r="N4796" s="34" t="b">
        <v>0</v>
      </c>
      <c r="O4796" s="35">
        <f t="shared" si="817"/>
        <v>0</v>
      </c>
      <c r="P4796" s="36" t="str">
        <f t="shared" si="818"/>
        <v/>
      </c>
      <c r="Q4796" s="37" t="e">
        <f t="shared" si="819"/>
        <v>#VALUE!</v>
      </c>
      <c r="R4796" s="6" t="e">
        <f t="shared" si="820"/>
        <v>#VALUE!</v>
      </c>
      <c r="S4796" s="6" t="str">
        <f>IFERROR(INDEX('Vendor Over-ride'!$C:$C, MATCH($R:$R,'Vendor Over-ride'!$A:$A,0)),"")</f>
        <v/>
      </c>
      <c r="U4796" s="38" t="str">
        <f t="shared" si="825"/>
        <v>Lottery</v>
      </c>
      <c r="V4796" s="5" t="str">
        <f t="shared" si="824"/>
        <v/>
      </c>
      <c r="W4796" s="5" t="b">
        <f t="shared" si="821"/>
        <v>0</v>
      </c>
      <c r="X4796" s="40">
        <f t="shared" ca="1" si="822"/>
        <v>334393.72000000003</v>
      </c>
      <c r="Y4796" s="30" t="b">
        <f t="shared" ca="1" si="823"/>
        <v>1</v>
      </c>
    </row>
    <row r="4797" spans="1:25" hidden="1">
      <c r="A4797" s="28" t="s">
        <v>5366</v>
      </c>
      <c r="B4797" s="28" t="s">
        <v>5367</v>
      </c>
      <c r="C4797" s="28" t="s">
        <v>4935</v>
      </c>
      <c r="D4797" s="28" t="s">
        <v>2990</v>
      </c>
      <c r="E4797" s="29">
        <v>42369</v>
      </c>
      <c r="F4797" s="28"/>
      <c r="G4797" s="30">
        <v>1455</v>
      </c>
      <c r="H4797" s="28" t="s">
        <v>16077</v>
      </c>
      <c r="I4797" s="31">
        <v>0.44</v>
      </c>
      <c r="J4797" s="31">
        <v>0</v>
      </c>
      <c r="K4797" s="28"/>
      <c r="L4797" s="32">
        <f t="shared" si="815"/>
        <v>0.44</v>
      </c>
      <c r="M4797" s="33">
        <f t="shared" si="816"/>
        <v>0.44</v>
      </c>
      <c r="N4797" s="34" t="b">
        <v>0</v>
      </c>
      <c r="O4797" s="35">
        <f t="shared" si="817"/>
        <v>0</v>
      </c>
      <c r="P4797" s="36" t="str">
        <f t="shared" si="818"/>
        <v/>
      </c>
      <c r="Q4797" s="37" t="e">
        <f t="shared" si="819"/>
        <v>#VALUE!</v>
      </c>
      <c r="R4797" s="6" t="e">
        <f t="shared" si="820"/>
        <v>#VALUE!</v>
      </c>
      <c r="S4797" s="6" t="str">
        <f>IFERROR(INDEX('Vendor Over-ride'!$C:$C, MATCH($R:$R,'Vendor Over-ride'!$A:$A,0)),"")</f>
        <v/>
      </c>
      <c r="U4797" s="38" t="str">
        <f t="shared" si="825"/>
        <v>Lottery</v>
      </c>
      <c r="V4797" s="5" t="str">
        <f t="shared" si="824"/>
        <v/>
      </c>
      <c r="W4797" s="5" t="b">
        <f t="shared" si="821"/>
        <v>0</v>
      </c>
      <c r="X4797" s="40">
        <f t="shared" ca="1" si="822"/>
        <v>334393.72000000003</v>
      </c>
      <c r="Y4797" s="30" t="b">
        <f t="shared" ca="1" si="823"/>
        <v>1</v>
      </c>
    </row>
    <row r="4798" spans="1:25">
      <c r="A4798" s="28" t="s">
        <v>5366</v>
      </c>
      <c r="B4798" s="28" t="s">
        <v>5367</v>
      </c>
      <c r="C4798" s="28" t="s">
        <v>4959</v>
      </c>
      <c r="D4798" s="28" t="s">
        <v>2842</v>
      </c>
      <c r="E4798" s="29">
        <v>42377</v>
      </c>
      <c r="F4798" s="28" t="s">
        <v>4472</v>
      </c>
      <c r="G4798" s="30">
        <v>1458</v>
      </c>
      <c r="H4798" s="28" t="s">
        <v>16078</v>
      </c>
      <c r="I4798" s="31">
        <v>0</v>
      </c>
      <c r="J4798" s="31">
        <v>33333</v>
      </c>
      <c r="K4798" s="28" t="s">
        <v>13753</v>
      </c>
      <c r="L4798" s="32">
        <f t="shared" si="815"/>
        <v>-33333</v>
      </c>
      <c r="M4798" s="33">
        <f t="shared" si="816"/>
        <v>33333</v>
      </c>
      <c r="N4798" s="34" t="b">
        <v>1</v>
      </c>
      <c r="O4798" s="35">
        <f t="shared" si="817"/>
        <v>33333</v>
      </c>
      <c r="P4798" s="36" t="str">
        <f t="shared" si="818"/>
        <v>G</v>
      </c>
      <c r="Q4798" s="37" t="str">
        <f t="shared" si="819"/>
        <v>Hands up for Trad</v>
      </c>
      <c r="R4798" s="6" t="str">
        <f t="shared" si="820"/>
        <v>G - Hands up for Trad</v>
      </c>
      <c r="S4798" s="6" t="str">
        <f>IFERROR(INDEX('Vendor Over-ride'!$C:$C, MATCH($R:$R,'Vendor Over-ride'!$A:$A,0)),"")</f>
        <v>G - Hands Up for Trad</v>
      </c>
      <c r="U4798" s="38" t="str">
        <f t="shared" si="825"/>
        <v>Lottery</v>
      </c>
      <c r="V4798" s="5" t="str">
        <f t="shared" si="824"/>
        <v>AWARD</v>
      </c>
      <c r="W4798" s="5" t="b">
        <f t="shared" si="821"/>
        <v>1</v>
      </c>
      <c r="X4798" s="40">
        <f t="shared" ca="1" si="822"/>
        <v>215127</v>
      </c>
      <c r="Y4798" s="30" t="b">
        <f t="shared" ca="1" si="823"/>
        <v>1</v>
      </c>
    </row>
    <row r="4799" spans="1:25">
      <c r="A4799" s="28" t="s">
        <v>5366</v>
      </c>
      <c r="B4799" s="28" t="s">
        <v>5367</v>
      </c>
      <c r="C4799" s="28" t="s">
        <v>4959</v>
      </c>
      <c r="D4799" s="28" t="s">
        <v>2842</v>
      </c>
      <c r="E4799" s="29">
        <v>42377</v>
      </c>
      <c r="F4799" s="28" t="s">
        <v>4473</v>
      </c>
      <c r="G4799" s="30">
        <v>1458</v>
      </c>
      <c r="H4799" s="28" t="s">
        <v>16079</v>
      </c>
      <c r="I4799" s="31">
        <v>0</v>
      </c>
      <c r="J4799" s="31">
        <v>18750</v>
      </c>
      <c r="K4799" s="28" t="s">
        <v>16080</v>
      </c>
      <c r="L4799" s="32">
        <f t="shared" si="815"/>
        <v>-18750</v>
      </c>
      <c r="M4799" s="33">
        <f t="shared" si="816"/>
        <v>18750</v>
      </c>
      <c r="N4799" s="34" t="b">
        <v>1</v>
      </c>
      <c r="O4799" s="35">
        <f t="shared" si="817"/>
        <v>18750</v>
      </c>
      <c r="P4799" s="36" t="str">
        <f t="shared" si="818"/>
        <v>G</v>
      </c>
      <c r="Q4799" s="37" t="str">
        <f t="shared" si="819"/>
        <v>Ayr Gaiety Partnership</v>
      </c>
      <c r="R4799" s="6" t="str">
        <f t="shared" si="820"/>
        <v>G - Ayr Gaiety Partnership</v>
      </c>
      <c r="S4799" s="6" t="str">
        <f>IFERROR(INDEX('Vendor Over-ride'!$C:$C, MATCH($R:$R,'Vendor Over-ride'!$A:$A,0)),"")</f>
        <v>G - Ayr Gaiety Partnership Ltd</v>
      </c>
      <c r="U4799" s="38" t="str">
        <f t="shared" si="825"/>
        <v>Lottery</v>
      </c>
      <c r="V4799" s="5" t="str">
        <f t="shared" si="824"/>
        <v>AWARD</v>
      </c>
      <c r="W4799" s="5" t="b">
        <f t="shared" si="821"/>
        <v>0</v>
      </c>
      <c r="X4799" s="40">
        <f t="shared" ca="1" si="822"/>
        <v>75000</v>
      </c>
      <c r="Y4799" s="30" t="b">
        <f t="shared" ca="1" si="823"/>
        <v>1</v>
      </c>
    </row>
    <row r="4800" spans="1:25">
      <c r="A4800" s="28" t="s">
        <v>5366</v>
      </c>
      <c r="B4800" s="28" t="s">
        <v>5367</v>
      </c>
      <c r="C4800" s="28" t="s">
        <v>4959</v>
      </c>
      <c r="D4800" s="28" t="s">
        <v>2842</v>
      </c>
      <c r="E4800" s="29">
        <v>42377</v>
      </c>
      <c r="F4800" s="28" t="s">
        <v>4474</v>
      </c>
      <c r="G4800" s="30">
        <v>1458</v>
      </c>
      <c r="H4800" s="28" t="s">
        <v>16081</v>
      </c>
      <c r="I4800" s="31">
        <v>0</v>
      </c>
      <c r="J4800" s="31">
        <v>37500</v>
      </c>
      <c r="K4800" s="28" t="s">
        <v>13757</v>
      </c>
      <c r="L4800" s="32">
        <f t="shared" si="815"/>
        <v>-37500</v>
      </c>
      <c r="M4800" s="33">
        <f t="shared" si="816"/>
        <v>37500</v>
      </c>
      <c r="N4800" s="34" t="b">
        <v>1</v>
      </c>
      <c r="O4800" s="35">
        <f t="shared" si="817"/>
        <v>37500</v>
      </c>
      <c r="P4800" s="36" t="str">
        <f t="shared" si="818"/>
        <v>G</v>
      </c>
      <c r="Q4800" s="37" t="str">
        <f t="shared" si="819"/>
        <v>Birds of Paradise Theatre</v>
      </c>
      <c r="R4800" s="6" t="str">
        <f t="shared" si="820"/>
        <v>G - Birds of Paradise Theatre</v>
      </c>
      <c r="S4800" s="6" t="str">
        <f>IFERROR(INDEX('Vendor Over-ride'!$C:$C, MATCH($R:$R,'Vendor Over-ride'!$A:$A,0)),"")</f>
        <v>G - Birds of Paradise Theatre</v>
      </c>
      <c r="U4800" s="38" t="str">
        <f t="shared" si="825"/>
        <v>Lottery</v>
      </c>
      <c r="V4800" s="5" t="str">
        <f t="shared" si="824"/>
        <v>AWARD</v>
      </c>
      <c r="W4800" s="5" t="b">
        <f t="shared" si="821"/>
        <v>1</v>
      </c>
      <c r="X4800" s="40">
        <f t="shared" ca="1" si="822"/>
        <v>264000</v>
      </c>
      <c r="Y4800" s="30" t="b">
        <f t="shared" ca="1" si="823"/>
        <v>1</v>
      </c>
    </row>
    <row r="4801" spans="1:25">
      <c r="A4801" s="28" t="s">
        <v>5366</v>
      </c>
      <c r="B4801" s="28" t="s">
        <v>5367</v>
      </c>
      <c r="C4801" s="28" t="s">
        <v>4959</v>
      </c>
      <c r="D4801" s="28" t="s">
        <v>2842</v>
      </c>
      <c r="E4801" s="29">
        <v>42377</v>
      </c>
      <c r="F4801" s="28" t="s">
        <v>4476</v>
      </c>
      <c r="G4801" s="30">
        <v>1458</v>
      </c>
      <c r="H4801" s="28" t="s">
        <v>16082</v>
      </c>
      <c r="I4801" s="31">
        <v>0</v>
      </c>
      <c r="J4801" s="31">
        <v>53438</v>
      </c>
      <c r="K4801" s="28" t="s">
        <v>13759</v>
      </c>
      <c r="L4801" s="32">
        <f t="shared" si="815"/>
        <v>-53438</v>
      </c>
      <c r="M4801" s="33">
        <f t="shared" si="816"/>
        <v>53438</v>
      </c>
      <c r="N4801" s="34" t="b">
        <v>1</v>
      </c>
      <c r="O4801" s="35">
        <f t="shared" si="817"/>
        <v>53438</v>
      </c>
      <c r="P4801" s="36" t="str">
        <f t="shared" si="818"/>
        <v>G</v>
      </c>
      <c r="Q4801" s="37" t="str">
        <f t="shared" si="819"/>
        <v>Catherine Wheels Theatre Company</v>
      </c>
      <c r="R4801" s="6" t="str">
        <f t="shared" si="820"/>
        <v>G - Catherine Wheels Theatre Company</v>
      </c>
      <c r="S4801" s="6" t="str">
        <f>IFERROR(INDEX('Vendor Over-ride'!$C:$C, MATCH($R:$R,'Vendor Over-ride'!$A:$A,0)),"")</f>
        <v>G - Catherine Wheels Theatre Company</v>
      </c>
      <c r="U4801" s="38" t="str">
        <f t="shared" si="825"/>
        <v>Lottery</v>
      </c>
      <c r="V4801" s="5" t="str">
        <f t="shared" si="824"/>
        <v>AWARD</v>
      </c>
      <c r="W4801" s="5" t="b">
        <f t="shared" si="821"/>
        <v>1</v>
      </c>
      <c r="X4801" s="40">
        <f t="shared" ca="1" si="822"/>
        <v>213752</v>
      </c>
      <c r="Y4801" s="30" t="b">
        <f t="shared" ca="1" si="823"/>
        <v>1</v>
      </c>
    </row>
    <row r="4802" spans="1:25">
      <c r="A4802" s="28" t="s">
        <v>5366</v>
      </c>
      <c r="B4802" s="28" t="s">
        <v>5367</v>
      </c>
      <c r="C4802" s="28" t="s">
        <v>4959</v>
      </c>
      <c r="D4802" s="28" t="s">
        <v>2842</v>
      </c>
      <c r="E4802" s="29">
        <v>42377</v>
      </c>
      <c r="F4802" s="28" t="s">
        <v>4477</v>
      </c>
      <c r="G4802" s="30">
        <v>1458</v>
      </c>
      <c r="H4802" s="28" t="s">
        <v>16083</v>
      </c>
      <c r="I4802" s="31">
        <v>0</v>
      </c>
      <c r="J4802" s="31">
        <v>20000</v>
      </c>
      <c r="K4802" s="28" t="s">
        <v>13762</v>
      </c>
      <c r="L4802" s="32">
        <f t="shared" ref="L4802:L4865" si="826">I:I-J:J</f>
        <v>-20000</v>
      </c>
      <c r="M4802" s="33">
        <f t="shared" ref="M4802:M4865" si="827">ABS($L:$L)</f>
        <v>20000</v>
      </c>
      <c r="N4802" s="34" t="b">
        <v>1</v>
      </c>
      <c r="O4802" s="35">
        <f t="shared" ref="O4802:O4865" si="828">$M:$M*$N:$N</f>
        <v>20000</v>
      </c>
      <c r="P4802" s="36" t="str">
        <f t="shared" ref="P4802:P4865" si="829">LEFT(TRIM($K:$K),1)</f>
        <v>G</v>
      </c>
      <c r="Q4802" s="37" t="str">
        <f t="shared" ref="Q4802:Q4865" si="830">RIGHT(TRIM($K:$K),LEN(TRIM($K:$K))-FIND("-",TRIM($K:$K)))</f>
        <v>Dance House</v>
      </c>
      <c r="R4802" s="6" t="str">
        <f t="shared" ref="R4802:R4865" si="831">CONCATENATE($P:$P, " - ",$Q:$Q)</f>
        <v>G - Dance House</v>
      </c>
      <c r="S4802" s="6" t="str">
        <f>IFERROR(INDEX('Vendor Over-ride'!$C:$C, MATCH($R:$R,'Vendor Over-ride'!$A:$A,0)),"")</f>
        <v>G - Dance House</v>
      </c>
      <c r="U4802" s="38" t="str">
        <f t="shared" si="825"/>
        <v>Lottery</v>
      </c>
      <c r="V4802" s="5" t="str">
        <f t="shared" si="824"/>
        <v>AWARD</v>
      </c>
      <c r="W4802" s="5" t="b">
        <f t="shared" ref="W4802:W4865" si="832">ROUND($O:$O,2)&gt;=25000</f>
        <v>0</v>
      </c>
      <c r="X4802" s="40">
        <f t="shared" ref="X4802:X4865" ca="1" si="833">SUMPRODUCT((Payee=$S4802) * (Payment_Value))</f>
        <v>87647.459999999992</v>
      </c>
      <c r="Y4802" s="30" t="b">
        <f t="shared" ref="Y4802:Y4865" ca="1" si="834">$X:$X&gt;=25000</f>
        <v>1</v>
      </c>
    </row>
    <row r="4803" spans="1:25">
      <c r="A4803" s="28" t="s">
        <v>5366</v>
      </c>
      <c r="B4803" s="28" t="s">
        <v>5367</v>
      </c>
      <c r="C4803" s="28" t="s">
        <v>4959</v>
      </c>
      <c r="D4803" s="28" t="s">
        <v>2842</v>
      </c>
      <c r="E4803" s="29">
        <v>42377</v>
      </c>
      <c r="F4803" s="28" t="s">
        <v>4478</v>
      </c>
      <c r="G4803" s="30">
        <v>1458</v>
      </c>
      <c r="H4803" s="28" t="s">
        <v>16084</v>
      </c>
      <c r="I4803" s="31">
        <v>0</v>
      </c>
      <c r="J4803" s="31">
        <v>29000</v>
      </c>
      <c r="K4803" s="28" t="s">
        <v>13766</v>
      </c>
      <c r="L4803" s="32">
        <f t="shared" si="826"/>
        <v>-29000</v>
      </c>
      <c r="M4803" s="33">
        <f t="shared" si="827"/>
        <v>29000</v>
      </c>
      <c r="N4803" s="34" t="b">
        <v>1</v>
      </c>
      <c r="O4803" s="35">
        <f t="shared" si="828"/>
        <v>29000</v>
      </c>
      <c r="P4803" s="36" t="str">
        <f t="shared" si="829"/>
        <v>G</v>
      </c>
      <c r="Q4803" s="37" t="str">
        <f t="shared" si="830"/>
        <v>Drake Music Scotland</v>
      </c>
      <c r="R4803" s="6" t="str">
        <f t="shared" si="831"/>
        <v>G - Drake Music Scotland</v>
      </c>
      <c r="S4803" s="6" t="str">
        <f>IFERROR(INDEX('Vendor Over-ride'!$C:$C, MATCH($R:$R,'Vendor Over-ride'!$A:$A,0)),"")</f>
        <v>G - Drake Music Scotland</v>
      </c>
      <c r="U4803" s="38" t="str">
        <f t="shared" si="825"/>
        <v>Lottery</v>
      </c>
      <c r="V4803" s="5" t="str">
        <f t="shared" ref="V4803:V4866" si="835">UPPER(IF($P:$P="E","Employee",IF(OR($P:$P="I",$P:$P="G"),"Award",IF(OR($P:$P="D",$P:$P="T"),"Trade",""))))</f>
        <v>AWARD</v>
      </c>
      <c r="W4803" s="5" t="b">
        <f t="shared" si="832"/>
        <v>1</v>
      </c>
      <c r="X4803" s="40">
        <f t="shared" ca="1" si="833"/>
        <v>118500</v>
      </c>
      <c r="Y4803" s="30" t="b">
        <f t="shared" ca="1" si="834"/>
        <v>1</v>
      </c>
    </row>
    <row r="4804" spans="1:25">
      <c r="A4804" s="28" t="s">
        <v>5366</v>
      </c>
      <c r="B4804" s="28" t="s">
        <v>5367</v>
      </c>
      <c r="C4804" s="28" t="s">
        <v>4959</v>
      </c>
      <c r="D4804" s="28" t="s">
        <v>2842</v>
      </c>
      <c r="E4804" s="29">
        <v>42377</v>
      </c>
      <c r="F4804" s="28" t="s">
        <v>4479</v>
      </c>
      <c r="G4804" s="30">
        <v>1458</v>
      </c>
      <c r="H4804" s="28" t="s">
        <v>16085</v>
      </c>
      <c r="I4804" s="31">
        <v>0</v>
      </c>
      <c r="J4804" s="31">
        <v>23750</v>
      </c>
      <c r="K4804" s="28" t="s">
        <v>13768</v>
      </c>
      <c r="L4804" s="32">
        <f t="shared" si="826"/>
        <v>-23750</v>
      </c>
      <c r="M4804" s="33">
        <f t="shared" si="827"/>
        <v>23750</v>
      </c>
      <c r="N4804" s="34" t="b">
        <v>1</v>
      </c>
      <c r="O4804" s="35">
        <f t="shared" si="828"/>
        <v>23750</v>
      </c>
      <c r="P4804" s="36" t="str">
        <f t="shared" si="829"/>
        <v>G</v>
      </c>
      <c r="Q4804" s="37" t="str">
        <f t="shared" si="830"/>
        <v>Edinburgh UNESCO City of Literature Trust</v>
      </c>
      <c r="R4804" s="6" t="str">
        <f t="shared" si="831"/>
        <v>G - Edinburgh UNESCO City of Literature Trust</v>
      </c>
      <c r="S4804" s="6" t="str">
        <f>IFERROR(INDEX('Vendor Over-ride'!$C:$C, MATCH($R:$R,'Vendor Over-ride'!$A:$A,0)),"")</f>
        <v>G - Edinburgh UNESCO City of Literature Trust</v>
      </c>
      <c r="U4804" s="38" t="str">
        <f t="shared" si="825"/>
        <v>Lottery</v>
      </c>
      <c r="V4804" s="5" t="str">
        <f t="shared" si="835"/>
        <v>AWARD</v>
      </c>
      <c r="W4804" s="5" t="b">
        <f t="shared" si="832"/>
        <v>0</v>
      </c>
      <c r="X4804" s="40">
        <f t="shared" ca="1" si="833"/>
        <v>142500</v>
      </c>
      <c r="Y4804" s="30" t="b">
        <f t="shared" ca="1" si="834"/>
        <v>1</v>
      </c>
    </row>
    <row r="4805" spans="1:25">
      <c r="A4805" s="28" t="s">
        <v>5366</v>
      </c>
      <c r="B4805" s="28" t="s">
        <v>5367</v>
      </c>
      <c r="C4805" s="28" t="s">
        <v>4959</v>
      </c>
      <c r="D4805" s="28" t="s">
        <v>2842</v>
      </c>
      <c r="E4805" s="29">
        <v>42377</v>
      </c>
      <c r="F4805" s="28" t="s">
        <v>4480</v>
      </c>
      <c r="G4805" s="30">
        <v>1458</v>
      </c>
      <c r="H4805" s="28" t="s">
        <v>16086</v>
      </c>
      <c r="I4805" s="31">
        <v>0</v>
      </c>
      <c r="J4805" s="31">
        <v>15000</v>
      </c>
      <c r="K4805" s="28" t="s">
        <v>13770</v>
      </c>
      <c r="L4805" s="32">
        <f t="shared" si="826"/>
        <v>-15000</v>
      </c>
      <c r="M4805" s="33">
        <f t="shared" si="827"/>
        <v>15000</v>
      </c>
      <c r="N4805" s="34" t="b">
        <v>1</v>
      </c>
      <c r="O4805" s="35">
        <f t="shared" si="828"/>
        <v>15000</v>
      </c>
      <c r="P4805" s="36" t="str">
        <f t="shared" si="829"/>
        <v>G</v>
      </c>
      <c r="Q4805" s="37" t="str">
        <f t="shared" si="830"/>
        <v>Enterprise Music Scotland</v>
      </c>
      <c r="R4805" s="6" t="str">
        <f t="shared" si="831"/>
        <v>G - Enterprise Music Scotland</v>
      </c>
      <c r="S4805" s="6" t="str">
        <f>IFERROR(INDEX('Vendor Over-ride'!$C:$C, MATCH($R:$R,'Vendor Over-ride'!$A:$A,0)),"")</f>
        <v>G - Enterprise Music Scotland</v>
      </c>
      <c r="U4805" s="38" t="str">
        <f t="shared" si="825"/>
        <v>Lottery</v>
      </c>
      <c r="V4805" s="5" t="str">
        <f t="shared" si="835"/>
        <v>AWARD</v>
      </c>
      <c r="W4805" s="5" t="b">
        <f t="shared" si="832"/>
        <v>0</v>
      </c>
      <c r="X4805" s="40">
        <f t="shared" ca="1" si="833"/>
        <v>229100</v>
      </c>
      <c r="Y4805" s="30" t="b">
        <f t="shared" ca="1" si="834"/>
        <v>1</v>
      </c>
    </row>
    <row r="4806" spans="1:25">
      <c r="A4806" s="28" t="s">
        <v>5366</v>
      </c>
      <c r="B4806" s="28" t="s">
        <v>5367</v>
      </c>
      <c r="C4806" s="28" t="s">
        <v>4959</v>
      </c>
      <c r="D4806" s="28" t="s">
        <v>2842</v>
      </c>
      <c r="E4806" s="29">
        <v>42377</v>
      </c>
      <c r="F4806" s="28" t="s">
        <v>4481</v>
      </c>
      <c r="G4806" s="30">
        <v>1458</v>
      </c>
      <c r="H4806" s="28" t="s">
        <v>16087</v>
      </c>
      <c r="I4806" s="31">
        <v>0</v>
      </c>
      <c r="J4806" s="31">
        <v>55000</v>
      </c>
      <c r="K4806" s="28" t="s">
        <v>13772</v>
      </c>
      <c r="L4806" s="32">
        <f t="shared" si="826"/>
        <v>-55000</v>
      </c>
      <c r="M4806" s="33">
        <f t="shared" si="827"/>
        <v>55000</v>
      </c>
      <c r="N4806" s="34" t="b">
        <v>1</v>
      </c>
      <c r="O4806" s="35">
        <f t="shared" si="828"/>
        <v>55000</v>
      </c>
      <c r="P4806" s="36" t="str">
        <f t="shared" si="829"/>
        <v>G</v>
      </c>
      <c r="Q4806" s="37" t="str">
        <f t="shared" si="830"/>
        <v>Feis Rois Ltd</v>
      </c>
      <c r="R4806" s="6" t="str">
        <f t="shared" si="831"/>
        <v>G - Feis Rois Ltd</v>
      </c>
      <c r="S4806" s="6" t="str">
        <f>IFERROR(INDEX('Vendor Over-ride'!$C:$C, MATCH($R:$R,'Vendor Over-ride'!$A:$A,0)),"")</f>
        <v>G - Feis Rois Ltd</v>
      </c>
      <c r="U4806" s="38" t="str">
        <f t="shared" si="825"/>
        <v>Lottery</v>
      </c>
      <c r="V4806" s="5" t="str">
        <f t="shared" si="835"/>
        <v>AWARD</v>
      </c>
      <c r="W4806" s="5" t="b">
        <f t="shared" si="832"/>
        <v>1</v>
      </c>
      <c r="X4806" s="40">
        <f t="shared" ca="1" si="833"/>
        <v>220000</v>
      </c>
      <c r="Y4806" s="30" t="b">
        <f t="shared" ca="1" si="834"/>
        <v>1</v>
      </c>
    </row>
    <row r="4807" spans="1:25">
      <c r="A4807" s="28" t="s">
        <v>5366</v>
      </c>
      <c r="B4807" s="28" t="s">
        <v>5367</v>
      </c>
      <c r="C4807" s="28" t="s">
        <v>4959</v>
      </c>
      <c r="D4807" s="28" t="s">
        <v>2842</v>
      </c>
      <c r="E4807" s="29">
        <v>42377</v>
      </c>
      <c r="F4807" s="28" t="s">
        <v>4482</v>
      </c>
      <c r="G4807" s="30">
        <v>1458</v>
      </c>
      <c r="H4807" s="28" t="s">
        <v>16088</v>
      </c>
      <c r="I4807" s="31">
        <v>0</v>
      </c>
      <c r="J4807" s="31">
        <v>25000</v>
      </c>
      <c r="K4807" s="28" t="s">
        <v>13774</v>
      </c>
      <c r="L4807" s="32">
        <f t="shared" si="826"/>
        <v>-25000</v>
      </c>
      <c r="M4807" s="33">
        <f t="shared" si="827"/>
        <v>25000</v>
      </c>
      <c r="N4807" s="34" t="b">
        <v>1</v>
      </c>
      <c r="O4807" s="35">
        <f t="shared" si="828"/>
        <v>25000</v>
      </c>
      <c r="P4807" s="36" t="str">
        <f t="shared" si="829"/>
        <v>G</v>
      </c>
      <c r="Q4807" s="37" t="str">
        <f t="shared" si="830"/>
        <v>Feisean nan Gaidheal</v>
      </c>
      <c r="R4807" s="6" t="str">
        <f t="shared" si="831"/>
        <v>G - Feisean nan Gaidheal</v>
      </c>
      <c r="S4807" s="6" t="str">
        <f>IFERROR(INDEX('Vendor Over-ride'!$C:$C, MATCH($R:$R,'Vendor Over-ride'!$A:$A,0)),"")</f>
        <v>G - Feisean nan Gaidheal</v>
      </c>
      <c r="U4807" s="38" t="str">
        <f t="shared" si="825"/>
        <v>Lottery</v>
      </c>
      <c r="V4807" s="5" t="str">
        <f t="shared" si="835"/>
        <v>AWARD</v>
      </c>
      <c r="W4807" s="5" t="b">
        <f t="shared" si="832"/>
        <v>1</v>
      </c>
      <c r="X4807" s="40">
        <f t="shared" ca="1" si="833"/>
        <v>529069.21</v>
      </c>
      <c r="Y4807" s="30" t="b">
        <f t="shared" ca="1" si="834"/>
        <v>1</v>
      </c>
    </row>
    <row r="4808" spans="1:25">
      <c r="A4808" s="28" t="s">
        <v>5366</v>
      </c>
      <c r="B4808" s="28" t="s">
        <v>5367</v>
      </c>
      <c r="C4808" s="28" t="s">
        <v>4959</v>
      </c>
      <c r="D4808" s="28" t="s">
        <v>2842</v>
      </c>
      <c r="E4808" s="29">
        <v>42377</v>
      </c>
      <c r="F4808" s="28" t="s">
        <v>4484</v>
      </c>
      <c r="G4808" s="30">
        <v>1458</v>
      </c>
      <c r="H4808" s="28" t="s">
        <v>16089</v>
      </c>
      <c r="I4808" s="31">
        <v>0</v>
      </c>
      <c r="J4808" s="31">
        <v>30000</v>
      </c>
      <c r="K4808" s="28" t="s">
        <v>13776</v>
      </c>
      <c r="L4808" s="32">
        <f t="shared" si="826"/>
        <v>-30000</v>
      </c>
      <c r="M4808" s="33">
        <f t="shared" si="827"/>
        <v>30000</v>
      </c>
      <c r="N4808" s="34" t="b">
        <v>1</v>
      </c>
      <c r="O4808" s="35">
        <f t="shared" si="828"/>
        <v>30000</v>
      </c>
      <c r="P4808" s="36" t="str">
        <f t="shared" si="829"/>
        <v>G</v>
      </c>
      <c r="Q4808" s="37" t="str">
        <f t="shared" si="830"/>
        <v>Festival City Theatre Trust</v>
      </c>
      <c r="R4808" s="6" t="str">
        <f t="shared" si="831"/>
        <v>G - Festival City Theatre Trust</v>
      </c>
      <c r="S4808" s="6" t="str">
        <f>IFERROR(INDEX('Vendor Over-ride'!$C:$C, MATCH($R:$R,'Vendor Over-ride'!$A:$A,0)),"")</f>
        <v>G - Festival City Theatre Trust</v>
      </c>
      <c r="U4808" s="38" t="str">
        <f t="shared" si="825"/>
        <v>Lottery</v>
      </c>
      <c r="V4808" s="5" t="str">
        <f t="shared" si="835"/>
        <v>AWARD</v>
      </c>
      <c r="W4808" s="5" t="b">
        <f t="shared" si="832"/>
        <v>1</v>
      </c>
      <c r="X4808" s="40">
        <f t="shared" ca="1" si="833"/>
        <v>131250</v>
      </c>
      <c r="Y4808" s="30" t="b">
        <f t="shared" ca="1" si="834"/>
        <v>1</v>
      </c>
    </row>
    <row r="4809" spans="1:25">
      <c r="A4809" s="28" t="s">
        <v>5366</v>
      </c>
      <c r="B4809" s="28" t="s">
        <v>5367</v>
      </c>
      <c r="C4809" s="28" t="s">
        <v>4959</v>
      </c>
      <c r="D4809" s="28" t="s">
        <v>2842</v>
      </c>
      <c r="E4809" s="29">
        <v>42377</v>
      </c>
      <c r="F4809" s="28" t="s">
        <v>4485</v>
      </c>
      <c r="G4809" s="30">
        <v>1458</v>
      </c>
      <c r="H4809" s="28" t="s">
        <v>16090</v>
      </c>
      <c r="I4809" s="31">
        <v>0</v>
      </c>
      <c r="J4809" s="31">
        <v>27500</v>
      </c>
      <c r="K4809" s="28" t="s">
        <v>13778</v>
      </c>
      <c r="L4809" s="32">
        <f t="shared" si="826"/>
        <v>-27500</v>
      </c>
      <c r="M4809" s="33">
        <f t="shared" si="827"/>
        <v>27500</v>
      </c>
      <c r="N4809" s="34" t="b">
        <v>1</v>
      </c>
      <c r="O4809" s="35">
        <f t="shared" si="828"/>
        <v>27500</v>
      </c>
      <c r="P4809" s="36" t="str">
        <f t="shared" si="829"/>
        <v>G</v>
      </c>
      <c r="Q4809" s="37" t="str">
        <f t="shared" si="830"/>
        <v>Glasgow East Arts Co Ltd</v>
      </c>
      <c r="R4809" s="6" t="str">
        <f t="shared" si="831"/>
        <v>G - Glasgow East Arts Co Ltd</v>
      </c>
      <c r="S4809" s="6" t="str">
        <f>IFERROR(INDEX('Vendor Over-ride'!$C:$C, MATCH($R:$R,'Vendor Over-ride'!$A:$A,0)),"")</f>
        <v>G - Glasgow East Arts Co Ltd</v>
      </c>
      <c r="U4809" s="38" t="str">
        <f t="shared" si="825"/>
        <v>Lottery</v>
      </c>
      <c r="V4809" s="5" t="str">
        <f t="shared" si="835"/>
        <v>AWARD</v>
      </c>
      <c r="W4809" s="5" t="b">
        <f t="shared" si="832"/>
        <v>1</v>
      </c>
      <c r="X4809" s="40">
        <f t="shared" ca="1" si="833"/>
        <v>126500</v>
      </c>
      <c r="Y4809" s="30" t="b">
        <f t="shared" ca="1" si="834"/>
        <v>1</v>
      </c>
    </row>
    <row r="4810" spans="1:25">
      <c r="A4810" s="28" t="s">
        <v>5366</v>
      </c>
      <c r="B4810" s="28" t="s">
        <v>5367</v>
      </c>
      <c r="C4810" s="28" t="s">
        <v>4959</v>
      </c>
      <c r="D4810" s="28" t="s">
        <v>2842</v>
      </c>
      <c r="E4810" s="29">
        <v>42377</v>
      </c>
      <c r="F4810" s="28" t="s">
        <v>4486</v>
      </c>
      <c r="G4810" s="30">
        <v>1458</v>
      </c>
      <c r="H4810" s="28" t="s">
        <v>16091</v>
      </c>
      <c r="I4810" s="31">
        <v>0</v>
      </c>
      <c r="J4810" s="31">
        <v>25351</v>
      </c>
      <c r="K4810" s="28" t="s">
        <v>13780</v>
      </c>
      <c r="L4810" s="32">
        <f t="shared" si="826"/>
        <v>-25351</v>
      </c>
      <c r="M4810" s="33">
        <f t="shared" si="827"/>
        <v>25351</v>
      </c>
      <c r="N4810" s="34" t="b">
        <v>1</v>
      </c>
      <c r="O4810" s="35">
        <f t="shared" si="828"/>
        <v>25351</v>
      </c>
      <c r="P4810" s="36" t="str">
        <f t="shared" si="829"/>
        <v>G</v>
      </c>
      <c r="Q4810" s="37" t="str">
        <f t="shared" si="830"/>
        <v>Glasgow Women's Library</v>
      </c>
      <c r="R4810" s="6" t="str">
        <f t="shared" si="831"/>
        <v>G - Glasgow Women's Library</v>
      </c>
      <c r="S4810" s="6" t="str">
        <f>IFERROR(INDEX('Vendor Over-ride'!$C:$C, MATCH($R:$R,'Vendor Over-ride'!$A:$A,0)),"")</f>
        <v>G - Glasgow Women's Library</v>
      </c>
      <c r="U4810" s="38" t="str">
        <f t="shared" si="825"/>
        <v>Lottery</v>
      </c>
      <c r="V4810" s="5" t="str">
        <f t="shared" si="835"/>
        <v>AWARD</v>
      </c>
      <c r="W4810" s="5" t="b">
        <f t="shared" si="832"/>
        <v>1</v>
      </c>
      <c r="X4810" s="40">
        <f t="shared" ca="1" si="833"/>
        <v>156607.41999999998</v>
      </c>
      <c r="Y4810" s="30" t="b">
        <f t="shared" ca="1" si="834"/>
        <v>1</v>
      </c>
    </row>
    <row r="4811" spans="1:25">
      <c r="A4811" s="28" t="s">
        <v>5366</v>
      </c>
      <c r="B4811" s="28" t="s">
        <v>5367</v>
      </c>
      <c r="C4811" s="28" t="s">
        <v>4959</v>
      </c>
      <c r="D4811" s="28" t="s">
        <v>2842</v>
      </c>
      <c r="E4811" s="29">
        <v>42377</v>
      </c>
      <c r="F4811" s="28" t="s">
        <v>4487</v>
      </c>
      <c r="G4811" s="30">
        <v>1458</v>
      </c>
      <c r="H4811" s="28" t="s">
        <v>16092</v>
      </c>
      <c r="I4811" s="31">
        <v>0</v>
      </c>
      <c r="J4811" s="31">
        <v>50000</v>
      </c>
      <c r="K4811" s="28" t="s">
        <v>14431</v>
      </c>
      <c r="L4811" s="32">
        <f t="shared" si="826"/>
        <v>-50000</v>
      </c>
      <c r="M4811" s="33">
        <f t="shared" si="827"/>
        <v>50000</v>
      </c>
      <c r="N4811" s="34" t="b">
        <v>1</v>
      </c>
      <c r="O4811" s="35">
        <f t="shared" si="828"/>
        <v>50000</v>
      </c>
      <c r="P4811" s="36" t="str">
        <f t="shared" si="829"/>
        <v>G</v>
      </c>
      <c r="Q4811" s="37" t="str">
        <f t="shared" si="830"/>
        <v>Greenock Arts Guild</v>
      </c>
      <c r="R4811" s="6" t="str">
        <f t="shared" si="831"/>
        <v>G - Greenock Arts Guild</v>
      </c>
      <c r="S4811" s="6" t="str">
        <f>IFERROR(INDEX('Vendor Over-ride'!$C:$C, MATCH($R:$R,'Vendor Over-ride'!$A:$A,0)),"")</f>
        <v>G - Greenock Arts Guild</v>
      </c>
      <c r="U4811" s="38" t="str">
        <f t="shared" si="825"/>
        <v>Lottery</v>
      </c>
      <c r="V4811" s="5" t="str">
        <f t="shared" si="835"/>
        <v>AWARD</v>
      </c>
      <c r="W4811" s="5" t="b">
        <f t="shared" si="832"/>
        <v>1</v>
      </c>
      <c r="X4811" s="40">
        <f t="shared" ca="1" si="833"/>
        <v>211784</v>
      </c>
      <c r="Y4811" s="30" t="b">
        <f t="shared" ca="1" si="834"/>
        <v>1</v>
      </c>
    </row>
    <row r="4812" spans="1:25">
      <c r="A4812" s="28" t="s">
        <v>5366</v>
      </c>
      <c r="B4812" s="28" t="s">
        <v>5367</v>
      </c>
      <c r="C4812" s="28" t="s">
        <v>4959</v>
      </c>
      <c r="D4812" s="28" t="s">
        <v>2842</v>
      </c>
      <c r="E4812" s="29">
        <v>42377</v>
      </c>
      <c r="F4812" s="28" t="s">
        <v>4488</v>
      </c>
      <c r="G4812" s="30">
        <v>1458</v>
      </c>
      <c r="H4812" s="28" t="s">
        <v>16093</v>
      </c>
      <c r="I4812" s="31">
        <v>0</v>
      </c>
      <c r="J4812" s="31">
        <v>91250</v>
      </c>
      <c r="K4812" s="28" t="s">
        <v>13782</v>
      </c>
      <c r="L4812" s="32">
        <f t="shared" si="826"/>
        <v>-91250</v>
      </c>
      <c r="M4812" s="33">
        <f t="shared" si="827"/>
        <v>91250</v>
      </c>
      <c r="N4812" s="34" t="b">
        <v>1</v>
      </c>
      <c r="O4812" s="35">
        <f t="shared" si="828"/>
        <v>91250</v>
      </c>
      <c r="P4812" s="36" t="str">
        <f t="shared" si="829"/>
        <v>G</v>
      </c>
      <c r="Q4812" s="37" t="str">
        <f t="shared" si="830"/>
        <v>Imaginate</v>
      </c>
      <c r="R4812" s="6" t="str">
        <f t="shared" si="831"/>
        <v>G - Imaginate</v>
      </c>
      <c r="S4812" s="6" t="str">
        <f>IFERROR(INDEX('Vendor Over-ride'!$C:$C, MATCH($R:$R,'Vendor Over-ride'!$A:$A,0)),"")</f>
        <v>G - Imaginate</v>
      </c>
      <c r="U4812" s="38" t="str">
        <f t="shared" si="825"/>
        <v>Lottery</v>
      </c>
      <c r="V4812" s="5" t="str">
        <f t="shared" si="835"/>
        <v>AWARD</v>
      </c>
      <c r="W4812" s="5" t="b">
        <f t="shared" si="832"/>
        <v>1</v>
      </c>
      <c r="X4812" s="40">
        <f t="shared" ca="1" si="833"/>
        <v>365000</v>
      </c>
      <c r="Y4812" s="30" t="b">
        <f t="shared" ca="1" si="834"/>
        <v>1</v>
      </c>
    </row>
    <row r="4813" spans="1:25">
      <c r="A4813" s="28" t="s">
        <v>5366</v>
      </c>
      <c r="B4813" s="28" t="s">
        <v>5367</v>
      </c>
      <c r="C4813" s="28" t="s">
        <v>4959</v>
      </c>
      <c r="D4813" s="28" t="s">
        <v>2842</v>
      </c>
      <c r="E4813" s="29">
        <v>42377</v>
      </c>
      <c r="F4813" s="28" t="s">
        <v>16094</v>
      </c>
      <c r="G4813" s="30">
        <v>1458</v>
      </c>
      <c r="H4813" s="28" t="s">
        <v>16095</v>
      </c>
      <c r="I4813" s="31">
        <v>0</v>
      </c>
      <c r="J4813" s="31">
        <v>25000</v>
      </c>
      <c r="K4813" s="28" t="s">
        <v>13784</v>
      </c>
      <c r="L4813" s="32">
        <f t="shared" si="826"/>
        <v>-25000</v>
      </c>
      <c r="M4813" s="33">
        <f t="shared" si="827"/>
        <v>25000</v>
      </c>
      <c r="N4813" s="34" t="b">
        <v>1</v>
      </c>
      <c r="O4813" s="35">
        <f t="shared" si="828"/>
        <v>25000</v>
      </c>
      <c r="P4813" s="36" t="str">
        <f t="shared" si="829"/>
        <v>G</v>
      </c>
      <c r="Q4813" s="37" t="str">
        <f t="shared" si="830"/>
        <v>Indepen-dance</v>
      </c>
      <c r="R4813" s="6" t="str">
        <f t="shared" si="831"/>
        <v>G - Indepen-dance</v>
      </c>
      <c r="S4813" s="6" t="str">
        <f>IFERROR(INDEX('Vendor Over-ride'!$C:$C, MATCH($R:$R,'Vendor Over-ride'!$A:$A,0)),"")</f>
        <v>G - Indepen-dance</v>
      </c>
      <c r="U4813" s="38" t="str">
        <f t="shared" si="825"/>
        <v>Lottery</v>
      </c>
      <c r="V4813" s="5" t="str">
        <f t="shared" si="835"/>
        <v>AWARD</v>
      </c>
      <c r="W4813" s="5" t="b">
        <f t="shared" si="832"/>
        <v>1</v>
      </c>
      <c r="X4813" s="40">
        <f t="shared" ca="1" si="833"/>
        <v>107240</v>
      </c>
      <c r="Y4813" s="30" t="b">
        <f t="shared" ca="1" si="834"/>
        <v>1</v>
      </c>
    </row>
    <row r="4814" spans="1:25">
      <c r="A4814" s="28" t="s">
        <v>5366</v>
      </c>
      <c r="B4814" s="28" t="s">
        <v>5367</v>
      </c>
      <c r="C4814" s="28" t="s">
        <v>4959</v>
      </c>
      <c r="D4814" s="28" t="s">
        <v>2842</v>
      </c>
      <c r="E4814" s="29">
        <v>42377</v>
      </c>
      <c r="F4814" s="28" t="s">
        <v>4489</v>
      </c>
      <c r="G4814" s="30">
        <v>1458</v>
      </c>
      <c r="H4814" s="28" t="s">
        <v>16096</v>
      </c>
      <c r="I4814" s="31">
        <v>0</v>
      </c>
      <c r="J4814" s="31">
        <v>15000</v>
      </c>
      <c r="K4814" s="28" t="s">
        <v>13786</v>
      </c>
      <c r="L4814" s="32">
        <f t="shared" si="826"/>
        <v>-15000</v>
      </c>
      <c r="M4814" s="33">
        <f t="shared" si="827"/>
        <v>15000</v>
      </c>
      <c r="N4814" s="34" t="b">
        <v>1</v>
      </c>
      <c r="O4814" s="35">
        <f t="shared" si="828"/>
        <v>15000</v>
      </c>
      <c r="P4814" s="36" t="str">
        <f t="shared" si="829"/>
        <v>G</v>
      </c>
      <c r="Q4814" s="37" t="str">
        <f t="shared" si="830"/>
        <v>Luminate</v>
      </c>
      <c r="R4814" s="6" t="str">
        <f t="shared" si="831"/>
        <v>G - Luminate</v>
      </c>
      <c r="S4814" s="6" t="str">
        <f>IFERROR(INDEX('Vendor Over-ride'!$C:$C, MATCH($R:$R,'Vendor Over-ride'!$A:$A,0)),"")</f>
        <v>G - Luminate</v>
      </c>
      <c r="U4814" s="38" t="str">
        <f t="shared" si="825"/>
        <v>Lottery</v>
      </c>
      <c r="V4814" s="5" t="str">
        <f t="shared" si="835"/>
        <v>AWARD</v>
      </c>
      <c r="W4814" s="5" t="b">
        <f t="shared" si="832"/>
        <v>0</v>
      </c>
      <c r="X4814" s="40">
        <f t="shared" ca="1" si="833"/>
        <v>100000</v>
      </c>
      <c r="Y4814" s="30" t="b">
        <f t="shared" ca="1" si="834"/>
        <v>1</v>
      </c>
    </row>
    <row r="4815" spans="1:25">
      <c r="A4815" s="28" t="s">
        <v>5366</v>
      </c>
      <c r="B4815" s="28" t="s">
        <v>5367</v>
      </c>
      <c r="C4815" s="28" t="s">
        <v>4959</v>
      </c>
      <c r="D4815" s="28" t="s">
        <v>2842</v>
      </c>
      <c r="E4815" s="29">
        <v>42377</v>
      </c>
      <c r="F4815" s="28" t="s">
        <v>4490</v>
      </c>
      <c r="G4815" s="30">
        <v>1458</v>
      </c>
      <c r="H4815" s="28" t="s">
        <v>16097</v>
      </c>
      <c r="I4815" s="31">
        <v>0</v>
      </c>
      <c r="J4815" s="31">
        <v>35625</v>
      </c>
      <c r="K4815" s="28" t="s">
        <v>13788</v>
      </c>
      <c r="L4815" s="32">
        <f t="shared" si="826"/>
        <v>-35625</v>
      </c>
      <c r="M4815" s="33">
        <f t="shared" si="827"/>
        <v>35625</v>
      </c>
      <c r="N4815" s="34" t="b">
        <v>1</v>
      </c>
      <c r="O4815" s="35">
        <f t="shared" si="828"/>
        <v>35625</v>
      </c>
      <c r="P4815" s="36" t="str">
        <f t="shared" si="829"/>
        <v>G</v>
      </c>
      <c r="Q4815" s="37" t="str">
        <f t="shared" si="830"/>
        <v>Lung Ha's Theatre Company</v>
      </c>
      <c r="R4815" s="6" t="str">
        <f t="shared" si="831"/>
        <v>G - Lung Ha's Theatre Company</v>
      </c>
      <c r="S4815" s="6" t="str">
        <f>IFERROR(INDEX('Vendor Over-ride'!$C:$C, MATCH($R:$R,'Vendor Over-ride'!$A:$A,0)),"")</f>
        <v>G - Lung Ha's Theatre Company</v>
      </c>
      <c r="U4815" s="38" t="str">
        <f t="shared" si="825"/>
        <v>Lottery</v>
      </c>
      <c r="V4815" s="5" t="str">
        <f t="shared" si="835"/>
        <v>AWARD</v>
      </c>
      <c r="W4815" s="5" t="b">
        <f t="shared" si="832"/>
        <v>1</v>
      </c>
      <c r="X4815" s="40">
        <f t="shared" ca="1" si="833"/>
        <v>142500</v>
      </c>
      <c r="Y4815" s="30" t="b">
        <f t="shared" ca="1" si="834"/>
        <v>1</v>
      </c>
    </row>
    <row r="4816" spans="1:25">
      <c r="A4816" s="28" t="s">
        <v>5366</v>
      </c>
      <c r="B4816" s="28" t="s">
        <v>5367</v>
      </c>
      <c r="C4816" s="28" t="s">
        <v>4959</v>
      </c>
      <c r="D4816" s="28" t="s">
        <v>2842</v>
      </c>
      <c r="E4816" s="29">
        <v>42377</v>
      </c>
      <c r="F4816" s="28" t="s">
        <v>4491</v>
      </c>
      <c r="G4816" s="30">
        <v>1458</v>
      </c>
      <c r="H4816" s="28" t="s">
        <v>16098</v>
      </c>
      <c r="I4816" s="31">
        <v>0</v>
      </c>
      <c r="J4816" s="31">
        <v>50000</v>
      </c>
      <c r="K4816" s="28" t="s">
        <v>13790</v>
      </c>
      <c r="L4816" s="32">
        <f t="shared" si="826"/>
        <v>-50000</v>
      </c>
      <c r="M4816" s="33">
        <f t="shared" si="827"/>
        <v>50000</v>
      </c>
      <c r="N4816" s="34" t="b">
        <v>1</v>
      </c>
      <c r="O4816" s="35">
        <f t="shared" si="828"/>
        <v>50000</v>
      </c>
      <c r="P4816" s="36" t="str">
        <f t="shared" si="829"/>
        <v>G</v>
      </c>
      <c r="Q4816" s="37" t="str">
        <f t="shared" si="830"/>
        <v>National Youth Choir of Scotland</v>
      </c>
      <c r="R4816" s="6" t="str">
        <f t="shared" si="831"/>
        <v>G - National Youth Choir of Scotland</v>
      </c>
      <c r="S4816" s="6" t="str">
        <f>IFERROR(INDEX('Vendor Over-ride'!$C:$C, MATCH($R:$R,'Vendor Over-ride'!$A:$A,0)),"")</f>
        <v>G - National Youth Choir of Scotland</v>
      </c>
      <c r="U4816" s="38" t="str">
        <f t="shared" si="825"/>
        <v>Lottery</v>
      </c>
      <c r="V4816" s="5" t="str">
        <f t="shared" si="835"/>
        <v>AWARD</v>
      </c>
      <c r="W4816" s="5" t="b">
        <f t="shared" si="832"/>
        <v>1</v>
      </c>
      <c r="X4816" s="40">
        <f t="shared" ca="1" si="833"/>
        <v>200000</v>
      </c>
      <c r="Y4816" s="30" t="b">
        <f t="shared" ca="1" si="834"/>
        <v>1</v>
      </c>
    </row>
    <row r="4817" spans="1:25">
      <c r="A4817" s="28" t="s">
        <v>5366</v>
      </c>
      <c r="B4817" s="28" t="s">
        <v>5367</v>
      </c>
      <c r="C4817" s="28" t="s">
        <v>4959</v>
      </c>
      <c r="D4817" s="28" t="s">
        <v>2842</v>
      </c>
      <c r="E4817" s="29">
        <v>42377</v>
      </c>
      <c r="F4817" s="28" t="s">
        <v>4492</v>
      </c>
      <c r="G4817" s="30">
        <v>1458</v>
      </c>
      <c r="H4817" s="28" t="s">
        <v>16099</v>
      </c>
      <c r="I4817" s="31">
        <v>0</v>
      </c>
      <c r="J4817" s="31">
        <v>54167</v>
      </c>
      <c r="K4817" s="28" t="s">
        <v>13792</v>
      </c>
      <c r="L4817" s="32">
        <f t="shared" si="826"/>
        <v>-54167</v>
      </c>
      <c r="M4817" s="33">
        <f t="shared" si="827"/>
        <v>54167</v>
      </c>
      <c r="N4817" s="34" t="b">
        <v>1</v>
      </c>
      <c r="O4817" s="35">
        <f t="shared" si="828"/>
        <v>54167</v>
      </c>
      <c r="P4817" s="36" t="str">
        <f t="shared" si="829"/>
        <v>G</v>
      </c>
      <c r="Q4817" s="37" t="str">
        <f t="shared" si="830"/>
        <v>The National Youth Orchestra of Scotland</v>
      </c>
      <c r="R4817" s="6" t="str">
        <f t="shared" si="831"/>
        <v>G - The National Youth Orchestra of Scotland</v>
      </c>
      <c r="S4817" s="6" t="str">
        <f>IFERROR(INDEX('Vendor Over-ride'!$C:$C, MATCH($R:$R,'Vendor Over-ride'!$A:$A,0)),"")</f>
        <v>G - The National Youth Orchestra of Scotland</v>
      </c>
      <c r="U4817" s="38" t="str">
        <f t="shared" si="825"/>
        <v>Lottery</v>
      </c>
      <c r="V4817" s="5" t="str">
        <f t="shared" si="835"/>
        <v>AWARD</v>
      </c>
      <c r="W4817" s="5" t="b">
        <f t="shared" si="832"/>
        <v>1</v>
      </c>
      <c r="X4817" s="40">
        <f t="shared" ca="1" si="833"/>
        <v>216667</v>
      </c>
      <c r="Y4817" s="30" t="b">
        <f t="shared" ca="1" si="834"/>
        <v>1</v>
      </c>
    </row>
    <row r="4818" spans="1:25">
      <c r="A4818" s="28" t="s">
        <v>5366</v>
      </c>
      <c r="B4818" s="28" t="s">
        <v>5367</v>
      </c>
      <c r="C4818" s="28" t="s">
        <v>4959</v>
      </c>
      <c r="D4818" s="28" t="s">
        <v>2842</v>
      </c>
      <c r="E4818" s="29">
        <v>42377</v>
      </c>
      <c r="F4818" s="28" t="s">
        <v>4494</v>
      </c>
      <c r="G4818" s="30">
        <v>1458</v>
      </c>
      <c r="H4818" s="28" t="s">
        <v>16100</v>
      </c>
      <c r="I4818" s="31">
        <v>0</v>
      </c>
      <c r="J4818" s="31">
        <v>18759</v>
      </c>
      <c r="K4818" s="28" t="s">
        <v>13794</v>
      </c>
      <c r="L4818" s="32">
        <f t="shared" si="826"/>
        <v>-18759</v>
      </c>
      <c r="M4818" s="33">
        <f t="shared" si="827"/>
        <v>18759</v>
      </c>
      <c r="N4818" s="34" t="b">
        <v>1</v>
      </c>
      <c r="O4818" s="35">
        <f t="shared" si="828"/>
        <v>18759</v>
      </c>
      <c r="P4818" s="36" t="str">
        <f t="shared" si="829"/>
        <v>G</v>
      </c>
      <c r="Q4818" s="37" t="str">
        <f t="shared" si="830"/>
        <v>North East Arts Touring</v>
      </c>
      <c r="R4818" s="6" t="str">
        <f t="shared" si="831"/>
        <v>G - North East Arts Touring</v>
      </c>
      <c r="S4818" s="6" t="str">
        <f>IFERROR(INDEX('Vendor Over-ride'!$C:$C, MATCH($R:$R,'Vendor Over-ride'!$A:$A,0)),"")</f>
        <v>G - North East Arts Touring</v>
      </c>
      <c r="U4818" s="38" t="str">
        <f t="shared" si="825"/>
        <v>Lottery</v>
      </c>
      <c r="V4818" s="5" t="str">
        <f t="shared" si="835"/>
        <v>AWARD</v>
      </c>
      <c r="W4818" s="5" t="b">
        <f t="shared" si="832"/>
        <v>0</v>
      </c>
      <c r="X4818" s="40">
        <f t="shared" ca="1" si="833"/>
        <v>91033</v>
      </c>
      <c r="Y4818" s="30" t="b">
        <f t="shared" ca="1" si="834"/>
        <v>1</v>
      </c>
    </row>
    <row r="4819" spans="1:25">
      <c r="A4819" s="28" t="s">
        <v>5366</v>
      </c>
      <c r="B4819" s="28" t="s">
        <v>5367</v>
      </c>
      <c r="C4819" s="28" t="s">
        <v>4959</v>
      </c>
      <c r="D4819" s="28" t="s">
        <v>2842</v>
      </c>
      <c r="E4819" s="29">
        <v>42377</v>
      </c>
      <c r="F4819" s="28" t="s">
        <v>4495</v>
      </c>
      <c r="G4819" s="30">
        <v>1458</v>
      </c>
      <c r="H4819" s="28" t="s">
        <v>16101</v>
      </c>
      <c r="I4819" s="31">
        <v>0</v>
      </c>
      <c r="J4819" s="31">
        <v>35834</v>
      </c>
      <c r="K4819" s="28" t="s">
        <v>13796</v>
      </c>
      <c r="L4819" s="32">
        <f t="shared" si="826"/>
        <v>-35834</v>
      </c>
      <c r="M4819" s="33">
        <f t="shared" si="827"/>
        <v>35834</v>
      </c>
      <c r="N4819" s="34" t="b">
        <v>1</v>
      </c>
      <c r="O4819" s="35">
        <f t="shared" si="828"/>
        <v>35834</v>
      </c>
      <c r="P4819" s="36" t="str">
        <f t="shared" si="829"/>
        <v>G</v>
      </c>
      <c r="Q4819" s="37" t="str">
        <f t="shared" si="830"/>
        <v>Project Ability</v>
      </c>
      <c r="R4819" s="6" t="str">
        <f t="shared" si="831"/>
        <v>G - Project Ability</v>
      </c>
      <c r="S4819" s="6" t="str">
        <f>IFERROR(INDEX('Vendor Over-ride'!$C:$C, MATCH($R:$R,'Vendor Over-ride'!$A:$A,0)),"")</f>
        <v>G - Project Ability</v>
      </c>
      <c r="U4819" s="38" t="str">
        <f t="shared" si="825"/>
        <v>Lottery</v>
      </c>
      <c r="V4819" s="5" t="str">
        <f t="shared" si="835"/>
        <v>AWARD</v>
      </c>
      <c r="W4819" s="5" t="b">
        <f t="shared" si="832"/>
        <v>1</v>
      </c>
      <c r="X4819" s="40">
        <f t="shared" ca="1" si="833"/>
        <v>147083</v>
      </c>
      <c r="Y4819" s="30" t="b">
        <f t="shared" ca="1" si="834"/>
        <v>1</v>
      </c>
    </row>
    <row r="4820" spans="1:25">
      <c r="A4820" s="28" t="s">
        <v>5366</v>
      </c>
      <c r="B4820" s="28" t="s">
        <v>5367</v>
      </c>
      <c r="C4820" s="28" t="s">
        <v>4959</v>
      </c>
      <c r="D4820" s="28" t="s">
        <v>2842</v>
      </c>
      <c r="E4820" s="29">
        <v>42377</v>
      </c>
      <c r="F4820" s="28" t="s">
        <v>4496</v>
      </c>
      <c r="G4820" s="30">
        <v>1458</v>
      </c>
      <c r="H4820" s="28" t="s">
        <v>16102</v>
      </c>
      <c r="I4820" s="31">
        <v>0</v>
      </c>
      <c r="J4820" s="31">
        <v>11250</v>
      </c>
      <c r="K4820" s="28" t="s">
        <v>13799</v>
      </c>
      <c r="L4820" s="32">
        <f t="shared" si="826"/>
        <v>-11250</v>
      </c>
      <c r="M4820" s="33">
        <f t="shared" si="827"/>
        <v>11250</v>
      </c>
      <c r="N4820" s="34" t="b">
        <v>1</v>
      </c>
      <c r="O4820" s="35">
        <f t="shared" si="828"/>
        <v>11250</v>
      </c>
      <c r="P4820" s="36" t="str">
        <f t="shared" si="829"/>
        <v>G</v>
      </c>
      <c r="Q4820" s="37" t="str">
        <f t="shared" si="830"/>
        <v>Rapture Theatre Company</v>
      </c>
      <c r="R4820" s="6" t="str">
        <f t="shared" si="831"/>
        <v>G - Rapture Theatre Company</v>
      </c>
      <c r="S4820" s="6" t="str">
        <f>IFERROR(INDEX('Vendor Over-ride'!$C:$C, MATCH($R:$R,'Vendor Over-ride'!$A:$A,0)),"")</f>
        <v>G - Rapture Theatre Company</v>
      </c>
      <c r="U4820" s="38" t="str">
        <f t="shared" si="825"/>
        <v>Lottery</v>
      </c>
      <c r="V4820" s="5" t="str">
        <f t="shared" si="835"/>
        <v>AWARD</v>
      </c>
      <c r="W4820" s="5" t="b">
        <f t="shared" si="832"/>
        <v>0</v>
      </c>
      <c r="X4820" s="40">
        <f t="shared" ca="1" si="833"/>
        <v>125000</v>
      </c>
      <c r="Y4820" s="30" t="b">
        <f t="shared" ca="1" si="834"/>
        <v>1</v>
      </c>
    </row>
    <row r="4821" spans="1:25">
      <c r="A4821" s="28" t="s">
        <v>5366</v>
      </c>
      <c r="B4821" s="28" t="s">
        <v>5367</v>
      </c>
      <c r="C4821" s="28" t="s">
        <v>4959</v>
      </c>
      <c r="D4821" s="28" t="s">
        <v>2842</v>
      </c>
      <c r="E4821" s="29">
        <v>42377</v>
      </c>
      <c r="F4821" s="28" t="s">
        <v>4497</v>
      </c>
      <c r="G4821" s="30">
        <v>1458</v>
      </c>
      <c r="H4821" s="28" t="s">
        <v>16103</v>
      </c>
      <c r="I4821" s="31">
        <v>0</v>
      </c>
      <c r="J4821" s="31">
        <v>53194</v>
      </c>
      <c r="K4821" s="28" t="s">
        <v>13801</v>
      </c>
      <c r="L4821" s="32">
        <f t="shared" si="826"/>
        <v>-53194</v>
      </c>
      <c r="M4821" s="33">
        <f t="shared" si="827"/>
        <v>53194</v>
      </c>
      <c r="N4821" s="34" t="b">
        <v>1</v>
      </c>
      <c r="O4821" s="35">
        <f t="shared" si="828"/>
        <v>53194</v>
      </c>
      <c r="P4821" s="36" t="str">
        <f t="shared" si="829"/>
        <v>G</v>
      </c>
      <c r="Q4821" s="37" t="str">
        <f t="shared" si="830"/>
        <v>Regional Screen Scotland</v>
      </c>
      <c r="R4821" s="6" t="str">
        <f t="shared" si="831"/>
        <v>G - Regional Screen Scotland</v>
      </c>
      <c r="S4821" s="6" t="str">
        <f>IFERROR(INDEX('Vendor Over-ride'!$C:$C, MATCH($R:$R,'Vendor Over-ride'!$A:$A,0)),"")</f>
        <v>G - Regional Screen Scotland</v>
      </c>
      <c r="U4821" s="38" t="str">
        <f t="shared" si="825"/>
        <v>Lottery</v>
      </c>
      <c r="V4821" s="5" t="str">
        <f t="shared" si="835"/>
        <v>AWARD</v>
      </c>
      <c r="W4821" s="5" t="b">
        <f t="shared" si="832"/>
        <v>1</v>
      </c>
      <c r="X4821" s="40">
        <f t="shared" ca="1" si="833"/>
        <v>266529</v>
      </c>
      <c r="Y4821" s="30" t="b">
        <f t="shared" ca="1" si="834"/>
        <v>1</v>
      </c>
    </row>
    <row r="4822" spans="1:25">
      <c r="A4822" s="28" t="s">
        <v>5366</v>
      </c>
      <c r="B4822" s="28" t="s">
        <v>5367</v>
      </c>
      <c r="C4822" s="28" t="s">
        <v>4959</v>
      </c>
      <c r="D4822" s="28" t="s">
        <v>2842</v>
      </c>
      <c r="E4822" s="29">
        <v>42377</v>
      </c>
      <c r="F4822" s="28" t="s">
        <v>4498</v>
      </c>
      <c r="G4822" s="30">
        <v>1458</v>
      </c>
      <c r="H4822" s="28" t="s">
        <v>16104</v>
      </c>
      <c r="I4822" s="31">
        <v>0</v>
      </c>
      <c r="J4822" s="31">
        <v>11309</v>
      </c>
      <c r="K4822" s="28" t="s">
        <v>13803</v>
      </c>
      <c r="L4822" s="32">
        <f t="shared" si="826"/>
        <v>-11309</v>
      </c>
      <c r="M4822" s="33">
        <f t="shared" si="827"/>
        <v>11309</v>
      </c>
      <c r="N4822" s="34" t="b">
        <v>1</v>
      </c>
      <c r="O4822" s="35">
        <f t="shared" si="828"/>
        <v>11309</v>
      </c>
      <c r="P4822" s="36" t="str">
        <f t="shared" si="829"/>
        <v>G</v>
      </c>
      <c r="Q4822" s="37" t="str">
        <f t="shared" si="830"/>
        <v>Scottish Film Limited ( Film Hub Scotland )</v>
      </c>
      <c r="R4822" s="6" t="str">
        <f t="shared" si="831"/>
        <v>G - Scottish Film Limited ( Film Hub Scotland )</v>
      </c>
      <c r="S4822" s="6" t="str">
        <f>IFERROR(INDEX('Vendor Over-ride'!$C:$C, MATCH($R:$R,'Vendor Over-ride'!$A:$A,0)),"")</f>
        <v>G - Scottish Film Limited ( Film Hub Scotland )</v>
      </c>
      <c r="U4822" s="38" t="str">
        <f t="shared" si="825"/>
        <v>Lottery</v>
      </c>
      <c r="V4822" s="5" t="str">
        <f t="shared" si="835"/>
        <v>AWARD</v>
      </c>
      <c r="W4822" s="5" t="b">
        <f t="shared" si="832"/>
        <v>0</v>
      </c>
      <c r="X4822" s="40">
        <f t="shared" ca="1" si="833"/>
        <v>65940</v>
      </c>
      <c r="Y4822" s="30" t="b">
        <f t="shared" ca="1" si="834"/>
        <v>1</v>
      </c>
    </row>
    <row r="4823" spans="1:25">
      <c r="A4823" s="28" t="s">
        <v>5366</v>
      </c>
      <c r="B4823" s="28" t="s">
        <v>5367</v>
      </c>
      <c r="C4823" s="28" t="s">
        <v>4959</v>
      </c>
      <c r="D4823" s="28" t="s">
        <v>2842</v>
      </c>
      <c r="E4823" s="29">
        <v>42377</v>
      </c>
      <c r="F4823" s="28" t="s">
        <v>16105</v>
      </c>
      <c r="G4823" s="30">
        <v>1458</v>
      </c>
      <c r="H4823" s="28" t="s">
        <v>16106</v>
      </c>
      <c r="I4823" s="31">
        <v>0</v>
      </c>
      <c r="J4823" s="31">
        <v>40508</v>
      </c>
      <c r="K4823" s="28" t="s">
        <v>13805</v>
      </c>
      <c r="L4823" s="32">
        <f t="shared" si="826"/>
        <v>-40508</v>
      </c>
      <c r="M4823" s="33">
        <f t="shared" si="827"/>
        <v>40508</v>
      </c>
      <c r="N4823" s="34" t="b">
        <v>1</v>
      </c>
      <c r="O4823" s="35">
        <f t="shared" si="828"/>
        <v>40508</v>
      </c>
      <c r="P4823" s="36" t="str">
        <f t="shared" si="829"/>
        <v>G</v>
      </c>
      <c r="Q4823" s="37" t="str">
        <f t="shared" si="830"/>
        <v>Scottish National Jazz Orchestra</v>
      </c>
      <c r="R4823" s="6" t="str">
        <f t="shared" si="831"/>
        <v>G - Scottish National Jazz Orchestra</v>
      </c>
      <c r="S4823" s="6" t="str">
        <f>IFERROR(INDEX('Vendor Over-ride'!$C:$C, MATCH($R:$R,'Vendor Over-ride'!$A:$A,0)),"")</f>
        <v>G - Scottish National Jazz Orchestra</v>
      </c>
      <c r="U4823" s="38" t="str">
        <f t="shared" si="825"/>
        <v>Lottery</v>
      </c>
      <c r="V4823" s="5" t="str">
        <f t="shared" si="835"/>
        <v>AWARD</v>
      </c>
      <c r="W4823" s="5" t="b">
        <f t="shared" si="832"/>
        <v>1</v>
      </c>
      <c r="X4823" s="40">
        <f t="shared" ca="1" si="833"/>
        <v>259225</v>
      </c>
      <c r="Y4823" s="30" t="b">
        <f t="shared" ca="1" si="834"/>
        <v>1</v>
      </c>
    </row>
    <row r="4824" spans="1:25">
      <c r="A4824" s="28" t="s">
        <v>5366</v>
      </c>
      <c r="B4824" s="28" t="s">
        <v>5367</v>
      </c>
      <c r="C4824" s="28" t="s">
        <v>4959</v>
      </c>
      <c r="D4824" s="28" t="s">
        <v>2842</v>
      </c>
      <c r="E4824" s="29">
        <v>42377</v>
      </c>
      <c r="F4824" s="28" t="s">
        <v>4499</v>
      </c>
      <c r="G4824" s="30">
        <v>1458</v>
      </c>
      <c r="H4824" s="28" t="s">
        <v>16107</v>
      </c>
      <c r="I4824" s="31">
        <v>0</v>
      </c>
      <c r="J4824" s="31">
        <v>43333</v>
      </c>
      <c r="K4824" s="28" t="s">
        <v>13808</v>
      </c>
      <c r="L4824" s="32">
        <f t="shared" si="826"/>
        <v>-43333</v>
      </c>
      <c r="M4824" s="33">
        <f t="shared" si="827"/>
        <v>43333</v>
      </c>
      <c r="N4824" s="34" t="b">
        <v>1</v>
      </c>
      <c r="O4824" s="35">
        <f t="shared" si="828"/>
        <v>43333</v>
      </c>
      <c r="P4824" s="36" t="str">
        <f t="shared" si="829"/>
        <v>G</v>
      </c>
      <c r="Q4824" s="37" t="str">
        <f t="shared" si="830"/>
        <v>Scottish Youth Dance (Y Dance)</v>
      </c>
      <c r="R4824" s="6" t="str">
        <f t="shared" si="831"/>
        <v>G - Scottish Youth Dance (Y Dance)</v>
      </c>
      <c r="S4824" s="6" t="str">
        <f>IFERROR(INDEX('Vendor Over-ride'!$C:$C, MATCH($R:$R,'Vendor Over-ride'!$A:$A,0)),"")</f>
        <v>G - Scottish Youth Dance (Y Dance)</v>
      </c>
      <c r="U4824" s="38" t="str">
        <f t="shared" si="825"/>
        <v>Lottery</v>
      </c>
      <c r="V4824" s="5" t="str">
        <f t="shared" si="835"/>
        <v>AWARD</v>
      </c>
      <c r="W4824" s="5" t="b">
        <f t="shared" si="832"/>
        <v>1</v>
      </c>
      <c r="X4824" s="40">
        <f t="shared" ca="1" si="833"/>
        <v>183333</v>
      </c>
      <c r="Y4824" s="30" t="b">
        <f t="shared" ca="1" si="834"/>
        <v>1</v>
      </c>
    </row>
    <row r="4825" spans="1:25">
      <c r="A4825" s="28" t="s">
        <v>5366</v>
      </c>
      <c r="B4825" s="28" t="s">
        <v>5367</v>
      </c>
      <c r="C4825" s="28" t="s">
        <v>4959</v>
      </c>
      <c r="D4825" s="28" t="s">
        <v>2842</v>
      </c>
      <c r="E4825" s="29">
        <v>42377</v>
      </c>
      <c r="F4825" s="28" t="s">
        <v>4500</v>
      </c>
      <c r="G4825" s="30">
        <v>1458</v>
      </c>
      <c r="H4825" s="28" t="s">
        <v>16108</v>
      </c>
      <c r="I4825" s="31">
        <v>0</v>
      </c>
      <c r="J4825" s="31">
        <v>36000</v>
      </c>
      <c r="K4825" s="28" t="s">
        <v>13811</v>
      </c>
      <c r="L4825" s="32">
        <f t="shared" si="826"/>
        <v>-36000</v>
      </c>
      <c r="M4825" s="33">
        <f t="shared" si="827"/>
        <v>36000</v>
      </c>
      <c r="N4825" s="34" t="b">
        <v>1</v>
      </c>
      <c r="O4825" s="35">
        <f t="shared" si="828"/>
        <v>36000</v>
      </c>
      <c r="P4825" s="36" t="str">
        <f t="shared" si="829"/>
        <v>G</v>
      </c>
      <c r="Q4825" s="37" t="str">
        <f t="shared" si="830"/>
        <v>Stellar Quines Ltd</v>
      </c>
      <c r="R4825" s="6" t="str">
        <f t="shared" si="831"/>
        <v>G - Stellar Quines Ltd</v>
      </c>
      <c r="S4825" s="6" t="str">
        <f>IFERROR(INDEX('Vendor Over-ride'!$C:$C, MATCH($R:$R,'Vendor Over-ride'!$A:$A,0)),"")</f>
        <v>G - Stellar Quines Ltd</v>
      </c>
      <c r="U4825" s="38" t="str">
        <f t="shared" si="825"/>
        <v>Lottery</v>
      </c>
      <c r="V4825" s="5" t="str">
        <f t="shared" si="835"/>
        <v>AWARD</v>
      </c>
      <c r="W4825" s="5" t="b">
        <f t="shared" si="832"/>
        <v>1</v>
      </c>
      <c r="X4825" s="40">
        <f t="shared" ca="1" si="833"/>
        <v>218000</v>
      </c>
      <c r="Y4825" s="30" t="b">
        <f t="shared" ca="1" si="834"/>
        <v>1</v>
      </c>
    </row>
    <row r="4826" spans="1:25">
      <c r="A4826" s="28" t="s">
        <v>5366</v>
      </c>
      <c r="B4826" s="28" t="s">
        <v>5367</v>
      </c>
      <c r="C4826" s="28" t="s">
        <v>4959</v>
      </c>
      <c r="D4826" s="28" t="s">
        <v>2842</v>
      </c>
      <c r="E4826" s="29">
        <v>42377</v>
      </c>
      <c r="F4826" s="28" t="s">
        <v>4501</v>
      </c>
      <c r="G4826" s="30">
        <v>1458</v>
      </c>
      <c r="H4826" s="28" t="s">
        <v>16109</v>
      </c>
      <c r="I4826" s="31">
        <v>0</v>
      </c>
      <c r="J4826" s="31">
        <v>37500</v>
      </c>
      <c r="K4826" s="28" t="s">
        <v>13813</v>
      </c>
      <c r="L4826" s="32">
        <f t="shared" si="826"/>
        <v>-37500</v>
      </c>
      <c r="M4826" s="33">
        <f t="shared" si="827"/>
        <v>37500</v>
      </c>
      <c r="N4826" s="34" t="b">
        <v>1</v>
      </c>
      <c r="O4826" s="35">
        <f t="shared" si="828"/>
        <v>37500</v>
      </c>
      <c r="P4826" s="36" t="str">
        <f t="shared" si="829"/>
        <v>G</v>
      </c>
      <c r="Q4826" s="37" t="str">
        <f t="shared" si="830"/>
        <v>The National Piping Centre</v>
      </c>
      <c r="R4826" s="6" t="str">
        <f t="shared" si="831"/>
        <v>G - The National Piping Centre</v>
      </c>
      <c r="S4826" s="6" t="str">
        <f>IFERROR(INDEX('Vendor Over-ride'!$C:$C, MATCH($R:$R,'Vendor Over-ride'!$A:$A,0)),"")</f>
        <v>G - The National Piping Centre</v>
      </c>
      <c r="U4826" s="38" t="str">
        <f t="shared" si="825"/>
        <v>Lottery</v>
      </c>
      <c r="V4826" s="5" t="str">
        <f t="shared" si="835"/>
        <v>AWARD</v>
      </c>
      <c r="W4826" s="5" t="b">
        <f t="shared" si="832"/>
        <v>1</v>
      </c>
      <c r="X4826" s="40">
        <f t="shared" ca="1" si="833"/>
        <v>150000</v>
      </c>
      <c r="Y4826" s="30" t="b">
        <f t="shared" ca="1" si="834"/>
        <v>1</v>
      </c>
    </row>
    <row r="4827" spans="1:25">
      <c r="A4827" s="28" t="s">
        <v>5366</v>
      </c>
      <c r="B4827" s="28" t="s">
        <v>5367</v>
      </c>
      <c r="C4827" s="28" t="s">
        <v>4959</v>
      </c>
      <c r="D4827" s="28" t="s">
        <v>2842</v>
      </c>
      <c r="E4827" s="29">
        <v>42377</v>
      </c>
      <c r="F4827" s="28" t="s">
        <v>4502</v>
      </c>
      <c r="G4827" s="30">
        <v>1458</v>
      </c>
      <c r="H4827" s="28" t="s">
        <v>16110</v>
      </c>
      <c r="I4827" s="31">
        <v>0</v>
      </c>
      <c r="J4827" s="31">
        <v>5000</v>
      </c>
      <c r="K4827" s="28" t="s">
        <v>13815</v>
      </c>
      <c r="L4827" s="32">
        <f t="shared" si="826"/>
        <v>-5000</v>
      </c>
      <c r="M4827" s="33">
        <f t="shared" si="827"/>
        <v>5000</v>
      </c>
      <c r="N4827" s="34" t="b">
        <v>1</v>
      </c>
      <c r="O4827" s="35">
        <f t="shared" si="828"/>
        <v>5000</v>
      </c>
      <c r="P4827" s="36" t="str">
        <f t="shared" si="829"/>
        <v>G</v>
      </c>
      <c r="Q4827" s="37" t="str">
        <f t="shared" si="830"/>
        <v>The Stove Network Ltd</v>
      </c>
      <c r="R4827" s="6" t="str">
        <f t="shared" si="831"/>
        <v>G - The Stove Network Ltd</v>
      </c>
      <c r="S4827" s="6" t="str">
        <f>IFERROR(INDEX('Vendor Over-ride'!$C:$C, MATCH($R:$R,'Vendor Over-ride'!$A:$A,0)),"")</f>
        <v>G - The Stove Network Ltd</v>
      </c>
      <c r="U4827" s="38" t="str">
        <f t="shared" si="825"/>
        <v>Lottery</v>
      </c>
      <c r="V4827" s="5" t="str">
        <f t="shared" si="835"/>
        <v>AWARD</v>
      </c>
      <c r="W4827" s="5" t="b">
        <f t="shared" si="832"/>
        <v>0</v>
      </c>
      <c r="X4827" s="40">
        <f t="shared" ca="1" si="833"/>
        <v>67500</v>
      </c>
      <c r="Y4827" s="30" t="b">
        <f t="shared" ca="1" si="834"/>
        <v>1</v>
      </c>
    </row>
    <row r="4828" spans="1:25">
      <c r="A4828" s="28" t="s">
        <v>5366</v>
      </c>
      <c r="B4828" s="28" t="s">
        <v>5367</v>
      </c>
      <c r="C4828" s="28" t="s">
        <v>4959</v>
      </c>
      <c r="D4828" s="28" t="s">
        <v>2842</v>
      </c>
      <c r="E4828" s="29">
        <v>42377</v>
      </c>
      <c r="F4828" s="28" t="s">
        <v>4503</v>
      </c>
      <c r="G4828" s="30">
        <v>1458</v>
      </c>
      <c r="H4828" s="28" t="s">
        <v>16111</v>
      </c>
      <c r="I4828" s="31">
        <v>0</v>
      </c>
      <c r="J4828" s="31">
        <v>30000</v>
      </c>
      <c r="K4828" s="28" t="s">
        <v>13817</v>
      </c>
      <c r="L4828" s="32">
        <f t="shared" si="826"/>
        <v>-30000</v>
      </c>
      <c r="M4828" s="33">
        <f t="shared" si="827"/>
        <v>30000</v>
      </c>
      <c r="N4828" s="34" t="b">
        <v>1</v>
      </c>
      <c r="O4828" s="35">
        <f t="shared" si="828"/>
        <v>30000</v>
      </c>
      <c r="P4828" s="36" t="str">
        <f t="shared" si="829"/>
        <v>G</v>
      </c>
      <c r="Q4828" s="37" t="str">
        <f t="shared" si="830"/>
        <v>The Touring Network (Highlands &amp; Islands)</v>
      </c>
      <c r="R4828" s="6" t="str">
        <f t="shared" si="831"/>
        <v>G - The Touring Network (Highlands &amp; Islands)</v>
      </c>
      <c r="S4828" s="6" t="str">
        <f>IFERROR(INDEX('Vendor Over-ride'!$C:$C, MATCH($R:$R,'Vendor Over-ride'!$A:$A,0)),"")</f>
        <v>G - The Touring Network (Highlands &amp; Islands)</v>
      </c>
      <c r="U4828" s="38" t="str">
        <f t="shared" si="825"/>
        <v>Lottery</v>
      </c>
      <c r="V4828" s="5" t="str">
        <f t="shared" si="835"/>
        <v>AWARD</v>
      </c>
      <c r="W4828" s="5" t="b">
        <f t="shared" si="832"/>
        <v>1</v>
      </c>
      <c r="X4828" s="40">
        <f t="shared" ca="1" si="833"/>
        <v>204540</v>
      </c>
      <c r="Y4828" s="30" t="b">
        <f t="shared" ca="1" si="834"/>
        <v>1</v>
      </c>
    </row>
    <row r="4829" spans="1:25">
      <c r="A4829" s="28" t="s">
        <v>5366</v>
      </c>
      <c r="B4829" s="28" t="s">
        <v>5367</v>
      </c>
      <c r="C4829" s="28" t="s">
        <v>4959</v>
      </c>
      <c r="D4829" s="28" t="s">
        <v>2842</v>
      </c>
      <c r="E4829" s="29">
        <v>42377</v>
      </c>
      <c r="F4829" s="28" t="s">
        <v>4504</v>
      </c>
      <c r="G4829" s="30">
        <v>1458</v>
      </c>
      <c r="H4829" s="28" t="s">
        <v>16112</v>
      </c>
      <c r="I4829" s="31">
        <v>0</v>
      </c>
      <c r="J4829" s="31">
        <v>38333</v>
      </c>
      <c r="K4829" s="28" t="s">
        <v>13819</v>
      </c>
      <c r="L4829" s="32">
        <f t="shared" si="826"/>
        <v>-38333</v>
      </c>
      <c r="M4829" s="33">
        <f t="shared" si="827"/>
        <v>38333</v>
      </c>
      <c r="N4829" s="34" t="b">
        <v>1</v>
      </c>
      <c r="O4829" s="35">
        <f t="shared" si="828"/>
        <v>38333</v>
      </c>
      <c r="P4829" s="36" t="str">
        <f t="shared" si="829"/>
        <v>G</v>
      </c>
      <c r="Q4829" s="37" t="str">
        <f t="shared" si="830"/>
        <v>City of Edinburgh Council (Travelling Gallery)</v>
      </c>
      <c r="R4829" s="6" t="str">
        <f t="shared" si="831"/>
        <v>G - City of Edinburgh Council (Travelling Gallery)</v>
      </c>
      <c r="S4829" s="6" t="str">
        <f>IFERROR(INDEX('Vendor Over-ride'!$C:$C, MATCH($R:$R,'Vendor Over-ride'!$A:$A,0)),"")</f>
        <v>G - City of Edinburgh Council (Travelling Gallery)</v>
      </c>
      <c r="U4829" s="38" t="str">
        <f t="shared" si="825"/>
        <v>Lottery</v>
      </c>
      <c r="V4829" s="5" t="str">
        <f t="shared" si="835"/>
        <v>AWARD</v>
      </c>
      <c r="W4829" s="5" t="b">
        <f t="shared" si="832"/>
        <v>1</v>
      </c>
      <c r="X4829" s="40">
        <f t="shared" ca="1" si="833"/>
        <v>172737.89</v>
      </c>
      <c r="Y4829" s="30" t="b">
        <f t="shared" ca="1" si="834"/>
        <v>1</v>
      </c>
    </row>
    <row r="4830" spans="1:25">
      <c r="A4830" s="28" t="s">
        <v>5366</v>
      </c>
      <c r="B4830" s="28" t="s">
        <v>5367</v>
      </c>
      <c r="C4830" s="28" t="s">
        <v>4959</v>
      </c>
      <c r="D4830" s="28" t="s">
        <v>2842</v>
      </c>
      <c r="E4830" s="29">
        <v>42377</v>
      </c>
      <c r="F4830" s="28" t="s">
        <v>4505</v>
      </c>
      <c r="G4830" s="30">
        <v>1458</v>
      </c>
      <c r="H4830" s="28" t="s">
        <v>16113</v>
      </c>
      <c r="I4830" s="31">
        <v>0</v>
      </c>
      <c r="J4830" s="31">
        <v>25000</v>
      </c>
      <c r="K4830" s="28" t="s">
        <v>13821</v>
      </c>
      <c r="L4830" s="32">
        <f t="shared" si="826"/>
        <v>-25000</v>
      </c>
      <c r="M4830" s="33">
        <f t="shared" si="827"/>
        <v>25000</v>
      </c>
      <c r="N4830" s="34" t="b">
        <v>1</v>
      </c>
      <c r="O4830" s="35">
        <f t="shared" si="828"/>
        <v>25000</v>
      </c>
      <c r="P4830" s="36" t="str">
        <f t="shared" si="829"/>
        <v>G</v>
      </c>
      <c r="Q4830" s="37" t="str">
        <f t="shared" si="830"/>
        <v>Voluntary Arts Scotland</v>
      </c>
      <c r="R4830" s="6" t="str">
        <f t="shared" si="831"/>
        <v>G - Voluntary Arts Scotland</v>
      </c>
      <c r="S4830" s="6" t="str">
        <f>IFERROR(INDEX('Vendor Over-ride'!$C:$C, MATCH($R:$R,'Vendor Over-ride'!$A:$A,0)),"")</f>
        <v>G - Voluntary Arts Scotland</v>
      </c>
      <c r="U4830" s="38" t="str">
        <f t="shared" si="825"/>
        <v>Lottery</v>
      </c>
      <c r="V4830" s="5" t="str">
        <f t="shared" si="835"/>
        <v>AWARD</v>
      </c>
      <c r="W4830" s="5" t="b">
        <f t="shared" si="832"/>
        <v>1</v>
      </c>
      <c r="X4830" s="40">
        <f t="shared" ca="1" si="833"/>
        <v>102989</v>
      </c>
      <c r="Y4830" s="30" t="b">
        <f t="shared" ca="1" si="834"/>
        <v>1</v>
      </c>
    </row>
    <row r="4831" spans="1:25">
      <c r="A4831" s="28" t="s">
        <v>5366</v>
      </c>
      <c r="B4831" s="28" t="s">
        <v>5367</v>
      </c>
      <c r="C4831" s="28" t="s">
        <v>4959</v>
      </c>
      <c r="D4831" s="28" t="s">
        <v>2842</v>
      </c>
      <c r="E4831" s="29">
        <v>42377</v>
      </c>
      <c r="F4831" s="28" t="s">
        <v>4506</v>
      </c>
      <c r="G4831" s="30">
        <v>1458</v>
      </c>
      <c r="H4831" s="28" t="s">
        <v>16114</v>
      </c>
      <c r="I4831" s="31">
        <v>0</v>
      </c>
      <c r="J4831" s="31">
        <v>14500</v>
      </c>
      <c r="K4831" s="28" t="s">
        <v>13823</v>
      </c>
      <c r="L4831" s="32">
        <f t="shared" si="826"/>
        <v>-14500</v>
      </c>
      <c r="M4831" s="33">
        <f t="shared" si="827"/>
        <v>14500</v>
      </c>
      <c r="N4831" s="34" t="b">
        <v>1</v>
      </c>
      <c r="O4831" s="35">
        <f t="shared" si="828"/>
        <v>14500</v>
      </c>
      <c r="P4831" s="36" t="str">
        <f t="shared" si="829"/>
        <v>G</v>
      </c>
      <c r="Q4831" s="37" t="str">
        <f t="shared" si="830"/>
        <v>Wigtown Festival Company</v>
      </c>
      <c r="R4831" s="6" t="str">
        <f t="shared" si="831"/>
        <v>G - Wigtown Festival Company</v>
      </c>
      <c r="S4831" s="6" t="str">
        <f>IFERROR(INDEX('Vendor Over-ride'!$C:$C, MATCH($R:$R,'Vendor Over-ride'!$A:$A,0)),"")</f>
        <v>G - Wigtown Festival Company</v>
      </c>
      <c r="U4831" s="38" t="str">
        <f t="shared" si="825"/>
        <v>Lottery</v>
      </c>
      <c r="V4831" s="5" t="str">
        <f t="shared" si="835"/>
        <v>AWARD</v>
      </c>
      <c r="W4831" s="5" t="b">
        <f t="shared" si="832"/>
        <v>0</v>
      </c>
      <c r="X4831" s="40">
        <f t="shared" ca="1" si="833"/>
        <v>74500</v>
      </c>
      <c r="Y4831" s="30" t="b">
        <f t="shared" ca="1" si="834"/>
        <v>1</v>
      </c>
    </row>
    <row r="4832" spans="1:25">
      <c r="A4832" s="28" t="s">
        <v>5366</v>
      </c>
      <c r="B4832" s="28" t="s">
        <v>5367</v>
      </c>
      <c r="C4832" s="28" t="s">
        <v>4959</v>
      </c>
      <c r="D4832" s="28" t="s">
        <v>2842</v>
      </c>
      <c r="E4832" s="29">
        <v>42377</v>
      </c>
      <c r="F4832" s="28" t="s">
        <v>4507</v>
      </c>
      <c r="G4832" s="30">
        <v>1458</v>
      </c>
      <c r="H4832" s="28" t="s">
        <v>16115</v>
      </c>
      <c r="I4832" s="31">
        <v>0</v>
      </c>
      <c r="J4832" s="31">
        <v>30000</v>
      </c>
      <c r="K4832" s="28" t="s">
        <v>13825</v>
      </c>
      <c r="L4832" s="32">
        <f t="shared" si="826"/>
        <v>-30000</v>
      </c>
      <c r="M4832" s="33">
        <f t="shared" si="827"/>
        <v>30000</v>
      </c>
      <c r="N4832" s="34" t="b">
        <v>1</v>
      </c>
      <c r="O4832" s="35">
        <f t="shared" si="828"/>
        <v>30000</v>
      </c>
      <c r="P4832" s="36" t="str">
        <f t="shared" si="829"/>
        <v>G</v>
      </c>
      <c r="Q4832" s="37" t="str">
        <f t="shared" si="830"/>
        <v>Woodend Arts Ltd</v>
      </c>
      <c r="R4832" s="6" t="str">
        <f t="shared" si="831"/>
        <v>G - Woodend Arts Ltd</v>
      </c>
      <c r="S4832" s="6" t="str">
        <f>IFERROR(INDEX('Vendor Over-ride'!$C:$C, MATCH($R:$R,'Vendor Over-ride'!$A:$A,0)),"")</f>
        <v>G - Woodend Arts Ltd</v>
      </c>
      <c r="U4832" s="38" t="str">
        <f t="shared" si="825"/>
        <v>Lottery</v>
      </c>
      <c r="V4832" s="5" t="str">
        <f t="shared" si="835"/>
        <v>AWARD</v>
      </c>
      <c r="W4832" s="5" t="b">
        <f t="shared" si="832"/>
        <v>1</v>
      </c>
      <c r="X4832" s="40">
        <f t="shared" ca="1" si="833"/>
        <v>234304</v>
      </c>
      <c r="Y4832" s="30" t="b">
        <f t="shared" ca="1" si="834"/>
        <v>1</v>
      </c>
    </row>
    <row r="4833" spans="1:25">
      <c r="A4833" s="28" t="s">
        <v>5366</v>
      </c>
      <c r="B4833" s="28" t="s">
        <v>5367</v>
      </c>
      <c r="C4833" s="28" t="s">
        <v>4959</v>
      </c>
      <c r="D4833" s="28" t="s">
        <v>2842</v>
      </c>
      <c r="E4833" s="29">
        <v>42377</v>
      </c>
      <c r="F4833" s="28" t="s">
        <v>4508</v>
      </c>
      <c r="G4833" s="30">
        <v>1458</v>
      </c>
      <c r="H4833" s="28" t="s">
        <v>16116</v>
      </c>
      <c r="I4833" s="31">
        <v>0</v>
      </c>
      <c r="J4833" s="31">
        <v>35000</v>
      </c>
      <c r="K4833" s="28" t="s">
        <v>13827</v>
      </c>
      <c r="L4833" s="32">
        <f t="shared" si="826"/>
        <v>-35000</v>
      </c>
      <c r="M4833" s="33">
        <f t="shared" si="827"/>
        <v>35000</v>
      </c>
      <c r="N4833" s="34" t="b">
        <v>1</v>
      </c>
      <c r="O4833" s="35">
        <f t="shared" si="828"/>
        <v>35000</v>
      </c>
      <c r="P4833" s="36" t="str">
        <f t="shared" si="829"/>
        <v>G</v>
      </c>
      <c r="Q4833" s="37" t="str">
        <f t="shared" si="830"/>
        <v>Youth Theatre Arts Scotland</v>
      </c>
      <c r="R4833" s="6" t="str">
        <f t="shared" si="831"/>
        <v>G - Youth Theatre Arts Scotland</v>
      </c>
      <c r="S4833" s="6" t="str">
        <f>IFERROR(INDEX('Vendor Over-ride'!$C:$C, MATCH($R:$R,'Vendor Over-ride'!$A:$A,0)),"")</f>
        <v>G - Youth Theatre Arts Scotland</v>
      </c>
      <c r="U4833" s="38" t="str">
        <f t="shared" si="825"/>
        <v>Lottery</v>
      </c>
      <c r="V4833" s="5" t="str">
        <f t="shared" si="835"/>
        <v>AWARD</v>
      </c>
      <c r="W4833" s="5" t="b">
        <f t="shared" si="832"/>
        <v>1</v>
      </c>
      <c r="X4833" s="40">
        <f t="shared" ca="1" si="833"/>
        <v>140000</v>
      </c>
      <c r="Y4833" s="30" t="b">
        <f t="shared" ca="1" si="834"/>
        <v>1</v>
      </c>
    </row>
    <row r="4834" spans="1:25" hidden="1">
      <c r="A4834" s="28" t="s">
        <v>5366</v>
      </c>
      <c r="B4834" s="28" t="s">
        <v>5367</v>
      </c>
      <c r="C4834" s="28" t="s">
        <v>4959</v>
      </c>
      <c r="D4834" s="28" t="s">
        <v>2842</v>
      </c>
      <c r="E4834" s="29">
        <v>42377</v>
      </c>
      <c r="F4834" s="28" t="s">
        <v>4509</v>
      </c>
      <c r="G4834" s="30">
        <v>1458</v>
      </c>
      <c r="H4834" s="28" t="s">
        <v>16117</v>
      </c>
      <c r="I4834" s="31">
        <v>0</v>
      </c>
      <c r="J4834" s="31">
        <v>2576.2800000000002</v>
      </c>
      <c r="K4834" s="28" t="s">
        <v>5574</v>
      </c>
      <c r="L4834" s="32">
        <f t="shared" si="826"/>
        <v>-2576.2800000000002</v>
      </c>
      <c r="M4834" s="33">
        <f t="shared" si="827"/>
        <v>2576.2800000000002</v>
      </c>
      <c r="N4834" s="34" t="b">
        <v>1</v>
      </c>
      <c r="O4834" s="35">
        <f t="shared" si="828"/>
        <v>2576.2800000000002</v>
      </c>
      <c r="P4834" s="36" t="str">
        <f t="shared" si="829"/>
        <v>T</v>
      </c>
      <c r="Q4834" s="37" t="str">
        <f t="shared" si="830"/>
        <v>Creative Services Scotland Ltd</v>
      </c>
      <c r="R4834" s="6" t="str">
        <f t="shared" si="831"/>
        <v>T - Creative Services Scotland Ltd</v>
      </c>
      <c r="S4834" s="6" t="str">
        <f>IFERROR(INDEX('Vendor Over-ride'!$C:$C, MATCH($R:$R,'Vendor Over-ride'!$A:$A,0)),"")</f>
        <v>T - Creative Services Scotland Ltd</v>
      </c>
      <c r="U4834" s="38" t="str">
        <f t="shared" si="825"/>
        <v>Lottery</v>
      </c>
      <c r="V4834" s="5" t="str">
        <f t="shared" si="835"/>
        <v>TRADE</v>
      </c>
      <c r="W4834" s="5" t="b">
        <f t="shared" si="832"/>
        <v>0</v>
      </c>
      <c r="X4834" s="40">
        <f t="shared" ca="1" si="833"/>
        <v>5282.57</v>
      </c>
      <c r="Y4834" s="30" t="b">
        <f t="shared" ca="1" si="834"/>
        <v>0</v>
      </c>
    </row>
    <row r="4835" spans="1:25">
      <c r="A4835" s="28" t="s">
        <v>5366</v>
      </c>
      <c r="B4835" s="28" t="s">
        <v>5367</v>
      </c>
      <c r="C4835" s="28" t="s">
        <v>4959</v>
      </c>
      <c r="D4835" s="28" t="s">
        <v>2842</v>
      </c>
      <c r="E4835" s="29">
        <v>42377</v>
      </c>
      <c r="F4835" s="28" t="s">
        <v>4510</v>
      </c>
      <c r="G4835" s="30">
        <v>1458</v>
      </c>
      <c r="H4835" s="28" t="s">
        <v>16118</v>
      </c>
      <c r="I4835" s="31">
        <v>0</v>
      </c>
      <c r="J4835" s="31">
        <v>818.4</v>
      </c>
      <c r="K4835" s="28" t="s">
        <v>5467</v>
      </c>
      <c r="L4835" s="32">
        <f t="shared" si="826"/>
        <v>-818.4</v>
      </c>
      <c r="M4835" s="33">
        <f t="shared" si="827"/>
        <v>818.4</v>
      </c>
      <c r="N4835" s="34" t="b">
        <v>1</v>
      </c>
      <c r="O4835" s="35">
        <f t="shared" si="828"/>
        <v>818.4</v>
      </c>
      <c r="P4835" s="36" t="str">
        <f t="shared" si="829"/>
        <v>T</v>
      </c>
      <c r="Q4835" s="37" t="str">
        <f t="shared" si="830"/>
        <v>Pinsent Masons LLP</v>
      </c>
      <c r="R4835" s="6" t="str">
        <f t="shared" si="831"/>
        <v>T - Pinsent Masons LLP</v>
      </c>
      <c r="S4835" s="6" t="str">
        <f>IFERROR(INDEX('Vendor Over-ride'!$C:$C, MATCH($R:$R,'Vendor Over-ride'!$A:$A,0)),"")</f>
        <v>T - Pinsent Masons LLP</v>
      </c>
      <c r="T4835" s="41" t="s">
        <v>2800</v>
      </c>
      <c r="U4835" s="38" t="str">
        <f t="shared" si="825"/>
        <v>Lottery</v>
      </c>
      <c r="V4835" s="5" t="str">
        <f t="shared" si="835"/>
        <v>TRADE</v>
      </c>
      <c r="W4835" s="5" t="b">
        <f t="shared" si="832"/>
        <v>0</v>
      </c>
      <c r="X4835" s="40">
        <f t="shared" ca="1" si="833"/>
        <v>122180.4</v>
      </c>
      <c r="Y4835" s="30" t="b">
        <f t="shared" ca="1" si="834"/>
        <v>1</v>
      </c>
    </row>
    <row r="4836" spans="1:25" hidden="1">
      <c r="A4836" s="28" t="s">
        <v>5366</v>
      </c>
      <c r="B4836" s="28" t="s">
        <v>5367</v>
      </c>
      <c r="C4836" s="28" t="s">
        <v>4959</v>
      </c>
      <c r="D4836" s="28" t="s">
        <v>2842</v>
      </c>
      <c r="E4836" s="29">
        <v>42377</v>
      </c>
      <c r="F4836" s="28" t="s">
        <v>4511</v>
      </c>
      <c r="G4836" s="30">
        <v>1458</v>
      </c>
      <c r="H4836" s="28" t="s">
        <v>16119</v>
      </c>
      <c r="I4836" s="31">
        <v>0</v>
      </c>
      <c r="J4836" s="31">
        <v>420</v>
      </c>
      <c r="K4836" s="28" t="s">
        <v>7117</v>
      </c>
      <c r="L4836" s="32">
        <f t="shared" si="826"/>
        <v>-420</v>
      </c>
      <c r="M4836" s="33">
        <f t="shared" si="827"/>
        <v>420</v>
      </c>
      <c r="N4836" s="34" t="b">
        <v>1</v>
      </c>
      <c r="O4836" s="35">
        <f t="shared" si="828"/>
        <v>420</v>
      </c>
      <c r="P4836" s="36" t="str">
        <f t="shared" si="829"/>
        <v>T</v>
      </c>
      <c r="Q4836" s="37" t="str">
        <f t="shared" si="830"/>
        <v>Scottish Storytelling Centre</v>
      </c>
      <c r="R4836" s="6" t="str">
        <f t="shared" si="831"/>
        <v>T - Scottish Storytelling Centre</v>
      </c>
      <c r="S4836" s="6" t="str">
        <f>IFERROR(INDEX('Vendor Over-ride'!$C:$C, MATCH($R:$R,'Vendor Over-ride'!$A:$A,0)),"")</f>
        <v>T - Scottish Storytelling Centre</v>
      </c>
      <c r="U4836" s="38" t="str">
        <f t="shared" si="825"/>
        <v>Lottery</v>
      </c>
      <c r="V4836" s="5" t="str">
        <f t="shared" si="835"/>
        <v>TRADE</v>
      </c>
      <c r="W4836" s="5" t="b">
        <f t="shared" si="832"/>
        <v>0</v>
      </c>
      <c r="X4836" s="40">
        <f t="shared" ca="1" si="833"/>
        <v>1008</v>
      </c>
      <c r="Y4836" s="30" t="b">
        <f t="shared" ca="1" si="834"/>
        <v>0</v>
      </c>
    </row>
    <row r="4837" spans="1:25" hidden="1">
      <c r="A4837" s="28" t="s">
        <v>5366</v>
      </c>
      <c r="B4837" s="28" t="s">
        <v>5367</v>
      </c>
      <c r="C4837" s="28" t="s">
        <v>4959</v>
      </c>
      <c r="D4837" s="28" t="s">
        <v>2842</v>
      </c>
      <c r="E4837" s="29">
        <v>42381</v>
      </c>
      <c r="F4837" s="28" t="s">
        <v>4512</v>
      </c>
      <c r="G4837" s="30">
        <v>1467</v>
      </c>
      <c r="H4837" s="28" t="s">
        <v>16120</v>
      </c>
      <c r="I4837" s="31">
        <v>0</v>
      </c>
      <c r="J4837" s="31">
        <v>2311</v>
      </c>
      <c r="K4837" s="28" t="s">
        <v>5711</v>
      </c>
      <c r="L4837" s="32">
        <f t="shared" si="826"/>
        <v>-2311</v>
      </c>
      <c r="M4837" s="33">
        <f t="shared" si="827"/>
        <v>2311</v>
      </c>
      <c r="N4837" s="34" t="b">
        <v>1</v>
      </c>
      <c r="O4837" s="35">
        <f t="shared" si="828"/>
        <v>2311</v>
      </c>
      <c r="P4837" s="36" t="str">
        <f t="shared" si="829"/>
        <v>G</v>
      </c>
      <c r="Q4837" s="37" t="str">
        <f t="shared" si="830"/>
        <v>Ullapool Book Festival</v>
      </c>
      <c r="R4837" s="6" t="str">
        <f t="shared" si="831"/>
        <v>G - Ullapool Book Festival</v>
      </c>
      <c r="S4837" s="6" t="str">
        <f>IFERROR(INDEX('Vendor Over-ride'!$C:$C, MATCH($R:$R,'Vendor Over-ride'!$A:$A,0)),"")</f>
        <v>G - Ullapool Book Festival</v>
      </c>
      <c r="U4837" s="38" t="str">
        <f t="shared" si="825"/>
        <v>Lottery</v>
      </c>
      <c r="V4837" s="5" t="str">
        <f t="shared" si="835"/>
        <v>AWARD</v>
      </c>
      <c r="W4837" s="5" t="b">
        <f t="shared" si="832"/>
        <v>0</v>
      </c>
      <c r="X4837" s="40">
        <f t="shared" ca="1" si="833"/>
        <v>9811</v>
      </c>
      <c r="Y4837" s="30" t="b">
        <f t="shared" ca="1" si="834"/>
        <v>0</v>
      </c>
    </row>
    <row r="4838" spans="1:25" hidden="1">
      <c r="A4838" s="28" t="s">
        <v>5366</v>
      </c>
      <c r="B4838" s="28" t="s">
        <v>5367</v>
      </c>
      <c r="C4838" s="28" t="s">
        <v>4959</v>
      </c>
      <c r="D4838" s="28" t="s">
        <v>2842</v>
      </c>
      <c r="E4838" s="29">
        <v>42381</v>
      </c>
      <c r="F4838" s="28" t="s">
        <v>4513</v>
      </c>
      <c r="G4838" s="30">
        <v>1467</v>
      </c>
      <c r="H4838" s="28" t="s">
        <v>16121</v>
      </c>
      <c r="I4838" s="31">
        <v>0</v>
      </c>
      <c r="J4838" s="31">
        <v>8750</v>
      </c>
      <c r="K4838" s="28" t="s">
        <v>5726</v>
      </c>
      <c r="L4838" s="32">
        <f t="shared" si="826"/>
        <v>-8750</v>
      </c>
      <c r="M4838" s="33">
        <f t="shared" si="827"/>
        <v>8750</v>
      </c>
      <c r="N4838" s="34" t="b">
        <v>1</v>
      </c>
      <c r="O4838" s="35">
        <f t="shared" si="828"/>
        <v>8750</v>
      </c>
      <c r="P4838" s="36" t="str">
        <f t="shared" si="829"/>
        <v>G</v>
      </c>
      <c r="Q4838" s="37" t="str">
        <f t="shared" si="830"/>
        <v>Shetland Jazz Club</v>
      </c>
      <c r="R4838" s="6" t="str">
        <f t="shared" si="831"/>
        <v>G - Shetland Jazz Club</v>
      </c>
      <c r="S4838" s="6" t="str">
        <f>IFERROR(INDEX('Vendor Over-ride'!$C:$C, MATCH($R:$R,'Vendor Over-ride'!$A:$A,0)),"")</f>
        <v>G - Shetland Jazz Club</v>
      </c>
      <c r="U4838" s="38" t="str">
        <f t="shared" si="825"/>
        <v>Lottery</v>
      </c>
      <c r="V4838" s="5" t="str">
        <f t="shared" si="835"/>
        <v>AWARD</v>
      </c>
      <c r="W4838" s="5" t="b">
        <f t="shared" si="832"/>
        <v>0</v>
      </c>
      <c r="X4838" s="40">
        <f t="shared" ca="1" si="833"/>
        <v>8750</v>
      </c>
      <c r="Y4838" s="30" t="b">
        <f t="shared" ca="1" si="834"/>
        <v>0</v>
      </c>
    </row>
    <row r="4839" spans="1:25" hidden="1">
      <c r="A4839" s="28" t="s">
        <v>5366</v>
      </c>
      <c r="B4839" s="28" t="s">
        <v>5367</v>
      </c>
      <c r="C4839" s="28" t="s">
        <v>4959</v>
      </c>
      <c r="D4839" s="28" t="s">
        <v>2842</v>
      </c>
      <c r="E4839" s="29">
        <v>42381</v>
      </c>
      <c r="F4839" s="28" t="s">
        <v>4514</v>
      </c>
      <c r="G4839" s="30">
        <v>1467</v>
      </c>
      <c r="H4839" s="28" t="s">
        <v>16122</v>
      </c>
      <c r="I4839" s="31">
        <v>0</v>
      </c>
      <c r="J4839" s="31">
        <v>3375</v>
      </c>
      <c r="K4839" s="28" t="s">
        <v>5733</v>
      </c>
      <c r="L4839" s="32">
        <f t="shared" si="826"/>
        <v>-3375</v>
      </c>
      <c r="M4839" s="33">
        <f t="shared" si="827"/>
        <v>3375</v>
      </c>
      <c r="N4839" s="34" t="b">
        <v>1</v>
      </c>
      <c r="O4839" s="35">
        <f t="shared" si="828"/>
        <v>3375</v>
      </c>
      <c r="P4839" s="36" t="str">
        <f t="shared" si="829"/>
        <v>G</v>
      </c>
      <c r="Q4839" s="37" t="str">
        <f t="shared" si="830"/>
        <v>48 Hour Film Project</v>
      </c>
      <c r="R4839" s="6" t="str">
        <f t="shared" si="831"/>
        <v>G - 48 Hour Film Project</v>
      </c>
      <c r="S4839" s="6" t="str">
        <f>IFERROR(INDEX('Vendor Over-ride'!$C:$C, MATCH($R:$R,'Vendor Over-ride'!$A:$A,0)),"")</f>
        <v>G - 48 Hour Film Project</v>
      </c>
      <c r="U4839" s="38" t="str">
        <f t="shared" si="825"/>
        <v>Lottery</v>
      </c>
      <c r="V4839" s="5" t="str">
        <f t="shared" si="835"/>
        <v>AWARD</v>
      </c>
      <c r="W4839" s="5" t="b">
        <f t="shared" si="832"/>
        <v>0</v>
      </c>
      <c r="X4839" s="40">
        <f t="shared" ca="1" si="833"/>
        <v>3375</v>
      </c>
      <c r="Y4839" s="30" t="b">
        <f t="shared" ca="1" si="834"/>
        <v>0</v>
      </c>
    </row>
    <row r="4840" spans="1:25" hidden="1">
      <c r="A4840" s="28" t="s">
        <v>5366</v>
      </c>
      <c r="B4840" s="28" t="s">
        <v>5367</v>
      </c>
      <c r="C4840" s="28" t="s">
        <v>4959</v>
      </c>
      <c r="D4840" s="28" t="s">
        <v>2842</v>
      </c>
      <c r="E4840" s="29">
        <v>42381</v>
      </c>
      <c r="F4840" s="28" t="s">
        <v>4515</v>
      </c>
      <c r="G4840" s="30">
        <v>1467</v>
      </c>
      <c r="H4840" s="28" t="s">
        <v>16123</v>
      </c>
      <c r="I4840" s="31">
        <v>0</v>
      </c>
      <c r="J4840" s="31">
        <v>1439</v>
      </c>
      <c r="K4840" s="28" t="s">
        <v>5776</v>
      </c>
      <c r="L4840" s="32">
        <f t="shared" si="826"/>
        <v>-1439</v>
      </c>
      <c r="M4840" s="33">
        <f t="shared" si="827"/>
        <v>1439</v>
      </c>
      <c r="N4840" s="34" t="b">
        <v>1</v>
      </c>
      <c r="O4840" s="35">
        <f t="shared" si="828"/>
        <v>1439</v>
      </c>
      <c r="P4840" s="36" t="str">
        <f t="shared" si="829"/>
        <v>G</v>
      </c>
      <c r="Q4840" s="37" t="str">
        <f t="shared" si="830"/>
        <v>Bloody Scotland (The Caledonian Crime Wrinting Fest</v>
      </c>
      <c r="R4840" s="6" t="str">
        <f t="shared" si="831"/>
        <v>G - Bloody Scotland (The Caledonian Crime Wrinting Fest</v>
      </c>
      <c r="S4840" s="6" t="str">
        <f>IFERROR(INDEX('Vendor Over-ride'!$C:$C, MATCH($R:$R,'Vendor Over-ride'!$A:$A,0)),"")</f>
        <v>G - Bloody Scotland (The Caledonian Crime Wrinting Fest</v>
      </c>
      <c r="U4840" s="38" t="str">
        <f t="shared" si="825"/>
        <v>Lottery</v>
      </c>
      <c r="V4840" s="5" t="str">
        <f t="shared" si="835"/>
        <v>AWARD</v>
      </c>
      <c r="W4840" s="5" t="b">
        <f t="shared" si="832"/>
        <v>0</v>
      </c>
      <c r="X4840" s="40">
        <f t="shared" ca="1" si="833"/>
        <v>1439</v>
      </c>
      <c r="Y4840" s="30" t="b">
        <f t="shared" ca="1" si="834"/>
        <v>0</v>
      </c>
    </row>
    <row r="4841" spans="1:25">
      <c r="A4841" s="28" t="s">
        <v>5366</v>
      </c>
      <c r="B4841" s="28" t="s">
        <v>5367</v>
      </c>
      <c r="C4841" s="28" t="s">
        <v>4959</v>
      </c>
      <c r="D4841" s="28" t="s">
        <v>2842</v>
      </c>
      <c r="E4841" s="29">
        <v>42381</v>
      </c>
      <c r="F4841" s="28" t="s">
        <v>4516</v>
      </c>
      <c r="G4841" s="30">
        <v>1467</v>
      </c>
      <c r="H4841" s="28" t="s">
        <v>16124</v>
      </c>
      <c r="I4841" s="31">
        <v>0</v>
      </c>
      <c r="J4841" s="31">
        <v>4100</v>
      </c>
      <c r="K4841" s="28" t="s">
        <v>13770</v>
      </c>
      <c r="L4841" s="32">
        <f t="shared" si="826"/>
        <v>-4100</v>
      </c>
      <c r="M4841" s="33">
        <f t="shared" si="827"/>
        <v>4100</v>
      </c>
      <c r="N4841" s="34" t="b">
        <v>1</v>
      </c>
      <c r="O4841" s="35">
        <f t="shared" si="828"/>
        <v>4100</v>
      </c>
      <c r="P4841" s="36" t="str">
        <f t="shared" si="829"/>
        <v>G</v>
      </c>
      <c r="Q4841" s="37" t="str">
        <f t="shared" si="830"/>
        <v>Enterprise Music Scotland</v>
      </c>
      <c r="R4841" s="6" t="str">
        <f t="shared" si="831"/>
        <v>G - Enterprise Music Scotland</v>
      </c>
      <c r="S4841" s="6" t="str">
        <f>IFERROR(INDEX('Vendor Over-ride'!$C:$C, MATCH($R:$R,'Vendor Over-ride'!$A:$A,0)),"")</f>
        <v>G - Enterprise Music Scotland</v>
      </c>
      <c r="U4841" s="38" t="str">
        <f t="shared" si="825"/>
        <v>Lottery</v>
      </c>
      <c r="V4841" s="5" t="str">
        <f t="shared" si="835"/>
        <v>AWARD</v>
      </c>
      <c r="W4841" s="5" t="b">
        <f t="shared" si="832"/>
        <v>0</v>
      </c>
      <c r="X4841" s="40">
        <f t="shared" ca="1" si="833"/>
        <v>229100</v>
      </c>
      <c r="Y4841" s="30" t="b">
        <f t="shared" ca="1" si="834"/>
        <v>1</v>
      </c>
    </row>
    <row r="4842" spans="1:25">
      <c r="A4842" s="28" t="s">
        <v>5366</v>
      </c>
      <c r="B4842" s="28" t="s">
        <v>5367</v>
      </c>
      <c r="C4842" s="28" t="s">
        <v>4959</v>
      </c>
      <c r="D4842" s="28" t="s">
        <v>2842</v>
      </c>
      <c r="E4842" s="29">
        <v>42381</v>
      </c>
      <c r="F4842" s="28" t="s">
        <v>4517</v>
      </c>
      <c r="G4842" s="30">
        <v>1467</v>
      </c>
      <c r="H4842" s="28" t="s">
        <v>16125</v>
      </c>
      <c r="I4842" s="31">
        <v>0</v>
      </c>
      <c r="J4842" s="31">
        <v>40104</v>
      </c>
      <c r="K4842" s="28" t="s">
        <v>13825</v>
      </c>
      <c r="L4842" s="32">
        <f t="shared" si="826"/>
        <v>-40104</v>
      </c>
      <c r="M4842" s="33">
        <f t="shared" si="827"/>
        <v>40104</v>
      </c>
      <c r="N4842" s="34" t="b">
        <v>1</v>
      </c>
      <c r="O4842" s="35">
        <f t="shared" si="828"/>
        <v>40104</v>
      </c>
      <c r="P4842" s="36" t="str">
        <f t="shared" si="829"/>
        <v>G</v>
      </c>
      <c r="Q4842" s="37" t="str">
        <f t="shared" si="830"/>
        <v>Woodend Arts Ltd</v>
      </c>
      <c r="R4842" s="6" t="str">
        <f t="shared" si="831"/>
        <v>G - Woodend Arts Ltd</v>
      </c>
      <c r="S4842" s="6" t="str">
        <f>IFERROR(INDEX('Vendor Over-ride'!$C:$C, MATCH($R:$R,'Vendor Over-ride'!$A:$A,0)),"")</f>
        <v>G - Woodend Arts Ltd</v>
      </c>
      <c r="U4842" s="38" t="str">
        <f t="shared" si="825"/>
        <v>Lottery</v>
      </c>
      <c r="V4842" s="5" t="str">
        <f t="shared" si="835"/>
        <v>AWARD</v>
      </c>
      <c r="W4842" s="5" t="b">
        <f t="shared" si="832"/>
        <v>1</v>
      </c>
      <c r="X4842" s="40">
        <f t="shared" ca="1" si="833"/>
        <v>234304</v>
      </c>
      <c r="Y4842" s="30" t="b">
        <f t="shared" ca="1" si="834"/>
        <v>1</v>
      </c>
    </row>
    <row r="4843" spans="1:25" hidden="1">
      <c r="A4843" s="28" t="s">
        <v>5366</v>
      </c>
      <c r="B4843" s="28" t="s">
        <v>5367</v>
      </c>
      <c r="C4843" s="28" t="s">
        <v>4959</v>
      </c>
      <c r="D4843" s="28" t="s">
        <v>2842</v>
      </c>
      <c r="E4843" s="29">
        <v>42381</v>
      </c>
      <c r="F4843" s="28" t="s">
        <v>4518</v>
      </c>
      <c r="G4843" s="30">
        <v>1467</v>
      </c>
      <c r="H4843" s="28" t="s">
        <v>16126</v>
      </c>
      <c r="I4843" s="31">
        <v>0</v>
      </c>
      <c r="J4843" s="31">
        <v>1000</v>
      </c>
      <c r="K4843" s="28" t="s">
        <v>13711</v>
      </c>
      <c r="L4843" s="32">
        <f t="shared" si="826"/>
        <v>-1000</v>
      </c>
      <c r="M4843" s="33">
        <f t="shared" si="827"/>
        <v>1000</v>
      </c>
      <c r="N4843" s="34" t="b">
        <v>1</v>
      </c>
      <c r="O4843" s="35">
        <f t="shared" si="828"/>
        <v>1000</v>
      </c>
      <c r="P4843" s="36" t="str">
        <f t="shared" si="829"/>
        <v>G</v>
      </c>
      <c r="Q4843" s="37" t="str">
        <f t="shared" si="830"/>
        <v>Lin Li</v>
      </c>
      <c r="R4843" s="6" t="str">
        <f t="shared" si="831"/>
        <v>G - Lin Li</v>
      </c>
      <c r="S4843" s="6" t="str">
        <f>IFERROR(INDEX('Vendor Over-ride'!$C:$C, MATCH($R:$R,'Vendor Over-ride'!$A:$A,0)),"")</f>
        <v>G - Lin Li</v>
      </c>
      <c r="U4843" s="38" t="str">
        <f t="shared" si="825"/>
        <v>Lottery</v>
      </c>
      <c r="V4843" s="5" t="str">
        <f t="shared" si="835"/>
        <v>AWARD</v>
      </c>
      <c r="W4843" s="5" t="b">
        <f t="shared" si="832"/>
        <v>0</v>
      </c>
      <c r="X4843" s="40">
        <f t="shared" ca="1" si="833"/>
        <v>4000</v>
      </c>
      <c r="Y4843" s="30" t="b">
        <f t="shared" ca="1" si="834"/>
        <v>0</v>
      </c>
    </row>
    <row r="4844" spans="1:25" hidden="1">
      <c r="A4844" s="28" t="s">
        <v>5366</v>
      </c>
      <c r="B4844" s="28" t="s">
        <v>5367</v>
      </c>
      <c r="C4844" s="28" t="s">
        <v>4959</v>
      </c>
      <c r="D4844" s="28" t="s">
        <v>2842</v>
      </c>
      <c r="E4844" s="29">
        <v>42381</v>
      </c>
      <c r="F4844" s="28" t="s">
        <v>4519</v>
      </c>
      <c r="G4844" s="30">
        <v>1467</v>
      </c>
      <c r="H4844" s="28" t="s">
        <v>16127</v>
      </c>
      <c r="I4844" s="31">
        <v>0</v>
      </c>
      <c r="J4844" s="31">
        <v>935</v>
      </c>
      <c r="K4844" s="28" t="s">
        <v>13715</v>
      </c>
      <c r="L4844" s="32">
        <f t="shared" si="826"/>
        <v>-935</v>
      </c>
      <c r="M4844" s="33">
        <f t="shared" si="827"/>
        <v>935</v>
      </c>
      <c r="N4844" s="34" t="b">
        <v>1</v>
      </c>
      <c r="O4844" s="35">
        <f t="shared" si="828"/>
        <v>935</v>
      </c>
      <c r="P4844" s="36" t="str">
        <f t="shared" si="829"/>
        <v>G</v>
      </c>
      <c r="Q4844" s="37" t="str">
        <f t="shared" si="830"/>
        <v>Eilean Eisdeal</v>
      </c>
      <c r="R4844" s="6" t="str">
        <f t="shared" si="831"/>
        <v>G - Eilean Eisdeal</v>
      </c>
      <c r="S4844" s="6" t="str">
        <f>IFERROR(INDEX('Vendor Over-ride'!$C:$C, MATCH($R:$R,'Vendor Over-ride'!$A:$A,0)),"")</f>
        <v>G - Eilean Eisdeal</v>
      </c>
      <c r="U4844" s="38" t="str">
        <f t="shared" si="825"/>
        <v>Lottery</v>
      </c>
      <c r="V4844" s="5" t="str">
        <f t="shared" si="835"/>
        <v>AWARD</v>
      </c>
      <c r="W4844" s="5" t="b">
        <f t="shared" si="832"/>
        <v>0</v>
      </c>
      <c r="X4844" s="40">
        <f t="shared" ca="1" si="833"/>
        <v>6121</v>
      </c>
      <c r="Y4844" s="30" t="b">
        <f t="shared" ca="1" si="834"/>
        <v>0</v>
      </c>
    </row>
    <row r="4845" spans="1:25">
      <c r="A4845" s="28" t="s">
        <v>5366</v>
      </c>
      <c r="B4845" s="28" t="s">
        <v>5367</v>
      </c>
      <c r="C4845" s="28" t="s">
        <v>4959</v>
      </c>
      <c r="D4845" s="28" t="s">
        <v>2842</v>
      </c>
      <c r="E4845" s="29">
        <v>42381</v>
      </c>
      <c r="F4845" s="28" t="s">
        <v>4520</v>
      </c>
      <c r="G4845" s="30">
        <v>1467</v>
      </c>
      <c r="H4845" s="28" t="s">
        <v>16128</v>
      </c>
      <c r="I4845" s="31">
        <v>0</v>
      </c>
      <c r="J4845" s="31">
        <v>73500</v>
      </c>
      <c r="K4845" s="28" t="s">
        <v>13721</v>
      </c>
      <c r="L4845" s="32">
        <f t="shared" si="826"/>
        <v>-73500</v>
      </c>
      <c r="M4845" s="33">
        <f t="shared" si="827"/>
        <v>73500</v>
      </c>
      <c r="N4845" s="34" t="b">
        <v>1</v>
      </c>
      <c r="O4845" s="35">
        <f t="shared" si="828"/>
        <v>73500</v>
      </c>
      <c r="P4845" s="36" t="str">
        <f t="shared" si="829"/>
        <v>G</v>
      </c>
      <c r="Q4845" s="37" t="str">
        <f t="shared" si="830"/>
        <v>A Moment's Peace Theatre Company</v>
      </c>
      <c r="R4845" s="6" t="str">
        <f t="shared" si="831"/>
        <v>G - A Moment's Peace Theatre Company</v>
      </c>
      <c r="S4845" s="6" t="str">
        <f>IFERROR(INDEX('Vendor Over-ride'!$C:$C, MATCH($R:$R,'Vendor Over-ride'!$A:$A,0)),"")</f>
        <v>G - A Moment's Peace Theatre Company</v>
      </c>
      <c r="U4845" s="38" t="str">
        <f t="shared" si="825"/>
        <v>Lottery</v>
      </c>
      <c r="V4845" s="5" t="str">
        <f t="shared" si="835"/>
        <v>AWARD</v>
      </c>
      <c r="W4845" s="5" t="b">
        <f t="shared" si="832"/>
        <v>1</v>
      </c>
      <c r="X4845" s="40">
        <f t="shared" ca="1" si="833"/>
        <v>89958</v>
      </c>
      <c r="Y4845" s="30" t="b">
        <f t="shared" ca="1" si="834"/>
        <v>1</v>
      </c>
    </row>
    <row r="4846" spans="1:25" hidden="1">
      <c r="A4846" s="28" t="s">
        <v>5366</v>
      </c>
      <c r="B4846" s="28" t="s">
        <v>5367</v>
      </c>
      <c r="C4846" s="28" t="s">
        <v>4959</v>
      </c>
      <c r="D4846" s="28" t="s">
        <v>2842</v>
      </c>
      <c r="E4846" s="29">
        <v>42381</v>
      </c>
      <c r="F4846" s="28" t="s">
        <v>4521</v>
      </c>
      <c r="G4846" s="30">
        <v>1467</v>
      </c>
      <c r="H4846" s="28" t="s">
        <v>16129</v>
      </c>
      <c r="I4846" s="31">
        <v>0</v>
      </c>
      <c r="J4846" s="31">
        <v>735</v>
      </c>
      <c r="K4846" s="28" t="s">
        <v>13975</v>
      </c>
      <c r="L4846" s="32">
        <f t="shared" si="826"/>
        <v>-735</v>
      </c>
      <c r="M4846" s="33">
        <f t="shared" si="827"/>
        <v>735</v>
      </c>
      <c r="N4846" s="34" t="b">
        <v>1</v>
      </c>
      <c r="O4846" s="35">
        <f t="shared" si="828"/>
        <v>735</v>
      </c>
      <c r="P4846" s="36" t="str">
        <f t="shared" si="829"/>
        <v>G</v>
      </c>
      <c r="Q4846" s="37" t="str">
        <f t="shared" si="830"/>
        <v>Lowland and Border PipersÔÇÖ Society</v>
      </c>
      <c r="R4846" s="6" t="str">
        <f t="shared" si="831"/>
        <v>G - Lowland and Border PipersÔÇÖ Society</v>
      </c>
      <c r="S4846" s="6" t="str">
        <f>IFERROR(INDEX('Vendor Over-ride'!$C:$C, MATCH($R:$R,'Vendor Over-ride'!$A:$A,0)),"")</f>
        <v>G - Lowland and Border PipersÔÇÖ Society</v>
      </c>
      <c r="U4846" s="38" t="str">
        <f t="shared" si="825"/>
        <v>Lottery</v>
      </c>
      <c r="V4846" s="5" t="str">
        <f t="shared" si="835"/>
        <v>AWARD</v>
      </c>
      <c r="W4846" s="5" t="b">
        <f t="shared" si="832"/>
        <v>0</v>
      </c>
      <c r="X4846" s="40">
        <f t="shared" ca="1" si="833"/>
        <v>2940</v>
      </c>
      <c r="Y4846" s="30" t="b">
        <f t="shared" ca="1" si="834"/>
        <v>0</v>
      </c>
    </row>
    <row r="4847" spans="1:25" hidden="1">
      <c r="A4847" s="28" t="s">
        <v>5366</v>
      </c>
      <c r="B4847" s="28" t="s">
        <v>5367</v>
      </c>
      <c r="C4847" s="28" t="s">
        <v>4959</v>
      </c>
      <c r="D4847" s="28" t="s">
        <v>2842</v>
      </c>
      <c r="E4847" s="29">
        <v>42381</v>
      </c>
      <c r="F4847" s="28" t="s">
        <v>4522</v>
      </c>
      <c r="G4847" s="30">
        <v>1467</v>
      </c>
      <c r="H4847" s="28" t="s">
        <v>16130</v>
      </c>
      <c r="I4847" s="31">
        <v>0</v>
      </c>
      <c r="J4847" s="31">
        <v>3750</v>
      </c>
      <c r="K4847" s="28" t="s">
        <v>14241</v>
      </c>
      <c r="L4847" s="32">
        <f t="shared" si="826"/>
        <v>-3750</v>
      </c>
      <c r="M4847" s="33">
        <f t="shared" si="827"/>
        <v>3750</v>
      </c>
      <c r="N4847" s="34" t="b">
        <v>1</v>
      </c>
      <c r="O4847" s="35">
        <f t="shared" si="828"/>
        <v>3750</v>
      </c>
      <c r="P4847" s="36" t="str">
        <f t="shared" si="829"/>
        <v>G</v>
      </c>
      <c r="Q4847" s="37" t="str">
        <f t="shared" si="830"/>
        <v>Beth Shapeero</v>
      </c>
      <c r="R4847" s="6" t="str">
        <f t="shared" si="831"/>
        <v>G - Beth Shapeero</v>
      </c>
      <c r="S4847" s="6" t="str">
        <f>IFERROR(INDEX('Vendor Over-ride'!$C:$C, MATCH($R:$R,'Vendor Over-ride'!$A:$A,0)),"")</f>
        <v>G - Beth Shapeero</v>
      </c>
      <c r="U4847" s="38" t="str">
        <f t="shared" ref="U4847:U4910" si="836">"Lottery"</f>
        <v>Lottery</v>
      </c>
      <c r="V4847" s="5" t="str">
        <f t="shared" si="835"/>
        <v>AWARD</v>
      </c>
      <c r="W4847" s="5" t="b">
        <f t="shared" si="832"/>
        <v>0</v>
      </c>
      <c r="X4847" s="40">
        <f t="shared" ca="1" si="833"/>
        <v>9300</v>
      </c>
      <c r="Y4847" s="30" t="b">
        <f t="shared" ca="1" si="834"/>
        <v>0</v>
      </c>
    </row>
    <row r="4848" spans="1:25" hidden="1">
      <c r="A4848" s="28" t="s">
        <v>5366</v>
      </c>
      <c r="B4848" s="28" t="s">
        <v>5367</v>
      </c>
      <c r="C4848" s="28" t="s">
        <v>4959</v>
      </c>
      <c r="D4848" s="28" t="s">
        <v>2842</v>
      </c>
      <c r="E4848" s="29">
        <v>42381</v>
      </c>
      <c r="F4848" s="28" t="s">
        <v>4523</v>
      </c>
      <c r="G4848" s="30">
        <v>1467</v>
      </c>
      <c r="H4848" s="28" t="s">
        <v>16131</v>
      </c>
      <c r="I4848" s="31">
        <v>0</v>
      </c>
      <c r="J4848" s="31">
        <v>300</v>
      </c>
      <c r="K4848" s="28" t="s">
        <v>14316</v>
      </c>
      <c r="L4848" s="32">
        <f t="shared" si="826"/>
        <v>-300</v>
      </c>
      <c r="M4848" s="33">
        <f t="shared" si="827"/>
        <v>300</v>
      </c>
      <c r="N4848" s="34" t="b">
        <v>1</v>
      </c>
      <c r="O4848" s="35">
        <f t="shared" si="828"/>
        <v>300</v>
      </c>
      <c r="P4848" s="36" t="str">
        <f t="shared" si="829"/>
        <v>G</v>
      </c>
      <c r="Q4848" s="37" t="str">
        <f t="shared" si="830"/>
        <v>Rhubaba Gallery and Studios</v>
      </c>
      <c r="R4848" s="6" t="str">
        <f t="shared" si="831"/>
        <v>G - Rhubaba Gallery and Studios</v>
      </c>
      <c r="S4848" s="6" t="str">
        <f>IFERROR(INDEX('Vendor Over-ride'!$C:$C, MATCH($R:$R,'Vendor Over-ride'!$A:$A,0)),"")</f>
        <v>G - Rhubaba Gallery and Studios</v>
      </c>
      <c r="U4848" s="38" t="str">
        <f t="shared" si="836"/>
        <v>Lottery</v>
      </c>
      <c r="V4848" s="5" t="str">
        <f t="shared" si="835"/>
        <v>AWARD</v>
      </c>
      <c r="W4848" s="5" t="b">
        <f t="shared" si="832"/>
        <v>0</v>
      </c>
      <c r="X4848" s="40">
        <f t="shared" ca="1" si="833"/>
        <v>11540</v>
      </c>
      <c r="Y4848" s="30" t="b">
        <f t="shared" ca="1" si="834"/>
        <v>0</v>
      </c>
    </row>
    <row r="4849" spans="1:25" hidden="1">
      <c r="A4849" s="28" t="s">
        <v>5366</v>
      </c>
      <c r="B4849" s="28" t="s">
        <v>5367</v>
      </c>
      <c r="C4849" s="28" t="s">
        <v>4959</v>
      </c>
      <c r="D4849" s="28" t="s">
        <v>2842</v>
      </c>
      <c r="E4849" s="29">
        <v>42381</v>
      </c>
      <c r="F4849" s="28" t="s">
        <v>4524</v>
      </c>
      <c r="G4849" s="30">
        <v>1467</v>
      </c>
      <c r="H4849" s="28" t="s">
        <v>16132</v>
      </c>
      <c r="I4849" s="31">
        <v>0</v>
      </c>
      <c r="J4849" s="31">
        <v>1735</v>
      </c>
      <c r="K4849" s="28" t="s">
        <v>14380</v>
      </c>
      <c r="L4849" s="32">
        <f t="shared" si="826"/>
        <v>-1735</v>
      </c>
      <c r="M4849" s="33">
        <f t="shared" si="827"/>
        <v>1735</v>
      </c>
      <c r="N4849" s="34" t="b">
        <v>1</v>
      </c>
      <c r="O4849" s="35">
        <f t="shared" si="828"/>
        <v>1735</v>
      </c>
      <c r="P4849" s="36" t="str">
        <f t="shared" si="829"/>
        <v>G</v>
      </c>
      <c r="Q4849" s="37" t="str">
        <f t="shared" si="830"/>
        <v>LeithLate</v>
      </c>
      <c r="R4849" s="6" t="str">
        <f t="shared" si="831"/>
        <v>G - LeithLate</v>
      </c>
      <c r="S4849" s="6" t="str">
        <f>IFERROR(INDEX('Vendor Over-ride'!$C:$C, MATCH($R:$R,'Vendor Over-ride'!$A:$A,0)),"")</f>
        <v>G - LeithLate</v>
      </c>
      <c r="U4849" s="38" t="str">
        <f t="shared" si="836"/>
        <v>Lottery</v>
      </c>
      <c r="V4849" s="5" t="str">
        <f t="shared" si="835"/>
        <v>AWARD</v>
      </c>
      <c r="W4849" s="5" t="b">
        <f t="shared" si="832"/>
        <v>0</v>
      </c>
      <c r="X4849" s="40">
        <f t="shared" ca="1" si="833"/>
        <v>7740</v>
      </c>
      <c r="Y4849" s="30" t="b">
        <f t="shared" ca="1" si="834"/>
        <v>0</v>
      </c>
    </row>
    <row r="4850" spans="1:25" hidden="1">
      <c r="A4850" s="28" t="s">
        <v>5366</v>
      </c>
      <c r="B4850" s="28" t="s">
        <v>5367</v>
      </c>
      <c r="C4850" s="28" t="s">
        <v>4959</v>
      </c>
      <c r="D4850" s="28" t="s">
        <v>2842</v>
      </c>
      <c r="E4850" s="29">
        <v>42381</v>
      </c>
      <c r="F4850" s="28" t="s">
        <v>4525</v>
      </c>
      <c r="G4850" s="30">
        <v>1467</v>
      </c>
      <c r="H4850" s="28" t="s">
        <v>16133</v>
      </c>
      <c r="I4850" s="31">
        <v>0</v>
      </c>
      <c r="J4850" s="31">
        <v>4568</v>
      </c>
      <c r="K4850" s="28" t="s">
        <v>14565</v>
      </c>
      <c r="L4850" s="32">
        <f t="shared" si="826"/>
        <v>-4568</v>
      </c>
      <c r="M4850" s="33">
        <f t="shared" si="827"/>
        <v>4568</v>
      </c>
      <c r="N4850" s="34" t="b">
        <v>1</v>
      </c>
      <c r="O4850" s="35">
        <f t="shared" si="828"/>
        <v>4568</v>
      </c>
      <c r="P4850" s="36" t="str">
        <f t="shared" si="829"/>
        <v>G</v>
      </c>
      <c r="Q4850" s="37" t="str">
        <f t="shared" si="830"/>
        <v>Scottish Queer International Film Festival</v>
      </c>
      <c r="R4850" s="6" t="str">
        <f t="shared" si="831"/>
        <v>G - Scottish Queer International Film Festival</v>
      </c>
      <c r="S4850" s="6" t="str">
        <f>IFERROR(INDEX('Vendor Over-ride'!$C:$C, MATCH($R:$R,'Vendor Over-ride'!$A:$A,0)),"")</f>
        <v>G - Scottish Queer International Film Festival</v>
      </c>
      <c r="U4850" s="38" t="str">
        <f t="shared" si="836"/>
        <v>Lottery</v>
      </c>
      <c r="V4850" s="5" t="str">
        <f t="shared" si="835"/>
        <v>AWARD</v>
      </c>
      <c r="W4850" s="5" t="b">
        <f t="shared" si="832"/>
        <v>0</v>
      </c>
      <c r="X4850" s="40">
        <f t="shared" ca="1" si="833"/>
        <v>18272</v>
      </c>
      <c r="Y4850" s="30" t="b">
        <f t="shared" ca="1" si="834"/>
        <v>0</v>
      </c>
    </row>
    <row r="4851" spans="1:25">
      <c r="A4851" s="28" t="s">
        <v>5366</v>
      </c>
      <c r="B4851" s="28" t="s">
        <v>5367</v>
      </c>
      <c r="C4851" s="28" t="s">
        <v>4959</v>
      </c>
      <c r="D4851" s="28" t="s">
        <v>2842</v>
      </c>
      <c r="E4851" s="29">
        <v>42381</v>
      </c>
      <c r="F4851" s="28" t="s">
        <v>4526</v>
      </c>
      <c r="G4851" s="30">
        <v>1467</v>
      </c>
      <c r="H4851" s="28" t="s">
        <v>16134</v>
      </c>
      <c r="I4851" s="31">
        <v>0</v>
      </c>
      <c r="J4851" s="31">
        <v>48750</v>
      </c>
      <c r="K4851" s="28" t="s">
        <v>14571</v>
      </c>
      <c r="L4851" s="32">
        <f t="shared" si="826"/>
        <v>-48750</v>
      </c>
      <c r="M4851" s="33">
        <f t="shared" si="827"/>
        <v>48750</v>
      </c>
      <c r="N4851" s="34" t="b">
        <v>1</v>
      </c>
      <c r="O4851" s="35">
        <f t="shared" si="828"/>
        <v>48750</v>
      </c>
      <c r="P4851" s="36" t="str">
        <f t="shared" si="829"/>
        <v>G</v>
      </c>
      <c r="Q4851" s="37" t="str">
        <f t="shared" si="830"/>
        <v>Dogstar Theatre Company Limited (Factor 8)</v>
      </c>
      <c r="R4851" s="6" t="str">
        <f t="shared" si="831"/>
        <v>G - Dogstar Theatre Company Limited (Factor 8)</v>
      </c>
      <c r="S4851" s="6" t="str">
        <f>IFERROR(INDEX('Vendor Over-ride'!$C:$C, MATCH($R:$R,'Vendor Over-ride'!$A:$A,0)),"")</f>
        <v>G - Dogstar Theatre Company Limited (Factor 8)</v>
      </c>
      <c r="U4851" s="38" t="str">
        <f t="shared" si="836"/>
        <v>Lottery</v>
      </c>
      <c r="V4851" s="5" t="str">
        <f t="shared" si="835"/>
        <v>AWARD</v>
      </c>
      <c r="W4851" s="5" t="b">
        <f t="shared" si="832"/>
        <v>1</v>
      </c>
      <c r="X4851" s="40">
        <f t="shared" ca="1" si="833"/>
        <v>58677</v>
      </c>
      <c r="Y4851" s="30" t="b">
        <f t="shared" ca="1" si="834"/>
        <v>1</v>
      </c>
    </row>
    <row r="4852" spans="1:25" hidden="1">
      <c r="A4852" s="28" t="s">
        <v>5366</v>
      </c>
      <c r="B4852" s="28" t="s">
        <v>5367</v>
      </c>
      <c r="C4852" s="28" t="s">
        <v>4959</v>
      </c>
      <c r="D4852" s="28" t="s">
        <v>2842</v>
      </c>
      <c r="E4852" s="29">
        <v>42381</v>
      </c>
      <c r="F4852" s="28" t="s">
        <v>4527</v>
      </c>
      <c r="G4852" s="30">
        <v>1467</v>
      </c>
      <c r="H4852" s="28" t="s">
        <v>16135</v>
      </c>
      <c r="I4852" s="31">
        <v>0</v>
      </c>
      <c r="J4852" s="31">
        <v>2875</v>
      </c>
      <c r="K4852" s="28" t="s">
        <v>14741</v>
      </c>
      <c r="L4852" s="32">
        <f t="shared" si="826"/>
        <v>-2875</v>
      </c>
      <c r="M4852" s="33">
        <f t="shared" si="827"/>
        <v>2875</v>
      </c>
      <c r="N4852" s="34" t="b">
        <v>1</v>
      </c>
      <c r="O4852" s="35">
        <f t="shared" si="828"/>
        <v>2875</v>
      </c>
      <c r="P4852" s="36" t="str">
        <f t="shared" si="829"/>
        <v>G</v>
      </c>
      <c r="Q4852" s="37" t="str">
        <f t="shared" si="830"/>
        <v>Edinburgh International Fashion Festival</v>
      </c>
      <c r="R4852" s="6" t="str">
        <f t="shared" si="831"/>
        <v>G - Edinburgh International Fashion Festival</v>
      </c>
      <c r="S4852" s="6" t="str">
        <f>IFERROR(INDEX('Vendor Over-ride'!$C:$C, MATCH($R:$R,'Vendor Over-ride'!$A:$A,0)),"")</f>
        <v>G - Edinburgh International Fashion Festival</v>
      </c>
      <c r="U4852" s="38" t="str">
        <f t="shared" si="836"/>
        <v>Lottery</v>
      </c>
      <c r="V4852" s="5" t="str">
        <f t="shared" si="835"/>
        <v>AWARD</v>
      </c>
      <c r="W4852" s="5" t="b">
        <f t="shared" si="832"/>
        <v>0</v>
      </c>
      <c r="X4852" s="40">
        <f t="shared" ca="1" si="833"/>
        <v>11500</v>
      </c>
      <c r="Y4852" s="30" t="b">
        <f t="shared" ca="1" si="834"/>
        <v>0</v>
      </c>
    </row>
    <row r="4853" spans="1:25" hidden="1">
      <c r="A4853" s="28" t="s">
        <v>5366</v>
      </c>
      <c r="B4853" s="28" t="s">
        <v>5367</v>
      </c>
      <c r="C4853" s="28" t="s">
        <v>4959</v>
      </c>
      <c r="D4853" s="28" t="s">
        <v>2842</v>
      </c>
      <c r="E4853" s="29">
        <v>42381</v>
      </c>
      <c r="F4853" s="28" t="s">
        <v>4528</v>
      </c>
      <c r="G4853" s="30">
        <v>1467</v>
      </c>
      <c r="H4853" s="28" t="s">
        <v>16136</v>
      </c>
      <c r="I4853" s="31">
        <v>0</v>
      </c>
      <c r="J4853" s="31">
        <v>1237.98</v>
      </c>
      <c r="K4853" s="28" t="s">
        <v>15158</v>
      </c>
      <c r="L4853" s="32">
        <f t="shared" si="826"/>
        <v>-1237.98</v>
      </c>
      <c r="M4853" s="33">
        <f t="shared" si="827"/>
        <v>1237.98</v>
      </c>
      <c r="N4853" s="34" t="b">
        <v>1</v>
      </c>
      <c r="O4853" s="35">
        <f t="shared" si="828"/>
        <v>1237.98</v>
      </c>
      <c r="P4853" s="36" t="str">
        <f t="shared" si="829"/>
        <v>G</v>
      </c>
      <c r="Q4853" s="37" t="str">
        <f t="shared" si="830"/>
        <v>Dave Young</v>
      </c>
      <c r="R4853" s="6" t="str">
        <f t="shared" si="831"/>
        <v>G - Dave Young</v>
      </c>
      <c r="S4853" s="6" t="str">
        <f>IFERROR(INDEX('Vendor Over-ride'!$C:$C, MATCH($R:$R,'Vendor Over-ride'!$A:$A,0)),"")</f>
        <v>G - Dave Young</v>
      </c>
      <c r="U4853" s="38" t="str">
        <f t="shared" si="836"/>
        <v>Lottery</v>
      </c>
      <c r="V4853" s="5" t="str">
        <f t="shared" si="835"/>
        <v>AWARD</v>
      </c>
      <c r="W4853" s="5" t="b">
        <f t="shared" si="832"/>
        <v>0</v>
      </c>
      <c r="X4853" s="40">
        <f t="shared" ca="1" si="833"/>
        <v>5671.98</v>
      </c>
      <c r="Y4853" s="30" t="b">
        <f t="shared" ca="1" si="834"/>
        <v>0</v>
      </c>
    </row>
    <row r="4854" spans="1:25" hidden="1">
      <c r="A4854" s="28" t="s">
        <v>5366</v>
      </c>
      <c r="B4854" s="28" t="s">
        <v>5367</v>
      </c>
      <c r="C4854" s="28" t="s">
        <v>4959</v>
      </c>
      <c r="D4854" s="28" t="s">
        <v>2842</v>
      </c>
      <c r="E4854" s="29">
        <v>42381</v>
      </c>
      <c r="F4854" s="28" t="s">
        <v>4529</v>
      </c>
      <c r="G4854" s="30">
        <v>1467</v>
      </c>
      <c r="H4854" s="28" t="s">
        <v>16137</v>
      </c>
      <c r="I4854" s="31">
        <v>0</v>
      </c>
      <c r="J4854" s="31">
        <v>5500</v>
      </c>
      <c r="K4854" s="28" t="s">
        <v>15436</v>
      </c>
      <c r="L4854" s="32">
        <f t="shared" si="826"/>
        <v>-5500</v>
      </c>
      <c r="M4854" s="33">
        <f t="shared" si="827"/>
        <v>5500</v>
      </c>
      <c r="N4854" s="34" t="b">
        <v>1</v>
      </c>
      <c r="O4854" s="35">
        <f t="shared" si="828"/>
        <v>5500</v>
      </c>
      <c r="P4854" s="36" t="str">
        <f t="shared" si="829"/>
        <v>G</v>
      </c>
      <c r="Q4854" s="37" t="str">
        <f t="shared" si="830"/>
        <v>Butterstone Management and Eve</v>
      </c>
      <c r="R4854" s="6" t="str">
        <f t="shared" si="831"/>
        <v>G - Butterstone Management and Eve</v>
      </c>
      <c r="S4854" s="6" t="str">
        <f>IFERROR(INDEX('Vendor Over-ride'!$C:$C, MATCH($R:$R,'Vendor Over-ride'!$A:$A,0)),"")</f>
        <v>G - Butterstone Management and Eve</v>
      </c>
      <c r="U4854" s="38" t="str">
        <f t="shared" si="836"/>
        <v>Lottery</v>
      </c>
      <c r="V4854" s="5" t="str">
        <f t="shared" si="835"/>
        <v>AWARD</v>
      </c>
      <c r="W4854" s="5" t="b">
        <f t="shared" si="832"/>
        <v>0</v>
      </c>
      <c r="X4854" s="40">
        <f t="shared" ca="1" si="833"/>
        <v>22000</v>
      </c>
      <c r="Y4854" s="30" t="b">
        <f t="shared" ca="1" si="834"/>
        <v>0</v>
      </c>
    </row>
    <row r="4855" spans="1:25" hidden="1">
      <c r="A4855" s="28" t="s">
        <v>5366</v>
      </c>
      <c r="B4855" s="28" t="s">
        <v>5367</v>
      </c>
      <c r="C4855" s="28" t="s">
        <v>4959</v>
      </c>
      <c r="D4855" s="28" t="s">
        <v>2842</v>
      </c>
      <c r="E4855" s="29">
        <v>42381</v>
      </c>
      <c r="F4855" s="28" t="s">
        <v>4530</v>
      </c>
      <c r="G4855" s="30">
        <v>1467</v>
      </c>
      <c r="H4855" s="28" t="s">
        <v>16138</v>
      </c>
      <c r="I4855" s="31">
        <v>0</v>
      </c>
      <c r="J4855" s="31">
        <v>6260</v>
      </c>
      <c r="K4855" s="28" t="s">
        <v>16139</v>
      </c>
      <c r="L4855" s="32">
        <f t="shared" si="826"/>
        <v>-6260</v>
      </c>
      <c r="M4855" s="33">
        <f t="shared" si="827"/>
        <v>6260</v>
      </c>
      <c r="N4855" s="34" t="b">
        <v>1</v>
      </c>
      <c r="O4855" s="35">
        <f t="shared" si="828"/>
        <v>6260</v>
      </c>
      <c r="P4855" s="36" t="str">
        <f t="shared" si="829"/>
        <v>G</v>
      </c>
      <c r="Q4855" s="37" t="str">
        <f t="shared" si="830"/>
        <v>Nalini Paul</v>
      </c>
      <c r="R4855" s="6" t="str">
        <f t="shared" si="831"/>
        <v>G - Nalini Paul</v>
      </c>
      <c r="S4855" s="6" t="str">
        <f>IFERROR(INDEX('Vendor Over-ride'!$C:$C, MATCH($R:$R,'Vendor Over-ride'!$A:$A,0)),"")</f>
        <v>G - Nalini Paul</v>
      </c>
      <c r="U4855" s="38" t="str">
        <f t="shared" si="836"/>
        <v>Lottery</v>
      </c>
      <c r="V4855" s="5" t="str">
        <f t="shared" si="835"/>
        <v>AWARD</v>
      </c>
      <c r="W4855" s="5" t="b">
        <f t="shared" si="832"/>
        <v>0</v>
      </c>
      <c r="X4855" s="40">
        <f t="shared" ca="1" si="833"/>
        <v>6260</v>
      </c>
      <c r="Y4855" s="30" t="b">
        <f t="shared" ca="1" si="834"/>
        <v>0</v>
      </c>
    </row>
    <row r="4856" spans="1:25" hidden="1">
      <c r="A4856" s="28" t="s">
        <v>5366</v>
      </c>
      <c r="B4856" s="28" t="s">
        <v>5367</v>
      </c>
      <c r="C4856" s="28" t="s">
        <v>4959</v>
      </c>
      <c r="D4856" s="28" t="s">
        <v>2842</v>
      </c>
      <c r="E4856" s="29">
        <v>42381</v>
      </c>
      <c r="F4856" s="28" t="s">
        <v>4531</v>
      </c>
      <c r="G4856" s="30">
        <v>1467</v>
      </c>
      <c r="H4856" s="28" t="s">
        <v>16140</v>
      </c>
      <c r="I4856" s="31">
        <v>0</v>
      </c>
      <c r="J4856" s="31">
        <v>7500</v>
      </c>
      <c r="K4856" s="28" t="s">
        <v>16141</v>
      </c>
      <c r="L4856" s="32">
        <f t="shared" si="826"/>
        <v>-7500</v>
      </c>
      <c r="M4856" s="33">
        <f t="shared" si="827"/>
        <v>7500</v>
      </c>
      <c r="N4856" s="34" t="b">
        <v>1</v>
      </c>
      <c r="O4856" s="35">
        <f t="shared" si="828"/>
        <v>7500</v>
      </c>
      <c r="P4856" s="36" t="str">
        <f t="shared" si="829"/>
        <v>G</v>
      </c>
      <c r="Q4856" s="37" t="str">
        <f t="shared" si="830"/>
        <v>Rachel Colles</v>
      </c>
      <c r="R4856" s="6" t="str">
        <f t="shared" si="831"/>
        <v>G - Rachel Colles</v>
      </c>
      <c r="S4856" s="6" t="str">
        <f>IFERROR(INDEX('Vendor Over-ride'!$C:$C, MATCH($R:$R,'Vendor Over-ride'!$A:$A,0)),"")</f>
        <v>G - Rachel Colles</v>
      </c>
      <c r="U4856" s="38" t="str">
        <f t="shared" si="836"/>
        <v>Lottery</v>
      </c>
      <c r="V4856" s="5" t="str">
        <f t="shared" si="835"/>
        <v>AWARD</v>
      </c>
      <c r="W4856" s="5" t="b">
        <f t="shared" si="832"/>
        <v>0</v>
      </c>
      <c r="X4856" s="40">
        <f t="shared" ca="1" si="833"/>
        <v>7500</v>
      </c>
      <c r="Y4856" s="30" t="b">
        <f t="shared" ca="1" si="834"/>
        <v>0</v>
      </c>
    </row>
    <row r="4857" spans="1:25" hidden="1">
      <c r="A4857" s="28" t="s">
        <v>5366</v>
      </c>
      <c r="B4857" s="28" t="s">
        <v>5367</v>
      </c>
      <c r="C4857" s="28" t="s">
        <v>4959</v>
      </c>
      <c r="D4857" s="28" t="s">
        <v>2842</v>
      </c>
      <c r="E4857" s="29">
        <v>42381</v>
      </c>
      <c r="F4857" s="28" t="s">
        <v>4532</v>
      </c>
      <c r="G4857" s="30">
        <v>1467</v>
      </c>
      <c r="H4857" s="28" t="s">
        <v>16142</v>
      </c>
      <c r="I4857" s="31">
        <v>0</v>
      </c>
      <c r="J4857" s="31">
        <v>4982</v>
      </c>
      <c r="K4857" s="28" t="s">
        <v>16143</v>
      </c>
      <c r="L4857" s="32">
        <f t="shared" si="826"/>
        <v>-4982</v>
      </c>
      <c r="M4857" s="33">
        <f t="shared" si="827"/>
        <v>4982</v>
      </c>
      <c r="N4857" s="34" t="b">
        <v>1</v>
      </c>
      <c r="O4857" s="35">
        <f t="shared" si="828"/>
        <v>4982</v>
      </c>
      <c r="P4857" s="36" t="str">
        <f t="shared" si="829"/>
        <v>G</v>
      </c>
      <c r="Q4857" s="37" t="str">
        <f t="shared" si="830"/>
        <v>Elizabeth Humble</v>
      </c>
      <c r="R4857" s="6" t="str">
        <f t="shared" si="831"/>
        <v>G - Elizabeth Humble</v>
      </c>
      <c r="S4857" s="6" t="str">
        <f>IFERROR(INDEX('Vendor Over-ride'!$C:$C, MATCH($R:$R,'Vendor Over-ride'!$A:$A,0)),"")</f>
        <v>G - Elizabeth Humble</v>
      </c>
      <c r="U4857" s="38" t="str">
        <f t="shared" si="836"/>
        <v>Lottery</v>
      </c>
      <c r="V4857" s="5" t="str">
        <f t="shared" si="835"/>
        <v>AWARD</v>
      </c>
      <c r="W4857" s="5" t="b">
        <f t="shared" si="832"/>
        <v>0</v>
      </c>
      <c r="X4857" s="40">
        <f t="shared" ca="1" si="833"/>
        <v>4982</v>
      </c>
      <c r="Y4857" s="30" t="b">
        <f t="shared" ca="1" si="834"/>
        <v>0</v>
      </c>
    </row>
    <row r="4858" spans="1:25" hidden="1">
      <c r="A4858" s="28" t="s">
        <v>5366</v>
      </c>
      <c r="B4858" s="28" t="s">
        <v>5367</v>
      </c>
      <c r="C4858" s="28" t="s">
        <v>4959</v>
      </c>
      <c r="D4858" s="28" t="s">
        <v>2842</v>
      </c>
      <c r="E4858" s="29">
        <v>42381</v>
      </c>
      <c r="F4858" s="28" t="s">
        <v>4533</v>
      </c>
      <c r="G4858" s="30">
        <v>1467</v>
      </c>
      <c r="H4858" s="28" t="s">
        <v>16144</v>
      </c>
      <c r="I4858" s="31">
        <v>0</v>
      </c>
      <c r="J4858" s="31">
        <v>1350</v>
      </c>
      <c r="K4858" s="28" t="s">
        <v>16145</v>
      </c>
      <c r="L4858" s="32">
        <f t="shared" si="826"/>
        <v>-1350</v>
      </c>
      <c r="M4858" s="33">
        <f t="shared" si="827"/>
        <v>1350</v>
      </c>
      <c r="N4858" s="34" t="b">
        <v>1</v>
      </c>
      <c r="O4858" s="35">
        <f t="shared" si="828"/>
        <v>1350</v>
      </c>
      <c r="P4858" s="36" t="str">
        <f t="shared" si="829"/>
        <v>G</v>
      </c>
      <c r="Q4858" s="37" t="str">
        <f t="shared" si="830"/>
        <v>Karen Dufour</v>
      </c>
      <c r="R4858" s="6" t="str">
        <f t="shared" si="831"/>
        <v>G - Karen Dufour</v>
      </c>
      <c r="S4858" s="6" t="str">
        <f>IFERROR(INDEX('Vendor Over-ride'!$C:$C, MATCH($R:$R,'Vendor Over-ride'!$A:$A,0)),"")</f>
        <v>G - Karen Dufour</v>
      </c>
      <c r="U4858" s="38" t="str">
        <f t="shared" si="836"/>
        <v>Lottery</v>
      </c>
      <c r="V4858" s="5" t="str">
        <f t="shared" si="835"/>
        <v>AWARD</v>
      </c>
      <c r="W4858" s="5" t="b">
        <f t="shared" si="832"/>
        <v>0</v>
      </c>
      <c r="X4858" s="40">
        <f t="shared" ca="1" si="833"/>
        <v>1350</v>
      </c>
      <c r="Y4858" s="30" t="b">
        <f t="shared" ca="1" si="834"/>
        <v>0</v>
      </c>
    </row>
    <row r="4859" spans="1:25" hidden="1">
      <c r="A4859" s="28" t="s">
        <v>5366</v>
      </c>
      <c r="B4859" s="28" t="s">
        <v>5367</v>
      </c>
      <c r="C4859" s="28" t="s">
        <v>4959</v>
      </c>
      <c r="D4859" s="28" t="s">
        <v>2842</v>
      </c>
      <c r="E4859" s="29">
        <v>42381</v>
      </c>
      <c r="F4859" s="28" t="s">
        <v>4534</v>
      </c>
      <c r="G4859" s="30">
        <v>1467</v>
      </c>
      <c r="H4859" s="28" t="s">
        <v>16146</v>
      </c>
      <c r="I4859" s="31">
        <v>0</v>
      </c>
      <c r="J4859" s="31">
        <v>2250</v>
      </c>
      <c r="K4859" s="28" t="s">
        <v>16147</v>
      </c>
      <c r="L4859" s="32">
        <f t="shared" si="826"/>
        <v>-2250</v>
      </c>
      <c r="M4859" s="33">
        <f t="shared" si="827"/>
        <v>2250</v>
      </c>
      <c r="N4859" s="34" t="b">
        <v>1</v>
      </c>
      <c r="O4859" s="35">
        <f t="shared" si="828"/>
        <v>2250</v>
      </c>
      <c r="P4859" s="36" t="str">
        <f t="shared" si="829"/>
        <v>G</v>
      </c>
      <c r="Q4859" s="37" t="str">
        <f t="shared" si="830"/>
        <v>Kate V Robertson</v>
      </c>
      <c r="R4859" s="6" t="str">
        <f t="shared" si="831"/>
        <v>G - Kate V Robertson</v>
      </c>
      <c r="S4859" s="6" t="str">
        <f>IFERROR(INDEX('Vendor Over-ride'!$C:$C, MATCH($R:$R,'Vendor Over-ride'!$A:$A,0)),"")</f>
        <v>G - Kate V Robertson</v>
      </c>
      <c r="U4859" s="38" t="str">
        <f t="shared" si="836"/>
        <v>Lottery</v>
      </c>
      <c r="V4859" s="5" t="str">
        <f t="shared" si="835"/>
        <v>AWARD</v>
      </c>
      <c r="W4859" s="5" t="b">
        <f t="shared" si="832"/>
        <v>0</v>
      </c>
      <c r="X4859" s="40">
        <f t="shared" ca="1" si="833"/>
        <v>2250</v>
      </c>
      <c r="Y4859" s="30" t="b">
        <f t="shared" ca="1" si="834"/>
        <v>0</v>
      </c>
    </row>
    <row r="4860" spans="1:25" hidden="1">
      <c r="A4860" s="28" t="s">
        <v>5366</v>
      </c>
      <c r="B4860" s="28" t="s">
        <v>5367</v>
      </c>
      <c r="C4860" s="28" t="s">
        <v>4959</v>
      </c>
      <c r="D4860" s="28" t="s">
        <v>2842</v>
      </c>
      <c r="E4860" s="29">
        <v>42381</v>
      </c>
      <c r="F4860" s="28" t="s">
        <v>4535</v>
      </c>
      <c r="G4860" s="30">
        <v>1467</v>
      </c>
      <c r="H4860" s="28" t="s">
        <v>16148</v>
      </c>
      <c r="I4860" s="31">
        <v>0</v>
      </c>
      <c r="J4860" s="31">
        <v>6000</v>
      </c>
      <c r="K4860" s="28" t="s">
        <v>16149</v>
      </c>
      <c r="L4860" s="32">
        <f t="shared" si="826"/>
        <v>-6000</v>
      </c>
      <c r="M4860" s="33">
        <f t="shared" si="827"/>
        <v>6000</v>
      </c>
      <c r="N4860" s="34" t="b">
        <v>1</v>
      </c>
      <c r="O4860" s="35">
        <f t="shared" si="828"/>
        <v>6000</v>
      </c>
      <c r="P4860" s="36" t="str">
        <f t="shared" si="829"/>
        <v>G</v>
      </c>
      <c r="Q4860" s="37" t="str">
        <f t="shared" si="830"/>
        <v>Richard Kass</v>
      </c>
      <c r="R4860" s="6" t="str">
        <f t="shared" si="831"/>
        <v>G - Richard Kass</v>
      </c>
      <c r="S4860" s="6" t="str">
        <f>IFERROR(INDEX('Vendor Over-ride'!$C:$C, MATCH($R:$R,'Vendor Over-ride'!$A:$A,0)),"")</f>
        <v>G - Richard Kass</v>
      </c>
      <c r="U4860" s="38" t="str">
        <f t="shared" si="836"/>
        <v>Lottery</v>
      </c>
      <c r="V4860" s="5" t="str">
        <f t="shared" si="835"/>
        <v>AWARD</v>
      </c>
      <c r="W4860" s="5" t="b">
        <f t="shared" si="832"/>
        <v>0</v>
      </c>
      <c r="X4860" s="40">
        <f t="shared" ca="1" si="833"/>
        <v>6000</v>
      </c>
      <c r="Y4860" s="30" t="b">
        <f t="shared" ca="1" si="834"/>
        <v>0</v>
      </c>
    </row>
    <row r="4861" spans="1:25" hidden="1">
      <c r="A4861" s="28" t="s">
        <v>5366</v>
      </c>
      <c r="B4861" s="28" t="s">
        <v>5367</v>
      </c>
      <c r="C4861" s="28" t="s">
        <v>4959</v>
      </c>
      <c r="D4861" s="28" t="s">
        <v>2842</v>
      </c>
      <c r="E4861" s="29">
        <v>42381</v>
      </c>
      <c r="F4861" s="28" t="s">
        <v>4536</v>
      </c>
      <c r="G4861" s="30">
        <v>1467</v>
      </c>
      <c r="H4861" s="28" t="s">
        <v>16150</v>
      </c>
      <c r="I4861" s="31">
        <v>0</v>
      </c>
      <c r="J4861" s="31">
        <v>3750</v>
      </c>
      <c r="K4861" s="28" t="s">
        <v>16151</v>
      </c>
      <c r="L4861" s="32">
        <f t="shared" si="826"/>
        <v>-3750</v>
      </c>
      <c r="M4861" s="33">
        <f t="shared" si="827"/>
        <v>3750</v>
      </c>
      <c r="N4861" s="34" t="b">
        <v>1</v>
      </c>
      <c r="O4861" s="35">
        <f t="shared" si="828"/>
        <v>3750</v>
      </c>
      <c r="P4861" s="36" t="str">
        <f t="shared" si="829"/>
        <v>G</v>
      </c>
      <c r="Q4861" s="37" t="str">
        <f t="shared" si="830"/>
        <v>Stoneyport Associates</v>
      </c>
      <c r="R4861" s="6" t="str">
        <f t="shared" si="831"/>
        <v>G - Stoneyport Associates</v>
      </c>
      <c r="S4861" s="6" t="str">
        <f>IFERROR(INDEX('Vendor Over-ride'!$C:$C, MATCH($R:$R,'Vendor Over-ride'!$A:$A,0)),"")</f>
        <v>G - Stoneyport Associates</v>
      </c>
      <c r="U4861" s="38" t="str">
        <f t="shared" si="836"/>
        <v>Lottery</v>
      </c>
      <c r="V4861" s="5" t="str">
        <f t="shared" si="835"/>
        <v>AWARD</v>
      </c>
      <c r="W4861" s="5" t="b">
        <f t="shared" si="832"/>
        <v>0</v>
      </c>
      <c r="X4861" s="40">
        <f t="shared" ca="1" si="833"/>
        <v>3750</v>
      </c>
      <c r="Y4861" s="30" t="b">
        <f t="shared" ca="1" si="834"/>
        <v>0</v>
      </c>
    </row>
    <row r="4862" spans="1:25" hidden="1">
      <c r="A4862" s="28" t="s">
        <v>5366</v>
      </c>
      <c r="B4862" s="28" t="s">
        <v>5367</v>
      </c>
      <c r="C4862" s="28" t="s">
        <v>4959</v>
      </c>
      <c r="D4862" s="28" t="s">
        <v>2842</v>
      </c>
      <c r="E4862" s="29">
        <v>42381</v>
      </c>
      <c r="F4862" s="28" t="s">
        <v>4537</v>
      </c>
      <c r="G4862" s="30">
        <v>1467</v>
      </c>
      <c r="H4862" s="28" t="s">
        <v>16152</v>
      </c>
      <c r="I4862" s="31">
        <v>0</v>
      </c>
      <c r="J4862" s="31">
        <v>5250</v>
      </c>
      <c r="K4862" s="28" t="s">
        <v>16153</v>
      </c>
      <c r="L4862" s="32">
        <f t="shared" si="826"/>
        <v>-5250</v>
      </c>
      <c r="M4862" s="33">
        <f t="shared" si="827"/>
        <v>5250</v>
      </c>
      <c r="N4862" s="34" t="b">
        <v>1</v>
      </c>
      <c r="O4862" s="35">
        <f t="shared" si="828"/>
        <v>5250</v>
      </c>
      <c r="P4862" s="36" t="str">
        <f t="shared" si="829"/>
        <v>G</v>
      </c>
      <c r="Q4862" s="37" t="str">
        <f t="shared" si="830"/>
        <v>Ellie Dubois</v>
      </c>
      <c r="R4862" s="6" t="str">
        <f t="shared" si="831"/>
        <v>G - Ellie Dubois</v>
      </c>
      <c r="S4862" s="6" t="str">
        <f>IFERROR(INDEX('Vendor Over-ride'!$C:$C, MATCH($R:$R,'Vendor Over-ride'!$A:$A,0)),"")</f>
        <v>G - Ellie Dubois</v>
      </c>
      <c r="U4862" s="38" t="str">
        <f t="shared" si="836"/>
        <v>Lottery</v>
      </c>
      <c r="V4862" s="5" t="str">
        <f t="shared" si="835"/>
        <v>AWARD</v>
      </c>
      <c r="W4862" s="5" t="b">
        <f t="shared" si="832"/>
        <v>0</v>
      </c>
      <c r="X4862" s="40">
        <f t="shared" ca="1" si="833"/>
        <v>5250</v>
      </c>
      <c r="Y4862" s="30" t="b">
        <f t="shared" ca="1" si="834"/>
        <v>0</v>
      </c>
    </row>
    <row r="4863" spans="1:25" hidden="1">
      <c r="A4863" s="28" t="s">
        <v>5366</v>
      </c>
      <c r="B4863" s="28" t="s">
        <v>5367</v>
      </c>
      <c r="C4863" s="28" t="s">
        <v>4959</v>
      </c>
      <c r="D4863" s="28" t="s">
        <v>2842</v>
      </c>
      <c r="E4863" s="29">
        <v>42381</v>
      </c>
      <c r="F4863" s="28" t="s">
        <v>4538</v>
      </c>
      <c r="G4863" s="30">
        <v>1467</v>
      </c>
      <c r="H4863" s="28" t="s">
        <v>16154</v>
      </c>
      <c r="I4863" s="31">
        <v>0</v>
      </c>
      <c r="J4863" s="31">
        <v>6254</v>
      </c>
      <c r="K4863" s="28" t="s">
        <v>16155</v>
      </c>
      <c r="L4863" s="32">
        <f t="shared" si="826"/>
        <v>-6254</v>
      </c>
      <c r="M4863" s="33">
        <f t="shared" si="827"/>
        <v>6254</v>
      </c>
      <c r="N4863" s="34" t="b">
        <v>1</v>
      </c>
      <c r="O4863" s="35">
        <f t="shared" si="828"/>
        <v>6254</v>
      </c>
      <c r="P4863" s="36" t="str">
        <f t="shared" si="829"/>
        <v>G</v>
      </c>
      <c r="Q4863" s="37" t="str">
        <f t="shared" si="830"/>
        <v>Eleanor Logan</v>
      </c>
      <c r="R4863" s="6" t="str">
        <f t="shared" si="831"/>
        <v>G - Eleanor Logan</v>
      </c>
      <c r="S4863" s="6" t="str">
        <f>IFERROR(INDEX('Vendor Over-ride'!$C:$C, MATCH($R:$R,'Vendor Over-ride'!$A:$A,0)),"")</f>
        <v>G - Eleanor Logan</v>
      </c>
      <c r="U4863" s="38" t="str">
        <f t="shared" si="836"/>
        <v>Lottery</v>
      </c>
      <c r="V4863" s="5" t="str">
        <f t="shared" si="835"/>
        <v>AWARD</v>
      </c>
      <c r="W4863" s="5" t="b">
        <f t="shared" si="832"/>
        <v>0</v>
      </c>
      <c r="X4863" s="40">
        <f t="shared" ca="1" si="833"/>
        <v>6254</v>
      </c>
      <c r="Y4863" s="30" t="b">
        <f t="shared" ca="1" si="834"/>
        <v>0</v>
      </c>
    </row>
    <row r="4864" spans="1:25" hidden="1">
      <c r="A4864" s="28" t="s">
        <v>5366</v>
      </c>
      <c r="B4864" s="28" t="s">
        <v>5367</v>
      </c>
      <c r="C4864" s="28" t="s">
        <v>4959</v>
      </c>
      <c r="D4864" s="28" t="s">
        <v>2842</v>
      </c>
      <c r="E4864" s="29">
        <v>42381</v>
      </c>
      <c r="F4864" s="28" t="s">
        <v>4539</v>
      </c>
      <c r="G4864" s="30">
        <v>1467</v>
      </c>
      <c r="H4864" s="28" t="s">
        <v>16156</v>
      </c>
      <c r="I4864" s="31">
        <v>0</v>
      </c>
      <c r="J4864" s="31">
        <v>13500</v>
      </c>
      <c r="K4864" s="28" t="s">
        <v>16157</v>
      </c>
      <c r="L4864" s="32">
        <f t="shared" si="826"/>
        <v>-13500</v>
      </c>
      <c r="M4864" s="33">
        <f t="shared" si="827"/>
        <v>13500</v>
      </c>
      <c r="N4864" s="34" t="b">
        <v>1</v>
      </c>
      <c r="O4864" s="35">
        <f t="shared" si="828"/>
        <v>13500</v>
      </c>
      <c r="P4864" s="36" t="str">
        <f t="shared" si="829"/>
        <v>G</v>
      </c>
      <c r="Q4864" s="37" t="str">
        <f t="shared" si="830"/>
        <v>Anna Krzystek</v>
      </c>
      <c r="R4864" s="6" t="str">
        <f t="shared" si="831"/>
        <v>G - Anna Krzystek</v>
      </c>
      <c r="S4864" s="6" t="str">
        <f>IFERROR(INDEX('Vendor Over-ride'!$C:$C, MATCH($R:$R,'Vendor Over-ride'!$A:$A,0)),"")</f>
        <v>G - Anna Krzystek</v>
      </c>
      <c r="U4864" s="38" t="str">
        <f t="shared" si="836"/>
        <v>Lottery</v>
      </c>
      <c r="V4864" s="5" t="str">
        <f t="shared" si="835"/>
        <v>AWARD</v>
      </c>
      <c r="W4864" s="5" t="b">
        <f t="shared" si="832"/>
        <v>0</v>
      </c>
      <c r="X4864" s="40">
        <f t="shared" ca="1" si="833"/>
        <v>13500</v>
      </c>
      <c r="Y4864" s="30" t="b">
        <f t="shared" ca="1" si="834"/>
        <v>0</v>
      </c>
    </row>
    <row r="4865" spans="1:25" hidden="1">
      <c r="A4865" s="28" t="s">
        <v>5366</v>
      </c>
      <c r="B4865" s="28" t="s">
        <v>5367</v>
      </c>
      <c r="C4865" s="28" t="s">
        <v>4959</v>
      </c>
      <c r="D4865" s="28" t="s">
        <v>2842</v>
      </c>
      <c r="E4865" s="29">
        <v>42381</v>
      </c>
      <c r="F4865" s="28" t="s">
        <v>4540</v>
      </c>
      <c r="G4865" s="30">
        <v>1467</v>
      </c>
      <c r="H4865" s="28" t="s">
        <v>16158</v>
      </c>
      <c r="I4865" s="31">
        <v>0</v>
      </c>
      <c r="J4865" s="31">
        <v>5250</v>
      </c>
      <c r="K4865" s="28" t="s">
        <v>16159</v>
      </c>
      <c r="L4865" s="32">
        <f t="shared" si="826"/>
        <v>-5250</v>
      </c>
      <c r="M4865" s="33">
        <f t="shared" si="827"/>
        <v>5250</v>
      </c>
      <c r="N4865" s="34" t="b">
        <v>1</v>
      </c>
      <c r="O4865" s="35">
        <f t="shared" si="828"/>
        <v>5250</v>
      </c>
      <c r="P4865" s="36" t="str">
        <f t="shared" si="829"/>
        <v>G</v>
      </c>
      <c r="Q4865" s="37" t="str">
        <f t="shared" si="830"/>
        <v>Helen de Main</v>
      </c>
      <c r="R4865" s="6" t="str">
        <f t="shared" si="831"/>
        <v>G - Helen de Main</v>
      </c>
      <c r="S4865" s="6" t="str">
        <f>IFERROR(INDEX('Vendor Over-ride'!$C:$C, MATCH($R:$R,'Vendor Over-ride'!$A:$A,0)),"")</f>
        <v>G - Helen de Main</v>
      </c>
      <c r="U4865" s="38" t="str">
        <f t="shared" si="836"/>
        <v>Lottery</v>
      </c>
      <c r="V4865" s="5" t="str">
        <f t="shared" si="835"/>
        <v>AWARD</v>
      </c>
      <c r="W4865" s="5" t="b">
        <f t="shared" si="832"/>
        <v>0</v>
      </c>
      <c r="X4865" s="40">
        <f t="shared" ca="1" si="833"/>
        <v>5250</v>
      </c>
      <c r="Y4865" s="30" t="b">
        <f t="shared" ca="1" si="834"/>
        <v>0</v>
      </c>
    </row>
    <row r="4866" spans="1:25" hidden="1">
      <c r="A4866" s="28" t="s">
        <v>5366</v>
      </c>
      <c r="B4866" s="28" t="s">
        <v>5367</v>
      </c>
      <c r="C4866" s="28" t="s">
        <v>4959</v>
      </c>
      <c r="D4866" s="28" t="s">
        <v>2842</v>
      </c>
      <c r="E4866" s="29">
        <v>42381</v>
      </c>
      <c r="F4866" s="28" t="s">
        <v>4541</v>
      </c>
      <c r="G4866" s="30">
        <v>1467</v>
      </c>
      <c r="H4866" s="28" t="s">
        <v>16160</v>
      </c>
      <c r="I4866" s="31">
        <v>0</v>
      </c>
      <c r="J4866" s="31">
        <v>6812</v>
      </c>
      <c r="K4866" s="28" t="s">
        <v>5705</v>
      </c>
      <c r="L4866" s="32">
        <f t="shared" ref="L4866:L4929" si="837">I:I-J:J</f>
        <v>-6812</v>
      </c>
      <c r="M4866" s="33">
        <f t="shared" ref="M4866:M4929" si="838">ABS($L:$L)</f>
        <v>6812</v>
      </c>
      <c r="N4866" s="34" t="b">
        <v>1</v>
      </c>
      <c r="O4866" s="35">
        <f t="shared" ref="O4866:O4929" si="839">$M:$M*$N:$N</f>
        <v>6812</v>
      </c>
      <c r="P4866" s="36" t="str">
        <f t="shared" ref="P4866:P4929" si="840">LEFT(TRIM($K:$K),1)</f>
        <v>I</v>
      </c>
      <c r="Q4866" s="37" t="str">
        <f t="shared" ref="Q4866:Q4929" si="841">RIGHT(TRIM($K:$K),LEN(TRIM($K:$K))-FIND("-",TRIM($K:$K)))</f>
        <v>Alison Strauss</v>
      </c>
      <c r="R4866" s="6" t="str">
        <f t="shared" ref="R4866:R4929" si="842">CONCATENATE($P:$P, " - ",$Q:$Q)</f>
        <v>I - Alison Strauss</v>
      </c>
      <c r="S4866" s="6" t="str">
        <f>IFERROR(INDEX('Vendor Over-ride'!$C:$C, MATCH($R:$R,'Vendor Over-ride'!$A:$A,0)),"")</f>
        <v>I - Alison Strauss</v>
      </c>
      <c r="U4866" s="38" t="str">
        <f t="shared" si="836"/>
        <v>Lottery</v>
      </c>
      <c r="V4866" s="5" t="str">
        <f t="shared" si="835"/>
        <v>AWARD</v>
      </c>
      <c r="W4866" s="5" t="b">
        <f t="shared" ref="W4866:W4929" si="843">ROUND($O:$O,2)&gt;=25000</f>
        <v>0</v>
      </c>
      <c r="X4866" s="40">
        <f t="shared" ref="X4866:X4929" ca="1" si="844">SUMPRODUCT((Payee=$S4866) * (Payment_Value))</f>
        <v>6812</v>
      </c>
      <c r="Y4866" s="30" t="b">
        <f t="shared" ref="Y4866:Y4929" ca="1" si="845">$X:$X&gt;=25000</f>
        <v>0</v>
      </c>
    </row>
    <row r="4867" spans="1:25" hidden="1">
      <c r="A4867" s="28" t="s">
        <v>5366</v>
      </c>
      <c r="B4867" s="28" t="s">
        <v>5367</v>
      </c>
      <c r="C4867" s="28" t="s">
        <v>4959</v>
      </c>
      <c r="D4867" s="28" t="s">
        <v>2842</v>
      </c>
      <c r="E4867" s="29">
        <v>42381</v>
      </c>
      <c r="F4867" s="28" t="s">
        <v>4542</v>
      </c>
      <c r="G4867" s="30">
        <v>1467</v>
      </c>
      <c r="H4867" s="28" t="s">
        <v>16161</v>
      </c>
      <c r="I4867" s="31">
        <v>0</v>
      </c>
      <c r="J4867" s="31">
        <v>9000</v>
      </c>
      <c r="K4867" s="28" t="s">
        <v>5502</v>
      </c>
      <c r="L4867" s="32">
        <f t="shared" si="837"/>
        <v>-9000</v>
      </c>
      <c r="M4867" s="33">
        <f t="shared" si="838"/>
        <v>9000</v>
      </c>
      <c r="N4867" s="34" t="b">
        <v>1</v>
      </c>
      <c r="O4867" s="35">
        <f t="shared" si="839"/>
        <v>9000</v>
      </c>
      <c r="P4867" s="36" t="str">
        <f t="shared" si="840"/>
        <v>I</v>
      </c>
      <c r="Q4867" s="37" t="str">
        <f t="shared" si="841"/>
        <v>Baby Cow Productions Ltd</v>
      </c>
      <c r="R4867" s="6" t="str">
        <f t="shared" si="842"/>
        <v>I - Baby Cow Productions Ltd</v>
      </c>
      <c r="S4867" s="6" t="str">
        <f>IFERROR(INDEX('Vendor Over-ride'!$C:$C, MATCH($R:$R,'Vendor Over-ride'!$A:$A,0)),"")</f>
        <v>I - Baby Cow Productions Ltd</v>
      </c>
      <c r="U4867" s="38" t="str">
        <f t="shared" si="836"/>
        <v>Lottery</v>
      </c>
      <c r="V4867" s="5" t="str">
        <f t="shared" ref="V4867:V4930" si="846">UPPER(IF($P:$P="E","Employee",IF(OR($P:$P="I",$P:$P="G"),"Award",IF(OR($P:$P="D",$P:$P="T"),"Trade",""))))</f>
        <v>AWARD</v>
      </c>
      <c r="W4867" s="5" t="b">
        <f t="shared" si="843"/>
        <v>0</v>
      </c>
      <c r="X4867" s="40">
        <f t="shared" ca="1" si="844"/>
        <v>9000</v>
      </c>
      <c r="Y4867" s="30" t="b">
        <f t="shared" ca="1" si="845"/>
        <v>0</v>
      </c>
    </row>
    <row r="4868" spans="1:25" hidden="1">
      <c r="A4868" s="28" t="s">
        <v>5366</v>
      </c>
      <c r="B4868" s="28" t="s">
        <v>5367</v>
      </c>
      <c r="C4868" s="28" t="s">
        <v>4959</v>
      </c>
      <c r="D4868" s="28" t="s">
        <v>2842</v>
      </c>
      <c r="E4868" s="29">
        <v>42381</v>
      </c>
      <c r="F4868" s="28" t="s">
        <v>4543</v>
      </c>
      <c r="G4868" s="30">
        <v>1467</v>
      </c>
      <c r="H4868" s="28" t="s">
        <v>16162</v>
      </c>
      <c r="I4868" s="31">
        <v>0</v>
      </c>
      <c r="J4868" s="31">
        <v>2000</v>
      </c>
      <c r="K4868" s="28" t="s">
        <v>5636</v>
      </c>
      <c r="L4868" s="32">
        <f t="shared" si="837"/>
        <v>-2000</v>
      </c>
      <c r="M4868" s="33">
        <f t="shared" si="838"/>
        <v>2000</v>
      </c>
      <c r="N4868" s="34" t="b">
        <v>1</v>
      </c>
      <c r="O4868" s="35">
        <f t="shared" si="839"/>
        <v>2000</v>
      </c>
      <c r="P4868" s="36" t="str">
        <f t="shared" si="840"/>
        <v>I</v>
      </c>
      <c r="Q4868" s="37" t="str">
        <f t="shared" si="841"/>
        <v>Battlefield Band</v>
      </c>
      <c r="R4868" s="6" t="str">
        <f t="shared" si="842"/>
        <v>I - Battlefield Band</v>
      </c>
      <c r="S4868" s="6" t="str">
        <f>IFERROR(INDEX('Vendor Over-ride'!$C:$C, MATCH($R:$R,'Vendor Over-ride'!$A:$A,0)),"")</f>
        <v>I - Battlefield Band</v>
      </c>
      <c r="U4868" s="38" t="str">
        <f t="shared" si="836"/>
        <v>Lottery</v>
      </c>
      <c r="V4868" s="5" t="str">
        <f t="shared" si="846"/>
        <v>AWARD</v>
      </c>
      <c r="W4868" s="5" t="b">
        <f t="shared" si="843"/>
        <v>0</v>
      </c>
      <c r="X4868" s="40">
        <f t="shared" ca="1" si="844"/>
        <v>2000</v>
      </c>
      <c r="Y4868" s="30" t="b">
        <f t="shared" ca="1" si="845"/>
        <v>0</v>
      </c>
    </row>
    <row r="4869" spans="1:25" hidden="1">
      <c r="A4869" s="28" t="s">
        <v>5366</v>
      </c>
      <c r="B4869" s="28" t="s">
        <v>5367</v>
      </c>
      <c r="C4869" s="28" t="s">
        <v>4959</v>
      </c>
      <c r="D4869" s="28" t="s">
        <v>2842</v>
      </c>
      <c r="E4869" s="29">
        <v>42381</v>
      </c>
      <c r="F4869" s="28" t="s">
        <v>4544</v>
      </c>
      <c r="G4869" s="30">
        <v>1467</v>
      </c>
      <c r="H4869" s="28" t="s">
        <v>16163</v>
      </c>
      <c r="I4869" s="31">
        <v>0</v>
      </c>
      <c r="J4869" s="31">
        <v>375</v>
      </c>
      <c r="K4869" s="28" t="s">
        <v>16164</v>
      </c>
      <c r="L4869" s="32">
        <f t="shared" si="837"/>
        <v>-375</v>
      </c>
      <c r="M4869" s="33">
        <f t="shared" si="838"/>
        <v>375</v>
      </c>
      <c r="N4869" s="34" t="b">
        <v>1</v>
      </c>
      <c r="O4869" s="35">
        <f t="shared" si="839"/>
        <v>375</v>
      </c>
      <c r="P4869" s="36" t="str">
        <f t="shared" si="840"/>
        <v>I</v>
      </c>
      <c r="Q4869" s="37" t="str">
        <f t="shared" si="841"/>
        <v>Conxi Fornieles</v>
      </c>
      <c r="R4869" s="6" t="str">
        <f t="shared" si="842"/>
        <v>I - Conxi Fornieles</v>
      </c>
      <c r="S4869" s="6" t="str">
        <f>IFERROR(INDEX('Vendor Over-ride'!$C:$C, MATCH($R:$R,'Vendor Over-ride'!$A:$A,0)),"")</f>
        <v>I - Conxi Fornieles</v>
      </c>
      <c r="U4869" s="38" t="str">
        <f t="shared" si="836"/>
        <v>Lottery</v>
      </c>
      <c r="V4869" s="5" t="str">
        <f t="shared" si="846"/>
        <v>AWARD</v>
      </c>
      <c r="W4869" s="5" t="b">
        <f t="shared" si="843"/>
        <v>0</v>
      </c>
      <c r="X4869" s="40">
        <f t="shared" ca="1" si="844"/>
        <v>500</v>
      </c>
      <c r="Y4869" s="30" t="b">
        <f t="shared" ca="1" si="845"/>
        <v>0</v>
      </c>
    </row>
    <row r="4870" spans="1:25" hidden="1">
      <c r="A4870" s="28" t="s">
        <v>5366</v>
      </c>
      <c r="B4870" s="28" t="s">
        <v>5367</v>
      </c>
      <c r="C4870" s="28" t="s">
        <v>4959</v>
      </c>
      <c r="D4870" s="28" t="s">
        <v>2842</v>
      </c>
      <c r="E4870" s="29">
        <v>42381</v>
      </c>
      <c r="F4870" s="28" t="s">
        <v>4545</v>
      </c>
      <c r="G4870" s="30">
        <v>1467</v>
      </c>
      <c r="H4870" s="28" t="s">
        <v>16165</v>
      </c>
      <c r="I4870" s="31">
        <v>0</v>
      </c>
      <c r="J4870" s="31">
        <v>425</v>
      </c>
      <c r="K4870" s="28" t="s">
        <v>15682</v>
      </c>
      <c r="L4870" s="32">
        <f t="shared" si="837"/>
        <v>-425</v>
      </c>
      <c r="M4870" s="33">
        <f t="shared" si="838"/>
        <v>425</v>
      </c>
      <c r="N4870" s="34" t="b">
        <v>1</v>
      </c>
      <c r="O4870" s="35">
        <f t="shared" si="839"/>
        <v>425</v>
      </c>
      <c r="P4870" s="36" t="str">
        <f t="shared" si="840"/>
        <v>I</v>
      </c>
      <c r="Q4870" s="37" t="str">
        <f t="shared" si="841"/>
        <v>Digital Desperados</v>
      </c>
      <c r="R4870" s="6" t="str">
        <f t="shared" si="842"/>
        <v>I - Digital Desperados</v>
      </c>
      <c r="S4870" s="6" t="str">
        <f>IFERROR(INDEX('Vendor Over-ride'!$C:$C, MATCH($R:$R,'Vendor Over-ride'!$A:$A,0)),"")</f>
        <v>I - Digital Desperados</v>
      </c>
      <c r="U4870" s="38" t="str">
        <f t="shared" si="836"/>
        <v>Lottery</v>
      </c>
      <c r="V4870" s="5" t="str">
        <f t="shared" si="846"/>
        <v>AWARD</v>
      </c>
      <c r="W4870" s="5" t="b">
        <f t="shared" si="843"/>
        <v>0</v>
      </c>
      <c r="X4870" s="40">
        <f t="shared" ca="1" si="844"/>
        <v>2075</v>
      </c>
      <c r="Y4870" s="30" t="b">
        <f t="shared" ca="1" si="845"/>
        <v>0</v>
      </c>
    </row>
    <row r="4871" spans="1:25">
      <c r="A4871" s="28" t="s">
        <v>5366</v>
      </c>
      <c r="B4871" s="28" t="s">
        <v>5367</v>
      </c>
      <c r="C4871" s="28" t="s">
        <v>4959</v>
      </c>
      <c r="D4871" s="28" t="s">
        <v>2842</v>
      </c>
      <c r="E4871" s="29">
        <v>42381</v>
      </c>
      <c r="F4871" s="28" t="s">
        <v>4546</v>
      </c>
      <c r="G4871" s="30">
        <v>1467</v>
      </c>
      <c r="H4871" s="28" t="s">
        <v>16166</v>
      </c>
      <c r="I4871" s="31">
        <v>0</v>
      </c>
      <c r="J4871" s="31">
        <v>25000</v>
      </c>
      <c r="K4871" s="28" t="s">
        <v>5546</v>
      </c>
      <c r="L4871" s="32">
        <f t="shared" si="837"/>
        <v>-25000</v>
      </c>
      <c r="M4871" s="33">
        <f t="shared" si="838"/>
        <v>25000</v>
      </c>
      <c r="N4871" s="34" t="b">
        <v>1</v>
      </c>
      <c r="O4871" s="35">
        <f t="shared" si="839"/>
        <v>25000</v>
      </c>
      <c r="P4871" s="36" t="str">
        <f t="shared" si="840"/>
        <v>I</v>
      </c>
      <c r="Q4871" s="37" t="str">
        <f t="shared" si="841"/>
        <v>Duncan of Jordanstone College of Art &amp; Design</v>
      </c>
      <c r="R4871" s="6" t="str">
        <f t="shared" si="842"/>
        <v>I - Duncan of Jordanstone College of Art &amp; Design</v>
      </c>
      <c r="S4871" s="6" t="str">
        <f>IFERROR(INDEX('Vendor Over-ride'!$C:$C, MATCH($R:$R,'Vendor Over-ride'!$A:$A,0)),"")</f>
        <v>I - Duncan of Jordanstone College of Art &amp; Design</v>
      </c>
      <c r="U4871" s="38" t="str">
        <f t="shared" si="836"/>
        <v>Lottery</v>
      </c>
      <c r="V4871" s="5" t="str">
        <f t="shared" si="846"/>
        <v>AWARD</v>
      </c>
      <c r="W4871" s="5" t="b">
        <f t="shared" si="843"/>
        <v>1</v>
      </c>
      <c r="X4871" s="40">
        <f t="shared" ca="1" si="844"/>
        <v>25000</v>
      </c>
      <c r="Y4871" s="30" t="b">
        <f t="shared" ca="1" si="845"/>
        <v>1</v>
      </c>
    </row>
    <row r="4872" spans="1:25" hidden="1">
      <c r="A4872" s="28" t="s">
        <v>5366</v>
      </c>
      <c r="B4872" s="28" t="s">
        <v>5367</v>
      </c>
      <c r="C4872" s="28" t="s">
        <v>4959</v>
      </c>
      <c r="D4872" s="28" t="s">
        <v>2842</v>
      </c>
      <c r="E4872" s="29">
        <v>42381</v>
      </c>
      <c r="F4872" s="28" t="s">
        <v>4547</v>
      </c>
      <c r="G4872" s="30">
        <v>1467</v>
      </c>
      <c r="H4872" s="28" t="s">
        <v>16167</v>
      </c>
      <c r="I4872" s="31">
        <v>0</v>
      </c>
      <c r="J4872" s="31">
        <v>15000</v>
      </c>
      <c r="K4872" s="28" t="s">
        <v>5389</v>
      </c>
      <c r="L4872" s="32">
        <f t="shared" si="837"/>
        <v>-15000</v>
      </c>
      <c r="M4872" s="33">
        <f t="shared" si="838"/>
        <v>15000</v>
      </c>
      <c r="N4872" s="34" t="b">
        <v>1</v>
      </c>
      <c r="O4872" s="35">
        <f t="shared" si="839"/>
        <v>15000</v>
      </c>
      <c r="P4872" s="36" t="str">
        <f t="shared" si="840"/>
        <v>I</v>
      </c>
      <c r="Q4872" s="37" t="str">
        <f t="shared" si="841"/>
        <v>Glasgow Unesco City Of Music</v>
      </c>
      <c r="R4872" s="6" t="str">
        <f t="shared" si="842"/>
        <v>I - Glasgow Unesco City Of Music</v>
      </c>
      <c r="S4872" s="6" t="str">
        <f>IFERROR(INDEX('Vendor Over-ride'!$C:$C, MATCH($R:$R,'Vendor Over-ride'!$A:$A,0)),"")</f>
        <v>I - Glasgow UNESCO city of Music</v>
      </c>
      <c r="U4872" s="38" t="str">
        <f t="shared" si="836"/>
        <v>Lottery</v>
      </c>
      <c r="V4872" s="5" t="str">
        <f t="shared" si="846"/>
        <v>AWARD</v>
      </c>
      <c r="W4872" s="5" t="b">
        <f t="shared" si="843"/>
        <v>0</v>
      </c>
      <c r="X4872" s="40">
        <f t="shared" ca="1" si="844"/>
        <v>15500</v>
      </c>
      <c r="Y4872" s="30" t="b">
        <f t="shared" ca="1" si="845"/>
        <v>0</v>
      </c>
    </row>
    <row r="4873" spans="1:25" hidden="1">
      <c r="A4873" s="28" t="s">
        <v>5366</v>
      </c>
      <c r="B4873" s="28" t="s">
        <v>5367</v>
      </c>
      <c r="C4873" s="28" t="s">
        <v>4959</v>
      </c>
      <c r="D4873" s="28" t="s">
        <v>2842</v>
      </c>
      <c r="E4873" s="29">
        <v>42381</v>
      </c>
      <c r="F4873" s="28" t="s">
        <v>4548</v>
      </c>
      <c r="G4873" s="30">
        <v>1467</v>
      </c>
      <c r="H4873" s="28" t="s">
        <v>16168</v>
      </c>
      <c r="I4873" s="31">
        <v>0</v>
      </c>
      <c r="J4873" s="31">
        <v>375</v>
      </c>
      <c r="K4873" s="28" t="s">
        <v>16169</v>
      </c>
      <c r="L4873" s="32">
        <f t="shared" si="837"/>
        <v>-375</v>
      </c>
      <c r="M4873" s="33">
        <f t="shared" si="838"/>
        <v>375</v>
      </c>
      <c r="N4873" s="34" t="b">
        <v>1</v>
      </c>
      <c r="O4873" s="35">
        <f t="shared" si="839"/>
        <v>375</v>
      </c>
      <c r="P4873" s="36" t="str">
        <f t="shared" si="840"/>
        <v>I</v>
      </c>
      <c r="Q4873" s="37" t="str">
        <f t="shared" si="841"/>
        <v>Joern Utkilen</v>
      </c>
      <c r="R4873" s="6" t="str">
        <f t="shared" si="842"/>
        <v>I - Joern Utkilen</v>
      </c>
      <c r="S4873" s="6" t="str">
        <f>IFERROR(INDEX('Vendor Over-ride'!$C:$C, MATCH($R:$R,'Vendor Over-ride'!$A:$A,0)),"")</f>
        <v>I - Joern Utkilen</v>
      </c>
      <c r="U4873" s="38" t="str">
        <f t="shared" si="836"/>
        <v>Lottery</v>
      </c>
      <c r="V4873" s="5" t="str">
        <f t="shared" si="846"/>
        <v>AWARD</v>
      </c>
      <c r="W4873" s="5" t="b">
        <f t="shared" si="843"/>
        <v>0</v>
      </c>
      <c r="X4873" s="40">
        <f t="shared" ca="1" si="844"/>
        <v>500</v>
      </c>
      <c r="Y4873" s="30" t="b">
        <f t="shared" ca="1" si="845"/>
        <v>0</v>
      </c>
    </row>
    <row r="4874" spans="1:25" hidden="1">
      <c r="A4874" s="28" t="s">
        <v>5366</v>
      </c>
      <c r="B4874" s="28" t="s">
        <v>5367</v>
      </c>
      <c r="C4874" s="28" t="s">
        <v>4959</v>
      </c>
      <c r="D4874" s="28" t="s">
        <v>2842</v>
      </c>
      <c r="E4874" s="29">
        <v>42381</v>
      </c>
      <c r="F4874" s="28" t="s">
        <v>4549</v>
      </c>
      <c r="G4874" s="30">
        <v>1467</v>
      </c>
      <c r="H4874" s="28" t="s">
        <v>16170</v>
      </c>
      <c r="I4874" s="31">
        <v>0</v>
      </c>
      <c r="J4874" s="31">
        <v>2042</v>
      </c>
      <c r="K4874" s="28" t="s">
        <v>5625</v>
      </c>
      <c r="L4874" s="32">
        <f t="shared" si="837"/>
        <v>-2042</v>
      </c>
      <c r="M4874" s="33">
        <f t="shared" si="838"/>
        <v>2042</v>
      </c>
      <c r="N4874" s="34" t="b">
        <v>1</v>
      </c>
      <c r="O4874" s="35">
        <f t="shared" si="839"/>
        <v>2042</v>
      </c>
      <c r="P4874" s="36" t="str">
        <f t="shared" si="840"/>
        <v>I</v>
      </c>
      <c r="Q4874" s="37" t="str">
        <f t="shared" si="841"/>
        <v>Mairearad Green</v>
      </c>
      <c r="R4874" s="6" t="str">
        <f t="shared" si="842"/>
        <v>I - Mairearad Green</v>
      </c>
      <c r="S4874" s="6" t="str">
        <f>IFERROR(INDEX('Vendor Over-ride'!$C:$C, MATCH($R:$R,'Vendor Over-ride'!$A:$A,0)),"")</f>
        <v>I - Mairearad Green</v>
      </c>
      <c r="U4874" s="38" t="str">
        <f t="shared" si="836"/>
        <v>Lottery</v>
      </c>
      <c r="V4874" s="5" t="str">
        <f t="shared" si="846"/>
        <v>AWARD</v>
      </c>
      <c r="W4874" s="5" t="b">
        <f t="shared" si="843"/>
        <v>0</v>
      </c>
      <c r="X4874" s="40">
        <f t="shared" ca="1" si="844"/>
        <v>2042</v>
      </c>
      <c r="Y4874" s="30" t="b">
        <f t="shared" ca="1" si="845"/>
        <v>0</v>
      </c>
    </row>
    <row r="4875" spans="1:25" hidden="1">
      <c r="A4875" s="28" t="s">
        <v>5366</v>
      </c>
      <c r="B4875" s="28" t="s">
        <v>5367</v>
      </c>
      <c r="C4875" s="28" t="s">
        <v>4959</v>
      </c>
      <c r="D4875" s="28" t="s">
        <v>2842</v>
      </c>
      <c r="E4875" s="29">
        <v>42381</v>
      </c>
      <c r="F4875" s="28" t="s">
        <v>4550</v>
      </c>
      <c r="G4875" s="30">
        <v>1467</v>
      </c>
      <c r="H4875" s="28" t="s">
        <v>16171</v>
      </c>
      <c r="I4875" s="31">
        <v>0</v>
      </c>
      <c r="J4875" s="31">
        <v>10000</v>
      </c>
      <c r="K4875" s="28" t="s">
        <v>15500</v>
      </c>
      <c r="L4875" s="32">
        <f t="shared" si="837"/>
        <v>-10000</v>
      </c>
      <c r="M4875" s="33">
        <f t="shared" si="838"/>
        <v>10000</v>
      </c>
      <c r="N4875" s="34" t="b">
        <v>1</v>
      </c>
      <c r="O4875" s="35">
        <f t="shared" si="839"/>
        <v>10000</v>
      </c>
      <c r="P4875" s="36" t="str">
        <f t="shared" si="840"/>
        <v>I</v>
      </c>
      <c r="Q4875" s="37" t="str">
        <f t="shared" si="841"/>
        <v>Plum Films Limited</v>
      </c>
      <c r="R4875" s="6" t="str">
        <f t="shared" si="842"/>
        <v>I - Plum Films Limited</v>
      </c>
      <c r="S4875" s="6" t="str">
        <f>IFERROR(INDEX('Vendor Over-ride'!$C:$C, MATCH($R:$R,'Vendor Over-ride'!$A:$A,0)),"")</f>
        <v>I - Plum Films Limited</v>
      </c>
      <c r="U4875" s="38" t="str">
        <f t="shared" si="836"/>
        <v>Lottery</v>
      </c>
      <c r="V4875" s="5" t="str">
        <f t="shared" si="846"/>
        <v>AWARD</v>
      </c>
      <c r="W4875" s="5" t="b">
        <f t="shared" si="843"/>
        <v>0</v>
      </c>
      <c r="X4875" s="40">
        <f t="shared" ca="1" si="844"/>
        <v>11500</v>
      </c>
      <c r="Y4875" s="30" t="b">
        <f t="shared" ca="1" si="845"/>
        <v>0</v>
      </c>
    </row>
    <row r="4876" spans="1:25" hidden="1">
      <c r="A4876" s="28" t="s">
        <v>5366</v>
      </c>
      <c r="B4876" s="28" t="s">
        <v>5367</v>
      </c>
      <c r="C4876" s="28" t="s">
        <v>4959</v>
      </c>
      <c r="D4876" s="28" t="s">
        <v>2842</v>
      </c>
      <c r="E4876" s="29">
        <v>42381</v>
      </c>
      <c r="F4876" s="28" t="s">
        <v>4551</v>
      </c>
      <c r="G4876" s="30">
        <v>1467</v>
      </c>
      <c r="H4876" s="28" t="s">
        <v>16172</v>
      </c>
      <c r="I4876" s="31">
        <v>0</v>
      </c>
      <c r="J4876" s="31">
        <v>13500</v>
      </c>
      <c r="K4876" s="28" t="s">
        <v>16173</v>
      </c>
      <c r="L4876" s="32">
        <f t="shared" si="837"/>
        <v>-13500</v>
      </c>
      <c r="M4876" s="33">
        <f t="shared" si="838"/>
        <v>13500</v>
      </c>
      <c r="N4876" s="34" t="b">
        <v>1</v>
      </c>
      <c r="O4876" s="35">
        <f t="shared" si="839"/>
        <v>13500</v>
      </c>
      <c r="P4876" s="36" t="str">
        <f t="shared" si="840"/>
        <v>I</v>
      </c>
      <c r="Q4876" s="37" t="str">
        <f t="shared" si="841"/>
        <v>Raising Films</v>
      </c>
      <c r="R4876" s="6" t="str">
        <f t="shared" si="842"/>
        <v>I - Raising Films</v>
      </c>
      <c r="S4876" s="6" t="str">
        <f>IFERROR(INDEX('Vendor Over-ride'!$C:$C, MATCH($R:$R,'Vendor Over-ride'!$A:$A,0)),"")</f>
        <v>I - Raising Films</v>
      </c>
      <c r="U4876" s="38" t="str">
        <f t="shared" si="836"/>
        <v>Lottery</v>
      </c>
      <c r="V4876" s="5" t="str">
        <f t="shared" si="846"/>
        <v>AWARD</v>
      </c>
      <c r="W4876" s="5" t="b">
        <f t="shared" si="843"/>
        <v>0</v>
      </c>
      <c r="X4876" s="40">
        <f t="shared" ca="1" si="844"/>
        <v>13500</v>
      </c>
      <c r="Y4876" s="30" t="b">
        <f t="shared" ca="1" si="845"/>
        <v>0</v>
      </c>
    </row>
    <row r="4877" spans="1:25" hidden="1">
      <c r="A4877" s="28" t="s">
        <v>5366</v>
      </c>
      <c r="B4877" s="28" t="s">
        <v>5367</v>
      </c>
      <c r="C4877" s="28" t="s">
        <v>4959</v>
      </c>
      <c r="D4877" s="28" t="s">
        <v>2842</v>
      </c>
      <c r="E4877" s="29">
        <v>42381</v>
      </c>
      <c r="F4877" s="28" t="s">
        <v>4552</v>
      </c>
      <c r="G4877" s="30">
        <v>1467</v>
      </c>
      <c r="H4877" s="28" t="s">
        <v>16174</v>
      </c>
      <c r="I4877" s="31">
        <v>0</v>
      </c>
      <c r="J4877" s="31">
        <v>345</v>
      </c>
      <c r="K4877" s="28" t="s">
        <v>5721</v>
      </c>
      <c r="L4877" s="32">
        <f t="shared" si="837"/>
        <v>-345</v>
      </c>
      <c r="M4877" s="33">
        <f t="shared" si="838"/>
        <v>345</v>
      </c>
      <c r="N4877" s="34" t="b">
        <v>1</v>
      </c>
      <c r="O4877" s="35">
        <f t="shared" si="839"/>
        <v>345</v>
      </c>
      <c r="P4877" s="36" t="str">
        <f t="shared" si="840"/>
        <v>I</v>
      </c>
      <c r="Q4877" s="37" t="str">
        <f t="shared" si="841"/>
        <v>Stuart Edwards</v>
      </c>
      <c r="R4877" s="6" t="str">
        <f t="shared" si="842"/>
        <v>I - Stuart Edwards</v>
      </c>
      <c r="S4877" s="6" t="str">
        <f>IFERROR(INDEX('Vendor Over-ride'!$C:$C, MATCH($R:$R,'Vendor Over-ride'!$A:$A,0)),"")</f>
        <v>I - Stuart Edwards</v>
      </c>
      <c r="U4877" s="38" t="str">
        <f t="shared" si="836"/>
        <v>Lottery</v>
      </c>
      <c r="V4877" s="5" t="str">
        <f t="shared" si="846"/>
        <v>AWARD</v>
      </c>
      <c r="W4877" s="5" t="b">
        <f t="shared" si="843"/>
        <v>0</v>
      </c>
      <c r="X4877" s="40">
        <f t="shared" ca="1" si="844"/>
        <v>1095</v>
      </c>
      <c r="Y4877" s="30" t="b">
        <f t="shared" ca="1" si="845"/>
        <v>0</v>
      </c>
    </row>
    <row r="4878" spans="1:25" hidden="1">
      <c r="A4878" s="28" t="s">
        <v>5366</v>
      </c>
      <c r="B4878" s="28" t="s">
        <v>5367</v>
      </c>
      <c r="C4878" s="28" t="s">
        <v>4959</v>
      </c>
      <c r="D4878" s="28" t="s">
        <v>2842</v>
      </c>
      <c r="E4878" s="29">
        <v>42381</v>
      </c>
      <c r="F4878" s="28" t="s">
        <v>4553</v>
      </c>
      <c r="G4878" s="30">
        <v>1467</v>
      </c>
      <c r="H4878" s="28" t="s">
        <v>16175</v>
      </c>
      <c r="I4878" s="31">
        <v>0</v>
      </c>
      <c r="J4878" s="31">
        <v>1800</v>
      </c>
      <c r="K4878" s="28" t="s">
        <v>16176</v>
      </c>
      <c r="L4878" s="32">
        <f t="shared" si="837"/>
        <v>-1800</v>
      </c>
      <c r="M4878" s="33">
        <f t="shared" si="838"/>
        <v>1800</v>
      </c>
      <c r="N4878" s="34" t="b">
        <v>1</v>
      </c>
      <c r="O4878" s="35">
        <f t="shared" si="839"/>
        <v>1800</v>
      </c>
      <c r="P4878" s="36" t="str">
        <f t="shared" si="840"/>
        <v>I</v>
      </c>
      <c r="Q4878" s="37" t="str">
        <f t="shared" si="841"/>
        <v>Summerhall TV</v>
      </c>
      <c r="R4878" s="6" t="str">
        <f t="shared" si="842"/>
        <v>I - Summerhall TV</v>
      </c>
      <c r="S4878" s="6" t="str">
        <f>IFERROR(INDEX('Vendor Over-ride'!$C:$C, MATCH($R:$R,'Vendor Over-ride'!$A:$A,0)),"")</f>
        <v>I - Summerhall TV</v>
      </c>
      <c r="U4878" s="38" t="str">
        <f t="shared" si="836"/>
        <v>Lottery</v>
      </c>
      <c r="V4878" s="5" t="str">
        <f t="shared" si="846"/>
        <v>AWARD</v>
      </c>
      <c r="W4878" s="5" t="b">
        <f t="shared" si="843"/>
        <v>0</v>
      </c>
      <c r="X4878" s="40">
        <f t="shared" ca="1" si="844"/>
        <v>7217</v>
      </c>
      <c r="Y4878" s="30" t="b">
        <f t="shared" ca="1" si="845"/>
        <v>0</v>
      </c>
    </row>
    <row r="4879" spans="1:25" hidden="1">
      <c r="A4879" s="28" t="s">
        <v>5366</v>
      </c>
      <c r="B4879" s="28" t="s">
        <v>5367</v>
      </c>
      <c r="C4879" s="28" t="s">
        <v>4959</v>
      </c>
      <c r="D4879" s="28" t="s">
        <v>2842</v>
      </c>
      <c r="E4879" s="29">
        <v>42381</v>
      </c>
      <c r="F4879" s="28" t="s">
        <v>4554</v>
      </c>
      <c r="G4879" s="30">
        <v>1467</v>
      </c>
      <c r="H4879" s="28" t="s">
        <v>16177</v>
      </c>
      <c r="I4879" s="31">
        <v>0</v>
      </c>
      <c r="J4879" s="31">
        <v>400</v>
      </c>
      <c r="K4879" s="28" t="s">
        <v>5544</v>
      </c>
      <c r="L4879" s="32">
        <f t="shared" si="837"/>
        <v>-400</v>
      </c>
      <c r="M4879" s="33">
        <f t="shared" si="838"/>
        <v>400</v>
      </c>
      <c r="N4879" s="34" t="b">
        <v>1</v>
      </c>
      <c r="O4879" s="35">
        <f t="shared" si="839"/>
        <v>400</v>
      </c>
      <c r="P4879" s="36" t="str">
        <f t="shared" si="840"/>
        <v>I</v>
      </c>
      <c r="Q4879" s="37" t="str">
        <f t="shared" si="841"/>
        <v>SURF (Scotland's Independent Regeneration Network)</v>
      </c>
      <c r="R4879" s="6" t="str">
        <f t="shared" si="842"/>
        <v>I - SURF (Scotland's Independent Regeneration Network)</v>
      </c>
      <c r="S4879" s="6" t="str">
        <f>IFERROR(INDEX('Vendor Over-ride'!$C:$C, MATCH($R:$R,'Vendor Over-ride'!$A:$A,0)),"")</f>
        <v>I - SURF (Scotland's Independent Regeneration Network)</v>
      </c>
      <c r="U4879" s="38" t="str">
        <f t="shared" si="836"/>
        <v>Lottery</v>
      </c>
      <c r="V4879" s="5" t="str">
        <f t="shared" si="846"/>
        <v>AWARD</v>
      </c>
      <c r="W4879" s="5" t="b">
        <f t="shared" si="843"/>
        <v>0</v>
      </c>
      <c r="X4879" s="40">
        <f t="shared" ca="1" si="844"/>
        <v>5000</v>
      </c>
      <c r="Y4879" s="30" t="b">
        <f t="shared" ca="1" si="845"/>
        <v>0</v>
      </c>
    </row>
    <row r="4880" spans="1:25" hidden="1">
      <c r="A4880" s="28" t="s">
        <v>5366</v>
      </c>
      <c r="B4880" s="28" t="s">
        <v>5367</v>
      </c>
      <c r="C4880" s="28" t="s">
        <v>4959</v>
      </c>
      <c r="D4880" s="28" t="s">
        <v>2842</v>
      </c>
      <c r="E4880" s="29">
        <v>42381</v>
      </c>
      <c r="F4880" s="28" t="s">
        <v>4555</v>
      </c>
      <c r="G4880" s="30">
        <v>1467</v>
      </c>
      <c r="H4880" s="28" t="s">
        <v>16178</v>
      </c>
      <c r="I4880" s="31">
        <v>0</v>
      </c>
      <c r="J4880" s="31">
        <v>125</v>
      </c>
      <c r="K4880" s="28" t="s">
        <v>15822</v>
      </c>
      <c r="L4880" s="32">
        <f t="shared" si="837"/>
        <v>-125</v>
      </c>
      <c r="M4880" s="33">
        <f t="shared" si="838"/>
        <v>125</v>
      </c>
      <c r="N4880" s="34" t="b">
        <v>1</v>
      </c>
      <c r="O4880" s="35">
        <f t="shared" si="839"/>
        <v>125</v>
      </c>
      <c r="P4880" s="36" t="str">
        <f t="shared" si="840"/>
        <v>I</v>
      </c>
      <c r="Q4880" s="37" t="str">
        <f t="shared" si="841"/>
        <v>Wilma Smith</v>
      </c>
      <c r="R4880" s="6" t="str">
        <f t="shared" si="842"/>
        <v>I - Wilma Smith</v>
      </c>
      <c r="S4880" s="6" t="str">
        <f>IFERROR(INDEX('Vendor Over-ride'!$C:$C, MATCH($R:$R,'Vendor Over-ride'!$A:$A,0)),"")</f>
        <v>I - Wilma Smith</v>
      </c>
      <c r="U4880" s="38" t="str">
        <f t="shared" si="836"/>
        <v>Lottery</v>
      </c>
      <c r="V4880" s="5" t="str">
        <f t="shared" si="846"/>
        <v>AWARD</v>
      </c>
      <c r="W4880" s="5" t="b">
        <f t="shared" si="843"/>
        <v>0</v>
      </c>
      <c r="X4880" s="40">
        <f t="shared" ca="1" si="844"/>
        <v>500</v>
      </c>
      <c r="Y4880" s="30" t="b">
        <f t="shared" ca="1" si="845"/>
        <v>0</v>
      </c>
    </row>
    <row r="4881" spans="1:25" hidden="1">
      <c r="A4881" s="28" t="s">
        <v>5366</v>
      </c>
      <c r="B4881" s="28" t="s">
        <v>5367</v>
      </c>
      <c r="C4881" s="28" t="s">
        <v>4959</v>
      </c>
      <c r="D4881" s="28" t="s">
        <v>2842</v>
      </c>
      <c r="E4881" s="29">
        <v>42381</v>
      </c>
      <c r="F4881" s="28" t="s">
        <v>4556</v>
      </c>
      <c r="G4881" s="30">
        <v>1467</v>
      </c>
      <c r="H4881" s="28" t="s">
        <v>16179</v>
      </c>
      <c r="I4881" s="31">
        <v>0</v>
      </c>
      <c r="J4881" s="31">
        <v>3000</v>
      </c>
      <c r="K4881" s="28" t="s">
        <v>5516</v>
      </c>
      <c r="L4881" s="32">
        <f t="shared" si="837"/>
        <v>-3000</v>
      </c>
      <c r="M4881" s="33">
        <f t="shared" si="838"/>
        <v>3000</v>
      </c>
      <c r="N4881" s="34" t="b">
        <v>1</v>
      </c>
      <c r="O4881" s="35">
        <f t="shared" si="839"/>
        <v>3000</v>
      </c>
      <c r="P4881" s="36" t="str">
        <f t="shared" si="840"/>
        <v>T</v>
      </c>
      <c r="Q4881" s="37" t="str">
        <f t="shared" si="841"/>
        <v>Fraser Denholm</v>
      </c>
      <c r="R4881" s="6" t="str">
        <f t="shared" si="842"/>
        <v>T - Fraser Denholm</v>
      </c>
      <c r="S4881" s="6" t="str">
        <f>IFERROR(INDEX('Vendor Over-ride'!$C:$C, MATCH($R:$R,'Vendor Over-ride'!$A:$A,0)),"")</f>
        <v>T - Fraser Denholm</v>
      </c>
      <c r="U4881" s="38" t="str">
        <f t="shared" si="836"/>
        <v>Lottery</v>
      </c>
      <c r="V4881" s="5" t="str">
        <f t="shared" si="846"/>
        <v>TRADE</v>
      </c>
      <c r="W4881" s="5" t="b">
        <f t="shared" si="843"/>
        <v>0</v>
      </c>
      <c r="X4881" s="40">
        <f t="shared" ca="1" si="844"/>
        <v>3000</v>
      </c>
      <c r="Y4881" s="30" t="b">
        <f t="shared" ca="1" si="845"/>
        <v>0</v>
      </c>
    </row>
    <row r="4882" spans="1:25">
      <c r="A4882" s="28" t="s">
        <v>5366</v>
      </c>
      <c r="B4882" s="28" t="s">
        <v>5367</v>
      </c>
      <c r="C4882" s="28" t="s">
        <v>4959</v>
      </c>
      <c r="D4882" s="28" t="s">
        <v>2842</v>
      </c>
      <c r="E4882" s="29">
        <v>42384</v>
      </c>
      <c r="F4882" s="28" t="s">
        <v>4557</v>
      </c>
      <c r="G4882" s="30">
        <v>1472</v>
      </c>
      <c r="H4882" s="28" t="s">
        <v>16180</v>
      </c>
      <c r="I4882" s="31">
        <v>0</v>
      </c>
      <c r="J4882" s="31">
        <v>52500</v>
      </c>
      <c r="K4882" s="28" t="s">
        <v>14304</v>
      </c>
      <c r="L4882" s="32">
        <f t="shared" si="837"/>
        <v>-52500</v>
      </c>
      <c r="M4882" s="33">
        <f t="shared" si="838"/>
        <v>52500</v>
      </c>
      <c r="N4882" s="34" t="b">
        <v>1</v>
      </c>
      <c r="O4882" s="35">
        <f t="shared" si="839"/>
        <v>52500</v>
      </c>
      <c r="P4882" s="36" t="str">
        <f t="shared" si="840"/>
        <v>G</v>
      </c>
      <c r="Q4882" s="37" t="str">
        <f t="shared" si="841"/>
        <v>Federation of Scottish Theatre</v>
      </c>
      <c r="R4882" s="6" t="str">
        <f t="shared" si="842"/>
        <v>G - Federation of Scottish Theatre</v>
      </c>
      <c r="S4882" s="6" t="str">
        <f>IFERROR(INDEX('Vendor Over-ride'!$C:$C, MATCH($R:$R,'Vendor Over-ride'!$A:$A,0)),"")</f>
        <v>G - Federation of Scottish Theatre</v>
      </c>
      <c r="U4882" s="38" t="str">
        <f t="shared" si="836"/>
        <v>Lottery</v>
      </c>
      <c r="V4882" s="5" t="str">
        <f t="shared" si="846"/>
        <v>AWARD</v>
      </c>
      <c r="W4882" s="5" t="b">
        <f t="shared" si="843"/>
        <v>1</v>
      </c>
      <c r="X4882" s="40">
        <f t="shared" ca="1" si="844"/>
        <v>266100</v>
      </c>
      <c r="Y4882" s="30" t="b">
        <f t="shared" ca="1" si="845"/>
        <v>1</v>
      </c>
    </row>
    <row r="4883" spans="1:25">
      <c r="A4883" s="28" t="s">
        <v>5366</v>
      </c>
      <c r="B4883" s="28" t="s">
        <v>5367</v>
      </c>
      <c r="C4883" s="28" t="s">
        <v>4959</v>
      </c>
      <c r="D4883" s="28" t="s">
        <v>2842</v>
      </c>
      <c r="E4883" s="29">
        <v>42384</v>
      </c>
      <c r="F4883" s="28" t="s">
        <v>4558</v>
      </c>
      <c r="G4883" s="30">
        <v>1472</v>
      </c>
      <c r="H4883" s="28" t="s">
        <v>16181</v>
      </c>
      <c r="I4883" s="31">
        <v>0</v>
      </c>
      <c r="J4883" s="31">
        <v>87500</v>
      </c>
      <c r="K4883" s="28" t="s">
        <v>14547</v>
      </c>
      <c r="L4883" s="32">
        <f t="shared" si="837"/>
        <v>-87500</v>
      </c>
      <c r="M4883" s="33">
        <f t="shared" si="838"/>
        <v>87500</v>
      </c>
      <c r="N4883" s="34" t="b">
        <v>1</v>
      </c>
      <c r="O4883" s="35">
        <f t="shared" si="839"/>
        <v>87500</v>
      </c>
      <c r="P4883" s="36" t="str">
        <f t="shared" si="840"/>
        <v>G</v>
      </c>
      <c r="Q4883" s="37" t="str">
        <f t="shared" si="841"/>
        <v>Culture Republic</v>
      </c>
      <c r="R4883" s="6" t="str">
        <f t="shared" si="842"/>
        <v>G - Culture Republic</v>
      </c>
      <c r="S4883" s="6" t="str">
        <f>IFERROR(INDEX('Vendor Over-ride'!$C:$C, MATCH($R:$R,'Vendor Over-ride'!$A:$A,0)),"")</f>
        <v>G - Culture Republic</v>
      </c>
      <c r="U4883" s="38" t="str">
        <f t="shared" si="836"/>
        <v>Lottery</v>
      </c>
      <c r="V4883" s="5" t="str">
        <f t="shared" si="846"/>
        <v>AWARD</v>
      </c>
      <c r="W4883" s="5" t="b">
        <f t="shared" si="843"/>
        <v>1</v>
      </c>
      <c r="X4883" s="40">
        <f t="shared" ca="1" si="844"/>
        <v>368754.79000000004</v>
      </c>
      <c r="Y4883" s="30" t="b">
        <f t="shared" ca="1" si="845"/>
        <v>1</v>
      </c>
    </row>
    <row r="4884" spans="1:25">
      <c r="A4884" s="28" t="s">
        <v>5366</v>
      </c>
      <c r="B4884" s="28" t="s">
        <v>5367</v>
      </c>
      <c r="C4884" s="28" t="s">
        <v>4959</v>
      </c>
      <c r="D4884" s="28" t="s">
        <v>2842</v>
      </c>
      <c r="E4884" s="29">
        <v>42384</v>
      </c>
      <c r="F4884" s="28" t="s">
        <v>4559</v>
      </c>
      <c r="G4884" s="30">
        <v>1475</v>
      </c>
      <c r="H4884" s="28" t="s">
        <v>16182</v>
      </c>
      <c r="I4884" s="31">
        <v>0</v>
      </c>
      <c r="J4884" s="31">
        <v>5599</v>
      </c>
      <c r="K4884" s="28" t="s">
        <v>5724</v>
      </c>
      <c r="L4884" s="32">
        <f t="shared" si="837"/>
        <v>-5599</v>
      </c>
      <c r="M4884" s="33">
        <f t="shared" si="838"/>
        <v>5599</v>
      </c>
      <c r="N4884" s="34" t="b">
        <v>1</v>
      </c>
      <c r="O4884" s="35">
        <f t="shared" si="839"/>
        <v>5599</v>
      </c>
      <c r="P4884" s="36" t="str">
        <f t="shared" si="840"/>
        <v>G</v>
      </c>
      <c r="Q4884" s="37" t="str">
        <f t="shared" si="841"/>
        <v>Joan Lopez-Cleville</v>
      </c>
      <c r="R4884" s="6" t="str">
        <f t="shared" si="842"/>
        <v>G - Joan Lopez-Cleville</v>
      </c>
      <c r="S4884" s="6" t="str">
        <f>IFERROR(INDEX('Vendor Over-ride'!$C:$C, MATCH($R:$R,'Vendor Over-ride'!$A:$A,0)),"")</f>
        <v>G - Joan Lopez-Cleville</v>
      </c>
      <c r="U4884" s="38" t="str">
        <f t="shared" si="836"/>
        <v>Lottery</v>
      </c>
      <c r="V4884" s="5" t="str">
        <f t="shared" si="846"/>
        <v>AWARD</v>
      </c>
      <c r="W4884" s="5" t="b">
        <f t="shared" si="843"/>
        <v>0</v>
      </c>
      <c r="X4884" s="40">
        <f t="shared" ca="1" si="844"/>
        <v>43997</v>
      </c>
      <c r="Y4884" s="30" t="b">
        <f t="shared" ca="1" si="845"/>
        <v>1</v>
      </c>
    </row>
    <row r="4885" spans="1:25">
      <c r="A4885" s="28" t="s">
        <v>5366</v>
      </c>
      <c r="B4885" s="28" t="s">
        <v>5367</v>
      </c>
      <c r="C4885" s="28" t="s">
        <v>4959</v>
      </c>
      <c r="D4885" s="28" t="s">
        <v>2842</v>
      </c>
      <c r="E4885" s="29">
        <v>42384</v>
      </c>
      <c r="F4885" s="28" t="s">
        <v>4560</v>
      </c>
      <c r="G4885" s="30">
        <v>1475</v>
      </c>
      <c r="H4885" s="28" t="s">
        <v>16183</v>
      </c>
      <c r="I4885" s="31">
        <v>0</v>
      </c>
      <c r="J4885" s="31">
        <v>60000</v>
      </c>
      <c r="K4885" s="28" t="s">
        <v>15191</v>
      </c>
      <c r="L4885" s="32">
        <f t="shared" si="837"/>
        <v>-60000</v>
      </c>
      <c r="M4885" s="33">
        <f t="shared" si="838"/>
        <v>60000</v>
      </c>
      <c r="N4885" s="34" t="b">
        <v>1</v>
      </c>
      <c r="O4885" s="35">
        <f t="shared" si="839"/>
        <v>60000</v>
      </c>
      <c r="P4885" s="36" t="str">
        <f t="shared" si="840"/>
        <v>G</v>
      </c>
      <c r="Q4885" s="37" t="str">
        <f t="shared" si="841"/>
        <v>Hebridean Celtic Festival Trust</v>
      </c>
      <c r="R4885" s="6" t="str">
        <f t="shared" si="842"/>
        <v>G - Hebridean Celtic Festival Trust</v>
      </c>
      <c r="S4885" s="6" t="str">
        <f>IFERROR(INDEX('Vendor Over-ride'!$C:$C, MATCH($R:$R,'Vendor Over-ride'!$A:$A,0)),"")</f>
        <v>G - Hebridean Celtic Festival Trust</v>
      </c>
      <c r="U4885" s="38" t="str">
        <f t="shared" si="836"/>
        <v>Lottery</v>
      </c>
      <c r="V4885" s="5" t="str">
        <f t="shared" si="846"/>
        <v>AWARD</v>
      </c>
      <c r="W4885" s="5" t="b">
        <f t="shared" si="843"/>
        <v>1</v>
      </c>
      <c r="X4885" s="40">
        <f t="shared" ca="1" si="844"/>
        <v>78750</v>
      </c>
      <c r="Y4885" s="30" t="b">
        <f t="shared" ca="1" si="845"/>
        <v>1</v>
      </c>
    </row>
    <row r="4886" spans="1:25">
      <c r="A4886" s="28" t="s">
        <v>5366</v>
      </c>
      <c r="B4886" s="28" t="s">
        <v>5367</v>
      </c>
      <c r="C4886" s="28" t="s">
        <v>4959</v>
      </c>
      <c r="D4886" s="28" t="s">
        <v>2842</v>
      </c>
      <c r="E4886" s="29">
        <v>42384</v>
      </c>
      <c r="F4886" s="28" t="s">
        <v>4561</v>
      </c>
      <c r="G4886" s="30">
        <v>1475</v>
      </c>
      <c r="H4886" s="28" t="s">
        <v>16184</v>
      </c>
      <c r="I4886" s="31">
        <v>0</v>
      </c>
      <c r="J4886" s="31">
        <v>61200</v>
      </c>
      <c r="K4886" s="28" t="s">
        <v>13825</v>
      </c>
      <c r="L4886" s="32">
        <f t="shared" si="837"/>
        <v>-61200</v>
      </c>
      <c r="M4886" s="33">
        <f t="shared" si="838"/>
        <v>61200</v>
      </c>
      <c r="N4886" s="34" t="b">
        <v>1</v>
      </c>
      <c r="O4886" s="35">
        <f t="shared" si="839"/>
        <v>61200</v>
      </c>
      <c r="P4886" s="36" t="str">
        <f t="shared" si="840"/>
        <v>G</v>
      </c>
      <c r="Q4886" s="37" t="str">
        <f t="shared" si="841"/>
        <v>Woodend Arts Ltd</v>
      </c>
      <c r="R4886" s="6" t="str">
        <f t="shared" si="842"/>
        <v>G - Woodend Arts Ltd</v>
      </c>
      <c r="S4886" s="6" t="str">
        <f>IFERROR(INDEX('Vendor Over-ride'!$C:$C, MATCH($R:$R,'Vendor Over-ride'!$A:$A,0)),"")</f>
        <v>G - Woodend Arts Ltd</v>
      </c>
      <c r="U4886" s="38" t="str">
        <f t="shared" si="836"/>
        <v>Lottery</v>
      </c>
      <c r="V4886" s="5" t="str">
        <f t="shared" si="846"/>
        <v>AWARD</v>
      </c>
      <c r="W4886" s="5" t="b">
        <f t="shared" si="843"/>
        <v>1</v>
      </c>
      <c r="X4886" s="40">
        <f t="shared" ca="1" si="844"/>
        <v>234304</v>
      </c>
      <c r="Y4886" s="30" t="b">
        <f t="shared" ca="1" si="845"/>
        <v>1</v>
      </c>
    </row>
    <row r="4887" spans="1:25">
      <c r="A4887" s="28" t="s">
        <v>5366</v>
      </c>
      <c r="B4887" s="28" t="s">
        <v>5367</v>
      </c>
      <c r="C4887" s="28" t="s">
        <v>4959</v>
      </c>
      <c r="D4887" s="28" t="s">
        <v>2842</v>
      </c>
      <c r="E4887" s="29">
        <v>42384</v>
      </c>
      <c r="F4887" s="28" t="s">
        <v>4562</v>
      </c>
      <c r="G4887" s="30">
        <v>1475</v>
      </c>
      <c r="H4887" s="28" t="s">
        <v>16185</v>
      </c>
      <c r="I4887" s="31">
        <v>0</v>
      </c>
      <c r="J4887" s="31">
        <v>7500</v>
      </c>
      <c r="K4887" s="28" t="s">
        <v>9669</v>
      </c>
      <c r="L4887" s="32">
        <f t="shared" si="837"/>
        <v>-7500</v>
      </c>
      <c r="M4887" s="33">
        <f t="shared" si="838"/>
        <v>7500</v>
      </c>
      <c r="N4887" s="34" t="b">
        <v>1</v>
      </c>
      <c r="O4887" s="35">
        <f t="shared" si="839"/>
        <v>7500</v>
      </c>
      <c r="P4887" s="36" t="str">
        <f t="shared" si="840"/>
        <v>G</v>
      </c>
      <c r="Q4887" s="37" t="str">
        <f t="shared" si="841"/>
        <v>Caroline Bowditch</v>
      </c>
      <c r="R4887" s="6" t="str">
        <f t="shared" si="842"/>
        <v>G - Caroline Bowditch</v>
      </c>
      <c r="S4887" s="6" t="str">
        <f>IFERROR(INDEX('Vendor Over-ride'!$C:$C, MATCH($R:$R,'Vendor Over-ride'!$A:$A,0)),"")</f>
        <v>G - Caroline Bowditch</v>
      </c>
      <c r="U4887" s="38" t="str">
        <f t="shared" si="836"/>
        <v>Lottery</v>
      </c>
      <c r="V4887" s="5" t="str">
        <f t="shared" si="846"/>
        <v>AWARD</v>
      </c>
      <c r="W4887" s="5" t="b">
        <f t="shared" si="843"/>
        <v>0</v>
      </c>
      <c r="X4887" s="40">
        <f t="shared" ca="1" si="844"/>
        <v>81732</v>
      </c>
      <c r="Y4887" s="30" t="b">
        <f t="shared" ca="1" si="845"/>
        <v>1</v>
      </c>
    </row>
    <row r="4888" spans="1:25" hidden="1">
      <c r="A4888" s="28" t="s">
        <v>5366</v>
      </c>
      <c r="B4888" s="28" t="s">
        <v>5367</v>
      </c>
      <c r="C4888" s="28" t="s">
        <v>4959</v>
      </c>
      <c r="D4888" s="28" t="s">
        <v>2842</v>
      </c>
      <c r="E4888" s="29">
        <v>42384</v>
      </c>
      <c r="F4888" s="28" t="s">
        <v>4563</v>
      </c>
      <c r="G4888" s="30">
        <v>1475</v>
      </c>
      <c r="H4888" s="28" t="s">
        <v>16186</v>
      </c>
      <c r="I4888" s="31">
        <v>0</v>
      </c>
      <c r="J4888" s="31">
        <v>1857</v>
      </c>
      <c r="K4888" s="28" t="s">
        <v>14100</v>
      </c>
      <c r="L4888" s="32">
        <f t="shared" si="837"/>
        <v>-1857</v>
      </c>
      <c r="M4888" s="33">
        <f t="shared" si="838"/>
        <v>1857</v>
      </c>
      <c r="N4888" s="34" t="b">
        <v>1</v>
      </c>
      <c r="O4888" s="35">
        <f t="shared" si="839"/>
        <v>1857</v>
      </c>
      <c r="P4888" s="36" t="str">
        <f t="shared" si="840"/>
        <v>G</v>
      </c>
      <c r="Q4888" s="37" t="str">
        <f t="shared" si="841"/>
        <v>Anthony Schrag</v>
      </c>
      <c r="R4888" s="6" t="str">
        <f t="shared" si="842"/>
        <v>G - Anthony Schrag</v>
      </c>
      <c r="S4888" s="6" t="str">
        <f>IFERROR(INDEX('Vendor Over-ride'!$C:$C, MATCH($R:$R,'Vendor Over-ride'!$A:$A,0)),"")</f>
        <v>G - Anthony Schrag</v>
      </c>
      <c r="U4888" s="38" t="str">
        <f t="shared" si="836"/>
        <v>Lottery</v>
      </c>
      <c r="V4888" s="5" t="str">
        <f t="shared" si="846"/>
        <v>AWARD</v>
      </c>
      <c r="W4888" s="5" t="b">
        <f t="shared" si="843"/>
        <v>0</v>
      </c>
      <c r="X4888" s="40">
        <f t="shared" ca="1" si="844"/>
        <v>7430</v>
      </c>
      <c r="Y4888" s="30" t="b">
        <f t="shared" ca="1" si="845"/>
        <v>0</v>
      </c>
    </row>
    <row r="4889" spans="1:25">
      <c r="A4889" s="28" t="s">
        <v>5366</v>
      </c>
      <c r="B4889" s="28" t="s">
        <v>5367</v>
      </c>
      <c r="C4889" s="28" t="s">
        <v>4959</v>
      </c>
      <c r="D4889" s="28" t="s">
        <v>2842</v>
      </c>
      <c r="E4889" s="29">
        <v>42384</v>
      </c>
      <c r="F4889" s="28" t="s">
        <v>4564</v>
      </c>
      <c r="G4889" s="30">
        <v>1475</v>
      </c>
      <c r="H4889" s="28" t="s">
        <v>16187</v>
      </c>
      <c r="I4889" s="31">
        <v>0</v>
      </c>
      <c r="J4889" s="31">
        <v>2750</v>
      </c>
      <c r="K4889" s="28" t="s">
        <v>14131</v>
      </c>
      <c r="L4889" s="32">
        <f t="shared" si="837"/>
        <v>-2750</v>
      </c>
      <c r="M4889" s="33">
        <f t="shared" si="838"/>
        <v>2750</v>
      </c>
      <c r="N4889" s="34" t="b">
        <v>1</v>
      </c>
      <c r="O4889" s="35">
        <f t="shared" si="839"/>
        <v>2750</v>
      </c>
      <c r="P4889" s="36" t="str">
        <f t="shared" si="840"/>
        <v>G</v>
      </c>
      <c r="Q4889" s="37" t="str">
        <f t="shared" si="841"/>
        <v>Terra Incognita</v>
      </c>
      <c r="R4889" s="6" t="str">
        <f t="shared" si="842"/>
        <v>G - Terra Incognita</v>
      </c>
      <c r="S4889" s="6" t="str">
        <f>IFERROR(INDEX('Vendor Over-ride'!$C:$C, MATCH($R:$R,'Vendor Over-ride'!$A:$A,0)),"")</f>
        <v>G - Terra Incognita</v>
      </c>
      <c r="U4889" s="38" t="str">
        <f t="shared" si="836"/>
        <v>Lottery</v>
      </c>
      <c r="V4889" s="5" t="str">
        <f t="shared" si="846"/>
        <v>AWARD</v>
      </c>
      <c r="W4889" s="5" t="b">
        <f t="shared" si="843"/>
        <v>0</v>
      </c>
      <c r="X4889" s="40">
        <f t="shared" ca="1" si="844"/>
        <v>58250</v>
      </c>
      <c r="Y4889" s="30" t="b">
        <f t="shared" ca="1" si="845"/>
        <v>1</v>
      </c>
    </row>
    <row r="4890" spans="1:25">
      <c r="A4890" s="28" t="s">
        <v>5366</v>
      </c>
      <c r="B4890" s="28" t="s">
        <v>5367</v>
      </c>
      <c r="C4890" s="28" t="s">
        <v>4959</v>
      </c>
      <c r="D4890" s="28" t="s">
        <v>2842</v>
      </c>
      <c r="E4890" s="29">
        <v>42384</v>
      </c>
      <c r="F4890" s="28" t="s">
        <v>4565</v>
      </c>
      <c r="G4890" s="30">
        <v>1475</v>
      </c>
      <c r="H4890" s="28" t="s">
        <v>16188</v>
      </c>
      <c r="I4890" s="31">
        <v>0</v>
      </c>
      <c r="J4890" s="31">
        <v>84250</v>
      </c>
      <c r="K4890" s="28" t="s">
        <v>13078</v>
      </c>
      <c r="L4890" s="32">
        <f t="shared" si="837"/>
        <v>-84250</v>
      </c>
      <c r="M4890" s="33">
        <f t="shared" si="838"/>
        <v>84250</v>
      </c>
      <c r="N4890" s="34" t="b">
        <v>1</v>
      </c>
      <c r="O4890" s="35">
        <f t="shared" si="839"/>
        <v>84250</v>
      </c>
      <c r="P4890" s="36" t="str">
        <f t="shared" si="840"/>
        <v>G</v>
      </c>
      <c r="Q4890" s="37" t="str">
        <f t="shared" si="841"/>
        <v>Cultural Enterprise Office</v>
      </c>
      <c r="R4890" s="6" t="str">
        <f t="shared" si="842"/>
        <v>G - Cultural Enterprise Office</v>
      </c>
      <c r="S4890" s="6" t="str">
        <f>IFERROR(INDEX('Vendor Over-ride'!$C:$C, MATCH($R:$R,'Vendor Over-ride'!$A:$A,0)),"")</f>
        <v>G - Cultural Enterprise Office</v>
      </c>
      <c r="U4890" s="38" t="str">
        <f t="shared" si="836"/>
        <v>Lottery</v>
      </c>
      <c r="V4890" s="5" t="str">
        <f t="shared" si="846"/>
        <v>AWARD</v>
      </c>
      <c r="W4890" s="5" t="b">
        <f t="shared" si="843"/>
        <v>1</v>
      </c>
      <c r="X4890" s="40">
        <f t="shared" ca="1" si="844"/>
        <v>476200</v>
      </c>
      <c r="Y4890" s="30" t="b">
        <f t="shared" ca="1" si="845"/>
        <v>1</v>
      </c>
    </row>
    <row r="4891" spans="1:25" hidden="1">
      <c r="A4891" s="28" t="s">
        <v>5366</v>
      </c>
      <c r="B4891" s="28" t="s">
        <v>5367</v>
      </c>
      <c r="C4891" s="28" t="s">
        <v>4959</v>
      </c>
      <c r="D4891" s="28" t="s">
        <v>2842</v>
      </c>
      <c r="E4891" s="29">
        <v>42384</v>
      </c>
      <c r="F4891" s="28" t="s">
        <v>4566</v>
      </c>
      <c r="G4891" s="30">
        <v>1475</v>
      </c>
      <c r="H4891" s="28" t="s">
        <v>16189</v>
      </c>
      <c r="I4891" s="31">
        <v>0</v>
      </c>
      <c r="J4891" s="31">
        <v>1575</v>
      </c>
      <c r="K4891" s="28" t="s">
        <v>14308</v>
      </c>
      <c r="L4891" s="32">
        <f t="shared" si="837"/>
        <v>-1575</v>
      </c>
      <c r="M4891" s="33">
        <f t="shared" si="838"/>
        <v>1575</v>
      </c>
      <c r="N4891" s="34" t="b">
        <v>1</v>
      </c>
      <c r="O4891" s="35">
        <f t="shared" si="839"/>
        <v>1575</v>
      </c>
      <c r="P4891" s="36" t="str">
        <f t="shared" si="840"/>
        <v>G</v>
      </c>
      <c r="Q4891" s="37" t="str">
        <f t="shared" si="841"/>
        <v>Dalen Alba</v>
      </c>
      <c r="R4891" s="6" t="str">
        <f t="shared" si="842"/>
        <v>G - Dalen Alba</v>
      </c>
      <c r="S4891" s="6" t="str">
        <f>IFERROR(INDEX('Vendor Over-ride'!$C:$C, MATCH($R:$R,'Vendor Over-ride'!$A:$A,0)),"")</f>
        <v>G - Dalen Alba</v>
      </c>
      <c r="U4891" s="38" t="str">
        <f t="shared" si="836"/>
        <v>Lottery</v>
      </c>
      <c r="V4891" s="5" t="str">
        <f t="shared" si="846"/>
        <v>AWARD</v>
      </c>
      <c r="W4891" s="5" t="b">
        <f t="shared" si="843"/>
        <v>0</v>
      </c>
      <c r="X4891" s="40">
        <f t="shared" ca="1" si="844"/>
        <v>6300</v>
      </c>
      <c r="Y4891" s="30" t="b">
        <f t="shared" ca="1" si="845"/>
        <v>0</v>
      </c>
    </row>
    <row r="4892" spans="1:25" hidden="1">
      <c r="A4892" s="28" t="s">
        <v>5366</v>
      </c>
      <c r="B4892" s="28" t="s">
        <v>5367</v>
      </c>
      <c r="C4892" s="28" t="s">
        <v>4959</v>
      </c>
      <c r="D4892" s="28" t="s">
        <v>2842</v>
      </c>
      <c r="E4892" s="29">
        <v>42384</v>
      </c>
      <c r="F4892" s="28" t="s">
        <v>4567</v>
      </c>
      <c r="G4892" s="30">
        <v>1475</v>
      </c>
      <c r="H4892" s="28" t="s">
        <v>16190</v>
      </c>
      <c r="I4892" s="31">
        <v>0</v>
      </c>
      <c r="J4892" s="31">
        <v>2500</v>
      </c>
      <c r="K4892" s="28" t="s">
        <v>14318</v>
      </c>
      <c r="L4892" s="32">
        <f t="shared" si="837"/>
        <v>-2500</v>
      </c>
      <c r="M4892" s="33">
        <f t="shared" si="838"/>
        <v>2500</v>
      </c>
      <c r="N4892" s="34" t="b">
        <v>1</v>
      </c>
      <c r="O4892" s="35">
        <f t="shared" si="839"/>
        <v>2500</v>
      </c>
      <c r="P4892" s="36" t="str">
        <f t="shared" si="840"/>
        <v>G</v>
      </c>
      <c r="Q4892" s="37" t="str">
        <f t="shared" si="841"/>
        <v>Birnam Arts Centre</v>
      </c>
      <c r="R4892" s="6" t="str">
        <f t="shared" si="842"/>
        <v>G - Birnam Arts Centre</v>
      </c>
      <c r="S4892" s="6" t="str">
        <f>IFERROR(INDEX('Vendor Over-ride'!$C:$C, MATCH($R:$R,'Vendor Over-ride'!$A:$A,0)),"")</f>
        <v>G - Birnam Arts Centre</v>
      </c>
      <c r="U4892" s="38" t="str">
        <f t="shared" si="836"/>
        <v>Lottery</v>
      </c>
      <c r="V4892" s="5" t="str">
        <f t="shared" si="846"/>
        <v>AWARD</v>
      </c>
      <c r="W4892" s="5" t="b">
        <f t="shared" si="843"/>
        <v>0</v>
      </c>
      <c r="X4892" s="40">
        <f t="shared" ca="1" si="844"/>
        <v>17500</v>
      </c>
      <c r="Y4892" s="30" t="b">
        <f t="shared" ca="1" si="845"/>
        <v>0</v>
      </c>
    </row>
    <row r="4893" spans="1:25">
      <c r="A4893" s="28" t="s">
        <v>5366</v>
      </c>
      <c r="B4893" s="28" t="s">
        <v>5367</v>
      </c>
      <c r="C4893" s="28" t="s">
        <v>4959</v>
      </c>
      <c r="D4893" s="28" t="s">
        <v>2842</v>
      </c>
      <c r="E4893" s="29">
        <v>42384</v>
      </c>
      <c r="F4893" s="28" t="s">
        <v>4568</v>
      </c>
      <c r="G4893" s="30">
        <v>1475</v>
      </c>
      <c r="H4893" s="28" t="s">
        <v>16191</v>
      </c>
      <c r="I4893" s="31">
        <v>0</v>
      </c>
      <c r="J4893" s="31">
        <v>50000</v>
      </c>
      <c r="K4893" s="28" t="s">
        <v>14322</v>
      </c>
      <c r="L4893" s="32">
        <f t="shared" si="837"/>
        <v>-50000</v>
      </c>
      <c r="M4893" s="33">
        <f t="shared" si="838"/>
        <v>50000</v>
      </c>
      <c r="N4893" s="34" t="b">
        <v>1</v>
      </c>
      <c r="O4893" s="35">
        <f t="shared" si="839"/>
        <v>50000</v>
      </c>
      <c r="P4893" s="36" t="str">
        <f t="shared" si="840"/>
        <v>G</v>
      </c>
      <c r="Q4893" s="37" t="str">
        <f t="shared" si="841"/>
        <v>Arts &amp; Business Scotland</v>
      </c>
      <c r="R4893" s="6" t="str">
        <f t="shared" si="842"/>
        <v>G - Arts &amp; Business Scotland</v>
      </c>
      <c r="S4893" s="6" t="str">
        <f>IFERROR(INDEX('Vendor Over-ride'!$C:$C, MATCH($R:$R,'Vendor Over-ride'!$A:$A,0)),"")</f>
        <v>G - Arts &amp; Business Scotland</v>
      </c>
      <c r="U4893" s="38" t="str">
        <f t="shared" si="836"/>
        <v>Lottery</v>
      </c>
      <c r="V4893" s="5" t="str">
        <f t="shared" si="846"/>
        <v>AWARD</v>
      </c>
      <c r="W4893" s="5" t="b">
        <f t="shared" si="843"/>
        <v>1</v>
      </c>
      <c r="X4893" s="40">
        <f t="shared" ca="1" si="844"/>
        <v>200000</v>
      </c>
      <c r="Y4893" s="30" t="b">
        <f t="shared" ca="1" si="845"/>
        <v>1</v>
      </c>
    </row>
    <row r="4894" spans="1:25" hidden="1">
      <c r="A4894" s="28" t="s">
        <v>5366</v>
      </c>
      <c r="B4894" s="28" t="s">
        <v>5367</v>
      </c>
      <c r="C4894" s="28" t="s">
        <v>4959</v>
      </c>
      <c r="D4894" s="28" t="s">
        <v>2842</v>
      </c>
      <c r="E4894" s="29">
        <v>42384</v>
      </c>
      <c r="F4894" s="28" t="s">
        <v>4569</v>
      </c>
      <c r="G4894" s="30">
        <v>1475</v>
      </c>
      <c r="H4894" s="28" t="s">
        <v>16192</v>
      </c>
      <c r="I4894" s="31">
        <v>0</v>
      </c>
      <c r="J4894" s="31">
        <v>1250</v>
      </c>
      <c r="K4894" s="28" t="s">
        <v>14396</v>
      </c>
      <c r="L4894" s="32">
        <f t="shared" si="837"/>
        <v>-1250</v>
      </c>
      <c r="M4894" s="33">
        <f t="shared" si="838"/>
        <v>1250</v>
      </c>
      <c r="N4894" s="34" t="b">
        <v>1</v>
      </c>
      <c r="O4894" s="35">
        <f t="shared" si="839"/>
        <v>1250</v>
      </c>
      <c r="P4894" s="36" t="str">
        <f t="shared" si="840"/>
        <v>G</v>
      </c>
      <c r="Q4894" s="37" t="str">
        <f t="shared" si="841"/>
        <v>The University Court of the University of Edinburgh</v>
      </c>
      <c r="R4894" s="6" t="str">
        <f t="shared" si="842"/>
        <v>G - The University Court of the University of Edinburgh</v>
      </c>
      <c r="S4894" s="6" t="str">
        <f>IFERROR(INDEX('Vendor Over-ride'!$C:$C, MATCH($R:$R,'Vendor Over-ride'!$A:$A,0)),"")</f>
        <v>G - The University Court of the University of Edinburgh</v>
      </c>
      <c r="U4894" s="38" t="str">
        <f t="shared" si="836"/>
        <v>Lottery</v>
      </c>
      <c r="V4894" s="5" t="str">
        <f t="shared" si="846"/>
        <v>AWARD</v>
      </c>
      <c r="W4894" s="5" t="b">
        <f t="shared" si="843"/>
        <v>0</v>
      </c>
      <c r="X4894" s="40">
        <f t="shared" ca="1" si="844"/>
        <v>5000</v>
      </c>
      <c r="Y4894" s="30" t="b">
        <f t="shared" ca="1" si="845"/>
        <v>0</v>
      </c>
    </row>
    <row r="4895" spans="1:25" hidden="1">
      <c r="A4895" s="28" t="s">
        <v>5366</v>
      </c>
      <c r="B4895" s="28" t="s">
        <v>5367</v>
      </c>
      <c r="C4895" s="28" t="s">
        <v>4959</v>
      </c>
      <c r="D4895" s="28" t="s">
        <v>2842</v>
      </c>
      <c r="E4895" s="29">
        <v>42384</v>
      </c>
      <c r="F4895" s="28" t="s">
        <v>4570</v>
      </c>
      <c r="G4895" s="30">
        <v>1475</v>
      </c>
      <c r="H4895" s="28" t="s">
        <v>16193</v>
      </c>
      <c r="I4895" s="31">
        <v>0</v>
      </c>
      <c r="J4895" s="31">
        <v>500</v>
      </c>
      <c r="K4895" s="28" t="s">
        <v>14398</v>
      </c>
      <c r="L4895" s="32">
        <f t="shared" si="837"/>
        <v>-500</v>
      </c>
      <c r="M4895" s="33">
        <f t="shared" si="838"/>
        <v>500</v>
      </c>
      <c r="N4895" s="34" t="b">
        <v>1</v>
      </c>
      <c r="O4895" s="35">
        <f t="shared" si="839"/>
        <v>500</v>
      </c>
      <c r="P4895" s="36" t="str">
        <f t="shared" si="840"/>
        <v>G</v>
      </c>
      <c r="Q4895" s="37" t="str">
        <f t="shared" si="841"/>
        <v>Rachael Bradley</v>
      </c>
      <c r="R4895" s="6" t="str">
        <f t="shared" si="842"/>
        <v>G - Rachael Bradley</v>
      </c>
      <c r="S4895" s="6" t="str">
        <f>IFERROR(INDEX('Vendor Over-ride'!$C:$C, MATCH($R:$R,'Vendor Over-ride'!$A:$A,0)),"")</f>
        <v>G - Rachael Bradley</v>
      </c>
      <c r="U4895" s="38" t="str">
        <f t="shared" si="836"/>
        <v>Lottery</v>
      </c>
      <c r="V4895" s="5" t="str">
        <f t="shared" si="846"/>
        <v>AWARD</v>
      </c>
      <c r="W4895" s="5" t="b">
        <f t="shared" si="843"/>
        <v>0</v>
      </c>
      <c r="X4895" s="40">
        <f t="shared" ca="1" si="844"/>
        <v>4000</v>
      </c>
      <c r="Y4895" s="30" t="b">
        <f t="shared" ca="1" si="845"/>
        <v>0</v>
      </c>
    </row>
    <row r="4896" spans="1:25" hidden="1">
      <c r="A4896" s="28" t="s">
        <v>5366</v>
      </c>
      <c r="B4896" s="28" t="s">
        <v>5367</v>
      </c>
      <c r="C4896" s="28" t="s">
        <v>4959</v>
      </c>
      <c r="D4896" s="28" t="s">
        <v>2842</v>
      </c>
      <c r="E4896" s="29">
        <v>42384</v>
      </c>
      <c r="F4896" s="28" t="s">
        <v>4571</v>
      </c>
      <c r="G4896" s="30">
        <v>1475</v>
      </c>
      <c r="H4896" s="28" t="s">
        <v>16194</v>
      </c>
      <c r="I4896" s="31">
        <v>0</v>
      </c>
      <c r="J4896" s="31">
        <v>3687</v>
      </c>
      <c r="K4896" s="28" t="s">
        <v>14442</v>
      </c>
      <c r="L4896" s="32">
        <f t="shared" si="837"/>
        <v>-3687</v>
      </c>
      <c r="M4896" s="33">
        <f t="shared" si="838"/>
        <v>3687</v>
      </c>
      <c r="N4896" s="34" t="b">
        <v>1</v>
      </c>
      <c r="O4896" s="35">
        <f t="shared" si="839"/>
        <v>3687</v>
      </c>
      <c r="P4896" s="36" t="str">
        <f t="shared" si="840"/>
        <v>G</v>
      </c>
      <c r="Q4896" s="37" t="str">
        <f t="shared" si="841"/>
        <v>Al Seed</v>
      </c>
      <c r="R4896" s="6" t="str">
        <f t="shared" si="842"/>
        <v>G - Al Seed</v>
      </c>
      <c r="S4896" s="6" t="str">
        <f>IFERROR(INDEX('Vendor Over-ride'!$C:$C, MATCH($R:$R,'Vendor Over-ride'!$A:$A,0)),"")</f>
        <v>G - Al Seed</v>
      </c>
      <c r="U4896" s="38" t="str">
        <f t="shared" si="836"/>
        <v>Lottery</v>
      </c>
      <c r="V4896" s="5" t="str">
        <f t="shared" si="846"/>
        <v>AWARD</v>
      </c>
      <c r="W4896" s="5" t="b">
        <f t="shared" si="843"/>
        <v>0</v>
      </c>
      <c r="X4896" s="40">
        <f t="shared" ca="1" si="844"/>
        <v>18494</v>
      </c>
      <c r="Y4896" s="30" t="b">
        <f t="shared" ca="1" si="845"/>
        <v>0</v>
      </c>
    </row>
    <row r="4897" spans="1:25">
      <c r="A4897" s="28" t="s">
        <v>5366</v>
      </c>
      <c r="B4897" s="28" t="s">
        <v>5367</v>
      </c>
      <c r="C4897" s="28" t="s">
        <v>4959</v>
      </c>
      <c r="D4897" s="28" t="s">
        <v>2842</v>
      </c>
      <c r="E4897" s="29">
        <v>42384</v>
      </c>
      <c r="F4897" s="28" t="s">
        <v>4572</v>
      </c>
      <c r="G4897" s="30">
        <v>1475</v>
      </c>
      <c r="H4897" s="28" t="s">
        <v>16195</v>
      </c>
      <c r="I4897" s="31">
        <v>0</v>
      </c>
      <c r="J4897" s="31">
        <v>15000</v>
      </c>
      <c r="K4897" s="28" t="s">
        <v>14501</v>
      </c>
      <c r="L4897" s="32">
        <f t="shared" si="837"/>
        <v>-15000</v>
      </c>
      <c r="M4897" s="33">
        <f t="shared" si="838"/>
        <v>15000</v>
      </c>
      <c r="N4897" s="34" t="b">
        <v>1</v>
      </c>
      <c r="O4897" s="35">
        <f t="shared" si="839"/>
        <v>15000</v>
      </c>
      <c r="P4897" s="36" t="str">
        <f t="shared" si="840"/>
        <v>G</v>
      </c>
      <c r="Q4897" s="37" t="str">
        <f t="shared" si="841"/>
        <v>Tamasha Theatre Company</v>
      </c>
      <c r="R4897" s="6" t="str">
        <f t="shared" si="842"/>
        <v>G - Tamasha Theatre Company</v>
      </c>
      <c r="S4897" s="6" t="str">
        <f>IFERROR(INDEX('Vendor Over-ride'!$C:$C, MATCH($R:$R,'Vendor Over-ride'!$A:$A,0)),"")</f>
        <v>G - Tamasha Theatre Company</v>
      </c>
      <c r="U4897" s="38" t="str">
        <f t="shared" si="836"/>
        <v>Lottery</v>
      </c>
      <c r="V4897" s="5" t="str">
        <f t="shared" si="846"/>
        <v>AWARD</v>
      </c>
      <c r="W4897" s="5" t="b">
        <f t="shared" si="843"/>
        <v>0</v>
      </c>
      <c r="X4897" s="40">
        <f t="shared" ca="1" si="844"/>
        <v>60000</v>
      </c>
      <c r="Y4897" s="30" t="b">
        <f t="shared" ca="1" si="845"/>
        <v>1</v>
      </c>
    </row>
    <row r="4898" spans="1:25" hidden="1">
      <c r="A4898" s="28" t="s">
        <v>5366</v>
      </c>
      <c r="B4898" s="28" t="s">
        <v>5367</v>
      </c>
      <c r="C4898" s="28" t="s">
        <v>4959</v>
      </c>
      <c r="D4898" s="28" t="s">
        <v>2842</v>
      </c>
      <c r="E4898" s="29">
        <v>42384</v>
      </c>
      <c r="F4898" s="28" t="s">
        <v>4573</v>
      </c>
      <c r="G4898" s="30">
        <v>1475</v>
      </c>
      <c r="H4898" s="28" t="s">
        <v>16196</v>
      </c>
      <c r="I4898" s="31">
        <v>0</v>
      </c>
      <c r="J4898" s="31">
        <v>6000</v>
      </c>
      <c r="K4898" s="28" t="s">
        <v>16197</v>
      </c>
      <c r="L4898" s="32">
        <f t="shared" si="837"/>
        <v>-6000</v>
      </c>
      <c r="M4898" s="33">
        <f t="shared" si="838"/>
        <v>6000</v>
      </c>
      <c r="N4898" s="34" t="b">
        <v>1</v>
      </c>
      <c r="O4898" s="35">
        <f t="shared" si="839"/>
        <v>6000</v>
      </c>
      <c r="P4898" s="36" t="str">
        <f t="shared" si="840"/>
        <v>G</v>
      </c>
      <c r="Q4898" s="37" t="str">
        <f t="shared" si="841"/>
        <v>Gerry Cambridge</v>
      </c>
      <c r="R4898" s="6" t="str">
        <f t="shared" si="842"/>
        <v>G - Gerry Cambridge</v>
      </c>
      <c r="S4898" s="6" t="str">
        <f>IFERROR(INDEX('Vendor Over-ride'!$C:$C, MATCH($R:$R,'Vendor Over-ride'!$A:$A,0)),"")</f>
        <v>G - Gerry Cambridge</v>
      </c>
      <c r="U4898" s="38" t="str">
        <f t="shared" si="836"/>
        <v>Lottery</v>
      </c>
      <c r="V4898" s="5" t="str">
        <f t="shared" si="846"/>
        <v>AWARD</v>
      </c>
      <c r="W4898" s="5" t="b">
        <f t="shared" si="843"/>
        <v>0</v>
      </c>
      <c r="X4898" s="40">
        <f t="shared" ca="1" si="844"/>
        <v>6000</v>
      </c>
      <c r="Y4898" s="30" t="b">
        <f t="shared" ca="1" si="845"/>
        <v>0</v>
      </c>
    </row>
    <row r="4899" spans="1:25" hidden="1">
      <c r="A4899" s="28" t="s">
        <v>5366</v>
      </c>
      <c r="B4899" s="28" t="s">
        <v>5367</v>
      </c>
      <c r="C4899" s="28" t="s">
        <v>4959</v>
      </c>
      <c r="D4899" s="28" t="s">
        <v>2842</v>
      </c>
      <c r="E4899" s="29">
        <v>42384</v>
      </c>
      <c r="F4899" s="28" t="s">
        <v>4574</v>
      </c>
      <c r="G4899" s="30">
        <v>1475</v>
      </c>
      <c r="H4899" s="28" t="s">
        <v>16198</v>
      </c>
      <c r="I4899" s="31">
        <v>0</v>
      </c>
      <c r="J4899" s="31">
        <v>6000</v>
      </c>
      <c r="K4899" s="28" t="s">
        <v>16199</v>
      </c>
      <c r="L4899" s="32">
        <f t="shared" si="837"/>
        <v>-6000</v>
      </c>
      <c r="M4899" s="33">
        <f t="shared" si="838"/>
        <v>6000</v>
      </c>
      <c r="N4899" s="34" t="b">
        <v>1</v>
      </c>
      <c r="O4899" s="35">
        <f t="shared" si="839"/>
        <v>6000</v>
      </c>
      <c r="P4899" s="36" t="str">
        <f t="shared" si="840"/>
        <v>G</v>
      </c>
      <c r="Q4899" s="37" t="str">
        <f t="shared" si="841"/>
        <v>All In Ideas</v>
      </c>
      <c r="R4899" s="6" t="str">
        <f t="shared" si="842"/>
        <v>G - All In Ideas</v>
      </c>
      <c r="S4899" s="6" t="str">
        <f>IFERROR(INDEX('Vendor Over-ride'!$C:$C, MATCH($R:$R,'Vendor Over-ride'!$A:$A,0)),"")</f>
        <v>G - All In Ideas</v>
      </c>
      <c r="U4899" s="38" t="str">
        <f t="shared" si="836"/>
        <v>Lottery</v>
      </c>
      <c r="V4899" s="5" t="str">
        <f t="shared" si="846"/>
        <v>AWARD</v>
      </c>
      <c r="W4899" s="5" t="b">
        <f t="shared" si="843"/>
        <v>0</v>
      </c>
      <c r="X4899" s="40">
        <f t="shared" ca="1" si="844"/>
        <v>8000</v>
      </c>
      <c r="Y4899" s="30" t="b">
        <f t="shared" ca="1" si="845"/>
        <v>0</v>
      </c>
    </row>
    <row r="4900" spans="1:25" hidden="1">
      <c r="A4900" s="28" t="s">
        <v>5366</v>
      </c>
      <c r="B4900" s="28" t="s">
        <v>5367</v>
      </c>
      <c r="C4900" s="28" t="s">
        <v>4959</v>
      </c>
      <c r="D4900" s="28" t="s">
        <v>2842</v>
      </c>
      <c r="E4900" s="29">
        <v>42384</v>
      </c>
      <c r="F4900" s="28" t="s">
        <v>4575</v>
      </c>
      <c r="G4900" s="30">
        <v>1475</v>
      </c>
      <c r="H4900" s="28" t="s">
        <v>16200</v>
      </c>
      <c r="I4900" s="31">
        <v>0</v>
      </c>
      <c r="J4900" s="31">
        <v>7500</v>
      </c>
      <c r="K4900" s="28" t="s">
        <v>16201</v>
      </c>
      <c r="L4900" s="32">
        <f t="shared" si="837"/>
        <v>-7500</v>
      </c>
      <c r="M4900" s="33">
        <f t="shared" si="838"/>
        <v>7500</v>
      </c>
      <c r="N4900" s="34" t="b">
        <v>1</v>
      </c>
      <c r="O4900" s="35">
        <f t="shared" si="839"/>
        <v>7500</v>
      </c>
      <c r="P4900" s="36" t="str">
        <f t="shared" si="840"/>
        <v>G</v>
      </c>
      <c r="Q4900" s="37" t="str">
        <f t="shared" si="841"/>
        <v>Dalcroze UK</v>
      </c>
      <c r="R4900" s="6" t="str">
        <f t="shared" si="842"/>
        <v>G - Dalcroze UK</v>
      </c>
      <c r="S4900" s="6" t="str">
        <f>IFERROR(INDEX('Vendor Over-ride'!$C:$C, MATCH($R:$R,'Vendor Over-ride'!$A:$A,0)),"")</f>
        <v>G - Dalcroze UK</v>
      </c>
      <c r="U4900" s="38" t="str">
        <f t="shared" si="836"/>
        <v>Lottery</v>
      </c>
      <c r="V4900" s="5" t="str">
        <f t="shared" si="846"/>
        <v>AWARD</v>
      </c>
      <c r="W4900" s="5" t="b">
        <f t="shared" si="843"/>
        <v>0</v>
      </c>
      <c r="X4900" s="40">
        <f t="shared" ca="1" si="844"/>
        <v>7500</v>
      </c>
      <c r="Y4900" s="30" t="b">
        <f t="shared" ca="1" si="845"/>
        <v>0</v>
      </c>
    </row>
    <row r="4901" spans="1:25" hidden="1">
      <c r="A4901" s="28" t="s">
        <v>5366</v>
      </c>
      <c r="B4901" s="28" t="s">
        <v>5367</v>
      </c>
      <c r="C4901" s="28" t="s">
        <v>4959</v>
      </c>
      <c r="D4901" s="28" t="s">
        <v>2842</v>
      </c>
      <c r="E4901" s="29">
        <v>42384</v>
      </c>
      <c r="F4901" s="28" t="s">
        <v>4576</v>
      </c>
      <c r="G4901" s="30">
        <v>1475</v>
      </c>
      <c r="H4901" s="28" t="s">
        <v>16202</v>
      </c>
      <c r="I4901" s="31">
        <v>0</v>
      </c>
      <c r="J4901" s="31">
        <v>5250</v>
      </c>
      <c r="K4901" s="28" t="s">
        <v>16203</v>
      </c>
      <c r="L4901" s="32">
        <f t="shared" si="837"/>
        <v>-5250</v>
      </c>
      <c r="M4901" s="33">
        <f t="shared" si="838"/>
        <v>5250</v>
      </c>
      <c r="N4901" s="34" t="b">
        <v>1</v>
      </c>
      <c r="O4901" s="35">
        <f t="shared" si="839"/>
        <v>5250</v>
      </c>
      <c r="P4901" s="36" t="str">
        <f t="shared" si="840"/>
        <v>G</v>
      </c>
      <c r="Q4901" s="37" t="str">
        <f t="shared" si="841"/>
        <v>Sean McLaughlin</v>
      </c>
      <c r="R4901" s="6" t="str">
        <f t="shared" si="842"/>
        <v>G - Sean McLaughlin</v>
      </c>
      <c r="S4901" s="6" t="str">
        <f>IFERROR(INDEX('Vendor Over-ride'!$C:$C, MATCH($R:$R,'Vendor Over-ride'!$A:$A,0)),"")</f>
        <v>G - Sean McLaughlin</v>
      </c>
      <c r="U4901" s="38" t="str">
        <f t="shared" si="836"/>
        <v>Lottery</v>
      </c>
      <c r="V4901" s="5" t="str">
        <f t="shared" si="846"/>
        <v>AWARD</v>
      </c>
      <c r="W4901" s="5" t="b">
        <f t="shared" si="843"/>
        <v>0</v>
      </c>
      <c r="X4901" s="40">
        <f t="shared" ca="1" si="844"/>
        <v>5250</v>
      </c>
      <c r="Y4901" s="30" t="b">
        <f t="shared" ca="1" si="845"/>
        <v>0</v>
      </c>
    </row>
    <row r="4902" spans="1:25" hidden="1">
      <c r="A4902" s="28" t="s">
        <v>5366</v>
      </c>
      <c r="B4902" s="28" t="s">
        <v>5367</v>
      </c>
      <c r="C4902" s="28" t="s">
        <v>4959</v>
      </c>
      <c r="D4902" s="28" t="s">
        <v>2842</v>
      </c>
      <c r="E4902" s="29">
        <v>42384</v>
      </c>
      <c r="F4902" s="28" t="s">
        <v>4577</v>
      </c>
      <c r="G4902" s="30">
        <v>1475</v>
      </c>
      <c r="H4902" s="28" t="s">
        <v>16204</v>
      </c>
      <c r="I4902" s="31">
        <v>0</v>
      </c>
      <c r="J4902" s="31">
        <v>1125</v>
      </c>
      <c r="K4902" s="28" t="s">
        <v>16205</v>
      </c>
      <c r="L4902" s="32">
        <f t="shared" si="837"/>
        <v>-1125</v>
      </c>
      <c r="M4902" s="33">
        <f t="shared" si="838"/>
        <v>1125</v>
      </c>
      <c r="N4902" s="34" t="b">
        <v>1</v>
      </c>
      <c r="O4902" s="35">
        <f t="shared" si="839"/>
        <v>1125</v>
      </c>
      <c r="P4902" s="36" t="str">
        <f t="shared" si="840"/>
        <v>G</v>
      </c>
      <c r="Q4902" s="37" t="str">
        <f t="shared" si="841"/>
        <v>Alex Fthenakis</v>
      </c>
      <c r="R4902" s="6" t="str">
        <f t="shared" si="842"/>
        <v>G - Alex Fthenakis</v>
      </c>
      <c r="S4902" s="6" t="str">
        <f>IFERROR(INDEX('Vendor Over-ride'!$C:$C, MATCH($R:$R,'Vendor Over-ride'!$A:$A,0)),"")</f>
        <v>G - Alex Fthenakis</v>
      </c>
      <c r="U4902" s="38" t="str">
        <f t="shared" si="836"/>
        <v>Lottery</v>
      </c>
      <c r="V4902" s="5" t="str">
        <f t="shared" si="846"/>
        <v>AWARD</v>
      </c>
      <c r="W4902" s="5" t="b">
        <f t="shared" si="843"/>
        <v>0</v>
      </c>
      <c r="X4902" s="40">
        <f t="shared" ca="1" si="844"/>
        <v>1125</v>
      </c>
      <c r="Y4902" s="30" t="b">
        <f t="shared" ca="1" si="845"/>
        <v>0</v>
      </c>
    </row>
    <row r="4903" spans="1:25" hidden="1">
      <c r="A4903" s="28" t="s">
        <v>5366</v>
      </c>
      <c r="B4903" s="28" t="s">
        <v>5367</v>
      </c>
      <c r="C4903" s="28" t="s">
        <v>4959</v>
      </c>
      <c r="D4903" s="28" t="s">
        <v>2842</v>
      </c>
      <c r="E4903" s="29">
        <v>42384</v>
      </c>
      <c r="F4903" s="28" t="s">
        <v>4578</v>
      </c>
      <c r="G4903" s="30">
        <v>1475</v>
      </c>
      <c r="H4903" s="28" t="s">
        <v>16206</v>
      </c>
      <c r="I4903" s="31">
        <v>0</v>
      </c>
      <c r="J4903" s="31">
        <v>4500</v>
      </c>
      <c r="K4903" s="28" t="s">
        <v>16207</v>
      </c>
      <c r="L4903" s="32">
        <f t="shared" si="837"/>
        <v>-4500</v>
      </c>
      <c r="M4903" s="33">
        <f t="shared" si="838"/>
        <v>4500</v>
      </c>
      <c r="N4903" s="34" t="b">
        <v>1</v>
      </c>
      <c r="O4903" s="35">
        <f t="shared" si="839"/>
        <v>4500</v>
      </c>
      <c r="P4903" s="36" t="str">
        <f t="shared" si="840"/>
        <v>G</v>
      </c>
      <c r="Q4903" s="37" t="str">
        <f t="shared" si="841"/>
        <v>Dialects</v>
      </c>
      <c r="R4903" s="6" t="str">
        <f t="shared" si="842"/>
        <v>G - Dialects</v>
      </c>
      <c r="S4903" s="6" t="str">
        <f>IFERROR(INDEX('Vendor Over-ride'!$C:$C, MATCH($R:$R,'Vendor Over-ride'!$A:$A,0)),"")</f>
        <v>G - Dialects</v>
      </c>
      <c r="U4903" s="38" t="str">
        <f t="shared" si="836"/>
        <v>Lottery</v>
      </c>
      <c r="V4903" s="5" t="str">
        <f t="shared" si="846"/>
        <v>AWARD</v>
      </c>
      <c r="W4903" s="5" t="b">
        <f t="shared" si="843"/>
        <v>0</v>
      </c>
      <c r="X4903" s="40">
        <f t="shared" ca="1" si="844"/>
        <v>4500</v>
      </c>
      <c r="Y4903" s="30" t="b">
        <f t="shared" ca="1" si="845"/>
        <v>0</v>
      </c>
    </row>
    <row r="4904" spans="1:25" hidden="1">
      <c r="A4904" s="28" t="s">
        <v>5366</v>
      </c>
      <c r="B4904" s="28" t="s">
        <v>5367</v>
      </c>
      <c r="C4904" s="28" t="s">
        <v>4959</v>
      </c>
      <c r="D4904" s="28" t="s">
        <v>2842</v>
      </c>
      <c r="E4904" s="29">
        <v>42384</v>
      </c>
      <c r="F4904" s="28" t="s">
        <v>4579</v>
      </c>
      <c r="G4904" s="30">
        <v>1475</v>
      </c>
      <c r="H4904" s="28" t="s">
        <v>16208</v>
      </c>
      <c r="I4904" s="31">
        <v>0</v>
      </c>
      <c r="J4904" s="31">
        <v>2000</v>
      </c>
      <c r="K4904" s="28" t="s">
        <v>16209</v>
      </c>
      <c r="L4904" s="32">
        <f t="shared" si="837"/>
        <v>-2000</v>
      </c>
      <c r="M4904" s="33">
        <f t="shared" si="838"/>
        <v>2000</v>
      </c>
      <c r="N4904" s="34" t="b">
        <v>1</v>
      </c>
      <c r="O4904" s="35">
        <f t="shared" si="839"/>
        <v>2000</v>
      </c>
      <c r="P4904" s="36" t="str">
        <f t="shared" si="840"/>
        <v>I</v>
      </c>
      <c r="Q4904" s="37" t="str">
        <f t="shared" si="841"/>
        <v>Grant Dickson ÔÇô manager of AMWWF</v>
      </c>
      <c r="R4904" s="6" t="str">
        <f t="shared" si="842"/>
        <v>I - Grant Dickson ÔÇô manager of AMWWF</v>
      </c>
      <c r="S4904" s="6" t="str">
        <f>IFERROR(INDEX('Vendor Over-ride'!$C:$C, MATCH($R:$R,'Vendor Over-ride'!$A:$A,0)),"")</f>
        <v>I - Grant Dickson ÔÇô manager of AMWWF</v>
      </c>
      <c r="U4904" s="38" t="str">
        <f t="shared" si="836"/>
        <v>Lottery</v>
      </c>
      <c r="V4904" s="5" t="str">
        <f t="shared" si="846"/>
        <v>AWARD</v>
      </c>
      <c r="W4904" s="5" t="b">
        <f t="shared" si="843"/>
        <v>0</v>
      </c>
      <c r="X4904" s="40">
        <f t="shared" ca="1" si="844"/>
        <v>2000</v>
      </c>
      <c r="Y4904" s="30" t="b">
        <f t="shared" ca="1" si="845"/>
        <v>0</v>
      </c>
    </row>
    <row r="4905" spans="1:25">
      <c r="A4905" s="28" t="s">
        <v>5366</v>
      </c>
      <c r="B4905" s="28" t="s">
        <v>5367</v>
      </c>
      <c r="C4905" s="28" t="s">
        <v>4959</v>
      </c>
      <c r="D4905" s="28" t="s">
        <v>2842</v>
      </c>
      <c r="E4905" s="29">
        <v>42384</v>
      </c>
      <c r="F4905" s="28" t="s">
        <v>4580</v>
      </c>
      <c r="G4905" s="30">
        <v>1475</v>
      </c>
      <c r="H4905" s="28" t="s">
        <v>16210</v>
      </c>
      <c r="I4905" s="31">
        <v>0</v>
      </c>
      <c r="J4905" s="31">
        <v>3000</v>
      </c>
      <c r="K4905" s="28" t="s">
        <v>5482</v>
      </c>
      <c r="L4905" s="32">
        <f t="shared" si="837"/>
        <v>-3000</v>
      </c>
      <c r="M4905" s="33">
        <f t="shared" si="838"/>
        <v>3000</v>
      </c>
      <c r="N4905" s="34" t="b">
        <v>1</v>
      </c>
      <c r="O4905" s="35">
        <f t="shared" si="839"/>
        <v>3000</v>
      </c>
      <c r="P4905" s="36" t="str">
        <f t="shared" si="840"/>
        <v>I</v>
      </c>
      <c r="Q4905" s="37" t="str">
        <f t="shared" si="841"/>
        <v>An Lanntair Ltd</v>
      </c>
      <c r="R4905" s="6" t="str">
        <f t="shared" si="842"/>
        <v>I - An Lanntair Ltd</v>
      </c>
      <c r="S4905" s="6" t="str">
        <f>IFERROR(INDEX('Vendor Over-ride'!$C:$C, MATCH($R:$R,'Vendor Over-ride'!$A:$A,0)),"")</f>
        <v>I - An Lanntair Ltd</v>
      </c>
      <c r="U4905" s="38" t="str">
        <f t="shared" si="836"/>
        <v>Lottery</v>
      </c>
      <c r="V4905" s="5" t="str">
        <f t="shared" si="846"/>
        <v>AWARD</v>
      </c>
      <c r="W4905" s="5" t="b">
        <f t="shared" si="843"/>
        <v>0</v>
      </c>
      <c r="X4905" s="40">
        <f t="shared" ca="1" si="844"/>
        <v>86635</v>
      </c>
      <c r="Y4905" s="30" t="b">
        <f t="shared" ca="1" si="845"/>
        <v>1</v>
      </c>
    </row>
    <row r="4906" spans="1:25" hidden="1">
      <c r="A4906" s="28" t="s">
        <v>5366</v>
      </c>
      <c r="B4906" s="28" t="s">
        <v>5367</v>
      </c>
      <c r="C4906" s="28" t="s">
        <v>4959</v>
      </c>
      <c r="D4906" s="28" t="s">
        <v>2842</v>
      </c>
      <c r="E4906" s="29">
        <v>42384</v>
      </c>
      <c r="F4906" s="28" t="s">
        <v>4581</v>
      </c>
      <c r="G4906" s="30">
        <v>1475</v>
      </c>
      <c r="H4906" s="28" t="s">
        <v>16211</v>
      </c>
      <c r="I4906" s="31">
        <v>0</v>
      </c>
      <c r="J4906" s="31">
        <v>15000</v>
      </c>
      <c r="K4906" s="28" t="s">
        <v>15362</v>
      </c>
      <c r="L4906" s="32">
        <f t="shared" si="837"/>
        <v>-15000</v>
      </c>
      <c r="M4906" s="33">
        <f t="shared" si="838"/>
        <v>15000</v>
      </c>
      <c r="N4906" s="34" t="b">
        <v>1</v>
      </c>
      <c r="O4906" s="35">
        <f t="shared" si="839"/>
        <v>15000</v>
      </c>
      <c r="P4906" s="36" t="str">
        <f t="shared" si="840"/>
        <v>I</v>
      </c>
      <c r="Q4906" s="37" t="str">
        <f t="shared" si="841"/>
        <v>Bard Entertainments Ltd</v>
      </c>
      <c r="R4906" s="6" t="str">
        <f t="shared" si="842"/>
        <v>I - Bard Entertainments Ltd</v>
      </c>
      <c r="S4906" s="6" t="str">
        <f>IFERROR(INDEX('Vendor Over-ride'!$C:$C, MATCH($R:$R,'Vendor Over-ride'!$A:$A,0)),"")</f>
        <v>I - Bard Entertainments Ltd</v>
      </c>
      <c r="U4906" s="38" t="str">
        <f t="shared" si="836"/>
        <v>Lottery</v>
      </c>
      <c r="V4906" s="5" t="str">
        <f t="shared" si="846"/>
        <v>AWARD</v>
      </c>
      <c r="W4906" s="5" t="b">
        <f t="shared" si="843"/>
        <v>0</v>
      </c>
      <c r="X4906" s="40">
        <f t="shared" ca="1" si="844"/>
        <v>16445</v>
      </c>
      <c r="Y4906" s="30" t="b">
        <f t="shared" ca="1" si="845"/>
        <v>0</v>
      </c>
    </row>
    <row r="4907" spans="1:25" hidden="1">
      <c r="A4907" s="28" t="s">
        <v>5366</v>
      </c>
      <c r="B4907" s="28" t="s">
        <v>5367</v>
      </c>
      <c r="C4907" s="28" t="s">
        <v>4959</v>
      </c>
      <c r="D4907" s="28" t="s">
        <v>2842</v>
      </c>
      <c r="E4907" s="29">
        <v>42384</v>
      </c>
      <c r="F4907" s="28" t="s">
        <v>4582</v>
      </c>
      <c r="G4907" s="30">
        <v>1475</v>
      </c>
      <c r="H4907" s="28" t="s">
        <v>16212</v>
      </c>
      <c r="I4907" s="31">
        <v>0</v>
      </c>
      <c r="J4907" s="31">
        <v>2000</v>
      </c>
      <c r="K4907" s="28" t="s">
        <v>16213</v>
      </c>
      <c r="L4907" s="32">
        <f t="shared" si="837"/>
        <v>-2000</v>
      </c>
      <c r="M4907" s="33">
        <f t="shared" si="838"/>
        <v>2000</v>
      </c>
      <c r="N4907" s="34" t="b">
        <v>1</v>
      </c>
      <c r="O4907" s="35">
        <f t="shared" si="839"/>
        <v>2000</v>
      </c>
      <c r="P4907" s="36" t="str">
        <f t="shared" si="840"/>
        <v>I</v>
      </c>
      <c r="Q4907" s="37" t="str">
        <f t="shared" si="841"/>
        <v>C├ánan</v>
      </c>
      <c r="R4907" s="6" t="str">
        <f t="shared" si="842"/>
        <v>I - C├ánan</v>
      </c>
      <c r="S4907" s="6" t="str">
        <f>IFERROR(INDEX('Vendor Over-ride'!$C:$C, MATCH($R:$R,'Vendor Over-ride'!$A:$A,0)),"")</f>
        <v>I - C├ánan (Canan)</v>
      </c>
      <c r="U4907" s="38" t="str">
        <f t="shared" si="836"/>
        <v>Lottery</v>
      </c>
      <c r="V4907" s="5" t="str">
        <f t="shared" si="846"/>
        <v>AWARD</v>
      </c>
      <c r="W4907" s="5" t="b">
        <f t="shared" si="843"/>
        <v>0</v>
      </c>
      <c r="X4907" s="40">
        <f t="shared" ca="1" si="844"/>
        <v>2000</v>
      </c>
      <c r="Y4907" s="30" t="b">
        <f t="shared" ca="1" si="845"/>
        <v>0</v>
      </c>
    </row>
    <row r="4908" spans="1:25" hidden="1">
      <c r="A4908" s="28" t="s">
        <v>5366</v>
      </c>
      <c r="B4908" s="28" t="s">
        <v>5367</v>
      </c>
      <c r="C4908" s="28" t="s">
        <v>4959</v>
      </c>
      <c r="D4908" s="28" t="s">
        <v>2842</v>
      </c>
      <c r="E4908" s="29">
        <v>42384</v>
      </c>
      <c r="F4908" s="28" t="s">
        <v>4583</v>
      </c>
      <c r="G4908" s="30">
        <v>1475</v>
      </c>
      <c r="H4908" s="28" t="s">
        <v>16214</v>
      </c>
      <c r="I4908" s="31">
        <v>0</v>
      </c>
      <c r="J4908" s="31">
        <v>1500</v>
      </c>
      <c r="K4908" s="28" t="s">
        <v>5514</v>
      </c>
      <c r="L4908" s="32">
        <f t="shared" si="837"/>
        <v>-1500</v>
      </c>
      <c r="M4908" s="33">
        <f t="shared" si="838"/>
        <v>1500</v>
      </c>
      <c r="N4908" s="34" t="b">
        <v>1</v>
      </c>
      <c r="O4908" s="35">
        <f t="shared" si="839"/>
        <v>1500</v>
      </c>
      <c r="P4908" s="36" t="str">
        <f t="shared" si="840"/>
        <v>I</v>
      </c>
      <c r="Q4908" s="37" t="str">
        <f t="shared" si="841"/>
        <v>Catherine Czerkawska</v>
      </c>
      <c r="R4908" s="6" t="str">
        <f t="shared" si="842"/>
        <v>I - Catherine Czerkawska</v>
      </c>
      <c r="S4908" s="6" t="str">
        <f>IFERROR(INDEX('Vendor Over-ride'!$C:$C, MATCH($R:$R,'Vendor Over-ride'!$A:$A,0)),"")</f>
        <v>I - Catherine Czerkawska</v>
      </c>
      <c r="U4908" s="38" t="str">
        <f t="shared" si="836"/>
        <v>Lottery</v>
      </c>
      <c r="V4908" s="5" t="str">
        <f t="shared" si="846"/>
        <v>AWARD</v>
      </c>
      <c r="W4908" s="5" t="b">
        <f t="shared" si="843"/>
        <v>0</v>
      </c>
      <c r="X4908" s="40">
        <f t="shared" ca="1" si="844"/>
        <v>1500</v>
      </c>
      <c r="Y4908" s="30" t="b">
        <f t="shared" ca="1" si="845"/>
        <v>0</v>
      </c>
    </row>
    <row r="4909" spans="1:25" hidden="1">
      <c r="A4909" s="28" t="s">
        <v>5366</v>
      </c>
      <c r="B4909" s="28" t="s">
        <v>5367</v>
      </c>
      <c r="C4909" s="28" t="s">
        <v>4959</v>
      </c>
      <c r="D4909" s="28" t="s">
        <v>2842</v>
      </c>
      <c r="E4909" s="29">
        <v>42384</v>
      </c>
      <c r="F4909" s="28" t="s">
        <v>4584</v>
      </c>
      <c r="G4909" s="30">
        <v>1475</v>
      </c>
      <c r="H4909" s="28" t="s">
        <v>16215</v>
      </c>
      <c r="I4909" s="31">
        <v>0</v>
      </c>
      <c r="J4909" s="31">
        <v>4500</v>
      </c>
      <c r="K4909" s="28" t="s">
        <v>16216</v>
      </c>
      <c r="L4909" s="32">
        <f t="shared" si="837"/>
        <v>-4500</v>
      </c>
      <c r="M4909" s="33">
        <f t="shared" si="838"/>
        <v>4500</v>
      </c>
      <c r="N4909" s="34" t="b">
        <v>1</v>
      </c>
      <c r="O4909" s="35">
        <f t="shared" si="839"/>
        <v>4500</v>
      </c>
      <c r="P4909" s="36" t="str">
        <f t="shared" si="840"/>
        <v>I</v>
      </c>
      <c r="Q4909" s="37" t="str">
        <f t="shared" si="841"/>
        <v>Creativity, Culture and Education</v>
      </c>
      <c r="R4909" s="6" t="str">
        <f t="shared" si="842"/>
        <v>I - Creativity, Culture and Education</v>
      </c>
      <c r="S4909" s="6" t="str">
        <f>IFERROR(INDEX('Vendor Over-ride'!$C:$C, MATCH($R:$R,'Vendor Over-ride'!$A:$A,0)),"")</f>
        <v>I - Creativity, Culture and Education</v>
      </c>
      <c r="U4909" s="38" t="str">
        <f t="shared" si="836"/>
        <v>Lottery</v>
      </c>
      <c r="V4909" s="5" t="str">
        <f t="shared" si="846"/>
        <v>AWARD</v>
      </c>
      <c r="W4909" s="5" t="b">
        <f t="shared" si="843"/>
        <v>0</v>
      </c>
      <c r="X4909" s="40">
        <f t="shared" ca="1" si="844"/>
        <v>4500</v>
      </c>
      <c r="Y4909" s="30" t="b">
        <f t="shared" ca="1" si="845"/>
        <v>0</v>
      </c>
    </row>
    <row r="4910" spans="1:25" hidden="1">
      <c r="A4910" s="28" t="s">
        <v>5366</v>
      </c>
      <c r="B4910" s="28" t="s">
        <v>5367</v>
      </c>
      <c r="C4910" s="28" t="s">
        <v>4959</v>
      </c>
      <c r="D4910" s="28" t="s">
        <v>2842</v>
      </c>
      <c r="E4910" s="29">
        <v>42384</v>
      </c>
      <c r="F4910" s="28" t="s">
        <v>4585</v>
      </c>
      <c r="G4910" s="30">
        <v>1475</v>
      </c>
      <c r="H4910" s="28" t="s">
        <v>16217</v>
      </c>
      <c r="I4910" s="31">
        <v>0</v>
      </c>
      <c r="J4910" s="31">
        <v>1125</v>
      </c>
      <c r="K4910" s="28" t="s">
        <v>16218</v>
      </c>
      <c r="L4910" s="32">
        <f t="shared" si="837"/>
        <v>-1125</v>
      </c>
      <c r="M4910" s="33">
        <f t="shared" si="838"/>
        <v>1125</v>
      </c>
      <c r="N4910" s="34" t="b">
        <v>1</v>
      </c>
      <c r="O4910" s="35">
        <f t="shared" si="839"/>
        <v>1125</v>
      </c>
      <c r="P4910" s="36" t="str">
        <f t="shared" si="840"/>
        <v>I</v>
      </c>
      <c r="Q4910" s="37" t="str">
        <f t="shared" si="841"/>
        <v>Fraya Thomsen</v>
      </c>
      <c r="R4910" s="6" t="str">
        <f t="shared" si="842"/>
        <v>I - Fraya Thomsen</v>
      </c>
      <c r="S4910" s="6" t="str">
        <f>IFERROR(INDEX('Vendor Over-ride'!$C:$C, MATCH($R:$R,'Vendor Over-ride'!$A:$A,0)),"")</f>
        <v>I - Fraya Thomsen</v>
      </c>
      <c r="U4910" s="38" t="str">
        <f t="shared" si="836"/>
        <v>Lottery</v>
      </c>
      <c r="V4910" s="5" t="str">
        <f t="shared" si="846"/>
        <v>AWARD</v>
      </c>
      <c r="W4910" s="5" t="b">
        <f t="shared" si="843"/>
        <v>0</v>
      </c>
      <c r="X4910" s="40">
        <f t="shared" ca="1" si="844"/>
        <v>1500</v>
      </c>
      <c r="Y4910" s="30" t="b">
        <f t="shared" ca="1" si="845"/>
        <v>0</v>
      </c>
    </row>
    <row r="4911" spans="1:25" hidden="1">
      <c r="A4911" s="28" t="s">
        <v>5366</v>
      </c>
      <c r="B4911" s="28" t="s">
        <v>5367</v>
      </c>
      <c r="C4911" s="28" t="s">
        <v>4959</v>
      </c>
      <c r="D4911" s="28" t="s">
        <v>2842</v>
      </c>
      <c r="E4911" s="29">
        <v>42384</v>
      </c>
      <c r="F4911" s="28" t="s">
        <v>4586</v>
      </c>
      <c r="G4911" s="30">
        <v>1475</v>
      </c>
      <c r="H4911" s="28" t="s">
        <v>16219</v>
      </c>
      <c r="I4911" s="31">
        <v>0</v>
      </c>
      <c r="J4911" s="31">
        <v>3604</v>
      </c>
      <c r="K4911" s="28" t="s">
        <v>5638</v>
      </c>
      <c r="L4911" s="32">
        <f t="shared" si="837"/>
        <v>-3604</v>
      </c>
      <c r="M4911" s="33">
        <f t="shared" si="838"/>
        <v>3604</v>
      </c>
      <c r="N4911" s="34" t="b">
        <v>1</v>
      </c>
      <c r="O4911" s="35">
        <f t="shared" si="839"/>
        <v>3604</v>
      </c>
      <c r="P4911" s="36" t="str">
        <f t="shared" si="840"/>
        <v>I</v>
      </c>
      <c r="Q4911" s="37" t="str">
        <f t="shared" si="841"/>
        <v>Frozen Charlotte Productions</v>
      </c>
      <c r="R4911" s="6" t="str">
        <f t="shared" si="842"/>
        <v>I - Frozen Charlotte Productions</v>
      </c>
      <c r="S4911" s="6" t="str">
        <f>IFERROR(INDEX('Vendor Over-ride'!$C:$C, MATCH($R:$R,'Vendor Over-ride'!$A:$A,0)),"")</f>
        <v>I - Frozen Charlotte Productions</v>
      </c>
      <c r="U4911" s="38" t="str">
        <f t="shared" ref="U4911:U4974" si="847">"Lottery"</f>
        <v>Lottery</v>
      </c>
      <c r="V4911" s="5" t="str">
        <f t="shared" si="846"/>
        <v>AWARD</v>
      </c>
      <c r="W4911" s="5" t="b">
        <f t="shared" si="843"/>
        <v>0</v>
      </c>
      <c r="X4911" s="40">
        <f t="shared" ca="1" si="844"/>
        <v>19365</v>
      </c>
      <c r="Y4911" s="30" t="b">
        <f t="shared" ca="1" si="845"/>
        <v>0</v>
      </c>
    </row>
    <row r="4912" spans="1:25" hidden="1">
      <c r="A4912" s="28" t="s">
        <v>5366</v>
      </c>
      <c r="B4912" s="28" t="s">
        <v>5367</v>
      </c>
      <c r="C4912" s="28" t="s">
        <v>4959</v>
      </c>
      <c r="D4912" s="28" t="s">
        <v>2842</v>
      </c>
      <c r="E4912" s="29">
        <v>42384</v>
      </c>
      <c r="F4912" s="28" t="s">
        <v>4587</v>
      </c>
      <c r="G4912" s="30">
        <v>1475</v>
      </c>
      <c r="H4912" s="28" t="s">
        <v>16220</v>
      </c>
      <c r="I4912" s="31">
        <v>0</v>
      </c>
      <c r="J4912" s="31">
        <v>10000</v>
      </c>
      <c r="K4912" s="28" t="s">
        <v>16221</v>
      </c>
      <c r="L4912" s="32">
        <f t="shared" si="837"/>
        <v>-10000</v>
      </c>
      <c r="M4912" s="33">
        <f t="shared" si="838"/>
        <v>10000</v>
      </c>
      <c r="N4912" s="34" t="b">
        <v>1</v>
      </c>
      <c r="O4912" s="35">
        <f t="shared" si="839"/>
        <v>10000</v>
      </c>
      <c r="P4912" s="36" t="str">
        <f t="shared" si="840"/>
        <v>I</v>
      </c>
      <c r="Q4912" s="37" t="str">
        <f t="shared" si="841"/>
        <v>Outspoken Arts Scotland Ltd</v>
      </c>
      <c r="R4912" s="6" t="str">
        <f t="shared" si="842"/>
        <v>I - Outspoken Arts Scotland Ltd</v>
      </c>
      <c r="S4912" s="6" t="str">
        <f>IFERROR(INDEX('Vendor Over-ride'!$C:$C, MATCH($R:$R,'Vendor Over-ride'!$A:$A,0)),"")</f>
        <v>I - Outspoken Arts Scotland Ltd</v>
      </c>
      <c r="U4912" s="38" t="str">
        <f t="shared" si="847"/>
        <v>Lottery</v>
      </c>
      <c r="V4912" s="5" t="str">
        <f t="shared" si="846"/>
        <v>AWARD</v>
      </c>
      <c r="W4912" s="5" t="b">
        <f t="shared" si="843"/>
        <v>0</v>
      </c>
      <c r="X4912" s="40">
        <f t="shared" ca="1" si="844"/>
        <v>10000</v>
      </c>
      <c r="Y4912" s="30" t="b">
        <f t="shared" ca="1" si="845"/>
        <v>0</v>
      </c>
    </row>
    <row r="4913" spans="1:25" hidden="1">
      <c r="A4913" s="28" t="s">
        <v>5366</v>
      </c>
      <c r="B4913" s="28" t="s">
        <v>5367</v>
      </c>
      <c r="C4913" s="28" t="s">
        <v>4959</v>
      </c>
      <c r="D4913" s="28" t="s">
        <v>2842</v>
      </c>
      <c r="E4913" s="29">
        <v>42384</v>
      </c>
      <c r="F4913" s="28" t="s">
        <v>4588</v>
      </c>
      <c r="G4913" s="30">
        <v>1475</v>
      </c>
      <c r="H4913" s="28" t="s">
        <v>16222</v>
      </c>
      <c r="I4913" s="31">
        <v>0</v>
      </c>
      <c r="J4913" s="31">
        <v>1500</v>
      </c>
      <c r="K4913" s="28" t="s">
        <v>5375</v>
      </c>
      <c r="L4913" s="32">
        <f t="shared" si="837"/>
        <v>-1500</v>
      </c>
      <c r="M4913" s="33">
        <f t="shared" si="838"/>
        <v>1500</v>
      </c>
      <c r="N4913" s="34" t="b">
        <v>1</v>
      </c>
      <c r="O4913" s="35">
        <f t="shared" si="839"/>
        <v>1500</v>
      </c>
      <c r="P4913" s="36" t="str">
        <f t="shared" si="840"/>
        <v>I</v>
      </c>
      <c r="Q4913" s="37" t="str">
        <f t="shared" si="841"/>
        <v>George Wyllie Foundation</v>
      </c>
      <c r="R4913" s="6" t="str">
        <f t="shared" si="842"/>
        <v>I - George Wyllie Foundation</v>
      </c>
      <c r="S4913" s="6" t="str">
        <f>IFERROR(INDEX('Vendor Over-ride'!$C:$C, MATCH($R:$R,'Vendor Over-ride'!$A:$A,0)),"")</f>
        <v>I - George Wyllie Foundation</v>
      </c>
      <c r="U4913" s="38" t="str">
        <f t="shared" si="847"/>
        <v>Lottery</v>
      </c>
      <c r="V4913" s="5" t="str">
        <f t="shared" si="846"/>
        <v>AWARD</v>
      </c>
      <c r="W4913" s="5" t="b">
        <f t="shared" si="843"/>
        <v>0</v>
      </c>
      <c r="X4913" s="40">
        <f t="shared" ca="1" si="844"/>
        <v>1500</v>
      </c>
      <c r="Y4913" s="30" t="b">
        <f t="shared" ca="1" si="845"/>
        <v>0</v>
      </c>
    </row>
    <row r="4914" spans="1:25" hidden="1">
      <c r="A4914" s="28" t="s">
        <v>5366</v>
      </c>
      <c r="B4914" s="28" t="s">
        <v>5367</v>
      </c>
      <c r="C4914" s="28" t="s">
        <v>4959</v>
      </c>
      <c r="D4914" s="28" t="s">
        <v>2842</v>
      </c>
      <c r="E4914" s="29">
        <v>42384</v>
      </c>
      <c r="F4914" s="28" t="s">
        <v>4589</v>
      </c>
      <c r="G4914" s="30">
        <v>1475</v>
      </c>
      <c r="H4914" s="28" t="s">
        <v>16223</v>
      </c>
      <c r="I4914" s="31">
        <v>0</v>
      </c>
      <c r="J4914" s="31">
        <v>4500</v>
      </c>
      <c r="K4914" s="28" t="s">
        <v>16224</v>
      </c>
      <c r="L4914" s="32">
        <f t="shared" si="837"/>
        <v>-4500</v>
      </c>
      <c r="M4914" s="33">
        <f t="shared" si="838"/>
        <v>4500</v>
      </c>
      <c r="N4914" s="34" t="b">
        <v>1</v>
      </c>
      <c r="O4914" s="35">
        <f t="shared" si="839"/>
        <v>4500</v>
      </c>
      <c r="P4914" s="36" t="str">
        <f t="shared" si="840"/>
        <v>I</v>
      </c>
      <c r="Q4914" s="37" t="str">
        <f t="shared" si="841"/>
        <v>Graphic Design Festival Scotland</v>
      </c>
      <c r="R4914" s="6" t="str">
        <f t="shared" si="842"/>
        <v>I - Graphic Design Festival Scotland</v>
      </c>
      <c r="S4914" s="6" t="str">
        <f>IFERROR(INDEX('Vendor Over-ride'!$C:$C, MATCH($R:$R,'Vendor Over-ride'!$A:$A,0)),"")</f>
        <v>I - Graphic Design Festival Scotland</v>
      </c>
      <c r="U4914" s="38" t="str">
        <f t="shared" si="847"/>
        <v>Lottery</v>
      </c>
      <c r="V4914" s="5" t="str">
        <f t="shared" si="846"/>
        <v>AWARD</v>
      </c>
      <c r="W4914" s="5" t="b">
        <f t="shared" si="843"/>
        <v>0</v>
      </c>
      <c r="X4914" s="40">
        <f t="shared" ca="1" si="844"/>
        <v>4500</v>
      </c>
      <c r="Y4914" s="30" t="b">
        <f t="shared" ca="1" si="845"/>
        <v>0</v>
      </c>
    </row>
    <row r="4915" spans="1:25">
      <c r="A4915" s="28" t="s">
        <v>5366</v>
      </c>
      <c r="B4915" s="28" t="s">
        <v>5367</v>
      </c>
      <c r="C4915" s="28" t="s">
        <v>4959</v>
      </c>
      <c r="D4915" s="28" t="s">
        <v>2842</v>
      </c>
      <c r="E4915" s="29">
        <v>42384</v>
      </c>
      <c r="F4915" s="28" t="s">
        <v>4590</v>
      </c>
      <c r="G4915" s="30">
        <v>1475</v>
      </c>
      <c r="H4915" s="28" t="s">
        <v>16225</v>
      </c>
      <c r="I4915" s="31">
        <v>0</v>
      </c>
      <c r="J4915" s="31">
        <v>20714</v>
      </c>
      <c r="K4915" s="28" t="s">
        <v>5454</v>
      </c>
      <c r="L4915" s="32">
        <f t="shared" si="837"/>
        <v>-20714</v>
      </c>
      <c r="M4915" s="33">
        <f t="shared" si="838"/>
        <v>20714</v>
      </c>
      <c r="N4915" s="34" t="b">
        <v>1</v>
      </c>
      <c r="O4915" s="35">
        <f t="shared" si="839"/>
        <v>20714</v>
      </c>
      <c r="P4915" s="36" t="str">
        <f t="shared" si="840"/>
        <v>I</v>
      </c>
      <c r="Q4915" s="37" t="str">
        <f t="shared" si="841"/>
        <v>Highland Council</v>
      </c>
      <c r="R4915" s="6" t="str">
        <f t="shared" si="842"/>
        <v>I - Highland Council</v>
      </c>
      <c r="S4915" s="6" t="str">
        <f>IFERROR(INDEX('Vendor Over-ride'!$C:$C, MATCH($R:$R,'Vendor Over-ride'!$A:$A,0)),"")</f>
        <v>I - Highland Council</v>
      </c>
      <c r="U4915" s="38" t="str">
        <f t="shared" si="847"/>
        <v>Lottery</v>
      </c>
      <c r="V4915" s="5" t="str">
        <f t="shared" si="846"/>
        <v>AWARD</v>
      </c>
      <c r="W4915" s="5" t="b">
        <f t="shared" si="843"/>
        <v>0</v>
      </c>
      <c r="X4915" s="40">
        <f t="shared" ca="1" si="844"/>
        <v>700706.22</v>
      </c>
      <c r="Y4915" s="30" t="b">
        <f t="shared" ca="1" si="845"/>
        <v>1</v>
      </c>
    </row>
    <row r="4916" spans="1:25">
      <c r="A4916" s="28" t="s">
        <v>5366</v>
      </c>
      <c r="B4916" s="28" t="s">
        <v>5367</v>
      </c>
      <c r="C4916" s="28" t="s">
        <v>4959</v>
      </c>
      <c r="D4916" s="28" t="s">
        <v>2842</v>
      </c>
      <c r="E4916" s="29">
        <v>42384</v>
      </c>
      <c r="F4916" s="28" t="s">
        <v>4591</v>
      </c>
      <c r="G4916" s="30">
        <v>1475</v>
      </c>
      <c r="H4916" s="28" t="s">
        <v>16226</v>
      </c>
      <c r="I4916" s="31">
        <v>0</v>
      </c>
      <c r="J4916" s="31">
        <v>1250</v>
      </c>
      <c r="K4916" s="28" t="s">
        <v>5508</v>
      </c>
      <c r="L4916" s="32">
        <f t="shared" si="837"/>
        <v>-1250</v>
      </c>
      <c r="M4916" s="33">
        <f t="shared" si="838"/>
        <v>1250</v>
      </c>
      <c r="N4916" s="34" t="b">
        <v>1</v>
      </c>
      <c r="O4916" s="35">
        <f t="shared" si="839"/>
        <v>1250</v>
      </c>
      <c r="P4916" s="36" t="str">
        <f t="shared" si="840"/>
        <v>I</v>
      </c>
      <c r="Q4916" s="37" t="str">
        <f t="shared" si="841"/>
        <v>Patrick Allan-Fraser Hospitalfield Trust</v>
      </c>
      <c r="R4916" s="6" t="str">
        <f t="shared" si="842"/>
        <v>I - Patrick Allan-Fraser Hospitalfield Trust</v>
      </c>
      <c r="S4916" s="6" t="str">
        <f>IFERROR(INDEX('Vendor Over-ride'!$C:$C, MATCH($R:$R,'Vendor Over-ride'!$A:$A,0)),"")</f>
        <v>I - Patrick Allan-Fraser Hospitalfield Trust</v>
      </c>
      <c r="U4916" s="38" t="str">
        <f t="shared" si="847"/>
        <v>Lottery</v>
      </c>
      <c r="V4916" s="5" t="str">
        <f t="shared" si="846"/>
        <v>AWARD</v>
      </c>
      <c r="W4916" s="5" t="b">
        <f t="shared" si="843"/>
        <v>0</v>
      </c>
      <c r="X4916" s="40">
        <f t="shared" ca="1" si="844"/>
        <v>87500</v>
      </c>
      <c r="Y4916" s="30" t="b">
        <f t="shared" ca="1" si="845"/>
        <v>1</v>
      </c>
    </row>
    <row r="4917" spans="1:25" hidden="1">
      <c r="A4917" s="28" t="s">
        <v>5366</v>
      </c>
      <c r="B4917" s="28" t="s">
        <v>5367</v>
      </c>
      <c r="C4917" s="28" t="s">
        <v>4959</v>
      </c>
      <c r="D4917" s="28" t="s">
        <v>2842</v>
      </c>
      <c r="E4917" s="29">
        <v>42384</v>
      </c>
      <c r="F4917" s="28" t="s">
        <v>4592</v>
      </c>
      <c r="G4917" s="30">
        <v>1475</v>
      </c>
      <c r="H4917" s="28" t="s">
        <v>16227</v>
      </c>
      <c r="I4917" s="31">
        <v>0</v>
      </c>
      <c r="J4917" s="31">
        <v>514</v>
      </c>
      <c r="K4917" s="28" t="s">
        <v>5607</v>
      </c>
      <c r="L4917" s="32">
        <f t="shared" si="837"/>
        <v>-514</v>
      </c>
      <c r="M4917" s="33">
        <f t="shared" si="838"/>
        <v>514</v>
      </c>
      <c r="N4917" s="34" t="b">
        <v>1</v>
      </c>
      <c r="O4917" s="35">
        <f t="shared" si="839"/>
        <v>514</v>
      </c>
      <c r="P4917" s="36" t="str">
        <f t="shared" si="840"/>
        <v>I</v>
      </c>
      <c r="Q4917" s="37" t="str">
        <f t="shared" si="841"/>
        <v>Julia McGhee</v>
      </c>
      <c r="R4917" s="6" t="str">
        <f t="shared" si="842"/>
        <v>I - Julia McGhee</v>
      </c>
      <c r="S4917" s="6" t="str">
        <f>IFERROR(INDEX('Vendor Over-ride'!$C:$C, MATCH($R:$R,'Vendor Over-ride'!$A:$A,0)),"")</f>
        <v>I - Julia McGhee</v>
      </c>
      <c r="U4917" s="38" t="str">
        <f t="shared" si="847"/>
        <v>Lottery</v>
      </c>
      <c r="V4917" s="5" t="str">
        <f t="shared" si="846"/>
        <v>AWARD</v>
      </c>
      <c r="W4917" s="5" t="b">
        <f t="shared" si="843"/>
        <v>0</v>
      </c>
      <c r="X4917" s="40">
        <f t="shared" ca="1" si="844"/>
        <v>1476</v>
      </c>
      <c r="Y4917" s="30" t="b">
        <f t="shared" ca="1" si="845"/>
        <v>0</v>
      </c>
    </row>
    <row r="4918" spans="1:25" hidden="1">
      <c r="A4918" s="28" t="s">
        <v>5366</v>
      </c>
      <c r="B4918" s="28" t="s">
        <v>5367</v>
      </c>
      <c r="C4918" s="28" t="s">
        <v>4959</v>
      </c>
      <c r="D4918" s="28" t="s">
        <v>2842</v>
      </c>
      <c r="E4918" s="29">
        <v>42384</v>
      </c>
      <c r="F4918" s="28" t="s">
        <v>4594</v>
      </c>
      <c r="G4918" s="30">
        <v>1475</v>
      </c>
      <c r="H4918" s="28" t="s">
        <v>16228</v>
      </c>
      <c r="I4918" s="31">
        <v>0</v>
      </c>
      <c r="J4918" s="31">
        <v>15750</v>
      </c>
      <c r="K4918" s="28" t="s">
        <v>16229</v>
      </c>
      <c r="L4918" s="32">
        <f t="shared" si="837"/>
        <v>-15750</v>
      </c>
      <c r="M4918" s="33">
        <f t="shared" si="838"/>
        <v>15750</v>
      </c>
      <c r="N4918" s="34" t="b">
        <v>1</v>
      </c>
      <c r="O4918" s="35">
        <f t="shared" si="839"/>
        <v>15750</v>
      </c>
      <c r="P4918" s="36" t="str">
        <f t="shared" si="840"/>
        <v>I</v>
      </c>
      <c r="Q4918" s="37" t="str">
        <f t="shared" si="841"/>
        <v>Metrodome Distribution Ltd</v>
      </c>
      <c r="R4918" s="6" t="str">
        <f t="shared" si="842"/>
        <v>I - Metrodome Distribution Ltd</v>
      </c>
      <c r="S4918" s="6" t="str">
        <f>IFERROR(INDEX('Vendor Over-ride'!$C:$C, MATCH($R:$R,'Vendor Over-ride'!$A:$A,0)),"")</f>
        <v>I - Metrodome Distribution Ltd</v>
      </c>
      <c r="U4918" s="38" t="str">
        <f t="shared" si="847"/>
        <v>Lottery</v>
      </c>
      <c r="V4918" s="5" t="str">
        <f t="shared" si="846"/>
        <v>AWARD</v>
      </c>
      <c r="W4918" s="5" t="b">
        <f t="shared" si="843"/>
        <v>0</v>
      </c>
      <c r="X4918" s="40">
        <f t="shared" ca="1" si="844"/>
        <v>15750</v>
      </c>
      <c r="Y4918" s="30" t="b">
        <f t="shared" ca="1" si="845"/>
        <v>0</v>
      </c>
    </row>
    <row r="4919" spans="1:25" hidden="1">
      <c r="A4919" s="28" t="s">
        <v>5366</v>
      </c>
      <c r="B4919" s="28" t="s">
        <v>5367</v>
      </c>
      <c r="C4919" s="28" t="s">
        <v>4959</v>
      </c>
      <c r="D4919" s="28" t="s">
        <v>2842</v>
      </c>
      <c r="E4919" s="29">
        <v>42384</v>
      </c>
      <c r="F4919" s="28" t="s">
        <v>4595</v>
      </c>
      <c r="G4919" s="30">
        <v>1475</v>
      </c>
      <c r="H4919" s="28" t="s">
        <v>16230</v>
      </c>
      <c r="I4919" s="31">
        <v>0</v>
      </c>
      <c r="J4919" s="31">
        <v>1250</v>
      </c>
      <c r="K4919" s="28" t="s">
        <v>5671</v>
      </c>
      <c r="L4919" s="32">
        <f t="shared" si="837"/>
        <v>-1250</v>
      </c>
      <c r="M4919" s="33">
        <f t="shared" si="838"/>
        <v>1250</v>
      </c>
      <c r="N4919" s="34" t="b">
        <v>1</v>
      </c>
      <c r="O4919" s="35">
        <f t="shared" si="839"/>
        <v>1250</v>
      </c>
      <c r="P4919" s="36" t="str">
        <f t="shared" si="840"/>
        <v>I</v>
      </c>
      <c r="Q4919" s="37" t="str">
        <f t="shared" si="841"/>
        <v>Neil Bickerton</v>
      </c>
      <c r="R4919" s="6" t="str">
        <f t="shared" si="842"/>
        <v>I - Neil Bickerton</v>
      </c>
      <c r="S4919" s="6" t="str">
        <f>IFERROR(INDEX('Vendor Over-ride'!$C:$C, MATCH($R:$R,'Vendor Over-ride'!$A:$A,0)),"")</f>
        <v>I - Neil Bickerton</v>
      </c>
      <c r="U4919" s="38" t="str">
        <f t="shared" si="847"/>
        <v>Lottery</v>
      </c>
      <c r="V4919" s="5" t="str">
        <f t="shared" si="846"/>
        <v>AWARD</v>
      </c>
      <c r="W4919" s="5" t="b">
        <f t="shared" si="843"/>
        <v>0</v>
      </c>
      <c r="X4919" s="40">
        <f t="shared" ca="1" si="844"/>
        <v>1250</v>
      </c>
      <c r="Y4919" s="30" t="b">
        <f t="shared" ca="1" si="845"/>
        <v>0</v>
      </c>
    </row>
    <row r="4920" spans="1:25" hidden="1">
      <c r="A4920" s="28" t="s">
        <v>5366</v>
      </c>
      <c r="B4920" s="28" t="s">
        <v>5367</v>
      </c>
      <c r="C4920" s="28" t="s">
        <v>4959</v>
      </c>
      <c r="D4920" s="28" t="s">
        <v>2842</v>
      </c>
      <c r="E4920" s="29">
        <v>42384</v>
      </c>
      <c r="F4920" s="28" t="s">
        <v>4596</v>
      </c>
      <c r="G4920" s="30">
        <v>1475</v>
      </c>
      <c r="H4920" s="28" t="s">
        <v>16231</v>
      </c>
      <c r="I4920" s="31">
        <v>0</v>
      </c>
      <c r="J4920" s="31">
        <v>10986</v>
      </c>
      <c r="K4920" s="28" t="s">
        <v>16232</v>
      </c>
      <c r="L4920" s="32">
        <f t="shared" si="837"/>
        <v>-10986</v>
      </c>
      <c r="M4920" s="33">
        <f t="shared" si="838"/>
        <v>10986</v>
      </c>
      <c r="N4920" s="34" t="b">
        <v>1</v>
      </c>
      <c r="O4920" s="35">
        <f t="shared" si="839"/>
        <v>10986</v>
      </c>
      <c r="P4920" s="36" t="str">
        <f t="shared" si="840"/>
        <v>I</v>
      </c>
      <c r="Q4920" s="37" t="str">
        <f t="shared" si="841"/>
        <v>Perth and Kinross Council [Horsecross Arts Limited]</v>
      </c>
      <c r="R4920" s="6" t="str">
        <f t="shared" si="842"/>
        <v>I - Perth and Kinross Council [Horsecross Arts Limited]</v>
      </c>
      <c r="S4920" s="6" t="str">
        <f>IFERROR(INDEX('Vendor Over-ride'!$C:$C, MATCH($R:$R,'Vendor Over-ride'!$A:$A,0)),"")</f>
        <v>I - Perth and Kinross Council [Horsecross Arts Limited]</v>
      </c>
      <c r="U4920" s="38" t="str">
        <f t="shared" si="847"/>
        <v>Lottery</v>
      </c>
      <c r="V4920" s="5" t="str">
        <f t="shared" si="846"/>
        <v>AWARD</v>
      </c>
      <c r="W4920" s="5" t="b">
        <f t="shared" si="843"/>
        <v>0</v>
      </c>
      <c r="X4920" s="40">
        <f t="shared" ca="1" si="844"/>
        <v>10986</v>
      </c>
      <c r="Y4920" s="30" t="b">
        <f t="shared" ca="1" si="845"/>
        <v>0</v>
      </c>
    </row>
    <row r="4921" spans="1:25" hidden="1">
      <c r="A4921" s="28" t="s">
        <v>5366</v>
      </c>
      <c r="B4921" s="28" t="s">
        <v>5367</v>
      </c>
      <c r="C4921" s="28" t="s">
        <v>4959</v>
      </c>
      <c r="D4921" s="28" t="s">
        <v>2842</v>
      </c>
      <c r="E4921" s="29">
        <v>42384</v>
      </c>
      <c r="F4921" s="28" t="s">
        <v>4597</v>
      </c>
      <c r="G4921" s="30">
        <v>1475</v>
      </c>
      <c r="H4921" s="28" t="s">
        <v>16233</v>
      </c>
      <c r="I4921" s="31">
        <v>0</v>
      </c>
      <c r="J4921" s="31">
        <v>8687</v>
      </c>
      <c r="K4921" s="28" t="s">
        <v>16234</v>
      </c>
      <c r="L4921" s="32">
        <f t="shared" si="837"/>
        <v>-8687</v>
      </c>
      <c r="M4921" s="33">
        <f t="shared" si="838"/>
        <v>8687</v>
      </c>
      <c r="N4921" s="34" t="b">
        <v>1</v>
      </c>
      <c r="O4921" s="35">
        <f t="shared" si="839"/>
        <v>8687</v>
      </c>
      <c r="P4921" s="36" t="str">
        <f t="shared" si="840"/>
        <v>I</v>
      </c>
      <c r="Q4921" s="37" t="str">
        <f t="shared" si="841"/>
        <v>Space Unlimited (You Decide Ltd)</v>
      </c>
      <c r="R4921" s="6" t="str">
        <f t="shared" si="842"/>
        <v>I - Space Unlimited (You Decide Ltd)</v>
      </c>
      <c r="S4921" s="6" t="str">
        <f>IFERROR(INDEX('Vendor Over-ride'!$C:$C, MATCH($R:$R,'Vendor Over-ride'!$A:$A,0)),"")</f>
        <v>I - Space Unlimited</v>
      </c>
      <c r="U4921" s="38" t="str">
        <f t="shared" si="847"/>
        <v>Lottery</v>
      </c>
      <c r="V4921" s="5" t="str">
        <f t="shared" si="846"/>
        <v>AWARD</v>
      </c>
      <c r="W4921" s="5" t="b">
        <f t="shared" si="843"/>
        <v>0</v>
      </c>
      <c r="X4921" s="40">
        <f t="shared" ca="1" si="844"/>
        <v>15113</v>
      </c>
      <c r="Y4921" s="30" t="b">
        <f t="shared" ca="1" si="845"/>
        <v>0</v>
      </c>
    </row>
    <row r="4922" spans="1:25" hidden="1">
      <c r="A4922" s="28" t="s">
        <v>5366</v>
      </c>
      <c r="B4922" s="28" t="s">
        <v>5367</v>
      </c>
      <c r="C4922" s="28" t="s">
        <v>4959</v>
      </c>
      <c r="D4922" s="28" t="s">
        <v>2842</v>
      </c>
      <c r="E4922" s="29">
        <v>42384</v>
      </c>
      <c r="F4922" s="28" t="s">
        <v>4599</v>
      </c>
      <c r="G4922" s="30">
        <v>1475</v>
      </c>
      <c r="H4922" s="28" t="s">
        <v>16235</v>
      </c>
      <c r="I4922" s="31">
        <v>0</v>
      </c>
      <c r="J4922" s="31">
        <v>375</v>
      </c>
      <c r="K4922" s="28" t="s">
        <v>16050</v>
      </c>
      <c r="L4922" s="32">
        <f t="shared" si="837"/>
        <v>-375</v>
      </c>
      <c r="M4922" s="33">
        <f t="shared" si="838"/>
        <v>375</v>
      </c>
      <c r="N4922" s="34" t="b">
        <v>1</v>
      </c>
      <c r="O4922" s="35">
        <f t="shared" si="839"/>
        <v>375</v>
      </c>
      <c r="P4922" s="36" t="str">
        <f t="shared" si="840"/>
        <v>I</v>
      </c>
      <c r="Q4922" s="37" t="str">
        <f t="shared" si="841"/>
        <v>Stuart Elliott</v>
      </c>
      <c r="R4922" s="6" t="str">
        <f t="shared" si="842"/>
        <v>I - Stuart Elliott</v>
      </c>
      <c r="S4922" s="6" t="str">
        <f>IFERROR(INDEX('Vendor Over-ride'!$C:$C, MATCH($R:$R,'Vendor Over-ride'!$A:$A,0)),"")</f>
        <v>I - Stuart Elliott</v>
      </c>
      <c r="U4922" s="38" t="str">
        <f t="shared" si="847"/>
        <v>Lottery</v>
      </c>
      <c r="V4922" s="5" t="str">
        <f t="shared" si="846"/>
        <v>AWARD</v>
      </c>
      <c r="W4922" s="5" t="b">
        <f t="shared" si="843"/>
        <v>0</v>
      </c>
      <c r="X4922" s="40">
        <f t="shared" ca="1" si="844"/>
        <v>1500</v>
      </c>
      <c r="Y4922" s="30" t="b">
        <f t="shared" ca="1" si="845"/>
        <v>0</v>
      </c>
    </row>
    <row r="4923" spans="1:25" hidden="1">
      <c r="A4923" s="28" t="s">
        <v>5366</v>
      </c>
      <c r="B4923" s="28" t="s">
        <v>5367</v>
      </c>
      <c r="C4923" s="28" t="s">
        <v>4959</v>
      </c>
      <c r="D4923" s="28" t="s">
        <v>2842</v>
      </c>
      <c r="E4923" s="29">
        <v>42384</v>
      </c>
      <c r="F4923" s="28" t="s">
        <v>4601</v>
      </c>
      <c r="G4923" s="30">
        <v>1475</v>
      </c>
      <c r="H4923" s="28" t="s">
        <v>16236</v>
      </c>
      <c r="I4923" s="31">
        <v>0</v>
      </c>
      <c r="J4923" s="31">
        <v>3880</v>
      </c>
      <c r="K4923" s="28" t="s">
        <v>16237</v>
      </c>
      <c r="L4923" s="32">
        <f t="shared" si="837"/>
        <v>-3880</v>
      </c>
      <c r="M4923" s="33">
        <f t="shared" si="838"/>
        <v>3880</v>
      </c>
      <c r="N4923" s="34" t="b">
        <v>1</v>
      </c>
      <c r="O4923" s="35">
        <f t="shared" si="839"/>
        <v>3880</v>
      </c>
      <c r="P4923" s="36" t="str">
        <f t="shared" si="840"/>
        <v>I</v>
      </c>
      <c r="Q4923" s="37" t="str">
        <f t="shared" si="841"/>
        <v>Tumult In The Clouds (Lalitha Rajan)</v>
      </c>
      <c r="R4923" s="6" t="str">
        <f t="shared" si="842"/>
        <v>I - Tumult In The Clouds (Lalitha Rajan)</v>
      </c>
      <c r="S4923" s="6" t="str">
        <f>IFERROR(INDEX('Vendor Over-ride'!$C:$C, MATCH($R:$R,'Vendor Over-ride'!$A:$A,0)),"")</f>
        <v>I - Tumult In The Clouds</v>
      </c>
      <c r="U4923" s="38" t="str">
        <f t="shared" si="847"/>
        <v>Lottery</v>
      </c>
      <c r="V4923" s="5" t="str">
        <f t="shared" si="846"/>
        <v>AWARD</v>
      </c>
      <c r="W4923" s="5" t="b">
        <f t="shared" si="843"/>
        <v>0</v>
      </c>
      <c r="X4923" s="40">
        <f t="shared" ca="1" si="844"/>
        <v>3880</v>
      </c>
      <c r="Y4923" s="30" t="b">
        <f t="shared" ca="1" si="845"/>
        <v>0</v>
      </c>
    </row>
    <row r="4924" spans="1:25" hidden="1">
      <c r="A4924" s="28" t="s">
        <v>5366</v>
      </c>
      <c r="B4924" s="28" t="s">
        <v>5367</v>
      </c>
      <c r="C4924" s="28" t="s">
        <v>4959</v>
      </c>
      <c r="D4924" s="28" t="s">
        <v>2842</v>
      </c>
      <c r="E4924" s="29">
        <v>42384</v>
      </c>
      <c r="F4924" s="28" t="s">
        <v>4602</v>
      </c>
      <c r="G4924" s="30">
        <v>1475</v>
      </c>
      <c r="H4924" s="28" t="s">
        <v>16238</v>
      </c>
      <c r="I4924" s="31">
        <v>0</v>
      </c>
      <c r="J4924" s="31">
        <v>16924</v>
      </c>
      <c r="K4924" s="28" t="s">
        <v>16239</v>
      </c>
      <c r="L4924" s="32">
        <f t="shared" si="837"/>
        <v>-16924</v>
      </c>
      <c r="M4924" s="33">
        <f t="shared" si="838"/>
        <v>16924</v>
      </c>
      <c r="N4924" s="34" t="b">
        <v>1</v>
      </c>
      <c r="O4924" s="35">
        <f t="shared" si="839"/>
        <v>16924</v>
      </c>
      <c r="P4924" s="36" t="str">
        <f t="shared" si="840"/>
        <v>I</v>
      </c>
      <c r="Q4924" s="37" t="str">
        <f t="shared" si="841"/>
        <v>Universal Comedy</v>
      </c>
      <c r="R4924" s="6" t="str">
        <f t="shared" si="842"/>
        <v>I - Universal Comedy</v>
      </c>
      <c r="S4924" s="6" t="str">
        <f>IFERROR(INDEX('Vendor Over-ride'!$C:$C, MATCH($R:$R,'Vendor Over-ride'!$A:$A,0)),"")</f>
        <v>I - Universal Comedy</v>
      </c>
      <c r="U4924" s="38" t="str">
        <f t="shared" si="847"/>
        <v>Lottery</v>
      </c>
      <c r="V4924" s="5" t="str">
        <f t="shared" si="846"/>
        <v>AWARD</v>
      </c>
      <c r="W4924" s="5" t="b">
        <f t="shared" si="843"/>
        <v>0</v>
      </c>
      <c r="X4924" s="40">
        <f t="shared" ca="1" si="844"/>
        <v>16924</v>
      </c>
      <c r="Y4924" s="30" t="b">
        <f t="shared" ca="1" si="845"/>
        <v>0</v>
      </c>
    </row>
    <row r="4925" spans="1:25" hidden="1">
      <c r="A4925" s="28" t="s">
        <v>5366</v>
      </c>
      <c r="B4925" s="28" t="s">
        <v>5367</v>
      </c>
      <c r="C4925" s="28" t="s">
        <v>4959</v>
      </c>
      <c r="D4925" s="28" t="s">
        <v>2842</v>
      </c>
      <c r="E4925" s="29">
        <v>42384</v>
      </c>
      <c r="F4925" s="28" t="s">
        <v>4603</v>
      </c>
      <c r="G4925" s="30">
        <v>1475</v>
      </c>
      <c r="H4925" s="28" t="s">
        <v>16240</v>
      </c>
      <c r="I4925" s="31">
        <v>0</v>
      </c>
      <c r="J4925" s="31">
        <v>1250</v>
      </c>
      <c r="K4925" s="28" t="s">
        <v>5698</v>
      </c>
      <c r="L4925" s="32">
        <f t="shared" si="837"/>
        <v>-1250</v>
      </c>
      <c r="M4925" s="33">
        <f t="shared" si="838"/>
        <v>1250</v>
      </c>
      <c r="N4925" s="34" t="b">
        <v>1</v>
      </c>
      <c r="O4925" s="35">
        <f t="shared" si="839"/>
        <v>1250</v>
      </c>
      <c r="P4925" s="36" t="str">
        <f t="shared" si="840"/>
        <v>I</v>
      </c>
      <c r="Q4925" s="37" t="str">
        <f t="shared" si="841"/>
        <v>Yann Seznec</v>
      </c>
      <c r="R4925" s="6" t="str">
        <f t="shared" si="842"/>
        <v>I - Yann Seznec</v>
      </c>
      <c r="S4925" s="6" t="str">
        <f>IFERROR(INDEX('Vendor Over-ride'!$C:$C, MATCH($R:$R,'Vendor Over-ride'!$A:$A,0)),"")</f>
        <v>I - Yann Seznec</v>
      </c>
      <c r="U4925" s="38" t="str">
        <f t="shared" si="847"/>
        <v>Lottery</v>
      </c>
      <c r="V4925" s="5" t="str">
        <f t="shared" si="846"/>
        <v>AWARD</v>
      </c>
      <c r="W4925" s="5" t="b">
        <f t="shared" si="843"/>
        <v>0</v>
      </c>
      <c r="X4925" s="40">
        <f t="shared" ca="1" si="844"/>
        <v>1250</v>
      </c>
      <c r="Y4925" s="30" t="b">
        <f t="shared" ca="1" si="845"/>
        <v>0</v>
      </c>
    </row>
    <row r="4926" spans="1:25">
      <c r="A4926" s="28" t="s">
        <v>5366</v>
      </c>
      <c r="B4926" s="28" t="s">
        <v>5367</v>
      </c>
      <c r="C4926" s="28" t="s">
        <v>4959</v>
      </c>
      <c r="D4926" s="28" t="s">
        <v>2842</v>
      </c>
      <c r="E4926" s="29">
        <v>42388</v>
      </c>
      <c r="F4926" s="28" t="s">
        <v>4604</v>
      </c>
      <c r="G4926" s="30">
        <v>1482</v>
      </c>
      <c r="H4926" s="28" t="s">
        <v>16241</v>
      </c>
      <c r="I4926" s="31">
        <v>0</v>
      </c>
      <c r="J4926" s="31">
        <v>65000</v>
      </c>
      <c r="K4926" s="28" t="s">
        <v>5648</v>
      </c>
      <c r="L4926" s="32">
        <f t="shared" si="837"/>
        <v>-65000</v>
      </c>
      <c r="M4926" s="33">
        <f t="shared" si="838"/>
        <v>65000</v>
      </c>
      <c r="N4926" s="34" t="b">
        <v>1</v>
      </c>
      <c r="O4926" s="35">
        <f t="shared" si="839"/>
        <v>65000</v>
      </c>
      <c r="P4926" s="36" t="str">
        <f t="shared" si="840"/>
        <v>I</v>
      </c>
      <c r="Q4926" s="37" t="str">
        <f t="shared" si="841"/>
        <v>Edge City Films Ltd</v>
      </c>
      <c r="R4926" s="6" t="str">
        <f t="shared" si="842"/>
        <v>I - Edge City Films Ltd</v>
      </c>
      <c r="S4926" s="6" t="str">
        <f>IFERROR(INDEX('Vendor Over-ride'!$C:$C, MATCH($R:$R,'Vendor Over-ride'!$A:$A,0)),"")</f>
        <v>I - Edge City Films Ltd</v>
      </c>
      <c r="U4926" s="38" t="str">
        <f t="shared" si="847"/>
        <v>Lottery</v>
      </c>
      <c r="V4926" s="5" t="str">
        <f t="shared" si="846"/>
        <v>AWARD</v>
      </c>
      <c r="W4926" s="5" t="b">
        <f t="shared" si="843"/>
        <v>1</v>
      </c>
      <c r="X4926" s="40">
        <f t="shared" ca="1" si="844"/>
        <v>68750</v>
      </c>
      <c r="Y4926" s="30" t="b">
        <f t="shared" ca="1" si="845"/>
        <v>1</v>
      </c>
    </row>
    <row r="4927" spans="1:25" hidden="1">
      <c r="A4927" s="28" t="s">
        <v>5366</v>
      </c>
      <c r="B4927" s="28" t="s">
        <v>5367</v>
      </c>
      <c r="C4927" s="28" t="s">
        <v>4959</v>
      </c>
      <c r="D4927" s="28" t="s">
        <v>2842</v>
      </c>
      <c r="E4927" s="29">
        <v>42391</v>
      </c>
      <c r="F4927" s="28" t="s">
        <v>4605</v>
      </c>
      <c r="G4927" s="30">
        <v>1482</v>
      </c>
      <c r="H4927" s="28" t="s">
        <v>16242</v>
      </c>
      <c r="I4927" s="31">
        <v>0</v>
      </c>
      <c r="J4927" s="31">
        <v>5500</v>
      </c>
      <c r="K4927" s="28" t="s">
        <v>5565</v>
      </c>
      <c r="L4927" s="32">
        <f t="shared" si="837"/>
        <v>-5500</v>
      </c>
      <c r="M4927" s="33">
        <f t="shared" si="838"/>
        <v>5500</v>
      </c>
      <c r="N4927" s="34" t="b">
        <v>1</v>
      </c>
      <c r="O4927" s="35">
        <f t="shared" si="839"/>
        <v>5500</v>
      </c>
      <c r="P4927" s="36" t="str">
        <f t="shared" si="840"/>
        <v>T</v>
      </c>
      <c r="Q4927" s="37" t="str">
        <f t="shared" si="841"/>
        <v>Drew Wylie Ltd</v>
      </c>
      <c r="R4927" s="6" t="str">
        <f t="shared" si="842"/>
        <v>T - Drew Wylie Ltd</v>
      </c>
      <c r="S4927" s="6" t="str">
        <f>IFERROR(INDEX('Vendor Over-ride'!$C:$C, MATCH($R:$R,'Vendor Over-ride'!$A:$A,0)),"")</f>
        <v>T - Drew Wylie Ltd</v>
      </c>
      <c r="U4927" s="38" t="str">
        <f t="shared" si="847"/>
        <v>Lottery</v>
      </c>
      <c r="V4927" s="5" t="str">
        <f t="shared" si="846"/>
        <v>TRADE</v>
      </c>
      <c r="W4927" s="5" t="b">
        <f t="shared" si="843"/>
        <v>0</v>
      </c>
      <c r="X4927" s="40">
        <f t="shared" ca="1" si="844"/>
        <v>5500</v>
      </c>
      <c r="Y4927" s="30" t="b">
        <f t="shared" ca="1" si="845"/>
        <v>0</v>
      </c>
    </row>
    <row r="4928" spans="1:25" hidden="1">
      <c r="A4928" s="28" t="s">
        <v>5366</v>
      </c>
      <c r="B4928" s="28" t="s">
        <v>5367</v>
      </c>
      <c r="C4928" s="28" t="s">
        <v>4959</v>
      </c>
      <c r="D4928" s="28" t="s">
        <v>2842</v>
      </c>
      <c r="E4928" s="29">
        <v>42391</v>
      </c>
      <c r="F4928" s="28" t="s">
        <v>4606</v>
      </c>
      <c r="G4928" s="30">
        <v>1482</v>
      </c>
      <c r="H4928" s="28" t="s">
        <v>16243</v>
      </c>
      <c r="I4928" s="31">
        <v>0</v>
      </c>
      <c r="J4928" s="31">
        <v>480</v>
      </c>
      <c r="K4928" s="28" t="s">
        <v>5512</v>
      </c>
      <c r="L4928" s="32">
        <f t="shared" si="837"/>
        <v>-480</v>
      </c>
      <c r="M4928" s="33">
        <f t="shared" si="838"/>
        <v>480</v>
      </c>
      <c r="N4928" s="34" t="b">
        <v>1</v>
      </c>
      <c r="O4928" s="35">
        <f t="shared" si="839"/>
        <v>480</v>
      </c>
      <c r="P4928" s="36" t="str">
        <f t="shared" si="840"/>
        <v>T</v>
      </c>
      <c r="Q4928" s="37" t="str">
        <f t="shared" si="841"/>
        <v>SURFScotlandsIndependentRegenerationNe</v>
      </c>
      <c r="R4928" s="6" t="str">
        <f t="shared" si="842"/>
        <v>T - SURFScotlandsIndependentRegenerationNe</v>
      </c>
      <c r="S4928" s="6" t="str">
        <f>IFERROR(INDEX('Vendor Over-ride'!$C:$C, MATCH($R:$R,'Vendor Over-ride'!$A:$A,0)),"")</f>
        <v>T - SURF ScotlandsIndependentRegeneration</v>
      </c>
      <c r="U4928" s="38" t="str">
        <f t="shared" si="847"/>
        <v>Lottery</v>
      </c>
      <c r="V4928" s="5" t="str">
        <f t="shared" si="846"/>
        <v>TRADE</v>
      </c>
      <c r="W4928" s="5" t="b">
        <f t="shared" si="843"/>
        <v>0</v>
      </c>
      <c r="X4928" s="40">
        <f t="shared" ca="1" si="844"/>
        <v>6480</v>
      </c>
      <c r="Y4928" s="30" t="b">
        <f t="shared" ca="1" si="845"/>
        <v>0</v>
      </c>
    </row>
    <row r="4929" spans="1:25" hidden="1">
      <c r="A4929" s="28" t="s">
        <v>5366</v>
      </c>
      <c r="B4929" s="28" t="s">
        <v>5367</v>
      </c>
      <c r="C4929" s="28" t="s">
        <v>4959</v>
      </c>
      <c r="D4929" s="28" t="s">
        <v>2842</v>
      </c>
      <c r="E4929" s="29">
        <v>42395</v>
      </c>
      <c r="F4929" s="28" t="s">
        <v>4607</v>
      </c>
      <c r="G4929" s="30">
        <v>1484</v>
      </c>
      <c r="H4929" s="28" t="s">
        <v>16244</v>
      </c>
      <c r="I4929" s="31">
        <v>0</v>
      </c>
      <c r="J4929" s="31">
        <v>4600</v>
      </c>
      <c r="K4929" s="28" t="s">
        <v>5731</v>
      </c>
      <c r="L4929" s="32">
        <f t="shared" si="837"/>
        <v>-4600</v>
      </c>
      <c r="M4929" s="33">
        <f t="shared" si="838"/>
        <v>4600</v>
      </c>
      <c r="N4929" s="34" t="b">
        <v>1</v>
      </c>
      <c r="O4929" s="35">
        <f t="shared" si="839"/>
        <v>4600</v>
      </c>
      <c r="P4929" s="36" t="str">
        <f t="shared" si="840"/>
        <v>G</v>
      </c>
      <c r="Q4929" s="37" t="str">
        <f t="shared" si="841"/>
        <v>Mahler Players</v>
      </c>
      <c r="R4929" s="6" t="str">
        <f t="shared" si="842"/>
        <v>G - Mahler Players</v>
      </c>
      <c r="S4929" s="6" t="str">
        <f>IFERROR(INDEX('Vendor Over-ride'!$C:$C, MATCH($R:$R,'Vendor Over-ride'!$A:$A,0)),"")</f>
        <v>G - Mahler Players</v>
      </c>
      <c r="U4929" s="38" t="str">
        <f t="shared" si="847"/>
        <v>Lottery</v>
      </c>
      <c r="V4929" s="5" t="str">
        <f t="shared" si="846"/>
        <v>AWARD</v>
      </c>
      <c r="W4929" s="5" t="b">
        <f t="shared" si="843"/>
        <v>0</v>
      </c>
      <c r="X4929" s="40">
        <f t="shared" ca="1" si="844"/>
        <v>11268</v>
      </c>
      <c r="Y4929" s="30" t="b">
        <f t="shared" ca="1" si="845"/>
        <v>0</v>
      </c>
    </row>
    <row r="4930" spans="1:25" hidden="1">
      <c r="A4930" s="28" t="s">
        <v>5366</v>
      </c>
      <c r="B4930" s="28" t="s">
        <v>5367</v>
      </c>
      <c r="C4930" s="28" t="s">
        <v>4959</v>
      </c>
      <c r="D4930" s="28" t="s">
        <v>2842</v>
      </c>
      <c r="E4930" s="29">
        <v>42395</v>
      </c>
      <c r="F4930" s="28" t="s">
        <v>4608</v>
      </c>
      <c r="G4930" s="30">
        <v>1484</v>
      </c>
      <c r="H4930" s="28" t="s">
        <v>16245</v>
      </c>
      <c r="I4930" s="31">
        <v>0</v>
      </c>
      <c r="J4930" s="31">
        <v>4482</v>
      </c>
      <c r="K4930" s="28" t="s">
        <v>5746</v>
      </c>
      <c r="L4930" s="32">
        <f t="shared" ref="L4930:L4993" si="848">I:I-J:J</f>
        <v>-4482</v>
      </c>
      <c r="M4930" s="33">
        <f t="shared" ref="M4930:M4993" si="849">ABS($L:$L)</f>
        <v>4482</v>
      </c>
      <c r="N4930" s="34" t="b">
        <v>1</v>
      </c>
      <c r="O4930" s="35">
        <f t="shared" ref="O4930:O4993" si="850">$M:$M*$N:$N</f>
        <v>4482</v>
      </c>
      <c r="P4930" s="36" t="str">
        <f t="shared" ref="P4930:P4993" si="851">LEFT(TRIM($K:$K),1)</f>
        <v>G</v>
      </c>
      <c r="Q4930" s="37" t="str">
        <f t="shared" ref="Q4930:Q4993" si="852">RIGHT(TRIM($K:$K),LEN(TRIM($K:$K))-FIND("-",TRIM($K:$K)))</f>
        <v>Simon Fildes (Goat Media Limited)</v>
      </c>
      <c r="R4930" s="6" t="str">
        <f t="shared" ref="R4930:R4993" si="853">CONCATENATE($P:$P, " - ",$Q:$Q)</f>
        <v>G - Simon Fildes (Goat Media Limited)</v>
      </c>
      <c r="S4930" s="6" t="str">
        <f>IFERROR(INDEX('Vendor Over-ride'!$C:$C, MATCH($R:$R,'Vendor Over-ride'!$A:$A,0)),"")</f>
        <v>G - Simon Fildes (Goat Media Limited)</v>
      </c>
      <c r="U4930" s="38" t="str">
        <f t="shared" si="847"/>
        <v>Lottery</v>
      </c>
      <c r="V4930" s="5" t="str">
        <f t="shared" si="846"/>
        <v>AWARD</v>
      </c>
      <c r="W4930" s="5" t="b">
        <f t="shared" ref="W4930:W4993" si="854">ROUND($O:$O,2)&gt;=25000</f>
        <v>0</v>
      </c>
      <c r="X4930" s="40">
        <f t="shared" ref="X4930:X4993" ca="1" si="855">SUMPRODUCT((Payee=$S4930) * (Payment_Value))</f>
        <v>4482</v>
      </c>
      <c r="Y4930" s="30" t="b">
        <f t="shared" ref="Y4930:Y4993" ca="1" si="856">$X:$X&gt;=25000</f>
        <v>0</v>
      </c>
    </row>
    <row r="4931" spans="1:25" hidden="1">
      <c r="A4931" s="28" t="s">
        <v>5366</v>
      </c>
      <c r="B4931" s="28" t="s">
        <v>5367</v>
      </c>
      <c r="C4931" s="28" t="s">
        <v>4959</v>
      </c>
      <c r="D4931" s="28" t="s">
        <v>2842</v>
      </c>
      <c r="E4931" s="29">
        <v>42395</v>
      </c>
      <c r="F4931" s="28" t="s">
        <v>4610</v>
      </c>
      <c r="G4931" s="30">
        <v>1484</v>
      </c>
      <c r="H4931" s="28" t="s">
        <v>16246</v>
      </c>
      <c r="I4931" s="31">
        <v>0</v>
      </c>
      <c r="J4931" s="31">
        <v>2392.96</v>
      </c>
      <c r="K4931" s="28" t="s">
        <v>5796</v>
      </c>
      <c r="L4931" s="32">
        <f t="shared" si="848"/>
        <v>-2392.96</v>
      </c>
      <c r="M4931" s="33">
        <f t="shared" si="849"/>
        <v>2392.96</v>
      </c>
      <c r="N4931" s="34" t="b">
        <v>1</v>
      </c>
      <c r="O4931" s="35">
        <f t="shared" si="850"/>
        <v>2392.96</v>
      </c>
      <c r="P4931" s="36" t="str">
        <f t="shared" si="851"/>
        <v>G</v>
      </c>
      <c r="Q4931" s="37" t="str">
        <f t="shared" si="852"/>
        <v>Nairn Book and Arts Festival</v>
      </c>
      <c r="R4931" s="6" t="str">
        <f t="shared" si="853"/>
        <v>G - Nairn Book and Arts Festival</v>
      </c>
      <c r="S4931" s="6" t="str">
        <f>IFERROR(INDEX('Vendor Over-ride'!$C:$C, MATCH($R:$R,'Vendor Over-ride'!$A:$A,0)),"")</f>
        <v>G - Nairn Book and Arts Festival</v>
      </c>
      <c r="U4931" s="38" t="str">
        <f t="shared" si="847"/>
        <v>Lottery</v>
      </c>
      <c r="V4931" s="5" t="str">
        <f t="shared" ref="V4931:V4994" si="857">UPPER(IF($P:$P="E","Employee",IF(OR($P:$P="I",$P:$P="G"),"Award",IF(OR($P:$P="D",$P:$P="T"),"Trade",""))))</f>
        <v>AWARD</v>
      </c>
      <c r="W4931" s="5" t="b">
        <f t="shared" si="854"/>
        <v>0</v>
      </c>
      <c r="X4931" s="40">
        <f t="shared" ca="1" si="855"/>
        <v>9592.9599999999991</v>
      </c>
      <c r="Y4931" s="30" t="b">
        <f t="shared" ca="1" si="856"/>
        <v>0</v>
      </c>
    </row>
    <row r="4932" spans="1:25">
      <c r="A4932" s="28" t="s">
        <v>5366</v>
      </c>
      <c r="B4932" s="28" t="s">
        <v>5367</v>
      </c>
      <c r="C4932" s="28" t="s">
        <v>4959</v>
      </c>
      <c r="D4932" s="28" t="s">
        <v>2842</v>
      </c>
      <c r="E4932" s="29">
        <v>42395</v>
      </c>
      <c r="F4932" s="28" t="s">
        <v>4611</v>
      </c>
      <c r="G4932" s="30">
        <v>1484</v>
      </c>
      <c r="H4932" s="28" t="s">
        <v>16247</v>
      </c>
      <c r="I4932" s="31">
        <v>0</v>
      </c>
      <c r="J4932" s="31">
        <v>26250</v>
      </c>
      <c r="K4932" s="28" t="s">
        <v>13776</v>
      </c>
      <c r="L4932" s="32">
        <f t="shared" si="848"/>
        <v>-26250</v>
      </c>
      <c r="M4932" s="33">
        <f t="shared" si="849"/>
        <v>26250</v>
      </c>
      <c r="N4932" s="34" t="b">
        <v>1</v>
      </c>
      <c r="O4932" s="35">
        <f t="shared" si="850"/>
        <v>26250</v>
      </c>
      <c r="P4932" s="36" t="str">
        <f t="shared" si="851"/>
        <v>G</v>
      </c>
      <c r="Q4932" s="37" t="str">
        <f t="shared" si="852"/>
        <v>Festival City Theatre Trust</v>
      </c>
      <c r="R4932" s="6" t="str">
        <f t="shared" si="853"/>
        <v>G - Festival City Theatre Trust</v>
      </c>
      <c r="S4932" s="6" t="str">
        <f>IFERROR(INDEX('Vendor Over-ride'!$C:$C, MATCH($R:$R,'Vendor Over-ride'!$A:$A,0)),"")</f>
        <v>G - Festival City Theatre Trust</v>
      </c>
      <c r="U4932" s="38" t="str">
        <f t="shared" si="847"/>
        <v>Lottery</v>
      </c>
      <c r="V4932" s="5" t="str">
        <f t="shared" si="857"/>
        <v>AWARD</v>
      </c>
      <c r="W4932" s="5" t="b">
        <f t="shared" si="854"/>
        <v>1</v>
      </c>
      <c r="X4932" s="40">
        <f t="shared" ca="1" si="855"/>
        <v>131250</v>
      </c>
      <c r="Y4932" s="30" t="b">
        <f t="shared" ca="1" si="856"/>
        <v>1</v>
      </c>
    </row>
    <row r="4933" spans="1:25">
      <c r="A4933" s="28" t="s">
        <v>5366</v>
      </c>
      <c r="B4933" s="28" t="s">
        <v>5367</v>
      </c>
      <c r="C4933" s="28" t="s">
        <v>4959</v>
      </c>
      <c r="D4933" s="28" t="s">
        <v>2842</v>
      </c>
      <c r="E4933" s="29">
        <v>42395</v>
      </c>
      <c r="F4933" s="28" t="s">
        <v>4612</v>
      </c>
      <c r="G4933" s="30">
        <v>1484</v>
      </c>
      <c r="H4933" s="28" t="s">
        <v>16248</v>
      </c>
      <c r="I4933" s="31">
        <v>0</v>
      </c>
      <c r="J4933" s="31">
        <v>4000</v>
      </c>
      <c r="K4933" s="28" t="s">
        <v>13819</v>
      </c>
      <c r="L4933" s="32">
        <f t="shared" si="848"/>
        <v>-4000</v>
      </c>
      <c r="M4933" s="33">
        <f t="shared" si="849"/>
        <v>4000</v>
      </c>
      <c r="N4933" s="34" t="b">
        <v>1</v>
      </c>
      <c r="O4933" s="35">
        <f t="shared" si="850"/>
        <v>4000</v>
      </c>
      <c r="P4933" s="36" t="str">
        <f t="shared" si="851"/>
        <v>G</v>
      </c>
      <c r="Q4933" s="37" t="str">
        <f t="shared" si="852"/>
        <v>City of Edinburgh Council (Travelling Gallery)</v>
      </c>
      <c r="R4933" s="6" t="str">
        <f t="shared" si="853"/>
        <v>G - City of Edinburgh Council (Travelling Gallery)</v>
      </c>
      <c r="S4933" s="6" t="str">
        <f>IFERROR(INDEX('Vendor Over-ride'!$C:$C, MATCH($R:$R,'Vendor Over-ride'!$A:$A,0)),"")</f>
        <v>G - City of Edinburgh Council (Travelling Gallery)</v>
      </c>
      <c r="U4933" s="38" t="str">
        <f t="shared" si="847"/>
        <v>Lottery</v>
      </c>
      <c r="V4933" s="5" t="str">
        <f t="shared" si="857"/>
        <v>AWARD</v>
      </c>
      <c r="W4933" s="5" t="b">
        <f t="shared" si="854"/>
        <v>0</v>
      </c>
      <c r="X4933" s="40">
        <f t="shared" ca="1" si="855"/>
        <v>172737.89</v>
      </c>
      <c r="Y4933" s="30" t="b">
        <f t="shared" ca="1" si="856"/>
        <v>1</v>
      </c>
    </row>
    <row r="4934" spans="1:25" hidden="1">
      <c r="A4934" s="28" t="s">
        <v>5366</v>
      </c>
      <c r="B4934" s="28" t="s">
        <v>5367</v>
      </c>
      <c r="C4934" s="28" t="s">
        <v>4959</v>
      </c>
      <c r="D4934" s="28" t="s">
        <v>2842</v>
      </c>
      <c r="E4934" s="29">
        <v>42395</v>
      </c>
      <c r="F4934" s="28" t="s">
        <v>4614</v>
      </c>
      <c r="G4934" s="30">
        <v>1484</v>
      </c>
      <c r="H4934" s="28" t="s">
        <v>16249</v>
      </c>
      <c r="I4934" s="31">
        <v>0</v>
      </c>
      <c r="J4934" s="31">
        <v>750</v>
      </c>
      <c r="K4934" s="28" t="s">
        <v>14436</v>
      </c>
      <c r="L4934" s="32">
        <f t="shared" si="848"/>
        <v>-750</v>
      </c>
      <c r="M4934" s="33">
        <f t="shared" si="849"/>
        <v>750</v>
      </c>
      <c r="N4934" s="34" t="b">
        <v>1</v>
      </c>
      <c r="O4934" s="35">
        <f t="shared" si="850"/>
        <v>750</v>
      </c>
      <c r="P4934" s="36" t="str">
        <f t="shared" si="851"/>
        <v>G</v>
      </c>
      <c r="Q4934" s="37" t="str">
        <f t="shared" si="852"/>
        <v>Julia Taudevin</v>
      </c>
      <c r="R4934" s="6" t="str">
        <f t="shared" si="853"/>
        <v>G - Julia Taudevin</v>
      </c>
      <c r="S4934" s="6" t="str">
        <f>IFERROR(INDEX('Vendor Over-ride'!$C:$C, MATCH($R:$R,'Vendor Over-ride'!$A:$A,0)),"")</f>
        <v>G - Julia Taudevin</v>
      </c>
      <c r="U4934" s="38" t="str">
        <f t="shared" si="847"/>
        <v>Lottery</v>
      </c>
      <c r="V4934" s="5" t="str">
        <f t="shared" si="857"/>
        <v>AWARD</v>
      </c>
      <c r="W4934" s="5" t="b">
        <f t="shared" si="854"/>
        <v>0</v>
      </c>
      <c r="X4934" s="40">
        <f t="shared" ca="1" si="855"/>
        <v>14570</v>
      </c>
      <c r="Y4934" s="30" t="b">
        <f t="shared" ca="1" si="856"/>
        <v>0</v>
      </c>
    </row>
    <row r="4935" spans="1:25" hidden="1">
      <c r="A4935" s="28" t="s">
        <v>5366</v>
      </c>
      <c r="B4935" s="28" t="s">
        <v>5367</v>
      </c>
      <c r="C4935" s="28" t="s">
        <v>4959</v>
      </c>
      <c r="D4935" s="28" t="s">
        <v>2842</v>
      </c>
      <c r="E4935" s="29">
        <v>42395</v>
      </c>
      <c r="F4935" s="28" t="s">
        <v>16250</v>
      </c>
      <c r="G4935" s="30">
        <v>1484</v>
      </c>
      <c r="H4935" s="28" t="s">
        <v>16251</v>
      </c>
      <c r="I4935" s="31">
        <v>0</v>
      </c>
      <c r="J4935" s="31">
        <v>3228</v>
      </c>
      <c r="K4935" s="28" t="s">
        <v>15203</v>
      </c>
      <c r="L4935" s="32">
        <f t="shared" si="848"/>
        <v>-3228</v>
      </c>
      <c r="M4935" s="33">
        <f t="shared" si="849"/>
        <v>3228</v>
      </c>
      <c r="N4935" s="34" t="b">
        <v>1</v>
      </c>
      <c r="O4935" s="35">
        <f t="shared" si="850"/>
        <v>3228</v>
      </c>
      <c r="P4935" s="36" t="str">
        <f t="shared" si="851"/>
        <v>G</v>
      </c>
      <c r="Q4935" s="37" t="str">
        <f t="shared" si="852"/>
        <v>Scott Paterson</v>
      </c>
      <c r="R4935" s="6" t="str">
        <f t="shared" si="853"/>
        <v>G - Scott Paterson</v>
      </c>
      <c r="S4935" s="6" t="str">
        <f>IFERROR(INDEX('Vendor Over-ride'!$C:$C, MATCH($R:$R,'Vendor Over-ride'!$A:$A,0)),"")</f>
        <v>G - Scott Paterson</v>
      </c>
      <c r="U4935" s="38" t="str">
        <f t="shared" si="847"/>
        <v>Lottery</v>
      </c>
      <c r="V4935" s="5" t="str">
        <f t="shared" si="857"/>
        <v>AWARD</v>
      </c>
      <c r="W4935" s="5" t="b">
        <f t="shared" si="854"/>
        <v>0</v>
      </c>
      <c r="X4935" s="40">
        <f t="shared" ca="1" si="855"/>
        <v>12911</v>
      </c>
      <c r="Y4935" s="30" t="b">
        <f t="shared" ca="1" si="856"/>
        <v>0</v>
      </c>
    </row>
    <row r="4936" spans="1:25" hidden="1">
      <c r="A4936" s="28" t="s">
        <v>5366</v>
      </c>
      <c r="B4936" s="28" t="s">
        <v>5367</v>
      </c>
      <c r="C4936" s="28" t="s">
        <v>4959</v>
      </c>
      <c r="D4936" s="28" t="s">
        <v>2842</v>
      </c>
      <c r="E4936" s="29">
        <v>42395</v>
      </c>
      <c r="F4936" s="28" t="s">
        <v>16252</v>
      </c>
      <c r="G4936" s="30">
        <v>1484</v>
      </c>
      <c r="H4936" s="28" t="s">
        <v>16253</v>
      </c>
      <c r="I4936" s="31">
        <v>0</v>
      </c>
      <c r="J4936" s="31">
        <v>3750</v>
      </c>
      <c r="K4936" s="28" t="s">
        <v>15283</v>
      </c>
      <c r="L4936" s="32">
        <f t="shared" si="848"/>
        <v>-3750</v>
      </c>
      <c r="M4936" s="33">
        <f t="shared" si="849"/>
        <v>3750</v>
      </c>
      <c r="N4936" s="34" t="b">
        <v>1</v>
      </c>
      <c r="O4936" s="35">
        <f t="shared" si="850"/>
        <v>3750</v>
      </c>
      <c r="P4936" s="36" t="str">
        <f t="shared" si="851"/>
        <v>G</v>
      </c>
      <c r="Q4936" s="37" t="str">
        <f t="shared" si="852"/>
        <v>Document Festival Ltd</v>
      </c>
      <c r="R4936" s="6" t="str">
        <f t="shared" si="853"/>
        <v>G - Document Festival Ltd</v>
      </c>
      <c r="S4936" s="6" t="str">
        <f>IFERROR(INDEX('Vendor Over-ride'!$C:$C, MATCH($R:$R,'Vendor Over-ride'!$A:$A,0)),"")</f>
        <v>G - Document Festival Ltd</v>
      </c>
      <c r="U4936" s="38" t="str">
        <f t="shared" si="847"/>
        <v>Lottery</v>
      </c>
      <c r="V4936" s="5" t="str">
        <f t="shared" si="857"/>
        <v>AWARD</v>
      </c>
      <c r="W4936" s="5" t="b">
        <f t="shared" si="854"/>
        <v>0</v>
      </c>
      <c r="X4936" s="40">
        <f t="shared" ca="1" si="855"/>
        <v>15000</v>
      </c>
      <c r="Y4936" s="30" t="b">
        <f t="shared" ca="1" si="856"/>
        <v>0</v>
      </c>
    </row>
    <row r="4937" spans="1:25" hidden="1">
      <c r="A4937" s="28" t="s">
        <v>5366</v>
      </c>
      <c r="B4937" s="28" t="s">
        <v>5367</v>
      </c>
      <c r="C4937" s="28" t="s">
        <v>4959</v>
      </c>
      <c r="D4937" s="28" t="s">
        <v>2842</v>
      </c>
      <c r="E4937" s="29">
        <v>42395</v>
      </c>
      <c r="F4937" s="28" t="s">
        <v>16254</v>
      </c>
      <c r="G4937" s="30">
        <v>1484</v>
      </c>
      <c r="H4937" s="28" t="s">
        <v>16255</v>
      </c>
      <c r="I4937" s="31">
        <v>0</v>
      </c>
      <c r="J4937" s="31">
        <v>1875</v>
      </c>
      <c r="K4937" s="28" t="s">
        <v>16256</v>
      </c>
      <c r="L4937" s="32">
        <f t="shared" si="848"/>
        <v>-1875</v>
      </c>
      <c r="M4937" s="33">
        <f t="shared" si="849"/>
        <v>1875</v>
      </c>
      <c r="N4937" s="34" t="b">
        <v>1</v>
      </c>
      <c r="O4937" s="35">
        <f t="shared" si="850"/>
        <v>1875</v>
      </c>
      <c r="P4937" s="36" t="str">
        <f t="shared" si="851"/>
        <v>G</v>
      </c>
      <c r="Q4937" s="37" t="str">
        <f t="shared" si="852"/>
        <v>Florrie James</v>
      </c>
      <c r="R4937" s="6" t="str">
        <f t="shared" si="853"/>
        <v>G - Florrie James</v>
      </c>
      <c r="S4937" s="6" t="str">
        <f>IFERROR(INDEX('Vendor Over-ride'!$C:$C, MATCH($R:$R,'Vendor Over-ride'!$A:$A,0)),"")</f>
        <v>G - Florrie James</v>
      </c>
      <c r="U4937" s="38" t="str">
        <f t="shared" si="847"/>
        <v>Lottery</v>
      </c>
      <c r="V4937" s="5" t="str">
        <f t="shared" si="857"/>
        <v>AWARD</v>
      </c>
      <c r="W4937" s="5" t="b">
        <f t="shared" si="854"/>
        <v>0</v>
      </c>
      <c r="X4937" s="40">
        <f t="shared" ca="1" si="855"/>
        <v>1875</v>
      </c>
      <c r="Y4937" s="30" t="b">
        <f t="shared" ca="1" si="856"/>
        <v>0</v>
      </c>
    </row>
    <row r="4938" spans="1:25">
      <c r="A4938" s="28" t="s">
        <v>5366</v>
      </c>
      <c r="B4938" s="28" t="s">
        <v>5367</v>
      </c>
      <c r="C4938" s="28" t="s">
        <v>4959</v>
      </c>
      <c r="D4938" s="28" t="s">
        <v>2842</v>
      </c>
      <c r="E4938" s="29">
        <v>42395</v>
      </c>
      <c r="F4938" s="28" t="s">
        <v>4615</v>
      </c>
      <c r="G4938" s="30">
        <v>1484</v>
      </c>
      <c r="H4938" s="28" t="s">
        <v>16257</v>
      </c>
      <c r="I4938" s="31">
        <v>0</v>
      </c>
      <c r="J4938" s="31">
        <v>45000</v>
      </c>
      <c r="K4938" s="28" t="s">
        <v>16258</v>
      </c>
      <c r="L4938" s="32">
        <f t="shared" si="848"/>
        <v>-45000</v>
      </c>
      <c r="M4938" s="33">
        <f t="shared" si="849"/>
        <v>45000</v>
      </c>
      <c r="N4938" s="34" t="b">
        <v>1</v>
      </c>
      <c r="O4938" s="35">
        <f t="shared" si="850"/>
        <v>45000</v>
      </c>
      <c r="P4938" s="36" t="str">
        <f t="shared" si="851"/>
        <v>G</v>
      </c>
      <c r="Q4938" s="37" t="str">
        <f t="shared" si="852"/>
        <v>Candice Edmunds</v>
      </c>
      <c r="R4938" s="6" t="str">
        <f t="shared" si="853"/>
        <v>G - Candice Edmunds</v>
      </c>
      <c r="S4938" s="6" t="str">
        <f>IFERROR(INDEX('Vendor Over-ride'!$C:$C, MATCH($R:$R,'Vendor Over-ride'!$A:$A,0)),"")</f>
        <v>G - Candice Edmunds</v>
      </c>
      <c r="U4938" s="38" t="str">
        <f t="shared" si="847"/>
        <v>Lottery</v>
      </c>
      <c r="V4938" s="5" t="str">
        <f t="shared" si="857"/>
        <v>AWARD</v>
      </c>
      <c r="W4938" s="5" t="b">
        <f t="shared" si="854"/>
        <v>1</v>
      </c>
      <c r="X4938" s="40">
        <f t="shared" ca="1" si="855"/>
        <v>45000</v>
      </c>
      <c r="Y4938" s="30" t="b">
        <f t="shared" ca="1" si="856"/>
        <v>1</v>
      </c>
    </row>
    <row r="4939" spans="1:25" hidden="1">
      <c r="A4939" s="28" t="s">
        <v>5366</v>
      </c>
      <c r="B4939" s="28" t="s">
        <v>5367</v>
      </c>
      <c r="C4939" s="28" t="s">
        <v>4959</v>
      </c>
      <c r="D4939" s="28" t="s">
        <v>2842</v>
      </c>
      <c r="E4939" s="29">
        <v>42395</v>
      </c>
      <c r="F4939" s="28" t="s">
        <v>4616</v>
      </c>
      <c r="G4939" s="30">
        <v>1484</v>
      </c>
      <c r="H4939" s="28" t="s">
        <v>16259</v>
      </c>
      <c r="I4939" s="31">
        <v>0</v>
      </c>
      <c r="J4939" s="31">
        <v>11250</v>
      </c>
      <c r="K4939" s="28" t="s">
        <v>16260</v>
      </c>
      <c r="L4939" s="32">
        <f t="shared" si="848"/>
        <v>-11250</v>
      </c>
      <c r="M4939" s="33">
        <f t="shared" si="849"/>
        <v>11250</v>
      </c>
      <c r="N4939" s="34" t="b">
        <v>1</v>
      </c>
      <c r="O4939" s="35">
        <f t="shared" si="850"/>
        <v>11250</v>
      </c>
      <c r="P4939" s="36" t="str">
        <f t="shared" si="851"/>
        <v>G</v>
      </c>
      <c r="Q4939" s="37" t="str">
        <f t="shared" si="852"/>
        <v>Andrew Miller</v>
      </c>
      <c r="R4939" s="6" t="str">
        <f t="shared" si="853"/>
        <v>G - Andrew Miller</v>
      </c>
      <c r="S4939" s="6" t="str">
        <f>IFERROR(INDEX('Vendor Over-ride'!$C:$C, MATCH($R:$R,'Vendor Over-ride'!$A:$A,0)),"")</f>
        <v>G - Andrew Miller</v>
      </c>
      <c r="U4939" s="38" t="str">
        <f t="shared" si="847"/>
        <v>Lottery</v>
      </c>
      <c r="V4939" s="5" t="str">
        <f t="shared" si="857"/>
        <v>AWARD</v>
      </c>
      <c r="W4939" s="5" t="b">
        <f t="shared" si="854"/>
        <v>0</v>
      </c>
      <c r="X4939" s="40">
        <f t="shared" ca="1" si="855"/>
        <v>11250</v>
      </c>
      <c r="Y4939" s="30" t="b">
        <f t="shared" ca="1" si="856"/>
        <v>0</v>
      </c>
    </row>
    <row r="4940" spans="1:25" hidden="1">
      <c r="A4940" s="28" t="s">
        <v>5366</v>
      </c>
      <c r="B4940" s="28" t="s">
        <v>5367</v>
      </c>
      <c r="C4940" s="28" t="s">
        <v>4959</v>
      </c>
      <c r="D4940" s="28" t="s">
        <v>2842</v>
      </c>
      <c r="E4940" s="29">
        <v>42395</v>
      </c>
      <c r="F4940" s="28" t="s">
        <v>4617</v>
      </c>
      <c r="G4940" s="30">
        <v>1484</v>
      </c>
      <c r="H4940" s="28" t="s">
        <v>16261</v>
      </c>
      <c r="I4940" s="31">
        <v>0</v>
      </c>
      <c r="J4940" s="31">
        <v>1125</v>
      </c>
      <c r="K4940" s="28" t="s">
        <v>16262</v>
      </c>
      <c r="L4940" s="32">
        <f t="shared" si="848"/>
        <v>-1125</v>
      </c>
      <c r="M4940" s="33">
        <f t="shared" si="849"/>
        <v>1125</v>
      </c>
      <c r="N4940" s="34" t="b">
        <v>1</v>
      </c>
      <c r="O4940" s="35">
        <f t="shared" si="850"/>
        <v>1125</v>
      </c>
      <c r="P4940" s="36" t="str">
        <f t="shared" si="851"/>
        <v>I</v>
      </c>
      <c r="Q4940" s="37" t="str">
        <f t="shared" si="852"/>
        <v>Callum Rice</v>
      </c>
      <c r="R4940" s="6" t="str">
        <f t="shared" si="853"/>
        <v>I - Callum Rice</v>
      </c>
      <c r="S4940" s="6" t="str">
        <f>IFERROR(INDEX('Vendor Over-ride'!$C:$C, MATCH($R:$R,'Vendor Over-ride'!$A:$A,0)),"")</f>
        <v>I - Callum Rice</v>
      </c>
      <c r="U4940" s="38" t="str">
        <f t="shared" si="847"/>
        <v>Lottery</v>
      </c>
      <c r="V4940" s="5" t="str">
        <f t="shared" si="857"/>
        <v>AWARD</v>
      </c>
      <c r="W4940" s="5" t="b">
        <f t="shared" si="854"/>
        <v>0</v>
      </c>
      <c r="X4940" s="40">
        <f t="shared" ca="1" si="855"/>
        <v>1500</v>
      </c>
      <c r="Y4940" s="30" t="b">
        <f t="shared" ca="1" si="856"/>
        <v>0</v>
      </c>
    </row>
    <row r="4941" spans="1:25">
      <c r="A4941" s="28" t="s">
        <v>5366</v>
      </c>
      <c r="B4941" s="28" t="s">
        <v>5367</v>
      </c>
      <c r="C4941" s="28" t="s">
        <v>4959</v>
      </c>
      <c r="D4941" s="28" t="s">
        <v>2842</v>
      </c>
      <c r="E4941" s="29">
        <v>42395</v>
      </c>
      <c r="F4941" s="28" t="s">
        <v>4618</v>
      </c>
      <c r="G4941" s="30">
        <v>1484</v>
      </c>
      <c r="H4941" s="28" t="s">
        <v>16263</v>
      </c>
      <c r="I4941" s="31">
        <v>0</v>
      </c>
      <c r="J4941" s="31">
        <v>26622.01</v>
      </c>
      <c r="K4941" s="28" t="s">
        <v>5408</v>
      </c>
      <c r="L4941" s="32">
        <f t="shared" si="848"/>
        <v>-26622.01</v>
      </c>
      <c r="M4941" s="33">
        <f t="shared" si="849"/>
        <v>26622.01</v>
      </c>
      <c r="N4941" s="34" t="b">
        <v>1</v>
      </c>
      <c r="O4941" s="35">
        <f t="shared" si="850"/>
        <v>26622.01</v>
      </c>
      <c r="P4941" s="36" t="str">
        <f t="shared" si="851"/>
        <v>I</v>
      </c>
      <c r="Q4941" s="37" t="str">
        <f t="shared" si="852"/>
        <v>Dunoon Burgh Hall Trust</v>
      </c>
      <c r="R4941" s="6" t="str">
        <f t="shared" si="853"/>
        <v>I - Dunoon Burgh Hall Trust</v>
      </c>
      <c r="S4941" s="6" t="str">
        <f>IFERROR(INDEX('Vendor Over-ride'!$C:$C, MATCH($R:$R,'Vendor Over-ride'!$A:$A,0)),"")</f>
        <v>I - Dunoon Burgh Hall Trust</v>
      </c>
      <c r="U4941" s="38" t="str">
        <f t="shared" si="847"/>
        <v>Lottery</v>
      </c>
      <c r="V4941" s="5" t="str">
        <f t="shared" si="857"/>
        <v>AWARD</v>
      </c>
      <c r="W4941" s="5" t="b">
        <f t="shared" si="854"/>
        <v>1</v>
      </c>
      <c r="X4941" s="40">
        <f t="shared" ca="1" si="855"/>
        <v>165172.25</v>
      </c>
      <c r="Y4941" s="30" t="b">
        <f t="shared" ca="1" si="856"/>
        <v>1</v>
      </c>
    </row>
    <row r="4942" spans="1:25">
      <c r="A4942" s="28" t="s">
        <v>5366</v>
      </c>
      <c r="B4942" s="28" t="s">
        <v>5367</v>
      </c>
      <c r="C4942" s="28" t="s">
        <v>4959</v>
      </c>
      <c r="D4942" s="28" t="s">
        <v>2842</v>
      </c>
      <c r="E4942" s="29">
        <v>42395</v>
      </c>
      <c r="F4942" s="28" t="s">
        <v>16264</v>
      </c>
      <c r="G4942" s="30">
        <v>1484</v>
      </c>
      <c r="H4942" s="28" t="s">
        <v>16265</v>
      </c>
      <c r="I4942" s="31">
        <v>0</v>
      </c>
      <c r="J4942" s="31">
        <v>26000</v>
      </c>
      <c r="K4942" s="28" t="s">
        <v>5410</v>
      </c>
      <c r="L4942" s="32">
        <f t="shared" si="848"/>
        <v>-26000</v>
      </c>
      <c r="M4942" s="33">
        <f t="shared" si="849"/>
        <v>26000</v>
      </c>
      <c r="N4942" s="34" t="b">
        <v>1</v>
      </c>
      <c r="O4942" s="35">
        <f t="shared" si="850"/>
        <v>26000</v>
      </c>
      <c r="P4942" s="36" t="str">
        <f t="shared" si="851"/>
        <v>I</v>
      </c>
      <c r="Q4942" s="37" t="str">
        <f t="shared" si="852"/>
        <v>Eden Court Highlands</v>
      </c>
      <c r="R4942" s="6" t="str">
        <f t="shared" si="853"/>
        <v>I - Eden Court Highlands</v>
      </c>
      <c r="S4942" s="6" t="str">
        <f>IFERROR(INDEX('Vendor Over-ride'!$C:$C, MATCH($R:$R,'Vendor Over-ride'!$A:$A,0)),"")</f>
        <v>I - Eden Court</v>
      </c>
      <c r="U4942" s="38" t="str">
        <f t="shared" si="847"/>
        <v>Lottery</v>
      </c>
      <c r="V4942" s="5" t="str">
        <f t="shared" si="857"/>
        <v>AWARD</v>
      </c>
      <c r="W4942" s="5" t="b">
        <f t="shared" si="854"/>
        <v>1</v>
      </c>
      <c r="X4942" s="40">
        <f t="shared" ca="1" si="855"/>
        <v>34944</v>
      </c>
      <c r="Y4942" s="30" t="b">
        <f t="shared" ca="1" si="856"/>
        <v>1</v>
      </c>
    </row>
    <row r="4943" spans="1:25" hidden="1">
      <c r="A4943" s="28" t="s">
        <v>5366</v>
      </c>
      <c r="B4943" s="28" t="s">
        <v>5367</v>
      </c>
      <c r="C4943" s="28" t="s">
        <v>4959</v>
      </c>
      <c r="D4943" s="28" t="s">
        <v>2842</v>
      </c>
      <c r="E4943" s="29">
        <v>42395</v>
      </c>
      <c r="F4943" s="28" t="s">
        <v>4619</v>
      </c>
      <c r="G4943" s="30">
        <v>1484</v>
      </c>
      <c r="H4943" s="28" t="s">
        <v>16266</v>
      </c>
      <c r="I4943" s="31">
        <v>0</v>
      </c>
      <c r="J4943" s="31">
        <v>1250</v>
      </c>
      <c r="K4943" s="28" t="s">
        <v>5707</v>
      </c>
      <c r="L4943" s="32">
        <f t="shared" si="848"/>
        <v>-1250</v>
      </c>
      <c r="M4943" s="33">
        <f t="shared" si="849"/>
        <v>1250</v>
      </c>
      <c r="N4943" s="34" t="b">
        <v>1</v>
      </c>
      <c r="O4943" s="35">
        <f t="shared" si="850"/>
        <v>1250</v>
      </c>
      <c r="P4943" s="36" t="str">
        <f t="shared" si="851"/>
        <v>I</v>
      </c>
      <c r="Q4943" s="37" t="str">
        <f t="shared" si="852"/>
        <v>Graeme Stephen</v>
      </c>
      <c r="R4943" s="6" t="str">
        <f t="shared" si="853"/>
        <v>I - Graeme Stephen</v>
      </c>
      <c r="S4943" s="6" t="str">
        <f>IFERROR(INDEX('Vendor Over-ride'!$C:$C, MATCH($R:$R,'Vendor Over-ride'!$A:$A,0)),"")</f>
        <v>I - Graeme Stephen</v>
      </c>
      <c r="U4943" s="38" t="str">
        <f t="shared" si="847"/>
        <v>Lottery</v>
      </c>
      <c r="V4943" s="5" t="str">
        <f t="shared" si="857"/>
        <v>AWARD</v>
      </c>
      <c r="W4943" s="5" t="b">
        <f t="shared" si="854"/>
        <v>0</v>
      </c>
      <c r="X4943" s="40">
        <f t="shared" ca="1" si="855"/>
        <v>1250</v>
      </c>
      <c r="Y4943" s="30" t="b">
        <f t="shared" ca="1" si="856"/>
        <v>0</v>
      </c>
    </row>
    <row r="4944" spans="1:25">
      <c r="A4944" s="28" t="s">
        <v>5366</v>
      </c>
      <c r="B4944" s="28" t="s">
        <v>5367</v>
      </c>
      <c r="C4944" s="28" t="s">
        <v>4959</v>
      </c>
      <c r="D4944" s="28" t="s">
        <v>2842</v>
      </c>
      <c r="E4944" s="29">
        <v>42395</v>
      </c>
      <c r="F4944" s="28" t="s">
        <v>4620</v>
      </c>
      <c r="G4944" s="30">
        <v>1484</v>
      </c>
      <c r="H4944" s="28" t="s">
        <v>16267</v>
      </c>
      <c r="I4944" s="31">
        <v>0</v>
      </c>
      <c r="J4944" s="31">
        <v>3000</v>
      </c>
      <c r="K4944" s="28" t="s">
        <v>15229</v>
      </c>
      <c r="L4944" s="32">
        <f t="shared" si="848"/>
        <v>-3000</v>
      </c>
      <c r="M4944" s="33">
        <f t="shared" si="849"/>
        <v>3000</v>
      </c>
      <c r="N4944" s="34" t="b">
        <v>1</v>
      </c>
      <c r="O4944" s="35">
        <f t="shared" si="850"/>
        <v>3000</v>
      </c>
      <c r="P4944" s="36" t="str">
        <f t="shared" si="851"/>
        <v>I</v>
      </c>
      <c r="Q4944" s="37" t="str">
        <f t="shared" si="852"/>
        <v>Jackie Wylie</v>
      </c>
      <c r="R4944" s="6" t="str">
        <f t="shared" si="853"/>
        <v>I - Jackie Wylie</v>
      </c>
      <c r="S4944" s="6" t="str">
        <f>IFERROR(INDEX('Vendor Over-ride'!$C:$C, MATCH($R:$R,'Vendor Over-ride'!$A:$A,0)),"")</f>
        <v>I - Jackie Wylie</v>
      </c>
      <c r="U4944" s="38" t="str">
        <f t="shared" si="847"/>
        <v>Lottery</v>
      </c>
      <c r="V4944" s="5" t="str">
        <f t="shared" si="857"/>
        <v>AWARD</v>
      </c>
      <c r="W4944" s="5" t="b">
        <f t="shared" si="854"/>
        <v>0</v>
      </c>
      <c r="X4944" s="40">
        <f t="shared" ca="1" si="855"/>
        <v>30000</v>
      </c>
      <c r="Y4944" s="30" t="b">
        <f t="shared" ca="1" si="856"/>
        <v>1</v>
      </c>
    </row>
    <row r="4945" spans="1:25" hidden="1">
      <c r="A4945" s="28" t="s">
        <v>5366</v>
      </c>
      <c r="B4945" s="28" t="s">
        <v>5367</v>
      </c>
      <c r="C4945" s="28" t="s">
        <v>4959</v>
      </c>
      <c r="D4945" s="28" t="s">
        <v>2842</v>
      </c>
      <c r="E4945" s="29">
        <v>42395</v>
      </c>
      <c r="F4945" s="28" t="s">
        <v>4621</v>
      </c>
      <c r="G4945" s="30">
        <v>1484</v>
      </c>
      <c r="H4945" s="28" t="s">
        <v>16268</v>
      </c>
      <c r="I4945" s="31">
        <v>0</v>
      </c>
      <c r="J4945" s="31">
        <v>1250</v>
      </c>
      <c r="K4945" s="28" t="s">
        <v>16269</v>
      </c>
      <c r="L4945" s="32">
        <f t="shared" si="848"/>
        <v>-1250</v>
      </c>
      <c r="M4945" s="33">
        <f t="shared" si="849"/>
        <v>1250</v>
      </c>
      <c r="N4945" s="34" t="b">
        <v>1</v>
      </c>
      <c r="O4945" s="35">
        <f t="shared" si="850"/>
        <v>1250</v>
      </c>
      <c r="P4945" s="36" t="str">
        <f t="shared" si="851"/>
        <v>I</v>
      </c>
      <c r="Q4945" s="37" t="str">
        <f t="shared" si="852"/>
        <v>Lorna Macintyre</v>
      </c>
      <c r="R4945" s="6" t="str">
        <f t="shared" si="853"/>
        <v>I - Lorna Macintyre</v>
      </c>
      <c r="S4945" s="6" t="str">
        <f>IFERROR(INDEX('Vendor Over-ride'!$C:$C, MATCH($R:$R,'Vendor Over-ride'!$A:$A,0)),"")</f>
        <v>I - Lorna MacIntyre</v>
      </c>
      <c r="U4945" s="38" t="str">
        <f t="shared" si="847"/>
        <v>Lottery</v>
      </c>
      <c r="V4945" s="5" t="str">
        <f t="shared" si="857"/>
        <v>AWARD</v>
      </c>
      <c r="W4945" s="5" t="b">
        <f t="shared" si="854"/>
        <v>0</v>
      </c>
      <c r="X4945" s="40">
        <f t="shared" ca="1" si="855"/>
        <v>1250</v>
      </c>
      <c r="Y4945" s="30" t="b">
        <f t="shared" ca="1" si="856"/>
        <v>0</v>
      </c>
    </row>
    <row r="4946" spans="1:25" hidden="1">
      <c r="A4946" s="28" t="s">
        <v>5366</v>
      </c>
      <c r="B4946" s="28" t="s">
        <v>5367</v>
      </c>
      <c r="C4946" s="28" t="s">
        <v>4959</v>
      </c>
      <c r="D4946" s="28" t="s">
        <v>2842</v>
      </c>
      <c r="E4946" s="29">
        <v>42395</v>
      </c>
      <c r="F4946" s="28" t="s">
        <v>4622</v>
      </c>
      <c r="G4946" s="30">
        <v>1484</v>
      </c>
      <c r="H4946" s="28" t="s">
        <v>16270</v>
      </c>
      <c r="I4946" s="31">
        <v>0</v>
      </c>
      <c r="J4946" s="31">
        <v>17500</v>
      </c>
      <c r="K4946" s="28" t="s">
        <v>5490</v>
      </c>
      <c r="L4946" s="32">
        <f t="shared" si="848"/>
        <v>-17500</v>
      </c>
      <c r="M4946" s="33">
        <f t="shared" si="849"/>
        <v>17500</v>
      </c>
      <c r="N4946" s="34" t="b">
        <v>1</v>
      </c>
      <c r="O4946" s="35">
        <f t="shared" si="850"/>
        <v>17500</v>
      </c>
      <c r="P4946" s="36" t="str">
        <f t="shared" si="851"/>
        <v>I</v>
      </c>
      <c r="Q4946" s="37" t="str">
        <f t="shared" si="852"/>
        <v>NOISE - New Opera In Scotland Events</v>
      </c>
      <c r="R4946" s="6" t="str">
        <f t="shared" si="853"/>
        <v>I - NOISE - New Opera In Scotland Events</v>
      </c>
      <c r="S4946" s="6" t="str">
        <f>IFERROR(INDEX('Vendor Over-ride'!$C:$C, MATCH($R:$R,'Vendor Over-ride'!$A:$A,0)),"")</f>
        <v>I - NOISE - New Opera In Scotland Events</v>
      </c>
      <c r="U4946" s="38" t="str">
        <f t="shared" si="847"/>
        <v>Lottery</v>
      </c>
      <c r="V4946" s="5" t="str">
        <f t="shared" si="857"/>
        <v>AWARD</v>
      </c>
      <c r="W4946" s="5" t="b">
        <f t="shared" si="854"/>
        <v>0</v>
      </c>
      <c r="X4946" s="40">
        <f t="shared" ca="1" si="855"/>
        <v>17500</v>
      </c>
      <c r="Y4946" s="30" t="b">
        <f t="shared" ca="1" si="856"/>
        <v>0</v>
      </c>
    </row>
    <row r="4947" spans="1:25">
      <c r="A4947" s="28" t="s">
        <v>5366</v>
      </c>
      <c r="B4947" s="28" t="s">
        <v>5367</v>
      </c>
      <c r="C4947" s="28" t="s">
        <v>4959</v>
      </c>
      <c r="D4947" s="28" t="s">
        <v>2842</v>
      </c>
      <c r="E4947" s="29">
        <v>42395</v>
      </c>
      <c r="F4947" s="28" t="s">
        <v>16271</v>
      </c>
      <c r="G4947" s="30">
        <v>1484</v>
      </c>
      <c r="H4947" s="28" t="s">
        <v>16272</v>
      </c>
      <c r="I4947" s="31">
        <v>0</v>
      </c>
      <c r="J4947" s="31">
        <v>3000</v>
      </c>
      <c r="K4947" s="28" t="s">
        <v>5591</v>
      </c>
      <c r="L4947" s="32">
        <f t="shared" si="848"/>
        <v>-3000</v>
      </c>
      <c r="M4947" s="33">
        <f t="shared" si="849"/>
        <v>3000</v>
      </c>
      <c r="N4947" s="34" t="b">
        <v>1</v>
      </c>
      <c r="O4947" s="35">
        <f t="shared" si="850"/>
        <v>3000</v>
      </c>
      <c r="P4947" s="36" t="str">
        <f t="shared" si="851"/>
        <v>I</v>
      </c>
      <c r="Q4947" s="37" t="str">
        <f t="shared" si="852"/>
        <v>Perth &amp; Kinross Council</v>
      </c>
      <c r="R4947" s="6" t="str">
        <f t="shared" si="853"/>
        <v>I - Perth &amp; Kinross Council</v>
      </c>
      <c r="S4947" s="6" t="str">
        <f>IFERROR(INDEX('Vendor Over-ride'!$C:$C, MATCH($R:$R,'Vendor Over-ride'!$A:$A,0)),"")</f>
        <v>I - Perth &amp; Kinross Council</v>
      </c>
      <c r="U4947" s="38" t="str">
        <f t="shared" si="847"/>
        <v>Lottery</v>
      </c>
      <c r="V4947" s="5" t="str">
        <f t="shared" si="857"/>
        <v>AWARD</v>
      </c>
      <c r="W4947" s="5" t="b">
        <f t="shared" si="854"/>
        <v>0</v>
      </c>
      <c r="X4947" s="40">
        <f t="shared" ca="1" si="855"/>
        <v>311161</v>
      </c>
      <c r="Y4947" s="30" t="b">
        <f t="shared" ca="1" si="856"/>
        <v>1</v>
      </c>
    </row>
    <row r="4948" spans="1:25" hidden="1">
      <c r="A4948" s="28" t="s">
        <v>5366</v>
      </c>
      <c r="B4948" s="28" t="s">
        <v>5367</v>
      </c>
      <c r="C4948" s="28" t="s">
        <v>4959</v>
      </c>
      <c r="D4948" s="28" t="s">
        <v>2842</v>
      </c>
      <c r="E4948" s="29">
        <v>42395</v>
      </c>
      <c r="F4948" s="28" t="s">
        <v>16273</v>
      </c>
      <c r="G4948" s="30">
        <v>1484</v>
      </c>
      <c r="H4948" s="28" t="s">
        <v>16274</v>
      </c>
      <c r="I4948" s="31">
        <v>0</v>
      </c>
      <c r="J4948" s="31">
        <v>8000</v>
      </c>
      <c r="K4948" s="28" t="s">
        <v>5395</v>
      </c>
      <c r="L4948" s="32">
        <f t="shared" si="848"/>
        <v>-8000</v>
      </c>
      <c r="M4948" s="33">
        <f t="shared" si="849"/>
        <v>8000</v>
      </c>
      <c r="N4948" s="34" t="b">
        <v>1</v>
      </c>
      <c r="O4948" s="35">
        <f t="shared" si="850"/>
        <v>8000</v>
      </c>
      <c r="P4948" s="36" t="str">
        <f t="shared" si="851"/>
        <v>I</v>
      </c>
      <c r="Q4948" s="37" t="str">
        <f t="shared" si="852"/>
        <v>Vanilla Ink</v>
      </c>
      <c r="R4948" s="6" t="str">
        <f t="shared" si="853"/>
        <v>I - Vanilla Ink</v>
      </c>
      <c r="S4948" s="6" t="str">
        <f>IFERROR(INDEX('Vendor Over-ride'!$C:$C, MATCH($R:$R,'Vendor Over-ride'!$A:$A,0)),"")</f>
        <v>I - Vanilla Ink</v>
      </c>
      <c r="U4948" s="38" t="str">
        <f t="shared" si="847"/>
        <v>Lottery</v>
      </c>
      <c r="V4948" s="5" t="str">
        <f t="shared" si="857"/>
        <v>AWARD</v>
      </c>
      <c r="W4948" s="5" t="b">
        <f t="shared" si="854"/>
        <v>0</v>
      </c>
      <c r="X4948" s="40">
        <f t="shared" ca="1" si="855"/>
        <v>19500</v>
      </c>
      <c r="Y4948" s="30" t="b">
        <f t="shared" ca="1" si="856"/>
        <v>0</v>
      </c>
    </row>
    <row r="4949" spans="1:25" hidden="1">
      <c r="A4949" s="28" t="s">
        <v>5366</v>
      </c>
      <c r="B4949" s="28" t="s">
        <v>5367</v>
      </c>
      <c r="C4949" s="28" t="s">
        <v>4959</v>
      </c>
      <c r="D4949" s="28" t="s">
        <v>2842</v>
      </c>
      <c r="E4949" s="29">
        <v>42395</v>
      </c>
      <c r="F4949" s="28" t="s">
        <v>16275</v>
      </c>
      <c r="G4949" s="30">
        <v>1484</v>
      </c>
      <c r="H4949" s="28" t="s">
        <v>16276</v>
      </c>
      <c r="I4949" s="31">
        <v>0</v>
      </c>
      <c r="J4949" s="31">
        <v>360</v>
      </c>
      <c r="K4949" s="28" t="s">
        <v>4969</v>
      </c>
      <c r="L4949" s="32">
        <f t="shared" si="848"/>
        <v>-360</v>
      </c>
      <c r="M4949" s="33">
        <f t="shared" si="849"/>
        <v>360</v>
      </c>
      <c r="N4949" s="34" t="b">
        <v>1</v>
      </c>
      <c r="O4949" s="35">
        <f t="shared" si="850"/>
        <v>360</v>
      </c>
      <c r="P4949" s="36" t="str">
        <f t="shared" si="851"/>
        <v>T</v>
      </c>
      <c r="Q4949" s="37" t="str">
        <f t="shared" si="852"/>
        <v>University Of Edinburgh</v>
      </c>
      <c r="R4949" s="6" t="str">
        <f t="shared" si="853"/>
        <v>T - University Of Edinburgh</v>
      </c>
      <c r="S4949" s="6" t="str">
        <f>IFERROR(INDEX('Vendor Over-ride'!$C:$C, MATCH($R:$R,'Vendor Over-ride'!$A:$A,0)),"")</f>
        <v>T - University Of Edinburgh</v>
      </c>
      <c r="U4949" s="38" t="str">
        <f t="shared" si="847"/>
        <v>Lottery</v>
      </c>
      <c r="V4949" s="5" t="str">
        <f t="shared" si="857"/>
        <v>TRADE</v>
      </c>
      <c r="W4949" s="5" t="b">
        <f t="shared" si="854"/>
        <v>0</v>
      </c>
      <c r="X4949" s="40">
        <f t="shared" ca="1" si="855"/>
        <v>360</v>
      </c>
      <c r="Y4949" s="30" t="b">
        <f t="shared" ca="1" si="856"/>
        <v>0</v>
      </c>
    </row>
    <row r="4950" spans="1:25">
      <c r="A4950" s="28" t="s">
        <v>5366</v>
      </c>
      <c r="B4950" s="28" t="s">
        <v>5367</v>
      </c>
      <c r="C4950" s="28" t="s">
        <v>4959</v>
      </c>
      <c r="D4950" s="28" t="s">
        <v>2842</v>
      </c>
      <c r="E4950" s="29">
        <v>42396</v>
      </c>
      <c r="F4950" s="28" t="s">
        <v>4623</v>
      </c>
      <c r="G4950" s="30">
        <v>1487</v>
      </c>
      <c r="H4950" s="28" t="s">
        <v>16277</v>
      </c>
      <c r="I4950" s="31">
        <v>0</v>
      </c>
      <c r="J4950" s="31">
        <v>115000</v>
      </c>
      <c r="K4950" s="28" t="s">
        <v>16278</v>
      </c>
      <c r="L4950" s="32">
        <f t="shared" si="848"/>
        <v>-115000</v>
      </c>
      <c r="M4950" s="33">
        <f t="shared" si="849"/>
        <v>115000</v>
      </c>
      <c r="N4950" s="34" t="b">
        <v>1</v>
      </c>
      <c r="O4950" s="35">
        <f t="shared" si="850"/>
        <v>115000</v>
      </c>
      <c r="P4950" s="36" t="str">
        <f t="shared" si="851"/>
        <v>I</v>
      </c>
      <c r="Q4950" s="37" t="str">
        <f t="shared" si="852"/>
        <v>The Bureau Film Company</v>
      </c>
      <c r="R4950" s="6" t="str">
        <f t="shared" si="853"/>
        <v>I - The Bureau Film Company</v>
      </c>
      <c r="S4950" s="6" t="str">
        <f>IFERROR(INDEX('Vendor Over-ride'!$C:$C, MATCH($R:$R,'Vendor Over-ride'!$A:$A,0)),"")</f>
        <v>I - The Bureau Film Company</v>
      </c>
      <c r="U4950" s="38" t="str">
        <f t="shared" si="847"/>
        <v>Lottery</v>
      </c>
      <c r="V4950" s="5" t="str">
        <f t="shared" si="857"/>
        <v>AWARD</v>
      </c>
      <c r="W4950" s="5" t="b">
        <f t="shared" si="854"/>
        <v>1</v>
      </c>
      <c r="X4950" s="40">
        <f t="shared" ca="1" si="855"/>
        <v>260000</v>
      </c>
      <c r="Y4950" s="30" t="b">
        <f t="shared" ca="1" si="856"/>
        <v>1</v>
      </c>
    </row>
    <row r="4951" spans="1:25" hidden="1">
      <c r="A4951" s="28" t="s">
        <v>5366</v>
      </c>
      <c r="B4951" s="28" t="s">
        <v>5367</v>
      </c>
      <c r="C4951" s="28" t="s">
        <v>4959</v>
      </c>
      <c r="D4951" s="28" t="s">
        <v>2986</v>
      </c>
      <c r="E4951" s="29">
        <v>42389</v>
      </c>
      <c r="F4951" s="28" t="s">
        <v>16279</v>
      </c>
      <c r="G4951" s="30">
        <v>1479</v>
      </c>
      <c r="H4951" s="28" t="s">
        <v>16280</v>
      </c>
      <c r="I4951" s="31">
        <v>97.08</v>
      </c>
      <c r="J4951" s="31">
        <v>0</v>
      </c>
      <c r="K4951" s="28" t="s">
        <v>16281</v>
      </c>
      <c r="L4951" s="32">
        <f t="shared" si="848"/>
        <v>97.08</v>
      </c>
      <c r="M4951" s="33">
        <f t="shared" si="849"/>
        <v>97.08</v>
      </c>
      <c r="N4951" s="34" t="b">
        <v>0</v>
      </c>
      <c r="O4951" s="35">
        <f t="shared" si="850"/>
        <v>0</v>
      </c>
      <c r="P4951" s="36" t="str">
        <f t="shared" si="851"/>
        <v>T</v>
      </c>
      <c r="Q4951" s="37" t="str">
        <f t="shared" si="852"/>
        <v>Edinburgh Festival Centre (The Hub)</v>
      </c>
      <c r="R4951" s="6" t="str">
        <f t="shared" si="853"/>
        <v>T - Edinburgh Festival Centre (The Hub)</v>
      </c>
      <c r="S4951" s="6" t="str">
        <f>IFERROR(INDEX('Vendor Over-ride'!$C:$C, MATCH($R:$R,'Vendor Over-ride'!$A:$A,0)),"")</f>
        <v>T - Edinburgh Festival Centre (The Hub)</v>
      </c>
      <c r="U4951" s="38" t="str">
        <f t="shared" si="847"/>
        <v>Lottery</v>
      </c>
      <c r="V4951" s="5" t="str">
        <f t="shared" si="857"/>
        <v>TRADE</v>
      </c>
      <c r="W4951" s="5" t="b">
        <f t="shared" si="854"/>
        <v>0</v>
      </c>
      <c r="X4951" s="40">
        <f t="shared" ca="1" si="855"/>
        <v>0</v>
      </c>
      <c r="Y4951" s="30" t="b">
        <f t="shared" ca="1" si="856"/>
        <v>0</v>
      </c>
    </row>
    <row r="4952" spans="1:25" hidden="1">
      <c r="A4952" s="28" t="s">
        <v>5366</v>
      </c>
      <c r="B4952" s="28" t="s">
        <v>5367</v>
      </c>
      <c r="C4952" s="28" t="s">
        <v>4959</v>
      </c>
      <c r="D4952" s="28" t="s">
        <v>2986</v>
      </c>
      <c r="E4952" s="29">
        <v>42383</v>
      </c>
      <c r="F4952" s="28" t="s">
        <v>14530</v>
      </c>
      <c r="G4952" s="30">
        <v>1480</v>
      </c>
      <c r="H4952" s="28" t="s">
        <v>16282</v>
      </c>
      <c r="I4952" s="31">
        <v>587.55999999999995</v>
      </c>
      <c r="J4952" s="31">
        <v>0</v>
      </c>
      <c r="K4952" s="28" t="s">
        <v>5487</v>
      </c>
      <c r="L4952" s="32">
        <f t="shared" si="848"/>
        <v>587.55999999999995</v>
      </c>
      <c r="M4952" s="33">
        <f t="shared" si="849"/>
        <v>587.55999999999995</v>
      </c>
      <c r="N4952" s="34" t="b">
        <v>0</v>
      </c>
      <c r="O4952" s="35">
        <f t="shared" si="850"/>
        <v>0</v>
      </c>
      <c r="P4952" s="36" t="str">
        <f t="shared" si="851"/>
        <v>T</v>
      </c>
      <c r="Q4952" s="37" t="str">
        <f t="shared" si="852"/>
        <v>Stichting Freeway Custody</v>
      </c>
      <c r="R4952" s="6" t="str">
        <f t="shared" si="853"/>
        <v>T - Stichting Freeway Custody</v>
      </c>
      <c r="S4952" s="6" t="str">
        <f>IFERROR(INDEX('Vendor Over-ride'!$C:$C, MATCH($R:$R,'Vendor Over-ride'!$A:$A,0)),"")</f>
        <v>T - Stichting Freeway Custody</v>
      </c>
      <c r="U4952" s="38" t="str">
        <f t="shared" si="847"/>
        <v>Lottery</v>
      </c>
      <c r="V4952" s="5" t="str">
        <f t="shared" si="857"/>
        <v>TRADE</v>
      </c>
      <c r="W4952" s="5" t="b">
        <f t="shared" si="854"/>
        <v>0</v>
      </c>
      <c r="X4952" s="40">
        <f t="shared" ca="1" si="855"/>
        <v>0</v>
      </c>
      <c r="Y4952" s="30" t="b">
        <f t="shared" ca="1" si="856"/>
        <v>0</v>
      </c>
    </row>
    <row r="4953" spans="1:25" hidden="1">
      <c r="A4953" s="28" t="s">
        <v>5366</v>
      </c>
      <c r="B4953" s="28" t="s">
        <v>5367</v>
      </c>
      <c r="C4953" s="28" t="s">
        <v>4959</v>
      </c>
      <c r="D4953" s="28" t="s">
        <v>2986</v>
      </c>
      <c r="E4953" s="29">
        <v>42388</v>
      </c>
      <c r="F4953" s="28" t="s">
        <v>16283</v>
      </c>
      <c r="G4953" s="30">
        <v>1481</v>
      </c>
      <c r="H4953" s="28" t="s">
        <v>5094</v>
      </c>
      <c r="I4953" s="31">
        <v>377.45</v>
      </c>
      <c r="J4953" s="31">
        <v>0</v>
      </c>
      <c r="K4953" s="28" t="s">
        <v>16284</v>
      </c>
      <c r="L4953" s="32">
        <f t="shared" si="848"/>
        <v>377.45</v>
      </c>
      <c r="M4953" s="33">
        <f t="shared" si="849"/>
        <v>377.45</v>
      </c>
      <c r="N4953" s="34" t="b">
        <v>0</v>
      </c>
      <c r="O4953" s="35">
        <f t="shared" si="850"/>
        <v>0</v>
      </c>
      <c r="P4953" s="36" t="str">
        <f t="shared" si="851"/>
        <v>T</v>
      </c>
      <c r="Q4953" s="37" t="str">
        <f t="shared" si="852"/>
        <v>Compact Cam Ltd</v>
      </c>
      <c r="R4953" s="6" t="str">
        <f t="shared" si="853"/>
        <v>T - Compact Cam Ltd</v>
      </c>
      <c r="S4953" s="6" t="str">
        <f>IFERROR(INDEX('Vendor Over-ride'!$C:$C, MATCH($R:$R,'Vendor Over-ride'!$A:$A,0)),"")</f>
        <v>T - Compact Cam Ltd</v>
      </c>
      <c r="U4953" s="38" t="str">
        <f t="shared" si="847"/>
        <v>Lottery</v>
      </c>
      <c r="V4953" s="5" t="str">
        <f t="shared" si="857"/>
        <v>TRADE</v>
      </c>
      <c r="W4953" s="5" t="b">
        <f t="shared" si="854"/>
        <v>0</v>
      </c>
      <c r="X4953" s="40">
        <f t="shared" ca="1" si="855"/>
        <v>0</v>
      </c>
      <c r="Y4953" s="30" t="b">
        <f t="shared" ca="1" si="856"/>
        <v>0</v>
      </c>
    </row>
    <row r="4954" spans="1:25" hidden="1">
      <c r="A4954" s="28" t="s">
        <v>5366</v>
      </c>
      <c r="B4954" s="28" t="s">
        <v>5367</v>
      </c>
      <c r="C4954" s="28" t="s">
        <v>4959</v>
      </c>
      <c r="D4954" s="28" t="s">
        <v>2986</v>
      </c>
      <c r="E4954" s="29">
        <v>42394</v>
      </c>
      <c r="F4954" s="28" t="s">
        <v>16285</v>
      </c>
      <c r="G4954" s="30">
        <v>1485</v>
      </c>
      <c r="H4954" s="28" t="s">
        <v>16286</v>
      </c>
      <c r="I4954" s="31">
        <v>309.81</v>
      </c>
      <c r="J4954" s="31">
        <v>0</v>
      </c>
      <c r="K4954" s="28" t="s">
        <v>16287</v>
      </c>
      <c r="L4954" s="32">
        <f t="shared" si="848"/>
        <v>309.81</v>
      </c>
      <c r="M4954" s="33">
        <f t="shared" si="849"/>
        <v>309.81</v>
      </c>
      <c r="N4954" s="34" t="b">
        <v>0</v>
      </c>
      <c r="O4954" s="35">
        <f t="shared" si="850"/>
        <v>0</v>
      </c>
      <c r="P4954" s="36" t="str">
        <f t="shared" si="851"/>
        <v>T</v>
      </c>
      <c r="Q4954" s="37" t="str">
        <f t="shared" si="852"/>
        <v>East Ross Writers</v>
      </c>
      <c r="R4954" s="6" t="str">
        <f t="shared" si="853"/>
        <v>T - East Ross Writers</v>
      </c>
      <c r="S4954" s="6" t="str">
        <f>IFERROR(INDEX('Vendor Over-ride'!$C:$C, MATCH($R:$R,'Vendor Over-ride'!$A:$A,0)),"")</f>
        <v>T - East Ross Writers</v>
      </c>
      <c r="U4954" s="38" t="str">
        <f t="shared" si="847"/>
        <v>Lottery</v>
      </c>
      <c r="V4954" s="5" t="str">
        <f t="shared" si="857"/>
        <v>TRADE</v>
      </c>
      <c r="W4954" s="5" t="b">
        <f t="shared" si="854"/>
        <v>0</v>
      </c>
      <c r="X4954" s="40">
        <f t="shared" ca="1" si="855"/>
        <v>0</v>
      </c>
      <c r="Y4954" s="30" t="b">
        <f t="shared" ca="1" si="856"/>
        <v>0</v>
      </c>
    </row>
    <row r="4955" spans="1:25" hidden="1">
      <c r="A4955" s="28" t="s">
        <v>5366</v>
      </c>
      <c r="B4955" s="28" t="s">
        <v>5367</v>
      </c>
      <c r="C4955" s="28" t="s">
        <v>4959</v>
      </c>
      <c r="D4955" s="28" t="s">
        <v>2986</v>
      </c>
      <c r="E4955" s="29">
        <v>42391</v>
      </c>
      <c r="F4955" s="28" t="s">
        <v>16288</v>
      </c>
      <c r="G4955" s="30">
        <v>1486</v>
      </c>
      <c r="H4955" s="28" t="s">
        <v>5095</v>
      </c>
      <c r="I4955" s="31">
        <v>15000</v>
      </c>
      <c r="J4955" s="31">
        <v>0</v>
      </c>
      <c r="K4955" s="28" t="s">
        <v>16289</v>
      </c>
      <c r="L4955" s="32">
        <f t="shared" si="848"/>
        <v>15000</v>
      </c>
      <c r="M4955" s="33">
        <f t="shared" si="849"/>
        <v>15000</v>
      </c>
      <c r="N4955" s="34" t="b">
        <v>0</v>
      </c>
      <c r="O4955" s="35">
        <f t="shared" si="850"/>
        <v>0</v>
      </c>
      <c r="P4955" s="36" t="str">
        <f t="shared" si="851"/>
        <v>T</v>
      </c>
      <c r="Q4955" s="37" t="str">
        <f t="shared" si="852"/>
        <v>Edge City Films</v>
      </c>
      <c r="R4955" s="6" t="str">
        <f t="shared" si="853"/>
        <v>T - Edge City Films</v>
      </c>
      <c r="S4955" s="6" t="str">
        <f>IFERROR(INDEX('Vendor Over-ride'!$C:$C, MATCH($R:$R,'Vendor Over-ride'!$A:$A,0)),"")</f>
        <v>T - Edge City Films</v>
      </c>
      <c r="U4955" s="38" t="str">
        <f t="shared" si="847"/>
        <v>Lottery</v>
      </c>
      <c r="V4955" s="5" t="str">
        <f t="shared" si="857"/>
        <v>TRADE</v>
      </c>
      <c r="W4955" s="5" t="b">
        <f t="shared" si="854"/>
        <v>0</v>
      </c>
      <c r="X4955" s="40">
        <f t="shared" ca="1" si="855"/>
        <v>0</v>
      </c>
      <c r="Y4955" s="30" t="b">
        <f t="shared" ca="1" si="856"/>
        <v>0</v>
      </c>
    </row>
    <row r="4956" spans="1:25" hidden="1">
      <c r="A4956" s="28" t="s">
        <v>5366</v>
      </c>
      <c r="B4956" s="28" t="s">
        <v>5367</v>
      </c>
      <c r="C4956" s="28" t="s">
        <v>4959</v>
      </c>
      <c r="D4956" s="28" t="s">
        <v>2986</v>
      </c>
      <c r="E4956" s="29">
        <v>42391</v>
      </c>
      <c r="F4956" s="28" t="s">
        <v>16290</v>
      </c>
      <c r="G4956" s="30">
        <v>1501</v>
      </c>
      <c r="H4956" s="28" t="s">
        <v>16291</v>
      </c>
      <c r="I4956" s="31">
        <v>702.26</v>
      </c>
      <c r="J4956" s="31">
        <v>0</v>
      </c>
      <c r="K4956" s="28" t="s">
        <v>5520</v>
      </c>
      <c r="L4956" s="32">
        <f t="shared" si="848"/>
        <v>702.26</v>
      </c>
      <c r="M4956" s="33">
        <f t="shared" si="849"/>
        <v>702.26</v>
      </c>
      <c r="N4956" s="34" t="b">
        <v>0</v>
      </c>
      <c r="O4956" s="35">
        <f t="shared" si="850"/>
        <v>0</v>
      </c>
      <c r="P4956" s="36" t="str">
        <f t="shared" si="851"/>
        <v>T</v>
      </c>
      <c r="Q4956" s="37" t="str">
        <f t="shared" si="852"/>
        <v>NFT Euro Collection CA</v>
      </c>
      <c r="R4956" s="6" t="str">
        <f t="shared" si="853"/>
        <v>T - NFT Euro Collection CA</v>
      </c>
      <c r="S4956" s="6" t="str">
        <f>IFERROR(INDEX('Vendor Over-ride'!$C:$C, MATCH($R:$R,'Vendor Over-ride'!$A:$A,0)),"")</f>
        <v>T - NFT Euro Collection CA</v>
      </c>
      <c r="U4956" s="38" t="str">
        <f t="shared" si="847"/>
        <v>Lottery</v>
      </c>
      <c r="V4956" s="5" t="str">
        <f t="shared" si="857"/>
        <v>TRADE</v>
      </c>
      <c r="W4956" s="5" t="b">
        <f t="shared" si="854"/>
        <v>0</v>
      </c>
      <c r="X4956" s="40">
        <f t="shared" ca="1" si="855"/>
        <v>0</v>
      </c>
      <c r="Y4956" s="30" t="b">
        <f t="shared" ca="1" si="856"/>
        <v>0</v>
      </c>
    </row>
    <row r="4957" spans="1:25" hidden="1">
      <c r="A4957" s="28" t="s">
        <v>5366</v>
      </c>
      <c r="B4957" s="28" t="s">
        <v>5367</v>
      </c>
      <c r="C4957" s="28" t="s">
        <v>4959</v>
      </c>
      <c r="D4957" s="28" t="s">
        <v>2986</v>
      </c>
      <c r="E4957" s="29">
        <v>42382</v>
      </c>
      <c r="F4957" s="28" t="s">
        <v>16292</v>
      </c>
      <c r="G4957" s="30">
        <v>1502</v>
      </c>
      <c r="H4957" s="28" t="s">
        <v>16293</v>
      </c>
      <c r="I4957" s="31">
        <v>1418153.16</v>
      </c>
      <c r="J4957" s="31">
        <v>0</v>
      </c>
      <c r="K4957" s="28" t="s">
        <v>5430</v>
      </c>
      <c r="L4957" s="32">
        <f t="shared" si="848"/>
        <v>1418153.16</v>
      </c>
      <c r="M4957" s="33">
        <f t="shared" si="849"/>
        <v>1418153.16</v>
      </c>
      <c r="N4957" s="34" t="b">
        <v>0</v>
      </c>
      <c r="O4957" s="35">
        <f t="shared" si="850"/>
        <v>0</v>
      </c>
      <c r="P4957" s="36" t="str">
        <f t="shared" si="851"/>
        <v>T</v>
      </c>
      <c r="Q4957" s="37" t="str">
        <f t="shared" si="852"/>
        <v>National Lottery Distribution Fund</v>
      </c>
      <c r="R4957" s="6" t="str">
        <f t="shared" si="853"/>
        <v>T - National Lottery Distribution Fund</v>
      </c>
      <c r="S4957" s="6" t="str">
        <f>IFERROR(INDEX('Vendor Over-ride'!$C:$C, MATCH($R:$R,'Vendor Over-ride'!$A:$A,0)),"")</f>
        <v>T - National Lottery Distribution Fund</v>
      </c>
      <c r="U4957" s="38" t="str">
        <f t="shared" si="847"/>
        <v>Lottery</v>
      </c>
      <c r="V4957" s="5" t="str">
        <f t="shared" si="857"/>
        <v>TRADE</v>
      </c>
      <c r="W4957" s="5" t="b">
        <f t="shared" si="854"/>
        <v>0</v>
      </c>
      <c r="X4957" s="40">
        <f t="shared" ca="1" si="855"/>
        <v>0</v>
      </c>
      <c r="Y4957" s="30" t="b">
        <f t="shared" ca="1" si="856"/>
        <v>0</v>
      </c>
    </row>
    <row r="4958" spans="1:25" hidden="1">
      <c r="A4958" s="28" t="s">
        <v>5366</v>
      </c>
      <c r="B4958" s="28" t="s">
        <v>5367</v>
      </c>
      <c r="C4958" s="28" t="s">
        <v>4959</v>
      </c>
      <c r="D4958" s="28" t="s">
        <v>2986</v>
      </c>
      <c r="E4958" s="29">
        <v>42398</v>
      </c>
      <c r="F4958" s="28" t="s">
        <v>16294</v>
      </c>
      <c r="G4958" s="30">
        <v>1503</v>
      </c>
      <c r="H4958" s="28" t="s">
        <v>16295</v>
      </c>
      <c r="I4958" s="31">
        <v>1078.01</v>
      </c>
      <c r="J4958" s="31">
        <v>0</v>
      </c>
      <c r="K4958" s="28" t="s">
        <v>5487</v>
      </c>
      <c r="L4958" s="32">
        <f t="shared" si="848"/>
        <v>1078.01</v>
      </c>
      <c r="M4958" s="33">
        <f t="shared" si="849"/>
        <v>1078.01</v>
      </c>
      <c r="N4958" s="34" t="b">
        <v>0</v>
      </c>
      <c r="O4958" s="35">
        <f t="shared" si="850"/>
        <v>0</v>
      </c>
      <c r="P4958" s="36" t="str">
        <f t="shared" si="851"/>
        <v>T</v>
      </c>
      <c r="Q4958" s="37" t="str">
        <f t="shared" si="852"/>
        <v>Stichting Freeway Custody</v>
      </c>
      <c r="R4958" s="6" t="str">
        <f t="shared" si="853"/>
        <v>T - Stichting Freeway Custody</v>
      </c>
      <c r="S4958" s="6" t="str">
        <f>IFERROR(INDEX('Vendor Over-ride'!$C:$C, MATCH($R:$R,'Vendor Over-ride'!$A:$A,0)),"")</f>
        <v>T - Stichting Freeway Custody</v>
      </c>
      <c r="U4958" s="38" t="str">
        <f t="shared" si="847"/>
        <v>Lottery</v>
      </c>
      <c r="V4958" s="5" t="str">
        <f t="shared" si="857"/>
        <v>TRADE</v>
      </c>
      <c r="W4958" s="5" t="b">
        <f t="shared" si="854"/>
        <v>0</v>
      </c>
      <c r="X4958" s="40">
        <f t="shared" ca="1" si="855"/>
        <v>0</v>
      </c>
      <c r="Y4958" s="30" t="b">
        <f t="shared" ca="1" si="856"/>
        <v>0</v>
      </c>
    </row>
    <row r="4959" spans="1:25" hidden="1">
      <c r="A4959" s="28" t="s">
        <v>5366</v>
      </c>
      <c r="B4959" s="28" t="s">
        <v>5367</v>
      </c>
      <c r="C4959" s="28" t="s">
        <v>4959</v>
      </c>
      <c r="D4959" s="28" t="s">
        <v>2986</v>
      </c>
      <c r="E4959" s="29">
        <v>42377</v>
      </c>
      <c r="F4959" s="28" t="s">
        <v>16296</v>
      </c>
      <c r="G4959" s="30">
        <v>1504</v>
      </c>
      <c r="H4959" s="28" t="s">
        <v>5122</v>
      </c>
      <c r="I4959" s="31">
        <v>853.76</v>
      </c>
      <c r="J4959" s="31">
        <v>0</v>
      </c>
      <c r="K4959" s="28" t="s">
        <v>5487</v>
      </c>
      <c r="L4959" s="32">
        <f t="shared" si="848"/>
        <v>853.76</v>
      </c>
      <c r="M4959" s="33">
        <f t="shared" si="849"/>
        <v>853.76</v>
      </c>
      <c r="N4959" s="34" t="b">
        <v>0</v>
      </c>
      <c r="O4959" s="35">
        <f t="shared" si="850"/>
        <v>0</v>
      </c>
      <c r="P4959" s="36" t="str">
        <f t="shared" si="851"/>
        <v>T</v>
      </c>
      <c r="Q4959" s="37" t="str">
        <f t="shared" si="852"/>
        <v>Stichting Freeway Custody</v>
      </c>
      <c r="R4959" s="6" t="str">
        <f t="shared" si="853"/>
        <v>T - Stichting Freeway Custody</v>
      </c>
      <c r="S4959" s="6" t="str">
        <f>IFERROR(INDEX('Vendor Over-ride'!$C:$C, MATCH($R:$R,'Vendor Over-ride'!$A:$A,0)),"")</f>
        <v>T - Stichting Freeway Custody</v>
      </c>
      <c r="U4959" s="38" t="str">
        <f t="shared" si="847"/>
        <v>Lottery</v>
      </c>
      <c r="V4959" s="5" t="str">
        <f t="shared" si="857"/>
        <v>TRADE</v>
      </c>
      <c r="W4959" s="5" t="b">
        <f t="shared" si="854"/>
        <v>0</v>
      </c>
      <c r="X4959" s="40">
        <f t="shared" ca="1" si="855"/>
        <v>0</v>
      </c>
      <c r="Y4959" s="30" t="b">
        <f t="shared" ca="1" si="856"/>
        <v>0</v>
      </c>
    </row>
    <row r="4960" spans="1:25" hidden="1">
      <c r="A4960" s="28" t="s">
        <v>5366</v>
      </c>
      <c r="B4960" s="28" t="s">
        <v>5367</v>
      </c>
      <c r="C4960" s="28" t="s">
        <v>4959</v>
      </c>
      <c r="D4960" s="28" t="s">
        <v>2990</v>
      </c>
      <c r="E4960" s="29">
        <v>42388</v>
      </c>
      <c r="F4960" s="28"/>
      <c r="G4960" s="30">
        <v>1476</v>
      </c>
      <c r="H4960" s="28" t="s">
        <v>5364</v>
      </c>
      <c r="I4960" s="31">
        <v>150</v>
      </c>
      <c r="J4960" s="31">
        <v>0</v>
      </c>
      <c r="K4960" s="28"/>
      <c r="L4960" s="32">
        <f t="shared" si="848"/>
        <v>150</v>
      </c>
      <c r="M4960" s="33">
        <f t="shared" si="849"/>
        <v>150</v>
      </c>
      <c r="N4960" s="34" t="b">
        <v>0</v>
      </c>
      <c r="O4960" s="35">
        <f t="shared" si="850"/>
        <v>0</v>
      </c>
      <c r="P4960" s="36" t="str">
        <f t="shared" si="851"/>
        <v/>
      </c>
      <c r="Q4960" s="37" t="e">
        <f t="shared" si="852"/>
        <v>#VALUE!</v>
      </c>
      <c r="R4960" s="6" t="e">
        <f t="shared" si="853"/>
        <v>#VALUE!</v>
      </c>
      <c r="S4960" s="6" t="str">
        <f>IFERROR(INDEX('Vendor Over-ride'!$C:$C, MATCH($R:$R,'Vendor Over-ride'!$A:$A,0)),"")</f>
        <v/>
      </c>
      <c r="U4960" s="38" t="str">
        <f t="shared" si="847"/>
        <v>Lottery</v>
      </c>
      <c r="V4960" s="5" t="str">
        <f t="shared" si="857"/>
        <v/>
      </c>
      <c r="W4960" s="5" t="b">
        <f t="shared" si="854"/>
        <v>0</v>
      </c>
      <c r="X4960" s="40">
        <f t="shared" ca="1" si="855"/>
        <v>334393.72000000003</v>
      </c>
      <c r="Y4960" s="30" t="b">
        <f t="shared" ca="1" si="856"/>
        <v>1</v>
      </c>
    </row>
    <row r="4961" spans="1:25" hidden="1">
      <c r="A4961" s="28" t="s">
        <v>5366</v>
      </c>
      <c r="B4961" s="28" t="s">
        <v>5367</v>
      </c>
      <c r="C4961" s="28" t="s">
        <v>4959</v>
      </c>
      <c r="D4961" s="28" t="s">
        <v>2990</v>
      </c>
      <c r="E4961" s="29">
        <v>42390</v>
      </c>
      <c r="F4961" s="28"/>
      <c r="G4961" s="30">
        <v>1488</v>
      </c>
      <c r="H4961" s="28" t="s">
        <v>5096</v>
      </c>
      <c r="I4961" s="31">
        <v>0</v>
      </c>
      <c r="J4961" s="31">
        <v>0.38</v>
      </c>
      <c r="K4961" s="28"/>
      <c r="L4961" s="32">
        <f t="shared" si="848"/>
        <v>-0.38</v>
      </c>
      <c r="M4961" s="33">
        <f t="shared" si="849"/>
        <v>0.38</v>
      </c>
      <c r="N4961" s="34" t="b">
        <v>0</v>
      </c>
      <c r="O4961" s="35">
        <f t="shared" si="850"/>
        <v>0</v>
      </c>
      <c r="P4961" s="36" t="str">
        <f t="shared" si="851"/>
        <v/>
      </c>
      <c r="Q4961" s="37" t="e">
        <f t="shared" si="852"/>
        <v>#VALUE!</v>
      </c>
      <c r="R4961" s="6" t="e">
        <f t="shared" si="853"/>
        <v>#VALUE!</v>
      </c>
      <c r="S4961" s="6" t="str">
        <f>IFERROR(INDEX('Vendor Over-ride'!$C:$C, MATCH($R:$R,'Vendor Over-ride'!$A:$A,0)),"")</f>
        <v/>
      </c>
      <c r="U4961" s="38" t="str">
        <f t="shared" si="847"/>
        <v>Lottery</v>
      </c>
      <c r="V4961" s="5" t="str">
        <f t="shared" si="857"/>
        <v/>
      </c>
      <c r="W4961" s="5" t="b">
        <f t="shared" si="854"/>
        <v>0</v>
      </c>
      <c r="X4961" s="40">
        <f t="shared" ca="1" si="855"/>
        <v>334393.72000000003</v>
      </c>
      <c r="Y4961" s="30" t="b">
        <f t="shared" ca="1" si="856"/>
        <v>1</v>
      </c>
    </row>
    <row r="4962" spans="1:25" hidden="1">
      <c r="A4962" s="28" t="s">
        <v>5366</v>
      </c>
      <c r="B4962" s="28" t="s">
        <v>5367</v>
      </c>
      <c r="C4962" s="28" t="s">
        <v>4959</v>
      </c>
      <c r="D4962" s="28" t="s">
        <v>2990</v>
      </c>
      <c r="E4962" s="29">
        <v>42398</v>
      </c>
      <c r="F4962" s="28"/>
      <c r="G4962" s="30">
        <v>1491</v>
      </c>
      <c r="H4962" s="28" t="s">
        <v>16297</v>
      </c>
      <c r="I4962" s="31">
        <v>0.41</v>
      </c>
      <c r="J4962" s="31">
        <v>0</v>
      </c>
      <c r="K4962" s="28"/>
      <c r="L4962" s="32">
        <f t="shared" si="848"/>
        <v>0.41</v>
      </c>
      <c r="M4962" s="33">
        <f t="shared" si="849"/>
        <v>0.41</v>
      </c>
      <c r="N4962" s="34" t="b">
        <v>0</v>
      </c>
      <c r="O4962" s="35">
        <f t="shared" si="850"/>
        <v>0</v>
      </c>
      <c r="P4962" s="36" t="str">
        <f t="shared" si="851"/>
        <v/>
      </c>
      <c r="Q4962" s="37" t="e">
        <f t="shared" si="852"/>
        <v>#VALUE!</v>
      </c>
      <c r="R4962" s="6" t="e">
        <f t="shared" si="853"/>
        <v>#VALUE!</v>
      </c>
      <c r="S4962" s="6" t="str">
        <f>IFERROR(INDEX('Vendor Over-ride'!$C:$C, MATCH($R:$R,'Vendor Over-ride'!$A:$A,0)),"")</f>
        <v/>
      </c>
      <c r="U4962" s="38" t="str">
        <f t="shared" si="847"/>
        <v>Lottery</v>
      </c>
      <c r="V4962" s="5" t="str">
        <f t="shared" si="857"/>
        <v/>
      </c>
      <c r="W4962" s="5" t="b">
        <f t="shared" si="854"/>
        <v>0</v>
      </c>
      <c r="X4962" s="40">
        <f t="shared" ca="1" si="855"/>
        <v>334393.72000000003</v>
      </c>
      <c r="Y4962" s="30" t="b">
        <f t="shared" ca="1" si="856"/>
        <v>1</v>
      </c>
    </row>
    <row r="4963" spans="1:25">
      <c r="A4963" s="28" t="s">
        <v>5366</v>
      </c>
      <c r="B4963" s="28" t="s">
        <v>5367</v>
      </c>
      <c r="C4963" s="28" t="s">
        <v>4978</v>
      </c>
      <c r="D4963" s="28" t="s">
        <v>2842</v>
      </c>
      <c r="E4963" s="29">
        <v>42402</v>
      </c>
      <c r="F4963" s="28" t="s">
        <v>4624</v>
      </c>
      <c r="G4963" s="30">
        <v>1505</v>
      </c>
      <c r="H4963" s="28" t="s">
        <v>16298</v>
      </c>
      <c r="I4963" s="31">
        <v>0</v>
      </c>
      <c r="J4963" s="31">
        <v>8445</v>
      </c>
      <c r="K4963" s="28" t="s">
        <v>13753</v>
      </c>
      <c r="L4963" s="32">
        <f t="shared" si="848"/>
        <v>-8445</v>
      </c>
      <c r="M4963" s="33">
        <f t="shared" si="849"/>
        <v>8445</v>
      </c>
      <c r="N4963" s="34" t="b">
        <v>1</v>
      </c>
      <c r="O4963" s="35">
        <f t="shared" si="850"/>
        <v>8445</v>
      </c>
      <c r="P4963" s="36" t="str">
        <f t="shared" si="851"/>
        <v>G</v>
      </c>
      <c r="Q4963" s="37" t="str">
        <f t="shared" si="852"/>
        <v>Hands up for Trad</v>
      </c>
      <c r="R4963" s="6" t="str">
        <f t="shared" si="853"/>
        <v>G - Hands up for Trad</v>
      </c>
      <c r="S4963" s="6" t="str">
        <f>IFERROR(INDEX('Vendor Over-ride'!$C:$C, MATCH($R:$R,'Vendor Over-ride'!$A:$A,0)),"")</f>
        <v>G - Hands Up for Trad</v>
      </c>
      <c r="U4963" s="38" t="str">
        <f t="shared" si="847"/>
        <v>Lottery</v>
      </c>
      <c r="V4963" s="5" t="str">
        <f t="shared" si="857"/>
        <v>AWARD</v>
      </c>
      <c r="W4963" s="5" t="b">
        <f t="shared" si="854"/>
        <v>0</v>
      </c>
      <c r="X4963" s="40">
        <f t="shared" ca="1" si="855"/>
        <v>215127</v>
      </c>
      <c r="Y4963" s="30" t="b">
        <f t="shared" ca="1" si="856"/>
        <v>1</v>
      </c>
    </row>
    <row r="4964" spans="1:25" hidden="1">
      <c r="A4964" s="28" t="s">
        <v>5366</v>
      </c>
      <c r="B4964" s="28" t="s">
        <v>5367</v>
      </c>
      <c r="C4964" s="28" t="s">
        <v>4978</v>
      </c>
      <c r="D4964" s="28" t="s">
        <v>2842</v>
      </c>
      <c r="E4964" s="29">
        <v>42402</v>
      </c>
      <c r="F4964" s="28" t="s">
        <v>4625</v>
      </c>
      <c r="G4964" s="30">
        <v>1505</v>
      </c>
      <c r="H4964" s="28" t="s">
        <v>16299</v>
      </c>
      <c r="I4964" s="31">
        <v>0</v>
      </c>
      <c r="J4964" s="31">
        <v>5700</v>
      </c>
      <c r="K4964" s="28" t="s">
        <v>5763</v>
      </c>
      <c r="L4964" s="32">
        <f t="shared" si="848"/>
        <v>-5700</v>
      </c>
      <c r="M4964" s="33">
        <f t="shared" si="849"/>
        <v>5700</v>
      </c>
      <c r="N4964" s="34" t="b">
        <v>1</v>
      </c>
      <c r="O4964" s="35">
        <f t="shared" si="850"/>
        <v>5700</v>
      </c>
      <c r="P4964" s="36" t="str">
        <f t="shared" si="851"/>
        <v>G</v>
      </c>
      <c r="Q4964" s="37" t="str">
        <f t="shared" si="852"/>
        <v>Transgressive North</v>
      </c>
      <c r="R4964" s="6" t="str">
        <f t="shared" si="853"/>
        <v>G - Transgressive North</v>
      </c>
      <c r="S4964" s="6" t="str">
        <f>IFERROR(INDEX('Vendor Over-ride'!$C:$C, MATCH($R:$R,'Vendor Over-ride'!$A:$A,0)),"")</f>
        <v>G - Transgressive North</v>
      </c>
      <c r="U4964" s="38" t="str">
        <f t="shared" si="847"/>
        <v>Lottery</v>
      </c>
      <c r="V4964" s="5" t="str">
        <f t="shared" si="857"/>
        <v>AWARD</v>
      </c>
      <c r="W4964" s="5" t="b">
        <f t="shared" si="854"/>
        <v>0</v>
      </c>
      <c r="X4964" s="40">
        <f t="shared" ca="1" si="855"/>
        <v>6950</v>
      </c>
      <c r="Y4964" s="30" t="b">
        <f t="shared" ca="1" si="856"/>
        <v>0</v>
      </c>
    </row>
    <row r="4965" spans="1:25">
      <c r="A4965" s="28" t="s">
        <v>5366</v>
      </c>
      <c r="B4965" s="28" t="s">
        <v>5367</v>
      </c>
      <c r="C4965" s="28" t="s">
        <v>4978</v>
      </c>
      <c r="D4965" s="28" t="s">
        <v>2842</v>
      </c>
      <c r="E4965" s="29">
        <v>42402</v>
      </c>
      <c r="F4965" s="28" t="s">
        <v>4626</v>
      </c>
      <c r="G4965" s="30">
        <v>1505</v>
      </c>
      <c r="H4965" s="28" t="s">
        <v>16300</v>
      </c>
      <c r="I4965" s="31">
        <v>0</v>
      </c>
      <c r="J4965" s="31">
        <v>4909</v>
      </c>
      <c r="K4965" s="28" t="s">
        <v>14431</v>
      </c>
      <c r="L4965" s="32">
        <f t="shared" si="848"/>
        <v>-4909</v>
      </c>
      <c r="M4965" s="33">
        <f t="shared" si="849"/>
        <v>4909</v>
      </c>
      <c r="N4965" s="34" t="b">
        <v>1</v>
      </c>
      <c r="O4965" s="35">
        <f t="shared" si="850"/>
        <v>4909</v>
      </c>
      <c r="P4965" s="36" t="str">
        <f t="shared" si="851"/>
        <v>G</v>
      </c>
      <c r="Q4965" s="37" t="str">
        <f t="shared" si="852"/>
        <v>Greenock Arts Guild</v>
      </c>
      <c r="R4965" s="6" t="str">
        <f t="shared" si="853"/>
        <v>G - Greenock Arts Guild</v>
      </c>
      <c r="S4965" s="6" t="str">
        <f>IFERROR(INDEX('Vendor Over-ride'!$C:$C, MATCH($R:$R,'Vendor Over-ride'!$A:$A,0)),"")</f>
        <v>G - Greenock Arts Guild</v>
      </c>
      <c r="U4965" s="38" t="str">
        <f t="shared" si="847"/>
        <v>Lottery</v>
      </c>
      <c r="V4965" s="5" t="str">
        <f t="shared" si="857"/>
        <v>AWARD</v>
      </c>
      <c r="W4965" s="5" t="b">
        <f t="shared" si="854"/>
        <v>0</v>
      </c>
      <c r="X4965" s="40">
        <f t="shared" ca="1" si="855"/>
        <v>211784</v>
      </c>
      <c r="Y4965" s="30" t="b">
        <f t="shared" ca="1" si="856"/>
        <v>1</v>
      </c>
    </row>
    <row r="4966" spans="1:25">
      <c r="A4966" s="28" t="s">
        <v>5366</v>
      </c>
      <c r="B4966" s="28" t="s">
        <v>5367</v>
      </c>
      <c r="C4966" s="28" t="s">
        <v>4978</v>
      </c>
      <c r="D4966" s="28" t="s">
        <v>2842</v>
      </c>
      <c r="E4966" s="29">
        <v>42402</v>
      </c>
      <c r="F4966" s="28" t="s">
        <v>4627</v>
      </c>
      <c r="G4966" s="30">
        <v>1505</v>
      </c>
      <c r="H4966" s="28" t="s">
        <v>16301</v>
      </c>
      <c r="I4966" s="31">
        <v>0</v>
      </c>
      <c r="J4966" s="31">
        <v>10489</v>
      </c>
      <c r="K4966" s="28" t="s">
        <v>14248</v>
      </c>
      <c r="L4966" s="32">
        <f t="shared" si="848"/>
        <v>-10489</v>
      </c>
      <c r="M4966" s="33">
        <f t="shared" si="849"/>
        <v>10489</v>
      </c>
      <c r="N4966" s="34" t="b">
        <v>1</v>
      </c>
      <c r="O4966" s="35">
        <f t="shared" si="850"/>
        <v>10489</v>
      </c>
      <c r="P4966" s="36" t="str">
        <f t="shared" si="851"/>
        <v>G</v>
      </c>
      <c r="Q4966" s="37" t="str">
        <f t="shared" si="852"/>
        <v>Tony Cownie and Liz Lochhead (Sarah Gray)</v>
      </c>
      <c r="R4966" s="6" t="str">
        <f t="shared" si="853"/>
        <v>G - Tony Cownie and Liz Lochhead (Sarah Gray)</v>
      </c>
      <c r="S4966" s="6" t="str">
        <f>IFERROR(INDEX('Vendor Over-ride'!$C:$C, MATCH($R:$R,'Vendor Over-ride'!$A:$A,0)),"")</f>
        <v>G - Tony Cownie and Liz Lochhead (Sarah Gray)</v>
      </c>
      <c r="U4966" s="38" t="str">
        <f t="shared" si="847"/>
        <v>Lottery</v>
      </c>
      <c r="V4966" s="5" t="str">
        <f t="shared" si="857"/>
        <v>AWARD</v>
      </c>
      <c r="W4966" s="5" t="b">
        <f t="shared" si="854"/>
        <v>0</v>
      </c>
      <c r="X4966" s="40">
        <f t="shared" ca="1" si="855"/>
        <v>41957</v>
      </c>
      <c r="Y4966" s="30" t="b">
        <f t="shared" ca="1" si="856"/>
        <v>1</v>
      </c>
    </row>
    <row r="4967" spans="1:25">
      <c r="A4967" s="28" t="s">
        <v>5366</v>
      </c>
      <c r="B4967" s="28" t="s">
        <v>5367</v>
      </c>
      <c r="C4967" s="28" t="s">
        <v>4978</v>
      </c>
      <c r="D4967" s="28" t="s">
        <v>2842</v>
      </c>
      <c r="E4967" s="29">
        <v>42402</v>
      </c>
      <c r="F4967" s="28" t="s">
        <v>4629</v>
      </c>
      <c r="G4967" s="30">
        <v>1505</v>
      </c>
      <c r="H4967" s="28" t="s">
        <v>16302</v>
      </c>
      <c r="I4967" s="31">
        <v>0</v>
      </c>
      <c r="J4967" s="31">
        <v>22500</v>
      </c>
      <c r="K4967" s="28" t="s">
        <v>14257</v>
      </c>
      <c r="L4967" s="32">
        <f t="shared" si="848"/>
        <v>-22500</v>
      </c>
      <c r="M4967" s="33">
        <f t="shared" si="849"/>
        <v>22500</v>
      </c>
      <c r="N4967" s="34" t="b">
        <v>1</v>
      </c>
      <c r="O4967" s="35">
        <f t="shared" si="850"/>
        <v>22500</v>
      </c>
      <c r="P4967" s="36" t="str">
        <f t="shared" si="851"/>
        <v>G</v>
      </c>
      <c r="Q4967" s="37" t="str">
        <f t="shared" si="852"/>
        <v>Glasgow Life</v>
      </c>
      <c r="R4967" s="6" t="str">
        <f t="shared" si="853"/>
        <v>G - Glasgow Life</v>
      </c>
      <c r="S4967" s="6" t="str">
        <f>IFERROR(INDEX('Vendor Over-ride'!$C:$C, MATCH($R:$R,'Vendor Over-ride'!$A:$A,0)),"")</f>
        <v>G - Glasgow Life</v>
      </c>
      <c r="U4967" s="38" t="str">
        <f t="shared" si="847"/>
        <v>Lottery</v>
      </c>
      <c r="V4967" s="5" t="str">
        <f t="shared" si="857"/>
        <v>AWARD</v>
      </c>
      <c r="W4967" s="5" t="b">
        <f t="shared" si="854"/>
        <v>0</v>
      </c>
      <c r="X4967" s="40">
        <f t="shared" ca="1" si="855"/>
        <v>114000</v>
      </c>
      <c r="Y4967" s="30" t="b">
        <f t="shared" ca="1" si="856"/>
        <v>1</v>
      </c>
    </row>
    <row r="4968" spans="1:25">
      <c r="A4968" s="28" t="s">
        <v>5366</v>
      </c>
      <c r="B4968" s="28" t="s">
        <v>5367</v>
      </c>
      <c r="C4968" s="28" t="s">
        <v>4978</v>
      </c>
      <c r="D4968" s="28" t="s">
        <v>2842</v>
      </c>
      <c r="E4968" s="29">
        <v>42402</v>
      </c>
      <c r="F4968" s="28" t="s">
        <v>4631</v>
      </c>
      <c r="G4968" s="30">
        <v>1505</v>
      </c>
      <c r="H4968" s="28" t="s">
        <v>16303</v>
      </c>
      <c r="I4968" s="31">
        <v>0</v>
      </c>
      <c r="J4968" s="31">
        <v>7344</v>
      </c>
      <c r="K4968" s="28" t="s">
        <v>14390</v>
      </c>
      <c r="L4968" s="32">
        <f t="shared" si="848"/>
        <v>-7344</v>
      </c>
      <c r="M4968" s="33">
        <f t="shared" si="849"/>
        <v>7344</v>
      </c>
      <c r="N4968" s="34" t="b">
        <v>1</v>
      </c>
      <c r="O4968" s="35">
        <f t="shared" si="850"/>
        <v>7344</v>
      </c>
      <c r="P4968" s="36" t="str">
        <f t="shared" si="851"/>
        <v>G</v>
      </c>
      <c r="Q4968" s="37" t="str">
        <f t="shared" si="852"/>
        <v>Lyth Arts Centre</v>
      </c>
      <c r="R4968" s="6" t="str">
        <f t="shared" si="853"/>
        <v>G - Lyth Arts Centre</v>
      </c>
      <c r="S4968" s="6" t="str">
        <f>IFERROR(INDEX('Vendor Over-ride'!$C:$C, MATCH($R:$R,'Vendor Over-ride'!$A:$A,0)),"")</f>
        <v>G - Lyth Arts Centre</v>
      </c>
      <c r="U4968" s="38" t="str">
        <f t="shared" si="847"/>
        <v>Lottery</v>
      </c>
      <c r="V4968" s="5" t="str">
        <f t="shared" si="857"/>
        <v>AWARD</v>
      </c>
      <c r="W4968" s="5" t="b">
        <f t="shared" si="854"/>
        <v>0</v>
      </c>
      <c r="X4968" s="40">
        <f t="shared" ca="1" si="855"/>
        <v>115317</v>
      </c>
      <c r="Y4968" s="30" t="b">
        <f t="shared" ca="1" si="856"/>
        <v>1</v>
      </c>
    </row>
    <row r="4969" spans="1:25" hidden="1">
      <c r="A4969" s="28" t="s">
        <v>5366</v>
      </c>
      <c r="B4969" s="28" t="s">
        <v>5367</v>
      </c>
      <c r="C4969" s="28" t="s">
        <v>4978</v>
      </c>
      <c r="D4969" s="28" t="s">
        <v>2842</v>
      </c>
      <c r="E4969" s="29">
        <v>42402</v>
      </c>
      <c r="F4969" s="28" t="s">
        <v>4632</v>
      </c>
      <c r="G4969" s="30">
        <v>1505</v>
      </c>
      <c r="H4969" s="28" t="s">
        <v>16304</v>
      </c>
      <c r="I4969" s="31">
        <v>0</v>
      </c>
      <c r="J4969" s="31">
        <v>600</v>
      </c>
      <c r="K4969" s="28" t="s">
        <v>14507</v>
      </c>
      <c r="L4969" s="32">
        <f t="shared" si="848"/>
        <v>-600</v>
      </c>
      <c r="M4969" s="33">
        <f t="shared" si="849"/>
        <v>600</v>
      </c>
      <c r="N4969" s="34" t="b">
        <v>1</v>
      </c>
      <c r="O4969" s="35">
        <f t="shared" si="850"/>
        <v>600</v>
      </c>
      <c r="P4969" s="36" t="str">
        <f t="shared" si="851"/>
        <v>G</v>
      </c>
      <c r="Q4969" s="37" t="str">
        <f t="shared" si="852"/>
        <v>Ewan Morrison</v>
      </c>
      <c r="R4969" s="6" t="str">
        <f t="shared" si="853"/>
        <v>G - Ewan Morrison</v>
      </c>
      <c r="S4969" s="6" t="str">
        <f>IFERROR(INDEX('Vendor Over-ride'!$C:$C, MATCH($R:$R,'Vendor Over-ride'!$A:$A,0)),"")</f>
        <v>G - Ewan Morrison</v>
      </c>
      <c r="U4969" s="38" t="str">
        <f t="shared" si="847"/>
        <v>Lottery</v>
      </c>
      <c r="V4969" s="5" t="str">
        <f t="shared" si="857"/>
        <v>AWARD</v>
      </c>
      <c r="W4969" s="5" t="b">
        <f t="shared" si="854"/>
        <v>0</v>
      </c>
      <c r="X4969" s="40">
        <f t="shared" ca="1" si="855"/>
        <v>10800</v>
      </c>
      <c r="Y4969" s="30" t="b">
        <f t="shared" ca="1" si="856"/>
        <v>0</v>
      </c>
    </row>
    <row r="4970" spans="1:25" hidden="1">
      <c r="A4970" s="28" t="s">
        <v>5366</v>
      </c>
      <c r="B4970" s="28" t="s">
        <v>5367</v>
      </c>
      <c r="C4970" s="28" t="s">
        <v>4978</v>
      </c>
      <c r="D4970" s="28" t="s">
        <v>2842</v>
      </c>
      <c r="E4970" s="29">
        <v>42402</v>
      </c>
      <c r="F4970" s="28" t="s">
        <v>16305</v>
      </c>
      <c r="G4970" s="30">
        <v>1505</v>
      </c>
      <c r="H4970" s="28" t="s">
        <v>16306</v>
      </c>
      <c r="I4970" s="31">
        <v>0</v>
      </c>
      <c r="J4970" s="31">
        <v>2000</v>
      </c>
      <c r="K4970" s="28" t="s">
        <v>14551</v>
      </c>
      <c r="L4970" s="32">
        <f t="shared" si="848"/>
        <v>-2000</v>
      </c>
      <c r="M4970" s="33">
        <f t="shared" si="849"/>
        <v>2000</v>
      </c>
      <c r="N4970" s="34" t="b">
        <v>1</v>
      </c>
      <c r="O4970" s="35">
        <f t="shared" si="850"/>
        <v>2000</v>
      </c>
      <c r="P4970" s="36" t="str">
        <f t="shared" si="851"/>
        <v>G</v>
      </c>
      <c r="Q4970" s="37" t="str">
        <f t="shared" si="852"/>
        <v>Matthew Whiteside</v>
      </c>
      <c r="R4970" s="6" t="str">
        <f t="shared" si="853"/>
        <v>G - Matthew Whiteside</v>
      </c>
      <c r="S4970" s="6" t="str">
        <f>IFERROR(INDEX('Vendor Over-ride'!$C:$C, MATCH($R:$R,'Vendor Over-ride'!$A:$A,0)),"")</f>
        <v>G - Matthew Whiteside</v>
      </c>
      <c r="U4970" s="38" t="str">
        <f t="shared" si="847"/>
        <v>Lottery</v>
      </c>
      <c r="V4970" s="5" t="str">
        <f t="shared" si="857"/>
        <v>AWARD</v>
      </c>
      <c r="W4970" s="5" t="b">
        <f t="shared" si="854"/>
        <v>0</v>
      </c>
      <c r="X4970" s="40">
        <f t="shared" ca="1" si="855"/>
        <v>8096</v>
      </c>
      <c r="Y4970" s="30" t="b">
        <f t="shared" ca="1" si="856"/>
        <v>0</v>
      </c>
    </row>
    <row r="4971" spans="1:25">
      <c r="A4971" s="28" t="s">
        <v>5366</v>
      </c>
      <c r="B4971" s="28" t="s">
        <v>5367</v>
      </c>
      <c r="C4971" s="28" t="s">
        <v>4978</v>
      </c>
      <c r="D4971" s="28" t="s">
        <v>2842</v>
      </c>
      <c r="E4971" s="29">
        <v>42402</v>
      </c>
      <c r="F4971" s="28" t="s">
        <v>4633</v>
      </c>
      <c r="G4971" s="30">
        <v>1505</v>
      </c>
      <c r="H4971" s="28" t="s">
        <v>16307</v>
      </c>
      <c r="I4971" s="31">
        <v>0</v>
      </c>
      <c r="J4971" s="31">
        <v>52500</v>
      </c>
      <c r="K4971" s="28" t="s">
        <v>14653</v>
      </c>
      <c r="L4971" s="32">
        <f t="shared" si="848"/>
        <v>-52500</v>
      </c>
      <c r="M4971" s="33">
        <f t="shared" si="849"/>
        <v>52500</v>
      </c>
      <c r="N4971" s="34" t="b">
        <v>1</v>
      </c>
      <c r="O4971" s="35">
        <f t="shared" si="850"/>
        <v>52500</v>
      </c>
      <c r="P4971" s="36" t="str">
        <f t="shared" si="851"/>
        <v>G</v>
      </c>
      <c r="Q4971" s="37" t="str">
        <f t="shared" si="852"/>
        <v>Jazz Scotland Ltd</v>
      </c>
      <c r="R4971" s="6" t="str">
        <f t="shared" si="853"/>
        <v>G - Jazz Scotland Ltd</v>
      </c>
      <c r="S4971" s="6" t="str">
        <f>IFERROR(INDEX('Vendor Over-ride'!$C:$C, MATCH($R:$R,'Vendor Over-ride'!$A:$A,0)),"")</f>
        <v>G - Jazz Scotland Ltd</v>
      </c>
      <c r="U4971" s="38" t="str">
        <f t="shared" si="847"/>
        <v>Lottery</v>
      </c>
      <c r="V4971" s="5" t="str">
        <f t="shared" si="857"/>
        <v>AWARD</v>
      </c>
      <c r="W4971" s="5" t="b">
        <f t="shared" si="854"/>
        <v>1</v>
      </c>
      <c r="X4971" s="40">
        <f t="shared" ca="1" si="855"/>
        <v>112500</v>
      </c>
      <c r="Y4971" s="30" t="b">
        <f t="shared" ca="1" si="856"/>
        <v>1</v>
      </c>
    </row>
    <row r="4972" spans="1:25" hidden="1">
      <c r="A4972" s="28" t="s">
        <v>5366</v>
      </c>
      <c r="B4972" s="28" t="s">
        <v>5367</v>
      </c>
      <c r="C4972" s="28" t="s">
        <v>4978</v>
      </c>
      <c r="D4972" s="28" t="s">
        <v>2842</v>
      </c>
      <c r="E4972" s="29">
        <v>42402</v>
      </c>
      <c r="F4972" s="28" t="s">
        <v>4634</v>
      </c>
      <c r="G4972" s="30">
        <v>1505</v>
      </c>
      <c r="H4972" s="28" t="s">
        <v>16308</v>
      </c>
      <c r="I4972" s="31">
        <v>0</v>
      </c>
      <c r="J4972" s="31">
        <v>1150</v>
      </c>
      <c r="K4972" s="28" t="s">
        <v>14907</v>
      </c>
      <c r="L4972" s="32">
        <f t="shared" si="848"/>
        <v>-1150</v>
      </c>
      <c r="M4972" s="33">
        <f t="shared" si="849"/>
        <v>1150</v>
      </c>
      <c r="N4972" s="34" t="b">
        <v>1</v>
      </c>
      <c r="O4972" s="35">
        <f t="shared" si="850"/>
        <v>1150</v>
      </c>
      <c r="P4972" s="36" t="str">
        <f t="shared" si="851"/>
        <v>G</v>
      </c>
      <c r="Q4972" s="37" t="str">
        <f t="shared" si="852"/>
        <v>David Ian Warner</v>
      </c>
      <c r="R4972" s="6" t="str">
        <f t="shared" si="853"/>
        <v>G - David Ian Warner</v>
      </c>
      <c r="S4972" s="6" t="str">
        <f>IFERROR(INDEX('Vendor Over-ride'!$C:$C, MATCH($R:$R,'Vendor Over-ride'!$A:$A,0)),"")</f>
        <v>G - David Ian Warner</v>
      </c>
      <c r="U4972" s="38" t="str">
        <f t="shared" si="847"/>
        <v>Lottery</v>
      </c>
      <c r="V4972" s="5" t="str">
        <f t="shared" si="857"/>
        <v>AWARD</v>
      </c>
      <c r="W4972" s="5" t="b">
        <f t="shared" si="854"/>
        <v>0</v>
      </c>
      <c r="X4972" s="40">
        <f t="shared" ca="1" si="855"/>
        <v>4600</v>
      </c>
      <c r="Y4972" s="30" t="b">
        <f t="shared" ca="1" si="856"/>
        <v>0</v>
      </c>
    </row>
    <row r="4973" spans="1:25" hidden="1">
      <c r="A4973" s="28" t="s">
        <v>5366</v>
      </c>
      <c r="B4973" s="28" t="s">
        <v>5367</v>
      </c>
      <c r="C4973" s="28" t="s">
        <v>4978</v>
      </c>
      <c r="D4973" s="28" t="s">
        <v>2842</v>
      </c>
      <c r="E4973" s="29">
        <v>42402</v>
      </c>
      <c r="F4973" s="28" t="s">
        <v>4635</v>
      </c>
      <c r="G4973" s="30">
        <v>1505</v>
      </c>
      <c r="H4973" s="28" t="s">
        <v>16309</v>
      </c>
      <c r="I4973" s="31">
        <v>0</v>
      </c>
      <c r="J4973" s="31">
        <v>3611</v>
      </c>
      <c r="K4973" s="28" t="s">
        <v>15048</v>
      </c>
      <c r="L4973" s="32">
        <f t="shared" si="848"/>
        <v>-3611</v>
      </c>
      <c r="M4973" s="33">
        <f t="shared" si="849"/>
        <v>3611</v>
      </c>
      <c r="N4973" s="34" t="b">
        <v>1</v>
      </c>
      <c r="O4973" s="35">
        <f t="shared" si="850"/>
        <v>3611</v>
      </c>
      <c r="P4973" s="36" t="str">
        <f t="shared" si="851"/>
        <v>G</v>
      </c>
      <c r="Q4973" s="37" t="str">
        <f t="shared" si="852"/>
        <v>Annie George</v>
      </c>
      <c r="R4973" s="6" t="str">
        <f t="shared" si="853"/>
        <v>G - Annie George</v>
      </c>
      <c r="S4973" s="6" t="str">
        <f>IFERROR(INDEX('Vendor Over-ride'!$C:$C, MATCH($R:$R,'Vendor Over-ride'!$A:$A,0)),"")</f>
        <v>G - Annie George</v>
      </c>
      <c r="U4973" s="38" t="str">
        <f t="shared" si="847"/>
        <v>Lottery</v>
      </c>
      <c r="V4973" s="5" t="str">
        <f t="shared" si="857"/>
        <v>AWARD</v>
      </c>
      <c r="W4973" s="5" t="b">
        <f t="shared" si="854"/>
        <v>0</v>
      </c>
      <c r="X4973" s="40">
        <f t="shared" ca="1" si="855"/>
        <v>14445</v>
      </c>
      <c r="Y4973" s="30" t="b">
        <f t="shared" ca="1" si="856"/>
        <v>0</v>
      </c>
    </row>
    <row r="4974" spans="1:25">
      <c r="A4974" s="28" t="s">
        <v>5366</v>
      </c>
      <c r="B4974" s="28" t="s">
        <v>5367</v>
      </c>
      <c r="C4974" s="28" t="s">
        <v>4978</v>
      </c>
      <c r="D4974" s="28" t="s">
        <v>2842</v>
      </c>
      <c r="E4974" s="29">
        <v>42402</v>
      </c>
      <c r="F4974" s="28" t="s">
        <v>4637</v>
      </c>
      <c r="G4974" s="30">
        <v>1505</v>
      </c>
      <c r="H4974" s="28" t="s">
        <v>16310</v>
      </c>
      <c r="I4974" s="31">
        <v>0</v>
      </c>
      <c r="J4974" s="31">
        <v>3125</v>
      </c>
      <c r="K4974" s="28" t="s">
        <v>15529</v>
      </c>
      <c r="L4974" s="32">
        <f t="shared" si="848"/>
        <v>-3125</v>
      </c>
      <c r="M4974" s="33">
        <f t="shared" si="849"/>
        <v>3125</v>
      </c>
      <c r="N4974" s="34" t="b">
        <v>1</v>
      </c>
      <c r="O4974" s="35">
        <f t="shared" si="850"/>
        <v>3125</v>
      </c>
      <c r="P4974" s="36" t="str">
        <f t="shared" si="851"/>
        <v>G</v>
      </c>
      <c r="Q4974" s="37" t="str">
        <f t="shared" si="852"/>
        <v>Janis Claxton Dance</v>
      </c>
      <c r="R4974" s="6" t="str">
        <f t="shared" si="853"/>
        <v>G - Janis Claxton Dance</v>
      </c>
      <c r="S4974" s="6" t="str">
        <f>IFERROR(INDEX('Vendor Over-ride'!$C:$C, MATCH($R:$R,'Vendor Over-ride'!$A:$A,0)),"")</f>
        <v>G - Janis Claxton Dance</v>
      </c>
      <c r="U4974" s="38" t="str">
        <f t="shared" si="847"/>
        <v>Lottery</v>
      </c>
      <c r="V4974" s="5" t="str">
        <f t="shared" si="857"/>
        <v>AWARD</v>
      </c>
      <c r="W4974" s="5" t="b">
        <f t="shared" si="854"/>
        <v>0</v>
      </c>
      <c r="X4974" s="40">
        <f t="shared" ca="1" si="855"/>
        <v>32124</v>
      </c>
      <c r="Y4974" s="30" t="b">
        <f t="shared" ca="1" si="856"/>
        <v>1</v>
      </c>
    </row>
    <row r="4975" spans="1:25" hidden="1">
      <c r="A4975" s="28" t="s">
        <v>5366</v>
      </c>
      <c r="B4975" s="28" t="s">
        <v>5367</v>
      </c>
      <c r="C4975" s="28" t="s">
        <v>4978</v>
      </c>
      <c r="D4975" s="28" t="s">
        <v>2842</v>
      </c>
      <c r="E4975" s="29">
        <v>42402</v>
      </c>
      <c r="F4975" s="28" t="s">
        <v>4638</v>
      </c>
      <c r="G4975" s="30">
        <v>1505</v>
      </c>
      <c r="H4975" s="28" t="s">
        <v>16311</v>
      </c>
      <c r="I4975" s="31">
        <v>0</v>
      </c>
      <c r="J4975" s="31">
        <v>750</v>
      </c>
      <c r="K4975" s="28" t="s">
        <v>16312</v>
      </c>
      <c r="L4975" s="32">
        <f t="shared" si="848"/>
        <v>-750</v>
      </c>
      <c r="M4975" s="33">
        <f t="shared" si="849"/>
        <v>750</v>
      </c>
      <c r="N4975" s="34" t="b">
        <v>1</v>
      </c>
      <c r="O4975" s="35">
        <f t="shared" si="850"/>
        <v>750</v>
      </c>
      <c r="P4975" s="36" t="str">
        <f t="shared" si="851"/>
        <v>G</v>
      </c>
      <c r="Q4975" s="37" t="str">
        <f t="shared" si="852"/>
        <v>Lynda Radley</v>
      </c>
      <c r="R4975" s="6" t="str">
        <f t="shared" si="853"/>
        <v>G - Lynda Radley</v>
      </c>
      <c r="S4975" s="6" t="str">
        <f>IFERROR(INDEX('Vendor Over-ride'!$C:$C, MATCH($R:$R,'Vendor Over-ride'!$A:$A,0)),"")</f>
        <v>G - Lynda Radley</v>
      </c>
      <c r="U4975" s="38" t="str">
        <f t="shared" ref="U4975:U5038" si="858">"Lottery"</f>
        <v>Lottery</v>
      </c>
      <c r="V4975" s="5" t="str">
        <f t="shared" si="857"/>
        <v>AWARD</v>
      </c>
      <c r="W4975" s="5" t="b">
        <f t="shared" si="854"/>
        <v>0</v>
      </c>
      <c r="X4975" s="40">
        <f t="shared" ca="1" si="855"/>
        <v>750</v>
      </c>
      <c r="Y4975" s="30" t="b">
        <f t="shared" ca="1" si="856"/>
        <v>0</v>
      </c>
    </row>
    <row r="4976" spans="1:25">
      <c r="A4976" s="28" t="s">
        <v>5366</v>
      </c>
      <c r="B4976" s="28" t="s">
        <v>5367</v>
      </c>
      <c r="C4976" s="28" t="s">
        <v>4978</v>
      </c>
      <c r="D4976" s="28" t="s">
        <v>2842</v>
      </c>
      <c r="E4976" s="29">
        <v>42402</v>
      </c>
      <c r="F4976" s="28" t="s">
        <v>4640</v>
      </c>
      <c r="G4976" s="30">
        <v>1505</v>
      </c>
      <c r="H4976" s="28" t="s">
        <v>16313</v>
      </c>
      <c r="I4976" s="31">
        <v>0</v>
      </c>
      <c r="J4976" s="31">
        <v>45000</v>
      </c>
      <c r="K4976" s="28" t="s">
        <v>16314</v>
      </c>
      <c r="L4976" s="32">
        <f t="shared" si="848"/>
        <v>-45000</v>
      </c>
      <c r="M4976" s="33">
        <f t="shared" si="849"/>
        <v>45000</v>
      </c>
      <c r="N4976" s="34" t="b">
        <v>1</v>
      </c>
      <c r="O4976" s="35">
        <f t="shared" si="850"/>
        <v>45000</v>
      </c>
      <c r="P4976" s="36" t="str">
        <f t="shared" si="851"/>
        <v>G</v>
      </c>
      <c r="Q4976" s="37" t="str">
        <f t="shared" si="852"/>
        <v>Lamp of Lothian Trust</v>
      </c>
      <c r="R4976" s="6" t="str">
        <f t="shared" si="853"/>
        <v>G - Lamp of Lothian Trust</v>
      </c>
      <c r="S4976" s="6" t="str">
        <f>IFERROR(INDEX('Vendor Over-ride'!$C:$C, MATCH($R:$R,'Vendor Over-ride'!$A:$A,0)),"")</f>
        <v>G - Lamp of Lothian Trust</v>
      </c>
      <c r="U4976" s="38" t="str">
        <f t="shared" si="858"/>
        <v>Lottery</v>
      </c>
      <c r="V4976" s="5" t="str">
        <f t="shared" si="857"/>
        <v>AWARD</v>
      </c>
      <c r="W4976" s="5" t="b">
        <f t="shared" si="854"/>
        <v>1</v>
      </c>
      <c r="X4976" s="40">
        <f t="shared" ca="1" si="855"/>
        <v>45000</v>
      </c>
      <c r="Y4976" s="30" t="b">
        <f t="shared" ca="1" si="856"/>
        <v>1</v>
      </c>
    </row>
    <row r="4977" spans="1:25" hidden="1">
      <c r="A4977" s="28" t="s">
        <v>5366</v>
      </c>
      <c r="B4977" s="28" t="s">
        <v>5367</v>
      </c>
      <c r="C4977" s="28" t="s">
        <v>4978</v>
      </c>
      <c r="D4977" s="28" t="s">
        <v>2842</v>
      </c>
      <c r="E4977" s="29">
        <v>42402</v>
      </c>
      <c r="F4977" s="28" t="s">
        <v>4641</v>
      </c>
      <c r="G4977" s="30">
        <v>1505</v>
      </c>
      <c r="H4977" s="28" t="s">
        <v>16315</v>
      </c>
      <c r="I4977" s="31">
        <v>0</v>
      </c>
      <c r="J4977" s="31">
        <v>2700</v>
      </c>
      <c r="K4977" s="28" t="s">
        <v>16316</v>
      </c>
      <c r="L4977" s="32">
        <f t="shared" si="848"/>
        <v>-2700</v>
      </c>
      <c r="M4977" s="33">
        <f t="shared" si="849"/>
        <v>2700</v>
      </c>
      <c r="N4977" s="34" t="b">
        <v>1</v>
      </c>
      <c r="O4977" s="35">
        <f t="shared" si="850"/>
        <v>2700</v>
      </c>
      <c r="P4977" s="36" t="str">
        <f t="shared" si="851"/>
        <v>G</v>
      </c>
      <c r="Q4977" s="37" t="str">
        <f t="shared" si="852"/>
        <v>Fraser Langton</v>
      </c>
      <c r="R4977" s="6" t="str">
        <f t="shared" si="853"/>
        <v>G - Fraser Langton</v>
      </c>
      <c r="S4977" s="6" t="str">
        <f>IFERROR(INDEX('Vendor Over-ride'!$C:$C, MATCH($R:$R,'Vendor Over-ride'!$A:$A,0)),"")</f>
        <v>G - Fraser Langton</v>
      </c>
      <c r="U4977" s="38" t="str">
        <f t="shared" si="858"/>
        <v>Lottery</v>
      </c>
      <c r="V4977" s="5" t="str">
        <f t="shared" si="857"/>
        <v>AWARD</v>
      </c>
      <c r="W4977" s="5" t="b">
        <f t="shared" si="854"/>
        <v>0</v>
      </c>
      <c r="X4977" s="40">
        <f t="shared" ca="1" si="855"/>
        <v>2700</v>
      </c>
      <c r="Y4977" s="30" t="b">
        <f t="shared" ca="1" si="856"/>
        <v>0</v>
      </c>
    </row>
    <row r="4978" spans="1:25">
      <c r="A4978" s="28" t="s">
        <v>5366</v>
      </c>
      <c r="B4978" s="28" t="s">
        <v>5367</v>
      </c>
      <c r="C4978" s="28" t="s">
        <v>4978</v>
      </c>
      <c r="D4978" s="28" t="s">
        <v>2842</v>
      </c>
      <c r="E4978" s="29">
        <v>42402</v>
      </c>
      <c r="F4978" s="28" t="s">
        <v>4642</v>
      </c>
      <c r="G4978" s="30">
        <v>1505</v>
      </c>
      <c r="H4978" s="28" t="s">
        <v>16317</v>
      </c>
      <c r="I4978" s="31">
        <v>0</v>
      </c>
      <c r="J4978" s="31">
        <v>30000</v>
      </c>
      <c r="K4978" s="28" t="s">
        <v>16318</v>
      </c>
      <c r="L4978" s="32">
        <f t="shared" si="848"/>
        <v>-30000</v>
      </c>
      <c r="M4978" s="33">
        <f t="shared" si="849"/>
        <v>30000</v>
      </c>
      <c r="N4978" s="34" t="b">
        <v>1</v>
      </c>
      <c r="O4978" s="35">
        <f t="shared" si="850"/>
        <v>30000</v>
      </c>
      <c r="P4978" s="36" t="str">
        <f t="shared" si="851"/>
        <v>G</v>
      </c>
      <c r="Q4978" s="37" t="str">
        <f t="shared" si="852"/>
        <v>Stammer Productions (Colette Sadler)</v>
      </c>
      <c r="R4978" s="6" t="str">
        <f t="shared" si="853"/>
        <v>G - Stammer Productions (Colette Sadler)</v>
      </c>
      <c r="S4978" s="6" t="str">
        <f>IFERROR(INDEX('Vendor Over-ride'!$C:$C, MATCH($R:$R,'Vendor Over-ride'!$A:$A,0)),"")</f>
        <v>G - Stammer Productions (Colette Sadler)</v>
      </c>
      <c r="U4978" s="38" t="str">
        <f t="shared" si="858"/>
        <v>Lottery</v>
      </c>
      <c r="V4978" s="5" t="str">
        <f t="shared" si="857"/>
        <v>AWARD</v>
      </c>
      <c r="W4978" s="5" t="b">
        <f t="shared" si="854"/>
        <v>1</v>
      </c>
      <c r="X4978" s="40">
        <f t="shared" ca="1" si="855"/>
        <v>30000</v>
      </c>
      <c r="Y4978" s="30" t="b">
        <f t="shared" ca="1" si="856"/>
        <v>1</v>
      </c>
    </row>
    <row r="4979" spans="1:25" hidden="1">
      <c r="A4979" s="28" t="s">
        <v>5366</v>
      </c>
      <c r="B4979" s="28" t="s">
        <v>5367</v>
      </c>
      <c r="C4979" s="28" t="s">
        <v>4978</v>
      </c>
      <c r="D4979" s="28" t="s">
        <v>2842</v>
      </c>
      <c r="E4979" s="29">
        <v>42402</v>
      </c>
      <c r="F4979" s="28" t="s">
        <v>4643</v>
      </c>
      <c r="G4979" s="30">
        <v>1505</v>
      </c>
      <c r="H4979" s="28" t="s">
        <v>16319</v>
      </c>
      <c r="I4979" s="31">
        <v>0</v>
      </c>
      <c r="J4979" s="31">
        <v>12750</v>
      </c>
      <c r="K4979" s="28" t="s">
        <v>16320</v>
      </c>
      <c r="L4979" s="32">
        <f t="shared" si="848"/>
        <v>-12750</v>
      </c>
      <c r="M4979" s="33">
        <f t="shared" si="849"/>
        <v>12750</v>
      </c>
      <c r="N4979" s="34" t="b">
        <v>1</v>
      </c>
      <c r="O4979" s="35">
        <f t="shared" si="850"/>
        <v>12750</v>
      </c>
      <c r="P4979" s="36" t="str">
        <f t="shared" si="851"/>
        <v>G</v>
      </c>
      <c r="Q4979" s="37" t="str">
        <f t="shared" si="852"/>
        <v>Grampian Hospital Arts Trust (Aberdeen Royal Infir</v>
      </c>
      <c r="R4979" s="6" t="str">
        <f t="shared" si="853"/>
        <v>G - Grampian Hospital Arts Trust (Aberdeen Royal Infir</v>
      </c>
      <c r="S4979" s="6" t="str">
        <f>IFERROR(INDEX('Vendor Over-ride'!$C:$C, MATCH($R:$R,'Vendor Over-ride'!$A:$A,0)),"")</f>
        <v>G - Grampian Hospital Arts Trust (Aberdeen Royal Infir</v>
      </c>
      <c r="U4979" s="38" t="str">
        <f t="shared" si="858"/>
        <v>Lottery</v>
      </c>
      <c r="V4979" s="5" t="str">
        <f t="shared" si="857"/>
        <v>AWARD</v>
      </c>
      <c r="W4979" s="5" t="b">
        <f t="shared" si="854"/>
        <v>0</v>
      </c>
      <c r="X4979" s="40">
        <f t="shared" ca="1" si="855"/>
        <v>12750</v>
      </c>
      <c r="Y4979" s="30" t="b">
        <f t="shared" ca="1" si="856"/>
        <v>0</v>
      </c>
    </row>
    <row r="4980" spans="1:25" hidden="1">
      <c r="A4980" s="28" t="s">
        <v>5366</v>
      </c>
      <c r="B4980" s="28" t="s">
        <v>5367</v>
      </c>
      <c r="C4980" s="28" t="s">
        <v>4978</v>
      </c>
      <c r="D4980" s="28" t="s">
        <v>2842</v>
      </c>
      <c r="E4980" s="29">
        <v>42402</v>
      </c>
      <c r="F4980" s="28" t="s">
        <v>4645</v>
      </c>
      <c r="G4980" s="30">
        <v>1505</v>
      </c>
      <c r="H4980" s="28" t="s">
        <v>16321</v>
      </c>
      <c r="I4980" s="31">
        <v>0</v>
      </c>
      <c r="J4980" s="31">
        <v>3375</v>
      </c>
      <c r="K4980" s="28" t="s">
        <v>16322</v>
      </c>
      <c r="L4980" s="32">
        <f t="shared" si="848"/>
        <v>-3375</v>
      </c>
      <c r="M4980" s="33">
        <f t="shared" si="849"/>
        <v>3375</v>
      </c>
      <c r="N4980" s="34" t="b">
        <v>1</v>
      </c>
      <c r="O4980" s="35">
        <f t="shared" si="850"/>
        <v>3375</v>
      </c>
      <c r="P4980" s="36" t="str">
        <f t="shared" si="851"/>
        <v>G</v>
      </c>
      <c r="Q4980" s="37" t="str">
        <f t="shared" si="852"/>
        <v>University of Glasgow</v>
      </c>
      <c r="R4980" s="6" t="str">
        <f t="shared" si="853"/>
        <v>G - University of Glasgow</v>
      </c>
      <c r="S4980" s="6" t="str">
        <f>IFERROR(INDEX('Vendor Over-ride'!$C:$C, MATCH($R:$R,'Vendor Over-ride'!$A:$A,0)),"")</f>
        <v>G - University of Glasgow</v>
      </c>
      <c r="U4980" s="38" t="str">
        <f t="shared" si="858"/>
        <v>Lottery</v>
      </c>
      <c r="V4980" s="5" t="str">
        <f t="shared" si="857"/>
        <v>AWARD</v>
      </c>
      <c r="W4980" s="5" t="b">
        <f t="shared" si="854"/>
        <v>0</v>
      </c>
      <c r="X4980" s="40">
        <f t="shared" ca="1" si="855"/>
        <v>7125</v>
      </c>
      <c r="Y4980" s="30" t="b">
        <f t="shared" ca="1" si="856"/>
        <v>0</v>
      </c>
    </row>
    <row r="4981" spans="1:25" hidden="1">
      <c r="A4981" s="28" t="s">
        <v>5366</v>
      </c>
      <c r="B4981" s="28" t="s">
        <v>5367</v>
      </c>
      <c r="C4981" s="28" t="s">
        <v>4978</v>
      </c>
      <c r="D4981" s="28" t="s">
        <v>2842</v>
      </c>
      <c r="E4981" s="29">
        <v>42402</v>
      </c>
      <c r="F4981" s="28" t="s">
        <v>4646</v>
      </c>
      <c r="G4981" s="30">
        <v>1505</v>
      </c>
      <c r="H4981" s="28" t="s">
        <v>16323</v>
      </c>
      <c r="I4981" s="31">
        <v>0</v>
      </c>
      <c r="J4981" s="31">
        <v>10500</v>
      </c>
      <c r="K4981" s="28" t="s">
        <v>16324</v>
      </c>
      <c r="L4981" s="32">
        <f t="shared" si="848"/>
        <v>-10500</v>
      </c>
      <c r="M4981" s="33">
        <f t="shared" si="849"/>
        <v>10500</v>
      </c>
      <c r="N4981" s="34" t="b">
        <v>1</v>
      </c>
      <c r="O4981" s="35">
        <f t="shared" si="850"/>
        <v>10500</v>
      </c>
      <c r="P4981" s="36" t="str">
        <f t="shared" si="851"/>
        <v>G</v>
      </c>
      <c r="Q4981" s="37" t="str">
        <f t="shared" si="852"/>
        <v>The Occassional Cabaret</v>
      </c>
      <c r="R4981" s="6" t="str">
        <f t="shared" si="853"/>
        <v>G - The Occassional Cabaret</v>
      </c>
      <c r="S4981" s="6" t="str">
        <f>IFERROR(INDEX('Vendor Over-ride'!$C:$C, MATCH($R:$R,'Vendor Over-ride'!$A:$A,0)),"")</f>
        <v>G - The Occassional Cabaret</v>
      </c>
      <c r="U4981" s="38" t="str">
        <f t="shared" si="858"/>
        <v>Lottery</v>
      </c>
      <c r="V4981" s="5" t="str">
        <f t="shared" si="857"/>
        <v>AWARD</v>
      </c>
      <c r="W4981" s="5" t="b">
        <f t="shared" si="854"/>
        <v>0</v>
      </c>
      <c r="X4981" s="40">
        <f t="shared" ca="1" si="855"/>
        <v>10500</v>
      </c>
      <c r="Y4981" s="30" t="b">
        <f t="shared" ca="1" si="856"/>
        <v>0</v>
      </c>
    </row>
    <row r="4982" spans="1:25" hidden="1">
      <c r="A4982" s="28" t="s">
        <v>5366</v>
      </c>
      <c r="B4982" s="28" t="s">
        <v>5367</v>
      </c>
      <c r="C4982" s="28" t="s">
        <v>4978</v>
      </c>
      <c r="D4982" s="28" t="s">
        <v>2842</v>
      </c>
      <c r="E4982" s="29">
        <v>42402</v>
      </c>
      <c r="F4982" s="28" t="s">
        <v>4647</v>
      </c>
      <c r="G4982" s="30">
        <v>1505</v>
      </c>
      <c r="H4982" s="28" t="s">
        <v>16325</v>
      </c>
      <c r="I4982" s="31">
        <v>0</v>
      </c>
      <c r="J4982" s="31">
        <v>4859</v>
      </c>
      <c r="K4982" s="28" t="s">
        <v>16326</v>
      </c>
      <c r="L4982" s="32">
        <f t="shared" si="848"/>
        <v>-4859</v>
      </c>
      <c r="M4982" s="33">
        <f t="shared" si="849"/>
        <v>4859</v>
      </c>
      <c r="N4982" s="34" t="b">
        <v>1</v>
      </c>
      <c r="O4982" s="35">
        <f t="shared" si="850"/>
        <v>4859</v>
      </c>
      <c r="P4982" s="36" t="str">
        <f t="shared" si="851"/>
        <v>G</v>
      </c>
      <c r="Q4982" s="37" t="str">
        <f t="shared" si="852"/>
        <v>Michelle Rolfe and Alyson Woodhouse</v>
      </c>
      <c r="R4982" s="6" t="str">
        <f t="shared" si="853"/>
        <v>G - Michelle Rolfe and Alyson Woodhouse</v>
      </c>
      <c r="S4982" s="6" t="str">
        <f>IFERROR(INDEX('Vendor Over-ride'!$C:$C, MATCH($R:$R,'Vendor Over-ride'!$A:$A,0)),"")</f>
        <v>G - Michelle Rolfe and Alyson Woodhouse</v>
      </c>
      <c r="U4982" s="38" t="str">
        <f t="shared" si="858"/>
        <v>Lottery</v>
      </c>
      <c r="V4982" s="5" t="str">
        <f t="shared" si="857"/>
        <v>AWARD</v>
      </c>
      <c r="W4982" s="5" t="b">
        <f t="shared" si="854"/>
        <v>0</v>
      </c>
      <c r="X4982" s="40">
        <f t="shared" ca="1" si="855"/>
        <v>4859</v>
      </c>
      <c r="Y4982" s="30" t="b">
        <f t="shared" ca="1" si="856"/>
        <v>0</v>
      </c>
    </row>
    <row r="4983" spans="1:25" hidden="1">
      <c r="A4983" s="28" t="s">
        <v>5366</v>
      </c>
      <c r="B4983" s="28" t="s">
        <v>5367</v>
      </c>
      <c r="C4983" s="28" t="s">
        <v>4978</v>
      </c>
      <c r="D4983" s="28" t="s">
        <v>2842</v>
      </c>
      <c r="E4983" s="29">
        <v>42402</v>
      </c>
      <c r="F4983" s="28" t="s">
        <v>4648</v>
      </c>
      <c r="G4983" s="30">
        <v>1505</v>
      </c>
      <c r="H4983" s="28" t="s">
        <v>16327</v>
      </c>
      <c r="I4983" s="31">
        <v>0</v>
      </c>
      <c r="J4983" s="31">
        <v>22500</v>
      </c>
      <c r="K4983" s="28" t="s">
        <v>16328</v>
      </c>
      <c r="L4983" s="32">
        <f t="shared" si="848"/>
        <v>-22500</v>
      </c>
      <c r="M4983" s="33">
        <f t="shared" si="849"/>
        <v>22500</v>
      </c>
      <c r="N4983" s="34" t="b">
        <v>1</v>
      </c>
      <c r="O4983" s="35">
        <f t="shared" si="850"/>
        <v>22500</v>
      </c>
      <c r="P4983" s="36" t="str">
        <f t="shared" si="851"/>
        <v>G</v>
      </c>
      <c r="Q4983" s="37" t="str">
        <f t="shared" si="852"/>
        <v>Banff Centre, The</v>
      </c>
      <c r="R4983" s="6" t="str">
        <f t="shared" si="853"/>
        <v>G - Banff Centre, The</v>
      </c>
      <c r="S4983" s="6" t="str">
        <f>IFERROR(INDEX('Vendor Over-ride'!$C:$C, MATCH($R:$R,'Vendor Over-ride'!$A:$A,0)),"")</f>
        <v>G - Banff Centre, The</v>
      </c>
      <c r="U4983" s="38" t="str">
        <f t="shared" si="858"/>
        <v>Lottery</v>
      </c>
      <c r="V4983" s="5" t="str">
        <f t="shared" si="857"/>
        <v>AWARD</v>
      </c>
      <c r="W4983" s="5" t="b">
        <f t="shared" si="854"/>
        <v>0</v>
      </c>
      <c r="X4983" s="40">
        <f t="shared" ca="1" si="855"/>
        <v>22500</v>
      </c>
      <c r="Y4983" s="30" t="b">
        <f t="shared" ca="1" si="856"/>
        <v>0</v>
      </c>
    </row>
    <row r="4984" spans="1:25" hidden="1">
      <c r="A4984" s="28" t="s">
        <v>5366</v>
      </c>
      <c r="B4984" s="28" t="s">
        <v>5367</v>
      </c>
      <c r="C4984" s="28" t="s">
        <v>4978</v>
      </c>
      <c r="D4984" s="28" t="s">
        <v>2842</v>
      </c>
      <c r="E4984" s="29">
        <v>42402</v>
      </c>
      <c r="F4984" s="28" t="s">
        <v>4649</v>
      </c>
      <c r="G4984" s="30">
        <v>1505</v>
      </c>
      <c r="H4984" s="28" t="s">
        <v>16329</v>
      </c>
      <c r="I4984" s="31">
        <v>0</v>
      </c>
      <c r="J4984" s="31">
        <v>8000</v>
      </c>
      <c r="K4984" s="28" t="s">
        <v>16330</v>
      </c>
      <c r="L4984" s="32">
        <f t="shared" si="848"/>
        <v>-8000</v>
      </c>
      <c r="M4984" s="33">
        <f t="shared" si="849"/>
        <v>8000</v>
      </c>
      <c r="N4984" s="34" t="b">
        <v>1</v>
      </c>
      <c r="O4984" s="35">
        <f t="shared" si="850"/>
        <v>8000</v>
      </c>
      <c r="P4984" s="36" t="str">
        <f t="shared" si="851"/>
        <v>I</v>
      </c>
      <c r="Q4984" s="37" t="str">
        <f t="shared" si="852"/>
        <v>Acitve Events</v>
      </c>
      <c r="R4984" s="6" t="str">
        <f t="shared" si="853"/>
        <v>I - Acitve Events</v>
      </c>
      <c r="S4984" s="6" t="str">
        <f>IFERROR(INDEX('Vendor Over-ride'!$C:$C, MATCH($R:$R,'Vendor Over-ride'!$A:$A,0)),"")</f>
        <v>I - Acitve Events</v>
      </c>
      <c r="U4984" s="38" t="str">
        <f t="shared" si="858"/>
        <v>Lottery</v>
      </c>
      <c r="V4984" s="5" t="str">
        <f t="shared" si="857"/>
        <v>AWARD</v>
      </c>
      <c r="W4984" s="5" t="b">
        <f t="shared" si="854"/>
        <v>0</v>
      </c>
      <c r="X4984" s="40">
        <f t="shared" ca="1" si="855"/>
        <v>8000</v>
      </c>
      <c r="Y4984" s="30" t="b">
        <f t="shared" ca="1" si="856"/>
        <v>0</v>
      </c>
    </row>
    <row r="4985" spans="1:25" hidden="1">
      <c r="A4985" s="28" t="s">
        <v>5366</v>
      </c>
      <c r="B4985" s="28" t="s">
        <v>5367</v>
      </c>
      <c r="C4985" s="28" t="s">
        <v>4978</v>
      </c>
      <c r="D4985" s="28" t="s">
        <v>2842</v>
      </c>
      <c r="E4985" s="29">
        <v>42402</v>
      </c>
      <c r="F4985" s="28" t="s">
        <v>4651</v>
      </c>
      <c r="G4985" s="30">
        <v>1505</v>
      </c>
      <c r="H4985" s="28" t="s">
        <v>16331</v>
      </c>
      <c r="I4985" s="31">
        <v>0</v>
      </c>
      <c r="J4985" s="31">
        <v>3750</v>
      </c>
      <c r="K4985" s="28" t="s">
        <v>5653</v>
      </c>
      <c r="L4985" s="32">
        <f t="shared" si="848"/>
        <v>-3750</v>
      </c>
      <c r="M4985" s="33">
        <f t="shared" si="849"/>
        <v>3750</v>
      </c>
      <c r="N4985" s="34" t="b">
        <v>1</v>
      </c>
      <c r="O4985" s="35">
        <f t="shared" si="850"/>
        <v>3750</v>
      </c>
      <c r="P4985" s="36" t="str">
        <f t="shared" si="851"/>
        <v>I</v>
      </c>
      <c r="Q4985" s="37" t="str">
        <f t="shared" si="852"/>
        <v>Alan Lyddiard</v>
      </c>
      <c r="R4985" s="6" t="str">
        <f t="shared" si="853"/>
        <v>I - Alan Lyddiard</v>
      </c>
      <c r="S4985" s="6" t="str">
        <f>IFERROR(INDEX('Vendor Over-ride'!$C:$C, MATCH($R:$R,'Vendor Over-ride'!$A:$A,0)),"")</f>
        <v>I - Alan Lyddiard</v>
      </c>
      <c r="U4985" s="38" t="str">
        <f t="shared" si="858"/>
        <v>Lottery</v>
      </c>
      <c r="V4985" s="5" t="str">
        <f t="shared" si="857"/>
        <v>AWARD</v>
      </c>
      <c r="W4985" s="5" t="b">
        <f t="shared" si="854"/>
        <v>0</v>
      </c>
      <c r="X4985" s="40">
        <f t="shared" ca="1" si="855"/>
        <v>3750</v>
      </c>
      <c r="Y4985" s="30" t="b">
        <f t="shared" ca="1" si="856"/>
        <v>0</v>
      </c>
    </row>
    <row r="4986" spans="1:25" hidden="1">
      <c r="A4986" s="28" t="s">
        <v>5366</v>
      </c>
      <c r="B4986" s="28" t="s">
        <v>5367</v>
      </c>
      <c r="C4986" s="28" t="s">
        <v>4978</v>
      </c>
      <c r="D4986" s="28" t="s">
        <v>2842</v>
      </c>
      <c r="E4986" s="29">
        <v>42402</v>
      </c>
      <c r="F4986" s="28" t="s">
        <v>4652</v>
      </c>
      <c r="G4986" s="30">
        <v>1505</v>
      </c>
      <c r="H4986" s="28" t="s">
        <v>16332</v>
      </c>
      <c r="I4986" s="31">
        <v>0</v>
      </c>
      <c r="J4986" s="31">
        <v>1125</v>
      </c>
      <c r="K4986" s="28" t="s">
        <v>16333</v>
      </c>
      <c r="L4986" s="32">
        <f t="shared" si="848"/>
        <v>-1125</v>
      </c>
      <c r="M4986" s="33">
        <f t="shared" si="849"/>
        <v>1125</v>
      </c>
      <c r="N4986" s="34" t="b">
        <v>1</v>
      </c>
      <c r="O4986" s="35">
        <f t="shared" si="850"/>
        <v>1125</v>
      </c>
      <c r="P4986" s="36" t="str">
        <f t="shared" si="851"/>
        <v>I</v>
      </c>
      <c r="Q4986" s="37" t="str">
        <f t="shared" si="852"/>
        <v>Arpeggio Pictures</v>
      </c>
      <c r="R4986" s="6" t="str">
        <f t="shared" si="853"/>
        <v>I - Arpeggio Pictures</v>
      </c>
      <c r="S4986" s="6" t="str">
        <f>IFERROR(INDEX('Vendor Over-ride'!$C:$C, MATCH($R:$R,'Vendor Over-ride'!$A:$A,0)),"")</f>
        <v>I - Arpeggio Pictures</v>
      </c>
      <c r="U4986" s="38" t="str">
        <f t="shared" si="858"/>
        <v>Lottery</v>
      </c>
      <c r="V4986" s="5" t="str">
        <f t="shared" si="857"/>
        <v>AWARD</v>
      </c>
      <c r="W4986" s="5" t="b">
        <f t="shared" si="854"/>
        <v>0</v>
      </c>
      <c r="X4986" s="40">
        <f t="shared" ca="1" si="855"/>
        <v>1500</v>
      </c>
      <c r="Y4986" s="30" t="b">
        <f t="shared" ca="1" si="856"/>
        <v>0</v>
      </c>
    </row>
    <row r="4987" spans="1:25">
      <c r="A4987" s="28" t="s">
        <v>5366</v>
      </c>
      <c r="B4987" s="28" t="s">
        <v>5367</v>
      </c>
      <c r="C4987" s="28" t="s">
        <v>4978</v>
      </c>
      <c r="D4987" s="28" t="s">
        <v>2842</v>
      </c>
      <c r="E4987" s="29">
        <v>42402</v>
      </c>
      <c r="F4987" s="28" t="s">
        <v>4653</v>
      </c>
      <c r="G4987" s="30">
        <v>1505</v>
      </c>
      <c r="H4987" s="28" t="s">
        <v>16334</v>
      </c>
      <c r="I4987" s="31">
        <v>0</v>
      </c>
      <c r="J4987" s="31">
        <v>16000</v>
      </c>
      <c r="K4987" s="28" t="s">
        <v>15488</v>
      </c>
      <c r="L4987" s="32">
        <f t="shared" si="848"/>
        <v>-16000</v>
      </c>
      <c r="M4987" s="33">
        <f t="shared" si="849"/>
        <v>16000</v>
      </c>
      <c r="N4987" s="34" t="b">
        <v>1</v>
      </c>
      <c r="O4987" s="35">
        <f t="shared" si="850"/>
        <v>16000</v>
      </c>
      <c r="P4987" s="36" t="str">
        <f t="shared" si="851"/>
        <v>I</v>
      </c>
      <c r="Q4987" s="37" t="str">
        <f t="shared" si="852"/>
        <v>Black Camel Pictures Limited</v>
      </c>
      <c r="R4987" s="6" t="str">
        <f t="shared" si="853"/>
        <v>I - Black Camel Pictures Limited</v>
      </c>
      <c r="S4987" s="6" t="str">
        <f>IFERROR(INDEX('Vendor Over-ride'!$C:$C, MATCH($R:$R,'Vendor Over-ride'!$A:$A,0)),"")</f>
        <v>I - Black Camel Productions</v>
      </c>
      <c r="U4987" s="38" t="str">
        <f t="shared" si="858"/>
        <v>Lottery</v>
      </c>
      <c r="V4987" s="5" t="str">
        <f t="shared" si="857"/>
        <v>AWARD</v>
      </c>
      <c r="W4987" s="5" t="b">
        <f t="shared" si="854"/>
        <v>0</v>
      </c>
      <c r="X4987" s="40">
        <f t="shared" ca="1" si="855"/>
        <v>99513.17</v>
      </c>
      <c r="Y4987" s="30" t="b">
        <f t="shared" ca="1" si="856"/>
        <v>1</v>
      </c>
    </row>
    <row r="4988" spans="1:25" hidden="1">
      <c r="A4988" s="28" t="s">
        <v>5366</v>
      </c>
      <c r="B4988" s="28" t="s">
        <v>5367</v>
      </c>
      <c r="C4988" s="28" t="s">
        <v>4978</v>
      </c>
      <c r="D4988" s="28" t="s">
        <v>2842</v>
      </c>
      <c r="E4988" s="29">
        <v>42402</v>
      </c>
      <c r="F4988" s="28" t="s">
        <v>4654</v>
      </c>
      <c r="G4988" s="30">
        <v>1505</v>
      </c>
      <c r="H4988" s="28" t="s">
        <v>16335</v>
      </c>
      <c r="I4988" s="31">
        <v>0</v>
      </c>
      <c r="J4988" s="31">
        <v>1250</v>
      </c>
      <c r="K4988" s="28" t="s">
        <v>5688</v>
      </c>
      <c r="L4988" s="32">
        <f t="shared" si="848"/>
        <v>-1250</v>
      </c>
      <c r="M4988" s="33">
        <f t="shared" si="849"/>
        <v>1250</v>
      </c>
      <c r="N4988" s="34" t="b">
        <v>1</v>
      </c>
      <c r="O4988" s="35">
        <f t="shared" si="850"/>
        <v>1250</v>
      </c>
      <c r="P4988" s="36" t="str">
        <f t="shared" si="851"/>
        <v>I</v>
      </c>
      <c r="Q4988" s="37" t="str">
        <f t="shared" si="852"/>
        <v>Duncan Marquiss</v>
      </c>
      <c r="R4988" s="6" t="str">
        <f t="shared" si="853"/>
        <v>I - Duncan Marquiss</v>
      </c>
      <c r="S4988" s="6" t="str">
        <f>IFERROR(INDEX('Vendor Over-ride'!$C:$C, MATCH($R:$R,'Vendor Over-ride'!$A:$A,0)),"")</f>
        <v>I - Duncan Marquiss</v>
      </c>
      <c r="U4988" s="38" t="str">
        <f t="shared" si="858"/>
        <v>Lottery</v>
      </c>
      <c r="V4988" s="5" t="str">
        <f t="shared" si="857"/>
        <v>AWARD</v>
      </c>
      <c r="W4988" s="5" t="b">
        <f t="shared" si="854"/>
        <v>0</v>
      </c>
      <c r="X4988" s="40">
        <f t="shared" ca="1" si="855"/>
        <v>1250</v>
      </c>
      <c r="Y4988" s="30" t="b">
        <f t="shared" ca="1" si="856"/>
        <v>0</v>
      </c>
    </row>
    <row r="4989" spans="1:25">
      <c r="A4989" s="28" t="s">
        <v>5366</v>
      </c>
      <c r="B4989" s="28" t="s">
        <v>5367</v>
      </c>
      <c r="C4989" s="28" t="s">
        <v>4978</v>
      </c>
      <c r="D4989" s="28" t="s">
        <v>2842</v>
      </c>
      <c r="E4989" s="29">
        <v>42402</v>
      </c>
      <c r="F4989" s="28" t="s">
        <v>4655</v>
      </c>
      <c r="G4989" s="30">
        <v>1505</v>
      </c>
      <c r="H4989" s="28" t="s">
        <v>16336</v>
      </c>
      <c r="I4989" s="31">
        <v>0</v>
      </c>
      <c r="J4989" s="31">
        <v>1444</v>
      </c>
      <c r="K4989" s="28" t="s">
        <v>5410</v>
      </c>
      <c r="L4989" s="32">
        <f t="shared" si="848"/>
        <v>-1444</v>
      </c>
      <c r="M4989" s="33">
        <f t="shared" si="849"/>
        <v>1444</v>
      </c>
      <c r="N4989" s="34" t="b">
        <v>1</v>
      </c>
      <c r="O4989" s="35">
        <f t="shared" si="850"/>
        <v>1444</v>
      </c>
      <c r="P4989" s="36" t="str">
        <f t="shared" si="851"/>
        <v>I</v>
      </c>
      <c r="Q4989" s="37" t="str">
        <f t="shared" si="852"/>
        <v>Eden Court Highlands</v>
      </c>
      <c r="R4989" s="6" t="str">
        <f t="shared" si="853"/>
        <v>I - Eden Court Highlands</v>
      </c>
      <c r="S4989" s="6" t="str">
        <f>IFERROR(INDEX('Vendor Over-ride'!$C:$C, MATCH($R:$R,'Vendor Over-ride'!$A:$A,0)),"")</f>
        <v>I - Eden Court</v>
      </c>
      <c r="U4989" s="38" t="str">
        <f t="shared" si="858"/>
        <v>Lottery</v>
      </c>
      <c r="V4989" s="5" t="str">
        <f t="shared" si="857"/>
        <v>AWARD</v>
      </c>
      <c r="W4989" s="5" t="b">
        <f t="shared" si="854"/>
        <v>0</v>
      </c>
      <c r="X4989" s="40">
        <f t="shared" ca="1" si="855"/>
        <v>34944</v>
      </c>
      <c r="Y4989" s="30" t="b">
        <f t="shared" ca="1" si="856"/>
        <v>1</v>
      </c>
    </row>
    <row r="4990" spans="1:25" hidden="1">
      <c r="A4990" s="28" t="s">
        <v>5366</v>
      </c>
      <c r="B4990" s="28" t="s">
        <v>5367</v>
      </c>
      <c r="C4990" s="28" t="s">
        <v>4978</v>
      </c>
      <c r="D4990" s="28" t="s">
        <v>2842</v>
      </c>
      <c r="E4990" s="29">
        <v>42402</v>
      </c>
      <c r="F4990" s="28" t="s">
        <v>4656</v>
      </c>
      <c r="G4990" s="30">
        <v>1505</v>
      </c>
      <c r="H4990" s="28" t="s">
        <v>16337</v>
      </c>
      <c r="I4990" s="31">
        <v>0</v>
      </c>
      <c r="J4990" s="31">
        <v>6441</v>
      </c>
      <c r="K4990" s="28" t="s">
        <v>16338</v>
      </c>
      <c r="L4990" s="32">
        <f t="shared" si="848"/>
        <v>-6441</v>
      </c>
      <c r="M4990" s="33">
        <f t="shared" si="849"/>
        <v>6441</v>
      </c>
      <c r="N4990" s="34" t="b">
        <v>1</v>
      </c>
      <c r="O4990" s="35">
        <f t="shared" si="850"/>
        <v>6441</v>
      </c>
      <c r="P4990" s="36" t="str">
        <f t="shared" si="851"/>
        <v>I</v>
      </c>
      <c r="Q4990" s="37" t="str">
        <f t="shared" si="852"/>
        <v>Ed Littlewood Productions Ltd</v>
      </c>
      <c r="R4990" s="6" t="str">
        <f t="shared" si="853"/>
        <v>I - Ed Littlewood Productions Ltd</v>
      </c>
      <c r="S4990" s="6" t="str">
        <f>IFERROR(INDEX('Vendor Over-ride'!$C:$C, MATCH($R:$R,'Vendor Over-ride'!$A:$A,0)),"")</f>
        <v>I - Ed Littlewood Productions Ltd</v>
      </c>
      <c r="U4990" s="38" t="str">
        <f t="shared" si="858"/>
        <v>Lottery</v>
      </c>
      <c r="V4990" s="5" t="str">
        <f t="shared" si="857"/>
        <v>AWARD</v>
      </c>
      <c r="W4990" s="5" t="b">
        <f t="shared" si="854"/>
        <v>0</v>
      </c>
      <c r="X4990" s="40">
        <f t="shared" ca="1" si="855"/>
        <v>6441</v>
      </c>
      <c r="Y4990" s="30" t="b">
        <f t="shared" ca="1" si="856"/>
        <v>0</v>
      </c>
    </row>
    <row r="4991" spans="1:25" hidden="1">
      <c r="A4991" s="28" t="s">
        <v>5366</v>
      </c>
      <c r="B4991" s="28" t="s">
        <v>5367</v>
      </c>
      <c r="C4991" s="28" t="s">
        <v>4978</v>
      </c>
      <c r="D4991" s="28" t="s">
        <v>2842</v>
      </c>
      <c r="E4991" s="29">
        <v>42402</v>
      </c>
      <c r="F4991" s="28" t="s">
        <v>4657</v>
      </c>
      <c r="G4991" s="30">
        <v>1505</v>
      </c>
      <c r="H4991" s="28" t="s">
        <v>16339</v>
      </c>
      <c r="I4991" s="31">
        <v>0</v>
      </c>
      <c r="J4991" s="31">
        <v>458</v>
      </c>
      <c r="K4991" s="28" t="s">
        <v>15167</v>
      </c>
      <c r="L4991" s="32">
        <f t="shared" si="848"/>
        <v>-458</v>
      </c>
      <c r="M4991" s="33">
        <f t="shared" si="849"/>
        <v>458</v>
      </c>
      <c r="N4991" s="34" t="b">
        <v>1</v>
      </c>
      <c r="O4991" s="35">
        <f t="shared" si="850"/>
        <v>458</v>
      </c>
      <c r="P4991" s="36" t="str">
        <f t="shared" si="851"/>
        <v>I</v>
      </c>
      <c r="Q4991" s="37" t="str">
        <f t="shared" si="852"/>
        <v>EVA RILEY</v>
      </c>
      <c r="R4991" s="6" t="str">
        <f t="shared" si="853"/>
        <v>I - EVA RILEY</v>
      </c>
      <c r="S4991" s="6" t="str">
        <f>IFERROR(INDEX('Vendor Over-ride'!$C:$C, MATCH($R:$R,'Vendor Over-ride'!$A:$A,0)),"")</f>
        <v>I - EVA RILEY</v>
      </c>
      <c r="U4991" s="38" t="str">
        <f t="shared" si="858"/>
        <v>Lottery</v>
      </c>
      <c r="V4991" s="5" t="str">
        <f t="shared" si="857"/>
        <v>AWARD</v>
      </c>
      <c r="W4991" s="5" t="b">
        <f t="shared" si="854"/>
        <v>0</v>
      </c>
      <c r="X4991" s="40">
        <f t="shared" ca="1" si="855"/>
        <v>1834</v>
      </c>
      <c r="Y4991" s="30" t="b">
        <f t="shared" ca="1" si="856"/>
        <v>0</v>
      </c>
    </row>
    <row r="4992" spans="1:25" hidden="1">
      <c r="A4992" s="28" t="s">
        <v>5366</v>
      </c>
      <c r="B4992" s="28" t="s">
        <v>5367</v>
      </c>
      <c r="C4992" s="28" t="s">
        <v>4978</v>
      </c>
      <c r="D4992" s="28" t="s">
        <v>2842</v>
      </c>
      <c r="E4992" s="29">
        <v>42402</v>
      </c>
      <c r="F4992" s="28" t="s">
        <v>4658</v>
      </c>
      <c r="G4992" s="30">
        <v>1505</v>
      </c>
      <c r="H4992" s="28" t="s">
        <v>16340</v>
      </c>
      <c r="I4992" s="31">
        <v>0</v>
      </c>
      <c r="J4992" s="31">
        <v>500</v>
      </c>
      <c r="K4992" s="28" t="s">
        <v>5389</v>
      </c>
      <c r="L4992" s="32">
        <f t="shared" si="848"/>
        <v>-500</v>
      </c>
      <c r="M4992" s="33">
        <f t="shared" si="849"/>
        <v>500</v>
      </c>
      <c r="N4992" s="34" t="b">
        <v>1</v>
      </c>
      <c r="O4992" s="35">
        <f t="shared" si="850"/>
        <v>500</v>
      </c>
      <c r="P4992" s="36" t="str">
        <f t="shared" si="851"/>
        <v>I</v>
      </c>
      <c r="Q4992" s="37" t="str">
        <f t="shared" si="852"/>
        <v>Glasgow Unesco City Of Music</v>
      </c>
      <c r="R4992" s="6" t="str">
        <f t="shared" si="853"/>
        <v>I - Glasgow Unesco City Of Music</v>
      </c>
      <c r="S4992" s="6" t="str">
        <f>IFERROR(INDEX('Vendor Over-ride'!$C:$C, MATCH($R:$R,'Vendor Over-ride'!$A:$A,0)),"")</f>
        <v>I - Glasgow UNESCO city of Music</v>
      </c>
      <c r="U4992" s="38" t="str">
        <f t="shared" si="858"/>
        <v>Lottery</v>
      </c>
      <c r="V4992" s="5" t="str">
        <f t="shared" si="857"/>
        <v>AWARD</v>
      </c>
      <c r="W4992" s="5" t="b">
        <f t="shared" si="854"/>
        <v>0</v>
      </c>
      <c r="X4992" s="40">
        <f t="shared" ca="1" si="855"/>
        <v>15500</v>
      </c>
      <c r="Y4992" s="30" t="b">
        <f t="shared" ca="1" si="856"/>
        <v>0</v>
      </c>
    </row>
    <row r="4993" spans="1:25">
      <c r="A4993" s="28" t="s">
        <v>5366</v>
      </c>
      <c r="B4993" s="28" t="s">
        <v>5367</v>
      </c>
      <c r="C4993" s="28" t="s">
        <v>4978</v>
      </c>
      <c r="D4993" s="28" t="s">
        <v>2842</v>
      </c>
      <c r="E4993" s="29">
        <v>42402</v>
      </c>
      <c r="F4993" s="28" t="s">
        <v>4659</v>
      </c>
      <c r="G4993" s="30">
        <v>1505</v>
      </c>
      <c r="H4993" s="28" t="s">
        <v>16341</v>
      </c>
      <c r="I4993" s="31">
        <v>0</v>
      </c>
      <c r="J4993" s="31">
        <v>100000</v>
      </c>
      <c r="K4993" s="28" t="s">
        <v>16342</v>
      </c>
      <c r="L4993" s="32">
        <f t="shared" si="848"/>
        <v>-100000</v>
      </c>
      <c r="M4993" s="33">
        <f t="shared" si="849"/>
        <v>100000</v>
      </c>
      <c r="N4993" s="34" t="b">
        <v>1</v>
      </c>
      <c r="O4993" s="35">
        <f t="shared" si="850"/>
        <v>100000</v>
      </c>
      <c r="P4993" s="36" t="str">
        <f t="shared" si="851"/>
        <v>I</v>
      </c>
      <c r="Q4993" s="37" t="str">
        <f t="shared" si="852"/>
        <v>Highlands &amp; Islands Enterprise</v>
      </c>
      <c r="R4993" s="6" t="str">
        <f t="shared" si="853"/>
        <v>I - Highlands &amp; Islands Enterprise</v>
      </c>
      <c r="S4993" s="6" t="str">
        <f>IFERROR(INDEX('Vendor Over-ride'!$C:$C, MATCH($R:$R,'Vendor Over-ride'!$A:$A,0)),"")</f>
        <v>I - Highlands &amp; Islands Enterprise</v>
      </c>
      <c r="U4993" s="38" t="str">
        <f t="shared" si="858"/>
        <v>Lottery</v>
      </c>
      <c r="V4993" s="5" t="str">
        <f t="shared" si="857"/>
        <v>AWARD</v>
      </c>
      <c r="W4993" s="5" t="b">
        <f t="shared" si="854"/>
        <v>1</v>
      </c>
      <c r="X4993" s="40">
        <f t="shared" ca="1" si="855"/>
        <v>190000</v>
      </c>
      <c r="Y4993" s="30" t="b">
        <f t="shared" ca="1" si="856"/>
        <v>1</v>
      </c>
    </row>
    <row r="4994" spans="1:25">
      <c r="A4994" s="28" t="s">
        <v>5366</v>
      </c>
      <c r="B4994" s="28" t="s">
        <v>5367</v>
      </c>
      <c r="C4994" s="28" t="s">
        <v>4978</v>
      </c>
      <c r="D4994" s="28" t="s">
        <v>2842</v>
      </c>
      <c r="E4994" s="29">
        <v>42402</v>
      </c>
      <c r="F4994" s="28" t="s">
        <v>4660</v>
      </c>
      <c r="G4994" s="30">
        <v>1505</v>
      </c>
      <c r="H4994" s="28" t="s">
        <v>16343</v>
      </c>
      <c r="I4994" s="31">
        <v>0</v>
      </c>
      <c r="J4994" s="31">
        <v>7500</v>
      </c>
      <c r="K4994" s="28" t="s">
        <v>14208</v>
      </c>
      <c r="L4994" s="32">
        <f t="shared" ref="L4994:L5057" si="859">I:I-J:J</f>
        <v>-7500</v>
      </c>
      <c r="M4994" s="33">
        <f t="shared" ref="M4994:M5057" si="860">ABS($L:$L)</f>
        <v>7500</v>
      </c>
      <c r="N4994" s="34" t="b">
        <v>1</v>
      </c>
      <c r="O4994" s="35">
        <f t="shared" ref="O4994:O5057" si="861">$M:$M*$N:$N</f>
        <v>7500</v>
      </c>
      <c r="P4994" s="36" t="str">
        <f t="shared" ref="P4994:P5057" si="862">LEFT(TRIM($K:$K),1)</f>
        <v>I</v>
      </c>
      <c r="Q4994" s="37" t="str">
        <f t="shared" ref="Q4994:Q5057" si="863">RIGHT(TRIM($K:$K),LEN(TRIM($K:$K))-FIND("-",TRIM($K:$K)))</f>
        <v>Journey Pictures Ltd</v>
      </c>
      <c r="R4994" s="6" t="str">
        <f t="shared" ref="R4994:R5057" si="864">CONCATENATE($P:$P, " - ",$Q:$Q)</f>
        <v>I - Journey Pictures Ltd</v>
      </c>
      <c r="S4994" s="6" t="str">
        <f>IFERROR(INDEX('Vendor Over-ride'!$C:$C, MATCH($R:$R,'Vendor Over-ride'!$A:$A,0)),"")</f>
        <v>I - Journey Pictures Ltd</v>
      </c>
      <c r="U4994" s="38" t="str">
        <f t="shared" si="858"/>
        <v>Lottery</v>
      </c>
      <c r="V4994" s="5" t="str">
        <f t="shared" si="857"/>
        <v>AWARD</v>
      </c>
      <c r="W4994" s="5" t="b">
        <f t="shared" ref="W4994:W5057" si="865">ROUND($O:$O,2)&gt;=25000</f>
        <v>0</v>
      </c>
      <c r="X4994" s="40">
        <f t="shared" ref="X4994:X5057" ca="1" si="866">SUMPRODUCT((Payee=$S4994) * (Payment_Value))</f>
        <v>33000</v>
      </c>
      <c r="Y4994" s="30" t="b">
        <f t="shared" ref="Y4994:Y5057" ca="1" si="867">$X:$X&gt;=25000</f>
        <v>1</v>
      </c>
    </row>
    <row r="4995" spans="1:25" hidden="1">
      <c r="A4995" s="28" t="s">
        <v>5366</v>
      </c>
      <c r="B4995" s="28" t="s">
        <v>5367</v>
      </c>
      <c r="C4995" s="28" t="s">
        <v>4978</v>
      </c>
      <c r="D4995" s="28" t="s">
        <v>2842</v>
      </c>
      <c r="E4995" s="29">
        <v>42402</v>
      </c>
      <c r="F4995" s="28" t="s">
        <v>16344</v>
      </c>
      <c r="G4995" s="30">
        <v>1505</v>
      </c>
      <c r="H4995" s="28" t="s">
        <v>16345</v>
      </c>
      <c r="I4995" s="31">
        <v>0</v>
      </c>
      <c r="J4995" s="31">
        <v>3750</v>
      </c>
      <c r="K4995" s="28" t="s">
        <v>5692</v>
      </c>
      <c r="L4995" s="32">
        <f t="shared" si="859"/>
        <v>-3750</v>
      </c>
      <c r="M4995" s="33">
        <f t="shared" si="860"/>
        <v>3750</v>
      </c>
      <c r="N4995" s="34" t="b">
        <v>1</v>
      </c>
      <c r="O4995" s="35">
        <f t="shared" si="861"/>
        <v>3750</v>
      </c>
      <c r="P4995" s="36" t="str">
        <f t="shared" si="862"/>
        <v>I</v>
      </c>
      <c r="Q4995" s="37" t="str">
        <f t="shared" si="863"/>
        <v>Lucy Skaer</v>
      </c>
      <c r="R4995" s="6" t="str">
        <f t="shared" si="864"/>
        <v>I - Lucy Skaer</v>
      </c>
      <c r="S4995" s="6" t="str">
        <f>IFERROR(INDEX('Vendor Over-ride'!$C:$C, MATCH($R:$R,'Vendor Over-ride'!$A:$A,0)),"")</f>
        <v>I - Lucy Skaer</v>
      </c>
      <c r="U4995" s="38" t="str">
        <f t="shared" si="858"/>
        <v>Lottery</v>
      </c>
      <c r="V4995" s="5" t="str">
        <f t="shared" ref="V4995:V5058" si="868">UPPER(IF($P:$P="E","Employee",IF(OR($P:$P="I",$P:$P="G"),"Award",IF(OR($P:$P="D",$P:$P="T"),"Trade",""))))</f>
        <v>AWARD</v>
      </c>
      <c r="W4995" s="5" t="b">
        <f t="shared" si="865"/>
        <v>0</v>
      </c>
      <c r="X4995" s="40">
        <f t="shared" ca="1" si="866"/>
        <v>3750</v>
      </c>
      <c r="Y4995" s="30" t="b">
        <f t="shared" ca="1" si="867"/>
        <v>0</v>
      </c>
    </row>
    <row r="4996" spans="1:25" hidden="1">
      <c r="A4996" s="28" t="s">
        <v>5366</v>
      </c>
      <c r="B4996" s="28" t="s">
        <v>5367</v>
      </c>
      <c r="C4996" s="28" t="s">
        <v>4978</v>
      </c>
      <c r="D4996" s="28" t="s">
        <v>2842</v>
      </c>
      <c r="E4996" s="29">
        <v>42402</v>
      </c>
      <c r="F4996" s="28" t="s">
        <v>4661</v>
      </c>
      <c r="G4996" s="30">
        <v>1505</v>
      </c>
      <c r="H4996" s="28" t="s">
        <v>16346</v>
      </c>
      <c r="I4996" s="31">
        <v>0</v>
      </c>
      <c r="J4996" s="31">
        <v>1250</v>
      </c>
      <c r="K4996" s="28" t="s">
        <v>5673</v>
      </c>
      <c r="L4996" s="32">
        <f t="shared" si="859"/>
        <v>-1250</v>
      </c>
      <c r="M4996" s="33">
        <f t="shared" si="860"/>
        <v>1250</v>
      </c>
      <c r="N4996" s="34" t="b">
        <v>1</v>
      </c>
      <c r="O4996" s="35">
        <f t="shared" si="861"/>
        <v>1250</v>
      </c>
      <c r="P4996" s="36" t="str">
        <f t="shared" si="862"/>
        <v>I</v>
      </c>
      <c r="Q4996" s="37" t="str">
        <f t="shared" si="863"/>
        <v>Patrick Jameson</v>
      </c>
      <c r="R4996" s="6" t="str">
        <f t="shared" si="864"/>
        <v>I - Patrick Jameson</v>
      </c>
      <c r="S4996" s="6" t="str">
        <f>IFERROR(INDEX('Vendor Over-ride'!$C:$C, MATCH($R:$R,'Vendor Over-ride'!$A:$A,0)),"")</f>
        <v>I - Patrick Jameson</v>
      </c>
      <c r="U4996" s="38" t="str">
        <f t="shared" si="858"/>
        <v>Lottery</v>
      </c>
      <c r="V4996" s="5" t="str">
        <f t="shared" si="868"/>
        <v>AWARD</v>
      </c>
      <c r="W4996" s="5" t="b">
        <f t="shared" si="865"/>
        <v>0</v>
      </c>
      <c r="X4996" s="40">
        <f t="shared" ca="1" si="866"/>
        <v>1250</v>
      </c>
      <c r="Y4996" s="30" t="b">
        <f t="shared" ca="1" si="867"/>
        <v>0</v>
      </c>
    </row>
    <row r="4997" spans="1:25">
      <c r="A4997" s="28" t="s">
        <v>5366</v>
      </c>
      <c r="B4997" s="28" t="s">
        <v>5367</v>
      </c>
      <c r="C4997" s="28" t="s">
        <v>4978</v>
      </c>
      <c r="D4997" s="28" t="s">
        <v>2842</v>
      </c>
      <c r="E4997" s="29">
        <v>42402</v>
      </c>
      <c r="F4997" s="28" t="s">
        <v>4662</v>
      </c>
      <c r="G4997" s="30">
        <v>1505</v>
      </c>
      <c r="H4997" s="28" t="s">
        <v>16347</v>
      </c>
      <c r="I4997" s="31">
        <v>0</v>
      </c>
      <c r="J4997" s="31">
        <v>54416</v>
      </c>
      <c r="K4997" s="28" t="s">
        <v>5759</v>
      </c>
      <c r="L4997" s="32">
        <f t="shared" si="859"/>
        <v>-54416</v>
      </c>
      <c r="M4997" s="33">
        <f t="shared" si="860"/>
        <v>54416</v>
      </c>
      <c r="N4997" s="34" t="b">
        <v>1</v>
      </c>
      <c r="O4997" s="35">
        <f t="shared" si="861"/>
        <v>54416</v>
      </c>
      <c r="P4997" s="36" t="str">
        <f t="shared" si="862"/>
        <v>I</v>
      </c>
      <c r="Q4997" s="37" t="str">
        <f t="shared" si="863"/>
        <v>Scottish Youth Theatre Ltd</v>
      </c>
      <c r="R4997" s="6" t="str">
        <f t="shared" si="864"/>
        <v>I - Scottish Youth Theatre Ltd</v>
      </c>
      <c r="S4997" s="6" t="str">
        <f>IFERROR(INDEX('Vendor Over-ride'!$C:$C, MATCH($R:$R,'Vendor Over-ride'!$A:$A,0)),"")</f>
        <v>I - Scottish Youth Theatre</v>
      </c>
      <c r="U4997" s="38" t="str">
        <f t="shared" si="858"/>
        <v>Lottery</v>
      </c>
      <c r="V4997" s="5" t="str">
        <f t="shared" si="868"/>
        <v>AWARD</v>
      </c>
      <c r="W4997" s="5" t="b">
        <f t="shared" si="865"/>
        <v>1</v>
      </c>
      <c r="X4997" s="40">
        <f t="shared" ca="1" si="866"/>
        <v>210252</v>
      </c>
      <c r="Y4997" s="30" t="b">
        <f t="shared" ca="1" si="867"/>
        <v>1</v>
      </c>
    </row>
    <row r="4998" spans="1:25">
      <c r="A4998" s="28" t="s">
        <v>5366</v>
      </c>
      <c r="B4998" s="28" t="s">
        <v>5367</v>
      </c>
      <c r="C4998" s="28" t="s">
        <v>4978</v>
      </c>
      <c r="D4998" s="28" t="s">
        <v>2842</v>
      </c>
      <c r="E4998" s="29">
        <v>42402</v>
      </c>
      <c r="F4998" s="28" t="s">
        <v>4663</v>
      </c>
      <c r="G4998" s="30">
        <v>1505</v>
      </c>
      <c r="H4998" s="28" t="s">
        <v>16348</v>
      </c>
      <c r="I4998" s="31">
        <v>0</v>
      </c>
      <c r="J4998" s="31">
        <v>90000</v>
      </c>
      <c r="K4998" s="28" t="s">
        <v>5616</v>
      </c>
      <c r="L4998" s="32">
        <f t="shared" si="859"/>
        <v>-90000</v>
      </c>
      <c r="M4998" s="33">
        <f t="shared" si="860"/>
        <v>90000</v>
      </c>
      <c r="N4998" s="34" t="b">
        <v>1</v>
      </c>
      <c r="O4998" s="35">
        <f t="shared" si="861"/>
        <v>90000</v>
      </c>
      <c r="P4998" s="36" t="str">
        <f t="shared" si="862"/>
        <v>I</v>
      </c>
      <c r="Q4998" s="37" t="str">
        <f t="shared" si="863"/>
        <v>SCOTTISH FILM TALENT NET.WORK (SFTN)</v>
      </c>
      <c r="R4998" s="6" t="str">
        <f t="shared" si="864"/>
        <v>I - SCOTTISH FILM TALENT NET.WORK (SFTN)</v>
      </c>
      <c r="S4998" s="6" t="str">
        <f>IFERROR(INDEX('Vendor Over-ride'!$C:$C, MATCH($R:$R,'Vendor Over-ride'!$A:$A,0)),"")</f>
        <v>I - SCOTTISH FILM TALENT NET.WORK (SFTN)</v>
      </c>
      <c r="U4998" s="38" t="str">
        <f t="shared" si="858"/>
        <v>Lottery</v>
      </c>
      <c r="V4998" s="5" t="str">
        <f t="shared" si="868"/>
        <v>AWARD</v>
      </c>
      <c r="W4998" s="5" t="b">
        <f t="shared" si="865"/>
        <v>1</v>
      </c>
      <c r="X4998" s="40">
        <f t="shared" ca="1" si="866"/>
        <v>440000</v>
      </c>
      <c r="Y4998" s="30" t="b">
        <f t="shared" ca="1" si="867"/>
        <v>1</v>
      </c>
    </row>
    <row r="4999" spans="1:25">
      <c r="A4999" s="28" t="s">
        <v>5366</v>
      </c>
      <c r="B4999" s="28" t="s">
        <v>5367</v>
      </c>
      <c r="C4999" s="28" t="s">
        <v>4978</v>
      </c>
      <c r="D4999" s="28" t="s">
        <v>2842</v>
      </c>
      <c r="E4999" s="29">
        <v>42402</v>
      </c>
      <c r="F4999" s="28" t="s">
        <v>4664</v>
      </c>
      <c r="G4999" s="30">
        <v>1505</v>
      </c>
      <c r="H4999" s="28" t="s">
        <v>16349</v>
      </c>
      <c r="I4999" s="31">
        <v>0</v>
      </c>
      <c r="J4999" s="31">
        <v>25616.79</v>
      </c>
      <c r="K4999" s="28" t="s">
        <v>14225</v>
      </c>
      <c r="L4999" s="32">
        <f t="shared" si="859"/>
        <v>-25616.79</v>
      </c>
      <c r="M4999" s="33">
        <f t="shared" si="860"/>
        <v>25616.79</v>
      </c>
      <c r="N4999" s="34" t="b">
        <v>1</v>
      </c>
      <c r="O4999" s="35">
        <f t="shared" si="861"/>
        <v>25616.79</v>
      </c>
      <c r="P4999" s="36" t="str">
        <f t="shared" si="862"/>
        <v>I</v>
      </c>
      <c r="Q4999" s="37" t="str">
        <f t="shared" si="863"/>
        <v>The Stove Network Ltd</v>
      </c>
      <c r="R4999" s="6" t="str">
        <f t="shared" si="864"/>
        <v>I - The Stove Network Ltd</v>
      </c>
      <c r="S4999" s="6" t="str">
        <f>IFERROR(INDEX('Vendor Over-ride'!$C:$C, MATCH($R:$R,'Vendor Over-ride'!$A:$A,0)),"")</f>
        <v>I - Stove Network Ltd, The</v>
      </c>
      <c r="U4999" s="38" t="str">
        <f t="shared" si="858"/>
        <v>Lottery</v>
      </c>
      <c r="V4999" s="5" t="str">
        <f t="shared" si="868"/>
        <v>AWARD</v>
      </c>
      <c r="W4999" s="5" t="b">
        <f t="shared" si="865"/>
        <v>1</v>
      </c>
      <c r="X4999" s="40">
        <f t="shared" ca="1" si="866"/>
        <v>108705.09</v>
      </c>
      <c r="Y4999" s="30" t="b">
        <f t="shared" ca="1" si="867"/>
        <v>1</v>
      </c>
    </row>
    <row r="5000" spans="1:25" hidden="1">
      <c r="A5000" s="28" t="s">
        <v>5366</v>
      </c>
      <c r="B5000" s="28" t="s">
        <v>5367</v>
      </c>
      <c r="C5000" s="28" t="s">
        <v>4978</v>
      </c>
      <c r="D5000" s="28" t="s">
        <v>2842</v>
      </c>
      <c r="E5000" s="29">
        <v>42402</v>
      </c>
      <c r="F5000" s="28" t="s">
        <v>4665</v>
      </c>
      <c r="G5000" s="30">
        <v>1505</v>
      </c>
      <c r="H5000" s="28" t="s">
        <v>16350</v>
      </c>
      <c r="I5000" s="31">
        <v>0</v>
      </c>
      <c r="J5000" s="31">
        <v>939.57</v>
      </c>
      <c r="K5000" s="28" t="s">
        <v>15827</v>
      </c>
      <c r="L5000" s="32">
        <f t="shared" si="859"/>
        <v>-939.57</v>
      </c>
      <c r="M5000" s="33">
        <f t="shared" si="860"/>
        <v>939.57</v>
      </c>
      <c r="N5000" s="34" t="b">
        <v>1</v>
      </c>
      <c r="O5000" s="35">
        <f t="shared" si="861"/>
        <v>939.57</v>
      </c>
      <c r="P5000" s="36" t="str">
        <f t="shared" si="862"/>
        <v>T</v>
      </c>
      <c r="Q5000" s="37" t="str">
        <f t="shared" si="863"/>
        <v>National Heritage Memorial fund</v>
      </c>
      <c r="R5000" s="6" t="str">
        <f t="shared" si="864"/>
        <v>T - National Heritage Memorial fund</v>
      </c>
      <c r="S5000" s="6" t="str">
        <f>IFERROR(INDEX('Vendor Over-ride'!$C:$C, MATCH($R:$R,'Vendor Over-ride'!$A:$A,0)),"")</f>
        <v>T - National Heritage Memorial fund</v>
      </c>
      <c r="U5000" s="38" t="str">
        <f t="shared" si="858"/>
        <v>Lottery</v>
      </c>
      <c r="V5000" s="5" t="str">
        <f t="shared" si="868"/>
        <v>TRADE</v>
      </c>
      <c r="W5000" s="5" t="b">
        <f t="shared" si="865"/>
        <v>0</v>
      </c>
      <c r="X5000" s="40">
        <f t="shared" ca="1" si="866"/>
        <v>2213.9700000000003</v>
      </c>
      <c r="Y5000" s="30" t="b">
        <f t="shared" ca="1" si="867"/>
        <v>0</v>
      </c>
    </row>
    <row r="5001" spans="1:25" hidden="1">
      <c r="A5001" s="28" t="s">
        <v>5366</v>
      </c>
      <c r="B5001" s="28" t="s">
        <v>5367</v>
      </c>
      <c r="C5001" s="28" t="s">
        <v>4978</v>
      </c>
      <c r="D5001" s="28" t="s">
        <v>2842</v>
      </c>
      <c r="E5001" s="29">
        <v>42402</v>
      </c>
      <c r="F5001" s="28" t="s">
        <v>4667</v>
      </c>
      <c r="G5001" s="30">
        <v>1505</v>
      </c>
      <c r="H5001" s="28" t="s">
        <v>16351</v>
      </c>
      <c r="I5001" s="31">
        <v>0</v>
      </c>
      <c r="J5001" s="31">
        <v>5000</v>
      </c>
      <c r="K5001" s="28" t="s">
        <v>5399</v>
      </c>
      <c r="L5001" s="32">
        <f t="shared" si="859"/>
        <v>-5000</v>
      </c>
      <c r="M5001" s="33">
        <f t="shared" si="860"/>
        <v>5000</v>
      </c>
      <c r="N5001" s="34" t="b">
        <v>1</v>
      </c>
      <c r="O5001" s="35">
        <f t="shared" si="861"/>
        <v>5000</v>
      </c>
      <c r="P5001" s="36" t="str">
        <f t="shared" si="862"/>
        <v>I</v>
      </c>
      <c r="Q5001" s="37" t="str">
        <f t="shared" si="863"/>
        <v>Sunset Song Ltd (Production)</v>
      </c>
      <c r="R5001" s="6" t="str">
        <f t="shared" si="864"/>
        <v>I - Sunset Song Ltd (Production)</v>
      </c>
      <c r="S5001" s="6" t="str">
        <f>IFERROR(INDEX('Vendor Over-ride'!$C:$C, MATCH($R:$R,'Vendor Over-ride'!$A:$A,0)),"")</f>
        <v>I - Sunset Song Ltd</v>
      </c>
      <c r="U5001" s="38" t="str">
        <f t="shared" si="858"/>
        <v>Lottery</v>
      </c>
      <c r="V5001" s="5" t="str">
        <f t="shared" si="868"/>
        <v>AWARD</v>
      </c>
      <c r="W5001" s="5" t="b">
        <f t="shared" si="865"/>
        <v>0</v>
      </c>
      <c r="X5001" s="40">
        <f t="shared" ca="1" si="866"/>
        <v>5000</v>
      </c>
      <c r="Y5001" s="30" t="b">
        <f t="shared" ca="1" si="867"/>
        <v>0</v>
      </c>
    </row>
    <row r="5002" spans="1:25" hidden="1">
      <c r="A5002" s="28" t="s">
        <v>5366</v>
      </c>
      <c r="B5002" s="28" t="s">
        <v>5367</v>
      </c>
      <c r="C5002" s="28" t="s">
        <v>4978</v>
      </c>
      <c r="D5002" s="28" t="s">
        <v>2842</v>
      </c>
      <c r="E5002" s="29">
        <v>42405</v>
      </c>
      <c r="F5002" s="28" t="s">
        <v>4668</v>
      </c>
      <c r="G5002" s="30">
        <v>1522</v>
      </c>
      <c r="H5002" s="28" t="s">
        <v>16352</v>
      </c>
      <c r="I5002" s="31">
        <v>0</v>
      </c>
      <c r="J5002" s="31">
        <v>494</v>
      </c>
      <c r="K5002" s="28" t="s">
        <v>5156</v>
      </c>
      <c r="L5002" s="32">
        <f t="shared" si="859"/>
        <v>-494</v>
      </c>
      <c r="M5002" s="33">
        <f t="shared" si="860"/>
        <v>494</v>
      </c>
      <c r="N5002" s="34" t="b">
        <v>1</v>
      </c>
      <c r="O5002" s="35">
        <f t="shared" si="861"/>
        <v>494</v>
      </c>
      <c r="P5002" s="36" t="str">
        <f t="shared" si="862"/>
        <v>T</v>
      </c>
      <c r="Q5002" s="37" t="str">
        <f t="shared" si="863"/>
        <v>City of Edinburgh Methodist Church</v>
      </c>
      <c r="R5002" s="6" t="str">
        <f t="shared" si="864"/>
        <v>T - City of Edinburgh Methodist Church</v>
      </c>
      <c r="S5002" s="6" t="str">
        <f>IFERROR(INDEX('Vendor Over-ride'!$C:$C, MATCH($R:$R,'Vendor Over-ride'!$A:$A,0)),"")</f>
        <v>T - City of Edinburgh Methodist Church</v>
      </c>
      <c r="U5002" s="38" t="str">
        <f t="shared" si="858"/>
        <v>Lottery</v>
      </c>
      <c r="V5002" s="5" t="str">
        <f t="shared" si="868"/>
        <v>TRADE</v>
      </c>
      <c r="W5002" s="5" t="b">
        <f t="shared" si="865"/>
        <v>0</v>
      </c>
      <c r="X5002" s="40">
        <f t="shared" ca="1" si="866"/>
        <v>1394.8</v>
      </c>
      <c r="Y5002" s="30" t="b">
        <f t="shared" ca="1" si="867"/>
        <v>0</v>
      </c>
    </row>
    <row r="5003" spans="1:25" hidden="1">
      <c r="A5003" s="28" t="s">
        <v>5366</v>
      </c>
      <c r="B5003" s="28" t="s">
        <v>5367</v>
      </c>
      <c r="C5003" s="28" t="s">
        <v>4978</v>
      </c>
      <c r="D5003" s="28" t="s">
        <v>2842</v>
      </c>
      <c r="E5003" s="29">
        <v>42405</v>
      </c>
      <c r="F5003" s="28" t="s">
        <v>4669</v>
      </c>
      <c r="G5003" s="30">
        <v>1522</v>
      </c>
      <c r="H5003" s="28" t="s">
        <v>16353</v>
      </c>
      <c r="I5003" s="31">
        <v>0</v>
      </c>
      <c r="J5003" s="31">
        <v>173.2</v>
      </c>
      <c r="K5003" s="28" t="s">
        <v>16354</v>
      </c>
      <c r="L5003" s="32">
        <f t="shared" si="859"/>
        <v>-173.2</v>
      </c>
      <c r="M5003" s="33">
        <f t="shared" si="860"/>
        <v>173.2</v>
      </c>
      <c r="N5003" s="34" t="b">
        <v>1</v>
      </c>
      <c r="O5003" s="35">
        <f t="shared" si="861"/>
        <v>173.2</v>
      </c>
      <c r="P5003" s="36" t="str">
        <f t="shared" si="862"/>
        <v>T</v>
      </c>
      <c r="Q5003" s="37" t="str">
        <f t="shared" si="863"/>
        <v>Create a Space (Simone Russell)</v>
      </c>
      <c r="R5003" s="6" t="str">
        <f t="shared" si="864"/>
        <v>T - Create a Space (Simone Russell)</v>
      </c>
      <c r="S5003" s="6" t="str">
        <f>IFERROR(INDEX('Vendor Over-ride'!$C:$C, MATCH($R:$R,'Vendor Over-ride'!$A:$A,0)),"")</f>
        <v>T - Create a Space (Simone Russell)</v>
      </c>
      <c r="U5003" s="38" t="str">
        <f t="shared" si="858"/>
        <v>Lottery</v>
      </c>
      <c r="V5003" s="5" t="str">
        <f t="shared" si="868"/>
        <v>TRADE</v>
      </c>
      <c r="W5003" s="5" t="b">
        <f t="shared" si="865"/>
        <v>0</v>
      </c>
      <c r="X5003" s="40">
        <f t="shared" ca="1" si="866"/>
        <v>173.2</v>
      </c>
      <c r="Y5003" s="30" t="b">
        <f t="shared" ca="1" si="867"/>
        <v>0</v>
      </c>
    </row>
    <row r="5004" spans="1:25" hidden="1">
      <c r="A5004" s="28" t="s">
        <v>5366</v>
      </c>
      <c r="B5004" s="28" t="s">
        <v>5367</v>
      </c>
      <c r="C5004" s="28" t="s">
        <v>4978</v>
      </c>
      <c r="D5004" s="28" t="s">
        <v>2842</v>
      </c>
      <c r="E5004" s="29">
        <v>42405</v>
      </c>
      <c r="F5004" s="28" t="s">
        <v>4671</v>
      </c>
      <c r="G5004" s="30">
        <v>1522</v>
      </c>
      <c r="H5004" s="28" t="s">
        <v>16355</v>
      </c>
      <c r="I5004" s="31">
        <v>0</v>
      </c>
      <c r="J5004" s="31">
        <v>8964</v>
      </c>
      <c r="K5004" s="28" t="s">
        <v>16356</v>
      </c>
      <c r="L5004" s="32">
        <f t="shared" si="859"/>
        <v>-8964</v>
      </c>
      <c r="M5004" s="33">
        <f t="shared" si="860"/>
        <v>8964</v>
      </c>
      <c r="N5004" s="34" t="b">
        <v>1</v>
      </c>
      <c r="O5004" s="35">
        <f t="shared" si="861"/>
        <v>8964</v>
      </c>
      <c r="P5004" s="36" t="str">
        <f t="shared" si="862"/>
        <v>T</v>
      </c>
      <c r="Q5004" s="37" t="str">
        <f t="shared" si="863"/>
        <v>Festivals and Events International Ltd (FEI)</v>
      </c>
      <c r="R5004" s="6" t="str">
        <f t="shared" si="864"/>
        <v>T - Festivals and Events International Ltd (FEI)</v>
      </c>
      <c r="S5004" s="6" t="str">
        <f>IFERROR(INDEX('Vendor Over-ride'!$C:$C, MATCH($R:$R,'Vendor Over-ride'!$A:$A,0)),"")</f>
        <v>T - Festivals and Events International Ltd (FEI)</v>
      </c>
      <c r="U5004" s="38" t="str">
        <f t="shared" si="858"/>
        <v>Lottery</v>
      </c>
      <c r="V5004" s="5" t="str">
        <f t="shared" si="868"/>
        <v>TRADE</v>
      </c>
      <c r="W5004" s="5" t="b">
        <f t="shared" si="865"/>
        <v>0</v>
      </c>
      <c r="X5004" s="40">
        <f t="shared" ca="1" si="866"/>
        <v>8964</v>
      </c>
      <c r="Y5004" s="30" t="b">
        <f t="shared" ca="1" si="867"/>
        <v>0</v>
      </c>
    </row>
    <row r="5005" spans="1:25">
      <c r="A5005" s="28" t="s">
        <v>5366</v>
      </c>
      <c r="B5005" s="28" t="s">
        <v>5367</v>
      </c>
      <c r="C5005" s="28" t="s">
        <v>4978</v>
      </c>
      <c r="D5005" s="28" t="s">
        <v>2842</v>
      </c>
      <c r="E5005" s="29">
        <v>42405</v>
      </c>
      <c r="F5005" s="28" t="s">
        <v>4672</v>
      </c>
      <c r="G5005" s="30">
        <v>1522</v>
      </c>
      <c r="H5005" s="28" t="s">
        <v>16357</v>
      </c>
      <c r="I5005" s="31">
        <v>0</v>
      </c>
      <c r="J5005" s="31">
        <v>2400</v>
      </c>
      <c r="K5005" s="28" t="s">
        <v>5467</v>
      </c>
      <c r="L5005" s="32">
        <f t="shared" si="859"/>
        <v>-2400</v>
      </c>
      <c r="M5005" s="33">
        <f t="shared" si="860"/>
        <v>2400</v>
      </c>
      <c r="N5005" s="34" t="b">
        <v>1</v>
      </c>
      <c r="O5005" s="35">
        <f t="shared" si="861"/>
        <v>2400</v>
      </c>
      <c r="P5005" s="36" t="str">
        <f t="shared" si="862"/>
        <v>T</v>
      </c>
      <c r="Q5005" s="37" t="str">
        <f t="shared" si="863"/>
        <v>Pinsent Masons LLP</v>
      </c>
      <c r="R5005" s="6" t="str">
        <f t="shared" si="864"/>
        <v>T - Pinsent Masons LLP</v>
      </c>
      <c r="S5005" s="6" t="str">
        <f>IFERROR(INDEX('Vendor Over-ride'!$C:$C, MATCH($R:$R,'Vendor Over-ride'!$A:$A,0)),"")</f>
        <v>T - Pinsent Masons LLP</v>
      </c>
      <c r="T5005" s="41" t="s">
        <v>2800</v>
      </c>
      <c r="U5005" s="38" t="str">
        <f t="shared" si="858"/>
        <v>Lottery</v>
      </c>
      <c r="V5005" s="5" t="str">
        <f t="shared" si="868"/>
        <v>TRADE</v>
      </c>
      <c r="W5005" s="5" t="b">
        <f t="shared" si="865"/>
        <v>0</v>
      </c>
      <c r="X5005" s="40">
        <f t="shared" ca="1" si="866"/>
        <v>122180.4</v>
      </c>
      <c r="Y5005" s="30" t="b">
        <f t="shared" ca="1" si="867"/>
        <v>1</v>
      </c>
    </row>
    <row r="5006" spans="1:25" hidden="1">
      <c r="A5006" s="28" t="s">
        <v>5366</v>
      </c>
      <c r="B5006" s="28" t="s">
        <v>5367</v>
      </c>
      <c r="C5006" s="28" t="s">
        <v>4978</v>
      </c>
      <c r="D5006" s="28" t="s">
        <v>2842</v>
      </c>
      <c r="E5006" s="29">
        <v>42405</v>
      </c>
      <c r="F5006" s="28" t="s">
        <v>4673</v>
      </c>
      <c r="G5006" s="30">
        <v>1522</v>
      </c>
      <c r="H5006" s="28" t="s">
        <v>16358</v>
      </c>
      <c r="I5006" s="31">
        <v>0</v>
      </c>
      <c r="J5006" s="31">
        <v>3240</v>
      </c>
      <c r="K5006" s="28" t="s">
        <v>16359</v>
      </c>
      <c r="L5006" s="32">
        <f t="shared" si="859"/>
        <v>-3240</v>
      </c>
      <c r="M5006" s="33">
        <f t="shared" si="860"/>
        <v>3240</v>
      </c>
      <c r="N5006" s="34" t="b">
        <v>1</v>
      </c>
      <c r="O5006" s="35">
        <f t="shared" si="861"/>
        <v>3240</v>
      </c>
      <c r="P5006" s="36" t="str">
        <f t="shared" si="862"/>
        <v>T</v>
      </c>
      <c r="Q5006" s="37" t="str">
        <f t="shared" si="863"/>
        <v>Research for Real</v>
      </c>
      <c r="R5006" s="6" t="str">
        <f t="shared" si="864"/>
        <v>T - Research for Real</v>
      </c>
      <c r="S5006" s="6" t="str">
        <f>IFERROR(INDEX('Vendor Over-ride'!$C:$C, MATCH($R:$R,'Vendor Over-ride'!$A:$A,0)),"")</f>
        <v>T - Research for Real</v>
      </c>
      <c r="U5006" s="38" t="str">
        <f t="shared" si="858"/>
        <v>Lottery</v>
      </c>
      <c r="V5006" s="5" t="str">
        <f t="shared" si="868"/>
        <v>TRADE</v>
      </c>
      <c r="W5006" s="5" t="b">
        <f t="shared" si="865"/>
        <v>0</v>
      </c>
      <c r="X5006" s="40">
        <f t="shared" ca="1" si="866"/>
        <v>3240</v>
      </c>
      <c r="Y5006" s="30" t="b">
        <f t="shared" ca="1" si="867"/>
        <v>0</v>
      </c>
    </row>
    <row r="5007" spans="1:25" hidden="1">
      <c r="A5007" s="28" t="s">
        <v>5366</v>
      </c>
      <c r="B5007" s="28" t="s">
        <v>5367</v>
      </c>
      <c r="C5007" s="28" t="s">
        <v>4978</v>
      </c>
      <c r="D5007" s="28" t="s">
        <v>2842</v>
      </c>
      <c r="E5007" s="29">
        <v>42405</v>
      </c>
      <c r="F5007" s="28" t="s">
        <v>4674</v>
      </c>
      <c r="G5007" s="30">
        <v>1522</v>
      </c>
      <c r="H5007" s="28" t="s">
        <v>16360</v>
      </c>
      <c r="I5007" s="31">
        <v>0</v>
      </c>
      <c r="J5007" s="31">
        <v>351.13</v>
      </c>
      <c r="K5007" s="28" t="s">
        <v>5527</v>
      </c>
      <c r="L5007" s="32">
        <f t="shared" si="859"/>
        <v>-351.13</v>
      </c>
      <c r="M5007" s="33">
        <f t="shared" si="860"/>
        <v>351.13</v>
      </c>
      <c r="N5007" s="34" t="b">
        <v>1</v>
      </c>
      <c r="O5007" s="35">
        <f t="shared" si="861"/>
        <v>351.13</v>
      </c>
      <c r="P5007" s="36" t="str">
        <f t="shared" si="862"/>
        <v>T</v>
      </c>
      <c r="Q5007" s="37" t="str">
        <f t="shared" si="863"/>
        <v>Skyline Productions Limited</v>
      </c>
      <c r="R5007" s="6" t="str">
        <f t="shared" si="864"/>
        <v>T - Skyline Productions Limited</v>
      </c>
      <c r="S5007" s="6" t="str">
        <f>IFERROR(INDEX('Vendor Over-ride'!$C:$C, MATCH($R:$R,'Vendor Over-ride'!$A:$A,0)),"")</f>
        <v>T - Skyline Productions</v>
      </c>
      <c r="U5007" s="38" t="str">
        <f t="shared" si="858"/>
        <v>Lottery</v>
      </c>
      <c r="V5007" s="5" t="str">
        <f t="shared" si="868"/>
        <v>TRADE</v>
      </c>
      <c r="W5007" s="5" t="b">
        <f t="shared" si="865"/>
        <v>0</v>
      </c>
      <c r="X5007" s="40">
        <f t="shared" ca="1" si="866"/>
        <v>766.72</v>
      </c>
      <c r="Y5007" s="30" t="b">
        <f t="shared" ca="1" si="867"/>
        <v>0</v>
      </c>
    </row>
    <row r="5008" spans="1:25">
      <c r="A5008" s="28" t="s">
        <v>5366</v>
      </c>
      <c r="B5008" s="28" t="s">
        <v>5367</v>
      </c>
      <c r="C5008" s="28" t="s">
        <v>4978</v>
      </c>
      <c r="D5008" s="28" t="s">
        <v>2842</v>
      </c>
      <c r="E5008" s="29">
        <v>42405</v>
      </c>
      <c r="F5008" s="28" t="s">
        <v>4675</v>
      </c>
      <c r="G5008" s="30">
        <v>1522</v>
      </c>
      <c r="H5008" s="28" t="s">
        <v>16361</v>
      </c>
      <c r="I5008" s="31">
        <v>0</v>
      </c>
      <c r="J5008" s="31">
        <v>4200</v>
      </c>
      <c r="K5008" s="28" t="s">
        <v>15464</v>
      </c>
      <c r="L5008" s="32">
        <f t="shared" si="859"/>
        <v>-4200</v>
      </c>
      <c r="M5008" s="33">
        <f t="shared" si="860"/>
        <v>4200</v>
      </c>
      <c r="N5008" s="34" t="b">
        <v>1</v>
      </c>
      <c r="O5008" s="35">
        <f t="shared" si="861"/>
        <v>4200</v>
      </c>
      <c r="P5008" s="36" t="str">
        <f t="shared" si="862"/>
        <v>T</v>
      </c>
      <c r="Q5008" s="37" t="str">
        <f t="shared" si="863"/>
        <v>Wiggin LLP</v>
      </c>
      <c r="R5008" s="6" t="str">
        <f t="shared" si="864"/>
        <v>T - Wiggin LLP</v>
      </c>
      <c r="S5008" s="6" t="str">
        <f>IFERROR(INDEX('Vendor Over-ride'!$C:$C, MATCH($R:$R,'Vendor Over-ride'!$A:$A,0)),"")</f>
        <v>T - Wiggin LLP</v>
      </c>
      <c r="T5008" s="41" t="s">
        <v>2800</v>
      </c>
      <c r="U5008" s="38" t="str">
        <f t="shared" si="858"/>
        <v>Lottery</v>
      </c>
      <c r="V5008" s="5" t="str">
        <f t="shared" si="868"/>
        <v>TRADE</v>
      </c>
      <c r="W5008" s="5" t="b">
        <f t="shared" si="865"/>
        <v>0</v>
      </c>
      <c r="X5008" s="40">
        <f t="shared" ca="1" si="866"/>
        <v>31021.280000000002</v>
      </c>
      <c r="Y5008" s="30" t="b">
        <f t="shared" ca="1" si="867"/>
        <v>1</v>
      </c>
    </row>
    <row r="5009" spans="1:25" hidden="1">
      <c r="A5009" s="28" t="s">
        <v>5366</v>
      </c>
      <c r="B5009" s="28" t="s">
        <v>5367</v>
      </c>
      <c r="C5009" s="28" t="s">
        <v>4978</v>
      </c>
      <c r="D5009" s="28" t="s">
        <v>2842</v>
      </c>
      <c r="E5009" s="29">
        <v>42409</v>
      </c>
      <c r="F5009" s="28" t="s">
        <v>4676</v>
      </c>
      <c r="G5009" s="30">
        <v>1522</v>
      </c>
      <c r="H5009" s="28" t="s">
        <v>16362</v>
      </c>
      <c r="I5009" s="31">
        <v>0</v>
      </c>
      <c r="J5009" s="31">
        <v>1254</v>
      </c>
      <c r="K5009" s="28" t="s">
        <v>5710</v>
      </c>
      <c r="L5009" s="32">
        <f t="shared" si="859"/>
        <v>-1254</v>
      </c>
      <c r="M5009" s="33">
        <f t="shared" si="860"/>
        <v>1254</v>
      </c>
      <c r="N5009" s="34" t="b">
        <v>1</v>
      </c>
      <c r="O5009" s="35">
        <f t="shared" si="861"/>
        <v>1254</v>
      </c>
      <c r="P5009" s="36" t="str">
        <f t="shared" si="862"/>
        <v>G</v>
      </c>
      <c r="Q5009" s="37" t="str">
        <f t="shared" si="863"/>
        <v>Ishbelle Bee</v>
      </c>
      <c r="R5009" s="6" t="str">
        <f t="shared" si="864"/>
        <v>G - Ishbelle Bee</v>
      </c>
      <c r="S5009" s="6" t="str">
        <f>IFERROR(INDEX('Vendor Over-ride'!$C:$C, MATCH($R:$R,'Vendor Over-ride'!$A:$A,0)),"")</f>
        <v>G - Ishbelle Bee</v>
      </c>
      <c r="U5009" s="38" t="str">
        <f t="shared" si="858"/>
        <v>Lottery</v>
      </c>
      <c r="V5009" s="5" t="str">
        <f t="shared" si="868"/>
        <v>AWARD</v>
      </c>
      <c r="W5009" s="5" t="b">
        <f t="shared" si="865"/>
        <v>0</v>
      </c>
      <c r="X5009" s="40">
        <f t="shared" ca="1" si="866"/>
        <v>1254</v>
      </c>
      <c r="Y5009" s="30" t="b">
        <f t="shared" ca="1" si="867"/>
        <v>0</v>
      </c>
    </row>
    <row r="5010" spans="1:25" hidden="1">
      <c r="A5010" s="28" t="s">
        <v>5366</v>
      </c>
      <c r="B5010" s="28" t="s">
        <v>5367</v>
      </c>
      <c r="C5010" s="28" t="s">
        <v>4978</v>
      </c>
      <c r="D5010" s="28" t="s">
        <v>2842</v>
      </c>
      <c r="E5010" s="29">
        <v>42409</v>
      </c>
      <c r="F5010" s="28" t="s">
        <v>4677</v>
      </c>
      <c r="G5010" s="30">
        <v>1522</v>
      </c>
      <c r="H5010" s="28" t="s">
        <v>16363</v>
      </c>
      <c r="I5010" s="31">
        <v>0</v>
      </c>
      <c r="J5010" s="31">
        <v>287</v>
      </c>
      <c r="K5010" s="28" t="s">
        <v>5717</v>
      </c>
      <c r="L5010" s="32">
        <f t="shared" si="859"/>
        <v>-287</v>
      </c>
      <c r="M5010" s="33">
        <f t="shared" si="860"/>
        <v>287</v>
      </c>
      <c r="N5010" s="34" t="b">
        <v>1</v>
      </c>
      <c r="O5010" s="35">
        <f t="shared" si="861"/>
        <v>287</v>
      </c>
      <c r="P5010" s="36" t="str">
        <f t="shared" si="862"/>
        <v>G</v>
      </c>
      <c r="Q5010" s="37" t="str">
        <f t="shared" si="863"/>
        <v>Bella Hardy</v>
      </c>
      <c r="R5010" s="6" t="str">
        <f t="shared" si="864"/>
        <v>G - Bella Hardy</v>
      </c>
      <c r="S5010" s="6" t="str">
        <f>IFERROR(INDEX('Vendor Over-ride'!$C:$C, MATCH($R:$R,'Vendor Over-ride'!$A:$A,0)),"")</f>
        <v>G - Bella Hardy</v>
      </c>
      <c r="U5010" s="38" t="str">
        <f t="shared" si="858"/>
        <v>Lottery</v>
      </c>
      <c r="V5010" s="5" t="str">
        <f t="shared" si="868"/>
        <v>AWARD</v>
      </c>
      <c r="W5010" s="5" t="b">
        <f t="shared" si="865"/>
        <v>0</v>
      </c>
      <c r="X5010" s="40">
        <f t="shared" ca="1" si="866"/>
        <v>8297</v>
      </c>
      <c r="Y5010" s="30" t="b">
        <f t="shared" ca="1" si="867"/>
        <v>0</v>
      </c>
    </row>
    <row r="5011" spans="1:25">
      <c r="A5011" s="28" t="s">
        <v>5366</v>
      </c>
      <c r="B5011" s="28" t="s">
        <v>5367</v>
      </c>
      <c r="C5011" s="28" t="s">
        <v>4978</v>
      </c>
      <c r="D5011" s="28" t="s">
        <v>2842</v>
      </c>
      <c r="E5011" s="29">
        <v>42409</v>
      </c>
      <c r="F5011" s="28" t="s">
        <v>4678</v>
      </c>
      <c r="G5011" s="30">
        <v>1522</v>
      </c>
      <c r="H5011" s="28" t="s">
        <v>16364</v>
      </c>
      <c r="I5011" s="31">
        <v>0</v>
      </c>
      <c r="J5011" s="31">
        <v>5670.72</v>
      </c>
      <c r="K5011" s="28" t="s">
        <v>5719</v>
      </c>
      <c r="L5011" s="32">
        <f t="shared" si="859"/>
        <v>-5670.72</v>
      </c>
      <c r="M5011" s="33">
        <f t="shared" si="860"/>
        <v>5670.72</v>
      </c>
      <c r="N5011" s="34" t="b">
        <v>1</v>
      </c>
      <c r="O5011" s="35">
        <f t="shared" si="861"/>
        <v>5670.72</v>
      </c>
      <c r="P5011" s="36" t="str">
        <f t="shared" si="862"/>
        <v>G</v>
      </c>
      <c r="Q5011" s="37" t="str">
        <f t="shared" si="863"/>
        <v>Campbeltown Community Business Ltd</v>
      </c>
      <c r="R5011" s="6" t="str">
        <f t="shared" si="864"/>
        <v>G - Campbeltown Community Business Ltd</v>
      </c>
      <c r="S5011" s="6" t="str">
        <f>IFERROR(INDEX('Vendor Over-ride'!$C:$C, MATCH($R:$R,'Vendor Over-ride'!$A:$A,0)),"")</f>
        <v>G - Campbeltown Community Business Ltd</v>
      </c>
      <c r="U5011" s="38" t="str">
        <f t="shared" si="858"/>
        <v>Lottery</v>
      </c>
      <c r="V5011" s="5" t="str">
        <f t="shared" si="868"/>
        <v>AWARD</v>
      </c>
      <c r="W5011" s="5" t="b">
        <f t="shared" si="865"/>
        <v>0</v>
      </c>
      <c r="X5011" s="40">
        <f t="shared" ca="1" si="866"/>
        <v>50611.44</v>
      </c>
      <c r="Y5011" s="30" t="b">
        <f t="shared" ca="1" si="867"/>
        <v>1</v>
      </c>
    </row>
    <row r="5012" spans="1:25" hidden="1">
      <c r="A5012" s="28" t="s">
        <v>5366</v>
      </c>
      <c r="B5012" s="28" t="s">
        <v>5367</v>
      </c>
      <c r="C5012" s="28" t="s">
        <v>4978</v>
      </c>
      <c r="D5012" s="28" t="s">
        <v>2842</v>
      </c>
      <c r="E5012" s="29">
        <v>42409</v>
      </c>
      <c r="F5012" s="28" t="s">
        <v>4679</v>
      </c>
      <c r="G5012" s="30">
        <v>1522</v>
      </c>
      <c r="H5012" s="28" t="s">
        <v>16365</v>
      </c>
      <c r="I5012" s="31">
        <v>0</v>
      </c>
      <c r="J5012" s="31">
        <v>8000</v>
      </c>
      <c r="K5012" s="28" t="s">
        <v>5779</v>
      </c>
      <c r="L5012" s="32">
        <f t="shared" si="859"/>
        <v>-8000</v>
      </c>
      <c r="M5012" s="33">
        <f t="shared" si="860"/>
        <v>8000</v>
      </c>
      <c r="N5012" s="34" t="b">
        <v>1</v>
      </c>
      <c r="O5012" s="35">
        <f t="shared" si="861"/>
        <v>8000</v>
      </c>
      <c r="P5012" s="36" t="str">
        <f t="shared" si="862"/>
        <v>G</v>
      </c>
      <c r="Q5012" s="37" t="str">
        <f t="shared" si="863"/>
        <v>Cleas Ltd</v>
      </c>
      <c r="R5012" s="6" t="str">
        <f t="shared" si="864"/>
        <v>G - Cleas Ltd</v>
      </c>
      <c r="S5012" s="6" t="str">
        <f>IFERROR(INDEX('Vendor Over-ride'!$C:$C, MATCH($R:$R,'Vendor Over-ride'!$A:$A,0)),"")</f>
        <v>G - Cleas Ltd</v>
      </c>
      <c r="U5012" s="38" t="str">
        <f t="shared" si="858"/>
        <v>Lottery</v>
      </c>
      <c r="V5012" s="5" t="str">
        <f t="shared" si="868"/>
        <v>AWARD</v>
      </c>
      <c r="W5012" s="5" t="b">
        <f t="shared" si="865"/>
        <v>0</v>
      </c>
      <c r="X5012" s="40">
        <f t="shared" ca="1" si="866"/>
        <v>8000</v>
      </c>
      <c r="Y5012" s="30" t="b">
        <f t="shared" ca="1" si="867"/>
        <v>0</v>
      </c>
    </row>
    <row r="5013" spans="1:25" hidden="1">
      <c r="A5013" s="28" t="s">
        <v>5366</v>
      </c>
      <c r="B5013" s="28" t="s">
        <v>5367</v>
      </c>
      <c r="C5013" s="28" t="s">
        <v>4978</v>
      </c>
      <c r="D5013" s="28" t="s">
        <v>2842</v>
      </c>
      <c r="E5013" s="29">
        <v>42409</v>
      </c>
      <c r="F5013" s="28" t="s">
        <v>4680</v>
      </c>
      <c r="G5013" s="30">
        <v>1522</v>
      </c>
      <c r="H5013" s="28" t="s">
        <v>16366</v>
      </c>
      <c r="I5013" s="31">
        <v>0</v>
      </c>
      <c r="J5013" s="31">
        <v>12500</v>
      </c>
      <c r="K5013" s="28" t="s">
        <v>5786</v>
      </c>
      <c r="L5013" s="32">
        <f t="shared" si="859"/>
        <v>-12500</v>
      </c>
      <c r="M5013" s="33">
        <f t="shared" si="860"/>
        <v>12500</v>
      </c>
      <c r="N5013" s="34" t="b">
        <v>1</v>
      </c>
      <c r="O5013" s="35">
        <f t="shared" si="861"/>
        <v>12500</v>
      </c>
      <c r="P5013" s="36" t="str">
        <f t="shared" si="862"/>
        <v>G</v>
      </c>
      <c r="Q5013" s="37" t="str">
        <f t="shared" si="863"/>
        <v>Royal Incorporation of Architects in Scotland</v>
      </c>
      <c r="R5013" s="6" t="str">
        <f t="shared" si="864"/>
        <v>G - Royal Incorporation of Architects in Scotland</v>
      </c>
      <c r="S5013" s="6" t="str">
        <f>IFERROR(INDEX('Vendor Over-ride'!$C:$C, MATCH($R:$R,'Vendor Over-ride'!$A:$A,0)),"")</f>
        <v>G - Royal Incorporation of Architects in Scotland</v>
      </c>
      <c r="U5013" s="38" t="str">
        <f t="shared" si="858"/>
        <v>Lottery</v>
      </c>
      <c r="V5013" s="5" t="str">
        <f t="shared" si="868"/>
        <v>AWARD</v>
      </c>
      <c r="W5013" s="5" t="b">
        <f t="shared" si="865"/>
        <v>0</v>
      </c>
      <c r="X5013" s="40">
        <f t="shared" ca="1" si="866"/>
        <v>12500</v>
      </c>
      <c r="Y5013" s="30" t="b">
        <f t="shared" ca="1" si="867"/>
        <v>0</v>
      </c>
    </row>
    <row r="5014" spans="1:25">
      <c r="A5014" s="28" t="s">
        <v>5366</v>
      </c>
      <c r="B5014" s="28" t="s">
        <v>5367</v>
      </c>
      <c r="C5014" s="28" t="s">
        <v>4978</v>
      </c>
      <c r="D5014" s="28" t="s">
        <v>2842</v>
      </c>
      <c r="E5014" s="29">
        <v>42409</v>
      </c>
      <c r="F5014" s="28" t="s">
        <v>4681</v>
      </c>
      <c r="G5014" s="30">
        <v>1522</v>
      </c>
      <c r="H5014" s="28" t="s">
        <v>16367</v>
      </c>
      <c r="I5014" s="31">
        <v>0</v>
      </c>
      <c r="J5014" s="31">
        <v>4500</v>
      </c>
      <c r="K5014" s="28" t="s">
        <v>14087</v>
      </c>
      <c r="L5014" s="32">
        <f t="shared" si="859"/>
        <v>-4500</v>
      </c>
      <c r="M5014" s="33">
        <f t="shared" si="860"/>
        <v>4500</v>
      </c>
      <c r="N5014" s="34" t="b">
        <v>1</v>
      </c>
      <c r="O5014" s="35">
        <f t="shared" si="861"/>
        <v>4500</v>
      </c>
      <c r="P5014" s="36" t="str">
        <f t="shared" si="862"/>
        <v>G</v>
      </c>
      <c r="Q5014" s="37" t="str">
        <f t="shared" si="863"/>
        <v>Mr McFall's Chamber</v>
      </c>
      <c r="R5014" s="6" t="str">
        <f t="shared" si="864"/>
        <v>G - Mr McFall's Chamber</v>
      </c>
      <c r="S5014" s="6" t="str">
        <f>IFERROR(INDEX('Vendor Over-ride'!$C:$C, MATCH($R:$R,'Vendor Over-ride'!$A:$A,0)),"")</f>
        <v>G - Mr McFall's Chamber</v>
      </c>
      <c r="U5014" s="38" t="str">
        <f t="shared" si="858"/>
        <v>Lottery</v>
      </c>
      <c r="V5014" s="5" t="str">
        <f t="shared" si="868"/>
        <v>AWARD</v>
      </c>
      <c r="W5014" s="5" t="b">
        <f t="shared" si="865"/>
        <v>0</v>
      </c>
      <c r="X5014" s="40">
        <f t="shared" ca="1" si="866"/>
        <v>71250</v>
      </c>
      <c r="Y5014" s="30" t="b">
        <f t="shared" ca="1" si="867"/>
        <v>1</v>
      </c>
    </row>
    <row r="5015" spans="1:25" hidden="1">
      <c r="A5015" s="28" t="s">
        <v>5366</v>
      </c>
      <c r="B5015" s="28" t="s">
        <v>5367</v>
      </c>
      <c r="C5015" s="28" t="s">
        <v>4978</v>
      </c>
      <c r="D5015" s="28" t="s">
        <v>2842</v>
      </c>
      <c r="E5015" s="29">
        <v>42409</v>
      </c>
      <c r="F5015" s="28" t="s">
        <v>4682</v>
      </c>
      <c r="G5015" s="30">
        <v>1522</v>
      </c>
      <c r="H5015" s="28" t="s">
        <v>16368</v>
      </c>
      <c r="I5015" s="31">
        <v>0</v>
      </c>
      <c r="J5015" s="31">
        <v>807</v>
      </c>
      <c r="K5015" s="28" t="s">
        <v>14157</v>
      </c>
      <c r="L5015" s="32">
        <f t="shared" si="859"/>
        <v>-807</v>
      </c>
      <c r="M5015" s="33">
        <f t="shared" si="860"/>
        <v>807</v>
      </c>
      <c r="N5015" s="34" t="b">
        <v>1</v>
      </c>
      <c r="O5015" s="35">
        <f t="shared" si="861"/>
        <v>807</v>
      </c>
      <c r="P5015" s="36" t="str">
        <f t="shared" si="862"/>
        <v>G</v>
      </c>
      <c r="Q5015" s="37" t="str">
        <f t="shared" si="863"/>
        <v>Sophie Ferguson</v>
      </c>
      <c r="R5015" s="6" t="str">
        <f t="shared" si="864"/>
        <v>G - Sophie Ferguson</v>
      </c>
      <c r="S5015" s="6" t="str">
        <f>IFERROR(INDEX('Vendor Over-ride'!$C:$C, MATCH($R:$R,'Vendor Over-ride'!$A:$A,0)),"")</f>
        <v>G - Sophie Ferguson</v>
      </c>
      <c r="U5015" s="38" t="str">
        <f t="shared" si="858"/>
        <v>Lottery</v>
      </c>
      <c r="V5015" s="5" t="str">
        <f t="shared" si="868"/>
        <v>AWARD</v>
      </c>
      <c r="W5015" s="5" t="b">
        <f t="shared" si="865"/>
        <v>0</v>
      </c>
      <c r="X5015" s="40">
        <f t="shared" ca="1" si="866"/>
        <v>3228</v>
      </c>
      <c r="Y5015" s="30" t="b">
        <f t="shared" ca="1" si="867"/>
        <v>0</v>
      </c>
    </row>
    <row r="5016" spans="1:25">
      <c r="A5016" s="28" t="s">
        <v>5366</v>
      </c>
      <c r="B5016" s="28" t="s">
        <v>5367</v>
      </c>
      <c r="C5016" s="28" t="s">
        <v>4978</v>
      </c>
      <c r="D5016" s="28" t="s">
        <v>2842</v>
      </c>
      <c r="E5016" s="29">
        <v>42409</v>
      </c>
      <c r="F5016" s="28" t="s">
        <v>4683</v>
      </c>
      <c r="G5016" s="30">
        <v>1522</v>
      </c>
      <c r="H5016" s="28" t="s">
        <v>16369</v>
      </c>
      <c r="I5016" s="31">
        <v>0</v>
      </c>
      <c r="J5016" s="31">
        <v>67500</v>
      </c>
      <c r="K5016" s="28" t="s">
        <v>14390</v>
      </c>
      <c r="L5016" s="32">
        <f t="shared" si="859"/>
        <v>-67500</v>
      </c>
      <c r="M5016" s="33">
        <f t="shared" si="860"/>
        <v>67500</v>
      </c>
      <c r="N5016" s="34" t="b">
        <v>1</v>
      </c>
      <c r="O5016" s="35">
        <f t="shared" si="861"/>
        <v>67500</v>
      </c>
      <c r="P5016" s="36" t="str">
        <f t="shared" si="862"/>
        <v>G</v>
      </c>
      <c r="Q5016" s="37" t="str">
        <f t="shared" si="863"/>
        <v>Lyth Arts Centre</v>
      </c>
      <c r="R5016" s="6" t="str">
        <f t="shared" si="864"/>
        <v>G - Lyth Arts Centre</v>
      </c>
      <c r="S5016" s="6" t="str">
        <f>IFERROR(INDEX('Vendor Over-ride'!$C:$C, MATCH($R:$R,'Vendor Over-ride'!$A:$A,0)),"")</f>
        <v>G - Lyth Arts Centre</v>
      </c>
      <c r="U5016" s="38" t="str">
        <f t="shared" si="858"/>
        <v>Lottery</v>
      </c>
      <c r="V5016" s="5" t="str">
        <f t="shared" si="868"/>
        <v>AWARD</v>
      </c>
      <c r="W5016" s="5" t="b">
        <f t="shared" si="865"/>
        <v>1</v>
      </c>
      <c r="X5016" s="40">
        <f t="shared" ca="1" si="866"/>
        <v>115317</v>
      </c>
      <c r="Y5016" s="30" t="b">
        <f t="shared" ca="1" si="867"/>
        <v>1</v>
      </c>
    </row>
    <row r="5017" spans="1:25">
      <c r="A5017" s="28" t="s">
        <v>5366</v>
      </c>
      <c r="B5017" s="28" t="s">
        <v>5367</v>
      </c>
      <c r="C5017" s="28" t="s">
        <v>4978</v>
      </c>
      <c r="D5017" s="28" t="s">
        <v>2842</v>
      </c>
      <c r="E5017" s="29">
        <v>42409</v>
      </c>
      <c r="F5017" s="28" t="s">
        <v>4684</v>
      </c>
      <c r="G5017" s="30">
        <v>1522</v>
      </c>
      <c r="H5017" s="28" t="s">
        <v>16370</v>
      </c>
      <c r="I5017" s="31">
        <v>0</v>
      </c>
      <c r="J5017" s="31">
        <v>14700</v>
      </c>
      <c r="K5017" s="28" t="s">
        <v>14476</v>
      </c>
      <c r="L5017" s="32">
        <f t="shared" si="859"/>
        <v>-14700</v>
      </c>
      <c r="M5017" s="33">
        <f t="shared" si="860"/>
        <v>14700</v>
      </c>
      <c r="N5017" s="34" t="b">
        <v>1</v>
      </c>
      <c r="O5017" s="35">
        <f t="shared" si="861"/>
        <v>14700</v>
      </c>
      <c r="P5017" s="36" t="str">
        <f t="shared" si="862"/>
        <v>G</v>
      </c>
      <c r="Q5017" s="37" t="str">
        <f t="shared" si="863"/>
        <v>Stills Gallery</v>
      </c>
      <c r="R5017" s="6" t="str">
        <f t="shared" si="864"/>
        <v>G - Stills Gallery</v>
      </c>
      <c r="S5017" s="6" t="str">
        <f>IFERROR(INDEX('Vendor Over-ride'!$C:$C, MATCH($R:$R,'Vendor Over-ride'!$A:$A,0)),"")</f>
        <v>G - Stills Gallery</v>
      </c>
      <c r="U5017" s="38" t="str">
        <f t="shared" si="858"/>
        <v>Lottery</v>
      </c>
      <c r="V5017" s="5" t="str">
        <f t="shared" si="868"/>
        <v>AWARD</v>
      </c>
      <c r="W5017" s="5" t="b">
        <f t="shared" si="865"/>
        <v>0</v>
      </c>
      <c r="X5017" s="40">
        <f t="shared" ca="1" si="866"/>
        <v>88200</v>
      </c>
      <c r="Y5017" s="30" t="b">
        <f t="shared" ca="1" si="867"/>
        <v>1</v>
      </c>
    </row>
    <row r="5018" spans="1:25">
      <c r="A5018" s="28" t="s">
        <v>5366</v>
      </c>
      <c r="B5018" s="28" t="s">
        <v>5367</v>
      </c>
      <c r="C5018" s="28" t="s">
        <v>4978</v>
      </c>
      <c r="D5018" s="28" t="s">
        <v>2842</v>
      </c>
      <c r="E5018" s="29">
        <v>42409</v>
      </c>
      <c r="F5018" s="28" t="s">
        <v>4685</v>
      </c>
      <c r="G5018" s="30">
        <v>1522</v>
      </c>
      <c r="H5018" s="28" t="s">
        <v>16371</v>
      </c>
      <c r="I5018" s="31">
        <v>0</v>
      </c>
      <c r="J5018" s="31">
        <v>6250</v>
      </c>
      <c r="K5018" s="28" t="s">
        <v>15142</v>
      </c>
      <c r="L5018" s="32">
        <f t="shared" si="859"/>
        <v>-6250</v>
      </c>
      <c r="M5018" s="33">
        <f t="shared" si="860"/>
        <v>6250</v>
      </c>
      <c r="N5018" s="34" t="b">
        <v>1</v>
      </c>
      <c r="O5018" s="35">
        <f t="shared" si="861"/>
        <v>6250</v>
      </c>
      <c r="P5018" s="36" t="str">
        <f t="shared" si="862"/>
        <v>G</v>
      </c>
      <c r="Q5018" s="37" t="str">
        <f t="shared" si="863"/>
        <v>Dudendance Theatre</v>
      </c>
      <c r="R5018" s="6" t="str">
        <f t="shared" si="864"/>
        <v>G - Dudendance Theatre</v>
      </c>
      <c r="S5018" s="6" t="str">
        <f>IFERROR(INDEX('Vendor Over-ride'!$C:$C, MATCH($R:$R,'Vendor Over-ride'!$A:$A,0)),"")</f>
        <v>G - Dudendance Theatre</v>
      </c>
      <c r="U5018" s="38" t="str">
        <f t="shared" si="858"/>
        <v>Lottery</v>
      </c>
      <c r="V5018" s="5" t="str">
        <f t="shared" si="868"/>
        <v>AWARD</v>
      </c>
      <c r="W5018" s="5" t="b">
        <f t="shared" si="865"/>
        <v>0</v>
      </c>
      <c r="X5018" s="40">
        <f t="shared" ca="1" si="866"/>
        <v>42448</v>
      </c>
      <c r="Y5018" s="30" t="b">
        <f t="shared" ca="1" si="867"/>
        <v>1</v>
      </c>
    </row>
    <row r="5019" spans="1:25" hidden="1">
      <c r="A5019" s="28" t="s">
        <v>5366</v>
      </c>
      <c r="B5019" s="28" t="s">
        <v>5367</v>
      </c>
      <c r="C5019" s="28" t="s">
        <v>4978</v>
      </c>
      <c r="D5019" s="28" t="s">
        <v>2842</v>
      </c>
      <c r="E5019" s="29">
        <v>42409</v>
      </c>
      <c r="F5019" s="28" t="s">
        <v>4686</v>
      </c>
      <c r="G5019" s="30">
        <v>1522</v>
      </c>
      <c r="H5019" s="28" t="s">
        <v>16372</v>
      </c>
      <c r="I5019" s="31">
        <v>0</v>
      </c>
      <c r="J5019" s="31">
        <v>830</v>
      </c>
      <c r="K5019" s="28" t="s">
        <v>15144</v>
      </c>
      <c r="L5019" s="32">
        <f t="shared" si="859"/>
        <v>-830</v>
      </c>
      <c r="M5019" s="33">
        <f t="shared" si="860"/>
        <v>830</v>
      </c>
      <c r="N5019" s="34" t="b">
        <v>1</v>
      </c>
      <c r="O5019" s="35">
        <f t="shared" si="861"/>
        <v>830</v>
      </c>
      <c r="P5019" s="36" t="str">
        <f t="shared" si="862"/>
        <v>G</v>
      </c>
      <c r="Q5019" s="37" t="str">
        <f t="shared" si="863"/>
        <v>Rebecca Wilcox</v>
      </c>
      <c r="R5019" s="6" t="str">
        <f t="shared" si="864"/>
        <v>G - Rebecca Wilcox</v>
      </c>
      <c r="S5019" s="6" t="str">
        <f>IFERROR(INDEX('Vendor Over-ride'!$C:$C, MATCH($R:$R,'Vendor Over-ride'!$A:$A,0)),"")</f>
        <v>G - Rebecca Wilcox</v>
      </c>
      <c r="U5019" s="38" t="str">
        <f t="shared" si="858"/>
        <v>Lottery</v>
      </c>
      <c r="V5019" s="5" t="str">
        <f t="shared" si="868"/>
        <v>AWARD</v>
      </c>
      <c r="W5019" s="5" t="b">
        <f t="shared" si="865"/>
        <v>0</v>
      </c>
      <c r="X5019" s="40">
        <f t="shared" ca="1" si="866"/>
        <v>3320</v>
      </c>
      <c r="Y5019" s="30" t="b">
        <f t="shared" ca="1" si="867"/>
        <v>0</v>
      </c>
    </row>
    <row r="5020" spans="1:25">
      <c r="A5020" s="28" t="s">
        <v>5366</v>
      </c>
      <c r="B5020" s="28" t="s">
        <v>5367</v>
      </c>
      <c r="C5020" s="28" t="s">
        <v>4978</v>
      </c>
      <c r="D5020" s="28" t="s">
        <v>2842</v>
      </c>
      <c r="E5020" s="29">
        <v>42409</v>
      </c>
      <c r="F5020" s="28" t="s">
        <v>4687</v>
      </c>
      <c r="G5020" s="30">
        <v>1522</v>
      </c>
      <c r="H5020" s="28" t="s">
        <v>16373</v>
      </c>
      <c r="I5020" s="31">
        <v>0</v>
      </c>
      <c r="J5020" s="31">
        <v>32500</v>
      </c>
      <c r="K5020" s="28" t="s">
        <v>15155</v>
      </c>
      <c r="L5020" s="32">
        <f t="shared" si="859"/>
        <v>-32500</v>
      </c>
      <c r="M5020" s="33">
        <f t="shared" si="860"/>
        <v>32500</v>
      </c>
      <c r="N5020" s="34" t="b">
        <v>1</v>
      </c>
      <c r="O5020" s="35">
        <f t="shared" si="861"/>
        <v>32500</v>
      </c>
      <c r="P5020" s="36" t="str">
        <f t="shared" si="862"/>
        <v>G</v>
      </c>
      <c r="Q5020" s="37" t="str">
        <f t="shared" si="863"/>
        <v>Emma Jayne Park</v>
      </c>
      <c r="R5020" s="6" t="str">
        <f t="shared" si="864"/>
        <v>G - Emma Jayne Park</v>
      </c>
      <c r="S5020" s="6" t="str">
        <f>IFERROR(INDEX('Vendor Over-ride'!$C:$C, MATCH($R:$R,'Vendor Over-ride'!$A:$A,0)),"")</f>
        <v>G - Emma Jayne Park</v>
      </c>
      <c r="U5020" s="38" t="str">
        <f t="shared" si="858"/>
        <v>Lottery</v>
      </c>
      <c r="V5020" s="5" t="str">
        <f t="shared" si="868"/>
        <v>AWARD</v>
      </c>
      <c r="W5020" s="5" t="b">
        <f t="shared" si="865"/>
        <v>1</v>
      </c>
      <c r="X5020" s="40">
        <f t="shared" ca="1" si="866"/>
        <v>65562</v>
      </c>
      <c r="Y5020" s="30" t="b">
        <f t="shared" ca="1" si="867"/>
        <v>1</v>
      </c>
    </row>
    <row r="5021" spans="1:25">
      <c r="A5021" s="28" t="s">
        <v>5366</v>
      </c>
      <c r="B5021" s="28" t="s">
        <v>5367</v>
      </c>
      <c r="C5021" s="28" t="s">
        <v>4978</v>
      </c>
      <c r="D5021" s="28" t="s">
        <v>2842</v>
      </c>
      <c r="E5021" s="29">
        <v>42409</v>
      </c>
      <c r="F5021" s="28" t="s">
        <v>4688</v>
      </c>
      <c r="G5021" s="30">
        <v>1522</v>
      </c>
      <c r="H5021" s="28" t="s">
        <v>16374</v>
      </c>
      <c r="I5021" s="31">
        <v>0</v>
      </c>
      <c r="J5021" s="31">
        <v>1500</v>
      </c>
      <c r="K5021" s="28" t="s">
        <v>15969</v>
      </c>
      <c r="L5021" s="32">
        <f t="shared" si="859"/>
        <v>-1500</v>
      </c>
      <c r="M5021" s="33">
        <f t="shared" si="860"/>
        <v>1500</v>
      </c>
      <c r="N5021" s="34" t="b">
        <v>1</v>
      </c>
      <c r="O5021" s="35">
        <f t="shared" si="861"/>
        <v>1500</v>
      </c>
      <c r="P5021" s="36" t="str">
        <f t="shared" si="862"/>
        <v>G</v>
      </c>
      <c r="Q5021" s="37" t="str">
        <f t="shared" si="863"/>
        <v>Universal Hall</v>
      </c>
      <c r="R5021" s="6" t="str">
        <f t="shared" si="864"/>
        <v>G - Universal Hall</v>
      </c>
      <c r="S5021" s="6" t="str">
        <f>IFERROR(INDEX('Vendor Over-ride'!$C:$C, MATCH($R:$R,'Vendor Over-ride'!$A:$A,0)),"")</f>
        <v>G - Universal Hall</v>
      </c>
      <c r="U5021" s="38" t="str">
        <f t="shared" si="858"/>
        <v>Lottery</v>
      </c>
      <c r="V5021" s="5" t="str">
        <f t="shared" si="868"/>
        <v>AWARD</v>
      </c>
      <c r="W5021" s="5" t="b">
        <f t="shared" si="865"/>
        <v>0</v>
      </c>
      <c r="X5021" s="40">
        <f t="shared" ca="1" si="866"/>
        <v>39000</v>
      </c>
      <c r="Y5021" s="30" t="b">
        <f t="shared" ca="1" si="867"/>
        <v>1</v>
      </c>
    </row>
    <row r="5022" spans="1:25" hidden="1">
      <c r="A5022" s="28" t="s">
        <v>5366</v>
      </c>
      <c r="B5022" s="28" t="s">
        <v>5367</v>
      </c>
      <c r="C5022" s="28" t="s">
        <v>4978</v>
      </c>
      <c r="D5022" s="28" t="s">
        <v>2842</v>
      </c>
      <c r="E5022" s="29">
        <v>42409</v>
      </c>
      <c r="F5022" s="28" t="s">
        <v>4690</v>
      </c>
      <c r="G5022" s="30">
        <v>1522</v>
      </c>
      <c r="H5022" s="28" t="s">
        <v>16375</v>
      </c>
      <c r="I5022" s="31">
        <v>0</v>
      </c>
      <c r="J5022" s="31">
        <v>20079</v>
      </c>
      <c r="K5022" s="28" t="s">
        <v>16376</v>
      </c>
      <c r="L5022" s="32">
        <f t="shared" si="859"/>
        <v>-20079</v>
      </c>
      <c r="M5022" s="33">
        <f t="shared" si="860"/>
        <v>20079</v>
      </c>
      <c r="N5022" s="34" t="b">
        <v>1</v>
      </c>
      <c r="O5022" s="35">
        <f t="shared" si="861"/>
        <v>20079</v>
      </c>
      <c r="P5022" s="36" t="str">
        <f t="shared" si="862"/>
        <v>G</v>
      </c>
      <c r="Q5022" s="37" t="str">
        <f t="shared" si="863"/>
        <v>Andy Cannon</v>
      </c>
      <c r="R5022" s="6" t="str">
        <f t="shared" si="864"/>
        <v>G - Andy Cannon</v>
      </c>
      <c r="S5022" s="6" t="str">
        <f>IFERROR(INDEX('Vendor Over-ride'!$C:$C, MATCH($R:$R,'Vendor Over-ride'!$A:$A,0)),"")</f>
        <v>G - Andy Cannon</v>
      </c>
      <c r="U5022" s="38" t="str">
        <f t="shared" si="858"/>
        <v>Lottery</v>
      </c>
      <c r="V5022" s="5" t="str">
        <f t="shared" si="868"/>
        <v>AWARD</v>
      </c>
      <c r="W5022" s="5" t="b">
        <f t="shared" si="865"/>
        <v>0</v>
      </c>
      <c r="X5022" s="40">
        <f t="shared" ca="1" si="866"/>
        <v>20079</v>
      </c>
      <c r="Y5022" s="30" t="b">
        <f t="shared" ca="1" si="867"/>
        <v>0</v>
      </c>
    </row>
    <row r="5023" spans="1:25">
      <c r="A5023" s="28" t="s">
        <v>5366</v>
      </c>
      <c r="B5023" s="28" t="s">
        <v>5367</v>
      </c>
      <c r="C5023" s="28" t="s">
        <v>4978</v>
      </c>
      <c r="D5023" s="28" t="s">
        <v>2842</v>
      </c>
      <c r="E5023" s="29">
        <v>42409</v>
      </c>
      <c r="F5023" s="28" t="s">
        <v>4691</v>
      </c>
      <c r="G5023" s="30">
        <v>1522</v>
      </c>
      <c r="H5023" s="28" t="s">
        <v>16377</v>
      </c>
      <c r="I5023" s="31">
        <v>0</v>
      </c>
      <c r="J5023" s="31">
        <v>46110</v>
      </c>
      <c r="K5023" s="28" t="s">
        <v>16378</v>
      </c>
      <c r="L5023" s="32">
        <f t="shared" si="859"/>
        <v>-46110</v>
      </c>
      <c r="M5023" s="33">
        <f t="shared" si="860"/>
        <v>46110</v>
      </c>
      <c r="N5023" s="34" t="b">
        <v>1</v>
      </c>
      <c r="O5023" s="35">
        <f t="shared" si="861"/>
        <v>46110</v>
      </c>
      <c r="P5023" s="36" t="str">
        <f t="shared" si="862"/>
        <v>G</v>
      </c>
      <c r="Q5023" s="37" t="str">
        <f t="shared" si="863"/>
        <v>Charioteer Theatre</v>
      </c>
      <c r="R5023" s="6" t="str">
        <f t="shared" si="864"/>
        <v>G - Charioteer Theatre</v>
      </c>
      <c r="S5023" s="6" t="str">
        <f>IFERROR(INDEX('Vendor Over-ride'!$C:$C, MATCH($R:$R,'Vendor Over-ride'!$A:$A,0)),"")</f>
        <v>G - Charioteer Theatre</v>
      </c>
      <c r="U5023" s="38" t="str">
        <f t="shared" si="858"/>
        <v>Lottery</v>
      </c>
      <c r="V5023" s="5" t="str">
        <f t="shared" si="868"/>
        <v>AWARD</v>
      </c>
      <c r="W5023" s="5" t="b">
        <f t="shared" si="865"/>
        <v>1</v>
      </c>
      <c r="X5023" s="40">
        <f t="shared" ca="1" si="866"/>
        <v>46110</v>
      </c>
      <c r="Y5023" s="30" t="b">
        <f t="shared" ca="1" si="867"/>
        <v>1</v>
      </c>
    </row>
    <row r="5024" spans="1:25" hidden="1">
      <c r="A5024" s="28" t="s">
        <v>5366</v>
      </c>
      <c r="B5024" s="28" t="s">
        <v>5367</v>
      </c>
      <c r="C5024" s="28" t="s">
        <v>4978</v>
      </c>
      <c r="D5024" s="28" t="s">
        <v>2842</v>
      </c>
      <c r="E5024" s="29">
        <v>42409</v>
      </c>
      <c r="F5024" s="28" t="s">
        <v>4692</v>
      </c>
      <c r="G5024" s="30">
        <v>1522</v>
      </c>
      <c r="H5024" s="28" t="s">
        <v>16379</v>
      </c>
      <c r="I5024" s="31">
        <v>0</v>
      </c>
      <c r="J5024" s="31">
        <v>9000</v>
      </c>
      <c r="K5024" s="28" t="s">
        <v>16380</v>
      </c>
      <c r="L5024" s="32">
        <f t="shared" si="859"/>
        <v>-9000</v>
      </c>
      <c r="M5024" s="33">
        <f t="shared" si="860"/>
        <v>9000</v>
      </c>
      <c r="N5024" s="34" t="b">
        <v>1</v>
      </c>
      <c r="O5024" s="35">
        <f t="shared" si="861"/>
        <v>9000</v>
      </c>
      <c r="P5024" s="36" t="str">
        <f t="shared" si="862"/>
        <v>G</v>
      </c>
      <c r="Q5024" s="37" t="str">
        <f t="shared" si="863"/>
        <v>Peter Lannon</v>
      </c>
      <c r="R5024" s="6" t="str">
        <f t="shared" si="864"/>
        <v>G - Peter Lannon</v>
      </c>
      <c r="S5024" s="6" t="str">
        <f>IFERROR(INDEX('Vendor Over-ride'!$C:$C, MATCH($R:$R,'Vendor Over-ride'!$A:$A,0)),"")</f>
        <v>G - Peter Lannon</v>
      </c>
      <c r="U5024" s="38" t="str">
        <f t="shared" si="858"/>
        <v>Lottery</v>
      </c>
      <c r="V5024" s="5" t="str">
        <f t="shared" si="868"/>
        <v>AWARD</v>
      </c>
      <c r="W5024" s="5" t="b">
        <f t="shared" si="865"/>
        <v>0</v>
      </c>
      <c r="X5024" s="40">
        <f t="shared" ca="1" si="866"/>
        <v>9000</v>
      </c>
      <c r="Y5024" s="30" t="b">
        <f t="shared" ca="1" si="867"/>
        <v>0</v>
      </c>
    </row>
    <row r="5025" spans="1:25" hidden="1">
      <c r="A5025" s="28" t="s">
        <v>5366</v>
      </c>
      <c r="B5025" s="28" t="s">
        <v>5367</v>
      </c>
      <c r="C5025" s="28" t="s">
        <v>4978</v>
      </c>
      <c r="D5025" s="28" t="s">
        <v>2842</v>
      </c>
      <c r="E5025" s="29">
        <v>42409</v>
      </c>
      <c r="F5025" s="28" t="s">
        <v>4693</v>
      </c>
      <c r="G5025" s="30">
        <v>1522</v>
      </c>
      <c r="H5025" s="28" t="s">
        <v>16381</v>
      </c>
      <c r="I5025" s="31">
        <v>0</v>
      </c>
      <c r="J5025" s="31">
        <v>18000</v>
      </c>
      <c r="K5025" s="28" t="s">
        <v>16382</v>
      </c>
      <c r="L5025" s="32">
        <f t="shared" si="859"/>
        <v>-18000</v>
      </c>
      <c r="M5025" s="33">
        <f t="shared" si="860"/>
        <v>18000</v>
      </c>
      <c r="N5025" s="34" t="b">
        <v>1</v>
      </c>
      <c r="O5025" s="35">
        <f t="shared" si="861"/>
        <v>18000</v>
      </c>
      <c r="P5025" s="36" t="str">
        <f t="shared" si="862"/>
        <v>G</v>
      </c>
      <c r="Q5025" s="37" t="str">
        <f t="shared" si="863"/>
        <v>Ailie Robertson</v>
      </c>
      <c r="R5025" s="6" t="str">
        <f t="shared" si="864"/>
        <v>G - Ailie Robertson</v>
      </c>
      <c r="S5025" s="6" t="str">
        <f>IFERROR(INDEX('Vendor Over-ride'!$C:$C, MATCH($R:$R,'Vendor Over-ride'!$A:$A,0)),"")</f>
        <v>G - Ailie Robertson</v>
      </c>
      <c r="U5025" s="38" t="str">
        <f t="shared" si="858"/>
        <v>Lottery</v>
      </c>
      <c r="V5025" s="5" t="str">
        <f t="shared" si="868"/>
        <v>AWARD</v>
      </c>
      <c r="W5025" s="5" t="b">
        <f t="shared" si="865"/>
        <v>0</v>
      </c>
      <c r="X5025" s="40">
        <f t="shared" ca="1" si="866"/>
        <v>18000</v>
      </c>
      <c r="Y5025" s="30" t="b">
        <f t="shared" ca="1" si="867"/>
        <v>0</v>
      </c>
    </row>
    <row r="5026" spans="1:25">
      <c r="A5026" s="28" t="s">
        <v>5366</v>
      </c>
      <c r="B5026" s="28" t="s">
        <v>5367</v>
      </c>
      <c r="C5026" s="28" t="s">
        <v>4978</v>
      </c>
      <c r="D5026" s="28" t="s">
        <v>2842</v>
      </c>
      <c r="E5026" s="29">
        <v>42409</v>
      </c>
      <c r="F5026" s="28" t="s">
        <v>4695</v>
      </c>
      <c r="G5026" s="30">
        <v>1522</v>
      </c>
      <c r="H5026" s="28" t="s">
        <v>16383</v>
      </c>
      <c r="I5026" s="31">
        <v>0</v>
      </c>
      <c r="J5026" s="31">
        <v>30000</v>
      </c>
      <c r="K5026" s="28" t="s">
        <v>16384</v>
      </c>
      <c r="L5026" s="32">
        <f t="shared" si="859"/>
        <v>-30000</v>
      </c>
      <c r="M5026" s="33">
        <f t="shared" si="860"/>
        <v>30000</v>
      </c>
      <c r="N5026" s="34" t="b">
        <v>1</v>
      </c>
      <c r="O5026" s="35">
        <f t="shared" si="861"/>
        <v>30000</v>
      </c>
      <c r="P5026" s="36" t="str">
        <f t="shared" si="862"/>
        <v>G</v>
      </c>
      <c r="Q5026" s="37" t="str">
        <f t="shared" si="863"/>
        <v>Rosie Kay Dance Company</v>
      </c>
      <c r="R5026" s="6" t="str">
        <f t="shared" si="864"/>
        <v>G - Rosie Kay Dance Company</v>
      </c>
      <c r="S5026" s="6" t="str">
        <f>IFERROR(INDEX('Vendor Over-ride'!$C:$C, MATCH($R:$R,'Vendor Over-ride'!$A:$A,0)),"")</f>
        <v>G - Rosie Kay Dance Company</v>
      </c>
      <c r="U5026" s="38" t="str">
        <f t="shared" si="858"/>
        <v>Lottery</v>
      </c>
      <c r="V5026" s="5" t="str">
        <f t="shared" si="868"/>
        <v>AWARD</v>
      </c>
      <c r="W5026" s="5" t="b">
        <f t="shared" si="865"/>
        <v>1</v>
      </c>
      <c r="X5026" s="40">
        <f t="shared" ca="1" si="866"/>
        <v>30000</v>
      </c>
      <c r="Y5026" s="30" t="b">
        <f t="shared" ca="1" si="867"/>
        <v>1</v>
      </c>
    </row>
    <row r="5027" spans="1:25" hidden="1">
      <c r="A5027" s="28" t="s">
        <v>5366</v>
      </c>
      <c r="B5027" s="28" t="s">
        <v>5367</v>
      </c>
      <c r="C5027" s="28" t="s">
        <v>4978</v>
      </c>
      <c r="D5027" s="28" t="s">
        <v>2842</v>
      </c>
      <c r="E5027" s="29">
        <v>42409</v>
      </c>
      <c r="F5027" s="28" t="s">
        <v>4696</v>
      </c>
      <c r="G5027" s="30">
        <v>1522</v>
      </c>
      <c r="H5027" s="28" t="s">
        <v>16385</v>
      </c>
      <c r="I5027" s="31">
        <v>0</v>
      </c>
      <c r="J5027" s="31">
        <v>3200</v>
      </c>
      <c r="K5027" s="28" t="s">
        <v>5403</v>
      </c>
      <c r="L5027" s="32">
        <f t="shared" si="859"/>
        <v>-3200</v>
      </c>
      <c r="M5027" s="33">
        <f t="shared" si="860"/>
        <v>3200</v>
      </c>
      <c r="N5027" s="34" t="b">
        <v>1</v>
      </c>
      <c r="O5027" s="35">
        <f t="shared" si="861"/>
        <v>3200</v>
      </c>
      <c r="P5027" s="36" t="str">
        <f t="shared" si="862"/>
        <v>I</v>
      </c>
      <c r="Q5027" s="37" t="str">
        <f t="shared" si="863"/>
        <v>ATLAS Arts</v>
      </c>
      <c r="R5027" s="6" t="str">
        <f t="shared" si="864"/>
        <v>I - ATLAS Arts</v>
      </c>
      <c r="S5027" s="6" t="str">
        <f>IFERROR(INDEX('Vendor Over-ride'!$C:$C, MATCH($R:$R,'Vendor Over-ride'!$A:$A,0)),"")</f>
        <v>I - Atlas Arts</v>
      </c>
      <c r="U5027" s="38" t="str">
        <f t="shared" si="858"/>
        <v>Lottery</v>
      </c>
      <c r="V5027" s="5" t="str">
        <f t="shared" si="868"/>
        <v>AWARD</v>
      </c>
      <c r="W5027" s="5" t="b">
        <f t="shared" si="865"/>
        <v>0</v>
      </c>
      <c r="X5027" s="40">
        <f t="shared" ca="1" si="866"/>
        <v>20491.37</v>
      </c>
      <c r="Y5027" s="30" t="b">
        <f t="shared" ca="1" si="867"/>
        <v>0</v>
      </c>
    </row>
    <row r="5028" spans="1:25">
      <c r="A5028" s="28" t="s">
        <v>5366</v>
      </c>
      <c r="B5028" s="28" t="s">
        <v>5367</v>
      </c>
      <c r="C5028" s="28" t="s">
        <v>4978</v>
      </c>
      <c r="D5028" s="28" t="s">
        <v>2842</v>
      </c>
      <c r="E5028" s="29">
        <v>42409</v>
      </c>
      <c r="F5028" s="28" t="s">
        <v>4697</v>
      </c>
      <c r="G5028" s="30">
        <v>1522</v>
      </c>
      <c r="H5028" s="28" t="s">
        <v>16386</v>
      </c>
      <c r="I5028" s="31">
        <v>0</v>
      </c>
      <c r="J5028" s="31">
        <v>4500</v>
      </c>
      <c r="K5028" s="28" t="s">
        <v>5371</v>
      </c>
      <c r="L5028" s="32">
        <f t="shared" si="859"/>
        <v>-4500</v>
      </c>
      <c r="M5028" s="33">
        <f t="shared" si="860"/>
        <v>4500</v>
      </c>
      <c r="N5028" s="34" t="b">
        <v>1</v>
      </c>
      <c r="O5028" s="35">
        <f t="shared" si="861"/>
        <v>4500</v>
      </c>
      <c r="P5028" s="36" t="str">
        <f t="shared" si="862"/>
        <v>I</v>
      </c>
      <c r="Q5028" s="37" t="str">
        <f t="shared" si="863"/>
        <v>Comar</v>
      </c>
      <c r="R5028" s="6" t="str">
        <f t="shared" si="864"/>
        <v>I - Comar</v>
      </c>
      <c r="S5028" s="6" t="str">
        <f>IFERROR(INDEX('Vendor Over-ride'!$C:$C, MATCH($R:$R,'Vendor Over-ride'!$A:$A,0)),"")</f>
        <v>I - Comar</v>
      </c>
      <c r="U5028" s="38" t="str">
        <f t="shared" si="858"/>
        <v>Lottery</v>
      </c>
      <c r="V5028" s="5" t="str">
        <f t="shared" si="868"/>
        <v>AWARD</v>
      </c>
      <c r="W5028" s="5" t="b">
        <f t="shared" si="865"/>
        <v>0</v>
      </c>
      <c r="X5028" s="40">
        <f t="shared" ca="1" si="866"/>
        <v>97700.849999999991</v>
      </c>
      <c r="Y5028" s="30" t="b">
        <f t="shared" ca="1" si="867"/>
        <v>1</v>
      </c>
    </row>
    <row r="5029" spans="1:25" hidden="1">
      <c r="A5029" s="28" t="s">
        <v>5366</v>
      </c>
      <c r="B5029" s="28" t="s">
        <v>5367</v>
      </c>
      <c r="C5029" s="28" t="s">
        <v>4978</v>
      </c>
      <c r="D5029" s="28" t="s">
        <v>2842</v>
      </c>
      <c r="E5029" s="29">
        <v>42409</v>
      </c>
      <c r="F5029" s="28" t="s">
        <v>4698</v>
      </c>
      <c r="G5029" s="30">
        <v>1522</v>
      </c>
      <c r="H5029" s="28" t="s">
        <v>16387</v>
      </c>
      <c r="I5029" s="31">
        <v>0</v>
      </c>
      <c r="J5029" s="31">
        <v>4000</v>
      </c>
      <c r="K5029" s="28" t="s">
        <v>5407</v>
      </c>
      <c r="L5029" s="32">
        <f t="shared" si="859"/>
        <v>-4000</v>
      </c>
      <c r="M5029" s="33">
        <f t="shared" si="860"/>
        <v>4000</v>
      </c>
      <c r="N5029" s="34" t="b">
        <v>1</v>
      </c>
      <c r="O5029" s="35">
        <f t="shared" si="861"/>
        <v>4000</v>
      </c>
      <c r="P5029" s="36" t="str">
        <f t="shared" si="862"/>
        <v>I</v>
      </c>
      <c r="Q5029" s="37" t="str">
        <f t="shared" si="863"/>
        <v>The Common Guild</v>
      </c>
      <c r="R5029" s="6" t="str">
        <f t="shared" si="864"/>
        <v>I - The Common Guild</v>
      </c>
      <c r="S5029" s="6" t="str">
        <f>IFERROR(INDEX('Vendor Over-ride'!$C:$C, MATCH($R:$R,'Vendor Over-ride'!$A:$A,0)),"")</f>
        <v>I - Common Guild, The</v>
      </c>
      <c r="U5029" s="38" t="str">
        <f t="shared" si="858"/>
        <v>Lottery</v>
      </c>
      <c r="V5029" s="5" t="str">
        <f t="shared" si="868"/>
        <v>AWARD</v>
      </c>
      <c r="W5029" s="5" t="b">
        <f t="shared" si="865"/>
        <v>0</v>
      </c>
      <c r="X5029" s="40">
        <f t="shared" ca="1" si="866"/>
        <v>4000</v>
      </c>
      <c r="Y5029" s="30" t="b">
        <f t="shared" ca="1" si="867"/>
        <v>0</v>
      </c>
    </row>
    <row r="5030" spans="1:25" hidden="1">
      <c r="A5030" s="28" t="s">
        <v>5366</v>
      </c>
      <c r="B5030" s="28" t="s">
        <v>5367</v>
      </c>
      <c r="C5030" s="28" t="s">
        <v>4978</v>
      </c>
      <c r="D5030" s="28" t="s">
        <v>2842</v>
      </c>
      <c r="E5030" s="29">
        <v>42409</v>
      </c>
      <c r="F5030" s="28" t="s">
        <v>4699</v>
      </c>
      <c r="G5030" s="30">
        <v>1522</v>
      </c>
      <c r="H5030" s="28" t="s">
        <v>16388</v>
      </c>
      <c r="I5030" s="31">
        <v>0</v>
      </c>
      <c r="J5030" s="31">
        <v>3750</v>
      </c>
      <c r="K5030" s="28" t="s">
        <v>2908</v>
      </c>
      <c r="L5030" s="32">
        <f t="shared" si="859"/>
        <v>-3750</v>
      </c>
      <c r="M5030" s="33">
        <f t="shared" si="860"/>
        <v>3750</v>
      </c>
      <c r="N5030" s="34" t="b">
        <v>1</v>
      </c>
      <c r="O5030" s="35">
        <f t="shared" si="861"/>
        <v>3750</v>
      </c>
      <c r="P5030" s="36" t="str">
        <f t="shared" si="862"/>
        <v>I</v>
      </c>
      <c r="Q5030" s="37" t="str">
        <f t="shared" si="863"/>
        <v>Cove Park Ltd</v>
      </c>
      <c r="R5030" s="6" t="str">
        <f t="shared" si="864"/>
        <v>I - Cove Park Ltd</v>
      </c>
      <c r="S5030" s="6" t="str">
        <f>IFERROR(INDEX('Vendor Over-ride'!$C:$C, MATCH($R:$R,'Vendor Over-ride'!$A:$A,0)),"")</f>
        <v>I - Cove Park Ltd</v>
      </c>
      <c r="U5030" s="38" t="str">
        <f t="shared" si="858"/>
        <v>Lottery</v>
      </c>
      <c r="V5030" s="5" t="str">
        <f t="shared" si="868"/>
        <v>AWARD</v>
      </c>
      <c r="W5030" s="5" t="b">
        <f t="shared" si="865"/>
        <v>0</v>
      </c>
      <c r="X5030" s="40">
        <f t="shared" ca="1" si="866"/>
        <v>5725</v>
      </c>
      <c r="Y5030" s="30" t="b">
        <f t="shared" ca="1" si="867"/>
        <v>0</v>
      </c>
    </row>
    <row r="5031" spans="1:25" hidden="1">
      <c r="A5031" s="28" t="s">
        <v>5366</v>
      </c>
      <c r="B5031" s="28" t="s">
        <v>5367</v>
      </c>
      <c r="C5031" s="28" t="s">
        <v>4978</v>
      </c>
      <c r="D5031" s="28" t="s">
        <v>2842</v>
      </c>
      <c r="E5031" s="29">
        <v>42409</v>
      </c>
      <c r="F5031" s="28" t="s">
        <v>16389</v>
      </c>
      <c r="G5031" s="30">
        <v>1522</v>
      </c>
      <c r="H5031" s="28" t="s">
        <v>16390</v>
      </c>
      <c r="I5031" s="31">
        <v>0</v>
      </c>
      <c r="J5031" s="31">
        <v>375</v>
      </c>
      <c r="K5031" s="28" t="s">
        <v>15682</v>
      </c>
      <c r="L5031" s="32">
        <f t="shared" si="859"/>
        <v>-375</v>
      </c>
      <c r="M5031" s="33">
        <f t="shared" si="860"/>
        <v>375</v>
      </c>
      <c r="N5031" s="34" t="b">
        <v>1</v>
      </c>
      <c r="O5031" s="35">
        <f t="shared" si="861"/>
        <v>375</v>
      </c>
      <c r="P5031" s="36" t="str">
        <f t="shared" si="862"/>
        <v>I</v>
      </c>
      <c r="Q5031" s="37" t="str">
        <f t="shared" si="863"/>
        <v>Digital Desperados</v>
      </c>
      <c r="R5031" s="6" t="str">
        <f t="shared" si="864"/>
        <v>I - Digital Desperados</v>
      </c>
      <c r="S5031" s="6" t="str">
        <f>IFERROR(INDEX('Vendor Over-ride'!$C:$C, MATCH($R:$R,'Vendor Over-ride'!$A:$A,0)),"")</f>
        <v>I - Digital Desperados</v>
      </c>
      <c r="U5031" s="38" t="str">
        <f t="shared" si="858"/>
        <v>Lottery</v>
      </c>
      <c r="V5031" s="5" t="str">
        <f t="shared" si="868"/>
        <v>AWARD</v>
      </c>
      <c r="W5031" s="5" t="b">
        <f t="shared" si="865"/>
        <v>0</v>
      </c>
      <c r="X5031" s="40">
        <f t="shared" ca="1" si="866"/>
        <v>2075</v>
      </c>
      <c r="Y5031" s="30" t="b">
        <f t="shared" ca="1" si="867"/>
        <v>0</v>
      </c>
    </row>
    <row r="5032" spans="1:25">
      <c r="A5032" s="28" t="s">
        <v>5366</v>
      </c>
      <c r="B5032" s="28" t="s">
        <v>5367</v>
      </c>
      <c r="C5032" s="28" t="s">
        <v>4978</v>
      </c>
      <c r="D5032" s="28" t="s">
        <v>2842</v>
      </c>
      <c r="E5032" s="29">
        <v>42409</v>
      </c>
      <c r="F5032" s="28" t="s">
        <v>4701</v>
      </c>
      <c r="G5032" s="30">
        <v>1522</v>
      </c>
      <c r="H5032" s="28" t="s">
        <v>16391</v>
      </c>
      <c r="I5032" s="31">
        <v>0</v>
      </c>
      <c r="J5032" s="31">
        <v>14467</v>
      </c>
      <c r="K5032" s="28" t="s">
        <v>5471</v>
      </c>
      <c r="L5032" s="32">
        <f t="shared" si="859"/>
        <v>-14467</v>
      </c>
      <c r="M5032" s="33">
        <f t="shared" si="860"/>
        <v>14467</v>
      </c>
      <c r="N5032" s="34" t="b">
        <v>1</v>
      </c>
      <c r="O5032" s="35">
        <f t="shared" si="861"/>
        <v>14467</v>
      </c>
      <c r="P5032" s="36" t="str">
        <f t="shared" si="862"/>
        <v>I</v>
      </c>
      <c r="Q5032" s="37" t="str">
        <f t="shared" si="863"/>
        <v>Fife Cultural Trust Ltd (On at Fife)</v>
      </c>
      <c r="R5032" s="6" t="str">
        <f t="shared" si="864"/>
        <v>I - Fife Cultural Trust Ltd (On at Fife)</v>
      </c>
      <c r="S5032" s="6" t="str">
        <f>IFERROR(INDEX('Vendor Over-ride'!$C:$C, MATCH($R:$R,'Vendor Over-ride'!$A:$A,0)),"")</f>
        <v>I - Fife Cultural Trust Ltd</v>
      </c>
      <c r="U5032" s="38" t="str">
        <f t="shared" si="858"/>
        <v>Lottery</v>
      </c>
      <c r="V5032" s="5" t="str">
        <f t="shared" si="868"/>
        <v>AWARD</v>
      </c>
      <c r="W5032" s="5" t="b">
        <f t="shared" si="865"/>
        <v>0</v>
      </c>
      <c r="X5032" s="40">
        <f t="shared" ca="1" si="866"/>
        <v>25717</v>
      </c>
      <c r="Y5032" s="30" t="b">
        <f t="shared" ca="1" si="867"/>
        <v>1</v>
      </c>
    </row>
    <row r="5033" spans="1:25" hidden="1">
      <c r="A5033" s="28" t="s">
        <v>5366</v>
      </c>
      <c r="B5033" s="28" t="s">
        <v>5367</v>
      </c>
      <c r="C5033" s="28" t="s">
        <v>4978</v>
      </c>
      <c r="D5033" s="28" t="s">
        <v>2842</v>
      </c>
      <c r="E5033" s="29">
        <v>42409</v>
      </c>
      <c r="F5033" s="28" t="s">
        <v>4702</v>
      </c>
      <c r="G5033" s="30">
        <v>1522</v>
      </c>
      <c r="H5033" s="28" t="s">
        <v>16392</v>
      </c>
      <c r="I5033" s="31">
        <v>0</v>
      </c>
      <c r="J5033" s="31">
        <v>5000</v>
      </c>
      <c r="K5033" s="28" t="s">
        <v>5453</v>
      </c>
      <c r="L5033" s="32">
        <f t="shared" si="859"/>
        <v>-5000</v>
      </c>
      <c r="M5033" s="33">
        <f t="shared" si="860"/>
        <v>5000</v>
      </c>
      <c r="N5033" s="34" t="b">
        <v>1</v>
      </c>
      <c r="O5033" s="35">
        <f t="shared" si="861"/>
        <v>5000</v>
      </c>
      <c r="P5033" s="36" t="str">
        <f t="shared" si="862"/>
        <v>I</v>
      </c>
      <c r="Q5033" s="37" t="str">
        <f t="shared" si="863"/>
        <v>Florencia Garcia Chafuen</v>
      </c>
      <c r="R5033" s="6" t="str">
        <f t="shared" si="864"/>
        <v>I - Florencia Garcia Chafuen</v>
      </c>
      <c r="S5033" s="6" t="str">
        <f>IFERROR(INDEX('Vendor Over-ride'!$C:$C, MATCH($R:$R,'Vendor Over-ride'!$A:$A,0)),"")</f>
        <v>I - Florencia Garcia Chafuen</v>
      </c>
      <c r="U5033" s="38" t="str">
        <f t="shared" si="858"/>
        <v>Lottery</v>
      </c>
      <c r="V5033" s="5" t="str">
        <f t="shared" si="868"/>
        <v>AWARD</v>
      </c>
      <c r="W5033" s="5" t="b">
        <f t="shared" si="865"/>
        <v>0</v>
      </c>
      <c r="X5033" s="40">
        <f t="shared" ca="1" si="866"/>
        <v>5000</v>
      </c>
      <c r="Y5033" s="30" t="b">
        <f t="shared" ca="1" si="867"/>
        <v>0</v>
      </c>
    </row>
    <row r="5034" spans="1:25" hidden="1">
      <c r="A5034" s="28" t="s">
        <v>5366</v>
      </c>
      <c r="B5034" s="28" t="s">
        <v>5367</v>
      </c>
      <c r="C5034" s="28" t="s">
        <v>4978</v>
      </c>
      <c r="D5034" s="28" t="s">
        <v>2842</v>
      </c>
      <c r="E5034" s="29">
        <v>42409</v>
      </c>
      <c r="F5034" s="28" t="s">
        <v>4704</v>
      </c>
      <c r="G5034" s="30">
        <v>1522</v>
      </c>
      <c r="H5034" s="28" t="s">
        <v>16393</v>
      </c>
      <c r="I5034" s="31">
        <v>0</v>
      </c>
      <c r="J5034" s="31">
        <v>375</v>
      </c>
      <c r="K5034" s="28" t="s">
        <v>16218</v>
      </c>
      <c r="L5034" s="32">
        <f t="shared" si="859"/>
        <v>-375</v>
      </c>
      <c r="M5034" s="33">
        <f t="shared" si="860"/>
        <v>375</v>
      </c>
      <c r="N5034" s="34" t="b">
        <v>1</v>
      </c>
      <c r="O5034" s="35">
        <f t="shared" si="861"/>
        <v>375</v>
      </c>
      <c r="P5034" s="36" t="str">
        <f t="shared" si="862"/>
        <v>I</v>
      </c>
      <c r="Q5034" s="37" t="str">
        <f t="shared" si="863"/>
        <v>Fraya Thomsen</v>
      </c>
      <c r="R5034" s="6" t="str">
        <f t="shared" si="864"/>
        <v>I - Fraya Thomsen</v>
      </c>
      <c r="S5034" s="6" t="str">
        <f>IFERROR(INDEX('Vendor Over-ride'!$C:$C, MATCH($R:$R,'Vendor Over-ride'!$A:$A,0)),"")</f>
        <v>I - Fraya Thomsen</v>
      </c>
      <c r="U5034" s="38" t="str">
        <f t="shared" si="858"/>
        <v>Lottery</v>
      </c>
      <c r="V5034" s="5" t="str">
        <f t="shared" si="868"/>
        <v>AWARD</v>
      </c>
      <c r="W5034" s="5" t="b">
        <f t="shared" si="865"/>
        <v>0</v>
      </c>
      <c r="X5034" s="40">
        <f t="shared" ca="1" si="866"/>
        <v>1500</v>
      </c>
      <c r="Y5034" s="30" t="b">
        <f t="shared" ca="1" si="867"/>
        <v>0</v>
      </c>
    </row>
    <row r="5035" spans="1:25" hidden="1">
      <c r="A5035" s="28" t="s">
        <v>5366</v>
      </c>
      <c r="B5035" s="28" t="s">
        <v>5367</v>
      </c>
      <c r="C5035" s="28" t="s">
        <v>4978</v>
      </c>
      <c r="D5035" s="28" t="s">
        <v>2842</v>
      </c>
      <c r="E5035" s="29">
        <v>42409</v>
      </c>
      <c r="F5035" s="28" t="s">
        <v>4705</v>
      </c>
      <c r="G5035" s="30">
        <v>1522</v>
      </c>
      <c r="H5035" s="28" t="s">
        <v>16394</v>
      </c>
      <c r="I5035" s="31">
        <v>0</v>
      </c>
      <c r="J5035" s="31">
        <v>1900</v>
      </c>
      <c r="K5035" s="28" t="s">
        <v>5691</v>
      </c>
      <c r="L5035" s="32">
        <f t="shared" si="859"/>
        <v>-1900</v>
      </c>
      <c r="M5035" s="33">
        <f t="shared" si="860"/>
        <v>1900</v>
      </c>
      <c r="N5035" s="34" t="b">
        <v>1</v>
      </c>
      <c r="O5035" s="35">
        <f t="shared" si="861"/>
        <v>1900</v>
      </c>
      <c r="P5035" s="36" t="str">
        <f t="shared" si="862"/>
        <v>I</v>
      </c>
      <c r="Q5035" s="37" t="str">
        <f t="shared" si="863"/>
        <v>Iona Kewney</v>
      </c>
      <c r="R5035" s="6" t="str">
        <f t="shared" si="864"/>
        <v>I - Iona Kewney</v>
      </c>
      <c r="S5035" s="6" t="str">
        <f>IFERROR(INDEX('Vendor Over-ride'!$C:$C, MATCH($R:$R,'Vendor Over-ride'!$A:$A,0)),"")</f>
        <v>I - Iona Kewney</v>
      </c>
      <c r="U5035" s="38" t="str">
        <f t="shared" si="858"/>
        <v>Lottery</v>
      </c>
      <c r="V5035" s="5" t="str">
        <f t="shared" si="868"/>
        <v>AWARD</v>
      </c>
      <c r="W5035" s="5" t="b">
        <f t="shared" si="865"/>
        <v>0</v>
      </c>
      <c r="X5035" s="40">
        <f t="shared" ca="1" si="866"/>
        <v>1900</v>
      </c>
      <c r="Y5035" s="30" t="b">
        <f t="shared" ca="1" si="867"/>
        <v>0</v>
      </c>
    </row>
    <row r="5036" spans="1:25" hidden="1">
      <c r="A5036" s="28" t="s">
        <v>5366</v>
      </c>
      <c r="B5036" s="28" t="s">
        <v>5367</v>
      </c>
      <c r="C5036" s="28" t="s">
        <v>4978</v>
      </c>
      <c r="D5036" s="28" t="s">
        <v>2842</v>
      </c>
      <c r="E5036" s="29">
        <v>42409</v>
      </c>
      <c r="F5036" s="28" t="s">
        <v>4706</v>
      </c>
      <c r="G5036" s="30">
        <v>1522</v>
      </c>
      <c r="H5036" s="28" t="s">
        <v>16395</v>
      </c>
      <c r="I5036" s="31">
        <v>0</v>
      </c>
      <c r="J5036" s="31">
        <v>312.5</v>
      </c>
      <c r="K5036" s="28" t="s">
        <v>5703</v>
      </c>
      <c r="L5036" s="32">
        <f t="shared" si="859"/>
        <v>-312.5</v>
      </c>
      <c r="M5036" s="33">
        <f t="shared" si="860"/>
        <v>312.5</v>
      </c>
      <c r="N5036" s="34" t="b">
        <v>1</v>
      </c>
      <c r="O5036" s="35">
        <f t="shared" si="861"/>
        <v>312.5</v>
      </c>
      <c r="P5036" s="36" t="str">
        <f t="shared" si="862"/>
        <v>I</v>
      </c>
      <c r="Q5036" s="37" t="str">
        <f t="shared" si="863"/>
        <v>Kenneth Davidson</v>
      </c>
      <c r="R5036" s="6" t="str">
        <f t="shared" si="864"/>
        <v>I - Kenneth Davidson</v>
      </c>
      <c r="S5036" s="6" t="str">
        <f>IFERROR(INDEX('Vendor Over-ride'!$C:$C, MATCH($R:$R,'Vendor Over-ride'!$A:$A,0)),"")</f>
        <v>I - Kenneth Davidson</v>
      </c>
      <c r="U5036" s="38" t="str">
        <f t="shared" si="858"/>
        <v>Lottery</v>
      </c>
      <c r="V5036" s="5" t="str">
        <f t="shared" si="868"/>
        <v>AWARD</v>
      </c>
      <c r="W5036" s="5" t="b">
        <f t="shared" si="865"/>
        <v>0</v>
      </c>
      <c r="X5036" s="40">
        <f t="shared" ca="1" si="866"/>
        <v>1250</v>
      </c>
      <c r="Y5036" s="30" t="b">
        <f t="shared" ca="1" si="867"/>
        <v>0</v>
      </c>
    </row>
    <row r="5037" spans="1:25" hidden="1">
      <c r="A5037" s="28" t="s">
        <v>5366</v>
      </c>
      <c r="B5037" s="28" t="s">
        <v>5367</v>
      </c>
      <c r="C5037" s="28" t="s">
        <v>4978</v>
      </c>
      <c r="D5037" s="28" t="s">
        <v>2842</v>
      </c>
      <c r="E5037" s="29">
        <v>42409</v>
      </c>
      <c r="F5037" s="28" t="s">
        <v>4707</v>
      </c>
      <c r="G5037" s="30">
        <v>1522</v>
      </c>
      <c r="H5037" s="28" t="s">
        <v>16396</v>
      </c>
      <c r="I5037" s="31">
        <v>0</v>
      </c>
      <c r="J5037" s="31">
        <v>1625</v>
      </c>
      <c r="K5037" s="28" t="s">
        <v>5518</v>
      </c>
      <c r="L5037" s="32">
        <f t="shared" si="859"/>
        <v>-1625</v>
      </c>
      <c r="M5037" s="33">
        <f t="shared" si="860"/>
        <v>1625</v>
      </c>
      <c r="N5037" s="34" t="b">
        <v>1</v>
      </c>
      <c r="O5037" s="35">
        <f t="shared" si="861"/>
        <v>1625</v>
      </c>
      <c r="P5037" s="36" t="str">
        <f t="shared" si="862"/>
        <v>I</v>
      </c>
      <c r="Q5037" s="37" t="str">
        <f t="shared" si="863"/>
        <v>Malinky</v>
      </c>
      <c r="R5037" s="6" t="str">
        <f t="shared" si="864"/>
        <v>I - Malinky</v>
      </c>
      <c r="S5037" s="6" t="str">
        <f>IFERROR(INDEX('Vendor Over-ride'!$C:$C, MATCH($R:$R,'Vendor Over-ride'!$A:$A,0)),"")</f>
        <v>I - Malinky</v>
      </c>
      <c r="U5037" s="38" t="str">
        <f t="shared" si="858"/>
        <v>Lottery</v>
      </c>
      <c r="V5037" s="5" t="str">
        <f t="shared" si="868"/>
        <v>AWARD</v>
      </c>
      <c r="W5037" s="5" t="b">
        <f t="shared" si="865"/>
        <v>0</v>
      </c>
      <c r="X5037" s="40">
        <f t="shared" ca="1" si="866"/>
        <v>1625</v>
      </c>
      <c r="Y5037" s="30" t="b">
        <f t="shared" ca="1" si="867"/>
        <v>0</v>
      </c>
    </row>
    <row r="5038" spans="1:25" hidden="1">
      <c r="A5038" s="28" t="s">
        <v>5366</v>
      </c>
      <c r="B5038" s="28" t="s">
        <v>5367</v>
      </c>
      <c r="C5038" s="28" t="s">
        <v>4978</v>
      </c>
      <c r="D5038" s="28" t="s">
        <v>2842</v>
      </c>
      <c r="E5038" s="29">
        <v>42409</v>
      </c>
      <c r="F5038" s="28" t="s">
        <v>4708</v>
      </c>
      <c r="G5038" s="30">
        <v>1522</v>
      </c>
      <c r="H5038" s="28" t="s">
        <v>16397</v>
      </c>
      <c r="I5038" s="31">
        <v>0</v>
      </c>
      <c r="J5038" s="31">
        <v>12000</v>
      </c>
      <c r="K5038" s="28" t="s">
        <v>16398</v>
      </c>
      <c r="L5038" s="32">
        <f t="shared" si="859"/>
        <v>-12000</v>
      </c>
      <c r="M5038" s="33">
        <f t="shared" si="860"/>
        <v>12000</v>
      </c>
      <c r="N5038" s="34" t="b">
        <v>1</v>
      </c>
      <c r="O5038" s="35">
        <f t="shared" si="861"/>
        <v>12000</v>
      </c>
      <c r="P5038" s="36" t="str">
        <f t="shared" si="862"/>
        <v>I</v>
      </c>
      <c r="Q5038" s="37" t="str">
        <f t="shared" si="863"/>
        <v>Red Bridge Arts cic</v>
      </c>
      <c r="R5038" s="6" t="str">
        <f t="shared" si="864"/>
        <v>I - Red Bridge Arts cic</v>
      </c>
      <c r="S5038" s="6" t="str">
        <f>IFERROR(INDEX('Vendor Over-ride'!$C:$C, MATCH($R:$R,'Vendor Over-ride'!$A:$A,0)),"")</f>
        <v>I - Red Bridge Arts cic</v>
      </c>
      <c r="U5038" s="38" t="str">
        <f t="shared" si="858"/>
        <v>Lottery</v>
      </c>
      <c r="V5038" s="5" t="str">
        <f t="shared" si="868"/>
        <v>AWARD</v>
      </c>
      <c r="W5038" s="5" t="b">
        <f t="shared" si="865"/>
        <v>0</v>
      </c>
      <c r="X5038" s="40">
        <f t="shared" ca="1" si="866"/>
        <v>12000</v>
      </c>
      <c r="Y5038" s="30" t="b">
        <f t="shared" ca="1" si="867"/>
        <v>0</v>
      </c>
    </row>
    <row r="5039" spans="1:25">
      <c r="A5039" s="28" t="s">
        <v>5366</v>
      </c>
      <c r="B5039" s="28" t="s">
        <v>5367</v>
      </c>
      <c r="C5039" s="28" t="s">
        <v>4978</v>
      </c>
      <c r="D5039" s="28" t="s">
        <v>2842</v>
      </c>
      <c r="E5039" s="29">
        <v>42409</v>
      </c>
      <c r="F5039" s="28" t="s">
        <v>4709</v>
      </c>
      <c r="G5039" s="30">
        <v>1522</v>
      </c>
      <c r="H5039" s="28" t="s">
        <v>16399</v>
      </c>
      <c r="I5039" s="31">
        <v>0</v>
      </c>
      <c r="J5039" s="31">
        <v>5952</v>
      </c>
      <c r="K5039" s="28" t="s">
        <v>13958</v>
      </c>
      <c r="L5039" s="32">
        <f t="shared" si="859"/>
        <v>-5952</v>
      </c>
      <c r="M5039" s="33">
        <f t="shared" si="860"/>
        <v>5952</v>
      </c>
      <c r="N5039" s="34" t="b">
        <v>1</v>
      </c>
      <c r="O5039" s="35">
        <f t="shared" si="861"/>
        <v>5952</v>
      </c>
      <c r="P5039" s="36" t="str">
        <f t="shared" si="862"/>
        <v>I</v>
      </c>
      <c r="Q5039" s="37" t="str">
        <f t="shared" si="863"/>
        <v>Scottish PEN</v>
      </c>
      <c r="R5039" s="6" t="str">
        <f t="shared" si="864"/>
        <v>I - Scottish PEN</v>
      </c>
      <c r="S5039" s="6" t="str">
        <f>IFERROR(INDEX('Vendor Over-ride'!$C:$C, MATCH($R:$R,'Vendor Over-ride'!$A:$A,0)),"")</f>
        <v>I - Scottish PEN</v>
      </c>
      <c r="U5039" s="38" t="str">
        <f t="shared" ref="U5039:U5102" si="869">"Lottery"</f>
        <v>Lottery</v>
      </c>
      <c r="V5039" s="5" t="str">
        <f t="shared" si="868"/>
        <v>AWARD</v>
      </c>
      <c r="W5039" s="5" t="b">
        <f t="shared" si="865"/>
        <v>0</v>
      </c>
      <c r="X5039" s="40">
        <f t="shared" ca="1" si="866"/>
        <v>37679</v>
      </c>
      <c r="Y5039" s="30" t="b">
        <f t="shared" ca="1" si="867"/>
        <v>1</v>
      </c>
    </row>
    <row r="5040" spans="1:25">
      <c r="A5040" s="28" t="s">
        <v>5366</v>
      </c>
      <c r="B5040" s="28" t="s">
        <v>5367</v>
      </c>
      <c r="C5040" s="28" t="s">
        <v>4978</v>
      </c>
      <c r="D5040" s="28" t="s">
        <v>2842</v>
      </c>
      <c r="E5040" s="29">
        <v>42409</v>
      </c>
      <c r="F5040" s="28" t="s">
        <v>4710</v>
      </c>
      <c r="G5040" s="30">
        <v>1522</v>
      </c>
      <c r="H5040" s="28" t="s">
        <v>16400</v>
      </c>
      <c r="I5040" s="31">
        <v>0</v>
      </c>
      <c r="J5040" s="31">
        <v>1125</v>
      </c>
      <c r="K5040" s="28" t="s">
        <v>15509</v>
      </c>
      <c r="L5040" s="32">
        <f t="shared" si="859"/>
        <v>-1125</v>
      </c>
      <c r="M5040" s="33">
        <f t="shared" si="860"/>
        <v>1125</v>
      </c>
      <c r="N5040" s="34" t="b">
        <v>1</v>
      </c>
      <c r="O5040" s="35">
        <f t="shared" si="861"/>
        <v>1125</v>
      </c>
      <c r="P5040" s="36" t="str">
        <f t="shared" si="862"/>
        <v>I</v>
      </c>
      <c r="Q5040" s="37" t="str">
        <f t="shared" si="863"/>
        <v>SDI Productions Ltd</v>
      </c>
      <c r="R5040" s="6" t="str">
        <f t="shared" si="864"/>
        <v>I - SDI Productions Ltd</v>
      </c>
      <c r="S5040" s="6" t="str">
        <f>IFERROR(INDEX('Vendor Over-ride'!$C:$C, MATCH($R:$R,'Vendor Over-ride'!$A:$A,0)),"")</f>
        <v>I - Scottish Documentary Institute</v>
      </c>
      <c r="U5040" s="38" t="str">
        <f t="shared" si="869"/>
        <v>Lottery</v>
      </c>
      <c r="V5040" s="5" t="str">
        <f t="shared" si="868"/>
        <v>AWARD</v>
      </c>
      <c r="W5040" s="5" t="b">
        <f t="shared" si="865"/>
        <v>0</v>
      </c>
      <c r="X5040" s="40">
        <f t="shared" ca="1" si="866"/>
        <v>329625</v>
      </c>
      <c r="Y5040" s="30" t="b">
        <f t="shared" ca="1" si="867"/>
        <v>1</v>
      </c>
    </row>
    <row r="5041" spans="1:25" hidden="1">
      <c r="A5041" s="28" t="s">
        <v>5366</v>
      </c>
      <c r="B5041" s="28" t="s">
        <v>5367</v>
      </c>
      <c r="C5041" s="28" t="s">
        <v>4978</v>
      </c>
      <c r="D5041" s="28" t="s">
        <v>2842</v>
      </c>
      <c r="E5041" s="29">
        <v>42409</v>
      </c>
      <c r="F5041" s="28" t="s">
        <v>16401</v>
      </c>
      <c r="G5041" s="30">
        <v>1522</v>
      </c>
      <c r="H5041" s="28" t="s">
        <v>16402</v>
      </c>
      <c r="I5041" s="31">
        <v>0</v>
      </c>
      <c r="J5041" s="31">
        <v>1250</v>
      </c>
      <c r="K5041" s="28" t="s">
        <v>5679</v>
      </c>
      <c r="L5041" s="32">
        <f t="shared" si="859"/>
        <v>-1250</v>
      </c>
      <c r="M5041" s="33">
        <f t="shared" si="860"/>
        <v>1250</v>
      </c>
      <c r="N5041" s="34" t="b">
        <v>1</v>
      </c>
      <c r="O5041" s="35">
        <f t="shared" si="861"/>
        <v>1250</v>
      </c>
      <c r="P5041" s="36" t="str">
        <f t="shared" si="862"/>
        <v>I</v>
      </c>
      <c r="Q5041" s="37" t="str">
        <f t="shared" si="863"/>
        <v>Simon Gowing</v>
      </c>
      <c r="R5041" s="6" t="str">
        <f t="shared" si="864"/>
        <v>I - Simon Gowing</v>
      </c>
      <c r="S5041" s="6" t="str">
        <f>IFERROR(INDEX('Vendor Over-ride'!$C:$C, MATCH($R:$R,'Vendor Over-ride'!$A:$A,0)),"")</f>
        <v>I - Simon Gowing</v>
      </c>
      <c r="U5041" s="38" t="str">
        <f t="shared" si="869"/>
        <v>Lottery</v>
      </c>
      <c r="V5041" s="5" t="str">
        <f t="shared" si="868"/>
        <v>AWARD</v>
      </c>
      <c r="W5041" s="5" t="b">
        <f t="shared" si="865"/>
        <v>0</v>
      </c>
      <c r="X5041" s="40">
        <f t="shared" ca="1" si="866"/>
        <v>1250</v>
      </c>
      <c r="Y5041" s="30" t="b">
        <f t="shared" ca="1" si="867"/>
        <v>0</v>
      </c>
    </row>
    <row r="5042" spans="1:25" hidden="1">
      <c r="A5042" s="28" t="s">
        <v>5366</v>
      </c>
      <c r="B5042" s="28" t="s">
        <v>5367</v>
      </c>
      <c r="C5042" s="28" t="s">
        <v>4978</v>
      </c>
      <c r="D5042" s="28" t="s">
        <v>2842</v>
      </c>
      <c r="E5042" s="29">
        <v>42409</v>
      </c>
      <c r="F5042" s="28" t="s">
        <v>16403</v>
      </c>
      <c r="G5042" s="30">
        <v>1522</v>
      </c>
      <c r="H5042" s="28" t="s">
        <v>16404</v>
      </c>
      <c r="I5042" s="31">
        <v>0</v>
      </c>
      <c r="J5042" s="31">
        <v>269.52999999999997</v>
      </c>
      <c r="K5042" s="28" t="s">
        <v>4240</v>
      </c>
      <c r="L5042" s="32">
        <f t="shared" si="859"/>
        <v>-269.52999999999997</v>
      </c>
      <c r="M5042" s="33">
        <f t="shared" si="860"/>
        <v>269.52999999999997</v>
      </c>
      <c r="N5042" s="34" t="b">
        <v>1</v>
      </c>
      <c r="O5042" s="35">
        <f t="shared" si="861"/>
        <v>269.52999999999997</v>
      </c>
      <c r="P5042" s="36" t="str">
        <f t="shared" si="862"/>
        <v>T</v>
      </c>
      <c r="Q5042" s="37" t="str">
        <f t="shared" si="863"/>
        <v>Centre For Contemporary Arts</v>
      </c>
      <c r="R5042" s="6" t="str">
        <f t="shared" si="864"/>
        <v>T - Centre For Contemporary Arts</v>
      </c>
      <c r="S5042" s="6" t="str">
        <f>IFERROR(INDEX('Vendor Over-ride'!$C:$C, MATCH($R:$R,'Vendor Over-ride'!$A:$A,0)),"")</f>
        <v>T - Centre For Contemporary Arts</v>
      </c>
      <c r="U5042" s="38" t="str">
        <f t="shared" si="869"/>
        <v>Lottery</v>
      </c>
      <c r="V5042" s="5" t="str">
        <f t="shared" si="868"/>
        <v>TRADE</v>
      </c>
      <c r="W5042" s="5" t="b">
        <f t="shared" si="865"/>
        <v>0</v>
      </c>
      <c r="X5042" s="40">
        <f t="shared" ca="1" si="866"/>
        <v>3468.26</v>
      </c>
      <c r="Y5042" s="30" t="b">
        <f t="shared" ca="1" si="867"/>
        <v>0</v>
      </c>
    </row>
    <row r="5043" spans="1:25" hidden="1">
      <c r="A5043" s="28" t="s">
        <v>5366</v>
      </c>
      <c r="B5043" s="28" t="s">
        <v>5367</v>
      </c>
      <c r="C5043" s="28" t="s">
        <v>4978</v>
      </c>
      <c r="D5043" s="28" t="s">
        <v>2842</v>
      </c>
      <c r="E5043" s="29">
        <v>42409</v>
      </c>
      <c r="F5043" s="28" t="s">
        <v>4711</v>
      </c>
      <c r="G5043" s="30">
        <v>1522</v>
      </c>
      <c r="H5043" s="28" t="s">
        <v>16405</v>
      </c>
      <c r="I5043" s="31">
        <v>0</v>
      </c>
      <c r="J5043" s="31">
        <v>3486.19</v>
      </c>
      <c r="K5043" s="28" t="s">
        <v>5526</v>
      </c>
      <c r="L5043" s="32">
        <f t="shared" si="859"/>
        <v>-3486.19</v>
      </c>
      <c r="M5043" s="33">
        <f t="shared" si="860"/>
        <v>3486.19</v>
      </c>
      <c r="N5043" s="34" t="b">
        <v>1</v>
      </c>
      <c r="O5043" s="35">
        <f t="shared" si="861"/>
        <v>3486.19</v>
      </c>
      <c r="P5043" s="36" t="str">
        <f t="shared" si="862"/>
        <v>T</v>
      </c>
      <c r="Q5043" s="37" t="str">
        <f t="shared" si="863"/>
        <v>La Belle Allee Productions</v>
      </c>
      <c r="R5043" s="6" t="str">
        <f t="shared" si="864"/>
        <v>T - La Belle Allee Productions</v>
      </c>
      <c r="S5043" s="6" t="str">
        <f>IFERROR(INDEX('Vendor Over-ride'!$C:$C, MATCH($R:$R,'Vendor Over-ride'!$A:$A,0)),"")</f>
        <v>T - La Belle Allee Productions</v>
      </c>
      <c r="U5043" s="38" t="str">
        <f t="shared" si="869"/>
        <v>Lottery</v>
      </c>
      <c r="V5043" s="5" t="str">
        <f t="shared" si="868"/>
        <v>TRADE</v>
      </c>
      <c r="W5043" s="5" t="b">
        <f t="shared" si="865"/>
        <v>0</v>
      </c>
      <c r="X5043" s="40">
        <f t="shared" ca="1" si="866"/>
        <v>3486.19</v>
      </c>
      <c r="Y5043" s="30" t="b">
        <f t="shared" ca="1" si="867"/>
        <v>0</v>
      </c>
    </row>
    <row r="5044" spans="1:25">
      <c r="A5044" s="28" t="s">
        <v>5366</v>
      </c>
      <c r="B5044" s="28" t="s">
        <v>5367</v>
      </c>
      <c r="C5044" s="28" t="s">
        <v>4978</v>
      </c>
      <c r="D5044" s="28" t="s">
        <v>2842</v>
      </c>
      <c r="E5044" s="29">
        <v>42409</v>
      </c>
      <c r="F5044" s="28" t="s">
        <v>4713</v>
      </c>
      <c r="G5044" s="30">
        <v>1522</v>
      </c>
      <c r="H5044" s="28" t="s">
        <v>16406</v>
      </c>
      <c r="I5044" s="31">
        <v>0</v>
      </c>
      <c r="J5044" s="31">
        <v>12970</v>
      </c>
      <c r="K5044" s="28" t="s">
        <v>15464</v>
      </c>
      <c r="L5044" s="32">
        <f t="shared" si="859"/>
        <v>-12970</v>
      </c>
      <c r="M5044" s="33">
        <f t="shared" si="860"/>
        <v>12970</v>
      </c>
      <c r="N5044" s="34" t="b">
        <v>1</v>
      </c>
      <c r="O5044" s="35">
        <f t="shared" si="861"/>
        <v>12970</v>
      </c>
      <c r="P5044" s="36" t="str">
        <f t="shared" si="862"/>
        <v>T</v>
      </c>
      <c r="Q5044" s="37" t="str">
        <f t="shared" si="863"/>
        <v>Wiggin LLP</v>
      </c>
      <c r="R5044" s="6" t="str">
        <f t="shared" si="864"/>
        <v>T - Wiggin LLP</v>
      </c>
      <c r="S5044" s="6" t="str">
        <f>IFERROR(INDEX('Vendor Over-ride'!$C:$C, MATCH($R:$R,'Vendor Over-ride'!$A:$A,0)),"")</f>
        <v>T - Wiggin LLP</v>
      </c>
      <c r="T5044" s="41" t="s">
        <v>2800</v>
      </c>
      <c r="U5044" s="38" t="str">
        <f t="shared" si="869"/>
        <v>Lottery</v>
      </c>
      <c r="V5044" s="5" t="str">
        <f t="shared" si="868"/>
        <v>TRADE</v>
      </c>
      <c r="W5044" s="5" t="b">
        <f t="shared" si="865"/>
        <v>0</v>
      </c>
      <c r="X5044" s="40">
        <f t="shared" ca="1" si="866"/>
        <v>31021.280000000002</v>
      </c>
      <c r="Y5044" s="30" t="b">
        <f t="shared" ca="1" si="867"/>
        <v>1</v>
      </c>
    </row>
    <row r="5045" spans="1:25" hidden="1">
      <c r="A5045" s="28" t="s">
        <v>5366</v>
      </c>
      <c r="B5045" s="28" t="s">
        <v>5367</v>
      </c>
      <c r="C5045" s="28" t="s">
        <v>4978</v>
      </c>
      <c r="D5045" s="28" t="s">
        <v>2842</v>
      </c>
      <c r="E5045" s="29">
        <v>42412</v>
      </c>
      <c r="F5045" s="28" t="s">
        <v>4714</v>
      </c>
      <c r="G5045" s="30">
        <v>1522</v>
      </c>
      <c r="H5045" s="28" t="s">
        <v>16407</v>
      </c>
      <c r="I5045" s="31">
        <v>0</v>
      </c>
      <c r="J5045" s="31">
        <v>3084.8</v>
      </c>
      <c r="K5045" s="28" t="s">
        <v>4753</v>
      </c>
      <c r="L5045" s="32">
        <f t="shared" si="859"/>
        <v>-3084.8</v>
      </c>
      <c r="M5045" s="33">
        <f t="shared" si="860"/>
        <v>3084.8</v>
      </c>
      <c r="N5045" s="34" t="b">
        <v>1</v>
      </c>
      <c r="O5045" s="35">
        <f t="shared" si="861"/>
        <v>3084.8</v>
      </c>
      <c r="P5045" s="36" t="str">
        <f t="shared" si="862"/>
        <v>T</v>
      </c>
      <c r="Q5045" s="37" t="str">
        <f t="shared" si="863"/>
        <v>Ali Jarvis</v>
      </c>
      <c r="R5045" s="6" t="str">
        <f t="shared" si="864"/>
        <v>T - Ali Jarvis</v>
      </c>
      <c r="S5045" s="6" t="str">
        <f>IFERROR(INDEX('Vendor Over-ride'!$C:$C, MATCH($R:$R,'Vendor Over-ride'!$A:$A,0)),"")</f>
        <v>T - Ali Jarvis</v>
      </c>
      <c r="U5045" s="38" t="str">
        <f t="shared" si="869"/>
        <v>Lottery</v>
      </c>
      <c r="V5045" s="5" t="str">
        <f t="shared" si="868"/>
        <v>TRADE</v>
      </c>
      <c r="W5045" s="5" t="b">
        <f t="shared" si="865"/>
        <v>0</v>
      </c>
      <c r="X5045" s="40">
        <f t="shared" ca="1" si="866"/>
        <v>8580.7999999999993</v>
      </c>
      <c r="Y5045" s="30" t="b">
        <f t="shared" ca="1" si="867"/>
        <v>0</v>
      </c>
    </row>
    <row r="5046" spans="1:25" hidden="1">
      <c r="A5046" s="28" t="s">
        <v>5366</v>
      </c>
      <c r="B5046" s="28" t="s">
        <v>5367</v>
      </c>
      <c r="C5046" s="28" t="s">
        <v>4978</v>
      </c>
      <c r="D5046" s="28" t="s">
        <v>2842</v>
      </c>
      <c r="E5046" s="29">
        <v>42416</v>
      </c>
      <c r="F5046" s="28" t="s">
        <v>4715</v>
      </c>
      <c r="G5046" s="30">
        <v>1524</v>
      </c>
      <c r="H5046" s="28" t="s">
        <v>16408</v>
      </c>
      <c r="I5046" s="31">
        <v>0</v>
      </c>
      <c r="J5046" s="31">
        <v>7500</v>
      </c>
      <c r="K5046" s="28" t="s">
        <v>5711</v>
      </c>
      <c r="L5046" s="32">
        <f t="shared" si="859"/>
        <v>-7500</v>
      </c>
      <c r="M5046" s="33">
        <f t="shared" si="860"/>
        <v>7500</v>
      </c>
      <c r="N5046" s="34" t="b">
        <v>1</v>
      </c>
      <c r="O5046" s="35">
        <f t="shared" si="861"/>
        <v>7500</v>
      </c>
      <c r="P5046" s="36" t="str">
        <f t="shared" si="862"/>
        <v>G</v>
      </c>
      <c r="Q5046" s="37" t="str">
        <f t="shared" si="863"/>
        <v>Ullapool Book Festival</v>
      </c>
      <c r="R5046" s="6" t="str">
        <f t="shared" si="864"/>
        <v>G - Ullapool Book Festival</v>
      </c>
      <c r="S5046" s="6" t="str">
        <f>IFERROR(INDEX('Vendor Over-ride'!$C:$C, MATCH($R:$R,'Vendor Over-ride'!$A:$A,0)),"")</f>
        <v>G - Ullapool Book Festival</v>
      </c>
      <c r="U5046" s="38" t="str">
        <f t="shared" si="869"/>
        <v>Lottery</v>
      </c>
      <c r="V5046" s="5" t="str">
        <f t="shared" si="868"/>
        <v>AWARD</v>
      </c>
      <c r="W5046" s="5" t="b">
        <f t="shared" si="865"/>
        <v>0</v>
      </c>
      <c r="X5046" s="40">
        <f t="shared" ca="1" si="866"/>
        <v>9811</v>
      </c>
      <c r="Y5046" s="30" t="b">
        <f t="shared" ca="1" si="867"/>
        <v>0</v>
      </c>
    </row>
    <row r="5047" spans="1:25" hidden="1">
      <c r="A5047" s="28" t="s">
        <v>5366</v>
      </c>
      <c r="B5047" s="28" t="s">
        <v>5367</v>
      </c>
      <c r="C5047" s="28" t="s">
        <v>4978</v>
      </c>
      <c r="D5047" s="28" t="s">
        <v>2842</v>
      </c>
      <c r="E5047" s="29">
        <v>42416</v>
      </c>
      <c r="F5047" s="28" t="s">
        <v>4716</v>
      </c>
      <c r="G5047" s="30">
        <v>1524</v>
      </c>
      <c r="H5047" s="28" t="s">
        <v>16409</v>
      </c>
      <c r="I5047" s="31">
        <v>0</v>
      </c>
      <c r="J5047" s="31">
        <v>3413</v>
      </c>
      <c r="K5047" s="28" t="s">
        <v>5737</v>
      </c>
      <c r="L5047" s="32">
        <f t="shared" si="859"/>
        <v>-3413</v>
      </c>
      <c r="M5047" s="33">
        <f t="shared" si="860"/>
        <v>3413</v>
      </c>
      <c r="N5047" s="34" t="b">
        <v>1</v>
      </c>
      <c r="O5047" s="35">
        <f t="shared" si="861"/>
        <v>3413</v>
      </c>
      <c r="P5047" s="36" t="str">
        <f t="shared" si="862"/>
        <v>G</v>
      </c>
      <c r="Q5047" s="37" t="str">
        <f t="shared" si="863"/>
        <v>Celtic Media Festival</v>
      </c>
      <c r="R5047" s="6" t="str">
        <f t="shared" si="864"/>
        <v>G - Celtic Media Festival</v>
      </c>
      <c r="S5047" s="6" t="str">
        <f>IFERROR(INDEX('Vendor Over-ride'!$C:$C, MATCH($R:$R,'Vendor Over-ride'!$A:$A,0)),"")</f>
        <v>G - Celtic Media Festival</v>
      </c>
      <c r="U5047" s="38" t="str">
        <f t="shared" si="869"/>
        <v>Lottery</v>
      </c>
      <c r="V5047" s="5" t="str">
        <f t="shared" si="868"/>
        <v>AWARD</v>
      </c>
      <c r="W5047" s="5" t="b">
        <f t="shared" si="865"/>
        <v>0</v>
      </c>
      <c r="X5047" s="40">
        <f t="shared" ca="1" si="866"/>
        <v>3413</v>
      </c>
      <c r="Y5047" s="30" t="b">
        <f t="shared" ca="1" si="867"/>
        <v>0</v>
      </c>
    </row>
    <row r="5048" spans="1:25" hidden="1">
      <c r="A5048" s="28" t="s">
        <v>5366</v>
      </c>
      <c r="B5048" s="28" t="s">
        <v>5367</v>
      </c>
      <c r="C5048" s="28" t="s">
        <v>4978</v>
      </c>
      <c r="D5048" s="28" t="s">
        <v>2842</v>
      </c>
      <c r="E5048" s="29">
        <v>42416</v>
      </c>
      <c r="F5048" s="28" t="s">
        <v>4717</v>
      </c>
      <c r="G5048" s="30">
        <v>1524</v>
      </c>
      <c r="H5048" s="28" t="s">
        <v>16410</v>
      </c>
      <c r="I5048" s="31">
        <v>0</v>
      </c>
      <c r="J5048" s="31">
        <v>9375</v>
      </c>
      <c r="K5048" s="28" t="s">
        <v>5738</v>
      </c>
      <c r="L5048" s="32">
        <f t="shared" si="859"/>
        <v>-9375</v>
      </c>
      <c r="M5048" s="33">
        <f t="shared" si="860"/>
        <v>9375</v>
      </c>
      <c r="N5048" s="34" t="b">
        <v>1</v>
      </c>
      <c r="O5048" s="35">
        <f t="shared" si="861"/>
        <v>9375</v>
      </c>
      <c r="P5048" s="36" t="str">
        <f t="shared" si="862"/>
        <v>G</v>
      </c>
      <c r="Q5048" s="37" t="str">
        <f t="shared" si="863"/>
        <v>Film Mobile Scotland Ltd</v>
      </c>
      <c r="R5048" s="6" t="str">
        <f t="shared" si="864"/>
        <v>G - Film Mobile Scotland Ltd</v>
      </c>
      <c r="S5048" s="6" t="str">
        <f>IFERROR(INDEX('Vendor Over-ride'!$C:$C, MATCH($R:$R,'Vendor Over-ride'!$A:$A,0)),"")</f>
        <v>G - Film Mobile Scotland Ltd</v>
      </c>
      <c r="U5048" s="38" t="str">
        <f t="shared" si="869"/>
        <v>Lottery</v>
      </c>
      <c r="V5048" s="5" t="str">
        <f t="shared" si="868"/>
        <v>AWARD</v>
      </c>
      <c r="W5048" s="5" t="b">
        <f t="shared" si="865"/>
        <v>0</v>
      </c>
      <c r="X5048" s="40">
        <f t="shared" ca="1" si="866"/>
        <v>12843</v>
      </c>
      <c r="Y5048" s="30" t="b">
        <f t="shared" ca="1" si="867"/>
        <v>0</v>
      </c>
    </row>
    <row r="5049" spans="1:25" hidden="1">
      <c r="A5049" s="28" t="s">
        <v>5366</v>
      </c>
      <c r="B5049" s="28" t="s">
        <v>5367</v>
      </c>
      <c r="C5049" s="28" t="s">
        <v>4978</v>
      </c>
      <c r="D5049" s="28" t="s">
        <v>2842</v>
      </c>
      <c r="E5049" s="29">
        <v>42416</v>
      </c>
      <c r="F5049" s="28" t="s">
        <v>4718</v>
      </c>
      <c r="G5049" s="30">
        <v>1524</v>
      </c>
      <c r="H5049" s="28" t="s">
        <v>16411</v>
      </c>
      <c r="I5049" s="31">
        <v>0</v>
      </c>
      <c r="J5049" s="31">
        <v>2000</v>
      </c>
      <c r="K5049" s="28" t="s">
        <v>14641</v>
      </c>
      <c r="L5049" s="32">
        <f t="shared" si="859"/>
        <v>-2000</v>
      </c>
      <c r="M5049" s="33">
        <f t="shared" si="860"/>
        <v>2000</v>
      </c>
      <c r="N5049" s="34" t="b">
        <v>1</v>
      </c>
      <c r="O5049" s="35">
        <f t="shared" si="861"/>
        <v>2000</v>
      </c>
      <c r="P5049" s="36" t="str">
        <f t="shared" si="862"/>
        <v>G</v>
      </c>
      <c r="Q5049" s="37" t="str">
        <f t="shared" si="863"/>
        <v>Shooglenifty Ltd</v>
      </c>
      <c r="R5049" s="6" t="str">
        <f t="shared" si="864"/>
        <v>G - Shooglenifty Ltd</v>
      </c>
      <c r="S5049" s="6" t="str">
        <f>IFERROR(INDEX('Vendor Over-ride'!$C:$C, MATCH($R:$R,'Vendor Over-ride'!$A:$A,0)),"")</f>
        <v>G - Shooglenifty Ltd</v>
      </c>
      <c r="U5049" s="38" t="str">
        <f t="shared" si="869"/>
        <v>Lottery</v>
      </c>
      <c r="V5049" s="5" t="str">
        <f t="shared" si="868"/>
        <v>AWARD</v>
      </c>
      <c r="W5049" s="5" t="b">
        <f t="shared" si="865"/>
        <v>0</v>
      </c>
      <c r="X5049" s="40">
        <f t="shared" ca="1" si="866"/>
        <v>8000</v>
      </c>
      <c r="Y5049" s="30" t="b">
        <f t="shared" ca="1" si="867"/>
        <v>0</v>
      </c>
    </row>
    <row r="5050" spans="1:25">
      <c r="A5050" s="28" t="s">
        <v>5366</v>
      </c>
      <c r="B5050" s="28" t="s">
        <v>5367</v>
      </c>
      <c r="C5050" s="28" t="s">
        <v>4978</v>
      </c>
      <c r="D5050" s="28" t="s">
        <v>2842</v>
      </c>
      <c r="E5050" s="29">
        <v>42416</v>
      </c>
      <c r="F5050" s="28" t="s">
        <v>4719</v>
      </c>
      <c r="G5050" s="30">
        <v>1524</v>
      </c>
      <c r="H5050" s="28" t="s">
        <v>16412</v>
      </c>
      <c r="I5050" s="31">
        <v>0</v>
      </c>
      <c r="J5050" s="31">
        <v>6250</v>
      </c>
      <c r="K5050" s="28" t="s">
        <v>14647</v>
      </c>
      <c r="L5050" s="32">
        <f t="shared" si="859"/>
        <v>-6250</v>
      </c>
      <c r="M5050" s="33">
        <f t="shared" si="860"/>
        <v>6250</v>
      </c>
      <c r="N5050" s="34" t="b">
        <v>1</v>
      </c>
      <c r="O5050" s="35">
        <f t="shared" si="861"/>
        <v>6250</v>
      </c>
      <c r="P5050" s="36" t="str">
        <f t="shared" si="862"/>
        <v>G</v>
      </c>
      <c r="Q5050" s="37" t="str">
        <f t="shared" si="863"/>
        <v>Saltire Society (Jim Tough)</v>
      </c>
      <c r="R5050" s="6" t="str">
        <f t="shared" si="864"/>
        <v>G - Saltire Society (Jim Tough)</v>
      </c>
      <c r="S5050" s="6" t="str">
        <f>IFERROR(INDEX('Vendor Over-ride'!$C:$C, MATCH($R:$R,'Vendor Over-ride'!$A:$A,0)),"")</f>
        <v>G - Saltire Society (Jim Tough)</v>
      </c>
      <c r="U5050" s="38" t="str">
        <f t="shared" si="869"/>
        <v>Lottery</v>
      </c>
      <c r="V5050" s="5" t="str">
        <f t="shared" si="868"/>
        <v>AWARD</v>
      </c>
      <c r="W5050" s="5" t="b">
        <f t="shared" si="865"/>
        <v>0</v>
      </c>
      <c r="X5050" s="40">
        <f t="shared" ca="1" si="866"/>
        <v>55000</v>
      </c>
      <c r="Y5050" s="30" t="b">
        <f t="shared" ca="1" si="867"/>
        <v>1</v>
      </c>
    </row>
    <row r="5051" spans="1:25" hidden="1">
      <c r="A5051" s="28" t="s">
        <v>5366</v>
      </c>
      <c r="B5051" s="28" t="s">
        <v>5367</v>
      </c>
      <c r="C5051" s="28" t="s">
        <v>4978</v>
      </c>
      <c r="D5051" s="28" t="s">
        <v>2842</v>
      </c>
      <c r="E5051" s="29">
        <v>42416</v>
      </c>
      <c r="F5051" s="28" t="s">
        <v>4720</v>
      </c>
      <c r="G5051" s="30">
        <v>1524</v>
      </c>
      <c r="H5051" s="28" t="s">
        <v>16413</v>
      </c>
      <c r="I5051" s="31">
        <v>0</v>
      </c>
      <c r="J5051" s="31">
        <v>162</v>
      </c>
      <c r="K5051" s="28" t="s">
        <v>15605</v>
      </c>
      <c r="L5051" s="32">
        <f t="shared" si="859"/>
        <v>-162</v>
      </c>
      <c r="M5051" s="33">
        <f t="shared" si="860"/>
        <v>162</v>
      </c>
      <c r="N5051" s="34" t="b">
        <v>1</v>
      </c>
      <c r="O5051" s="35">
        <f t="shared" si="861"/>
        <v>162</v>
      </c>
      <c r="P5051" s="36" t="str">
        <f t="shared" si="862"/>
        <v>G</v>
      </c>
      <c r="Q5051" s="37" t="str">
        <f t="shared" si="863"/>
        <v>George Ridgway</v>
      </c>
      <c r="R5051" s="6" t="str">
        <f t="shared" si="864"/>
        <v>G - George Ridgway</v>
      </c>
      <c r="S5051" s="6" t="str">
        <f>IFERROR(INDEX('Vendor Over-ride'!$C:$C, MATCH($R:$R,'Vendor Over-ride'!$A:$A,0)),"")</f>
        <v>G - George Ridgway</v>
      </c>
      <c r="U5051" s="38" t="str">
        <f t="shared" si="869"/>
        <v>Lottery</v>
      </c>
      <c r="V5051" s="5" t="str">
        <f t="shared" si="868"/>
        <v>AWARD</v>
      </c>
      <c r="W5051" s="5" t="b">
        <f t="shared" si="865"/>
        <v>0</v>
      </c>
      <c r="X5051" s="40">
        <f t="shared" ca="1" si="866"/>
        <v>650</v>
      </c>
      <c r="Y5051" s="30" t="b">
        <f t="shared" ca="1" si="867"/>
        <v>0</v>
      </c>
    </row>
    <row r="5052" spans="1:25" hidden="1">
      <c r="A5052" s="28" t="s">
        <v>5366</v>
      </c>
      <c r="B5052" s="28" t="s">
        <v>5367</v>
      </c>
      <c r="C5052" s="28" t="s">
        <v>4978</v>
      </c>
      <c r="D5052" s="28" t="s">
        <v>2842</v>
      </c>
      <c r="E5052" s="29">
        <v>42416</v>
      </c>
      <c r="F5052" s="28" t="s">
        <v>4721</v>
      </c>
      <c r="G5052" s="30">
        <v>1524</v>
      </c>
      <c r="H5052" s="28" t="s">
        <v>16414</v>
      </c>
      <c r="I5052" s="31">
        <v>0</v>
      </c>
      <c r="J5052" s="31">
        <v>280</v>
      </c>
      <c r="K5052" s="28" t="s">
        <v>15776</v>
      </c>
      <c r="L5052" s="32">
        <f t="shared" si="859"/>
        <v>-280</v>
      </c>
      <c r="M5052" s="33">
        <f t="shared" si="860"/>
        <v>280</v>
      </c>
      <c r="N5052" s="34" t="b">
        <v>1</v>
      </c>
      <c r="O5052" s="35">
        <f t="shared" si="861"/>
        <v>280</v>
      </c>
      <c r="P5052" s="36" t="str">
        <f t="shared" si="862"/>
        <v>G</v>
      </c>
      <c r="Q5052" s="37" t="str">
        <f t="shared" si="863"/>
        <v>Joanna Nicholson</v>
      </c>
      <c r="R5052" s="6" t="str">
        <f t="shared" si="864"/>
        <v>G - Joanna Nicholson</v>
      </c>
      <c r="S5052" s="6" t="str">
        <f>IFERROR(INDEX('Vendor Over-ride'!$C:$C, MATCH($R:$R,'Vendor Over-ride'!$A:$A,0)),"")</f>
        <v>G - Joanna Nicholson</v>
      </c>
      <c r="U5052" s="38" t="str">
        <f t="shared" si="869"/>
        <v>Lottery</v>
      </c>
      <c r="V5052" s="5" t="str">
        <f t="shared" si="868"/>
        <v>AWARD</v>
      </c>
      <c r="W5052" s="5" t="b">
        <f t="shared" si="865"/>
        <v>0</v>
      </c>
      <c r="X5052" s="40">
        <f t="shared" ca="1" si="866"/>
        <v>2800</v>
      </c>
      <c r="Y5052" s="30" t="b">
        <f t="shared" ca="1" si="867"/>
        <v>0</v>
      </c>
    </row>
    <row r="5053" spans="1:25" hidden="1">
      <c r="A5053" s="28" t="s">
        <v>5366</v>
      </c>
      <c r="B5053" s="28" t="s">
        <v>5367</v>
      </c>
      <c r="C5053" s="28" t="s">
        <v>4978</v>
      </c>
      <c r="D5053" s="28" t="s">
        <v>2842</v>
      </c>
      <c r="E5053" s="29">
        <v>42416</v>
      </c>
      <c r="F5053" s="28" t="s">
        <v>4722</v>
      </c>
      <c r="G5053" s="30">
        <v>1524</v>
      </c>
      <c r="H5053" s="28" t="s">
        <v>16415</v>
      </c>
      <c r="I5053" s="31">
        <v>0</v>
      </c>
      <c r="J5053" s="31">
        <v>3750</v>
      </c>
      <c r="K5053" s="28" t="s">
        <v>16416</v>
      </c>
      <c r="L5053" s="32">
        <f t="shared" si="859"/>
        <v>-3750</v>
      </c>
      <c r="M5053" s="33">
        <f t="shared" si="860"/>
        <v>3750</v>
      </c>
      <c r="N5053" s="34" t="b">
        <v>1</v>
      </c>
      <c r="O5053" s="35">
        <f t="shared" si="861"/>
        <v>3750</v>
      </c>
      <c r="P5053" s="36" t="str">
        <f t="shared" si="862"/>
        <v>G</v>
      </c>
      <c r="Q5053" s="37" t="str">
        <f t="shared" si="863"/>
        <v>Donald S Murray</v>
      </c>
      <c r="R5053" s="6" t="str">
        <f t="shared" si="864"/>
        <v>G - Donald S Murray</v>
      </c>
      <c r="S5053" s="6" t="str">
        <f>IFERROR(INDEX('Vendor Over-ride'!$C:$C, MATCH($R:$R,'Vendor Over-ride'!$A:$A,0)),"")</f>
        <v>G - Donald S Murray</v>
      </c>
      <c r="U5053" s="38" t="str">
        <f t="shared" si="869"/>
        <v>Lottery</v>
      </c>
      <c r="V5053" s="5" t="str">
        <f t="shared" si="868"/>
        <v>AWARD</v>
      </c>
      <c r="W5053" s="5" t="b">
        <f t="shared" si="865"/>
        <v>0</v>
      </c>
      <c r="X5053" s="40">
        <f t="shared" ca="1" si="866"/>
        <v>3750</v>
      </c>
      <c r="Y5053" s="30" t="b">
        <f t="shared" ca="1" si="867"/>
        <v>0</v>
      </c>
    </row>
    <row r="5054" spans="1:25" hidden="1">
      <c r="A5054" s="28" t="s">
        <v>5366</v>
      </c>
      <c r="B5054" s="28" t="s">
        <v>5367</v>
      </c>
      <c r="C5054" s="28" t="s">
        <v>4978</v>
      </c>
      <c r="D5054" s="28" t="s">
        <v>2842</v>
      </c>
      <c r="E5054" s="29">
        <v>42416</v>
      </c>
      <c r="F5054" s="28" t="s">
        <v>4724</v>
      </c>
      <c r="G5054" s="30">
        <v>1524</v>
      </c>
      <c r="H5054" s="28" t="s">
        <v>16417</v>
      </c>
      <c r="I5054" s="31">
        <v>0</v>
      </c>
      <c r="J5054" s="31">
        <v>3750</v>
      </c>
      <c r="K5054" s="28" t="s">
        <v>16418</v>
      </c>
      <c r="L5054" s="32">
        <f t="shared" si="859"/>
        <v>-3750</v>
      </c>
      <c r="M5054" s="33">
        <f t="shared" si="860"/>
        <v>3750</v>
      </c>
      <c r="N5054" s="34" t="b">
        <v>1</v>
      </c>
      <c r="O5054" s="35">
        <f t="shared" si="861"/>
        <v>3750</v>
      </c>
      <c r="P5054" s="36" t="str">
        <f t="shared" si="862"/>
        <v>G</v>
      </c>
      <c r="Q5054" s="37" t="str">
        <f t="shared" si="863"/>
        <v>Merryn Glover</v>
      </c>
      <c r="R5054" s="6" t="str">
        <f t="shared" si="864"/>
        <v>G - Merryn Glover</v>
      </c>
      <c r="S5054" s="6" t="str">
        <f>IFERROR(INDEX('Vendor Over-ride'!$C:$C, MATCH($R:$R,'Vendor Over-ride'!$A:$A,0)),"")</f>
        <v>G - Merryn Glover</v>
      </c>
      <c r="U5054" s="38" t="str">
        <f t="shared" si="869"/>
        <v>Lottery</v>
      </c>
      <c r="V5054" s="5" t="str">
        <f t="shared" si="868"/>
        <v>AWARD</v>
      </c>
      <c r="W5054" s="5" t="b">
        <f t="shared" si="865"/>
        <v>0</v>
      </c>
      <c r="X5054" s="40">
        <f t="shared" ca="1" si="866"/>
        <v>3750</v>
      </c>
      <c r="Y5054" s="30" t="b">
        <f t="shared" ca="1" si="867"/>
        <v>0</v>
      </c>
    </row>
    <row r="5055" spans="1:25" hidden="1">
      <c r="A5055" s="28" t="s">
        <v>5366</v>
      </c>
      <c r="B5055" s="28" t="s">
        <v>5367</v>
      </c>
      <c r="C5055" s="28" t="s">
        <v>4978</v>
      </c>
      <c r="D5055" s="28" t="s">
        <v>2842</v>
      </c>
      <c r="E5055" s="29">
        <v>42416</v>
      </c>
      <c r="F5055" s="28" t="s">
        <v>4725</v>
      </c>
      <c r="G5055" s="30">
        <v>1524</v>
      </c>
      <c r="H5055" s="28" t="s">
        <v>16419</v>
      </c>
      <c r="I5055" s="31">
        <v>0</v>
      </c>
      <c r="J5055" s="31">
        <v>2250</v>
      </c>
      <c r="K5055" s="28" t="s">
        <v>16420</v>
      </c>
      <c r="L5055" s="32">
        <f t="shared" si="859"/>
        <v>-2250</v>
      </c>
      <c r="M5055" s="33">
        <f t="shared" si="860"/>
        <v>2250</v>
      </c>
      <c r="N5055" s="34" t="b">
        <v>1</v>
      </c>
      <c r="O5055" s="35">
        <f t="shared" si="861"/>
        <v>2250</v>
      </c>
      <c r="P5055" s="36" t="str">
        <f t="shared" si="862"/>
        <v>G</v>
      </c>
      <c r="Q5055" s="37" t="str">
        <f t="shared" si="863"/>
        <v>Kathryn Elkin</v>
      </c>
      <c r="R5055" s="6" t="str">
        <f t="shared" si="864"/>
        <v>G - Kathryn Elkin</v>
      </c>
      <c r="S5055" s="6" t="str">
        <f>IFERROR(INDEX('Vendor Over-ride'!$C:$C, MATCH($R:$R,'Vendor Over-ride'!$A:$A,0)),"")</f>
        <v>G - Kathryn Elkin</v>
      </c>
      <c r="U5055" s="38" t="str">
        <f t="shared" si="869"/>
        <v>Lottery</v>
      </c>
      <c r="V5055" s="5" t="str">
        <f t="shared" si="868"/>
        <v>AWARD</v>
      </c>
      <c r="W5055" s="5" t="b">
        <f t="shared" si="865"/>
        <v>0</v>
      </c>
      <c r="X5055" s="40">
        <f t="shared" ca="1" si="866"/>
        <v>2250</v>
      </c>
      <c r="Y5055" s="30" t="b">
        <f t="shared" ca="1" si="867"/>
        <v>0</v>
      </c>
    </row>
    <row r="5056" spans="1:25">
      <c r="A5056" s="28" t="s">
        <v>5366</v>
      </c>
      <c r="B5056" s="28" t="s">
        <v>5367</v>
      </c>
      <c r="C5056" s="28" t="s">
        <v>4978</v>
      </c>
      <c r="D5056" s="28" t="s">
        <v>2842</v>
      </c>
      <c r="E5056" s="29">
        <v>42416</v>
      </c>
      <c r="F5056" s="28" t="s">
        <v>4726</v>
      </c>
      <c r="G5056" s="30">
        <v>1524</v>
      </c>
      <c r="H5056" s="28" t="s">
        <v>16421</v>
      </c>
      <c r="I5056" s="31">
        <v>0</v>
      </c>
      <c r="J5056" s="31">
        <v>12595</v>
      </c>
      <c r="K5056" s="28" t="s">
        <v>15589</v>
      </c>
      <c r="L5056" s="32">
        <f t="shared" si="859"/>
        <v>-12595</v>
      </c>
      <c r="M5056" s="33">
        <f t="shared" si="860"/>
        <v>12595</v>
      </c>
      <c r="N5056" s="34" t="b">
        <v>1</v>
      </c>
      <c r="O5056" s="35">
        <f t="shared" si="861"/>
        <v>12595</v>
      </c>
      <c r="P5056" s="36" t="str">
        <f t="shared" si="862"/>
        <v>I</v>
      </c>
      <c r="Q5056" s="37" t="str">
        <f t="shared" si="863"/>
        <v>Aconite Productions</v>
      </c>
      <c r="R5056" s="6" t="str">
        <f t="shared" si="864"/>
        <v>I - Aconite Productions</v>
      </c>
      <c r="S5056" s="6" t="str">
        <f>IFERROR(INDEX('Vendor Over-ride'!$C:$C, MATCH($R:$R,'Vendor Over-ride'!$A:$A,0)),"")</f>
        <v>I - Aconite Productions</v>
      </c>
      <c r="U5056" s="38" t="str">
        <f t="shared" si="869"/>
        <v>Lottery</v>
      </c>
      <c r="V5056" s="5" t="str">
        <f t="shared" si="868"/>
        <v>AWARD</v>
      </c>
      <c r="W5056" s="5" t="b">
        <f t="shared" si="865"/>
        <v>0</v>
      </c>
      <c r="X5056" s="40">
        <f t="shared" ca="1" si="866"/>
        <v>64548</v>
      </c>
      <c r="Y5056" s="30" t="b">
        <f t="shared" ca="1" si="867"/>
        <v>1</v>
      </c>
    </row>
    <row r="5057" spans="1:25">
      <c r="A5057" s="28" t="s">
        <v>5366</v>
      </c>
      <c r="B5057" s="28" t="s">
        <v>5367</v>
      </c>
      <c r="C5057" s="28" t="s">
        <v>4978</v>
      </c>
      <c r="D5057" s="28" t="s">
        <v>2842</v>
      </c>
      <c r="E5057" s="29">
        <v>42416</v>
      </c>
      <c r="F5057" s="28" t="s">
        <v>4727</v>
      </c>
      <c r="G5057" s="30">
        <v>1524</v>
      </c>
      <c r="H5057" s="28" t="s">
        <v>16422</v>
      </c>
      <c r="I5057" s="31">
        <v>0</v>
      </c>
      <c r="J5057" s="31">
        <v>7500</v>
      </c>
      <c r="K5057" s="28" t="s">
        <v>16028</v>
      </c>
      <c r="L5057" s="32">
        <f t="shared" si="859"/>
        <v>-7500</v>
      </c>
      <c r="M5057" s="33">
        <f t="shared" si="860"/>
        <v>7500</v>
      </c>
      <c r="N5057" s="34" t="b">
        <v>1</v>
      </c>
      <c r="O5057" s="35">
        <f t="shared" si="861"/>
        <v>7500</v>
      </c>
      <c r="P5057" s="36" t="str">
        <f t="shared" si="862"/>
        <v>I</v>
      </c>
      <c r="Q5057" s="37" t="str">
        <f t="shared" si="863"/>
        <v>Bofa Productions Limited</v>
      </c>
      <c r="R5057" s="6" t="str">
        <f t="shared" si="864"/>
        <v>I - Bofa Productions Limited</v>
      </c>
      <c r="S5057" s="6" t="str">
        <f>IFERROR(INDEX('Vendor Over-ride'!$C:$C, MATCH($R:$R,'Vendor Over-ride'!$A:$A,0)),"")</f>
        <v>I - Bofa Productions Limited</v>
      </c>
      <c r="U5057" s="38" t="str">
        <f t="shared" si="869"/>
        <v>Lottery</v>
      </c>
      <c r="V5057" s="5" t="str">
        <f t="shared" si="868"/>
        <v>AWARD</v>
      </c>
      <c r="W5057" s="5" t="b">
        <f t="shared" si="865"/>
        <v>0</v>
      </c>
      <c r="X5057" s="40">
        <f t="shared" ca="1" si="866"/>
        <v>138500</v>
      </c>
      <c r="Y5057" s="30" t="b">
        <f t="shared" ca="1" si="867"/>
        <v>1</v>
      </c>
    </row>
    <row r="5058" spans="1:25">
      <c r="A5058" s="28" t="s">
        <v>5366</v>
      </c>
      <c r="B5058" s="28" t="s">
        <v>5367</v>
      </c>
      <c r="C5058" s="28" t="s">
        <v>4978</v>
      </c>
      <c r="D5058" s="28" t="s">
        <v>2842</v>
      </c>
      <c r="E5058" s="29">
        <v>42416</v>
      </c>
      <c r="F5058" s="28" t="s">
        <v>4729</v>
      </c>
      <c r="G5058" s="30">
        <v>1524</v>
      </c>
      <c r="H5058" s="28" t="s">
        <v>16423</v>
      </c>
      <c r="I5058" s="31">
        <v>0</v>
      </c>
      <c r="J5058" s="31">
        <v>115000</v>
      </c>
      <c r="K5058" s="28" t="s">
        <v>16278</v>
      </c>
      <c r="L5058" s="32">
        <f t="shared" ref="L5058:L5121" si="870">I:I-J:J</f>
        <v>-115000</v>
      </c>
      <c r="M5058" s="33">
        <f t="shared" ref="M5058:M5121" si="871">ABS($L:$L)</f>
        <v>115000</v>
      </c>
      <c r="N5058" s="34" t="b">
        <v>1</v>
      </c>
      <c r="O5058" s="35">
        <f t="shared" ref="O5058:O5121" si="872">$M:$M*$N:$N</f>
        <v>115000</v>
      </c>
      <c r="P5058" s="36" t="str">
        <f t="shared" ref="P5058:P5121" si="873">LEFT(TRIM($K:$K),1)</f>
        <v>I</v>
      </c>
      <c r="Q5058" s="37" t="str">
        <f t="shared" ref="Q5058:Q5121" si="874">RIGHT(TRIM($K:$K),LEN(TRIM($K:$K))-FIND("-",TRIM($K:$K)))</f>
        <v>The Bureau Film Company</v>
      </c>
      <c r="R5058" s="6" t="str">
        <f t="shared" ref="R5058:R5121" si="875">CONCATENATE($P:$P, " - ",$Q:$Q)</f>
        <v>I - The Bureau Film Company</v>
      </c>
      <c r="S5058" s="6" t="str">
        <f>IFERROR(INDEX('Vendor Over-ride'!$C:$C, MATCH($R:$R,'Vendor Over-ride'!$A:$A,0)),"")</f>
        <v>I - The Bureau Film Company</v>
      </c>
      <c r="U5058" s="38" t="str">
        <f t="shared" si="869"/>
        <v>Lottery</v>
      </c>
      <c r="V5058" s="5" t="str">
        <f t="shared" si="868"/>
        <v>AWARD</v>
      </c>
      <c r="W5058" s="5" t="b">
        <f t="shared" ref="W5058:W5121" si="876">ROUND($O:$O,2)&gt;=25000</f>
        <v>1</v>
      </c>
      <c r="X5058" s="40">
        <f t="shared" ref="X5058:X5121" ca="1" si="877">SUMPRODUCT((Payee=$S5058) * (Payment_Value))</f>
        <v>260000</v>
      </c>
      <c r="Y5058" s="30" t="b">
        <f t="shared" ref="Y5058:Y5121" ca="1" si="878">$X:$X&gt;=25000</f>
        <v>1</v>
      </c>
    </row>
    <row r="5059" spans="1:25" hidden="1">
      <c r="A5059" s="28" t="s">
        <v>5366</v>
      </c>
      <c r="B5059" s="28" t="s">
        <v>5367</v>
      </c>
      <c r="C5059" s="28" t="s">
        <v>4978</v>
      </c>
      <c r="D5059" s="28" t="s">
        <v>2842</v>
      </c>
      <c r="E5059" s="29">
        <v>42416</v>
      </c>
      <c r="F5059" s="28" t="s">
        <v>4730</v>
      </c>
      <c r="G5059" s="30">
        <v>1524</v>
      </c>
      <c r="H5059" s="28" t="s">
        <v>16424</v>
      </c>
      <c r="I5059" s="31">
        <v>0</v>
      </c>
      <c r="J5059" s="31">
        <v>3750</v>
      </c>
      <c r="K5059" s="28" t="s">
        <v>5656</v>
      </c>
      <c r="L5059" s="32">
        <f t="shared" si="870"/>
        <v>-3750</v>
      </c>
      <c r="M5059" s="33">
        <f t="shared" si="871"/>
        <v>3750</v>
      </c>
      <c r="N5059" s="34" t="b">
        <v>1</v>
      </c>
      <c r="O5059" s="35">
        <f t="shared" si="872"/>
        <v>3750</v>
      </c>
      <c r="P5059" s="36" t="str">
        <f t="shared" si="873"/>
        <v>I</v>
      </c>
      <c r="Q5059" s="37" t="str">
        <f t="shared" si="874"/>
        <v>Claire Barclay</v>
      </c>
      <c r="R5059" s="6" t="str">
        <f t="shared" si="875"/>
        <v>I - Claire Barclay</v>
      </c>
      <c r="S5059" s="6" t="str">
        <f>IFERROR(INDEX('Vendor Over-ride'!$C:$C, MATCH($R:$R,'Vendor Over-ride'!$A:$A,0)),"")</f>
        <v>I - Claire Barclay</v>
      </c>
      <c r="U5059" s="38" t="str">
        <f t="shared" si="869"/>
        <v>Lottery</v>
      </c>
      <c r="V5059" s="5" t="str">
        <f t="shared" ref="V5059:V5122" si="879">UPPER(IF($P:$P="E","Employee",IF(OR($P:$P="I",$P:$P="G"),"Award",IF(OR($P:$P="D",$P:$P="T"),"Trade",""))))</f>
        <v>AWARD</v>
      </c>
      <c r="W5059" s="5" t="b">
        <f t="shared" si="876"/>
        <v>0</v>
      </c>
      <c r="X5059" s="40">
        <f t="shared" ca="1" si="877"/>
        <v>3750</v>
      </c>
      <c r="Y5059" s="30" t="b">
        <f t="shared" ca="1" si="878"/>
        <v>0</v>
      </c>
    </row>
    <row r="5060" spans="1:25">
      <c r="A5060" s="28" t="s">
        <v>5366</v>
      </c>
      <c r="B5060" s="28" t="s">
        <v>5367</v>
      </c>
      <c r="C5060" s="28" t="s">
        <v>4978</v>
      </c>
      <c r="D5060" s="28" t="s">
        <v>2842</v>
      </c>
      <c r="E5060" s="29">
        <v>42416</v>
      </c>
      <c r="F5060" s="28" t="s">
        <v>4732</v>
      </c>
      <c r="G5060" s="30">
        <v>1524</v>
      </c>
      <c r="H5060" s="28" t="s">
        <v>16425</v>
      </c>
      <c r="I5060" s="31">
        <v>0</v>
      </c>
      <c r="J5060" s="31">
        <v>36425.01</v>
      </c>
      <c r="K5060" s="28" t="s">
        <v>5408</v>
      </c>
      <c r="L5060" s="32">
        <f t="shared" si="870"/>
        <v>-36425.01</v>
      </c>
      <c r="M5060" s="33">
        <f t="shared" si="871"/>
        <v>36425.01</v>
      </c>
      <c r="N5060" s="34" t="b">
        <v>1</v>
      </c>
      <c r="O5060" s="35">
        <f t="shared" si="872"/>
        <v>36425.01</v>
      </c>
      <c r="P5060" s="36" t="str">
        <f t="shared" si="873"/>
        <v>I</v>
      </c>
      <c r="Q5060" s="37" t="str">
        <f t="shared" si="874"/>
        <v>Dunoon Burgh Hall Trust</v>
      </c>
      <c r="R5060" s="6" t="str">
        <f t="shared" si="875"/>
        <v>I - Dunoon Burgh Hall Trust</v>
      </c>
      <c r="S5060" s="6" t="str">
        <f>IFERROR(INDEX('Vendor Over-ride'!$C:$C, MATCH($R:$R,'Vendor Over-ride'!$A:$A,0)),"")</f>
        <v>I - Dunoon Burgh Hall Trust</v>
      </c>
      <c r="U5060" s="38" t="str">
        <f t="shared" si="869"/>
        <v>Lottery</v>
      </c>
      <c r="V5060" s="5" t="str">
        <f t="shared" si="879"/>
        <v>AWARD</v>
      </c>
      <c r="W5060" s="5" t="b">
        <f t="shared" si="876"/>
        <v>1</v>
      </c>
      <c r="X5060" s="40">
        <f t="shared" ca="1" si="877"/>
        <v>165172.25</v>
      </c>
      <c r="Y5060" s="30" t="b">
        <f t="shared" ca="1" si="878"/>
        <v>1</v>
      </c>
    </row>
    <row r="5061" spans="1:25" hidden="1">
      <c r="A5061" s="28" t="s">
        <v>5366</v>
      </c>
      <c r="B5061" s="28" t="s">
        <v>5367</v>
      </c>
      <c r="C5061" s="28" t="s">
        <v>4978</v>
      </c>
      <c r="D5061" s="28" t="s">
        <v>2842</v>
      </c>
      <c r="E5061" s="29">
        <v>42416</v>
      </c>
      <c r="F5061" s="28" t="s">
        <v>4734</v>
      </c>
      <c r="G5061" s="30">
        <v>1524</v>
      </c>
      <c r="H5061" s="28" t="s">
        <v>16426</v>
      </c>
      <c r="I5061" s="31">
        <v>0</v>
      </c>
      <c r="J5061" s="31">
        <v>3750</v>
      </c>
      <c r="K5061" s="28" t="s">
        <v>5663</v>
      </c>
      <c r="L5061" s="32">
        <f t="shared" si="870"/>
        <v>-3750</v>
      </c>
      <c r="M5061" s="33">
        <f t="shared" si="871"/>
        <v>3750</v>
      </c>
      <c r="N5061" s="34" t="b">
        <v>1</v>
      </c>
      <c r="O5061" s="35">
        <f t="shared" si="872"/>
        <v>3750</v>
      </c>
      <c r="P5061" s="36" t="str">
        <f t="shared" si="873"/>
        <v>I</v>
      </c>
      <c r="Q5061" s="37" t="str">
        <f t="shared" si="874"/>
        <v>Graham Eatough</v>
      </c>
      <c r="R5061" s="6" t="str">
        <f t="shared" si="875"/>
        <v>I - Graham Eatough</v>
      </c>
      <c r="S5061" s="6" t="str">
        <f>IFERROR(INDEX('Vendor Over-ride'!$C:$C, MATCH($R:$R,'Vendor Over-ride'!$A:$A,0)),"")</f>
        <v>I - Graham Eatough</v>
      </c>
      <c r="U5061" s="38" t="str">
        <f t="shared" si="869"/>
        <v>Lottery</v>
      </c>
      <c r="V5061" s="5" t="str">
        <f t="shared" si="879"/>
        <v>AWARD</v>
      </c>
      <c r="W5061" s="5" t="b">
        <f t="shared" si="876"/>
        <v>0</v>
      </c>
      <c r="X5061" s="40">
        <f t="shared" ca="1" si="877"/>
        <v>3750</v>
      </c>
      <c r="Y5061" s="30" t="b">
        <f t="shared" ca="1" si="878"/>
        <v>0</v>
      </c>
    </row>
    <row r="5062" spans="1:25" hidden="1">
      <c r="A5062" s="28" t="s">
        <v>5366</v>
      </c>
      <c r="B5062" s="28" t="s">
        <v>5367</v>
      </c>
      <c r="C5062" s="28" t="s">
        <v>4978</v>
      </c>
      <c r="D5062" s="28" t="s">
        <v>2842</v>
      </c>
      <c r="E5062" s="29">
        <v>42416</v>
      </c>
      <c r="F5062" s="28" t="s">
        <v>4735</v>
      </c>
      <c r="G5062" s="30">
        <v>1524</v>
      </c>
      <c r="H5062" s="28" t="s">
        <v>16427</v>
      </c>
      <c r="I5062" s="31">
        <v>0</v>
      </c>
      <c r="J5062" s="31">
        <v>11000</v>
      </c>
      <c r="K5062" s="28" t="s">
        <v>16428</v>
      </c>
      <c r="L5062" s="32">
        <f t="shared" si="870"/>
        <v>-11000</v>
      </c>
      <c r="M5062" s="33">
        <f t="shared" si="871"/>
        <v>11000</v>
      </c>
      <c r="N5062" s="34" t="b">
        <v>1</v>
      </c>
      <c r="O5062" s="35">
        <f t="shared" si="872"/>
        <v>11000</v>
      </c>
      <c r="P5062" s="36" t="str">
        <f t="shared" si="873"/>
        <v>I</v>
      </c>
      <c r="Q5062" s="37" t="str">
        <f t="shared" si="874"/>
        <v>Super Umami</v>
      </c>
      <c r="R5062" s="6" t="str">
        <f t="shared" si="875"/>
        <v>I - Super Umami</v>
      </c>
      <c r="S5062" s="6" t="str">
        <f>IFERROR(INDEX('Vendor Over-ride'!$C:$C, MATCH($R:$R,'Vendor Over-ride'!$A:$A,0)),"")</f>
        <v>I - Super Umami</v>
      </c>
      <c r="U5062" s="38" t="str">
        <f t="shared" si="869"/>
        <v>Lottery</v>
      </c>
      <c r="V5062" s="5" t="str">
        <f t="shared" si="879"/>
        <v>AWARD</v>
      </c>
      <c r="W5062" s="5" t="b">
        <f t="shared" si="876"/>
        <v>0</v>
      </c>
      <c r="X5062" s="40">
        <f t="shared" ca="1" si="877"/>
        <v>11000</v>
      </c>
      <c r="Y5062" s="30" t="b">
        <f t="shared" ca="1" si="878"/>
        <v>0</v>
      </c>
    </row>
    <row r="5063" spans="1:25" hidden="1">
      <c r="A5063" s="28" t="s">
        <v>5366</v>
      </c>
      <c r="B5063" s="28" t="s">
        <v>5367</v>
      </c>
      <c r="C5063" s="28" t="s">
        <v>4978</v>
      </c>
      <c r="D5063" s="28" t="s">
        <v>2842</v>
      </c>
      <c r="E5063" s="29">
        <v>42416</v>
      </c>
      <c r="F5063" s="28" t="s">
        <v>4736</v>
      </c>
      <c r="G5063" s="30">
        <v>1524</v>
      </c>
      <c r="H5063" s="28" t="s">
        <v>16429</v>
      </c>
      <c r="I5063" s="31">
        <v>0</v>
      </c>
      <c r="J5063" s="31">
        <v>2250</v>
      </c>
      <c r="K5063" s="28" t="s">
        <v>16430</v>
      </c>
      <c r="L5063" s="32">
        <f t="shared" si="870"/>
        <v>-2250</v>
      </c>
      <c r="M5063" s="33">
        <f t="shared" si="871"/>
        <v>2250</v>
      </c>
      <c r="N5063" s="34" t="b">
        <v>1</v>
      </c>
      <c r="O5063" s="35">
        <f t="shared" si="872"/>
        <v>2250</v>
      </c>
      <c r="P5063" s="36" t="str">
        <f t="shared" si="873"/>
        <v>I</v>
      </c>
      <c r="Q5063" s="37" t="str">
        <f t="shared" si="874"/>
        <v>Wellington Films Ltd</v>
      </c>
      <c r="R5063" s="6" t="str">
        <f t="shared" si="875"/>
        <v>I - Wellington Films Ltd</v>
      </c>
      <c r="S5063" s="6" t="str">
        <f>IFERROR(INDEX('Vendor Over-ride'!$C:$C, MATCH($R:$R,'Vendor Over-ride'!$A:$A,0)),"")</f>
        <v>I - Wellington Films Ltd</v>
      </c>
      <c r="U5063" s="38" t="str">
        <f t="shared" si="869"/>
        <v>Lottery</v>
      </c>
      <c r="V5063" s="5" t="str">
        <f t="shared" si="879"/>
        <v>AWARD</v>
      </c>
      <c r="W5063" s="5" t="b">
        <f t="shared" si="876"/>
        <v>0</v>
      </c>
      <c r="X5063" s="40">
        <f t="shared" ca="1" si="877"/>
        <v>7875</v>
      </c>
      <c r="Y5063" s="30" t="b">
        <f t="shared" ca="1" si="878"/>
        <v>0</v>
      </c>
    </row>
    <row r="5064" spans="1:25" hidden="1">
      <c r="A5064" s="28" t="s">
        <v>5366</v>
      </c>
      <c r="B5064" s="28" t="s">
        <v>5367</v>
      </c>
      <c r="C5064" s="28" t="s">
        <v>4978</v>
      </c>
      <c r="D5064" s="28" t="s">
        <v>2842</v>
      </c>
      <c r="E5064" s="29">
        <v>42416</v>
      </c>
      <c r="F5064" s="28" t="s">
        <v>4737</v>
      </c>
      <c r="G5064" s="30">
        <v>1524</v>
      </c>
      <c r="H5064" s="28" t="s">
        <v>16431</v>
      </c>
      <c r="I5064" s="31">
        <v>0</v>
      </c>
      <c r="J5064" s="31">
        <v>2706.29</v>
      </c>
      <c r="K5064" s="28" t="s">
        <v>5574</v>
      </c>
      <c r="L5064" s="32">
        <f t="shared" si="870"/>
        <v>-2706.29</v>
      </c>
      <c r="M5064" s="33">
        <f t="shared" si="871"/>
        <v>2706.29</v>
      </c>
      <c r="N5064" s="34" t="b">
        <v>1</v>
      </c>
      <c r="O5064" s="35">
        <f t="shared" si="872"/>
        <v>2706.29</v>
      </c>
      <c r="P5064" s="36" t="str">
        <f t="shared" si="873"/>
        <v>T</v>
      </c>
      <c r="Q5064" s="37" t="str">
        <f t="shared" si="874"/>
        <v>Creative Services Scotland Ltd</v>
      </c>
      <c r="R5064" s="6" t="str">
        <f t="shared" si="875"/>
        <v>T - Creative Services Scotland Ltd</v>
      </c>
      <c r="S5064" s="6" t="str">
        <f>IFERROR(INDEX('Vendor Over-ride'!$C:$C, MATCH($R:$R,'Vendor Over-ride'!$A:$A,0)),"")</f>
        <v>T - Creative Services Scotland Ltd</v>
      </c>
      <c r="U5064" s="38" t="str">
        <f t="shared" si="869"/>
        <v>Lottery</v>
      </c>
      <c r="V5064" s="5" t="str">
        <f t="shared" si="879"/>
        <v>TRADE</v>
      </c>
      <c r="W5064" s="5" t="b">
        <f t="shared" si="876"/>
        <v>0</v>
      </c>
      <c r="X5064" s="40">
        <f t="shared" ca="1" si="877"/>
        <v>5282.57</v>
      </c>
      <c r="Y5064" s="30" t="b">
        <f t="shared" ca="1" si="878"/>
        <v>0</v>
      </c>
    </row>
    <row r="5065" spans="1:25" hidden="1">
      <c r="A5065" s="28" t="s">
        <v>5366</v>
      </c>
      <c r="B5065" s="28" t="s">
        <v>5367</v>
      </c>
      <c r="C5065" s="28" t="s">
        <v>4978</v>
      </c>
      <c r="D5065" s="28" t="s">
        <v>2842</v>
      </c>
      <c r="E5065" s="29">
        <v>42416</v>
      </c>
      <c r="F5065" s="28" t="s">
        <v>4738</v>
      </c>
      <c r="G5065" s="30">
        <v>1524</v>
      </c>
      <c r="H5065" s="28" t="s">
        <v>16432</v>
      </c>
      <c r="I5065" s="31">
        <v>0</v>
      </c>
      <c r="J5065" s="31">
        <v>5400</v>
      </c>
      <c r="K5065" s="28" t="s">
        <v>16433</v>
      </c>
      <c r="L5065" s="32">
        <f t="shared" si="870"/>
        <v>-5400</v>
      </c>
      <c r="M5065" s="33">
        <f t="shared" si="871"/>
        <v>5400</v>
      </c>
      <c r="N5065" s="34" t="b">
        <v>1</v>
      </c>
      <c r="O5065" s="35">
        <f t="shared" si="872"/>
        <v>5400</v>
      </c>
      <c r="P5065" s="36" t="str">
        <f t="shared" si="873"/>
        <v>T</v>
      </c>
      <c r="Q5065" s="37" t="str">
        <f t="shared" si="874"/>
        <v>Saffery Champness</v>
      </c>
      <c r="R5065" s="6" t="str">
        <f t="shared" si="875"/>
        <v>T - Saffery Champness</v>
      </c>
      <c r="S5065" s="6" t="str">
        <f>IFERROR(INDEX('Vendor Over-ride'!$C:$C, MATCH($R:$R,'Vendor Over-ride'!$A:$A,0)),"")</f>
        <v>T - Saffery Champness</v>
      </c>
      <c r="U5065" s="38" t="str">
        <f t="shared" si="869"/>
        <v>Lottery</v>
      </c>
      <c r="V5065" s="5" t="str">
        <f t="shared" si="879"/>
        <v>TRADE</v>
      </c>
      <c r="W5065" s="5" t="b">
        <f t="shared" si="876"/>
        <v>0</v>
      </c>
      <c r="X5065" s="40">
        <f t="shared" ca="1" si="877"/>
        <v>5400</v>
      </c>
      <c r="Y5065" s="30" t="b">
        <f t="shared" ca="1" si="878"/>
        <v>0</v>
      </c>
    </row>
    <row r="5066" spans="1:25">
      <c r="A5066" s="28" t="s">
        <v>5366</v>
      </c>
      <c r="B5066" s="28" t="s">
        <v>5367</v>
      </c>
      <c r="C5066" s="28" t="s">
        <v>4978</v>
      </c>
      <c r="D5066" s="28" t="s">
        <v>2842</v>
      </c>
      <c r="E5066" s="29">
        <v>42417</v>
      </c>
      <c r="F5066" s="28" t="s">
        <v>4740</v>
      </c>
      <c r="G5066" s="30">
        <v>1525</v>
      </c>
      <c r="H5066" s="28" t="s">
        <v>16434</v>
      </c>
      <c r="I5066" s="31">
        <v>0</v>
      </c>
      <c r="J5066" s="31">
        <v>18750</v>
      </c>
      <c r="K5066" s="28" t="s">
        <v>15659</v>
      </c>
      <c r="L5066" s="32">
        <f t="shared" si="870"/>
        <v>-18750</v>
      </c>
      <c r="M5066" s="33">
        <f t="shared" si="871"/>
        <v>18750</v>
      </c>
      <c r="N5066" s="34" t="b">
        <v>1</v>
      </c>
      <c r="O5066" s="35">
        <f t="shared" si="872"/>
        <v>18750</v>
      </c>
      <c r="P5066" s="36" t="str">
        <f t="shared" si="873"/>
        <v>G</v>
      </c>
      <c r="Q5066" s="37" t="str">
        <f t="shared" si="874"/>
        <v>Aros Community Theatre Ltd</v>
      </c>
      <c r="R5066" s="6" t="str">
        <f t="shared" si="875"/>
        <v>G - Aros Community Theatre Ltd</v>
      </c>
      <c r="S5066" s="6" t="str">
        <f>IFERROR(INDEX('Vendor Over-ride'!$C:$C, MATCH($R:$R,'Vendor Over-ride'!$A:$A,0)),"")</f>
        <v>G - Aros (Isle of Skye) Ltd</v>
      </c>
      <c r="U5066" s="38" t="str">
        <f t="shared" si="869"/>
        <v>Lottery</v>
      </c>
      <c r="V5066" s="5" t="str">
        <f t="shared" si="879"/>
        <v>AWARD</v>
      </c>
      <c r="W5066" s="5" t="b">
        <f t="shared" si="876"/>
        <v>0</v>
      </c>
      <c r="X5066" s="40">
        <f t="shared" ca="1" si="877"/>
        <v>195000</v>
      </c>
      <c r="Y5066" s="30" t="b">
        <f t="shared" ca="1" si="878"/>
        <v>1</v>
      </c>
    </row>
    <row r="5067" spans="1:25">
      <c r="A5067" s="28" t="s">
        <v>5366</v>
      </c>
      <c r="B5067" s="28" t="s">
        <v>5367</v>
      </c>
      <c r="C5067" s="28" t="s">
        <v>4978</v>
      </c>
      <c r="D5067" s="28" t="s">
        <v>2842</v>
      </c>
      <c r="E5067" s="29">
        <v>42423</v>
      </c>
      <c r="F5067" s="28" t="s">
        <v>4741</v>
      </c>
      <c r="G5067" s="30">
        <v>1535</v>
      </c>
      <c r="H5067" s="28" t="s">
        <v>16435</v>
      </c>
      <c r="I5067" s="31">
        <v>0</v>
      </c>
      <c r="J5067" s="31">
        <v>1575</v>
      </c>
      <c r="K5067" s="28" t="s">
        <v>13753</v>
      </c>
      <c r="L5067" s="32">
        <f t="shared" si="870"/>
        <v>-1575</v>
      </c>
      <c r="M5067" s="33">
        <f t="shared" si="871"/>
        <v>1575</v>
      </c>
      <c r="N5067" s="34" t="b">
        <v>1</v>
      </c>
      <c r="O5067" s="35">
        <f t="shared" si="872"/>
        <v>1575</v>
      </c>
      <c r="P5067" s="36" t="str">
        <f t="shared" si="873"/>
        <v>G</v>
      </c>
      <c r="Q5067" s="37" t="str">
        <f t="shared" si="874"/>
        <v>Hands up for Trad</v>
      </c>
      <c r="R5067" s="6" t="str">
        <f t="shared" si="875"/>
        <v>G - Hands up for Trad</v>
      </c>
      <c r="S5067" s="6" t="str">
        <f>IFERROR(INDEX('Vendor Over-ride'!$C:$C, MATCH($R:$R,'Vendor Over-ride'!$A:$A,0)),"")</f>
        <v>G - Hands Up for Trad</v>
      </c>
      <c r="U5067" s="38" t="str">
        <f t="shared" si="869"/>
        <v>Lottery</v>
      </c>
      <c r="V5067" s="5" t="str">
        <f t="shared" si="879"/>
        <v>AWARD</v>
      </c>
      <c r="W5067" s="5" t="b">
        <f t="shared" si="876"/>
        <v>0</v>
      </c>
      <c r="X5067" s="40">
        <f t="shared" ca="1" si="877"/>
        <v>215127</v>
      </c>
      <c r="Y5067" s="30" t="b">
        <f t="shared" ca="1" si="878"/>
        <v>1</v>
      </c>
    </row>
    <row r="5068" spans="1:25" hidden="1">
      <c r="A5068" s="28" t="s">
        <v>5366</v>
      </c>
      <c r="B5068" s="28" t="s">
        <v>5367</v>
      </c>
      <c r="C5068" s="28" t="s">
        <v>4978</v>
      </c>
      <c r="D5068" s="28" t="s">
        <v>2842</v>
      </c>
      <c r="E5068" s="29">
        <v>42423</v>
      </c>
      <c r="F5068" s="28" t="s">
        <v>4742</v>
      </c>
      <c r="G5068" s="30">
        <v>1535</v>
      </c>
      <c r="H5068" s="28" t="s">
        <v>16436</v>
      </c>
      <c r="I5068" s="31">
        <v>0</v>
      </c>
      <c r="J5068" s="31">
        <v>1250</v>
      </c>
      <c r="K5068" s="28" t="s">
        <v>5780</v>
      </c>
      <c r="L5068" s="32">
        <f t="shared" si="870"/>
        <v>-1250</v>
      </c>
      <c r="M5068" s="33">
        <f t="shared" si="871"/>
        <v>1250</v>
      </c>
      <c r="N5068" s="34" t="b">
        <v>1</v>
      </c>
      <c r="O5068" s="35">
        <f t="shared" si="872"/>
        <v>1250</v>
      </c>
      <c r="P5068" s="36" t="str">
        <f t="shared" si="873"/>
        <v>G</v>
      </c>
      <c r="Q5068" s="37" t="str">
        <f t="shared" si="874"/>
        <v>Macphail Centre</v>
      </c>
      <c r="R5068" s="6" t="str">
        <f t="shared" si="875"/>
        <v>G - Macphail Centre</v>
      </c>
      <c r="S5068" s="6" t="str">
        <f>IFERROR(INDEX('Vendor Over-ride'!$C:$C, MATCH($R:$R,'Vendor Over-ride'!$A:$A,0)),"")</f>
        <v>G - Macphail Centre</v>
      </c>
      <c r="U5068" s="38" t="str">
        <f t="shared" si="869"/>
        <v>Lottery</v>
      </c>
      <c r="V5068" s="5" t="str">
        <f t="shared" si="879"/>
        <v>AWARD</v>
      </c>
      <c r="W5068" s="5" t="b">
        <f t="shared" si="876"/>
        <v>0</v>
      </c>
      <c r="X5068" s="40">
        <f t="shared" ca="1" si="877"/>
        <v>5375</v>
      </c>
      <c r="Y5068" s="30" t="b">
        <f t="shared" ca="1" si="878"/>
        <v>0</v>
      </c>
    </row>
    <row r="5069" spans="1:25">
      <c r="A5069" s="28" t="s">
        <v>5366</v>
      </c>
      <c r="B5069" s="28" t="s">
        <v>5367</v>
      </c>
      <c r="C5069" s="28" t="s">
        <v>4978</v>
      </c>
      <c r="D5069" s="28" t="s">
        <v>2842</v>
      </c>
      <c r="E5069" s="29">
        <v>42423</v>
      </c>
      <c r="F5069" s="28" t="s">
        <v>4743</v>
      </c>
      <c r="G5069" s="30">
        <v>1535</v>
      </c>
      <c r="H5069" s="28" t="s">
        <v>16437</v>
      </c>
      <c r="I5069" s="31">
        <v>0</v>
      </c>
      <c r="J5069" s="31">
        <v>5000</v>
      </c>
      <c r="K5069" s="28" t="s">
        <v>13980</v>
      </c>
      <c r="L5069" s="32">
        <f t="shared" si="870"/>
        <v>-5000</v>
      </c>
      <c r="M5069" s="33">
        <f t="shared" si="871"/>
        <v>5000</v>
      </c>
      <c r="N5069" s="34" t="b">
        <v>1</v>
      </c>
      <c r="O5069" s="35">
        <f t="shared" si="872"/>
        <v>5000</v>
      </c>
      <c r="P5069" s="36" t="str">
        <f t="shared" si="873"/>
        <v>G</v>
      </c>
      <c r="Q5069" s="37" t="str">
        <f t="shared" si="874"/>
        <v>Scottish Music Industry Association</v>
      </c>
      <c r="R5069" s="6" t="str">
        <f t="shared" si="875"/>
        <v>G - Scottish Music Industry Association</v>
      </c>
      <c r="S5069" s="6" t="str">
        <f>IFERROR(INDEX('Vendor Over-ride'!$C:$C, MATCH($R:$R,'Vendor Over-ride'!$A:$A,0)),"")</f>
        <v>G - Scottish Music Industry Association</v>
      </c>
      <c r="U5069" s="38" t="str">
        <f t="shared" si="869"/>
        <v>Lottery</v>
      </c>
      <c r="V5069" s="5" t="str">
        <f t="shared" si="879"/>
        <v>AWARD</v>
      </c>
      <c r="W5069" s="5" t="b">
        <f t="shared" si="876"/>
        <v>0</v>
      </c>
      <c r="X5069" s="40">
        <f t="shared" ca="1" si="877"/>
        <v>75000</v>
      </c>
      <c r="Y5069" s="30" t="b">
        <f t="shared" ca="1" si="878"/>
        <v>1</v>
      </c>
    </row>
    <row r="5070" spans="1:25" hidden="1">
      <c r="A5070" s="28" t="s">
        <v>5366</v>
      </c>
      <c r="B5070" s="28" t="s">
        <v>5367</v>
      </c>
      <c r="C5070" s="28" t="s">
        <v>4978</v>
      </c>
      <c r="D5070" s="28" t="s">
        <v>2842</v>
      </c>
      <c r="E5070" s="29">
        <v>42423</v>
      </c>
      <c r="F5070" s="28" t="s">
        <v>4744</v>
      </c>
      <c r="G5070" s="30">
        <v>1535</v>
      </c>
      <c r="H5070" s="28" t="s">
        <v>16438</v>
      </c>
      <c r="I5070" s="31">
        <v>0</v>
      </c>
      <c r="J5070" s="31">
        <v>6000</v>
      </c>
      <c r="K5070" s="28" t="s">
        <v>13982</v>
      </c>
      <c r="L5070" s="32">
        <f t="shared" si="870"/>
        <v>-6000</v>
      </c>
      <c r="M5070" s="33">
        <f t="shared" si="871"/>
        <v>6000</v>
      </c>
      <c r="N5070" s="34" t="b">
        <v>1</v>
      </c>
      <c r="O5070" s="35">
        <f t="shared" si="872"/>
        <v>6000</v>
      </c>
      <c r="P5070" s="36" t="str">
        <f t="shared" si="873"/>
        <v>G</v>
      </c>
      <c r="Q5070" s="37" t="str">
        <f t="shared" si="874"/>
        <v>Ceolas Uibhist</v>
      </c>
      <c r="R5070" s="6" t="str">
        <f t="shared" si="875"/>
        <v>G - Ceolas Uibhist</v>
      </c>
      <c r="S5070" s="6" t="str">
        <f>IFERROR(INDEX('Vendor Over-ride'!$C:$C, MATCH($R:$R,'Vendor Over-ride'!$A:$A,0)),"")</f>
        <v>G - Ceolas Uibhist</v>
      </c>
      <c r="U5070" s="38" t="str">
        <f t="shared" si="869"/>
        <v>Lottery</v>
      </c>
      <c r="V5070" s="5" t="str">
        <f t="shared" si="879"/>
        <v>AWARD</v>
      </c>
      <c r="W5070" s="5" t="b">
        <f t="shared" si="876"/>
        <v>0</v>
      </c>
      <c r="X5070" s="40">
        <f t="shared" ca="1" si="877"/>
        <v>24000</v>
      </c>
      <c r="Y5070" s="30" t="b">
        <f t="shared" ca="1" si="878"/>
        <v>0</v>
      </c>
    </row>
    <row r="5071" spans="1:25" hidden="1">
      <c r="A5071" s="28" t="s">
        <v>5366</v>
      </c>
      <c r="B5071" s="28" t="s">
        <v>5367</v>
      </c>
      <c r="C5071" s="28" t="s">
        <v>4978</v>
      </c>
      <c r="D5071" s="28" t="s">
        <v>2842</v>
      </c>
      <c r="E5071" s="29">
        <v>42423</v>
      </c>
      <c r="F5071" s="28" t="s">
        <v>4746</v>
      </c>
      <c r="G5071" s="30">
        <v>1535</v>
      </c>
      <c r="H5071" s="28" t="s">
        <v>16439</v>
      </c>
      <c r="I5071" s="31">
        <v>0</v>
      </c>
      <c r="J5071" s="31">
        <v>3750</v>
      </c>
      <c r="K5071" s="28" t="s">
        <v>14499</v>
      </c>
      <c r="L5071" s="32">
        <f t="shared" si="870"/>
        <v>-3750</v>
      </c>
      <c r="M5071" s="33">
        <f t="shared" si="871"/>
        <v>3750</v>
      </c>
      <c r="N5071" s="34" t="b">
        <v>1</v>
      </c>
      <c r="O5071" s="35">
        <f t="shared" si="872"/>
        <v>3750</v>
      </c>
      <c r="P5071" s="36" t="str">
        <f t="shared" si="873"/>
        <v>G</v>
      </c>
      <c r="Q5071" s="37" t="str">
        <f t="shared" si="874"/>
        <v>Su Grierson</v>
      </c>
      <c r="R5071" s="6" t="str">
        <f t="shared" si="875"/>
        <v>G - Su Grierson</v>
      </c>
      <c r="S5071" s="6" t="str">
        <f>IFERROR(INDEX('Vendor Over-ride'!$C:$C, MATCH($R:$R,'Vendor Over-ride'!$A:$A,0)),"")</f>
        <v>G - Su Grierson</v>
      </c>
      <c r="U5071" s="38" t="str">
        <f t="shared" si="869"/>
        <v>Lottery</v>
      </c>
      <c r="V5071" s="5" t="str">
        <f t="shared" si="879"/>
        <v>AWARD</v>
      </c>
      <c r="W5071" s="5" t="b">
        <f t="shared" si="876"/>
        <v>0</v>
      </c>
      <c r="X5071" s="40">
        <f t="shared" ca="1" si="877"/>
        <v>9855</v>
      </c>
      <c r="Y5071" s="30" t="b">
        <f t="shared" ca="1" si="878"/>
        <v>0</v>
      </c>
    </row>
    <row r="5072" spans="1:25">
      <c r="A5072" s="28" t="s">
        <v>5366</v>
      </c>
      <c r="B5072" s="28" t="s">
        <v>5367</v>
      </c>
      <c r="C5072" s="28" t="s">
        <v>4978</v>
      </c>
      <c r="D5072" s="28" t="s">
        <v>2842</v>
      </c>
      <c r="E5072" s="29">
        <v>42423</v>
      </c>
      <c r="F5072" s="28" t="s">
        <v>4747</v>
      </c>
      <c r="G5072" s="30">
        <v>1535</v>
      </c>
      <c r="H5072" s="28" t="s">
        <v>16440</v>
      </c>
      <c r="I5072" s="31">
        <v>0</v>
      </c>
      <c r="J5072" s="31">
        <v>2750</v>
      </c>
      <c r="K5072" s="28" t="s">
        <v>14806</v>
      </c>
      <c r="L5072" s="32">
        <f t="shared" si="870"/>
        <v>-2750</v>
      </c>
      <c r="M5072" s="33">
        <f t="shared" si="871"/>
        <v>2750</v>
      </c>
      <c r="N5072" s="34" t="b">
        <v>1</v>
      </c>
      <c r="O5072" s="35">
        <f t="shared" si="872"/>
        <v>2750</v>
      </c>
      <c r="P5072" s="36" t="str">
        <f t="shared" si="873"/>
        <v>G</v>
      </c>
      <c r="Q5072" s="37" t="str">
        <f t="shared" si="874"/>
        <v>Glasgow Improvisers Orchestra</v>
      </c>
      <c r="R5072" s="6" t="str">
        <f t="shared" si="875"/>
        <v>G - Glasgow Improvisers Orchestra</v>
      </c>
      <c r="S5072" s="6" t="str">
        <f>IFERROR(INDEX('Vendor Over-ride'!$C:$C, MATCH($R:$R,'Vendor Over-ride'!$A:$A,0)),"")</f>
        <v>G - Glasgow Improvisers Orchestra</v>
      </c>
      <c r="U5072" s="38" t="str">
        <f t="shared" si="869"/>
        <v>Lottery</v>
      </c>
      <c r="V5072" s="5" t="str">
        <f t="shared" si="879"/>
        <v>AWARD</v>
      </c>
      <c r="W5072" s="5" t="b">
        <f t="shared" si="876"/>
        <v>0</v>
      </c>
      <c r="X5072" s="40">
        <f t="shared" ca="1" si="877"/>
        <v>27500</v>
      </c>
      <c r="Y5072" s="30" t="b">
        <f t="shared" ca="1" si="878"/>
        <v>1</v>
      </c>
    </row>
    <row r="5073" spans="1:25">
      <c r="A5073" s="28" t="s">
        <v>5366</v>
      </c>
      <c r="B5073" s="28" t="s">
        <v>5367</v>
      </c>
      <c r="C5073" s="28" t="s">
        <v>4978</v>
      </c>
      <c r="D5073" s="28" t="s">
        <v>2842</v>
      </c>
      <c r="E5073" s="29">
        <v>42423</v>
      </c>
      <c r="F5073" s="28" t="s">
        <v>4748</v>
      </c>
      <c r="G5073" s="30">
        <v>1535</v>
      </c>
      <c r="H5073" s="28" t="s">
        <v>16441</v>
      </c>
      <c r="I5073" s="31">
        <v>0</v>
      </c>
      <c r="J5073" s="31">
        <v>3717</v>
      </c>
      <c r="K5073" s="28" t="s">
        <v>14847</v>
      </c>
      <c r="L5073" s="32">
        <f t="shared" si="870"/>
        <v>-3717</v>
      </c>
      <c r="M5073" s="33">
        <f t="shared" si="871"/>
        <v>3717</v>
      </c>
      <c r="N5073" s="34" t="b">
        <v>1</v>
      </c>
      <c r="O5073" s="35">
        <f t="shared" si="872"/>
        <v>3717</v>
      </c>
      <c r="P5073" s="36" t="str">
        <f t="shared" si="873"/>
        <v>G</v>
      </c>
      <c r="Q5073" s="37" t="str">
        <f t="shared" si="874"/>
        <v>Word Power Arts</v>
      </c>
      <c r="R5073" s="6" t="str">
        <f t="shared" si="875"/>
        <v>G - Word Power Arts</v>
      </c>
      <c r="S5073" s="6" t="str">
        <f>IFERROR(INDEX('Vendor Over-ride'!$C:$C, MATCH($R:$R,'Vendor Over-ride'!$A:$A,0)),"")</f>
        <v>G - Word Power Arts</v>
      </c>
      <c r="U5073" s="38" t="str">
        <f t="shared" si="869"/>
        <v>Lottery</v>
      </c>
      <c r="V5073" s="5" t="str">
        <f t="shared" si="879"/>
        <v>AWARD</v>
      </c>
      <c r="W5073" s="5" t="b">
        <f t="shared" si="876"/>
        <v>0</v>
      </c>
      <c r="X5073" s="40">
        <f t="shared" ca="1" si="877"/>
        <v>26119</v>
      </c>
      <c r="Y5073" s="30" t="b">
        <f t="shared" ca="1" si="878"/>
        <v>1</v>
      </c>
    </row>
    <row r="5074" spans="1:25" hidden="1">
      <c r="A5074" s="28" t="s">
        <v>5366</v>
      </c>
      <c r="B5074" s="28" t="s">
        <v>5367</v>
      </c>
      <c r="C5074" s="28" t="s">
        <v>4978</v>
      </c>
      <c r="D5074" s="28" t="s">
        <v>2842</v>
      </c>
      <c r="E5074" s="29">
        <v>42423</v>
      </c>
      <c r="F5074" s="28" t="s">
        <v>4749</v>
      </c>
      <c r="G5074" s="30">
        <v>1535</v>
      </c>
      <c r="H5074" s="28" t="s">
        <v>16442</v>
      </c>
      <c r="I5074" s="31">
        <v>0</v>
      </c>
      <c r="J5074" s="31">
        <v>3750</v>
      </c>
      <c r="K5074" s="28" t="s">
        <v>16443</v>
      </c>
      <c r="L5074" s="32">
        <f t="shared" si="870"/>
        <v>-3750</v>
      </c>
      <c r="M5074" s="33">
        <f t="shared" si="871"/>
        <v>3750</v>
      </c>
      <c r="N5074" s="34" t="b">
        <v>1</v>
      </c>
      <c r="O5074" s="35">
        <f t="shared" si="872"/>
        <v>3750</v>
      </c>
      <c r="P5074" s="36" t="str">
        <f t="shared" si="873"/>
        <v>G</v>
      </c>
      <c r="Q5074" s="37" t="str">
        <f t="shared" si="874"/>
        <v>Donald Shaw</v>
      </c>
      <c r="R5074" s="6" t="str">
        <f t="shared" si="875"/>
        <v>G - Donald Shaw</v>
      </c>
      <c r="S5074" s="6" t="str">
        <f>IFERROR(INDEX('Vendor Over-ride'!$C:$C, MATCH($R:$R,'Vendor Over-ride'!$A:$A,0)),"")</f>
        <v>G - Donald Shaw</v>
      </c>
      <c r="U5074" s="38" t="str">
        <f t="shared" si="869"/>
        <v>Lottery</v>
      </c>
      <c r="V5074" s="5" t="str">
        <f t="shared" si="879"/>
        <v>AWARD</v>
      </c>
      <c r="W5074" s="5" t="b">
        <f t="shared" si="876"/>
        <v>0</v>
      </c>
      <c r="X5074" s="40">
        <f t="shared" ca="1" si="877"/>
        <v>3750</v>
      </c>
      <c r="Y5074" s="30" t="b">
        <f t="shared" ca="1" si="878"/>
        <v>0</v>
      </c>
    </row>
    <row r="5075" spans="1:25" hidden="1">
      <c r="A5075" s="28" t="s">
        <v>5366</v>
      </c>
      <c r="B5075" s="28" t="s">
        <v>5367</v>
      </c>
      <c r="C5075" s="28" t="s">
        <v>4978</v>
      </c>
      <c r="D5075" s="28" t="s">
        <v>2842</v>
      </c>
      <c r="E5075" s="29">
        <v>42423</v>
      </c>
      <c r="F5075" s="28" t="s">
        <v>4750</v>
      </c>
      <c r="G5075" s="30">
        <v>1535</v>
      </c>
      <c r="H5075" s="28" t="s">
        <v>16444</v>
      </c>
      <c r="I5075" s="31">
        <v>0</v>
      </c>
      <c r="J5075" s="31">
        <v>4500</v>
      </c>
      <c r="K5075" s="28" t="s">
        <v>16445</v>
      </c>
      <c r="L5075" s="32">
        <f t="shared" si="870"/>
        <v>-4500</v>
      </c>
      <c r="M5075" s="33">
        <f t="shared" si="871"/>
        <v>4500</v>
      </c>
      <c r="N5075" s="34" t="b">
        <v>1</v>
      </c>
      <c r="O5075" s="35">
        <f t="shared" si="872"/>
        <v>4500</v>
      </c>
      <c r="P5075" s="36" t="str">
        <f t="shared" si="873"/>
        <v>G</v>
      </c>
      <c r="Q5075" s="37" t="str">
        <f t="shared" si="874"/>
        <v>James Ley</v>
      </c>
      <c r="R5075" s="6" t="str">
        <f t="shared" si="875"/>
        <v>G - James Ley</v>
      </c>
      <c r="S5075" s="6" t="str">
        <f>IFERROR(INDEX('Vendor Over-ride'!$C:$C, MATCH($R:$R,'Vendor Over-ride'!$A:$A,0)),"")</f>
        <v>G - James Ley</v>
      </c>
      <c r="U5075" s="38" t="str">
        <f t="shared" si="869"/>
        <v>Lottery</v>
      </c>
      <c r="V5075" s="5" t="str">
        <f t="shared" si="879"/>
        <v>AWARD</v>
      </c>
      <c r="W5075" s="5" t="b">
        <f t="shared" si="876"/>
        <v>0</v>
      </c>
      <c r="X5075" s="40">
        <f t="shared" ca="1" si="877"/>
        <v>4500</v>
      </c>
      <c r="Y5075" s="30" t="b">
        <f t="shared" ca="1" si="878"/>
        <v>0</v>
      </c>
    </row>
    <row r="5076" spans="1:25" hidden="1">
      <c r="A5076" s="28" t="s">
        <v>5366</v>
      </c>
      <c r="B5076" s="28" t="s">
        <v>5367</v>
      </c>
      <c r="C5076" s="28" t="s">
        <v>4978</v>
      </c>
      <c r="D5076" s="28" t="s">
        <v>2842</v>
      </c>
      <c r="E5076" s="29">
        <v>42423</v>
      </c>
      <c r="F5076" s="28" t="s">
        <v>4751</v>
      </c>
      <c r="G5076" s="30">
        <v>1535</v>
      </c>
      <c r="H5076" s="28" t="s">
        <v>16446</v>
      </c>
      <c r="I5076" s="31">
        <v>0</v>
      </c>
      <c r="J5076" s="31">
        <v>1800</v>
      </c>
      <c r="K5076" s="28" t="s">
        <v>16447</v>
      </c>
      <c r="L5076" s="32">
        <f t="shared" si="870"/>
        <v>-1800</v>
      </c>
      <c r="M5076" s="33">
        <f t="shared" si="871"/>
        <v>1800</v>
      </c>
      <c r="N5076" s="34" t="b">
        <v>1</v>
      </c>
      <c r="O5076" s="35">
        <f t="shared" si="872"/>
        <v>1800</v>
      </c>
      <c r="P5076" s="36" t="str">
        <f t="shared" si="873"/>
        <v>G</v>
      </c>
      <c r="Q5076" s="37" t="str">
        <f t="shared" si="874"/>
        <v>Craig Corse</v>
      </c>
      <c r="R5076" s="6" t="str">
        <f t="shared" si="875"/>
        <v>G - Craig Corse</v>
      </c>
      <c r="S5076" s="6" t="str">
        <f>IFERROR(INDEX('Vendor Over-ride'!$C:$C, MATCH($R:$R,'Vendor Over-ride'!$A:$A,0)),"")</f>
        <v>G - Craig Corse</v>
      </c>
      <c r="U5076" s="38" t="str">
        <f t="shared" si="869"/>
        <v>Lottery</v>
      </c>
      <c r="V5076" s="5" t="str">
        <f t="shared" si="879"/>
        <v>AWARD</v>
      </c>
      <c r="W5076" s="5" t="b">
        <f t="shared" si="876"/>
        <v>0</v>
      </c>
      <c r="X5076" s="40">
        <f t="shared" ca="1" si="877"/>
        <v>1800</v>
      </c>
      <c r="Y5076" s="30" t="b">
        <f t="shared" ca="1" si="878"/>
        <v>0</v>
      </c>
    </row>
    <row r="5077" spans="1:25" hidden="1">
      <c r="A5077" s="28" t="s">
        <v>5366</v>
      </c>
      <c r="B5077" s="28" t="s">
        <v>5367</v>
      </c>
      <c r="C5077" s="28" t="s">
        <v>4978</v>
      </c>
      <c r="D5077" s="28" t="s">
        <v>2842</v>
      </c>
      <c r="E5077" s="29">
        <v>42423</v>
      </c>
      <c r="F5077" s="28" t="s">
        <v>4752</v>
      </c>
      <c r="G5077" s="30">
        <v>1535</v>
      </c>
      <c r="H5077" s="28" t="s">
        <v>16448</v>
      </c>
      <c r="I5077" s="31">
        <v>0</v>
      </c>
      <c r="J5077" s="31">
        <v>750</v>
      </c>
      <c r="K5077" s="28" t="s">
        <v>16449</v>
      </c>
      <c r="L5077" s="32">
        <f t="shared" si="870"/>
        <v>-750</v>
      </c>
      <c r="M5077" s="33">
        <f t="shared" si="871"/>
        <v>750</v>
      </c>
      <c r="N5077" s="34" t="b">
        <v>1</v>
      </c>
      <c r="O5077" s="35">
        <f t="shared" si="872"/>
        <v>750</v>
      </c>
      <c r="P5077" s="36" t="str">
        <f t="shared" si="873"/>
        <v>G</v>
      </c>
      <c r="Q5077" s="37" t="str">
        <f t="shared" si="874"/>
        <v>Lewie Watson</v>
      </c>
      <c r="R5077" s="6" t="str">
        <f t="shared" si="875"/>
        <v>G - Lewie Watson</v>
      </c>
      <c r="S5077" s="6" t="str">
        <f>IFERROR(INDEX('Vendor Over-ride'!$C:$C, MATCH($R:$R,'Vendor Over-ride'!$A:$A,0)),"")</f>
        <v>G - Lewie Watson</v>
      </c>
      <c r="U5077" s="38" t="str">
        <f t="shared" si="869"/>
        <v>Lottery</v>
      </c>
      <c r="V5077" s="5" t="str">
        <f t="shared" si="879"/>
        <v>AWARD</v>
      </c>
      <c r="W5077" s="5" t="b">
        <f t="shared" si="876"/>
        <v>0</v>
      </c>
      <c r="X5077" s="40">
        <f t="shared" ca="1" si="877"/>
        <v>750</v>
      </c>
      <c r="Y5077" s="30" t="b">
        <f t="shared" ca="1" si="878"/>
        <v>0</v>
      </c>
    </row>
    <row r="5078" spans="1:25" hidden="1">
      <c r="A5078" s="28" t="s">
        <v>5366</v>
      </c>
      <c r="B5078" s="28" t="s">
        <v>5367</v>
      </c>
      <c r="C5078" s="28" t="s">
        <v>4978</v>
      </c>
      <c r="D5078" s="28" t="s">
        <v>2842</v>
      </c>
      <c r="E5078" s="29">
        <v>42423</v>
      </c>
      <c r="F5078" s="28" t="s">
        <v>4754</v>
      </c>
      <c r="G5078" s="30">
        <v>1535</v>
      </c>
      <c r="H5078" s="28" t="s">
        <v>16450</v>
      </c>
      <c r="I5078" s="31">
        <v>0</v>
      </c>
      <c r="J5078" s="31">
        <v>7500</v>
      </c>
      <c r="K5078" s="28" t="s">
        <v>16451</v>
      </c>
      <c r="L5078" s="32">
        <f t="shared" si="870"/>
        <v>-7500</v>
      </c>
      <c r="M5078" s="33">
        <f t="shared" si="871"/>
        <v>7500</v>
      </c>
      <c r="N5078" s="34" t="b">
        <v>1</v>
      </c>
      <c r="O5078" s="35">
        <f t="shared" si="872"/>
        <v>7500</v>
      </c>
      <c r="P5078" s="36" t="str">
        <f t="shared" si="873"/>
        <v>G</v>
      </c>
      <c r="Q5078" s="37" t="str">
        <f t="shared" si="874"/>
        <v>The WomenÔÇÖs Creative Company</v>
      </c>
      <c r="R5078" s="6" t="str">
        <f t="shared" si="875"/>
        <v>G - The WomenÔÇÖs Creative Company</v>
      </c>
      <c r="S5078" s="6" t="str">
        <f>IFERROR(INDEX('Vendor Over-ride'!$C:$C, MATCH($R:$R,'Vendor Over-ride'!$A:$A,0)),"")</f>
        <v>G - The WomenÔÇÖs Creative Company</v>
      </c>
      <c r="U5078" s="38" t="str">
        <f t="shared" si="869"/>
        <v>Lottery</v>
      </c>
      <c r="V5078" s="5" t="str">
        <f t="shared" si="879"/>
        <v>AWARD</v>
      </c>
      <c r="W5078" s="5" t="b">
        <f t="shared" si="876"/>
        <v>0</v>
      </c>
      <c r="X5078" s="40">
        <f t="shared" ca="1" si="877"/>
        <v>7500</v>
      </c>
      <c r="Y5078" s="30" t="b">
        <f t="shared" ca="1" si="878"/>
        <v>0</v>
      </c>
    </row>
    <row r="5079" spans="1:25" hidden="1">
      <c r="A5079" s="28" t="s">
        <v>5366</v>
      </c>
      <c r="B5079" s="28" t="s">
        <v>5367</v>
      </c>
      <c r="C5079" s="28" t="s">
        <v>4978</v>
      </c>
      <c r="D5079" s="28" t="s">
        <v>2842</v>
      </c>
      <c r="E5079" s="29">
        <v>42423</v>
      </c>
      <c r="F5079" s="28" t="s">
        <v>16452</v>
      </c>
      <c r="G5079" s="30">
        <v>1535</v>
      </c>
      <c r="H5079" s="28" t="s">
        <v>16453</v>
      </c>
      <c r="I5079" s="31">
        <v>0</v>
      </c>
      <c r="J5079" s="31">
        <v>2250</v>
      </c>
      <c r="K5079" s="28" t="s">
        <v>16454</v>
      </c>
      <c r="L5079" s="32">
        <f t="shared" si="870"/>
        <v>-2250</v>
      </c>
      <c r="M5079" s="33">
        <f t="shared" si="871"/>
        <v>2250</v>
      </c>
      <c r="N5079" s="34" t="b">
        <v>1</v>
      </c>
      <c r="O5079" s="35">
        <f t="shared" si="872"/>
        <v>2250</v>
      </c>
      <c r="P5079" s="36" t="str">
        <f t="shared" si="873"/>
        <v>G</v>
      </c>
      <c r="Q5079" s="37" t="str">
        <f t="shared" si="874"/>
        <v>Sianna Bruce</v>
      </c>
      <c r="R5079" s="6" t="str">
        <f t="shared" si="875"/>
        <v>G - Sianna Bruce</v>
      </c>
      <c r="S5079" s="6" t="str">
        <f>IFERROR(INDEX('Vendor Over-ride'!$C:$C, MATCH($R:$R,'Vendor Over-ride'!$A:$A,0)),"")</f>
        <v>G - Sianna Bruce</v>
      </c>
      <c r="U5079" s="38" t="str">
        <f t="shared" si="869"/>
        <v>Lottery</v>
      </c>
      <c r="V5079" s="5" t="str">
        <f t="shared" si="879"/>
        <v>AWARD</v>
      </c>
      <c r="W5079" s="5" t="b">
        <f t="shared" si="876"/>
        <v>0</v>
      </c>
      <c r="X5079" s="40">
        <f t="shared" ca="1" si="877"/>
        <v>2250</v>
      </c>
      <c r="Y5079" s="30" t="b">
        <f t="shared" ca="1" si="878"/>
        <v>0</v>
      </c>
    </row>
    <row r="5080" spans="1:25" hidden="1">
      <c r="A5080" s="28" t="s">
        <v>5366</v>
      </c>
      <c r="B5080" s="28" t="s">
        <v>5367</v>
      </c>
      <c r="C5080" s="28" t="s">
        <v>4978</v>
      </c>
      <c r="D5080" s="28" t="s">
        <v>2842</v>
      </c>
      <c r="E5080" s="29">
        <v>42423</v>
      </c>
      <c r="F5080" s="28" t="s">
        <v>4755</v>
      </c>
      <c r="G5080" s="30">
        <v>1535</v>
      </c>
      <c r="H5080" s="28" t="s">
        <v>16455</v>
      </c>
      <c r="I5080" s="31">
        <v>0</v>
      </c>
      <c r="J5080" s="31">
        <v>2250</v>
      </c>
      <c r="K5080" s="28" t="s">
        <v>16456</v>
      </c>
      <c r="L5080" s="32">
        <f t="shared" si="870"/>
        <v>-2250</v>
      </c>
      <c r="M5080" s="33">
        <f t="shared" si="871"/>
        <v>2250</v>
      </c>
      <c r="N5080" s="34" t="b">
        <v>1</v>
      </c>
      <c r="O5080" s="35">
        <f t="shared" si="872"/>
        <v>2250</v>
      </c>
      <c r="P5080" s="36" t="str">
        <f t="shared" si="873"/>
        <v>G</v>
      </c>
      <c r="Q5080" s="37" t="str">
        <f t="shared" si="874"/>
        <v>Adam Quinn</v>
      </c>
      <c r="R5080" s="6" t="str">
        <f t="shared" si="875"/>
        <v>G - Adam Quinn</v>
      </c>
      <c r="S5080" s="6" t="str">
        <f>IFERROR(INDEX('Vendor Over-ride'!$C:$C, MATCH($R:$R,'Vendor Over-ride'!$A:$A,0)),"")</f>
        <v>G - Adam Quinn</v>
      </c>
      <c r="U5080" s="38" t="str">
        <f t="shared" si="869"/>
        <v>Lottery</v>
      </c>
      <c r="V5080" s="5" t="str">
        <f t="shared" si="879"/>
        <v>AWARD</v>
      </c>
      <c r="W5080" s="5" t="b">
        <f t="shared" si="876"/>
        <v>0</v>
      </c>
      <c r="X5080" s="40">
        <f t="shared" ca="1" si="877"/>
        <v>2250</v>
      </c>
      <c r="Y5080" s="30" t="b">
        <f t="shared" ca="1" si="878"/>
        <v>0</v>
      </c>
    </row>
    <row r="5081" spans="1:25">
      <c r="A5081" s="28" t="s">
        <v>5366</v>
      </c>
      <c r="B5081" s="28" t="s">
        <v>5367</v>
      </c>
      <c r="C5081" s="28" t="s">
        <v>4978</v>
      </c>
      <c r="D5081" s="28" t="s">
        <v>2842</v>
      </c>
      <c r="E5081" s="29">
        <v>42423</v>
      </c>
      <c r="F5081" s="28" t="s">
        <v>4756</v>
      </c>
      <c r="G5081" s="30">
        <v>1535</v>
      </c>
      <c r="H5081" s="28" t="s">
        <v>16457</v>
      </c>
      <c r="I5081" s="31">
        <v>0</v>
      </c>
      <c r="J5081" s="31">
        <v>3000</v>
      </c>
      <c r="K5081" s="28" t="s">
        <v>5482</v>
      </c>
      <c r="L5081" s="32">
        <f t="shared" si="870"/>
        <v>-3000</v>
      </c>
      <c r="M5081" s="33">
        <f t="shared" si="871"/>
        <v>3000</v>
      </c>
      <c r="N5081" s="34" t="b">
        <v>1</v>
      </c>
      <c r="O5081" s="35">
        <f t="shared" si="872"/>
        <v>3000</v>
      </c>
      <c r="P5081" s="36" t="str">
        <f t="shared" si="873"/>
        <v>I</v>
      </c>
      <c r="Q5081" s="37" t="str">
        <f t="shared" si="874"/>
        <v>An Lanntair Ltd</v>
      </c>
      <c r="R5081" s="6" t="str">
        <f t="shared" si="875"/>
        <v>I - An Lanntair Ltd</v>
      </c>
      <c r="S5081" s="6" t="str">
        <f>IFERROR(INDEX('Vendor Over-ride'!$C:$C, MATCH($R:$R,'Vendor Over-ride'!$A:$A,0)),"")</f>
        <v>I - An Lanntair Ltd</v>
      </c>
      <c r="U5081" s="38" t="str">
        <f t="shared" si="869"/>
        <v>Lottery</v>
      </c>
      <c r="V5081" s="5" t="str">
        <f t="shared" si="879"/>
        <v>AWARD</v>
      </c>
      <c r="W5081" s="5" t="b">
        <f t="shared" si="876"/>
        <v>0</v>
      </c>
      <c r="X5081" s="40">
        <f t="shared" ca="1" si="877"/>
        <v>86635</v>
      </c>
      <c r="Y5081" s="30" t="b">
        <f t="shared" ca="1" si="878"/>
        <v>1</v>
      </c>
    </row>
    <row r="5082" spans="1:25">
      <c r="A5082" s="28" t="s">
        <v>5366</v>
      </c>
      <c r="B5082" s="28" t="s">
        <v>5367</v>
      </c>
      <c r="C5082" s="28" t="s">
        <v>4978</v>
      </c>
      <c r="D5082" s="28" t="s">
        <v>2842</v>
      </c>
      <c r="E5082" s="29">
        <v>42423</v>
      </c>
      <c r="F5082" s="28" t="s">
        <v>4758</v>
      </c>
      <c r="G5082" s="30">
        <v>1535</v>
      </c>
      <c r="H5082" s="28" t="s">
        <v>16458</v>
      </c>
      <c r="I5082" s="31">
        <v>0</v>
      </c>
      <c r="J5082" s="31">
        <v>250</v>
      </c>
      <c r="K5082" s="28" t="s">
        <v>5414</v>
      </c>
      <c r="L5082" s="32">
        <f t="shared" si="870"/>
        <v>-250</v>
      </c>
      <c r="M5082" s="33">
        <f t="shared" si="871"/>
        <v>250</v>
      </c>
      <c r="N5082" s="34" t="b">
        <v>1</v>
      </c>
      <c r="O5082" s="35">
        <f t="shared" si="872"/>
        <v>250</v>
      </c>
      <c r="P5082" s="36" t="str">
        <f t="shared" si="873"/>
        <v>I</v>
      </c>
      <c r="Q5082" s="37" t="str">
        <f t="shared" si="874"/>
        <v>Hopscotch Films Ltd</v>
      </c>
      <c r="R5082" s="6" t="str">
        <f t="shared" si="875"/>
        <v>I - Hopscotch Films Ltd</v>
      </c>
      <c r="S5082" s="6" t="str">
        <f>IFERROR(INDEX('Vendor Over-ride'!$C:$C, MATCH($R:$R,'Vendor Over-ride'!$A:$A,0)),"")</f>
        <v>I - Hopscotch Films Ltd</v>
      </c>
      <c r="U5082" s="38" t="str">
        <f t="shared" si="869"/>
        <v>Lottery</v>
      </c>
      <c r="V5082" s="5" t="str">
        <f t="shared" si="879"/>
        <v>AWARD</v>
      </c>
      <c r="W5082" s="5" t="b">
        <f t="shared" si="876"/>
        <v>0</v>
      </c>
      <c r="X5082" s="40">
        <f t="shared" ca="1" si="877"/>
        <v>107376</v>
      </c>
      <c r="Y5082" s="30" t="b">
        <f t="shared" ca="1" si="878"/>
        <v>1</v>
      </c>
    </row>
    <row r="5083" spans="1:25" hidden="1">
      <c r="A5083" s="28" t="s">
        <v>5366</v>
      </c>
      <c r="B5083" s="28" t="s">
        <v>5367</v>
      </c>
      <c r="C5083" s="28" t="s">
        <v>4978</v>
      </c>
      <c r="D5083" s="28" t="s">
        <v>2842</v>
      </c>
      <c r="E5083" s="29">
        <v>42423</v>
      </c>
      <c r="F5083" s="28" t="s">
        <v>4759</v>
      </c>
      <c r="G5083" s="30">
        <v>1535</v>
      </c>
      <c r="H5083" s="28" t="s">
        <v>16459</v>
      </c>
      <c r="I5083" s="31">
        <v>0</v>
      </c>
      <c r="J5083" s="31">
        <v>1200</v>
      </c>
      <c r="K5083" s="28" t="s">
        <v>5806</v>
      </c>
      <c r="L5083" s="32">
        <f t="shared" si="870"/>
        <v>-1200</v>
      </c>
      <c r="M5083" s="33">
        <f t="shared" si="871"/>
        <v>1200</v>
      </c>
      <c r="N5083" s="34" t="b">
        <v>1</v>
      </c>
      <c r="O5083" s="35">
        <f t="shared" si="872"/>
        <v>1200</v>
      </c>
      <c r="P5083" s="36" t="str">
        <f t="shared" si="873"/>
        <v>I</v>
      </c>
      <c r="Q5083" s="37" t="str">
        <f t="shared" si="874"/>
        <v>Katriona Holmes</v>
      </c>
      <c r="R5083" s="6" t="str">
        <f t="shared" si="875"/>
        <v>I - Katriona Holmes</v>
      </c>
      <c r="S5083" s="6" t="str">
        <f>IFERROR(INDEX('Vendor Over-ride'!$C:$C, MATCH($R:$R,'Vendor Over-ride'!$A:$A,0)),"")</f>
        <v>I - Katriona Holmes</v>
      </c>
      <c r="U5083" s="38" t="str">
        <f t="shared" si="869"/>
        <v>Lottery</v>
      </c>
      <c r="V5083" s="5" t="str">
        <f t="shared" si="879"/>
        <v>AWARD</v>
      </c>
      <c r="W5083" s="5" t="b">
        <f t="shared" si="876"/>
        <v>0</v>
      </c>
      <c r="X5083" s="40">
        <f t="shared" ca="1" si="877"/>
        <v>1200</v>
      </c>
      <c r="Y5083" s="30" t="b">
        <f t="shared" ca="1" si="878"/>
        <v>0</v>
      </c>
    </row>
    <row r="5084" spans="1:25">
      <c r="A5084" s="28" t="s">
        <v>5366</v>
      </c>
      <c r="B5084" s="28" t="s">
        <v>5367</v>
      </c>
      <c r="C5084" s="28" t="s">
        <v>4978</v>
      </c>
      <c r="D5084" s="28" t="s">
        <v>2842</v>
      </c>
      <c r="E5084" s="29">
        <v>42423</v>
      </c>
      <c r="F5084" s="28" t="s">
        <v>16460</v>
      </c>
      <c r="G5084" s="30">
        <v>1535</v>
      </c>
      <c r="H5084" s="28" t="s">
        <v>16461</v>
      </c>
      <c r="I5084" s="31">
        <v>0</v>
      </c>
      <c r="J5084" s="31">
        <v>15062</v>
      </c>
      <c r="K5084" s="28" t="s">
        <v>15232</v>
      </c>
      <c r="L5084" s="32">
        <f t="shared" si="870"/>
        <v>-15062</v>
      </c>
      <c r="M5084" s="33">
        <f t="shared" si="871"/>
        <v>15062</v>
      </c>
      <c r="N5084" s="34" t="b">
        <v>1</v>
      </c>
      <c r="O5084" s="35">
        <f t="shared" si="872"/>
        <v>15062</v>
      </c>
      <c r="P5084" s="36" t="str">
        <f t="shared" si="873"/>
        <v>I</v>
      </c>
      <c r="Q5084" s="37" t="str">
        <f t="shared" si="874"/>
        <v>Ko Lik Films Ltd</v>
      </c>
      <c r="R5084" s="6" t="str">
        <f t="shared" si="875"/>
        <v>I - Ko Lik Films Ltd</v>
      </c>
      <c r="S5084" s="6" t="str">
        <f>IFERROR(INDEX('Vendor Over-ride'!$C:$C, MATCH($R:$R,'Vendor Over-ride'!$A:$A,0)),"")</f>
        <v>I - Ko Lik Films Ltd</v>
      </c>
      <c r="U5084" s="38" t="str">
        <f t="shared" si="869"/>
        <v>Lottery</v>
      </c>
      <c r="V5084" s="5" t="str">
        <f t="shared" si="879"/>
        <v>AWARD</v>
      </c>
      <c r="W5084" s="5" t="b">
        <f t="shared" si="876"/>
        <v>0</v>
      </c>
      <c r="X5084" s="40">
        <f t="shared" ca="1" si="877"/>
        <v>30874</v>
      </c>
      <c r="Y5084" s="30" t="b">
        <f t="shared" ca="1" si="878"/>
        <v>1</v>
      </c>
    </row>
    <row r="5085" spans="1:25" hidden="1">
      <c r="A5085" s="28" t="s">
        <v>5366</v>
      </c>
      <c r="B5085" s="28" t="s">
        <v>5367</v>
      </c>
      <c r="C5085" s="28" t="s">
        <v>4978</v>
      </c>
      <c r="D5085" s="28" t="s">
        <v>2842</v>
      </c>
      <c r="E5085" s="29">
        <v>42423</v>
      </c>
      <c r="F5085" s="28" t="s">
        <v>16462</v>
      </c>
      <c r="G5085" s="30">
        <v>1535</v>
      </c>
      <c r="H5085" s="28" t="s">
        <v>16463</v>
      </c>
      <c r="I5085" s="31">
        <v>0</v>
      </c>
      <c r="J5085" s="31">
        <v>1250</v>
      </c>
      <c r="K5085" s="28" t="s">
        <v>16464</v>
      </c>
      <c r="L5085" s="32">
        <f t="shared" si="870"/>
        <v>-1250</v>
      </c>
      <c r="M5085" s="33">
        <f t="shared" si="871"/>
        <v>1250</v>
      </c>
      <c r="N5085" s="34" t="b">
        <v>1</v>
      </c>
      <c r="O5085" s="35">
        <f t="shared" si="872"/>
        <v>1250</v>
      </c>
      <c r="P5085" s="36" t="str">
        <f t="shared" si="873"/>
        <v>I</v>
      </c>
      <c r="Q5085" s="37" t="str">
        <f t="shared" si="874"/>
        <v>Martin Clark</v>
      </c>
      <c r="R5085" s="6" t="str">
        <f t="shared" si="875"/>
        <v>I - Martin Clark</v>
      </c>
      <c r="S5085" s="6" t="str">
        <f>IFERROR(INDEX('Vendor Over-ride'!$C:$C, MATCH($R:$R,'Vendor Over-ride'!$A:$A,0)),"")</f>
        <v>I - Martin Clark</v>
      </c>
      <c r="U5085" s="38" t="str">
        <f t="shared" si="869"/>
        <v>Lottery</v>
      </c>
      <c r="V5085" s="5" t="str">
        <f t="shared" si="879"/>
        <v>AWARD</v>
      </c>
      <c r="W5085" s="5" t="b">
        <f t="shared" si="876"/>
        <v>0</v>
      </c>
      <c r="X5085" s="40">
        <f t="shared" ca="1" si="877"/>
        <v>1250</v>
      </c>
      <c r="Y5085" s="30" t="b">
        <f t="shared" ca="1" si="878"/>
        <v>0</v>
      </c>
    </row>
    <row r="5086" spans="1:25">
      <c r="A5086" s="28" t="s">
        <v>5366</v>
      </c>
      <c r="B5086" s="28" t="s">
        <v>5367</v>
      </c>
      <c r="C5086" s="28" t="s">
        <v>4978</v>
      </c>
      <c r="D5086" s="28" t="s">
        <v>2842</v>
      </c>
      <c r="E5086" s="29">
        <v>42423</v>
      </c>
      <c r="F5086" s="28" t="s">
        <v>16465</v>
      </c>
      <c r="G5086" s="30">
        <v>1535</v>
      </c>
      <c r="H5086" s="28" t="s">
        <v>16466</v>
      </c>
      <c r="I5086" s="31">
        <v>0</v>
      </c>
      <c r="J5086" s="31">
        <v>5100</v>
      </c>
      <c r="K5086" s="28" t="s">
        <v>5599</v>
      </c>
      <c r="L5086" s="32">
        <f t="shared" si="870"/>
        <v>-5100</v>
      </c>
      <c r="M5086" s="33">
        <f t="shared" si="871"/>
        <v>5100</v>
      </c>
      <c r="N5086" s="34" t="b">
        <v>1</v>
      </c>
      <c r="O5086" s="35">
        <f t="shared" si="872"/>
        <v>5100</v>
      </c>
      <c r="P5086" s="36" t="str">
        <f t="shared" si="873"/>
        <v>I</v>
      </c>
      <c r="Q5086" s="37" t="str">
        <f t="shared" si="874"/>
        <v>Sigma Films</v>
      </c>
      <c r="R5086" s="6" t="str">
        <f t="shared" si="875"/>
        <v>I - Sigma Films</v>
      </c>
      <c r="S5086" s="6" t="str">
        <f>IFERROR(INDEX('Vendor Over-ride'!$C:$C, MATCH($R:$R,'Vendor Over-ride'!$A:$A,0)),"")</f>
        <v>I - Sigma Films</v>
      </c>
      <c r="U5086" s="38" t="str">
        <f t="shared" si="869"/>
        <v>Lottery</v>
      </c>
      <c r="V5086" s="5" t="str">
        <f t="shared" si="879"/>
        <v>AWARD</v>
      </c>
      <c r="W5086" s="5" t="b">
        <f t="shared" si="876"/>
        <v>0</v>
      </c>
      <c r="X5086" s="40">
        <f t="shared" ca="1" si="877"/>
        <v>285930</v>
      </c>
      <c r="Y5086" s="30" t="b">
        <f t="shared" ca="1" si="878"/>
        <v>1</v>
      </c>
    </row>
    <row r="5087" spans="1:25" hidden="1">
      <c r="A5087" s="28" t="s">
        <v>5366</v>
      </c>
      <c r="B5087" s="28" t="s">
        <v>5367</v>
      </c>
      <c r="C5087" s="28" t="s">
        <v>4978</v>
      </c>
      <c r="D5087" s="28" t="s">
        <v>2842</v>
      </c>
      <c r="E5087" s="29">
        <v>42423</v>
      </c>
      <c r="F5087" s="28" t="s">
        <v>16467</v>
      </c>
      <c r="G5087" s="30">
        <v>1535</v>
      </c>
      <c r="H5087" s="28" t="s">
        <v>16468</v>
      </c>
      <c r="I5087" s="31">
        <v>0</v>
      </c>
      <c r="J5087" s="31">
        <v>200</v>
      </c>
      <c r="K5087" s="28" t="s">
        <v>16469</v>
      </c>
      <c r="L5087" s="32">
        <f t="shared" si="870"/>
        <v>-200</v>
      </c>
      <c r="M5087" s="33">
        <f t="shared" si="871"/>
        <v>200</v>
      </c>
      <c r="N5087" s="34" t="b">
        <v>1</v>
      </c>
      <c r="O5087" s="35">
        <f t="shared" si="872"/>
        <v>200</v>
      </c>
      <c r="P5087" s="36" t="str">
        <f t="shared" si="873"/>
        <v>T</v>
      </c>
      <c r="Q5087" s="37" t="str">
        <f t="shared" si="874"/>
        <v>WFTV</v>
      </c>
      <c r="R5087" s="6" t="str">
        <f t="shared" si="875"/>
        <v>T - WFTV</v>
      </c>
      <c r="S5087" s="6" t="str">
        <f>IFERROR(INDEX('Vendor Over-ride'!$C:$C, MATCH($R:$R,'Vendor Over-ride'!$A:$A,0)),"")</f>
        <v>T - WFTV</v>
      </c>
      <c r="U5087" s="38" t="str">
        <f t="shared" si="869"/>
        <v>Lottery</v>
      </c>
      <c r="V5087" s="5" t="str">
        <f t="shared" si="879"/>
        <v>TRADE</v>
      </c>
      <c r="W5087" s="5" t="b">
        <f t="shared" si="876"/>
        <v>0</v>
      </c>
      <c r="X5087" s="40">
        <f t="shared" ca="1" si="877"/>
        <v>200</v>
      </c>
      <c r="Y5087" s="30" t="b">
        <f t="shared" ca="1" si="878"/>
        <v>0</v>
      </c>
    </row>
    <row r="5088" spans="1:25">
      <c r="A5088" s="28" t="s">
        <v>5366</v>
      </c>
      <c r="B5088" s="28" t="s">
        <v>5367</v>
      </c>
      <c r="C5088" s="28" t="s">
        <v>4978</v>
      </c>
      <c r="D5088" s="28" t="s">
        <v>2842</v>
      </c>
      <c r="E5088" s="29">
        <v>42424</v>
      </c>
      <c r="F5088" s="28" t="s">
        <v>16470</v>
      </c>
      <c r="G5088" s="30">
        <v>1539</v>
      </c>
      <c r="H5088" s="28" t="s">
        <v>16471</v>
      </c>
      <c r="I5088" s="31">
        <v>0</v>
      </c>
      <c r="J5088" s="31">
        <v>51400</v>
      </c>
      <c r="K5088" s="28" t="s">
        <v>16472</v>
      </c>
      <c r="L5088" s="32">
        <f t="shared" si="870"/>
        <v>-51400</v>
      </c>
      <c r="M5088" s="33">
        <f t="shared" si="871"/>
        <v>51400</v>
      </c>
      <c r="N5088" s="34" t="b">
        <v>1</v>
      </c>
      <c r="O5088" s="35">
        <f t="shared" si="872"/>
        <v>51400</v>
      </c>
      <c r="P5088" s="36" t="str">
        <f t="shared" si="873"/>
        <v>I</v>
      </c>
      <c r="Q5088" s="37" t="str">
        <f t="shared" si="874"/>
        <v>Bees Nees Media Ltd</v>
      </c>
      <c r="R5088" s="6" t="str">
        <f t="shared" si="875"/>
        <v>I - Bees Nees Media Ltd</v>
      </c>
      <c r="S5088" s="6" t="str">
        <f>IFERROR(INDEX('Vendor Over-ride'!$C:$C, MATCH($R:$R,'Vendor Over-ride'!$A:$A,0)),"")</f>
        <v>I - Bees Nees Media Ltd</v>
      </c>
      <c r="U5088" s="38" t="str">
        <f t="shared" si="869"/>
        <v>Lottery</v>
      </c>
      <c r="V5088" s="5" t="str">
        <f t="shared" si="879"/>
        <v>AWARD</v>
      </c>
      <c r="W5088" s="5" t="b">
        <f t="shared" si="876"/>
        <v>1</v>
      </c>
      <c r="X5088" s="40">
        <f t="shared" ca="1" si="877"/>
        <v>51400</v>
      </c>
      <c r="Y5088" s="30" t="b">
        <f t="shared" ca="1" si="878"/>
        <v>1</v>
      </c>
    </row>
    <row r="5089" spans="1:25">
      <c r="A5089" s="28" t="s">
        <v>5366</v>
      </c>
      <c r="B5089" s="28" t="s">
        <v>5367</v>
      </c>
      <c r="C5089" s="28" t="s">
        <v>4978</v>
      </c>
      <c r="D5089" s="28" t="s">
        <v>2842</v>
      </c>
      <c r="E5089" s="29">
        <v>42426</v>
      </c>
      <c r="F5089" s="28" t="s">
        <v>16473</v>
      </c>
      <c r="G5089" s="30">
        <v>1539</v>
      </c>
      <c r="H5089" s="28" t="s">
        <v>16474</v>
      </c>
      <c r="I5089" s="31">
        <v>0</v>
      </c>
      <c r="J5089" s="31">
        <v>17500</v>
      </c>
      <c r="K5089" s="28" t="s">
        <v>13815</v>
      </c>
      <c r="L5089" s="32">
        <f t="shared" si="870"/>
        <v>-17500</v>
      </c>
      <c r="M5089" s="33">
        <f t="shared" si="871"/>
        <v>17500</v>
      </c>
      <c r="N5089" s="34" t="b">
        <v>1</v>
      </c>
      <c r="O5089" s="35">
        <f t="shared" si="872"/>
        <v>17500</v>
      </c>
      <c r="P5089" s="36" t="str">
        <f t="shared" si="873"/>
        <v>G</v>
      </c>
      <c r="Q5089" s="37" t="str">
        <f t="shared" si="874"/>
        <v>The Stove Network Ltd</v>
      </c>
      <c r="R5089" s="6" t="str">
        <f t="shared" si="875"/>
        <v>G - The Stove Network Ltd</v>
      </c>
      <c r="S5089" s="6" t="str">
        <f>IFERROR(INDEX('Vendor Over-ride'!$C:$C, MATCH($R:$R,'Vendor Over-ride'!$A:$A,0)),"")</f>
        <v>G - The Stove Network Ltd</v>
      </c>
      <c r="U5089" s="38" t="str">
        <f t="shared" si="869"/>
        <v>Lottery</v>
      </c>
      <c r="V5089" s="5" t="str">
        <f t="shared" si="879"/>
        <v>AWARD</v>
      </c>
      <c r="W5089" s="5" t="b">
        <f t="shared" si="876"/>
        <v>0</v>
      </c>
      <c r="X5089" s="40">
        <f t="shared" ca="1" si="877"/>
        <v>67500</v>
      </c>
      <c r="Y5089" s="30" t="b">
        <f t="shared" ca="1" si="878"/>
        <v>1</v>
      </c>
    </row>
    <row r="5090" spans="1:25">
      <c r="A5090" s="28" t="s">
        <v>5366</v>
      </c>
      <c r="B5090" s="28" t="s">
        <v>5367</v>
      </c>
      <c r="C5090" s="28" t="s">
        <v>4978</v>
      </c>
      <c r="D5090" s="28" t="s">
        <v>2842</v>
      </c>
      <c r="E5090" s="29">
        <v>42426</v>
      </c>
      <c r="F5090" s="28" t="s">
        <v>4760</v>
      </c>
      <c r="G5090" s="30">
        <v>1539</v>
      </c>
      <c r="H5090" s="28" t="s">
        <v>16475</v>
      </c>
      <c r="I5090" s="31">
        <v>0</v>
      </c>
      <c r="J5090" s="31">
        <v>7062</v>
      </c>
      <c r="K5090" s="28" t="s">
        <v>15155</v>
      </c>
      <c r="L5090" s="32">
        <f t="shared" si="870"/>
        <v>-7062</v>
      </c>
      <c r="M5090" s="33">
        <f t="shared" si="871"/>
        <v>7062</v>
      </c>
      <c r="N5090" s="34" t="b">
        <v>1</v>
      </c>
      <c r="O5090" s="35">
        <f t="shared" si="872"/>
        <v>7062</v>
      </c>
      <c r="P5090" s="36" t="str">
        <f t="shared" si="873"/>
        <v>G</v>
      </c>
      <c r="Q5090" s="37" t="str">
        <f t="shared" si="874"/>
        <v>Emma Jayne Park</v>
      </c>
      <c r="R5090" s="6" t="str">
        <f t="shared" si="875"/>
        <v>G - Emma Jayne Park</v>
      </c>
      <c r="S5090" s="6" t="str">
        <f>IFERROR(INDEX('Vendor Over-ride'!$C:$C, MATCH($R:$R,'Vendor Over-ride'!$A:$A,0)),"")</f>
        <v>G - Emma Jayne Park</v>
      </c>
      <c r="U5090" s="38" t="str">
        <f t="shared" si="869"/>
        <v>Lottery</v>
      </c>
      <c r="V5090" s="5" t="str">
        <f t="shared" si="879"/>
        <v>AWARD</v>
      </c>
      <c r="W5090" s="5" t="b">
        <f t="shared" si="876"/>
        <v>0</v>
      </c>
      <c r="X5090" s="40">
        <f t="shared" ca="1" si="877"/>
        <v>65562</v>
      </c>
      <c r="Y5090" s="30" t="b">
        <f t="shared" ca="1" si="878"/>
        <v>1</v>
      </c>
    </row>
    <row r="5091" spans="1:25">
      <c r="A5091" s="28" t="s">
        <v>5366</v>
      </c>
      <c r="B5091" s="28" t="s">
        <v>5367</v>
      </c>
      <c r="C5091" s="28" t="s">
        <v>4978</v>
      </c>
      <c r="D5091" s="28" t="s">
        <v>2842</v>
      </c>
      <c r="E5091" s="29">
        <v>42426</v>
      </c>
      <c r="F5091" s="28" t="s">
        <v>4761</v>
      </c>
      <c r="G5091" s="30">
        <v>1539</v>
      </c>
      <c r="H5091" s="28" t="s">
        <v>16476</v>
      </c>
      <c r="I5091" s="31">
        <v>0</v>
      </c>
      <c r="J5091" s="31">
        <v>3750</v>
      </c>
      <c r="K5091" s="28" t="s">
        <v>15623</v>
      </c>
      <c r="L5091" s="32">
        <f t="shared" si="870"/>
        <v>-3750</v>
      </c>
      <c r="M5091" s="33">
        <f t="shared" si="871"/>
        <v>3750</v>
      </c>
      <c r="N5091" s="34" t="b">
        <v>1</v>
      </c>
      <c r="O5091" s="35">
        <f t="shared" si="872"/>
        <v>3750</v>
      </c>
      <c r="P5091" s="36" t="str">
        <f t="shared" si="873"/>
        <v>G</v>
      </c>
      <c r="Q5091" s="37" t="str">
        <f t="shared" si="874"/>
        <v>Dumfries and Galloway Arts Festival</v>
      </c>
      <c r="R5091" s="6" t="str">
        <f t="shared" si="875"/>
        <v>G - Dumfries and Galloway Arts Festival</v>
      </c>
      <c r="S5091" s="6" t="str">
        <f>IFERROR(INDEX('Vendor Over-ride'!$C:$C, MATCH($R:$R,'Vendor Over-ride'!$A:$A,0)),"")</f>
        <v>G - Dumfries and Galloway Arts Festival</v>
      </c>
      <c r="U5091" s="38" t="str">
        <f t="shared" si="869"/>
        <v>Lottery</v>
      </c>
      <c r="V5091" s="5" t="str">
        <f t="shared" si="879"/>
        <v>AWARD</v>
      </c>
      <c r="W5091" s="5" t="b">
        <f t="shared" si="876"/>
        <v>0</v>
      </c>
      <c r="X5091" s="40">
        <f t="shared" ca="1" si="877"/>
        <v>62250</v>
      </c>
      <c r="Y5091" s="30" t="b">
        <f t="shared" ca="1" si="878"/>
        <v>1</v>
      </c>
    </row>
    <row r="5092" spans="1:25" hidden="1">
      <c r="A5092" s="28" t="s">
        <v>5366</v>
      </c>
      <c r="B5092" s="28" t="s">
        <v>5367</v>
      </c>
      <c r="C5092" s="28" t="s">
        <v>4978</v>
      </c>
      <c r="D5092" s="28" t="s">
        <v>2842</v>
      </c>
      <c r="E5092" s="29">
        <v>42426</v>
      </c>
      <c r="F5092" s="28" t="s">
        <v>4762</v>
      </c>
      <c r="G5092" s="30">
        <v>1539</v>
      </c>
      <c r="H5092" s="28" t="s">
        <v>16477</v>
      </c>
      <c r="I5092" s="31">
        <v>0</v>
      </c>
      <c r="J5092" s="31">
        <v>125</v>
      </c>
      <c r="K5092" s="28" t="s">
        <v>16164</v>
      </c>
      <c r="L5092" s="32">
        <f t="shared" si="870"/>
        <v>-125</v>
      </c>
      <c r="M5092" s="33">
        <f t="shared" si="871"/>
        <v>125</v>
      </c>
      <c r="N5092" s="34" t="b">
        <v>1</v>
      </c>
      <c r="O5092" s="35">
        <f t="shared" si="872"/>
        <v>125</v>
      </c>
      <c r="P5092" s="36" t="str">
        <f t="shared" si="873"/>
        <v>I</v>
      </c>
      <c r="Q5092" s="37" t="str">
        <f t="shared" si="874"/>
        <v>Conxi Fornieles</v>
      </c>
      <c r="R5092" s="6" t="str">
        <f t="shared" si="875"/>
        <v>I - Conxi Fornieles</v>
      </c>
      <c r="S5092" s="6" t="str">
        <f>IFERROR(INDEX('Vendor Over-ride'!$C:$C, MATCH($R:$R,'Vendor Over-ride'!$A:$A,0)),"")</f>
        <v>I - Conxi Fornieles</v>
      </c>
      <c r="U5092" s="38" t="str">
        <f t="shared" si="869"/>
        <v>Lottery</v>
      </c>
      <c r="V5092" s="5" t="str">
        <f t="shared" si="879"/>
        <v>AWARD</v>
      </c>
      <c r="W5092" s="5" t="b">
        <f t="shared" si="876"/>
        <v>0</v>
      </c>
      <c r="X5092" s="40">
        <f t="shared" ca="1" si="877"/>
        <v>500</v>
      </c>
      <c r="Y5092" s="30" t="b">
        <f t="shared" ca="1" si="878"/>
        <v>0</v>
      </c>
    </row>
    <row r="5093" spans="1:25" hidden="1">
      <c r="A5093" s="28" t="s">
        <v>5366</v>
      </c>
      <c r="B5093" s="28" t="s">
        <v>5367</v>
      </c>
      <c r="C5093" s="28" t="s">
        <v>4978</v>
      </c>
      <c r="D5093" s="28" t="s">
        <v>2842</v>
      </c>
      <c r="E5093" s="29">
        <v>42426</v>
      </c>
      <c r="F5093" s="28" t="s">
        <v>4763</v>
      </c>
      <c r="G5093" s="30">
        <v>1539</v>
      </c>
      <c r="H5093" s="28" t="s">
        <v>16478</v>
      </c>
      <c r="I5093" s="31">
        <v>0</v>
      </c>
      <c r="J5093" s="31">
        <v>10000</v>
      </c>
      <c r="K5093" s="28" t="s">
        <v>5390</v>
      </c>
      <c r="L5093" s="32">
        <f t="shared" si="870"/>
        <v>-10000</v>
      </c>
      <c r="M5093" s="33">
        <f t="shared" si="871"/>
        <v>10000</v>
      </c>
      <c r="N5093" s="34" t="b">
        <v>1</v>
      </c>
      <c r="O5093" s="35">
        <f t="shared" si="872"/>
        <v>10000</v>
      </c>
      <c r="P5093" s="36" t="str">
        <f t="shared" si="873"/>
        <v>I</v>
      </c>
      <c r="Q5093" s="37" t="str">
        <f t="shared" si="874"/>
        <v>Helmsdale Heritage</v>
      </c>
      <c r="R5093" s="6" t="str">
        <f t="shared" si="875"/>
        <v>I - Helmsdale Heritage</v>
      </c>
      <c r="S5093" s="6" t="str">
        <f>IFERROR(INDEX('Vendor Over-ride'!$C:$C, MATCH($R:$R,'Vendor Over-ride'!$A:$A,0)),"")</f>
        <v>I - Helmsdale Heritage Society</v>
      </c>
      <c r="U5093" s="38" t="str">
        <f t="shared" si="869"/>
        <v>Lottery</v>
      </c>
      <c r="V5093" s="5" t="str">
        <f t="shared" si="879"/>
        <v>AWARD</v>
      </c>
      <c r="W5093" s="5" t="b">
        <f t="shared" si="876"/>
        <v>0</v>
      </c>
      <c r="X5093" s="40">
        <f t="shared" ca="1" si="877"/>
        <v>10000</v>
      </c>
      <c r="Y5093" s="30" t="b">
        <f t="shared" ca="1" si="878"/>
        <v>0</v>
      </c>
    </row>
    <row r="5094" spans="1:25" hidden="1">
      <c r="A5094" s="28" t="s">
        <v>5366</v>
      </c>
      <c r="B5094" s="28" t="s">
        <v>5367</v>
      </c>
      <c r="C5094" s="28" t="s">
        <v>4978</v>
      </c>
      <c r="D5094" s="28" t="s">
        <v>2842</v>
      </c>
      <c r="E5094" s="29">
        <v>42426</v>
      </c>
      <c r="F5094" s="28" t="s">
        <v>4764</v>
      </c>
      <c r="G5094" s="30">
        <v>1539</v>
      </c>
      <c r="H5094" s="28" t="s">
        <v>16479</v>
      </c>
      <c r="I5094" s="31">
        <v>0</v>
      </c>
      <c r="J5094" s="31">
        <v>125</v>
      </c>
      <c r="K5094" s="28" t="s">
        <v>16169</v>
      </c>
      <c r="L5094" s="32">
        <f t="shared" si="870"/>
        <v>-125</v>
      </c>
      <c r="M5094" s="33">
        <f t="shared" si="871"/>
        <v>125</v>
      </c>
      <c r="N5094" s="34" t="b">
        <v>1</v>
      </c>
      <c r="O5094" s="35">
        <f t="shared" si="872"/>
        <v>125</v>
      </c>
      <c r="P5094" s="36" t="str">
        <f t="shared" si="873"/>
        <v>I</v>
      </c>
      <c r="Q5094" s="37" t="str">
        <f t="shared" si="874"/>
        <v>Joern Utkilen</v>
      </c>
      <c r="R5094" s="6" t="str">
        <f t="shared" si="875"/>
        <v>I - Joern Utkilen</v>
      </c>
      <c r="S5094" s="6" t="str">
        <f>IFERROR(INDEX('Vendor Over-ride'!$C:$C, MATCH($R:$R,'Vendor Over-ride'!$A:$A,0)),"")</f>
        <v>I - Joern Utkilen</v>
      </c>
      <c r="U5094" s="38" t="str">
        <f t="shared" si="869"/>
        <v>Lottery</v>
      </c>
      <c r="V5094" s="5" t="str">
        <f t="shared" si="879"/>
        <v>AWARD</v>
      </c>
      <c r="W5094" s="5" t="b">
        <f t="shared" si="876"/>
        <v>0</v>
      </c>
      <c r="X5094" s="40">
        <f t="shared" ca="1" si="877"/>
        <v>500</v>
      </c>
      <c r="Y5094" s="30" t="b">
        <f t="shared" ca="1" si="878"/>
        <v>0</v>
      </c>
    </row>
    <row r="5095" spans="1:25" hidden="1">
      <c r="A5095" s="28" t="s">
        <v>5366</v>
      </c>
      <c r="B5095" s="28" t="s">
        <v>5367</v>
      </c>
      <c r="C5095" s="28" t="s">
        <v>4978</v>
      </c>
      <c r="D5095" s="28" t="s">
        <v>2842</v>
      </c>
      <c r="E5095" s="29">
        <v>42426</v>
      </c>
      <c r="F5095" s="28" t="s">
        <v>16480</v>
      </c>
      <c r="G5095" s="30">
        <v>1539</v>
      </c>
      <c r="H5095" s="28" t="s">
        <v>16481</v>
      </c>
      <c r="I5095" s="31">
        <v>0</v>
      </c>
      <c r="J5095" s="31">
        <v>2025</v>
      </c>
      <c r="K5095" s="28" t="s">
        <v>5639</v>
      </c>
      <c r="L5095" s="32">
        <f t="shared" si="870"/>
        <v>-2025</v>
      </c>
      <c r="M5095" s="33">
        <f t="shared" si="871"/>
        <v>2025</v>
      </c>
      <c r="N5095" s="34" t="b">
        <v>1</v>
      </c>
      <c r="O5095" s="35">
        <f t="shared" si="872"/>
        <v>2025</v>
      </c>
      <c r="P5095" s="36" t="str">
        <f t="shared" si="873"/>
        <v>I</v>
      </c>
      <c r="Q5095" s="37" t="str">
        <f t="shared" si="874"/>
        <v>Johnny Gailey</v>
      </c>
      <c r="R5095" s="6" t="str">
        <f t="shared" si="875"/>
        <v>I - Johnny Gailey</v>
      </c>
      <c r="S5095" s="6" t="str">
        <f>IFERROR(INDEX('Vendor Over-ride'!$C:$C, MATCH($R:$R,'Vendor Over-ride'!$A:$A,0)),"")</f>
        <v>I - Johnny Gailey</v>
      </c>
      <c r="U5095" s="38" t="str">
        <f t="shared" si="869"/>
        <v>Lottery</v>
      </c>
      <c r="V5095" s="5" t="str">
        <f t="shared" si="879"/>
        <v>AWARD</v>
      </c>
      <c r="W5095" s="5" t="b">
        <f t="shared" si="876"/>
        <v>0</v>
      </c>
      <c r="X5095" s="40">
        <f t="shared" ca="1" si="877"/>
        <v>2025</v>
      </c>
      <c r="Y5095" s="30" t="b">
        <f t="shared" ca="1" si="878"/>
        <v>0</v>
      </c>
    </row>
    <row r="5096" spans="1:25" hidden="1">
      <c r="A5096" s="28" t="s">
        <v>5366</v>
      </c>
      <c r="B5096" s="28" t="s">
        <v>5367</v>
      </c>
      <c r="C5096" s="28" t="s">
        <v>4978</v>
      </c>
      <c r="D5096" s="28" t="s">
        <v>2842</v>
      </c>
      <c r="E5096" s="29">
        <v>42426</v>
      </c>
      <c r="F5096" s="28" t="s">
        <v>16482</v>
      </c>
      <c r="G5096" s="30">
        <v>1539</v>
      </c>
      <c r="H5096" s="28" t="s">
        <v>16483</v>
      </c>
      <c r="I5096" s="31">
        <v>0</v>
      </c>
      <c r="J5096" s="31">
        <v>1250</v>
      </c>
      <c r="K5096" s="28" t="s">
        <v>5747</v>
      </c>
      <c r="L5096" s="32">
        <f t="shared" si="870"/>
        <v>-1250</v>
      </c>
      <c r="M5096" s="33">
        <f t="shared" si="871"/>
        <v>1250</v>
      </c>
      <c r="N5096" s="34" t="b">
        <v>1</v>
      </c>
      <c r="O5096" s="35">
        <f t="shared" si="872"/>
        <v>1250</v>
      </c>
      <c r="P5096" s="36" t="str">
        <f t="shared" si="873"/>
        <v>I</v>
      </c>
      <c r="Q5096" s="37" t="str">
        <f t="shared" si="874"/>
        <v>Prestoungrange Arts Festival</v>
      </c>
      <c r="R5096" s="6" t="str">
        <f t="shared" si="875"/>
        <v>I - Prestoungrange Arts Festival</v>
      </c>
      <c r="S5096" s="6" t="str">
        <f>IFERROR(INDEX('Vendor Over-ride'!$C:$C, MATCH($R:$R,'Vendor Over-ride'!$A:$A,0)),"")</f>
        <v>I - Prestoungrange Arts Festival</v>
      </c>
      <c r="U5096" s="38" t="str">
        <f t="shared" si="869"/>
        <v>Lottery</v>
      </c>
      <c r="V5096" s="5" t="str">
        <f t="shared" si="879"/>
        <v>AWARD</v>
      </c>
      <c r="W5096" s="5" t="b">
        <f t="shared" si="876"/>
        <v>0</v>
      </c>
      <c r="X5096" s="40">
        <f t="shared" ca="1" si="877"/>
        <v>1250</v>
      </c>
      <c r="Y5096" s="30" t="b">
        <f t="shared" ca="1" si="878"/>
        <v>0</v>
      </c>
    </row>
    <row r="5097" spans="1:25" hidden="1">
      <c r="A5097" s="28" t="s">
        <v>5366</v>
      </c>
      <c r="B5097" s="28" t="s">
        <v>5367</v>
      </c>
      <c r="C5097" s="28" t="s">
        <v>4978</v>
      </c>
      <c r="D5097" s="28" t="s">
        <v>2842</v>
      </c>
      <c r="E5097" s="29">
        <v>42426</v>
      </c>
      <c r="F5097" s="28" t="s">
        <v>4765</v>
      </c>
      <c r="G5097" s="30">
        <v>1539</v>
      </c>
      <c r="H5097" s="28" t="s">
        <v>16484</v>
      </c>
      <c r="I5097" s="31">
        <v>0</v>
      </c>
      <c r="J5097" s="31">
        <v>2930</v>
      </c>
      <c r="K5097" s="28" t="s">
        <v>5477</v>
      </c>
      <c r="L5097" s="32">
        <f t="shared" si="870"/>
        <v>-2930</v>
      </c>
      <c r="M5097" s="33">
        <f t="shared" si="871"/>
        <v>2930</v>
      </c>
      <c r="N5097" s="34" t="b">
        <v>1</v>
      </c>
      <c r="O5097" s="35">
        <f t="shared" si="872"/>
        <v>2930</v>
      </c>
      <c r="P5097" s="36" t="str">
        <f t="shared" si="873"/>
        <v>I</v>
      </c>
      <c r="Q5097" s="37" t="str">
        <f t="shared" si="874"/>
        <v>Pure Magic Films Ltd (Family Goldmine)</v>
      </c>
      <c r="R5097" s="6" t="str">
        <f t="shared" si="875"/>
        <v>I - Pure Magic Films Ltd (Family Goldmine)</v>
      </c>
      <c r="S5097" s="6" t="str">
        <f>IFERROR(INDEX('Vendor Over-ride'!$C:$C, MATCH($R:$R,'Vendor Over-ride'!$A:$A,0)),"")</f>
        <v>I - Pure Magic Films</v>
      </c>
      <c r="U5097" s="38" t="str">
        <f t="shared" si="869"/>
        <v>Lottery</v>
      </c>
      <c r="V5097" s="5" t="str">
        <f t="shared" si="879"/>
        <v>AWARD</v>
      </c>
      <c r="W5097" s="5" t="b">
        <f t="shared" si="876"/>
        <v>0</v>
      </c>
      <c r="X5097" s="40">
        <f t="shared" ca="1" si="877"/>
        <v>14616</v>
      </c>
      <c r="Y5097" s="30" t="b">
        <f t="shared" ca="1" si="878"/>
        <v>0</v>
      </c>
    </row>
    <row r="5098" spans="1:25" hidden="1">
      <c r="A5098" s="28" t="s">
        <v>5366</v>
      </c>
      <c r="B5098" s="28" t="s">
        <v>5367</v>
      </c>
      <c r="C5098" s="28" t="s">
        <v>4978</v>
      </c>
      <c r="D5098" s="28" t="s">
        <v>2842</v>
      </c>
      <c r="E5098" s="29">
        <v>42426</v>
      </c>
      <c r="F5098" s="28" t="s">
        <v>4766</v>
      </c>
      <c r="G5098" s="30">
        <v>1539</v>
      </c>
      <c r="H5098" s="28" t="s">
        <v>16485</v>
      </c>
      <c r="I5098" s="31">
        <v>0</v>
      </c>
      <c r="J5098" s="31">
        <v>2000</v>
      </c>
      <c r="K5098" s="28" t="s">
        <v>5632</v>
      </c>
      <c r="L5098" s="32">
        <f t="shared" si="870"/>
        <v>-2000</v>
      </c>
      <c r="M5098" s="33">
        <f t="shared" si="871"/>
        <v>2000</v>
      </c>
      <c r="N5098" s="34" t="b">
        <v>1</v>
      </c>
      <c r="O5098" s="35">
        <f t="shared" si="872"/>
        <v>2000</v>
      </c>
      <c r="P5098" s="36" t="str">
        <f t="shared" si="873"/>
        <v>I</v>
      </c>
      <c r="Q5098" s="37" t="str">
        <f t="shared" si="874"/>
        <v>Scots Language Centre</v>
      </c>
      <c r="R5098" s="6" t="str">
        <f t="shared" si="875"/>
        <v>I - Scots Language Centre</v>
      </c>
      <c r="S5098" s="6" t="str">
        <f>IFERROR(INDEX('Vendor Over-ride'!$C:$C, MATCH($R:$R,'Vendor Over-ride'!$A:$A,0)),"")</f>
        <v>I - Scots Language Centre</v>
      </c>
      <c r="U5098" s="38" t="str">
        <f t="shared" si="869"/>
        <v>Lottery</v>
      </c>
      <c r="V5098" s="5" t="str">
        <f t="shared" si="879"/>
        <v>AWARD</v>
      </c>
      <c r="W5098" s="5" t="b">
        <f t="shared" si="876"/>
        <v>0</v>
      </c>
      <c r="X5098" s="40">
        <f t="shared" ca="1" si="877"/>
        <v>5000</v>
      </c>
      <c r="Y5098" s="30" t="b">
        <f t="shared" ca="1" si="878"/>
        <v>0</v>
      </c>
    </row>
    <row r="5099" spans="1:25" hidden="1">
      <c r="A5099" s="28" t="s">
        <v>5366</v>
      </c>
      <c r="B5099" s="28" t="s">
        <v>5367</v>
      </c>
      <c r="C5099" s="28" t="s">
        <v>4978</v>
      </c>
      <c r="D5099" s="28" t="s">
        <v>2842</v>
      </c>
      <c r="E5099" s="29">
        <v>42426</v>
      </c>
      <c r="F5099" s="28" t="s">
        <v>4767</v>
      </c>
      <c r="G5099" s="30">
        <v>1539</v>
      </c>
      <c r="H5099" s="28" t="s">
        <v>16486</v>
      </c>
      <c r="I5099" s="31">
        <v>0</v>
      </c>
      <c r="J5099" s="31">
        <v>950</v>
      </c>
      <c r="K5099" s="28" t="s">
        <v>5543</v>
      </c>
      <c r="L5099" s="32">
        <f t="shared" si="870"/>
        <v>-950</v>
      </c>
      <c r="M5099" s="33">
        <f t="shared" si="871"/>
        <v>950</v>
      </c>
      <c r="N5099" s="34" t="b">
        <v>1</v>
      </c>
      <c r="O5099" s="35">
        <f t="shared" si="872"/>
        <v>950</v>
      </c>
      <c r="P5099" s="36" t="str">
        <f t="shared" si="873"/>
        <v>I</v>
      </c>
      <c r="Q5099" s="37" t="str">
        <f t="shared" si="874"/>
        <v>mini50records</v>
      </c>
      <c r="R5099" s="6" t="str">
        <f t="shared" si="875"/>
        <v>I - mini50records</v>
      </c>
      <c r="S5099" s="6" t="str">
        <f>IFERROR(INDEX('Vendor Over-ride'!$C:$C, MATCH($R:$R,'Vendor Over-ride'!$A:$A,0)),"")</f>
        <v>I - mini50records</v>
      </c>
      <c r="U5099" s="38" t="str">
        <f t="shared" si="869"/>
        <v>Lottery</v>
      </c>
      <c r="V5099" s="5" t="str">
        <f t="shared" si="879"/>
        <v>AWARD</v>
      </c>
      <c r="W5099" s="5" t="b">
        <f t="shared" si="876"/>
        <v>0</v>
      </c>
      <c r="X5099" s="40">
        <f t="shared" ca="1" si="877"/>
        <v>950</v>
      </c>
      <c r="Y5099" s="30" t="b">
        <f t="shared" ca="1" si="878"/>
        <v>0</v>
      </c>
    </row>
    <row r="5100" spans="1:25">
      <c r="A5100" s="28" t="s">
        <v>5366</v>
      </c>
      <c r="B5100" s="28" t="s">
        <v>5367</v>
      </c>
      <c r="C5100" s="28" t="s">
        <v>4978</v>
      </c>
      <c r="D5100" s="28" t="s">
        <v>2842</v>
      </c>
      <c r="E5100" s="29">
        <v>42426</v>
      </c>
      <c r="F5100" s="28" t="s">
        <v>4768</v>
      </c>
      <c r="G5100" s="30">
        <v>1539</v>
      </c>
      <c r="H5100" s="28" t="s">
        <v>16487</v>
      </c>
      <c r="I5100" s="31">
        <v>0</v>
      </c>
      <c r="J5100" s="31">
        <v>77000</v>
      </c>
      <c r="K5100" s="28" t="s">
        <v>5393</v>
      </c>
      <c r="L5100" s="32">
        <f t="shared" si="870"/>
        <v>-77000</v>
      </c>
      <c r="M5100" s="33">
        <f t="shared" si="871"/>
        <v>77000</v>
      </c>
      <c r="N5100" s="34" t="b">
        <v>1</v>
      </c>
      <c r="O5100" s="35">
        <f t="shared" si="872"/>
        <v>77000</v>
      </c>
      <c r="P5100" s="36" t="str">
        <f t="shared" si="873"/>
        <v>I</v>
      </c>
      <c r="Q5100" s="37" t="str">
        <f t="shared" si="874"/>
        <v>Sonic-a: Cryptic</v>
      </c>
      <c r="R5100" s="6" t="str">
        <f t="shared" si="875"/>
        <v>I - Sonic-a: Cryptic</v>
      </c>
      <c r="S5100" s="6" t="str">
        <f>IFERROR(INDEX('Vendor Over-ride'!$C:$C, MATCH($R:$R,'Vendor Over-ride'!$A:$A,0)),"")</f>
        <v>I - Sonic-a: Cryptic</v>
      </c>
      <c r="U5100" s="38" t="str">
        <f t="shared" si="869"/>
        <v>Lottery</v>
      </c>
      <c r="V5100" s="5" t="str">
        <f t="shared" si="879"/>
        <v>AWARD</v>
      </c>
      <c r="W5100" s="5" t="b">
        <f t="shared" si="876"/>
        <v>1</v>
      </c>
      <c r="X5100" s="40">
        <f t="shared" ca="1" si="877"/>
        <v>143000</v>
      </c>
      <c r="Y5100" s="30" t="b">
        <f t="shared" ca="1" si="878"/>
        <v>1</v>
      </c>
    </row>
    <row r="5101" spans="1:25" hidden="1">
      <c r="A5101" s="28" t="s">
        <v>5366</v>
      </c>
      <c r="B5101" s="28" t="s">
        <v>5367</v>
      </c>
      <c r="C5101" s="28" t="s">
        <v>4978</v>
      </c>
      <c r="D5101" s="28" t="s">
        <v>2842</v>
      </c>
      <c r="E5101" s="29">
        <v>42426</v>
      </c>
      <c r="F5101" s="28" t="s">
        <v>4769</v>
      </c>
      <c r="G5101" s="30">
        <v>1539</v>
      </c>
      <c r="H5101" s="28" t="s">
        <v>16488</v>
      </c>
      <c r="I5101" s="31">
        <v>0</v>
      </c>
      <c r="J5101" s="31">
        <v>2400</v>
      </c>
      <c r="K5101" s="28" t="s">
        <v>16489</v>
      </c>
      <c r="L5101" s="32">
        <f t="shared" si="870"/>
        <v>-2400</v>
      </c>
      <c r="M5101" s="33">
        <f t="shared" si="871"/>
        <v>2400</v>
      </c>
      <c r="N5101" s="34" t="b">
        <v>1</v>
      </c>
      <c r="O5101" s="35">
        <f t="shared" si="872"/>
        <v>2400</v>
      </c>
      <c r="P5101" s="36" t="str">
        <f t="shared" si="873"/>
        <v>T</v>
      </c>
      <c r="Q5101" s="37" t="str">
        <f t="shared" si="874"/>
        <v>YouthLink Scotland</v>
      </c>
      <c r="R5101" s="6" t="str">
        <f t="shared" si="875"/>
        <v>T - YouthLink Scotland</v>
      </c>
      <c r="S5101" s="6" t="str">
        <f>IFERROR(INDEX('Vendor Over-ride'!$C:$C, MATCH($R:$R,'Vendor Over-ride'!$A:$A,0)),"")</f>
        <v>T - Youthlink Scotland</v>
      </c>
      <c r="U5101" s="38" t="str">
        <f t="shared" si="869"/>
        <v>Lottery</v>
      </c>
      <c r="V5101" s="5" t="str">
        <f t="shared" si="879"/>
        <v>TRADE</v>
      </c>
      <c r="W5101" s="5" t="b">
        <f t="shared" si="876"/>
        <v>0</v>
      </c>
      <c r="X5101" s="40">
        <f t="shared" ca="1" si="877"/>
        <v>3900</v>
      </c>
      <c r="Y5101" s="30" t="b">
        <f t="shared" ca="1" si="878"/>
        <v>0</v>
      </c>
    </row>
    <row r="5102" spans="1:25" hidden="1">
      <c r="A5102" s="28" t="s">
        <v>5366</v>
      </c>
      <c r="B5102" s="28" t="s">
        <v>5367</v>
      </c>
      <c r="C5102" s="28" t="s">
        <v>4978</v>
      </c>
      <c r="D5102" s="28" t="s">
        <v>2986</v>
      </c>
      <c r="E5102" s="29">
        <v>42401</v>
      </c>
      <c r="F5102" s="28" t="s">
        <v>16490</v>
      </c>
      <c r="G5102" s="30">
        <v>1519</v>
      </c>
      <c r="H5102" s="28" t="s">
        <v>16491</v>
      </c>
      <c r="I5102" s="31">
        <v>1018.41</v>
      </c>
      <c r="J5102" s="31">
        <v>0</v>
      </c>
      <c r="K5102" s="28" t="s">
        <v>5487</v>
      </c>
      <c r="L5102" s="32">
        <f t="shared" si="870"/>
        <v>1018.41</v>
      </c>
      <c r="M5102" s="33">
        <f t="shared" si="871"/>
        <v>1018.41</v>
      </c>
      <c r="N5102" s="34" t="b">
        <v>0</v>
      </c>
      <c r="O5102" s="35">
        <f t="shared" si="872"/>
        <v>0</v>
      </c>
      <c r="P5102" s="36" t="str">
        <f t="shared" si="873"/>
        <v>T</v>
      </c>
      <c r="Q5102" s="37" t="str">
        <f t="shared" si="874"/>
        <v>Stichting Freeway Custody</v>
      </c>
      <c r="R5102" s="6" t="str">
        <f t="shared" si="875"/>
        <v>T - Stichting Freeway Custody</v>
      </c>
      <c r="S5102" s="6" t="str">
        <f>IFERROR(INDEX('Vendor Over-ride'!$C:$C, MATCH($R:$R,'Vendor Over-ride'!$A:$A,0)),"")</f>
        <v>T - Stichting Freeway Custody</v>
      </c>
      <c r="U5102" s="38" t="str">
        <f t="shared" si="869"/>
        <v>Lottery</v>
      </c>
      <c r="V5102" s="5" t="str">
        <f t="shared" si="879"/>
        <v>TRADE</v>
      </c>
      <c r="W5102" s="5" t="b">
        <f t="shared" si="876"/>
        <v>0</v>
      </c>
      <c r="X5102" s="40">
        <f t="shared" ca="1" si="877"/>
        <v>0</v>
      </c>
      <c r="Y5102" s="30" t="b">
        <f t="shared" ca="1" si="878"/>
        <v>0</v>
      </c>
    </row>
    <row r="5103" spans="1:25" hidden="1">
      <c r="A5103" s="28" t="s">
        <v>5366</v>
      </c>
      <c r="B5103" s="28" t="s">
        <v>5367</v>
      </c>
      <c r="C5103" s="28" t="s">
        <v>4978</v>
      </c>
      <c r="D5103" s="28" t="s">
        <v>2986</v>
      </c>
      <c r="E5103" s="29">
        <v>42405</v>
      </c>
      <c r="F5103" s="28" t="s">
        <v>16492</v>
      </c>
      <c r="G5103" s="30">
        <v>1521</v>
      </c>
      <c r="H5103" s="28" t="s">
        <v>16493</v>
      </c>
      <c r="I5103" s="31">
        <v>6972.37</v>
      </c>
      <c r="J5103" s="31">
        <v>0</v>
      </c>
      <c r="K5103" s="28" t="s">
        <v>5506</v>
      </c>
      <c r="L5103" s="32">
        <f t="shared" si="870"/>
        <v>6972.37</v>
      </c>
      <c r="M5103" s="33">
        <f t="shared" si="871"/>
        <v>6972.37</v>
      </c>
      <c r="N5103" s="34" t="b">
        <v>0</v>
      </c>
      <c r="O5103" s="35">
        <f t="shared" si="872"/>
        <v>0</v>
      </c>
      <c r="P5103" s="36" t="str">
        <f t="shared" si="873"/>
        <v>T</v>
      </c>
      <c r="Q5103" s="37" t="str">
        <f t="shared" si="874"/>
        <v>Fintage Collection Account</v>
      </c>
      <c r="R5103" s="6" t="str">
        <f t="shared" si="875"/>
        <v>T - Fintage Collection Account</v>
      </c>
      <c r="S5103" s="6" t="str">
        <f>IFERROR(INDEX('Vendor Over-ride'!$C:$C, MATCH($R:$R,'Vendor Over-ride'!$A:$A,0)),"")</f>
        <v>T - Fintage Collection Account</v>
      </c>
      <c r="U5103" s="38" t="str">
        <f t="shared" ref="U5103:U5166" si="880">"Lottery"</f>
        <v>Lottery</v>
      </c>
      <c r="V5103" s="5" t="str">
        <f t="shared" si="879"/>
        <v>TRADE</v>
      </c>
      <c r="W5103" s="5" t="b">
        <f t="shared" si="876"/>
        <v>0</v>
      </c>
      <c r="X5103" s="40">
        <f t="shared" ca="1" si="877"/>
        <v>0</v>
      </c>
      <c r="Y5103" s="30" t="b">
        <f t="shared" ca="1" si="878"/>
        <v>0</v>
      </c>
    </row>
    <row r="5104" spans="1:25" hidden="1">
      <c r="A5104" s="28" t="s">
        <v>5366</v>
      </c>
      <c r="B5104" s="28" t="s">
        <v>5367</v>
      </c>
      <c r="C5104" s="28" t="s">
        <v>4978</v>
      </c>
      <c r="D5104" s="28" t="s">
        <v>2986</v>
      </c>
      <c r="E5104" s="29">
        <v>42410</v>
      </c>
      <c r="F5104" s="28" t="s">
        <v>16494</v>
      </c>
      <c r="G5104" s="30">
        <v>1528</v>
      </c>
      <c r="H5104" s="28" t="s">
        <v>16495</v>
      </c>
      <c r="I5104" s="31">
        <v>3700570.08</v>
      </c>
      <c r="J5104" s="31">
        <v>0</v>
      </c>
      <c r="K5104" s="28" t="s">
        <v>5430</v>
      </c>
      <c r="L5104" s="32">
        <f t="shared" si="870"/>
        <v>3700570.08</v>
      </c>
      <c r="M5104" s="33">
        <f t="shared" si="871"/>
        <v>3700570.08</v>
      </c>
      <c r="N5104" s="34" t="b">
        <v>0</v>
      </c>
      <c r="O5104" s="35">
        <f t="shared" si="872"/>
        <v>0</v>
      </c>
      <c r="P5104" s="36" t="str">
        <f t="shared" si="873"/>
        <v>T</v>
      </c>
      <c r="Q5104" s="37" t="str">
        <f t="shared" si="874"/>
        <v>National Lottery Distribution Fund</v>
      </c>
      <c r="R5104" s="6" t="str">
        <f t="shared" si="875"/>
        <v>T - National Lottery Distribution Fund</v>
      </c>
      <c r="S5104" s="6" t="str">
        <f>IFERROR(INDEX('Vendor Over-ride'!$C:$C, MATCH($R:$R,'Vendor Over-ride'!$A:$A,0)),"")</f>
        <v>T - National Lottery Distribution Fund</v>
      </c>
      <c r="U5104" s="38" t="str">
        <f t="shared" si="880"/>
        <v>Lottery</v>
      </c>
      <c r="V5104" s="5" t="str">
        <f t="shared" si="879"/>
        <v>TRADE</v>
      </c>
      <c r="W5104" s="5" t="b">
        <f t="shared" si="876"/>
        <v>0</v>
      </c>
      <c r="X5104" s="40">
        <f t="shared" ca="1" si="877"/>
        <v>0</v>
      </c>
      <c r="Y5104" s="30" t="b">
        <f t="shared" ca="1" si="878"/>
        <v>0</v>
      </c>
    </row>
    <row r="5105" spans="1:25" hidden="1">
      <c r="A5105" s="28" t="s">
        <v>5366</v>
      </c>
      <c r="B5105" s="28" t="s">
        <v>5367</v>
      </c>
      <c r="C5105" s="28" t="s">
        <v>4978</v>
      </c>
      <c r="D5105" s="28" t="s">
        <v>2986</v>
      </c>
      <c r="E5105" s="29">
        <v>42422</v>
      </c>
      <c r="F5105" s="28" t="s">
        <v>16496</v>
      </c>
      <c r="G5105" s="30">
        <v>1536</v>
      </c>
      <c r="H5105" s="28" t="s">
        <v>16497</v>
      </c>
      <c r="I5105" s="31">
        <v>64853.69</v>
      </c>
      <c r="J5105" s="31">
        <v>0</v>
      </c>
      <c r="K5105" s="28" t="s">
        <v>5487</v>
      </c>
      <c r="L5105" s="32">
        <f t="shared" si="870"/>
        <v>64853.69</v>
      </c>
      <c r="M5105" s="33">
        <f t="shared" si="871"/>
        <v>64853.69</v>
      </c>
      <c r="N5105" s="34" t="b">
        <v>0</v>
      </c>
      <c r="O5105" s="35">
        <f t="shared" si="872"/>
        <v>0</v>
      </c>
      <c r="P5105" s="36" t="str">
        <f t="shared" si="873"/>
        <v>T</v>
      </c>
      <c r="Q5105" s="37" t="str">
        <f t="shared" si="874"/>
        <v>Stichting Freeway Custody</v>
      </c>
      <c r="R5105" s="6" t="str">
        <f t="shared" si="875"/>
        <v>T - Stichting Freeway Custody</v>
      </c>
      <c r="S5105" s="6" t="str">
        <f>IFERROR(INDEX('Vendor Over-ride'!$C:$C, MATCH($R:$R,'Vendor Over-ride'!$A:$A,0)),"")</f>
        <v>T - Stichting Freeway Custody</v>
      </c>
      <c r="U5105" s="38" t="str">
        <f t="shared" si="880"/>
        <v>Lottery</v>
      </c>
      <c r="V5105" s="5" t="str">
        <f t="shared" si="879"/>
        <v>TRADE</v>
      </c>
      <c r="W5105" s="5" t="b">
        <f t="shared" si="876"/>
        <v>0</v>
      </c>
      <c r="X5105" s="40">
        <f t="shared" ca="1" si="877"/>
        <v>0</v>
      </c>
      <c r="Y5105" s="30" t="b">
        <f t="shared" ca="1" si="878"/>
        <v>0</v>
      </c>
    </row>
    <row r="5106" spans="1:25" hidden="1">
      <c r="A5106" s="28" t="s">
        <v>5366</v>
      </c>
      <c r="B5106" s="28" t="s">
        <v>5367</v>
      </c>
      <c r="C5106" s="28" t="s">
        <v>4978</v>
      </c>
      <c r="D5106" s="28" t="s">
        <v>2986</v>
      </c>
      <c r="E5106" s="29">
        <v>42403</v>
      </c>
      <c r="F5106" s="28" t="s">
        <v>16498</v>
      </c>
      <c r="G5106" s="30">
        <v>1543</v>
      </c>
      <c r="H5106" s="28" t="s">
        <v>16499</v>
      </c>
      <c r="I5106" s="31">
        <v>2596.34</v>
      </c>
      <c r="J5106" s="31">
        <v>0</v>
      </c>
      <c r="K5106" s="28" t="s">
        <v>16500</v>
      </c>
      <c r="L5106" s="32">
        <f t="shared" si="870"/>
        <v>2596.34</v>
      </c>
      <c r="M5106" s="33">
        <f t="shared" si="871"/>
        <v>2596.34</v>
      </c>
      <c r="N5106" s="34" t="b">
        <v>0</v>
      </c>
      <c r="O5106" s="35">
        <f t="shared" si="872"/>
        <v>0</v>
      </c>
      <c r="P5106" s="36" t="str">
        <f t="shared" si="873"/>
        <v>T</v>
      </c>
      <c r="Q5106" s="37" t="str">
        <f t="shared" si="874"/>
        <v>University of Stirling</v>
      </c>
      <c r="R5106" s="6" t="str">
        <f t="shared" si="875"/>
        <v>T - University of Stirling</v>
      </c>
      <c r="S5106" s="6" t="str">
        <f>IFERROR(INDEX('Vendor Over-ride'!$C:$C, MATCH($R:$R,'Vendor Over-ride'!$A:$A,0)),"")</f>
        <v>T - University of Stirling</v>
      </c>
      <c r="U5106" s="38" t="str">
        <f t="shared" si="880"/>
        <v>Lottery</v>
      </c>
      <c r="V5106" s="5" t="str">
        <f t="shared" si="879"/>
        <v>TRADE</v>
      </c>
      <c r="W5106" s="5" t="b">
        <f t="shared" si="876"/>
        <v>0</v>
      </c>
      <c r="X5106" s="40">
        <f t="shared" ca="1" si="877"/>
        <v>0</v>
      </c>
      <c r="Y5106" s="30" t="b">
        <f t="shared" ca="1" si="878"/>
        <v>0</v>
      </c>
    </row>
    <row r="5107" spans="1:25" hidden="1">
      <c r="A5107" s="28" t="s">
        <v>5366</v>
      </c>
      <c r="B5107" s="28" t="s">
        <v>5367</v>
      </c>
      <c r="C5107" s="28" t="s">
        <v>4978</v>
      </c>
      <c r="D5107" s="28" t="s">
        <v>2986</v>
      </c>
      <c r="E5107" s="29">
        <v>42409</v>
      </c>
      <c r="F5107" s="28" t="s">
        <v>16501</v>
      </c>
      <c r="G5107" s="30">
        <v>1547</v>
      </c>
      <c r="H5107" s="28" t="s">
        <v>16502</v>
      </c>
      <c r="I5107" s="31">
        <v>838.94</v>
      </c>
      <c r="J5107" s="31">
        <v>0</v>
      </c>
      <c r="K5107" s="28" t="s">
        <v>5487</v>
      </c>
      <c r="L5107" s="32">
        <f t="shared" si="870"/>
        <v>838.94</v>
      </c>
      <c r="M5107" s="33">
        <f t="shared" si="871"/>
        <v>838.94</v>
      </c>
      <c r="N5107" s="34" t="b">
        <v>0</v>
      </c>
      <c r="O5107" s="35">
        <f t="shared" si="872"/>
        <v>0</v>
      </c>
      <c r="P5107" s="36" t="str">
        <f t="shared" si="873"/>
        <v>T</v>
      </c>
      <c r="Q5107" s="37" t="str">
        <f t="shared" si="874"/>
        <v>Stichting Freeway Custody</v>
      </c>
      <c r="R5107" s="6" t="str">
        <f t="shared" si="875"/>
        <v>T - Stichting Freeway Custody</v>
      </c>
      <c r="S5107" s="6" t="str">
        <f>IFERROR(INDEX('Vendor Over-ride'!$C:$C, MATCH($R:$R,'Vendor Over-ride'!$A:$A,0)),"")</f>
        <v>T - Stichting Freeway Custody</v>
      </c>
      <c r="U5107" s="38" t="str">
        <f t="shared" si="880"/>
        <v>Lottery</v>
      </c>
      <c r="V5107" s="5" t="str">
        <f t="shared" si="879"/>
        <v>TRADE</v>
      </c>
      <c r="W5107" s="5" t="b">
        <f t="shared" si="876"/>
        <v>0</v>
      </c>
      <c r="X5107" s="40">
        <f t="shared" ca="1" si="877"/>
        <v>0</v>
      </c>
      <c r="Y5107" s="30" t="b">
        <f t="shared" ca="1" si="878"/>
        <v>0</v>
      </c>
    </row>
    <row r="5108" spans="1:25" hidden="1">
      <c r="A5108" s="28" t="s">
        <v>5366</v>
      </c>
      <c r="B5108" s="28" t="s">
        <v>5367</v>
      </c>
      <c r="C5108" s="28" t="s">
        <v>4978</v>
      </c>
      <c r="D5108" s="28" t="s">
        <v>2986</v>
      </c>
      <c r="E5108" s="29">
        <v>42429</v>
      </c>
      <c r="F5108" s="28" t="s">
        <v>16503</v>
      </c>
      <c r="G5108" s="30">
        <v>1548</v>
      </c>
      <c r="H5108" s="28" t="s">
        <v>16504</v>
      </c>
      <c r="I5108" s="31">
        <v>13122.33</v>
      </c>
      <c r="J5108" s="31">
        <v>0</v>
      </c>
      <c r="K5108" s="28" t="s">
        <v>5487</v>
      </c>
      <c r="L5108" s="32">
        <f t="shared" si="870"/>
        <v>13122.33</v>
      </c>
      <c r="M5108" s="33">
        <f t="shared" si="871"/>
        <v>13122.33</v>
      </c>
      <c r="N5108" s="34" t="b">
        <v>0</v>
      </c>
      <c r="O5108" s="35">
        <f t="shared" si="872"/>
        <v>0</v>
      </c>
      <c r="P5108" s="36" t="str">
        <f t="shared" si="873"/>
        <v>T</v>
      </c>
      <c r="Q5108" s="37" t="str">
        <f t="shared" si="874"/>
        <v>Stichting Freeway Custody</v>
      </c>
      <c r="R5108" s="6" t="str">
        <f t="shared" si="875"/>
        <v>T - Stichting Freeway Custody</v>
      </c>
      <c r="S5108" s="6" t="str">
        <f>IFERROR(INDEX('Vendor Over-ride'!$C:$C, MATCH($R:$R,'Vendor Over-ride'!$A:$A,0)),"")</f>
        <v>T - Stichting Freeway Custody</v>
      </c>
      <c r="U5108" s="38" t="str">
        <f t="shared" si="880"/>
        <v>Lottery</v>
      </c>
      <c r="V5108" s="5" t="str">
        <f t="shared" si="879"/>
        <v>TRADE</v>
      </c>
      <c r="W5108" s="5" t="b">
        <f t="shared" si="876"/>
        <v>0</v>
      </c>
      <c r="X5108" s="40">
        <f t="shared" ca="1" si="877"/>
        <v>0</v>
      </c>
      <c r="Y5108" s="30" t="b">
        <f t="shared" ca="1" si="878"/>
        <v>0</v>
      </c>
    </row>
    <row r="5109" spans="1:25" hidden="1">
      <c r="A5109" s="28" t="s">
        <v>5366</v>
      </c>
      <c r="B5109" s="28" t="s">
        <v>5367</v>
      </c>
      <c r="C5109" s="28" t="s">
        <v>4978</v>
      </c>
      <c r="D5109" s="28" t="s">
        <v>2986</v>
      </c>
      <c r="E5109" s="29">
        <v>42426</v>
      </c>
      <c r="F5109" s="28" t="s">
        <v>16505</v>
      </c>
      <c r="G5109" s="30">
        <v>1549</v>
      </c>
      <c r="H5109" s="28" t="s">
        <v>16506</v>
      </c>
      <c r="I5109" s="31">
        <v>1</v>
      </c>
      <c r="J5109" s="31">
        <v>0</v>
      </c>
      <c r="K5109" s="28" t="s">
        <v>5430</v>
      </c>
      <c r="L5109" s="32">
        <f t="shared" si="870"/>
        <v>1</v>
      </c>
      <c r="M5109" s="33">
        <f t="shared" si="871"/>
        <v>1</v>
      </c>
      <c r="N5109" s="34" t="b">
        <v>0</v>
      </c>
      <c r="O5109" s="35">
        <f t="shared" si="872"/>
        <v>0</v>
      </c>
      <c r="P5109" s="36" t="str">
        <f t="shared" si="873"/>
        <v>T</v>
      </c>
      <c r="Q5109" s="37" t="str">
        <f t="shared" si="874"/>
        <v>National Lottery Distribution Fund</v>
      </c>
      <c r="R5109" s="6" t="str">
        <f t="shared" si="875"/>
        <v>T - National Lottery Distribution Fund</v>
      </c>
      <c r="S5109" s="6" t="str">
        <f>IFERROR(INDEX('Vendor Over-ride'!$C:$C, MATCH($R:$R,'Vendor Over-ride'!$A:$A,0)),"")</f>
        <v>T - National Lottery Distribution Fund</v>
      </c>
      <c r="U5109" s="38" t="str">
        <f t="shared" si="880"/>
        <v>Lottery</v>
      </c>
      <c r="V5109" s="5" t="str">
        <f t="shared" si="879"/>
        <v>TRADE</v>
      </c>
      <c r="W5109" s="5" t="b">
        <f t="shared" si="876"/>
        <v>0</v>
      </c>
      <c r="X5109" s="40">
        <f t="shared" ca="1" si="877"/>
        <v>0</v>
      </c>
      <c r="Y5109" s="30" t="b">
        <f t="shared" ca="1" si="878"/>
        <v>0</v>
      </c>
    </row>
    <row r="5110" spans="1:25" hidden="1">
      <c r="A5110" s="28" t="s">
        <v>5366</v>
      </c>
      <c r="B5110" s="28" t="s">
        <v>5367</v>
      </c>
      <c r="C5110" s="28" t="s">
        <v>4978</v>
      </c>
      <c r="D5110" s="28" t="s">
        <v>2990</v>
      </c>
      <c r="E5110" s="29">
        <v>42402</v>
      </c>
      <c r="F5110" s="28"/>
      <c r="G5110" s="30">
        <v>1506</v>
      </c>
      <c r="H5110" s="28" t="s">
        <v>16507</v>
      </c>
      <c r="I5110" s="31">
        <v>0</v>
      </c>
      <c r="J5110" s="31">
        <v>3.5</v>
      </c>
      <c r="K5110" s="28"/>
      <c r="L5110" s="32">
        <f t="shared" si="870"/>
        <v>-3.5</v>
      </c>
      <c r="M5110" s="33">
        <f t="shared" si="871"/>
        <v>3.5</v>
      </c>
      <c r="N5110" s="34" t="b">
        <v>0</v>
      </c>
      <c r="O5110" s="35">
        <f t="shared" si="872"/>
        <v>0</v>
      </c>
      <c r="P5110" s="36" t="str">
        <f t="shared" si="873"/>
        <v/>
      </c>
      <c r="Q5110" s="37" t="e">
        <f t="shared" si="874"/>
        <v>#VALUE!</v>
      </c>
      <c r="R5110" s="6" t="e">
        <f t="shared" si="875"/>
        <v>#VALUE!</v>
      </c>
      <c r="S5110" s="6" t="str">
        <f>IFERROR(INDEX('Vendor Over-ride'!$C:$C, MATCH($R:$R,'Vendor Over-ride'!$A:$A,0)),"")</f>
        <v/>
      </c>
      <c r="U5110" s="38" t="str">
        <f t="shared" si="880"/>
        <v>Lottery</v>
      </c>
      <c r="V5110" s="5" t="str">
        <f t="shared" si="879"/>
        <v/>
      </c>
      <c r="W5110" s="5" t="b">
        <f t="shared" si="876"/>
        <v>0</v>
      </c>
      <c r="X5110" s="40">
        <f t="shared" ca="1" si="877"/>
        <v>334393.72000000003</v>
      </c>
      <c r="Y5110" s="30" t="b">
        <f t="shared" ca="1" si="878"/>
        <v>1</v>
      </c>
    </row>
    <row r="5111" spans="1:25" hidden="1">
      <c r="A5111" s="28" t="s">
        <v>5366</v>
      </c>
      <c r="B5111" s="28" t="s">
        <v>5367</v>
      </c>
      <c r="C5111" s="28" t="s">
        <v>4978</v>
      </c>
      <c r="D5111" s="28" t="s">
        <v>2990</v>
      </c>
      <c r="E5111" s="29">
        <v>42419</v>
      </c>
      <c r="F5111" s="28"/>
      <c r="G5111" s="30">
        <v>1532</v>
      </c>
      <c r="H5111" s="28" t="s">
        <v>16508</v>
      </c>
      <c r="I5111" s="31">
        <v>150</v>
      </c>
      <c r="J5111" s="31">
        <v>0</v>
      </c>
      <c r="K5111" s="28"/>
      <c r="L5111" s="32">
        <f t="shared" si="870"/>
        <v>150</v>
      </c>
      <c r="M5111" s="33">
        <f t="shared" si="871"/>
        <v>150</v>
      </c>
      <c r="N5111" s="34" t="b">
        <v>0</v>
      </c>
      <c r="O5111" s="35">
        <f t="shared" si="872"/>
        <v>0</v>
      </c>
      <c r="P5111" s="36" t="str">
        <f t="shared" si="873"/>
        <v/>
      </c>
      <c r="Q5111" s="37" t="e">
        <f t="shared" si="874"/>
        <v>#VALUE!</v>
      </c>
      <c r="R5111" s="6" t="e">
        <f t="shared" si="875"/>
        <v>#VALUE!</v>
      </c>
      <c r="S5111" s="6" t="str">
        <f>IFERROR(INDEX('Vendor Over-ride'!$C:$C, MATCH($R:$R,'Vendor Over-ride'!$A:$A,0)),"")</f>
        <v/>
      </c>
      <c r="U5111" s="38" t="str">
        <f t="shared" si="880"/>
        <v>Lottery</v>
      </c>
      <c r="V5111" s="5" t="str">
        <f t="shared" si="879"/>
        <v/>
      </c>
      <c r="W5111" s="5" t="b">
        <f t="shared" si="876"/>
        <v>0</v>
      </c>
      <c r="X5111" s="40">
        <f t="shared" ca="1" si="877"/>
        <v>334393.72000000003</v>
      </c>
      <c r="Y5111" s="30" t="b">
        <f t="shared" ca="1" si="878"/>
        <v>1</v>
      </c>
    </row>
    <row r="5112" spans="1:25" hidden="1">
      <c r="A5112" s="28" t="s">
        <v>5366</v>
      </c>
      <c r="B5112" s="28" t="s">
        <v>5367</v>
      </c>
      <c r="C5112" s="28" t="s">
        <v>4978</v>
      </c>
      <c r="D5112" s="28" t="s">
        <v>2990</v>
      </c>
      <c r="E5112" s="29">
        <v>42429</v>
      </c>
      <c r="F5112" s="28"/>
      <c r="G5112" s="30">
        <v>1540</v>
      </c>
      <c r="H5112" s="28" t="s">
        <v>16509</v>
      </c>
      <c r="I5112" s="31">
        <v>0.44</v>
      </c>
      <c r="J5112" s="31">
        <v>0</v>
      </c>
      <c r="K5112" s="28"/>
      <c r="L5112" s="32">
        <f t="shared" si="870"/>
        <v>0.44</v>
      </c>
      <c r="M5112" s="33">
        <f t="shared" si="871"/>
        <v>0.44</v>
      </c>
      <c r="N5112" s="34" t="b">
        <v>0</v>
      </c>
      <c r="O5112" s="35">
        <f t="shared" si="872"/>
        <v>0</v>
      </c>
      <c r="P5112" s="36" t="str">
        <f t="shared" si="873"/>
        <v/>
      </c>
      <c r="Q5112" s="37" t="e">
        <f t="shared" si="874"/>
        <v>#VALUE!</v>
      </c>
      <c r="R5112" s="6" t="e">
        <f t="shared" si="875"/>
        <v>#VALUE!</v>
      </c>
      <c r="S5112" s="6" t="str">
        <f>IFERROR(INDEX('Vendor Over-ride'!$C:$C, MATCH($R:$R,'Vendor Over-ride'!$A:$A,0)),"")</f>
        <v/>
      </c>
      <c r="U5112" s="38" t="str">
        <f t="shared" si="880"/>
        <v>Lottery</v>
      </c>
      <c r="V5112" s="5" t="str">
        <f t="shared" si="879"/>
        <v/>
      </c>
      <c r="W5112" s="5" t="b">
        <f t="shared" si="876"/>
        <v>0</v>
      </c>
      <c r="X5112" s="40">
        <f t="shared" ca="1" si="877"/>
        <v>334393.72000000003</v>
      </c>
      <c r="Y5112" s="30" t="b">
        <f t="shared" ca="1" si="878"/>
        <v>1</v>
      </c>
    </row>
    <row r="5113" spans="1:25">
      <c r="A5113" s="28" t="s">
        <v>5366</v>
      </c>
      <c r="B5113" s="28" t="s">
        <v>5367</v>
      </c>
      <c r="C5113" s="28" t="s">
        <v>5062</v>
      </c>
      <c r="D5113" s="28" t="s">
        <v>2842</v>
      </c>
      <c r="E5113" s="29">
        <v>42430</v>
      </c>
      <c r="F5113" s="28" t="s">
        <v>16510</v>
      </c>
      <c r="G5113" s="30">
        <v>1541</v>
      </c>
      <c r="H5113" s="28" t="s">
        <v>16511</v>
      </c>
      <c r="I5113" s="31">
        <v>0</v>
      </c>
      <c r="J5113" s="31">
        <v>30000</v>
      </c>
      <c r="K5113" s="28" t="s">
        <v>5724</v>
      </c>
      <c r="L5113" s="32">
        <f t="shared" si="870"/>
        <v>-30000</v>
      </c>
      <c r="M5113" s="33">
        <f t="shared" si="871"/>
        <v>30000</v>
      </c>
      <c r="N5113" s="34" t="b">
        <v>1</v>
      </c>
      <c r="O5113" s="35">
        <f t="shared" si="872"/>
        <v>30000</v>
      </c>
      <c r="P5113" s="36" t="str">
        <f t="shared" si="873"/>
        <v>G</v>
      </c>
      <c r="Q5113" s="37" t="str">
        <f t="shared" si="874"/>
        <v>Joan Lopez-Cleville</v>
      </c>
      <c r="R5113" s="6" t="str">
        <f t="shared" si="875"/>
        <v>G - Joan Lopez-Cleville</v>
      </c>
      <c r="S5113" s="6" t="str">
        <f>IFERROR(INDEX('Vendor Over-ride'!$C:$C, MATCH($R:$R,'Vendor Over-ride'!$A:$A,0)),"")</f>
        <v>G - Joan Lopez-Cleville</v>
      </c>
      <c r="U5113" s="38" t="str">
        <f t="shared" si="880"/>
        <v>Lottery</v>
      </c>
      <c r="V5113" s="5" t="str">
        <f t="shared" si="879"/>
        <v>AWARD</v>
      </c>
      <c r="W5113" s="5" t="b">
        <f t="shared" si="876"/>
        <v>1</v>
      </c>
      <c r="X5113" s="40">
        <f t="shared" ca="1" si="877"/>
        <v>43997</v>
      </c>
      <c r="Y5113" s="30" t="b">
        <f t="shared" ca="1" si="878"/>
        <v>1</v>
      </c>
    </row>
    <row r="5114" spans="1:25" hidden="1">
      <c r="A5114" s="28" t="s">
        <v>5366</v>
      </c>
      <c r="B5114" s="28" t="s">
        <v>5367</v>
      </c>
      <c r="C5114" s="28" t="s">
        <v>5062</v>
      </c>
      <c r="D5114" s="28" t="s">
        <v>2842</v>
      </c>
      <c r="E5114" s="29">
        <v>42430</v>
      </c>
      <c r="F5114" s="28" t="s">
        <v>4770</v>
      </c>
      <c r="G5114" s="30">
        <v>1541</v>
      </c>
      <c r="H5114" s="28" t="s">
        <v>16512</v>
      </c>
      <c r="I5114" s="31">
        <v>0</v>
      </c>
      <c r="J5114" s="31">
        <v>1374</v>
      </c>
      <c r="K5114" s="28" t="s">
        <v>5730</v>
      </c>
      <c r="L5114" s="32">
        <f t="shared" si="870"/>
        <v>-1374</v>
      </c>
      <c r="M5114" s="33">
        <f t="shared" si="871"/>
        <v>1374</v>
      </c>
      <c r="N5114" s="34" t="b">
        <v>1</v>
      </c>
      <c r="O5114" s="35">
        <f t="shared" si="872"/>
        <v>1374</v>
      </c>
      <c r="P5114" s="36" t="str">
        <f t="shared" si="873"/>
        <v>G</v>
      </c>
      <c r="Q5114" s="37" t="str">
        <f t="shared" si="874"/>
        <v>Sally-Ann Provan</v>
      </c>
      <c r="R5114" s="6" t="str">
        <f t="shared" si="875"/>
        <v>G - Sally-Ann Provan</v>
      </c>
      <c r="S5114" s="6" t="str">
        <f>IFERROR(INDEX('Vendor Over-ride'!$C:$C, MATCH($R:$R,'Vendor Over-ride'!$A:$A,0)),"")</f>
        <v>G - Sally-Ann Provan</v>
      </c>
      <c r="U5114" s="38" t="str">
        <f t="shared" si="880"/>
        <v>Lottery</v>
      </c>
      <c r="V5114" s="5" t="str">
        <f t="shared" si="879"/>
        <v>AWARD</v>
      </c>
      <c r="W5114" s="5" t="b">
        <f t="shared" si="876"/>
        <v>0</v>
      </c>
      <c r="X5114" s="40">
        <f t="shared" ca="1" si="877"/>
        <v>1374</v>
      </c>
      <c r="Y5114" s="30" t="b">
        <f t="shared" ca="1" si="878"/>
        <v>0</v>
      </c>
    </row>
    <row r="5115" spans="1:25">
      <c r="A5115" s="28" t="s">
        <v>5366</v>
      </c>
      <c r="B5115" s="28" t="s">
        <v>5367</v>
      </c>
      <c r="C5115" s="28" t="s">
        <v>5062</v>
      </c>
      <c r="D5115" s="28" t="s">
        <v>2842</v>
      </c>
      <c r="E5115" s="29">
        <v>42430</v>
      </c>
      <c r="F5115" s="28" t="s">
        <v>16513</v>
      </c>
      <c r="G5115" s="30">
        <v>1541</v>
      </c>
      <c r="H5115" s="28" t="s">
        <v>16514</v>
      </c>
      <c r="I5115" s="31">
        <v>0</v>
      </c>
      <c r="J5115" s="31">
        <v>18000</v>
      </c>
      <c r="K5115" s="28" t="s">
        <v>5766</v>
      </c>
      <c r="L5115" s="32">
        <f t="shared" si="870"/>
        <v>-18000</v>
      </c>
      <c r="M5115" s="33">
        <f t="shared" si="871"/>
        <v>18000</v>
      </c>
      <c r="N5115" s="34" t="b">
        <v>1</v>
      </c>
      <c r="O5115" s="35">
        <f t="shared" si="872"/>
        <v>18000</v>
      </c>
      <c r="P5115" s="36" t="str">
        <f t="shared" si="873"/>
        <v>G</v>
      </c>
      <c r="Q5115" s="37" t="str">
        <f t="shared" si="874"/>
        <v>Glasgow International Jazz Festival Limited</v>
      </c>
      <c r="R5115" s="6" t="str">
        <f t="shared" si="875"/>
        <v>G - Glasgow International Jazz Festival Limited</v>
      </c>
      <c r="S5115" s="6" t="str">
        <f>IFERROR(INDEX('Vendor Over-ride'!$C:$C, MATCH($R:$R,'Vendor Over-ride'!$A:$A,0)),"")</f>
        <v>G - Glasgow International Jazz Festival Limited</v>
      </c>
      <c r="U5115" s="38" t="str">
        <f t="shared" si="880"/>
        <v>Lottery</v>
      </c>
      <c r="V5115" s="5" t="str">
        <f t="shared" si="879"/>
        <v>AWARD</v>
      </c>
      <c r="W5115" s="5" t="b">
        <f t="shared" si="876"/>
        <v>0</v>
      </c>
      <c r="X5115" s="40">
        <f t="shared" ca="1" si="877"/>
        <v>28050</v>
      </c>
      <c r="Y5115" s="30" t="b">
        <f t="shared" ca="1" si="878"/>
        <v>1</v>
      </c>
    </row>
    <row r="5116" spans="1:25" hidden="1">
      <c r="A5116" s="28" t="s">
        <v>5366</v>
      </c>
      <c r="B5116" s="28" t="s">
        <v>5367</v>
      </c>
      <c r="C5116" s="28" t="s">
        <v>5062</v>
      </c>
      <c r="D5116" s="28" t="s">
        <v>2842</v>
      </c>
      <c r="E5116" s="29">
        <v>42430</v>
      </c>
      <c r="F5116" s="28" t="s">
        <v>4771</v>
      </c>
      <c r="G5116" s="30">
        <v>1541</v>
      </c>
      <c r="H5116" s="28" t="s">
        <v>16515</v>
      </c>
      <c r="I5116" s="31">
        <v>0</v>
      </c>
      <c r="J5116" s="31">
        <v>1725</v>
      </c>
      <c r="K5116" s="28" t="s">
        <v>5800</v>
      </c>
      <c r="L5116" s="32">
        <f t="shared" si="870"/>
        <v>-1725</v>
      </c>
      <c r="M5116" s="33">
        <f t="shared" si="871"/>
        <v>1725</v>
      </c>
      <c r="N5116" s="34" t="b">
        <v>1</v>
      </c>
      <c r="O5116" s="35">
        <f t="shared" si="872"/>
        <v>1725</v>
      </c>
      <c r="P5116" s="36" t="str">
        <f t="shared" si="873"/>
        <v>G</v>
      </c>
      <c r="Q5116" s="37" t="str">
        <f t="shared" si="874"/>
        <v>Whirlybird Theatre Company</v>
      </c>
      <c r="R5116" s="6" t="str">
        <f t="shared" si="875"/>
        <v>G - Whirlybird Theatre Company</v>
      </c>
      <c r="S5116" s="6" t="str">
        <f>IFERROR(INDEX('Vendor Over-ride'!$C:$C, MATCH($R:$R,'Vendor Over-ride'!$A:$A,0)),"")</f>
        <v>G - Whirlybird Theatre Company</v>
      </c>
      <c r="U5116" s="38" t="str">
        <f t="shared" si="880"/>
        <v>Lottery</v>
      </c>
      <c r="V5116" s="5" t="str">
        <f t="shared" si="879"/>
        <v>AWARD</v>
      </c>
      <c r="W5116" s="5" t="b">
        <f t="shared" si="876"/>
        <v>0</v>
      </c>
      <c r="X5116" s="40">
        <f t="shared" ca="1" si="877"/>
        <v>1725</v>
      </c>
      <c r="Y5116" s="30" t="b">
        <f t="shared" ca="1" si="878"/>
        <v>0</v>
      </c>
    </row>
    <row r="5117" spans="1:25" hidden="1">
      <c r="A5117" s="28" t="s">
        <v>5366</v>
      </c>
      <c r="B5117" s="28" t="s">
        <v>5367</v>
      </c>
      <c r="C5117" s="28" t="s">
        <v>5062</v>
      </c>
      <c r="D5117" s="28" t="s">
        <v>2842</v>
      </c>
      <c r="E5117" s="29">
        <v>42430</v>
      </c>
      <c r="F5117" s="28" t="s">
        <v>4772</v>
      </c>
      <c r="G5117" s="30">
        <v>1541</v>
      </c>
      <c r="H5117" s="28" t="s">
        <v>16516</v>
      </c>
      <c r="I5117" s="31">
        <v>0</v>
      </c>
      <c r="J5117" s="31">
        <v>8250</v>
      </c>
      <c r="K5117" s="28" t="s">
        <v>13705</v>
      </c>
      <c r="L5117" s="32">
        <f t="shared" si="870"/>
        <v>-8250</v>
      </c>
      <c r="M5117" s="33">
        <f t="shared" si="871"/>
        <v>8250</v>
      </c>
      <c r="N5117" s="34" t="b">
        <v>1</v>
      </c>
      <c r="O5117" s="35">
        <f t="shared" si="872"/>
        <v>8250</v>
      </c>
      <c r="P5117" s="36" t="str">
        <f t="shared" si="873"/>
        <v>G</v>
      </c>
      <c r="Q5117" s="37" t="str">
        <f t="shared" si="874"/>
        <v>Boswell Book Festival</v>
      </c>
      <c r="R5117" s="6" t="str">
        <f t="shared" si="875"/>
        <v>G - Boswell Book Festival</v>
      </c>
      <c r="S5117" s="6" t="str">
        <f>IFERROR(INDEX('Vendor Over-ride'!$C:$C, MATCH($R:$R,'Vendor Over-ride'!$A:$A,0)),"")</f>
        <v>G - Boswell Book Festival</v>
      </c>
      <c r="U5117" s="38" t="str">
        <f t="shared" si="880"/>
        <v>Lottery</v>
      </c>
      <c r="V5117" s="5" t="str">
        <f t="shared" si="879"/>
        <v>AWARD</v>
      </c>
      <c r="W5117" s="5" t="b">
        <f t="shared" si="876"/>
        <v>0</v>
      </c>
      <c r="X5117" s="40">
        <f t="shared" ca="1" si="877"/>
        <v>23250</v>
      </c>
      <c r="Y5117" s="30" t="b">
        <f t="shared" ca="1" si="878"/>
        <v>0</v>
      </c>
    </row>
    <row r="5118" spans="1:25" hidden="1">
      <c r="A5118" s="28" t="s">
        <v>5366</v>
      </c>
      <c r="B5118" s="28" t="s">
        <v>5367</v>
      </c>
      <c r="C5118" s="28" t="s">
        <v>5062</v>
      </c>
      <c r="D5118" s="28" t="s">
        <v>2842</v>
      </c>
      <c r="E5118" s="29">
        <v>42430</v>
      </c>
      <c r="F5118" s="28" t="s">
        <v>4773</v>
      </c>
      <c r="G5118" s="30">
        <v>1541</v>
      </c>
      <c r="H5118" s="28" t="s">
        <v>16517</v>
      </c>
      <c r="I5118" s="31">
        <v>0</v>
      </c>
      <c r="J5118" s="31">
        <v>3744</v>
      </c>
      <c r="K5118" s="28" t="s">
        <v>14442</v>
      </c>
      <c r="L5118" s="32">
        <f t="shared" si="870"/>
        <v>-3744</v>
      </c>
      <c r="M5118" s="33">
        <f t="shared" si="871"/>
        <v>3744</v>
      </c>
      <c r="N5118" s="34" t="b">
        <v>1</v>
      </c>
      <c r="O5118" s="35">
        <f t="shared" si="872"/>
        <v>3744</v>
      </c>
      <c r="P5118" s="36" t="str">
        <f t="shared" si="873"/>
        <v>G</v>
      </c>
      <c r="Q5118" s="37" t="str">
        <f t="shared" si="874"/>
        <v>Al Seed</v>
      </c>
      <c r="R5118" s="6" t="str">
        <f t="shared" si="875"/>
        <v>G - Al Seed</v>
      </c>
      <c r="S5118" s="6" t="str">
        <f>IFERROR(INDEX('Vendor Over-ride'!$C:$C, MATCH($R:$R,'Vendor Over-ride'!$A:$A,0)),"")</f>
        <v>G - Al Seed</v>
      </c>
      <c r="U5118" s="38" t="str">
        <f t="shared" si="880"/>
        <v>Lottery</v>
      </c>
      <c r="V5118" s="5" t="str">
        <f t="shared" si="879"/>
        <v>AWARD</v>
      </c>
      <c r="W5118" s="5" t="b">
        <f t="shared" si="876"/>
        <v>0</v>
      </c>
      <c r="X5118" s="40">
        <f t="shared" ca="1" si="877"/>
        <v>18494</v>
      </c>
      <c r="Y5118" s="30" t="b">
        <f t="shared" ca="1" si="878"/>
        <v>0</v>
      </c>
    </row>
    <row r="5119" spans="1:25" hidden="1">
      <c r="A5119" s="28" t="s">
        <v>5366</v>
      </c>
      <c r="B5119" s="28" t="s">
        <v>5367</v>
      </c>
      <c r="C5119" s="28" t="s">
        <v>5062</v>
      </c>
      <c r="D5119" s="28" t="s">
        <v>2842</v>
      </c>
      <c r="E5119" s="29">
        <v>42430</v>
      </c>
      <c r="F5119" s="28" t="s">
        <v>4775</v>
      </c>
      <c r="G5119" s="30">
        <v>1541</v>
      </c>
      <c r="H5119" s="28" t="s">
        <v>16518</v>
      </c>
      <c r="I5119" s="31">
        <v>0</v>
      </c>
      <c r="J5119" s="31">
        <v>3750</v>
      </c>
      <c r="K5119" s="28" t="s">
        <v>14810</v>
      </c>
      <c r="L5119" s="32">
        <f t="shared" si="870"/>
        <v>-3750</v>
      </c>
      <c r="M5119" s="33">
        <f t="shared" si="871"/>
        <v>3750</v>
      </c>
      <c r="N5119" s="34" t="b">
        <v>1</v>
      </c>
      <c r="O5119" s="35">
        <f t="shared" si="872"/>
        <v>3750</v>
      </c>
      <c r="P5119" s="36" t="str">
        <f t="shared" si="873"/>
        <v>G</v>
      </c>
      <c r="Q5119" s="37" t="str">
        <f t="shared" si="874"/>
        <v>Collect Scotland CIC</v>
      </c>
      <c r="R5119" s="6" t="str">
        <f t="shared" si="875"/>
        <v>G - Collect Scotland CIC</v>
      </c>
      <c r="S5119" s="6" t="str">
        <f>IFERROR(INDEX('Vendor Over-ride'!$C:$C, MATCH($R:$R,'Vendor Over-ride'!$A:$A,0)),"")</f>
        <v>G - Collect Scotland CIC</v>
      </c>
      <c r="U5119" s="38" t="str">
        <f t="shared" si="880"/>
        <v>Lottery</v>
      </c>
      <c r="V5119" s="5" t="str">
        <f t="shared" si="879"/>
        <v>AWARD</v>
      </c>
      <c r="W5119" s="5" t="b">
        <f t="shared" si="876"/>
        <v>0</v>
      </c>
      <c r="X5119" s="40">
        <f t="shared" ca="1" si="877"/>
        <v>15000</v>
      </c>
      <c r="Y5119" s="30" t="b">
        <f t="shared" ca="1" si="878"/>
        <v>0</v>
      </c>
    </row>
    <row r="5120" spans="1:25" hidden="1">
      <c r="A5120" s="28" t="s">
        <v>5366</v>
      </c>
      <c r="B5120" s="28" t="s">
        <v>5367</v>
      </c>
      <c r="C5120" s="28" t="s">
        <v>5062</v>
      </c>
      <c r="D5120" s="28" t="s">
        <v>2842</v>
      </c>
      <c r="E5120" s="29">
        <v>42430</v>
      </c>
      <c r="F5120" s="28" t="s">
        <v>4776</v>
      </c>
      <c r="G5120" s="30">
        <v>1541</v>
      </c>
      <c r="H5120" s="28" t="s">
        <v>16519</v>
      </c>
      <c r="I5120" s="31">
        <v>0</v>
      </c>
      <c r="J5120" s="31">
        <v>5250</v>
      </c>
      <c r="K5120" s="28" t="s">
        <v>14855</v>
      </c>
      <c r="L5120" s="32">
        <f t="shared" si="870"/>
        <v>-5250</v>
      </c>
      <c r="M5120" s="33">
        <f t="shared" si="871"/>
        <v>5250</v>
      </c>
      <c r="N5120" s="34" t="b">
        <v>1</v>
      </c>
      <c r="O5120" s="35">
        <f t="shared" si="872"/>
        <v>5250</v>
      </c>
      <c r="P5120" s="36" t="str">
        <f t="shared" si="873"/>
        <v>G</v>
      </c>
      <c r="Q5120" s="37" t="str">
        <f t="shared" si="874"/>
        <v>NHS Greater Glasgow and Clyde - Community Health Par</v>
      </c>
      <c r="R5120" s="6" t="str">
        <f t="shared" si="875"/>
        <v>G - NHS Greater Glasgow and Clyde - Community Health Par</v>
      </c>
      <c r="S5120" s="6" t="str">
        <f>IFERROR(INDEX('Vendor Over-ride'!$C:$C, MATCH($R:$R,'Vendor Over-ride'!$A:$A,0)),"")</f>
        <v>G - NHS Greater Glasgow and Clyde - Community Health Par</v>
      </c>
      <c r="U5120" s="38" t="str">
        <f t="shared" si="880"/>
        <v>Lottery</v>
      </c>
      <c r="V5120" s="5" t="str">
        <f t="shared" si="879"/>
        <v>AWARD</v>
      </c>
      <c r="W5120" s="5" t="b">
        <f t="shared" si="876"/>
        <v>0</v>
      </c>
      <c r="X5120" s="40">
        <f t="shared" ca="1" si="877"/>
        <v>24012.379999999997</v>
      </c>
      <c r="Y5120" s="30" t="b">
        <f t="shared" ca="1" si="878"/>
        <v>0</v>
      </c>
    </row>
    <row r="5121" spans="1:25" hidden="1">
      <c r="A5121" s="28" t="s">
        <v>5366</v>
      </c>
      <c r="B5121" s="28" t="s">
        <v>5367</v>
      </c>
      <c r="C5121" s="28" t="s">
        <v>5062</v>
      </c>
      <c r="D5121" s="28" t="s">
        <v>2842</v>
      </c>
      <c r="E5121" s="29">
        <v>42430</v>
      </c>
      <c r="F5121" s="28" t="s">
        <v>4777</v>
      </c>
      <c r="G5121" s="30">
        <v>1541</v>
      </c>
      <c r="H5121" s="28" t="s">
        <v>16520</v>
      </c>
      <c r="I5121" s="31">
        <v>0</v>
      </c>
      <c r="J5121" s="31">
        <v>2500</v>
      </c>
      <c r="K5121" s="28" t="s">
        <v>15796</v>
      </c>
      <c r="L5121" s="32">
        <f t="shared" si="870"/>
        <v>-2500</v>
      </c>
      <c r="M5121" s="33">
        <f t="shared" si="871"/>
        <v>2500</v>
      </c>
      <c r="N5121" s="34" t="b">
        <v>1</v>
      </c>
      <c r="O5121" s="35">
        <f t="shared" si="872"/>
        <v>2500</v>
      </c>
      <c r="P5121" s="36" t="str">
        <f t="shared" si="873"/>
        <v>G</v>
      </c>
      <c r="Q5121" s="37" t="str">
        <f t="shared" si="874"/>
        <v>Firebrand Theatre Company</v>
      </c>
      <c r="R5121" s="6" t="str">
        <f t="shared" si="875"/>
        <v>G - Firebrand Theatre Company</v>
      </c>
      <c r="S5121" s="6" t="str">
        <f>IFERROR(INDEX('Vendor Over-ride'!$C:$C, MATCH($R:$R,'Vendor Over-ride'!$A:$A,0)),"")</f>
        <v>G - Firebrand Theatre Company</v>
      </c>
      <c r="U5121" s="38" t="str">
        <f t="shared" si="880"/>
        <v>Lottery</v>
      </c>
      <c r="V5121" s="5" t="str">
        <f t="shared" si="879"/>
        <v>AWARD</v>
      </c>
      <c r="W5121" s="5" t="b">
        <f t="shared" si="876"/>
        <v>0</v>
      </c>
      <c r="X5121" s="40">
        <f t="shared" ca="1" si="877"/>
        <v>10000</v>
      </c>
      <c r="Y5121" s="30" t="b">
        <f t="shared" ca="1" si="878"/>
        <v>0</v>
      </c>
    </row>
    <row r="5122" spans="1:25" hidden="1">
      <c r="A5122" s="28" t="s">
        <v>5366</v>
      </c>
      <c r="B5122" s="28" t="s">
        <v>5367</v>
      </c>
      <c r="C5122" s="28" t="s">
        <v>5062</v>
      </c>
      <c r="D5122" s="28" t="s">
        <v>2842</v>
      </c>
      <c r="E5122" s="29">
        <v>42430</v>
      </c>
      <c r="F5122" s="28" t="s">
        <v>4778</v>
      </c>
      <c r="G5122" s="30">
        <v>1541</v>
      </c>
      <c r="H5122" s="28" t="s">
        <v>16521</v>
      </c>
      <c r="I5122" s="31">
        <v>0</v>
      </c>
      <c r="J5122" s="31">
        <v>22500</v>
      </c>
      <c r="K5122" s="28" t="s">
        <v>16522</v>
      </c>
      <c r="L5122" s="32">
        <f t="shared" ref="L5122:L5185" si="881">I:I-J:J</f>
        <v>-22500</v>
      </c>
      <c r="M5122" s="33">
        <f t="shared" ref="M5122:M5185" si="882">ABS($L:$L)</f>
        <v>22500</v>
      </c>
      <c r="N5122" s="34" t="b">
        <v>1</v>
      </c>
      <c r="O5122" s="35">
        <f t="shared" ref="O5122:O5185" si="883">$M:$M*$N:$N</f>
        <v>22500</v>
      </c>
      <c r="P5122" s="36" t="str">
        <f t="shared" ref="P5122:P5185" si="884">LEFT(TRIM($K:$K),1)</f>
        <v>G</v>
      </c>
      <c r="Q5122" s="37" t="str">
        <f t="shared" ref="Q5122:Q5185" si="885">RIGHT(TRIM($K:$K),LEN(TRIM($K:$K))-FIND("-",TRIM($K:$K)))</f>
        <v>Jacqueline Donachie</v>
      </c>
      <c r="R5122" s="6" t="str">
        <f t="shared" ref="R5122:R5185" si="886">CONCATENATE($P:$P, " - ",$Q:$Q)</f>
        <v>G - Jacqueline Donachie</v>
      </c>
      <c r="S5122" s="6" t="str">
        <f>IFERROR(INDEX('Vendor Over-ride'!$C:$C, MATCH($R:$R,'Vendor Over-ride'!$A:$A,0)),"")</f>
        <v>G - Jacqueline Donachie</v>
      </c>
      <c r="U5122" s="38" t="str">
        <f t="shared" si="880"/>
        <v>Lottery</v>
      </c>
      <c r="V5122" s="5" t="str">
        <f t="shared" si="879"/>
        <v>AWARD</v>
      </c>
      <c r="W5122" s="5" t="b">
        <f t="shared" ref="W5122:W5185" si="887">ROUND($O:$O,2)&gt;=25000</f>
        <v>0</v>
      </c>
      <c r="X5122" s="40">
        <f t="shared" ref="X5122:X5185" ca="1" si="888">SUMPRODUCT((Payee=$S5122) * (Payment_Value))</f>
        <v>22500</v>
      </c>
      <c r="Y5122" s="30" t="b">
        <f t="shared" ref="Y5122:Y5185" ca="1" si="889">$X:$X&gt;=25000</f>
        <v>0</v>
      </c>
    </row>
    <row r="5123" spans="1:25">
      <c r="A5123" s="28" t="s">
        <v>5366</v>
      </c>
      <c r="B5123" s="28" t="s">
        <v>5367</v>
      </c>
      <c r="C5123" s="28" t="s">
        <v>5062</v>
      </c>
      <c r="D5123" s="28" t="s">
        <v>2842</v>
      </c>
      <c r="E5123" s="29">
        <v>42430</v>
      </c>
      <c r="F5123" s="28" t="s">
        <v>4779</v>
      </c>
      <c r="G5123" s="30">
        <v>1541</v>
      </c>
      <c r="H5123" s="28" t="s">
        <v>16523</v>
      </c>
      <c r="I5123" s="31">
        <v>0</v>
      </c>
      <c r="J5123" s="31">
        <v>33750</v>
      </c>
      <c r="K5123" s="28" t="s">
        <v>16524</v>
      </c>
      <c r="L5123" s="32">
        <f t="shared" si="881"/>
        <v>-33750</v>
      </c>
      <c r="M5123" s="33">
        <f t="shared" si="882"/>
        <v>33750</v>
      </c>
      <c r="N5123" s="34" t="b">
        <v>1</v>
      </c>
      <c r="O5123" s="35">
        <f t="shared" si="883"/>
        <v>33750</v>
      </c>
      <c r="P5123" s="36" t="str">
        <f t="shared" si="884"/>
        <v>G</v>
      </c>
      <c r="Q5123" s="37" t="str">
        <f t="shared" si="885"/>
        <v>Cupar Arts</v>
      </c>
      <c r="R5123" s="6" t="str">
        <f t="shared" si="886"/>
        <v>G - Cupar Arts</v>
      </c>
      <c r="S5123" s="6" t="str">
        <f>IFERROR(INDEX('Vendor Over-ride'!$C:$C, MATCH($R:$R,'Vendor Over-ride'!$A:$A,0)),"")</f>
        <v>G - Cupar Arts</v>
      </c>
      <c r="U5123" s="38" t="str">
        <f t="shared" si="880"/>
        <v>Lottery</v>
      </c>
      <c r="V5123" s="5" t="str">
        <f t="shared" ref="V5123:V5186" si="890">UPPER(IF($P:$P="E","Employee",IF(OR($P:$P="I",$P:$P="G"),"Award",IF(OR($P:$P="D",$P:$P="T"),"Trade",""))))</f>
        <v>AWARD</v>
      </c>
      <c r="W5123" s="5" t="b">
        <f t="shared" si="887"/>
        <v>1</v>
      </c>
      <c r="X5123" s="40">
        <f t="shared" ca="1" si="888"/>
        <v>33750</v>
      </c>
      <c r="Y5123" s="30" t="b">
        <f t="shared" ca="1" si="889"/>
        <v>1</v>
      </c>
    </row>
    <row r="5124" spans="1:25">
      <c r="A5124" s="28" t="s">
        <v>5366</v>
      </c>
      <c r="B5124" s="28" t="s">
        <v>5367</v>
      </c>
      <c r="C5124" s="28" t="s">
        <v>5062</v>
      </c>
      <c r="D5124" s="28" t="s">
        <v>2842</v>
      </c>
      <c r="E5124" s="29">
        <v>42430</v>
      </c>
      <c r="F5124" s="28" t="s">
        <v>16525</v>
      </c>
      <c r="G5124" s="30">
        <v>1541</v>
      </c>
      <c r="H5124" s="28" t="s">
        <v>16526</v>
      </c>
      <c r="I5124" s="31">
        <v>0</v>
      </c>
      <c r="J5124" s="31">
        <v>37356</v>
      </c>
      <c r="K5124" s="28" t="s">
        <v>16527</v>
      </c>
      <c r="L5124" s="32">
        <f t="shared" si="881"/>
        <v>-37356</v>
      </c>
      <c r="M5124" s="33">
        <f t="shared" si="882"/>
        <v>37356</v>
      </c>
      <c r="N5124" s="34" t="b">
        <v>1</v>
      </c>
      <c r="O5124" s="35">
        <f t="shared" si="883"/>
        <v>37356</v>
      </c>
      <c r="P5124" s="36" t="str">
        <f t="shared" si="884"/>
        <v>G</v>
      </c>
      <c r="Q5124" s="37" t="str">
        <f t="shared" si="885"/>
        <v>Little Sparta Trust</v>
      </c>
      <c r="R5124" s="6" t="str">
        <f t="shared" si="886"/>
        <v>G - Little Sparta Trust</v>
      </c>
      <c r="S5124" s="6" t="str">
        <f>IFERROR(INDEX('Vendor Over-ride'!$C:$C, MATCH($R:$R,'Vendor Over-ride'!$A:$A,0)),"")</f>
        <v>G - Little Sparta Trust</v>
      </c>
      <c r="U5124" s="38" t="str">
        <f t="shared" si="880"/>
        <v>Lottery</v>
      </c>
      <c r="V5124" s="5" t="str">
        <f t="shared" si="890"/>
        <v>AWARD</v>
      </c>
      <c r="W5124" s="5" t="b">
        <f t="shared" si="887"/>
        <v>1</v>
      </c>
      <c r="X5124" s="40">
        <f t="shared" ca="1" si="888"/>
        <v>37356</v>
      </c>
      <c r="Y5124" s="30" t="b">
        <f t="shared" ca="1" si="889"/>
        <v>1</v>
      </c>
    </row>
    <row r="5125" spans="1:25" hidden="1">
      <c r="A5125" s="28" t="s">
        <v>5366</v>
      </c>
      <c r="B5125" s="28" t="s">
        <v>5367</v>
      </c>
      <c r="C5125" s="28" t="s">
        <v>5062</v>
      </c>
      <c r="D5125" s="28" t="s">
        <v>2842</v>
      </c>
      <c r="E5125" s="29">
        <v>42430</v>
      </c>
      <c r="F5125" s="28" t="s">
        <v>4780</v>
      </c>
      <c r="G5125" s="30">
        <v>1541</v>
      </c>
      <c r="H5125" s="28" t="s">
        <v>16528</v>
      </c>
      <c r="I5125" s="31">
        <v>0</v>
      </c>
      <c r="J5125" s="31">
        <v>2250</v>
      </c>
      <c r="K5125" s="28" t="s">
        <v>16529</v>
      </c>
      <c r="L5125" s="32">
        <f t="shared" si="881"/>
        <v>-2250</v>
      </c>
      <c r="M5125" s="33">
        <f t="shared" si="882"/>
        <v>2250</v>
      </c>
      <c r="N5125" s="34" t="b">
        <v>1</v>
      </c>
      <c r="O5125" s="35">
        <f t="shared" si="883"/>
        <v>2250</v>
      </c>
      <c r="P5125" s="36" t="str">
        <f t="shared" si="884"/>
        <v>G</v>
      </c>
      <c r="Q5125" s="37" t="str">
        <f t="shared" si="885"/>
        <v>Heather Lander</v>
      </c>
      <c r="R5125" s="6" t="str">
        <f t="shared" si="886"/>
        <v>G - Heather Lander</v>
      </c>
      <c r="S5125" s="6" t="str">
        <f>IFERROR(INDEX('Vendor Over-ride'!$C:$C, MATCH($R:$R,'Vendor Over-ride'!$A:$A,0)),"")</f>
        <v>G - Heather Lander</v>
      </c>
      <c r="U5125" s="38" t="str">
        <f t="shared" si="880"/>
        <v>Lottery</v>
      </c>
      <c r="V5125" s="5" t="str">
        <f t="shared" si="890"/>
        <v>AWARD</v>
      </c>
      <c r="W5125" s="5" t="b">
        <f t="shared" si="887"/>
        <v>0</v>
      </c>
      <c r="X5125" s="40">
        <f t="shared" ca="1" si="888"/>
        <v>2250</v>
      </c>
      <c r="Y5125" s="30" t="b">
        <f t="shared" ca="1" si="889"/>
        <v>0</v>
      </c>
    </row>
    <row r="5126" spans="1:25">
      <c r="A5126" s="28" t="s">
        <v>5366</v>
      </c>
      <c r="B5126" s="28" t="s">
        <v>5367</v>
      </c>
      <c r="C5126" s="28" t="s">
        <v>5062</v>
      </c>
      <c r="D5126" s="28" t="s">
        <v>2842</v>
      </c>
      <c r="E5126" s="29">
        <v>42430</v>
      </c>
      <c r="F5126" s="28" t="s">
        <v>4781</v>
      </c>
      <c r="G5126" s="30">
        <v>1541</v>
      </c>
      <c r="H5126" s="28" t="s">
        <v>16530</v>
      </c>
      <c r="I5126" s="31">
        <v>0</v>
      </c>
      <c r="J5126" s="31">
        <v>30600</v>
      </c>
      <c r="K5126" s="28" t="s">
        <v>16531</v>
      </c>
      <c r="L5126" s="32">
        <f t="shared" si="881"/>
        <v>-30600</v>
      </c>
      <c r="M5126" s="33">
        <f t="shared" si="882"/>
        <v>30600</v>
      </c>
      <c r="N5126" s="34" t="b">
        <v>1</v>
      </c>
      <c r="O5126" s="35">
        <f t="shared" si="883"/>
        <v>30600</v>
      </c>
      <c r="P5126" s="36" t="str">
        <f t="shared" si="884"/>
        <v>G</v>
      </c>
      <c r="Q5126" s="37" t="str">
        <f t="shared" si="885"/>
        <v>Glass Performance Ltd</v>
      </c>
      <c r="R5126" s="6" t="str">
        <f t="shared" si="886"/>
        <v>G - Glass Performance Ltd</v>
      </c>
      <c r="S5126" s="6" t="str">
        <f>IFERROR(INDEX('Vendor Over-ride'!$C:$C, MATCH($R:$R,'Vendor Over-ride'!$A:$A,0)),"")</f>
        <v>G - Glass Performance Ltd</v>
      </c>
      <c r="U5126" s="38" t="str">
        <f t="shared" si="880"/>
        <v>Lottery</v>
      </c>
      <c r="V5126" s="5" t="str">
        <f t="shared" si="890"/>
        <v>AWARD</v>
      </c>
      <c r="W5126" s="5" t="b">
        <f t="shared" si="887"/>
        <v>1</v>
      </c>
      <c r="X5126" s="40">
        <f t="shared" ca="1" si="888"/>
        <v>30600</v>
      </c>
      <c r="Y5126" s="30" t="b">
        <f t="shared" ca="1" si="889"/>
        <v>1</v>
      </c>
    </row>
    <row r="5127" spans="1:25" hidden="1">
      <c r="A5127" s="28" t="s">
        <v>5366</v>
      </c>
      <c r="B5127" s="28" t="s">
        <v>5367</v>
      </c>
      <c r="C5127" s="28" t="s">
        <v>5062</v>
      </c>
      <c r="D5127" s="28" t="s">
        <v>2842</v>
      </c>
      <c r="E5127" s="29">
        <v>42430</v>
      </c>
      <c r="F5127" s="28" t="s">
        <v>4782</v>
      </c>
      <c r="G5127" s="30">
        <v>1541</v>
      </c>
      <c r="H5127" s="28" t="s">
        <v>16532</v>
      </c>
      <c r="I5127" s="31">
        <v>0</v>
      </c>
      <c r="J5127" s="31">
        <v>22500</v>
      </c>
      <c r="K5127" s="28" t="s">
        <v>16533</v>
      </c>
      <c r="L5127" s="32">
        <f t="shared" si="881"/>
        <v>-22500</v>
      </c>
      <c r="M5127" s="33">
        <f t="shared" si="882"/>
        <v>22500</v>
      </c>
      <c r="N5127" s="34" t="b">
        <v>1</v>
      </c>
      <c r="O5127" s="35">
        <f t="shared" si="883"/>
        <v>22500</v>
      </c>
      <c r="P5127" s="36" t="str">
        <f t="shared" si="884"/>
        <v>G</v>
      </c>
      <c r="Q5127" s="37" t="str">
        <f t="shared" si="885"/>
        <v>International Association of Margaret Morris Movemen</v>
      </c>
      <c r="R5127" s="6" t="str">
        <f t="shared" si="886"/>
        <v>G - International Association of Margaret Morris Movemen</v>
      </c>
      <c r="S5127" s="6" t="str">
        <f>IFERROR(INDEX('Vendor Over-ride'!$C:$C, MATCH($R:$R,'Vendor Over-ride'!$A:$A,0)),"")</f>
        <v>G - International Association of Margaret Morris Movemen</v>
      </c>
      <c r="U5127" s="38" t="str">
        <f t="shared" si="880"/>
        <v>Lottery</v>
      </c>
      <c r="V5127" s="5" t="str">
        <f t="shared" si="890"/>
        <v>AWARD</v>
      </c>
      <c r="W5127" s="5" t="b">
        <f t="shared" si="887"/>
        <v>0</v>
      </c>
      <c r="X5127" s="40">
        <f t="shared" ca="1" si="888"/>
        <v>22500</v>
      </c>
      <c r="Y5127" s="30" t="b">
        <f t="shared" ca="1" si="889"/>
        <v>0</v>
      </c>
    </row>
    <row r="5128" spans="1:25" hidden="1">
      <c r="A5128" s="28" t="s">
        <v>5366</v>
      </c>
      <c r="B5128" s="28" t="s">
        <v>5367</v>
      </c>
      <c r="C5128" s="28" t="s">
        <v>5062</v>
      </c>
      <c r="D5128" s="28" t="s">
        <v>2842</v>
      </c>
      <c r="E5128" s="29">
        <v>42430</v>
      </c>
      <c r="F5128" s="28" t="s">
        <v>4783</v>
      </c>
      <c r="G5128" s="30">
        <v>1541</v>
      </c>
      <c r="H5128" s="28" t="s">
        <v>16534</v>
      </c>
      <c r="I5128" s="31">
        <v>0</v>
      </c>
      <c r="J5128" s="31">
        <v>750</v>
      </c>
      <c r="K5128" s="28" t="s">
        <v>16535</v>
      </c>
      <c r="L5128" s="32">
        <f t="shared" si="881"/>
        <v>-750</v>
      </c>
      <c r="M5128" s="33">
        <f t="shared" si="882"/>
        <v>750</v>
      </c>
      <c r="N5128" s="34" t="b">
        <v>1</v>
      </c>
      <c r="O5128" s="35">
        <f t="shared" si="883"/>
        <v>750</v>
      </c>
      <c r="P5128" s="36" t="str">
        <f t="shared" si="884"/>
        <v>G</v>
      </c>
      <c r="Q5128" s="37" t="str">
        <f t="shared" si="885"/>
        <v>Wendy Stewart</v>
      </c>
      <c r="R5128" s="6" t="str">
        <f t="shared" si="886"/>
        <v>G - Wendy Stewart</v>
      </c>
      <c r="S5128" s="6" t="str">
        <f>IFERROR(INDEX('Vendor Over-ride'!$C:$C, MATCH($R:$R,'Vendor Over-ride'!$A:$A,0)),"")</f>
        <v>G - Wendy Stewart</v>
      </c>
      <c r="U5128" s="38" t="str">
        <f t="shared" si="880"/>
        <v>Lottery</v>
      </c>
      <c r="V5128" s="5" t="str">
        <f t="shared" si="890"/>
        <v>AWARD</v>
      </c>
      <c r="W5128" s="5" t="b">
        <f t="shared" si="887"/>
        <v>0</v>
      </c>
      <c r="X5128" s="40">
        <f t="shared" ca="1" si="888"/>
        <v>750</v>
      </c>
      <c r="Y5128" s="30" t="b">
        <f t="shared" ca="1" si="889"/>
        <v>0</v>
      </c>
    </row>
    <row r="5129" spans="1:25" hidden="1">
      <c r="A5129" s="28" t="s">
        <v>5366</v>
      </c>
      <c r="B5129" s="28" t="s">
        <v>5367</v>
      </c>
      <c r="C5129" s="28" t="s">
        <v>5062</v>
      </c>
      <c r="D5129" s="28" t="s">
        <v>2842</v>
      </c>
      <c r="E5129" s="29">
        <v>42430</v>
      </c>
      <c r="F5129" s="28" t="s">
        <v>4785</v>
      </c>
      <c r="G5129" s="30">
        <v>1541</v>
      </c>
      <c r="H5129" s="28" t="s">
        <v>16536</v>
      </c>
      <c r="I5129" s="31">
        <v>0</v>
      </c>
      <c r="J5129" s="31">
        <v>4500</v>
      </c>
      <c r="K5129" s="28" t="s">
        <v>16537</v>
      </c>
      <c r="L5129" s="32">
        <f t="shared" si="881"/>
        <v>-4500</v>
      </c>
      <c r="M5129" s="33">
        <f t="shared" si="882"/>
        <v>4500</v>
      </c>
      <c r="N5129" s="34" t="b">
        <v>1</v>
      </c>
      <c r="O5129" s="35">
        <f t="shared" si="883"/>
        <v>4500</v>
      </c>
      <c r="P5129" s="36" t="str">
        <f t="shared" si="884"/>
        <v>G</v>
      </c>
      <c r="Q5129" s="37" t="str">
        <f t="shared" si="885"/>
        <v>Siobhan Miller</v>
      </c>
      <c r="R5129" s="6" t="str">
        <f t="shared" si="886"/>
        <v>G - Siobhan Miller</v>
      </c>
      <c r="S5129" s="6" t="str">
        <f>IFERROR(INDEX('Vendor Over-ride'!$C:$C, MATCH($R:$R,'Vendor Over-ride'!$A:$A,0)),"")</f>
        <v>G - Siobhan Miller</v>
      </c>
      <c r="U5129" s="38" t="str">
        <f t="shared" si="880"/>
        <v>Lottery</v>
      </c>
      <c r="V5129" s="5" t="str">
        <f t="shared" si="890"/>
        <v>AWARD</v>
      </c>
      <c r="W5129" s="5" t="b">
        <f t="shared" si="887"/>
        <v>0</v>
      </c>
      <c r="X5129" s="40">
        <f t="shared" ca="1" si="888"/>
        <v>4500</v>
      </c>
      <c r="Y5129" s="30" t="b">
        <f t="shared" ca="1" si="889"/>
        <v>0</v>
      </c>
    </row>
    <row r="5130" spans="1:25" hidden="1">
      <c r="A5130" s="28" t="s">
        <v>5366</v>
      </c>
      <c r="B5130" s="28" t="s">
        <v>5367</v>
      </c>
      <c r="C5130" s="28" t="s">
        <v>5062</v>
      </c>
      <c r="D5130" s="28" t="s">
        <v>2842</v>
      </c>
      <c r="E5130" s="29">
        <v>42430</v>
      </c>
      <c r="F5130" s="28" t="s">
        <v>4786</v>
      </c>
      <c r="G5130" s="30">
        <v>1541</v>
      </c>
      <c r="H5130" s="28" t="s">
        <v>16538</v>
      </c>
      <c r="I5130" s="31">
        <v>0</v>
      </c>
      <c r="J5130" s="31">
        <v>3612</v>
      </c>
      <c r="K5130" s="28" t="s">
        <v>16539</v>
      </c>
      <c r="L5130" s="32">
        <f t="shared" si="881"/>
        <v>-3612</v>
      </c>
      <c r="M5130" s="33">
        <f t="shared" si="882"/>
        <v>3612</v>
      </c>
      <c r="N5130" s="34" t="b">
        <v>1</v>
      </c>
      <c r="O5130" s="35">
        <f t="shared" si="883"/>
        <v>3612</v>
      </c>
      <c r="P5130" s="36" t="str">
        <f t="shared" si="884"/>
        <v>G</v>
      </c>
      <c r="Q5130" s="37" t="str">
        <f t="shared" si="885"/>
        <v>Morna Young</v>
      </c>
      <c r="R5130" s="6" t="str">
        <f t="shared" si="886"/>
        <v>G - Morna Young</v>
      </c>
      <c r="S5130" s="6" t="str">
        <f>IFERROR(INDEX('Vendor Over-ride'!$C:$C, MATCH($R:$R,'Vendor Over-ride'!$A:$A,0)),"")</f>
        <v>G - Morna Young</v>
      </c>
      <c r="U5130" s="38" t="str">
        <f t="shared" si="880"/>
        <v>Lottery</v>
      </c>
      <c r="V5130" s="5" t="str">
        <f t="shared" si="890"/>
        <v>AWARD</v>
      </c>
      <c r="W5130" s="5" t="b">
        <f t="shared" si="887"/>
        <v>0</v>
      </c>
      <c r="X5130" s="40">
        <f t="shared" ca="1" si="888"/>
        <v>3612</v>
      </c>
      <c r="Y5130" s="30" t="b">
        <f t="shared" ca="1" si="889"/>
        <v>0</v>
      </c>
    </row>
    <row r="5131" spans="1:25" hidden="1">
      <c r="A5131" s="28" t="s">
        <v>5366</v>
      </c>
      <c r="B5131" s="28" t="s">
        <v>5367</v>
      </c>
      <c r="C5131" s="28" t="s">
        <v>5062</v>
      </c>
      <c r="D5131" s="28" t="s">
        <v>2842</v>
      </c>
      <c r="E5131" s="29">
        <v>42430</v>
      </c>
      <c r="F5131" s="28" t="s">
        <v>16540</v>
      </c>
      <c r="G5131" s="30">
        <v>1541</v>
      </c>
      <c r="H5131" s="28" t="s">
        <v>16541</v>
      </c>
      <c r="I5131" s="31">
        <v>0</v>
      </c>
      <c r="J5131" s="31">
        <v>3750</v>
      </c>
      <c r="K5131" s="28" t="s">
        <v>16542</v>
      </c>
      <c r="L5131" s="32">
        <f t="shared" si="881"/>
        <v>-3750</v>
      </c>
      <c r="M5131" s="33">
        <f t="shared" si="882"/>
        <v>3750</v>
      </c>
      <c r="N5131" s="34" t="b">
        <v>1</v>
      </c>
      <c r="O5131" s="35">
        <f t="shared" si="883"/>
        <v>3750</v>
      </c>
      <c r="P5131" s="36" t="str">
        <f t="shared" si="884"/>
        <v>G</v>
      </c>
      <c r="Q5131" s="37" t="str">
        <f t="shared" si="885"/>
        <v>Ewan Gwyn MacPherson</v>
      </c>
      <c r="R5131" s="6" t="str">
        <f t="shared" si="886"/>
        <v>G - Ewan Gwyn MacPherson</v>
      </c>
      <c r="S5131" s="6" t="str">
        <f>IFERROR(INDEX('Vendor Over-ride'!$C:$C, MATCH($R:$R,'Vendor Over-ride'!$A:$A,0)),"")</f>
        <v>G - Ewan Gwyn MacPherson</v>
      </c>
      <c r="U5131" s="38" t="str">
        <f t="shared" si="880"/>
        <v>Lottery</v>
      </c>
      <c r="V5131" s="5" t="str">
        <f t="shared" si="890"/>
        <v>AWARD</v>
      </c>
      <c r="W5131" s="5" t="b">
        <f t="shared" si="887"/>
        <v>0</v>
      </c>
      <c r="X5131" s="40">
        <f t="shared" ca="1" si="888"/>
        <v>3750</v>
      </c>
      <c r="Y5131" s="30" t="b">
        <f t="shared" ca="1" si="889"/>
        <v>0</v>
      </c>
    </row>
    <row r="5132" spans="1:25" hidden="1">
      <c r="A5132" s="28" t="s">
        <v>5366</v>
      </c>
      <c r="B5132" s="28" t="s">
        <v>5367</v>
      </c>
      <c r="C5132" s="28" t="s">
        <v>5062</v>
      </c>
      <c r="D5132" s="28" t="s">
        <v>2842</v>
      </c>
      <c r="E5132" s="29">
        <v>42430</v>
      </c>
      <c r="F5132" s="28" t="s">
        <v>4787</v>
      </c>
      <c r="G5132" s="30">
        <v>1541</v>
      </c>
      <c r="H5132" s="28" t="s">
        <v>16543</v>
      </c>
      <c r="I5132" s="31">
        <v>0</v>
      </c>
      <c r="J5132" s="31">
        <v>6000</v>
      </c>
      <c r="K5132" s="28" t="s">
        <v>16544</v>
      </c>
      <c r="L5132" s="32">
        <f t="shared" si="881"/>
        <v>-6000</v>
      </c>
      <c r="M5132" s="33">
        <f t="shared" si="882"/>
        <v>6000</v>
      </c>
      <c r="N5132" s="34" t="b">
        <v>1</v>
      </c>
      <c r="O5132" s="35">
        <f t="shared" si="883"/>
        <v>6000</v>
      </c>
      <c r="P5132" s="36" t="str">
        <f t="shared" si="884"/>
        <v>G</v>
      </c>
      <c r="Q5132" s="37" t="str">
        <f t="shared" si="885"/>
        <v>Benjamin Seal</v>
      </c>
      <c r="R5132" s="6" t="str">
        <f t="shared" si="886"/>
        <v>G - Benjamin Seal</v>
      </c>
      <c r="S5132" s="6" t="str">
        <f>IFERROR(INDEX('Vendor Over-ride'!$C:$C, MATCH($R:$R,'Vendor Over-ride'!$A:$A,0)),"")</f>
        <v>G - Benjamin Seal</v>
      </c>
      <c r="U5132" s="38" t="str">
        <f t="shared" si="880"/>
        <v>Lottery</v>
      </c>
      <c r="V5132" s="5" t="str">
        <f t="shared" si="890"/>
        <v>AWARD</v>
      </c>
      <c r="W5132" s="5" t="b">
        <f t="shared" si="887"/>
        <v>0</v>
      </c>
      <c r="X5132" s="40">
        <f t="shared" ca="1" si="888"/>
        <v>6000</v>
      </c>
      <c r="Y5132" s="30" t="b">
        <f t="shared" ca="1" si="889"/>
        <v>0</v>
      </c>
    </row>
    <row r="5133" spans="1:25" hidden="1">
      <c r="A5133" s="28" t="s">
        <v>5366</v>
      </c>
      <c r="B5133" s="28" t="s">
        <v>5367</v>
      </c>
      <c r="C5133" s="28" t="s">
        <v>5062</v>
      </c>
      <c r="D5133" s="28" t="s">
        <v>2842</v>
      </c>
      <c r="E5133" s="29">
        <v>42430</v>
      </c>
      <c r="F5133" s="28" t="s">
        <v>4788</v>
      </c>
      <c r="G5133" s="30">
        <v>1541</v>
      </c>
      <c r="H5133" s="28" t="s">
        <v>16545</v>
      </c>
      <c r="I5133" s="31">
        <v>0</v>
      </c>
      <c r="J5133" s="31">
        <v>3750</v>
      </c>
      <c r="K5133" s="28" t="s">
        <v>16546</v>
      </c>
      <c r="L5133" s="32">
        <f t="shared" si="881"/>
        <v>-3750</v>
      </c>
      <c r="M5133" s="33">
        <f t="shared" si="882"/>
        <v>3750</v>
      </c>
      <c r="N5133" s="34" t="b">
        <v>1</v>
      </c>
      <c r="O5133" s="35">
        <f t="shared" si="883"/>
        <v>3750</v>
      </c>
      <c r="P5133" s="36" t="str">
        <f t="shared" si="884"/>
        <v>G</v>
      </c>
      <c r="Q5133" s="37" t="str">
        <f t="shared" si="885"/>
        <v>Katie Paterson &amp; Locus+</v>
      </c>
      <c r="R5133" s="6" t="str">
        <f t="shared" si="886"/>
        <v>G - Katie Paterson &amp; Locus+</v>
      </c>
      <c r="S5133" s="6" t="str">
        <f>IFERROR(INDEX('Vendor Over-ride'!$C:$C, MATCH($R:$R,'Vendor Over-ride'!$A:$A,0)),"")</f>
        <v>G - Katie Paterson &amp; Locus+</v>
      </c>
      <c r="U5133" s="38" t="str">
        <f t="shared" si="880"/>
        <v>Lottery</v>
      </c>
      <c r="V5133" s="5" t="str">
        <f t="shared" si="890"/>
        <v>AWARD</v>
      </c>
      <c r="W5133" s="5" t="b">
        <f t="shared" si="887"/>
        <v>0</v>
      </c>
      <c r="X5133" s="40">
        <f t="shared" ca="1" si="888"/>
        <v>3750</v>
      </c>
      <c r="Y5133" s="30" t="b">
        <f t="shared" ca="1" si="889"/>
        <v>0</v>
      </c>
    </row>
    <row r="5134" spans="1:25" hidden="1">
      <c r="A5134" s="28" t="s">
        <v>5366</v>
      </c>
      <c r="B5134" s="28" t="s">
        <v>5367</v>
      </c>
      <c r="C5134" s="28" t="s">
        <v>5062</v>
      </c>
      <c r="D5134" s="28" t="s">
        <v>2842</v>
      </c>
      <c r="E5134" s="29">
        <v>42430</v>
      </c>
      <c r="F5134" s="28" t="s">
        <v>4789</v>
      </c>
      <c r="G5134" s="30">
        <v>1541</v>
      </c>
      <c r="H5134" s="28" t="s">
        <v>16547</v>
      </c>
      <c r="I5134" s="31">
        <v>0</v>
      </c>
      <c r="J5134" s="31">
        <v>1110</v>
      </c>
      <c r="K5134" s="28" t="s">
        <v>16548</v>
      </c>
      <c r="L5134" s="32">
        <f t="shared" si="881"/>
        <v>-1110</v>
      </c>
      <c r="M5134" s="33">
        <f t="shared" si="882"/>
        <v>1110</v>
      </c>
      <c r="N5134" s="34" t="b">
        <v>1</v>
      </c>
      <c r="O5134" s="35">
        <f t="shared" si="883"/>
        <v>1110</v>
      </c>
      <c r="P5134" s="36" t="str">
        <f t="shared" si="884"/>
        <v>G</v>
      </c>
      <c r="Q5134" s="37" t="str">
        <f t="shared" si="885"/>
        <v>Andante Chamber Choir</v>
      </c>
      <c r="R5134" s="6" t="str">
        <f t="shared" si="886"/>
        <v>G - Andante Chamber Choir</v>
      </c>
      <c r="S5134" s="6" t="str">
        <f>IFERROR(INDEX('Vendor Over-ride'!$C:$C, MATCH($R:$R,'Vendor Over-ride'!$A:$A,0)),"")</f>
        <v>G - Andante Chamber Choir</v>
      </c>
      <c r="U5134" s="38" t="str">
        <f t="shared" si="880"/>
        <v>Lottery</v>
      </c>
      <c r="V5134" s="5" t="str">
        <f t="shared" si="890"/>
        <v>AWARD</v>
      </c>
      <c r="W5134" s="5" t="b">
        <f t="shared" si="887"/>
        <v>0</v>
      </c>
      <c r="X5134" s="40">
        <f t="shared" ca="1" si="888"/>
        <v>1110</v>
      </c>
      <c r="Y5134" s="30" t="b">
        <f t="shared" ca="1" si="889"/>
        <v>0</v>
      </c>
    </row>
    <row r="5135" spans="1:25" hidden="1">
      <c r="A5135" s="28" t="s">
        <v>5366</v>
      </c>
      <c r="B5135" s="28" t="s">
        <v>5367</v>
      </c>
      <c r="C5135" s="28" t="s">
        <v>5062</v>
      </c>
      <c r="D5135" s="28" t="s">
        <v>2842</v>
      </c>
      <c r="E5135" s="29">
        <v>42430</v>
      </c>
      <c r="F5135" s="28" t="s">
        <v>16549</v>
      </c>
      <c r="G5135" s="30">
        <v>1541</v>
      </c>
      <c r="H5135" s="28" t="s">
        <v>16550</v>
      </c>
      <c r="I5135" s="31">
        <v>0</v>
      </c>
      <c r="J5135" s="31">
        <v>5250</v>
      </c>
      <c r="K5135" s="28" t="s">
        <v>16551</v>
      </c>
      <c r="L5135" s="32">
        <f t="shared" si="881"/>
        <v>-5250</v>
      </c>
      <c r="M5135" s="33">
        <f t="shared" si="882"/>
        <v>5250</v>
      </c>
      <c r="N5135" s="34" t="b">
        <v>1</v>
      </c>
      <c r="O5135" s="35">
        <f t="shared" si="883"/>
        <v>5250</v>
      </c>
      <c r="P5135" s="36" t="str">
        <f t="shared" si="884"/>
        <v>I</v>
      </c>
      <c r="Q5135" s="37" t="str">
        <f t="shared" si="885"/>
        <v>Oscar Films Limited</v>
      </c>
      <c r="R5135" s="6" t="str">
        <f t="shared" si="886"/>
        <v>I - Oscar Films Limited</v>
      </c>
      <c r="S5135" s="6" t="str">
        <f>IFERROR(INDEX('Vendor Over-ride'!$C:$C, MATCH($R:$R,'Vendor Over-ride'!$A:$A,0)),"")</f>
        <v>I - Oscar Films Limited</v>
      </c>
      <c r="U5135" s="38" t="str">
        <f t="shared" si="880"/>
        <v>Lottery</v>
      </c>
      <c r="V5135" s="5" t="str">
        <f t="shared" si="890"/>
        <v>AWARD</v>
      </c>
      <c r="W5135" s="5" t="b">
        <f t="shared" si="887"/>
        <v>0</v>
      </c>
      <c r="X5135" s="40">
        <f t="shared" ca="1" si="888"/>
        <v>5250</v>
      </c>
      <c r="Y5135" s="30" t="b">
        <f t="shared" ca="1" si="889"/>
        <v>0</v>
      </c>
    </row>
    <row r="5136" spans="1:25" hidden="1">
      <c r="A5136" s="28" t="s">
        <v>5366</v>
      </c>
      <c r="B5136" s="28" t="s">
        <v>5367</v>
      </c>
      <c r="C5136" s="28" t="s">
        <v>5062</v>
      </c>
      <c r="D5136" s="28" t="s">
        <v>2842</v>
      </c>
      <c r="E5136" s="29">
        <v>42430</v>
      </c>
      <c r="F5136" s="28" t="s">
        <v>4790</v>
      </c>
      <c r="G5136" s="30">
        <v>1541</v>
      </c>
      <c r="H5136" s="28" t="s">
        <v>16552</v>
      </c>
      <c r="I5136" s="31">
        <v>0</v>
      </c>
      <c r="J5136" s="31">
        <v>2000</v>
      </c>
      <c r="K5136" s="28" t="s">
        <v>16553</v>
      </c>
      <c r="L5136" s="32">
        <f t="shared" si="881"/>
        <v>-2000</v>
      </c>
      <c r="M5136" s="33">
        <f t="shared" si="882"/>
        <v>2000</v>
      </c>
      <c r="N5136" s="34" t="b">
        <v>1</v>
      </c>
      <c r="O5136" s="35">
        <f t="shared" si="883"/>
        <v>2000</v>
      </c>
      <c r="P5136" s="36" t="str">
        <f t="shared" si="884"/>
        <v>T</v>
      </c>
      <c r="Q5136" s="37" t="str">
        <f t="shared" si="885"/>
        <v>Hidden Giants Limited</v>
      </c>
      <c r="R5136" s="6" t="str">
        <f t="shared" si="886"/>
        <v>T - Hidden Giants Limited</v>
      </c>
      <c r="S5136" s="6" t="str">
        <f>IFERROR(INDEX('Vendor Over-ride'!$C:$C, MATCH($R:$R,'Vendor Over-ride'!$A:$A,0)),"")</f>
        <v>T - Hidden Giants Limited</v>
      </c>
      <c r="U5136" s="38" t="str">
        <f t="shared" si="880"/>
        <v>Lottery</v>
      </c>
      <c r="V5136" s="5" t="str">
        <f t="shared" si="890"/>
        <v>TRADE</v>
      </c>
      <c r="W5136" s="5" t="b">
        <f t="shared" si="887"/>
        <v>0</v>
      </c>
      <c r="X5136" s="40">
        <f t="shared" ca="1" si="888"/>
        <v>2000</v>
      </c>
      <c r="Y5136" s="30" t="b">
        <f t="shared" ca="1" si="889"/>
        <v>0</v>
      </c>
    </row>
    <row r="5137" spans="1:25" hidden="1">
      <c r="A5137" s="28" t="s">
        <v>5366</v>
      </c>
      <c r="B5137" s="28" t="s">
        <v>5367</v>
      </c>
      <c r="C5137" s="28" t="s">
        <v>5062</v>
      </c>
      <c r="D5137" s="28" t="s">
        <v>2842</v>
      </c>
      <c r="E5137" s="29">
        <v>42430</v>
      </c>
      <c r="F5137" s="28" t="s">
        <v>4791</v>
      </c>
      <c r="G5137" s="30">
        <v>1541</v>
      </c>
      <c r="H5137" s="28" t="s">
        <v>16554</v>
      </c>
      <c r="I5137" s="31">
        <v>0</v>
      </c>
      <c r="J5137" s="31">
        <v>600</v>
      </c>
      <c r="K5137" s="28" t="s">
        <v>16555</v>
      </c>
      <c r="L5137" s="32">
        <f t="shared" si="881"/>
        <v>-600</v>
      </c>
      <c r="M5137" s="33">
        <f t="shared" si="882"/>
        <v>600</v>
      </c>
      <c r="N5137" s="34" t="b">
        <v>1</v>
      </c>
      <c r="O5137" s="35">
        <f t="shared" si="883"/>
        <v>600</v>
      </c>
      <c r="P5137" s="36" t="str">
        <f t="shared" si="884"/>
        <v>T</v>
      </c>
      <c r="Q5137" s="37" t="str">
        <f t="shared" si="885"/>
        <v>The Stove Network Ltd</v>
      </c>
      <c r="R5137" s="6" t="str">
        <f t="shared" si="886"/>
        <v>T - The Stove Network Ltd</v>
      </c>
      <c r="S5137" s="6" t="str">
        <f>IFERROR(INDEX('Vendor Over-ride'!$C:$C, MATCH($R:$R,'Vendor Over-ride'!$A:$A,0)),"")</f>
        <v>T - Stove Network Ltd, The</v>
      </c>
      <c r="U5137" s="38" t="str">
        <f t="shared" si="880"/>
        <v>Lottery</v>
      </c>
      <c r="V5137" s="5" t="str">
        <f t="shared" si="890"/>
        <v>TRADE</v>
      </c>
      <c r="W5137" s="5" t="b">
        <f t="shared" si="887"/>
        <v>0</v>
      </c>
      <c r="X5137" s="40">
        <f t="shared" ca="1" si="888"/>
        <v>1270</v>
      </c>
      <c r="Y5137" s="30" t="b">
        <f t="shared" ca="1" si="889"/>
        <v>0</v>
      </c>
    </row>
    <row r="5138" spans="1:25" hidden="1">
      <c r="A5138" s="28" t="s">
        <v>5366</v>
      </c>
      <c r="B5138" s="28" t="s">
        <v>5367</v>
      </c>
      <c r="C5138" s="28" t="s">
        <v>5062</v>
      </c>
      <c r="D5138" s="28" t="s">
        <v>2842</v>
      </c>
      <c r="E5138" s="29">
        <v>42437</v>
      </c>
      <c r="F5138" s="28" t="s">
        <v>4793</v>
      </c>
      <c r="G5138" s="30">
        <v>1554</v>
      </c>
      <c r="H5138" s="28" t="s">
        <v>16556</v>
      </c>
      <c r="I5138" s="31">
        <v>0</v>
      </c>
      <c r="J5138" s="31">
        <v>750</v>
      </c>
      <c r="K5138" s="28" t="s">
        <v>14244</v>
      </c>
      <c r="L5138" s="32">
        <f t="shared" si="881"/>
        <v>-750</v>
      </c>
      <c r="M5138" s="33">
        <f t="shared" si="882"/>
        <v>750</v>
      </c>
      <c r="N5138" s="34" t="b">
        <v>1</v>
      </c>
      <c r="O5138" s="35">
        <f t="shared" si="883"/>
        <v>750</v>
      </c>
      <c r="P5138" s="36" t="str">
        <f t="shared" si="884"/>
        <v>G</v>
      </c>
      <c r="Q5138" s="37" t="str">
        <f t="shared" si="885"/>
        <v>Jennifer R Wicks</v>
      </c>
      <c r="R5138" s="6" t="str">
        <f t="shared" si="886"/>
        <v>G - Jennifer R Wicks</v>
      </c>
      <c r="S5138" s="6" t="str">
        <f>IFERROR(INDEX('Vendor Over-ride'!$C:$C, MATCH($R:$R,'Vendor Over-ride'!$A:$A,0)),"")</f>
        <v>G - Jennifer R Wicks</v>
      </c>
      <c r="U5138" s="38" t="str">
        <f t="shared" si="880"/>
        <v>Lottery</v>
      </c>
      <c r="V5138" s="5" t="str">
        <f t="shared" si="890"/>
        <v>AWARD</v>
      </c>
      <c r="W5138" s="5" t="b">
        <f t="shared" si="887"/>
        <v>0</v>
      </c>
      <c r="X5138" s="40">
        <f t="shared" ca="1" si="888"/>
        <v>3000</v>
      </c>
      <c r="Y5138" s="30" t="b">
        <f t="shared" ca="1" si="889"/>
        <v>0</v>
      </c>
    </row>
    <row r="5139" spans="1:25">
      <c r="A5139" s="28" t="s">
        <v>5366</v>
      </c>
      <c r="B5139" s="28" t="s">
        <v>5367</v>
      </c>
      <c r="C5139" s="28" t="s">
        <v>5062</v>
      </c>
      <c r="D5139" s="28" t="s">
        <v>2842</v>
      </c>
      <c r="E5139" s="29">
        <v>42437</v>
      </c>
      <c r="F5139" s="28" t="s">
        <v>4794</v>
      </c>
      <c r="G5139" s="30">
        <v>1554</v>
      </c>
      <c r="H5139" s="28" t="s">
        <v>16557</v>
      </c>
      <c r="I5139" s="31">
        <v>0</v>
      </c>
      <c r="J5139" s="31">
        <v>4000</v>
      </c>
      <c r="K5139" s="28" t="s">
        <v>14257</v>
      </c>
      <c r="L5139" s="32">
        <f t="shared" si="881"/>
        <v>-4000</v>
      </c>
      <c r="M5139" s="33">
        <f t="shared" si="882"/>
        <v>4000</v>
      </c>
      <c r="N5139" s="34" t="b">
        <v>1</v>
      </c>
      <c r="O5139" s="35">
        <f t="shared" si="883"/>
        <v>4000</v>
      </c>
      <c r="P5139" s="36" t="str">
        <f t="shared" si="884"/>
        <v>G</v>
      </c>
      <c r="Q5139" s="37" t="str">
        <f t="shared" si="885"/>
        <v>Glasgow Life</v>
      </c>
      <c r="R5139" s="6" t="str">
        <f t="shared" si="886"/>
        <v>G - Glasgow Life</v>
      </c>
      <c r="S5139" s="6" t="str">
        <f>IFERROR(INDEX('Vendor Over-ride'!$C:$C, MATCH($R:$R,'Vendor Over-ride'!$A:$A,0)),"")</f>
        <v>G - Glasgow Life</v>
      </c>
      <c r="U5139" s="38" t="str">
        <f t="shared" si="880"/>
        <v>Lottery</v>
      </c>
      <c r="V5139" s="5" t="str">
        <f t="shared" si="890"/>
        <v>AWARD</v>
      </c>
      <c r="W5139" s="5" t="b">
        <f t="shared" si="887"/>
        <v>0</v>
      </c>
      <c r="X5139" s="40">
        <f t="shared" ca="1" si="888"/>
        <v>114000</v>
      </c>
      <c r="Y5139" s="30" t="b">
        <f t="shared" ca="1" si="889"/>
        <v>1</v>
      </c>
    </row>
    <row r="5140" spans="1:25" hidden="1">
      <c r="A5140" s="28" t="s">
        <v>5366</v>
      </c>
      <c r="B5140" s="28" t="s">
        <v>5367</v>
      </c>
      <c r="C5140" s="28" t="s">
        <v>5062</v>
      </c>
      <c r="D5140" s="28" t="s">
        <v>2842</v>
      </c>
      <c r="E5140" s="29">
        <v>42437</v>
      </c>
      <c r="F5140" s="28" t="s">
        <v>4795</v>
      </c>
      <c r="G5140" s="30">
        <v>1554</v>
      </c>
      <c r="H5140" s="28" t="s">
        <v>16558</v>
      </c>
      <c r="I5140" s="31">
        <v>0</v>
      </c>
      <c r="J5140" s="31">
        <v>2892</v>
      </c>
      <c r="K5140" s="28" t="s">
        <v>14436</v>
      </c>
      <c r="L5140" s="32">
        <f t="shared" si="881"/>
        <v>-2892</v>
      </c>
      <c r="M5140" s="33">
        <f t="shared" si="882"/>
        <v>2892</v>
      </c>
      <c r="N5140" s="34" t="b">
        <v>1</v>
      </c>
      <c r="O5140" s="35">
        <f t="shared" si="883"/>
        <v>2892</v>
      </c>
      <c r="P5140" s="36" t="str">
        <f t="shared" si="884"/>
        <v>G</v>
      </c>
      <c r="Q5140" s="37" t="str">
        <f t="shared" si="885"/>
        <v>Julia Taudevin</v>
      </c>
      <c r="R5140" s="6" t="str">
        <f t="shared" si="886"/>
        <v>G - Julia Taudevin</v>
      </c>
      <c r="S5140" s="6" t="str">
        <f>IFERROR(INDEX('Vendor Over-ride'!$C:$C, MATCH($R:$R,'Vendor Over-ride'!$A:$A,0)),"")</f>
        <v>G - Julia Taudevin</v>
      </c>
      <c r="U5140" s="38" t="str">
        <f t="shared" si="880"/>
        <v>Lottery</v>
      </c>
      <c r="V5140" s="5" t="str">
        <f t="shared" si="890"/>
        <v>AWARD</v>
      </c>
      <c r="W5140" s="5" t="b">
        <f t="shared" si="887"/>
        <v>0</v>
      </c>
      <c r="X5140" s="40">
        <f t="shared" ca="1" si="888"/>
        <v>14570</v>
      </c>
      <c r="Y5140" s="30" t="b">
        <f t="shared" ca="1" si="889"/>
        <v>0</v>
      </c>
    </row>
    <row r="5141" spans="1:25" hidden="1">
      <c r="A5141" s="28" t="s">
        <v>5366</v>
      </c>
      <c r="B5141" s="28" t="s">
        <v>5367</v>
      </c>
      <c r="C5141" s="28" t="s">
        <v>5062</v>
      </c>
      <c r="D5141" s="28" t="s">
        <v>2842</v>
      </c>
      <c r="E5141" s="29">
        <v>42437</v>
      </c>
      <c r="F5141" s="28" t="s">
        <v>4796</v>
      </c>
      <c r="G5141" s="30">
        <v>1554</v>
      </c>
      <c r="H5141" s="28" t="s">
        <v>16559</v>
      </c>
      <c r="I5141" s="31">
        <v>0</v>
      </c>
      <c r="J5141" s="31">
        <v>10000</v>
      </c>
      <c r="K5141" s="28" t="s">
        <v>14557</v>
      </c>
      <c r="L5141" s="32">
        <f t="shared" si="881"/>
        <v>-10000</v>
      </c>
      <c r="M5141" s="33">
        <f t="shared" si="882"/>
        <v>10000</v>
      </c>
      <c r="N5141" s="34" t="b">
        <v>1</v>
      </c>
      <c r="O5141" s="35">
        <f t="shared" si="883"/>
        <v>10000</v>
      </c>
      <c r="P5141" s="36" t="str">
        <f t="shared" si="884"/>
        <v>G</v>
      </c>
      <c r="Q5141" s="37" t="str">
        <f t="shared" si="885"/>
        <v>Once Were Farmers Ltd</v>
      </c>
      <c r="R5141" s="6" t="str">
        <f t="shared" si="886"/>
        <v>G - Once Were Farmers Ltd</v>
      </c>
      <c r="S5141" s="6" t="str">
        <f>IFERROR(INDEX('Vendor Over-ride'!$C:$C, MATCH($R:$R,'Vendor Over-ride'!$A:$A,0)),"")</f>
        <v>G - Once Were Farmers Ltd</v>
      </c>
      <c r="U5141" s="38" t="str">
        <f t="shared" si="880"/>
        <v>Lottery</v>
      </c>
      <c r="V5141" s="5" t="str">
        <f t="shared" si="890"/>
        <v>AWARD</v>
      </c>
      <c r="W5141" s="5" t="b">
        <f t="shared" si="887"/>
        <v>0</v>
      </c>
      <c r="X5141" s="40">
        <f t="shared" ca="1" si="888"/>
        <v>12719</v>
      </c>
      <c r="Y5141" s="30" t="b">
        <f t="shared" ca="1" si="889"/>
        <v>0</v>
      </c>
    </row>
    <row r="5142" spans="1:25" hidden="1">
      <c r="A5142" s="28" t="s">
        <v>5366</v>
      </c>
      <c r="B5142" s="28" t="s">
        <v>5367</v>
      </c>
      <c r="C5142" s="28" t="s">
        <v>5062</v>
      </c>
      <c r="D5142" s="28" t="s">
        <v>2842</v>
      </c>
      <c r="E5142" s="29">
        <v>42437</v>
      </c>
      <c r="F5142" s="28" t="s">
        <v>4797</v>
      </c>
      <c r="G5142" s="30">
        <v>1554</v>
      </c>
      <c r="H5142" s="28" t="s">
        <v>16560</v>
      </c>
      <c r="I5142" s="31">
        <v>0</v>
      </c>
      <c r="J5142" s="31">
        <v>750</v>
      </c>
      <c r="K5142" s="28" t="s">
        <v>14573</v>
      </c>
      <c r="L5142" s="32">
        <f t="shared" si="881"/>
        <v>-750</v>
      </c>
      <c r="M5142" s="33">
        <f t="shared" si="882"/>
        <v>750</v>
      </c>
      <c r="N5142" s="34" t="b">
        <v>1</v>
      </c>
      <c r="O5142" s="35">
        <f t="shared" si="883"/>
        <v>750</v>
      </c>
      <c r="P5142" s="36" t="str">
        <f t="shared" si="884"/>
        <v>G</v>
      </c>
      <c r="Q5142" s="37" t="str">
        <f t="shared" si="885"/>
        <v>Fanny Lam Christie</v>
      </c>
      <c r="R5142" s="6" t="str">
        <f t="shared" si="886"/>
        <v>G - Fanny Lam Christie</v>
      </c>
      <c r="S5142" s="6" t="str">
        <f>IFERROR(INDEX('Vendor Over-ride'!$C:$C, MATCH($R:$R,'Vendor Over-ride'!$A:$A,0)),"")</f>
        <v>G - Fanny Lam Christie</v>
      </c>
      <c r="U5142" s="38" t="str">
        <f t="shared" si="880"/>
        <v>Lottery</v>
      </c>
      <c r="V5142" s="5" t="str">
        <f t="shared" si="890"/>
        <v>AWARD</v>
      </c>
      <c r="W5142" s="5" t="b">
        <f t="shared" si="887"/>
        <v>0</v>
      </c>
      <c r="X5142" s="40">
        <f t="shared" ca="1" si="888"/>
        <v>3000</v>
      </c>
      <c r="Y5142" s="30" t="b">
        <f t="shared" ca="1" si="889"/>
        <v>0</v>
      </c>
    </row>
    <row r="5143" spans="1:25" hidden="1">
      <c r="A5143" s="28" t="s">
        <v>5366</v>
      </c>
      <c r="B5143" s="28" t="s">
        <v>5367</v>
      </c>
      <c r="C5143" s="28" t="s">
        <v>5062</v>
      </c>
      <c r="D5143" s="28" t="s">
        <v>2842</v>
      </c>
      <c r="E5143" s="29">
        <v>42437</v>
      </c>
      <c r="F5143" s="28" t="s">
        <v>4798</v>
      </c>
      <c r="G5143" s="30">
        <v>1554</v>
      </c>
      <c r="H5143" s="28" t="s">
        <v>16561</v>
      </c>
      <c r="I5143" s="31">
        <v>0</v>
      </c>
      <c r="J5143" s="31">
        <v>3000</v>
      </c>
      <c r="K5143" s="28" t="s">
        <v>16562</v>
      </c>
      <c r="L5143" s="32">
        <f t="shared" si="881"/>
        <v>-3000</v>
      </c>
      <c r="M5143" s="33">
        <f t="shared" si="882"/>
        <v>3000</v>
      </c>
      <c r="N5143" s="34" t="b">
        <v>1</v>
      </c>
      <c r="O5143" s="35">
        <f t="shared" si="883"/>
        <v>3000</v>
      </c>
      <c r="P5143" s="36" t="str">
        <f t="shared" si="884"/>
        <v>G</v>
      </c>
      <c r="Q5143" s="37" t="str">
        <f t="shared" si="885"/>
        <v>Traquair Enterprises</v>
      </c>
      <c r="R5143" s="6" t="str">
        <f t="shared" si="886"/>
        <v>G - Traquair Enterprises</v>
      </c>
      <c r="S5143" s="6" t="str">
        <f>IFERROR(INDEX('Vendor Over-ride'!$C:$C, MATCH($R:$R,'Vendor Over-ride'!$A:$A,0)),"")</f>
        <v>G - Traquair Enterprises</v>
      </c>
      <c r="U5143" s="38" t="str">
        <f t="shared" si="880"/>
        <v>Lottery</v>
      </c>
      <c r="V5143" s="5" t="str">
        <f t="shared" si="890"/>
        <v>AWARD</v>
      </c>
      <c r="W5143" s="5" t="b">
        <f t="shared" si="887"/>
        <v>0</v>
      </c>
      <c r="X5143" s="40">
        <f t="shared" ca="1" si="888"/>
        <v>12000</v>
      </c>
      <c r="Y5143" s="30" t="b">
        <f t="shared" ca="1" si="889"/>
        <v>0</v>
      </c>
    </row>
    <row r="5144" spans="1:25" hidden="1">
      <c r="A5144" s="28" t="s">
        <v>5366</v>
      </c>
      <c r="B5144" s="28" t="s">
        <v>5367</v>
      </c>
      <c r="C5144" s="28" t="s">
        <v>5062</v>
      </c>
      <c r="D5144" s="28" t="s">
        <v>2842</v>
      </c>
      <c r="E5144" s="29">
        <v>42437</v>
      </c>
      <c r="F5144" s="28" t="s">
        <v>4799</v>
      </c>
      <c r="G5144" s="30">
        <v>1554</v>
      </c>
      <c r="H5144" s="28" t="s">
        <v>16563</v>
      </c>
      <c r="I5144" s="31">
        <v>0</v>
      </c>
      <c r="J5144" s="31">
        <v>2066.27</v>
      </c>
      <c r="K5144" s="28" t="s">
        <v>14963</v>
      </c>
      <c r="L5144" s="32">
        <f t="shared" si="881"/>
        <v>-2066.27</v>
      </c>
      <c r="M5144" s="33">
        <f t="shared" si="882"/>
        <v>2066.27</v>
      </c>
      <c r="N5144" s="34" t="b">
        <v>1</v>
      </c>
      <c r="O5144" s="35">
        <f t="shared" si="883"/>
        <v>2066.27</v>
      </c>
      <c r="P5144" s="36" t="str">
        <f t="shared" si="884"/>
        <v>G</v>
      </c>
      <c r="Q5144" s="37" t="str">
        <f t="shared" si="885"/>
        <v>Nick Turner</v>
      </c>
      <c r="R5144" s="6" t="str">
        <f t="shared" si="886"/>
        <v>G - Nick Turner</v>
      </c>
      <c r="S5144" s="6" t="str">
        <f>IFERROR(INDEX('Vendor Over-ride'!$C:$C, MATCH($R:$R,'Vendor Over-ride'!$A:$A,0)),"")</f>
        <v>G - Nick Turner</v>
      </c>
      <c r="U5144" s="38" t="str">
        <f t="shared" si="880"/>
        <v>Lottery</v>
      </c>
      <c r="V5144" s="5" t="str">
        <f t="shared" si="890"/>
        <v>AWARD</v>
      </c>
      <c r="W5144" s="5" t="b">
        <f t="shared" si="887"/>
        <v>0</v>
      </c>
      <c r="X5144" s="40">
        <f t="shared" ca="1" si="888"/>
        <v>9154.27</v>
      </c>
      <c r="Y5144" s="30" t="b">
        <f t="shared" ca="1" si="889"/>
        <v>0</v>
      </c>
    </row>
    <row r="5145" spans="1:25">
      <c r="A5145" s="28" t="s">
        <v>5366</v>
      </c>
      <c r="B5145" s="28" t="s">
        <v>5367</v>
      </c>
      <c r="C5145" s="28" t="s">
        <v>5062</v>
      </c>
      <c r="D5145" s="28" t="s">
        <v>2842</v>
      </c>
      <c r="E5145" s="29">
        <v>42437</v>
      </c>
      <c r="F5145" s="28" t="s">
        <v>16564</v>
      </c>
      <c r="G5145" s="30">
        <v>1554</v>
      </c>
      <c r="H5145" s="28" t="s">
        <v>16565</v>
      </c>
      <c r="I5145" s="31">
        <v>0</v>
      </c>
      <c r="J5145" s="31">
        <v>6250</v>
      </c>
      <c r="K5145" s="28" t="s">
        <v>15211</v>
      </c>
      <c r="L5145" s="32">
        <f t="shared" si="881"/>
        <v>-6250</v>
      </c>
      <c r="M5145" s="33">
        <f t="shared" si="882"/>
        <v>6250</v>
      </c>
      <c r="N5145" s="34" t="b">
        <v>1</v>
      </c>
      <c r="O5145" s="35">
        <f t="shared" si="883"/>
        <v>6250</v>
      </c>
      <c r="P5145" s="36" t="str">
        <f t="shared" si="884"/>
        <v>G</v>
      </c>
      <c r="Q5145" s="37" t="str">
        <f t="shared" si="885"/>
        <v>Falkirk Community Trust</v>
      </c>
      <c r="R5145" s="6" t="str">
        <f t="shared" si="886"/>
        <v>G - Falkirk Community Trust</v>
      </c>
      <c r="S5145" s="6" t="str">
        <f>IFERROR(INDEX('Vendor Over-ride'!$C:$C, MATCH($R:$R,'Vendor Over-ride'!$A:$A,0)),"")</f>
        <v>G - Falkirk Community Trust</v>
      </c>
      <c r="U5145" s="38" t="str">
        <f t="shared" si="880"/>
        <v>Lottery</v>
      </c>
      <c r="V5145" s="5" t="str">
        <f t="shared" si="890"/>
        <v>AWARD</v>
      </c>
      <c r="W5145" s="5" t="b">
        <f t="shared" si="887"/>
        <v>0</v>
      </c>
      <c r="X5145" s="40">
        <f t="shared" ca="1" si="888"/>
        <v>84955</v>
      </c>
      <c r="Y5145" s="30" t="b">
        <f t="shared" ca="1" si="889"/>
        <v>1</v>
      </c>
    </row>
    <row r="5146" spans="1:25">
      <c r="A5146" s="28" t="s">
        <v>5366</v>
      </c>
      <c r="B5146" s="28" t="s">
        <v>5367</v>
      </c>
      <c r="C5146" s="28" t="s">
        <v>5062</v>
      </c>
      <c r="D5146" s="28" t="s">
        <v>2842</v>
      </c>
      <c r="E5146" s="29">
        <v>42437</v>
      </c>
      <c r="F5146" s="28" t="s">
        <v>4800</v>
      </c>
      <c r="G5146" s="30">
        <v>1554</v>
      </c>
      <c r="H5146" s="28" t="s">
        <v>16566</v>
      </c>
      <c r="I5146" s="31">
        <v>0</v>
      </c>
      <c r="J5146" s="31">
        <v>18750</v>
      </c>
      <c r="K5146" s="28" t="s">
        <v>15273</v>
      </c>
      <c r="L5146" s="32">
        <f t="shared" si="881"/>
        <v>-18750</v>
      </c>
      <c r="M5146" s="33">
        <f t="shared" si="882"/>
        <v>18750</v>
      </c>
      <c r="N5146" s="34" t="b">
        <v>1</v>
      </c>
      <c r="O5146" s="35">
        <f t="shared" si="883"/>
        <v>18750</v>
      </c>
      <c r="P5146" s="36" t="str">
        <f t="shared" si="884"/>
        <v>G</v>
      </c>
      <c r="Q5146" s="37" t="str">
        <f t="shared" si="885"/>
        <v>Aros (Isle of Skye) Ltd</v>
      </c>
      <c r="R5146" s="6" t="str">
        <f t="shared" si="886"/>
        <v>G - Aros (Isle of Skye) Ltd</v>
      </c>
      <c r="S5146" s="6" t="str">
        <f>IFERROR(INDEX('Vendor Over-ride'!$C:$C, MATCH($R:$R,'Vendor Over-ride'!$A:$A,0)),"")</f>
        <v>G - Aros (Isle of Skye) Ltd</v>
      </c>
      <c r="U5146" s="38" t="str">
        <f t="shared" si="880"/>
        <v>Lottery</v>
      </c>
      <c r="V5146" s="5" t="str">
        <f t="shared" si="890"/>
        <v>AWARD</v>
      </c>
      <c r="W5146" s="5" t="b">
        <f t="shared" si="887"/>
        <v>0</v>
      </c>
      <c r="X5146" s="40">
        <f t="shared" ca="1" si="888"/>
        <v>195000</v>
      </c>
      <c r="Y5146" s="30" t="b">
        <f t="shared" ca="1" si="889"/>
        <v>1</v>
      </c>
    </row>
    <row r="5147" spans="1:25" hidden="1">
      <c r="A5147" s="28" t="s">
        <v>5366</v>
      </c>
      <c r="B5147" s="28" t="s">
        <v>5367</v>
      </c>
      <c r="C5147" s="28" t="s">
        <v>5062</v>
      </c>
      <c r="D5147" s="28" t="s">
        <v>2842</v>
      </c>
      <c r="E5147" s="29">
        <v>42437</v>
      </c>
      <c r="F5147" s="28" t="s">
        <v>4802</v>
      </c>
      <c r="G5147" s="30">
        <v>1554</v>
      </c>
      <c r="H5147" s="28" t="s">
        <v>16567</v>
      </c>
      <c r="I5147" s="31">
        <v>0</v>
      </c>
      <c r="J5147" s="31">
        <v>3375</v>
      </c>
      <c r="K5147" s="28" t="s">
        <v>15428</v>
      </c>
      <c r="L5147" s="32">
        <f t="shared" si="881"/>
        <v>-3375</v>
      </c>
      <c r="M5147" s="33">
        <f t="shared" si="882"/>
        <v>3375</v>
      </c>
      <c r="N5147" s="34" t="b">
        <v>1</v>
      </c>
      <c r="O5147" s="35">
        <f t="shared" si="883"/>
        <v>3375</v>
      </c>
      <c r="P5147" s="36" t="str">
        <f t="shared" si="884"/>
        <v>G</v>
      </c>
      <c r="Q5147" s="37" t="str">
        <f t="shared" si="885"/>
        <v>Tromolo Productions Ltd</v>
      </c>
      <c r="R5147" s="6" t="str">
        <f t="shared" si="886"/>
        <v>G - Tromolo Productions Ltd</v>
      </c>
      <c r="S5147" s="6" t="str">
        <f>IFERROR(INDEX('Vendor Over-ride'!$C:$C, MATCH($R:$R,'Vendor Over-ride'!$A:$A,0)),"")</f>
        <v>G - Tromolo Productions Ltd</v>
      </c>
      <c r="U5147" s="38" t="str">
        <f t="shared" si="880"/>
        <v>Lottery</v>
      </c>
      <c r="V5147" s="5" t="str">
        <f t="shared" si="890"/>
        <v>AWARD</v>
      </c>
      <c r="W5147" s="5" t="b">
        <f t="shared" si="887"/>
        <v>0</v>
      </c>
      <c r="X5147" s="40">
        <f t="shared" ca="1" si="888"/>
        <v>13500</v>
      </c>
      <c r="Y5147" s="30" t="b">
        <f t="shared" ca="1" si="889"/>
        <v>0</v>
      </c>
    </row>
    <row r="5148" spans="1:25">
      <c r="A5148" s="28" t="s">
        <v>5366</v>
      </c>
      <c r="B5148" s="28" t="s">
        <v>5367</v>
      </c>
      <c r="C5148" s="28" t="s">
        <v>5062</v>
      </c>
      <c r="D5148" s="28" t="s">
        <v>2842</v>
      </c>
      <c r="E5148" s="29">
        <v>42437</v>
      </c>
      <c r="F5148" s="28" t="s">
        <v>4803</v>
      </c>
      <c r="G5148" s="30">
        <v>1554</v>
      </c>
      <c r="H5148" s="28" t="s">
        <v>16568</v>
      </c>
      <c r="I5148" s="31">
        <v>0</v>
      </c>
      <c r="J5148" s="31">
        <v>28239</v>
      </c>
      <c r="K5148" s="28" t="s">
        <v>15632</v>
      </c>
      <c r="L5148" s="32">
        <f t="shared" si="881"/>
        <v>-28239</v>
      </c>
      <c r="M5148" s="33">
        <f t="shared" si="882"/>
        <v>28239</v>
      </c>
      <c r="N5148" s="34" t="b">
        <v>1</v>
      </c>
      <c r="O5148" s="35">
        <f t="shared" si="883"/>
        <v>28239</v>
      </c>
      <c r="P5148" s="36" t="str">
        <f t="shared" si="884"/>
        <v>G</v>
      </c>
      <c r="Q5148" s="37" t="str">
        <f t="shared" si="885"/>
        <v>Claire Cunningham</v>
      </c>
      <c r="R5148" s="6" t="str">
        <f t="shared" si="886"/>
        <v>G - Claire Cunningham</v>
      </c>
      <c r="S5148" s="6" t="str">
        <f>IFERROR(INDEX('Vendor Over-ride'!$C:$C, MATCH($R:$R,'Vendor Over-ride'!$A:$A,0)),"")</f>
        <v>G - Claire Cunningham</v>
      </c>
      <c r="U5148" s="38" t="str">
        <f t="shared" si="880"/>
        <v>Lottery</v>
      </c>
      <c r="V5148" s="5" t="str">
        <f t="shared" si="890"/>
        <v>AWARD</v>
      </c>
      <c r="W5148" s="5" t="b">
        <f t="shared" si="887"/>
        <v>1</v>
      </c>
      <c r="X5148" s="40">
        <f t="shared" ca="1" si="888"/>
        <v>60199</v>
      </c>
      <c r="Y5148" s="30" t="b">
        <f t="shared" ca="1" si="889"/>
        <v>1</v>
      </c>
    </row>
    <row r="5149" spans="1:25" hidden="1">
      <c r="A5149" s="28" t="s">
        <v>5366</v>
      </c>
      <c r="B5149" s="28" t="s">
        <v>5367</v>
      </c>
      <c r="C5149" s="28" t="s">
        <v>5062</v>
      </c>
      <c r="D5149" s="28" t="s">
        <v>2842</v>
      </c>
      <c r="E5149" s="29">
        <v>42437</v>
      </c>
      <c r="F5149" s="28" t="s">
        <v>4804</v>
      </c>
      <c r="G5149" s="30">
        <v>1554</v>
      </c>
      <c r="H5149" s="28" t="s">
        <v>16569</v>
      </c>
      <c r="I5149" s="31">
        <v>0</v>
      </c>
      <c r="J5149" s="31">
        <v>6000</v>
      </c>
      <c r="K5149" s="28" t="s">
        <v>15674</v>
      </c>
      <c r="L5149" s="32">
        <f t="shared" si="881"/>
        <v>-6000</v>
      </c>
      <c r="M5149" s="33">
        <f t="shared" si="882"/>
        <v>6000</v>
      </c>
      <c r="N5149" s="34" t="b">
        <v>1</v>
      </c>
      <c r="O5149" s="35">
        <f t="shared" si="883"/>
        <v>6000</v>
      </c>
      <c r="P5149" s="36" t="str">
        <f t="shared" si="884"/>
        <v>G</v>
      </c>
      <c r="Q5149" s="37" t="str">
        <f t="shared" si="885"/>
        <v>Generator Projects</v>
      </c>
      <c r="R5149" s="6" t="str">
        <f t="shared" si="886"/>
        <v>G - Generator Projects</v>
      </c>
      <c r="S5149" s="6" t="str">
        <f>IFERROR(INDEX('Vendor Over-ride'!$C:$C, MATCH($R:$R,'Vendor Over-ride'!$A:$A,0)),"")</f>
        <v>G - Generator Projects</v>
      </c>
      <c r="U5149" s="38" t="str">
        <f t="shared" si="880"/>
        <v>Lottery</v>
      </c>
      <c r="V5149" s="5" t="str">
        <f t="shared" si="890"/>
        <v>AWARD</v>
      </c>
      <c r="W5149" s="5" t="b">
        <f t="shared" si="887"/>
        <v>0</v>
      </c>
      <c r="X5149" s="40">
        <f t="shared" ca="1" si="888"/>
        <v>15375</v>
      </c>
      <c r="Y5149" s="30" t="b">
        <f t="shared" ca="1" si="889"/>
        <v>0</v>
      </c>
    </row>
    <row r="5150" spans="1:25" hidden="1">
      <c r="A5150" s="28" t="s">
        <v>5366</v>
      </c>
      <c r="B5150" s="28" t="s">
        <v>5367</v>
      </c>
      <c r="C5150" s="28" t="s">
        <v>5062</v>
      </c>
      <c r="D5150" s="28" t="s">
        <v>2842</v>
      </c>
      <c r="E5150" s="29">
        <v>42437</v>
      </c>
      <c r="F5150" s="28" t="s">
        <v>4805</v>
      </c>
      <c r="G5150" s="30">
        <v>1554</v>
      </c>
      <c r="H5150" s="28" t="s">
        <v>16570</v>
      </c>
      <c r="I5150" s="31">
        <v>0</v>
      </c>
      <c r="J5150" s="31">
        <v>250</v>
      </c>
      <c r="K5150" s="28" t="s">
        <v>15712</v>
      </c>
      <c r="L5150" s="32">
        <f t="shared" si="881"/>
        <v>-250</v>
      </c>
      <c r="M5150" s="33">
        <f t="shared" si="882"/>
        <v>250</v>
      </c>
      <c r="N5150" s="34" t="b">
        <v>1</v>
      </c>
      <c r="O5150" s="35">
        <f t="shared" si="883"/>
        <v>250</v>
      </c>
      <c r="P5150" s="36" t="str">
        <f t="shared" si="884"/>
        <v>G</v>
      </c>
      <c r="Q5150" s="37" t="str">
        <f t="shared" si="885"/>
        <v>Marion Ferguson</v>
      </c>
      <c r="R5150" s="6" t="str">
        <f t="shared" si="886"/>
        <v>G - Marion Ferguson</v>
      </c>
      <c r="S5150" s="6" t="str">
        <f>IFERROR(INDEX('Vendor Over-ride'!$C:$C, MATCH($R:$R,'Vendor Over-ride'!$A:$A,0)),"")</f>
        <v>G - Marion Ferguson</v>
      </c>
      <c r="U5150" s="38" t="str">
        <f t="shared" si="880"/>
        <v>Lottery</v>
      </c>
      <c r="V5150" s="5" t="str">
        <f t="shared" si="890"/>
        <v>AWARD</v>
      </c>
      <c r="W5150" s="5" t="b">
        <f t="shared" si="887"/>
        <v>0</v>
      </c>
      <c r="X5150" s="40">
        <f t="shared" ca="1" si="888"/>
        <v>1000</v>
      </c>
      <c r="Y5150" s="30" t="b">
        <f t="shared" ca="1" si="889"/>
        <v>0</v>
      </c>
    </row>
    <row r="5151" spans="1:25">
      <c r="A5151" s="28" t="s">
        <v>5366</v>
      </c>
      <c r="B5151" s="28" t="s">
        <v>5367</v>
      </c>
      <c r="C5151" s="28" t="s">
        <v>5062</v>
      </c>
      <c r="D5151" s="28" t="s">
        <v>2842</v>
      </c>
      <c r="E5151" s="29">
        <v>42437</v>
      </c>
      <c r="F5151" s="28" t="s">
        <v>4806</v>
      </c>
      <c r="G5151" s="30">
        <v>1554</v>
      </c>
      <c r="H5151" s="28" t="s">
        <v>16571</v>
      </c>
      <c r="I5151" s="31">
        <v>0</v>
      </c>
      <c r="J5151" s="31">
        <v>32372</v>
      </c>
      <c r="K5151" s="28" t="s">
        <v>16572</v>
      </c>
      <c r="L5151" s="32">
        <f t="shared" si="881"/>
        <v>-32372</v>
      </c>
      <c r="M5151" s="33">
        <f t="shared" si="882"/>
        <v>32372</v>
      </c>
      <c r="N5151" s="34" t="b">
        <v>1</v>
      </c>
      <c r="O5151" s="35">
        <f t="shared" si="883"/>
        <v>32372</v>
      </c>
      <c r="P5151" s="36" t="str">
        <f t="shared" si="884"/>
        <v>G</v>
      </c>
      <c r="Q5151" s="37" t="str">
        <f t="shared" si="885"/>
        <v>Red Bridge Arts cic</v>
      </c>
      <c r="R5151" s="6" t="str">
        <f t="shared" si="886"/>
        <v>G - Red Bridge Arts cic</v>
      </c>
      <c r="S5151" s="6" t="str">
        <f>IFERROR(INDEX('Vendor Over-ride'!$C:$C, MATCH($R:$R,'Vendor Over-ride'!$A:$A,0)),"")</f>
        <v>G - Red Bridge Arts CIC</v>
      </c>
      <c r="U5151" s="38" t="str">
        <f t="shared" si="880"/>
        <v>Lottery</v>
      </c>
      <c r="V5151" s="5" t="str">
        <f t="shared" si="890"/>
        <v>AWARD</v>
      </c>
      <c r="W5151" s="5" t="b">
        <f t="shared" si="887"/>
        <v>1</v>
      </c>
      <c r="X5151" s="40">
        <f t="shared" ca="1" si="888"/>
        <v>41372</v>
      </c>
      <c r="Y5151" s="30" t="b">
        <f t="shared" ca="1" si="889"/>
        <v>1</v>
      </c>
    </row>
    <row r="5152" spans="1:25" hidden="1">
      <c r="A5152" s="28" t="s">
        <v>5366</v>
      </c>
      <c r="B5152" s="28" t="s">
        <v>5367</v>
      </c>
      <c r="C5152" s="28" t="s">
        <v>5062</v>
      </c>
      <c r="D5152" s="28" t="s">
        <v>2842</v>
      </c>
      <c r="E5152" s="29">
        <v>42437</v>
      </c>
      <c r="F5152" s="28" t="s">
        <v>16573</v>
      </c>
      <c r="G5152" s="30">
        <v>1554</v>
      </c>
      <c r="H5152" s="28" t="s">
        <v>16574</v>
      </c>
      <c r="I5152" s="31">
        <v>0</v>
      </c>
      <c r="J5152" s="31">
        <v>15000</v>
      </c>
      <c r="K5152" s="28" t="s">
        <v>16575</v>
      </c>
      <c r="L5152" s="32">
        <f t="shared" si="881"/>
        <v>-15000</v>
      </c>
      <c r="M5152" s="33">
        <f t="shared" si="882"/>
        <v>15000</v>
      </c>
      <c r="N5152" s="34" t="b">
        <v>1</v>
      </c>
      <c r="O5152" s="35">
        <f t="shared" si="883"/>
        <v>15000</v>
      </c>
      <c r="P5152" s="36" t="str">
        <f t="shared" si="884"/>
        <v>G</v>
      </c>
      <c r="Q5152" s="37" t="str">
        <f t="shared" si="885"/>
        <v>UNESCO City of Design Dundee</v>
      </c>
      <c r="R5152" s="6" t="str">
        <f t="shared" si="886"/>
        <v>G - UNESCO City of Design Dundee</v>
      </c>
      <c r="S5152" s="6" t="str">
        <f>IFERROR(INDEX('Vendor Over-ride'!$C:$C, MATCH($R:$R,'Vendor Over-ride'!$A:$A,0)),"")</f>
        <v>G - UNESCO City of Design Dundee</v>
      </c>
      <c r="U5152" s="38" t="str">
        <f t="shared" si="880"/>
        <v>Lottery</v>
      </c>
      <c r="V5152" s="5" t="str">
        <f t="shared" si="890"/>
        <v>AWARD</v>
      </c>
      <c r="W5152" s="5" t="b">
        <f t="shared" si="887"/>
        <v>0</v>
      </c>
      <c r="X5152" s="40">
        <f t="shared" ca="1" si="888"/>
        <v>15000</v>
      </c>
      <c r="Y5152" s="30" t="b">
        <f t="shared" ca="1" si="889"/>
        <v>0</v>
      </c>
    </row>
    <row r="5153" spans="1:25" hidden="1">
      <c r="A5153" s="28" t="s">
        <v>5366</v>
      </c>
      <c r="B5153" s="28" t="s">
        <v>5367</v>
      </c>
      <c r="C5153" s="28" t="s">
        <v>5062</v>
      </c>
      <c r="D5153" s="28" t="s">
        <v>2842</v>
      </c>
      <c r="E5153" s="29">
        <v>42437</v>
      </c>
      <c r="F5153" s="28" t="s">
        <v>4807</v>
      </c>
      <c r="G5153" s="30">
        <v>1554</v>
      </c>
      <c r="H5153" s="28" t="s">
        <v>16576</v>
      </c>
      <c r="I5153" s="31">
        <v>0</v>
      </c>
      <c r="J5153" s="31">
        <v>7500</v>
      </c>
      <c r="K5153" s="28" t="s">
        <v>16577</v>
      </c>
      <c r="L5153" s="32">
        <f t="shared" si="881"/>
        <v>-7500</v>
      </c>
      <c r="M5153" s="33">
        <f t="shared" si="882"/>
        <v>7500</v>
      </c>
      <c r="N5153" s="34" t="b">
        <v>1</v>
      </c>
      <c r="O5153" s="35">
        <f t="shared" si="883"/>
        <v>7500</v>
      </c>
      <c r="P5153" s="36" t="str">
        <f t="shared" si="884"/>
        <v>G</v>
      </c>
      <c r="Q5153" s="37" t="str">
        <f t="shared" si="885"/>
        <v>Fiona Soe Paing</v>
      </c>
      <c r="R5153" s="6" t="str">
        <f t="shared" si="886"/>
        <v>G - Fiona Soe Paing</v>
      </c>
      <c r="S5153" s="6" t="str">
        <f>IFERROR(INDEX('Vendor Over-ride'!$C:$C, MATCH($R:$R,'Vendor Over-ride'!$A:$A,0)),"")</f>
        <v>G - Fiona Soe Paing</v>
      </c>
      <c r="U5153" s="38" t="str">
        <f t="shared" si="880"/>
        <v>Lottery</v>
      </c>
      <c r="V5153" s="5" t="str">
        <f t="shared" si="890"/>
        <v>AWARD</v>
      </c>
      <c r="W5153" s="5" t="b">
        <f t="shared" si="887"/>
        <v>0</v>
      </c>
      <c r="X5153" s="40">
        <f t="shared" ca="1" si="888"/>
        <v>7500</v>
      </c>
      <c r="Y5153" s="30" t="b">
        <f t="shared" ca="1" si="889"/>
        <v>0</v>
      </c>
    </row>
    <row r="5154" spans="1:25" hidden="1">
      <c r="A5154" s="28" t="s">
        <v>5366</v>
      </c>
      <c r="B5154" s="28" t="s">
        <v>5367</v>
      </c>
      <c r="C5154" s="28" t="s">
        <v>5062</v>
      </c>
      <c r="D5154" s="28" t="s">
        <v>2842</v>
      </c>
      <c r="E5154" s="29">
        <v>42437</v>
      </c>
      <c r="F5154" s="28" t="s">
        <v>4808</v>
      </c>
      <c r="G5154" s="30">
        <v>1554</v>
      </c>
      <c r="H5154" s="28" t="s">
        <v>16578</v>
      </c>
      <c r="I5154" s="31">
        <v>0</v>
      </c>
      <c r="J5154" s="31">
        <v>9000</v>
      </c>
      <c r="K5154" s="28" t="s">
        <v>16579</v>
      </c>
      <c r="L5154" s="32">
        <f t="shared" si="881"/>
        <v>-9000</v>
      </c>
      <c r="M5154" s="33">
        <f t="shared" si="882"/>
        <v>9000</v>
      </c>
      <c r="N5154" s="34" t="b">
        <v>1</v>
      </c>
      <c r="O5154" s="35">
        <f t="shared" si="883"/>
        <v>9000</v>
      </c>
      <c r="P5154" s="36" t="str">
        <f t="shared" si="884"/>
        <v>G</v>
      </c>
      <c r="Q5154" s="37" t="str">
        <f t="shared" si="885"/>
        <v>WMIB Productions Ltd</v>
      </c>
      <c r="R5154" s="6" t="str">
        <f t="shared" si="886"/>
        <v>G - WMIB Productions Ltd</v>
      </c>
      <c r="S5154" s="6" t="str">
        <f>IFERROR(INDEX('Vendor Over-ride'!$C:$C, MATCH($R:$R,'Vendor Over-ride'!$A:$A,0)),"")</f>
        <v>G - WMIB Productions Ltd</v>
      </c>
      <c r="U5154" s="38" t="str">
        <f t="shared" si="880"/>
        <v>Lottery</v>
      </c>
      <c r="V5154" s="5" t="str">
        <f t="shared" si="890"/>
        <v>AWARD</v>
      </c>
      <c r="W5154" s="5" t="b">
        <f t="shared" si="887"/>
        <v>0</v>
      </c>
      <c r="X5154" s="40">
        <f t="shared" ca="1" si="888"/>
        <v>9000</v>
      </c>
      <c r="Y5154" s="30" t="b">
        <f t="shared" ca="1" si="889"/>
        <v>0</v>
      </c>
    </row>
    <row r="5155" spans="1:25" hidden="1">
      <c r="A5155" s="28" t="s">
        <v>5366</v>
      </c>
      <c r="B5155" s="28" t="s">
        <v>5367</v>
      </c>
      <c r="C5155" s="28" t="s">
        <v>5062</v>
      </c>
      <c r="D5155" s="28" t="s">
        <v>2842</v>
      </c>
      <c r="E5155" s="29">
        <v>42437</v>
      </c>
      <c r="F5155" s="28" t="s">
        <v>16580</v>
      </c>
      <c r="G5155" s="30">
        <v>1554</v>
      </c>
      <c r="H5155" s="28" t="s">
        <v>16581</v>
      </c>
      <c r="I5155" s="31">
        <v>0</v>
      </c>
      <c r="J5155" s="31">
        <v>1830</v>
      </c>
      <c r="K5155" s="28" t="s">
        <v>16582</v>
      </c>
      <c r="L5155" s="32">
        <f t="shared" si="881"/>
        <v>-1830</v>
      </c>
      <c r="M5155" s="33">
        <f t="shared" si="882"/>
        <v>1830</v>
      </c>
      <c r="N5155" s="34" t="b">
        <v>1</v>
      </c>
      <c r="O5155" s="35">
        <f t="shared" si="883"/>
        <v>1830</v>
      </c>
      <c r="P5155" s="36" t="str">
        <f t="shared" si="884"/>
        <v>G</v>
      </c>
      <c r="Q5155" s="37" t="str">
        <f t="shared" si="885"/>
        <v>Frances Higson</v>
      </c>
      <c r="R5155" s="6" t="str">
        <f t="shared" si="886"/>
        <v>G - Frances Higson</v>
      </c>
      <c r="S5155" s="6" t="str">
        <f>IFERROR(INDEX('Vendor Over-ride'!$C:$C, MATCH($R:$R,'Vendor Over-ride'!$A:$A,0)),"")</f>
        <v>G - Frances Higson</v>
      </c>
      <c r="U5155" s="38" t="str">
        <f t="shared" si="880"/>
        <v>Lottery</v>
      </c>
      <c r="V5155" s="5" t="str">
        <f t="shared" si="890"/>
        <v>AWARD</v>
      </c>
      <c r="W5155" s="5" t="b">
        <f t="shared" si="887"/>
        <v>0</v>
      </c>
      <c r="X5155" s="40">
        <f t="shared" ca="1" si="888"/>
        <v>1830</v>
      </c>
      <c r="Y5155" s="30" t="b">
        <f t="shared" ca="1" si="889"/>
        <v>0</v>
      </c>
    </row>
    <row r="5156" spans="1:25" hidden="1">
      <c r="A5156" s="28" t="s">
        <v>5366</v>
      </c>
      <c r="B5156" s="28" t="s">
        <v>5367</v>
      </c>
      <c r="C5156" s="28" t="s">
        <v>5062</v>
      </c>
      <c r="D5156" s="28" t="s">
        <v>2842</v>
      </c>
      <c r="E5156" s="29">
        <v>42437</v>
      </c>
      <c r="F5156" s="28" t="s">
        <v>4809</v>
      </c>
      <c r="G5156" s="30">
        <v>1554</v>
      </c>
      <c r="H5156" s="28" t="s">
        <v>16583</v>
      </c>
      <c r="I5156" s="31">
        <v>0</v>
      </c>
      <c r="J5156" s="31">
        <v>22500</v>
      </c>
      <c r="K5156" s="28" t="s">
        <v>16584</v>
      </c>
      <c r="L5156" s="32">
        <f t="shared" si="881"/>
        <v>-22500</v>
      </c>
      <c r="M5156" s="33">
        <f t="shared" si="882"/>
        <v>22500</v>
      </c>
      <c r="N5156" s="34" t="b">
        <v>1</v>
      </c>
      <c r="O5156" s="35">
        <f t="shared" si="883"/>
        <v>22500</v>
      </c>
      <c r="P5156" s="36" t="str">
        <f t="shared" si="884"/>
        <v>G</v>
      </c>
      <c r="Q5156" s="37" t="str">
        <f t="shared" si="885"/>
        <v>Ishbel McFarlane</v>
      </c>
      <c r="R5156" s="6" t="str">
        <f t="shared" si="886"/>
        <v>G - Ishbel McFarlane</v>
      </c>
      <c r="S5156" s="6" t="str">
        <f>IFERROR(INDEX('Vendor Over-ride'!$C:$C, MATCH($R:$R,'Vendor Over-ride'!$A:$A,0)),"")</f>
        <v>G - Ishbel McFarlane</v>
      </c>
      <c r="U5156" s="38" t="str">
        <f t="shared" si="880"/>
        <v>Lottery</v>
      </c>
      <c r="V5156" s="5" t="str">
        <f t="shared" si="890"/>
        <v>AWARD</v>
      </c>
      <c r="W5156" s="5" t="b">
        <f t="shared" si="887"/>
        <v>0</v>
      </c>
      <c r="X5156" s="40">
        <f t="shared" ca="1" si="888"/>
        <v>22500</v>
      </c>
      <c r="Y5156" s="30" t="b">
        <f t="shared" ca="1" si="889"/>
        <v>0</v>
      </c>
    </row>
    <row r="5157" spans="1:25">
      <c r="A5157" s="28" t="s">
        <v>5366</v>
      </c>
      <c r="B5157" s="28" t="s">
        <v>5367</v>
      </c>
      <c r="C5157" s="28" t="s">
        <v>5062</v>
      </c>
      <c r="D5157" s="28" t="s">
        <v>2842</v>
      </c>
      <c r="E5157" s="29">
        <v>42437</v>
      </c>
      <c r="F5157" s="28" t="s">
        <v>16585</v>
      </c>
      <c r="G5157" s="30">
        <v>1554</v>
      </c>
      <c r="H5157" s="28" t="s">
        <v>16586</v>
      </c>
      <c r="I5157" s="31">
        <v>0</v>
      </c>
      <c r="J5157" s="31">
        <v>750</v>
      </c>
      <c r="K5157" s="28" t="s">
        <v>5566</v>
      </c>
      <c r="L5157" s="32">
        <f t="shared" si="881"/>
        <v>-750</v>
      </c>
      <c r="M5157" s="33">
        <f t="shared" si="882"/>
        <v>750</v>
      </c>
      <c r="N5157" s="34" t="b">
        <v>1</v>
      </c>
      <c r="O5157" s="35">
        <f t="shared" si="883"/>
        <v>750</v>
      </c>
      <c r="P5157" s="36" t="str">
        <f t="shared" si="884"/>
        <v>I</v>
      </c>
      <c r="Q5157" s="37" t="str">
        <f t="shared" si="885"/>
        <v>Aberdeen City Council</v>
      </c>
      <c r="R5157" s="6" t="str">
        <f t="shared" si="886"/>
        <v>I - Aberdeen City Council</v>
      </c>
      <c r="S5157" s="6" t="str">
        <f>IFERROR(INDEX('Vendor Over-ride'!$C:$C, MATCH($R:$R,'Vendor Over-ride'!$A:$A,0)),"")</f>
        <v>I - Aberdeen City Council</v>
      </c>
      <c r="U5157" s="38" t="str">
        <f t="shared" si="880"/>
        <v>Lottery</v>
      </c>
      <c r="V5157" s="5" t="str">
        <f t="shared" si="890"/>
        <v>AWARD</v>
      </c>
      <c r="W5157" s="5" t="b">
        <f t="shared" si="887"/>
        <v>0</v>
      </c>
      <c r="X5157" s="40">
        <f t="shared" ca="1" si="888"/>
        <v>220414</v>
      </c>
      <c r="Y5157" s="30" t="b">
        <f t="shared" ca="1" si="889"/>
        <v>1</v>
      </c>
    </row>
    <row r="5158" spans="1:25">
      <c r="A5158" s="28" t="s">
        <v>5366</v>
      </c>
      <c r="B5158" s="28" t="s">
        <v>5367</v>
      </c>
      <c r="C5158" s="28" t="s">
        <v>5062</v>
      </c>
      <c r="D5158" s="28" t="s">
        <v>2842</v>
      </c>
      <c r="E5158" s="29">
        <v>42437</v>
      </c>
      <c r="F5158" s="28" t="s">
        <v>4810</v>
      </c>
      <c r="G5158" s="30">
        <v>1554</v>
      </c>
      <c r="H5158" s="28" t="s">
        <v>16587</v>
      </c>
      <c r="I5158" s="31">
        <v>0</v>
      </c>
      <c r="J5158" s="31">
        <v>300</v>
      </c>
      <c r="K5158" s="28" t="s">
        <v>5567</v>
      </c>
      <c r="L5158" s="32">
        <f t="shared" si="881"/>
        <v>-300</v>
      </c>
      <c r="M5158" s="33">
        <f t="shared" si="882"/>
        <v>300</v>
      </c>
      <c r="N5158" s="34" t="b">
        <v>1</v>
      </c>
      <c r="O5158" s="35">
        <f t="shared" si="883"/>
        <v>300</v>
      </c>
      <c r="P5158" s="36" t="str">
        <f t="shared" si="884"/>
        <v>I</v>
      </c>
      <c r="Q5158" s="37" t="str">
        <f t="shared" si="885"/>
        <v>Aberdeen City Council (Visual Art &amp; Crafts)</v>
      </c>
      <c r="R5158" s="6" t="str">
        <f t="shared" si="886"/>
        <v>I - Aberdeen City Council (Visual Art &amp; Crafts)</v>
      </c>
      <c r="S5158" s="6" t="str">
        <f>IFERROR(INDEX('Vendor Over-ride'!$C:$C, MATCH($R:$R,'Vendor Over-ride'!$A:$A,0)),"")</f>
        <v>I - Aberdeen City Council</v>
      </c>
      <c r="U5158" s="38" t="str">
        <f t="shared" si="880"/>
        <v>Lottery</v>
      </c>
      <c r="V5158" s="5" t="str">
        <f t="shared" si="890"/>
        <v>AWARD</v>
      </c>
      <c r="W5158" s="5" t="b">
        <f t="shared" si="887"/>
        <v>0</v>
      </c>
      <c r="X5158" s="40">
        <f t="shared" ca="1" si="888"/>
        <v>220414</v>
      </c>
      <c r="Y5158" s="30" t="b">
        <f t="shared" ca="1" si="889"/>
        <v>1</v>
      </c>
    </row>
    <row r="5159" spans="1:25" hidden="1">
      <c r="A5159" s="28" t="s">
        <v>5366</v>
      </c>
      <c r="B5159" s="28" t="s">
        <v>5367</v>
      </c>
      <c r="C5159" s="28" t="s">
        <v>5062</v>
      </c>
      <c r="D5159" s="28" t="s">
        <v>2842</v>
      </c>
      <c r="E5159" s="29">
        <v>42437</v>
      </c>
      <c r="F5159" s="28" t="s">
        <v>4811</v>
      </c>
      <c r="G5159" s="30">
        <v>1554</v>
      </c>
      <c r="H5159" s="28" t="s">
        <v>16588</v>
      </c>
      <c r="I5159" s="31">
        <v>0</v>
      </c>
      <c r="J5159" s="31">
        <v>375</v>
      </c>
      <c r="K5159" s="28" t="s">
        <v>16333</v>
      </c>
      <c r="L5159" s="32">
        <f t="shared" si="881"/>
        <v>-375</v>
      </c>
      <c r="M5159" s="33">
        <f t="shared" si="882"/>
        <v>375</v>
      </c>
      <c r="N5159" s="34" t="b">
        <v>1</v>
      </c>
      <c r="O5159" s="35">
        <f t="shared" si="883"/>
        <v>375</v>
      </c>
      <c r="P5159" s="36" t="str">
        <f t="shared" si="884"/>
        <v>I</v>
      </c>
      <c r="Q5159" s="37" t="str">
        <f t="shared" si="885"/>
        <v>Arpeggio Pictures</v>
      </c>
      <c r="R5159" s="6" t="str">
        <f t="shared" si="886"/>
        <v>I - Arpeggio Pictures</v>
      </c>
      <c r="S5159" s="6" t="str">
        <f>IFERROR(INDEX('Vendor Over-ride'!$C:$C, MATCH($R:$R,'Vendor Over-ride'!$A:$A,0)),"")</f>
        <v>I - Arpeggio Pictures</v>
      </c>
      <c r="U5159" s="38" t="str">
        <f t="shared" si="880"/>
        <v>Lottery</v>
      </c>
      <c r="V5159" s="5" t="str">
        <f t="shared" si="890"/>
        <v>AWARD</v>
      </c>
      <c r="W5159" s="5" t="b">
        <f t="shared" si="887"/>
        <v>0</v>
      </c>
      <c r="X5159" s="40">
        <f t="shared" ca="1" si="888"/>
        <v>1500</v>
      </c>
      <c r="Y5159" s="30" t="b">
        <f t="shared" ca="1" si="889"/>
        <v>0</v>
      </c>
    </row>
    <row r="5160" spans="1:25">
      <c r="A5160" s="28" t="s">
        <v>5366</v>
      </c>
      <c r="B5160" s="28" t="s">
        <v>5367</v>
      </c>
      <c r="C5160" s="28" t="s">
        <v>5062</v>
      </c>
      <c r="D5160" s="28" t="s">
        <v>2842</v>
      </c>
      <c r="E5160" s="29">
        <v>42437</v>
      </c>
      <c r="F5160" s="28" t="s">
        <v>16589</v>
      </c>
      <c r="G5160" s="30">
        <v>1554</v>
      </c>
      <c r="H5160" s="28" t="s">
        <v>16590</v>
      </c>
      <c r="I5160" s="31">
        <v>0</v>
      </c>
      <c r="J5160" s="31">
        <v>13534.25</v>
      </c>
      <c r="K5160" s="28" t="s">
        <v>5408</v>
      </c>
      <c r="L5160" s="32">
        <f t="shared" si="881"/>
        <v>-13534.25</v>
      </c>
      <c r="M5160" s="33">
        <f t="shared" si="882"/>
        <v>13534.25</v>
      </c>
      <c r="N5160" s="34" t="b">
        <v>1</v>
      </c>
      <c r="O5160" s="35">
        <f t="shared" si="883"/>
        <v>13534.25</v>
      </c>
      <c r="P5160" s="36" t="str">
        <f t="shared" si="884"/>
        <v>I</v>
      </c>
      <c r="Q5160" s="37" t="str">
        <f t="shared" si="885"/>
        <v>Dunoon Burgh Hall Trust</v>
      </c>
      <c r="R5160" s="6" t="str">
        <f t="shared" si="886"/>
        <v>I - Dunoon Burgh Hall Trust</v>
      </c>
      <c r="S5160" s="6" t="str">
        <f>IFERROR(INDEX('Vendor Over-ride'!$C:$C, MATCH($R:$R,'Vendor Over-ride'!$A:$A,0)),"")</f>
        <v>I - Dunoon Burgh Hall Trust</v>
      </c>
      <c r="U5160" s="38" t="str">
        <f t="shared" si="880"/>
        <v>Lottery</v>
      </c>
      <c r="V5160" s="5" t="str">
        <f t="shared" si="890"/>
        <v>AWARD</v>
      </c>
      <c r="W5160" s="5" t="b">
        <f t="shared" si="887"/>
        <v>0</v>
      </c>
      <c r="X5160" s="40">
        <f t="shared" ca="1" si="888"/>
        <v>165172.25</v>
      </c>
      <c r="Y5160" s="30" t="b">
        <f t="shared" ca="1" si="889"/>
        <v>1</v>
      </c>
    </row>
    <row r="5161" spans="1:25" hidden="1">
      <c r="A5161" s="28" t="s">
        <v>5366</v>
      </c>
      <c r="B5161" s="28" t="s">
        <v>5367</v>
      </c>
      <c r="C5161" s="28" t="s">
        <v>5062</v>
      </c>
      <c r="D5161" s="28" t="s">
        <v>2842</v>
      </c>
      <c r="E5161" s="29">
        <v>42437</v>
      </c>
      <c r="F5161" s="28" t="s">
        <v>4812</v>
      </c>
      <c r="G5161" s="30">
        <v>1554</v>
      </c>
      <c r="H5161" s="28" t="s">
        <v>16591</v>
      </c>
      <c r="I5161" s="31">
        <v>0</v>
      </c>
      <c r="J5161" s="31">
        <v>4228</v>
      </c>
      <c r="K5161" s="28" t="s">
        <v>16592</v>
      </c>
      <c r="L5161" s="32">
        <f t="shared" si="881"/>
        <v>-4228</v>
      </c>
      <c r="M5161" s="33">
        <f t="shared" si="882"/>
        <v>4228</v>
      </c>
      <c r="N5161" s="34" t="b">
        <v>1</v>
      </c>
      <c r="O5161" s="35">
        <f t="shared" si="883"/>
        <v>4228</v>
      </c>
      <c r="P5161" s="36" t="str">
        <f t="shared" si="884"/>
        <v>I</v>
      </c>
      <c r="Q5161" s="37" t="str">
        <f t="shared" si="885"/>
        <v>Glasgow Urban Sports (GUS) RaydaleDower/Toby Paterso</v>
      </c>
      <c r="R5161" s="6" t="str">
        <f t="shared" si="886"/>
        <v>I - Glasgow Urban Sports (GUS) RaydaleDower/Toby Paterso</v>
      </c>
      <c r="S5161" s="6" t="str">
        <f>IFERROR(INDEX('Vendor Over-ride'!$C:$C, MATCH($R:$R,'Vendor Over-ride'!$A:$A,0)),"")</f>
        <v>I - Glasgow Urban Sports (GUS) RaydaleDower/Toby Paterso</v>
      </c>
      <c r="U5161" s="38" t="str">
        <f t="shared" si="880"/>
        <v>Lottery</v>
      </c>
      <c r="V5161" s="5" t="str">
        <f t="shared" si="890"/>
        <v>AWARD</v>
      </c>
      <c r="W5161" s="5" t="b">
        <f t="shared" si="887"/>
        <v>0</v>
      </c>
      <c r="X5161" s="40">
        <f t="shared" ca="1" si="888"/>
        <v>4228</v>
      </c>
      <c r="Y5161" s="30" t="b">
        <f t="shared" ca="1" si="889"/>
        <v>0</v>
      </c>
    </row>
    <row r="5162" spans="1:25">
      <c r="A5162" s="28" t="s">
        <v>5366</v>
      </c>
      <c r="B5162" s="28" t="s">
        <v>5367</v>
      </c>
      <c r="C5162" s="28" t="s">
        <v>5062</v>
      </c>
      <c r="D5162" s="28" t="s">
        <v>2842</v>
      </c>
      <c r="E5162" s="29">
        <v>42437</v>
      </c>
      <c r="F5162" s="28" t="s">
        <v>4813</v>
      </c>
      <c r="G5162" s="30">
        <v>1554</v>
      </c>
      <c r="H5162" s="28" t="s">
        <v>16593</v>
      </c>
      <c r="I5162" s="31">
        <v>0</v>
      </c>
      <c r="J5162" s="31">
        <v>3338</v>
      </c>
      <c r="K5162" s="28" t="s">
        <v>14982</v>
      </c>
      <c r="L5162" s="32">
        <f t="shared" si="881"/>
        <v>-3338</v>
      </c>
      <c r="M5162" s="33">
        <f t="shared" si="882"/>
        <v>3338</v>
      </c>
      <c r="N5162" s="34" t="b">
        <v>1</v>
      </c>
      <c r="O5162" s="35">
        <f t="shared" si="883"/>
        <v>3338</v>
      </c>
      <c r="P5162" s="36" t="str">
        <f t="shared" si="884"/>
        <v>I</v>
      </c>
      <c r="Q5162" s="37" t="str">
        <f t="shared" si="885"/>
        <v>Hopscotch Films Ltd</v>
      </c>
      <c r="R5162" s="6" t="str">
        <f t="shared" si="886"/>
        <v>I - Hopscotch Films Ltd</v>
      </c>
      <c r="S5162" s="6" t="str">
        <f>IFERROR(INDEX('Vendor Over-ride'!$C:$C, MATCH($R:$R,'Vendor Over-ride'!$A:$A,0)),"")</f>
        <v>I - Hopscotch Films Ltd</v>
      </c>
      <c r="U5162" s="38" t="str">
        <f t="shared" si="880"/>
        <v>Lottery</v>
      </c>
      <c r="V5162" s="5" t="str">
        <f t="shared" si="890"/>
        <v>AWARD</v>
      </c>
      <c r="W5162" s="5" t="b">
        <f t="shared" si="887"/>
        <v>0</v>
      </c>
      <c r="X5162" s="40">
        <f t="shared" ca="1" si="888"/>
        <v>107376</v>
      </c>
      <c r="Y5162" s="30" t="b">
        <f t="shared" ca="1" si="889"/>
        <v>1</v>
      </c>
    </row>
    <row r="5163" spans="1:25">
      <c r="A5163" s="28" t="s">
        <v>5366</v>
      </c>
      <c r="B5163" s="28" t="s">
        <v>5367</v>
      </c>
      <c r="C5163" s="28" t="s">
        <v>5062</v>
      </c>
      <c r="D5163" s="28" t="s">
        <v>2842</v>
      </c>
      <c r="E5163" s="29">
        <v>42437</v>
      </c>
      <c r="F5163" s="28" t="s">
        <v>4815</v>
      </c>
      <c r="G5163" s="30">
        <v>1554</v>
      </c>
      <c r="H5163" s="28" t="s">
        <v>16594</v>
      </c>
      <c r="I5163" s="31">
        <v>0</v>
      </c>
      <c r="J5163" s="31">
        <v>75000</v>
      </c>
      <c r="K5163" s="28" t="s">
        <v>4056</v>
      </c>
      <c r="L5163" s="32">
        <f t="shared" si="881"/>
        <v>-75000</v>
      </c>
      <c r="M5163" s="33">
        <f t="shared" si="882"/>
        <v>75000</v>
      </c>
      <c r="N5163" s="34" t="b">
        <v>1</v>
      </c>
      <c r="O5163" s="35">
        <f t="shared" si="883"/>
        <v>75000</v>
      </c>
      <c r="P5163" s="36" t="str">
        <f t="shared" si="884"/>
        <v>I</v>
      </c>
      <c r="Q5163" s="37" t="str">
        <f t="shared" si="885"/>
        <v>Inverclyde Council</v>
      </c>
      <c r="R5163" s="6" t="str">
        <f t="shared" si="886"/>
        <v>I - Inverclyde Council</v>
      </c>
      <c r="S5163" s="6" t="str">
        <f>IFERROR(INDEX('Vendor Over-ride'!$C:$C, MATCH($R:$R,'Vendor Over-ride'!$A:$A,0)),"")</f>
        <v>I - Inverclyde Council</v>
      </c>
      <c r="U5163" s="38" t="str">
        <f t="shared" si="880"/>
        <v>Lottery</v>
      </c>
      <c r="V5163" s="5" t="str">
        <f t="shared" si="890"/>
        <v>AWARD</v>
      </c>
      <c r="W5163" s="5" t="b">
        <f t="shared" si="887"/>
        <v>1</v>
      </c>
      <c r="X5163" s="40">
        <f t="shared" ca="1" si="888"/>
        <v>294512</v>
      </c>
      <c r="Y5163" s="30" t="b">
        <f t="shared" ca="1" si="889"/>
        <v>1</v>
      </c>
    </row>
    <row r="5164" spans="1:25">
      <c r="A5164" s="28" t="s">
        <v>5366</v>
      </c>
      <c r="B5164" s="28" t="s">
        <v>5367</v>
      </c>
      <c r="C5164" s="28" t="s">
        <v>5062</v>
      </c>
      <c r="D5164" s="28" t="s">
        <v>2842</v>
      </c>
      <c r="E5164" s="29">
        <v>42437</v>
      </c>
      <c r="F5164" s="28" t="s">
        <v>4816</v>
      </c>
      <c r="G5164" s="30">
        <v>1554</v>
      </c>
      <c r="H5164" s="28" t="s">
        <v>16595</v>
      </c>
      <c r="I5164" s="31">
        <v>0</v>
      </c>
      <c r="J5164" s="31">
        <v>11250</v>
      </c>
      <c r="K5164" s="28" t="s">
        <v>5475</v>
      </c>
      <c r="L5164" s="32">
        <f t="shared" si="881"/>
        <v>-11250</v>
      </c>
      <c r="M5164" s="33">
        <f t="shared" si="882"/>
        <v>11250</v>
      </c>
      <c r="N5164" s="34" t="b">
        <v>1</v>
      </c>
      <c r="O5164" s="35">
        <f t="shared" si="883"/>
        <v>11250</v>
      </c>
      <c r="P5164" s="36" t="str">
        <f t="shared" si="884"/>
        <v>I</v>
      </c>
      <c r="Q5164" s="37" t="str">
        <f t="shared" si="885"/>
        <v>Montrose Pictures Ltd</v>
      </c>
      <c r="R5164" s="6" t="str">
        <f t="shared" si="886"/>
        <v>I - Montrose Pictures Ltd</v>
      </c>
      <c r="S5164" s="6" t="str">
        <f>IFERROR(INDEX('Vendor Over-ride'!$C:$C, MATCH($R:$R,'Vendor Over-ride'!$A:$A,0)),"")</f>
        <v>I - Montrose Pictures Ltd</v>
      </c>
      <c r="U5164" s="38" t="str">
        <f t="shared" si="880"/>
        <v>Lottery</v>
      </c>
      <c r="V5164" s="5" t="str">
        <f t="shared" si="890"/>
        <v>AWARD</v>
      </c>
      <c r="W5164" s="5" t="b">
        <f t="shared" si="887"/>
        <v>0</v>
      </c>
      <c r="X5164" s="40">
        <f t="shared" ca="1" si="888"/>
        <v>44625</v>
      </c>
      <c r="Y5164" s="30" t="b">
        <f t="shared" ca="1" si="889"/>
        <v>1</v>
      </c>
    </row>
    <row r="5165" spans="1:25">
      <c r="A5165" s="28" t="s">
        <v>5366</v>
      </c>
      <c r="B5165" s="28" t="s">
        <v>5367</v>
      </c>
      <c r="C5165" s="28" t="s">
        <v>5062</v>
      </c>
      <c r="D5165" s="28" t="s">
        <v>2842</v>
      </c>
      <c r="E5165" s="29">
        <v>42437</v>
      </c>
      <c r="F5165" s="28" t="s">
        <v>4817</v>
      </c>
      <c r="G5165" s="30">
        <v>1554</v>
      </c>
      <c r="H5165" s="28" t="s">
        <v>16596</v>
      </c>
      <c r="I5165" s="31">
        <v>0</v>
      </c>
      <c r="J5165" s="31">
        <v>10000</v>
      </c>
      <c r="K5165" s="28" t="s">
        <v>5422</v>
      </c>
      <c r="L5165" s="32">
        <f t="shared" si="881"/>
        <v>-10000</v>
      </c>
      <c r="M5165" s="33">
        <f t="shared" si="882"/>
        <v>10000</v>
      </c>
      <c r="N5165" s="34" t="b">
        <v>1</v>
      </c>
      <c r="O5165" s="35">
        <f t="shared" si="883"/>
        <v>10000</v>
      </c>
      <c r="P5165" s="36" t="str">
        <f t="shared" si="884"/>
        <v>I</v>
      </c>
      <c r="Q5165" s="37" t="str">
        <f t="shared" si="885"/>
        <v>Scottish Poetry Library</v>
      </c>
      <c r="R5165" s="6" t="str">
        <f t="shared" si="886"/>
        <v>I - Scottish Poetry Library</v>
      </c>
      <c r="S5165" s="6" t="str">
        <f>IFERROR(INDEX('Vendor Over-ride'!$C:$C, MATCH($R:$R,'Vendor Over-ride'!$A:$A,0)),"")</f>
        <v>I - Scottish Poetry Library</v>
      </c>
      <c r="U5165" s="38" t="str">
        <f t="shared" si="880"/>
        <v>Lottery</v>
      </c>
      <c r="V5165" s="5" t="str">
        <f t="shared" si="890"/>
        <v>AWARD</v>
      </c>
      <c r="W5165" s="5" t="b">
        <f t="shared" si="887"/>
        <v>0</v>
      </c>
      <c r="X5165" s="40">
        <f t="shared" ca="1" si="888"/>
        <v>129939</v>
      </c>
      <c r="Y5165" s="30" t="b">
        <f t="shared" ca="1" si="889"/>
        <v>1</v>
      </c>
    </row>
    <row r="5166" spans="1:25">
      <c r="A5166" s="28" t="s">
        <v>5366</v>
      </c>
      <c r="B5166" s="28" t="s">
        <v>5367</v>
      </c>
      <c r="C5166" s="28" t="s">
        <v>5062</v>
      </c>
      <c r="D5166" s="28" t="s">
        <v>2842</v>
      </c>
      <c r="E5166" s="29">
        <v>42437</v>
      </c>
      <c r="F5166" s="28" t="s">
        <v>4818</v>
      </c>
      <c r="G5166" s="30">
        <v>1554</v>
      </c>
      <c r="H5166" s="28" t="s">
        <v>16597</v>
      </c>
      <c r="I5166" s="31">
        <v>0</v>
      </c>
      <c r="J5166" s="31">
        <v>27016</v>
      </c>
      <c r="K5166" s="28" t="s">
        <v>5392</v>
      </c>
      <c r="L5166" s="32">
        <f t="shared" si="881"/>
        <v>-27016</v>
      </c>
      <c r="M5166" s="33">
        <f t="shared" si="882"/>
        <v>27016</v>
      </c>
      <c r="N5166" s="34" t="b">
        <v>1</v>
      </c>
      <c r="O5166" s="35">
        <f t="shared" si="883"/>
        <v>27016</v>
      </c>
      <c r="P5166" s="36" t="str">
        <f t="shared" si="884"/>
        <v>I</v>
      </c>
      <c r="Q5166" s="37" t="str">
        <f t="shared" si="885"/>
        <v>Scottish Borders Council</v>
      </c>
      <c r="R5166" s="6" t="str">
        <f t="shared" si="886"/>
        <v>I - Scottish Borders Council</v>
      </c>
      <c r="S5166" s="6" t="str">
        <f>IFERROR(INDEX('Vendor Over-ride'!$C:$C, MATCH($R:$R,'Vendor Over-ride'!$A:$A,0)),"")</f>
        <v>I - Scottish Borders Council</v>
      </c>
      <c r="U5166" s="38" t="str">
        <f t="shared" si="880"/>
        <v>Lottery</v>
      </c>
      <c r="V5166" s="5" t="str">
        <f t="shared" si="890"/>
        <v>AWARD</v>
      </c>
      <c r="W5166" s="5" t="b">
        <f t="shared" si="887"/>
        <v>1</v>
      </c>
      <c r="X5166" s="40">
        <f t="shared" ca="1" si="888"/>
        <v>342359.46</v>
      </c>
      <c r="Y5166" s="30" t="b">
        <f t="shared" ca="1" si="889"/>
        <v>1</v>
      </c>
    </row>
    <row r="5167" spans="1:25">
      <c r="A5167" s="28" t="s">
        <v>5366</v>
      </c>
      <c r="B5167" s="28" t="s">
        <v>5367</v>
      </c>
      <c r="C5167" s="28" t="s">
        <v>5062</v>
      </c>
      <c r="D5167" s="28" t="s">
        <v>2842</v>
      </c>
      <c r="E5167" s="29">
        <v>42437</v>
      </c>
      <c r="F5167" s="28" t="s">
        <v>4819</v>
      </c>
      <c r="G5167" s="30">
        <v>1554</v>
      </c>
      <c r="H5167" s="28" t="s">
        <v>16598</v>
      </c>
      <c r="I5167" s="31">
        <v>0</v>
      </c>
      <c r="J5167" s="31">
        <v>16040</v>
      </c>
      <c r="K5167" s="28" t="s">
        <v>5445</v>
      </c>
      <c r="L5167" s="32">
        <f t="shared" si="881"/>
        <v>-16040</v>
      </c>
      <c r="M5167" s="33">
        <f t="shared" si="882"/>
        <v>16040</v>
      </c>
      <c r="N5167" s="34" t="b">
        <v>1</v>
      </c>
      <c r="O5167" s="35">
        <f t="shared" si="883"/>
        <v>16040</v>
      </c>
      <c r="P5167" s="36" t="str">
        <f t="shared" si="884"/>
        <v>I</v>
      </c>
      <c r="Q5167" s="37" t="str">
        <f t="shared" si="885"/>
        <v>Young Films Ltd</v>
      </c>
      <c r="R5167" s="6" t="str">
        <f t="shared" si="886"/>
        <v>I - Young Films Ltd</v>
      </c>
      <c r="S5167" s="6" t="str">
        <f>IFERROR(INDEX('Vendor Over-ride'!$C:$C, MATCH($R:$R,'Vendor Over-ride'!$A:$A,0)),"")</f>
        <v>I - Young Films Ltd</v>
      </c>
      <c r="U5167" s="38" t="str">
        <f t="shared" ref="U5167:U5230" si="891">"Lottery"</f>
        <v>Lottery</v>
      </c>
      <c r="V5167" s="5" t="str">
        <f t="shared" si="890"/>
        <v>AWARD</v>
      </c>
      <c r="W5167" s="5" t="b">
        <f t="shared" si="887"/>
        <v>0</v>
      </c>
      <c r="X5167" s="40">
        <f t="shared" ca="1" si="888"/>
        <v>373203</v>
      </c>
      <c r="Y5167" s="30" t="b">
        <f t="shared" ca="1" si="889"/>
        <v>1</v>
      </c>
    </row>
    <row r="5168" spans="1:25">
      <c r="A5168" s="28" t="s">
        <v>5366</v>
      </c>
      <c r="B5168" s="28" t="s">
        <v>5367</v>
      </c>
      <c r="C5168" s="28" t="s">
        <v>5062</v>
      </c>
      <c r="D5168" s="28" t="s">
        <v>2842</v>
      </c>
      <c r="E5168" s="29">
        <v>42437</v>
      </c>
      <c r="F5168" s="28" t="s">
        <v>4820</v>
      </c>
      <c r="G5168" s="30">
        <v>1554</v>
      </c>
      <c r="H5168" s="28" t="s">
        <v>16599</v>
      </c>
      <c r="I5168" s="31">
        <v>0</v>
      </c>
      <c r="J5168" s="31">
        <v>1533.64</v>
      </c>
      <c r="K5168" s="28" t="s">
        <v>5468</v>
      </c>
      <c r="L5168" s="32">
        <f t="shared" si="881"/>
        <v>-1533.64</v>
      </c>
      <c r="M5168" s="33">
        <f t="shared" si="882"/>
        <v>1533.64</v>
      </c>
      <c r="N5168" s="34" t="b">
        <v>1</v>
      </c>
      <c r="O5168" s="35">
        <f t="shared" si="883"/>
        <v>1533.64</v>
      </c>
      <c r="P5168" s="36" t="str">
        <f t="shared" si="884"/>
        <v>T</v>
      </c>
      <c r="Q5168" s="37" t="str">
        <f t="shared" si="885"/>
        <v>The Big Lottery Fund (Overheads)</v>
      </c>
      <c r="R5168" s="6" t="str">
        <f t="shared" si="886"/>
        <v>T - The Big Lottery Fund (Overheads)</v>
      </c>
      <c r="S5168" s="6" t="str">
        <f>IFERROR(INDEX('Vendor Over-ride'!$C:$C, MATCH($R:$R,'Vendor Over-ride'!$A:$A,0)),"")</f>
        <v>T - Big Lottery Fund (Overheads), The</v>
      </c>
      <c r="T5168" s="41" t="s">
        <v>7027</v>
      </c>
      <c r="U5168" s="38" t="str">
        <f t="shared" si="891"/>
        <v>Lottery</v>
      </c>
      <c r="V5168" s="5" t="str">
        <f t="shared" si="890"/>
        <v>TRADE</v>
      </c>
      <c r="W5168" s="5" t="b">
        <f t="shared" si="887"/>
        <v>0</v>
      </c>
      <c r="X5168" s="40">
        <f t="shared" ca="1" si="888"/>
        <v>31956.649999999998</v>
      </c>
      <c r="Y5168" s="30" t="b">
        <f t="shared" ca="1" si="889"/>
        <v>1</v>
      </c>
    </row>
    <row r="5169" spans="1:25" hidden="1">
      <c r="A5169" s="28" t="s">
        <v>5366</v>
      </c>
      <c r="B5169" s="28" t="s">
        <v>5367</v>
      </c>
      <c r="C5169" s="28" t="s">
        <v>5062</v>
      </c>
      <c r="D5169" s="28" t="s">
        <v>2842</v>
      </c>
      <c r="E5169" s="29">
        <v>42437</v>
      </c>
      <c r="F5169" s="28" t="s">
        <v>4821</v>
      </c>
      <c r="G5169" s="30">
        <v>1554</v>
      </c>
      <c r="H5169" s="28" t="s">
        <v>16600</v>
      </c>
      <c r="I5169" s="31">
        <v>0</v>
      </c>
      <c r="J5169" s="31">
        <v>150</v>
      </c>
      <c r="K5169" s="28" t="s">
        <v>16601</v>
      </c>
      <c r="L5169" s="32">
        <f t="shared" si="881"/>
        <v>-150</v>
      </c>
      <c r="M5169" s="33">
        <f t="shared" si="882"/>
        <v>150</v>
      </c>
      <c r="N5169" s="34" t="b">
        <v>1</v>
      </c>
      <c r="O5169" s="35">
        <f t="shared" si="883"/>
        <v>150</v>
      </c>
      <c r="P5169" s="36" t="str">
        <f t="shared" si="884"/>
        <v>T</v>
      </c>
      <c r="Q5169" s="37" t="str">
        <f t="shared" si="885"/>
        <v>Debbie Watson</v>
      </c>
      <c r="R5169" s="6" t="str">
        <f t="shared" si="886"/>
        <v>T - Debbie Watson</v>
      </c>
      <c r="S5169" s="6" t="str">
        <f>IFERROR(INDEX('Vendor Over-ride'!$C:$C, MATCH($R:$R,'Vendor Over-ride'!$A:$A,0)),"")</f>
        <v>T - Debbie Watson</v>
      </c>
      <c r="U5169" s="38" t="str">
        <f t="shared" si="891"/>
        <v>Lottery</v>
      </c>
      <c r="V5169" s="5" t="str">
        <f t="shared" si="890"/>
        <v>TRADE</v>
      </c>
      <c r="W5169" s="5" t="b">
        <f t="shared" si="887"/>
        <v>0</v>
      </c>
      <c r="X5169" s="40">
        <f t="shared" ca="1" si="888"/>
        <v>150</v>
      </c>
      <c r="Y5169" s="30" t="b">
        <f t="shared" ca="1" si="889"/>
        <v>0</v>
      </c>
    </row>
    <row r="5170" spans="1:25">
      <c r="A5170" s="28" t="s">
        <v>5366</v>
      </c>
      <c r="B5170" s="28" t="s">
        <v>5367</v>
      </c>
      <c r="C5170" s="28" t="s">
        <v>5062</v>
      </c>
      <c r="D5170" s="28" t="s">
        <v>2842</v>
      </c>
      <c r="E5170" s="29">
        <v>42437</v>
      </c>
      <c r="F5170" s="28" t="s">
        <v>4822</v>
      </c>
      <c r="G5170" s="30">
        <v>1554</v>
      </c>
      <c r="H5170" s="28" t="s">
        <v>16602</v>
      </c>
      <c r="I5170" s="31">
        <v>0</v>
      </c>
      <c r="J5170" s="31">
        <v>1380</v>
      </c>
      <c r="K5170" s="28" t="s">
        <v>5467</v>
      </c>
      <c r="L5170" s="32">
        <f t="shared" si="881"/>
        <v>-1380</v>
      </c>
      <c r="M5170" s="33">
        <f t="shared" si="882"/>
        <v>1380</v>
      </c>
      <c r="N5170" s="34" t="b">
        <v>1</v>
      </c>
      <c r="O5170" s="35">
        <f t="shared" si="883"/>
        <v>1380</v>
      </c>
      <c r="P5170" s="36" t="str">
        <f t="shared" si="884"/>
        <v>T</v>
      </c>
      <c r="Q5170" s="37" t="str">
        <f t="shared" si="885"/>
        <v>Pinsent Masons LLP</v>
      </c>
      <c r="R5170" s="6" t="str">
        <f t="shared" si="886"/>
        <v>T - Pinsent Masons LLP</v>
      </c>
      <c r="S5170" s="6" t="str">
        <f>IFERROR(INDEX('Vendor Over-ride'!$C:$C, MATCH($R:$R,'Vendor Over-ride'!$A:$A,0)),"")</f>
        <v>T - Pinsent Masons LLP</v>
      </c>
      <c r="T5170" s="41" t="s">
        <v>2800</v>
      </c>
      <c r="U5170" s="38" t="str">
        <f t="shared" si="891"/>
        <v>Lottery</v>
      </c>
      <c r="V5170" s="5" t="str">
        <f t="shared" si="890"/>
        <v>TRADE</v>
      </c>
      <c r="W5170" s="5" t="b">
        <f t="shared" si="887"/>
        <v>0</v>
      </c>
      <c r="X5170" s="40">
        <f t="shared" ca="1" si="888"/>
        <v>122180.4</v>
      </c>
      <c r="Y5170" s="30" t="b">
        <f t="shared" ca="1" si="889"/>
        <v>1</v>
      </c>
    </row>
    <row r="5171" spans="1:25" hidden="1">
      <c r="A5171" s="28" t="s">
        <v>5366</v>
      </c>
      <c r="B5171" s="28" t="s">
        <v>5367</v>
      </c>
      <c r="C5171" s="28" t="s">
        <v>5062</v>
      </c>
      <c r="D5171" s="28" t="s">
        <v>2842</v>
      </c>
      <c r="E5171" s="29">
        <v>42437</v>
      </c>
      <c r="F5171" s="28" t="s">
        <v>4823</v>
      </c>
      <c r="G5171" s="30">
        <v>1554</v>
      </c>
      <c r="H5171" s="28" t="s">
        <v>16603</v>
      </c>
      <c r="I5171" s="31">
        <v>0</v>
      </c>
      <c r="J5171" s="31">
        <v>6000</v>
      </c>
      <c r="K5171" s="28" t="s">
        <v>14280</v>
      </c>
      <c r="L5171" s="32">
        <f t="shared" si="881"/>
        <v>-6000</v>
      </c>
      <c r="M5171" s="33">
        <f t="shared" si="882"/>
        <v>6000</v>
      </c>
      <c r="N5171" s="34" t="b">
        <v>1</v>
      </c>
      <c r="O5171" s="35">
        <f t="shared" si="883"/>
        <v>6000</v>
      </c>
      <c r="P5171" s="36" t="str">
        <f t="shared" si="884"/>
        <v>T</v>
      </c>
      <c r="Q5171" s="37" t="str">
        <f t="shared" si="885"/>
        <v>Trinity Mirror Publishing Ltd</v>
      </c>
      <c r="R5171" s="6" t="str">
        <f t="shared" si="886"/>
        <v>T - Trinity Mirror Publishing Ltd</v>
      </c>
      <c r="S5171" s="6" t="str">
        <f>IFERROR(INDEX('Vendor Over-ride'!$C:$C, MATCH($R:$R,'Vendor Over-ride'!$A:$A,0)),"")</f>
        <v>T - Trinity Mirror Publishing Ltd</v>
      </c>
      <c r="U5171" s="38" t="str">
        <f t="shared" si="891"/>
        <v>Lottery</v>
      </c>
      <c r="V5171" s="5" t="str">
        <f t="shared" si="890"/>
        <v>TRADE</v>
      </c>
      <c r="W5171" s="5" t="b">
        <f t="shared" si="887"/>
        <v>0</v>
      </c>
      <c r="X5171" s="40">
        <f t="shared" ca="1" si="888"/>
        <v>14000</v>
      </c>
      <c r="Y5171" s="30" t="b">
        <f t="shared" ca="1" si="889"/>
        <v>0</v>
      </c>
    </row>
    <row r="5172" spans="1:25">
      <c r="A5172" s="28" t="s">
        <v>5366</v>
      </c>
      <c r="B5172" s="28" t="s">
        <v>5367</v>
      </c>
      <c r="C5172" s="28" t="s">
        <v>5062</v>
      </c>
      <c r="D5172" s="28" t="s">
        <v>2842</v>
      </c>
      <c r="E5172" s="29">
        <v>42437</v>
      </c>
      <c r="F5172" s="28" t="s">
        <v>4824</v>
      </c>
      <c r="G5172" s="30">
        <v>1554</v>
      </c>
      <c r="H5172" s="28" t="s">
        <v>16604</v>
      </c>
      <c r="I5172" s="31">
        <v>0</v>
      </c>
      <c r="J5172" s="31">
        <v>4220.88</v>
      </c>
      <c r="K5172" s="28" t="s">
        <v>15464</v>
      </c>
      <c r="L5172" s="32">
        <f t="shared" si="881"/>
        <v>-4220.88</v>
      </c>
      <c r="M5172" s="33">
        <f t="shared" si="882"/>
        <v>4220.88</v>
      </c>
      <c r="N5172" s="34" t="b">
        <v>1</v>
      </c>
      <c r="O5172" s="35">
        <f t="shared" si="883"/>
        <v>4220.88</v>
      </c>
      <c r="P5172" s="36" t="str">
        <f t="shared" si="884"/>
        <v>T</v>
      </c>
      <c r="Q5172" s="37" t="str">
        <f t="shared" si="885"/>
        <v>Wiggin LLP</v>
      </c>
      <c r="R5172" s="6" t="str">
        <f t="shared" si="886"/>
        <v>T - Wiggin LLP</v>
      </c>
      <c r="S5172" s="6" t="str">
        <f>IFERROR(INDEX('Vendor Over-ride'!$C:$C, MATCH($R:$R,'Vendor Over-ride'!$A:$A,0)),"")</f>
        <v>T - Wiggin LLP</v>
      </c>
      <c r="T5172" s="41" t="s">
        <v>2800</v>
      </c>
      <c r="U5172" s="38" t="str">
        <f t="shared" si="891"/>
        <v>Lottery</v>
      </c>
      <c r="V5172" s="5" t="str">
        <f t="shared" si="890"/>
        <v>TRADE</v>
      </c>
      <c r="W5172" s="5" t="b">
        <f t="shared" si="887"/>
        <v>0</v>
      </c>
      <c r="X5172" s="40">
        <f t="shared" ca="1" si="888"/>
        <v>31021.280000000002</v>
      </c>
      <c r="Y5172" s="30" t="b">
        <f t="shared" ca="1" si="889"/>
        <v>1</v>
      </c>
    </row>
    <row r="5173" spans="1:25">
      <c r="A5173" s="28" t="s">
        <v>5366</v>
      </c>
      <c r="B5173" s="28" t="s">
        <v>5367</v>
      </c>
      <c r="C5173" s="28" t="s">
        <v>5062</v>
      </c>
      <c r="D5173" s="28" t="s">
        <v>2842</v>
      </c>
      <c r="E5173" s="29">
        <v>42438</v>
      </c>
      <c r="F5173" s="28" t="s">
        <v>4825</v>
      </c>
      <c r="G5173" s="30">
        <v>1569</v>
      </c>
      <c r="H5173" s="28" t="s">
        <v>5357</v>
      </c>
      <c r="I5173" s="31">
        <v>0</v>
      </c>
      <c r="J5173" s="31">
        <v>30000</v>
      </c>
      <c r="K5173" s="28" t="s">
        <v>16278</v>
      </c>
      <c r="L5173" s="32">
        <f t="shared" si="881"/>
        <v>-30000</v>
      </c>
      <c r="M5173" s="33">
        <f t="shared" si="882"/>
        <v>30000</v>
      </c>
      <c r="N5173" s="34" t="b">
        <v>1</v>
      </c>
      <c r="O5173" s="35">
        <f t="shared" si="883"/>
        <v>30000</v>
      </c>
      <c r="P5173" s="36" t="str">
        <f t="shared" si="884"/>
        <v>I</v>
      </c>
      <c r="Q5173" s="37" t="str">
        <f t="shared" si="885"/>
        <v>The Bureau Film Company</v>
      </c>
      <c r="R5173" s="6" t="str">
        <f t="shared" si="886"/>
        <v>I - The Bureau Film Company</v>
      </c>
      <c r="S5173" s="6" t="str">
        <f>IFERROR(INDEX('Vendor Over-ride'!$C:$C, MATCH($R:$R,'Vendor Over-ride'!$A:$A,0)),"")</f>
        <v>I - The Bureau Film Company</v>
      </c>
      <c r="U5173" s="38" t="str">
        <f t="shared" si="891"/>
        <v>Lottery</v>
      </c>
      <c r="V5173" s="5" t="str">
        <f t="shared" si="890"/>
        <v>AWARD</v>
      </c>
      <c r="W5173" s="5" t="b">
        <f t="shared" si="887"/>
        <v>1</v>
      </c>
      <c r="X5173" s="40">
        <f t="shared" ca="1" si="888"/>
        <v>260000</v>
      </c>
      <c r="Y5173" s="30" t="b">
        <f t="shared" ca="1" si="889"/>
        <v>1</v>
      </c>
    </row>
    <row r="5174" spans="1:25" hidden="1">
      <c r="A5174" s="28" t="s">
        <v>5366</v>
      </c>
      <c r="B5174" s="28" t="s">
        <v>5367</v>
      </c>
      <c r="C5174" s="28" t="s">
        <v>5062</v>
      </c>
      <c r="D5174" s="28" t="s">
        <v>2842</v>
      </c>
      <c r="E5174" s="29">
        <v>42440</v>
      </c>
      <c r="F5174" s="28" t="s">
        <v>4826</v>
      </c>
      <c r="G5174" s="30">
        <v>1569</v>
      </c>
      <c r="H5174" s="28" t="s">
        <v>5358</v>
      </c>
      <c r="I5174" s="31">
        <v>0</v>
      </c>
      <c r="J5174" s="31">
        <v>22000</v>
      </c>
      <c r="K5174" s="28" t="s">
        <v>16605</v>
      </c>
      <c r="L5174" s="32">
        <f t="shared" si="881"/>
        <v>-22000</v>
      </c>
      <c r="M5174" s="33">
        <f t="shared" si="882"/>
        <v>22000</v>
      </c>
      <c r="N5174" s="34" t="b">
        <v>1</v>
      </c>
      <c r="O5174" s="35">
        <f t="shared" si="883"/>
        <v>22000</v>
      </c>
      <c r="P5174" s="36" t="str">
        <f t="shared" si="884"/>
        <v>I</v>
      </c>
      <c r="Q5174" s="37" t="str">
        <f t="shared" si="885"/>
        <v>La Belle Allee Productions Ltd</v>
      </c>
      <c r="R5174" s="6" t="str">
        <f t="shared" si="886"/>
        <v>I - La Belle Allee Productions Ltd</v>
      </c>
      <c r="S5174" s="6" t="str">
        <f>IFERROR(INDEX('Vendor Over-ride'!$C:$C, MATCH($R:$R,'Vendor Over-ride'!$A:$A,0)),"")</f>
        <v>I - La Belle Allee Productions Ltd</v>
      </c>
      <c r="U5174" s="38" t="str">
        <f t="shared" si="891"/>
        <v>Lottery</v>
      </c>
      <c r="V5174" s="5" t="str">
        <f t="shared" si="890"/>
        <v>AWARD</v>
      </c>
      <c r="W5174" s="5" t="b">
        <f t="shared" si="887"/>
        <v>0</v>
      </c>
      <c r="X5174" s="40">
        <f t="shared" ca="1" si="888"/>
        <v>22000</v>
      </c>
      <c r="Y5174" s="30" t="b">
        <f t="shared" ca="1" si="889"/>
        <v>0</v>
      </c>
    </row>
    <row r="5175" spans="1:25">
      <c r="A5175" s="28" t="s">
        <v>5366</v>
      </c>
      <c r="B5175" s="28" t="s">
        <v>5367</v>
      </c>
      <c r="C5175" s="28" t="s">
        <v>5062</v>
      </c>
      <c r="D5175" s="28" t="s">
        <v>2842</v>
      </c>
      <c r="E5175" s="29">
        <v>42440</v>
      </c>
      <c r="F5175" s="28" t="s">
        <v>4827</v>
      </c>
      <c r="G5175" s="30">
        <v>1569</v>
      </c>
      <c r="H5175" s="28" t="s">
        <v>5359</v>
      </c>
      <c r="I5175" s="31">
        <v>0</v>
      </c>
      <c r="J5175" s="31">
        <v>4460.17</v>
      </c>
      <c r="K5175" s="28" t="s">
        <v>9887</v>
      </c>
      <c r="L5175" s="32">
        <f t="shared" si="881"/>
        <v>-4460.17</v>
      </c>
      <c r="M5175" s="33">
        <f t="shared" si="882"/>
        <v>4460.17</v>
      </c>
      <c r="N5175" s="34" t="b">
        <v>1</v>
      </c>
      <c r="O5175" s="35">
        <f t="shared" si="883"/>
        <v>4460.17</v>
      </c>
      <c r="P5175" s="36" t="str">
        <f t="shared" si="884"/>
        <v>T</v>
      </c>
      <c r="Q5175" s="37" t="str">
        <f t="shared" si="885"/>
        <v>EKOS LTD</v>
      </c>
      <c r="R5175" s="6" t="str">
        <f t="shared" si="886"/>
        <v>T - EKOS LTD</v>
      </c>
      <c r="S5175" s="6" t="str">
        <f>IFERROR(INDEX('Vendor Over-ride'!$C:$C, MATCH($R:$R,'Vendor Over-ride'!$A:$A,0)),"")</f>
        <v>T - EKOS LTD</v>
      </c>
      <c r="T5175" s="41" t="s">
        <v>17721</v>
      </c>
      <c r="U5175" s="38" t="str">
        <f t="shared" si="891"/>
        <v>Lottery</v>
      </c>
      <c r="V5175" s="5" t="str">
        <f t="shared" si="890"/>
        <v>TRADE</v>
      </c>
      <c r="W5175" s="5" t="b">
        <f t="shared" si="887"/>
        <v>0</v>
      </c>
      <c r="X5175" s="40">
        <f t="shared" ca="1" si="888"/>
        <v>29000.17</v>
      </c>
      <c r="Y5175" s="30" t="b">
        <f t="shared" ca="1" si="889"/>
        <v>1</v>
      </c>
    </row>
    <row r="5176" spans="1:25" hidden="1">
      <c r="A5176" s="28" t="s">
        <v>5366</v>
      </c>
      <c r="B5176" s="28" t="s">
        <v>5367</v>
      </c>
      <c r="C5176" s="28" t="s">
        <v>5062</v>
      </c>
      <c r="D5176" s="28" t="s">
        <v>2842</v>
      </c>
      <c r="E5176" s="29">
        <v>42444</v>
      </c>
      <c r="F5176" s="28" t="s">
        <v>4828</v>
      </c>
      <c r="G5176" s="30">
        <v>1569</v>
      </c>
      <c r="H5176" s="28" t="s">
        <v>16606</v>
      </c>
      <c r="I5176" s="31">
        <v>0</v>
      </c>
      <c r="J5176" s="31">
        <v>1125</v>
      </c>
      <c r="K5176" s="28" t="s">
        <v>4979</v>
      </c>
      <c r="L5176" s="32">
        <f t="shared" si="881"/>
        <v>-1125</v>
      </c>
      <c r="M5176" s="33">
        <f t="shared" si="882"/>
        <v>1125</v>
      </c>
      <c r="N5176" s="34" t="b">
        <v>1</v>
      </c>
      <c r="O5176" s="35">
        <f t="shared" si="883"/>
        <v>1125</v>
      </c>
      <c r="P5176" s="36" t="str">
        <f t="shared" si="884"/>
        <v>G</v>
      </c>
      <c r="Q5176" s="37" t="str">
        <f t="shared" si="885"/>
        <v>Bigmouth Audio Ltd</v>
      </c>
      <c r="R5176" s="6" t="str">
        <f t="shared" si="886"/>
        <v>G - Bigmouth Audio Ltd</v>
      </c>
      <c r="S5176" s="6" t="str">
        <f>IFERROR(INDEX('Vendor Over-ride'!$C:$C, MATCH($R:$R,'Vendor Over-ride'!$A:$A,0)),"")</f>
        <v>G - Bigmouth Audio Ltd</v>
      </c>
      <c r="U5176" s="38" t="str">
        <f t="shared" si="891"/>
        <v>Lottery</v>
      </c>
      <c r="V5176" s="5" t="str">
        <f t="shared" si="890"/>
        <v>AWARD</v>
      </c>
      <c r="W5176" s="5" t="b">
        <f t="shared" si="887"/>
        <v>0</v>
      </c>
      <c r="X5176" s="40">
        <f t="shared" ca="1" si="888"/>
        <v>5048</v>
      </c>
      <c r="Y5176" s="30" t="b">
        <f t="shared" ca="1" si="889"/>
        <v>0</v>
      </c>
    </row>
    <row r="5177" spans="1:25">
      <c r="A5177" s="28" t="s">
        <v>5366</v>
      </c>
      <c r="B5177" s="28" t="s">
        <v>5367</v>
      </c>
      <c r="C5177" s="28" t="s">
        <v>5062</v>
      </c>
      <c r="D5177" s="28" t="s">
        <v>2842</v>
      </c>
      <c r="E5177" s="29">
        <v>42444</v>
      </c>
      <c r="F5177" s="28" t="s">
        <v>4829</v>
      </c>
      <c r="G5177" s="30">
        <v>1569</v>
      </c>
      <c r="H5177" s="28" t="s">
        <v>16607</v>
      </c>
      <c r="I5177" s="31">
        <v>0</v>
      </c>
      <c r="J5177" s="31">
        <v>19680</v>
      </c>
      <c r="K5177" s="28" t="s">
        <v>5736</v>
      </c>
      <c r="L5177" s="32">
        <f t="shared" si="881"/>
        <v>-19680</v>
      </c>
      <c r="M5177" s="33">
        <f t="shared" si="882"/>
        <v>19680</v>
      </c>
      <c r="N5177" s="34" t="b">
        <v>1</v>
      </c>
      <c r="O5177" s="35">
        <f t="shared" si="883"/>
        <v>19680</v>
      </c>
      <c r="P5177" s="36" t="str">
        <f t="shared" si="884"/>
        <v>G</v>
      </c>
      <c r="Q5177" s="37" t="str">
        <f t="shared" si="885"/>
        <v>LGBT Youth Scotland</v>
      </c>
      <c r="R5177" s="6" t="str">
        <f t="shared" si="886"/>
        <v>G - LGBT Youth Scotland</v>
      </c>
      <c r="S5177" s="6" t="str">
        <f>IFERROR(INDEX('Vendor Over-ride'!$C:$C, MATCH($R:$R,'Vendor Over-ride'!$A:$A,0)),"")</f>
        <v>G - LGBT Youth Scotland</v>
      </c>
      <c r="U5177" s="38" t="str">
        <f t="shared" si="891"/>
        <v>Lottery</v>
      </c>
      <c r="V5177" s="5" t="str">
        <f t="shared" si="890"/>
        <v>AWARD</v>
      </c>
      <c r="W5177" s="5" t="b">
        <f t="shared" si="887"/>
        <v>0</v>
      </c>
      <c r="X5177" s="40">
        <f t="shared" ca="1" si="888"/>
        <v>32180</v>
      </c>
      <c r="Y5177" s="30" t="b">
        <f t="shared" ca="1" si="889"/>
        <v>1</v>
      </c>
    </row>
    <row r="5178" spans="1:25">
      <c r="A5178" s="28" t="s">
        <v>5366</v>
      </c>
      <c r="B5178" s="28" t="s">
        <v>5367</v>
      </c>
      <c r="C5178" s="28" t="s">
        <v>5062</v>
      </c>
      <c r="D5178" s="28" t="s">
        <v>2842</v>
      </c>
      <c r="E5178" s="29">
        <v>42444</v>
      </c>
      <c r="F5178" s="28" t="s">
        <v>4830</v>
      </c>
      <c r="G5178" s="30">
        <v>1569</v>
      </c>
      <c r="H5178" s="28" t="s">
        <v>16608</v>
      </c>
      <c r="I5178" s="31">
        <v>0</v>
      </c>
      <c r="J5178" s="31">
        <v>10000</v>
      </c>
      <c r="K5178" s="28" t="s">
        <v>13843</v>
      </c>
      <c r="L5178" s="32">
        <f t="shared" si="881"/>
        <v>-10000</v>
      </c>
      <c r="M5178" s="33">
        <f t="shared" si="882"/>
        <v>10000</v>
      </c>
      <c r="N5178" s="34" t="b">
        <v>1</v>
      </c>
      <c r="O5178" s="35">
        <f t="shared" si="883"/>
        <v>10000</v>
      </c>
      <c r="P5178" s="36" t="str">
        <f t="shared" si="884"/>
        <v>G</v>
      </c>
      <c r="Q5178" s="37" t="str">
        <f t="shared" si="885"/>
        <v>Neu Reekie Limited</v>
      </c>
      <c r="R5178" s="6" t="str">
        <f t="shared" si="886"/>
        <v>G - Neu Reekie Limited</v>
      </c>
      <c r="S5178" s="6" t="str">
        <f>IFERROR(INDEX('Vendor Over-ride'!$C:$C, MATCH($R:$R,'Vendor Over-ride'!$A:$A,0)),"")</f>
        <v>G - Neu Reekie Limited</v>
      </c>
      <c r="U5178" s="38" t="str">
        <f t="shared" si="891"/>
        <v>Lottery</v>
      </c>
      <c r="V5178" s="5" t="str">
        <f t="shared" si="890"/>
        <v>AWARD</v>
      </c>
      <c r="W5178" s="5" t="b">
        <f t="shared" si="887"/>
        <v>0</v>
      </c>
      <c r="X5178" s="40">
        <f t="shared" ca="1" si="888"/>
        <v>40000</v>
      </c>
      <c r="Y5178" s="30" t="b">
        <f t="shared" ca="1" si="889"/>
        <v>1</v>
      </c>
    </row>
    <row r="5179" spans="1:25" hidden="1">
      <c r="A5179" s="28" t="s">
        <v>5366</v>
      </c>
      <c r="B5179" s="28" t="s">
        <v>5367</v>
      </c>
      <c r="C5179" s="28" t="s">
        <v>5062</v>
      </c>
      <c r="D5179" s="28" t="s">
        <v>2842</v>
      </c>
      <c r="E5179" s="29">
        <v>42444</v>
      </c>
      <c r="F5179" s="28" t="s">
        <v>4831</v>
      </c>
      <c r="G5179" s="30">
        <v>1569</v>
      </c>
      <c r="H5179" s="28" t="s">
        <v>16609</v>
      </c>
      <c r="I5179" s="31">
        <v>0</v>
      </c>
      <c r="J5179" s="31">
        <v>1134</v>
      </c>
      <c r="K5179" s="28" t="s">
        <v>13927</v>
      </c>
      <c r="L5179" s="32">
        <f t="shared" si="881"/>
        <v>-1134</v>
      </c>
      <c r="M5179" s="33">
        <f t="shared" si="882"/>
        <v>1134</v>
      </c>
      <c r="N5179" s="34" t="b">
        <v>1</v>
      </c>
      <c r="O5179" s="35">
        <f t="shared" si="883"/>
        <v>1134</v>
      </c>
      <c r="P5179" s="36" t="str">
        <f t="shared" si="884"/>
        <v>G</v>
      </c>
      <c r="Q5179" s="37" t="str">
        <f t="shared" si="885"/>
        <v>Jessica Harrison</v>
      </c>
      <c r="R5179" s="6" t="str">
        <f t="shared" si="886"/>
        <v>G - Jessica Harrison</v>
      </c>
      <c r="S5179" s="6" t="str">
        <f>IFERROR(INDEX('Vendor Over-ride'!$C:$C, MATCH($R:$R,'Vendor Over-ride'!$A:$A,0)),"")</f>
        <v>G - Jessica Harrison</v>
      </c>
      <c r="U5179" s="38" t="str">
        <f t="shared" si="891"/>
        <v>Lottery</v>
      </c>
      <c r="V5179" s="5" t="str">
        <f t="shared" si="890"/>
        <v>AWARD</v>
      </c>
      <c r="W5179" s="5" t="b">
        <f t="shared" si="887"/>
        <v>0</v>
      </c>
      <c r="X5179" s="40">
        <f t="shared" ca="1" si="888"/>
        <v>4537</v>
      </c>
      <c r="Y5179" s="30" t="b">
        <f t="shared" ca="1" si="889"/>
        <v>0</v>
      </c>
    </row>
    <row r="5180" spans="1:25" hidden="1">
      <c r="A5180" s="28" t="s">
        <v>5366</v>
      </c>
      <c r="B5180" s="28" t="s">
        <v>5367</v>
      </c>
      <c r="C5180" s="28" t="s">
        <v>5062</v>
      </c>
      <c r="D5180" s="28" t="s">
        <v>2842</v>
      </c>
      <c r="E5180" s="29">
        <v>42444</v>
      </c>
      <c r="F5180" s="28" t="s">
        <v>4833</v>
      </c>
      <c r="G5180" s="30">
        <v>1569</v>
      </c>
      <c r="H5180" s="28" t="s">
        <v>16610</v>
      </c>
      <c r="I5180" s="31">
        <v>0</v>
      </c>
      <c r="J5180" s="31">
        <v>3500</v>
      </c>
      <c r="K5180" s="28" t="s">
        <v>14438</v>
      </c>
      <c r="L5180" s="32">
        <f t="shared" si="881"/>
        <v>-3500</v>
      </c>
      <c r="M5180" s="33">
        <f t="shared" si="882"/>
        <v>3500</v>
      </c>
      <c r="N5180" s="34" t="b">
        <v>1</v>
      </c>
      <c r="O5180" s="35">
        <f t="shared" si="883"/>
        <v>3500</v>
      </c>
      <c r="P5180" s="36" t="str">
        <f t="shared" si="884"/>
        <v>G</v>
      </c>
      <c r="Q5180" s="37" t="str">
        <f t="shared" si="885"/>
        <v>Doune the Rabbit Hole CIC</v>
      </c>
      <c r="R5180" s="6" t="str">
        <f t="shared" si="886"/>
        <v>G - Doune the Rabbit Hole CIC</v>
      </c>
      <c r="S5180" s="6" t="str">
        <f>IFERROR(INDEX('Vendor Over-ride'!$C:$C, MATCH($R:$R,'Vendor Over-ride'!$A:$A,0)),"")</f>
        <v>G - Doune the Rabbit Hole CIC</v>
      </c>
      <c r="U5180" s="38" t="str">
        <f t="shared" si="891"/>
        <v>Lottery</v>
      </c>
      <c r="V5180" s="5" t="str">
        <f t="shared" si="890"/>
        <v>AWARD</v>
      </c>
      <c r="W5180" s="5" t="b">
        <f t="shared" si="887"/>
        <v>0</v>
      </c>
      <c r="X5180" s="40">
        <f t="shared" ca="1" si="888"/>
        <v>14000</v>
      </c>
      <c r="Y5180" s="30" t="b">
        <f t="shared" ca="1" si="889"/>
        <v>0</v>
      </c>
    </row>
    <row r="5181" spans="1:25" hidden="1">
      <c r="A5181" s="28" t="s">
        <v>5366</v>
      </c>
      <c r="B5181" s="28" t="s">
        <v>5367</v>
      </c>
      <c r="C5181" s="28" t="s">
        <v>5062</v>
      </c>
      <c r="D5181" s="28" t="s">
        <v>2842</v>
      </c>
      <c r="E5181" s="29">
        <v>42444</v>
      </c>
      <c r="F5181" s="28" t="s">
        <v>4834</v>
      </c>
      <c r="G5181" s="30">
        <v>1569</v>
      </c>
      <c r="H5181" s="28" t="s">
        <v>16611</v>
      </c>
      <c r="I5181" s="31">
        <v>0</v>
      </c>
      <c r="J5181" s="31">
        <v>3750</v>
      </c>
      <c r="K5181" s="28" t="s">
        <v>14446</v>
      </c>
      <c r="L5181" s="32">
        <f t="shared" si="881"/>
        <v>-3750</v>
      </c>
      <c r="M5181" s="33">
        <f t="shared" si="882"/>
        <v>3750</v>
      </c>
      <c r="N5181" s="34" t="b">
        <v>1</v>
      </c>
      <c r="O5181" s="35">
        <f t="shared" si="883"/>
        <v>3750</v>
      </c>
      <c r="P5181" s="36" t="str">
        <f t="shared" si="884"/>
        <v>G</v>
      </c>
      <c r="Q5181" s="37" t="str">
        <f t="shared" si="885"/>
        <v>Rachel Maclean</v>
      </c>
      <c r="R5181" s="6" t="str">
        <f t="shared" si="886"/>
        <v>G - Rachel Maclean</v>
      </c>
      <c r="S5181" s="6" t="str">
        <f>IFERROR(INDEX('Vendor Over-ride'!$C:$C, MATCH($R:$R,'Vendor Over-ride'!$A:$A,0)),"")</f>
        <v>G - Rachel Maclean</v>
      </c>
      <c r="U5181" s="38" t="str">
        <f t="shared" si="891"/>
        <v>Lottery</v>
      </c>
      <c r="V5181" s="5" t="str">
        <f t="shared" si="890"/>
        <v>AWARD</v>
      </c>
      <c r="W5181" s="5" t="b">
        <f t="shared" si="887"/>
        <v>0</v>
      </c>
      <c r="X5181" s="40">
        <f t="shared" ca="1" si="888"/>
        <v>15000</v>
      </c>
      <c r="Y5181" s="30" t="b">
        <f t="shared" ca="1" si="889"/>
        <v>0</v>
      </c>
    </row>
    <row r="5182" spans="1:25" hidden="1">
      <c r="A5182" s="28" t="s">
        <v>5366</v>
      </c>
      <c r="B5182" s="28" t="s">
        <v>5367</v>
      </c>
      <c r="C5182" s="28" t="s">
        <v>5062</v>
      </c>
      <c r="D5182" s="28" t="s">
        <v>2842</v>
      </c>
      <c r="E5182" s="29">
        <v>42444</v>
      </c>
      <c r="F5182" s="28" t="s">
        <v>4835</v>
      </c>
      <c r="G5182" s="30">
        <v>1569</v>
      </c>
      <c r="H5182" s="28" t="s">
        <v>16612</v>
      </c>
      <c r="I5182" s="31">
        <v>0</v>
      </c>
      <c r="J5182" s="31">
        <v>1494</v>
      </c>
      <c r="K5182" s="28" t="s">
        <v>14473</v>
      </c>
      <c r="L5182" s="32">
        <f t="shared" si="881"/>
        <v>-1494</v>
      </c>
      <c r="M5182" s="33">
        <f t="shared" si="882"/>
        <v>1494</v>
      </c>
      <c r="N5182" s="34" t="b">
        <v>1</v>
      </c>
      <c r="O5182" s="35">
        <f t="shared" si="883"/>
        <v>1494</v>
      </c>
      <c r="P5182" s="36" t="str">
        <f t="shared" si="884"/>
        <v>G</v>
      </c>
      <c r="Q5182" s="37" t="str">
        <f t="shared" si="885"/>
        <v>Filipa Oliveira</v>
      </c>
      <c r="R5182" s="6" t="str">
        <f t="shared" si="886"/>
        <v>G - Filipa Oliveira</v>
      </c>
      <c r="S5182" s="6" t="str">
        <f>IFERROR(INDEX('Vendor Over-ride'!$C:$C, MATCH($R:$R,'Vendor Over-ride'!$A:$A,0)),"")</f>
        <v>G - Filipa Oliveira</v>
      </c>
      <c r="U5182" s="38" t="str">
        <f t="shared" si="891"/>
        <v>Lottery</v>
      </c>
      <c r="V5182" s="5" t="str">
        <f t="shared" si="890"/>
        <v>AWARD</v>
      </c>
      <c r="W5182" s="5" t="b">
        <f t="shared" si="887"/>
        <v>0</v>
      </c>
      <c r="X5182" s="40">
        <f t="shared" ca="1" si="888"/>
        <v>5976</v>
      </c>
      <c r="Y5182" s="30" t="b">
        <f t="shared" ca="1" si="889"/>
        <v>0</v>
      </c>
    </row>
    <row r="5183" spans="1:25" hidden="1">
      <c r="A5183" s="28" t="s">
        <v>5366</v>
      </c>
      <c r="B5183" s="28" t="s">
        <v>5367</v>
      </c>
      <c r="C5183" s="28" t="s">
        <v>5062</v>
      </c>
      <c r="D5183" s="28" t="s">
        <v>2842</v>
      </c>
      <c r="E5183" s="29">
        <v>42444</v>
      </c>
      <c r="F5183" s="28" t="s">
        <v>4836</v>
      </c>
      <c r="G5183" s="30">
        <v>1569</v>
      </c>
      <c r="H5183" s="28" t="s">
        <v>16613</v>
      </c>
      <c r="I5183" s="31">
        <v>0</v>
      </c>
      <c r="J5183" s="31">
        <v>5250</v>
      </c>
      <c r="K5183" s="28" t="s">
        <v>14567</v>
      </c>
      <c r="L5183" s="32">
        <f t="shared" si="881"/>
        <v>-5250</v>
      </c>
      <c r="M5183" s="33">
        <f t="shared" si="882"/>
        <v>5250</v>
      </c>
      <c r="N5183" s="34" t="b">
        <v>1</v>
      </c>
      <c r="O5183" s="35">
        <f t="shared" si="883"/>
        <v>5250</v>
      </c>
      <c r="P5183" s="36" t="str">
        <f t="shared" si="884"/>
        <v>G</v>
      </c>
      <c r="Q5183" s="37" t="str">
        <f t="shared" si="885"/>
        <v>Mhairi Killin</v>
      </c>
      <c r="R5183" s="6" t="str">
        <f t="shared" si="886"/>
        <v>G - Mhairi Killin</v>
      </c>
      <c r="S5183" s="6" t="str">
        <f>IFERROR(INDEX('Vendor Over-ride'!$C:$C, MATCH($R:$R,'Vendor Over-ride'!$A:$A,0)),"")</f>
        <v>G - Mhairi Killin</v>
      </c>
      <c r="U5183" s="38" t="str">
        <f t="shared" si="891"/>
        <v>Lottery</v>
      </c>
      <c r="V5183" s="5" t="str">
        <f t="shared" si="890"/>
        <v>AWARD</v>
      </c>
      <c r="W5183" s="5" t="b">
        <f t="shared" si="887"/>
        <v>0</v>
      </c>
      <c r="X5183" s="40">
        <f t="shared" ca="1" si="888"/>
        <v>13250</v>
      </c>
      <c r="Y5183" s="30" t="b">
        <f t="shared" ca="1" si="889"/>
        <v>0</v>
      </c>
    </row>
    <row r="5184" spans="1:25">
      <c r="A5184" s="28" t="s">
        <v>5366</v>
      </c>
      <c r="B5184" s="28" t="s">
        <v>5367</v>
      </c>
      <c r="C5184" s="28" t="s">
        <v>5062</v>
      </c>
      <c r="D5184" s="28" t="s">
        <v>2842</v>
      </c>
      <c r="E5184" s="29">
        <v>42444</v>
      </c>
      <c r="F5184" s="28" t="s">
        <v>4837</v>
      </c>
      <c r="G5184" s="30">
        <v>1569</v>
      </c>
      <c r="H5184" s="28" t="s">
        <v>16614</v>
      </c>
      <c r="I5184" s="31">
        <v>0</v>
      </c>
      <c r="J5184" s="31">
        <v>25000</v>
      </c>
      <c r="K5184" s="28" t="s">
        <v>15142</v>
      </c>
      <c r="L5184" s="32">
        <f t="shared" si="881"/>
        <v>-25000</v>
      </c>
      <c r="M5184" s="33">
        <f t="shared" si="882"/>
        <v>25000</v>
      </c>
      <c r="N5184" s="34" t="b">
        <v>1</v>
      </c>
      <c r="O5184" s="35">
        <f t="shared" si="883"/>
        <v>25000</v>
      </c>
      <c r="P5184" s="36" t="str">
        <f t="shared" si="884"/>
        <v>G</v>
      </c>
      <c r="Q5184" s="37" t="str">
        <f t="shared" si="885"/>
        <v>Dudendance Theatre</v>
      </c>
      <c r="R5184" s="6" t="str">
        <f t="shared" si="886"/>
        <v>G - Dudendance Theatre</v>
      </c>
      <c r="S5184" s="6" t="str">
        <f>IFERROR(INDEX('Vendor Over-ride'!$C:$C, MATCH($R:$R,'Vendor Over-ride'!$A:$A,0)),"")</f>
        <v>G - Dudendance Theatre</v>
      </c>
      <c r="U5184" s="38" t="str">
        <f t="shared" si="891"/>
        <v>Lottery</v>
      </c>
      <c r="V5184" s="5" t="str">
        <f t="shared" si="890"/>
        <v>AWARD</v>
      </c>
      <c r="W5184" s="5" t="b">
        <f t="shared" si="887"/>
        <v>1</v>
      </c>
      <c r="X5184" s="40">
        <f t="shared" ca="1" si="888"/>
        <v>42448</v>
      </c>
      <c r="Y5184" s="30" t="b">
        <f t="shared" ca="1" si="889"/>
        <v>1</v>
      </c>
    </row>
    <row r="5185" spans="1:25">
      <c r="A5185" s="28" t="s">
        <v>5366</v>
      </c>
      <c r="B5185" s="28" t="s">
        <v>5367</v>
      </c>
      <c r="C5185" s="28" t="s">
        <v>5062</v>
      </c>
      <c r="D5185" s="28" t="s">
        <v>2842</v>
      </c>
      <c r="E5185" s="29">
        <v>42444</v>
      </c>
      <c r="F5185" s="28" t="s">
        <v>4839</v>
      </c>
      <c r="G5185" s="30">
        <v>1569</v>
      </c>
      <c r="H5185" s="28" t="s">
        <v>16615</v>
      </c>
      <c r="I5185" s="31">
        <v>0</v>
      </c>
      <c r="J5185" s="31">
        <v>37500</v>
      </c>
      <c r="K5185" s="28" t="s">
        <v>15623</v>
      </c>
      <c r="L5185" s="32">
        <f t="shared" si="881"/>
        <v>-37500</v>
      </c>
      <c r="M5185" s="33">
        <f t="shared" si="882"/>
        <v>37500</v>
      </c>
      <c r="N5185" s="34" t="b">
        <v>1</v>
      </c>
      <c r="O5185" s="35">
        <f t="shared" si="883"/>
        <v>37500</v>
      </c>
      <c r="P5185" s="36" t="str">
        <f t="shared" si="884"/>
        <v>G</v>
      </c>
      <c r="Q5185" s="37" t="str">
        <f t="shared" si="885"/>
        <v>Dumfries and Galloway Arts Festival</v>
      </c>
      <c r="R5185" s="6" t="str">
        <f t="shared" si="886"/>
        <v>G - Dumfries and Galloway Arts Festival</v>
      </c>
      <c r="S5185" s="6" t="str">
        <f>IFERROR(INDEX('Vendor Over-ride'!$C:$C, MATCH($R:$R,'Vendor Over-ride'!$A:$A,0)),"")</f>
        <v>G - Dumfries and Galloway Arts Festival</v>
      </c>
      <c r="U5185" s="38" t="str">
        <f t="shared" si="891"/>
        <v>Lottery</v>
      </c>
      <c r="V5185" s="5" t="str">
        <f t="shared" si="890"/>
        <v>AWARD</v>
      </c>
      <c r="W5185" s="5" t="b">
        <f t="shared" si="887"/>
        <v>1</v>
      </c>
      <c r="X5185" s="40">
        <f t="shared" ca="1" si="888"/>
        <v>62250</v>
      </c>
      <c r="Y5185" s="30" t="b">
        <f t="shared" ca="1" si="889"/>
        <v>1</v>
      </c>
    </row>
    <row r="5186" spans="1:25" hidden="1">
      <c r="A5186" s="28" t="s">
        <v>5366</v>
      </c>
      <c r="B5186" s="28" t="s">
        <v>5367</v>
      </c>
      <c r="C5186" s="28" t="s">
        <v>5062</v>
      </c>
      <c r="D5186" s="28" t="s">
        <v>2842</v>
      </c>
      <c r="E5186" s="29">
        <v>42444</v>
      </c>
      <c r="F5186" s="28" t="s">
        <v>4840</v>
      </c>
      <c r="G5186" s="30">
        <v>1569</v>
      </c>
      <c r="H5186" s="28" t="s">
        <v>16616</v>
      </c>
      <c r="I5186" s="31">
        <v>0</v>
      </c>
      <c r="J5186" s="31">
        <v>2500</v>
      </c>
      <c r="K5186" s="28" t="s">
        <v>15983</v>
      </c>
      <c r="L5186" s="32">
        <f t="shared" ref="L5186:L5249" si="892">I:I-J:J</f>
        <v>-2500</v>
      </c>
      <c r="M5186" s="33">
        <f t="shared" ref="M5186:M5249" si="893">ABS($L:$L)</f>
        <v>2500</v>
      </c>
      <c r="N5186" s="34" t="b">
        <v>1</v>
      </c>
      <c r="O5186" s="35">
        <f t="shared" ref="O5186:O5249" si="894">$M:$M*$N:$N</f>
        <v>2500</v>
      </c>
      <c r="P5186" s="36" t="str">
        <f t="shared" ref="P5186:P5249" si="895">LEFT(TRIM($K:$K),1)</f>
        <v>G</v>
      </c>
      <c r="Q5186" s="37" t="str">
        <f t="shared" ref="Q5186:Q5249" si="896">RIGHT(TRIM($K:$K),LEN(TRIM($K:$K))-FIND("-",TRIM($K:$K)))</f>
        <v>Giulia Montalbano</v>
      </c>
      <c r="R5186" s="6" t="str">
        <f t="shared" ref="R5186:R5249" si="897">CONCATENATE($P:$P, " - ",$Q:$Q)</f>
        <v>G - Giulia Montalbano</v>
      </c>
      <c r="S5186" s="6" t="str">
        <f>IFERROR(INDEX('Vendor Over-ride'!$C:$C, MATCH($R:$R,'Vendor Over-ride'!$A:$A,0)),"")</f>
        <v>G - Giulia Montalbano</v>
      </c>
      <c r="U5186" s="38" t="str">
        <f t="shared" si="891"/>
        <v>Lottery</v>
      </c>
      <c r="V5186" s="5" t="str">
        <f t="shared" si="890"/>
        <v>AWARD</v>
      </c>
      <c r="W5186" s="5" t="b">
        <f t="shared" ref="W5186:W5249" si="898">ROUND($O:$O,2)&gt;=25000</f>
        <v>0</v>
      </c>
      <c r="X5186" s="40">
        <f t="shared" ref="X5186:X5249" ca="1" si="899">SUMPRODUCT((Payee=$S5186) * (Payment_Value))</f>
        <v>10000</v>
      </c>
      <c r="Y5186" s="30" t="b">
        <f t="shared" ref="Y5186:Y5249" ca="1" si="900">$X:$X&gt;=25000</f>
        <v>0</v>
      </c>
    </row>
    <row r="5187" spans="1:25" hidden="1">
      <c r="A5187" s="28" t="s">
        <v>5366</v>
      </c>
      <c r="B5187" s="28" t="s">
        <v>5367</v>
      </c>
      <c r="C5187" s="28" t="s">
        <v>5062</v>
      </c>
      <c r="D5187" s="28" t="s">
        <v>2842</v>
      </c>
      <c r="E5187" s="29">
        <v>42444</v>
      </c>
      <c r="F5187" s="28" t="s">
        <v>4841</v>
      </c>
      <c r="G5187" s="30">
        <v>1569</v>
      </c>
      <c r="H5187" s="28" t="s">
        <v>16617</v>
      </c>
      <c r="I5187" s="31">
        <v>0</v>
      </c>
      <c r="J5187" s="31">
        <v>3750</v>
      </c>
      <c r="K5187" s="28" t="s">
        <v>16322</v>
      </c>
      <c r="L5187" s="32">
        <f t="shared" si="892"/>
        <v>-3750</v>
      </c>
      <c r="M5187" s="33">
        <f t="shared" si="893"/>
        <v>3750</v>
      </c>
      <c r="N5187" s="34" t="b">
        <v>1</v>
      </c>
      <c r="O5187" s="35">
        <f t="shared" si="894"/>
        <v>3750</v>
      </c>
      <c r="P5187" s="36" t="str">
        <f t="shared" si="895"/>
        <v>G</v>
      </c>
      <c r="Q5187" s="37" t="str">
        <f t="shared" si="896"/>
        <v>University of Glasgow</v>
      </c>
      <c r="R5187" s="6" t="str">
        <f t="shared" si="897"/>
        <v>G - University of Glasgow</v>
      </c>
      <c r="S5187" s="6" t="str">
        <f>IFERROR(INDEX('Vendor Over-ride'!$C:$C, MATCH($R:$R,'Vendor Over-ride'!$A:$A,0)),"")</f>
        <v>G - University of Glasgow</v>
      </c>
      <c r="U5187" s="38" t="str">
        <f t="shared" si="891"/>
        <v>Lottery</v>
      </c>
      <c r="V5187" s="5" t="str">
        <f t="shared" ref="V5187:V5250" si="901">UPPER(IF($P:$P="E","Employee",IF(OR($P:$P="I",$P:$P="G"),"Award",IF(OR($P:$P="D",$P:$P="T"),"Trade",""))))</f>
        <v>AWARD</v>
      </c>
      <c r="W5187" s="5" t="b">
        <f t="shared" si="898"/>
        <v>0</v>
      </c>
      <c r="X5187" s="40">
        <f t="shared" ca="1" si="899"/>
        <v>7125</v>
      </c>
      <c r="Y5187" s="30" t="b">
        <f t="shared" ca="1" si="900"/>
        <v>0</v>
      </c>
    </row>
    <row r="5188" spans="1:25" hidden="1">
      <c r="A5188" s="28" t="s">
        <v>5366</v>
      </c>
      <c r="B5188" s="28" t="s">
        <v>5367</v>
      </c>
      <c r="C5188" s="28" t="s">
        <v>5062</v>
      </c>
      <c r="D5188" s="28" t="s">
        <v>2842</v>
      </c>
      <c r="E5188" s="29">
        <v>42444</v>
      </c>
      <c r="F5188" s="28" t="s">
        <v>4842</v>
      </c>
      <c r="G5188" s="30">
        <v>1569</v>
      </c>
      <c r="H5188" s="28" t="s">
        <v>16618</v>
      </c>
      <c r="I5188" s="31">
        <v>0</v>
      </c>
      <c r="J5188" s="31">
        <v>7500</v>
      </c>
      <c r="K5188" s="28" t="s">
        <v>16619</v>
      </c>
      <c r="L5188" s="32">
        <f t="shared" si="892"/>
        <v>-7500</v>
      </c>
      <c r="M5188" s="33">
        <f t="shared" si="893"/>
        <v>7500</v>
      </c>
      <c r="N5188" s="34" t="b">
        <v>1</v>
      </c>
      <c r="O5188" s="35">
        <f t="shared" si="894"/>
        <v>7500</v>
      </c>
      <c r="P5188" s="36" t="str">
        <f t="shared" si="895"/>
        <v>G</v>
      </c>
      <c r="Q5188" s="37" t="str">
        <f t="shared" si="896"/>
        <v>An Comunn Gaidhealach Ltd</v>
      </c>
      <c r="R5188" s="6" t="str">
        <f t="shared" si="897"/>
        <v>G - An Comunn Gaidhealach Ltd</v>
      </c>
      <c r="S5188" s="6" t="str">
        <f>IFERROR(INDEX('Vendor Over-ride'!$C:$C, MATCH($R:$R,'Vendor Over-ride'!$A:$A,0)),"")</f>
        <v>G - An Comunn Gaidhealach Ltd</v>
      </c>
      <c r="U5188" s="38" t="str">
        <f t="shared" si="891"/>
        <v>Lottery</v>
      </c>
      <c r="V5188" s="5" t="str">
        <f t="shared" si="901"/>
        <v>AWARD</v>
      </c>
      <c r="W5188" s="5" t="b">
        <f t="shared" si="898"/>
        <v>0</v>
      </c>
      <c r="X5188" s="40">
        <f t="shared" ca="1" si="899"/>
        <v>7500</v>
      </c>
      <c r="Y5188" s="30" t="b">
        <f t="shared" ca="1" si="900"/>
        <v>0</v>
      </c>
    </row>
    <row r="5189" spans="1:25" hidden="1">
      <c r="A5189" s="28" t="s">
        <v>5366</v>
      </c>
      <c r="B5189" s="28" t="s">
        <v>5367</v>
      </c>
      <c r="C5189" s="28" t="s">
        <v>5062</v>
      </c>
      <c r="D5189" s="28" t="s">
        <v>2842</v>
      </c>
      <c r="E5189" s="29">
        <v>42444</v>
      </c>
      <c r="F5189" s="28" t="s">
        <v>4843</v>
      </c>
      <c r="G5189" s="30">
        <v>1569</v>
      </c>
      <c r="H5189" s="28" t="s">
        <v>16620</v>
      </c>
      <c r="I5189" s="31">
        <v>0</v>
      </c>
      <c r="J5189" s="31">
        <v>9000</v>
      </c>
      <c r="K5189" s="28" t="s">
        <v>16621</v>
      </c>
      <c r="L5189" s="32">
        <f t="shared" si="892"/>
        <v>-9000</v>
      </c>
      <c r="M5189" s="33">
        <f t="shared" si="893"/>
        <v>9000</v>
      </c>
      <c r="N5189" s="34" t="b">
        <v>1</v>
      </c>
      <c r="O5189" s="35">
        <f t="shared" si="894"/>
        <v>9000</v>
      </c>
      <c r="P5189" s="36" t="str">
        <f t="shared" si="895"/>
        <v>G</v>
      </c>
      <c r="Q5189" s="37" t="str">
        <f t="shared" si="896"/>
        <v>Thomas Small</v>
      </c>
      <c r="R5189" s="6" t="str">
        <f t="shared" si="897"/>
        <v>G - Thomas Small</v>
      </c>
      <c r="S5189" s="6" t="str">
        <f>IFERROR(INDEX('Vendor Over-ride'!$C:$C, MATCH($R:$R,'Vendor Over-ride'!$A:$A,0)),"")</f>
        <v>G - Thomas Small</v>
      </c>
      <c r="U5189" s="38" t="str">
        <f t="shared" si="891"/>
        <v>Lottery</v>
      </c>
      <c r="V5189" s="5" t="str">
        <f t="shared" si="901"/>
        <v>AWARD</v>
      </c>
      <c r="W5189" s="5" t="b">
        <f t="shared" si="898"/>
        <v>0</v>
      </c>
      <c r="X5189" s="40">
        <f t="shared" ca="1" si="899"/>
        <v>9000</v>
      </c>
      <c r="Y5189" s="30" t="b">
        <f t="shared" ca="1" si="900"/>
        <v>0</v>
      </c>
    </row>
    <row r="5190" spans="1:25" hidden="1">
      <c r="A5190" s="28" t="s">
        <v>5366</v>
      </c>
      <c r="B5190" s="28" t="s">
        <v>5367</v>
      </c>
      <c r="C5190" s="28" t="s">
        <v>5062</v>
      </c>
      <c r="D5190" s="28" t="s">
        <v>2842</v>
      </c>
      <c r="E5190" s="29">
        <v>42444</v>
      </c>
      <c r="F5190" s="28" t="s">
        <v>4844</v>
      </c>
      <c r="G5190" s="30">
        <v>1569</v>
      </c>
      <c r="H5190" s="28" t="s">
        <v>16622</v>
      </c>
      <c r="I5190" s="31">
        <v>0</v>
      </c>
      <c r="J5190" s="31">
        <v>6475</v>
      </c>
      <c r="K5190" s="28" t="s">
        <v>16623</v>
      </c>
      <c r="L5190" s="32">
        <f t="shared" si="892"/>
        <v>-6475</v>
      </c>
      <c r="M5190" s="33">
        <f t="shared" si="893"/>
        <v>6475</v>
      </c>
      <c r="N5190" s="34" t="b">
        <v>1</v>
      </c>
      <c r="O5190" s="35">
        <f t="shared" si="894"/>
        <v>6475</v>
      </c>
      <c r="P5190" s="36" t="str">
        <f t="shared" si="895"/>
        <v>G</v>
      </c>
      <c r="Q5190" s="37" t="str">
        <f t="shared" si="896"/>
        <v xml:space="preserve"> Stirling Council</v>
      </c>
      <c r="R5190" s="6" t="str">
        <f t="shared" si="897"/>
        <v>G -  Stirling Council</v>
      </c>
      <c r="S5190" s="6" t="str">
        <f>IFERROR(INDEX('Vendor Over-ride'!$C:$C, MATCH($R:$R,'Vendor Over-ride'!$A:$A,0)),"")</f>
        <v>G - Stirling Council</v>
      </c>
      <c r="U5190" s="38" t="str">
        <f t="shared" si="891"/>
        <v>Lottery</v>
      </c>
      <c r="V5190" s="5" t="str">
        <f t="shared" si="901"/>
        <v>AWARD</v>
      </c>
      <c r="W5190" s="5" t="b">
        <f t="shared" si="898"/>
        <v>0</v>
      </c>
      <c r="X5190" s="40">
        <f t="shared" ca="1" si="899"/>
        <v>6475</v>
      </c>
      <c r="Y5190" s="30" t="b">
        <f t="shared" ca="1" si="900"/>
        <v>0</v>
      </c>
    </row>
    <row r="5191" spans="1:25">
      <c r="A5191" s="28" t="s">
        <v>5366</v>
      </c>
      <c r="B5191" s="28" t="s">
        <v>5367</v>
      </c>
      <c r="C5191" s="28" t="s">
        <v>5062</v>
      </c>
      <c r="D5191" s="28" t="s">
        <v>2842</v>
      </c>
      <c r="E5191" s="29">
        <v>42444</v>
      </c>
      <c r="F5191" s="28" t="s">
        <v>16624</v>
      </c>
      <c r="G5191" s="30">
        <v>1569</v>
      </c>
      <c r="H5191" s="28" t="s">
        <v>16625</v>
      </c>
      <c r="I5191" s="31">
        <v>0</v>
      </c>
      <c r="J5191" s="31">
        <v>15000</v>
      </c>
      <c r="K5191" s="28" t="s">
        <v>16626</v>
      </c>
      <c r="L5191" s="32">
        <f t="shared" si="892"/>
        <v>-15000</v>
      </c>
      <c r="M5191" s="33">
        <f t="shared" si="893"/>
        <v>15000</v>
      </c>
      <c r="N5191" s="34" t="b">
        <v>1</v>
      </c>
      <c r="O5191" s="35">
        <f t="shared" si="894"/>
        <v>15000</v>
      </c>
      <c r="P5191" s="36" t="str">
        <f t="shared" si="895"/>
        <v>G</v>
      </c>
      <c r="Q5191" s="37" t="str">
        <f t="shared" si="896"/>
        <v>Northwords</v>
      </c>
      <c r="R5191" s="6" t="str">
        <f t="shared" si="897"/>
        <v>G - Northwords</v>
      </c>
      <c r="S5191" s="6" t="str">
        <f>IFERROR(INDEX('Vendor Over-ride'!$C:$C, MATCH($R:$R,'Vendor Over-ride'!$A:$A,0)),"")</f>
        <v>G - Northwords</v>
      </c>
      <c r="U5191" s="38" t="str">
        <f t="shared" si="891"/>
        <v>Lottery</v>
      </c>
      <c r="V5191" s="5" t="str">
        <f t="shared" si="901"/>
        <v>AWARD</v>
      </c>
      <c r="W5191" s="5" t="b">
        <f t="shared" si="898"/>
        <v>0</v>
      </c>
      <c r="X5191" s="40">
        <f t="shared" ca="1" si="899"/>
        <v>29336</v>
      </c>
      <c r="Y5191" s="30" t="b">
        <f t="shared" ca="1" si="900"/>
        <v>1</v>
      </c>
    </row>
    <row r="5192" spans="1:25" hidden="1">
      <c r="A5192" s="28" t="s">
        <v>5366</v>
      </c>
      <c r="B5192" s="28" t="s">
        <v>5367</v>
      </c>
      <c r="C5192" s="28" t="s">
        <v>5062</v>
      </c>
      <c r="D5192" s="28" t="s">
        <v>2842</v>
      </c>
      <c r="E5192" s="29">
        <v>42444</v>
      </c>
      <c r="F5192" s="28" t="s">
        <v>4845</v>
      </c>
      <c r="G5192" s="30">
        <v>1569</v>
      </c>
      <c r="H5192" s="28" t="s">
        <v>16627</v>
      </c>
      <c r="I5192" s="31">
        <v>0</v>
      </c>
      <c r="J5192" s="31">
        <v>6000</v>
      </c>
      <c r="K5192" s="28" t="s">
        <v>16628</v>
      </c>
      <c r="L5192" s="32">
        <f t="shared" si="892"/>
        <v>-6000</v>
      </c>
      <c r="M5192" s="33">
        <f t="shared" si="893"/>
        <v>6000</v>
      </c>
      <c r="N5192" s="34" t="b">
        <v>1</v>
      </c>
      <c r="O5192" s="35">
        <f t="shared" si="894"/>
        <v>6000</v>
      </c>
      <c r="P5192" s="36" t="str">
        <f t="shared" si="895"/>
        <v>G</v>
      </c>
      <c r="Q5192" s="37" t="str">
        <f t="shared" si="896"/>
        <v>Book Works</v>
      </c>
      <c r="R5192" s="6" t="str">
        <f t="shared" si="897"/>
        <v>G - Book Works</v>
      </c>
      <c r="S5192" s="6" t="str">
        <f>IFERROR(INDEX('Vendor Over-ride'!$C:$C, MATCH($R:$R,'Vendor Over-ride'!$A:$A,0)),"")</f>
        <v>G - Book Works</v>
      </c>
      <c r="U5192" s="38" t="str">
        <f t="shared" si="891"/>
        <v>Lottery</v>
      </c>
      <c r="V5192" s="5" t="str">
        <f t="shared" si="901"/>
        <v>AWARD</v>
      </c>
      <c r="W5192" s="5" t="b">
        <f t="shared" si="898"/>
        <v>0</v>
      </c>
      <c r="X5192" s="40">
        <f t="shared" ca="1" si="899"/>
        <v>6000</v>
      </c>
      <c r="Y5192" s="30" t="b">
        <f t="shared" ca="1" si="900"/>
        <v>0</v>
      </c>
    </row>
    <row r="5193" spans="1:25" hidden="1">
      <c r="A5193" s="28" t="s">
        <v>5366</v>
      </c>
      <c r="B5193" s="28" t="s">
        <v>5367</v>
      </c>
      <c r="C5193" s="28" t="s">
        <v>5062</v>
      </c>
      <c r="D5193" s="28" t="s">
        <v>2842</v>
      </c>
      <c r="E5193" s="29">
        <v>42444</v>
      </c>
      <c r="F5193" s="28" t="s">
        <v>4846</v>
      </c>
      <c r="G5193" s="30">
        <v>1569</v>
      </c>
      <c r="H5193" s="28" t="s">
        <v>16629</v>
      </c>
      <c r="I5193" s="31">
        <v>0</v>
      </c>
      <c r="J5193" s="31">
        <v>6199</v>
      </c>
      <c r="K5193" s="28" t="s">
        <v>16630</v>
      </c>
      <c r="L5193" s="32">
        <f t="shared" si="892"/>
        <v>-6199</v>
      </c>
      <c r="M5193" s="33">
        <f t="shared" si="893"/>
        <v>6199</v>
      </c>
      <c r="N5193" s="34" t="b">
        <v>1</v>
      </c>
      <c r="O5193" s="35">
        <f t="shared" si="894"/>
        <v>6199</v>
      </c>
      <c r="P5193" s="36" t="str">
        <f t="shared" si="895"/>
        <v>G</v>
      </c>
      <c r="Q5193" s="37" t="str">
        <f t="shared" si="896"/>
        <v>Graham L Mackenzie</v>
      </c>
      <c r="R5193" s="6" t="str">
        <f t="shared" si="897"/>
        <v>G - Graham L Mackenzie</v>
      </c>
      <c r="S5193" s="6" t="str">
        <f>IFERROR(INDEX('Vendor Over-ride'!$C:$C, MATCH($R:$R,'Vendor Over-ride'!$A:$A,0)),"")</f>
        <v>G - Graham L Mackenzie</v>
      </c>
      <c r="U5193" s="38" t="str">
        <f t="shared" si="891"/>
        <v>Lottery</v>
      </c>
      <c r="V5193" s="5" t="str">
        <f t="shared" si="901"/>
        <v>AWARD</v>
      </c>
      <c r="W5193" s="5" t="b">
        <f t="shared" si="898"/>
        <v>0</v>
      </c>
      <c r="X5193" s="40">
        <f t="shared" ca="1" si="899"/>
        <v>6199</v>
      </c>
      <c r="Y5193" s="30" t="b">
        <f t="shared" ca="1" si="900"/>
        <v>0</v>
      </c>
    </row>
    <row r="5194" spans="1:25">
      <c r="A5194" s="28" t="s">
        <v>5366</v>
      </c>
      <c r="B5194" s="28" t="s">
        <v>5367</v>
      </c>
      <c r="C5194" s="28" t="s">
        <v>5062</v>
      </c>
      <c r="D5194" s="28" t="s">
        <v>2842</v>
      </c>
      <c r="E5194" s="29">
        <v>42444</v>
      </c>
      <c r="F5194" s="28" t="s">
        <v>4847</v>
      </c>
      <c r="G5194" s="30">
        <v>1569</v>
      </c>
      <c r="H5194" s="28" t="s">
        <v>16631</v>
      </c>
      <c r="I5194" s="31">
        <v>0</v>
      </c>
      <c r="J5194" s="31">
        <v>60000</v>
      </c>
      <c r="K5194" s="28" t="s">
        <v>16632</v>
      </c>
      <c r="L5194" s="32">
        <f t="shared" si="892"/>
        <v>-60000</v>
      </c>
      <c r="M5194" s="33">
        <f t="shared" si="893"/>
        <v>60000</v>
      </c>
      <c r="N5194" s="34" t="b">
        <v>1</v>
      </c>
      <c r="O5194" s="35">
        <f t="shared" si="894"/>
        <v>60000</v>
      </c>
      <c r="P5194" s="36" t="str">
        <f t="shared" si="895"/>
        <v>G</v>
      </c>
      <c r="Q5194" s="37" t="str">
        <f t="shared" si="896"/>
        <v>Royal Botanic Garden</v>
      </c>
      <c r="R5194" s="6" t="str">
        <f t="shared" si="897"/>
        <v>G - Royal Botanic Garden</v>
      </c>
      <c r="S5194" s="6" t="str">
        <f>IFERROR(INDEX('Vendor Over-ride'!$C:$C, MATCH($R:$R,'Vendor Over-ride'!$A:$A,0)),"")</f>
        <v>G - Royal Botanic Garden</v>
      </c>
      <c r="U5194" s="38" t="str">
        <f t="shared" si="891"/>
        <v>Lottery</v>
      </c>
      <c r="V5194" s="5" t="str">
        <f t="shared" si="901"/>
        <v>AWARD</v>
      </c>
      <c r="W5194" s="5" t="b">
        <f t="shared" si="898"/>
        <v>1</v>
      </c>
      <c r="X5194" s="40">
        <f t="shared" ca="1" si="899"/>
        <v>60000</v>
      </c>
      <c r="Y5194" s="30" t="b">
        <f t="shared" ca="1" si="900"/>
        <v>1</v>
      </c>
    </row>
    <row r="5195" spans="1:25">
      <c r="A5195" s="28" t="s">
        <v>5366</v>
      </c>
      <c r="B5195" s="28" t="s">
        <v>5367</v>
      </c>
      <c r="C5195" s="28" t="s">
        <v>5062</v>
      </c>
      <c r="D5195" s="28" t="s">
        <v>2842</v>
      </c>
      <c r="E5195" s="29">
        <v>42444</v>
      </c>
      <c r="F5195" s="28" t="s">
        <v>4848</v>
      </c>
      <c r="G5195" s="30">
        <v>1569</v>
      </c>
      <c r="H5195" s="28" t="s">
        <v>16633</v>
      </c>
      <c r="I5195" s="31">
        <v>0</v>
      </c>
      <c r="J5195" s="31">
        <v>2680</v>
      </c>
      <c r="K5195" s="28" t="s">
        <v>5404</v>
      </c>
      <c r="L5195" s="32">
        <f t="shared" si="892"/>
        <v>-2680</v>
      </c>
      <c r="M5195" s="33">
        <f t="shared" si="893"/>
        <v>2680</v>
      </c>
      <c r="N5195" s="34" t="b">
        <v>1</v>
      </c>
      <c r="O5195" s="35">
        <f t="shared" si="894"/>
        <v>2680</v>
      </c>
      <c r="P5195" s="36" t="str">
        <f t="shared" si="895"/>
        <v>I</v>
      </c>
      <c r="Q5195" s="37" t="str">
        <f t="shared" si="896"/>
        <v>British Council</v>
      </c>
      <c r="R5195" s="6" t="str">
        <f t="shared" si="897"/>
        <v>I - British Council</v>
      </c>
      <c r="S5195" s="6" t="str">
        <f>IFERROR(INDEX('Vendor Over-ride'!$C:$C, MATCH($R:$R,'Vendor Over-ride'!$A:$A,0)),"")</f>
        <v>I - British Council</v>
      </c>
      <c r="U5195" s="38" t="str">
        <f t="shared" si="891"/>
        <v>Lottery</v>
      </c>
      <c r="V5195" s="5" t="str">
        <f t="shared" si="901"/>
        <v>AWARD</v>
      </c>
      <c r="W5195" s="5" t="b">
        <f t="shared" si="898"/>
        <v>0</v>
      </c>
      <c r="X5195" s="40">
        <f t="shared" ca="1" si="899"/>
        <v>72855</v>
      </c>
      <c r="Y5195" s="30" t="b">
        <f t="shared" ca="1" si="900"/>
        <v>1</v>
      </c>
    </row>
    <row r="5196" spans="1:25" hidden="1">
      <c r="A5196" s="28" t="s">
        <v>5366</v>
      </c>
      <c r="B5196" s="28" t="s">
        <v>5367</v>
      </c>
      <c r="C5196" s="28" t="s">
        <v>5062</v>
      </c>
      <c r="D5196" s="28" t="s">
        <v>2842</v>
      </c>
      <c r="E5196" s="29">
        <v>42444</v>
      </c>
      <c r="F5196" s="28" t="s">
        <v>4849</v>
      </c>
      <c r="G5196" s="30">
        <v>1569</v>
      </c>
      <c r="H5196" s="28" t="s">
        <v>16634</v>
      </c>
      <c r="I5196" s="31">
        <v>0</v>
      </c>
      <c r="J5196" s="31">
        <v>572</v>
      </c>
      <c r="K5196" s="28" t="s">
        <v>5602</v>
      </c>
      <c r="L5196" s="32">
        <f t="shared" si="892"/>
        <v>-572</v>
      </c>
      <c r="M5196" s="33">
        <f t="shared" si="893"/>
        <v>572</v>
      </c>
      <c r="N5196" s="34" t="b">
        <v>1</v>
      </c>
      <c r="O5196" s="35">
        <f t="shared" si="894"/>
        <v>572</v>
      </c>
      <c r="P5196" s="36" t="str">
        <f t="shared" si="895"/>
        <v>I</v>
      </c>
      <c r="Q5196" s="37" t="str">
        <f t="shared" si="896"/>
        <v>Elizabeth Meehan</v>
      </c>
      <c r="R5196" s="6" t="str">
        <f t="shared" si="897"/>
        <v>I - Elizabeth Meehan</v>
      </c>
      <c r="S5196" s="6" t="str">
        <f>IFERROR(INDEX('Vendor Over-ride'!$C:$C, MATCH($R:$R,'Vendor Over-ride'!$A:$A,0)),"")</f>
        <v>I - Elizabeth Meehan</v>
      </c>
      <c r="U5196" s="38" t="str">
        <f t="shared" si="891"/>
        <v>Lottery</v>
      </c>
      <c r="V5196" s="5" t="str">
        <f t="shared" si="901"/>
        <v>AWARD</v>
      </c>
      <c r="W5196" s="5" t="b">
        <f t="shared" si="898"/>
        <v>0</v>
      </c>
      <c r="X5196" s="40">
        <f t="shared" ca="1" si="899"/>
        <v>572</v>
      </c>
      <c r="Y5196" s="30" t="b">
        <f t="shared" ca="1" si="900"/>
        <v>0</v>
      </c>
    </row>
    <row r="5197" spans="1:25" hidden="1">
      <c r="A5197" s="28" t="s">
        <v>5366</v>
      </c>
      <c r="B5197" s="28" t="s">
        <v>5367</v>
      </c>
      <c r="C5197" s="28" t="s">
        <v>5062</v>
      </c>
      <c r="D5197" s="28" t="s">
        <v>2842</v>
      </c>
      <c r="E5197" s="29">
        <v>42444</v>
      </c>
      <c r="F5197" s="28" t="s">
        <v>16635</v>
      </c>
      <c r="G5197" s="30">
        <v>1569</v>
      </c>
      <c r="H5197" s="28" t="s">
        <v>16636</v>
      </c>
      <c r="I5197" s="31">
        <v>0</v>
      </c>
      <c r="J5197" s="31">
        <v>1500</v>
      </c>
      <c r="K5197" s="28" t="s">
        <v>4723</v>
      </c>
      <c r="L5197" s="32">
        <f t="shared" si="892"/>
        <v>-1500</v>
      </c>
      <c r="M5197" s="33">
        <f t="shared" si="893"/>
        <v>1500</v>
      </c>
      <c r="N5197" s="34" t="b">
        <v>1</v>
      </c>
      <c r="O5197" s="35">
        <f t="shared" si="894"/>
        <v>1500</v>
      </c>
      <c r="P5197" s="36" t="str">
        <f t="shared" si="895"/>
        <v>I</v>
      </c>
      <c r="Q5197" s="37" t="str">
        <f t="shared" si="896"/>
        <v>Gica Loening</v>
      </c>
      <c r="R5197" s="6" t="str">
        <f t="shared" si="897"/>
        <v>I - Gica Loening</v>
      </c>
      <c r="S5197" s="6" t="str">
        <f>IFERROR(INDEX('Vendor Over-ride'!$C:$C, MATCH($R:$R,'Vendor Over-ride'!$A:$A,0)),"")</f>
        <v>I - Gica Loening</v>
      </c>
      <c r="U5197" s="38" t="str">
        <f t="shared" si="891"/>
        <v>Lottery</v>
      </c>
      <c r="V5197" s="5" t="str">
        <f t="shared" si="901"/>
        <v>AWARD</v>
      </c>
      <c r="W5197" s="5" t="b">
        <f t="shared" si="898"/>
        <v>0</v>
      </c>
      <c r="X5197" s="40">
        <f t="shared" ca="1" si="899"/>
        <v>20319</v>
      </c>
      <c r="Y5197" s="30" t="b">
        <f t="shared" ca="1" si="900"/>
        <v>0</v>
      </c>
    </row>
    <row r="5198" spans="1:25">
      <c r="A5198" s="28" t="s">
        <v>5366</v>
      </c>
      <c r="B5198" s="28" t="s">
        <v>5367</v>
      </c>
      <c r="C5198" s="28" t="s">
        <v>5062</v>
      </c>
      <c r="D5198" s="28" t="s">
        <v>2842</v>
      </c>
      <c r="E5198" s="29">
        <v>42444</v>
      </c>
      <c r="F5198" s="28" t="s">
        <v>16637</v>
      </c>
      <c r="G5198" s="30">
        <v>1569</v>
      </c>
      <c r="H5198" s="28" t="s">
        <v>16638</v>
      </c>
      <c r="I5198" s="31">
        <v>0</v>
      </c>
      <c r="J5198" s="31">
        <v>5000</v>
      </c>
      <c r="K5198" s="28" t="s">
        <v>5517</v>
      </c>
      <c r="L5198" s="32">
        <f t="shared" si="892"/>
        <v>-5000</v>
      </c>
      <c r="M5198" s="33">
        <f t="shared" si="893"/>
        <v>5000</v>
      </c>
      <c r="N5198" s="34" t="b">
        <v>1</v>
      </c>
      <c r="O5198" s="35">
        <f t="shared" si="894"/>
        <v>5000</v>
      </c>
      <c r="P5198" s="36" t="str">
        <f t="shared" si="895"/>
        <v>I</v>
      </c>
      <c r="Q5198" s="37" t="str">
        <f t="shared" si="896"/>
        <v>NVA (Europe) Ltd</v>
      </c>
      <c r="R5198" s="6" t="str">
        <f t="shared" si="897"/>
        <v>I - NVA (Europe) Ltd</v>
      </c>
      <c r="S5198" s="6" t="str">
        <f>IFERROR(INDEX('Vendor Over-ride'!$C:$C, MATCH($R:$R,'Vendor Over-ride'!$A:$A,0)),"")</f>
        <v>I - NVA (Europe) Limited</v>
      </c>
      <c r="U5198" s="38" t="str">
        <f t="shared" si="891"/>
        <v>Lottery</v>
      </c>
      <c r="V5198" s="5" t="str">
        <f t="shared" si="901"/>
        <v>AWARD</v>
      </c>
      <c r="W5198" s="5" t="b">
        <f t="shared" si="898"/>
        <v>0</v>
      </c>
      <c r="X5198" s="40">
        <f t="shared" ca="1" si="899"/>
        <v>30000</v>
      </c>
      <c r="Y5198" s="30" t="b">
        <f t="shared" ca="1" si="900"/>
        <v>1</v>
      </c>
    </row>
    <row r="5199" spans="1:25" hidden="1">
      <c r="A5199" s="28" t="s">
        <v>5366</v>
      </c>
      <c r="B5199" s="28" t="s">
        <v>5367</v>
      </c>
      <c r="C5199" s="28" t="s">
        <v>5062</v>
      </c>
      <c r="D5199" s="28" t="s">
        <v>2842</v>
      </c>
      <c r="E5199" s="29">
        <v>42444</v>
      </c>
      <c r="F5199" s="28" t="s">
        <v>4850</v>
      </c>
      <c r="G5199" s="30">
        <v>1569</v>
      </c>
      <c r="H5199" s="28" t="s">
        <v>16639</v>
      </c>
      <c r="I5199" s="31">
        <v>0</v>
      </c>
      <c r="J5199" s="31">
        <v>1500</v>
      </c>
      <c r="K5199" s="28" t="s">
        <v>5571</v>
      </c>
      <c r="L5199" s="32">
        <f t="shared" si="892"/>
        <v>-1500</v>
      </c>
      <c r="M5199" s="33">
        <f t="shared" si="893"/>
        <v>1500</v>
      </c>
      <c r="N5199" s="34" t="b">
        <v>1</v>
      </c>
      <c r="O5199" s="35">
        <f t="shared" si="894"/>
        <v>1500</v>
      </c>
      <c r="P5199" s="36" t="str">
        <f t="shared" si="895"/>
        <v>I</v>
      </c>
      <c r="Q5199" s="37" t="str">
        <f t="shared" si="896"/>
        <v>National Association of Writers in Education (NAWE)</v>
      </c>
      <c r="R5199" s="6" t="str">
        <f t="shared" si="897"/>
        <v>I - National Association of Writers in Education (NAWE)</v>
      </c>
      <c r="S5199" s="6" t="str">
        <f>IFERROR(INDEX('Vendor Over-ride'!$C:$C, MATCH($R:$R,'Vendor Over-ride'!$A:$A,0)),"")</f>
        <v>I - National Association of Writers in Education (NAWE)</v>
      </c>
      <c r="U5199" s="38" t="str">
        <f t="shared" si="891"/>
        <v>Lottery</v>
      </c>
      <c r="V5199" s="5" t="str">
        <f t="shared" si="901"/>
        <v>AWARD</v>
      </c>
      <c r="W5199" s="5" t="b">
        <f t="shared" si="898"/>
        <v>0</v>
      </c>
      <c r="X5199" s="40">
        <f t="shared" ca="1" si="899"/>
        <v>1500</v>
      </c>
      <c r="Y5199" s="30" t="b">
        <f t="shared" ca="1" si="900"/>
        <v>0</v>
      </c>
    </row>
    <row r="5200" spans="1:25" hidden="1">
      <c r="A5200" s="28" t="s">
        <v>5366</v>
      </c>
      <c r="B5200" s="28" t="s">
        <v>5367</v>
      </c>
      <c r="C5200" s="28" t="s">
        <v>5062</v>
      </c>
      <c r="D5200" s="28" t="s">
        <v>2842</v>
      </c>
      <c r="E5200" s="29">
        <v>42444</v>
      </c>
      <c r="F5200" s="28" t="s">
        <v>4851</v>
      </c>
      <c r="G5200" s="30">
        <v>1569</v>
      </c>
      <c r="H5200" s="28" t="s">
        <v>16640</v>
      </c>
      <c r="I5200" s="31">
        <v>0</v>
      </c>
      <c r="J5200" s="31">
        <v>3750</v>
      </c>
      <c r="K5200" s="28" t="s">
        <v>5676</v>
      </c>
      <c r="L5200" s="32">
        <f t="shared" si="892"/>
        <v>-3750</v>
      </c>
      <c r="M5200" s="33">
        <f t="shared" si="893"/>
        <v>3750</v>
      </c>
      <c r="N5200" s="34" t="b">
        <v>1</v>
      </c>
      <c r="O5200" s="35">
        <f t="shared" si="894"/>
        <v>3750</v>
      </c>
      <c r="P5200" s="36" t="str">
        <f t="shared" si="895"/>
        <v>I</v>
      </c>
      <c r="Q5200" s="37" t="str">
        <f t="shared" si="896"/>
        <v>Rob Kennedy</v>
      </c>
      <c r="R5200" s="6" t="str">
        <f t="shared" si="897"/>
        <v>I - Rob Kennedy</v>
      </c>
      <c r="S5200" s="6" t="str">
        <f>IFERROR(INDEX('Vendor Over-ride'!$C:$C, MATCH($R:$R,'Vendor Over-ride'!$A:$A,0)),"")</f>
        <v>I - Rob Kennedy</v>
      </c>
      <c r="U5200" s="38" t="str">
        <f t="shared" si="891"/>
        <v>Lottery</v>
      </c>
      <c r="V5200" s="5" t="str">
        <f t="shared" si="901"/>
        <v>AWARD</v>
      </c>
      <c r="W5200" s="5" t="b">
        <f t="shared" si="898"/>
        <v>0</v>
      </c>
      <c r="X5200" s="40">
        <f t="shared" ca="1" si="899"/>
        <v>3750</v>
      </c>
      <c r="Y5200" s="30" t="b">
        <f t="shared" ca="1" si="900"/>
        <v>0</v>
      </c>
    </row>
    <row r="5201" spans="1:25" hidden="1">
      <c r="A5201" s="28" t="s">
        <v>5366</v>
      </c>
      <c r="B5201" s="28" t="s">
        <v>5367</v>
      </c>
      <c r="C5201" s="28" t="s">
        <v>5062</v>
      </c>
      <c r="D5201" s="28" t="s">
        <v>2842</v>
      </c>
      <c r="E5201" s="29">
        <v>42444</v>
      </c>
      <c r="F5201" s="28" t="s">
        <v>4852</v>
      </c>
      <c r="G5201" s="30">
        <v>1569</v>
      </c>
      <c r="H5201" s="28" t="s">
        <v>16641</v>
      </c>
      <c r="I5201" s="31">
        <v>0</v>
      </c>
      <c r="J5201" s="31">
        <v>1500</v>
      </c>
      <c r="K5201" s="28" t="s">
        <v>16642</v>
      </c>
      <c r="L5201" s="32">
        <f t="shared" si="892"/>
        <v>-1500</v>
      </c>
      <c r="M5201" s="33">
        <f t="shared" si="893"/>
        <v>1500</v>
      </c>
      <c r="N5201" s="34" t="b">
        <v>1</v>
      </c>
      <c r="O5201" s="35">
        <f t="shared" si="894"/>
        <v>1500</v>
      </c>
      <c r="P5201" s="36" t="str">
        <f t="shared" si="895"/>
        <v>I</v>
      </c>
      <c r="Q5201" s="37" t="str">
        <f t="shared" si="896"/>
        <v>Simone Russell</v>
      </c>
      <c r="R5201" s="6" t="str">
        <f t="shared" si="897"/>
        <v>I - Simone Russell</v>
      </c>
      <c r="S5201" s="6" t="str">
        <f>IFERROR(INDEX('Vendor Over-ride'!$C:$C, MATCH($R:$R,'Vendor Over-ride'!$A:$A,0)),"")</f>
        <v>I - Simone Russell</v>
      </c>
      <c r="U5201" s="38" t="str">
        <f t="shared" si="891"/>
        <v>Lottery</v>
      </c>
      <c r="V5201" s="5" t="str">
        <f t="shared" si="901"/>
        <v>AWARD</v>
      </c>
      <c r="W5201" s="5" t="b">
        <f t="shared" si="898"/>
        <v>0</v>
      </c>
      <c r="X5201" s="40">
        <f t="shared" ca="1" si="899"/>
        <v>1500</v>
      </c>
      <c r="Y5201" s="30" t="b">
        <f t="shared" ca="1" si="900"/>
        <v>0</v>
      </c>
    </row>
    <row r="5202" spans="1:25">
      <c r="A5202" s="28" t="s">
        <v>5366</v>
      </c>
      <c r="B5202" s="28" t="s">
        <v>5367</v>
      </c>
      <c r="C5202" s="28" t="s">
        <v>5062</v>
      </c>
      <c r="D5202" s="28" t="s">
        <v>2842</v>
      </c>
      <c r="E5202" s="29">
        <v>42444</v>
      </c>
      <c r="F5202" s="28" t="s">
        <v>4853</v>
      </c>
      <c r="G5202" s="30">
        <v>1569</v>
      </c>
      <c r="H5202" s="28" t="s">
        <v>16643</v>
      </c>
      <c r="I5202" s="31">
        <v>0</v>
      </c>
      <c r="J5202" s="31">
        <v>3750</v>
      </c>
      <c r="K5202" s="28" t="s">
        <v>14933</v>
      </c>
      <c r="L5202" s="32">
        <f t="shared" si="892"/>
        <v>-3750</v>
      </c>
      <c r="M5202" s="33">
        <f t="shared" si="893"/>
        <v>3750</v>
      </c>
      <c r="N5202" s="34" t="b">
        <v>1</v>
      </c>
      <c r="O5202" s="35">
        <f t="shared" si="894"/>
        <v>3750</v>
      </c>
      <c r="P5202" s="36" t="str">
        <f t="shared" si="895"/>
        <v>I</v>
      </c>
      <c r="Q5202" s="37" t="str">
        <f t="shared" si="896"/>
        <v>University of the Highlands &amp; Islands (Moray Colle</v>
      </c>
      <c r="R5202" s="6" t="str">
        <f t="shared" si="897"/>
        <v>I - University of the Highlands &amp; Islands (Moray Colle</v>
      </c>
      <c r="S5202" s="6" t="str">
        <f>IFERROR(INDEX('Vendor Over-ride'!$C:$C, MATCH($R:$R,'Vendor Over-ride'!$A:$A,0)),"")</f>
        <v>I - University of the Highlands and Islands</v>
      </c>
      <c r="U5202" s="38" t="str">
        <f t="shared" si="891"/>
        <v>Lottery</v>
      </c>
      <c r="V5202" s="5" t="str">
        <f t="shared" si="901"/>
        <v>AWARD</v>
      </c>
      <c r="W5202" s="5" t="b">
        <f t="shared" si="898"/>
        <v>0</v>
      </c>
      <c r="X5202" s="40">
        <f t="shared" ca="1" si="899"/>
        <v>73750</v>
      </c>
      <c r="Y5202" s="30" t="b">
        <f t="shared" ca="1" si="900"/>
        <v>1</v>
      </c>
    </row>
    <row r="5203" spans="1:25" hidden="1">
      <c r="A5203" s="28" t="s">
        <v>5366</v>
      </c>
      <c r="B5203" s="28" t="s">
        <v>5367</v>
      </c>
      <c r="C5203" s="28" t="s">
        <v>5062</v>
      </c>
      <c r="D5203" s="28" t="s">
        <v>2842</v>
      </c>
      <c r="E5203" s="29">
        <v>42444</v>
      </c>
      <c r="F5203" s="28" t="s">
        <v>4854</v>
      </c>
      <c r="G5203" s="30">
        <v>1569</v>
      </c>
      <c r="H5203" s="28" t="s">
        <v>16644</v>
      </c>
      <c r="I5203" s="31">
        <v>0</v>
      </c>
      <c r="J5203" s="31">
        <v>7482</v>
      </c>
      <c r="K5203" s="28" t="s">
        <v>16645</v>
      </c>
      <c r="L5203" s="32">
        <f t="shared" si="892"/>
        <v>-7482</v>
      </c>
      <c r="M5203" s="33">
        <f t="shared" si="893"/>
        <v>7482</v>
      </c>
      <c r="N5203" s="34" t="b">
        <v>1</v>
      </c>
      <c r="O5203" s="35">
        <f t="shared" si="894"/>
        <v>7482</v>
      </c>
      <c r="P5203" s="36" t="str">
        <f t="shared" si="895"/>
        <v>I</v>
      </c>
      <c r="Q5203" s="37" t="str">
        <f t="shared" si="896"/>
        <v>URBANCROFT FILMS</v>
      </c>
      <c r="R5203" s="6" t="str">
        <f t="shared" si="897"/>
        <v>I - URBANCROFT FILMS</v>
      </c>
      <c r="S5203" s="6" t="str">
        <f>IFERROR(INDEX('Vendor Over-ride'!$C:$C, MATCH($R:$R,'Vendor Over-ride'!$A:$A,0)),"")</f>
        <v>I - URBANCROFT FILMS</v>
      </c>
      <c r="U5203" s="38" t="str">
        <f t="shared" si="891"/>
        <v>Lottery</v>
      </c>
      <c r="V5203" s="5" t="str">
        <f t="shared" si="901"/>
        <v>AWARD</v>
      </c>
      <c r="W5203" s="5" t="b">
        <f t="shared" si="898"/>
        <v>0</v>
      </c>
      <c r="X5203" s="40">
        <f t="shared" ca="1" si="899"/>
        <v>7482</v>
      </c>
      <c r="Y5203" s="30" t="b">
        <f t="shared" ca="1" si="900"/>
        <v>0</v>
      </c>
    </row>
    <row r="5204" spans="1:25" hidden="1">
      <c r="A5204" s="28" t="s">
        <v>5366</v>
      </c>
      <c r="B5204" s="28" t="s">
        <v>5367</v>
      </c>
      <c r="C5204" s="28" t="s">
        <v>5062</v>
      </c>
      <c r="D5204" s="28" t="s">
        <v>2842</v>
      </c>
      <c r="E5204" s="29">
        <v>42444</v>
      </c>
      <c r="F5204" s="28" t="s">
        <v>4855</v>
      </c>
      <c r="G5204" s="30">
        <v>1569</v>
      </c>
      <c r="H5204" s="28" t="s">
        <v>16646</v>
      </c>
      <c r="I5204" s="31">
        <v>0</v>
      </c>
      <c r="J5204" s="31">
        <v>1100</v>
      </c>
      <c r="K5204" s="28" t="s">
        <v>16647</v>
      </c>
      <c r="L5204" s="32">
        <f t="shared" si="892"/>
        <v>-1100</v>
      </c>
      <c r="M5204" s="33">
        <f t="shared" si="893"/>
        <v>1100</v>
      </c>
      <c r="N5204" s="34" t="b">
        <v>1</v>
      </c>
      <c r="O5204" s="35">
        <f t="shared" si="894"/>
        <v>1100</v>
      </c>
      <c r="P5204" s="36" t="str">
        <f t="shared" si="895"/>
        <v>I</v>
      </c>
      <c r="Q5204" s="37" t="str">
        <f t="shared" si="896"/>
        <v>West Coast Arts (SCIO)</v>
      </c>
      <c r="R5204" s="6" t="str">
        <f t="shared" si="897"/>
        <v>I - West Coast Arts (SCIO)</v>
      </c>
      <c r="S5204" s="6" t="str">
        <f>IFERROR(INDEX('Vendor Over-ride'!$C:$C, MATCH($R:$R,'Vendor Over-ride'!$A:$A,0)),"")</f>
        <v>I - West Coast Arts (SCIO)</v>
      </c>
      <c r="U5204" s="38" t="str">
        <f t="shared" si="891"/>
        <v>Lottery</v>
      </c>
      <c r="V5204" s="5" t="str">
        <f t="shared" si="901"/>
        <v>AWARD</v>
      </c>
      <c r="W5204" s="5" t="b">
        <f t="shared" si="898"/>
        <v>0</v>
      </c>
      <c r="X5204" s="40">
        <f t="shared" ca="1" si="899"/>
        <v>1100</v>
      </c>
      <c r="Y5204" s="30" t="b">
        <f t="shared" ca="1" si="900"/>
        <v>0</v>
      </c>
    </row>
    <row r="5205" spans="1:25">
      <c r="A5205" s="28" t="s">
        <v>5366</v>
      </c>
      <c r="B5205" s="28" t="s">
        <v>5367</v>
      </c>
      <c r="C5205" s="28" t="s">
        <v>5062</v>
      </c>
      <c r="D5205" s="28" t="s">
        <v>2842</v>
      </c>
      <c r="E5205" s="29">
        <v>42444</v>
      </c>
      <c r="F5205" s="28" t="s">
        <v>4856</v>
      </c>
      <c r="G5205" s="30">
        <v>1569</v>
      </c>
      <c r="H5205" s="28" t="s">
        <v>16648</v>
      </c>
      <c r="I5205" s="31">
        <v>0</v>
      </c>
      <c r="J5205" s="31">
        <v>25000</v>
      </c>
      <c r="K5205" s="28" t="s">
        <v>14982</v>
      </c>
      <c r="L5205" s="32">
        <f t="shared" si="892"/>
        <v>-25000</v>
      </c>
      <c r="M5205" s="33">
        <f t="shared" si="893"/>
        <v>25000</v>
      </c>
      <c r="N5205" s="34" t="b">
        <v>1</v>
      </c>
      <c r="O5205" s="35">
        <f t="shared" si="894"/>
        <v>25000</v>
      </c>
      <c r="P5205" s="36" t="str">
        <f t="shared" si="895"/>
        <v>I</v>
      </c>
      <c r="Q5205" s="37" t="str">
        <f t="shared" si="896"/>
        <v>Hopscotch Films Ltd</v>
      </c>
      <c r="R5205" s="6" t="str">
        <f t="shared" si="897"/>
        <v>I - Hopscotch Films Ltd</v>
      </c>
      <c r="S5205" s="6" t="str">
        <f>IFERROR(INDEX('Vendor Over-ride'!$C:$C, MATCH($R:$R,'Vendor Over-ride'!$A:$A,0)),"")</f>
        <v>I - Hopscotch Films Ltd</v>
      </c>
      <c r="U5205" s="38" t="str">
        <f t="shared" si="891"/>
        <v>Lottery</v>
      </c>
      <c r="V5205" s="5" t="str">
        <f t="shared" si="901"/>
        <v>AWARD</v>
      </c>
      <c r="W5205" s="5" t="b">
        <f t="shared" si="898"/>
        <v>1</v>
      </c>
      <c r="X5205" s="40">
        <f t="shared" ca="1" si="899"/>
        <v>107376</v>
      </c>
      <c r="Y5205" s="30" t="b">
        <f t="shared" ca="1" si="900"/>
        <v>1</v>
      </c>
    </row>
    <row r="5206" spans="1:25">
      <c r="A5206" s="28" t="s">
        <v>5366</v>
      </c>
      <c r="B5206" s="28" t="s">
        <v>5367</v>
      </c>
      <c r="C5206" s="28" t="s">
        <v>5062</v>
      </c>
      <c r="D5206" s="28" t="s">
        <v>2842</v>
      </c>
      <c r="E5206" s="29">
        <v>42447</v>
      </c>
      <c r="F5206" s="28" t="s">
        <v>4857</v>
      </c>
      <c r="G5206" s="30">
        <v>1572</v>
      </c>
      <c r="H5206" s="28" t="s">
        <v>16649</v>
      </c>
      <c r="I5206" s="31">
        <v>0</v>
      </c>
      <c r="J5206" s="31">
        <v>1500</v>
      </c>
      <c r="K5206" s="28" t="s">
        <v>13721</v>
      </c>
      <c r="L5206" s="32">
        <f t="shared" si="892"/>
        <v>-1500</v>
      </c>
      <c r="M5206" s="33">
        <f t="shared" si="893"/>
        <v>1500</v>
      </c>
      <c r="N5206" s="34" t="b">
        <v>1</v>
      </c>
      <c r="O5206" s="35">
        <f t="shared" si="894"/>
        <v>1500</v>
      </c>
      <c r="P5206" s="36" t="str">
        <f t="shared" si="895"/>
        <v>G</v>
      </c>
      <c r="Q5206" s="37" t="str">
        <f t="shared" si="896"/>
        <v>A Moment's Peace Theatre Company</v>
      </c>
      <c r="R5206" s="6" t="str">
        <f t="shared" si="897"/>
        <v>G - A Moment's Peace Theatre Company</v>
      </c>
      <c r="S5206" s="6" t="str">
        <f>IFERROR(INDEX('Vendor Over-ride'!$C:$C, MATCH($R:$R,'Vendor Over-ride'!$A:$A,0)),"")</f>
        <v>G - A Moment's Peace Theatre Company</v>
      </c>
      <c r="U5206" s="38" t="str">
        <f t="shared" si="891"/>
        <v>Lottery</v>
      </c>
      <c r="V5206" s="5" t="str">
        <f t="shared" si="901"/>
        <v>AWARD</v>
      </c>
      <c r="W5206" s="5" t="b">
        <f t="shared" si="898"/>
        <v>0</v>
      </c>
      <c r="X5206" s="40">
        <f t="shared" ca="1" si="899"/>
        <v>89958</v>
      </c>
      <c r="Y5206" s="30" t="b">
        <f t="shared" ca="1" si="900"/>
        <v>1</v>
      </c>
    </row>
    <row r="5207" spans="1:25">
      <c r="A5207" s="28" t="s">
        <v>5366</v>
      </c>
      <c r="B5207" s="28" t="s">
        <v>5367</v>
      </c>
      <c r="C5207" s="28" t="s">
        <v>5062</v>
      </c>
      <c r="D5207" s="28" t="s">
        <v>2842</v>
      </c>
      <c r="E5207" s="29">
        <v>42447</v>
      </c>
      <c r="F5207" s="28" t="s">
        <v>4858</v>
      </c>
      <c r="G5207" s="30">
        <v>1572</v>
      </c>
      <c r="H5207" s="28" t="s">
        <v>16650</v>
      </c>
      <c r="I5207" s="31">
        <v>0</v>
      </c>
      <c r="J5207" s="31">
        <v>24797.96</v>
      </c>
      <c r="K5207" s="28" t="s">
        <v>5400</v>
      </c>
      <c r="L5207" s="32">
        <f t="shared" si="892"/>
        <v>-24797.96</v>
      </c>
      <c r="M5207" s="33">
        <f t="shared" si="893"/>
        <v>24797.96</v>
      </c>
      <c r="N5207" s="34" t="b">
        <v>1</v>
      </c>
      <c r="O5207" s="35">
        <f t="shared" si="894"/>
        <v>24797.96</v>
      </c>
      <c r="P5207" s="36" t="str">
        <f t="shared" si="895"/>
        <v>I</v>
      </c>
      <c r="Q5207" s="37" t="str">
        <f t="shared" si="896"/>
        <v>Aberdeen Performing Arts</v>
      </c>
      <c r="R5207" s="6" t="str">
        <f t="shared" si="897"/>
        <v>I - Aberdeen Performing Arts</v>
      </c>
      <c r="S5207" s="6" t="str">
        <f>IFERROR(INDEX('Vendor Over-ride'!$C:$C, MATCH($R:$R,'Vendor Over-ride'!$A:$A,0)),"")</f>
        <v>I - Aberdeen Performing Arts</v>
      </c>
      <c r="U5207" s="38" t="str">
        <f t="shared" si="891"/>
        <v>Lottery</v>
      </c>
      <c r="V5207" s="5" t="str">
        <f t="shared" si="901"/>
        <v>AWARD</v>
      </c>
      <c r="W5207" s="5" t="b">
        <f t="shared" si="898"/>
        <v>0</v>
      </c>
      <c r="X5207" s="40">
        <f t="shared" ca="1" si="899"/>
        <v>212497.96</v>
      </c>
      <c r="Y5207" s="30" t="b">
        <f t="shared" ca="1" si="900"/>
        <v>1</v>
      </c>
    </row>
    <row r="5208" spans="1:25">
      <c r="A5208" s="28" t="s">
        <v>5366</v>
      </c>
      <c r="B5208" s="28" t="s">
        <v>5367</v>
      </c>
      <c r="C5208" s="28" t="s">
        <v>5062</v>
      </c>
      <c r="D5208" s="28" t="s">
        <v>2842</v>
      </c>
      <c r="E5208" s="29">
        <v>42447</v>
      </c>
      <c r="F5208" s="28" t="s">
        <v>4859</v>
      </c>
      <c r="G5208" s="30">
        <v>1572</v>
      </c>
      <c r="H5208" s="28" t="s">
        <v>16651</v>
      </c>
      <c r="I5208" s="31">
        <v>0</v>
      </c>
      <c r="J5208" s="31">
        <v>18750</v>
      </c>
      <c r="K5208" s="28" t="s">
        <v>4973</v>
      </c>
      <c r="L5208" s="32">
        <f t="shared" si="892"/>
        <v>-18750</v>
      </c>
      <c r="M5208" s="33">
        <f t="shared" si="893"/>
        <v>18750</v>
      </c>
      <c r="N5208" s="34" t="b">
        <v>1</v>
      </c>
      <c r="O5208" s="35">
        <f t="shared" si="894"/>
        <v>18750</v>
      </c>
      <c r="P5208" s="36" t="str">
        <f t="shared" si="895"/>
        <v>I</v>
      </c>
      <c r="Q5208" s="37" t="str">
        <f t="shared" si="896"/>
        <v>Bord na Gaidhlig</v>
      </c>
      <c r="R5208" s="6" t="str">
        <f t="shared" si="897"/>
        <v>I - Bord na Gaidhlig</v>
      </c>
      <c r="S5208" s="6" t="str">
        <f>IFERROR(INDEX('Vendor Over-ride'!$C:$C, MATCH($R:$R,'Vendor Over-ride'!$A:$A,0)),"")</f>
        <v>I - Bord na Gaidhlig</v>
      </c>
      <c r="U5208" s="38" t="str">
        <f t="shared" si="891"/>
        <v>Lottery</v>
      </c>
      <c r="V5208" s="5" t="str">
        <f t="shared" si="901"/>
        <v>AWARD</v>
      </c>
      <c r="W5208" s="5" t="b">
        <f t="shared" si="898"/>
        <v>0</v>
      </c>
      <c r="X5208" s="40">
        <f t="shared" ca="1" si="899"/>
        <v>43750</v>
      </c>
      <c r="Y5208" s="30" t="b">
        <f t="shared" ca="1" si="900"/>
        <v>1</v>
      </c>
    </row>
    <row r="5209" spans="1:25">
      <c r="A5209" s="28" t="s">
        <v>5366</v>
      </c>
      <c r="B5209" s="28" t="s">
        <v>5367</v>
      </c>
      <c r="C5209" s="28" t="s">
        <v>5062</v>
      </c>
      <c r="D5209" s="28" t="s">
        <v>2842</v>
      </c>
      <c r="E5209" s="29">
        <v>42447</v>
      </c>
      <c r="F5209" s="28" t="s">
        <v>4860</v>
      </c>
      <c r="G5209" s="30">
        <v>1572</v>
      </c>
      <c r="H5209" s="28" t="s">
        <v>16652</v>
      </c>
      <c r="I5209" s="31">
        <v>0</v>
      </c>
      <c r="J5209" s="31">
        <v>12000</v>
      </c>
      <c r="K5209" s="28" t="s">
        <v>14009</v>
      </c>
      <c r="L5209" s="32">
        <f t="shared" si="892"/>
        <v>-12000</v>
      </c>
      <c r="M5209" s="33">
        <f t="shared" si="893"/>
        <v>12000</v>
      </c>
      <c r="N5209" s="34" t="b">
        <v>1</v>
      </c>
      <c r="O5209" s="35">
        <f t="shared" si="894"/>
        <v>12000</v>
      </c>
      <c r="P5209" s="36" t="str">
        <f t="shared" si="895"/>
        <v>I</v>
      </c>
      <c r="Q5209" s="37" t="str">
        <f t="shared" si="896"/>
        <v>David M Hughes</v>
      </c>
      <c r="R5209" s="6" t="str">
        <f t="shared" si="897"/>
        <v>I - David M Hughes</v>
      </c>
      <c r="S5209" s="6" t="str">
        <f>IFERROR(INDEX('Vendor Over-ride'!$C:$C, MATCH($R:$R,'Vendor Over-ride'!$A:$A,0)),"")</f>
        <v>I - David M Hughes</v>
      </c>
      <c r="U5209" s="38" t="str">
        <f t="shared" si="891"/>
        <v>Lottery</v>
      </c>
      <c r="V5209" s="5" t="str">
        <f t="shared" si="901"/>
        <v>AWARD</v>
      </c>
      <c r="W5209" s="5" t="b">
        <f t="shared" si="898"/>
        <v>0</v>
      </c>
      <c r="X5209" s="40">
        <f t="shared" ca="1" si="899"/>
        <v>44000</v>
      </c>
      <c r="Y5209" s="30" t="b">
        <f t="shared" ca="1" si="900"/>
        <v>1</v>
      </c>
    </row>
    <row r="5210" spans="1:25">
      <c r="A5210" s="28" t="s">
        <v>5366</v>
      </c>
      <c r="B5210" s="28" t="s">
        <v>5367</v>
      </c>
      <c r="C5210" s="28" t="s">
        <v>5062</v>
      </c>
      <c r="D5210" s="28" t="s">
        <v>2842</v>
      </c>
      <c r="E5210" s="29">
        <v>42447</v>
      </c>
      <c r="F5210" s="28" t="s">
        <v>4861</v>
      </c>
      <c r="G5210" s="30">
        <v>1572</v>
      </c>
      <c r="H5210" s="28" t="s">
        <v>16653</v>
      </c>
      <c r="I5210" s="31">
        <v>0</v>
      </c>
      <c r="J5210" s="31">
        <v>8790.19</v>
      </c>
      <c r="K5210" s="28" t="s">
        <v>5411</v>
      </c>
      <c r="L5210" s="32">
        <f t="shared" si="892"/>
        <v>-8790.19</v>
      </c>
      <c r="M5210" s="33">
        <f t="shared" si="893"/>
        <v>8790.19</v>
      </c>
      <c r="N5210" s="34" t="b">
        <v>1</v>
      </c>
      <c r="O5210" s="35">
        <f t="shared" si="894"/>
        <v>8790.19</v>
      </c>
      <c r="P5210" s="36" t="str">
        <f t="shared" si="895"/>
        <v>I</v>
      </c>
      <c r="Q5210" s="37" t="str">
        <f t="shared" si="896"/>
        <v>Edinburgh Printmakers Ltd</v>
      </c>
      <c r="R5210" s="6" t="str">
        <f t="shared" si="897"/>
        <v>I - Edinburgh Printmakers Ltd</v>
      </c>
      <c r="S5210" s="6" t="str">
        <f>IFERROR(INDEX('Vendor Over-ride'!$C:$C, MATCH($R:$R,'Vendor Over-ride'!$A:$A,0)),"")</f>
        <v>I - Edinburgh Printmakers</v>
      </c>
      <c r="U5210" s="38" t="str">
        <f t="shared" si="891"/>
        <v>Lottery</v>
      </c>
      <c r="V5210" s="5" t="str">
        <f t="shared" si="901"/>
        <v>AWARD</v>
      </c>
      <c r="W5210" s="5" t="b">
        <f t="shared" si="898"/>
        <v>0</v>
      </c>
      <c r="X5210" s="40">
        <f t="shared" ca="1" si="899"/>
        <v>62897.91</v>
      </c>
      <c r="Y5210" s="30" t="b">
        <f t="shared" ca="1" si="900"/>
        <v>1</v>
      </c>
    </row>
    <row r="5211" spans="1:25">
      <c r="A5211" s="28" t="s">
        <v>5366</v>
      </c>
      <c r="B5211" s="28" t="s">
        <v>5367</v>
      </c>
      <c r="C5211" s="28" t="s">
        <v>5062</v>
      </c>
      <c r="D5211" s="28" t="s">
        <v>2842</v>
      </c>
      <c r="E5211" s="29">
        <v>42447</v>
      </c>
      <c r="F5211" s="28" t="s">
        <v>4862</v>
      </c>
      <c r="G5211" s="30">
        <v>1572</v>
      </c>
      <c r="H5211" s="28" t="s">
        <v>16654</v>
      </c>
      <c r="I5211" s="31">
        <v>0</v>
      </c>
      <c r="J5211" s="31">
        <v>750</v>
      </c>
      <c r="K5211" s="28" t="s">
        <v>5807</v>
      </c>
      <c r="L5211" s="32">
        <f t="shared" si="892"/>
        <v>-750</v>
      </c>
      <c r="M5211" s="33">
        <f t="shared" si="893"/>
        <v>750</v>
      </c>
      <c r="N5211" s="34" t="b">
        <v>1</v>
      </c>
      <c r="O5211" s="35">
        <f t="shared" si="894"/>
        <v>750</v>
      </c>
      <c r="P5211" s="36" t="str">
        <f t="shared" si="895"/>
        <v>I</v>
      </c>
      <c r="Q5211" s="37" t="str">
        <f t="shared" si="896"/>
        <v>Ko Lik Films Ltd</v>
      </c>
      <c r="R5211" s="6" t="str">
        <f t="shared" si="897"/>
        <v>I - Ko Lik Films Ltd</v>
      </c>
      <c r="S5211" s="6" t="str">
        <f>IFERROR(INDEX('Vendor Over-ride'!$C:$C, MATCH($R:$R,'Vendor Over-ride'!$A:$A,0)),"")</f>
        <v>I - Ko Lik Films Ltd</v>
      </c>
      <c r="U5211" s="38" t="str">
        <f t="shared" si="891"/>
        <v>Lottery</v>
      </c>
      <c r="V5211" s="5" t="str">
        <f t="shared" si="901"/>
        <v>AWARD</v>
      </c>
      <c r="W5211" s="5" t="b">
        <f t="shared" si="898"/>
        <v>0</v>
      </c>
      <c r="X5211" s="40">
        <f t="shared" ca="1" si="899"/>
        <v>30874</v>
      </c>
      <c r="Y5211" s="30" t="b">
        <f t="shared" ca="1" si="900"/>
        <v>1</v>
      </c>
    </row>
    <row r="5212" spans="1:25" hidden="1">
      <c r="A5212" s="28" t="s">
        <v>5366</v>
      </c>
      <c r="B5212" s="28" t="s">
        <v>5367</v>
      </c>
      <c r="C5212" s="28" t="s">
        <v>5062</v>
      </c>
      <c r="D5212" s="28" t="s">
        <v>2842</v>
      </c>
      <c r="E5212" s="29">
        <v>42447</v>
      </c>
      <c r="F5212" s="28" t="s">
        <v>4863</v>
      </c>
      <c r="G5212" s="30">
        <v>1572</v>
      </c>
      <c r="H5212" s="28" t="s">
        <v>16655</v>
      </c>
      <c r="I5212" s="31">
        <v>0</v>
      </c>
      <c r="J5212" s="31">
        <v>3750</v>
      </c>
      <c r="K5212" s="28" t="s">
        <v>5669</v>
      </c>
      <c r="L5212" s="32">
        <f t="shared" si="892"/>
        <v>-3750</v>
      </c>
      <c r="M5212" s="33">
        <f t="shared" si="893"/>
        <v>3750</v>
      </c>
      <c r="N5212" s="34" t="b">
        <v>1</v>
      </c>
      <c r="O5212" s="35">
        <f t="shared" si="894"/>
        <v>3750</v>
      </c>
      <c r="P5212" s="36" t="str">
        <f t="shared" si="895"/>
        <v>I</v>
      </c>
      <c r="Q5212" s="37" t="str">
        <f t="shared" si="896"/>
        <v>Mary Redmond</v>
      </c>
      <c r="R5212" s="6" t="str">
        <f t="shared" si="897"/>
        <v>I - Mary Redmond</v>
      </c>
      <c r="S5212" s="6" t="str">
        <f>IFERROR(INDEX('Vendor Over-ride'!$C:$C, MATCH($R:$R,'Vendor Over-ride'!$A:$A,0)),"")</f>
        <v>I - Mary Redmond</v>
      </c>
      <c r="U5212" s="38" t="str">
        <f t="shared" si="891"/>
        <v>Lottery</v>
      </c>
      <c r="V5212" s="5" t="str">
        <f t="shared" si="901"/>
        <v>AWARD</v>
      </c>
      <c r="W5212" s="5" t="b">
        <f t="shared" si="898"/>
        <v>0</v>
      </c>
      <c r="X5212" s="40">
        <f t="shared" ca="1" si="899"/>
        <v>3750</v>
      </c>
      <c r="Y5212" s="30" t="b">
        <f t="shared" ca="1" si="900"/>
        <v>0</v>
      </c>
    </row>
    <row r="5213" spans="1:25" hidden="1">
      <c r="A5213" s="28" t="s">
        <v>5366</v>
      </c>
      <c r="B5213" s="28" t="s">
        <v>5367</v>
      </c>
      <c r="C5213" s="28" t="s">
        <v>5062</v>
      </c>
      <c r="D5213" s="28" t="s">
        <v>2842</v>
      </c>
      <c r="E5213" s="29">
        <v>42447</v>
      </c>
      <c r="F5213" s="28" t="s">
        <v>4864</v>
      </c>
      <c r="G5213" s="30">
        <v>1572</v>
      </c>
      <c r="H5213" s="28" t="s">
        <v>16656</v>
      </c>
      <c r="I5213" s="31">
        <v>0</v>
      </c>
      <c r="J5213" s="31">
        <v>5498</v>
      </c>
      <c r="K5213" s="28" t="s">
        <v>14873</v>
      </c>
      <c r="L5213" s="32">
        <f t="shared" si="892"/>
        <v>-5498</v>
      </c>
      <c r="M5213" s="33">
        <f t="shared" si="893"/>
        <v>5498</v>
      </c>
      <c r="N5213" s="34" t="b">
        <v>1</v>
      </c>
      <c r="O5213" s="35">
        <f t="shared" si="894"/>
        <v>5498</v>
      </c>
      <c r="P5213" s="36" t="str">
        <f t="shared" si="895"/>
        <v>I</v>
      </c>
      <c r="Q5213" s="37" t="str">
        <f t="shared" si="896"/>
        <v>Paradiso Films Documentaries Ltd</v>
      </c>
      <c r="R5213" s="6" t="str">
        <f t="shared" si="897"/>
        <v>I - Paradiso Films Documentaries Ltd</v>
      </c>
      <c r="S5213" s="6" t="str">
        <f>IFERROR(INDEX('Vendor Over-ride'!$C:$C, MATCH($R:$R,'Vendor Over-ride'!$A:$A,0)),"")</f>
        <v>I - Paradiso Films Documentaries Ltd</v>
      </c>
      <c r="U5213" s="38" t="str">
        <f t="shared" si="891"/>
        <v>Lottery</v>
      </c>
      <c r="V5213" s="5" t="str">
        <f t="shared" si="901"/>
        <v>AWARD</v>
      </c>
      <c r="W5213" s="5" t="b">
        <f t="shared" si="898"/>
        <v>0</v>
      </c>
      <c r="X5213" s="40">
        <f t="shared" ca="1" si="899"/>
        <v>17458</v>
      </c>
      <c r="Y5213" s="30" t="b">
        <f t="shared" ca="1" si="900"/>
        <v>0</v>
      </c>
    </row>
    <row r="5214" spans="1:25" hidden="1">
      <c r="A5214" s="28" t="s">
        <v>5366</v>
      </c>
      <c r="B5214" s="28" t="s">
        <v>5367</v>
      </c>
      <c r="C5214" s="28" t="s">
        <v>5062</v>
      </c>
      <c r="D5214" s="28" t="s">
        <v>2842</v>
      </c>
      <c r="E5214" s="29">
        <v>42447</v>
      </c>
      <c r="F5214" s="28" t="s">
        <v>4865</v>
      </c>
      <c r="G5214" s="30">
        <v>1572</v>
      </c>
      <c r="H5214" s="28" t="s">
        <v>16657</v>
      </c>
      <c r="I5214" s="31">
        <v>0</v>
      </c>
      <c r="J5214" s="31">
        <v>1250</v>
      </c>
      <c r="K5214" s="28" t="s">
        <v>5675</v>
      </c>
      <c r="L5214" s="32">
        <f t="shared" si="892"/>
        <v>-1250</v>
      </c>
      <c r="M5214" s="33">
        <f t="shared" si="893"/>
        <v>1250</v>
      </c>
      <c r="N5214" s="34" t="b">
        <v>1</v>
      </c>
      <c r="O5214" s="35">
        <f t="shared" si="894"/>
        <v>1250</v>
      </c>
      <c r="P5214" s="36" t="str">
        <f t="shared" si="895"/>
        <v>I</v>
      </c>
      <c r="Q5214" s="37" t="str">
        <f t="shared" si="896"/>
        <v>Rik Hammond</v>
      </c>
      <c r="R5214" s="6" t="str">
        <f t="shared" si="897"/>
        <v>I - Rik Hammond</v>
      </c>
      <c r="S5214" s="6" t="str">
        <f>IFERROR(INDEX('Vendor Over-ride'!$C:$C, MATCH($R:$R,'Vendor Over-ride'!$A:$A,0)),"")</f>
        <v>I - Rik Hammond</v>
      </c>
      <c r="U5214" s="38" t="str">
        <f t="shared" si="891"/>
        <v>Lottery</v>
      </c>
      <c r="V5214" s="5" t="str">
        <f t="shared" si="901"/>
        <v>AWARD</v>
      </c>
      <c r="W5214" s="5" t="b">
        <f t="shared" si="898"/>
        <v>0</v>
      </c>
      <c r="X5214" s="40">
        <f t="shared" ca="1" si="899"/>
        <v>1250</v>
      </c>
      <c r="Y5214" s="30" t="b">
        <f t="shared" ca="1" si="900"/>
        <v>0</v>
      </c>
    </row>
    <row r="5215" spans="1:25" hidden="1">
      <c r="A5215" s="28" t="s">
        <v>5366</v>
      </c>
      <c r="B5215" s="28" t="s">
        <v>5367</v>
      </c>
      <c r="C5215" s="28" t="s">
        <v>5062</v>
      </c>
      <c r="D5215" s="28" t="s">
        <v>2842</v>
      </c>
      <c r="E5215" s="29">
        <v>42447</v>
      </c>
      <c r="F5215" s="28" t="s">
        <v>4866</v>
      </c>
      <c r="G5215" s="30">
        <v>1572</v>
      </c>
      <c r="H5215" s="28" t="s">
        <v>16658</v>
      </c>
      <c r="I5215" s="31">
        <v>0</v>
      </c>
      <c r="J5215" s="31">
        <v>9000</v>
      </c>
      <c r="K5215" s="28" t="s">
        <v>16659</v>
      </c>
      <c r="L5215" s="32">
        <f t="shared" si="892"/>
        <v>-9000</v>
      </c>
      <c r="M5215" s="33">
        <f t="shared" si="893"/>
        <v>9000</v>
      </c>
      <c r="N5215" s="34" t="b">
        <v>1</v>
      </c>
      <c r="O5215" s="35">
        <f t="shared" si="894"/>
        <v>9000</v>
      </c>
      <c r="P5215" s="36" t="str">
        <f t="shared" si="895"/>
        <v>I</v>
      </c>
      <c r="Q5215" s="37" t="str">
        <f t="shared" si="896"/>
        <v>Ship 534 Limited</v>
      </c>
      <c r="R5215" s="6" t="str">
        <f t="shared" si="897"/>
        <v>I - Ship 534 Limited</v>
      </c>
      <c r="S5215" s="6" t="str">
        <f>IFERROR(INDEX('Vendor Over-ride'!$C:$C, MATCH($R:$R,'Vendor Over-ride'!$A:$A,0)),"")</f>
        <v>I - Ship 534 Limited</v>
      </c>
      <c r="U5215" s="38" t="str">
        <f t="shared" si="891"/>
        <v>Lottery</v>
      </c>
      <c r="V5215" s="5" t="str">
        <f t="shared" si="901"/>
        <v>AWARD</v>
      </c>
      <c r="W5215" s="5" t="b">
        <f t="shared" si="898"/>
        <v>0</v>
      </c>
      <c r="X5215" s="40">
        <f t="shared" ca="1" si="899"/>
        <v>9000</v>
      </c>
      <c r="Y5215" s="30" t="b">
        <f t="shared" ca="1" si="900"/>
        <v>0</v>
      </c>
    </row>
    <row r="5216" spans="1:25">
      <c r="A5216" s="28" t="s">
        <v>5366</v>
      </c>
      <c r="B5216" s="28" t="s">
        <v>5367</v>
      </c>
      <c r="C5216" s="28" t="s">
        <v>5062</v>
      </c>
      <c r="D5216" s="28" t="s">
        <v>2842</v>
      </c>
      <c r="E5216" s="29">
        <v>42447</v>
      </c>
      <c r="F5216" s="28" t="s">
        <v>4867</v>
      </c>
      <c r="G5216" s="30">
        <v>1572</v>
      </c>
      <c r="H5216" s="28" t="s">
        <v>16660</v>
      </c>
      <c r="I5216" s="31">
        <v>0</v>
      </c>
      <c r="J5216" s="31">
        <v>7500</v>
      </c>
      <c r="K5216" s="28" t="s">
        <v>5588</v>
      </c>
      <c r="L5216" s="32">
        <f t="shared" si="892"/>
        <v>-7500</v>
      </c>
      <c r="M5216" s="33">
        <f t="shared" si="893"/>
        <v>7500</v>
      </c>
      <c r="N5216" s="34" t="b">
        <v>1</v>
      </c>
      <c r="O5216" s="35">
        <f t="shared" si="894"/>
        <v>7500</v>
      </c>
      <c r="P5216" s="36" t="str">
        <f t="shared" si="895"/>
        <v>I</v>
      </c>
      <c r="Q5216" s="37" t="str">
        <f t="shared" si="896"/>
        <v>Sigma Films</v>
      </c>
      <c r="R5216" s="6" t="str">
        <f t="shared" si="897"/>
        <v>I - Sigma Films</v>
      </c>
      <c r="S5216" s="6" t="str">
        <f>IFERROR(INDEX('Vendor Over-ride'!$C:$C, MATCH($R:$R,'Vendor Over-ride'!$A:$A,0)),"")</f>
        <v>I - Sigma Films</v>
      </c>
      <c r="U5216" s="38" t="str">
        <f t="shared" si="891"/>
        <v>Lottery</v>
      </c>
      <c r="V5216" s="5" t="str">
        <f t="shared" si="901"/>
        <v>AWARD</v>
      </c>
      <c r="W5216" s="5" t="b">
        <f t="shared" si="898"/>
        <v>0</v>
      </c>
      <c r="X5216" s="40">
        <f t="shared" ca="1" si="899"/>
        <v>285930</v>
      </c>
      <c r="Y5216" s="30" t="b">
        <f t="shared" ca="1" si="900"/>
        <v>1</v>
      </c>
    </row>
    <row r="5217" spans="1:25" hidden="1">
      <c r="A5217" s="28" t="s">
        <v>5366</v>
      </c>
      <c r="B5217" s="28" t="s">
        <v>5367</v>
      </c>
      <c r="C5217" s="28" t="s">
        <v>5062</v>
      </c>
      <c r="D5217" s="28" t="s">
        <v>2842</v>
      </c>
      <c r="E5217" s="29">
        <v>42447</v>
      </c>
      <c r="F5217" s="28" t="s">
        <v>4868</v>
      </c>
      <c r="G5217" s="30">
        <v>1572</v>
      </c>
      <c r="H5217" s="28" t="s">
        <v>16661</v>
      </c>
      <c r="I5217" s="31">
        <v>0</v>
      </c>
      <c r="J5217" s="31">
        <v>10000</v>
      </c>
      <c r="K5217" s="28" t="s">
        <v>5368</v>
      </c>
      <c r="L5217" s="32">
        <f t="shared" si="892"/>
        <v>-10000</v>
      </c>
      <c r="M5217" s="33">
        <f t="shared" si="893"/>
        <v>10000</v>
      </c>
      <c r="N5217" s="34" t="b">
        <v>1</v>
      </c>
      <c r="O5217" s="35">
        <f t="shared" si="894"/>
        <v>10000</v>
      </c>
      <c r="P5217" s="36" t="str">
        <f t="shared" si="895"/>
        <v>I</v>
      </c>
      <c r="Q5217" s="37" t="str">
        <f t="shared" si="896"/>
        <v>Thistle Films Ltd</v>
      </c>
      <c r="R5217" s="6" t="str">
        <f t="shared" si="897"/>
        <v>I - Thistle Films Ltd</v>
      </c>
      <c r="S5217" s="6" t="str">
        <f>IFERROR(INDEX('Vendor Over-ride'!$C:$C, MATCH($R:$R,'Vendor Over-ride'!$A:$A,0)),"")</f>
        <v>I - Thistle Films Ltd</v>
      </c>
      <c r="U5217" s="38" t="str">
        <f t="shared" si="891"/>
        <v>Lottery</v>
      </c>
      <c r="V5217" s="5" t="str">
        <f t="shared" si="901"/>
        <v>AWARD</v>
      </c>
      <c r="W5217" s="5" t="b">
        <f t="shared" si="898"/>
        <v>0</v>
      </c>
      <c r="X5217" s="40">
        <f t="shared" ca="1" si="899"/>
        <v>10000</v>
      </c>
      <c r="Y5217" s="30" t="b">
        <f t="shared" ca="1" si="900"/>
        <v>0</v>
      </c>
    </row>
    <row r="5218" spans="1:25">
      <c r="A5218" s="28" t="s">
        <v>5366</v>
      </c>
      <c r="B5218" s="28" t="s">
        <v>5367</v>
      </c>
      <c r="C5218" s="28" t="s">
        <v>5062</v>
      </c>
      <c r="D5218" s="28" t="s">
        <v>2842</v>
      </c>
      <c r="E5218" s="29">
        <v>42447</v>
      </c>
      <c r="F5218" s="28" t="s">
        <v>4869</v>
      </c>
      <c r="G5218" s="30">
        <v>1572</v>
      </c>
      <c r="H5218" s="28" t="s">
        <v>16662</v>
      </c>
      <c r="I5218" s="31">
        <v>0</v>
      </c>
      <c r="J5218" s="31">
        <v>100000</v>
      </c>
      <c r="K5218" s="28" t="s">
        <v>16663</v>
      </c>
      <c r="L5218" s="32">
        <f t="shared" si="892"/>
        <v>-100000</v>
      </c>
      <c r="M5218" s="33">
        <f t="shared" si="893"/>
        <v>100000</v>
      </c>
      <c r="N5218" s="34" t="b">
        <v>1</v>
      </c>
      <c r="O5218" s="35">
        <f t="shared" si="894"/>
        <v>100000</v>
      </c>
      <c r="P5218" s="36" t="str">
        <f t="shared" si="895"/>
        <v>I</v>
      </c>
      <c r="Q5218" s="37" t="str">
        <f t="shared" si="896"/>
        <v>Unlimited</v>
      </c>
      <c r="R5218" s="6" t="str">
        <f t="shared" si="897"/>
        <v>I - Unlimited</v>
      </c>
      <c r="S5218" s="6" t="str">
        <f>IFERROR(INDEX('Vendor Over-ride'!$C:$C, MATCH($R:$R,'Vendor Over-ride'!$A:$A,0)),"")</f>
        <v>I - Unlimited</v>
      </c>
      <c r="U5218" s="38" t="str">
        <f t="shared" si="891"/>
        <v>Lottery</v>
      </c>
      <c r="V5218" s="5" t="str">
        <f t="shared" si="901"/>
        <v>AWARD</v>
      </c>
      <c r="W5218" s="5" t="b">
        <f t="shared" si="898"/>
        <v>1</v>
      </c>
      <c r="X5218" s="40">
        <f t="shared" ca="1" si="899"/>
        <v>100000</v>
      </c>
      <c r="Y5218" s="30" t="b">
        <f t="shared" ca="1" si="900"/>
        <v>1</v>
      </c>
    </row>
    <row r="5219" spans="1:25" hidden="1">
      <c r="A5219" s="28" t="s">
        <v>5366</v>
      </c>
      <c r="B5219" s="28" t="s">
        <v>5367</v>
      </c>
      <c r="C5219" s="28" t="s">
        <v>5062</v>
      </c>
      <c r="D5219" s="28" t="s">
        <v>2842</v>
      </c>
      <c r="E5219" s="29">
        <v>42447</v>
      </c>
      <c r="F5219" s="28" t="s">
        <v>4870</v>
      </c>
      <c r="G5219" s="30">
        <v>1572</v>
      </c>
      <c r="H5219" s="28" t="s">
        <v>16664</v>
      </c>
      <c r="I5219" s="31">
        <v>0</v>
      </c>
      <c r="J5219" s="31">
        <v>600</v>
      </c>
      <c r="K5219" s="28" t="s">
        <v>16665</v>
      </c>
      <c r="L5219" s="32">
        <f t="shared" si="892"/>
        <v>-600</v>
      </c>
      <c r="M5219" s="33">
        <f t="shared" si="893"/>
        <v>600</v>
      </c>
      <c r="N5219" s="34" t="b">
        <v>1</v>
      </c>
      <c r="O5219" s="35">
        <f t="shared" si="894"/>
        <v>600</v>
      </c>
      <c r="P5219" s="36" t="str">
        <f t="shared" si="895"/>
        <v>T</v>
      </c>
      <c r="Q5219" s="37" t="str">
        <f t="shared" si="896"/>
        <v>Fife Cultural Trust Ltd</v>
      </c>
      <c r="R5219" s="6" t="str">
        <f t="shared" si="897"/>
        <v>T - Fife Cultural Trust Ltd</v>
      </c>
      <c r="S5219" s="6" t="str">
        <f>IFERROR(INDEX('Vendor Over-ride'!$C:$C, MATCH($R:$R,'Vendor Over-ride'!$A:$A,0)),"")</f>
        <v>T - Fife Cultural Trust Ltd</v>
      </c>
      <c r="U5219" s="38" t="str">
        <f t="shared" si="891"/>
        <v>Lottery</v>
      </c>
      <c r="V5219" s="5" t="str">
        <f t="shared" si="901"/>
        <v>TRADE</v>
      </c>
      <c r="W5219" s="5" t="b">
        <f t="shared" si="898"/>
        <v>0</v>
      </c>
      <c r="X5219" s="40">
        <f t="shared" ca="1" si="899"/>
        <v>600</v>
      </c>
      <c r="Y5219" s="30" t="b">
        <f t="shared" ca="1" si="900"/>
        <v>0</v>
      </c>
    </row>
    <row r="5220" spans="1:25" hidden="1">
      <c r="A5220" s="28" t="s">
        <v>5366</v>
      </c>
      <c r="B5220" s="28" t="s">
        <v>5367</v>
      </c>
      <c r="C5220" s="28" t="s">
        <v>5062</v>
      </c>
      <c r="D5220" s="28" t="s">
        <v>2842</v>
      </c>
      <c r="E5220" s="29">
        <v>42447</v>
      </c>
      <c r="F5220" s="28" t="s">
        <v>4871</v>
      </c>
      <c r="G5220" s="30">
        <v>1572</v>
      </c>
      <c r="H5220" s="28" t="s">
        <v>16666</v>
      </c>
      <c r="I5220" s="31">
        <v>0</v>
      </c>
      <c r="J5220" s="31">
        <v>250</v>
      </c>
      <c r="K5220" s="28" t="s">
        <v>4630</v>
      </c>
      <c r="L5220" s="32">
        <f t="shared" si="892"/>
        <v>-250</v>
      </c>
      <c r="M5220" s="33">
        <f t="shared" si="893"/>
        <v>250</v>
      </c>
      <c r="N5220" s="34" t="b">
        <v>1</v>
      </c>
      <c r="O5220" s="35">
        <f t="shared" si="894"/>
        <v>250</v>
      </c>
      <c r="P5220" s="36" t="str">
        <f t="shared" si="895"/>
        <v>T</v>
      </c>
      <c r="Q5220" s="37" t="str">
        <f t="shared" si="896"/>
        <v>Foundation For Community Dance</v>
      </c>
      <c r="R5220" s="6" t="str">
        <f t="shared" si="897"/>
        <v>T - Foundation For Community Dance</v>
      </c>
      <c r="S5220" s="6" t="str">
        <f>IFERROR(INDEX('Vendor Over-ride'!$C:$C, MATCH($R:$R,'Vendor Over-ride'!$A:$A,0)),"")</f>
        <v>T - Foundation For Community Dance</v>
      </c>
      <c r="U5220" s="38" t="str">
        <f t="shared" si="891"/>
        <v>Lottery</v>
      </c>
      <c r="V5220" s="5" t="str">
        <f t="shared" si="901"/>
        <v>TRADE</v>
      </c>
      <c r="W5220" s="5" t="b">
        <f t="shared" si="898"/>
        <v>0</v>
      </c>
      <c r="X5220" s="40">
        <f t="shared" ca="1" si="899"/>
        <v>291.99</v>
      </c>
      <c r="Y5220" s="30" t="b">
        <f t="shared" ca="1" si="900"/>
        <v>0</v>
      </c>
    </row>
    <row r="5221" spans="1:25">
      <c r="A5221" s="28" t="s">
        <v>5366</v>
      </c>
      <c r="B5221" s="28" t="s">
        <v>5367</v>
      </c>
      <c r="C5221" s="28" t="s">
        <v>5062</v>
      </c>
      <c r="D5221" s="28" t="s">
        <v>2842</v>
      </c>
      <c r="E5221" s="29">
        <v>42447</v>
      </c>
      <c r="F5221" s="28" t="s">
        <v>4872</v>
      </c>
      <c r="G5221" s="30">
        <v>1572</v>
      </c>
      <c r="H5221" s="28" t="s">
        <v>16667</v>
      </c>
      <c r="I5221" s="31">
        <v>0</v>
      </c>
      <c r="J5221" s="31">
        <v>8270</v>
      </c>
      <c r="K5221" s="28" t="s">
        <v>14163</v>
      </c>
      <c r="L5221" s="32">
        <f t="shared" si="892"/>
        <v>-8270</v>
      </c>
      <c r="M5221" s="33">
        <f t="shared" si="893"/>
        <v>8270</v>
      </c>
      <c r="N5221" s="34" t="b">
        <v>1</v>
      </c>
      <c r="O5221" s="35">
        <f t="shared" si="894"/>
        <v>8270</v>
      </c>
      <c r="P5221" s="36" t="str">
        <f t="shared" si="895"/>
        <v>G</v>
      </c>
      <c r="Q5221" s="37" t="str">
        <f t="shared" si="896"/>
        <v>Toonspeak Young PeopleÔÇÖs Theatre</v>
      </c>
      <c r="R5221" s="6" t="str">
        <f t="shared" si="897"/>
        <v>G - Toonspeak Young PeopleÔÇÖs Theatre</v>
      </c>
      <c r="S5221" s="6" t="str">
        <f>IFERROR(INDEX('Vendor Over-ride'!$C:$C, MATCH($R:$R,'Vendor Over-ride'!$A:$A,0)),"")</f>
        <v>G - Toonspeak Young PeopleÔÇÖs Theatre</v>
      </c>
      <c r="U5221" s="38" t="str">
        <f t="shared" si="891"/>
        <v>Lottery</v>
      </c>
      <c r="V5221" s="5" t="str">
        <f t="shared" si="901"/>
        <v>AWARD</v>
      </c>
      <c r="W5221" s="5" t="b">
        <f t="shared" si="898"/>
        <v>0</v>
      </c>
      <c r="X5221" s="40">
        <f t="shared" ca="1" si="899"/>
        <v>43082</v>
      </c>
      <c r="Y5221" s="30" t="b">
        <f t="shared" ca="1" si="900"/>
        <v>1</v>
      </c>
    </row>
    <row r="5222" spans="1:25" hidden="1">
      <c r="A5222" s="28" t="s">
        <v>5366</v>
      </c>
      <c r="B5222" s="28" t="s">
        <v>5367</v>
      </c>
      <c r="C5222" s="28" t="s">
        <v>5062</v>
      </c>
      <c r="D5222" s="28" t="s">
        <v>2842</v>
      </c>
      <c r="E5222" s="29">
        <v>42447</v>
      </c>
      <c r="F5222" s="28" t="s">
        <v>4873</v>
      </c>
      <c r="G5222" s="30">
        <v>1572</v>
      </c>
      <c r="H5222" s="28" t="s">
        <v>16668</v>
      </c>
      <c r="I5222" s="31">
        <v>0</v>
      </c>
      <c r="J5222" s="31">
        <v>804.64</v>
      </c>
      <c r="K5222" s="28" t="s">
        <v>14561</v>
      </c>
      <c r="L5222" s="32">
        <f t="shared" si="892"/>
        <v>-804.64</v>
      </c>
      <c r="M5222" s="33">
        <f t="shared" si="893"/>
        <v>804.64</v>
      </c>
      <c r="N5222" s="34" t="b">
        <v>1</v>
      </c>
      <c r="O5222" s="35">
        <f t="shared" si="894"/>
        <v>804.64</v>
      </c>
      <c r="P5222" s="36" t="str">
        <f t="shared" si="895"/>
        <v>G</v>
      </c>
      <c r="Q5222" s="37" t="str">
        <f t="shared" si="896"/>
        <v>Karen Elizabeth Donovan</v>
      </c>
      <c r="R5222" s="6" t="str">
        <f t="shared" si="897"/>
        <v>G - Karen Elizabeth Donovan</v>
      </c>
      <c r="S5222" s="6" t="str">
        <f>IFERROR(INDEX('Vendor Over-ride'!$C:$C, MATCH($R:$R,'Vendor Over-ride'!$A:$A,0)),"")</f>
        <v>G - Karen Elizabeth Donovan</v>
      </c>
      <c r="U5222" s="38" t="str">
        <f t="shared" si="891"/>
        <v>Lottery</v>
      </c>
      <c r="V5222" s="5" t="str">
        <f t="shared" si="901"/>
        <v>AWARD</v>
      </c>
      <c r="W5222" s="5" t="b">
        <f t="shared" si="898"/>
        <v>0</v>
      </c>
      <c r="X5222" s="40">
        <f t="shared" ca="1" si="899"/>
        <v>4554.6400000000003</v>
      </c>
      <c r="Y5222" s="30" t="b">
        <f t="shared" ca="1" si="900"/>
        <v>0</v>
      </c>
    </row>
    <row r="5223" spans="1:25" hidden="1">
      <c r="A5223" s="28" t="s">
        <v>5366</v>
      </c>
      <c r="B5223" s="28" t="s">
        <v>5367</v>
      </c>
      <c r="C5223" s="28" t="s">
        <v>5062</v>
      </c>
      <c r="D5223" s="28" t="s">
        <v>2842</v>
      </c>
      <c r="E5223" s="29">
        <v>42447</v>
      </c>
      <c r="F5223" s="28" t="s">
        <v>4874</v>
      </c>
      <c r="G5223" s="30">
        <v>1572</v>
      </c>
      <c r="H5223" s="28" t="s">
        <v>16669</v>
      </c>
      <c r="I5223" s="31">
        <v>0</v>
      </c>
      <c r="J5223" s="31">
        <v>1677.15</v>
      </c>
      <c r="K5223" s="28" t="s">
        <v>15043</v>
      </c>
      <c r="L5223" s="32">
        <f t="shared" si="892"/>
        <v>-1677.15</v>
      </c>
      <c r="M5223" s="33">
        <f t="shared" si="893"/>
        <v>1677.15</v>
      </c>
      <c r="N5223" s="34" t="b">
        <v>1</v>
      </c>
      <c r="O5223" s="35">
        <f t="shared" si="894"/>
        <v>1677.15</v>
      </c>
      <c r="P5223" s="36" t="str">
        <f t="shared" si="895"/>
        <v>G</v>
      </c>
      <c r="Q5223" s="37" t="str">
        <f t="shared" si="896"/>
        <v>The Cumnock Tryst</v>
      </c>
      <c r="R5223" s="6" t="str">
        <f t="shared" si="897"/>
        <v>G - The Cumnock Tryst</v>
      </c>
      <c r="S5223" s="6" t="str">
        <f>IFERROR(INDEX('Vendor Over-ride'!$C:$C, MATCH($R:$R,'Vendor Over-ride'!$A:$A,0)),"")</f>
        <v>G - The Cumnock Tryst</v>
      </c>
      <c r="U5223" s="38" t="str">
        <f t="shared" si="891"/>
        <v>Lottery</v>
      </c>
      <c r="V5223" s="5" t="str">
        <f t="shared" si="901"/>
        <v>AWARD</v>
      </c>
      <c r="W5223" s="5" t="b">
        <f t="shared" si="898"/>
        <v>0</v>
      </c>
      <c r="X5223" s="40">
        <f t="shared" ca="1" si="899"/>
        <v>12552.15</v>
      </c>
      <c r="Y5223" s="30" t="b">
        <f t="shared" ca="1" si="900"/>
        <v>0</v>
      </c>
    </row>
    <row r="5224" spans="1:25" hidden="1">
      <c r="A5224" s="28" t="s">
        <v>5366</v>
      </c>
      <c r="B5224" s="28" t="s">
        <v>5367</v>
      </c>
      <c r="C5224" s="28" t="s">
        <v>5062</v>
      </c>
      <c r="D5224" s="28" t="s">
        <v>2842</v>
      </c>
      <c r="E5224" s="29">
        <v>42447</v>
      </c>
      <c r="F5224" s="28" t="s">
        <v>4876</v>
      </c>
      <c r="G5224" s="30">
        <v>1572</v>
      </c>
      <c r="H5224" s="28" t="s">
        <v>16670</v>
      </c>
      <c r="I5224" s="31">
        <v>0</v>
      </c>
      <c r="J5224" s="31">
        <v>2000</v>
      </c>
      <c r="K5224" s="28" t="s">
        <v>15107</v>
      </c>
      <c r="L5224" s="32">
        <f t="shared" si="892"/>
        <v>-2000</v>
      </c>
      <c r="M5224" s="33">
        <f t="shared" si="893"/>
        <v>2000</v>
      </c>
      <c r="N5224" s="34" t="b">
        <v>1</v>
      </c>
      <c r="O5224" s="35">
        <f t="shared" si="894"/>
        <v>2000</v>
      </c>
      <c r="P5224" s="36" t="str">
        <f t="shared" si="895"/>
        <v>G</v>
      </c>
      <c r="Q5224" s="37" t="str">
        <f t="shared" si="896"/>
        <v>Lauren MacColl</v>
      </c>
      <c r="R5224" s="6" t="str">
        <f t="shared" si="897"/>
        <v>G - Lauren MacColl</v>
      </c>
      <c r="S5224" s="6" t="str">
        <f>IFERROR(INDEX('Vendor Over-ride'!$C:$C, MATCH($R:$R,'Vendor Over-ride'!$A:$A,0)),"")</f>
        <v>G - Lauren MacColl</v>
      </c>
      <c r="U5224" s="38" t="str">
        <f t="shared" si="891"/>
        <v>Lottery</v>
      </c>
      <c r="V5224" s="5" t="str">
        <f t="shared" si="901"/>
        <v>AWARD</v>
      </c>
      <c r="W5224" s="5" t="b">
        <f t="shared" si="898"/>
        <v>0</v>
      </c>
      <c r="X5224" s="40">
        <f t="shared" ca="1" si="899"/>
        <v>8000</v>
      </c>
      <c r="Y5224" s="30" t="b">
        <f t="shared" ca="1" si="900"/>
        <v>0</v>
      </c>
    </row>
    <row r="5225" spans="1:25" hidden="1">
      <c r="A5225" s="28" t="s">
        <v>5366</v>
      </c>
      <c r="B5225" s="28" t="s">
        <v>5367</v>
      </c>
      <c r="C5225" s="28" t="s">
        <v>5062</v>
      </c>
      <c r="D5225" s="28" t="s">
        <v>2842</v>
      </c>
      <c r="E5225" s="29">
        <v>42447</v>
      </c>
      <c r="F5225" s="28" t="s">
        <v>4877</v>
      </c>
      <c r="G5225" s="30">
        <v>1572</v>
      </c>
      <c r="H5225" s="28" t="s">
        <v>16671</v>
      </c>
      <c r="I5225" s="31">
        <v>0</v>
      </c>
      <c r="J5225" s="31">
        <v>7500</v>
      </c>
      <c r="K5225" s="28" t="s">
        <v>16672</v>
      </c>
      <c r="L5225" s="32">
        <f t="shared" si="892"/>
        <v>-7500</v>
      </c>
      <c r="M5225" s="33">
        <f t="shared" si="893"/>
        <v>7500</v>
      </c>
      <c r="N5225" s="34" t="b">
        <v>1</v>
      </c>
      <c r="O5225" s="35">
        <f t="shared" si="894"/>
        <v>7500</v>
      </c>
      <c r="P5225" s="36" t="str">
        <f t="shared" si="895"/>
        <v>G</v>
      </c>
      <c r="Q5225" s="37" t="str">
        <f t="shared" si="896"/>
        <v>Saraband (Scotland) Ltd</v>
      </c>
      <c r="R5225" s="6" t="str">
        <f t="shared" si="897"/>
        <v>G - Saraband (Scotland) Ltd</v>
      </c>
      <c r="S5225" s="6" t="str">
        <f>IFERROR(INDEX('Vendor Over-ride'!$C:$C, MATCH($R:$R,'Vendor Over-ride'!$A:$A,0)),"")</f>
        <v>G - Saraband (Scotland) Ltd</v>
      </c>
      <c r="U5225" s="38" t="str">
        <f t="shared" si="891"/>
        <v>Lottery</v>
      </c>
      <c r="V5225" s="5" t="str">
        <f t="shared" si="901"/>
        <v>AWARD</v>
      </c>
      <c r="W5225" s="5" t="b">
        <f t="shared" si="898"/>
        <v>0</v>
      </c>
      <c r="X5225" s="40">
        <f t="shared" ca="1" si="899"/>
        <v>7500</v>
      </c>
      <c r="Y5225" s="30" t="b">
        <f t="shared" ca="1" si="900"/>
        <v>0</v>
      </c>
    </row>
    <row r="5226" spans="1:25" hidden="1">
      <c r="A5226" s="28" t="s">
        <v>5366</v>
      </c>
      <c r="B5226" s="28" t="s">
        <v>5367</v>
      </c>
      <c r="C5226" s="28" t="s">
        <v>5062</v>
      </c>
      <c r="D5226" s="28" t="s">
        <v>2842</v>
      </c>
      <c r="E5226" s="29">
        <v>42447</v>
      </c>
      <c r="F5226" s="28" t="s">
        <v>4878</v>
      </c>
      <c r="G5226" s="30">
        <v>1572</v>
      </c>
      <c r="H5226" s="28" t="s">
        <v>16673</v>
      </c>
      <c r="I5226" s="31">
        <v>0</v>
      </c>
      <c r="J5226" s="31">
        <v>3544</v>
      </c>
      <c r="K5226" s="28" t="s">
        <v>16674</v>
      </c>
      <c r="L5226" s="32">
        <f t="shared" si="892"/>
        <v>-3544</v>
      </c>
      <c r="M5226" s="33">
        <f t="shared" si="893"/>
        <v>3544</v>
      </c>
      <c r="N5226" s="34" t="b">
        <v>1</v>
      </c>
      <c r="O5226" s="35">
        <f t="shared" si="894"/>
        <v>3544</v>
      </c>
      <c r="P5226" s="36" t="str">
        <f t="shared" si="895"/>
        <v>G</v>
      </c>
      <c r="Q5226" s="37" t="str">
        <f t="shared" si="896"/>
        <v>Adverse Camber Productions</v>
      </c>
      <c r="R5226" s="6" t="str">
        <f t="shared" si="897"/>
        <v>G - Adverse Camber Productions</v>
      </c>
      <c r="S5226" s="6" t="str">
        <f>IFERROR(INDEX('Vendor Over-ride'!$C:$C, MATCH($R:$R,'Vendor Over-ride'!$A:$A,0)),"")</f>
        <v>G - Adverse Camber Productions</v>
      </c>
      <c r="U5226" s="38" t="str">
        <f t="shared" si="891"/>
        <v>Lottery</v>
      </c>
      <c r="V5226" s="5" t="str">
        <f t="shared" si="901"/>
        <v>AWARD</v>
      </c>
      <c r="W5226" s="5" t="b">
        <f t="shared" si="898"/>
        <v>0</v>
      </c>
      <c r="X5226" s="40">
        <f t="shared" ca="1" si="899"/>
        <v>3544</v>
      </c>
      <c r="Y5226" s="30" t="b">
        <f t="shared" ca="1" si="900"/>
        <v>0</v>
      </c>
    </row>
    <row r="5227" spans="1:25" hidden="1">
      <c r="A5227" s="28" t="s">
        <v>5366</v>
      </c>
      <c r="B5227" s="28" t="s">
        <v>5367</v>
      </c>
      <c r="C5227" s="28" t="s">
        <v>5062</v>
      </c>
      <c r="D5227" s="28" t="s">
        <v>2842</v>
      </c>
      <c r="E5227" s="29">
        <v>42447</v>
      </c>
      <c r="F5227" s="28" t="s">
        <v>4879</v>
      </c>
      <c r="G5227" s="30">
        <v>1572</v>
      </c>
      <c r="H5227" s="28" t="s">
        <v>16675</v>
      </c>
      <c r="I5227" s="31">
        <v>0</v>
      </c>
      <c r="J5227" s="31">
        <v>4425</v>
      </c>
      <c r="K5227" s="28" t="s">
        <v>16676</v>
      </c>
      <c r="L5227" s="32">
        <f t="shared" si="892"/>
        <v>-4425</v>
      </c>
      <c r="M5227" s="33">
        <f t="shared" si="893"/>
        <v>4425</v>
      </c>
      <c r="N5227" s="34" t="b">
        <v>1</v>
      </c>
      <c r="O5227" s="35">
        <f t="shared" si="894"/>
        <v>4425</v>
      </c>
      <c r="P5227" s="36" t="str">
        <f t="shared" si="895"/>
        <v>G</v>
      </c>
      <c r="Q5227" s="37" t="str">
        <f t="shared" si="896"/>
        <v>Claire Dow</v>
      </c>
      <c r="R5227" s="6" t="str">
        <f t="shared" si="897"/>
        <v>G - Claire Dow</v>
      </c>
      <c r="S5227" s="6" t="str">
        <f>IFERROR(INDEX('Vendor Over-ride'!$C:$C, MATCH($R:$R,'Vendor Over-ride'!$A:$A,0)),"")</f>
        <v>G - Claire Dow</v>
      </c>
      <c r="U5227" s="38" t="str">
        <f t="shared" si="891"/>
        <v>Lottery</v>
      </c>
      <c r="V5227" s="5" t="str">
        <f t="shared" si="901"/>
        <v>AWARD</v>
      </c>
      <c r="W5227" s="5" t="b">
        <f t="shared" si="898"/>
        <v>0</v>
      </c>
      <c r="X5227" s="40">
        <f t="shared" ca="1" si="899"/>
        <v>4425</v>
      </c>
      <c r="Y5227" s="30" t="b">
        <f t="shared" ca="1" si="900"/>
        <v>0</v>
      </c>
    </row>
    <row r="5228" spans="1:25" hidden="1">
      <c r="A5228" s="28" t="s">
        <v>5366</v>
      </c>
      <c r="B5228" s="28" t="s">
        <v>5367</v>
      </c>
      <c r="C5228" s="28" t="s">
        <v>5062</v>
      </c>
      <c r="D5228" s="28" t="s">
        <v>2842</v>
      </c>
      <c r="E5228" s="29">
        <v>42447</v>
      </c>
      <c r="F5228" s="28" t="s">
        <v>16677</v>
      </c>
      <c r="G5228" s="30">
        <v>1572</v>
      </c>
      <c r="H5228" s="28" t="s">
        <v>16678</v>
      </c>
      <c r="I5228" s="31">
        <v>0</v>
      </c>
      <c r="J5228" s="31">
        <v>15569</v>
      </c>
      <c r="K5228" s="28" t="s">
        <v>16679</v>
      </c>
      <c r="L5228" s="32">
        <f t="shared" si="892"/>
        <v>-15569</v>
      </c>
      <c r="M5228" s="33">
        <f t="shared" si="893"/>
        <v>15569</v>
      </c>
      <c r="N5228" s="34" t="b">
        <v>1</v>
      </c>
      <c r="O5228" s="35">
        <f t="shared" si="894"/>
        <v>15569</v>
      </c>
      <c r="P5228" s="36" t="str">
        <f t="shared" si="895"/>
        <v>G</v>
      </c>
      <c r="Q5228" s="37" t="str">
        <f t="shared" si="896"/>
        <v>Good Vibrations</v>
      </c>
      <c r="R5228" s="6" t="str">
        <f t="shared" si="897"/>
        <v>G - Good Vibrations</v>
      </c>
      <c r="S5228" s="6" t="str">
        <f>IFERROR(INDEX('Vendor Over-ride'!$C:$C, MATCH($R:$R,'Vendor Over-ride'!$A:$A,0)),"")</f>
        <v>G - Good Vibrations</v>
      </c>
      <c r="U5228" s="38" t="str">
        <f t="shared" si="891"/>
        <v>Lottery</v>
      </c>
      <c r="V5228" s="5" t="str">
        <f t="shared" si="901"/>
        <v>AWARD</v>
      </c>
      <c r="W5228" s="5" t="b">
        <f t="shared" si="898"/>
        <v>0</v>
      </c>
      <c r="X5228" s="40">
        <f t="shared" ca="1" si="899"/>
        <v>15569</v>
      </c>
      <c r="Y5228" s="30" t="b">
        <f t="shared" ca="1" si="900"/>
        <v>0</v>
      </c>
    </row>
    <row r="5229" spans="1:25" hidden="1">
      <c r="A5229" s="28" t="s">
        <v>5366</v>
      </c>
      <c r="B5229" s="28" t="s">
        <v>5367</v>
      </c>
      <c r="C5229" s="28" t="s">
        <v>5062</v>
      </c>
      <c r="D5229" s="28" t="s">
        <v>2842</v>
      </c>
      <c r="E5229" s="29">
        <v>42447</v>
      </c>
      <c r="F5229" s="28" t="s">
        <v>4880</v>
      </c>
      <c r="G5229" s="30">
        <v>1572</v>
      </c>
      <c r="H5229" s="28" t="s">
        <v>16680</v>
      </c>
      <c r="I5229" s="31">
        <v>0</v>
      </c>
      <c r="J5229" s="31">
        <v>18750</v>
      </c>
      <c r="K5229" s="28" t="s">
        <v>16681</v>
      </c>
      <c r="L5229" s="32">
        <f t="shared" si="892"/>
        <v>-18750</v>
      </c>
      <c r="M5229" s="33">
        <f t="shared" si="893"/>
        <v>18750</v>
      </c>
      <c r="N5229" s="34" t="b">
        <v>1</v>
      </c>
      <c r="O5229" s="35">
        <f t="shared" si="894"/>
        <v>18750</v>
      </c>
      <c r="P5229" s="36" t="str">
        <f t="shared" si="895"/>
        <v>G</v>
      </c>
      <c r="Q5229" s="37" t="str">
        <f t="shared" si="896"/>
        <v>Birmingham Rep</v>
      </c>
      <c r="R5229" s="6" t="str">
        <f t="shared" si="897"/>
        <v>G - Birmingham Rep</v>
      </c>
      <c r="S5229" s="6" t="str">
        <f>IFERROR(INDEX('Vendor Over-ride'!$C:$C, MATCH($R:$R,'Vendor Over-ride'!$A:$A,0)),"")</f>
        <v>G - Birmingham Rep</v>
      </c>
      <c r="U5229" s="38" t="str">
        <f t="shared" si="891"/>
        <v>Lottery</v>
      </c>
      <c r="V5229" s="5" t="str">
        <f t="shared" si="901"/>
        <v>AWARD</v>
      </c>
      <c r="W5229" s="5" t="b">
        <f t="shared" si="898"/>
        <v>0</v>
      </c>
      <c r="X5229" s="40">
        <f t="shared" ca="1" si="899"/>
        <v>18750</v>
      </c>
      <c r="Y5229" s="30" t="b">
        <f t="shared" ca="1" si="900"/>
        <v>0</v>
      </c>
    </row>
    <row r="5230" spans="1:25" hidden="1">
      <c r="A5230" s="28" t="s">
        <v>5366</v>
      </c>
      <c r="B5230" s="28" t="s">
        <v>5367</v>
      </c>
      <c r="C5230" s="28" t="s">
        <v>5062</v>
      </c>
      <c r="D5230" s="28" t="s">
        <v>2842</v>
      </c>
      <c r="E5230" s="29">
        <v>42447</v>
      </c>
      <c r="F5230" s="28" t="s">
        <v>4881</v>
      </c>
      <c r="G5230" s="30">
        <v>1572</v>
      </c>
      <c r="H5230" s="28" t="s">
        <v>16682</v>
      </c>
      <c r="I5230" s="31">
        <v>0</v>
      </c>
      <c r="J5230" s="31">
        <v>1277</v>
      </c>
      <c r="K5230" s="28" t="s">
        <v>16683</v>
      </c>
      <c r="L5230" s="32">
        <f t="shared" si="892"/>
        <v>-1277</v>
      </c>
      <c r="M5230" s="33">
        <f t="shared" si="893"/>
        <v>1277</v>
      </c>
      <c r="N5230" s="34" t="b">
        <v>1</v>
      </c>
      <c r="O5230" s="35">
        <f t="shared" si="894"/>
        <v>1277</v>
      </c>
      <c r="P5230" s="36" t="str">
        <f t="shared" si="895"/>
        <v>G</v>
      </c>
      <c r="Q5230" s="37" t="str">
        <f t="shared" si="896"/>
        <v>Robert Powell</v>
      </c>
      <c r="R5230" s="6" t="str">
        <f t="shared" si="897"/>
        <v>G - Robert Powell</v>
      </c>
      <c r="S5230" s="6" t="str">
        <f>IFERROR(INDEX('Vendor Over-ride'!$C:$C, MATCH($R:$R,'Vendor Over-ride'!$A:$A,0)),"")</f>
        <v>G - Robert Powell</v>
      </c>
      <c r="U5230" s="38" t="str">
        <f t="shared" si="891"/>
        <v>Lottery</v>
      </c>
      <c r="V5230" s="5" t="str">
        <f t="shared" si="901"/>
        <v>AWARD</v>
      </c>
      <c r="W5230" s="5" t="b">
        <f t="shared" si="898"/>
        <v>0</v>
      </c>
      <c r="X5230" s="40">
        <f t="shared" ca="1" si="899"/>
        <v>1277</v>
      </c>
      <c r="Y5230" s="30" t="b">
        <f t="shared" ca="1" si="900"/>
        <v>0</v>
      </c>
    </row>
    <row r="5231" spans="1:25">
      <c r="A5231" s="28" t="s">
        <v>5366</v>
      </c>
      <c r="B5231" s="28" t="s">
        <v>5367</v>
      </c>
      <c r="C5231" s="28" t="s">
        <v>5062</v>
      </c>
      <c r="D5231" s="28" t="s">
        <v>2842</v>
      </c>
      <c r="E5231" s="29">
        <v>42447</v>
      </c>
      <c r="F5231" s="28" t="s">
        <v>4882</v>
      </c>
      <c r="G5231" s="30">
        <v>1572</v>
      </c>
      <c r="H5231" s="28" t="s">
        <v>16684</v>
      </c>
      <c r="I5231" s="31">
        <v>0</v>
      </c>
      <c r="J5231" s="31">
        <v>39000</v>
      </c>
      <c r="K5231" s="28" t="s">
        <v>16685</v>
      </c>
      <c r="L5231" s="32">
        <f t="shared" si="892"/>
        <v>-39000</v>
      </c>
      <c r="M5231" s="33">
        <f t="shared" si="893"/>
        <v>39000</v>
      </c>
      <c r="N5231" s="34" t="b">
        <v>1</v>
      </c>
      <c r="O5231" s="35">
        <f t="shared" si="894"/>
        <v>39000</v>
      </c>
      <c r="P5231" s="36" t="str">
        <f t="shared" si="895"/>
        <v>G</v>
      </c>
      <c r="Q5231" s="37" t="str">
        <f t="shared" si="896"/>
        <v>Kai Fischer</v>
      </c>
      <c r="R5231" s="6" t="str">
        <f t="shared" si="897"/>
        <v>G - Kai Fischer</v>
      </c>
      <c r="S5231" s="6" t="str">
        <f>IFERROR(INDEX('Vendor Over-ride'!$C:$C, MATCH($R:$R,'Vendor Over-ride'!$A:$A,0)),"")</f>
        <v>G - Kai Fischer</v>
      </c>
      <c r="U5231" s="38" t="str">
        <f t="shared" ref="U5231:U5281" si="902">"Lottery"</f>
        <v>Lottery</v>
      </c>
      <c r="V5231" s="5" t="str">
        <f t="shared" si="901"/>
        <v>AWARD</v>
      </c>
      <c r="W5231" s="5" t="b">
        <f t="shared" si="898"/>
        <v>1</v>
      </c>
      <c r="X5231" s="40">
        <f t="shared" ca="1" si="899"/>
        <v>39000</v>
      </c>
      <c r="Y5231" s="30" t="b">
        <f t="shared" ca="1" si="900"/>
        <v>1</v>
      </c>
    </row>
    <row r="5232" spans="1:25" hidden="1">
      <c r="A5232" s="28" t="s">
        <v>5366</v>
      </c>
      <c r="B5232" s="28" t="s">
        <v>5367</v>
      </c>
      <c r="C5232" s="28" t="s">
        <v>5062</v>
      </c>
      <c r="D5232" s="28" t="s">
        <v>2842</v>
      </c>
      <c r="E5232" s="29">
        <v>42447</v>
      </c>
      <c r="F5232" s="28" t="s">
        <v>4884</v>
      </c>
      <c r="G5232" s="30">
        <v>1572</v>
      </c>
      <c r="H5232" s="28" t="s">
        <v>16686</v>
      </c>
      <c r="I5232" s="31">
        <v>0</v>
      </c>
      <c r="J5232" s="31">
        <v>1050</v>
      </c>
      <c r="K5232" s="28" t="s">
        <v>16687</v>
      </c>
      <c r="L5232" s="32">
        <f t="shared" si="892"/>
        <v>-1050</v>
      </c>
      <c r="M5232" s="33">
        <f t="shared" si="893"/>
        <v>1050</v>
      </c>
      <c r="N5232" s="34" t="b">
        <v>1</v>
      </c>
      <c r="O5232" s="35">
        <f t="shared" si="894"/>
        <v>1050</v>
      </c>
      <c r="P5232" s="36" t="str">
        <f t="shared" si="895"/>
        <v>G</v>
      </c>
      <c r="Q5232" s="37" t="str">
        <f t="shared" si="896"/>
        <v>High Heart Dance Company (Freya Jeffs)</v>
      </c>
      <c r="R5232" s="6" t="str">
        <f t="shared" si="897"/>
        <v>G - High Heart Dance Company (Freya Jeffs)</v>
      </c>
      <c r="S5232" s="6" t="str">
        <f>IFERROR(INDEX('Vendor Over-ride'!$C:$C, MATCH($R:$R,'Vendor Over-ride'!$A:$A,0)),"")</f>
        <v>G - High Heart Dance Company (Freya Jeffs)</v>
      </c>
      <c r="U5232" s="38" t="str">
        <f t="shared" si="902"/>
        <v>Lottery</v>
      </c>
      <c r="V5232" s="5" t="str">
        <f t="shared" si="901"/>
        <v>AWARD</v>
      </c>
      <c r="W5232" s="5" t="b">
        <f t="shared" si="898"/>
        <v>0</v>
      </c>
      <c r="X5232" s="40">
        <f t="shared" ca="1" si="899"/>
        <v>1050</v>
      </c>
      <c r="Y5232" s="30" t="b">
        <f t="shared" ca="1" si="900"/>
        <v>0</v>
      </c>
    </row>
    <row r="5233" spans="1:25">
      <c r="A5233" s="28" t="s">
        <v>5366</v>
      </c>
      <c r="B5233" s="28" t="s">
        <v>5367</v>
      </c>
      <c r="C5233" s="28" t="s">
        <v>5062</v>
      </c>
      <c r="D5233" s="28" t="s">
        <v>2842</v>
      </c>
      <c r="E5233" s="29">
        <v>42458</v>
      </c>
      <c r="F5233" s="28" t="s">
        <v>4885</v>
      </c>
      <c r="G5233" s="30">
        <v>1575</v>
      </c>
      <c r="H5233" s="28" t="s">
        <v>16688</v>
      </c>
      <c r="I5233" s="31">
        <v>0</v>
      </c>
      <c r="J5233" s="31">
        <v>13754.12</v>
      </c>
      <c r="K5233" s="28" t="s">
        <v>5719</v>
      </c>
      <c r="L5233" s="32">
        <f t="shared" si="892"/>
        <v>-13754.12</v>
      </c>
      <c r="M5233" s="33">
        <f t="shared" si="893"/>
        <v>13754.12</v>
      </c>
      <c r="N5233" s="34" t="b">
        <v>1</v>
      </c>
      <c r="O5233" s="35">
        <f t="shared" si="894"/>
        <v>13754.12</v>
      </c>
      <c r="P5233" s="36" t="str">
        <f t="shared" si="895"/>
        <v>G</v>
      </c>
      <c r="Q5233" s="37" t="str">
        <f t="shared" si="896"/>
        <v>Campbeltown Community Business Ltd</v>
      </c>
      <c r="R5233" s="6" t="str">
        <f t="shared" si="897"/>
        <v>G - Campbeltown Community Business Ltd</v>
      </c>
      <c r="S5233" s="6" t="str">
        <f>IFERROR(INDEX('Vendor Over-ride'!$C:$C, MATCH($R:$R,'Vendor Over-ride'!$A:$A,0)),"")</f>
        <v>G - Campbeltown Community Business Ltd</v>
      </c>
      <c r="U5233" s="38" t="str">
        <f t="shared" si="902"/>
        <v>Lottery</v>
      </c>
      <c r="V5233" s="5" t="str">
        <f t="shared" si="901"/>
        <v>AWARD</v>
      </c>
      <c r="W5233" s="5" t="b">
        <f t="shared" si="898"/>
        <v>0</v>
      </c>
      <c r="X5233" s="40">
        <f t="shared" ca="1" si="899"/>
        <v>50611.44</v>
      </c>
      <c r="Y5233" s="30" t="b">
        <f t="shared" ca="1" si="900"/>
        <v>1</v>
      </c>
    </row>
    <row r="5234" spans="1:25" hidden="1">
      <c r="A5234" s="28" t="s">
        <v>5366</v>
      </c>
      <c r="B5234" s="28" t="s">
        <v>5367</v>
      </c>
      <c r="C5234" s="28" t="s">
        <v>5062</v>
      </c>
      <c r="D5234" s="28" t="s">
        <v>2842</v>
      </c>
      <c r="E5234" s="29">
        <v>42458</v>
      </c>
      <c r="F5234" s="28" t="s">
        <v>4887</v>
      </c>
      <c r="G5234" s="30">
        <v>1575</v>
      </c>
      <c r="H5234" s="28" t="s">
        <v>16689</v>
      </c>
      <c r="I5234" s="31">
        <v>0</v>
      </c>
      <c r="J5234" s="31">
        <v>5250</v>
      </c>
      <c r="K5234" s="28" t="s">
        <v>5735</v>
      </c>
      <c r="L5234" s="32">
        <f t="shared" si="892"/>
        <v>-5250</v>
      </c>
      <c r="M5234" s="33">
        <f t="shared" si="893"/>
        <v>5250</v>
      </c>
      <c r="N5234" s="34" t="b">
        <v>1</v>
      </c>
      <c r="O5234" s="35">
        <f t="shared" si="894"/>
        <v>5250</v>
      </c>
      <c r="P5234" s="36" t="str">
        <f t="shared" si="895"/>
        <v>G</v>
      </c>
      <c r="Q5234" s="37" t="str">
        <f t="shared" si="896"/>
        <v>Perth Festival of the Arts Ltd</v>
      </c>
      <c r="R5234" s="6" t="str">
        <f t="shared" si="897"/>
        <v>G - Perth Festival of the Arts Ltd</v>
      </c>
      <c r="S5234" s="6" t="str">
        <f>IFERROR(INDEX('Vendor Over-ride'!$C:$C, MATCH($R:$R,'Vendor Over-ride'!$A:$A,0)),"")</f>
        <v>G - Perth Festival of the Arts Ltd</v>
      </c>
      <c r="U5234" s="38" t="str">
        <f t="shared" si="902"/>
        <v>Lottery</v>
      </c>
      <c r="V5234" s="5" t="str">
        <f t="shared" si="901"/>
        <v>AWARD</v>
      </c>
      <c r="W5234" s="5" t="b">
        <f t="shared" si="898"/>
        <v>0</v>
      </c>
      <c r="X5234" s="40">
        <f t="shared" ca="1" si="899"/>
        <v>10117</v>
      </c>
      <c r="Y5234" s="30" t="b">
        <f t="shared" ca="1" si="900"/>
        <v>0</v>
      </c>
    </row>
    <row r="5235" spans="1:25" hidden="1">
      <c r="A5235" s="28" t="s">
        <v>5366</v>
      </c>
      <c r="B5235" s="28" t="s">
        <v>5367</v>
      </c>
      <c r="C5235" s="28" t="s">
        <v>5062</v>
      </c>
      <c r="D5235" s="28" t="s">
        <v>2842</v>
      </c>
      <c r="E5235" s="29">
        <v>42458</v>
      </c>
      <c r="F5235" s="28" t="s">
        <v>4888</v>
      </c>
      <c r="G5235" s="30">
        <v>1575</v>
      </c>
      <c r="H5235" s="28" t="s">
        <v>16690</v>
      </c>
      <c r="I5235" s="31">
        <v>0</v>
      </c>
      <c r="J5235" s="31">
        <v>4125</v>
      </c>
      <c r="K5235" s="28" t="s">
        <v>5780</v>
      </c>
      <c r="L5235" s="32">
        <f t="shared" si="892"/>
        <v>-4125</v>
      </c>
      <c r="M5235" s="33">
        <f t="shared" si="893"/>
        <v>4125</v>
      </c>
      <c r="N5235" s="34" t="b">
        <v>1</v>
      </c>
      <c r="O5235" s="35">
        <f t="shared" si="894"/>
        <v>4125</v>
      </c>
      <c r="P5235" s="36" t="str">
        <f t="shared" si="895"/>
        <v>G</v>
      </c>
      <c r="Q5235" s="37" t="str">
        <f t="shared" si="896"/>
        <v>Macphail Centre</v>
      </c>
      <c r="R5235" s="6" t="str">
        <f t="shared" si="897"/>
        <v>G - Macphail Centre</v>
      </c>
      <c r="S5235" s="6" t="str">
        <f>IFERROR(INDEX('Vendor Over-ride'!$C:$C, MATCH($R:$R,'Vendor Over-ride'!$A:$A,0)),"")</f>
        <v>G - Macphail Centre</v>
      </c>
      <c r="U5235" s="38" t="str">
        <f t="shared" si="902"/>
        <v>Lottery</v>
      </c>
      <c r="V5235" s="5" t="str">
        <f t="shared" si="901"/>
        <v>AWARD</v>
      </c>
      <c r="W5235" s="5" t="b">
        <f t="shared" si="898"/>
        <v>0</v>
      </c>
      <c r="X5235" s="40">
        <f t="shared" ca="1" si="899"/>
        <v>5375</v>
      </c>
      <c r="Y5235" s="30" t="b">
        <f t="shared" ca="1" si="900"/>
        <v>0</v>
      </c>
    </row>
    <row r="5236" spans="1:25">
      <c r="A5236" s="28" t="s">
        <v>5366</v>
      </c>
      <c r="B5236" s="28" t="s">
        <v>5367</v>
      </c>
      <c r="C5236" s="28" t="s">
        <v>5062</v>
      </c>
      <c r="D5236" s="28" t="s">
        <v>2842</v>
      </c>
      <c r="E5236" s="29">
        <v>42458</v>
      </c>
      <c r="F5236" s="28" t="s">
        <v>4889</v>
      </c>
      <c r="G5236" s="30">
        <v>1575</v>
      </c>
      <c r="H5236" s="28" t="s">
        <v>16691</v>
      </c>
      <c r="I5236" s="31">
        <v>0</v>
      </c>
      <c r="J5236" s="31">
        <v>8750</v>
      </c>
      <c r="K5236" s="28" t="s">
        <v>13990</v>
      </c>
      <c r="L5236" s="32">
        <f t="shared" si="892"/>
        <v>-8750</v>
      </c>
      <c r="M5236" s="33">
        <f t="shared" si="893"/>
        <v>8750</v>
      </c>
      <c r="N5236" s="34" t="b">
        <v>1</v>
      </c>
      <c r="O5236" s="35">
        <f t="shared" si="894"/>
        <v>8750</v>
      </c>
      <c r="P5236" s="36" t="str">
        <f t="shared" si="895"/>
        <v>G</v>
      </c>
      <c r="Q5236" s="37" t="str">
        <f t="shared" si="896"/>
        <v>Lammermuir Festival</v>
      </c>
      <c r="R5236" s="6" t="str">
        <f t="shared" si="897"/>
        <v>G - Lammermuir Festival</v>
      </c>
      <c r="S5236" s="6" t="str">
        <f>IFERROR(INDEX('Vendor Over-ride'!$C:$C, MATCH($R:$R,'Vendor Over-ride'!$A:$A,0)),"")</f>
        <v>G - Lammermuir Festival</v>
      </c>
      <c r="U5236" s="38" t="str">
        <f t="shared" si="902"/>
        <v>Lottery</v>
      </c>
      <c r="V5236" s="5" t="str">
        <f t="shared" si="901"/>
        <v>AWARD</v>
      </c>
      <c r="W5236" s="5" t="b">
        <f t="shared" si="898"/>
        <v>0</v>
      </c>
      <c r="X5236" s="40">
        <f t="shared" ca="1" si="899"/>
        <v>35000</v>
      </c>
      <c r="Y5236" s="30" t="b">
        <f t="shared" ca="1" si="900"/>
        <v>1</v>
      </c>
    </row>
    <row r="5237" spans="1:25" hidden="1">
      <c r="A5237" s="28" t="s">
        <v>5366</v>
      </c>
      <c r="B5237" s="28" t="s">
        <v>5367</v>
      </c>
      <c r="C5237" s="28" t="s">
        <v>5062</v>
      </c>
      <c r="D5237" s="28" t="s">
        <v>2842</v>
      </c>
      <c r="E5237" s="29">
        <v>42458</v>
      </c>
      <c r="F5237" s="28" t="s">
        <v>4890</v>
      </c>
      <c r="G5237" s="30">
        <v>1575</v>
      </c>
      <c r="H5237" s="28" t="s">
        <v>16692</v>
      </c>
      <c r="I5237" s="31">
        <v>0</v>
      </c>
      <c r="J5237" s="31">
        <v>2500</v>
      </c>
      <c r="K5237" s="28" t="s">
        <v>14386</v>
      </c>
      <c r="L5237" s="32">
        <f t="shared" si="892"/>
        <v>-2500</v>
      </c>
      <c r="M5237" s="33">
        <f t="shared" si="893"/>
        <v>2500</v>
      </c>
      <c r="N5237" s="34" t="b">
        <v>1</v>
      </c>
      <c r="O5237" s="35">
        <f t="shared" si="894"/>
        <v>2500</v>
      </c>
      <c r="P5237" s="36" t="str">
        <f t="shared" si="895"/>
        <v>G</v>
      </c>
      <c r="Q5237" s="37" t="str">
        <f t="shared" si="896"/>
        <v>French Film Festival</v>
      </c>
      <c r="R5237" s="6" t="str">
        <f t="shared" si="897"/>
        <v>G - French Film Festival</v>
      </c>
      <c r="S5237" s="6" t="str">
        <f>IFERROR(INDEX('Vendor Over-ride'!$C:$C, MATCH($R:$R,'Vendor Over-ride'!$A:$A,0)),"")</f>
        <v>G - French Film Festival</v>
      </c>
      <c r="U5237" s="38" t="str">
        <f t="shared" si="902"/>
        <v>Lottery</v>
      </c>
      <c r="V5237" s="5" t="str">
        <f t="shared" si="901"/>
        <v>AWARD</v>
      </c>
      <c r="W5237" s="5" t="b">
        <f t="shared" si="898"/>
        <v>0</v>
      </c>
      <c r="X5237" s="40">
        <f t="shared" ca="1" si="899"/>
        <v>12500</v>
      </c>
      <c r="Y5237" s="30" t="b">
        <f t="shared" ca="1" si="900"/>
        <v>0</v>
      </c>
    </row>
    <row r="5238" spans="1:25" hidden="1">
      <c r="A5238" s="28" t="s">
        <v>5366</v>
      </c>
      <c r="B5238" s="28" t="s">
        <v>5367</v>
      </c>
      <c r="C5238" s="28" t="s">
        <v>5062</v>
      </c>
      <c r="D5238" s="28" t="s">
        <v>2842</v>
      </c>
      <c r="E5238" s="29">
        <v>42458</v>
      </c>
      <c r="F5238" s="28" t="s">
        <v>4891</v>
      </c>
      <c r="G5238" s="30">
        <v>1575</v>
      </c>
      <c r="H5238" s="28" t="s">
        <v>16693</v>
      </c>
      <c r="I5238" s="31">
        <v>0</v>
      </c>
      <c r="J5238" s="31">
        <v>750</v>
      </c>
      <c r="K5238" s="28" t="s">
        <v>15430</v>
      </c>
      <c r="L5238" s="32">
        <f t="shared" si="892"/>
        <v>-750</v>
      </c>
      <c r="M5238" s="33">
        <f t="shared" si="893"/>
        <v>750</v>
      </c>
      <c r="N5238" s="34" t="b">
        <v>1</v>
      </c>
      <c r="O5238" s="35">
        <f t="shared" si="894"/>
        <v>750</v>
      </c>
      <c r="P5238" s="36" t="str">
        <f t="shared" si="895"/>
        <v>G</v>
      </c>
      <c r="Q5238" s="37" t="str">
        <f t="shared" si="896"/>
        <v>Oliver Braid</v>
      </c>
      <c r="R5238" s="6" t="str">
        <f t="shared" si="897"/>
        <v>G - Oliver Braid</v>
      </c>
      <c r="S5238" s="6" t="str">
        <f>IFERROR(INDEX('Vendor Over-ride'!$C:$C, MATCH($R:$R,'Vendor Over-ride'!$A:$A,0)),"")</f>
        <v>G - Oliver Braid</v>
      </c>
      <c r="U5238" s="38" t="str">
        <f t="shared" si="902"/>
        <v>Lottery</v>
      </c>
      <c r="V5238" s="5" t="str">
        <f t="shared" si="901"/>
        <v>AWARD</v>
      </c>
      <c r="W5238" s="5" t="b">
        <f t="shared" si="898"/>
        <v>0</v>
      </c>
      <c r="X5238" s="40">
        <f t="shared" ca="1" si="899"/>
        <v>4500</v>
      </c>
      <c r="Y5238" s="30" t="b">
        <f t="shared" ca="1" si="900"/>
        <v>0</v>
      </c>
    </row>
    <row r="5239" spans="1:25" hidden="1">
      <c r="A5239" s="28" t="s">
        <v>5366</v>
      </c>
      <c r="B5239" s="28" t="s">
        <v>5367</v>
      </c>
      <c r="C5239" s="28" t="s">
        <v>5062</v>
      </c>
      <c r="D5239" s="28" t="s">
        <v>2842</v>
      </c>
      <c r="E5239" s="29">
        <v>42458</v>
      </c>
      <c r="F5239" s="28" t="s">
        <v>4892</v>
      </c>
      <c r="G5239" s="30">
        <v>1575</v>
      </c>
      <c r="H5239" s="28" t="s">
        <v>16694</v>
      </c>
      <c r="I5239" s="31">
        <v>0</v>
      </c>
      <c r="J5239" s="31">
        <v>820</v>
      </c>
      <c r="K5239" s="28" t="s">
        <v>15480</v>
      </c>
      <c r="L5239" s="32">
        <f t="shared" si="892"/>
        <v>-820</v>
      </c>
      <c r="M5239" s="33">
        <f t="shared" si="893"/>
        <v>820</v>
      </c>
      <c r="N5239" s="34" t="b">
        <v>1</v>
      </c>
      <c r="O5239" s="35">
        <f t="shared" si="894"/>
        <v>820</v>
      </c>
      <c r="P5239" s="36" t="str">
        <f t="shared" si="895"/>
        <v>G</v>
      </c>
      <c r="Q5239" s="37" t="str">
        <f t="shared" si="896"/>
        <v>Kate Tough</v>
      </c>
      <c r="R5239" s="6" t="str">
        <f t="shared" si="897"/>
        <v>G - Kate Tough</v>
      </c>
      <c r="S5239" s="6" t="str">
        <f>IFERROR(INDEX('Vendor Over-ride'!$C:$C, MATCH($R:$R,'Vendor Over-ride'!$A:$A,0)),"")</f>
        <v>G - Kate Tough</v>
      </c>
      <c r="U5239" s="38" t="str">
        <f t="shared" si="902"/>
        <v>Lottery</v>
      </c>
      <c r="V5239" s="5" t="str">
        <f t="shared" si="901"/>
        <v>AWARD</v>
      </c>
      <c r="W5239" s="5" t="b">
        <f t="shared" si="898"/>
        <v>0</v>
      </c>
      <c r="X5239" s="40">
        <f t="shared" ca="1" si="899"/>
        <v>3280</v>
      </c>
      <c r="Y5239" s="30" t="b">
        <f t="shared" ca="1" si="900"/>
        <v>0</v>
      </c>
    </row>
    <row r="5240" spans="1:25">
      <c r="A5240" s="28" t="s">
        <v>5366</v>
      </c>
      <c r="B5240" s="28" t="s">
        <v>5367</v>
      </c>
      <c r="C5240" s="28" t="s">
        <v>5062</v>
      </c>
      <c r="D5240" s="28" t="s">
        <v>2842</v>
      </c>
      <c r="E5240" s="29">
        <v>42458</v>
      </c>
      <c r="F5240" s="28" t="s">
        <v>4893</v>
      </c>
      <c r="G5240" s="30">
        <v>1575</v>
      </c>
      <c r="H5240" s="28" t="s">
        <v>16695</v>
      </c>
      <c r="I5240" s="31">
        <v>0</v>
      </c>
      <c r="J5240" s="31">
        <v>8284</v>
      </c>
      <c r="K5240" s="28" t="s">
        <v>15629</v>
      </c>
      <c r="L5240" s="32">
        <f t="shared" si="892"/>
        <v>-8284</v>
      </c>
      <c r="M5240" s="33">
        <f t="shared" si="893"/>
        <v>8284</v>
      </c>
      <c r="N5240" s="34" t="b">
        <v>1</v>
      </c>
      <c r="O5240" s="35">
        <f t="shared" si="894"/>
        <v>8284</v>
      </c>
      <c r="P5240" s="36" t="str">
        <f t="shared" si="895"/>
        <v>G</v>
      </c>
      <c r="Q5240" s="37" t="str">
        <f t="shared" si="896"/>
        <v>Paper Doll Militia Limited</v>
      </c>
      <c r="R5240" s="6" t="str">
        <f t="shared" si="897"/>
        <v>G - Paper Doll Militia Limited</v>
      </c>
      <c r="S5240" s="6" t="str">
        <f>IFERROR(INDEX('Vendor Over-ride'!$C:$C, MATCH($R:$R,'Vendor Over-ride'!$A:$A,0)),"")</f>
        <v>G - Paper Doll Militia Limited</v>
      </c>
      <c r="U5240" s="38" t="str">
        <f t="shared" si="902"/>
        <v>Lottery</v>
      </c>
      <c r="V5240" s="5" t="str">
        <f t="shared" si="901"/>
        <v>AWARD</v>
      </c>
      <c r="W5240" s="5" t="b">
        <f t="shared" si="898"/>
        <v>0</v>
      </c>
      <c r="X5240" s="40">
        <f t="shared" ca="1" si="899"/>
        <v>33135</v>
      </c>
      <c r="Y5240" s="30" t="b">
        <f t="shared" ca="1" si="900"/>
        <v>1</v>
      </c>
    </row>
    <row r="5241" spans="1:25">
      <c r="A5241" s="28" t="s">
        <v>5366</v>
      </c>
      <c r="B5241" s="28" t="s">
        <v>5367</v>
      </c>
      <c r="C5241" s="28" t="s">
        <v>5062</v>
      </c>
      <c r="D5241" s="28" t="s">
        <v>2842</v>
      </c>
      <c r="E5241" s="29">
        <v>42458</v>
      </c>
      <c r="F5241" s="28" t="s">
        <v>4894</v>
      </c>
      <c r="G5241" s="30">
        <v>1575</v>
      </c>
      <c r="H5241" s="28" t="s">
        <v>16696</v>
      </c>
      <c r="I5241" s="31">
        <v>0</v>
      </c>
      <c r="J5241" s="31">
        <v>14122</v>
      </c>
      <c r="K5241" s="28" t="s">
        <v>15971</v>
      </c>
      <c r="L5241" s="32">
        <f t="shared" si="892"/>
        <v>-14122</v>
      </c>
      <c r="M5241" s="33">
        <f t="shared" si="893"/>
        <v>14122</v>
      </c>
      <c r="N5241" s="34" t="b">
        <v>1</v>
      </c>
      <c r="O5241" s="35">
        <f t="shared" si="894"/>
        <v>14122</v>
      </c>
      <c r="P5241" s="36" t="str">
        <f t="shared" si="895"/>
        <v>G</v>
      </c>
      <c r="Q5241" s="37" t="str">
        <f t="shared" si="896"/>
        <v>Theatre Gu Le├▓r</v>
      </c>
      <c r="R5241" s="6" t="str">
        <f t="shared" si="897"/>
        <v>G - Theatre Gu Le├▓r</v>
      </c>
      <c r="S5241" s="6" t="str">
        <f>IFERROR(INDEX('Vendor Over-ride'!$C:$C, MATCH($R:$R,'Vendor Over-ride'!$A:$A,0)),"")</f>
        <v>G - Theatre Gu Le├▓r</v>
      </c>
      <c r="U5241" s="38" t="str">
        <f t="shared" si="902"/>
        <v>Lottery</v>
      </c>
      <c r="V5241" s="5" t="str">
        <f t="shared" si="901"/>
        <v>AWARD</v>
      </c>
      <c r="W5241" s="5" t="b">
        <f t="shared" si="898"/>
        <v>0</v>
      </c>
      <c r="X5241" s="40">
        <f t="shared" ca="1" si="899"/>
        <v>84734</v>
      </c>
      <c r="Y5241" s="30" t="b">
        <f t="shared" ca="1" si="900"/>
        <v>1</v>
      </c>
    </row>
    <row r="5242" spans="1:25" hidden="1">
      <c r="A5242" s="28" t="s">
        <v>5366</v>
      </c>
      <c r="B5242" s="28" t="s">
        <v>5367</v>
      </c>
      <c r="C5242" s="28" t="s">
        <v>5062</v>
      </c>
      <c r="D5242" s="28" t="s">
        <v>2842</v>
      </c>
      <c r="E5242" s="29">
        <v>42458</v>
      </c>
      <c r="F5242" s="28" t="s">
        <v>4895</v>
      </c>
      <c r="G5242" s="30">
        <v>1575</v>
      </c>
      <c r="H5242" s="28" t="s">
        <v>16697</v>
      </c>
      <c r="I5242" s="31">
        <v>0</v>
      </c>
      <c r="J5242" s="31">
        <v>8750</v>
      </c>
      <c r="K5242" s="28" t="s">
        <v>16698</v>
      </c>
      <c r="L5242" s="32">
        <f t="shared" si="892"/>
        <v>-8750</v>
      </c>
      <c r="M5242" s="33">
        <f t="shared" si="893"/>
        <v>8750</v>
      </c>
      <c r="N5242" s="34" t="b">
        <v>1</v>
      </c>
      <c r="O5242" s="35">
        <f t="shared" si="894"/>
        <v>8750</v>
      </c>
      <c r="P5242" s="36" t="str">
        <f t="shared" si="895"/>
        <v>G</v>
      </c>
      <c r="Q5242" s="37" t="str">
        <f t="shared" si="896"/>
        <v>Sandstone Press Limited</v>
      </c>
      <c r="R5242" s="6" t="str">
        <f t="shared" si="897"/>
        <v>G - Sandstone Press Limited</v>
      </c>
      <c r="S5242" s="6" t="str">
        <f>IFERROR(INDEX('Vendor Over-ride'!$C:$C, MATCH($R:$R,'Vendor Over-ride'!$A:$A,0)),"")</f>
        <v>G - Sandstone Press Limited</v>
      </c>
      <c r="U5242" s="38" t="str">
        <f t="shared" si="902"/>
        <v>Lottery</v>
      </c>
      <c r="V5242" s="5" t="str">
        <f t="shared" si="901"/>
        <v>AWARD</v>
      </c>
      <c r="W5242" s="5" t="b">
        <f t="shared" si="898"/>
        <v>0</v>
      </c>
      <c r="X5242" s="40">
        <f t="shared" ca="1" si="899"/>
        <v>8750</v>
      </c>
      <c r="Y5242" s="30" t="b">
        <f t="shared" ca="1" si="900"/>
        <v>0</v>
      </c>
    </row>
    <row r="5243" spans="1:25" hidden="1">
      <c r="A5243" s="28" t="s">
        <v>5366</v>
      </c>
      <c r="B5243" s="28" t="s">
        <v>5367</v>
      </c>
      <c r="C5243" s="28" t="s">
        <v>5062</v>
      </c>
      <c r="D5243" s="28" t="s">
        <v>2842</v>
      </c>
      <c r="E5243" s="29">
        <v>42458</v>
      </c>
      <c r="F5243" s="28" t="s">
        <v>4896</v>
      </c>
      <c r="G5243" s="30">
        <v>1575</v>
      </c>
      <c r="H5243" s="28" t="s">
        <v>16699</v>
      </c>
      <c r="I5243" s="31">
        <v>0</v>
      </c>
      <c r="J5243" s="31">
        <v>4046</v>
      </c>
      <c r="K5243" s="28" t="s">
        <v>16700</v>
      </c>
      <c r="L5243" s="32">
        <f t="shared" si="892"/>
        <v>-4046</v>
      </c>
      <c r="M5243" s="33">
        <f t="shared" si="893"/>
        <v>4046</v>
      </c>
      <c r="N5243" s="34" t="b">
        <v>1</v>
      </c>
      <c r="O5243" s="35">
        <f t="shared" si="894"/>
        <v>4046</v>
      </c>
      <c r="P5243" s="36" t="str">
        <f t="shared" si="895"/>
        <v>G</v>
      </c>
      <c r="Q5243" s="37" t="str">
        <f t="shared" si="896"/>
        <v>Loch Shiel Spring Festival Association</v>
      </c>
      <c r="R5243" s="6" t="str">
        <f t="shared" si="897"/>
        <v>G - Loch Shiel Spring Festival Association</v>
      </c>
      <c r="S5243" s="6" t="str">
        <f>IFERROR(INDEX('Vendor Over-ride'!$C:$C, MATCH($R:$R,'Vendor Over-ride'!$A:$A,0)),"")</f>
        <v>G - Loch Shiel Spring Festival Association</v>
      </c>
      <c r="U5243" s="38" t="str">
        <f t="shared" si="902"/>
        <v>Lottery</v>
      </c>
      <c r="V5243" s="5" t="str">
        <f t="shared" si="901"/>
        <v>AWARD</v>
      </c>
      <c r="W5243" s="5" t="b">
        <f t="shared" si="898"/>
        <v>0</v>
      </c>
      <c r="X5243" s="40">
        <f t="shared" ca="1" si="899"/>
        <v>4046</v>
      </c>
      <c r="Y5243" s="30" t="b">
        <f t="shared" ca="1" si="900"/>
        <v>0</v>
      </c>
    </row>
    <row r="5244" spans="1:25" hidden="1">
      <c r="A5244" s="28" t="s">
        <v>5366</v>
      </c>
      <c r="B5244" s="28" t="s">
        <v>5367</v>
      </c>
      <c r="C5244" s="28" t="s">
        <v>5062</v>
      </c>
      <c r="D5244" s="28" t="s">
        <v>2842</v>
      </c>
      <c r="E5244" s="29">
        <v>42458</v>
      </c>
      <c r="F5244" s="28" t="s">
        <v>4898</v>
      </c>
      <c r="G5244" s="30">
        <v>1575</v>
      </c>
      <c r="H5244" s="28" t="s">
        <v>16701</v>
      </c>
      <c r="I5244" s="31">
        <v>0</v>
      </c>
      <c r="J5244" s="31">
        <v>1125</v>
      </c>
      <c r="K5244" s="28" t="s">
        <v>16702</v>
      </c>
      <c r="L5244" s="32">
        <f t="shared" si="892"/>
        <v>-1125</v>
      </c>
      <c r="M5244" s="33">
        <f t="shared" si="893"/>
        <v>1125</v>
      </c>
      <c r="N5244" s="34" t="b">
        <v>1</v>
      </c>
      <c r="O5244" s="35">
        <f t="shared" si="894"/>
        <v>1125</v>
      </c>
      <c r="P5244" s="36" t="str">
        <f t="shared" si="895"/>
        <v>G</v>
      </c>
      <c r="Q5244" s="37" t="str">
        <f t="shared" si="896"/>
        <v>Alice Myers</v>
      </c>
      <c r="R5244" s="6" t="str">
        <f t="shared" si="897"/>
        <v>G - Alice Myers</v>
      </c>
      <c r="S5244" s="6" t="str">
        <f>IFERROR(INDEX('Vendor Over-ride'!$C:$C, MATCH($R:$R,'Vendor Over-ride'!$A:$A,0)),"")</f>
        <v>G - Alice Myers</v>
      </c>
      <c r="U5244" s="38" t="str">
        <f t="shared" si="902"/>
        <v>Lottery</v>
      </c>
      <c r="V5244" s="5" t="str">
        <f t="shared" si="901"/>
        <v>AWARD</v>
      </c>
      <c r="W5244" s="5" t="b">
        <f t="shared" si="898"/>
        <v>0</v>
      </c>
      <c r="X5244" s="40">
        <f t="shared" ca="1" si="899"/>
        <v>1125</v>
      </c>
      <c r="Y5244" s="30" t="b">
        <f t="shared" ca="1" si="900"/>
        <v>0</v>
      </c>
    </row>
    <row r="5245" spans="1:25" hidden="1">
      <c r="A5245" s="28" t="s">
        <v>5366</v>
      </c>
      <c r="B5245" s="28" t="s">
        <v>5367</v>
      </c>
      <c r="C5245" s="28" t="s">
        <v>5062</v>
      </c>
      <c r="D5245" s="28" t="s">
        <v>2842</v>
      </c>
      <c r="E5245" s="29">
        <v>42458</v>
      </c>
      <c r="F5245" s="28" t="s">
        <v>4899</v>
      </c>
      <c r="G5245" s="30">
        <v>1575</v>
      </c>
      <c r="H5245" s="28" t="s">
        <v>16703</v>
      </c>
      <c r="I5245" s="31">
        <v>0</v>
      </c>
      <c r="J5245" s="31">
        <v>3377</v>
      </c>
      <c r="K5245" s="28" t="s">
        <v>16704</v>
      </c>
      <c r="L5245" s="32">
        <f t="shared" si="892"/>
        <v>-3377</v>
      </c>
      <c r="M5245" s="33">
        <f t="shared" si="893"/>
        <v>3377</v>
      </c>
      <c r="N5245" s="34" t="b">
        <v>1</v>
      </c>
      <c r="O5245" s="35">
        <f t="shared" si="894"/>
        <v>3377</v>
      </c>
      <c r="P5245" s="36" t="str">
        <f t="shared" si="895"/>
        <v>G</v>
      </c>
      <c r="Q5245" s="37" t="str">
        <f t="shared" si="896"/>
        <v>Kim Edgar</v>
      </c>
      <c r="R5245" s="6" t="str">
        <f t="shared" si="897"/>
        <v>G - Kim Edgar</v>
      </c>
      <c r="S5245" s="6" t="str">
        <f>IFERROR(INDEX('Vendor Over-ride'!$C:$C, MATCH($R:$R,'Vendor Over-ride'!$A:$A,0)),"")</f>
        <v>G - Kim Edgar</v>
      </c>
      <c r="U5245" s="38" t="str">
        <f t="shared" si="902"/>
        <v>Lottery</v>
      </c>
      <c r="V5245" s="5" t="str">
        <f t="shared" si="901"/>
        <v>AWARD</v>
      </c>
      <c r="W5245" s="5" t="b">
        <f t="shared" si="898"/>
        <v>0</v>
      </c>
      <c r="X5245" s="40">
        <f t="shared" ca="1" si="899"/>
        <v>3377</v>
      </c>
      <c r="Y5245" s="30" t="b">
        <f t="shared" ca="1" si="900"/>
        <v>0</v>
      </c>
    </row>
    <row r="5246" spans="1:25" hidden="1">
      <c r="A5246" s="28" t="s">
        <v>5366</v>
      </c>
      <c r="B5246" s="28" t="s">
        <v>5367</v>
      </c>
      <c r="C5246" s="28" t="s">
        <v>5062</v>
      </c>
      <c r="D5246" s="28" t="s">
        <v>2842</v>
      </c>
      <c r="E5246" s="29">
        <v>42458</v>
      </c>
      <c r="F5246" s="28" t="s">
        <v>4900</v>
      </c>
      <c r="G5246" s="30">
        <v>1575</v>
      </c>
      <c r="H5246" s="28" t="s">
        <v>16705</v>
      </c>
      <c r="I5246" s="31">
        <v>0</v>
      </c>
      <c r="J5246" s="31">
        <v>3810</v>
      </c>
      <c r="K5246" s="28" t="s">
        <v>16706</v>
      </c>
      <c r="L5246" s="32">
        <f t="shared" si="892"/>
        <v>-3810</v>
      </c>
      <c r="M5246" s="33">
        <f t="shared" si="893"/>
        <v>3810</v>
      </c>
      <c r="N5246" s="34" t="b">
        <v>1</v>
      </c>
      <c r="O5246" s="35">
        <f t="shared" si="894"/>
        <v>3810</v>
      </c>
      <c r="P5246" s="36" t="str">
        <f t="shared" si="895"/>
        <v>G</v>
      </c>
      <c r="Q5246" s="37" t="str">
        <f t="shared" si="896"/>
        <v>An Cuilean Craicte CIC</v>
      </c>
      <c r="R5246" s="6" t="str">
        <f t="shared" si="897"/>
        <v>G - An Cuilean Craicte CIC</v>
      </c>
      <c r="S5246" s="6" t="str">
        <f>IFERROR(INDEX('Vendor Over-ride'!$C:$C, MATCH($R:$R,'Vendor Over-ride'!$A:$A,0)),"")</f>
        <v>G - An Cuilean Craicte CIC</v>
      </c>
      <c r="U5246" s="38" t="str">
        <f t="shared" si="902"/>
        <v>Lottery</v>
      </c>
      <c r="V5246" s="5" t="str">
        <f t="shared" si="901"/>
        <v>AWARD</v>
      </c>
      <c r="W5246" s="5" t="b">
        <f t="shared" si="898"/>
        <v>0</v>
      </c>
      <c r="X5246" s="40">
        <f t="shared" ca="1" si="899"/>
        <v>3810</v>
      </c>
      <c r="Y5246" s="30" t="b">
        <f t="shared" ca="1" si="900"/>
        <v>0</v>
      </c>
    </row>
    <row r="5247" spans="1:25">
      <c r="A5247" s="28" t="s">
        <v>5366</v>
      </c>
      <c r="B5247" s="28" t="s">
        <v>5367</v>
      </c>
      <c r="C5247" s="28" t="s">
        <v>5062</v>
      </c>
      <c r="D5247" s="28" t="s">
        <v>2842</v>
      </c>
      <c r="E5247" s="29">
        <v>42458</v>
      </c>
      <c r="F5247" s="28" t="s">
        <v>4901</v>
      </c>
      <c r="G5247" s="30">
        <v>1575</v>
      </c>
      <c r="H5247" s="28" t="s">
        <v>16707</v>
      </c>
      <c r="I5247" s="31">
        <v>0</v>
      </c>
      <c r="J5247" s="31">
        <v>16000</v>
      </c>
      <c r="K5247" s="28" t="s">
        <v>15488</v>
      </c>
      <c r="L5247" s="32">
        <f t="shared" si="892"/>
        <v>-16000</v>
      </c>
      <c r="M5247" s="33">
        <f t="shared" si="893"/>
        <v>16000</v>
      </c>
      <c r="N5247" s="34" t="b">
        <v>1</v>
      </c>
      <c r="O5247" s="35">
        <f t="shared" si="894"/>
        <v>16000</v>
      </c>
      <c r="P5247" s="36" t="str">
        <f t="shared" si="895"/>
        <v>I</v>
      </c>
      <c r="Q5247" s="37" t="str">
        <f t="shared" si="896"/>
        <v>Black Camel Pictures Limited</v>
      </c>
      <c r="R5247" s="6" t="str">
        <f t="shared" si="897"/>
        <v>I - Black Camel Pictures Limited</v>
      </c>
      <c r="S5247" s="6" t="str">
        <f>IFERROR(INDEX('Vendor Over-ride'!$C:$C, MATCH($R:$R,'Vendor Over-ride'!$A:$A,0)),"")</f>
        <v>I - Black Camel Productions</v>
      </c>
      <c r="U5247" s="38" t="str">
        <f t="shared" si="902"/>
        <v>Lottery</v>
      </c>
      <c r="V5247" s="5" t="str">
        <f t="shared" si="901"/>
        <v>AWARD</v>
      </c>
      <c r="W5247" s="5" t="b">
        <f t="shared" si="898"/>
        <v>0</v>
      </c>
      <c r="X5247" s="40">
        <f t="shared" ca="1" si="899"/>
        <v>99513.17</v>
      </c>
      <c r="Y5247" s="30" t="b">
        <f t="shared" ca="1" si="900"/>
        <v>1</v>
      </c>
    </row>
    <row r="5248" spans="1:25" hidden="1">
      <c r="A5248" s="28" t="s">
        <v>5366</v>
      </c>
      <c r="B5248" s="28" t="s">
        <v>5367</v>
      </c>
      <c r="C5248" s="28" t="s">
        <v>5062</v>
      </c>
      <c r="D5248" s="28" t="s">
        <v>2842</v>
      </c>
      <c r="E5248" s="29">
        <v>42458</v>
      </c>
      <c r="F5248" s="28" t="s">
        <v>4902</v>
      </c>
      <c r="G5248" s="30">
        <v>1575</v>
      </c>
      <c r="H5248" s="28" t="s">
        <v>16708</v>
      </c>
      <c r="I5248" s="31">
        <v>0</v>
      </c>
      <c r="J5248" s="31">
        <v>1250</v>
      </c>
      <c r="K5248" s="28" t="s">
        <v>5655</v>
      </c>
      <c r="L5248" s="32">
        <f t="shared" si="892"/>
        <v>-1250</v>
      </c>
      <c r="M5248" s="33">
        <f t="shared" si="893"/>
        <v>1250</v>
      </c>
      <c r="N5248" s="34" t="b">
        <v>1</v>
      </c>
      <c r="O5248" s="35">
        <f t="shared" si="894"/>
        <v>1250</v>
      </c>
      <c r="P5248" s="36" t="str">
        <f t="shared" si="895"/>
        <v>I</v>
      </c>
      <c r="Q5248" s="37" t="str">
        <f t="shared" si="896"/>
        <v>Cara Connolly</v>
      </c>
      <c r="R5248" s="6" t="str">
        <f t="shared" si="897"/>
        <v>I - Cara Connolly</v>
      </c>
      <c r="S5248" s="6" t="str">
        <f>IFERROR(INDEX('Vendor Over-ride'!$C:$C, MATCH($R:$R,'Vendor Over-ride'!$A:$A,0)),"")</f>
        <v>I - Cara Connolly</v>
      </c>
      <c r="U5248" s="38" t="str">
        <f t="shared" si="902"/>
        <v>Lottery</v>
      </c>
      <c r="V5248" s="5" t="str">
        <f t="shared" si="901"/>
        <v>AWARD</v>
      </c>
      <c r="W5248" s="5" t="b">
        <f t="shared" si="898"/>
        <v>0</v>
      </c>
      <c r="X5248" s="40">
        <f t="shared" ca="1" si="899"/>
        <v>1250</v>
      </c>
      <c r="Y5248" s="30" t="b">
        <f t="shared" ca="1" si="900"/>
        <v>0</v>
      </c>
    </row>
    <row r="5249" spans="1:25">
      <c r="A5249" s="28" t="s">
        <v>5366</v>
      </c>
      <c r="B5249" s="28" t="s">
        <v>5367</v>
      </c>
      <c r="C5249" s="28" t="s">
        <v>5062</v>
      </c>
      <c r="D5249" s="28" t="s">
        <v>2842</v>
      </c>
      <c r="E5249" s="29">
        <v>42458</v>
      </c>
      <c r="F5249" s="28" t="s">
        <v>4903</v>
      </c>
      <c r="G5249" s="30">
        <v>1575</v>
      </c>
      <c r="H5249" s="28" t="s">
        <v>16709</v>
      </c>
      <c r="I5249" s="31">
        <v>0</v>
      </c>
      <c r="J5249" s="31">
        <v>6750</v>
      </c>
      <c r="K5249" s="28" t="s">
        <v>5385</v>
      </c>
      <c r="L5249" s="32">
        <f t="shared" si="892"/>
        <v>-6750</v>
      </c>
      <c r="M5249" s="33">
        <f t="shared" si="893"/>
        <v>6750</v>
      </c>
      <c r="N5249" s="34" t="b">
        <v>1</v>
      </c>
      <c r="O5249" s="35">
        <f t="shared" si="894"/>
        <v>6750</v>
      </c>
      <c r="P5249" s="36" t="str">
        <f t="shared" si="895"/>
        <v>I</v>
      </c>
      <c r="Q5249" s="37" t="str">
        <f t="shared" si="896"/>
        <v>Creative Dundee</v>
      </c>
      <c r="R5249" s="6" t="str">
        <f t="shared" si="897"/>
        <v>I - Creative Dundee</v>
      </c>
      <c r="S5249" s="6" t="str">
        <f>IFERROR(INDEX('Vendor Over-ride'!$C:$C, MATCH($R:$R,'Vendor Over-ride'!$A:$A,0)),"")</f>
        <v>I - Creative Dundee</v>
      </c>
      <c r="U5249" s="38" t="str">
        <f t="shared" si="902"/>
        <v>Lottery</v>
      </c>
      <c r="V5249" s="5" t="str">
        <f t="shared" si="901"/>
        <v>AWARD</v>
      </c>
      <c r="W5249" s="5" t="b">
        <f t="shared" si="898"/>
        <v>0</v>
      </c>
      <c r="X5249" s="40">
        <f t="shared" ca="1" si="899"/>
        <v>29250</v>
      </c>
      <c r="Y5249" s="30" t="b">
        <f t="shared" ca="1" si="900"/>
        <v>1</v>
      </c>
    </row>
    <row r="5250" spans="1:25" hidden="1">
      <c r="A5250" s="28" t="s">
        <v>5366</v>
      </c>
      <c r="B5250" s="28" t="s">
        <v>5367</v>
      </c>
      <c r="C5250" s="28" t="s">
        <v>5062</v>
      </c>
      <c r="D5250" s="28" t="s">
        <v>2842</v>
      </c>
      <c r="E5250" s="29">
        <v>42458</v>
      </c>
      <c r="F5250" s="28" t="s">
        <v>4904</v>
      </c>
      <c r="G5250" s="30">
        <v>1575</v>
      </c>
      <c r="H5250" s="28" t="s">
        <v>16710</v>
      </c>
      <c r="I5250" s="31">
        <v>0</v>
      </c>
      <c r="J5250" s="31">
        <v>1468</v>
      </c>
      <c r="K5250" s="28" t="s">
        <v>5409</v>
      </c>
      <c r="L5250" s="32">
        <f t="shared" ref="L5250:L5281" si="903">I:I-J:J</f>
        <v>-1468</v>
      </c>
      <c r="M5250" s="33">
        <f t="shared" ref="M5250:M5281" si="904">ABS($L:$L)</f>
        <v>1468</v>
      </c>
      <c r="N5250" s="34" t="b">
        <v>1</v>
      </c>
      <c r="O5250" s="35">
        <f t="shared" ref="O5250:O5281" si="905">$M:$M*$N:$N</f>
        <v>1468</v>
      </c>
      <c r="P5250" s="36" t="str">
        <f t="shared" ref="P5250:P5281" si="906">LEFT(TRIM($K:$K),1)</f>
        <v>I</v>
      </c>
      <c r="Q5250" s="37" t="str">
        <f t="shared" ref="Q5250:Q5281" si="907">RIGHT(TRIM($K:$K),LEN(TRIM($K:$K))-FIND("-",TRIM($K:$K)))</f>
        <v>Dundee Contemporary Arts Ltd</v>
      </c>
      <c r="R5250" s="6" t="str">
        <f t="shared" ref="R5250:R5281" si="908">CONCATENATE($P:$P, " - ",$Q:$Q)</f>
        <v>I - Dundee Contemporary Arts Ltd</v>
      </c>
      <c r="S5250" s="6" t="str">
        <f>IFERROR(INDEX('Vendor Over-ride'!$C:$C, MATCH($R:$R,'Vendor Over-ride'!$A:$A,0)),"")</f>
        <v>I - Dundee Contemporary Arts</v>
      </c>
      <c r="U5250" s="38" t="str">
        <f t="shared" si="902"/>
        <v>Lottery</v>
      </c>
      <c r="V5250" s="5" t="str">
        <f t="shared" si="901"/>
        <v>AWARD</v>
      </c>
      <c r="W5250" s="5" t="b">
        <f t="shared" ref="W5250:W5281" si="909">ROUND($O:$O,2)&gt;=25000</f>
        <v>0</v>
      </c>
      <c r="X5250" s="40">
        <f t="shared" ref="X5250:X5281" ca="1" si="910">SUMPRODUCT((Payee=$S5250) * (Payment_Value))</f>
        <v>21451.88</v>
      </c>
      <c r="Y5250" s="30" t="b">
        <f t="shared" ref="Y5250:Y5281" ca="1" si="911">$X:$X&gt;=25000</f>
        <v>0</v>
      </c>
    </row>
    <row r="5251" spans="1:25">
      <c r="A5251" s="28" t="s">
        <v>5366</v>
      </c>
      <c r="B5251" s="28" t="s">
        <v>5367</v>
      </c>
      <c r="C5251" s="28" t="s">
        <v>5062</v>
      </c>
      <c r="D5251" s="28" t="s">
        <v>2842</v>
      </c>
      <c r="E5251" s="29">
        <v>42458</v>
      </c>
      <c r="F5251" s="28" t="s">
        <v>4905</v>
      </c>
      <c r="G5251" s="30">
        <v>1575</v>
      </c>
      <c r="H5251" s="28" t="s">
        <v>16711</v>
      </c>
      <c r="I5251" s="31">
        <v>0</v>
      </c>
      <c r="J5251" s="31">
        <v>17000</v>
      </c>
      <c r="K5251" s="28" t="s">
        <v>5411</v>
      </c>
      <c r="L5251" s="32">
        <f t="shared" si="903"/>
        <v>-17000</v>
      </c>
      <c r="M5251" s="33">
        <f t="shared" si="904"/>
        <v>17000</v>
      </c>
      <c r="N5251" s="34" t="b">
        <v>1</v>
      </c>
      <c r="O5251" s="35">
        <f t="shared" si="905"/>
        <v>17000</v>
      </c>
      <c r="P5251" s="36" t="str">
        <f t="shared" si="906"/>
        <v>I</v>
      </c>
      <c r="Q5251" s="37" t="str">
        <f t="shared" si="907"/>
        <v>Edinburgh Printmakers Ltd</v>
      </c>
      <c r="R5251" s="6" t="str">
        <f t="shared" si="908"/>
        <v>I - Edinburgh Printmakers Ltd</v>
      </c>
      <c r="S5251" s="6" t="str">
        <f>IFERROR(INDEX('Vendor Over-ride'!$C:$C, MATCH($R:$R,'Vendor Over-ride'!$A:$A,0)),"")</f>
        <v>I - Edinburgh Printmakers</v>
      </c>
      <c r="U5251" s="38" t="str">
        <f t="shared" si="902"/>
        <v>Lottery</v>
      </c>
      <c r="V5251" s="5" t="str">
        <f t="shared" ref="V5251:V5281" si="912">UPPER(IF($P:$P="E","Employee",IF(OR($P:$P="I",$P:$P="G"),"Award",IF(OR($P:$P="D",$P:$P="T"),"Trade",""))))</f>
        <v>AWARD</v>
      </c>
      <c r="W5251" s="5" t="b">
        <f t="shared" si="909"/>
        <v>0</v>
      </c>
      <c r="X5251" s="40">
        <f t="shared" ca="1" si="910"/>
        <v>62897.91</v>
      </c>
      <c r="Y5251" s="30" t="b">
        <f t="shared" ca="1" si="911"/>
        <v>1</v>
      </c>
    </row>
    <row r="5252" spans="1:25" hidden="1">
      <c r="A5252" s="28" t="s">
        <v>5366</v>
      </c>
      <c r="B5252" s="28" t="s">
        <v>5367</v>
      </c>
      <c r="C5252" s="28" t="s">
        <v>5062</v>
      </c>
      <c r="D5252" s="28" t="s">
        <v>2842</v>
      </c>
      <c r="E5252" s="29">
        <v>42458</v>
      </c>
      <c r="F5252" s="28" t="s">
        <v>4906</v>
      </c>
      <c r="G5252" s="30">
        <v>1575</v>
      </c>
      <c r="H5252" s="28" t="s">
        <v>16712</v>
      </c>
      <c r="I5252" s="31">
        <v>0</v>
      </c>
      <c r="J5252" s="31">
        <v>1500</v>
      </c>
      <c r="K5252" s="28" t="s">
        <v>16713</v>
      </c>
      <c r="L5252" s="32">
        <f t="shared" si="903"/>
        <v>-1500</v>
      </c>
      <c r="M5252" s="33">
        <f t="shared" si="904"/>
        <v>1500</v>
      </c>
      <c r="N5252" s="34" t="b">
        <v>1</v>
      </c>
      <c r="O5252" s="35">
        <f t="shared" si="905"/>
        <v>1500</v>
      </c>
      <c r="P5252" s="36" t="str">
        <f t="shared" si="906"/>
        <v>I</v>
      </c>
      <c r="Q5252" s="37" t="str">
        <f t="shared" si="907"/>
        <v>Edinburgh &amp; Lothians Health Foundation</v>
      </c>
      <c r="R5252" s="6" t="str">
        <f t="shared" si="908"/>
        <v>I - Edinburgh &amp; Lothians Health Foundation</v>
      </c>
      <c r="S5252" s="6" t="str">
        <f>IFERROR(INDEX('Vendor Over-ride'!$C:$C, MATCH($R:$R,'Vendor Over-ride'!$A:$A,0)),"")</f>
        <v>I - Edinburgh &amp; Lothians Health Foundation</v>
      </c>
      <c r="U5252" s="38" t="str">
        <f t="shared" si="902"/>
        <v>Lottery</v>
      </c>
      <c r="V5252" s="5" t="str">
        <f t="shared" si="912"/>
        <v>AWARD</v>
      </c>
      <c r="W5252" s="5" t="b">
        <f t="shared" si="909"/>
        <v>0</v>
      </c>
      <c r="X5252" s="40">
        <f t="shared" ca="1" si="910"/>
        <v>1500</v>
      </c>
      <c r="Y5252" s="30" t="b">
        <f t="shared" ca="1" si="911"/>
        <v>0</v>
      </c>
    </row>
    <row r="5253" spans="1:25">
      <c r="A5253" s="28" t="s">
        <v>5366</v>
      </c>
      <c r="B5253" s="28" t="s">
        <v>5367</v>
      </c>
      <c r="C5253" s="28" t="s">
        <v>5062</v>
      </c>
      <c r="D5253" s="28" t="s">
        <v>2842</v>
      </c>
      <c r="E5253" s="29">
        <v>42458</v>
      </c>
      <c r="F5253" s="28" t="s">
        <v>4908</v>
      </c>
      <c r="G5253" s="30">
        <v>1575</v>
      </c>
      <c r="H5253" s="28" t="s">
        <v>16714</v>
      </c>
      <c r="I5253" s="31">
        <v>0</v>
      </c>
      <c r="J5253" s="31">
        <v>90000</v>
      </c>
      <c r="K5253" s="28" t="s">
        <v>16342</v>
      </c>
      <c r="L5253" s="32">
        <f t="shared" si="903"/>
        <v>-90000</v>
      </c>
      <c r="M5253" s="33">
        <f t="shared" si="904"/>
        <v>90000</v>
      </c>
      <c r="N5253" s="34" t="b">
        <v>1</v>
      </c>
      <c r="O5253" s="35">
        <f t="shared" si="905"/>
        <v>90000</v>
      </c>
      <c r="P5253" s="36" t="str">
        <f t="shared" si="906"/>
        <v>I</v>
      </c>
      <c r="Q5253" s="37" t="str">
        <f t="shared" si="907"/>
        <v>Highlands &amp; Islands Enterprise</v>
      </c>
      <c r="R5253" s="6" t="str">
        <f t="shared" si="908"/>
        <v>I - Highlands &amp; Islands Enterprise</v>
      </c>
      <c r="S5253" s="6" t="str">
        <f>IFERROR(INDEX('Vendor Over-ride'!$C:$C, MATCH($R:$R,'Vendor Over-ride'!$A:$A,0)),"")</f>
        <v>I - Highlands &amp; Islands Enterprise</v>
      </c>
      <c r="U5253" s="38" t="str">
        <f t="shared" si="902"/>
        <v>Lottery</v>
      </c>
      <c r="V5253" s="5" t="str">
        <f t="shared" si="912"/>
        <v>AWARD</v>
      </c>
      <c r="W5253" s="5" t="b">
        <f t="shared" si="909"/>
        <v>1</v>
      </c>
      <c r="X5253" s="40">
        <f t="shared" ca="1" si="910"/>
        <v>190000</v>
      </c>
      <c r="Y5253" s="30" t="b">
        <f t="shared" ca="1" si="911"/>
        <v>1</v>
      </c>
    </row>
    <row r="5254" spans="1:25">
      <c r="A5254" s="28" t="s">
        <v>5366</v>
      </c>
      <c r="B5254" s="28" t="s">
        <v>5367</v>
      </c>
      <c r="C5254" s="28" t="s">
        <v>5062</v>
      </c>
      <c r="D5254" s="28" t="s">
        <v>2842</v>
      </c>
      <c r="E5254" s="29">
        <v>42458</v>
      </c>
      <c r="F5254" s="28" t="s">
        <v>16715</v>
      </c>
      <c r="G5254" s="30">
        <v>1575</v>
      </c>
      <c r="H5254" s="28" t="s">
        <v>16716</v>
      </c>
      <c r="I5254" s="31">
        <v>0</v>
      </c>
      <c r="J5254" s="31">
        <v>10000</v>
      </c>
      <c r="K5254" s="28" t="s">
        <v>14982</v>
      </c>
      <c r="L5254" s="32">
        <f t="shared" si="903"/>
        <v>-10000</v>
      </c>
      <c r="M5254" s="33">
        <f t="shared" si="904"/>
        <v>10000</v>
      </c>
      <c r="N5254" s="34" t="b">
        <v>1</v>
      </c>
      <c r="O5254" s="35">
        <f t="shared" si="905"/>
        <v>10000</v>
      </c>
      <c r="P5254" s="36" t="str">
        <f t="shared" si="906"/>
        <v>I</v>
      </c>
      <c r="Q5254" s="37" t="str">
        <f t="shared" si="907"/>
        <v>Hopscotch Films Ltd</v>
      </c>
      <c r="R5254" s="6" t="str">
        <f t="shared" si="908"/>
        <v>I - Hopscotch Films Ltd</v>
      </c>
      <c r="S5254" s="6" t="str">
        <f>IFERROR(INDEX('Vendor Over-ride'!$C:$C, MATCH($R:$R,'Vendor Over-ride'!$A:$A,0)),"")</f>
        <v>I - Hopscotch Films Ltd</v>
      </c>
      <c r="U5254" s="38" t="str">
        <f t="shared" si="902"/>
        <v>Lottery</v>
      </c>
      <c r="V5254" s="5" t="str">
        <f t="shared" si="912"/>
        <v>AWARD</v>
      </c>
      <c r="W5254" s="5" t="b">
        <f t="shared" si="909"/>
        <v>0</v>
      </c>
      <c r="X5254" s="40">
        <f t="shared" ca="1" si="910"/>
        <v>107376</v>
      </c>
      <c r="Y5254" s="30" t="b">
        <f t="shared" ca="1" si="911"/>
        <v>1</v>
      </c>
    </row>
    <row r="5255" spans="1:25">
      <c r="A5255" s="28" t="s">
        <v>5366</v>
      </c>
      <c r="B5255" s="28" t="s">
        <v>5367</v>
      </c>
      <c r="C5255" s="28" t="s">
        <v>5062</v>
      </c>
      <c r="D5255" s="28" t="s">
        <v>2842</v>
      </c>
      <c r="E5255" s="29">
        <v>42458</v>
      </c>
      <c r="F5255" s="28" t="s">
        <v>16717</v>
      </c>
      <c r="G5255" s="30">
        <v>1575</v>
      </c>
      <c r="H5255" s="28" t="s">
        <v>16718</v>
      </c>
      <c r="I5255" s="31">
        <v>0</v>
      </c>
      <c r="J5255" s="31">
        <v>1500</v>
      </c>
      <c r="K5255" s="28" t="s">
        <v>14410</v>
      </c>
      <c r="L5255" s="32">
        <f t="shared" si="903"/>
        <v>-1500</v>
      </c>
      <c r="M5255" s="33">
        <f t="shared" si="904"/>
        <v>1500</v>
      </c>
      <c r="N5255" s="34" t="b">
        <v>1</v>
      </c>
      <c r="O5255" s="35">
        <f t="shared" si="905"/>
        <v>1500</v>
      </c>
      <c r="P5255" s="36" t="str">
        <f t="shared" si="906"/>
        <v>I</v>
      </c>
      <c r="Q5255" s="37" t="str">
        <f t="shared" si="907"/>
        <v>Impact Arts (Projects) Ltd</v>
      </c>
      <c r="R5255" s="6" t="str">
        <f t="shared" si="908"/>
        <v>I - Impact Arts (Projects) Ltd</v>
      </c>
      <c r="S5255" s="6" t="str">
        <f>IFERROR(INDEX('Vendor Over-ride'!$C:$C, MATCH($R:$R,'Vendor Over-ride'!$A:$A,0)),"")</f>
        <v>I - Impact Arts (Projects) Ltd</v>
      </c>
      <c r="U5255" s="38" t="str">
        <f t="shared" si="902"/>
        <v>Lottery</v>
      </c>
      <c r="V5255" s="5" t="str">
        <f t="shared" si="912"/>
        <v>AWARD</v>
      </c>
      <c r="W5255" s="5" t="b">
        <f t="shared" si="909"/>
        <v>0</v>
      </c>
      <c r="X5255" s="40">
        <f t="shared" ca="1" si="910"/>
        <v>46960</v>
      </c>
      <c r="Y5255" s="30" t="b">
        <f t="shared" ca="1" si="911"/>
        <v>1</v>
      </c>
    </row>
    <row r="5256" spans="1:25" hidden="1">
      <c r="A5256" s="28" t="s">
        <v>5366</v>
      </c>
      <c r="B5256" s="28" t="s">
        <v>5367</v>
      </c>
      <c r="C5256" s="28" t="s">
        <v>5062</v>
      </c>
      <c r="D5256" s="28" t="s">
        <v>2842</v>
      </c>
      <c r="E5256" s="29">
        <v>42458</v>
      </c>
      <c r="F5256" s="28" t="s">
        <v>16719</v>
      </c>
      <c r="G5256" s="30">
        <v>1575</v>
      </c>
      <c r="H5256" s="28" t="s">
        <v>16720</v>
      </c>
      <c r="I5256" s="31">
        <v>0</v>
      </c>
      <c r="J5256" s="31">
        <v>3000</v>
      </c>
      <c r="K5256" s="28" t="s">
        <v>5623</v>
      </c>
      <c r="L5256" s="32">
        <f t="shared" si="903"/>
        <v>-3000</v>
      </c>
      <c r="M5256" s="33">
        <f t="shared" si="904"/>
        <v>3000</v>
      </c>
      <c r="N5256" s="34" t="b">
        <v>1</v>
      </c>
      <c r="O5256" s="35">
        <f t="shared" si="905"/>
        <v>3000</v>
      </c>
      <c r="P5256" s="36" t="str">
        <f t="shared" si="906"/>
        <v>I</v>
      </c>
      <c r="Q5256" s="37" t="str">
        <f t="shared" si="907"/>
        <v>John McCusker</v>
      </c>
      <c r="R5256" s="6" t="str">
        <f t="shared" si="908"/>
        <v>I - John McCusker</v>
      </c>
      <c r="S5256" s="6" t="str">
        <f>IFERROR(INDEX('Vendor Over-ride'!$C:$C, MATCH($R:$R,'Vendor Over-ride'!$A:$A,0)),"")</f>
        <v>I - John McCusker</v>
      </c>
      <c r="U5256" s="38" t="str">
        <f t="shared" si="902"/>
        <v>Lottery</v>
      </c>
      <c r="V5256" s="5" t="str">
        <f t="shared" si="912"/>
        <v>AWARD</v>
      </c>
      <c r="W5256" s="5" t="b">
        <f t="shared" si="909"/>
        <v>0</v>
      </c>
      <c r="X5256" s="40">
        <f t="shared" ca="1" si="910"/>
        <v>3000</v>
      </c>
      <c r="Y5256" s="30" t="b">
        <f t="shared" ca="1" si="911"/>
        <v>0</v>
      </c>
    </row>
    <row r="5257" spans="1:25">
      <c r="A5257" s="28" t="s">
        <v>5366</v>
      </c>
      <c r="B5257" s="28" t="s">
        <v>5367</v>
      </c>
      <c r="C5257" s="28" t="s">
        <v>5062</v>
      </c>
      <c r="D5257" s="28" t="s">
        <v>2842</v>
      </c>
      <c r="E5257" s="29">
        <v>42458</v>
      </c>
      <c r="F5257" s="28" t="s">
        <v>16721</v>
      </c>
      <c r="G5257" s="30">
        <v>1575</v>
      </c>
      <c r="H5257" s="28" t="s">
        <v>16722</v>
      </c>
      <c r="I5257" s="31">
        <v>0</v>
      </c>
      <c r="J5257" s="31">
        <v>15000</v>
      </c>
      <c r="K5257" s="28" t="s">
        <v>13881</v>
      </c>
      <c r="L5257" s="32">
        <f t="shared" si="903"/>
        <v>-15000</v>
      </c>
      <c r="M5257" s="33">
        <f t="shared" si="904"/>
        <v>15000</v>
      </c>
      <c r="N5257" s="34" t="b">
        <v>1</v>
      </c>
      <c r="O5257" s="35">
        <f t="shared" si="905"/>
        <v>15000</v>
      </c>
      <c r="P5257" s="36" t="str">
        <f t="shared" si="906"/>
        <v>I</v>
      </c>
      <c r="Q5257" s="37" t="str">
        <f t="shared" si="907"/>
        <v>Slate North Ltd (Stonemouth)</v>
      </c>
      <c r="R5257" s="6" t="str">
        <f t="shared" si="908"/>
        <v>I - Slate North Ltd (Stonemouth)</v>
      </c>
      <c r="S5257" s="6" t="str">
        <f>IFERROR(INDEX('Vendor Over-ride'!$C:$C, MATCH($R:$R,'Vendor Over-ride'!$A:$A,0)),"")</f>
        <v>I - Slate North Ltd (Stonemouth)</v>
      </c>
      <c r="U5257" s="38" t="str">
        <f t="shared" si="902"/>
        <v>Lottery</v>
      </c>
      <c r="V5257" s="5" t="str">
        <f t="shared" si="912"/>
        <v>AWARD</v>
      </c>
      <c r="W5257" s="5" t="b">
        <f t="shared" si="909"/>
        <v>0</v>
      </c>
      <c r="X5257" s="40">
        <f t="shared" ca="1" si="910"/>
        <v>200000</v>
      </c>
      <c r="Y5257" s="30" t="b">
        <f t="shared" ca="1" si="911"/>
        <v>1</v>
      </c>
    </row>
    <row r="5258" spans="1:25" hidden="1">
      <c r="A5258" s="28" t="s">
        <v>5366</v>
      </c>
      <c r="B5258" s="28" t="s">
        <v>5367</v>
      </c>
      <c r="C5258" s="28" t="s">
        <v>5062</v>
      </c>
      <c r="D5258" s="28" t="s">
        <v>2842</v>
      </c>
      <c r="E5258" s="29">
        <v>42458</v>
      </c>
      <c r="F5258" s="28" t="s">
        <v>4909</v>
      </c>
      <c r="G5258" s="30">
        <v>1575</v>
      </c>
      <c r="H5258" s="28" t="s">
        <v>16723</v>
      </c>
      <c r="I5258" s="31">
        <v>0</v>
      </c>
      <c r="J5258" s="31">
        <v>5000</v>
      </c>
      <c r="K5258" s="28" t="s">
        <v>16724</v>
      </c>
      <c r="L5258" s="32">
        <f t="shared" si="903"/>
        <v>-5000</v>
      </c>
      <c r="M5258" s="33">
        <f t="shared" si="904"/>
        <v>5000</v>
      </c>
      <c r="N5258" s="34" t="b">
        <v>1</v>
      </c>
      <c r="O5258" s="35">
        <f t="shared" si="905"/>
        <v>5000</v>
      </c>
      <c r="P5258" s="36" t="str">
        <f t="shared" si="906"/>
        <v>I</v>
      </c>
      <c r="Q5258" s="37" t="str">
        <f t="shared" si="907"/>
        <v>Theatre Workshop Scotland</v>
      </c>
      <c r="R5258" s="6" t="str">
        <f t="shared" si="908"/>
        <v>I - Theatre Workshop Scotland</v>
      </c>
      <c r="S5258" s="6" t="str">
        <f>IFERROR(INDEX('Vendor Over-ride'!$C:$C, MATCH($R:$R,'Vendor Over-ride'!$A:$A,0)),"")</f>
        <v>I - Theatre Workshop Scotland</v>
      </c>
      <c r="U5258" s="38" t="str">
        <f t="shared" si="902"/>
        <v>Lottery</v>
      </c>
      <c r="V5258" s="5" t="str">
        <f t="shared" si="912"/>
        <v>AWARD</v>
      </c>
      <c r="W5258" s="5" t="b">
        <f t="shared" si="909"/>
        <v>0</v>
      </c>
      <c r="X5258" s="40">
        <f t="shared" ca="1" si="910"/>
        <v>5000</v>
      </c>
      <c r="Y5258" s="30" t="b">
        <f t="shared" ca="1" si="911"/>
        <v>0</v>
      </c>
    </row>
    <row r="5259" spans="1:25" hidden="1">
      <c r="A5259" s="28" t="s">
        <v>5366</v>
      </c>
      <c r="B5259" s="28" t="s">
        <v>5367</v>
      </c>
      <c r="C5259" s="28" t="s">
        <v>5062</v>
      </c>
      <c r="D5259" s="28" t="s">
        <v>2842</v>
      </c>
      <c r="E5259" s="29">
        <v>42460</v>
      </c>
      <c r="F5259" s="28" t="s">
        <v>16725</v>
      </c>
      <c r="G5259" s="30">
        <v>1589</v>
      </c>
      <c r="H5259" s="28" t="s">
        <v>16726</v>
      </c>
      <c r="I5259" s="31">
        <v>0</v>
      </c>
      <c r="J5259" s="31">
        <v>7200</v>
      </c>
      <c r="K5259" s="28" t="s">
        <v>5796</v>
      </c>
      <c r="L5259" s="32">
        <f t="shared" si="903"/>
        <v>-7200</v>
      </c>
      <c r="M5259" s="33">
        <f t="shared" si="904"/>
        <v>7200</v>
      </c>
      <c r="N5259" s="34" t="b">
        <v>1</v>
      </c>
      <c r="O5259" s="35">
        <f t="shared" si="905"/>
        <v>7200</v>
      </c>
      <c r="P5259" s="36" t="str">
        <f t="shared" si="906"/>
        <v>G</v>
      </c>
      <c r="Q5259" s="37" t="str">
        <f t="shared" si="907"/>
        <v>Nairn Book and Arts Festival</v>
      </c>
      <c r="R5259" s="6" t="str">
        <f t="shared" si="908"/>
        <v>G - Nairn Book and Arts Festival</v>
      </c>
      <c r="S5259" s="6" t="str">
        <f>IFERROR(INDEX('Vendor Over-ride'!$C:$C, MATCH($R:$R,'Vendor Over-ride'!$A:$A,0)),"")</f>
        <v>G - Nairn Book and Arts Festival</v>
      </c>
      <c r="U5259" s="38" t="str">
        <f t="shared" si="902"/>
        <v>Lottery</v>
      </c>
      <c r="V5259" s="5" t="str">
        <f t="shared" si="912"/>
        <v>AWARD</v>
      </c>
      <c r="W5259" s="5" t="b">
        <f t="shared" si="909"/>
        <v>0</v>
      </c>
      <c r="X5259" s="40">
        <f t="shared" ca="1" si="910"/>
        <v>9592.9599999999991</v>
      </c>
      <c r="Y5259" s="30" t="b">
        <f t="shared" ca="1" si="911"/>
        <v>0</v>
      </c>
    </row>
    <row r="5260" spans="1:25">
      <c r="A5260" s="28" t="s">
        <v>5366</v>
      </c>
      <c r="B5260" s="28" t="s">
        <v>5367</v>
      </c>
      <c r="C5260" s="28" t="s">
        <v>5062</v>
      </c>
      <c r="D5260" s="28" t="s">
        <v>2842</v>
      </c>
      <c r="E5260" s="29">
        <v>42460</v>
      </c>
      <c r="F5260" s="28" t="s">
        <v>4910</v>
      </c>
      <c r="G5260" s="30">
        <v>1589</v>
      </c>
      <c r="H5260" s="28" t="s">
        <v>16727</v>
      </c>
      <c r="I5260" s="31">
        <v>0</v>
      </c>
      <c r="J5260" s="31">
        <v>30000</v>
      </c>
      <c r="K5260" s="28" t="s">
        <v>13986</v>
      </c>
      <c r="L5260" s="32">
        <f t="shared" si="903"/>
        <v>-30000</v>
      </c>
      <c r="M5260" s="33">
        <f t="shared" si="904"/>
        <v>30000</v>
      </c>
      <c r="N5260" s="34" t="b">
        <v>1</v>
      </c>
      <c r="O5260" s="35">
        <f t="shared" si="905"/>
        <v>30000</v>
      </c>
      <c r="P5260" s="36" t="str">
        <f t="shared" si="906"/>
        <v>G</v>
      </c>
      <c r="Q5260" s="37" t="str">
        <f t="shared" si="907"/>
        <v>Freight Books</v>
      </c>
      <c r="R5260" s="6" t="str">
        <f t="shared" si="908"/>
        <v>G - Freight Books</v>
      </c>
      <c r="S5260" s="6" t="str">
        <f>IFERROR(INDEX('Vendor Over-ride'!$C:$C, MATCH($R:$R,'Vendor Over-ride'!$A:$A,0)),"")</f>
        <v>G - Freight Books</v>
      </c>
      <c r="U5260" s="38" t="str">
        <f t="shared" si="902"/>
        <v>Lottery</v>
      </c>
      <c r="V5260" s="5" t="str">
        <f t="shared" si="912"/>
        <v>AWARD</v>
      </c>
      <c r="W5260" s="5" t="b">
        <f t="shared" si="909"/>
        <v>1</v>
      </c>
      <c r="X5260" s="40">
        <f t="shared" ca="1" si="910"/>
        <v>99889</v>
      </c>
      <c r="Y5260" s="30" t="b">
        <f t="shared" ca="1" si="911"/>
        <v>1</v>
      </c>
    </row>
    <row r="5261" spans="1:25" hidden="1">
      <c r="A5261" s="28" t="s">
        <v>5366</v>
      </c>
      <c r="B5261" s="28" t="s">
        <v>5367</v>
      </c>
      <c r="C5261" s="28" t="s">
        <v>5062</v>
      </c>
      <c r="D5261" s="28" t="s">
        <v>2842</v>
      </c>
      <c r="E5261" s="29">
        <v>42460</v>
      </c>
      <c r="F5261" s="28" t="s">
        <v>4911</v>
      </c>
      <c r="G5261" s="30">
        <v>1589</v>
      </c>
      <c r="H5261" s="28" t="s">
        <v>16728</v>
      </c>
      <c r="I5261" s="31">
        <v>0</v>
      </c>
      <c r="J5261" s="31">
        <v>2200</v>
      </c>
      <c r="K5261" s="28" t="s">
        <v>14643</v>
      </c>
      <c r="L5261" s="32">
        <f t="shared" si="903"/>
        <v>-2200</v>
      </c>
      <c r="M5261" s="33">
        <f t="shared" si="904"/>
        <v>2200</v>
      </c>
      <c r="N5261" s="34" t="b">
        <v>1</v>
      </c>
      <c r="O5261" s="35">
        <f t="shared" si="905"/>
        <v>2200</v>
      </c>
      <c r="P5261" s="36" t="str">
        <f t="shared" si="906"/>
        <v>G</v>
      </c>
      <c r="Q5261" s="37" t="str">
        <f t="shared" si="907"/>
        <v>New Music Scotland</v>
      </c>
      <c r="R5261" s="6" t="str">
        <f t="shared" si="908"/>
        <v>G - New Music Scotland</v>
      </c>
      <c r="S5261" s="6" t="str">
        <f>IFERROR(INDEX('Vendor Over-ride'!$C:$C, MATCH($R:$R,'Vendor Over-ride'!$A:$A,0)),"")</f>
        <v>G - New Music Scotland</v>
      </c>
      <c r="U5261" s="38" t="str">
        <f t="shared" si="902"/>
        <v>Lottery</v>
      </c>
      <c r="V5261" s="5" t="str">
        <f t="shared" si="912"/>
        <v>AWARD</v>
      </c>
      <c r="W5261" s="5" t="b">
        <f t="shared" si="909"/>
        <v>0</v>
      </c>
      <c r="X5261" s="40">
        <f t="shared" ca="1" si="910"/>
        <v>13300</v>
      </c>
      <c r="Y5261" s="30" t="b">
        <f t="shared" ca="1" si="911"/>
        <v>0</v>
      </c>
    </row>
    <row r="5262" spans="1:25" hidden="1">
      <c r="A5262" s="28" t="s">
        <v>5366</v>
      </c>
      <c r="B5262" s="28" t="s">
        <v>5367</v>
      </c>
      <c r="C5262" s="28" t="s">
        <v>5062</v>
      </c>
      <c r="D5262" s="28" t="s">
        <v>2842</v>
      </c>
      <c r="E5262" s="29">
        <v>42460</v>
      </c>
      <c r="F5262" s="28" t="s">
        <v>4912</v>
      </c>
      <c r="G5262" s="30">
        <v>1589</v>
      </c>
      <c r="H5262" s="28" t="s">
        <v>16729</v>
      </c>
      <c r="I5262" s="31">
        <v>0</v>
      </c>
      <c r="J5262" s="31">
        <v>2000</v>
      </c>
      <c r="K5262" s="28" t="s">
        <v>16199</v>
      </c>
      <c r="L5262" s="32">
        <f t="shared" si="903"/>
        <v>-2000</v>
      </c>
      <c r="M5262" s="33">
        <f t="shared" si="904"/>
        <v>2000</v>
      </c>
      <c r="N5262" s="34" t="b">
        <v>1</v>
      </c>
      <c r="O5262" s="35">
        <f t="shared" si="905"/>
        <v>2000</v>
      </c>
      <c r="P5262" s="36" t="str">
        <f t="shared" si="906"/>
        <v>G</v>
      </c>
      <c r="Q5262" s="37" t="str">
        <f t="shared" si="907"/>
        <v>All In Ideas</v>
      </c>
      <c r="R5262" s="6" t="str">
        <f t="shared" si="908"/>
        <v>G - All In Ideas</v>
      </c>
      <c r="S5262" s="6" t="str">
        <f>IFERROR(INDEX('Vendor Over-ride'!$C:$C, MATCH($R:$R,'Vendor Over-ride'!$A:$A,0)),"")</f>
        <v>G - All In Ideas</v>
      </c>
      <c r="U5262" s="38" t="str">
        <f t="shared" si="902"/>
        <v>Lottery</v>
      </c>
      <c r="V5262" s="5" t="str">
        <f t="shared" si="912"/>
        <v>AWARD</v>
      </c>
      <c r="W5262" s="5" t="b">
        <f t="shared" si="909"/>
        <v>0</v>
      </c>
      <c r="X5262" s="40">
        <f t="shared" ca="1" si="910"/>
        <v>8000</v>
      </c>
      <c r="Y5262" s="30" t="b">
        <f t="shared" ca="1" si="911"/>
        <v>0</v>
      </c>
    </row>
    <row r="5263" spans="1:25" hidden="1">
      <c r="A5263" s="28" t="s">
        <v>5366</v>
      </c>
      <c r="B5263" s="28" t="s">
        <v>5367</v>
      </c>
      <c r="C5263" s="28" t="s">
        <v>5062</v>
      </c>
      <c r="D5263" s="28" t="s">
        <v>2842</v>
      </c>
      <c r="E5263" s="29">
        <v>42460</v>
      </c>
      <c r="F5263" s="28" t="s">
        <v>4913</v>
      </c>
      <c r="G5263" s="30">
        <v>1589</v>
      </c>
      <c r="H5263" s="28" t="s">
        <v>16730</v>
      </c>
      <c r="I5263" s="31">
        <v>0</v>
      </c>
      <c r="J5263" s="31">
        <v>18750</v>
      </c>
      <c r="K5263" s="28" t="s">
        <v>16731</v>
      </c>
      <c r="L5263" s="32">
        <f t="shared" si="903"/>
        <v>-18750</v>
      </c>
      <c r="M5263" s="33">
        <f t="shared" si="904"/>
        <v>18750</v>
      </c>
      <c r="N5263" s="34" t="b">
        <v>1</v>
      </c>
      <c r="O5263" s="35">
        <f t="shared" si="905"/>
        <v>18750</v>
      </c>
      <c r="P5263" s="36" t="str">
        <f t="shared" si="906"/>
        <v>G</v>
      </c>
      <c r="Q5263" s="37" t="str">
        <f t="shared" si="907"/>
        <v>Hidden Door</v>
      </c>
      <c r="R5263" s="6" t="str">
        <f t="shared" si="908"/>
        <v>G - Hidden Door</v>
      </c>
      <c r="S5263" s="6" t="str">
        <f>IFERROR(INDEX('Vendor Over-ride'!$C:$C, MATCH($R:$R,'Vendor Over-ride'!$A:$A,0)),"")</f>
        <v>G - Hidden Door</v>
      </c>
      <c r="U5263" s="38" t="str">
        <f t="shared" si="902"/>
        <v>Lottery</v>
      </c>
      <c r="V5263" s="5" t="str">
        <f t="shared" si="912"/>
        <v>AWARD</v>
      </c>
      <c r="W5263" s="5" t="b">
        <f t="shared" si="909"/>
        <v>0</v>
      </c>
      <c r="X5263" s="40">
        <f t="shared" ca="1" si="910"/>
        <v>18750</v>
      </c>
      <c r="Y5263" s="30" t="b">
        <f t="shared" ca="1" si="911"/>
        <v>0</v>
      </c>
    </row>
    <row r="5264" spans="1:25" hidden="1">
      <c r="A5264" s="28" t="s">
        <v>5366</v>
      </c>
      <c r="B5264" s="28" t="s">
        <v>5367</v>
      </c>
      <c r="C5264" s="28" t="s">
        <v>5062</v>
      </c>
      <c r="D5264" s="28" t="s">
        <v>2842</v>
      </c>
      <c r="E5264" s="29">
        <v>42460</v>
      </c>
      <c r="F5264" s="28" t="s">
        <v>4914</v>
      </c>
      <c r="G5264" s="30">
        <v>1589</v>
      </c>
      <c r="H5264" s="28" t="s">
        <v>16732</v>
      </c>
      <c r="I5264" s="31">
        <v>0</v>
      </c>
      <c r="J5264" s="31">
        <v>375</v>
      </c>
      <c r="K5264" s="28" t="s">
        <v>16262</v>
      </c>
      <c r="L5264" s="32">
        <f t="shared" si="903"/>
        <v>-375</v>
      </c>
      <c r="M5264" s="33">
        <f t="shared" si="904"/>
        <v>375</v>
      </c>
      <c r="N5264" s="34" t="b">
        <v>1</v>
      </c>
      <c r="O5264" s="35">
        <f t="shared" si="905"/>
        <v>375</v>
      </c>
      <c r="P5264" s="36" t="str">
        <f t="shared" si="906"/>
        <v>I</v>
      </c>
      <c r="Q5264" s="37" t="str">
        <f t="shared" si="907"/>
        <v>Callum Rice</v>
      </c>
      <c r="R5264" s="6" t="str">
        <f t="shared" si="908"/>
        <v>I - Callum Rice</v>
      </c>
      <c r="S5264" s="6" t="str">
        <f>IFERROR(INDEX('Vendor Over-ride'!$C:$C, MATCH($R:$R,'Vendor Over-ride'!$A:$A,0)),"")</f>
        <v>I - Callum Rice</v>
      </c>
      <c r="U5264" s="38" t="str">
        <f t="shared" si="902"/>
        <v>Lottery</v>
      </c>
      <c r="V5264" s="5" t="str">
        <f t="shared" si="912"/>
        <v>AWARD</v>
      </c>
      <c r="W5264" s="5" t="b">
        <f t="shared" si="909"/>
        <v>0</v>
      </c>
      <c r="X5264" s="40">
        <f t="shared" ca="1" si="910"/>
        <v>1500</v>
      </c>
      <c r="Y5264" s="30" t="b">
        <f t="shared" ca="1" si="911"/>
        <v>0</v>
      </c>
    </row>
    <row r="5265" spans="1:25" hidden="1">
      <c r="A5265" s="28" t="s">
        <v>5366</v>
      </c>
      <c r="B5265" s="28" t="s">
        <v>5367</v>
      </c>
      <c r="C5265" s="28" t="s">
        <v>5062</v>
      </c>
      <c r="D5265" s="28" t="s">
        <v>2842</v>
      </c>
      <c r="E5265" s="29">
        <v>42460</v>
      </c>
      <c r="F5265" s="28" t="s">
        <v>4915</v>
      </c>
      <c r="G5265" s="30">
        <v>1589</v>
      </c>
      <c r="H5265" s="28" t="s">
        <v>16733</v>
      </c>
      <c r="I5265" s="31">
        <v>0</v>
      </c>
      <c r="J5265" s="31">
        <v>3750</v>
      </c>
      <c r="K5265" s="28" t="s">
        <v>5687</v>
      </c>
      <c r="L5265" s="32">
        <f t="shared" si="903"/>
        <v>-3750</v>
      </c>
      <c r="M5265" s="33">
        <f t="shared" si="904"/>
        <v>3750</v>
      </c>
      <c r="N5265" s="34" t="b">
        <v>1</v>
      </c>
      <c r="O5265" s="35">
        <f t="shared" si="905"/>
        <v>3750</v>
      </c>
      <c r="P5265" s="36" t="str">
        <f t="shared" si="906"/>
        <v>I</v>
      </c>
      <c r="Q5265" s="37" t="str">
        <f t="shared" si="907"/>
        <v>Dave Milligan</v>
      </c>
      <c r="R5265" s="6" t="str">
        <f t="shared" si="908"/>
        <v>I - Dave Milligan</v>
      </c>
      <c r="S5265" s="6" t="str">
        <f>IFERROR(INDEX('Vendor Over-ride'!$C:$C, MATCH($R:$R,'Vendor Over-ride'!$A:$A,0)),"")</f>
        <v>I - Dave Milligan</v>
      </c>
      <c r="U5265" s="38" t="str">
        <f t="shared" si="902"/>
        <v>Lottery</v>
      </c>
      <c r="V5265" s="5" t="str">
        <f t="shared" si="912"/>
        <v>AWARD</v>
      </c>
      <c r="W5265" s="5" t="b">
        <f t="shared" si="909"/>
        <v>0</v>
      </c>
      <c r="X5265" s="40">
        <f t="shared" ca="1" si="910"/>
        <v>3750</v>
      </c>
      <c r="Y5265" s="30" t="b">
        <f t="shared" ca="1" si="911"/>
        <v>0</v>
      </c>
    </row>
    <row r="5266" spans="1:25" hidden="1">
      <c r="A5266" s="28" t="s">
        <v>5366</v>
      </c>
      <c r="B5266" s="28" t="s">
        <v>5367</v>
      </c>
      <c r="C5266" s="28" t="s">
        <v>5062</v>
      </c>
      <c r="D5266" s="28" t="s">
        <v>2842</v>
      </c>
      <c r="E5266" s="29">
        <v>42460</v>
      </c>
      <c r="F5266" s="28" t="s">
        <v>4916</v>
      </c>
      <c r="G5266" s="30">
        <v>1589</v>
      </c>
      <c r="H5266" s="28" t="s">
        <v>16734</v>
      </c>
      <c r="I5266" s="31">
        <v>0</v>
      </c>
      <c r="J5266" s="31">
        <v>1250</v>
      </c>
      <c r="K5266" s="28" t="s">
        <v>5758</v>
      </c>
      <c r="L5266" s="32">
        <f t="shared" si="903"/>
        <v>-1250</v>
      </c>
      <c r="M5266" s="33">
        <f t="shared" si="904"/>
        <v>1250</v>
      </c>
      <c r="N5266" s="34" t="b">
        <v>1</v>
      </c>
      <c r="O5266" s="35">
        <f t="shared" si="905"/>
        <v>1250</v>
      </c>
      <c r="P5266" s="36" t="str">
        <f t="shared" si="906"/>
        <v>I</v>
      </c>
      <c r="Q5266" s="37" t="str">
        <f t="shared" si="907"/>
        <v>Katy Wilson</v>
      </c>
      <c r="R5266" s="6" t="str">
        <f t="shared" si="908"/>
        <v>I - Katy Wilson</v>
      </c>
      <c r="S5266" s="6" t="str">
        <f>IFERROR(INDEX('Vendor Over-ride'!$C:$C, MATCH($R:$R,'Vendor Over-ride'!$A:$A,0)),"")</f>
        <v>I - Katy Wilson</v>
      </c>
      <c r="U5266" s="38" t="str">
        <f t="shared" si="902"/>
        <v>Lottery</v>
      </c>
      <c r="V5266" s="5" t="str">
        <f t="shared" si="912"/>
        <v>AWARD</v>
      </c>
      <c r="W5266" s="5" t="b">
        <f t="shared" si="909"/>
        <v>0</v>
      </c>
      <c r="X5266" s="40">
        <f t="shared" ca="1" si="910"/>
        <v>1250</v>
      </c>
      <c r="Y5266" s="30" t="b">
        <f t="shared" ca="1" si="911"/>
        <v>0</v>
      </c>
    </row>
    <row r="5267" spans="1:25">
      <c r="A5267" s="28" t="s">
        <v>5366</v>
      </c>
      <c r="B5267" s="28" t="s">
        <v>5367</v>
      </c>
      <c r="C5267" s="28" t="s">
        <v>5062</v>
      </c>
      <c r="D5267" s="28" t="s">
        <v>2842</v>
      </c>
      <c r="E5267" s="29">
        <v>42460</v>
      </c>
      <c r="F5267" s="28" t="s">
        <v>4917</v>
      </c>
      <c r="G5267" s="30">
        <v>1589</v>
      </c>
      <c r="H5267" s="28" t="s">
        <v>16735</v>
      </c>
      <c r="I5267" s="31">
        <v>0</v>
      </c>
      <c r="J5267" s="31">
        <v>30000</v>
      </c>
      <c r="K5267" s="28" t="s">
        <v>13877</v>
      </c>
      <c r="L5267" s="32">
        <f t="shared" si="903"/>
        <v>-30000</v>
      </c>
      <c r="M5267" s="33">
        <f t="shared" si="904"/>
        <v>30000</v>
      </c>
      <c r="N5267" s="34" t="b">
        <v>1</v>
      </c>
      <c r="O5267" s="35">
        <f t="shared" si="905"/>
        <v>30000</v>
      </c>
      <c r="P5267" s="36" t="str">
        <f t="shared" si="906"/>
        <v>I</v>
      </c>
      <c r="Q5267" s="37" t="str">
        <f t="shared" si="907"/>
        <v>SDI Productions Ltd</v>
      </c>
      <c r="R5267" s="6" t="str">
        <f t="shared" si="908"/>
        <v>I - SDI Productions Ltd</v>
      </c>
      <c r="S5267" s="6" t="str">
        <f>IFERROR(INDEX('Vendor Over-ride'!$C:$C, MATCH($R:$R,'Vendor Over-ride'!$A:$A,0)),"")</f>
        <v>I - Scottish Documentary Institute</v>
      </c>
      <c r="U5267" s="38" t="str">
        <f t="shared" si="902"/>
        <v>Lottery</v>
      </c>
      <c r="V5267" s="5" t="str">
        <f t="shared" si="912"/>
        <v>AWARD</v>
      </c>
      <c r="W5267" s="5" t="b">
        <f t="shared" si="909"/>
        <v>1</v>
      </c>
      <c r="X5267" s="40">
        <f t="shared" ca="1" si="910"/>
        <v>329625</v>
      </c>
      <c r="Y5267" s="30" t="b">
        <f t="shared" ca="1" si="911"/>
        <v>1</v>
      </c>
    </row>
    <row r="5268" spans="1:25">
      <c r="A5268" s="28" t="s">
        <v>5366</v>
      </c>
      <c r="B5268" s="28" t="s">
        <v>5367</v>
      </c>
      <c r="C5268" s="28" t="s">
        <v>5062</v>
      </c>
      <c r="D5268" s="28" t="s">
        <v>2842</v>
      </c>
      <c r="E5268" s="29">
        <v>42460</v>
      </c>
      <c r="F5268" s="28" t="s">
        <v>4918</v>
      </c>
      <c r="G5268" s="30">
        <v>1589</v>
      </c>
      <c r="H5268" s="28" t="s">
        <v>16736</v>
      </c>
      <c r="I5268" s="31">
        <v>0</v>
      </c>
      <c r="J5268" s="31">
        <v>2250</v>
      </c>
      <c r="K5268" s="28" t="s">
        <v>15509</v>
      </c>
      <c r="L5268" s="32">
        <f t="shared" si="903"/>
        <v>-2250</v>
      </c>
      <c r="M5268" s="33">
        <f t="shared" si="904"/>
        <v>2250</v>
      </c>
      <c r="N5268" s="34" t="b">
        <v>1</v>
      </c>
      <c r="O5268" s="35">
        <f t="shared" si="905"/>
        <v>2250</v>
      </c>
      <c r="P5268" s="36" t="str">
        <f t="shared" si="906"/>
        <v>I</v>
      </c>
      <c r="Q5268" s="37" t="str">
        <f t="shared" si="907"/>
        <v>SDI Productions Ltd</v>
      </c>
      <c r="R5268" s="6" t="str">
        <f t="shared" si="908"/>
        <v>I - SDI Productions Ltd</v>
      </c>
      <c r="S5268" s="6" t="str">
        <f>IFERROR(INDEX('Vendor Over-ride'!$C:$C, MATCH($R:$R,'Vendor Over-ride'!$A:$A,0)),"")</f>
        <v>I - Scottish Documentary Institute</v>
      </c>
      <c r="U5268" s="38" t="str">
        <f t="shared" si="902"/>
        <v>Lottery</v>
      </c>
      <c r="V5268" s="5" t="str">
        <f t="shared" si="912"/>
        <v>AWARD</v>
      </c>
      <c r="W5268" s="5" t="b">
        <f t="shared" si="909"/>
        <v>0</v>
      </c>
      <c r="X5268" s="40">
        <f t="shared" ca="1" si="910"/>
        <v>329625</v>
      </c>
      <c r="Y5268" s="30" t="b">
        <f t="shared" ca="1" si="911"/>
        <v>1</v>
      </c>
    </row>
    <row r="5269" spans="1:25">
      <c r="A5269" s="28" t="s">
        <v>5366</v>
      </c>
      <c r="B5269" s="28" t="s">
        <v>5367</v>
      </c>
      <c r="C5269" s="28" t="s">
        <v>5062</v>
      </c>
      <c r="D5269" s="28" t="s">
        <v>2842</v>
      </c>
      <c r="E5269" s="29">
        <v>42460</v>
      </c>
      <c r="F5269" s="28" t="s">
        <v>4919</v>
      </c>
      <c r="G5269" s="30">
        <v>1589</v>
      </c>
      <c r="H5269" s="28" t="s">
        <v>16737</v>
      </c>
      <c r="I5269" s="31">
        <v>0</v>
      </c>
      <c r="J5269" s="31">
        <v>6000</v>
      </c>
      <c r="K5269" s="28" t="s">
        <v>5643</v>
      </c>
      <c r="L5269" s="32">
        <f t="shared" si="903"/>
        <v>-6000</v>
      </c>
      <c r="M5269" s="33">
        <f t="shared" si="904"/>
        <v>6000</v>
      </c>
      <c r="N5269" s="34" t="b">
        <v>1</v>
      </c>
      <c r="O5269" s="35">
        <f t="shared" si="905"/>
        <v>6000</v>
      </c>
      <c r="P5269" s="36" t="str">
        <f t="shared" si="906"/>
        <v>I</v>
      </c>
      <c r="Q5269" s="37" t="str">
        <f t="shared" si="907"/>
        <v>Sigma Films</v>
      </c>
      <c r="R5269" s="6" t="str">
        <f t="shared" si="908"/>
        <v>I - Sigma Films</v>
      </c>
      <c r="S5269" s="6" t="str">
        <f>IFERROR(INDEX('Vendor Over-ride'!$C:$C, MATCH($R:$R,'Vendor Over-ride'!$A:$A,0)),"")</f>
        <v>I - Sigma Films</v>
      </c>
      <c r="U5269" s="38" t="str">
        <f t="shared" si="902"/>
        <v>Lottery</v>
      </c>
      <c r="V5269" s="5" t="str">
        <f t="shared" si="912"/>
        <v>AWARD</v>
      </c>
      <c r="W5269" s="5" t="b">
        <f t="shared" si="909"/>
        <v>0</v>
      </c>
      <c r="X5269" s="40">
        <f t="shared" ca="1" si="910"/>
        <v>285930</v>
      </c>
      <c r="Y5269" s="30" t="b">
        <f t="shared" ca="1" si="911"/>
        <v>1</v>
      </c>
    </row>
    <row r="5270" spans="1:25" hidden="1">
      <c r="A5270" s="28" t="s">
        <v>5366</v>
      </c>
      <c r="B5270" s="28" t="s">
        <v>5367</v>
      </c>
      <c r="C5270" s="28" t="s">
        <v>5062</v>
      </c>
      <c r="D5270" s="28" t="s">
        <v>2842</v>
      </c>
      <c r="E5270" s="29">
        <v>42460</v>
      </c>
      <c r="F5270" s="28" t="s">
        <v>4920</v>
      </c>
      <c r="G5270" s="30">
        <v>1589</v>
      </c>
      <c r="H5270" s="28" t="s">
        <v>16738</v>
      </c>
      <c r="I5270" s="31">
        <v>0</v>
      </c>
      <c r="J5270" s="31">
        <v>1850</v>
      </c>
      <c r="K5270" s="28" t="s">
        <v>5554</v>
      </c>
      <c r="L5270" s="32">
        <f t="shared" si="903"/>
        <v>-1850</v>
      </c>
      <c r="M5270" s="33">
        <f t="shared" si="904"/>
        <v>1850</v>
      </c>
      <c r="N5270" s="34" t="b">
        <v>1</v>
      </c>
      <c r="O5270" s="35">
        <f t="shared" si="905"/>
        <v>1850</v>
      </c>
      <c r="P5270" s="36" t="str">
        <f t="shared" si="906"/>
        <v>T</v>
      </c>
      <c r="Q5270" s="37" t="str">
        <f t="shared" si="907"/>
        <v>Creative Carbon Scotland</v>
      </c>
      <c r="R5270" s="6" t="str">
        <f t="shared" si="908"/>
        <v>T - Creative Carbon Scotland</v>
      </c>
      <c r="S5270" s="6" t="str">
        <f>IFERROR(INDEX('Vendor Over-ride'!$C:$C, MATCH($R:$R,'Vendor Over-ride'!$A:$A,0)),"")</f>
        <v>T - CREATIVE CARBON SCOTLAND</v>
      </c>
      <c r="U5270" s="38" t="str">
        <f t="shared" si="902"/>
        <v>Lottery</v>
      </c>
      <c r="V5270" s="5" t="str">
        <f t="shared" si="912"/>
        <v>TRADE</v>
      </c>
      <c r="W5270" s="5" t="b">
        <f t="shared" si="909"/>
        <v>0</v>
      </c>
      <c r="X5270" s="40">
        <f t="shared" ca="1" si="910"/>
        <v>1850</v>
      </c>
      <c r="Y5270" s="30" t="b">
        <f t="shared" ca="1" si="911"/>
        <v>0</v>
      </c>
    </row>
    <row r="5271" spans="1:25" hidden="1">
      <c r="A5271" s="28" t="s">
        <v>5366</v>
      </c>
      <c r="B5271" s="28" t="s">
        <v>5367</v>
      </c>
      <c r="C5271" s="28" t="s">
        <v>5062</v>
      </c>
      <c r="D5271" s="28" t="s">
        <v>2842</v>
      </c>
      <c r="E5271" s="29">
        <v>42460</v>
      </c>
      <c r="F5271" s="28" t="s">
        <v>4921</v>
      </c>
      <c r="G5271" s="30">
        <v>1589</v>
      </c>
      <c r="H5271" s="28" t="s">
        <v>16739</v>
      </c>
      <c r="I5271" s="31">
        <v>0</v>
      </c>
      <c r="J5271" s="31">
        <v>850</v>
      </c>
      <c r="K5271" s="28" t="s">
        <v>16740</v>
      </c>
      <c r="L5271" s="32">
        <f t="shared" si="903"/>
        <v>-850</v>
      </c>
      <c r="M5271" s="33">
        <f t="shared" si="904"/>
        <v>850</v>
      </c>
      <c r="N5271" s="34" t="b">
        <v>1</v>
      </c>
      <c r="O5271" s="35">
        <f t="shared" si="905"/>
        <v>850</v>
      </c>
      <c r="P5271" s="36" t="str">
        <f t="shared" si="906"/>
        <v>T</v>
      </c>
      <c r="Q5271" s="37" t="str">
        <f t="shared" si="907"/>
        <v>The Stirling Highland Hotel (The Hotel Collection)</v>
      </c>
      <c r="R5271" s="6" t="str">
        <f t="shared" si="908"/>
        <v>T - The Stirling Highland Hotel (The Hotel Collection)</v>
      </c>
      <c r="S5271" s="6" t="str">
        <f>IFERROR(INDEX('Vendor Over-ride'!$C:$C, MATCH($R:$R,'Vendor Over-ride'!$A:$A,0)),"")</f>
        <v>T - Stirling Highland Hotel (The Hotel Collection), The</v>
      </c>
      <c r="U5271" s="38" t="str">
        <f t="shared" si="902"/>
        <v>Lottery</v>
      </c>
      <c r="V5271" s="5" t="str">
        <f t="shared" si="912"/>
        <v>TRADE</v>
      </c>
      <c r="W5271" s="5" t="b">
        <f t="shared" si="909"/>
        <v>0</v>
      </c>
      <c r="X5271" s="40">
        <f t="shared" ca="1" si="910"/>
        <v>850</v>
      </c>
      <c r="Y5271" s="30" t="b">
        <f t="shared" ca="1" si="911"/>
        <v>0</v>
      </c>
    </row>
    <row r="5272" spans="1:25" hidden="1">
      <c r="A5272" s="28" t="s">
        <v>5366</v>
      </c>
      <c r="B5272" s="28" t="s">
        <v>5367</v>
      </c>
      <c r="C5272" s="28" t="s">
        <v>5062</v>
      </c>
      <c r="D5272" s="28" t="s">
        <v>2842</v>
      </c>
      <c r="E5272" s="29">
        <v>42460</v>
      </c>
      <c r="F5272" s="28" t="s">
        <v>4922</v>
      </c>
      <c r="G5272" s="30">
        <v>1589</v>
      </c>
      <c r="H5272" s="28" t="s">
        <v>16741</v>
      </c>
      <c r="I5272" s="31">
        <v>0</v>
      </c>
      <c r="J5272" s="31">
        <v>1500</v>
      </c>
      <c r="K5272" s="28" t="s">
        <v>16489</v>
      </c>
      <c r="L5272" s="32">
        <f t="shared" si="903"/>
        <v>-1500</v>
      </c>
      <c r="M5272" s="33">
        <f t="shared" si="904"/>
        <v>1500</v>
      </c>
      <c r="N5272" s="34" t="b">
        <v>1</v>
      </c>
      <c r="O5272" s="35">
        <f t="shared" si="905"/>
        <v>1500</v>
      </c>
      <c r="P5272" s="36" t="str">
        <f t="shared" si="906"/>
        <v>T</v>
      </c>
      <c r="Q5272" s="37" t="str">
        <f t="shared" si="907"/>
        <v>YouthLink Scotland</v>
      </c>
      <c r="R5272" s="6" t="str">
        <f t="shared" si="908"/>
        <v>T - YouthLink Scotland</v>
      </c>
      <c r="S5272" s="6" t="str">
        <f>IFERROR(INDEX('Vendor Over-ride'!$C:$C, MATCH($R:$R,'Vendor Over-ride'!$A:$A,0)),"")</f>
        <v>T - Youthlink Scotland</v>
      </c>
      <c r="U5272" s="38" t="str">
        <f t="shared" si="902"/>
        <v>Lottery</v>
      </c>
      <c r="V5272" s="5" t="str">
        <f t="shared" si="912"/>
        <v>TRADE</v>
      </c>
      <c r="W5272" s="5" t="b">
        <f t="shared" si="909"/>
        <v>0</v>
      </c>
      <c r="X5272" s="40">
        <f t="shared" ca="1" si="910"/>
        <v>3900</v>
      </c>
      <c r="Y5272" s="30" t="b">
        <f t="shared" ca="1" si="911"/>
        <v>0</v>
      </c>
    </row>
    <row r="5273" spans="1:25" hidden="1">
      <c r="A5273" s="28" t="s">
        <v>5366</v>
      </c>
      <c r="B5273" s="28" t="s">
        <v>5367</v>
      </c>
      <c r="C5273" s="28" t="s">
        <v>5062</v>
      </c>
      <c r="D5273" s="28" t="s">
        <v>2986</v>
      </c>
      <c r="E5273" s="29">
        <v>42440</v>
      </c>
      <c r="F5273" s="28" t="s">
        <v>16742</v>
      </c>
      <c r="G5273" s="30">
        <v>1563</v>
      </c>
      <c r="H5273" s="28" t="s">
        <v>16743</v>
      </c>
      <c r="I5273" s="31">
        <v>7000</v>
      </c>
      <c r="J5273" s="31">
        <v>0</v>
      </c>
      <c r="K5273" s="28" t="s">
        <v>16744</v>
      </c>
      <c r="L5273" s="32">
        <f t="shared" si="903"/>
        <v>7000</v>
      </c>
      <c r="M5273" s="33">
        <f t="shared" si="904"/>
        <v>7000</v>
      </c>
      <c r="N5273" s="34" t="b">
        <v>0</v>
      </c>
      <c r="O5273" s="35">
        <f t="shared" si="905"/>
        <v>0</v>
      </c>
      <c r="P5273" s="36" t="str">
        <f t="shared" si="906"/>
        <v>T</v>
      </c>
      <c r="Q5273" s="37" t="str">
        <f t="shared" si="907"/>
        <v>Impact Arts Projects Ltd</v>
      </c>
      <c r="R5273" s="6" t="str">
        <f t="shared" si="908"/>
        <v>T - Impact Arts Projects Ltd</v>
      </c>
      <c r="S5273" s="6" t="str">
        <f>IFERROR(INDEX('Vendor Over-ride'!$C:$C, MATCH($R:$R,'Vendor Over-ride'!$A:$A,0)),"")</f>
        <v>T - Impact Arts Projects Ltd</v>
      </c>
      <c r="U5273" s="38" t="str">
        <f t="shared" si="902"/>
        <v>Lottery</v>
      </c>
      <c r="V5273" s="5" t="str">
        <f t="shared" si="912"/>
        <v>TRADE</v>
      </c>
      <c r="W5273" s="5" t="b">
        <f t="shared" si="909"/>
        <v>0</v>
      </c>
      <c r="X5273" s="40">
        <f t="shared" ca="1" si="910"/>
        <v>0</v>
      </c>
      <c r="Y5273" s="30" t="b">
        <f t="shared" ca="1" si="911"/>
        <v>0</v>
      </c>
    </row>
    <row r="5274" spans="1:25" hidden="1">
      <c r="A5274" s="28" t="s">
        <v>5366</v>
      </c>
      <c r="B5274" s="28" t="s">
        <v>5367</v>
      </c>
      <c r="C5274" s="28" t="s">
        <v>5062</v>
      </c>
      <c r="D5274" s="28" t="s">
        <v>2986</v>
      </c>
      <c r="E5274" s="29">
        <v>42433</v>
      </c>
      <c r="F5274" s="28" t="s">
        <v>16745</v>
      </c>
      <c r="G5274" s="30">
        <v>1564</v>
      </c>
      <c r="H5274" s="28" t="s">
        <v>16746</v>
      </c>
      <c r="I5274" s="31">
        <v>2444.56</v>
      </c>
      <c r="J5274" s="31">
        <v>0</v>
      </c>
      <c r="K5274" s="28" t="s">
        <v>5487</v>
      </c>
      <c r="L5274" s="32">
        <f t="shared" si="903"/>
        <v>2444.56</v>
      </c>
      <c r="M5274" s="33">
        <f t="shared" si="904"/>
        <v>2444.56</v>
      </c>
      <c r="N5274" s="34" t="b">
        <v>0</v>
      </c>
      <c r="O5274" s="35">
        <f t="shared" si="905"/>
        <v>0</v>
      </c>
      <c r="P5274" s="36" t="str">
        <f t="shared" si="906"/>
        <v>T</v>
      </c>
      <c r="Q5274" s="37" t="str">
        <f t="shared" si="907"/>
        <v>Stichting Freeway Custody</v>
      </c>
      <c r="R5274" s="6" t="str">
        <f t="shared" si="908"/>
        <v>T - Stichting Freeway Custody</v>
      </c>
      <c r="S5274" s="6" t="str">
        <f>IFERROR(INDEX('Vendor Over-ride'!$C:$C, MATCH($R:$R,'Vendor Over-ride'!$A:$A,0)),"")</f>
        <v>T - Stichting Freeway Custody</v>
      </c>
      <c r="U5274" s="38" t="str">
        <f t="shared" si="902"/>
        <v>Lottery</v>
      </c>
      <c r="V5274" s="5" t="str">
        <f t="shared" si="912"/>
        <v>TRADE</v>
      </c>
      <c r="W5274" s="5" t="b">
        <f t="shared" si="909"/>
        <v>0</v>
      </c>
      <c r="X5274" s="40">
        <f t="shared" ca="1" si="910"/>
        <v>0</v>
      </c>
      <c r="Y5274" s="30" t="b">
        <f t="shared" ca="1" si="911"/>
        <v>0</v>
      </c>
    </row>
    <row r="5275" spans="1:25" hidden="1">
      <c r="A5275" s="28" t="s">
        <v>5366</v>
      </c>
      <c r="B5275" s="28" t="s">
        <v>5367</v>
      </c>
      <c r="C5275" s="28" t="s">
        <v>5062</v>
      </c>
      <c r="D5275" s="28" t="s">
        <v>2986</v>
      </c>
      <c r="E5275" s="29">
        <v>42439</v>
      </c>
      <c r="F5275" s="28" t="s">
        <v>16747</v>
      </c>
      <c r="G5275" s="30">
        <v>1570</v>
      </c>
      <c r="H5275" s="28" t="s">
        <v>16748</v>
      </c>
      <c r="I5275" s="31">
        <v>1107.74</v>
      </c>
      <c r="J5275" s="31">
        <v>0</v>
      </c>
      <c r="K5275" s="28" t="s">
        <v>5506</v>
      </c>
      <c r="L5275" s="32">
        <f t="shared" si="903"/>
        <v>1107.74</v>
      </c>
      <c r="M5275" s="33">
        <f t="shared" si="904"/>
        <v>1107.74</v>
      </c>
      <c r="N5275" s="34" t="b">
        <v>0</v>
      </c>
      <c r="O5275" s="35">
        <f t="shared" si="905"/>
        <v>0</v>
      </c>
      <c r="P5275" s="36" t="str">
        <f t="shared" si="906"/>
        <v>T</v>
      </c>
      <c r="Q5275" s="37" t="str">
        <f t="shared" si="907"/>
        <v>Fintage Collection Account</v>
      </c>
      <c r="R5275" s="6" t="str">
        <f t="shared" si="908"/>
        <v>T - Fintage Collection Account</v>
      </c>
      <c r="S5275" s="6" t="str">
        <f>IFERROR(INDEX('Vendor Over-ride'!$C:$C, MATCH($R:$R,'Vendor Over-ride'!$A:$A,0)),"")</f>
        <v>T - Fintage Collection Account</v>
      </c>
      <c r="U5275" s="38" t="str">
        <f t="shared" si="902"/>
        <v>Lottery</v>
      </c>
      <c r="V5275" s="5" t="str">
        <f t="shared" si="912"/>
        <v>TRADE</v>
      </c>
      <c r="W5275" s="5" t="b">
        <f t="shared" si="909"/>
        <v>0</v>
      </c>
      <c r="X5275" s="40">
        <f t="shared" ca="1" si="910"/>
        <v>0</v>
      </c>
      <c r="Y5275" s="30" t="b">
        <f t="shared" ca="1" si="911"/>
        <v>0</v>
      </c>
    </row>
    <row r="5276" spans="1:25" hidden="1">
      <c r="A5276" s="28" t="s">
        <v>5366</v>
      </c>
      <c r="B5276" s="28" t="s">
        <v>5367</v>
      </c>
      <c r="C5276" s="28" t="s">
        <v>5062</v>
      </c>
      <c r="D5276" s="28" t="s">
        <v>2986</v>
      </c>
      <c r="E5276" s="29">
        <v>42438</v>
      </c>
      <c r="F5276" s="28" t="s">
        <v>16749</v>
      </c>
      <c r="G5276" s="30">
        <v>1580</v>
      </c>
      <c r="H5276" s="28" t="s">
        <v>16750</v>
      </c>
      <c r="I5276" s="31">
        <v>582926.15</v>
      </c>
      <c r="J5276" s="31">
        <v>0</v>
      </c>
      <c r="K5276" s="28" t="s">
        <v>5430</v>
      </c>
      <c r="L5276" s="32">
        <f t="shared" si="903"/>
        <v>582926.15</v>
      </c>
      <c r="M5276" s="33">
        <f t="shared" si="904"/>
        <v>582926.15</v>
      </c>
      <c r="N5276" s="34" t="b">
        <v>0</v>
      </c>
      <c r="O5276" s="35">
        <f t="shared" si="905"/>
        <v>0</v>
      </c>
      <c r="P5276" s="36" t="str">
        <f t="shared" si="906"/>
        <v>T</v>
      </c>
      <c r="Q5276" s="37" t="str">
        <f t="shared" si="907"/>
        <v>National Lottery Distribution Fund</v>
      </c>
      <c r="R5276" s="6" t="str">
        <f t="shared" si="908"/>
        <v>T - National Lottery Distribution Fund</v>
      </c>
      <c r="S5276" s="6" t="str">
        <f>IFERROR(INDEX('Vendor Over-ride'!$C:$C, MATCH($R:$R,'Vendor Over-ride'!$A:$A,0)),"")</f>
        <v>T - National Lottery Distribution Fund</v>
      </c>
      <c r="U5276" s="38" t="str">
        <f t="shared" si="902"/>
        <v>Lottery</v>
      </c>
      <c r="V5276" s="5" t="str">
        <f t="shared" si="912"/>
        <v>TRADE</v>
      </c>
      <c r="W5276" s="5" t="b">
        <f t="shared" si="909"/>
        <v>0</v>
      </c>
      <c r="X5276" s="40">
        <f t="shared" ca="1" si="910"/>
        <v>0</v>
      </c>
      <c r="Y5276" s="30" t="b">
        <f t="shared" ca="1" si="911"/>
        <v>0</v>
      </c>
    </row>
    <row r="5277" spans="1:25" hidden="1">
      <c r="A5277" s="28" t="s">
        <v>5366</v>
      </c>
      <c r="B5277" s="28" t="s">
        <v>5367</v>
      </c>
      <c r="C5277" s="28" t="s">
        <v>5062</v>
      </c>
      <c r="D5277" s="28" t="s">
        <v>2986</v>
      </c>
      <c r="E5277" s="29">
        <v>42451</v>
      </c>
      <c r="F5277" s="28" t="s">
        <v>16751</v>
      </c>
      <c r="G5277" s="30">
        <v>1584</v>
      </c>
      <c r="H5277" s="28" t="s">
        <v>16752</v>
      </c>
      <c r="I5277" s="31">
        <v>118360</v>
      </c>
      <c r="J5277" s="31">
        <v>0</v>
      </c>
      <c r="K5277" s="28" t="s">
        <v>5722</v>
      </c>
      <c r="L5277" s="32">
        <f t="shared" si="903"/>
        <v>118360</v>
      </c>
      <c r="M5277" s="33">
        <f t="shared" si="904"/>
        <v>118360</v>
      </c>
      <c r="N5277" s="34" t="b">
        <v>0</v>
      </c>
      <c r="O5277" s="35">
        <f t="shared" si="905"/>
        <v>0</v>
      </c>
      <c r="P5277" s="36" t="str">
        <f t="shared" si="906"/>
        <v>T</v>
      </c>
      <c r="Q5277" s="37" t="str">
        <f t="shared" si="907"/>
        <v>The British Film Institute</v>
      </c>
      <c r="R5277" s="6" t="str">
        <f t="shared" si="908"/>
        <v>T - The British Film Institute</v>
      </c>
      <c r="S5277" s="6" t="str">
        <f>IFERROR(INDEX('Vendor Over-ride'!$C:$C, MATCH($R:$R,'Vendor Over-ride'!$A:$A,0)),"")</f>
        <v>T - British Film Institute, The</v>
      </c>
      <c r="U5277" s="38" t="str">
        <f t="shared" si="902"/>
        <v>Lottery</v>
      </c>
      <c r="V5277" s="5" t="str">
        <f t="shared" si="912"/>
        <v>TRADE</v>
      </c>
      <c r="W5277" s="5" t="b">
        <f t="shared" si="909"/>
        <v>0</v>
      </c>
      <c r="X5277" s="40">
        <f t="shared" ca="1" si="910"/>
        <v>0</v>
      </c>
      <c r="Y5277" s="30" t="b">
        <f t="shared" ca="1" si="911"/>
        <v>0</v>
      </c>
    </row>
    <row r="5278" spans="1:25" hidden="1">
      <c r="A5278" s="28" t="s">
        <v>5366</v>
      </c>
      <c r="B5278" s="28" t="s">
        <v>5367</v>
      </c>
      <c r="C5278" s="28" t="s">
        <v>5062</v>
      </c>
      <c r="D5278" s="28" t="s">
        <v>2986</v>
      </c>
      <c r="E5278" s="29">
        <v>42452</v>
      </c>
      <c r="F5278" s="28" t="s">
        <v>16753</v>
      </c>
      <c r="G5278" s="30">
        <v>1585</v>
      </c>
      <c r="H5278" s="28" t="s">
        <v>16754</v>
      </c>
      <c r="I5278" s="31">
        <v>7500</v>
      </c>
      <c r="J5278" s="31">
        <v>0</v>
      </c>
      <c r="K5278" s="28" t="s">
        <v>16755</v>
      </c>
      <c r="L5278" s="32">
        <f t="shared" si="903"/>
        <v>7500</v>
      </c>
      <c r="M5278" s="33">
        <f t="shared" si="904"/>
        <v>7500</v>
      </c>
      <c r="N5278" s="34" t="b">
        <v>0</v>
      </c>
      <c r="O5278" s="35">
        <f t="shared" si="905"/>
        <v>0</v>
      </c>
      <c r="P5278" s="36" t="str">
        <f t="shared" si="906"/>
        <v>T</v>
      </c>
      <c r="Q5278" s="37" t="str">
        <f t="shared" si="907"/>
        <v>Proiseact nan Ealan</v>
      </c>
      <c r="R5278" s="6" t="str">
        <f t="shared" si="908"/>
        <v>T - Proiseact nan Ealan</v>
      </c>
      <c r="S5278" s="6" t="str">
        <f>IFERROR(INDEX('Vendor Over-ride'!$C:$C, MATCH($R:$R,'Vendor Over-ride'!$A:$A,0)),"")</f>
        <v>T - Proiseact nan Ealan</v>
      </c>
      <c r="U5278" s="38" t="str">
        <f t="shared" si="902"/>
        <v>Lottery</v>
      </c>
      <c r="V5278" s="5" t="str">
        <f t="shared" si="912"/>
        <v>TRADE</v>
      </c>
      <c r="W5278" s="5" t="b">
        <f t="shared" si="909"/>
        <v>0</v>
      </c>
      <c r="X5278" s="40">
        <f t="shared" ca="1" si="910"/>
        <v>0</v>
      </c>
      <c r="Y5278" s="30" t="b">
        <f t="shared" ca="1" si="911"/>
        <v>0</v>
      </c>
    </row>
    <row r="5279" spans="1:25" hidden="1">
      <c r="A5279" s="28" t="s">
        <v>5366</v>
      </c>
      <c r="B5279" s="28" t="s">
        <v>5367</v>
      </c>
      <c r="C5279" s="28" t="s">
        <v>5062</v>
      </c>
      <c r="D5279" s="28" t="s">
        <v>2990</v>
      </c>
      <c r="E5279" s="29">
        <v>42450</v>
      </c>
      <c r="F5279" s="28"/>
      <c r="G5279" s="30">
        <v>1571</v>
      </c>
      <c r="H5279" s="28" t="s">
        <v>16756</v>
      </c>
      <c r="I5279" s="31">
        <v>150</v>
      </c>
      <c r="J5279" s="31">
        <v>0</v>
      </c>
      <c r="K5279" s="28"/>
      <c r="L5279" s="32">
        <f t="shared" si="903"/>
        <v>150</v>
      </c>
      <c r="M5279" s="33">
        <f t="shared" si="904"/>
        <v>150</v>
      </c>
      <c r="N5279" s="34" t="b">
        <v>0</v>
      </c>
      <c r="O5279" s="35">
        <f t="shared" si="905"/>
        <v>0</v>
      </c>
      <c r="P5279" s="36" t="str">
        <f t="shared" si="906"/>
        <v/>
      </c>
      <c r="Q5279" s="37" t="e">
        <f t="shared" si="907"/>
        <v>#VALUE!</v>
      </c>
      <c r="R5279" s="6" t="e">
        <f t="shared" si="908"/>
        <v>#VALUE!</v>
      </c>
      <c r="S5279" s="6" t="str">
        <f>IFERROR(INDEX('Vendor Over-ride'!$C:$C, MATCH($R:$R,'Vendor Over-ride'!$A:$A,0)),"")</f>
        <v/>
      </c>
      <c r="U5279" s="38" t="str">
        <f t="shared" si="902"/>
        <v>Lottery</v>
      </c>
      <c r="V5279" s="5" t="str">
        <f t="shared" si="912"/>
        <v/>
      </c>
      <c r="W5279" s="5" t="b">
        <f t="shared" si="909"/>
        <v>0</v>
      </c>
      <c r="X5279" s="40">
        <f t="shared" ca="1" si="910"/>
        <v>334393.72000000003</v>
      </c>
      <c r="Y5279" s="30" t="b">
        <f t="shared" ca="1" si="911"/>
        <v>1</v>
      </c>
    </row>
    <row r="5280" spans="1:25" hidden="1">
      <c r="A5280" s="28" t="s">
        <v>5366</v>
      </c>
      <c r="B5280" s="28" t="s">
        <v>5367</v>
      </c>
      <c r="C5280" s="28" t="s">
        <v>5062</v>
      </c>
      <c r="D5280" s="28" t="s">
        <v>2990</v>
      </c>
      <c r="E5280" s="29">
        <v>42460</v>
      </c>
      <c r="F5280" s="28"/>
      <c r="G5280" s="30">
        <v>1586</v>
      </c>
      <c r="H5280" s="28" t="s">
        <v>16757</v>
      </c>
      <c r="I5280" s="31">
        <v>0</v>
      </c>
      <c r="J5280" s="31">
        <v>1000000</v>
      </c>
      <c r="K5280" s="28"/>
      <c r="L5280" s="32">
        <f t="shared" si="903"/>
        <v>-1000000</v>
      </c>
      <c r="M5280" s="33">
        <f t="shared" si="904"/>
        <v>1000000</v>
      </c>
      <c r="N5280" s="34" t="b">
        <v>0</v>
      </c>
      <c r="O5280" s="35">
        <f t="shared" si="905"/>
        <v>0</v>
      </c>
      <c r="P5280" s="36" t="str">
        <f t="shared" si="906"/>
        <v/>
      </c>
      <c r="Q5280" s="37" t="e">
        <f t="shared" si="907"/>
        <v>#VALUE!</v>
      </c>
      <c r="R5280" s="6" t="e">
        <f t="shared" si="908"/>
        <v>#VALUE!</v>
      </c>
      <c r="S5280" s="6" t="str">
        <f>IFERROR(INDEX('Vendor Over-ride'!$C:$C, MATCH($R:$R,'Vendor Over-ride'!$A:$A,0)),"")</f>
        <v/>
      </c>
      <c r="U5280" s="38" t="str">
        <f t="shared" si="902"/>
        <v>Lottery</v>
      </c>
      <c r="V5280" s="5" t="str">
        <f t="shared" si="912"/>
        <v/>
      </c>
      <c r="W5280" s="5" t="b">
        <f t="shared" si="909"/>
        <v>0</v>
      </c>
      <c r="X5280" s="40">
        <f t="shared" ca="1" si="910"/>
        <v>334393.72000000003</v>
      </c>
      <c r="Y5280" s="30" t="b">
        <f t="shared" ca="1" si="911"/>
        <v>1</v>
      </c>
    </row>
    <row r="5281" spans="1:25" hidden="1">
      <c r="A5281" s="28" t="s">
        <v>5366</v>
      </c>
      <c r="B5281" s="28" t="s">
        <v>5367</v>
      </c>
      <c r="C5281" s="28" t="s">
        <v>5062</v>
      </c>
      <c r="D5281" s="28" t="s">
        <v>2990</v>
      </c>
      <c r="E5281" s="29">
        <v>42460</v>
      </c>
      <c r="F5281" s="28"/>
      <c r="G5281" s="30">
        <v>1588</v>
      </c>
      <c r="H5281" s="28" t="s">
        <v>16758</v>
      </c>
      <c r="I5281" s="31">
        <v>0.44</v>
      </c>
      <c r="J5281" s="31">
        <v>0</v>
      </c>
      <c r="K5281" s="28"/>
      <c r="L5281" s="32">
        <f t="shared" si="903"/>
        <v>0.44</v>
      </c>
      <c r="M5281" s="33">
        <f t="shared" si="904"/>
        <v>0.44</v>
      </c>
      <c r="N5281" s="34" t="b">
        <v>0</v>
      </c>
      <c r="O5281" s="35">
        <f t="shared" si="905"/>
        <v>0</v>
      </c>
      <c r="P5281" s="36" t="str">
        <f t="shared" si="906"/>
        <v/>
      </c>
      <c r="Q5281" s="37" t="e">
        <f t="shared" si="907"/>
        <v>#VALUE!</v>
      </c>
      <c r="R5281" s="6" t="e">
        <f t="shared" si="908"/>
        <v>#VALUE!</v>
      </c>
      <c r="S5281" s="6" t="str">
        <f>IFERROR(INDEX('Vendor Over-ride'!$C:$C, MATCH($R:$R,'Vendor Over-ride'!$A:$A,0)),"")</f>
        <v/>
      </c>
      <c r="U5281" s="38" t="str">
        <f t="shared" si="902"/>
        <v>Lottery</v>
      </c>
      <c r="V5281" s="5" t="str">
        <f t="shared" si="912"/>
        <v/>
      </c>
      <c r="W5281" s="5" t="b">
        <f t="shared" si="909"/>
        <v>0</v>
      </c>
      <c r="X5281" s="40">
        <f t="shared" ca="1" si="910"/>
        <v>334393.72000000003</v>
      </c>
      <c r="Y5281" s="30" t="b">
        <f t="shared" ca="1" si="911"/>
        <v>1</v>
      </c>
    </row>
    <row r="5282" spans="1:25">
      <c r="A5282" s="28"/>
      <c r="B5282" s="28"/>
      <c r="C5282" s="28"/>
      <c r="D5282" s="28"/>
      <c r="E5282" s="29"/>
      <c r="F5282" s="28"/>
      <c r="H5282" s="28"/>
      <c r="I5282" s="31"/>
      <c r="J5282" s="31"/>
      <c r="K5282" s="28"/>
      <c r="L5282" s="32"/>
      <c r="M5282" s="33"/>
      <c r="P5282" s="36"/>
      <c r="Q5282" s="37"/>
      <c r="U5282" s="38"/>
      <c r="X5282" s="40"/>
    </row>
    <row r="5283" spans="1:25">
      <c r="A5283" s="28"/>
      <c r="B5283" s="28"/>
      <c r="C5283" s="28"/>
      <c r="D5283" s="28"/>
      <c r="E5283" s="29"/>
      <c r="F5283" s="28"/>
      <c r="H5283" s="28"/>
      <c r="I5283" s="31"/>
      <c r="J5283" s="31"/>
      <c r="K5283" s="28"/>
      <c r="L5283" s="32"/>
      <c r="M5283" s="33"/>
      <c r="P5283" s="36"/>
      <c r="Q5283" s="37"/>
      <c r="U5283" s="38"/>
      <c r="X5283" s="40"/>
    </row>
    <row r="5284" spans="1:25">
      <c r="A5284" s="28"/>
      <c r="B5284" s="28"/>
      <c r="C5284" s="28"/>
      <c r="D5284" s="28"/>
      <c r="E5284" s="29"/>
      <c r="F5284" s="28"/>
      <c r="H5284" s="28"/>
      <c r="I5284" s="31"/>
      <c r="J5284" s="31"/>
      <c r="K5284" s="28"/>
      <c r="L5284" s="32"/>
      <c r="M5284" s="33"/>
      <c r="P5284" s="36"/>
      <c r="Q5284" s="37"/>
      <c r="U5284" s="38"/>
      <c r="X5284" s="40"/>
    </row>
    <row r="5285" spans="1:25">
      <c r="A5285" s="28"/>
      <c r="B5285" s="28"/>
      <c r="C5285" s="28"/>
      <c r="D5285" s="28"/>
      <c r="E5285" s="29"/>
      <c r="F5285" s="28"/>
      <c r="H5285" s="28"/>
      <c r="I5285" s="31"/>
      <c r="J5285" s="31"/>
      <c r="K5285" s="28"/>
      <c r="L5285" s="32"/>
      <c r="M5285" s="33"/>
      <c r="P5285" s="36"/>
      <c r="Q5285" s="37"/>
      <c r="U5285" s="38"/>
      <c r="X5285" s="40"/>
    </row>
    <row r="5286" spans="1:25">
      <c r="A5286" s="28"/>
      <c r="B5286" s="28"/>
      <c r="C5286" s="28"/>
      <c r="D5286" s="28"/>
      <c r="E5286" s="29"/>
      <c r="F5286" s="28"/>
      <c r="H5286" s="28"/>
      <c r="I5286" s="31"/>
      <c r="J5286" s="31"/>
      <c r="K5286" s="28"/>
      <c r="L5286" s="32"/>
      <c r="M5286" s="33"/>
      <c r="P5286" s="36"/>
      <c r="Q5286" s="37"/>
      <c r="U5286" s="38"/>
      <c r="X5286" s="40"/>
    </row>
    <row r="5287" spans="1:25">
      <c r="A5287" s="28"/>
      <c r="B5287" s="28"/>
      <c r="C5287" s="28"/>
      <c r="D5287" s="28"/>
      <c r="E5287" s="29"/>
      <c r="F5287" s="28"/>
      <c r="H5287" s="28"/>
      <c r="I5287" s="31"/>
      <c r="J5287" s="31"/>
      <c r="K5287" s="28"/>
      <c r="L5287" s="32"/>
      <c r="M5287" s="33"/>
      <c r="P5287" s="36"/>
      <c r="Q5287" s="37"/>
      <c r="T5287" s="41" t="s">
        <v>17722</v>
      </c>
      <c r="U5287" s="38"/>
      <c r="X5287" s="40"/>
    </row>
    <row r="5288" spans="1:25">
      <c r="A5288" s="28"/>
      <c r="B5288" s="28"/>
      <c r="C5288" s="28"/>
      <c r="D5288" s="28"/>
      <c r="E5288" s="29"/>
      <c r="F5288" s="28"/>
      <c r="H5288" s="28"/>
      <c r="I5288" s="31"/>
      <c r="J5288" s="31"/>
      <c r="K5288" s="28"/>
      <c r="L5288" s="32"/>
      <c r="M5288" s="33"/>
      <c r="P5288" s="36"/>
      <c r="Q5288" s="37"/>
      <c r="U5288" s="38"/>
      <c r="X5288" s="40"/>
    </row>
    <row r="5289" spans="1:25">
      <c r="A5289" s="28"/>
      <c r="B5289" s="28"/>
      <c r="C5289" s="28"/>
      <c r="D5289" s="28"/>
      <c r="E5289" s="29"/>
      <c r="F5289" s="28"/>
      <c r="H5289" s="28"/>
      <c r="I5289" s="31"/>
      <c r="J5289" s="31"/>
      <c r="K5289" s="28"/>
      <c r="L5289" s="32"/>
      <c r="M5289" s="33"/>
      <c r="P5289" s="36"/>
      <c r="Q5289" s="37"/>
      <c r="U5289" s="38"/>
      <c r="X5289" s="40"/>
    </row>
    <row r="5290" spans="1:25">
      <c r="A5290" s="28"/>
      <c r="B5290" s="28"/>
      <c r="C5290" s="28"/>
      <c r="D5290" s="28"/>
      <c r="E5290" s="29"/>
      <c r="F5290" s="28"/>
      <c r="H5290" s="28"/>
      <c r="I5290" s="31"/>
      <c r="J5290" s="31"/>
      <c r="K5290" s="28"/>
      <c r="L5290" s="32"/>
      <c r="M5290" s="33"/>
      <c r="P5290" s="36"/>
      <c r="Q5290" s="37"/>
      <c r="U5290" s="38"/>
      <c r="X5290" s="40"/>
    </row>
    <row r="5291" spans="1:25">
      <c r="A5291" s="28"/>
      <c r="B5291" s="28"/>
      <c r="C5291" s="28"/>
      <c r="D5291" s="28"/>
      <c r="E5291" s="29"/>
      <c r="F5291" s="28"/>
      <c r="H5291" s="28"/>
      <c r="I5291" s="31"/>
      <c r="J5291" s="31"/>
      <c r="K5291" s="28"/>
      <c r="L5291" s="32"/>
      <c r="M5291" s="33"/>
      <c r="P5291" s="36"/>
      <c r="Q5291" s="37"/>
      <c r="U5291" s="38"/>
      <c r="X5291" s="40"/>
    </row>
    <row r="5292" spans="1:25">
      <c r="A5292" s="28"/>
      <c r="B5292" s="28"/>
      <c r="C5292" s="28"/>
      <c r="D5292" s="28"/>
      <c r="E5292" s="29"/>
      <c r="F5292" s="28"/>
      <c r="H5292" s="28"/>
      <c r="I5292" s="31"/>
      <c r="J5292" s="31"/>
      <c r="K5292" s="28"/>
      <c r="L5292" s="32"/>
      <c r="M5292" s="33"/>
      <c r="P5292" s="36"/>
      <c r="Q5292" s="37"/>
      <c r="U5292" s="38"/>
      <c r="X5292" s="40"/>
    </row>
    <row r="5293" spans="1:25">
      <c r="A5293" s="28"/>
      <c r="B5293" s="28"/>
      <c r="C5293" s="28"/>
      <c r="D5293" s="28"/>
      <c r="E5293" s="29"/>
      <c r="F5293" s="28"/>
      <c r="H5293" s="28"/>
      <c r="I5293" s="31"/>
      <c r="J5293" s="31"/>
      <c r="K5293" s="28"/>
      <c r="L5293" s="32"/>
      <c r="M5293" s="33"/>
      <c r="P5293" s="36"/>
      <c r="Q5293" s="37"/>
      <c r="U5293" s="38"/>
      <c r="X5293" s="40"/>
    </row>
    <row r="5294" spans="1:25">
      <c r="A5294" s="28"/>
      <c r="B5294" s="28"/>
      <c r="C5294" s="28"/>
      <c r="D5294" s="28"/>
      <c r="E5294" s="29"/>
      <c r="F5294" s="28"/>
      <c r="H5294" s="28"/>
      <c r="I5294" s="31"/>
      <c r="J5294" s="31"/>
      <c r="K5294" s="28"/>
      <c r="L5294" s="32"/>
      <c r="M5294" s="33"/>
      <c r="P5294" s="36"/>
      <c r="Q5294" s="37"/>
      <c r="U5294" s="38"/>
      <c r="X5294" s="40"/>
    </row>
    <row r="5295" spans="1:25">
      <c r="A5295" s="28"/>
      <c r="B5295" s="28"/>
      <c r="C5295" s="28"/>
      <c r="D5295" s="28"/>
      <c r="E5295" s="29"/>
      <c r="F5295" s="28"/>
      <c r="H5295" s="28"/>
      <c r="I5295" s="31"/>
      <c r="J5295" s="31"/>
      <c r="K5295" s="28"/>
      <c r="L5295" s="32"/>
      <c r="M5295" s="33"/>
      <c r="P5295" s="36"/>
      <c r="Q5295" s="37"/>
      <c r="U5295" s="38"/>
      <c r="X5295" s="40"/>
    </row>
    <row r="5296" spans="1:25">
      <c r="A5296" s="28"/>
      <c r="B5296" s="28"/>
      <c r="C5296" s="28"/>
      <c r="D5296" s="28"/>
      <c r="E5296" s="29"/>
      <c r="F5296" s="28"/>
      <c r="H5296" s="28"/>
      <c r="I5296" s="31"/>
      <c r="J5296" s="31"/>
      <c r="K5296" s="28"/>
      <c r="L5296" s="32"/>
      <c r="M5296" s="33"/>
      <c r="P5296" s="36"/>
      <c r="Q5296" s="37"/>
      <c r="U5296" s="38"/>
      <c r="X5296" s="40"/>
    </row>
    <row r="5297" spans="1:24">
      <c r="A5297" s="28"/>
      <c r="B5297" s="28"/>
      <c r="C5297" s="28"/>
      <c r="D5297" s="28"/>
      <c r="E5297" s="29"/>
      <c r="F5297" s="28"/>
      <c r="H5297" s="28"/>
      <c r="I5297" s="31"/>
      <c r="J5297" s="31"/>
      <c r="K5297" s="28"/>
      <c r="L5297" s="32"/>
      <c r="M5297" s="33"/>
      <c r="P5297" s="36"/>
      <c r="Q5297" s="37"/>
      <c r="U5297" s="38"/>
      <c r="X5297" s="40"/>
    </row>
    <row r="5298" spans="1:24">
      <c r="A5298" s="28"/>
      <c r="B5298" s="28"/>
      <c r="C5298" s="28"/>
      <c r="D5298" s="28"/>
      <c r="E5298" s="29"/>
      <c r="F5298" s="28"/>
      <c r="H5298" s="28"/>
      <c r="I5298" s="31"/>
      <c r="J5298" s="31"/>
      <c r="K5298" s="28"/>
      <c r="L5298" s="32"/>
      <c r="M5298" s="33"/>
      <c r="P5298" s="36"/>
      <c r="Q5298" s="37"/>
      <c r="U5298" s="38"/>
      <c r="X5298" s="40"/>
    </row>
    <row r="5299" spans="1:24">
      <c r="A5299" s="28"/>
      <c r="B5299" s="28"/>
      <c r="C5299" s="28"/>
      <c r="D5299" s="28"/>
      <c r="E5299" s="29"/>
      <c r="F5299" s="28"/>
      <c r="H5299" s="28"/>
      <c r="I5299" s="31"/>
      <c r="J5299" s="31"/>
      <c r="K5299" s="28"/>
      <c r="L5299" s="32"/>
      <c r="M5299" s="33"/>
      <c r="P5299" s="36"/>
      <c r="Q5299" s="37"/>
      <c r="U5299" s="38"/>
      <c r="X5299" s="40"/>
    </row>
    <row r="5300" spans="1:24">
      <c r="A5300" s="28"/>
      <c r="B5300" s="28"/>
      <c r="C5300" s="28"/>
      <c r="D5300" s="28"/>
      <c r="E5300" s="29"/>
      <c r="F5300" s="28"/>
      <c r="H5300" s="28"/>
      <c r="I5300" s="31"/>
      <c r="J5300" s="31"/>
      <c r="K5300" s="28"/>
      <c r="L5300" s="32"/>
      <c r="M5300" s="33"/>
      <c r="P5300" s="36"/>
      <c r="Q5300" s="37"/>
      <c r="U5300" s="38"/>
      <c r="X5300" s="40"/>
    </row>
    <row r="5301" spans="1:24">
      <c r="A5301" s="28"/>
      <c r="B5301" s="28"/>
      <c r="C5301" s="28"/>
      <c r="D5301" s="28"/>
      <c r="E5301" s="29"/>
      <c r="F5301" s="28"/>
      <c r="H5301" s="28"/>
      <c r="I5301" s="31"/>
      <c r="J5301" s="31"/>
      <c r="K5301" s="28"/>
      <c r="L5301" s="32"/>
      <c r="M5301" s="33"/>
      <c r="P5301" s="36"/>
      <c r="Q5301" s="37"/>
      <c r="U5301" s="38"/>
      <c r="X5301" s="40"/>
    </row>
    <row r="5302" spans="1:24">
      <c r="A5302" s="28"/>
      <c r="B5302" s="28"/>
      <c r="C5302" s="28"/>
      <c r="D5302" s="28"/>
      <c r="E5302" s="29"/>
      <c r="F5302" s="28"/>
      <c r="H5302" s="28"/>
      <c r="I5302" s="31"/>
      <c r="J5302" s="31"/>
      <c r="K5302" s="28"/>
      <c r="L5302" s="32"/>
      <c r="M5302" s="33"/>
      <c r="P5302" s="36"/>
      <c r="Q5302" s="37"/>
      <c r="U5302" s="38"/>
      <c r="X5302" s="40"/>
    </row>
    <row r="5303" spans="1:24">
      <c r="A5303" s="28"/>
      <c r="B5303" s="28"/>
      <c r="C5303" s="28"/>
      <c r="D5303" s="28"/>
      <c r="E5303" s="29"/>
      <c r="F5303" s="28"/>
      <c r="H5303" s="28"/>
      <c r="I5303" s="31"/>
      <c r="J5303" s="31"/>
      <c r="K5303" s="28"/>
      <c r="L5303" s="32"/>
      <c r="M5303" s="33"/>
      <c r="P5303" s="36"/>
      <c r="Q5303" s="37"/>
      <c r="U5303" s="38"/>
      <c r="X5303" s="40"/>
    </row>
    <row r="5304" spans="1:24">
      <c r="A5304" s="28"/>
      <c r="B5304" s="28"/>
      <c r="C5304" s="28"/>
      <c r="D5304" s="28"/>
      <c r="E5304" s="29"/>
      <c r="F5304" s="28"/>
      <c r="H5304" s="28"/>
      <c r="I5304" s="31"/>
      <c r="J5304" s="31"/>
      <c r="K5304" s="28"/>
      <c r="L5304" s="32"/>
      <c r="M5304" s="33"/>
      <c r="P5304" s="36"/>
      <c r="Q5304" s="37"/>
      <c r="U5304" s="38"/>
      <c r="X5304" s="40"/>
    </row>
    <row r="5305" spans="1:24">
      <c r="A5305" s="28"/>
      <c r="B5305" s="28"/>
      <c r="C5305" s="28"/>
      <c r="D5305" s="28"/>
      <c r="E5305" s="29"/>
      <c r="F5305" s="28"/>
      <c r="H5305" s="28"/>
      <c r="I5305" s="31"/>
      <c r="J5305" s="31"/>
      <c r="K5305" s="28"/>
      <c r="L5305" s="32"/>
      <c r="M5305" s="33"/>
      <c r="P5305" s="36"/>
      <c r="Q5305" s="37"/>
      <c r="U5305" s="38"/>
      <c r="X5305" s="40"/>
    </row>
    <row r="5306" spans="1:24">
      <c r="A5306" s="28"/>
      <c r="B5306" s="28"/>
      <c r="C5306" s="28"/>
      <c r="D5306" s="28"/>
      <c r="E5306" s="29"/>
      <c r="F5306" s="28"/>
      <c r="H5306" s="28"/>
      <c r="I5306" s="31"/>
      <c r="J5306" s="31"/>
      <c r="K5306" s="28"/>
      <c r="L5306" s="32"/>
      <c r="M5306" s="33"/>
      <c r="P5306" s="36"/>
      <c r="Q5306" s="37"/>
      <c r="U5306" s="38"/>
      <c r="X5306" s="40"/>
    </row>
    <row r="5307" spans="1:24">
      <c r="A5307" s="28"/>
      <c r="B5307" s="28"/>
      <c r="C5307" s="28"/>
      <c r="D5307" s="28"/>
      <c r="E5307" s="29"/>
      <c r="F5307" s="28"/>
      <c r="H5307" s="28"/>
      <c r="I5307" s="31"/>
      <c r="J5307" s="31"/>
      <c r="K5307" s="28"/>
      <c r="L5307" s="32"/>
      <c r="M5307" s="33"/>
      <c r="P5307" s="36"/>
      <c r="Q5307" s="37"/>
      <c r="U5307" s="38"/>
      <c r="X5307" s="40"/>
    </row>
    <row r="5308" spans="1:24">
      <c r="A5308" s="28"/>
      <c r="B5308" s="28"/>
      <c r="C5308" s="28"/>
      <c r="D5308" s="28"/>
      <c r="E5308" s="29"/>
      <c r="F5308" s="28"/>
      <c r="H5308" s="28"/>
      <c r="I5308" s="31"/>
      <c r="J5308" s="31"/>
      <c r="K5308" s="28"/>
      <c r="L5308" s="32"/>
      <c r="M5308" s="33"/>
      <c r="P5308" s="36"/>
      <c r="Q5308" s="37"/>
      <c r="U5308" s="38"/>
      <c r="X5308" s="40"/>
    </row>
    <row r="5309" spans="1:24">
      <c r="A5309" s="28"/>
      <c r="B5309" s="28"/>
      <c r="C5309" s="28"/>
      <c r="D5309" s="28"/>
      <c r="E5309" s="29"/>
      <c r="F5309" s="28"/>
      <c r="H5309" s="28"/>
      <c r="I5309" s="31"/>
      <c r="J5309" s="31"/>
      <c r="K5309" s="28"/>
      <c r="L5309" s="32"/>
      <c r="M5309" s="33"/>
      <c r="P5309" s="36"/>
      <c r="Q5309" s="37"/>
      <c r="U5309" s="38"/>
      <c r="X5309" s="40"/>
    </row>
    <row r="5310" spans="1:24">
      <c r="A5310" s="28"/>
      <c r="B5310" s="28"/>
      <c r="C5310" s="28"/>
      <c r="D5310" s="28"/>
      <c r="E5310" s="29"/>
      <c r="F5310" s="28"/>
      <c r="H5310" s="28"/>
      <c r="I5310" s="31"/>
      <c r="J5310" s="31"/>
      <c r="K5310" s="28"/>
      <c r="L5310" s="32"/>
      <c r="M5310" s="33"/>
      <c r="P5310" s="36"/>
      <c r="Q5310" s="37"/>
      <c r="U5310" s="38"/>
      <c r="X5310" s="40"/>
    </row>
    <row r="5311" spans="1:24">
      <c r="A5311" s="28"/>
      <c r="B5311" s="28"/>
      <c r="C5311" s="28"/>
      <c r="D5311" s="28"/>
      <c r="E5311" s="29"/>
      <c r="F5311" s="28"/>
      <c r="H5311" s="28"/>
      <c r="I5311" s="31"/>
      <c r="J5311" s="31"/>
      <c r="K5311" s="28"/>
      <c r="L5311" s="32"/>
      <c r="M5311" s="33"/>
      <c r="P5311" s="36"/>
      <c r="Q5311" s="37"/>
      <c r="U5311" s="38"/>
      <c r="X5311" s="40"/>
    </row>
    <row r="5312" spans="1:24">
      <c r="A5312" s="28"/>
      <c r="B5312" s="28"/>
      <c r="C5312" s="28"/>
      <c r="D5312" s="28"/>
      <c r="E5312" s="29"/>
      <c r="F5312" s="28"/>
      <c r="H5312" s="28"/>
      <c r="I5312" s="31"/>
      <c r="J5312" s="31"/>
      <c r="K5312" s="28"/>
      <c r="L5312" s="32"/>
      <c r="M5312" s="33"/>
      <c r="P5312" s="36"/>
      <c r="Q5312" s="37"/>
      <c r="U5312" s="38"/>
      <c r="X5312" s="40"/>
    </row>
    <row r="5313" spans="1:24">
      <c r="A5313" s="28"/>
      <c r="B5313" s="28"/>
      <c r="C5313" s="28"/>
      <c r="D5313" s="28"/>
      <c r="E5313" s="29"/>
      <c r="F5313" s="28"/>
      <c r="H5313" s="28"/>
      <c r="I5313" s="31"/>
      <c r="J5313" s="31"/>
      <c r="K5313" s="28"/>
      <c r="L5313" s="32"/>
      <c r="M5313" s="33"/>
      <c r="P5313" s="36"/>
      <c r="Q5313" s="37"/>
      <c r="U5313" s="38"/>
      <c r="X5313" s="40"/>
    </row>
    <row r="5314" spans="1:24">
      <c r="A5314" s="28"/>
      <c r="B5314" s="28"/>
      <c r="C5314" s="28"/>
      <c r="D5314" s="28"/>
      <c r="E5314" s="29"/>
      <c r="F5314" s="28"/>
      <c r="H5314" s="28"/>
      <c r="I5314" s="31"/>
      <c r="J5314" s="31"/>
      <c r="K5314" s="28"/>
      <c r="L5314" s="32"/>
      <c r="M5314" s="33"/>
      <c r="P5314" s="36"/>
      <c r="Q5314" s="37"/>
      <c r="U5314" s="38"/>
      <c r="X5314" s="40"/>
    </row>
    <row r="5315" spans="1:24">
      <c r="A5315" s="28"/>
      <c r="B5315" s="28"/>
      <c r="C5315" s="28"/>
      <c r="D5315" s="28"/>
      <c r="E5315" s="29"/>
      <c r="F5315" s="28"/>
      <c r="H5315" s="28"/>
      <c r="I5315" s="31"/>
      <c r="J5315" s="31"/>
      <c r="K5315" s="28"/>
      <c r="L5315" s="32"/>
      <c r="M5315" s="33"/>
      <c r="P5315" s="36"/>
      <c r="Q5315" s="37"/>
      <c r="U5315" s="38"/>
      <c r="X5315" s="40"/>
    </row>
    <row r="5316" spans="1:24">
      <c r="A5316" s="28"/>
      <c r="B5316" s="28"/>
      <c r="C5316" s="28"/>
      <c r="D5316" s="28"/>
      <c r="E5316" s="29"/>
      <c r="F5316" s="28"/>
      <c r="H5316" s="28"/>
      <c r="I5316" s="31"/>
      <c r="J5316" s="31"/>
      <c r="K5316" s="28"/>
      <c r="L5316" s="32"/>
      <c r="M5316" s="33"/>
      <c r="P5316" s="36"/>
      <c r="Q5316" s="37"/>
      <c r="U5316" s="38"/>
      <c r="X5316" s="40"/>
    </row>
    <row r="5317" spans="1:24">
      <c r="A5317" s="28"/>
      <c r="B5317" s="28"/>
      <c r="C5317" s="28"/>
      <c r="D5317" s="28"/>
      <c r="E5317" s="29"/>
      <c r="F5317" s="28"/>
      <c r="H5317" s="28"/>
      <c r="I5317" s="31"/>
      <c r="J5317" s="31"/>
      <c r="K5317" s="28"/>
      <c r="L5317" s="32"/>
      <c r="M5317" s="33"/>
      <c r="P5317" s="36"/>
      <c r="Q5317" s="37"/>
      <c r="U5317" s="38"/>
      <c r="X5317" s="40"/>
    </row>
    <row r="5318" spans="1:24">
      <c r="A5318" s="28"/>
      <c r="B5318" s="28"/>
      <c r="C5318" s="28"/>
      <c r="D5318" s="28"/>
      <c r="E5318" s="29"/>
      <c r="F5318" s="28"/>
      <c r="H5318" s="28"/>
      <c r="I5318" s="31"/>
      <c r="J5318" s="31"/>
      <c r="K5318" s="28"/>
      <c r="L5318" s="32"/>
      <c r="M5318" s="33"/>
      <c r="P5318" s="36"/>
      <c r="Q5318" s="37"/>
      <c r="U5318" s="38"/>
      <c r="X5318" s="40"/>
    </row>
    <row r="5319" spans="1:24">
      <c r="A5319" s="28"/>
      <c r="B5319" s="28"/>
      <c r="C5319" s="28"/>
      <c r="D5319" s="28"/>
      <c r="E5319" s="29"/>
      <c r="F5319" s="28"/>
      <c r="H5319" s="28"/>
      <c r="I5319" s="31"/>
      <c r="J5319" s="31"/>
      <c r="K5319" s="28"/>
      <c r="L5319" s="32"/>
      <c r="M5319" s="33"/>
      <c r="P5319" s="36"/>
      <c r="Q5319" s="37"/>
      <c r="U5319" s="38"/>
      <c r="X5319" s="40"/>
    </row>
    <row r="5320" spans="1:24">
      <c r="A5320" s="28"/>
      <c r="B5320" s="28"/>
      <c r="C5320" s="28"/>
      <c r="D5320" s="28"/>
      <c r="E5320" s="29"/>
      <c r="F5320" s="28"/>
      <c r="H5320" s="28"/>
      <c r="I5320" s="31"/>
      <c r="J5320" s="31"/>
      <c r="K5320" s="28"/>
      <c r="L5320" s="32"/>
      <c r="M5320" s="33"/>
      <c r="P5320" s="36"/>
      <c r="Q5320" s="37"/>
      <c r="U5320" s="38"/>
      <c r="X5320" s="40"/>
    </row>
    <row r="5321" spans="1:24">
      <c r="A5321" s="28"/>
      <c r="B5321" s="28"/>
      <c r="C5321" s="28"/>
      <c r="D5321" s="28"/>
      <c r="E5321" s="29"/>
      <c r="F5321" s="28"/>
      <c r="H5321" s="28"/>
      <c r="I5321" s="31"/>
      <c r="J5321" s="31"/>
      <c r="K5321" s="28"/>
      <c r="L5321" s="32"/>
      <c r="M5321" s="33"/>
      <c r="P5321" s="36"/>
      <c r="Q5321" s="37"/>
      <c r="U5321" s="38"/>
      <c r="X5321" s="40"/>
    </row>
    <row r="5322" spans="1:24">
      <c r="A5322" s="28"/>
      <c r="B5322" s="28"/>
      <c r="C5322" s="28"/>
      <c r="D5322" s="28"/>
      <c r="E5322" s="29"/>
      <c r="F5322" s="28"/>
      <c r="H5322" s="28"/>
      <c r="I5322" s="31"/>
      <c r="J5322" s="31"/>
      <c r="K5322" s="28"/>
      <c r="L5322" s="32"/>
      <c r="M5322" s="33"/>
      <c r="P5322" s="36"/>
      <c r="Q5322" s="37"/>
      <c r="U5322" s="38"/>
      <c r="X5322" s="40"/>
    </row>
    <row r="5323" spans="1:24">
      <c r="A5323" s="28"/>
      <c r="B5323" s="28"/>
      <c r="C5323" s="28"/>
      <c r="D5323" s="28"/>
      <c r="E5323" s="29"/>
      <c r="F5323" s="28"/>
      <c r="H5323" s="28"/>
      <c r="I5323" s="31"/>
      <c r="J5323" s="31"/>
      <c r="K5323" s="28"/>
      <c r="L5323" s="32"/>
      <c r="M5323" s="33"/>
      <c r="P5323" s="36"/>
      <c r="Q5323" s="37"/>
      <c r="U5323" s="38"/>
      <c r="X5323" s="40"/>
    </row>
    <row r="5324" spans="1:24">
      <c r="A5324" s="28"/>
      <c r="B5324" s="28"/>
      <c r="C5324" s="28"/>
      <c r="D5324" s="28"/>
      <c r="E5324" s="29"/>
      <c r="F5324" s="28"/>
      <c r="H5324" s="28"/>
      <c r="I5324" s="31"/>
      <c r="J5324" s="31"/>
      <c r="K5324" s="28"/>
      <c r="L5324" s="32"/>
      <c r="M5324" s="33"/>
      <c r="P5324" s="36"/>
      <c r="Q5324" s="37"/>
      <c r="U5324" s="38"/>
      <c r="X5324" s="40"/>
    </row>
    <row r="5325" spans="1:24">
      <c r="A5325" s="28"/>
      <c r="B5325" s="28"/>
      <c r="C5325" s="28"/>
      <c r="D5325" s="28"/>
      <c r="E5325" s="29"/>
      <c r="F5325" s="28"/>
      <c r="H5325" s="28"/>
      <c r="I5325" s="31"/>
      <c r="J5325" s="31"/>
      <c r="K5325" s="28"/>
      <c r="L5325" s="32"/>
      <c r="M5325" s="33"/>
      <c r="P5325" s="36"/>
      <c r="Q5325" s="37"/>
      <c r="U5325" s="38"/>
      <c r="X5325" s="40"/>
    </row>
    <row r="5326" spans="1:24">
      <c r="A5326" s="28"/>
      <c r="B5326" s="28"/>
      <c r="C5326" s="28"/>
      <c r="D5326" s="28"/>
      <c r="E5326" s="29"/>
      <c r="F5326" s="28"/>
      <c r="H5326" s="28"/>
      <c r="I5326" s="31"/>
      <c r="J5326" s="31"/>
      <c r="K5326" s="28"/>
      <c r="L5326" s="32"/>
      <c r="M5326" s="33"/>
      <c r="P5326" s="36"/>
      <c r="Q5326" s="37"/>
      <c r="U5326" s="38"/>
      <c r="X5326" s="40"/>
    </row>
    <row r="5327" spans="1:24">
      <c r="A5327" s="28"/>
      <c r="B5327" s="28"/>
      <c r="C5327" s="28"/>
      <c r="D5327" s="28"/>
      <c r="E5327" s="29"/>
      <c r="F5327" s="28"/>
      <c r="H5327" s="28"/>
      <c r="I5327" s="31"/>
      <c r="J5327" s="31"/>
      <c r="K5327" s="28"/>
      <c r="L5327" s="32"/>
      <c r="M5327" s="33"/>
      <c r="P5327" s="36"/>
      <c r="Q5327" s="37"/>
      <c r="U5327" s="38"/>
      <c r="X5327" s="40"/>
    </row>
    <row r="5328" spans="1:24">
      <c r="A5328" s="28"/>
      <c r="B5328" s="28"/>
      <c r="C5328" s="28"/>
      <c r="D5328" s="28"/>
      <c r="E5328" s="29"/>
      <c r="F5328" s="28"/>
      <c r="H5328" s="28"/>
      <c r="I5328" s="31"/>
      <c r="J5328" s="31"/>
      <c r="K5328" s="28"/>
      <c r="L5328" s="32"/>
      <c r="M5328" s="33"/>
      <c r="P5328" s="36"/>
      <c r="Q5328" s="37"/>
      <c r="U5328" s="38"/>
      <c r="X5328" s="40"/>
    </row>
    <row r="5329" spans="1:24">
      <c r="A5329" s="28"/>
      <c r="B5329" s="28"/>
      <c r="C5329" s="28"/>
      <c r="D5329" s="28"/>
      <c r="E5329" s="29"/>
      <c r="F5329" s="28"/>
      <c r="H5329" s="28"/>
      <c r="I5329" s="31"/>
      <c r="J5329" s="31"/>
      <c r="K5329" s="28"/>
      <c r="L5329" s="32"/>
      <c r="M5329" s="33"/>
      <c r="P5329" s="36"/>
      <c r="Q5329" s="37"/>
      <c r="U5329" s="38"/>
      <c r="X5329" s="40"/>
    </row>
    <row r="5330" spans="1:24">
      <c r="A5330" s="28"/>
      <c r="B5330" s="28"/>
      <c r="C5330" s="28"/>
      <c r="D5330" s="28"/>
      <c r="E5330" s="29"/>
      <c r="F5330" s="28"/>
      <c r="H5330" s="28"/>
      <c r="I5330" s="31"/>
      <c r="J5330" s="31"/>
      <c r="K5330" s="28"/>
      <c r="L5330" s="32"/>
      <c r="M5330" s="33"/>
      <c r="P5330" s="36"/>
      <c r="Q5330" s="37"/>
      <c r="U5330" s="38"/>
      <c r="X5330" s="40"/>
    </row>
    <row r="5331" spans="1:24">
      <c r="A5331" s="28"/>
      <c r="B5331" s="28"/>
      <c r="C5331" s="28"/>
      <c r="D5331" s="28"/>
      <c r="E5331" s="29"/>
      <c r="F5331" s="28"/>
      <c r="H5331" s="28"/>
      <c r="I5331" s="31"/>
      <c r="J5331" s="31"/>
      <c r="K5331" s="28"/>
      <c r="L5331" s="32"/>
      <c r="M5331" s="33"/>
      <c r="P5331" s="36"/>
      <c r="Q5331" s="37"/>
      <c r="U5331" s="38"/>
      <c r="X5331" s="40"/>
    </row>
    <row r="5332" spans="1:24">
      <c r="A5332" s="28"/>
      <c r="B5332" s="28"/>
      <c r="C5332" s="28"/>
      <c r="D5332" s="28"/>
      <c r="E5332" s="29"/>
      <c r="F5332" s="28"/>
      <c r="H5332" s="28"/>
      <c r="I5332" s="31"/>
      <c r="J5332" s="31"/>
      <c r="K5332" s="28"/>
      <c r="L5332" s="32"/>
      <c r="M5332" s="33"/>
      <c r="P5332" s="36"/>
      <c r="Q5332" s="37"/>
      <c r="U5332" s="38"/>
      <c r="X5332" s="40"/>
    </row>
    <row r="5333" spans="1:24">
      <c r="A5333" s="28"/>
      <c r="B5333" s="28"/>
      <c r="C5333" s="28"/>
      <c r="D5333" s="28"/>
      <c r="E5333" s="29"/>
      <c r="F5333" s="28"/>
      <c r="H5333" s="28"/>
      <c r="I5333" s="31"/>
      <c r="J5333" s="31"/>
      <c r="K5333" s="28"/>
      <c r="L5333" s="32"/>
      <c r="M5333" s="33"/>
      <c r="P5333" s="36"/>
      <c r="Q5333" s="37"/>
      <c r="U5333" s="38"/>
      <c r="X5333" s="40"/>
    </row>
    <row r="5334" spans="1:24">
      <c r="A5334" s="28"/>
      <c r="B5334" s="28"/>
      <c r="C5334" s="28"/>
      <c r="D5334" s="28"/>
      <c r="E5334" s="29"/>
      <c r="F5334" s="28"/>
      <c r="H5334" s="28"/>
      <c r="I5334" s="31"/>
      <c r="J5334" s="31"/>
      <c r="K5334" s="28"/>
      <c r="L5334" s="32"/>
      <c r="M5334" s="33"/>
      <c r="P5334" s="36"/>
      <c r="Q5334" s="37"/>
      <c r="U5334" s="38"/>
      <c r="X5334" s="40"/>
    </row>
    <row r="5335" spans="1:24">
      <c r="A5335" s="28"/>
      <c r="B5335" s="28"/>
      <c r="C5335" s="28"/>
      <c r="D5335" s="28"/>
      <c r="E5335" s="29"/>
      <c r="F5335" s="28"/>
      <c r="H5335" s="28"/>
      <c r="I5335" s="31"/>
      <c r="J5335" s="31"/>
      <c r="K5335" s="28"/>
      <c r="L5335" s="32"/>
      <c r="M5335" s="33"/>
      <c r="P5335" s="36"/>
      <c r="Q5335" s="37"/>
      <c r="U5335" s="38"/>
      <c r="X5335" s="40"/>
    </row>
    <row r="5336" spans="1:24">
      <c r="A5336" s="28"/>
      <c r="B5336" s="28"/>
      <c r="C5336" s="28"/>
      <c r="D5336" s="28"/>
      <c r="E5336" s="29"/>
      <c r="F5336" s="28"/>
      <c r="H5336" s="28"/>
      <c r="I5336" s="31"/>
      <c r="J5336" s="31"/>
      <c r="K5336" s="28"/>
      <c r="L5336" s="32"/>
      <c r="M5336" s="33"/>
      <c r="P5336" s="36"/>
      <c r="Q5336" s="37"/>
      <c r="U5336" s="38"/>
      <c r="X5336" s="40"/>
    </row>
    <row r="5337" spans="1:24">
      <c r="A5337" s="28"/>
      <c r="B5337" s="28"/>
      <c r="C5337" s="28"/>
      <c r="D5337" s="28"/>
      <c r="E5337" s="29"/>
      <c r="F5337" s="28"/>
      <c r="H5337" s="28"/>
      <c r="I5337" s="31"/>
      <c r="J5337" s="31"/>
      <c r="K5337" s="28"/>
      <c r="L5337" s="32"/>
      <c r="M5337" s="33"/>
      <c r="P5337" s="36"/>
      <c r="Q5337" s="37"/>
      <c r="U5337" s="38"/>
      <c r="X5337" s="40"/>
    </row>
    <row r="5338" spans="1:24">
      <c r="A5338" s="28"/>
      <c r="B5338" s="28"/>
      <c r="C5338" s="28"/>
      <c r="D5338" s="28"/>
      <c r="E5338" s="29"/>
      <c r="F5338" s="28"/>
      <c r="H5338" s="28"/>
      <c r="I5338" s="31"/>
      <c r="J5338" s="31"/>
      <c r="K5338" s="28"/>
      <c r="L5338" s="32"/>
      <c r="M5338" s="33"/>
      <c r="P5338" s="36"/>
      <c r="Q5338" s="37"/>
      <c r="U5338" s="38"/>
      <c r="X5338" s="40"/>
    </row>
    <row r="5339" spans="1:24">
      <c r="A5339" s="28"/>
      <c r="B5339" s="28"/>
      <c r="C5339" s="28"/>
      <c r="D5339" s="28"/>
      <c r="E5339" s="29"/>
      <c r="F5339" s="28"/>
      <c r="H5339" s="28"/>
      <c r="I5339" s="31"/>
      <c r="J5339" s="31"/>
      <c r="K5339" s="28"/>
      <c r="L5339" s="32"/>
      <c r="M5339" s="33"/>
      <c r="P5339" s="36"/>
      <c r="Q5339" s="37"/>
      <c r="U5339" s="38"/>
      <c r="X5339" s="40"/>
    </row>
    <row r="5340" spans="1:24">
      <c r="A5340" s="28"/>
      <c r="B5340" s="28"/>
      <c r="C5340" s="28"/>
      <c r="D5340" s="28"/>
      <c r="E5340" s="29"/>
      <c r="F5340" s="28"/>
      <c r="H5340" s="28"/>
      <c r="I5340" s="31"/>
      <c r="J5340" s="31"/>
      <c r="K5340" s="28"/>
      <c r="L5340" s="32"/>
      <c r="M5340" s="33"/>
      <c r="P5340" s="36"/>
      <c r="Q5340" s="37"/>
      <c r="U5340" s="38"/>
      <c r="X5340" s="40"/>
    </row>
    <row r="5341" spans="1:24">
      <c r="A5341" s="28"/>
      <c r="B5341" s="28"/>
      <c r="C5341" s="28"/>
      <c r="D5341" s="28"/>
      <c r="E5341" s="29"/>
      <c r="F5341" s="28"/>
      <c r="H5341" s="28"/>
      <c r="I5341" s="31"/>
      <c r="J5341" s="31"/>
      <c r="K5341" s="28"/>
      <c r="L5341" s="32"/>
      <c r="M5341" s="33"/>
      <c r="P5341" s="36"/>
      <c r="Q5341" s="37"/>
      <c r="U5341" s="38"/>
      <c r="X5341" s="40"/>
    </row>
    <row r="5342" spans="1:24">
      <c r="A5342" s="28"/>
      <c r="B5342" s="28"/>
      <c r="C5342" s="28"/>
      <c r="D5342" s="28"/>
      <c r="E5342" s="29"/>
      <c r="F5342" s="28"/>
      <c r="H5342" s="28"/>
      <c r="I5342" s="31"/>
      <c r="J5342" s="31"/>
      <c r="K5342" s="28"/>
      <c r="L5342" s="32"/>
      <c r="M5342" s="33"/>
      <c r="P5342" s="36"/>
      <c r="Q5342" s="37"/>
      <c r="U5342" s="38"/>
      <c r="X5342" s="40"/>
    </row>
    <row r="5343" spans="1:24">
      <c r="A5343" s="28"/>
      <c r="B5343" s="28"/>
      <c r="C5343" s="28"/>
      <c r="D5343" s="28"/>
      <c r="E5343" s="29"/>
      <c r="F5343" s="28"/>
      <c r="H5343" s="28"/>
      <c r="I5343" s="31"/>
      <c r="J5343" s="31"/>
      <c r="K5343" s="28"/>
      <c r="L5343" s="32"/>
      <c r="M5343" s="33"/>
      <c r="P5343" s="36"/>
      <c r="Q5343" s="37"/>
      <c r="U5343" s="38"/>
      <c r="X5343" s="40"/>
    </row>
    <row r="5344" spans="1:24">
      <c r="A5344" s="28"/>
      <c r="B5344" s="28"/>
      <c r="C5344" s="28"/>
      <c r="D5344" s="28"/>
      <c r="E5344" s="29"/>
      <c r="F5344" s="28"/>
      <c r="H5344" s="28"/>
      <c r="I5344" s="31"/>
      <c r="J5344" s="31"/>
      <c r="K5344" s="28"/>
      <c r="L5344" s="32"/>
      <c r="M5344" s="33"/>
      <c r="P5344" s="36"/>
      <c r="Q5344" s="37"/>
      <c r="U5344" s="38"/>
      <c r="X5344" s="40"/>
    </row>
    <row r="5345" spans="1:24">
      <c r="A5345" s="28"/>
      <c r="B5345" s="28"/>
      <c r="C5345" s="28"/>
      <c r="D5345" s="28"/>
      <c r="E5345" s="29"/>
      <c r="F5345" s="28"/>
      <c r="H5345" s="28"/>
      <c r="I5345" s="31"/>
      <c r="J5345" s="31"/>
      <c r="K5345" s="28"/>
      <c r="L5345" s="32"/>
      <c r="M5345" s="33"/>
      <c r="P5345" s="36"/>
      <c r="Q5345" s="37"/>
      <c r="U5345" s="38"/>
      <c r="X5345" s="40"/>
    </row>
    <row r="5346" spans="1:24">
      <c r="A5346" s="28"/>
      <c r="B5346" s="28"/>
      <c r="C5346" s="28"/>
      <c r="D5346" s="28"/>
      <c r="E5346" s="29"/>
      <c r="F5346" s="28"/>
      <c r="H5346" s="28"/>
      <c r="I5346" s="31"/>
      <c r="J5346" s="31"/>
      <c r="K5346" s="28"/>
      <c r="L5346" s="32"/>
      <c r="M5346" s="33"/>
      <c r="P5346" s="36"/>
      <c r="Q5346" s="37"/>
      <c r="U5346" s="38"/>
      <c r="X5346" s="40"/>
    </row>
    <row r="5347" spans="1:24">
      <c r="A5347" s="28"/>
      <c r="B5347" s="28"/>
      <c r="C5347" s="28"/>
      <c r="D5347" s="28"/>
      <c r="E5347" s="29"/>
      <c r="F5347" s="28"/>
      <c r="H5347" s="28"/>
      <c r="I5347" s="31"/>
      <c r="J5347" s="31"/>
      <c r="K5347" s="28"/>
      <c r="L5347" s="32"/>
      <c r="M5347" s="33"/>
      <c r="P5347" s="36"/>
      <c r="Q5347" s="37"/>
      <c r="U5347" s="38"/>
      <c r="X5347" s="40"/>
    </row>
    <row r="5348" spans="1:24">
      <c r="A5348" s="28"/>
      <c r="B5348" s="28"/>
      <c r="C5348" s="28"/>
      <c r="D5348" s="28"/>
      <c r="E5348" s="29"/>
      <c r="F5348" s="28"/>
      <c r="H5348" s="28"/>
      <c r="I5348" s="31"/>
      <c r="J5348" s="31"/>
      <c r="K5348" s="28"/>
      <c r="L5348" s="32"/>
      <c r="M5348" s="33"/>
      <c r="P5348" s="36"/>
      <c r="Q5348" s="37"/>
      <c r="U5348" s="38"/>
      <c r="X5348" s="40"/>
    </row>
    <row r="5349" spans="1:24">
      <c r="A5349" s="28"/>
      <c r="B5349" s="28"/>
      <c r="C5349" s="28"/>
      <c r="D5349" s="28"/>
      <c r="E5349" s="29"/>
      <c r="F5349" s="28"/>
      <c r="H5349" s="28"/>
      <c r="I5349" s="31"/>
      <c r="J5349" s="31"/>
      <c r="K5349" s="28"/>
      <c r="L5349" s="32"/>
      <c r="M5349" s="33"/>
      <c r="P5349" s="36"/>
      <c r="Q5349" s="37"/>
      <c r="U5349" s="38"/>
      <c r="X5349" s="40"/>
    </row>
    <row r="5350" spans="1:24">
      <c r="A5350" s="28"/>
      <c r="B5350" s="28"/>
      <c r="C5350" s="28"/>
      <c r="D5350" s="28"/>
      <c r="E5350" s="29"/>
      <c r="F5350" s="28"/>
      <c r="H5350" s="28"/>
      <c r="I5350" s="31"/>
      <c r="J5350" s="31"/>
      <c r="K5350" s="28"/>
      <c r="L5350" s="32"/>
      <c r="M5350" s="33"/>
      <c r="P5350" s="36"/>
      <c r="Q5350" s="37"/>
      <c r="U5350" s="38"/>
      <c r="X5350" s="40"/>
    </row>
    <row r="5351" spans="1:24">
      <c r="A5351" s="28"/>
      <c r="B5351" s="28"/>
      <c r="C5351" s="28"/>
      <c r="D5351" s="28"/>
      <c r="E5351" s="29"/>
      <c r="F5351" s="28"/>
      <c r="H5351" s="28"/>
      <c r="I5351" s="31"/>
      <c r="J5351" s="31"/>
      <c r="K5351" s="28"/>
      <c r="L5351" s="32"/>
      <c r="M5351" s="33"/>
      <c r="P5351" s="36"/>
      <c r="Q5351" s="37"/>
      <c r="U5351" s="38"/>
      <c r="X5351" s="40"/>
    </row>
    <row r="5352" spans="1:24">
      <c r="A5352" s="28"/>
      <c r="B5352" s="28"/>
      <c r="C5352" s="28"/>
      <c r="D5352" s="28"/>
      <c r="E5352" s="29"/>
      <c r="F5352" s="28"/>
      <c r="H5352" s="28"/>
      <c r="I5352" s="31"/>
      <c r="J5352" s="31"/>
      <c r="K5352" s="28"/>
      <c r="L5352" s="32"/>
      <c r="M5352" s="33"/>
      <c r="P5352" s="36"/>
      <c r="Q5352" s="37"/>
      <c r="U5352" s="38"/>
      <c r="X5352" s="40"/>
    </row>
    <row r="5353" spans="1:24">
      <c r="A5353" s="28"/>
      <c r="B5353" s="28"/>
      <c r="C5353" s="28"/>
      <c r="D5353" s="28"/>
      <c r="E5353" s="29"/>
      <c r="F5353" s="28"/>
      <c r="H5353" s="28"/>
      <c r="I5353" s="31"/>
      <c r="J5353" s="31"/>
      <c r="K5353" s="28"/>
      <c r="L5353" s="32"/>
      <c r="M5353" s="33"/>
      <c r="P5353" s="36"/>
      <c r="Q5353" s="37"/>
      <c r="U5353" s="38"/>
      <c r="X5353" s="40"/>
    </row>
    <row r="5354" spans="1:24">
      <c r="A5354" s="28"/>
      <c r="B5354" s="28"/>
      <c r="C5354" s="28"/>
      <c r="D5354" s="28"/>
      <c r="E5354" s="29"/>
      <c r="F5354" s="28"/>
      <c r="H5354" s="28"/>
      <c r="I5354" s="31"/>
      <c r="J5354" s="31"/>
      <c r="K5354" s="28"/>
      <c r="L5354" s="32"/>
      <c r="M5354" s="33"/>
      <c r="P5354" s="36"/>
      <c r="Q5354" s="37"/>
      <c r="U5354" s="38"/>
      <c r="X5354" s="40"/>
    </row>
    <row r="5355" spans="1:24">
      <c r="A5355" s="28"/>
      <c r="B5355" s="28"/>
      <c r="C5355" s="28"/>
      <c r="D5355" s="28"/>
      <c r="E5355" s="29"/>
      <c r="F5355" s="28"/>
      <c r="H5355" s="28"/>
      <c r="I5355" s="31"/>
      <c r="J5355" s="31"/>
      <c r="K5355" s="28"/>
      <c r="L5355" s="32"/>
      <c r="M5355" s="33"/>
      <c r="P5355" s="36"/>
      <c r="Q5355" s="37"/>
      <c r="U5355" s="38"/>
      <c r="X5355" s="40"/>
    </row>
    <row r="5356" spans="1:24">
      <c r="A5356" s="28"/>
      <c r="B5356" s="28"/>
      <c r="C5356" s="28"/>
      <c r="D5356" s="28"/>
      <c r="E5356" s="29"/>
      <c r="F5356" s="28"/>
      <c r="H5356" s="28"/>
      <c r="I5356" s="31"/>
      <c r="J5356" s="31"/>
      <c r="K5356" s="28"/>
      <c r="L5356" s="32"/>
      <c r="M5356" s="33"/>
      <c r="P5356" s="36"/>
      <c r="Q5356" s="37"/>
      <c r="U5356" s="38"/>
      <c r="X5356" s="40"/>
    </row>
    <row r="5357" spans="1:24">
      <c r="A5357" s="28"/>
      <c r="B5357" s="28"/>
      <c r="C5357" s="28"/>
      <c r="D5357" s="28"/>
      <c r="E5357" s="29"/>
      <c r="F5357" s="28"/>
      <c r="H5357" s="28"/>
      <c r="I5357" s="31"/>
      <c r="J5357" s="31"/>
      <c r="K5357" s="28"/>
      <c r="L5357" s="32"/>
      <c r="M5357" s="33"/>
      <c r="P5357" s="36"/>
      <c r="Q5357" s="37"/>
      <c r="U5357" s="38"/>
      <c r="X5357" s="40"/>
    </row>
    <row r="5358" spans="1:24">
      <c r="A5358" s="28"/>
      <c r="B5358" s="28"/>
      <c r="C5358" s="28"/>
      <c r="D5358" s="28"/>
      <c r="E5358" s="29"/>
      <c r="F5358" s="28"/>
      <c r="H5358" s="28"/>
      <c r="I5358" s="31"/>
      <c r="J5358" s="31"/>
      <c r="K5358" s="28"/>
      <c r="L5358" s="32"/>
      <c r="M5358" s="33"/>
      <c r="P5358" s="36"/>
      <c r="Q5358" s="37"/>
      <c r="U5358" s="38"/>
      <c r="X5358" s="40"/>
    </row>
    <row r="5359" spans="1:24">
      <c r="A5359" s="28"/>
      <c r="B5359" s="28"/>
      <c r="C5359" s="28"/>
      <c r="D5359" s="28"/>
      <c r="E5359" s="29"/>
      <c r="F5359" s="28"/>
      <c r="H5359" s="28"/>
      <c r="I5359" s="31"/>
      <c r="J5359" s="31"/>
      <c r="K5359" s="28"/>
      <c r="L5359" s="32"/>
      <c r="M5359" s="33"/>
      <c r="P5359" s="36"/>
      <c r="Q5359" s="37"/>
      <c r="U5359" s="38"/>
      <c r="X5359" s="40"/>
    </row>
    <row r="5360" spans="1:24">
      <c r="A5360" s="28"/>
      <c r="B5360" s="28"/>
      <c r="C5360" s="28"/>
      <c r="D5360" s="28"/>
      <c r="E5360" s="29"/>
      <c r="F5360" s="28"/>
      <c r="H5360" s="28"/>
      <c r="I5360" s="31"/>
      <c r="J5360" s="31"/>
      <c r="K5360" s="28"/>
      <c r="L5360" s="32"/>
      <c r="M5360" s="33"/>
      <c r="P5360" s="36"/>
      <c r="Q5360" s="37"/>
      <c r="U5360" s="38"/>
      <c r="X5360" s="40"/>
    </row>
    <row r="5361" spans="1:24">
      <c r="A5361" s="28"/>
      <c r="B5361" s="28"/>
      <c r="C5361" s="28"/>
      <c r="D5361" s="28"/>
      <c r="E5361" s="29"/>
      <c r="F5361" s="28"/>
      <c r="H5361" s="28"/>
      <c r="I5361" s="31"/>
      <c r="J5361" s="31"/>
      <c r="K5361" s="28"/>
      <c r="L5361" s="32"/>
      <c r="M5361" s="33"/>
      <c r="P5361" s="36"/>
      <c r="Q5361" s="37"/>
      <c r="U5361" s="38"/>
      <c r="X5361" s="40"/>
    </row>
    <row r="5362" spans="1:24">
      <c r="A5362" s="28"/>
      <c r="B5362" s="28"/>
      <c r="C5362" s="28"/>
      <c r="D5362" s="28"/>
      <c r="E5362" s="29"/>
      <c r="F5362" s="28"/>
      <c r="H5362" s="28"/>
      <c r="I5362" s="31"/>
      <c r="J5362" s="31"/>
      <c r="K5362" s="28"/>
      <c r="L5362" s="32"/>
      <c r="M5362" s="33"/>
      <c r="P5362" s="36"/>
      <c r="Q5362" s="37"/>
      <c r="U5362" s="38"/>
      <c r="X5362" s="40"/>
    </row>
    <row r="5363" spans="1:24">
      <c r="A5363" s="28"/>
      <c r="B5363" s="28"/>
      <c r="C5363" s="28"/>
      <c r="D5363" s="28"/>
      <c r="E5363" s="29"/>
      <c r="F5363" s="28"/>
      <c r="H5363" s="28"/>
      <c r="I5363" s="31"/>
      <c r="J5363" s="31"/>
      <c r="K5363" s="28"/>
      <c r="L5363" s="32"/>
      <c r="M5363" s="33"/>
      <c r="P5363" s="36"/>
      <c r="Q5363" s="37"/>
      <c r="U5363" s="38"/>
      <c r="X5363" s="40"/>
    </row>
    <row r="5364" spans="1:24">
      <c r="A5364" s="28"/>
      <c r="B5364" s="28"/>
      <c r="C5364" s="28"/>
      <c r="D5364" s="28"/>
      <c r="E5364" s="29"/>
      <c r="F5364" s="28"/>
      <c r="H5364" s="28"/>
      <c r="I5364" s="31"/>
      <c r="J5364" s="31"/>
      <c r="K5364" s="28"/>
      <c r="L5364" s="32"/>
      <c r="M5364" s="33"/>
      <c r="P5364" s="36"/>
      <c r="Q5364" s="37"/>
      <c r="U5364" s="38"/>
      <c r="X5364" s="40"/>
    </row>
    <row r="5365" spans="1:24">
      <c r="A5365" s="28"/>
      <c r="B5365" s="28"/>
      <c r="C5365" s="28"/>
      <c r="D5365" s="28"/>
      <c r="E5365" s="29"/>
      <c r="F5365" s="28"/>
      <c r="H5365" s="28"/>
      <c r="I5365" s="31"/>
      <c r="J5365" s="31"/>
      <c r="K5365" s="28"/>
      <c r="L5365" s="32"/>
      <c r="M5365" s="33"/>
      <c r="P5365" s="36"/>
      <c r="Q5365" s="37"/>
      <c r="U5365" s="38"/>
      <c r="X5365" s="40"/>
    </row>
    <row r="5366" spans="1:24">
      <c r="A5366" s="28"/>
      <c r="B5366" s="28"/>
      <c r="C5366" s="28"/>
      <c r="D5366" s="28"/>
      <c r="E5366" s="29"/>
      <c r="F5366" s="28"/>
      <c r="H5366" s="28"/>
      <c r="I5366" s="31"/>
      <c r="J5366" s="31"/>
      <c r="K5366" s="28"/>
      <c r="L5366" s="32"/>
      <c r="M5366" s="33"/>
      <c r="P5366" s="36"/>
      <c r="Q5366" s="37"/>
      <c r="U5366" s="38"/>
      <c r="X5366" s="40"/>
    </row>
    <row r="5367" spans="1:24">
      <c r="A5367" s="28"/>
      <c r="B5367" s="28"/>
      <c r="C5367" s="28"/>
      <c r="D5367" s="28"/>
      <c r="E5367" s="29"/>
      <c r="F5367" s="28"/>
      <c r="H5367" s="28"/>
      <c r="I5367" s="31"/>
      <c r="J5367" s="31"/>
      <c r="K5367" s="28"/>
      <c r="L5367" s="32"/>
      <c r="M5367" s="33"/>
      <c r="P5367" s="36"/>
      <c r="Q5367" s="37"/>
      <c r="U5367" s="38"/>
      <c r="X5367" s="40"/>
    </row>
    <row r="5368" spans="1:24">
      <c r="A5368" s="28"/>
      <c r="B5368" s="28"/>
      <c r="C5368" s="28"/>
      <c r="D5368" s="28"/>
      <c r="E5368" s="29"/>
      <c r="F5368" s="28"/>
      <c r="H5368" s="28"/>
      <c r="I5368" s="31"/>
      <c r="J5368" s="31"/>
      <c r="K5368" s="28"/>
      <c r="L5368" s="32"/>
      <c r="M5368" s="33"/>
      <c r="P5368" s="36"/>
      <c r="Q5368" s="37"/>
      <c r="U5368" s="38"/>
      <c r="X5368" s="40"/>
    </row>
    <row r="5369" spans="1:24">
      <c r="A5369" s="28"/>
      <c r="B5369" s="28"/>
      <c r="C5369" s="28"/>
      <c r="D5369" s="28"/>
      <c r="E5369" s="29"/>
      <c r="F5369" s="28"/>
      <c r="H5369" s="28"/>
      <c r="I5369" s="31"/>
      <c r="J5369" s="31"/>
      <c r="K5369" s="28"/>
      <c r="L5369" s="32"/>
      <c r="M5369" s="33"/>
      <c r="P5369" s="36"/>
      <c r="Q5369" s="37"/>
      <c r="U5369" s="38"/>
      <c r="X5369" s="40"/>
    </row>
    <row r="5370" spans="1:24">
      <c r="A5370" s="28"/>
      <c r="B5370" s="28"/>
      <c r="C5370" s="28"/>
      <c r="D5370" s="28"/>
      <c r="E5370" s="29"/>
      <c r="F5370" s="28"/>
      <c r="H5370" s="28"/>
      <c r="I5370" s="31"/>
      <c r="J5370" s="31"/>
      <c r="K5370" s="28"/>
      <c r="L5370" s="32"/>
      <c r="M5370" s="33"/>
      <c r="P5370" s="36"/>
      <c r="Q5370" s="37"/>
      <c r="U5370" s="38"/>
      <c r="X5370" s="40"/>
    </row>
    <row r="5371" spans="1:24">
      <c r="A5371" s="28"/>
      <c r="B5371" s="28"/>
      <c r="C5371" s="28"/>
      <c r="D5371" s="28"/>
      <c r="E5371" s="29"/>
      <c r="F5371" s="28"/>
      <c r="H5371" s="28"/>
      <c r="I5371" s="31"/>
      <c r="J5371" s="31"/>
      <c r="K5371" s="28"/>
      <c r="L5371" s="32"/>
      <c r="M5371" s="33"/>
      <c r="P5371" s="36"/>
      <c r="Q5371" s="37"/>
      <c r="U5371" s="38"/>
      <c r="X5371" s="40"/>
    </row>
    <row r="5372" spans="1:24">
      <c r="A5372" s="28"/>
      <c r="B5372" s="28"/>
      <c r="C5372" s="28"/>
      <c r="D5372" s="28"/>
      <c r="E5372" s="29"/>
      <c r="F5372" s="28"/>
      <c r="H5372" s="28"/>
      <c r="I5372" s="31"/>
      <c r="J5372" s="31"/>
      <c r="K5372" s="28"/>
      <c r="L5372" s="32"/>
      <c r="M5372" s="33"/>
      <c r="P5372" s="36"/>
      <c r="Q5372" s="37"/>
      <c r="U5372" s="38"/>
      <c r="X5372" s="40"/>
    </row>
    <row r="5373" spans="1:24">
      <c r="A5373" s="28"/>
      <c r="B5373" s="28"/>
      <c r="C5373" s="28"/>
      <c r="D5373" s="28"/>
      <c r="E5373" s="29"/>
      <c r="F5373" s="28"/>
      <c r="H5373" s="28"/>
      <c r="I5373" s="31"/>
      <c r="J5373" s="31"/>
      <c r="K5373" s="28"/>
      <c r="L5373" s="32"/>
      <c r="M5373" s="33"/>
      <c r="P5373" s="36"/>
      <c r="Q5373" s="37"/>
      <c r="U5373" s="38"/>
      <c r="X5373" s="40"/>
    </row>
    <row r="5374" spans="1:24">
      <c r="A5374" s="28"/>
      <c r="B5374" s="28"/>
      <c r="C5374" s="28"/>
      <c r="D5374" s="28"/>
      <c r="E5374" s="29"/>
      <c r="F5374" s="28"/>
      <c r="H5374" s="28"/>
      <c r="I5374" s="31"/>
      <c r="J5374" s="31"/>
      <c r="K5374" s="28"/>
      <c r="L5374" s="32"/>
      <c r="M5374" s="33"/>
      <c r="P5374" s="36"/>
      <c r="Q5374" s="37"/>
      <c r="U5374" s="38"/>
      <c r="X5374" s="40"/>
    </row>
    <row r="5375" spans="1:24">
      <c r="A5375" s="28"/>
      <c r="B5375" s="28"/>
      <c r="C5375" s="28"/>
      <c r="D5375" s="28"/>
      <c r="E5375" s="29"/>
      <c r="F5375" s="28"/>
      <c r="H5375" s="28"/>
      <c r="I5375" s="31"/>
      <c r="J5375" s="31"/>
      <c r="K5375" s="28"/>
      <c r="L5375" s="32"/>
      <c r="M5375" s="33"/>
      <c r="P5375" s="36"/>
      <c r="Q5375" s="37"/>
      <c r="U5375" s="38"/>
      <c r="X5375" s="40"/>
    </row>
    <row r="5376" spans="1:24">
      <c r="A5376" s="28"/>
      <c r="B5376" s="28"/>
      <c r="C5376" s="28"/>
      <c r="D5376" s="28"/>
      <c r="E5376" s="29"/>
      <c r="F5376" s="28"/>
      <c r="H5376" s="28"/>
      <c r="I5376" s="31"/>
      <c r="J5376" s="31"/>
      <c r="K5376" s="28"/>
      <c r="L5376" s="32"/>
      <c r="M5376" s="33"/>
      <c r="P5376" s="36"/>
      <c r="Q5376" s="37"/>
      <c r="U5376" s="38"/>
      <c r="X5376" s="40"/>
    </row>
    <row r="5377" spans="1:24">
      <c r="A5377" s="28"/>
      <c r="B5377" s="28"/>
      <c r="C5377" s="28"/>
      <c r="D5377" s="28"/>
      <c r="E5377" s="29"/>
      <c r="F5377" s="28"/>
      <c r="H5377" s="28"/>
      <c r="I5377" s="31"/>
      <c r="J5377" s="31"/>
      <c r="K5377" s="28"/>
      <c r="L5377" s="32"/>
      <c r="M5377" s="33"/>
      <c r="P5377" s="36"/>
      <c r="Q5377" s="37"/>
      <c r="U5377" s="38"/>
      <c r="X5377" s="40"/>
    </row>
    <row r="5378" spans="1:24">
      <c r="A5378" s="28"/>
      <c r="B5378" s="28"/>
      <c r="C5378" s="28"/>
      <c r="D5378" s="28"/>
      <c r="E5378" s="29"/>
      <c r="F5378" s="28"/>
      <c r="H5378" s="28"/>
      <c r="I5378" s="31"/>
      <c r="J5378" s="31"/>
      <c r="K5378" s="28"/>
      <c r="L5378" s="32"/>
      <c r="M5378" s="33"/>
      <c r="P5378" s="36"/>
      <c r="Q5378" s="37"/>
      <c r="U5378" s="38"/>
      <c r="X5378" s="40"/>
    </row>
    <row r="5379" spans="1:24">
      <c r="A5379" s="28"/>
      <c r="B5379" s="28"/>
      <c r="C5379" s="28"/>
      <c r="D5379" s="28"/>
      <c r="E5379" s="29"/>
      <c r="F5379" s="28"/>
      <c r="H5379" s="28"/>
      <c r="I5379" s="31"/>
      <c r="J5379" s="31"/>
      <c r="K5379" s="28"/>
      <c r="L5379" s="32"/>
      <c r="M5379" s="33"/>
      <c r="P5379" s="36"/>
      <c r="Q5379" s="37"/>
      <c r="U5379" s="38"/>
      <c r="X5379" s="40"/>
    </row>
    <row r="5380" spans="1:24">
      <c r="A5380" s="28"/>
      <c r="B5380" s="28"/>
      <c r="C5380" s="28"/>
      <c r="D5380" s="28"/>
      <c r="E5380" s="29"/>
      <c r="F5380" s="28"/>
      <c r="H5380" s="28"/>
      <c r="I5380" s="31"/>
      <c r="J5380" s="31"/>
      <c r="K5380" s="28"/>
      <c r="L5380" s="32"/>
      <c r="M5380" s="33"/>
      <c r="P5380" s="36"/>
      <c r="Q5380" s="37"/>
      <c r="U5380" s="38"/>
      <c r="X5380" s="40"/>
    </row>
    <row r="5381" spans="1:24">
      <c r="A5381" s="28"/>
      <c r="B5381" s="28"/>
      <c r="C5381" s="28"/>
      <c r="D5381" s="28"/>
      <c r="E5381" s="29"/>
      <c r="F5381" s="28"/>
      <c r="H5381" s="28"/>
      <c r="I5381" s="31"/>
      <c r="J5381" s="31"/>
      <c r="K5381" s="28"/>
      <c r="L5381" s="32"/>
      <c r="M5381" s="33"/>
      <c r="P5381" s="36"/>
      <c r="Q5381" s="37"/>
      <c r="U5381" s="38"/>
      <c r="X5381" s="40"/>
    </row>
    <row r="5382" spans="1:24">
      <c r="A5382" s="28"/>
      <c r="B5382" s="28"/>
      <c r="C5382" s="28"/>
      <c r="D5382" s="28"/>
      <c r="E5382" s="29"/>
      <c r="F5382" s="28"/>
      <c r="H5382" s="28"/>
      <c r="I5382" s="31"/>
      <c r="J5382" s="31"/>
      <c r="K5382" s="28"/>
      <c r="L5382" s="32"/>
      <c r="M5382" s="33"/>
      <c r="P5382" s="36"/>
      <c r="Q5382" s="37"/>
      <c r="U5382" s="38"/>
      <c r="X5382" s="40"/>
    </row>
    <row r="5383" spans="1:24">
      <c r="A5383" s="28"/>
      <c r="B5383" s="28"/>
      <c r="C5383" s="28"/>
      <c r="D5383" s="28"/>
      <c r="E5383" s="29"/>
      <c r="F5383" s="28"/>
      <c r="H5383" s="28"/>
      <c r="I5383" s="31"/>
      <c r="J5383" s="31"/>
      <c r="K5383" s="28"/>
      <c r="L5383" s="32"/>
      <c r="M5383" s="33"/>
      <c r="P5383" s="36"/>
      <c r="Q5383" s="37"/>
      <c r="U5383" s="38"/>
      <c r="X5383" s="40"/>
    </row>
    <row r="5384" spans="1:24">
      <c r="A5384" s="28"/>
      <c r="B5384" s="28"/>
      <c r="C5384" s="28"/>
      <c r="D5384" s="28"/>
      <c r="E5384" s="29"/>
      <c r="F5384" s="28"/>
      <c r="H5384" s="28"/>
      <c r="I5384" s="31"/>
      <c r="J5384" s="31"/>
      <c r="K5384" s="28"/>
      <c r="L5384" s="32"/>
      <c r="M5384" s="33"/>
      <c r="P5384" s="36"/>
      <c r="Q5384" s="37"/>
      <c r="U5384" s="38"/>
      <c r="X5384" s="40"/>
    </row>
    <row r="5385" spans="1:24">
      <c r="A5385" s="28"/>
      <c r="B5385" s="28"/>
      <c r="C5385" s="28"/>
      <c r="D5385" s="28"/>
      <c r="E5385" s="29"/>
      <c r="F5385" s="28"/>
      <c r="H5385" s="28"/>
      <c r="I5385" s="31"/>
      <c r="J5385" s="31"/>
      <c r="K5385" s="28"/>
      <c r="L5385" s="32"/>
      <c r="M5385" s="33"/>
      <c r="P5385" s="36"/>
      <c r="Q5385" s="37"/>
      <c r="U5385" s="38"/>
      <c r="X5385" s="40"/>
    </row>
    <row r="5386" spans="1:24">
      <c r="A5386" s="28"/>
      <c r="B5386" s="28"/>
      <c r="C5386" s="28"/>
      <c r="D5386" s="28"/>
      <c r="E5386" s="29"/>
      <c r="F5386" s="28"/>
      <c r="H5386" s="28"/>
      <c r="I5386" s="31"/>
      <c r="J5386" s="31"/>
      <c r="K5386" s="28"/>
      <c r="L5386" s="32"/>
      <c r="M5386" s="33"/>
      <c r="P5386" s="36"/>
      <c r="Q5386" s="37"/>
      <c r="U5386" s="38"/>
      <c r="X5386" s="40"/>
    </row>
    <row r="5387" spans="1:24">
      <c r="A5387" s="28"/>
      <c r="B5387" s="28"/>
      <c r="C5387" s="28"/>
      <c r="D5387" s="28"/>
      <c r="E5387" s="29"/>
      <c r="F5387" s="28"/>
      <c r="H5387" s="28"/>
      <c r="I5387" s="31"/>
      <c r="J5387" s="31"/>
      <c r="K5387" s="28"/>
      <c r="L5387" s="32"/>
      <c r="M5387" s="33"/>
      <c r="P5387" s="36"/>
      <c r="Q5387" s="37"/>
      <c r="U5387" s="38"/>
      <c r="X5387" s="40"/>
    </row>
    <row r="5388" spans="1:24">
      <c r="A5388" s="28"/>
      <c r="B5388" s="28"/>
      <c r="C5388" s="28"/>
      <c r="D5388" s="28"/>
      <c r="E5388" s="29"/>
      <c r="F5388" s="28"/>
      <c r="H5388" s="28"/>
      <c r="I5388" s="31"/>
      <c r="J5388" s="31"/>
      <c r="K5388" s="28"/>
      <c r="L5388" s="32"/>
      <c r="M5388" s="33"/>
      <c r="P5388" s="36"/>
      <c r="Q5388" s="37"/>
      <c r="U5388" s="38"/>
      <c r="X5388" s="40"/>
    </row>
    <row r="5389" spans="1:24">
      <c r="A5389" s="28"/>
      <c r="B5389" s="28"/>
      <c r="C5389" s="28"/>
      <c r="D5389" s="28"/>
      <c r="E5389" s="29"/>
      <c r="F5389" s="28"/>
      <c r="H5389" s="28"/>
      <c r="I5389" s="31"/>
      <c r="J5389" s="31"/>
      <c r="K5389" s="28"/>
      <c r="L5389" s="32"/>
      <c r="M5389" s="33"/>
      <c r="P5389" s="36"/>
      <c r="Q5389" s="37"/>
      <c r="U5389" s="38"/>
      <c r="X5389" s="40"/>
    </row>
    <row r="5390" spans="1:24">
      <c r="A5390" s="28"/>
      <c r="B5390" s="28"/>
      <c r="C5390" s="28"/>
      <c r="D5390" s="28"/>
      <c r="E5390" s="29"/>
      <c r="F5390" s="28"/>
      <c r="H5390" s="28"/>
      <c r="I5390" s="31"/>
      <c r="J5390" s="31"/>
      <c r="K5390" s="28"/>
      <c r="L5390" s="32"/>
      <c r="M5390" s="33"/>
      <c r="P5390" s="36"/>
      <c r="Q5390" s="37"/>
      <c r="U5390" s="38"/>
      <c r="X5390" s="40"/>
    </row>
    <row r="5391" spans="1:24">
      <c r="A5391" s="28"/>
      <c r="B5391" s="28"/>
      <c r="C5391" s="28"/>
      <c r="D5391" s="28"/>
      <c r="E5391" s="29"/>
      <c r="F5391" s="28"/>
      <c r="H5391" s="28"/>
      <c r="I5391" s="31"/>
      <c r="J5391" s="31"/>
      <c r="K5391" s="28"/>
      <c r="L5391" s="32"/>
      <c r="M5391" s="33"/>
      <c r="P5391" s="36"/>
      <c r="Q5391" s="37"/>
      <c r="U5391" s="38"/>
      <c r="X5391" s="40"/>
    </row>
    <row r="5392" spans="1:24">
      <c r="A5392" s="28"/>
      <c r="B5392" s="28"/>
      <c r="C5392" s="28"/>
      <c r="D5392" s="28"/>
      <c r="E5392" s="29"/>
      <c r="F5392" s="28"/>
      <c r="H5392" s="28"/>
      <c r="I5392" s="31"/>
      <c r="J5392" s="31"/>
      <c r="K5392" s="28"/>
      <c r="L5392" s="32"/>
      <c r="M5392" s="33"/>
      <c r="P5392" s="36"/>
      <c r="Q5392" s="37"/>
      <c r="U5392" s="38"/>
      <c r="X5392" s="40"/>
    </row>
    <row r="5393" spans="1:24">
      <c r="A5393" s="28"/>
      <c r="B5393" s="28"/>
      <c r="C5393" s="28"/>
      <c r="D5393" s="28"/>
      <c r="E5393" s="29"/>
      <c r="F5393" s="28"/>
      <c r="H5393" s="28"/>
      <c r="I5393" s="31"/>
      <c r="J5393" s="31"/>
      <c r="K5393" s="28"/>
      <c r="L5393" s="32"/>
      <c r="M5393" s="33"/>
      <c r="P5393" s="36"/>
      <c r="Q5393" s="37"/>
      <c r="U5393" s="38"/>
      <c r="X5393" s="40"/>
    </row>
    <row r="5394" spans="1:24">
      <c r="A5394" s="28"/>
      <c r="B5394" s="28"/>
      <c r="C5394" s="28"/>
      <c r="D5394" s="28"/>
      <c r="E5394" s="29"/>
      <c r="F5394" s="28"/>
      <c r="H5394" s="28"/>
      <c r="I5394" s="31"/>
      <c r="J5394" s="31"/>
      <c r="K5394" s="28"/>
      <c r="L5394" s="32"/>
      <c r="M5394" s="33"/>
      <c r="P5394" s="36"/>
      <c r="Q5394" s="37"/>
      <c r="U5394" s="38"/>
      <c r="X5394" s="40"/>
    </row>
    <row r="5395" spans="1:24">
      <c r="A5395" s="28"/>
      <c r="B5395" s="28"/>
      <c r="C5395" s="28"/>
      <c r="D5395" s="28"/>
      <c r="E5395" s="29"/>
      <c r="F5395" s="28"/>
      <c r="H5395" s="28"/>
      <c r="I5395" s="31"/>
      <c r="J5395" s="31"/>
      <c r="K5395" s="28"/>
      <c r="L5395" s="32"/>
      <c r="M5395" s="33"/>
      <c r="P5395" s="36"/>
      <c r="Q5395" s="37"/>
      <c r="U5395" s="38"/>
      <c r="X5395" s="40"/>
    </row>
    <row r="5396" spans="1:24">
      <c r="A5396" s="28"/>
      <c r="B5396" s="28"/>
      <c r="C5396" s="28"/>
      <c r="D5396" s="28"/>
      <c r="E5396" s="29"/>
      <c r="F5396" s="28"/>
      <c r="H5396" s="28"/>
      <c r="I5396" s="31"/>
      <c r="J5396" s="31"/>
      <c r="K5396" s="28"/>
      <c r="L5396" s="32"/>
      <c r="M5396" s="33"/>
      <c r="P5396" s="36"/>
      <c r="Q5396" s="37"/>
      <c r="U5396" s="38"/>
      <c r="X5396" s="40"/>
    </row>
    <row r="5397" spans="1:24">
      <c r="A5397" s="28"/>
      <c r="B5397" s="28"/>
      <c r="C5397" s="28"/>
      <c r="D5397" s="28"/>
      <c r="E5397" s="29"/>
      <c r="F5397" s="28"/>
      <c r="H5397" s="28"/>
      <c r="I5397" s="31"/>
      <c r="J5397" s="31"/>
      <c r="K5397" s="28"/>
      <c r="L5397" s="32"/>
      <c r="M5397" s="33"/>
      <c r="P5397" s="36"/>
      <c r="Q5397" s="37"/>
      <c r="U5397" s="38"/>
      <c r="X5397" s="40"/>
    </row>
    <row r="5398" spans="1:24">
      <c r="A5398" s="28"/>
      <c r="B5398" s="28"/>
      <c r="C5398" s="28"/>
      <c r="D5398" s="28"/>
      <c r="E5398" s="29"/>
      <c r="F5398" s="28"/>
      <c r="H5398" s="28"/>
      <c r="I5398" s="31"/>
      <c r="J5398" s="31"/>
      <c r="K5398" s="28"/>
      <c r="L5398" s="32"/>
      <c r="M5398" s="33"/>
      <c r="P5398" s="36"/>
      <c r="Q5398" s="37"/>
      <c r="U5398" s="38"/>
      <c r="X5398" s="40"/>
    </row>
    <row r="5399" spans="1:24">
      <c r="A5399" s="28"/>
      <c r="B5399" s="28"/>
      <c r="C5399" s="28"/>
      <c r="D5399" s="28"/>
      <c r="E5399" s="29"/>
      <c r="F5399" s="28"/>
      <c r="H5399" s="28"/>
      <c r="I5399" s="31"/>
      <c r="J5399" s="31"/>
      <c r="K5399" s="28"/>
      <c r="L5399" s="32"/>
      <c r="M5399" s="33"/>
      <c r="P5399" s="36"/>
      <c r="Q5399" s="37"/>
      <c r="U5399" s="38"/>
      <c r="X5399" s="40"/>
    </row>
    <row r="5400" spans="1:24">
      <c r="A5400" s="28"/>
      <c r="B5400" s="28"/>
      <c r="C5400" s="28"/>
      <c r="D5400" s="28"/>
      <c r="E5400" s="29"/>
      <c r="F5400" s="28"/>
      <c r="H5400" s="28"/>
      <c r="I5400" s="31"/>
      <c r="J5400" s="31"/>
      <c r="K5400" s="28"/>
      <c r="L5400" s="32"/>
      <c r="M5400" s="33"/>
      <c r="P5400" s="36"/>
      <c r="Q5400" s="37"/>
      <c r="U5400" s="38"/>
      <c r="X5400" s="40"/>
    </row>
    <row r="5401" spans="1:24">
      <c r="A5401" s="28"/>
      <c r="B5401" s="28"/>
      <c r="C5401" s="28"/>
      <c r="D5401" s="28"/>
      <c r="E5401" s="29"/>
      <c r="F5401" s="28"/>
      <c r="H5401" s="28"/>
      <c r="I5401" s="31"/>
      <c r="J5401" s="31"/>
      <c r="K5401" s="28"/>
      <c r="L5401" s="32"/>
      <c r="M5401" s="33"/>
      <c r="P5401" s="36"/>
      <c r="Q5401" s="37"/>
      <c r="U5401" s="38"/>
      <c r="X5401" s="40"/>
    </row>
    <row r="5402" spans="1:24">
      <c r="A5402" s="28"/>
      <c r="B5402" s="28"/>
      <c r="C5402" s="28"/>
      <c r="D5402" s="28"/>
      <c r="E5402" s="29"/>
      <c r="F5402" s="28"/>
      <c r="H5402" s="28"/>
      <c r="I5402" s="31"/>
      <c r="J5402" s="31"/>
      <c r="K5402" s="28"/>
      <c r="L5402" s="32"/>
      <c r="M5402" s="33"/>
      <c r="P5402" s="36"/>
      <c r="Q5402" s="37"/>
      <c r="U5402" s="38"/>
      <c r="X5402" s="40"/>
    </row>
    <row r="5403" spans="1:24">
      <c r="A5403" s="28"/>
      <c r="B5403" s="28"/>
      <c r="C5403" s="28"/>
      <c r="D5403" s="28"/>
      <c r="E5403" s="29"/>
      <c r="F5403" s="28"/>
      <c r="H5403" s="28"/>
      <c r="I5403" s="31"/>
      <c r="J5403" s="31"/>
      <c r="K5403" s="28"/>
      <c r="L5403" s="32"/>
      <c r="M5403" s="33"/>
      <c r="P5403" s="36"/>
      <c r="Q5403" s="37"/>
      <c r="U5403" s="38"/>
      <c r="X5403" s="40"/>
    </row>
    <row r="5404" spans="1:24">
      <c r="A5404" s="28"/>
      <c r="B5404" s="28"/>
      <c r="C5404" s="28"/>
      <c r="D5404" s="28"/>
      <c r="E5404" s="29"/>
      <c r="F5404" s="28"/>
      <c r="H5404" s="28"/>
      <c r="I5404" s="31"/>
      <c r="J5404" s="31"/>
      <c r="K5404" s="28"/>
      <c r="L5404" s="32"/>
      <c r="M5404" s="33"/>
      <c r="P5404" s="36"/>
      <c r="Q5404" s="37"/>
      <c r="U5404" s="38"/>
      <c r="X5404" s="40"/>
    </row>
    <row r="5405" spans="1:24">
      <c r="A5405" s="28"/>
      <c r="B5405" s="28"/>
      <c r="C5405" s="28"/>
      <c r="D5405" s="28"/>
      <c r="E5405" s="29"/>
      <c r="F5405" s="28"/>
      <c r="H5405" s="28"/>
      <c r="I5405" s="31"/>
      <c r="J5405" s="31"/>
      <c r="K5405" s="28"/>
      <c r="L5405" s="32"/>
      <c r="M5405" s="33"/>
      <c r="P5405" s="36"/>
      <c r="Q5405" s="37"/>
      <c r="U5405" s="38"/>
      <c r="X5405" s="40"/>
    </row>
    <row r="5406" spans="1:24">
      <c r="A5406" s="28"/>
      <c r="B5406" s="28"/>
      <c r="C5406" s="28"/>
      <c r="D5406" s="28"/>
      <c r="E5406" s="29"/>
      <c r="F5406" s="28"/>
      <c r="H5406" s="28"/>
      <c r="I5406" s="31"/>
      <c r="J5406" s="31"/>
      <c r="K5406" s="28"/>
      <c r="L5406" s="32"/>
      <c r="M5406" s="33"/>
      <c r="P5406" s="36"/>
      <c r="Q5406" s="37"/>
      <c r="U5406" s="38"/>
      <c r="X5406" s="40"/>
    </row>
    <row r="5407" spans="1:24">
      <c r="A5407" s="28"/>
      <c r="B5407" s="28"/>
      <c r="C5407" s="28"/>
      <c r="D5407" s="28"/>
      <c r="E5407" s="29"/>
      <c r="F5407" s="28"/>
      <c r="H5407" s="28"/>
      <c r="I5407" s="31"/>
      <c r="J5407" s="31"/>
      <c r="K5407" s="28"/>
      <c r="L5407" s="32"/>
      <c r="M5407" s="33"/>
      <c r="P5407" s="36"/>
      <c r="Q5407" s="37"/>
      <c r="U5407" s="38"/>
      <c r="X5407" s="40"/>
    </row>
    <row r="5408" spans="1:24">
      <c r="A5408" s="28"/>
      <c r="B5408" s="28"/>
      <c r="C5408" s="28"/>
      <c r="D5408" s="28"/>
      <c r="E5408" s="29"/>
      <c r="F5408" s="28"/>
      <c r="H5408" s="28"/>
      <c r="I5408" s="31"/>
      <c r="J5408" s="31"/>
      <c r="K5408" s="28"/>
      <c r="L5408" s="32"/>
      <c r="M5408" s="33"/>
      <c r="P5408" s="36"/>
      <c r="Q5408" s="37"/>
      <c r="U5408" s="38"/>
      <c r="X5408" s="40"/>
    </row>
    <row r="5409" spans="1:24">
      <c r="A5409" s="28"/>
      <c r="B5409" s="28"/>
      <c r="C5409" s="28"/>
      <c r="D5409" s="28"/>
      <c r="E5409" s="29"/>
      <c r="F5409" s="28"/>
      <c r="H5409" s="28"/>
      <c r="I5409" s="31"/>
      <c r="J5409" s="31"/>
      <c r="K5409" s="28"/>
      <c r="L5409" s="32"/>
      <c r="M5409" s="33"/>
      <c r="P5409" s="36"/>
      <c r="Q5409" s="37"/>
      <c r="U5409" s="38"/>
      <c r="X5409" s="40"/>
    </row>
    <row r="5410" spans="1:24">
      <c r="A5410" s="28"/>
      <c r="B5410" s="28"/>
      <c r="C5410" s="28"/>
      <c r="D5410" s="28"/>
      <c r="E5410" s="29"/>
      <c r="F5410" s="28"/>
      <c r="H5410" s="28"/>
      <c r="I5410" s="31"/>
      <c r="J5410" s="31"/>
      <c r="K5410" s="28"/>
      <c r="L5410" s="32"/>
      <c r="M5410" s="33"/>
      <c r="P5410" s="36"/>
      <c r="Q5410" s="37"/>
      <c r="U5410" s="38"/>
      <c r="X5410" s="40"/>
    </row>
    <row r="5411" spans="1:24">
      <c r="A5411" s="28"/>
      <c r="B5411" s="28"/>
      <c r="C5411" s="28"/>
      <c r="D5411" s="28"/>
      <c r="E5411" s="29"/>
      <c r="F5411" s="28"/>
      <c r="H5411" s="28"/>
      <c r="I5411" s="31"/>
      <c r="J5411" s="31"/>
      <c r="K5411" s="28"/>
      <c r="L5411" s="32"/>
      <c r="M5411" s="33"/>
      <c r="P5411" s="36"/>
      <c r="Q5411" s="37"/>
      <c r="U5411" s="38"/>
      <c r="X5411" s="40"/>
    </row>
    <row r="5412" spans="1:24">
      <c r="A5412" s="28"/>
      <c r="B5412" s="28"/>
      <c r="C5412" s="28"/>
      <c r="D5412" s="28"/>
      <c r="E5412" s="29"/>
      <c r="F5412" s="28"/>
      <c r="H5412" s="28"/>
      <c r="I5412" s="31"/>
      <c r="J5412" s="31"/>
      <c r="K5412" s="28"/>
      <c r="L5412" s="32"/>
      <c r="M5412" s="33"/>
      <c r="P5412" s="36"/>
      <c r="Q5412" s="37"/>
      <c r="U5412" s="38"/>
      <c r="X5412" s="40"/>
    </row>
    <row r="5413" spans="1:24">
      <c r="A5413" s="28"/>
      <c r="B5413" s="28"/>
      <c r="C5413" s="28"/>
      <c r="D5413" s="28"/>
      <c r="E5413" s="29"/>
      <c r="F5413" s="28"/>
      <c r="H5413" s="28"/>
      <c r="I5413" s="31"/>
      <c r="J5413" s="31"/>
      <c r="K5413" s="28"/>
      <c r="L5413" s="32"/>
      <c r="M5413" s="33"/>
      <c r="P5413" s="36"/>
      <c r="Q5413" s="37"/>
      <c r="U5413" s="38"/>
      <c r="X5413" s="40"/>
    </row>
    <row r="5414" spans="1:24">
      <c r="A5414" s="28"/>
      <c r="B5414" s="28"/>
      <c r="C5414" s="28"/>
      <c r="D5414" s="28"/>
      <c r="E5414" s="29"/>
      <c r="F5414" s="28"/>
      <c r="H5414" s="28"/>
      <c r="I5414" s="31"/>
      <c r="J5414" s="31"/>
      <c r="K5414" s="28"/>
      <c r="L5414" s="32"/>
      <c r="M5414" s="33"/>
      <c r="P5414" s="36"/>
      <c r="Q5414" s="37"/>
      <c r="U5414" s="38"/>
      <c r="X5414" s="40"/>
    </row>
    <row r="5415" spans="1:24">
      <c r="A5415" s="28"/>
      <c r="B5415" s="28"/>
      <c r="C5415" s="28"/>
      <c r="D5415" s="28"/>
      <c r="E5415" s="29"/>
      <c r="F5415" s="28"/>
      <c r="H5415" s="28"/>
      <c r="I5415" s="31"/>
      <c r="J5415" s="31"/>
      <c r="K5415" s="28"/>
      <c r="L5415" s="32"/>
      <c r="M5415" s="33"/>
      <c r="P5415" s="36"/>
      <c r="Q5415" s="37"/>
      <c r="U5415" s="38"/>
      <c r="X5415" s="40"/>
    </row>
    <row r="5416" spans="1:24">
      <c r="A5416" s="28"/>
      <c r="B5416" s="28"/>
      <c r="C5416" s="28"/>
      <c r="D5416" s="28"/>
      <c r="E5416" s="29"/>
      <c r="F5416" s="28"/>
      <c r="H5416" s="28"/>
      <c r="I5416" s="31"/>
      <c r="J5416" s="31"/>
      <c r="K5416" s="28"/>
      <c r="L5416" s="32"/>
      <c r="M5416" s="33"/>
      <c r="P5416" s="36"/>
      <c r="Q5416" s="37"/>
      <c r="U5416" s="38"/>
      <c r="X5416" s="40"/>
    </row>
    <row r="5417" spans="1:24">
      <c r="A5417" s="28"/>
      <c r="B5417" s="28"/>
      <c r="C5417" s="28"/>
      <c r="D5417" s="28"/>
      <c r="E5417" s="29"/>
      <c r="F5417" s="28"/>
      <c r="H5417" s="28"/>
      <c r="I5417" s="31"/>
      <c r="J5417" s="31"/>
      <c r="K5417" s="28"/>
      <c r="L5417" s="32"/>
      <c r="M5417" s="33"/>
      <c r="P5417" s="36"/>
      <c r="Q5417" s="37"/>
      <c r="U5417" s="38"/>
      <c r="X5417" s="40"/>
    </row>
    <row r="5418" spans="1:24">
      <c r="A5418" s="28"/>
      <c r="B5418" s="28"/>
      <c r="C5418" s="28"/>
      <c r="D5418" s="28"/>
      <c r="E5418" s="29"/>
      <c r="F5418" s="28"/>
      <c r="H5418" s="28"/>
      <c r="I5418" s="31"/>
      <c r="J5418" s="31"/>
      <c r="K5418" s="28"/>
      <c r="L5418" s="32"/>
      <c r="M5418" s="33"/>
      <c r="P5418" s="36"/>
      <c r="Q5418" s="37"/>
      <c r="U5418" s="38"/>
      <c r="X5418" s="40"/>
    </row>
    <row r="5419" spans="1:24">
      <c r="A5419" s="28"/>
      <c r="B5419" s="28"/>
      <c r="C5419" s="28"/>
      <c r="D5419" s="28"/>
      <c r="E5419" s="29"/>
      <c r="F5419" s="28"/>
      <c r="H5419" s="28"/>
      <c r="I5419" s="31"/>
      <c r="J5419" s="31"/>
      <c r="K5419" s="28"/>
      <c r="L5419" s="32"/>
      <c r="M5419" s="33"/>
      <c r="P5419" s="36"/>
      <c r="Q5419" s="37"/>
      <c r="U5419" s="38"/>
      <c r="X5419" s="40"/>
    </row>
    <row r="5420" spans="1:24">
      <c r="A5420" s="28"/>
      <c r="B5420" s="28"/>
      <c r="C5420" s="28"/>
      <c r="D5420" s="28"/>
      <c r="E5420" s="29"/>
      <c r="F5420" s="28"/>
      <c r="H5420" s="28"/>
      <c r="I5420" s="31"/>
      <c r="J5420" s="31"/>
      <c r="K5420" s="28"/>
      <c r="L5420" s="32"/>
      <c r="M5420" s="33"/>
      <c r="P5420" s="36"/>
      <c r="Q5420" s="37"/>
      <c r="U5420" s="38"/>
      <c r="X5420" s="40"/>
    </row>
    <row r="5421" spans="1:24">
      <c r="A5421" s="28"/>
      <c r="B5421" s="28"/>
      <c r="C5421" s="28"/>
      <c r="D5421" s="28"/>
      <c r="E5421" s="29"/>
      <c r="F5421" s="28"/>
      <c r="H5421" s="28"/>
      <c r="I5421" s="31"/>
      <c r="J5421" s="31"/>
      <c r="K5421" s="28"/>
      <c r="L5421" s="32"/>
      <c r="M5421" s="33"/>
      <c r="P5421" s="36"/>
      <c r="Q5421" s="37"/>
      <c r="U5421" s="38"/>
      <c r="X5421" s="40"/>
    </row>
    <row r="5422" spans="1:24">
      <c r="A5422" s="28"/>
      <c r="B5422" s="28"/>
      <c r="C5422" s="28"/>
      <c r="D5422" s="28"/>
      <c r="E5422" s="29"/>
      <c r="F5422" s="28"/>
      <c r="H5422" s="28"/>
      <c r="I5422" s="31"/>
      <c r="J5422" s="31"/>
      <c r="K5422" s="28"/>
      <c r="L5422" s="32"/>
      <c r="M5422" s="33"/>
      <c r="P5422" s="36"/>
      <c r="Q5422" s="37"/>
      <c r="U5422" s="38"/>
      <c r="X5422" s="40"/>
    </row>
    <row r="5423" spans="1:24">
      <c r="A5423" s="28"/>
      <c r="B5423" s="28"/>
      <c r="C5423" s="28"/>
      <c r="D5423" s="28"/>
      <c r="E5423" s="29"/>
      <c r="F5423" s="28"/>
      <c r="H5423" s="28"/>
      <c r="I5423" s="31"/>
      <c r="J5423" s="31"/>
      <c r="K5423" s="28"/>
      <c r="L5423" s="32"/>
      <c r="M5423" s="33"/>
      <c r="P5423" s="36"/>
      <c r="Q5423" s="37"/>
      <c r="U5423" s="38"/>
      <c r="X5423" s="40"/>
    </row>
    <row r="5424" spans="1:24">
      <c r="A5424" s="28"/>
      <c r="B5424" s="28"/>
      <c r="C5424" s="28"/>
      <c r="D5424" s="28"/>
      <c r="E5424" s="29"/>
      <c r="F5424" s="28"/>
      <c r="H5424" s="28"/>
      <c r="I5424" s="31"/>
      <c r="J5424" s="31"/>
      <c r="K5424" s="28"/>
      <c r="L5424" s="32"/>
      <c r="M5424" s="33"/>
      <c r="P5424" s="36"/>
      <c r="Q5424" s="37"/>
      <c r="U5424" s="38"/>
      <c r="X5424" s="40"/>
    </row>
    <row r="5425" spans="1:24">
      <c r="A5425" s="28"/>
      <c r="B5425" s="28"/>
      <c r="C5425" s="28"/>
      <c r="D5425" s="28"/>
      <c r="E5425" s="29"/>
      <c r="F5425" s="28"/>
      <c r="H5425" s="28"/>
      <c r="I5425" s="31"/>
      <c r="J5425" s="31"/>
      <c r="K5425" s="28"/>
      <c r="L5425" s="32"/>
      <c r="M5425" s="33"/>
      <c r="P5425" s="36"/>
      <c r="Q5425" s="37"/>
      <c r="U5425" s="38"/>
      <c r="X5425" s="40"/>
    </row>
    <row r="5426" spans="1:24">
      <c r="A5426" s="28"/>
      <c r="B5426" s="28"/>
      <c r="C5426" s="28"/>
      <c r="D5426" s="28"/>
      <c r="E5426" s="29"/>
      <c r="F5426" s="28"/>
      <c r="H5426" s="28"/>
      <c r="I5426" s="31"/>
      <c r="J5426" s="31"/>
      <c r="K5426" s="28"/>
      <c r="L5426" s="32"/>
      <c r="M5426" s="33"/>
      <c r="P5426" s="36"/>
      <c r="Q5426" s="37"/>
      <c r="U5426" s="38"/>
      <c r="X5426" s="40"/>
    </row>
    <row r="5427" spans="1:24">
      <c r="A5427" s="28"/>
      <c r="B5427" s="28"/>
      <c r="C5427" s="28"/>
      <c r="D5427" s="28"/>
      <c r="E5427" s="29"/>
      <c r="F5427" s="28"/>
      <c r="H5427" s="28"/>
      <c r="I5427" s="31"/>
      <c r="J5427" s="31"/>
      <c r="K5427" s="28"/>
      <c r="L5427" s="32"/>
      <c r="M5427" s="33"/>
      <c r="P5427" s="36"/>
      <c r="Q5427" s="37"/>
      <c r="U5427" s="38"/>
      <c r="X5427" s="40"/>
    </row>
    <row r="5428" spans="1:24">
      <c r="A5428" s="28"/>
      <c r="B5428" s="28"/>
      <c r="C5428" s="28"/>
      <c r="D5428" s="28"/>
      <c r="E5428" s="29"/>
      <c r="F5428" s="28"/>
      <c r="H5428" s="28"/>
      <c r="I5428" s="31"/>
      <c r="J5428" s="31"/>
      <c r="K5428" s="28"/>
      <c r="L5428" s="32"/>
      <c r="M5428" s="33"/>
      <c r="P5428" s="36"/>
      <c r="Q5428" s="37"/>
      <c r="U5428" s="38"/>
      <c r="X5428" s="40"/>
    </row>
    <row r="5429" spans="1:24">
      <c r="A5429" s="28"/>
      <c r="B5429" s="28"/>
      <c r="C5429" s="28"/>
      <c r="D5429" s="28"/>
      <c r="E5429" s="29"/>
      <c r="F5429" s="28"/>
      <c r="H5429" s="28"/>
      <c r="I5429" s="31"/>
      <c r="J5429" s="31"/>
      <c r="K5429" s="28"/>
      <c r="L5429" s="32"/>
      <c r="M5429" s="33"/>
      <c r="P5429" s="36"/>
      <c r="Q5429" s="37"/>
      <c r="U5429" s="38"/>
      <c r="X5429" s="40"/>
    </row>
    <row r="5430" spans="1:24">
      <c r="A5430" s="28"/>
      <c r="B5430" s="28"/>
      <c r="C5430" s="28"/>
      <c r="D5430" s="28"/>
      <c r="E5430" s="29"/>
      <c r="F5430" s="28"/>
      <c r="H5430" s="28"/>
      <c r="I5430" s="31"/>
      <c r="J5430" s="31"/>
      <c r="K5430" s="28"/>
      <c r="L5430" s="32"/>
      <c r="M5430" s="33"/>
      <c r="P5430" s="36"/>
      <c r="Q5430" s="37"/>
      <c r="U5430" s="38"/>
      <c r="X5430" s="40"/>
    </row>
    <row r="5431" spans="1:24">
      <c r="A5431" s="28"/>
      <c r="B5431" s="28"/>
      <c r="C5431" s="28"/>
      <c r="D5431" s="28"/>
      <c r="E5431" s="29"/>
      <c r="F5431" s="28"/>
      <c r="H5431" s="28"/>
      <c r="I5431" s="31"/>
      <c r="J5431" s="31"/>
      <c r="K5431" s="28"/>
      <c r="L5431" s="32"/>
      <c r="M5431" s="33"/>
      <c r="P5431" s="36"/>
      <c r="Q5431" s="37"/>
      <c r="U5431" s="38"/>
      <c r="X5431" s="40"/>
    </row>
    <row r="5432" spans="1:24">
      <c r="A5432" s="28"/>
      <c r="B5432" s="28"/>
      <c r="C5432" s="28"/>
      <c r="D5432" s="28"/>
      <c r="E5432" s="29"/>
      <c r="F5432" s="28"/>
      <c r="H5432" s="28"/>
      <c r="I5432" s="31"/>
      <c r="J5432" s="31"/>
      <c r="K5432" s="28"/>
      <c r="L5432" s="32"/>
      <c r="M5432" s="33"/>
      <c r="P5432" s="36"/>
      <c r="Q5432" s="37"/>
      <c r="U5432" s="38"/>
      <c r="X5432" s="40"/>
    </row>
    <row r="5433" spans="1:24">
      <c r="A5433" s="28"/>
      <c r="B5433" s="28"/>
      <c r="C5433" s="28"/>
      <c r="D5433" s="28"/>
      <c r="E5433" s="29"/>
      <c r="F5433" s="28"/>
      <c r="H5433" s="28"/>
      <c r="I5433" s="31"/>
      <c r="J5433" s="31"/>
      <c r="K5433" s="28"/>
      <c r="L5433" s="32"/>
      <c r="M5433" s="33"/>
      <c r="P5433" s="36"/>
      <c r="Q5433" s="37"/>
      <c r="U5433" s="38"/>
      <c r="X5433" s="40"/>
    </row>
    <row r="5434" spans="1:24">
      <c r="A5434" s="28"/>
      <c r="B5434" s="28"/>
      <c r="C5434" s="28"/>
      <c r="D5434" s="28"/>
      <c r="E5434" s="29"/>
      <c r="F5434" s="28"/>
      <c r="H5434" s="28"/>
      <c r="I5434" s="31"/>
      <c r="J5434" s="31"/>
      <c r="K5434" s="28"/>
      <c r="L5434" s="32"/>
      <c r="M5434" s="33"/>
      <c r="P5434" s="36"/>
      <c r="Q5434" s="37"/>
      <c r="U5434" s="38"/>
      <c r="X5434" s="40"/>
    </row>
    <row r="5435" spans="1:24">
      <c r="A5435" s="28"/>
      <c r="B5435" s="28"/>
      <c r="C5435" s="28"/>
      <c r="D5435" s="28"/>
      <c r="E5435" s="29"/>
      <c r="F5435" s="28"/>
      <c r="H5435" s="28"/>
      <c r="I5435" s="31"/>
      <c r="J5435" s="31"/>
      <c r="K5435" s="28"/>
      <c r="L5435" s="32"/>
      <c r="M5435" s="33"/>
      <c r="P5435" s="36"/>
      <c r="Q5435" s="37"/>
      <c r="U5435" s="38"/>
      <c r="X5435" s="40"/>
    </row>
    <row r="5436" spans="1:24">
      <c r="A5436" s="28"/>
      <c r="B5436" s="28"/>
      <c r="C5436" s="28"/>
      <c r="D5436" s="28"/>
      <c r="E5436" s="29"/>
      <c r="F5436" s="28"/>
      <c r="H5436" s="28"/>
      <c r="I5436" s="31"/>
      <c r="J5436" s="31"/>
      <c r="K5436" s="28"/>
      <c r="L5436" s="32"/>
      <c r="M5436" s="33"/>
      <c r="P5436" s="36"/>
      <c r="Q5436" s="37"/>
      <c r="U5436" s="38"/>
      <c r="X5436" s="40"/>
    </row>
    <row r="5437" spans="1:24">
      <c r="A5437" s="28"/>
      <c r="B5437" s="28"/>
      <c r="C5437" s="28"/>
      <c r="D5437" s="28"/>
      <c r="E5437" s="29"/>
      <c r="F5437" s="28"/>
      <c r="H5437" s="28"/>
      <c r="I5437" s="31"/>
      <c r="J5437" s="31"/>
      <c r="K5437" s="28"/>
      <c r="L5437" s="32"/>
      <c r="M5437" s="33"/>
      <c r="P5437" s="36"/>
      <c r="Q5437" s="37"/>
      <c r="U5437" s="38"/>
      <c r="X5437" s="40"/>
    </row>
    <row r="5438" spans="1:24">
      <c r="A5438" s="28"/>
      <c r="B5438" s="28"/>
      <c r="C5438" s="28"/>
      <c r="D5438" s="28"/>
      <c r="E5438" s="29"/>
      <c r="F5438" s="28"/>
      <c r="H5438" s="28"/>
      <c r="I5438" s="31"/>
      <c r="J5438" s="31"/>
      <c r="K5438" s="28"/>
      <c r="L5438" s="32"/>
      <c r="M5438" s="33"/>
      <c r="P5438" s="36"/>
      <c r="Q5438" s="37"/>
      <c r="U5438" s="38"/>
      <c r="X5438" s="40"/>
    </row>
    <row r="5439" spans="1:24">
      <c r="A5439" s="28"/>
      <c r="B5439" s="28"/>
      <c r="C5439" s="28"/>
      <c r="D5439" s="28"/>
      <c r="E5439" s="29"/>
      <c r="F5439" s="28"/>
      <c r="H5439" s="28"/>
      <c r="I5439" s="31"/>
      <c r="J5439" s="31"/>
      <c r="K5439" s="28"/>
      <c r="L5439" s="32"/>
      <c r="M5439" s="33"/>
      <c r="P5439" s="36"/>
      <c r="Q5439" s="37"/>
      <c r="U5439" s="38"/>
      <c r="X5439" s="40"/>
    </row>
    <row r="5440" spans="1:24">
      <c r="A5440" s="28"/>
      <c r="B5440" s="28"/>
      <c r="C5440" s="28"/>
      <c r="D5440" s="28"/>
      <c r="E5440" s="29"/>
      <c r="F5440" s="28"/>
      <c r="H5440" s="28"/>
      <c r="I5440" s="31"/>
      <c r="J5440" s="31"/>
      <c r="K5440" s="28"/>
      <c r="L5440" s="32"/>
      <c r="M5440" s="33"/>
      <c r="P5440" s="36"/>
      <c r="Q5440" s="37"/>
      <c r="U5440" s="38"/>
      <c r="X5440" s="40"/>
    </row>
    <row r="5441" spans="1:24">
      <c r="A5441" s="28"/>
      <c r="B5441" s="28"/>
      <c r="C5441" s="28"/>
      <c r="D5441" s="28"/>
      <c r="E5441" s="29"/>
      <c r="F5441" s="28"/>
      <c r="H5441" s="28"/>
      <c r="I5441" s="31"/>
      <c r="J5441" s="31"/>
      <c r="K5441" s="28"/>
      <c r="L5441" s="32"/>
      <c r="M5441" s="33"/>
      <c r="P5441" s="36"/>
      <c r="Q5441" s="37"/>
      <c r="U5441" s="38"/>
      <c r="X5441" s="40"/>
    </row>
    <row r="5442" spans="1:24">
      <c r="A5442" s="28"/>
      <c r="B5442" s="28"/>
      <c r="C5442" s="28"/>
      <c r="D5442" s="28"/>
      <c r="E5442" s="29"/>
      <c r="F5442" s="28"/>
      <c r="H5442" s="28"/>
      <c r="I5442" s="31"/>
      <c r="J5442" s="31"/>
      <c r="K5442" s="28"/>
      <c r="L5442" s="32"/>
      <c r="M5442" s="33"/>
      <c r="P5442" s="36"/>
      <c r="Q5442" s="37"/>
      <c r="U5442" s="38"/>
      <c r="X5442" s="40"/>
    </row>
    <row r="5443" spans="1:24">
      <c r="A5443" s="28"/>
      <c r="B5443" s="28"/>
      <c r="C5443" s="28"/>
      <c r="D5443" s="28"/>
      <c r="E5443" s="29"/>
      <c r="F5443" s="28"/>
      <c r="H5443" s="28"/>
      <c r="I5443" s="31"/>
      <c r="J5443" s="31"/>
      <c r="K5443" s="28"/>
      <c r="L5443" s="32"/>
      <c r="M5443" s="33"/>
      <c r="P5443" s="36"/>
      <c r="Q5443" s="37"/>
      <c r="U5443" s="38"/>
      <c r="X5443" s="40"/>
    </row>
    <row r="5444" spans="1:24">
      <c r="A5444" s="28"/>
      <c r="B5444" s="28"/>
      <c r="C5444" s="28"/>
      <c r="D5444" s="28"/>
      <c r="E5444" s="29"/>
      <c r="F5444" s="28"/>
      <c r="H5444" s="28"/>
      <c r="I5444" s="31"/>
      <c r="J5444" s="31"/>
      <c r="K5444" s="28"/>
      <c r="L5444" s="32"/>
      <c r="M5444" s="33"/>
      <c r="P5444" s="36"/>
      <c r="Q5444" s="37"/>
      <c r="U5444" s="38"/>
      <c r="X5444" s="40"/>
    </row>
    <row r="5445" spans="1:24">
      <c r="A5445" s="28"/>
      <c r="B5445" s="28"/>
      <c r="C5445" s="28"/>
      <c r="D5445" s="28"/>
      <c r="E5445" s="29"/>
      <c r="F5445" s="28"/>
      <c r="H5445" s="28"/>
      <c r="I5445" s="31"/>
      <c r="J5445" s="31"/>
      <c r="K5445" s="28"/>
      <c r="L5445" s="32"/>
      <c r="M5445" s="33"/>
      <c r="P5445" s="36"/>
      <c r="Q5445" s="37"/>
      <c r="U5445" s="38"/>
      <c r="X5445" s="40"/>
    </row>
    <row r="5446" spans="1:24">
      <c r="A5446" s="28"/>
      <c r="B5446" s="28"/>
      <c r="C5446" s="28"/>
      <c r="D5446" s="28"/>
      <c r="E5446" s="29"/>
      <c r="F5446" s="28"/>
      <c r="H5446" s="28"/>
      <c r="I5446" s="31"/>
      <c r="J5446" s="31"/>
      <c r="K5446" s="28"/>
      <c r="L5446" s="32"/>
      <c r="M5446" s="33"/>
      <c r="P5446" s="36"/>
      <c r="Q5446" s="37"/>
      <c r="U5446" s="38"/>
      <c r="X5446" s="40"/>
    </row>
    <row r="5447" spans="1:24">
      <c r="A5447" s="28"/>
      <c r="B5447" s="28"/>
      <c r="C5447" s="28"/>
      <c r="D5447" s="28"/>
      <c r="E5447" s="29"/>
      <c r="F5447" s="28"/>
      <c r="H5447" s="28"/>
      <c r="I5447" s="31"/>
      <c r="J5447" s="31"/>
      <c r="K5447" s="28"/>
      <c r="L5447" s="32"/>
      <c r="M5447" s="33"/>
      <c r="P5447" s="36"/>
      <c r="Q5447" s="37"/>
      <c r="U5447" s="38"/>
      <c r="X5447" s="40"/>
    </row>
    <row r="5448" spans="1:24">
      <c r="A5448" s="28"/>
      <c r="B5448" s="28"/>
      <c r="C5448" s="28"/>
      <c r="D5448" s="28"/>
      <c r="E5448" s="29"/>
      <c r="F5448" s="28"/>
      <c r="H5448" s="28"/>
      <c r="I5448" s="31"/>
      <c r="J5448" s="31"/>
      <c r="K5448" s="28"/>
      <c r="L5448" s="32"/>
      <c r="M5448" s="33"/>
      <c r="P5448" s="36"/>
      <c r="Q5448" s="37"/>
      <c r="U5448" s="38"/>
      <c r="X5448" s="40"/>
    </row>
    <row r="5449" spans="1:24">
      <c r="A5449" s="28"/>
      <c r="B5449" s="28"/>
      <c r="C5449" s="28"/>
      <c r="D5449" s="28"/>
      <c r="E5449" s="29"/>
      <c r="F5449" s="28"/>
      <c r="H5449" s="28"/>
      <c r="I5449" s="31"/>
      <c r="J5449" s="31"/>
      <c r="K5449" s="28"/>
      <c r="L5449" s="32"/>
      <c r="M5449" s="33"/>
      <c r="P5449" s="36"/>
      <c r="Q5449" s="37"/>
      <c r="U5449" s="38"/>
      <c r="X5449" s="40"/>
    </row>
    <row r="5450" spans="1:24">
      <c r="A5450" s="28"/>
      <c r="B5450" s="28"/>
      <c r="C5450" s="28"/>
      <c r="D5450" s="28"/>
      <c r="E5450" s="29"/>
      <c r="F5450" s="28"/>
      <c r="H5450" s="28"/>
      <c r="I5450" s="31"/>
      <c r="J5450" s="31"/>
      <c r="K5450" s="28"/>
      <c r="L5450" s="32"/>
      <c r="M5450" s="33"/>
      <c r="P5450" s="36"/>
      <c r="Q5450" s="37"/>
      <c r="U5450" s="38"/>
      <c r="X5450" s="40"/>
    </row>
    <row r="5451" spans="1:24">
      <c r="A5451" s="28"/>
      <c r="B5451" s="28"/>
      <c r="C5451" s="28"/>
      <c r="D5451" s="28"/>
      <c r="E5451" s="29"/>
      <c r="F5451" s="28"/>
      <c r="H5451" s="28"/>
      <c r="I5451" s="31"/>
      <c r="J5451" s="31"/>
      <c r="K5451" s="28"/>
      <c r="L5451" s="32"/>
      <c r="M5451" s="33"/>
      <c r="P5451" s="36"/>
      <c r="Q5451" s="37"/>
      <c r="U5451" s="38"/>
      <c r="X5451" s="40"/>
    </row>
    <row r="5452" spans="1:24">
      <c r="A5452" s="28"/>
      <c r="B5452" s="28"/>
      <c r="C5452" s="28"/>
      <c r="D5452" s="28"/>
      <c r="E5452" s="29"/>
      <c r="F5452" s="28"/>
      <c r="H5452" s="28"/>
      <c r="I5452" s="31"/>
      <c r="J5452" s="31"/>
      <c r="K5452" s="28"/>
      <c r="L5452" s="32"/>
      <c r="M5452" s="33"/>
      <c r="P5452" s="36"/>
      <c r="Q5452" s="37"/>
      <c r="U5452" s="38"/>
      <c r="X5452" s="40"/>
    </row>
    <row r="5453" spans="1:24">
      <c r="A5453" s="28"/>
      <c r="B5453" s="28"/>
      <c r="C5453" s="28"/>
      <c r="D5453" s="28"/>
      <c r="E5453" s="29"/>
      <c r="F5453" s="28"/>
      <c r="H5453" s="28"/>
      <c r="I5453" s="31"/>
      <c r="J5453" s="31"/>
      <c r="K5453" s="28"/>
      <c r="L5453" s="32"/>
      <c r="M5453" s="33"/>
      <c r="P5453" s="36"/>
      <c r="Q5453" s="37"/>
      <c r="U5453" s="38"/>
      <c r="X5453" s="40"/>
    </row>
    <row r="5454" spans="1:24">
      <c r="A5454" s="28"/>
      <c r="B5454" s="28"/>
      <c r="C5454" s="28"/>
      <c r="D5454" s="28"/>
      <c r="E5454" s="29"/>
      <c r="F5454" s="28"/>
      <c r="H5454" s="28"/>
      <c r="I5454" s="31"/>
      <c r="J5454" s="31"/>
      <c r="K5454" s="28"/>
      <c r="L5454" s="32"/>
      <c r="M5454" s="33"/>
      <c r="P5454" s="36"/>
      <c r="Q5454" s="37"/>
      <c r="U5454" s="38"/>
      <c r="X5454" s="40"/>
    </row>
    <row r="5455" spans="1:24">
      <c r="A5455" s="28"/>
      <c r="B5455" s="28"/>
      <c r="C5455" s="28"/>
      <c r="D5455" s="28"/>
      <c r="E5455" s="29"/>
      <c r="F5455" s="28"/>
      <c r="H5455" s="28"/>
      <c r="I5455" s="31"/>
      <c r="J5455" s="31"/>
      <c r="K5455" s="28"/>
      <c r="L5455" s="32"/>
      <c r="M5455" s="33"/>
      <c r="P5455" s="36"/>
      <c r="Q5455" s="37"/>
      <c r="U5455" s="38"/>
      <c r="X5455" s="40"/>
    </row>
    <row r="5456" spans="1:24">
      <c r="A5456" s="28"/>
      <c r="B5456" s="28"/>
      <c r="C5456" s="28"/>
      <c r="D5456" s="28"/>
      <c r="E5456" s="29"/>
      <c r="F5456" s="28"/>
      <c r="H5456" s="28"/>
      <c r="I5456" s="31"/>
      <c r="J5456" s="31"/>
      <c r="K5456" s="28"/>
      <c r="L5456" s="32"/>
      <c r="M5456" s="33"/>
      <c r="P5456" s="36"/>
      <c r="Q5456" s="37"/>
      <c r="U5456" s="38"/>
      <c r="X5456" s="40"/>
    </row>
    <row r="5457" spans="1:24">
      <c r="A5457" s="28"/>
      <c r="B5457" s="28"/>
      <c r="C5457" s="28"/>
      <c r="D5457" s="28"/>
      <c r="E5457" s="29"/>
      <c r="F5457" s="28"/>
      <c r="H5457" s="28"/>
      <c r="I5457" s="31"/>
      <c r="J5457" s="31"/>
      <c r="K5457" s="28"/>
      <c r="L5457" s="32"/>
      <c r="M5457" s="33"/>
      <c r="P5457" s="36"/>
      <c r="Q5457" s="37"/>
      <c r="U5457" s="38"/>
      <c r="X5457" s="40"/>
    </row>
    <row r="5458" spans="1:24">
      <c r="A5458" s="28"/>
      <c r="B5458" s="28"/>
      <c r="C5458" s="28"/>
      <c r="D5458" s="28"/>
      <c r="E5458" s="29"/>
      <c r="F5458" s="28"/>
      <c r="H5458" s="28"/>
      <c r="I5458" s="31"/>
      <c r="J5458" s="31"/>
      <c r="K5458" s="28"/>
      <c r="L5458" s="32"/>
      <c r="M5458" s="33"/>
      <c r="P5458" s="36"/>
      <c r="Q5458" s="37"/>
      <c r="U5458" s="38"/>
      <c r="X5458" s="40"/>
    </row>
    <row r="5459" spans="1:24">
      <c r="A5459" s="28"/>
      <c r="B5459" s="28"/>
      <c r="C5459" s="28"/>
      <c r="D5459" s="28"/>
      <c r="E5459" s="29"/>
      <c r="F5459" s="28"/>
      <c r="H5459" s="28"/>
      <c r="I5459" s="31"/>
      <c r="J5459" s="31"/>
      <c r="K5459" s="28"/>
      <c r="L5459" s="32"/>
      <c r="M5459" s="33"/>
      <c r="P5459" s="36"/>
      <c r="Q5459" s="37"/>
      <c r="U5459" s="38"/>
      <c r="X5459" s="40"/>
    </row>
    <row r="5460" spans="1:24">
      <c r="A5460" s="28"/>
      <c r="B5460" s="28"/>
      <c r="C5460" s="28"/>
      <c r="D5460" s="28"/>
      <c r="E5460" s="29"/>
      <c r="F5460" s="28"/>
      <c r="H5460" s="28"/>
      <c r="I5460" s="31"/>
      <c r="J5460" s="31"/>
      <c r="K5460" s="28"/>
      <c r="L5460" s="32"/>
      <c r="M5460" s="33"/>
      <c r="P5460" s="36"/>
      <c r="Q5460" s="37"/>
      <c r="U5460" s="38"/>
      <c r="X5460" s="40"/>
    </row>
    <row r="5461" spans="1:24">
      <c r="A5461" s="28"/>
      <c r="B5461" s="28"/>
      <c r="C5461" s="28"/>
      <c r="D5461" s="28"/>
      <c r="E5461" s="29"/>
      <c r="F5461" s="28"/>
      <c r="H5461" s="28"/>
      <c r="I5461" s="31"/>
      <c r="J5461" s="31"/>
      <c r="K5461" s="28"/>
      <c r="L5461" s="32"/>
      <c r="M5461" s="33"/>
      <c r="P5461" s="36"/>
      <c r="Q5461" s="37"/>
      <c r="U5461" s="38"/>
      <c r="X5461" s="40"/>
    </row>
    <row r="5462" spans="1:24">
      <c r="A5462" s="28"/>
      <c r="B5462" s="28"/>
      <c r="C5462" s="28"/>
      <c r="D5462" s="28"/>
      <c r="E5462" s="29"/>
      <c r="F5462" s="28"/>
      <c r="H5462" s="28"/>
      <c r="I5462" s="31"/>
      <c r="J5462" s="31"/>
      <c r="K5462" s="28"/>
      <c r="L5462" s="32"/>
      <c r="M5462" s="33"/>
      <c r="P5462" s="36"/>
      <c r="Q5462" s="37"/>
      <c r="U5462" s="38"/>
      <c r="X5462" s="40"/>
    </row>
    <row r="5463" spans="1:24">
      <c r="A5463" s="28"/>
      <c r="B5463" s="28"/>
      <c r="C5463" s="28"/>
      <c r="D5463" s="28"/>
      <c r="E5463" s="29"/>
      <c r="F5463" s="28"/>
      <c r="H5463" s="28"/>
      <c r="I5463" s="31"/>
      <c r="J5463" s="31"/>
      <c r="K5463" s="28"/>
      <c r="L5463" s="32"/>
      <c r="M5463" s="33"/>
      <c r="P5463" s="36"/>
      <c r="Q5463" s="37"/>
      <c r="U5463" s="38"/>
      <c r="X5463" s="40"/>
    </row>
    <row r="5464" spans="1:24">
      <c r="A5464" s="28"/>
      <c r="B5464" s="28"/>
      <c r="C5464" s="28"/>
      <c r="D5464" s="28"/>
      <c r="E5464" s="29"/>
      <c r="F5464" s="28"/>
      <c r="H5464" s="28"/>
      <c r="I5464" s="31"/>
      <c r="J5464" s="31"/>
      <c r="K5464" s="28"/>
      <c r="L5464" s="32"/>
      <c r="M5464" s="33"/>
      <c r="P5464" s="36"/>
      <c r="Q5464" s="37"/>
      <c r="U5464" s="38"/>
      <c r="X5464" s="40"/>
    </row>
    <row r="5465" spans="1:24">
      <c r="A5465" s="28"/>
      <c r="B5465" s="28"/>
      <c r="C5465" s="28"/>
      <c r="D5465" s="28"/>
      <c r="E5465" s="29"/>
      <c r="F5465" s="28"/>
      <c r="H5465" s="28"/>
      <c r="I5465" s="31"/>
      <c r="J5465" s="31"/>
      <c r="K5465" s="28"/>
      <c r="L5465" s="32"/>
      <c r="M5465" s="33"/>
      <c r="P5465" s="36"/>
      <c r="Q5465" s="37"/>
      <c r="U5465" s="38"/>
      <c r="X5465" s="40"/>
    </row>
    <row r="5466" spans="1:24">
      <c r="A5466" s="28"/>
      <c r="B5466" s="28"/>
      <c r="C5466" s="28"/>
      <c r="D5466" s="28"/>
      <c r="E5466" s="29"/>
      <c r="F5466" s="28"/>
      <c r="H5466" s="28"/>
      <c r="I5466" s="31"/>
      <c r="J5466" s="31"/>
      <c r="K5466" s="28"/>
      <c r="L5466" s="32"/>
      <c r="M5466" s="33"/>
      <c r="P5466" s="36"/>
      <c r="Q5466" s="37"/>
      <c r="U5466" s="38"/>
      <c r="X5466" s="40"/>
    </row>
    <row r="5467" spans="1:24">
      <c r="A5467" s="28"/>
      <c r="B5467" s="28"/>
      <c r="C5467" s="28"/>
      <c r="D5467" s="28"/>
      <c r="E5467" s="29"/>
      <c r="F5467" s="28"/>
      <c r="H5467" s="28"/>
      <c r="I5467" s="31"/>
      <c r="J5467" s="31"/>
      <c r="K5467" s="28"/>
      <c r="L5467" s="32"/>
      <c r="M5467" s="33"/>
      <c r="P5467" s="36"/>
      <c r="Q5467" s="37"/>
      <c r="U5467" s="38"/>
      <c r="X5467" s="40"/>
    </row>
    <row r="5468" spans="1:24">
      <c r="A5468" s="28"/>
      <c r="B5468" s="28"/>
      <c r="C5468" s="28"/>
      <c r="D5468" s="28"/>
      <c r="E5468" s="29"/>
      <c r="F5468" s="28"/>
      <c r="H5468" s="28"/>
      <c r="I5468" s="31"/>
      <c r="J5468" s="31"/>
      <c r="K5468" s="28"/>
      <c r="L5468" s="32"/>
      <c r="M5468" s="33"/>
      <c r="P5468" s="36"/>
      <c r="Q5468" s="37"/>
      <c r="U5468" s="38"/>
      <c r="X5468" s="40"/>
    </row>
    <row r="5469" spans="1:24">
      <c r="A5469" s="28"/>
      <c r="B5469" s="28"/>
      <c r="C5469" s="28"/>
      <c r="D5469" s="28"/>
      <c r="E5469" s="29"/>
      <c r="F5469" s="28"/>
      <c r="H5469" s="28"/>
      <c r="I5469" s="31"/>
      <c r="J5469" s="31"/>
      <c r="K5469" s="28"/>
      <c r="L5469" s="32"/>
      <c r="M5469" s="33"/>
      <c r="P5469" s="36"/>
      <c r="Q5469" s="37"/>
      <c r="U5469" s="38"/>
      <c r="X5469" s="40"/>
    </row>
    <row r="5470" spans="1:24">
      <c r="A5470" s="28"/>
      <c r="B5470" s="28"/>
      <c r="C5470" s="28"/>
      <c r="D5470" s="28"/>
      <c r="E5470" s="29"/>
      <c r="F5470" s="28"/>
      <c r="H5470" s="28"/>
      <c r="I5470" s="31"/>
      <c r="J5470" s="31"/>
      <c r="K5470" s="28"/>
      <c r="L5470" s="32"/>
      <c r="M5470" s="33"/>
      <c r="P5470" s="36"/>
      <c r="Q5470" s="37"/>
      <c r="U5470" s="38"/>
      <c r="X5470" s="40"/>
    </row>
    <row r="5471" spans="1:24">
      <c r="A5471" s="28"/>
      <c r="B5471" s="28"/>
      <c r="C5471" s="28"/>
      <c r="D5471" s="28"/>
      <c r="E5471" s="29"/>
      <c r="F5471" s="28"/>
      <c r="H5471" s="28"/>
      <c r="I5471" s="31"/>
      <c r="J5471" s="31"/>
      <c r="K5471" s="28"/>
      <c r="L5471" s="32"/>
      <c r="M5471" s="33"/>
      <c r="P5471" s="36"/>
      <c r="Q5471" s="37"/>
      <c r="U5471" s="38"/>
      <c r="X5471" s="40"/>
    </row>
    <row r="5472" spans="1:24">
      <c r="A5472" s="28"/>
      <c r="B5472" s="28"/>
      <c r="C5472" s="28"/>
      <c r="D5472" s="28"/>
      <c r="E5472" s="29"/>
      <c r="F5472" s="28"/>
      <c r="H5472" s="28"/>
      <c r="I5472" s="31"/>
      <c r="J5472" s="31"/>
      <c r="K5472" s="28"/>
      <c r="L5472" s="32"/>
      <c r="M5472" s="33"/>
      <c r="P5472" s="36"/>
      <c r="Q5472" s="37"/>
      <c r="U5472" s="38"/>
      <c r="X5472" s="40"/>
    </row>
    <row r="5473" spans="1:24">
      <c r="A5473" s="28"/>
      <c r="B5473" s="28"/>
      <c r="C5473" s="28"/>
      <c r="D5473" s="28"/>
      <c r="E5473" s="29"/>
      <c r="F5473" s="28"/>
      <c r="H5473" s="28"/>
      <c r="I5473" s="31"/>
      <c r="J5473" s="31"/>
      <c r="K5473" s="28"/>
      <c r="L5473" s="32"/>
      <c r="M5473" s="33"/>
      <c r="P5473" s="36"/>
      <c r="Q5473" s="37"/>
      <c r="U5473" s="38"/>
      <c r="X5473" s="40"/>
    </row>
    <row r="5474" spans="1:24">
      <c r="A5474" s="28"/>
      <c r="B5474" s="28"/>
      <c r="C5474" s="28"/>
      <c r="D5474" s="28"/>
      <c r="E5474" s="29"/>
      <c r="F5474" s="28"/>
      <c r="H5474" s="28"/>
      <c r="I5474" s="31"/>
      <c r="J5474" s="31"/>
      <c r="K5474" s="28"/>
      <c r="L5474" s="32"/>
      <c r="M5474" s="33"/>
      <c r="P5474" s="36"/>
      <c r="Q5474" s="37"/>
      <c r="U5474" s="38"/>
      <c r="X5474" s="40"/>
    </row>
    <row r="5475" spans="1:24">
      <c r="A5475" s="28"/>
      <c r="B5475" s="28"/>
      <c r="C5475" s="28"/>
      <c r="D5475" s="28"/>
      <c r="E5475" s="29"/>
      <c r="F5475" s="28"/>
      <c r="H5475" s="28"/>
      <c r="I5475" s="31"/>
      <c r="J5475" s="31"/>
      <c r="K5475" s="28"/>
      <c r="L5475" s="32"/>
      <c r="M5475" s="33"/>
      <c r="P5475" s="36"/>
      <c r="Q5475" s="37"/>
      <c r="U5475" s="38"/>
      <c r="X5475" s="40"/>
    </row>
    <row r="5476" spans="1:24">
      <c r="A5476" s="28"/>
      <c r="B5476" s="28"/>
      <c r="C5476" s="28"/>
      <c r="D5476" s="28"/>
      <c r="E5476" s="29"/>
      <c r="F5476" s="28"/>
      <c r="H5476" s="28"/>
      <c r="I5476" s="31"/>
      <c r="J5476" s="31"/>
      <c r="K5476" s="28"/>
      <c r="L5476" s="32"/>
      <c r="M5476" s="33"/>
      <c r="P5476" s="36"/>
      <c r="Q5476" s="37"/>
      <c r="U5476" s="38"/>
      <c r="X5476" s="40"/>
    </row>
    <row r="5477" spans="1:24">
      <c r="A5477" s="28"/>
      <c r="B5477" s="28"/>
      <c r="C5477" s="28"/>
      <c r="D5477" s="28"/>
      <c r="E5477" s="29"/>
      <c r="F5477" s="28"/>
      <c r="H5477" s="28"/>
      <c r="I5477" s="31"/>
      <c r="J5477" s="31"/>
      <c r="K5477" s="28"/>
      <c r="L5477" s="32"/>
      <c r="M5477" s="33"/>
      <c r="P5477" s="36"/>
      <c r="Q5477" s="37"/>
      <c r="U5477" s="38"/>
      <c r="X5477" s="40"/>
    </row>
    <row r="5478" spans="1:24">
      <c r="A5478" s="28"/>
      <c r="B5478" s="28"/>
      <c r="C5478" s="28"/>
      <c r="D5478" s="28"/>
      <c r="E5478" s="29"/>
      <c r="F5478" s="28"/>
      <c r="H5478" s="28"/>
      <c r="I5478" s="31"/>
      <c r="J5478" s="31"/>
      <c r="K5478" s="28"/>
      <c r="L5478" s="32"/>
      <c r="M5478" s="33"/>
      <c r="P5478" s="36"/>
      <c r="Q5478" s="37"/>
      <c r="U5478" s="38"/>
      <c r="X5478" s="40"/>
    </row>
    <row r="5479" spans="1:24">
      <c r="A5479" s="28"/>
      <c r="B5479" s="28"/>
      <c r="C5479" s="28"/>
      <c r="D5479" s="28"/>
      <c r="E5479" s="29"/>
      <c r="F5479" s="28"/>
      <c r="H5479" s="28"/>
      <c r="I5479" s="31"/>
      <c r="J5479" s="31"/>
      <c r="K5479" s="28"/>
      <c r="L5479" s="32"/>
      <c r="M5479" s="33"/>
      <c r="P5479" s="36"/>
      <c r="Q5479" s="37"/>
      <c r="U5479" s="38"/>
      <c r="X5479" s="40"/>
    </row>
    <row r="5480" spans="1:24">
      <c r="A5480" s="28"/>
      <c r="B5480" s="28"/>
      <c r="C5480" s="28"/>
      <c r="D5480" s="28"/>
      <c r="E5480" s="29"/>
      <c r="F5480" s="28"/>
      <c r="H5480" s="28"/>
      <c r="I5480" s="31"/>
      <c r="J5480" s="31"/>
      <c r="K5480" s="28"/>
      <c r="L5480" s="32"/>
      <c r="M5480" s="33"/>
      <c r="P5480" s="36"/>
      <c r="Q5480" s="37"/>
      <c r="U5480" s="38"/>
      <c r="X5480" s="40"/>
    </row>
    <row r="5481" spans="1:24">
      <c r="A5481" s="28"/>
      <c r="B5481" s="28"/>
      <c r="C5481" s="28"/>
      <c r="D5481" s="28"/>
      <c r="E5481" s="29"/>
      <c r="F5481" s="28"/>
      <c r="H5481" s="28"/>
      <c r="I5481" s="31"/>
      <c r="J5481" s="31"/>
      <c r="K5481" s="28"/>
      <c r="L5481" s="32"/>
      <c r="M5481" s="33"/>
      <c r="P5481" s="36"/>
      <c r="Q5481" s="37"/>
      <c r="U5481" s="38"/>
      <c r="X5481" s="40"/>
    </row>
    <row r="5482" spans="1:24">
      <c r="A5482" s="28"/>
      <c r="B5482" s="28"/>
      <c r="C5482" s="28"/>
      <c r="D5482" s="28"/>
      <c r="E5482" s="29"/>
      <c r="F5482" s="28"/>
      <c r="H5482" s="28"/>
      <c r="I5482" s="31"/>
      <c r="J5482" s="31"/>
      <c r="K5482" s="28"/>
      <c r="L5482" s="32"/>
      <c r="M5482" s="33"/>
      <c r="P5482" s="36"/>
      <c r="Q5482" s="37"/>
      <c r="U5482" s="38"/>
      <c r="X5482" s="40"/>
    </row>
    <row r="5483" spans="1:24">
      <c r="A5483" s="28"/>
      <c r="B5483" s="28"/>
      <c r="C5483" s="28"/>
      <c r="D5483" s="28"/>
      <c r="E5483" s="29"/>
      <c r="F5483" s="28"/>
      <c r="H5483" s="28"/>
      <c r="I5483" s="31"/>
      <c r="J5483" s="31"/>
      <c r="K5483" s="28"/>
      <c r="L5483" s="32"/>
      <c r="M5483" s="33"/>
      <c r="P5483" s="36"/>
      <c r="Q5483" s="37"/>
      <c r="U5483" s="38"/>
      <c r="X5483" s="40"/>
    </row>
    <row r="5484" spans="1:24">
      <c r="A5484" s="28"/>
      <c r="B5484" s="28"/>
      <c r="C5484" s="28"/>
      <c r="D5484" s="28"/>
      <c r="E5484" s="29"/>
      <c r="F5484" s="28"/>
      <c r="H5484" s="28"/>
      <c r="I5484" s="31"/>
      <c r="J5484" s="31"/>
      <c r="K5484" s="28"/>
      <c r="L5484" s="32"/>
      <c r="M5484" s="33"/>
      <c r="P5484" s="36"/>
      <c r="Q5484" s="37"/>
      <c r="U5484" s="38"/>
      <c r="X5484" s="40"/>
    </row>
    <row r="5485" spans="1:24">
      <c r="A5485" s="28"/>
      <c r="B5485" s="28"/>
      <c r="C5485" s="28"/>
      <c r="D5485" s="28"/>
      <c r="E5485" s="29"/>
      <c r="F5485" s="28"/>
      <c r="H5485" s="28"/>
      <c r="I5485" s="31"/>
      <c r="J5485" s="31"/>
      <c r="K5485" s="28"/>
      <c r="L5485" s="32"/>
      <c r="M5485" s="33"/>
      <c r="P5485" s="36"/>
      <c r="Q5485" s="37"/>
      <c r="U5485" s="38"/>
      <c r="X5485" s="40"/>
    </row>
    <row r="5486" spans="1:24">
      <c r="A5486" s="28"/>
      <c r="B5486" s="28"/>
      <c r="C5486" s="28"/>
      <c r="D5486" s="28"/>
      <c r="E5486" s="29"/>
      <c r="F5486" s="28"/>
      <c r="H5486" s="28"/>
      <c r="I5486" s="31"/>
      <c r="J5486" s="31"/>
      <c r="K5486" s="28"/>
      <c r="L5486" s="32"/>
      <c r="M5486" s="33"/>
      <c r="P5486" s="36"/>
      <c r="Q5486" s="37"/>
      <c r="U5486" s="38"/>
      <c r="X5486" s="40"/>
    </row>
    <row r="5487" spans="1:24">
      <c r="A5487" s="28"/>
      <c r="B5487" s="28"/>
      <c r="C5487" s="28"/>
      <c r="D5487" s="28"/>
      <c r="E5487" s="29"/>
      <c r="F5487" s="28"/>
      <c r="H5487" s="28"/>
      <c r="I5487" s="31"/>
      <c r="J5487" s="31"/>
      <c r="K5487" s="28"/>
      <c r="L5487" s="32"/>
      <c r="M5487" s="33"/>
      <c r="P5487" s="36"/>
      <c r="Q5487" s="37"/>
      <c r="U5487" s="38"/>
      <c r="X5487" s="40"/>
    </row>
    <row r="5488" spans="1:24">
      <c r="A5488" s="28"/>
      <c r="B5488" s="28"/>
      <c r="C5488" s="28"/>
      <c r="D5488" s="28"/>
      <c r="E5488" s="29"/>
      <c r="F5488" s="28"/>
      <c r="H5488" s="28"/>
      <c r="I5488" s="31"/>
      <c r="J5488" s="31"/>
      <c r="K5488" s="28"/>
      <c r="L5488" s="32"/>
      <c r="M5488" s="33"/>
      <c r="P5488" s="36"/>
      <c r="Q5488" s="37"/>
      <c r="U5488" s="38"/>
      <c r="X5488" s="40"/>
    </row>
    <row r="5489" spans="1:24">
      <c r="A5489" s="28"/>
      <c r="B5489" s="28"/>
      <c r="C5489" s="28"/>
      <c r="D5489" s="28"/>
      <c r="E5489" s="29"/>
      <c r="F5489" s="28"/>
      <c r="H5489" s="28"/>
      <c r="I5489" s="31"/>
      <c r="J5489" s="31"/>
      <c r="K5489" s="28"/>
      <c r="L5489" s="32"/>
      <c r="M5489" s="33"/>
      <c r="P5489" s="36"/>
      <c r="Q5489" s="37"/>
      <c r="U5489" s="38"/>
      <c r="X5489" s="40"/>
    </row>
    <row r="5490" spans="1:24">
      <c r="A5490" s="28"/>
      <c r="B5490" s="28"/>
      <c r="C5490" s="28"/>
      <c r="D5490" s="28"/>
      <c r="E5490" s="29"/>
      <c r="F5490" s="28"/>
      <c r="H5490" s="28"/>
      <c r="I5490" s="31"/>
      <c r="J5490" s="31"/>
      <c r="K5490" s="28"/>
      <c r="L5490" s="32"/>
      <c r="M5490" s="33"/>
      <c r="P5490" s="36"/>
      <c r="Q5490" s="37"/>
      <c r="U5490" s="38"/>
      <c r="X5490" s="40"/>
    </row>
    <row r="5491" spans="1:24">
      <c r="A5491" s="28"/>
      <c r="B5491" s="28"/>
      <c r="C5491" s="28"/>
      <c r="D5491" s="28"/>
      <c r="E5491" s="29"/>
      <c r="F5491" s="28"/>
      <c r="H5491" s="28"/>
      <c r="I5491" s="31"/>
      <c r="J5491" s="31"/>
      <c r="K5491" s="28"/>
      <c r="L5491" s="32"/>
      <c r="M5491" s="33"/>
      <c r="P5491" s="36"/>
      <c r="Q5491" s="37"/>
      <c r="U5491" s="38"/>
      <c r="X5491" s="40"/>
    </row>
    <row r="5492" spans="1:24">
      <c r="A5492" s="28"/>
      <c r="B5492" s="28"/>
      <c r="C5492" s="28"/>
      <c r="D5492" s="28"/>
      <c r="E5492" s="29"/>
      <c r="F5492" s="28"/>
      <c r="H5492" s="28"/>
      <c r="I5492" s="31"/>
      <c r="J5492" s="31"/>
      <c r="K5492" s="28"/>
      <c r="L5492" s="32"/>
      <c r="M5492" s="33"/>
      <c r="P5492" s="36"/>
      <c r="Q5492" s="37"/>
      <c r="U5492" s="38"/>
      <c r="X5492" s="40"/>
    </row>
    <row r="5493" spans="1:24">
      <c r="A5493" s="28"/>
      <c r="B5493" s="28"/>
      <c r="C5493" s="28"/>
      <c r="D5493" s="28"/>
      <c r="E5493" s="29"/>
      <c r="F5493" s="28"/>
      <c r="H5493" s="28"/>
      <c r="I5493" s="31"/>
      <c r="J5493" s="31"/>
      <c r="K5493" s="28"/>
      <c r="L5493" s="32"/>
      <c r="M5493" s="33"/>
      <c r="P5493" s="36"/>
      <c r="Q5493" s="37"/>
      <c r="U5493" s="38"/>
      <c r="X5493" s="40"/>
    </row>
    <row r="5494" spans="1:24">
      <c r="A5494" s="28"/>
      <c r="B5494" s="28"/>
      <c r="C5494" s="28"/>
      <c r="D5494" s="28"/>
      <c r="E5494" s="29"/>
      <c r="F5494" s="28"/>
      <c r="H5494" s="28"/>
      <c r="I5494" s="31"/>
      <c r="J5494" s="31"/>
      <c r="K5494" s="28"/>
      <c r="L5494" s="32"/>
      <c r="M5494" s="33"/>
      <c r="P5494" s="36"/>
      <c r="Q5494" s="37"/>
      <c r="U5494" s="38"/>
      <c r="X5494" s="40"/>
    </row>
    <row r="5495" spans="1:24">
      <c r="A5495" s="28"/>
      <c r="B5495" s="28"/>
      <c r="C5495" s="28"/>
      <c r="D5495" s="28"/>
      <c r="E5495" s="29"/>
      <c r="F5495" s="28"/>
      <c r="H5495" s="28"/>
      <c r="I5495" s="31"/>
      <c r="J5495" s="31"/>
      <c r="K5495" s="28"/>
      <c r="L5495" s="32"/>
      <c r="M5495" s="33"/>
      <c r="P5495" s="36"/>
      <c r="Q5495" s="37"/>
      <c r="U5495" s="38"/>
      <c r="X5495" s="40"/>
    </row>
    <row r="5496" spans="1:24">
      <c r="A5496" s="28"/>
      <c r="B5496" s="28"/>
      <c r="C5496" s="28"/>
      <c r="D5496" s="28"/>
      <c r="E5496" s="29"/>
      <c r="F5496" s="28"/>
      <c r="H5496" s="28"/>
      <c r="I5496" s="31"/>
      <c r="J5496" s="31"/>
      <c r="K5496" s="28"/>
      <c r="L5496" s="32"/>
      <c r="M5496" s="33"/>
      <c r="P5496" s="36"/>
      <c r="Q5496" s="37"/>
      <c r="U5496" s="38"/>
      <c r="X5496" s="40"/>
    </row>
    <row r="5497" spans="1:24">
      <c r="A5497" s="28"/>
      <c r="B5497" s="28"/>
      <c r="C5497" s="28"/>
      <c r="D5497" s="28"/>
      <c r="E5497" s="29"/>
      <c r="F5497" s="28"/>
      <c r="H5497" s="28"/>
      <c r="I5497" s="31"/>
      <c r="J5497" s="31"/>
      <c r="K5497" s="28"/>
      <c r="L5497" s="32"/>
      <c r="M5497" s="33"/>
      <c r="P5497" s="36"/>
      <c r="Q5497" s="37"/>
      <c r="U5497" s="38"/>
      <c r="X5497" s="40"/>
    </row>
    <row r="5498" spans="1:24">
      <c r="A5498" s="28"/>
      <c r="B5498" s="28"/>
      <c r="C5498" s="28"/>
      <c r="D5498" s="28"/>
      <c r="E5498" s="29"/>
      <c r="F5498" s="28"/>
      <c r="H5498" s="28"/>
      <c r="I5498" s="31"/>
      <c r="J5498" s="31"/>
      <c r="K5498" s="28"/>
      <c r="L5498" s="32"/>
      <c r="M5498" s="33"/>
      <c r="P5498" s="36"/>
      <c r="Q5498" s="37"/>
      <c r="U5498" s="38"/>
      <c r="X5498" s="40"/>
    </row>
    <row r="5499" spans="1:24">
      <c r="A5499" s="28"/>
      <c r="B5499" s="28"/>
      <c r="C5499" s="28"/>
      <c r="D5499" s="28"/>
      <c r="E5499" s="29"/>
      <c r="F5499" s="28"/>
      <c r="H5499" s="28"/>
      <c r="I5499" s="31"/>
      <c r="J5499" s="31"/>
      <c r="K5499" s="28"/>
      <c r="L5499" s="32"/>
      <c r="M5499" s="33"/>
      <c r="P5499" s="36"/>
      <c r="Q5499" s="37"/>
      <c r="U5499" s="38"/>
      <c r="X5499" s="40"/>
    </row>
    <row r="5500" spans="1:24">
      <c r="A5500" s="28"/>
      <c r="B5500" s="28"/>
      <c r="C5500" s="28"/>
      <c r="D5500" s="28"/>
      <c r="E5500" s="29"/>
      <c r="F5500" s="28"/>
      <c r="H5500" s="28"/>
      <c r="I5500" s="31"/>
      <c r="J5500" s="31"/>
      <c r="K5500" s="28"/>
      <c r="L5500" s="32"/>
      <c r="M5500" s="33"/>
      <c r="P5500" s="36"/>
      <c r="Q5500" s="37"/>
      <c r="U5500" s="38"/>
      <c r="X5500" s="40"/>
    </row>
    <row r="5501" spans="1:24">
      <c r="A5501" s="28"/>
      <c r="B5501" s="28"/>
      <c r="C5501" s="28"/>
      <c r="D5501" s="28"/>
      <c r="E5501" s="29"/>
      <c r="F5501" s="28"/>
      <c r="H5501" s="28"/>
      <c r="I5501" s="31"/>
      <c r="J5501" s="31"/>
      <c r="K5501" s="28"/>
      <c r="L5501" s="32"/>
      <c r="M5501" s="33"/>
      <c r="P5501" s="36"/>
      <c r="Q5501" s="37"/>
      <c r="U5501" s="38"/>
      <c r="X5501" s="40"/>
    </row>
    <row r="5502" spans="1:24">
      <c r="A5502" s="28"/>
      <c r="B5502" s="28"/>
      <c r="C5502" s="28"/>
      <c r="D5502" s="28"/>
      <c r="E5502" s="29"/>
      <c r="F5502" s="28"/>
      <c r="H5502" s="28"/>
      <c r="I5502" s="31"/>
      <c r="J5502" s="31"/>
      <c r="K5502" s="28"/>
      <c r="L5502" s="32"/>
      <c r="M5502" s="33"/>
      <c r="P5502" s="36"/>
      <c r="Q5502" s="37"/>
      <c r="U5502" s="38"/>
      <c r="X5502" s="40"/>
    </row>
    <row r="5503" spans="1:24">
      <c r="A5503" s="28"/>
      <c r="B5503" s="28"/>
      <c r="C5503" s="28"/>
      <c r="D5503" s="28"/>
      <c r="E5503" s="29"/>
      <c r="F5503" s="28"/>
      <c r="H5503" s="28"/>
      <c r="I5503" s="31"/>
      <c r="J5503" s="31"/>
      <c r="K5503" s="28"/>
      <c r="L5503" s="32"/>
      <c r="M5503" s="33"/>
      <c r="P5503" s="36"/>
      <c r="Q5503" s="37"/>
      <c r="U5503" s="38"/>
      <c r="X5503" s="40"/>
    </row>
    <row r="5504" spans="1:24">
      <c r="A5504" s="28"/>
      <c r="B5504" s="28"/>
      <c r="C5504" s="28"/>
      <c r="D5504" s="28"/>
      <c r="E5504" s="29"/>
      <c r="F5504" s="28"/>
      <c r="H5504" s="28"/>
      <c r="I5504" s="31"/>
      <c r="J5504" s="31"/>
      <c r="K5504" s="28"/>
      <c r="L5504" s="32"/>
      <c r="M5504" s="33"/>
      <c r="P5504" s="36"/>
      <c r="Q5504" s="37"/>
      <c r="U5504" s="38"/>
      <c r="X5504" s="40"/>
    </row>
    <row r="5505" spans="1:24">
      <c r="A5505" s="28"/>
      <c r="B5505" s="28"/>
      <c r="C5505" s="28"/>
      <c r="D5505" s="28"/>
      <c r="E5505" s="29"/>
      <c r="F5505" s="28"/>
      <c r="H5505" s="28"/>
      <c r="I5505" s="31"/>
      <c r="J5505" s="31"/>
      <c r="K5505" s="28"/>
      <c r="L5505" s="32"/>
      <c r="M5505" s="33"/>
      <c r="P5505" s="36"/>
      <c r="Q5505" s="37"/>
      <c r="U5505" s="38"/>
      <c r="X5505" s="40"/>
    </row>
    <row r="5506" spans="1:24">
      <c r="A5506" s="28"/>
      <c r="B5506" s="28"/>
      <c r="C5506" s="28"/>
      <c r="D5506" s="28"/>
      <c r="E5506" s="29"/>
      <c r="F5506" s="28"/>
      <c r="H5506" s="28"/>
      <c r="I5506" s="31"/>
      <c r="J5506" s="31"/>
      <c r="K5506" s="28"/>
      <c r="L5506" s="32"/>
      <c r="M5506" s="33"/>
      <c r="P5506" s="36"/>
      <c r="Q5506" s="37"/>
      <c r="U5506" s="38"/>
      <c r="X5506" s="40"/>
    </row>
    <row r="5507" spans="1:24">
      <c r="A5507" s="28"/>
      <c r="B5507" s="28"/>
      <c r="C5507" s="28"/>
      <c r="D5507" s="28"/>
      <c r="E5507" s="29"/>
      <c r="F5507" s="28"/>
      <c r="H5507" s="28"/>
      <c r="I5507" s="31"/>
      <c r="J5507" s="31"/>
      <c r="K5507" s="28"/>
      <c r="L5507" s="32"/>
      <c r="M5507" s="33"/>
      <c r="P5507" s="36"/>
      <c r="Q5507" s="37"/>
      <c r="U5507" s="38"/>
      <c r="X5507" s="40"/>
    </row>
    <row r="5508" spans="1:24">
      <c r="A5508" s="28"/>
      <c r="B5508" s="28"/>
      <c r="C5508" s="28"/>
      <c r="D5508" s="28"/>
      <c r="E5508" s="29"/>
      <c r="F5508" s="28"/>
      <c r="H5508" s="28"/>
      <c r="I5508" s="31"/>
      <c r="J5508" s="31"/>
      <c r="K5508" s="28"/>
      <c r="L5508" s="32"/>
      <c r="M5508" s="33"/>
      <c r="P5508" s="36"/>
      <c r="Q5508" s="37"/>
      <c r="U5508" s="38"/>
      <c r="X5508" s="40"/>
    </row>
    <row r="5509" spans="1:24">
      <c r="A5509" s="28"/>
      <c r="B5509" s="28"/>
      <c r="C5509" s="28"/>
      <c r="D5509" s="28"/>
      <c r="E5509" s="29"/>
      <c r="F5509" s="28"/>
      <c r="H5509" s="28"/>
      <c r="I5509" s="31"/>
      <c r="J5509" s="31"/>
      <c r="K5509" s="28"/>
      <c r="L5509" s="32"/>
      <c r="M5509" s="33"/>
      <c r="P5509" s="36"/>
      <c r="Q5509" s="37"/>
      <c r="U5509" s="38"/>
      <c r="X5509" s="40"/>
    </row>
    <row r="5510" spans="1:24">
      <c r="A5510" s="28"/>
      <c r="B5510" s="28"/>
      <c r="C5510" s="28"/>
      <c r="D5510" s="28"/>
      <c r="E5510" s="29"/>
      <c r="F5510" s="28"/>
      <c r="H5510" s="28"/>
      <c r="I5510" s="31"/>
      <c r="J5510" s="31"/>
      <c r="K5510" s="28"/>
      <c r="L5510" s="32"/>
      <c r="M5510" s="33"/>
      <c r="P5510" s="36"/>
      <c r="Q5510" s="37"/>
      <c r="U5510" s="38"/>
      <c r="X5510" s="40"/>
    </row>
    <row r="5511" spans="1:24">
      <c r="A5511" s="28"/>
      <c r="B5511" s="28"/>
      <c r="C5511" s="28"/>
      <c r="D5511" s="28"/>
      <c r="E5511" s="29"/>
      <c r="F5511" s="28"/>
      <c r="H5511" s="28"/>
      <c r="I5511" s="31"/>
      <c r="J5511" s="31"/>
      <c r="K5511" s="28"/>
      <c r="L5511" s="32"/>
      <c r="M5511" s="33"/>
      <c r="P5511" s="36"/>
      <c r="Q5511" s="37"/>
      <c r="U5511" s="38"/>
      <c r="X5511" s="40"/>
    </row>
    <row r="5512" spans="1:24">
      <c r="A5512" s="28"/>
      <c r="B5512" s="28"/>
      <c r="C5512" s="28"/>
      <c r="D5512" s="28"/>
      <c r="E5512" s="29"/>
      <c r="F5512" s="28"/>
      <c r="H5512" s="28"/>
      <c r="I5512" s="31"/>
      <c r="J5512" s="31"/>
      <c r="K5512" s="28"/>
      <c r="L5512" s="32"/>
      <c r="M5512" s="33"/>
      <c r="P5512" s="36"/>
      <c r="Q5512" s="37"/>
      <c r="U5512" s="38"/>
      <c r="X5512" s="40"/>
    </row>
    <row r="5513" spans="1:24">
      <c r="A5513" s="28"/>
      <c r="B5513" s="28"/>
      <c r="C5513" s="28"/>
      <c r="D5513" s="28"/>
      <c r="E5513" s="29"/>
      <c r="F5513" s="28"/>
      <c r="H5513" s="28"/>
      <c r="I5513" s="31"/>
      <c r="J5513" s="31"/>
      <c r="K5513" s="28"/>
      <c r="L5513" s="32"/>
      <c r="M5513" s="33"/>
      <c r="P5513" s="36"/>
      <c r="Q5513" s="37"/>
      <c r="U5513" s="38"/>
      <c r="X5513" s="40"/>
    </row>
    <row r="5514" spans="1:24">
      <c r="A5514" s="28"/>
      <c r="B5514" s="28"/>
      <c r="C5514" s="28"/>
      <c r="D5514" s="28"/>
      <c r="E5514" s="29"/>
      <c r="F5514" s="28"/>
      <c r="H5514" s="28"/>
      <c r="I5514" s="31"/>
      <c r="J5514" s="31"/>
      <c r="K5514" s="28"/>
      <c r="L5514" s="32"/>
      <c r="M5514" s="33"/>
      <c r="P5514" s="36"/>
      <c r="Q5514" s="37"/>
      <c r="U5514" s="38"/>
      <c r="X5514" s="40"/>
    </row>
    <row r="5515" spans="1:24">
      <c r="A5515" s="28"/>
      <c r="B5515" s="28"/>
      <c r="C5515" s="28"/>
      <c r="D5515" s="28"/>
      <c r="E5515" s="29"/>
      <c r="F5515" s="28"/>
      <c r="H5515" s="28"/>
      <c r="I5515" s="31"/>
      <c r="J5515" s="31"/>
      <c r="K5515" s="28"/>
      <c r="L5515" s="32"/>
      <c r="M5515" s="33"/>
      <c r="P5515" s="36"/>
      <c r="Q5515" s="37"/>
      <c r="U5515" s="38"/>
      <c r="X5515" s="40"/>
    </row>
    <row r="5516" spans="1:24">
      <c r="A5516" s="28"/>
      <c r="B5516" s="28"/>
      <c r="C5516" s="28"/>
      <c r="D5516" s="28"/>
      <c r="E5516" s="29"/>
      <c r="F5516" s="28"/>
      <c r="H5516" s="28"/>
      <c r="I5516" s="31"/>
      <c r="J5516" s="31"/>
      <c r="K5516" s="28"/>
      <c r="L5516" s="32"/>
      <c r="M5516" s="33"/>
      <c r="P5516" s="36"/>
      <c r="Q5516" s="37"/>
      <c r="U5516" s="38"/>
      <c r="X5516" s="40"/>
    </row>
    <row r="5517" spans="1:24">
      <c r="A5517" s="28"/>
      <c r="B5517" s="28"/>
      <c r="C5517" s="28"/>
      <c r="D5517" s="28"/>
      <c r="E5517" s="29"/>
      <c r="F5517" s="28"/>
      <c r="H5517" s="28"/>
      <c r="I5517" s="31"/>
      <c r="J5517" s="31"/>
      <c r="K5517" s="28"/>
      <c r="L5517" s="32"/>
      <c r="M5517" s="33"/>
      <c r="P5517" s="36"/>
      <c r="Q5517" s="37"/>
      <c r="U5517" s="38"/>
      <c r="X5517" s="40"/>
    </row>
    <row r="5518" spans="1:24">
      <c r="A5518" s="28"/>
      <c r="B5518" s="28"/>
      <c r="C5518" s="28"/>
      <c r="D5518" s="28"/>
      <c r="E5518" s="29"/>
      <c r="F5518" s="28"/>
      <c r="H5518" s="28"/>
      <c r="I5518" s="31"/>
      <c r="J5518" s="31"/>
      <c r="K5518" s="28"/>
      <c r="L5518" s="32"/>
      <c r="M5518" s="33"/>
      <c r="P5518" s="36"/>
      <c r="Q5518" s="37"/>
      <c r="U5518" s="38"/>
      <c r="X5518" s="40"/>
    </row>
    <row r="5519" spans="1:24">
      <c r="A5519" s="28"/>
      <c r="B5519" s="28"/>
      <c r="C5519" s="28"/>
      <c r="D5519" s="28"/>
      <c r="E5519" s="29"/>
      <c r="F5519" s="28"/>
      <c r="H5519" s="28"/>
      <c r="I5519" s="31"/>
      <c r="J5519" s="31"/>
      <c r="K5519" s="28"/>
      <c r="L5519" s="32"/>
      <c r="M5519" s="33"/>
      <c r="P5519" s="36"/>
      <c r="Q5519" s="37"/>
      <c r="U5519" s="38"/>
      <c r="X5519" s="40"/>
    </row>
    <row r="5520" spans="1:24">
      <c r="A5520" s="28"/>
      <c r="B5520" s="28"/>
      <c r="C5520" s="28"/>
      <c r="D5520" s="28"/>
      <c r="E5520" s="29"/>
      <c r="F5520" s="28"/>
      <c r="H5520" s="28"/>
      <c r="I5520" s="31"/>
      <c r="J5520" s="31"/>
      <c r="K5520" s="28"/>
      <c r="L5520" s="32"/>
      <c r="M5520" s="33"/>
      <c r="P5520" s="36"/>
      <c r="Q5520" s="37"/>
      <c r="U5520" s="38"/>
      <c r="X5520" s="40"/>
    </row>
    <row r="5521" spans="1:24">
      <c r="A5521" s="28"/>
      <c r="B5521" s="28"/>
      <c r="C5521" s="28"/>
      <c r="D5521" s="28"/>
      <c r="E5521" s="29"/>
      <c r="F5521" s="28"/>
      <c r="H5521" s="28"/>
      <c r="I5521" s="31"/>
      <c r="J5521" s="31"/>
      <c r="K5521" s="28"/>
      <c r="L5521" s="32"/>
      <c r="M5521" s="33"/>
      <c r="P5521" s="36"/>
      <c r="Q5521" s="37"/>
      <c r="U5521" s="38"/>
      <c r="X5521" s="40"/>
    </row>
    <row r="5522" spans="1:24">
      <c r="A5522" s="28"/>
      <c r="B5522" s="28"/>
      <c r="C5522" s="28"/>
      <c r="D5522" s="28"/>
      <c r="E5522" s="29"/>
      <c r="F5522" s="28"/>
      <c r="H5522" s="28"/>
      <c r="I5522" s="31"/>
      <c r="J5522" s="31"/>
      <c r="K5522" s="28"/>
      <c r="L5522" s="32"/>
      <c r="M5522" s="33"/>
      <c r="P5522" s="36"/>
      <c r="Q5522" s="37"/>
      <c r="U5522" s="38"/>
      <c r="X5522" s="40"/>
    </row>
    <row r="5523" spans="1:24">
      <c r="A5523" s="28"/>
      <c r="B5523" s="28"/>
      <c r="C5523" s="28"/>
      <c r="D5523" s="28"/>
      <c r="E5523" s="29"/>
      <c r="F5523" s="28"/>
      <c r="H5523" s="28"/>
      <c r="I5523" s="31"/>
      <c r="J5523" s="31"/>
      <c r="K5523" s="28"/>
      <c r="L5523" s="32"/>
      <c r="M5523" s="33"/>
      <c r="P5523" s="36"/>
      <c r="Q5523" s="37"/>
      <c r="U5523" s="38"/>
      <c r="X5523" s="40"/>
    </row>
    <row r="5524" spans="1:24">
      <c r="A5524" s="28"/>
      <c r="B5524" s="28"/>
      <c r="C5524" s="28"/>
      <c r="D5524" s="28"/>
      <c r="E5524" s="29"/>
      <c r="F5524" s="28"/>
      <c r="H5524" s="28"/>
      <c r="I5524" s="31"/>
      <c r="J5524" s="31"/>
      <c r="K5524" s="28"/>
      <c r="L5524" s="32"/>
      <c r="M5524" s="33"/>
      <c r="P5524" s="36"/>
      <c r="Q5524" s="37"/>
      <c r="U5524" s="38"/>
      <c r="X5524" s="40"/>
    </row>
    <row r="5525" spans="1:24">
      <c r="A5525" s="28"/>
      <c r="B5525" s="28"/>
      <c r="C5525" s="28"/>
      <c r="D5525" s="28"/>
      <c r="E5525" s="29"/>
      <c r="F5525" s="28"/>
      <c r="H5525" s="28"/>
      <c r="I5525" s="31"/>
      <c r="J5525" s="31"/>
      <c r="K5525" s="28"/>
      <c r="L5525" s="32"/>
      <c r="M5525" s="33"/>
      <c r="P5525" s="36"/>
      <c r="Q5525" s="37"/>
      <c r="U5525" s="38"/>
      <c r="X5525" s="40"/>
    </row>
    <row r="5526" spans="1:24">
      <c r="A5526" s="28"/>
      <c r="B5526" s="28"/>
      <c r="C5526" s="28"/>
      <c r="D5526" s="28"/>
      <c r="E5526" s="29"/>
      <c r="F5526" s="28"/>
      <c r="H5526" s="28"/>
      <c r="I5526" s="31"/>
      <c r="J5526" s="31"/>
      <c r="K5526" s="28"/>
      <c r="L5526" s="32"/>
      <c r="M5526" s="33"/>
      <c r="P5526" s="36"/>
      <c r="Q5526" s="37"/>
      <c r="U5526" s="38"/>
      <c r="X5526" s="40"/>
    </row>
    <row r="5527" spans="1:24">
      <c r="A5527" s="28"/>
      <c r="B5527" s="28"/>
      <c r="C5527" s="28"/>
      <c r="D5527" s="28"/>
      <c r="E5527" s="29"/>
      <c r="F5527" s="28"/>
      <c r="H5527" s="28"/>
      <c r="I5527" s="31"/>
      <c r="J5527" s="31"/>
      <c r="K5527" s="28"/>
      <c r="L5527" s="32"/>
      <c r="M5527" s="33"/>
      <c r="P5527" s="36"/>
      <c r="Q5527" s="37"/>
      <c r="U5527" s="38"/>
      <c r="X5527" s="40"/>
    </row>
    <row r="5528" spans="1:24">
      <c r="A5528" s="28"/>
      <c r="B5528" s="28"/>
      <c r="C5528" s="28"/>
      <c r="D5528" s="28"/>
      <c r="E5528" s="29"/>
      <c r="F5528" s="28"/>
      <c r="H5528" s="28"/>
      <c r="I5528" s="31"/>
      <c r="J5528" s="31"/>
      <c r="K5528" s="28"/>
      <c r="L5528" s="32"/>
      <c r="M5528" s="33"/>
      <c r="P5528" s="36"/>
      <c r="Q5528" s="37"/>
      <c r="U5528" s="38"/>
      <c r="X5528" s="40"/>
    </row>
    <row r="5529" spans="1:24">
      <c r="A5529" s="28"/>
      <c r="B5529" s="28"/>
      <c r="C5529" s="28"/>
      <c r="D5529" s="28"/>
      <c r="E5529" s="29"/>
      <c r="F5529" s="28"/>
      <c r="H5529" s="28"/>
      <c r="I5529" s="31"/>
      <c r="J5529" s="31"/>
      <c r="K5529" s="28"/>
      <c r="L5529" s="32"/>
      <c r="M5529" s="33"/>
      <c r="P5529" s="36"/>
      <c r="Q5529" s="37"/>
      <c r="U5529" s="38"/>
      <c r="X5529" s="40"/>
    </row>
    <row r="5530" spans="1:24">
      <c r="A5530" s="28"/>
      <c r="B5530" s="28"/>
      <c r="C5530" s="28"/>
      <c r="D5530" s="28"/>
      <c r="E5530" s="29"/>
      <c r="F5530" s="28"/>
      <c r="H5530" s="28"/>
      <c r="I5530" s="31"/>
      <c r="J5530" s="31"/>
      <c r="K5530" s="28"/>
      <c r="L5530" s="32"/>
      <c r="M5530" s="33"/>
      <c r="P5530" s="36"/>
      <c r="Q5530" s="37"/>
      <c r="U5530" s="38"/>
      <c r="X5530" s="40"/>
    </row>
    <row r="5531" spans="1:24">
      <c r="A5531" s="28"/>
      <c r="B5531" s="28"/>
      <c r="C5531" s="28"/>
      <c r="D5531" s="28"/>
      <c r="E5531" s="29"/>
      <c r="F5531" s="28"/>
      <c r="H5531" s="28"/>
      <c r="I5531" s="31"/>
      <c r="J5531" s="31"/>
      <c r="K5531" s="28"/>
      <c r="L5531" s="32"/>
      <c r="M5531" s="33"/>
      <c r="P5531" s="36"/>
      <c r="Q5531" s="37"/>
      <c r="U5531" s="38"/>
      <c r="X5531" s="40"/>
    </row>
    <row r="5532" spans="1:24">
      <c r="A5532" s="28"/>
      <c r="B5532" s="28"/>
      <c r="C5532" s="28"/>
      <c r="D5532" s="28"/>
      <c r="E5532" s="29"/>
      <c r="F5532" s="28"/>
      <c r="H5532" s="28"/>
      <c r="I5532" s="31"/>
      <c r="J5532" s="31"/>
      <c r="K5532" s="28"/>
      <c r="L5532" s="32"/>
      <c r="M5532" s="33"/>
      <c r="P5532" s="36"/>
      <c r="Q5532" s="37"/>
      <c r="U5532" s="38"/>
      <c r="X5532" s="40"/>
    </row>
    <row r="5533" spans="1:24">
      <c r="A5533" s="28"/>
      <c r="B5533" s="28"/>
      <c r="C5533" s="28"/>
      <c r="D5533" s="28"/>
      <c r="E5533" s="29"/>
      <c r="F5533" s="28"/>
      <c r="H5533" s="28"/>
      <c r="I5533" s="31"/>
      <c r="J5533" s="31"/>
      <c r="K5533" s="28"/>
      <c r="L5533" s="32"/>
      <c r="M5533" s="33"/>
      <c r="P5533" s="36"/>
      <c r="Q5533" s="37"/>
      <c r="U5533" s="38"/>
      <c r="X5533" s="40"/>
    </row>
    <row r="5534" spans="1:24">
      <c r="A5534" s="28"/>
      <c r="B5534" s="28"/>
      <c r="C5534" s="28"/>
      <c r="D5534" s="28"/>
      <c r="E5534" s="29"/>
      <c r="F5534" s="28"/>
      <c r="H5534" s="28"/>
      <c r="I5534" s="31"/>
      <c r="J5534" s="31"/>
      <c r="K5534" s="28"/>
      <c r="L5534" s="32"/>
      <c r="M5534" s="33"/>
      <c r="P5534" s="36"/>
      <c r="Q5534" s="37"/>
      <c r="U5534" s="38"/>
      <c r="X5534" s="40"/>
    </row>
    <row r="5535" spans="1:24">
      <c r="A5535" s="28"/>
      <c r="B5535" s="28"/>
      <c r="C5535" s="28"/>
      <c r="D5535" s="28"/>
      <c r="E5535" s="29"/>
      <c r="F5535" s="28"/>
      <c r="H5535" s="28"/>
      <c r="I5535" s="31"/>
      <c r="J5535" s="31"/>
      <c r="K5535" s="28"/>
      <c r="L5535" s="32"/>
      <c r="M5535" s="33"/>
      <c r="P5535" s="36"/>
      <c r="Q5535" s="37"/>
      <c r="U5535" s="38"/>
      <c r="X5535" s="40"/>
    </row>
    <row r="5536" spans="1:24">
      <c r="A5536" s="28"/>
      <c r="B5536" s="28"/>
      <c r="C5536" s="28"/>
      <c r="D5536" s="28"/>
      <c r="E5536" s="29"/>
      <c r="F5536" s="28"/>
      <c r="H5536" s="28"/>
      <c r="I5536" s="31"/>
      <c r="J5536" s="31"/>
      <c r="K5536" s="28"/>
      <c r="L5536" s="32"/>
      <c r="M5536" s="33"/>
      <c r="P5536" s="36"/>
      <c r="Q5536" s="37"/>
      <c r="U5536" s="38"/>
      <c r="X5536" s="40"/>
    </row>
    <row r="5537" spans="1:24">
      <c r="A5537" s="28"/>
      <c r="B5537" s="28"/>
      <c r="C5537" s="28"/>
      <c r="D5537" s="28"/>
      <c r="E5537" s="29"/>
      <c r="F5537" s="28"/>
      <c r="H5537" s="28"/>
      <c r="I5537" s="31"/>
      <c r="J5537" s="31"/>
      <c r="K5537" s="28"/>
      <c r="L5537" s="32"/>
      <c r="M5537" s="33"/>
      <c r="P5537" s="36"/>
      <c r="Q5537" s="37"/>
      <c r="U5537" s="38"/>
      <c r="X5537" s="40"/>
    </row>
    <row r="5538" spans="1:24">
      <c r="A5538" s="28"/>
      <c r="B5538" s="28"/>
      <c r="C5538" s="28"/>
      <c r="D5538" s="28"/>
      <c r="E5538" s="29"/>
      <c r="F5538" s="28"/>
      <c r="H5538" s="28"/>
      <c r="I5538" s="31"/>
      <c r="J5538" s="31"/>
      <c r="K5538" s="28"/>
      <c r="L5538" s="32"/>
      <c r="M5538" s="33"/>
      <c r="P5538" s="36"/>
      <c r="Q5538" s="37"/>
      <c r="U5538" s="38"/>
      <c r="X5538" s="40"/>
    </row>
    <row r="5539" spans="1:24">
      <c r="A5539" s="28"/>
      <c r="B5539" s="28"/>
      <c r="C5539" s="28"/>
      <c r="D5539" s="28"/>
      <c r="E5539" s="29"/>
      <c r="F5539" s="28"/>
      <c r="H5539" s="28"/>
      <c r="I5539" s="31"/>
      <c r="J5539" s="31"/>
      <c r="K5539" s="28"/>
      <c r="L5539" s="32"/>
      <c r="M5539" s="33"/>
      <c r="P5539" s="36"/>
      <c r="Q5539" s="37"/>
      <c r="U5539" s="38"/>
      <c r="X5539" s="40"/>
    </row>
    <row r="5540" spans="1:24">
      <c r="A5540" s="28"/>
      <c r="B5540" s="28"/>
      <c r="C5540" s="28"/>
      <c r="D5540" s="28"/>
      <c r="E5540" s="29"/>
      <c r="F5540" s="28"/>
      <c r="H5540" s="28"/>
      <c r="I5540" s="31"/>
      <c r="J5540" s="31"/>
      <c r="K5540" s="28"/>
      <c r="L5540" s="32"/>
      <c r="M5540" s="33"/>
      <c r="P5540" s="36"/>
      <c r="Q5540" s="37"/>
      <c r="U5540" s="38"/>
      <c r="X5540" s="40"/>
    </row>
    <row r="5541" spans="1:24">
      <c r="A5541" s="28"/>
      <c r="B5541" s="28"/>
      <c r="C5541" s="28"/>
      <c r="D5541" s="28"/>
      <c r="E5541" s="29"/>
      <c r="F5541" s="28"/>
      <c r="H5541" s="28"/>
      <c r="I5541" s="31"/>
      <c r="J5541" s="31"/>
      <c r="K5541" s="28"/>
      <c r="L5541" s="32"/>
      <c r="M5541" s="33"/>
      <c r="P5541" s="36"/>
      <c r="Q5541" s="37"/>
      <c r="U5541" s="38"/>
      <c r="X5541" s="40"/>
    </row>
    <row r="5542" spans="1:24">
      <c r="A5542" s="28"/>
      <c r="B5542" s="28"/>
      <c r="C5542" s="28"/>
      <c r="D5542" s="28"/>
      <c r="E5542" s="29"/>
      <c r="F5542" s="28"/>
      <c r="H5542" s="28"/>
      <c r="I5542" s="31"/>
      <c r="J5542" s="31"/>
      <c r="K5542" s="28"/>
      <c r="L5542" s="32"/>
      <c r="M5542" s="33"/>
      <c r="P5542" s="36"/>
      <c r="Q5542" s="37"/>
      <c r="U5542" s="38"/>
      <c r="X5542" s="40"/>
    </row>
    <row r="5543" spans="1:24">
      <c r="A5543" s="28"/>
      <c r="B5543" s="28"/>
      <c r="C5543" s="28"/>
      <c r="D5543" s="28"/>
      <c r="E5543" s="29"/>
      <c r="F5543" s="28"/>
      <c r="H5543" s="28"/>
      <c r="I5543" s="31"/>
      <c r="J5543" s="31"/>
      <c r="K5543" s="28"/>
      <c r="L5543" s="32"/>
      <c r="M5543" s="33"/>
      <c r="P5543" s="36"/>
      <c r="Q5543" s="37"/>
      <c r="U5543" s="38"/>
      <c r="X5543" s="40"/>
    </row>
    <row r="5544" spans="1:24">
      <c r="A5544" s="28"/>
      <c r="B5544" s="28"/>
      <c r="C5544" s="28"/>
      <c r="D5544" s="28"/>
      <c r="E5544" s="29"/>
      <c r="F5544" s="28"/>
      <c r="H5544" s="28"/>
      <c r="I5544" s="31"/>
      <c r="J5544" s="31"/>
      <c r="K5544" s="28"/>
      <c r="L5544" s="32"/>
      <c r="M5544" s="33"/>
      <c r="P5544" s="36"/>
      <c r="Q5544" s="37"/>
      <c r="U5544" s="38"/>
      <c r="X5544" s="40"/>
    </row>
    <row r="5545" spans="1:24">
      <c r="A5545" s="28"/>
      <c r="B5545" s="28"/>
      <c r="C5545" s="28"/>
      <c r="D5545" s="28"/>
      <c r="E5545" s="29"/>
      <c r="F5545" s="28"/>
      <c r="H5545" s="28"/>
      <c r="I5545" s="31"/>
      <c r="J5545" s="31"/>
      <c r="K5545" s="28"/>
      <c r="L5545" s="32"/>
      <c r="M5545" s="33"/>
      <c r="P5545" s="36"/>
      <c r="Q5545" s="37"/>
      <c r="U5545" s="38"/>
      <c r="X5545" s="40"/>
    </row>
    <row r="5546" spans="1:24">
      <c r="A5546" s="28"/>
      <c r="B5546" s="28"/>
      <c r="C5546" s="28"/>
      <c r="D5546" s="28"/>
      <c r="E5546" s="29"/>
      <c r="F5546" s="28"/>
      <c r="H5546" s="28"/>
      <c r="I5546" s="31"/>
      <c r="J5546" s="31"/>
      <c r="K5546" s="28"/>
      <c r="L5546" s="32"/>
      <c r="M5546" s="33"/>
      <c r="P5546" s="36"/>
      <c r="Q5546" s="37"/>
      <c r="U5546" s="38"/>
      <c r="X5546" s="40"/>
    </row>
    <row r="5547" spans="1:24">
      <c r="A5547" s="28"/>
      <c r="B5547" s="28"/>
      <c r="C5547" s="28"/>
      <c r="D5547" s="28"/>
      <c r="E5547" s="29"/>
      <c r="F5547" s="28"/>
      <c r="H5547" s="28"/>
      <c r="I5547" s="31"/>
      <c r="J5547" s="31"/>
      <c r="K5547" s="28"/>
      <c r="L5547" s="32"/>
      <c r="M5547" s="33"/>
      <c r="P5547" s="36"/>
      <c r="Q5547" s="37"/>
      <c r="U5547" s="38"/>
      <c r="X5547" s="40"/>
    </row>
    <row r="5548" spans="1:24">
      <c r="A5548" s="28"/>
      <c r="B5548" s="28"/>
      <c r="C5548" s="28"/>
      <c r="D5548" s="28"/>
      <c r="E5548" s="29"/>
      <c r="F5548" s="28"/>
      <c r="H5548" s="28"/>
      <c r="I5548" s="31"/>
      <c r="J5548" s="31"/>
      <c r="K5548" s="28"/>
      <c r="L5548" s="32"/>
      <c r="M5548" s="33"/>
      <c r="P5548" s="36"/>
      <c r="Q5548" s="37"/>
      <c r="U5548" s="38"/>
      <c r="X5548" s="40"/>
    </row>
    <row r="5549" spans="1:24">
      <c r="A5549" s="28"/>
      <c r="B5549" s="28"/>
      <c r="C5549" s="28"/>
      <c r="D5549" s="28"/>
      <c r="E5549" s="29"/>
      <c r="F5549" s="28"/>
      <c r="H5549" s="28"/>
      <c r="I5549" s="31"/>
      <c r="J5549" s="31"/>
      <c r="K5549" s="28"/>
      <c r="L5549" s="32"/>
      <c r="M5549" s="33"/>
      <c r="P5549" s="36"/>
      <c r="Q5549" s="37"/>
      <c r="U5549" s="38"/>
      <c r="X5549" s="40"/>
    </row>
    <row r="5550" spans="1:24">
      <c r="A5550" s="28"/>
      <c r="B5550" s="28"/>
      <c r="C5550" s="28"/>
      <c r="D5550" s="28"/>
      <c r="E5550" s="29"/>
      <c r="F5550" s="28"/>
      <c r="H5550" s="28"/>
      <c r="I5550" s="31"/>
      <c r="J5550" s="31"/>
      <c r="K5550" s="28"/>
      <c r="L5550" s="32"/>
      <c r="M5550" s="33"/>
      <c r="P5550" s="36"/>
      <c r="Q5550" s="37"/>
      <c r="U5550" s="38"/>
      <c r="X5550" s="40"/>
    </row>
    <row r="5551" spans="1:24">
      <c r="A5551" s="28"/>
      <c r="B5551" s="28"/>
      <c r="C5551" s="28"/>
      <c r="D5551" s="28"/>
      <c r="E5551" s="29"/>
      <c r="F5551" s="28"/>
      <c r="H5551" s="28"/>
      <c r="I5551" s="31"/>
      <c r="J5551" s="31"/>
      <c r="K5551" s="28"/>
      <c r="L5551" s="32"/>
      <c r="M5551" s="33"/>
      <c r="P5551" s="36"/>
      <c r="Q5551" s="37"/>
      <c r="U5551" s="38"/>
      <c r="X5551" s="40"/>
    </row>
    <row r="5552" spans="1:24">
      <c r="A5552" s="28"/>
      <c r="B5552" s="28"/>
      <c r="C5552" s="28"/>
      <c r="D5552" s="28"/>
      <c r="E5552" s="29"/>
      <c r="F5552" s="28"/>
      <c r="H5552" s="28"/>
      <c r="I5552" s="31"/>
      <c r="J5552" s="31"/>
      <c r="K5552" s="28"/>
      <c r="L5552" s="32"/>
      <c r="M5552" s="33"/>
      <c r="P5552" s="36"/>
      <c r="Q5552" s="37"/>
      <c r="U5552" s="38"/>
      <c r="X5552" s="40"/>
    </row>
    <row r="5553" spans="1:24">
      <c r="A5553" s="28"/>
      <c r="B5553" s="28"/>
      <c r="C5553" s="28"/>
      <c r="D5553" s="28"/>
      <c r="E5553" s="29"/>
      <c r="F5553" s="28"/>
      <c r="H5553" s="28"/>
      <c r="I5553" s="31"/>
      <c r="J5553" s="31"/>
      <c r="K5553" s="28"/>
      <c r="L5553" s="32"/>
      <c r="M5553" s="33"/>
      <c r="P5553" s="36"/>
      <c r="Q5553" s="37"/>
      <c r="U5553" s="38"/>
      <c r="X5553" s="40"/>
    </row>
    <row r="5554" spans="1:24">
      <c r="A5554" s="28"/>
      <c r="B5554" s="28"/>
      <c r="C5554" s="28"/>
      <c r="D5554" s="28"/>
      <c r="E5554" s="29"/>
      <c r="F5554" s="28"/>
      <c r="H5554" s="28"/>
      <c r="I5554" s="31"/>
      <c r="J5554" s="31"/>
      <c r="K5554" s="28"/>
      <c r="L5554" s="32"/>
      <c r="M5554" s="33"/>
      <c r="P5554" s="36"/>
      <c r="Q5554" s="37"/>
      <c r="U5554" s="38"/>
      <c r="X5554" s="40"/>
    </row>
    <row r="5555" spans="1:24">
      <c r="A5555" s="28"/>
      <c r="B5555" s="28"/>
      <c r="C5555" s="28"/>
      <c r="D5555" s="28"/>
      <c r="E5555" s="29"/>
      <c r="F5555" s="28"/>
      <c r="H5555" s="28"/>
      <c r="I5555" s="31"/>
      <c r="J5555" s="31"/>
      <c r="K5555" s="28"/>
      <c r="L5555" s="32"/>
      <c r="M5555" s="33"/>
      <c r="P5555" s="36"/>
      <c r="Q5555" s="37"/>
      <c r="U5555" s="38"/>
      <c r="X5555" s="40"/>
    </row>
    <row r="5556" spans="1:24">
      <c r="A5556" s="28"/>
      <c r="B5556" s="28"/>
      <c r="C5556" s="28"/>
      <c r="D5556" s="28"/>
      <c r="E5556" s="29"/>
      <c r="F5556" s="28"/>
      <c r="H5556" s="28"/>
      <c r="I5556" s="31"/>
      <c r="J5556" s="31"/>
      <c r="K5556" s="28"/>
      <c r="L5556" s="32"/>
      <c r="M5556" s="33"/>
      <c r="P5556" s="36"/>
      <c r="Q5556" s="37"/>
      <c r="U5556" s="38"/>
      <c r="X5556" s="40"/>
    </row>
    <row r="5557" spans="1:24">
      <c r="A5557" s="28"/>
      <c r="B5557" s="28"/>
      <c r="C5557" s="28"/>
      <c r="D5557" s="28"/>
      <c r="E5557" s="29"/>
      <c r="F5557" s="28"/>
      <c r="H5557" s="28"/>
      <c r="I5557" s="31"/>
      <c r="J5557" s="31"/>
      <c r="K5557" s="28"/>
      <c r="L5557" s="32"/>
      <c r="M5557" s="33"/>
      <c r="P5557" s="36"/>
      <c r="Q5557" s="37"/>
      <c r="U5557" s="38"/>
      <c r="X5557" s="40"/>
    </row>
    <row r="5558" spans="1:24">
      <c r="A5558" s="28"/>
      <c r="B5558" s="28"/>
      <c r="C5558" s="28"/>
      <c r="D5558" s="28"/>
      <c r="E5558" s="29"/>
      <c r="F5558" s="28"/>
      <c r="H5558" s="28"/>
      <c r="I5558" s="31"/>
      <c r="J5558" s="31"/>
      <c r="K5558" s="28"/>
      <c r="L5558" s="32"/>
      <c r="M5558" s="33"/>
      <c r="P5558" s="36"/>
      <c r="Q5558" s="37"/>
      <c r="U5558" s="38"/>
      <c r="X5558" s="40"/>
    </row>
    <row r="5559" spans="1:24">
      <c r="A5559" s="28"/>
      <c r="B5559" s="28"/>
      <c r="C5559" s="28"/>
      <c r="D5559" s="28"/>
      <c r="E5559" s="29"/>
      <c r="F5559" s="28"/>
      <c r="H5559" s="28"/>
      <c r="I5559" s="31"/>
      <c r="J5559" s="31"/>
      <c r="K5559" s="28"/>
      <c r="L5559" s="32"/>
      <c r="M5559" s="33"/>
      <c r="P5559" s="36"/>
      <c r="Q5559" s="37"/>
      <c r="U5559" s="38"/>
      <c r="X5559" s="40"/>
    </row>
    <row r="5560" spans="1:24">
      <c r="A5560" s="28"/>
      <c r="B5560" s="28"/>
      <c r="C5560" s="28"/>
      <c r="D5560" s="28"/>
      <c r="E5560" s="29"/>
      <c r="F5560" s="28"/>
      <c r="H5560" s="28"/>
      <c r="I5560" s="31"/>
      <c r="J5560" s="31"/>
      <c r="K5560" s="28"/>
      <c r="L5560" s="32"/>
      <c r="M5560" s="33"/>
      <c r="P5560" s="36"/>
      <c r="Q5560" s="37"/>
      <c r="U5560" s="38"/>
      <c r="X5560" s="40"/>
    </row>
    <row r="5561" spans="1:24">
      <c r="A5561" s="28"/>
      <c r="B5561" s="28"/>
      <c r="C5561" s="28"/>
      <c r="D5561" s="28"/>
      <c r="E5561" s="29"/>
      <c r="F5561" s="28"/>
      <c r="H5561" s="28"/>
      <c r="I5561" s="31"/>
      <c r="J5561" s="31"/>
      <c r="K5561" s="28"/>
      <c r="L5561" s="32"/>
      <c r="M5561" s="33"/>
      <c r="P5561" s="36"/>
      <c r="Q5561" s="37"/>
      <c r="U5561" s="38"/>
      <c r="X5561" s="40"/>
    </row>
    <row r="5562" spans="1:24">
      <c r="A5562" s="28"/>
      <c r="B5562" s="28"/>
      <c r="C5562" s="28"/>
      <c r="D5562" s="28"/>
      <c r="E5562" s="29"/>
      <c r="F5562" s="28"/>
      <c r="H5562" s="28"/>
      <c r="I5562" s="31"/>
      <c r="J5562" s="31"/>
      <c r="K5562" s="28"/>
      <c r="L5562" s="32"/>
      <c r="M5562" s="33"/>
      <c r="P5562" s="36"/>
      <c r="Q5562" s="37"/>
      <c r="U5562" s="38"/>
      <c r="X5562" s="40"/>
    </row>
    <row r="5563" spans="1:24">
      <c r="A5563" s="28"/>
      <c r="B5563" s="28"/>
      <c r="C5563" s="28"/>
      <c r="D5563" s="28"/>
      <c r="E5563" s="29"/>
      <c r="F5563" s="28"/>
      <c r="H5563" s="28"/>
      <c r="I5563" s="31"/>
      <c r="J5563" s="31"/>
      <c r="K5563" s="28"/>
      <c r="L5563" s="32"/>
      <c r="M5563" s="33"/>
      <c r="P5563" s="36"/>
      <c r="Q5563" s="37"/>
      <c r="U5563" s="38"/>
      <c r="X5563" s="40"/>
    </row>
    <row r="5564" spans="1:24">
      <c r="A5564" s="28"/>
      <c r="B5564" s="28"/>
      <c r="C5564" s="28"/>
      <c r="D5564" s="28"/>
      <c r="E5564" s="29"/>
      <c r="F5564" s="28"/>
      <c r="H5564" s="28"/>
      <c r="I5564" s="31"/>
      <c r="J5564" s="31"/>
      <c r="K5564" s="28"/>
      <c r="L5564" s="32"/>
      <c r="M5564" s="33"/>
      <c r="P5564" s="36"/>
      <c r="Q5564" s="37"/>
      <c r="U5564" s="38"/>
      <c r="X5564" s="40"/>
    </row>
    <row r="5565" spans="1:24">
      <c r="A5565" s="28"/>
      <c r="B5565" s="28"/>
      <c r="C5565" s="28"/>
      <c r="D5565" s="28"/>
      <c r="E5565" s="29"/>
      <c r="F5565" s="28"/>
      <c r="H5565" s="28"/>
      <c r="I5565" s="31"/>
      <c r="J5565" s="31"/>
      <c r="K5565" s="28"/>
      <c r="L5565" s="32"/>
      <c r="M5565" s="33"/>
      <c r="P5565" s="36"/>
      <c r="Q5565" s="37"/>
      <c r="U5565" s="38"/>
      <c r="X5565" s="40"/>
    </row>
    <row r="5566" spans="1:24">
      <c r="A5566" s="28"/>
      <c r="B5566" s="28"/>
      <c r="C5566" s="28"/>
      <c r="D5566" s="28"/>
      <c r="E5566" s="29"/>
      <c r="F5566" s="28"/>
      <c r="H5566" s="28"/>
      <c r="I5566" s="31"/>
      <c r="J5566" s="31"/>
      <c r="K5566" s="28"/>
      <c r="L5566" s="32"/>
      <c r="M5566" s="33"/>
      <c r="P5566" s="36"/>
      <c r="Q5566" s="37"/>
      <c r="U5566" s="38"/>
      <c r="X5566" s="40"/>
    </row>
    <row r="5567" spans="1:24">
      <c r="A5567" s="28"/>
      <c r="B5567" s="28"/>
      <c r="C5567" s="28"/>
      <c r="D5567" s="28"/>
      <c r="E5567" s="29"/>
      <c r="F5567" s="28"/>
      <c r="H5567" s="28"/>
      <c r="I5567" s="31"/>
      <c r="J5567" s="31"/>
      <c r="K5567" s="28"/>
      <c r="L5567" s="32"/>
      <c r="M5567" s="33"/>
      <c r="P5567" s="36"/>
      <c r="Q5567" s="37"/>
      <c r="U5567" s="38"/>
      <c r="X5567" s="40"/>
    </row>
    <row r="5568" spans="1:24">
      <c r="A5568" s="28"/>
      <c r="B5568" s="28"/>
      <c r="C5568" s="28"/>
      <c r="D5568" s="28"/>
      <c r="E5568" s="29"/>
      <c r="F5568" s="28"/>
      <c r="H5568" s="28"/>
      <c r="I5568" s="31"/>
      <c r="J5568" s="31"/>
      <c r="K5568" s="28"/>
      <c r="L5568" s="32"/>
      <c r="M5568" s="33"/>
      <c r="P5568" s="36"/>
      <c r="Q5568" s="37"/>
      <c r="U5568" s="38"/>
      <c r="X5568" s="40"/>
    </row>
    <row r="5569" spans="1:25">
      <c r="A5569" s="28"/>
      <c r="B5569" s="28"/>
      <c r="C5569" s="28"/>
      <c r="D5569" s="28"/>
      <c r="E5569" s="29"/>
      <c r="F5569" s="28"/>
      <c r="H5569" s="28"/>
      <c r="I5569" s="31"/>
      <c r="J5569" s="31"/>
      <c r="K5569" s="28"/>
      <c r="L5569" s="32"/>
      <c r="M5569" s="33"/>
      <c r="P5569" s="36"/>
      <c r="Q5569" s="37"/>
      <c r="U5569" s="38"/>
      <c r="X5569" s="40"/>
    </row>
    <row r="5570" spans="1:25">
      <c r="A5570" s="28"/>
      <c r="B5570" s="28"/>
      <c r="C5570" s="28"/>
      <c r="D5570" s="28"/>
      <c r="E5570" s="29"/>
      <c r="F5570" s="28"/>
      <c r="H5570" s="28"/>
      <c r="I5570" s="31"/>
      <c r="J5570" s="31"/>
      <c r="K5570" s="28"/>
      <c r="L5570" s="32"/>
      <c r="M5570" s="33"/>
      <c r="P5570" s="36"/>
      <c r="Q5570" s="37"/>
      <c r="U5570" s="38"/>
      <c r="X5570" s="40"/>
    </row>
    <row r="5571" spans="1:25">
      <c r="A5571" s="28"/>
      <c r="B5571" s="28"/>
      <c r="C5571" s="28"/>
      <c r="D5571" s="28"/>
      <c r="E5571" s="29"/>
      <c r="F5571" s="28"/>
      <c r="H5571" s="28"/>
      <c r="I5571" s="31"/>
      <c r="J5571" s="31"/>
      <c r="K5571" s="28"/>
      <c r="L5571" s="32">
        <f>I:I-J:J</f>
        <v>0</v>
      </c>
      <c r="M5571" s="33">
        <f>ABS($L:$L)</f>
        <v>0</v>
      </c>
      <c r="O5571" s="35">
        <f>$M:$M*$N:$N</f>
        <v>0</v>
      </c>
      <c r="P5571" s="36" t="str">
        <f>LEFT(TRIM($K:$K),1)</f>
        <v/>
      </c>
      <c r="Q5571" s="37" t="e">
        <f>RIGHT(TRIM($K:$K),LEN(TRIM($K:$K))-FIND("-",TRIM($K:$K)))</f>
        <v>#VALUE!</v>
      </c>
      <c r="R5571" s="6" t="e">
        <f>CONCATENATE($P:$P, " - ",$Q:$Q)</f>
        <v>#VALUE!</v>
      </c>
      <c r="S5571" s="6" t="str">
        <f>IFERROR(INDEX('Vendor Over-ride'!$C:$C, MATCH($R:$R,'Vendor Over-ride'!$A:$A,0)),"")</f>
        <v/>
      </c>
      <c r="U5571" s="38" t="str">
        <f t="shared" ref="U5571:U5572" si="913">"GIA"</f>
        <v>GIA</v>
      </c>
      <c r="V5571" s="5" t="str">
        <f>UPPER(IF($P:$P="E","Employee",IF($P:$P="I","Award",IF(OR($P:$P="D",$P:$P="T"),"Trade",""))))</f>
        <v/>
      </c>
      <c r="W5571" s="5" t="b">
        <f>ROUND($O:$O,2)&gt;=25000</f>
        <v>0</v>
      </c>
      <c r="X5571" s="40">
        <f t="shared" ref="X5571:X5572" ca="1" si="914">SUMPRODUCT((Payee=$S5571) * (Payment_Value))</f>
        <v>334393.72000000003</v>
      </c>
      <c r="Y5571" s="30" t="b">
        <f ca="1">$X:$X&gt;=25000</f>
        <v>1</v>
      </c>
    </row>
    <row r="5572" spans="1:25" s="45" customFormat="1">
      <c r="A5572" s="43"/>
      <c r="B5572" s="43"/>
      <c r="C5572" s="43"/>
      <c r="D5572" s="43"/>
      <c r="E5572" s="44"/>
      <c r="F5572" s="43"/>
      <c r="H5572" s="43"/>
      <c r="I5572" s="46"/>
      <c r="J5572" s="47"/>
      <c r="K5572" s="43"/>
      <c r="L5572" s="32">
        <f>I:I-J:J</f>
        <v>0</v>
      </c>
      <c r="M5572" s="33">
        <f>ABS($L:$L)</f>
        <v>0</v>
      </c>
      <c r="N5572" s="34"/>
      <c r="O5572" s="35">
        <f>$M:$M*$N:$N</f>
        <v>0</v>
      </c>
      <c r="P5572" s="36" t="str">
        <f>LEFT(TRIM($K:$K),1)</f>
        <v/>
      </c>
      <c r="Q5572" s="37" t="e">
        <f>RIGHT(TRIM($K:$K),LEN(TRIM($K:$K))-FIND("-",TRIM($K:$K)))</f>
        <v>#VALUE!</v>
      </c>
      <c r="R5572" s="6" t="e">
        <f>CONCATENATE($P:$P, " - ",$Q:$Q)</f>
        <v>#VALUE!</v>
      </c>
      <c r="S5572" s="6" t="str">
        <f>IFERROR(INDEX('Vendor Over-ride'!$C:$C, MATCH($R:$R,'Vendor Over-ride'!$A:$A,0)),"")</f>
        <v/>
      </c>
      <c r="T5572" s="41"/>
      <c r="U5572" s="38" t="str">
        <f t="shared" si="913"/>
        <v>GIA</v>
      </c>
      <c r="V5572" s="5" t="str">
        <f>UPPER(IF($P:$P="E","Employee",IF($P:$P="I","Award",IF(OR($P:$P="D",$P:$P="T"),"Trade",""))))</f>
        <v/>
      </c>
      <c r="W5572" s="5" t="b">
        <f>ROUND($O:$O,2)&gt;=25000</f>
        <v>0</v>
      </c>
      <c r="X5572" s="40">
        <f t="shared" ca="1" si="914"/>
        <v>334393.72000000003</v>
      </c>
      <c r="Y5572" s="30" t="b">
        <f ca="1">$X:$X&gt;=25000</f>
        <v>1</v>
      </c>
    </row>
  </sheetData>
  <autoFilter ref="A1:Z5281">
    <filterColumn colId="13">
      <filters>
        <filter val="TRUE"/>
      </filters>
    </filterColumn>
    <filterColumn colId="24">
      <filters>
        <filter val="TRUE"/>
      </filters>
    </filterColumn>
  </autoFilter>
  <dataValidations count="1">
    <dataValidation type="list" allowBlank="1" showInputMessage="1" showErrorMessage="1" sqref="N2:N5572">
      <formula1>True_False</formula1>
    </dataValidation>
  </dataValidation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65"/>
  <sheetViews>
    <sheetView workbookViewId="0">
      <pane ySplit="1" topLeftCell="A4832" activePane="bottomLeft" state="frozen"/>
      <selection pane="bottomLeft" activeCell="B4841" sqref="B4841"/>
    </sheetView>
  </sheetViews>
  <sheetFormatPr baseColWidth="10" defaultColWidth="8.7109375" defaultRowHeight="13" x14ac:dyDescent="0"/>
  <cols>
    <col min="1" max="1" width="60.7109375" style="5" bestFit="1" customWidth="1"/>
    <col min="2" max="2" width="59.28515625" style="7" bestFit="1" customWidth="1"/>
    <col min="3" max="3" width="59.28515625" style="10" bestFit="1" customWidth="1"/>
    <col min="5" max="5" width="58.28515625" style="49" bestFit="1" customWidth="1"/>
  </cols>
  <sheetData>
    <row r="1" spans="1:5">
      <c r="A1" s="8" t="s">
        <v>21</v>
      </c>
      <c r="B1" s="12" t="s">
        <v>2721</v>
      </c>
      <c r="C1" s="11" t="s">
        <v>14</v>
      </c>
    </row>
    <row r="2" spans="1:5">
      <c r="A2" s="9" t="s">
        <v>1055</v>
      </c>
      <c r="C2" s="10" t="str">
        <f>IF(LEN(TRIM(CLEAN($B:$B)))&gt;0,TRIM(CLEAN($B:$B)),TRIM(CLEAN($A:$A)))</f>
        <v>D - BNP Paribas (Direct Debit)</v>
      </c>
      <c r="E2"/>
    </row>
    <row r="3" spans="1:5">
      <c r="A3" s="9" t="s">
        <v>6035</v>
      </c>
      <c r="C3" s="10" t="str">
        <f t="shared" ref="C3:C66" si="0">IF(LEN(TRIM(CLEAN($B:$B)))&gt;0,TRIM(CLEAN($B:$B)),TRIM(CLEAN($A:$A)))</f>
        <v>D - CF Corporate Finance Ltd (DD)</v>
      </c>
      <c r="E3"/>
    </row>
    <row r="4" spans="1:5">
      <c r="A4" s="48" t="s">
        <v>1056</v>
      </c>
      <c r="C4" s="10" t="str">
        <f t="shared" si="0"/>
        <v>D - Francotyp-Postalia Ltd (Direct Debit)</v>
      </c>
      <c r="E4"/>
    </row>
    <row r="5" spans="1:5">
      <c r="A5" s="9" t="s">
        <v>1057</v>
      </c>
      <c r="C5" s="10" t="str">
        <f t="shared" si="0"/>
        <v>D - Glasgow Taxis Ltd (Direct Debit)</v>
      </c>
      <c r="E5"/>
    </row>
    <row r="6" spans="1:5">
      <c r="A6" s="9" t="s">
        <v>1266</v>
      </c>
      <c r="C6" s="10" t="str">
        <f t="shared" si="0"/>
        <v>D - Informations Commissioner's Office (Direct Debit)</v>
      </c>
      <c r="E6"/>
    </row>
    <row r="7" spans="1:5">
      <c r="A7" s="9" t="s">
        <v>1058</v>
      </c>
      <c r="C7" s="10" t="str">
        <f t="shared" si="0"/>
        <v>D - Law at Work (DD)</v>
      </c>
      <c r="E7"/>
    </row>
    <row r="8" spans="1:5">
      <c r="A8" s="9" t="s">
        <v>551</v>
      </c>
      <c r="C8" s="10" t="str">
        <f t="shared" si="0"/>
        <v>D - Moorepay (Direct Debit)</v>
      </c>
      <c r="E8"/>
    </row>
    <row r="9" spans="1:5">
      <c r="A9" s="9" t="s">
        <v>1059</v>
      </c>
      <c r="C9" s="10" t="str">
        <f t="shared" si="0"/>
        <v>D - Orange Mobile (Direct Debit)</v>
      </c>
      <c r="E9"/>
    </row>
    <row r="10" spans="1:5">
      <c r="A10" s="9" t="s">
        <v>6036</v>
      </c>
      <c r="C10" s="10" t="str">
        <f t="shared" si="0"/>
        <v>D - Postage By Phone-Pitney Bowes Ltd (DD)</v>
      </c>
      <c r="E10"/>
    </row>
    <row r="11" spans="1:5">
      <c r="A11" s="48" t="s">
        <v>552</v>
      </c>
      <c r="C11" s="10" t="str">
        <f t="shared" si="0"/>
        <v>D - Rail Settlement Plan</v>
      </c>
    </row>
    <row r="12" spans="1:5">
      <c r="A12" s="9" t="s">
        <v>1060</v>
      </c>
      <c r="C12" s="10" t="str">
        <f t="shared" si="0"/>
        <v>D - Scottish Equitable (DD)</v>
      </c>
      <c r="E12"/>
    </row>
    <row r="13" spans="1:5">
      <c r="A13" s="9" t="s">
        <v>1061</v>
      </c>
      <c r="C13" s="10" t="str">
        <f t="shared" si="0"/>
        <v>D - Siemens (DD)</v>
      </c>
    </row>
    <row r="14" spans="1:5">
      <c r="A14" s="9" t="s">
        <v>553</v>
      </c>
      <c r="C14" s="10" t="str">
        <f t="shared" si="0"/>
        <v>D - Vodafone (Direct Debit)</v>
      </c>
      <c r="E14"/>
    </row>
    <row r="15" spans="1:5">
      <c r="A15" s="9" t="s">
        <v>17687</v>
      </c>
      <c r="C15" s="10" t="str">
        <f t="shared" si="0"/>
        <v>G - Stirling Council</v>
      </c>
    </row>
    <row r="16" spans="1:5">
      <c r="A16" s="50" t="s">
        <v>6928</v>
      </c>
      <c r="C16" s="10" t="str">
        <f t="shared" si="0"/>
        <v>G - @TheGlasgowJam</v>
      </c>
      <c r="E16"/>
    </row>
    <row r="17" spans="1:5">
      <c r="A17" s="48" t="s">
        <v>17101</v>
      </c>
      <c r="C17" s="10" t="str">
        <f t="shared" si="0"/>
        <v>G - 1 Royal Terrace</v>
      </c>
    </row>
    <row r="18" spans="1:5">
      <c r="A18" s="50" t="s">
        <v>6918</v>
      </c>
      <c r="C18" s="10" t="str">
        <f t="shared" si="0"/>
        <v>G - 48 Hour Film Project</v>
      </c>
      <c r="E18"/>
    </row>
    <row r="19" spans="1:5">
      <c r="A19" s="48" t="s">
        <v>17107</v>
      </c>
      <c r="C19" s="10" t="str">
        <f t="shared" si="0"/>
        <v>G - A Moment's Peace Theatre Company</v>
      </c>
    </row>
    <row r="20" spans="1:5">
      <c r="A20" s="50" t="s">
        <v>6951</v>
      </c>
      <c r="C20" s="10" t="str">
        <f t="shared" si="0"/>
        <v>G - Aberdeen International Youth Festival</v>
      </c>
    </row>
    <row r="21" spans="1:5">
      <c r="A21" s="48" t="s">
        <v>6364</v>
      </c>
      <c r="C21" s="10" t="str">
        <f t="shared" si="0"/>
        <v>G - Aberdeen Performing Arts</v>
      </c>
      <c r="E21"/>
    </row>
    <row r="22" spans="1:5">
      <c r="A22" s="48" t="s">
        <v>6971</v>
      </c>
      <c r="C22" s="10" t="str">
        <f t="shared" si="0"/>
        <v>G - Absolute Classics</v>
      </c>
      <c r="E22"/>
    </row>
    <row r="23" spans="1:5">
      <c r="A23" s="48" t="s">
        <v>16771</v>
      </c>
      <c r="C23" s="10" t="str">
        <f t="shared" si="0"/>
        <v>G - AC Projects/Alternative Currents Ltd</v>
      </c>
    </row>
    <row r="24" spans="1:5">
      <c r="A24" s="50" t="s">
        <v>17248</v>
      </c>
      <c r="C24" s="10" t="str">
        <f t="shared" si="0"/>
        <v>G - Active events</v>
      </c>
    </row>
    <row r="25" spans="1:5">
      <c r="A25" s="50" t="s">
        <v>17334</v>
      </c>
      <c r="C25" s="10" t="str">
        <f t="shared" si="0"/>
        <v>G - Active Inquiry Community Interest Company</v>
      </c>
    </row>
    <row r="26" spans="1:5">
      <c r="A26" s="50" t="s">
        <v>17658</v>
      </c>
      <c r="C26" s="10" t="str">
        <f t="shared" si="0"/>
        <v>G - Adam Quinn</v>
      </c>
    </row>
    <row r="27" spans="1:5">
      <c r="A27" s="50" t="s">
        <v>17326</v>
      </c>
      <c r="C27" s="10" t="str">
        <f t="shared" si="0"/>
        <v>G - Adrian Wiszniewski</v>
      </c>
    </row>
    <row r="28" spans="1:5">
      <c r="A28" s="50" t="s">
        <v>17699</v>
      </c>
      <c r="C28" s="10" t="str">
        <f t="shared" si="0"/>
        <v>G - Adverse Camber Productions</v>
      </c>
    </row>
    <row r="29" spans="1:5">
      <c r="A29" s="50" t="s">
        <v>17176</v>
      </c>
      <c r="C29" s="10" t="str">
        <f t="shared" si="0"/>
        <v>G - Africa in Motion</v>
      </c>
    </row>
    <row r="30" spans="1:5">
      <c r="A30" s="50" t="s">
        <v>17644</v>
      </c>
      <c r="C30" s="10" t="str">
        <f t="shared" si="0"/>
        <v>G - Ailie Robertson</v>
      </c>
    </row>
    <row r="31" spans="1:5">
      <c r="A31" s="50" t="s">
        <v>17358</v>
      </c>
      <c r="C31" s="10" t="str">
        <f t="shared" si="0"/>
        <v>G - Ailie Rutherford</v>
      </c>
    </row>
    <row r="32" spans="1:5">
      <c r="A32" s="50" t="s">
        <v>17273</v>
      </c>
      <c r="C32" s="10" t="str">
        <f t="shared" si="0"/>
        <v>G - Al Seed</v>
      </c>
    </row>
    <row r="33" spans="1:5">
      <c r="A33" s="50" t="s">
        <v>17504</v>
      </c>
      <c r="C33" s="10" t="str">
        <f t="shared" si="0"/>
        <v>G - Alchemy Film and Arts</v>
      </c>
    </row>
    <row r="34" spans="1:5">
      <c r="A34" s="50" t="s">
        <v>17608</v>
      </c>
      <c r="C34" s="10" t="str">
        <f t="shared" si="0"/>
        <v>G - Alex Fthenakis</v>
      </c>
    </row>
    <row r="35" spans="1:5">
      <c r="A35" s="50" t="s">
        <v>17100</v>
      </c>
      <c r="C35" s="10" t="str">
        <f t="shared" si="0"/>
        <v>G - Alex Neilson</v>
      </c>
    </row>
    <row r="36" spans="1:5">
      <c r="A36" s="50" t="s">
        <v>6894</v>
      </c>
      <c r="C36" s="10" t="str">
        <f t="shared" si="0"/>
        <v>G - Alexander Hutchison</v>
      </c>
      <c r="E36"/>
    </row>
    <row r="37" spans="1:5">
      <c r="A37" s="48" t="s">
        <v>17080</v>
      </c>
      <c r="C37" s="10" t="str">
        <f t="shared" si="0"/>
        <v>G - Alice Cooper</v>
      </c>
    </row>
    <row r="38" spans="1:5">
      <c r="A38" s="50" t="s">
        <v>17391</v>
      </c>
      <c r="C38" s="10" t="str">
        <f t="shared" si="0"/>
        <v>G - Alice McGrath</v>
      </c>
    </row>
    <row r="39" spans="1:5">
      <c r="A39" s="50" t="s">
        <v>17708</v>
      </c>
      <c r="C39" s="10" t="str">
        <f t="shared" si="0"/>
        <v>G - Alice Myers</v>
      </c>
    </row>
    <row r="40" spans="1:5">
      <c r="A40" s="50" t="s">
        <v>17605</v>
      </c>
      <c r="C40" s="10" t="str">
        <f t="shared" si="0"/>
        <v>G - All In Ideas</v>
      </c>
    </row>
    <row r="41" spans="1:5">
      <c r="A41" s="50" t="s">
        <v>17012</v>
      </c>
      <c r="C41" s="10" t="str">
        <f t="shared" si="0"/>
        <v>G - Allan MacDonald</v>
      </c>
    </row>
    <row r="42" spans="1:5">
      <c r="A42" s="50" t="s">
        <v>6973</v>
      </c>
      <c r="C42" s="10" t="str">
        <f t="shared" si="0"/>
        <v>G - Allie Butler</v>
      </c>
      <c r="E42"/>
    </row>
    <row r="43" spans="1:5">
      <c r="A43" s="48" t="s">
        <v>17227</v>
      </c>
      <c r="C43" s="10" t="str">
        <f t="shared" si="0"/>
        <v>G - Amy Conway</v>
      </c>
    </row>
    <row r="44" spans="1:5">
      <c r="A44" s="50" t="s">
        <v>17480</v>
      </c>
      <c r="C44" s="10" t="str">
        <f t="shared" si="0"/>
        <v>G - Amy Liptrot</v>
      </c>
    </row>
    <row r="45" spans="1:5">
      <c r="A45" s="50" t="s">
        <v>17685</v>
      </c>
      <c r="C45" s="10" t="str">
        <f t="shared" si="0"/>
        <v>G - An Comunn Gaidhealach Ltd</v>
      </c>
    </row>
    <row r="46" spans="1:5">
      <c r="A46" s="50" t="s">
        <v>17710</v>
      </c>
      <c r="C46" s="10" t="str">
        <f t="shared" si="0"/>
        <v>G - An Cuilean Craicte CIC</v>
      </c>
    </row>
    <row r="47" spans="1:5">
      <c r="A47" s="50" t="s">
        <v>6365</v>
      </c>
      <c r="C47" s="10" t="str">
        <f t="shared" si="0"/>
        <v>G - An Lanntair Limited</v>
      </c>
      <c r="E47"/>
    </row>
    <row r="48" spans="1:5">
      <c r="A48" s="48" t="s">
        <v>17556</v>
      </c>
      <c r="C48" s="10" t="str">
        <f t="shared" si="0"/>
        <v>G - An Talla Solais</v>
      </c>
    </row>
    <row r="49" spans="1:5">
      <c r="A49" s="50" t="s">
        <v>7001</v>
      </c>
      <c r="B49" s="7" t="s">
        <v>17556</v>
      </c>
      <c r="C49" s="10" t="str">
        <f t="shared" si="0"/>
        <v>G - An Talla Solais</v>
      </c>
      <c r="E49"/>
    </row>
    <row r="50" spans="1:5">
      <c r="A50" s="48" t="s">
        <v>17582</v>
      </c>
      <c r="C50" s="10" t="str">
        <f t="shared" si="0"/>
        <v>G - Anatomy</v>
      </c>
    </row>
    <row r="51" spans="1:5">
      <c r="A51" s="50" t="s">
        <v>17675</v>
      </c>
      <c r="C51" s="10" t="str">
        <f t="shared" si="0"/>
        <v>G - Andante Chamber Choir</v>
      </c>
    </row>
    <row r="52" spans="1:5">
      <c r="A52" s="50" t="s">
        <v>6319</v>
      </c>
      <c r="C52" s="10" t="str">
        <f t="shared" si="0"/>
        <v>G - Andrea Walsh</v>
      </c>
      <c r="E52"/>
    </row>
    <row r="53" spans="1:5">
      <c r="A53" s="48" t="s">
        <v>17618</v>
      </c>
      <c r="C53" s="10" t="str">
        <f t="shared" si="0"/>
        <v>G - Andrew Miller</v>
      </c>
    </row>
    <row r="54" spans="1:5">
      <c r="A54" s="50" t="s">
        <v>17560</v>
      </c>
      <c r="C54" s="10" t="str">
        <f t="shared" si="0"/>
        <v>G - Andrew Truscott</v>
      </c>
    </row>
    <row r="55" spans="1:5">
      <c r="A55" s="50" t="s">
        <v>17641</v>
      </c>
      <c r="C55" s="10" t="str">
        <f t="shared" si="0"/>
        <v>G - Andy Cannon</v>
      </c>
    </row>
    <row r="56" spans="1:5">
      <c r="A56" s="50" t="s">
        <v>17598</v>
      </c>
      <c r="C56" s="10" t="str">
        <f t="shared" si="0"/>
        <v>G - Anna Krzystek</v>
      </c>
    </row>
    <row r="57" spans="1:5">
      <c r="A57" s="50" t="s">
        <v>17398</v>
      </c>
      <c r="C57" s="10" t="str">
        <f t="shared" si="0"/>
        <v>G - Annie George</v>
      </c>
    </row>
    <row r="58" spans="1:5">
      <c r="A58" s="50" t="s">
        <v>17198</v>
      </c>
      <c r="C58" s="10" t="str">
        <f t="shared" si="0"/>
        <v>G - Anthony Schrag</v>
      </c>
    </row>
    <row r="59" spans="1:5">
      <c r="A59" s="50" t="s">
        <v>17463</v>
      </c>
      <c r="C59" s="10" t="str">
        <f t="shared" si="0"/>
        <v>G - Arainn Shuaineirt Management Committee (The Sunart</v>
      </c>
    </row>
    <row r="60" spans="1:5">
      <c r="A60" s="50" t="s">
        <v>6366</v>
      </c>
      <c r="C60" s="10" t="str">
        <f t="shared" si="0"/>
        <v>G - Arika Heavy Industries</v>
      </c>
      <c r="E60"/>
    </row>
    <row r="61" spans="1:5">
      <c r="A61" s="48" t="s">
        <v>17145</v>
      </c>
      <c r="C61" s="10" t="str">
        <f t="shared" si="0"/>
        <v>G - Aros (Isle of Skye) Ltd</v>
      </c>
    </row>
    <row r="62" spans="1:5">
      <c r="A62" s="50" t="s">
        <v>17509</v>
      </c>
      <c r="B62" s="7" t="s">
        <v>17145</v>
      </c>
      <c r="C62" s="10" t="str">
        <f t="shared" si="0"/>
        <v>G - Aros (Isle of Skye) Ltd</v>
      </c>
    </row>
    <row r="63" spans="1:5">
      <c r="A63" s="50" t="s">
        <v>17511</v>
      </c>
      <c r="B63" s="7" t="s">
        <v>17145</v>
      </c>
      <c r="C63" s="10" t="str">
        <f t="shared" si="0"/>
        <v>G - Aros (Isle of Skye) Ltd</v>
      </c>
    </row>
    <row r="64" spans="1:5">
      <c r="A64" s="50" t="s">
        <v>17385</v>
      </c>
      <c r="C64" s="10" t="str">
        <f t="shared" si="0"/>
        <v>G - Art Angel (Scotland) LTD</v>
      </c>
    </row>
    <row r="65" spans="1:5">
      <c r="A65" s="50" t="s">
        <v>17333</v>
      </c>
      <c r="C65" s="10" t="str">
        <f t="shared" si="0"/>
        <v>G - Art In Hospital</v>
      </c>
    </row>
    <row r="66" spans="1:5">
      <c r="A66" s="50" t="s">
        <v>6367</v>
      </c>
      <c r="C66" s="10" t="str">
        <f t="shared" si="0"/>
        <v>G - Artists Collective Gallery</v>
      </c>
      <c r="E66"/>
    </row>
    <row r="67" spans="1:5">
      <c r="A67" s="48" t="s">
        <v>17249</v>
      </c>
      <c r="C67" s="10" t="str">
        <f t="shared" ref="C67:C130" si="1">IF(LEN(TRIM(CLEAN($B:$B)))&gt;0,TRIM(CLEAN($B:$B)),TRIM(CLEAN($A:$A)))</f>
        <v>G - Artlink Edinburgh &amp; the Lothians</v>
      </c>
    </row>
    <row r="68" spans="1:5">
      <c r="A68" s="50" t="s">
        <v>17246</v>
      </c>
      <c r="C68" s="10" t="str">
        <f t="shared" si="1"/>
        <v>G - Arts &amp; Business Scotland</v>
      </c>
    </row>
    <row r="69" spans="1:5">
      <c r="A69" s="50" t="s">
        <v>17057</v>
      </c>
      <c r="B69" s="7" t="s">
        <v>17246</v>
      </c>
      <c r="C69" s="10" t="str">
        <f t="shared" si="1"/>
        <v>G - Arts &amp; Business Scotland</v>
      </c>
    </row>
    <row r="70" spans="1:5">
      <c r="A70" s="50" t="s">
        <v>6972</v>
      </c>
      <c r="C70" s="10" t="str">
        <f t="shared" si="1"/>
        <v>G - Association for Scottish Literary Studies</v>
      </c>
      <c r="E70"/>
    </row>
    <row r="71" spans="1:5">
      <c r="A71" s="48" t="s">
        <v>17499</v>
      </c>
      <c r="C71" s="10" t="str">
        <f t="shared" si="1"/>
        <v>G - Association of Scottish Literary Agents-ASLA</v>
      </c>
    </row>
    <row r="72" spans="1:5">
      <c r="A72" s="50" t="s">
        <v>17206</v>
      </c>
      <c r="C72" s="10" t="str">
        <f t="shared" si="1"/>
        <v>G - Associazione Pisa Book Festival</v>
      </c>
    </row>
    <row r="73" spans="1:5">
      <c r="A73" s="50" t="s">
        <v>6368</v>
      </c>
      <c r="C73" s="10" t="str">
        <f t="shared" si="1"/>
        <v>G - Atlas Arts</v>
      </c>
      <c r="E73"/>
    </row>
    <row r="74" spans="1:5">
      <c r="A74" s="48" t="s">
        <v>16804</v>
      </c>
      <c r="C74" s="10" t="str">
        <f t="shared" si="1"/>
        <v>G - Atlas Contact BV</v>
      </c>
    </row>
    <row r="75" spans="1:5">
      <c r="A75" s="50" t="s">
        <v>17588</v>
      </c>
      <c r="B75" s="7" t="s">
        <v>17110</v>
      </c>
      <c r="C75" s="10" t="str">
        <f t="shared" si="1"/>
        <v>G - Ayr Gaiety Partnership Ltd</v>
      </c>
    </row>
    <row r="76" spans="1:5">
      <c r="A76" s="50" t="s">
        <v>17110</v>
      </c>
      <c r="C76" s="10" t="str">
        <f t="shared" si="1"/>
        <v>G - Ayr Gaiety Partnership Ltd</v>
      </c>
    </row>
    <row r="77" spans="1:5">
      <c r="A77" s="50" t="s">
        <v>17633</v>
      </c>
      <c r="C77" s="10" t="str">
        <f t="shared" si="1"/>
        <v>G - Banff Centre, The</v>
      </c>
    </row>
    <row r="78" spans="1:5">
      <c r="A78" s="50" t="s">
        <v>6369</v>
      </c>
      <c r="C78" s="10" t="str">
        <f t="shared" si="1"/>
        <v>G - Barrowland Ballet</v>
      </c>
      <c r="E78"/>
    </row>
    <row r="79" spans="1:5">
      <c r="A79" s="48" t="s">
        <v>6893</v>
      </c>
      <c r="C79" s="10" t="str">
        <f t="shared" si="1"/>
        <v>G - Bella Hardy</v>
      </c>
      <c r="E79"/>
    </row>
    <row r="80" spans="1:5">
      <c r="A80" s="48" t="s">
        <v>17261</v>
      </c>
      <c r="C80" s="10" t="str">
        <f t="shared" si="1"/>
        <v>G - Belle Jones</v>
      </c>
    </row>
    <row r="81" spans="1:5">
      <c r="A81" s="50" t="s">
        <v>17673</v>
      </c>
      <c r="C81" s="10" t="str">
        <f t="shared" si="1"/>
        <v>G - Benjamin Seal</v>
      </c>
    </row>
    <row r="82" spans="1:5">
      <c r="A82" s="50" t="s">
        <v>17229</v>
      </c>
      <c r="C82" s="10" t="str">
        <f t="shared" si="1"/>
        <v>G - Beth Shapeero</v>
      </c>
    </row>
    <row r="83" spans="1:5">
      <c r="A83" s="50" t="s">
        <v>17256</v>
      </c>
      <c r="C83" s="10" t="str">
        <f t="shared" si="1"/>
        <v>G - Beyond Borders Scotland</v>
      </c>
    </row>
    <row r="84" spans="1:5">
      <c r="A84" s="50" t="s">
        <v>6264</v>
      </c>
      <c r="C84" s="10" t="str">
        <f t="shared" si="1"/>
        <v>G - Bigmouth Audio Ltd</v>
      </c>
      <c r="E84"/>
    </row>
    <row r="85" spans="1:5">
      <c r="A85" s="48" t="s">
        <v>17111</v>
      </c>
      <c r="C85" s="10" t="str">
        <f t="shared" si="1"/>
        <v>G - Birds of Paradise Theatre</v>
      </c>
    </row>
    <row r="86" spans="1:5">
      <c r="A86" s="50" t="s">
        <v>17447</v>
      </c>
      <c r="C86" s="10" t="str">
        <f t="shared" si="1"/>
        <v>G - Birlinn Ltd</v>
      </c>
    </row>
    <row r="87" spans="1:5">
      <c r="A87" s="50" t="s">
        <v>17702</v>
      </c>
      <c r="C87" s="10" t="str">
        <f t="shared" si="1"/>
        <v>G - Birmingham Rep</v>
      </c>
    </row>
    <row r="88" spans="1:5">
      <c r="A88" s="50" t="s">
        <v>17244</v>
      </c>
      <c r="C88" s="10" t="str">
        <f t="shared" si="1"/>
        <v>G - Birnam Arts Centre</v>
      </c>
    </row>
    <row r="89" spans="1:5">
      <c r="A89" s="50" t="s">
        <v>17445</v>
      </c>
      <c r="C89" s="10" t="str">
        <f t="shared" si="1"/>
        <v>G - Bjorn Sandberg</v>
      </c>
    </row>
    <row r="90" spans="1:5">
      <c r="A90" s="50" t="s">
        <v>17234</v>
      </c>
      <c r="C90" s="10" t="str">
        <f t="shared" si="1"/>
        <v>G - Black &amp; White Publishing Ltd</v>
      </c>
    </row>
    <row r="91" spans="1:5">
      <c r="A91" s="50" t="s">
        <v>6970</v>
      </c>
      <c r="C91" s="10" t="str">
        <f t="shared" si="1"/>
        <v>G - Bloody Scotland (The Caledonian Crime Wrinting Fest</v>
      </c>
      <c r="E91"/>
    </row>
    <row r="92" spans="1:5">
      <c r="A92" s="48" t="s">
        <v>16770</v>
      </c>
      <c r="C92" s="10" t="str">
        <f t="shared" si="1"/>
        <v>G - Bodysurf Scotland</v>
      </c>
    </row>
    <row r="93" spans="1:5">
      <c r="A93" s="50" t="s">
        <v>17207</v>
      </c>
      <c r="C93" s="10" t="str">
        <f t="shared" si="1"/>
        <v>G - BOOK GROUP</v>
      </c>
    </row>
    <row r="94" spans="1:5">
      <c r="A94" s="50" t="s">
        <v>17689</v>
      </c>
      <c r="C94" s="10" t="str">
        <f t="shared" si="1"/>
        <v>G - Book Works</v>
      </c>
    </row>
    <row r="95" spans="1:5">
      <c r="A95" s="50" t="s">
        <v>17203</v>
      </c>
      <c r="C95" s="10" t="str">
        <f t="shared" si="1"/>
        <v>G - Borders Book Festival</v>
      </c>
    </row>
    <row r="96" spans="1:5">
      <c r="A96" s="50" t="s">
        <v>17099</v>
      </c>
      <c r="C96" s="10" t="str">
        <f t="shared" si="1"/>
        <v>G - Boswell Book Festival</v>
      </c>
    </row>
    <row r="97" spans="1:5">
      <c r="A97" s="50" t="s">
        <v>6320</v>
      </c>
      <c r="C97" s="10" t="str">
        <f t="shared" si="1"/>
        <v>G - Breabach</v>
      </c>
    </row>
    <row r="98" spans="1:5">
      <c r="A98" s="48" t="s">
        <v>17510</v>
      </c>
      <c r="C98" s="10" t="str">
        <f t="shared" si="1"/>
        <v>G - Brunton Theatre Trust</v>
      </c>
    </row>
    <row r="99" spans="1:5">
      <c r="A99" s="50" t="s">
        <v>17469</v>
      </c>
      <c r="C99" s="10" t="str">
        <f t="shared" si="1"/>
        <v>G - Butterstone Management and Eve</v>
      </c>
    </row>
    <row r="100" spans="1:5">
      <c r="A100" s="50" t="s">
        <v>16868</v>
      </c>
      <c r="C100" s="10" t="str">
        <f t="shared" si="1"/>
        <v>G - Calum MacCrimmon ( Breabach)</v>
      </c>
    </row>
    <row r="101" spans="1:5">
      <c r="A101" s="50" t="s">
        <v>17384</v>
      </c>
      <c r="C101" s="10" t="str">
        <f t="shared" si="1"/>
        <v>G - Cambridge Live</v>
      </c>
    </row>
    <row r="102" spans="1:5">
      <c r="A102" s="50" t="s">
        <v>6897</v>
      </c>
      <c r="C102" s="10" t="str">
        <f t="shared" si="1"/>
        <v>G - Campbeltown Community Business Ltd</v>
      </c>
      <c r="E102"/>
    </row>
    <row r="103" spans="1:5">
      <c r="A103" s="48" t="s">
        <v>17617</v>
      </c>
      <c r="C103" s="10" t="str">
        <f t="shared" si="1"/>
        <v>G - Candice Edmunds</v>
      </c>
    </row>
    <row r="104" spans="1:5">
      <c r="A104" s="50" t="s">
        <v>17400</v>
      </c>
      <c r="C104" s="10" t="str">
        <f t="shared" si="1"/>
        <v>G - Capital Arts</v>
      </c>
    </row>
    <row r="105" spans="1:5">
      <c r="A105" s="50" t="s">
        <v>17165</v>
      </c>
      <c r="C105" s="10" t="str">
        <f t="shared" si="1"/>
        <v>G - Cardboard Citizens</v>
      </c>
    </row>
    <row r="106" spans="1:5">
      <c r="A106" s="50" t="s">
        <v>17216</v>
      </c>
      <c r="C106" s="10" t="str">
        <f t="shared" si="1"/>
        <v>G - Carla Novi</v>
      </c>
    </row>
    <row r="107" spans="1:5">
      <c r="A107" s="50" t="s">
        <v>16885</v>
      </c>
      <c r="C107" s="10" t="str">
        <f t="shared" si="1"/>
        <v>G - Caroline Bowditch</v>
      </c>
    </row>
    <row r="108" spans="1:5">
      <c r="A108" s="50" t="s">
        <v>17159</v>
      </c>
      <c r="C108" s="10" t="str">
        <f t="shared" si="1"/>
        <v>G - Caroline Finlay</v>
      </c>
    </row>
    <row r="109" spans="1:5">
      <c r="A109" s="50" t="s">
        <v>17423</v>
      </c>
      <c r="C109" s="10" t="str">
        <f t="shared" si="1"/>
        <v>G - Carrie Fertig</v>
      </c>
    </row>
    <row r="110" spans="1:5">
      <c r="A110" s="50" t="s">
        <v>17112</v>
      </c>
      <c r="C110" s="10" t="str">
        <f t="shared" si="1"/>
        <v>G - Catherine Wheels Theatre Company</v>
      </c>
    </row>
    <row r="111" spans="1:5">
      <c r="A111" s="50" t="s">
        <v>6940</v>
      </c>
      <c r="C111" s="10" t="str">
        <f t="shared" si="1"/>
        <v>G - Catriona Duff</v>
      </c>
      <c r="E111"/>
    </row>
    <row r="112" spans="1:5">
      <c r="A112" s="48" t="s">
        <v>17082</v>
      </c>
      <c r="C112" s="10" t="str">
        <f t="shared" si="1"/>
        <v>G - Catriona Price</v>
      </c>
    </row>
    <row r="113" spans="1:5">
      <c r="A113" s="50" t="s">
        <v>16950</v>
      </c>
      <c r="C113" s="10" t="str">
        <f t="shared" si="1"/>
        <v>G - Celtic Colours International Festival</v>
      </c>
    </row>
    <row r="114" spans="1:5">
      <c r="A114" s="50" t="s">
        <v>6370</v>
      </c>
      <c r="C114" s="10" t="str">
        <f t="shared" si="1"/>
        <v>G - Celtic Connections</v>
      </c>
      <c r="E114"/>
    </row>
    <row r="115" spans="1:5">
      <c r="A115" s="48" t="s">
        <v>6922</v>
      </c>
      <c r="C115" s="10" t="str">
        <f t="shared" si="1"/>
        <v>G - Celtic Media Festival</v>
      </c>
    </row>
    <row r="116" spans="1:5">
      <c r="A116" s="48" t="s">
        <v>6371</v>
      </c>
      <c r="C116" s="10" t="str">
        <f t="shared" si="1"/>
        <v>G - Centre for Contemporary Arts</v>
      </c>
      <c r="E116"/>
    </row>
    <row r="117" spans="1:5">
      <c r="A117" s="48" t="s">
        <v>6372</v>
      </c>
      <c r="C117" s="10" t="str">
        <f t="shared" si="1"/>
        <v>G - Centre for the Moving Image</v>
      </c>
      <c r="E117"/>
    </row>
    <row r="118" spans="1:5">
      <c r="A118" s="48" t="s">
        <v>17175</v>
      </c>
      <c r="C118" s="10" t="str">
        <f t="shared" si="1"/>
        <v>G - Ceolas Uibhist</v>
      </c>
    </row>
    <row r="119" spans="1:5">
      <c r="A119" s="50" t="s">
        <v>17437</v>
      </c>
      <c r="C119" s="10" t="str">
        <f t="shared" si="1"/>
        <v>G - Ceol's Craic</v>
      </c>
    </row>
    <row r="120" spans="1:5">
      <c r="A120" s="50" t="s">
        <v>17502</v>
      </c>
      <c r="C120" s="10" t="str">
        <f t="shared" si="1"/>
        <v>G - Chapter (Cardiff) Ltd (Chapter Arts Centre)</v>
      </c>
    </row>
    <row r="121" spans="1:5">
      <c r="A121" s="50" t="s">
        <v>17642</v>
      </c>
      <c r="C121" s="10" t="str">
        <f t="shared" si="1"/>
        <v>G - Charioteer Theatre</v>
      </c>
    </row>
    <row r="122" spans="1:5">
      <c r="A122" s="50" t="s">
        <v>17204</v>
      </c>
      <c r="C122" s="10" t="str">
        <f t="shared" si="1"/>
        <v>G - Charlotte Hathaway</v>
      </c>
    </row>
    <row r="123" spans="1:5">
      <c r="A123" s="50" t="s">
        <v>17431</v>
      </c>
      <c r="C123" s="10" t="str">
        <f t="shared" si="1"/>
        <v>G - Charlotte Prodger</v>
      </c>
    </row>
    <row r="124" spans="1:5">
      <c r="A124" s="50" t="s">
        <v>17444</v>
      </c>
      <c r="C124" s="10" t="str">
        <f t="shared" si="1"/>
        <v>G - Children's Classic Concerts</v>
      </c>
    </row>
    <row r="125" spans="1:5">
      <c r="A125" s="50" t="s">
        <v>17534</v>
      </c>
      <c r="C125" s="10" t="str">
        <f t="shared" si="1"/>
        <v>G - Chloe Reith and Kirsty White</v>
      </c>
    </row>
    <row r="126" spans="1:5">
      <c r="A126" s="50" t="s">
        <v>17213</v>
      </c>
      <c r="C126" s="10" t="str">
        <f t="shared" si="1"/>
        <v>G - Chris Dyson</v>
      </c>
    </row>
    <row r="127" spans="1:5">
      <c r="A127" s="50" t="s">
        <v>17389</v>
      </c>
      <c r="C127" s="10" t="str">
        <f t="shared" si="1"/>
        <v>G - Chris Hutchings</v>
      </c>
    </row>
    <row r="128" spans="1:5">
      <c r="A128" s="50" t="s">
        <v>17575</v>
      </c>
      <c r="C128" s="10" t="str">
        <f t="shared" si="1"/>
        <v>G - Chris Leslie</v>
      </c>
    </row>
    <row r="129" spans="1:5">
      <c r="A129" s="50" t="s">
        <v>7007</v>
      </c>
      <c r="C129" s="10" t="str">
        <f t="shared" si="1"/>
        <v>G - Chrissie Ardill</v>
      </c>
      <c r="E129"/>
    </row>
    <row r="130" spans="1:5">
      <c r="A130" s="48" t="s">
        <v>17573</v>
      </c>
      <c r="C130" s="10" t="str">
        <f t="shared" si="1"/>
        <v>G - Christina Tweedale</v>
      </c>
    </row>
    <row r="131" spans="1:5">
      <c r="A131" s="50" t="s">
        <v>17272</v>
      </c>
      <c r="C131" s="10" t="str">
        <f t="shared" ref="C131:C194" si="2">IF(LEN(TRIM(CLEAN($B:$B)))&gt;0,TRIM(CLEAN($B:$B)),TRIM(CLEAN($A:$A)))</f>
        <v>G - Ciara MacLaverty</v>
      </c>
    </row>
    <row r="132" spans="1:5">
      <c r="A132" s="50" t="s">
        <v>6373</v>
      </c>
      <c r="C132" s="10" t="str">
        <f t="shared" si="2"/>
        <v>G - Citizens Theatre</v>
      </c>
      <c r="E132"/>
    </row>
    <row r="133" spans="1:5">
      <c r="A133" s="48" t="s">
        <v>6374</v>
      </c>
      <c r="B133" s="7" t="s">
        <v>16946</v>
      </c>
      <c r="C133" s="10" t="str">
        <f t="shared" si="2"/>
        <v>G - Citymoves [Aberdeen City Council)</v>
      </c>
      <c r="E133"/>
    </row>
    <row r="134" spans="1:5">
      <c r="A134" s="48" t="s">
        <v>17140</v>
      </c>
      <c r="C134" s="10" t="str">
        <f t="shared" si="2"/>
        <v>G - City of Edinburgh Council (Travelling Gallery)</v>
      </c>
    </row>
    <row r="135" spans="1:5">
      <c r="A135" s="50" t="s">
        <v>16946</v>
      </c>
      <c r="C135" s="10" t="str">
        <f t="shared" si="2"/>
        <v>G - Citymoves [Aberdeen City Council)</v>
      </c>
    </row>
    <row r="136" spans="1:5">
      <c r="A136" s="50" t="s">
        <v>17525</v>
      </c>
      <c r="C136" s="10" t="str">
        <f t="shared" si="2"/>
        <v>G - Claire Anderson</v>
      </c>
    </row>
    <row r="137" spans="1:5">
      <c r="A137" s="50" t="s">
        <v>6886</v>
      </c>
      <c r="C137" s="10" t="str">
        <f t="shared" si="2"/>
        <v>G - Claire Askew</v>
      </c>
      <c r="E137"/>
    </row>
    <row r="138" spans="1:5">
      <c r="A138" s="48" t="s">
        <v>17506</v>
      </c>
      <c r="C138" s="10" t="str">
        <f t="shared" si="2"/>
        <v>G - Claire Cunningham</v>
      </c>
    </row>
    <row r="139" spans="1:5">
      <c r="A139" s="50" t="s">
        <v>17700</v>
      </c>
      <c r="C139" s="10" t="str">
        <f t="shared" si="2"/>
        <v>G - Claire Dow</v>
      </c>
    </row>
    <row r="140" spans="1:5">
      <c r="A140" s="50" t="s">
        <v>17374</v>
      </c>
      <c r="C140" s="10" t="str">
        <f t="shared" si="2"/>
        <v>G - Claire Halleran &amp; Lisa Sangster</v>
      </c>
    </row>
    <row r="141" spans="1:5">
      <c r="A141" s="50" t="s">
        <v>17576</v>
      </c>
      <c r="C141" s="10" t="str">
        <f t="shared" si="2"/>
        <v>G - Claire Hastings</v>
      </c>
    </row>
    <row r="142" spans="1:5">
      <c r="A142" s="50" t="s">
        <v>17156</v>
      </c>
      <c r="C142" s="10" t="str">
        <f t="shared" si="2"/>
        <v>G - Claire Willoughby</v>
      </c>
    </row>
    <row r="143" spans="1:5">
      <c r="A143" s="50" t="s">
        <v>17220</v>
      </c>
      <c r="C143" s="10" t="str">
        <f t="shared" si="2"/>
        <v>G - Clare Hunter</v>
      </c>
    </row>
    <row r="144" spans="1:5">
      <c r="A144" s="50" t="s">
        <v>17537</v>
      </c>
      <c r="C144" s="10" t="str">
        <f t="shared" si="2"/>
        <v>G - Claricia Kruithof</v>
      </c>
    </row>
    <row r="145" spans="1:5">
      <c r="A145" s="50" t="s">
        <v>6974</v>
      </c>
      <c r="C145" s="10" t="str">
        <f t="shared" si="2"/>
        <v>G - Cleas Ltd</v>
      </c>
    </row>
    <row r="146" spans="1:5">
      <c r="A146" s="48" t="s">
        <v>6990</v>
      </c>
      <c r="C146" s="10" t="str">
        <f t="shared" si="2"/>
        <v>G - Clive Andrews</v>
      </c>
      <c r="E146"/>
    </row>
    <row r="147" spans="1:5">
      <c r="A147" s="48" t="s">
        <v>6909</v>
      </c>
      <c r="C147" s="10" t="str">
        <f t="shared" si="2"/>
        <v>G - Clore Leadership Programme</v>
      </c>
      <c r="E147"/>
    </row>
    <row r="148" spans="1:5">
      <c r="A148" s="48" t="s">
        <v>6896</v>
      </c>
      <c r="C148" s="10" t="str">
        <f t="shared" si="2"/>
        <v>G - Clydebuilt Puppet Theatre</v>
      </c>
      <c r="E148"/>
    </row>
    <row r="149" spans="1:5">
      <c r="A149" s="48" t="s">
        <v>17357</v>
      </c>
      <c r="C149" s="10" t="str">
        <f t="shared" si="2"/>
        <v>G - Collect Scotland CIC</v>
      </c>
    </row>
    <row r="150" spans="1:5">
      <c r="A150" s="50" t="s">
        <v>6375</v>
      </c>
      <c r="C150" s="10" t="str">
        <f t="shared" si="2"/>
        <v>G - Comar</v>
      </c>
      <c r="E150"/>
    </row>
    <row r="151" spans="1:5">
      <c r="A151" s="48" t="s">
        <v>17178</v>
      </c>
      <c r="C151" s="10" t="str">
        <f t="shared" si="2"/>
        <v>G - Common Purpose UK</v>
      </c>
    </row>
    <row r="152" spans="1:5">
      <c r="A152" s="50" t="s">
        <v>6998</v>
      </c>
      <c r="C152" s="10" t="str">
        <f t="shared" si="2"/>
        <v>G - Compagnie Aniimotion</v>
      </c>
      <c r="E152"/>
    </row>
    <row r="153" spans="1:5">
      <c r="A153" s="48" t="s">
        <v>6968</v>
      </c>
      <c r="C153" s="10" t="str">
        <f t="shared" si="2"/>
        <v>G - Company Chordelia</v>
      </c>
      <c r="E153"/>
    </row>
    <row r="154" spans="1:5">
      <c r="A154" s="48" t="s">
        <v>17364</v>
      </c>
      <c r="C154" s="10" t="str">
        <f t="shared" si="2"/>
        <v>G - Company of Wolves</v>
      </c>
    </row>
    <row r="155" spans="1:5">
      <c r="A155" s="50" t="s">
        <v>17541</v>
      </c>
      <c r="C155" s="10" t="str">
        <f t="shared" si="2"/>
        <v>G - ConFAB</v>
      </c>
    </row>
    <row r="156" spans="1:5">
      <c r="A156" s="50" t="s">
        <v>6376</v>
      </c>
      <c r="C156" s="10" t="str">
        <f t="shared" si="2"/>
        <v>G - Conflux Scotland Ltd</v>
      </c>
      <c r="E156"/>
    </row>
    <row r="157" spans="1:5">
      <c r="A157" s="48" t="s">
        <v>16822</v>
      </c>
      <c r="C157" s="10" t="str">
        <f t="shared" si="2"/>
        <v>G - COOPER GALLERY /UNIVERSITY OF DUNDEE</v>
      </c>
    </row>
    <row r="158" spans="1:5">
      <c r="A158" s="50" t="s">
        <v>6890</v>
      </c>
      <c r="C158" s="10" t="str">
        <f t="shared" si="2"/>
        <v>G - Corinne Orton</v>
      </c>
      <c r="E158"/>
    </row>
    <row r="159" spans="1:5">
      <c r="A159" s="48" t="s">
        <v>16821</v>
      </c>
      <c r="C159" s="10" t="str">
        <f t="shared" si="2"/>
        <v>G - Coryn Sworn and Tony Romano</v>
      </c>
    </row>
    <row r="160" spans="1:5">
      <c r="A160" s="50" t="s">
        <v>6377</v>
      </c>
      <c r="C160" s="10" t="str">
        <f t="shared" si="2"/>
        <v>G - Cove Park Ltd</v>
      </c>
      <c r="E160"/>
    </row>
    <row r="161" spans="1:5">
      <c r="A161" s="48" t="s">
        <v>6378</v>
      </c>
      <c r="C161" s="10" t="str">
        <f t="shared" si="2"/>
        <v>G - Craft Scotland</v>
      </c>
      <c r="E161"/>
    </row>
    <row r="162" spans="1:5">
      <c r="A162" s="48" t="s">
        <v>17654</v>
      </c>
      <c r="C162" s="10" t="str">
        <f t="shared" si="2"/>
        <v>G - Craig Corse</v>
      </c>
    </row>
    <row r="163" spans="1:5">
      <c r="A163" s="50" t="s">
        <v>17552</v>
      </c>
      <c r="C163" s="10" t="str">
        <f t="shared" si="2"/>
        <v>G - Craig Ward</v>
      </c>
    </row>
    <row r="164" spans="1:5">
      <c r="A164" s="50" t="s">
        <v>17163</v>
      </c>
      <c r="C164" s="10" t="str">
        <f t="shared" si="2"/>
        <v>G - Craignish Village Hall</v>
      </c>
    </row>
    <row r="165" spans="1:5">
      <c r="A165" s="50" t="s">
        <v>6932</v>
      </c>
      <c r="C165" s="10" t="str">
        <f t="shared" si="2"/>
        <v>G - Creative &amp; Cultural Skills</v>
      </c>
      <c r="E165"/>
    </row>
    <row r="166" spans="1:5">
      <c r="A166" s="48" t="s">
        <v>17478</v>
      </c>
      <c r="C166" s="10" t="str">
        <f t="shared" si="2"/>
        <v>G - Creative Carbon Scotland</v>
      </c>
    </row>
    <row r="167" spans="1:5">
      <c r="A167" s="50" t="s">
        <v>17485</v>
      </c>
      <c r="C167" s="10" t="str">
        <f t="shared" si="2"/>
        <v>G - Creative Edinburgh Ltd</v>
      </c>
    </row>
    <row r="168" spans="1:5">
      <c r="A168" s="50" t="s">
        <v>17245</v>
      </c>
      <c r="C168" s="10" t="str">
        <f t="shared" si="2"/>
        <v>G - Cromarty and Resolis Film Society</v>
      </c>
    </row>
    <row r="169" spans="1:5">
      <c r="A169" s="50" t="s">
        <v>17056</v>
      </c>
      <c r="C169" s="10" t="str">
        <f t="shared" si="2"/>
        <v>G - Cultural Enterprise Office</v>
      </c>
    </row>
    <row r="170" spans="1:5">
      <c r="A170" s="50" t="s">
        <v>17329</v>
      </c>
      <c r="C170" s="10" t="str">
        <f t="shared" si="2"/>
        <v>G - Culture NL Ltd</v>
      </c>
    </row>
    <row r="171" spans="1:5">
      <c r="A171" s="50" t="s">
        <v>17294</v>
      </c>
      <c r="C171" s="10" t="str">
        <f t="shared" si="2"/>
        <v>G - Culture Republic</v>
      </c>
    </row>
    <row r="172" spans="1:5">
      <c r="A172" s="50" t="s">
        <v>6381</v>
      </c>
      <c r="C172" s="10" t="str">
        <f t="shared" si="2"/>
        <v>G - Cumbernauld Theatre Trust</v>
      </c>
      <c r="E172"/>
    </row>
    <row r="173" spans="1:5">
      <c r="A173" s="48" t="s">
        <v>17664</v>
      </c>
      <c r="C173" s="10" t="str">
        <f t="shared" si="2"/>
        <v>G - Cupar Arts</v>
      </c>
    </row>
    <row r="174" spans="1:5">
      <c r="A174" s="50" t="s">
        <v>6382</v>
      </c>
      <c r="C174" s="10" t="str">
        <f t="shared" si="2"/>
        <v>G - Curious Seed</v>
      </c>
      <c r="E174"/>
    </row>
    <row r="175" spans="1:5">
      <c r="A175" s="48" t="s">
        <v>17193</v>
      </c>
      <c r="C175" s="10" t="str">
        <f t="shared" si="2"/>
        <v>G - Cyan Clayworks cic</v>
      </c>
    </row>
    <row r="176" spans="1:5">
      <c r="A176" s="50" t="s">
        <v>17606</v>
      </c>
      <c r="C176" s="10" t="str">
        <f t="shared" si="2"/>
        <v>G - Dalcroze UK</v>
      </c>
    </row>
    <row r="177" spans="1:5">
      <c r="A177" s="50" t="s">
        <v>17239</v>
      </c>
      <c r="C177" s="10" t="str">
        <f t="shared" si="2"/>
        <v>G - Dalen Alba</v>
      </c>
    </row>
    <row r="178" spans="1:5">
      <c r="A178" s="50" t="s">
        <v>17210</v>
      </c>
      <c r="C178" s="10" t="str">
        <f t="shared" si="2"/>
        <v>G - Dallahan</v>
      </c>
    </row>
    <row r="179" spans="1:5">
      <c r="A179" s="50" t="s">
        <v>6383</v>
      </c>
      <c r="C179" s="10" t="str">
        <f t="shared" si="2"/>
        <v>G - Dance Base</v>
      </c>
      <c r="E179"/>
    </row>
    <row r="180" spans="1:5">
      <c r="A180" s="48" t="s">
        <v>17113</v>
      </c>
      <c r="C180" s="10" t="str">
        <f t="shared" si="2"/>
        <v>G - Dance House</v>
      </c>
    </row>
    <row r="181" spans="1:5">
      <c r="A181" s="50" t="s">
        <v>17515</v>
      </c>
      <c r="C181" s="10" t="str">
        <f t="shared" si="2"/>
        <v>G - Dance Ihayami</v>
      </c>
    </row>
    <row r="182" spans="1:5">
      <c r="A182" s="50" t="s">
        <v>17106</v>
      </c>
      <c r="C182" s="10" t="str">
        <f t="shared" si="2"/>
        <v>G - Dance UK</v>
      </c>
    </row>
    <row r="183" spans="1:5">
      <c r="A183" s="50" t="s">
        <v>17428</v>
      </c>
      <c r="C183" s="10" t="str">
        <f t="shared" si="2"/>
        <v>G - Daniel Allison</v>
      </c>
    </row>
    <row r="184" spans="1:5">
      <c r="A184" s="50" t="s">
        <v>6344</v>
      </c>
      <c r="C184" s="10" t="str">
        <f t="shared" si="2"/>
        <v>G - Dannsa</v>
      </c>
      <c r="E184"/>
    </row>
    <row r="185" spans="1:5">
      <c r="A185" s="48" t="s">
        <v>17422</v>
      </c>
      <c r="C185" s="10" t="str">
        <f t="shared" si="2"/>
        <v>G - Dave Young</v>
      </c>
    </row>
    <row r="186" spans="1:5">
      <c r="A186" s="50" t="s">
        <v>17406</v>
      </c>
      <c r="C186" s="10" t="str">
        <f t="shared" si="2"/>
        <v>G - David Dale Gallery &amp; Studios</v>
      </c>
    </row>
    <row r="187" spans="1:5">
      <c r="A187" s="50" t="s">
        <v>17379</v>
      </c>
      <c r="C187" s="10" t="str">
        <f t="shared" si="2"/>
        <v>G - David Ian Warner</v>
      </c>
    </row>
    <row r="188" spans="1:5">
      <c r="A188" s="50" t="s">
        <v>6908</v>
      </c>
      <c r="C188" s="10" t="str">
        <f t="shared" si="2"/>
        <v>G - David Tan</v>
      </c>
      <c r="E188"/>
    </row>
    <row r="189" spans="1:5">
      <c r="A189" s="48" t="s">
        <v>17581</v>
      </c>
      <c r="C189" s="10" t="str">
        <f t="shared" si="2"/>
        <v>G - Deaf Connections</v>
      </c>
    </row>
    <row r="190" spans="1:5">
      <c r="A190" s="50" t="s">
        <v>17221</v>
      </c>
      <c r="C190" s="10" t="str">
        <f t="shared" si="2"/>
        <v>G - Decade Events</v>
      </c>
    </row>
    <row r="191" spans="1:5">
      <c r="A191" s="50" t="s">
        <v>17158</v>
      </c>
      <c r="C191" s="10" t="str">
        <f t="shared" si="2"/>
        <v>G - Deirdre Heddon</v>
      </c>
    </row>
    <row r="192" spans="1:5">
      <c r="A192" s="50" t="s">
        <v>17467</v>
      </c>
      <c r="C192" s="10" t="str">
        <f t="shared" si="2"/>
        <v>G - Deniz Uster and Alberta Whittle</v>
      </c>
    </row>
    <row r="193" spans="1:5">
      <c r="A193" s="50" t="s">
        <v>17322</v>
      </c>
      <c r="C193" s="10" t="str">
        <f t="shared" si="2"/>
        <v>G - Dennis and Debbie Club (Dennis Reinmuller and Debbie</v>
      </c>
    </row>
    <row r="194" spans="1:5">
      <c r="A194" s="50" t="s">
        <v>17114</v>
      </c>
      <c r="C194" s="10" t="str">
        <f t="shared" si="2"/>
        <v>G - Deveron Arts</v>
      </c>
    </row>
    <row r="195" spans="1:5">
      <c r="A195" s="50" t="s">
        <v>17609</v>
      </c>
      <c r="C195" s="10" t="str">
        <f t="shared" ref="C195:C258" si="3">IF(LEN(TRIM(CLEAN($B:$B)))&gt;0,TRIM(CLEAN($B:$B)),TRIM(CLEAN($A:$A)))</f>
        <v>G - Dialects</v>
      </c>
    </row>
    <row r="196" spans="1:5">
      <c r="A196" s="50" t="s">
        <v>17340</v>
      </c>
      <c r="C196" s="10" t="str">
        <f t="shared" si="3"/>
        <v>G - Dionysia Press</v>
      </c>
    </row>
    <row r="197" spans="1:5">
      <c r="A197" s="50" t="s">
        <v>17452</v>
      </c>
      <c r="C197" s="10" t="str">
        <f t="shared" si="3"/>
        <v>G - Document Festival Ltd</v>
      </c>
    </row>
    <row r="198" spans="1:5">
      <c r="A198" s="50" t="s">
        <v>6986</v>
      </c>
      <c r="C198" s="10" t="str">
        <f t="shared" si="3"/>
        <v>G - Document Scotland</v>
      </c>
      <c r="E198"/>
    </row>
    <row r="199" spans="1:5">
      <c r="A199" s="48" t="s">
        <v>17306</v>
      </c>
      <c r="C199" s="10" t="str">
        <f t="shared" si="3"/>
        <v>G - Dogstar Theatre Company Limited (Factor 8)</v>
      </c>
    </row>
    <row r="200" spans="1:5">
      <c r="A200" s="50" t="s">
        <v>17647</v>
      </c>
      <c r="C200" s="10" t="str">
        <f t="shared" si="3"/>
        <v>G - Donald S Murray</v>
      </c>
    </row>
    <row r="201" spans="1:5">
      <c r="A201" s="50" t="s">
        <v>17652</v>
      </c>
      <c r="C201" s="10" t="str">
        <f t="shared" si="3"/>
        <v>G - Donald Shaw</v>
      </c>
    </row>
    <row r="202" spans="1:5">
      <c r="A202" s="50" t="s">
        <v>17341</v>
      </c>
      <c r="C202" s="10" t="str">
        <f t="shared" si="3"/>
        <v>G - Donna Rutherford</v>
      </c>
    </row>
    <row r="203" spans="1:5">
      <c r="A203" s="50" t="s">
        <v>17271</v>
      </c>
      <c r="C203" s="10" t="str">
        <f t="shared" si="3"/>
        <v>G - Doune the Rabbit Hole CIC</v>
      </c>
    </row>
    <row r="204" spans="1:5">
      <c r="A204" s="50" t="s">
        <v>6384</v>
      </c>
      <c r="C204" s="10" t="str">
        <f t="shared" si="3"/>
        <v>G - Dovecot Foundation</v>
      </c>
      <c r="E204"/>
    </row>
    <row r="205" spans="1:5">
      <c r="A205" s="48" t="s">
        <v>17147</v>
      </c>
      <c r="C205" s="10" t="str">
        <f t="shared" si="3"/>
        <v>G - Dr Kirsten Norrie</v>
      </c>
    </row>
    <row r="206" spans="1:5">
      <c r="A206" s="50" t="s">
        <v>17115</v>
      </c>
      <c r="C206" s="10" t="str">
        <f t="shared" si="3"/>
        <v>G - Drake Music Scotland</v>
      </c>
    </row>
    <row r="207" spans="1:5">
      <c r="A207" s="50" t="s">
        <v>17415</v>
      </c>
      <c r="C207" s="10" t="str">
        <f t="shared" si="3"/>
        <v>G - Dudendance Theatre</v>
      </c>
    </row>
    <row r="208" spans="1:5">
      <c r="A208" s="50" t="s">
        <v>17503</v>
      </c>
      <c r="C208" s="10" t="str">
        <f t="shared" si="3"/>
        <v>G - Dumfries and Galloway Arts Festival</v>
      </c>
    </row>
    <row r="209" spans="1:5">
      <c r="A209" s="50" t="s">
        <v>17219</v>
      </c>
      <c r="C209" s="10" t="str">
        <f t="shared" si="3"/>
        <v>G - Dunbar Festival of Words</v>
      </c>
    </row>
    <row r="210" spans="1:5">
      <c r="A210" s="50" t="s">
        <v>6385</v>
      </c>
      <c r="C210" s="10" t="str">
        <f t="shared" si="3"/>
        <v>G - Dundee Contemporary Arts Ltd</v>
      </c>
      <c r="E210"/>
    </row>
    <row r="211" spans="1:5">
      <c r="A211" s="48" t="s">
        <v>6332</v>
      </c>
      <c r="C211" s="10" t="str">
        <f t="shared" si="3"/>
        <v>G - Dundee Repertory Theatre Limited</v>
      </c>
      <c r="E211"/>
    </row>
    <row r="212" spans="1:5">
      <c r="A212" s="48" t="s">
        <v>6386</v>
      </c>
      <c r="C212" s="10" t="str">
        <f t="shared" si="3"/>
        <v>G - Dunedin Consort</v>
      </c>
      <c r="E212"/>
    </row>
    <row r="213" spans="1:5">
      <c r="A213" s="48" t="s">
        <v>17345</v>
      </c>
      <c r="C213" s="10" t="str">
        <f t="shared" si="3"/>
        <v>G - East Ayrshire Council (East Ayrshire Leisure Trust)</v>
      </c>
    </row>
    <row r="214" spans="1:5">
      <c r="A214" s="50" t="s">
        <v>6936</v>
      </c>
      <c r="C214" s="10" t="str">
        <f t="shared" si="3"/>
        <v>G - East Dunbartonshire Council</v>
      </c>
      <c r="E214"/>
    </row>
    <row r="215" spans="1:5">
      <c r="A215" s="48" t="s">
        <v>6917</v>
      </c>
      <c r="C215" s="10" t="str">
        <f t="shared" si="3"/>
        <v>G - East Neuk festival</v>
      </c>
      <c r="E215"/>
    </row>
    <row r="216" spans="1:5">
      <c r="A216" s="48" t="s">
        <v>17387</v>
      </c>
      <c r="C216" s="10" t="str">
        <f t="shared" si="3"/>
        <v>G - East Ross Writers</v>
      </c>
    </row>
    <row r="217" spans="1:5">
      <c r="A217" s="50" t="s">
        <v>17292</v>
      </c>
      <c r="C217" s="10" t="str">
        <f t="shared" si="3"/>
        <v>G - Eastgate Theatre (Peebles) &amp; Arts Centre Ltd</v>
      </c>
    </row>
    <row r="218" spans="1:5">
      <c r="A218" s="50" t="s">
        <v>6387</v>
      </c>
      <c r="C218" s="10" t="str">
        <f t="shared" si="3"/>
        <v>G - Eden Court Highlands Ltd</v>
      </c>
      <c r="E218"/>
    </row>
    <row r="219" spans="1:5">
      <c r="A219" s="48" t="s">
        <v>6388</v>
      </c>
      <c r="C219" s="10" t="str">
        <f t="shared" si="3"/>
        <v>G - Edinburgh Art Festival</v>
      </c>
      <c r="E219"/>
    </row>
    <row r="220" spans="1:5">
      <c r="A220" s="48" t="s">
        <v>6389</v>
      </c>
      <c r="C220" s="10" t="str">
        <f t="shared" si="3"/>
        <v>G - Edinburgh Festival Fringe Society Ltd</v>
      </c>
      <c r="E220"/>
    </row>
    <row r="221" spans="1:5">
      <c r="A221" s="48" t="s">
        <v>6390</v>
      </c>
      <c r="C221" s="10" t="str">
        <f t="shared" si="3"/>
        <v>G - Edinburgh International Book Festival</v>
      </c>
    </row>
    <row r="222" spans="1:5">
      <c r="A222" s="48" t="s">
        <v>17346</v>
      </c>
      <c r="C222" s="10" t="str">
        <f t="shared" si="3"/>
        <v>G - Edinburgh International Fashion Festival</v>
      </c>
    </row>
    <row r="223" spans="1:5">
      <c r="A223" s="50" t="s">
        <v>6391</v>
      </c>
      <c r="C223" s="10" t="str">
        <f t="shared" si="3"/>
        <v>G - Edinburgh International Festival</v>
      </c>
      <c r="E223"/>
    </row>
    <row r="224" spans="1:5">
      <c r="A224" s="48" t="s">
        <v>17209</v>
      </c>
      <c r="C224" s="10" t="str">
        <f t="shared" si="3"/>
        <v>G - Edinburgh Jazz and Blues Festival Limited</v>
      </c>
    </row>
    <row r="225" spans="1:5">
      <c r="A225" s="50" t="s">
        <v>17149</v>
      </c>
      <c r="C225" s="10" t="str">
        <f t="shared" si="3"/>
        <v>G - Edinburgh Mela</v>
      </c>
    </row>
    <row r="226" spans="1:5">
      <c r="A226" s="50" t="s">
        <v>6392</v>
      </c>
      <c r="C226" s="10" t="str">
        <f t="shared" si="3"/>
        <v>G - Edinburgh Printmakers Ltd</v>
      </c>
      <c r="E226"/>
    </row>
    <row r="227" spans="1:5">
      <c r="A227" s="48" t="s">
        <v>17289</v>
      </c>
      <c r="C227" s="10" t="str">
        <f t="shared" si="3"/>
        <v>G - Edinburgh Quartet Trust</v>
      </c>
    </row>
    <row r="228" spans="1:5">
      <c r="A228" s="50" t="s">
        <v>6393</v>
      </c>
      <c r="C228" s="10" t="str">
        <f t="shared" si="3"/>
        <v>G - Edinburgh Sculpture Workshop</v>
      </c>
      <c r="E228"/>
    </row>
    <row r="229" spans="1:5">
      <c r="A229" s="48" t="s">
        <v>17116</v>
      </c>
      <c r="C229" s="10" t="str">
        <f t="shared" si="3"/>
        <v>G - Edinburgh UNESCO City of Literature Trust</v>
      </c>
    </row>
    <row r="230" spans="1:5">
      <c r="A230" s="50" t="s">
        <v>17579</v>
      </c>
      <c r="C230" s="10" t="str">
        <f t="shared" si="3"/>
        <v>G - Edward Ross</v>
      </c>
    </row>
    <row r="231" spans="1:5">
      <c r="A231" s="50" t="s">
        <v>17104</v>
      </c>
      <c r="C231" s="10" t="str">
        <f t="shared" si="3"/>
        <v>G - Eilean Eisdeal</v>
      </c>
    </row>
    <row r="232" spans="1:5">
      <c r="A232" s="50" t="s">
        <v>17231</v>
      </c>
      <c r="C232" s="10" t="str">
        <f t="shared" si="3"/>
        <v>G - Elaine Thomson diRollo</v>
      </c>
    </row>
    <row r="233" spans="1:5">
      <c r="A233" s="50" t="s">
        <v>17597</v>
      </c>
      <c r="C233" s="10" t="str">
        <f t="shared" si="3"/>
        <v>G - Eleanor Logan</v>
      </c>
    </row>
    <row r="234" spans="1:5">
      <c r="A234" s="50" t="s">
        <v>6905</v>
      </c>
      <c r="C234" s="10" t="str">
        <f t="shared" si="3"/>
        <v>G - Elena Pic├│ Chausson</v>
      </c>
      <c r="E234"/>
    </row>
    <row r="235" spans="1:5">
      <c r="A235" s="48" t="s">
        <v>17591</v>
      </c>
      <c r="C235" s="10" t="str">
        <f t="shared" si="3"/>
        <v>G - Elizabeth Humble</v>
      </c>
    </row>
    <row r="236" spans="1:5">
      <c r="A236" s="50" t="s">
        <v>17527</v>
      </c>
      <c r="C236" s="10" t="str">
        <f t="shared" si="3"/>
        <v>G - Elizabeth Wewiora</v>
      </c>
    </row>
    <row r="237" spans="1:5">
      <c r="A237" s="50" t="s">
        <v>17596</v>
      </c>
      <c r="C237" s="10" t="str">
        <f t="shared" si="3"/>
        <v>G - Ellie Dubois</v>
      </c>
    </row>
    <row r="238" spans="1:5">
      <c r="A238" s="50" t="s">
        <v>17542</v>
      </c>
      <c r="C238" s="10" t="str">
        <f t="shared" si="3"/>
        <v>G - Ellie Harrison</v>
      </c>
    </row>
    <row r="239" spans="1:5">
      <c r="A239" s="50" t="s">
        <v>17305</v>
      </c>
      <c r="C239" s="10" t="str">
        <f t="shared" si="3"/>
        <v>G - Elspeth Lamb</v>
      </c>
    </row>
    <row r="240" spans="1:5">
      <c r="A240" s="50" t="s">
        <v>17460</v>
      </c>
      <c r="C240" s="10" t="str">
        <f t="shared" si="3"/>
        <v>G - Embassy Gallery Ltd</v>
      </c>
    </row>
    <row r="241" spans="1:5">
      <c r="A241" s="50" t="s">
        <v>17522</v>
      </c>
      <c r="C241" s="10" t="str">
        <f t="shared" si="3"/>
        <v>G - Embodied Theatre</v>
      </c>
    </row>
    <row r="242" spans="1:5">
      <c r="A242" s="50" t="s">
        <v>16942</v>
      </c>
      <c r="C242" s="10" t="str">
        <f t="shared" si="3"/>
        <v>G - Emily Kelly</v>
      </c>
    </row>
    <row r="243" spans="1:5">
      <c r="A243" s="50" t="s">
        <v>17569</v>
      </c>
      <c r="C243" s="10" t="str">
        <f t="shared" si="3"/>
        <v>G - Emma Ewan</v>
      </c>
    </row>
    <row r="244" spans="1:5">
      <c r="A244" s="50" t="s">
        <v>17486</v>
      </c>
      <c r="C244" s="10" t="str">
        <f t="shared" si="3"/>
        <v>G - Emma Finn</v>
      </c>
    </row>
    <row r="245" spans="1:5">
      <c r="A245" s="50" t="s">
        <v>17421</v>
      </c>
      <c r="C245" s="10" t="str">
        <f t="shared" si="3"/>
        <v>G - Emma Jayne Park</v>
      </c>
    </row>
    <row r="246" spans="1:5">
      <c r="A246" s="50" t="s">
        <v>6941</v>
      </c>
      <c r="C246" s="10" t="str">
        <f t="shared" si="3"/>
        <v>G - Engage</v>
      </c>
      <c r="E246"/>
    </row>
    <row r="247" spans="1:5">
      <c r="A247" s="48" t="s">
        <v>6956</v>
      </c>
      <c r="C247" s="10" t="str">
        <f t="shared" si="3"/>
        <v>G - Ensemble Marsyas</v>
      </c>
      <c r="E247"/>
    </row>
    <row r="248" spans="1:5">
      <c r="A248" s="48" t="s">
        <v>17117</v>
      </c>
      <c r="C248" s="10" t="str">
        <f t="shared" si="3"/>
        <v>G - Enterprise Music Scotland</v>
      </c>
    </row>
    <row r="249" spans="1:5">
      <c r="A249" s="50" t="s">
        <v>17559</v>
      </c>
      <c r="C249" s="10" t="str">
        <f t="shared" si="3"/>
        <v>G - Erica Eyres</v>
      </c>
    </row>
    <row r="250" spans="1:5">
      <c r="A250" s="50" t="s">
        <v>17205</v>
      </c>
      <c r="C250" s="10" t="str">
        <f t="shared" si="3"/>
        <v>G - Erlend Tait</v>
      </c>
    </row>
    <row r="251" spans="1:5">
      <c r="A251" s="50" t="s">
        <v>17408</v>
      </c>
      <c r="C251" s="10" t="str">
        <f t="shared" si="3"/>
        <v>G - Errol White Company</v>
      </c>
    </row>
    <row r="252" spans="1:5">
      <c r="A252" s="50" t="s">
        <v>6290</v>
      </c>
      <c r="C252" s="10" t="str">
        <f t="shared" si="3"/>
        <v>G - Eszter Marsalko</v>
      </c>
      <c r="E252"/>
    </row>
    <row r="253" spans="1:5">
      <c r="A253" s="48" t="s">
        <v>6945</v>
      </c>
      <c r="C253" s="10" t="str">
        <f t="shared" si="3"/>
        <v>G - Ewan Downie</v>
      </c>
      <c r="E253"/>
    </row>
    <row r="254" spans="1:5">
      <c r="A254" s="48" t="s">
        <v>17672</v>
      </c>
      <c r="C254" s="10" t="str">
        <f t="shared" si="3"/>
        <v>G - Ewan Gwyn MacPherson</v>
      </c>
    </row>
    <row r="255" spans="1:5">
      <c r="A255" s="50" t="s">
        <v>17291</v>
      </c>
      <c r="C255" s="10" t="str">
        <f t="shared" si="3"/>
        <v>G - Ewan Morrison</v>
      </c>
    </row>
    <row r="256" spans="1:5">
      <c r="A256" s="50" t="s">
        <v>16846</v>
      </c>
      <c r="C256" s="10" t="str">
        <f t="shared" si="3"/>
        <v>G - Faction North Ltd</v>
      </c>
    </row>
    <row r="257" spans="1:5">
      <c r="A257" s="50" t="s">
        <v>17433</v>
      </c>
      <c r="C257" s="10" t="str">
        <f t="shared" si="3"/>
        <v>G - Falkirk Community Trust</v>
      </c>
    </row>
    <row r="258" spans="1:5">
      <c r="A258" s="50" t="s">
        <v>17307</v>
      </c>
      <c r="C258" s="10" t="str">
        <f t="shared" si="3"/>
        <v>G - Fanny Lam Christie</v>
      </c>
    </row>
    <row r="259" spans="1:5">
      <c r="A259" s="50" t="s">
        <v>17237</v>
      </c>
      <c r="C259" s="10" t="str">
        <f t="shared" ref="C259:C322" si="4">IF(LEN(TRIM(CLEAN($B:$B)))&gt;0,TRIM(CLEAN($B:$B)),TRIM(CLEAN($A:$A)))</f>
        <v>G - Federation of Scottish Theatre</v>
      </c>
    </row>
    <row r="260" spans="1:5">
      <c r="A260" s="50" t="s">
        <v>17118</v>
      </c>
      <c r="C260" s="10" t="str">
        <f t="shared" si="4"/>
        <v>G - Feis Rois Ltd</v>
      </c>
    </row>
    <row r="261" spans="1:5">
      <c r="A261" s="50" t="s">
        <v>17119</v>
      </c>
      <c r="C261" s="10" t="str">
        <f t="shared" si="4"/>
        <v>G - Feisean nan Gaidheal</v>
      </c>
    </row>
    <row r="262" spans="1:5">
      <c r="A262" s="50" t="s">
        <v>17170</v>
      </c>
      <c r="C262" s="10" t="str">
        <f t="shared" si="4"/>
        <v>G - Felipe Bustos Sierra</v>
      </c>
    </row>
    <row r="263" spans="1:5">
      <c r="A263" s="50" t="s">
        <v>17476</v>
      </c>
      <c r="C263" s="10" t="str">
        <f t="shared" si="4"/>
        <v>G - Felipe Bustos Sierra [Debasers Filums]</v>
      </c>
    </row>
    <row r="264" spans="1:5">
      <c r="A264" s="50" t="s">
        <v>17120</v>
      </c>
      <c r="C264" s="10" t="str">
        <f t="shared" si="4"/>
        <v>G - Festival City Theatre Trust</v>
      </c>
    </row>
    <row r="265" spans="1:5">
      <c r="A265" s="50" t="s">
        <v>6394</v>
      </c>
      <c r="C265" s="10" t="str">
        <f t="shared" si="4"/>
        <v>G - Fife Contemporary Art And Craft (St Andrews) Limited</v>
      </c>
      <c r="E265"/>
    </row>
    <row r="266" spans="1:5">
      <c r="A266" s="48" t="s">
        <v>17280</v>
      </c>
      <c r="C266" s="10" t="str">
        <f t="shared" si="4"/>
        <v>G - Filipa Oliveira</v>
      </c>
    </row>
    <row r="267" spans="1:5">
      <c r="A267" s="50" t="s">
        <v>6923</v>
      </c>
      <c r="C267" s="10" t="str">
        <f t="shared" si="4"/>
        <v>G - Film Mobile Scotland Ltd</v>
      </c>
      <c r="E267"/>
    </row>
    <row r="268" spans="1:5">
      <c r="A268" s="48" t="s">
        <v>7003</v>
      </c>
      <c r="C268" s="10" t="str">
        <f t="shared" si="4"/>
        <v>G - Finlay Pretsell/SDI Productions</v>
      </c>
      <c r="E268"/>
    </row>
    <row r="269" spans="1:5">
      <c r="A269" s="48" t="s">
        <v>17679</v>
      </c>
      <c r="C269" s="10" t="str">
        <f t="shared" si="4"/>
        <v>G - Fiona Soe Paing</v>
      </c>
    </row>
    <row r="270" spans="1:5">
      <c r="A270" s="50" t="s">
        <v>6395</v>
      </c>
      <c r="C270" s="10" t="str">
        <f t="shared" si="4"/>
        <v>G - Fire Exit Ltd</v>
      </c>
      <c r="E270"/>
    </row>
    <row r="271" spans="1:5">
      <c r="A271" s="48" t="s">
        <v>17539</v>
      </c>
      <c r="C271" s="10" t="str">
        <f t="shared" si="4"/>
        <v>G - Firebrand Theatre Company</v>
      </c>
    </row>
    <row r="272" spans="1:5">
      <c r="A272" s="50" t="s">
        <v>17438</v>
      </c>
      <c r="C272" s="10" t="str">
        <f t="shared" si="4"/>
        <v>G - Fish and Game (Eilidh MacAskil)</v>
      </c>
    </row>
    <row r="273" spans="1:5">
      <c r="A273" s="50" t="s">
        <v>17181</v>
      </c>
      <c r="C273" s="10" t="str">
        <f t="shared" si="4"/>
        <v>G - Flore Cosquer</v>
      </c>
    </row>
    <row r="274" spans="1:5">
      <c r="A274" s="50" t="s">
        <v>17501</v>
      </c>
      <c r="C274" s="10" t="str">
        <f t="shared" si="4"/>
        <v>G - Floris Books Trust Ltd</v>
      </c>
    </row>
    <row r="275" spans="1:5">
      <c r="A275" s="50" t="s">
        <v>17616</v>
      </c>
      <c r="C275" s="10" t="str">
        <f t="shared" si="4"/>
        <v>G - Florrie James</v>
      </c>
    </row>
    <row r="276" spans="1:5">
      <c r="A276" s="50" t="s">
        <v>17681</v>
      </c>
      <c r="C276" s="10" t="str">
        <f t="shared" si="4"/>
        <v>G - Frances Higson</v>
      </c>
    </row>
    <row r="277" spans="1:5">
      <c r="A277" s="50" t="s">
        <v>16819</v>
      </c>
      <c r="C277" s="10" t="str">
        <f t="shared" si="4"/>
        <v>G - Francisca Morton</v>
      </c>
    </row>
    <row r="278" spans="1:5">
      <c r="A278" s="50" t="s">
        <v>17627</v>
      </c>
      <c r="C278" s="10" t="str">
        <f t="shared" si="4"/>
        <v>G - Fraser Langton</v>
      </c>
    </row>
    <row r="279" spans="1:5">
      <c r="A279" s="50" t="s">
        <v>17177</v>
      </c>
      <c r="C279" s="10" t="str">
        <f t="shared" si="4"/>
        <v>G - Freight Books</v>
      </c>
    </row>
    <row r="280" spans="1:5">
      <c r="A280" s="50" t="s">
        <v>17258</v>
      </c>
      <c r="C280" s="10" t="str">
        <f t="shared" si="4"/>
        <v>G - French Film Festival</v>
      </c>
    </row>
    <row r="281" spans="1:5">
      <c r="A281" s="50" t="s">
        <v>6952</v>
      </c>
      <c r="C281" s="10" t="str">
        <f t="shared" si="4"/>
        <v>G - Freya Jeffs</v>
      </c>
      <c r="E281"/>
    </row>
    <row r="282" spans="1:5">
      <c r="A282" s="48" t="s">
        <v>17449</v>
      </c>
      <c r="C282" s="10" t="str">
        <f t="shared" si="4"/>
        <v>G - Friends of Sharmanka (Sharmanka Kinetic Theatre)</v>
      </c>
    </row>
    <row r="283" spans="1:5">
      <c r="A283" s="50" t="s">
        <v>6396</v>
      </c>
      <c r="C283" s="10" t="str">
        <f t="shared" si="4"/>
        <v>G - Fruitmarket Gallery Limited</v>
      </c>
      <c r="E283"/>
    </row>
    <row r="284" spans="1:5">
      <c r="A284" s="48" t="s">
        <v>17365</v>
      </c>
      <c r="C284" s="10" t="str">
        <f t="shared" si="4"/>
        <v>G - Gair Dunlop</v>
      </c>
    </row>
    <row r="285" spans="1:5">
      <c r="A285" s="50" t="s">
        <v>17368</v>
      </c>
      <c r="C285" s="10" t="str">
        <f t="shared" si="4"/>
        <v>G - Garioch Jazz Club</v>
      </c>
    </row>
    <row r="286" spans="1:5">
      <c r="A286" s="50" t="s">
        <v>17259</v>
      </c>
      <c r="C286" s="10" t="str">
        <f t="shared" si="4"/>
        <v>G - Garvald Edinburgh</v>
      </c>
    </row>
    <row r="287" spans="1:5">
      <c r="A287" s="50" t="s">
        <v>17561</v>
      </c>
      <c r="C287" s="10" t="str">
        <f t="shared" si="4"/>
        <v>G - Gary McNair</v>
      </c>
    </row>
    <row r="288" spans="1:5">
      <c r="A288" s="50" t="s">
        <v>17251</v>
      </c>
      <c r="C288" s="10" t="str">
        <f t="shared" si="4"/>
        <v>G - Gavin Prentice</v>
      </c>
    </row>
    <row r="289" spans="1:5">
      <c r="A289" s="50" t="s">
        <v>17321</v>
      </c>
      <c r="C289" s="10" t="str">
        <f t="shared" si="4"/>
        <v>G - Gemma Williams</v>
      </c>
    </row>
    <row r="290" spans="1:5">
      <c r="A290" s="50" t="s">
        <v>17514</v>
      </c>
      <c r="C290" s="10" t="str">
        <f t="shared" si="4"/>
        <v>G - Generator Projects</v>
      </c>
    </row>
    <row r="291" spans="1:5">
      <c r="A291" s="50" t="s">
        <v>6953</v>
      </c>
      <c r="C291" s="10" t="str">
        <f t="shared" si="4"/>
        <v>G - George Gunn</v>
      </c>
      <c r="E291"/>
    </row>
    <row r="292" spans="1:5">
      <c r="A292" s="48" t="s">
        <v>17497</v>
      </c>
      <c r="C292" s="10" t="str">
        <f t="shared" si="4"/>
        <v>G - George Ridgway</v>
      </c>
    </row>
    <row r="293" spans="1:5">
      <c r="A293" s="50" t="s">
        <v>16977</v>
      </c>
      <c r="C293" s="10" t="str">
        <f t="shared" si="4"/>
        <v>G - Gerrie Fellows</v>
      </c>
    </row>
    <row r="294" spans="1:5">
      <c r="A294" s="50" t="s">
        <v>17604</v>
      </c>
      <c r="C294" s="10" t="str">
        <f t="shared" si="4"/>
        <v>G - Gerry Cambridge</v>
      </c>
    </row>
    <row r="295" spans="1:5">
      <c r="A295" s="50" t="s">
        <v>17336</v>
      </c>
      <c r="C295" s="10" t="str">
        <f t="shared" si="4"/>
        <v>G - Gill White</v>
      </c>
    </row>
    <row r="296" spans="1:5">
      <c r="A296" s="50" t="s">
        <v>17397</v>
      </c>
      <c r="C296" s="10" t="str">
        <f t="shared" si="4"/>
        <v>G - Gillian Frame</v>
      </c>
    </row>
    <row r="297" spans="1:5">
      <c r="A297" s="50" t="s">
        <v>17574</v>
      </c>
      <c r="C297" s="10" t="str">
        <f t="shared" si="4"/>
        <v>G - Giulia Montalbano</v>
      </c>
    </row>
    <row r="298" spans="1:5">
      <c r="A298" s="50" t="s">
        <v>16856</v>
      </c>
      <c r="C298" s="10" t="str">
        <f t="shared" si="4"/>
        <v>G - Giuliano Ladolfi Editore</v>
      </c>
    </row>
    <row r="299" spans="1:5">
      <c r="A299" s="50" t="s">
        <v>17121</v>
      </c>
      <c r="C299" s="10" t="str">
        <f t="shared" si="4"/>
        <v>G - Glasgow East Arts Co Ltd</v>
      </c>
    </row>
    <row r="300" spans="1:5">
      <c r="A300" s="50" t="s">
        <v>6397</v>
      </c>
      <c r="C300" s="10" t="str">
        <f t="shared" si="4"/>
        <v>G - Glasgow Film Theatre Ltd</v>
      </c>
      <c r="E300"/>
    </row>
    <row r="301" spans="1:5">
      <c r="A301" s="48" t="s">
        <v>17355</v>
      </c>
      <c r="C301" s="10" t="str">
        <f t="shared" si="4"/>
        <v>G - Glasgow Improvisers Orchestra</v>
      </c>
    </row>
    <row r="302" spans="1:5">
      <c r="A302" s="50" t="s">
        <v>6398</v>
      </c>
      <c r="C302" s="10" t="str">
        <f t="shared" si="4"/>
        <v>G - Glasgow International (Culture and Sport Glasgow)</v>
      </c>
      <c r="E302"/>
    </row>
    <row r="303" spans="1:5">
      <c r="A303" s="48" t="s">
        <v>6957</v>
      </c>
      <c r="C303" s="10" t="str">
        <f t="shared" si="4"/>
        <v>G - Glasgow International Jazz Festival Limited</v>
      </c>
    </row>
    <row r="304" spans="1:5">
      <c r="A304" s="48" t="s">
        <v>17236</v>
      </c>
      <c r="C304" s="10" t="str">
        <f t="shared" si="4"/>
        <v>G - Glasgow Life</v>
      </c>
    </row>
    <row r="305" spans="1:5">
      <c r="A305" s="50" t="s">
        <v>6399</v>
      </c>
      <c r="C305" s="10" t="str">
        <f t="shared" si="4"/>
        <v>G - Glasgow Lunchtime Theatres</v>
      </c>
      <c r="E305"/>
    </row>
    <row r="306" spans="1:5">
      <c r="A306" s="48" t="s">
        <v>6979</v>
      </c>
      <c r="C306" s="10" t="str">
        <f t="shared" si="4"/>
        <v>G - Glasgow Open House</v>
      </c>
      <c r="E306"/>
    </row>
    <row r="307" spans="1:5">
      <c r="A307" s="48" t="s">
        <v>6400</v>
      </c>
      <c r="C307" s="10" t="str">
        <f t="shared" si="4"/>
        <v>G - Glasgow Photography Group Ltd - Street Level</v>
      </c>
      <c r="E307"/>
    </row>
    <row r="308" spans="1:5">
      <c r="A308" s="48" t="s">
        <v>6401</v>
      </c>
      <c r="C308" s="10" t="str">
        <f t="shared" si="4"/>
        <v>G - Glasgow Print Studios</v>
      </c>
      <c r="E308"/>
    </row>
    <row r="309" spans="1:5">
      <c r="A309" s="48" t="s">
        <v>17530</v>
      </c>
      <c r="C309" s="10" t="str">
        <f t="shared" si="4"/>
        <v>G - Glasgow School of Art Choir (GSA - Kate Hollands)</v>
      </c>
    </row>
    <row r="310" spans="1:5">
      <c r="A310" s="50" t="s">
        <v>6927</v>
      </c>
      <c r="C310" s="10" t="str">
        <f t="shared" si="4"/>
        <v>G - Glasgow Sculpture Studios</v>
      </c>
      <c r="E310"/>
    </row>
    <row r="311" spans="1:5">
      <c r="A311" s="48" t="s">
        <v>6363</v>
      </c>
      <c r="C311" s="10" t="str">
        <f t="shared" si="4"/>
        <v>G - Glasgow Sculpture Studios Limited</v>
      </c>
      <c r="E311"/>
    </row>
    <row r="312" spans="1:5">
      <c r="A312" s="48" t="s">
        <v>17122</v>
      </c>
      <c r="C312" s="10" t="str">
        <f t="shared" si="4"/>
        <v>G - Glasgow Women's Library</v>
      </c>
    </row>
    <row r="313" spans="1:5">
      <c r="A313" s="50" t="s">
        <v>17667</v>
      </c>
      <c r="C313" s="10" t="str">
        <f t="shared" si="4"/>
        <v>G - Glass Performance Ltd</v>
      </c>
    </row>
    <row r="314" spans="1:5">
      <c r="A314" s="50" t="s">
        <v>17383</v>
      </c>
      <c r="C314" s="10" t="str">
        <f t="shared" si="4"/>
        <v>G - Glenkens Community and Arts Trust</v>
      </c>
    </row>
    <row r="315" spans="1:5">
      <c r="A315" s="50" t="s">
        <v>7006</v>
      </c>
      <c r="C315" s="10" t="str">
        <f t="shared" si="4"/>
        <v>G - Glow Arts (Jennifer McGlone)</v>
      </c>
      <c r="E315"/>
    </row>
    <row r="316" spans="1:5">
      <c r="A316" s="48" t="s">
        <v>17701</v>
      </c>
      <c r="C316" s="10" t="str">
        <f t="shared" si="4"/>
        <v>G - Good Vibrations</v>
      </c>
    </row>
    <row r="317" spans="1:5">
      <c r="A317" s="50" t="s">
        <v>17538</v>
      </c>
      <c r="C317" s="10" t="str">
        <f t="shared" si="4"/>
        <v>G - Gordon Meade</v>
      </c>
    </row>
    <row r="318" spans="1:5">
      <c r="A318" s="50" t="s">
        <v>6987</v>
      </c>
      <c r="C318" s="10" t="str">
        <f t="shared" si="4"/>
        <v>G - Gr├íinne Brady &amp; Tina Jordan Rees</v>
      </c>
      <c r="E318"/>
    </row>
    <row r="319" spans="1:5">
      <c r="A319" s="48" t="s">
        <v>17690</v>
      </c>
      <c r="C319" s="10" t="str">
        <f t="shared" si="4"/>
        <v>G - Graham L Mackenzie</v>
      </c>
    </row>
    <row r="320" spans="1:5">
      <c r="A320" s="50" t="s">
        <v>17028</v>
      </c>
      <c r="C320" s="10" t="str">
        <f t="shared" si="4"/>
        <v>G - Grainne Morton</v>
      </c>
    </row>
    <row r="321" spans="1:5">
      <c r="A321" s="50" t="s">
        <v>17629</v>
      </c>
      <c r="C321" s="10" t="str">
        <f t="shared" si="4"/>
        <v>G - Grampian Hospital Arts Trust (Aberdeen Royal Infir</v>
      </c>
    </row>
    <row r="322" spans="1:5">
      <c r="A322" s="50" t="s">
        <v>17268</v>
      </c>
      <c r="C322" s="10" t="str">
        <f t="shared" si="4"/>
        <v>G - Greenock Arts Guild</v>
      </c>
    </row>
    <row r="323" spans="1:5">
      <c r="A323" s="50" t="s">
        <v>6402</v>
      </c>
      <c r="C323" s="10" t="str">
        <f t="shared" ref="C323:C386" si="5">IF(LEN(TRIM(CLEAN($B:$B)))&gt;0,TRIM(CLEAN($B:$B)),TRIM(CLEAN($A:$A)))</f>
        <v>G - Grid Iron Theatre Company</v>
      </c>
      <c r="E323"/>
    </row>
    <row r="324" spans="1:5">
      <c r="A324" s="48" t="s">
        <v>6249</v>
      </c>
      <c r="C324" s="10" t="str">
        <f t="shared" si="5"/>
        <v>G - Guggolz Verlag</v>
      </c>
      <c r="E324"/>
    </row>
    <row r="325" spans="1:5">
      <c r="A325" s="48" t="s">
        <v>17274</v>
      </c>
      <c r="C325" s="10" t="str">
        <f t="shared" si="5"/>
        <v>G - Haftor Medboe</v>
      </c>
    </row>
    <row r="326" spans="1:5">
      <c r="A326" s="50" t="s">
        <v>6289</v>
      </c>
      <c r="C326" s="10" t="str">
        <f t="shared" si="5"/>
        <v>G - Hands Up for Trad</v>
      </c>
      <c r="E326"/>
    </row>
    <row r="327" spans="1:5">
      <c r="A327" s="48" t="s">
        <v>17183</v>
      </c>
      <c r="C327" s="10" t="str">
        <f t="shared" si="5"/>
        <v>G - Hannah Venet</v>
      </c>
    </row>
    <row r="328" spans="1:5">
      <c r="A328" s="50" t="s">
        <v>17155</v>
      </c>
      <c r="C328" s="10" t="str">
        <f t="shared" si="5"/>
        <v>G - Hans Kok</v>
      </c>
    </row>
    <row r="329" spans="1:5">
      <c r="A329" s="50" t="s">
        <v>7004</v>
      </c>
      <c r="C329" s="10" t="str">
        <f t="shared" si="5"/>
        <v>G - Harry Giles</v>
      </c>
      <c r="E329"/>
    </row>
    <row r="330" spans="1:5">
      <c r="A330" s="48" t="s">
        <v>17666</v>
      </c>
      <c r="C330" s="10" t="str">
        <f t="shared" si="5"/>
        <v>G - Heather Lander</v>
      </c>
    </row>
    <row r="331" spans="1:5">
      <c r="A331" s="50" t="s">
        <v>17427</v>
      </c>
      <c r="C331" s="10" t="str">
        <f t="shared" si="5"/>
        <v>G - Hebridean Celtic Festival Trust</v>
      </c>
    </row>
    <row r="332" spans="1:5">
      <c r="A332" s="50" t="s">
        <v>6403</v>
      </c>
      <c r="C332" s="10" t="str">
        <f t="shared" si="5"/>
        <v>G - Hebrides Ensemble</v>
      </c>
      <c r="E332"/>
    </row>
    <row r="333" spans="1:5">
      <c r="A333" s="48" t="s">
        <v>6930</v>
      </c>
      <c r="B333" s="7" t="s">
        <v>17427</v>
      </c>
      <c r="C333" s="10" t="str">
        <f t="shared" si="5"/>
        <v>G - Hebridean Celtic Festival Trust</v>
      </c>
    </row>
    <row r="334" spans="1:5">
      <c r="A334" s="48" t="s">
        <v>17599</v>
      </c>
      <c r="C334" s="10" t="str">
        <f t="shared" si="5"/>
        <v>G - Helen de Main</v>
      </c>
    </row>
    <row r="335" spans="1:5">
      <c r="A335" s="50" t="s">
        <v>17500</v>
      </c>
      <c r="C335" s="10" t="str">
        <f t="shared" si="5"/>
        <v>G - Helen Milne</v>
      </c>
    </row>
    <row r="336" spans="1:5">
      <c r="A336" s="50" t="s">
        <v>17712</v>
      </c>
      <c r="C336" s="10" t="str">
        <f t="shared" si="5"/>
        <v>G - Hidden Door</v>
      </c>
    </row>
    <row r="337" spans="1:5">
      <c r="A337" s="50" t="s">
        <v>17705</v>
      </c>
      <c r="C337" s="10" t="str">
        <f t="shared" si="5"/>
        <v>G - High Heart Dance Company (Freya Jeffs)</v>
      </c>
    </row>
    <row r="338" spans="1:5">
      <c r="A338" s="50" t="s">
        <v>6404</v>
      </c>
      <c r="C338" s="10" t="str">
        <f t="shared" si="5"/>
        <v>G - Highland Print Studio</v>
      </c>
      <c r="E338"/>
    </row>
    <row r="339" spans="1:5">
      <c r="A339" s="48" t="s">
        <v>6405</v>
      </c>
      <c r="C339" s="10" t="str">
        <f t="shared" si="5"/>
        <v>G - Horsecross Arts Ltd</v>
      </c>
      <c r="E339"/>
    </row>
    <row r="340" spans="1:5">
      <c r="A340" s="48" t="s">
        <v>6406</v>
      </c>
      <c r="C340" s="10" t="str">
        <f t="shared" si="5"/>
        <v>G - Hospitalfield Arts</v>
      </c>
    </row>
    <row r="341" spans="1:5">
      <c r="A341" s="48" t="s">
        <v>17550</v>
      </c>
      <c r="C341" s="10" t="str">
        <f t="shared" si="5"/>
        <v>G - Icarus Theatre Collective</v>
      </c>
    </row>
    <row r="342" spans="1:5">
      <c r="A342" s="50" t="s">
        <v>17123</v>
      </c>
      <c r="C342" s="10" t="str">
        <f t="shared" si="5"/>
        <v>G - Imaginate</v>
      </c>
    </row>
    <row r="343" spans="1:5">
      <c r="A343" s="50" t="s">
        <v>17124</v>
      </c>
      <c r="C343" s="10" t="str">
        <f t="shared" si="5"/>
        <v>G - Indepen-dance</v>
      </c>
    </row>
    <row r="344" spans="1:5">
      <c r="A344" s="50" t="s">
        <v>17668</v>
      </c>
      <c r="C344" s="10" t="str">
        <f t="shared" si="5"/>
        <v>G - International Association of Margaret Morris Movemen</v>
      </c>
    </row>
    <row r="345" spans="1:5">
      <c r="A345" s="50" t="s">
        <v>17434</v>
      </c>
      <c r="C345" s="10" t="str">
        <f t="shared" si="5"/>
        <v>G - iota</v>
      </c>
    </row>
    <row r="346" spans="1:5">
      <c r="A346" s="50" t="s">
        <v>17682</v>
      </c>
      <c r="C346" s="10" t="str">
        <f t="shared" si="5"/>
        <v>G - Ishbel McFarlane</v>
      </c>
    </row>
    <row r="347" spans="1:5">
      <c r="A347" s="50" t="s">
        <v>6883</v>
      </c>
      <c r="C347" s="10" t="str">
        <f t="shared" si="5"/>
        <v>G - Ishbelle Bee</v>
      </c>
      <c r="E347"/>
    </row>
    <row r="348" spans="1:5">
      <c r="A348" s="48" t="s">
        <v>17367</v>
      </c>
      <c r="C348" s="10" t="str">
        <f t="shared" si="5"/>
        <v>G - J. David Simons</v>
      </c>
    </row>
    <row r="349" spans="1:5">
      <c r="A349" s="50" t="s">
        <v>17663</v>
      </c>
      <c r="C349" s="10" t="str">
        <f t="shared" si="5"/>
        <v>G - Jacqueline Donachie</v>
      </c>
    </row>
    <row r="350" spans="1:5">
      <c r="A350" s="50" t="s">
        <v>17523</v>
      </c>
      <c r="C350" s="10" t="str">
        <f t="shared" si="5"/>
        <v>G - James Donald</v>
      </c>
    </row>
    <row r="351" spans="1:5">
      <c r="A351" s="50" t="s">
        <v>17653</v>
      </c>
      <c r="C351" s="10" t="str">
        <f t="shared" si="5"/>
        <v>G - James Ley</v>
      </c>
    </row>
    <row r="352" spans="1:5">
      <c r="A352" s="50" t="s">
        <v>17343</v>
      </c>
      <c r="C352" s="10" t="str">
        <f t="shared" si="5"/>
        <v>G - Jamie Harrison, Guy Bishop, Simon Wilkinson</v>
      </c>
    </row>
    <row r="353" spans="1:5">
      <c r="A353" s="50" t="s">
        <v>16886</v>
      </c>
      <c r="C353" s="10" t="str">
        <f t="shared" si="5"/>
        <v>G - Jan Savrda - dybbuk publishing house</v>
      </c>
    </row>
    <row r="354" spans="1:5">
      <c r="A354" s="50" t="s">
        <v>16848</v>
      </c>
      <c r="C354" s="10" t="str">
        <f t="shared" si="5"/>
        <v>G - Janice Parker Projects</v>
      </c>
    </row>
    <row r="355" spans="1:5">
      <c r="A355" s="50" t="s">
        <v>17487</v>
      </c>
      <c r="C355" s="10" t="str">
        <f t="shared" si="5"/>
        <v>G - Janis Claxton Dance</v>
      </c>
    </row>
    <row r="356" spans="1:5">
      <c r="A356" s="50" t="s">
        <v>17319</v>
      </c>
      <c r="C356" s="10" t="str">
        <f t="shared" si="5"/>
        <v>G - Jazz Scotland Ltd</v>
      </c>
    </row>
    <row r="357" spans="1:5">
      <c r="A357" s="50" t="s">
        <v>17495</v>
      </c>
      <c r="C357" s="10" t="str">
        <f t="shared" si="5"/>
        <v>G - Jenna Watt</v>
      </c>
    </row>
    <row r="358" spans="1:5">
      <c r="A358" s="50" t="s">
        <v>17230</v>
      </c>
      <c r="C358" s="10" t="str">
        <f t="shared" si="5"/>
        <v>G - Jennifer R Wicks</v>
      </c>
    </row>
    <row r="359" spans="1:5">
      <c r="A359" s="50" t="s">
        <v>17524</v>
      </c>
      <c r="C359" s="10" t="str">
        <f t="shared" si="5"/>
        <v>G - Jenny Sturgeon</v>
      </c>
    </row>
    <row r="360" spans="1:5">
      <c r="A360" s="50" t="s">
        <v>17167</v>
      </c>
      <c r="C360" s="10" t="str">
        <f t="shared" si="5"/>
        <v>G - Jessica Harrison</v>
      </c>
    </row>
    <row r="361" spans="1:5">
      <c r="A361" s="50" t="s">
        <v>6969</v>
      </c>
      <c r="C361" s="10" t="str">
        <f t="shared" si="5"/>
        <v>G - Jim Pattison</v>
      </c>
      <c r="E361"/>
    </row>
    <row r="362" spans="1:5">
      <c r="A362" s="48" t="s">
        <v>17395</v>
      </c>
      <c r="C362" s="10" t="str">
        <f t="shared" si="5"/>
        <v>G - Jo Pudelko</v>
      </c>
    </row>
    <row r="363" spans="1:5">
      <c r="A363" s="50" t="s">
        <v>6906</v>
      </c>
      <c r="C363" s="10" t="str">
        <f t="shared" si="5"/>
        <v>G - Joan Lopez-Cleville</v>
      </c>
      <c r="E363"/>
    </row>
    <row r="364" spans="1:5">
      <c r="A364" s="48" t="s">
        <v>17529</v>
      </c>
      <c r="C364" s="10" t="str">
        <f t="shared" si="5"/>
        <v>G - Joanna Nicholson</v>
      </c>
    </row>
    <row r="365" spans="1:5">
      <c r="A365" s="50" t="s">
        <v>6885</v>
      </c>
      <c r="C365" s="10" t="str">
        <f t="shared" si="5"/>
        <v>G - Joanne Thompson</v>
      </c>
      <c r="E365"/>
    </row>
    <row r="366" spans="1:5">
      <c r="A366" s="48" t="s">
        <v>17380</v>
      </c>
      <c r="C366" s="10" t="str">
        <f t="shared" si="5"/>
        <v>G - John Glenday</v>
      </c>
    </row>
    <row r="367" spans="1:5">
      <c r="A367" s="50" t="s">
        <v>6273</v>
      </c>
      <c r="C367" s="10" t="str">
        <f t="shared" si="5"/>
        <v>G - John Howard Niblock</v>
      </c>
      <c r="E367"/>
    </row>
    <row r="368" spans="1:5">
      <c r="A368" s="48" t="s">
        <v>17557</v>
      </c>
      <c r="C368" s="10" t="str">
        <f t="shared" si="5"/>
        <v>G - John Wallace</v>
      </c>
    </row>
    <row r="369" spans="1:5">
      <c r="A369" s="50" t="s">
        <v>16899</v>
      </c>
      <c r="C369" s="10" t="str">
        <f t="shared" si="5"/>
        <v>G - Juana Adcock</v>
      </c>
    </row>
    <row r="370" spans="1:5">
      <c r="A370" s="50" t="s">
        <v>17217</v>
      </c>
      <c r="C370" s="10" t="str">
        <f t="shared" si="5"/>
        <v>G - Juli Bola├▒os-Durman</v>
      </c>
    </row>
    <row r="371" spans="1:5">
      <c r="A371" s="50" t="s">
        <v>17482</v>
      </c>
      <c r="C371" s="10" t="str">
        <f t="shared" si="5"/>
        <v>G - Julia Barton</v>
      </c>
    </row>
    <row r="372" spans="1:5">
      <c r="A372" s="50" t="s">
        <v>17270</v>
      </c>
      <c r="C372" s="10" t="str">
        <f t="shared" si="5"/>
        <v>G - Julia Taudevin</v>
      </c>
    </row>
    <row r="373" spans="1:5">
      <c r="A373" s="50" t="s">
        <v>17320</v>
      </c>
      <c r="C373" s="10" t="str">
        <f t="shared" si="5"/>
        <v>G - Julie Johnstone</v>
      </c>
    </row>
    <row r="374" spans="1:5">
      <c r="A374" s="50" t="s">
        <v>6889</v>
      </c>
      <c r="C374" s="10" t="str">
        <f t="shared" si="5"/>
        <v>G - Justin Ruthven-Tyers</v>
      </c>
      <c r="E374"/>
    </row>
    <row r="375" spans="1:5">
      <c r="A375" s="48" t="s">
        <v>17704</v>
      </c>
      <c r="C375" s="10" t="str">
        <f t="shared" si="5"/>
        <v>G - Kai Fischer</v>
      </c>
    </row>
    <row r="376" spans="1:5">
      <c r="A376" s="50" t="s">
        <v>6988</v>
      </c>
      <c r="C376" s="10" t="str">
        <f t="shared" si="5"/>
        <v>G - Kapka Kassabova</v>
      </c>
      <c r="E376"/>
    </row>
    <row r="377" spans="1:5">
      <c r="A377" s="48" t="s">
        <v>17146</v>
      </c>
      <c r="C377" s="10" t="str">
        <f t="shared" si="5"/>
        <v>G - Karen Cunningham</v>
      </c>
    </row>
    <row r="378" spans="1:5">
      <c r="A378" s="50" t="s">
        <v>17592</v>
      </c>
      <c r="C378" s="10" t="str">
        <f t="shared" si="5"/>
        <v>G - Karen Dufour</v>
      </c>
    </row>
    <row r="379" spans="1:5">
      <c r="A379" s="50" t="s">
        <v>17301</v>
      </c>
      <c r="C379" s="10" t="str">
        <f t="shared" si="5"/>
        <v>G - Karen Elizabeth Donovan</v>
      </c>
    </row>
    <row r="380" spans="1:5">
      <c r="A380" s="50" t="s">
        <v>17339</v>
      </c>
      <c r="C380" s="10" t="str">
        <f t="shared" si="5"/>
        <v>G - Karen L Vaughan</v>
      </c>
    </row>
    <row r="381" spans="1:5">
      <c r="A381" s="50" t="s">
        <v>17436</v>
      </c>
      <c r="C381" s="10" t="str">
        <f t="shared" si="5"/>
        <v>G - Karen Mabon</v>
      </c>
    </row>
    <row r="382" spans="1:5">
      <c r="A382" s="50" t="s">
        <v>6251</v>
      </c>
      <c r="C382" s="10" t="str">
        <f t="shared" si="5"/>
        <v>G - Kat Healy</v>
      </c>
      <c r="E382"/>
    </row>
    <row r="383" spans="1:5">
      <c r="A383" s="48" t="s">
        <v>17540</v>
      </c>
      <c r="C383" s="10" t="str">
        <f t="shared" si="5"/>
        <v>G - Kate Anians</v>
      </c>
    </row>
    <row r="384" spans="1:5">
      <c r="A384" s="50" t="s">
        <v>17479</v>
      </c>
      <c r="C384" s="10" t="str">
        <f t="shared" si="5"/>
        <v>G - Kate Tough</v>
      </c>
    </row>
    <row r="385" spans="1:5">
      <c r="A385" s="50" t="s">
        <v>17593</v>
      </c>
      <c r="C385" s="10" t="str">
        <f t="shared" si="5"/>
        <v>G - Kate V Robertson</v>
      </c>
    </row>
    <row r="386" spans="1:5">
      <c r="A386" s="50" t="s">
        <v>17411</v>
      </c>
      <c r="C386" s="10" t="str">
        <f t="shared" si="5"/>
        <v>G - Kathryn Briggs</v>
      </c>
    </row>
    <row r="387" spans="1:5">
      <c r="A387" s="50" t="s">
        <v>17649</v>
      </c>
      <c r="C387" s="10" t="str">
        <f t="shared" ref="C387:C450" si="6">IF(LEN(TRIM(CLEAN($B:$B)))&gt;0,TRIM(CLEAN($B:$B)),TRIM(CLEAN($A:$A)))</f>
        <v>G - Kathryn Elkin</v>
      </c>
    </row>
    <row r="388" spans="1:5">
      <c r="A388" s="50" t="s">
        <v>17410</v>
      </c>
      <c r="C388" s="10" t="str">
        <f t="shared" si="6"/>
        <v>G - Katie Milroy (KaSt Dance Company)</v>
      </c>
    </row>
    <row r="389" spans="1:5">
      <c r="A389" s="50" t="s">
        <v>17674</v>
      </c>
      <c r="C389" s="10" t="str">
        <f t="shared" si="6"/>
        <v>G - Katie Paterson &amp; Locus+</v>
      </c>
    </row>
    <row r="390" spans="1:5">
      <c r="A390" s="50" t="s">
        <v>17242</v>
      </c>
      <c r="C390" s="10" t="str">
        <f t="shared" si="6"/>
        <v>G - Katrina McPherson</v>
      </c>
    </row>
    <row r="391" spans="1:5">
      <c r="A391" s="50" t="s">
        <v>17284</v>
      </c>
      <c r="C391" s="10" t="str">
        <f t="shared" si="6"/>
        <v>G - Katrina Valle</v>
      </c>
    </row>
    <row r="392" spans="1:5">
      <c r="A392" s="50" t="s">
        <v>17451</v>
      </c>
      <c r="C392" s="10" t="str">
        <f t="shared" si="6"/>
        <v>G - Ken Mathieson</v>
      </c>
    </row>
    <row r="393" spans="1:5">
      <c r="A393" s="50" t="s">
        <v>16937</v>
      </c>
      <c r="C393" s="10" t="str">
        <f t="shared" si="6"/>
        <v>G - Kieran Campbell Murray</v>
      </c>
    </row>
    <row r="394" spans="1:5">
      <c r="A394" s="50" t="s">
        <v>17448</v>
      </c>
      <c r="C394" s="10" t="str">
        <f t="shared" si="6"/>
        <v>G - Kilmahew / St PeterÔÇÖs Limited</v>
      </c>
    </row>
    <row r="395" spans="1:5">
      <c r="A395" s="50" t="s">
        <v>17709</v>
      </c>
      <c r="C395" s="10" t="str">
        <f t="shared" si="6"/>
        <v>G - Kim Edgar</v>
      </c>
    </row>
    <row r="396" spans="1:5">
      <c r="A396" s="50" t="s">
        <v>17399</v>
      </c>
      <c r="C396" s="10" t="str">
        <f t="shared" si="6"/>
        <v>G - Kirsten Easdale</v>
      </c>
    </row>
    <row r="397" spans="1:5">
      <c r="A397" s="50" t="s">
        <v>17369</v>
      </c>
      <c r="C397" s="10" t="str">
        <f t="shared" si="6"/>
        <v>G - Kirstin McLean</v>
      </c>
    </row>
    <row r="398" spans="1:5">
      <c r="A398" s="50" t="s">
        <v>17066</v>
      </c>
      <c r="C398" s="10" t="str">
        <f t="shared" si="6"/>
        <v>G - KLOE</v>
      </c>
    </row>
    <row r="399" spans="1:5">
      <c r="A399" s="50" t="s">
        <v>6983</v>
      </c>
      <c r="C399" s="10" t="str">
        <f t="shared" si="6"/>
        <v>G - Knockengorroch Community Interest Company</v>
      </c>
      <c r="E399"/>
    </row>
    <row r="400" spans="1:5">
      <c r="A400" s="48" t="s">
        <v>17378</v>
      </c>
      <c r="C400" s="10" t="str">
        <f t="shared" si="6"/>
        <v>G - Koestler Trust</v>
      </c>
    </row>
    <row r="401" spans="1:5">
      <c r="A401" s="50" t="s">
        <v>16845</v>
      </c>
      <c r="C401" s="10" t="str">
        <f t="shared" si="6"/>
        <v>G - Lake of Stars Ltd</v>
      </c>
    </row>
    <row r="402" spans="1:5">
      <c r="A402" s="50" t="s">
        <v>17179</v>
      </c>
      <c r="C402" s="10" t="str">
        <f t="shared" si="6"/>
        <v>G - Lammermuir Festival</v>
      </c>
    </row>
    <row r="403" spans="1:5">
      <c r="A403" s="50" t="s">
        <v>17626</v>
      </c>
      <c r="C403" s="10" t="str">
        <f t="shared" si="6"/>
        <v>G - Lamp of Lothian Trust</v>
      </c>
    </row>
    <row r="404" spans="1:5">
      <c r="A404" s="50" t="s">
        <v>17297</v>
      </c>
      <c r="C404" s="10" t="str">
        <f t="shared" si="6"/>
        <v>G - Lapidus Scotland</v>
      </c>
    </row>
    <row r="405" spans="1:5">
      <c r="A405" s="50" t="s">
        <v>17360</v>
      </c>
      <c r="C405" s="10" t="str">
        <f t="shared" si="6"/>
        <v>G - Laura Hamilton</v>
      </c>
    </row>
    <row r="406" spans="1:5">
      <c r="A406" s="50" t="s">
        <v>17308</v>
      </c>
      <c r="C406" s="10" t="str">
        <f t="shared" si="6"/>
        <v>G - Laura Spring</v>
      </c>
    </row>
    <row r="407" spans="1:5">
      <c r="A407" s="50" t="s">
        <v>17344</v>
      </c>
      <c r="C407" s="10" t="str">
        <f t="shared" si="6"/>
        <v>G - Laura Wooff</v>
      </c>
    </row>
    <row r="408" spans="1:5">
      <c r="A408" s="50" t="s">
        <v>6265</v>
      </c>
      <c r="C408" s="10" t="str">
        <f t="shared" si="6"/>
        <v>G - Lauren Gault</v>
      </c>
      <c r="E408"/>
    </row>
    <row r="409" spans="1:5">
      <c r="A409" s="48" t="s">
        <v>17412</v>
      </c>
      <c r="C409" s="10" t="str">
        <f t="shared" si="6"/>
        <v>G - Lauren MacColl</v>
      </c>
    </row>
    <row r="410" spans="1:5">
      <c r="A410" s="50" t="s">
        <v>17331</v>
      </c>
      <c r="C410" s="10" t="str">
        <f t="shared" si="6"/>
        <v>G - Leighton Jones</v>
      </c>
    </row>
    <row r="411" spans="1:5">
      <c r="A411" s="50" t="s">
        <v>17255</v>
      </c>
      <c r="C411" s="10" t="str">
        <f t="shared" si="6"/>
        <v>G - LeithLate</v>
      </c>
    </row>
    <row r="412" spans="1:5">
      <c r="A412" s="50" t="s">
        <v>17572</v>
      </c>
      <c r="C412" s="10" t="str">
        <f t="shared" si="6"/>
        <v>G - Lesley Banks</v>
      </c>
    </row>
    <row r="413" spans="1:5">
      <c r="A413" s="50" t="s">
        <v>17655</v>
      </c>
      <c r="C413" s="10" t="str">
        <f t="shared" si="6"/>
        <v>G - Lewie Watson</v>
      </c>
    </row>
    <row r="414" spans="1:5">
      <c r="A414" s="50" t="s">
        <v>6921</v>
      </c>
      <c r="C414" s="10" t="str">
        <f t="shared" si="6"/>
        <v>G - LGBT Youth Scotland</v>
      </c>
      <c r="E414"/>
    </row>
    <row r="415" spans="1:5">
      <c r="A415" s="48" t="s">
        <v>17102</v>
      </c>
      <c r="C415" s="10" t="str">
        <f t="shared" si="6"/>
        <v>G - Lin Li</v>
      </c>
    </row>
    <row r="416" spans="1:5">
      <c r="A416" s="50" t="s">
        <v>17462</v>
      </c>
      <c r="C416" s="10" t="str">
        <f t="shared" si="6"/>
        <v>G - Linda Cracknell</v>
      </c>
    </row>
    <row r="417" spans="1:3">
      <c r="A417" s="50" t="s">
        <v>17171</v>
      </c>
      <c r="C417" s="10" t="str">
        <f t="shared" si="6"/>
        <v>G - Linda Williamson</v>
      </c>
    </row>
    <row r="418" spans="1:3">
      <c r="A418" s="50" t="s">
        <v>17665</v>
      </c>
      <c r="C418" s="10" t="str">
        <f t="shared" si="6"/>
        <v>G - Little Sparta Trust</v>
      </c>
    </row>
    <row r="419" spans="1:3">
      <c r="A419" s="50" t="s">
        <v>17212</v>
      </c>
      <c r="C419" s="10" t="str">
        <f t="shared" si="6"/>
        <v>G - Live Music Now</v>
      </c>
    </row>
    <row r="420" spans="1:3">
      <c r="A420" s="50" t="s">
        <v>17707</v>
      </c>
      <c r="C420" s="10" t="str">
        <f t="shared" si="6"/>
        <v>G - Loch Shiel Spring Festival Association</v>
      </c>
    </row>
    <row r="421" spans="1:3">
      <c r="A421" s="50" t="s">
        <v>16850</v>
      </c>
      <c r="C421" s="10" t="str">
        <f t="shared" si="6"/>
        <v>G - Lorna Reid</v>
      </c>
    </row>
    <row r="422" spans="1:3">
      <c r="A422" s="50" t="s">
        <v>17488</v>
      </c>
      <c r="C422" s="10" t="str">
        <f t="shared" si="6"/>
        <v>G - Lotte Gertz</v>
      </c>
    </row>
    <row r="423" spans="1:3">
      <c r="A423" s="50" t="s">
        <v>6907</v>
      </c>
      <c r="C423" s="10" t="str">
        <f t="shared" si="6"/>
        <v>G - Louise Ahl</v>
      </c>
    </row>
    <row r="424" spans="1:3">
      <c r="A424" s="48" t="s">
        <v>17081</v>
      </c>
      <c r="C424" s="10" t="str">
        <f t="shared" si="6"/>
        <v>G - Love That Will Not Die Ltd</v>
      </c>
    </row>
    <row r="425" spans="1:3">
      <c r="A425" s="50" t="s">
        <v>17172</v>
      </c>
      <c r="C425" s="10" t="str">
        <f t="shared" si="6"/>
        <v>G - Lowland and Border PipersÔÇÖ Society</v>
      </c>
    </row>
    <row r="426" spans="1:3">
      <c r="A426" s="50" t="s">
        <v>17386</v>
      </c>
      <c r="C426" s="10" t="str">
        <f t="shared" si="6"/>
        <v>G - Luci Holland</v>
      </c>
    </row>
    <row r="427" spans="1:3">
      <c r="A427" s="50" t="s">
        <v>17282</v>
      </c>
      <c r="C427" s="10" t="str">
        <f t="shared" si="6"/>
        <v>G - Lucy Boyes</v>
      </c>
    </row>
    <row r="428" spans="1:3">
      <c r="A428" s="50" t="s">
        <v>17578</v>
      </c>
      <c r="C428" s="10" t="str">
        <f t="shared" si="6"/>
        <v>G - Lucy Gaizely, Gary Gardiner and Ian Johnston</v>
      </c>
    </row>
    <row r="429" spans="1:3">
      <c r="A429" s="50" t="s">
        <v>17392</v>
      </c>
      <c r="C429" s="10" t="str">
        <f t="shared" si="6"/>
        <v>G - Luke Pell</v>
      </c>
    </row>
    <row r="430" spans="1:3">
      <c r="A430" s="50" t="s">
        <v>17125</v>
      </c>
      <c r="C430" s="10" t="str">
        <f t="shared" si="6"/>
        <v>G - Luminate</v>
      </c>
    </row>
    <row r="431" spans="1:3">
      <c r="A431" s="50" t="s">
        <v>17126</v>
      </c>
      <c r="C431" s="10" t="str">
        <f t="shared" si="6"/>
        <v>G - Lung Ha's Theatre Company</v>
      </c>
    </row>
    <row r="432" spans="1:3">
      <c r="A432" s="50" t="s">
        <v>17328</v>
      </c>
      <c r="C432" s="10" t="str">
        <f t="shared" si="6"/>
        <v>G - LUX</v>
      </c>
    </row>
    <row r="433" spans="1:5">
      <c r="A433" s="50" t="s">
        <v>17625</v>
      </c>
      <c r="C433" s="10" t="str">
        <f t="shared" si="6"/>
        <v>G - Lynda Radley</v>
      </c>
    </row>
    <row r="434" spans="1:5">
      <c r="A434" s="50" t="s">
        <v>17260</v>
      </c>
      <c r="C434" s="10" t="str">
        <f t="shared" si="6"/>
        <v>G - Lyth Arts Centre</v>
      </c>
    </row>
    <row r="435" spans="1:5">
      <c r="A435" s="50" t="s">
        <v>6976</v>
      </c>
      <c r="C435" s="10" t="str">
        <f t="shared" si="6"/>
        <v>G - Macphail Centre</v>
      </c>
    </row>
    <row r="436" spans="1:5">
      <c r="A436" s="48" t="s">
        <v>6407</v>
      </c>
      <c r="C436" s="10" t="str">
        <f t="shared" si="6"/>
        <v>G - MacRobert Arts Centre</v>
      </c>
    </row>
    <row r="437" spans="1:5">
      <c r="A437" s="48" t="s">
        <v>6916</v>
      </c>
      <c r="C437" s="10" t="str">
        <f t="shared" si="6"/>
        <v>G - Magnetic North Theatre Productions</v>
      </c>
      <c r="E437"/>
    </row>
    <row r="438" spans="1:5">
      <c r="A438" s="48" t="s">
        <v>6915</v>
      </c>
      <c r="C438" s="10" t="str">
        <f t="shared" si="6"/>
        <v>G - Mahler Players</v>
      </c>
    </row>
    <row r="439" spans="1:5">
      <c r="A439" s="48" t="s">
        <v>17315</v>
      </c>
      <c r="C439" s="10" t="str">
        <f t="shared" si="6"/>
        <v>G - Mairi Lafferty</v>
      </c>
    </row>
    <row r="440" spans="1:5">
      <c r="A440" s="50" t="s">
        <v>17375</v>
      </c>
      <c r="C440" s="10" t="str">
        <f t="shared" si="6"/>
        <v>G - Make Works Ltd</v>
      </c>
    </row>
    <row r="441" spans="1:5">
      <c r="A441" s="50" t="s">
        <v>17195</v>
      </c>
      <c r="C441" s="10" t="str">
        <f t="shared" si="6"/>
        <v>G - Malachy Tallack</v>
      </c>
    </row>
    <row r="442" spans="1:5">
      <c r="A442" s="50" t="s">
        <v>17420</v>
      </c>
      <c r="C442" s="10" t="str">
        <f t="shared" si="6"/>
        <v>G - Malath Abbas</v>
      </c>
    </row>
    <row r="443" spans="1:5">
      <c r="A443" s="50" t="s">
        <v>6931</v>
      </c>
      <c r="C443" s="10" t="str">
        <f t="shared" si="6"/>
        <v>G - Mandy Haggith</v>
      </c>
    </row>
    <row r="444" spans="1:5">
      <c r="A444" s="48" t="s">
        <v>17027</v>
      </c>
      <c r="C444" s="10" t="str">
        <f t="shared" si="6"/>
        <v>G - Manran (Gary Innes)</v>
      </c>
    </row>
    <row r="445" spans="1:5">
      <c r="A445" s="50" t="s">
        <v>17580</v>
      </c>
      <c r="C445" s="10" t="str">
        <f t="shared" si="6"/>
        <v>G - MAP</v>
      </c>
    </row>
    <row r="446" spans="1:5">
      <c r="A446" s="50" t="s">
        <v>17347</v>
      </c>
      <c r="C446" s="10" t="str">
        <f t="shared" si="6"/>
        <v>G - Marc Brew Company</v>
      </c>
    </row>
    <row r="447" spans="1:5">
      <c r="A447" s="50" t="s">
        <v>17250</v>
      </c>
      <c r="C447" s="10" t="str">
        <f t="shared" si="6"/>
        <v>G - Maria Fusco</v>
      </c>
    </row>
    <row r="448" spans="1:5">
      <c r="A448" s="50" t="s">
        <v>17520</v>
      </c>
      <c r="C448" s="10" t="str">
        <f t="shared" si="6"/>
        <v>G - Marion Ferguson</v>
      </c>
    </row>
    <row r="449" spans="1:5">
      <c r="A449" s="50" t="s">
        <v>17535</v>
      </c>
      <c r="C449" s="10" t="str">
        <f t="shared" si="6"/>
        <v>G - Mark Jeary</v>
      </c>
    </row>
    <row r="450" spans="1:5">
      <c r="A450" s="50" t="s">
        <v>17584</v>
      </c>
      <c r="C450" s="10" t="str">
        <f t="shared" si="6"/>
        <v>G - Marram</v>
      </c>
    </row>
    <row r="451" spans="1:5">
      <c r="A451" s="50" t="s">
        <v>7002</v>
      </c>
      <c r="C451" s="10" t="str">
        <f t="shared" ref="C451:C514" si="7">IF(LEN(TRIM(CLEAN($B:$B)))&gt;0,TRIM(CLEAN($B:$B)),TRIM(CLEAN($A:$A)))</f>
        <v>G - Martin Green</v>
      </c>
      <c r="E451"/>
    </row>
    <row r="452" spans="1:5">
      <c r="A452" s="48" t="s">
        <v>17407</v>
      </c>
      <c r="C452" s="10" t="str">
        <f t="shared" si="7"/>
        <v>G - Martin OÔÇÖ Connor</v>
      </c>
    </row>
    <row r="453" spans="1:5">
      <c r="A453" s="50" t="s">
        <v>17548</v>
      </c>
      <c r="C453" s="10" t="str">
        <f t="shared" si="7"/>
        <v>G - Matt Regan</v>
      </c>
    </row>
    <row r="454" spans="1:5">
      <c r="A454" s="50" t="s">
        <v>17296</v>
      </c>
      <c r="C454" s="10" t="str">
        <f t="shared" si="7"/>
        <v>G - Matthew Whiteside</v>
      </c>
    </row>
    <row r="455" spans="1:5">
      <c r="A455" s="50" t="s">
        <v>17489</v>
      </c>
      <c r="C455" s="10" t="str">
        <f t="shared" si="7"/>
        <v>G - Melanie Forbes-Broomes</v>
      </c>
    </row>
    <row r="456" spans="1:5">
      <c r="A456" s="50" t="s">
        <v>6912</v>
      </c>
      <c r="C456" s="10" t="str">
        <f t="shared" si="7"/>
        <v>G - Melanie Sims</v>
      </c>
      <c r="E456"/>
    </row>
    <row r="457" spans="1:5">
      <c r="A457" s="48" t="s">
        <v>17648</v>
      </c>
      <c r="C457" s="10" t="str">
        <f t="shared" si="7"/>
        <v>G - Merryn Glover</v>
      </c>
    </row>
    <row r="458" spans="1:5">
      <c r="A458" s="50" t="s">
        <v>17300</v>
      </c>
      <c r="C458" s="10" t="str">
        <f t="shared" si="7"/>
        <v>G - Metaphrog (John Chalmers)</v>
      </c>
    </row>
    <row r="459" spans="1:5">
      <c r="A459" s="50" t="s">
        <v>17304</v>
      </c>
      <c r="C459" s="10" t="str">
        <f t="shared" si="7"/>
        <v>G - Mhairi Killin</v>
      </c>
    </row>
    <row r="460" spans="1:5">
      <c r="A460" s="50" t="s">
        <v>17218</v>
      </c>
      <c r="C460" s="10" t="str">
        <f t="shared" si="7"/>
        <v>G - Michael James Hunter</v>
      </c>
    </row>
    <row r="461" spans="1:5">
      <c r="A461" s="50" t="s">
        <v>17632</v>
      </c>
      <c r="C461" s="10" t="str">
        <f t="shared" si="7"/>
        <v>G - Michelle Rolfe and Alyson Woodhouse</v>
      </c>
    </row>
    <row r="462" spans="1:5">
      <c r="A462" s="50" t="s">
        <v>16951</v>
      </c>
      <c r="C462" s="10" t="str">
        <f t="shared" si="7"/>
        <v>G - Mick Peter</v>
      </c>
    </row>
    <row r="463" spans="1:5">
      <c r="A463" s="50" t="s">
        <v>6408</v>
      </c>
      <c r="C463" s="10" t="str">
        <f t="shared" si="7"/>
        <v>G - Mischief La-Bas</v>
      </c>
      <c r="E463"/>
    </row>
    <row r="464" spans="1:5">
      <c r="A464" s="48" t="s">
        <v>6409</v>
      </c>
      <c r="C464" s="10" t="str">
        <f t="shared" si="7"/>
        <v>G - Moniack Mhor Ltd</v>
      </c>
      <c r="E464"/>
    </row>
    <row r="465" spans="1:3">
      <c r="A465" s="48" t="s">
        <v>17481</v>
      </c>
      <c r="C465" s="10" t="str">
        <f t="shared" si="7"/>
        <v>G - Morag Mckinnon</v>
      </c>
    </row>
    <row r="466" spans="1:3">
      <c r="A466" s="50" t="s">
        <v>17671</v>
      </c>
      <c r="C466" s="10" t="str">
        <f t="shared" si="7"/>
        <v>G - Morna Young</v>
      </c>
    </row>
    <row r="467" spans="1:3">
      <c r="A467" s="50" t="s">
        <v>17192</v>
      </c>
      <c r="C467" s="10" t="str">
        <f t="shared" si="7"/>
        <v>G - Mr McFall's Chamber</v>
      </c>
    </row>
    <row r="468" spans="1:3">
      <c r="A468" s="50" t="s">
        <v>17173</v>
      </c>
      <c r="C468" s="10" t="str">
        <f t="shared" si="7"/>
        <v>G - Mull of Kintyre Music and Arts Association</v>
      </c>
    </row>
    <row r="469" spans="1:3">
      <c r="A469" s="50" t="s">
        <v>16938</v>
      </c>
      <c r="C469" s="10" t="str">
        <f t="shared" si="7"/>
        <v>G - MungoÔÇÖs Hi Fi</v>
      </c>
    </row>
    <row r="470" spans="1:3">
      <c r="A470" s="50" t="s">
        <v>17533</v>
      </c>
      <c r="C470" s="10" t="str">
        <f t="shared" si="7"/>
        <v>G - Museum of Childhood</v>
      </c>
    </row>
    <row r="471" spans="1:3">
      <c r="A471" s="50" t="s">
        <v>17180</v>
      </c>
      <c r="C471" s="10" t="str">
        <f t="shared" si="7"/>
        <v>G - Music at Paxton Ltd (Helen Jamieson)</v>
      </c>
    </row>
    <row r="472" spans="1:3">
      <c r="A472" s="50" t="s">
        <v>17302</v>
      </c>
      <c r="C472" s="10" t="str">
        <f t="shared" si="7"/>
        <v>G - Music Co-OPERAtive Scotland</v>
      </c>
    </row>
    <row r="473" spans="1:3">
      <c r="A473" s="50" t="s">
        <v>6997</v>
      </c>
      <c r="C473" s="10" t="str">
        <f t="shared" si="7"/>
        <v>G - Nairn Book and Arts Festival</v>
      </c>
    </row>
    <row r="474" spans="1:3">
      <c r="A474" s="48" t="s">
        <v>17589</v>
      </c>
      <c r="C474" s="10" t="str">
        <f t="shared" si="7"/>
        <v>G - Nalini Paul</v>
      </c>
    </row>
    <row r="475" spans="1:3">
      <c r="A475" s="50" t="s">
        <v>17429</v>
      </c>
      <c r="C475" s="10" t="str">
        <f t="shared" si="7"/>
        <v>G - Naoko Mabon</v>
      </c>
    </row>
    <row r="476" spans="1:3">
      <c r="A476" s="50" t="s">
        <v>17349</v>
      </c>
      <c r="C476" s="10" t="str">
        <f t="shared" si="7"/>
        <v>G - National Theatre of Scotland</v>
      </c>
    </row>
    <row r="477" spans="1:3">
      <c r="A477" s="50" t="s">
        <v>17127</v>
      </c>
      <c r="C477" s="10" t="str">
        <f t="shared" si="7"/>
        <v>G - National Youth Choir of Scotland</v>
      </c>
    </row>
    <row r="478" spans="1:3">
      <c r="A478" s="50" t="s">
        <v>17471</v>
      </c>
      <c r="C478" s="10" t="str">
        <f t="shared" si="7"/>
        <v>G - Ned Bigham (Ocean Bloem Productions)</v>
      </c>
    </row>
    <row r="479" spans="1:3">
      <c r="A479" s="50" t="s">
        <v>17376</v>
      </c>
      <c r="C479" s="10" t="str">
        <f t="shared" si="7"/>
        <v>G - NEoN (North East of North)</v>
      </c>
    </row>
    <row r="480" spans="1:3">
      <c r="A480" s="50" t="s">
        <v>17148</v>
      </c>
      <c r="C480" s="10" t="str">
        <f t="shared" si="7"/>
        <v>G - Neu Reekie Limited</v>
      </c>
    </row>
    <row r="481" spans="1:5">
      <c r="A481" s="50" t="s">
        <v>6999</v>
      </c>
      <c r="C481" s="10" t="str">
        <f t="shared" si="7"/>
        <v>G - New College Lanarkshire</v>
      </c>
      <c r="E481"/>
    </row>
    <row r="482" spans="1:5">
      <c r="A482" s="48" t="s">
        <v>17298</v>
      </c>
      <c r="C482" s="10" t="str">
        <f t="shared" si="7"/>
        <v>G - New Media Scotland</v>
      </c>
    </row>
    <row r="483" spans="1:5">
      <c r="A483" s="50" t="s">
        <v>17314</v>
      </c>
      <c r="C483" s="10" t="str">
        <f t="shared" si="7"/>
        <v>G - New Music Scotland</v>
      </c>
    </row>
    <row r="484" spans="1:5">
      <c r="A484" s="50" t="s">
        <v>17366</v>
      </c>
      <c r="C484" s="10" t="str">
        <f t="shared" si="7"/>
        <v>G - NHS Greater Glasgow and Clyde - Community Health Par</v>
      </c>
    </row>
    <row r="485" spans="1:5">
      <c r="A485" s="50" t="s">
        <v>17526</v>
      </c>
      <c r="C485" s="10" t="str">
        <f t="shared" si="7"/>
        <v>G - Nick Anderson</v>
      </c>
    </row>
    <row r="486" spans="1:5">
      <c r="A486" s="50" t="s">
        <v>16881</v>
      </c>
      <c r="C486" s="10" t="str">
        <f t="shared" si="7"/>
        <v>G - Nick Fells</v>
      </c>
    </row>
    <row r="487" spans="1:5">
      <c r="A487" s="50" t="s">
        <v>16888</v>
      </c>
      <c r="C487" s="10" t="str">
        <f t="shared" si="7"/>
        <v>G - Nick Holdstock</v>
      </c>
    </row>
    <row r="488" spans="1:5">
      <c r="A488" s="50" t="s">
        <v>17390</v>
      </c>
      <c r="C488" s="10" t="str">
        <f t="shared" si="7"/>
        <v>G - Nick Turner</v>
      </c>
    </row>
    <row r="489" spans="1:5">
      <c r="A489" s="50" t="s">
        <v>17330</v>
      </c>
      <c r="C489" s="10" t="str">
        <f t="shared" si="7"/>
        <v>G - Nicola White</v>
      </c>
    </row>
    <row r="490" spans="1:5">
      <c r="A490" s="50" t="s">
        <v>17498</v>
      </c>
      <c r="C490" s="10" t="str">
        <f t="shared" si="7"/>
        <v>G - Nikki Kalkman</v>
      </c>
    </row>
    <row r="491" spans="1:5">
      <c r="A491" s="50" t="s">
        <v>17129</v>
      </c>
      <c r="C491" s="10" t="str">
        <f t="shared" si="7"/>
        <v>G - North East Arts Touring</v>
      </c>
    </row>
    <row r="492" spans="1:5">
      <c r="A492" s="50" t="s">
        <v>17551</v>
      </c>
      <c r="C492" s="10" t="str">
        <f t="shared" si="7"/>
        <v>G - North Edinburgh Arts Ltd</v>
      </c>
    </row>
    <row r="493" spans="1:5">
      <c r="A493" s="50" t="s">
        <v>6410</v>
      </c>
      <c r="C493" s="10" t="str">
        <f t="shared" si="7"/>
        <v>G - North Lands Creative Glass</v>
      </c>
      <c r="E493"/>
    </row>
    <row r="494" spans="1:5">
      <c r="A494" s="48" t="s">
        <v>17162</v>
      </c>
      <c r="B494" s="7" t="s">
        <v>17688</v>
      </c>
      <c r="C494" s="10" t="str">
        <f t="shared" si="7"/>
        <v>G - Northwords</v>
      </c>
    </row>
    <row r="495" spans="1:5">
      <c r="A495" s="50" t="s">
        <v>17688</v>
      </c>
      <c r="C495" s="10" t="str">
        <f t="shared" si="7"/>
        <v>G - Northwords</v>
      </c>
    </row>
    <row r="496" spans="1:5">
      <c r="A496" s="50" t="s">
        <v>6411</v>
      </c>
      <c r="C496" s="10" t="str">
        <f t="shared" si="7"/>
        <v>G - NVA (Europe) Limited</v>
      </c>
      <c r="E496"/>
    </row>
    <row r="497" spans="1:5">
      <c r="A497" s="48" t="s">
        <v>17461</v>
      </c>
      <c r="C497" s="10" t="str">
        <f t="shared" si="7"/>
        <v>G - Oceanallover Ltd</v>
      </c>
    </row>
    <row r="498" spans="1:5">
      <c r="A498" s="50" t="s">
        <v>17466</v>
      </c>
      <c r="C498" s="10" t="str">
        <f t="shared" si="7"/>
        <v>G - Oliver Braid</v>
      </c>
    </row>
    <row r="499" spans="1:5">
      <c r="A499" s="50" t="s">
        <v>17299</v>
      </c>
      <c r="C499" s="10" t="str">
        <f t="shared" si="7"/>
        <v>G - Once Were Farmers Ltd</v>
      </c>
    </row>
    <row r="500" spans="1:5">
      <c r="A500" s="50" t="s">
        <v>17505</v>
      </c>
      <c r="C500" s="10" t="str">
        <f t="shared" si="7"/>
        <v>G - Paper Doll Militia Limited</v>
      </c>
    </row>
    <row r="501" spans="1:5">
      <c r="A501" s="50" t="s">
        <v>6281</v>
      </c>
      <c r="C501" s="10" t="str">
        <f t="shared" si="7"/>
        <v>G - Paragon Ensemble</v>
      </c>
      <c r="E501"/>
    </row>
    <row r="502" spans="1:5">
      <c r="A502" s="48" t="s">
        <v>17157</v>
      </c>
      <c r="C502" s="10" t="str">
        <f t="shared" si="7"/>
        <v>G - Paraig MacNeill</v>
      </c>
    </row>
    <row r="503" spans="1:5">
      <c r="A503" s="50" t="s">
        <v>6977</v>
      </c>
      <c r="C503" s="10" t="str">
        <f t="shared" si="7"/>
        <v>G - Paul Musgrove</v>
      </c>
      <c r="E503"/>
    </row>
    <row r="504" spans="1:5">
      <c r="A504" s="48" t="s">
        <v>17293</v>
      </c>
      <c r="C504" s="10" t="str">
        <f t="shared" si="7"/>
        <v>G - PAWS (Phillip Taylor)</v>
      </c>
    </row>
    <row r="505" spans="1:5">
      <c r="A505" s="50" t="s">
        <v>6412</v>
      </c>
      <c r="C505" s="10" t="str">
        <f t="shared" si="7"/>
        <v>G - Peacock Visual Arts Limited</v>
      </c>
    </row>
    <row r="506" spans="1:5">
      <c r="A506" s="48" t="s">
        <v>17160</v>
      </c>
      <c r="C506" s="10" t="str">
        <f t="shared" si="7"/>
        <v>G - Peebles Orchestra</v>
      </c>
    </row>
    <row r="507" spans="1:5">
      <c r="A507" s="50" t="s">
        <v>17435</v>
      </c>
      <c r="C507" s="10" t="str">
        <f t="shared" si="7"/>
        <v>G - Penny Anderson</v>
      </c>
    </row>
    <row r="508" spans="1:5">
      <c r="A508" s="50" t="s">
        <v>6920</v>
      </c>
      <c r="C508" s="10" t="str">
        <f t="shared" si="7"/>
        <v>G - Perth Festival of the Arts Ltd</v>
      </c>
      <c r="E508"/>
    </row>
    <row r="509" spans="1:5">
      <c r="A509" s="48" t="s">
        <v>17643</v>
      </c>
      <c r="C509" s="10" t="str">
        <f t="shared" si="7"/>
        <v>G - Peter Lannon</v>
      </c>
    </row>
    <row r="510" spans="1:5">
      <c r="A510" s="50" t="s">
        <v>6413</v>
      </c>
      <c r="C510" s="10" t="str">
        <f t="shared" si="7"/>
        <v>G - Pier Arts Centre</v>
      </c>
      <c r="E510"/>
    </row>
    <row r="511" spans="1:5">
      <c r="A511" s="48" t="s">
        <v>17067</v>
      </c>
      <c r="C511" s="10" t="str">
        <f t="shared" si="7"/>
        <v>G - Pinact</v>
      </c>
    </row>
    <row r="512" spans="1:5">
      <c r="A512" s="50" t="s">
        <v>17197</v>
      </c>
      <c r="C512" s="10" t="str">
        <f t="shared" si="7"/>
        <v>G - Pinkie Maclure</v>
      </c>
    </row>
    <row r="513" spans="1:5">
      <c r="A513" s="50" t="s">
        <v>17359</v>
      </c>
      <c r="C513" s="10" t="str">
        <f t="shared" si="7"/>
        <v>G - Pirate Productions Limited</v>
      </c>
    </row>
    <row r="514" spans="1:5">
      <c r="A514" s="50" t="s">
        <v>6414</v>
      </c>
      <c r="C514" s="10" t="str">
        <f t="shared" si="7"/>
        <v>G - Pitlochry Festival Theatre</v>
      </c>
      <c r="E514"/>
    </row>
    <row r="515" spans="1:5">
      <c r="A515" s="48" t="s">
        <v>6444</v>
      </c>
      <c r="C515" s="10" t="str">
        <f t="shared" ref="C515:C578" si="8">IF(LEN(TRIM(CLEAN($B:$B)))&gt;0,TRIM(CLEAN($B:$B)),TRIM(CLEAN($A:$A)))</f>
        <v>G - Plan B Collaborative Theatre Ltd</v>
      </c>
    </row>
    <row r="516" spans="1:5">
      <c r="A516" s="48" t="s">
        <v>6415</v>
      </c>
      <c r="C516" s="10" t="str">
        <f t="shared" si="8"/>
        <v>G - Playwrights Studio CCS</v>
      </c>
      <c r="E516"/>
    </row>
    <row r="517" spans="1:5">
      <c r="A517" s="48" t="s">
        <v>17356</v>
      </c>
      <c r="C517" s="10" t="str">
        <f t="shared" si="8"/>
        <v>G - Poorboy Ltd</v>
      </c>
    </row>
    <row r="518" spans="1:5">
      <c r="A518" s="50" t="s">
        <v>6934</v>
      </c>
      <c r="B518" s="7" t="s">
        <v>17312</v>
      </c>
      <c r="C518" s="10" t="str">
        <f t="shared" si="8"/>
        <v>G - Proiseact nan Ealan</v>
      </c>
      <c r="E518"/>
    </row>
    <row r="519" spans="1:5">
      <c r="A519" s="48" t="s">
        <v>17312</v>
      </c>
      <c r="C519" s="10" t="str">
        <f t="shared" si="8"/>
        <v>G - Proiseact nan Ealan</v>
      </c>
    </row>
    <row r="520" spans="1:5">
      <c r="A520" s="50" t="s">
        <v>17130</v>
      </c>
      <c r="C520" s="10" t="str">
        <f t="shared" si="8"/>
        <v>G - Project Ability</v>
      </c>
    </row>
    <row r="521" spans="1:5">
      <c r="A521" s="50" t="s">
        <v>17318</v>
      </c>
      <c r="C521" s="10" t="str">
        <f t="shared" si="8"/>
        <v>G - PRSF (PRS for Music Foundation)</v>
      </c>
    </row>
    <row r="522" spans="1:5">
      <c r="A522" s="50" t="s">
        <v>6416</v>
      </c>
      <c r="C522" s="10" t="str">
        <f t="shared" si="8"/>
        <v>G - Publishing Scotland</v>
      </c>
    </row>
    <row r="523" spans="1:5">
      <c r="A523" s="48" t="s">
        <v>17254</v>
      </c>
      <c r="C523" s="10" t="str">
        <f t="shared" si="8"/>
        <v>G - Pulteneytown PeoplesÔÇÖ Project</v>
      </c>
    </row>
    <row r="524" spans="1:5">
      <c r="A524" s="50" t="s">
        <v>6417</v>
      </c>
      <c r="C524" s="10" t="str">
        <f t="shared" si="8"/>
        <v>G - Puppet Animation Scotland Limited</v>
      </c>
      <c r="E524"/>
    </row>
    <row r="525" spans="1:5">
      <c r="A525" s="48" t="s">
        <v>17468</v>
      </c>
      <c r="C525" s="10" t="str">
        <f t="shared" si="8"/>
        <v>G - Puppet State Theatre Company</v>
      </c>
    </row>
    <row r="526" spans="1:5">
      <c r="A526" s="50" t="s">
        <v>16996</v>
      </c>
      <c r="C526" s="10" t="str">
        <f t="shared" si="8"/>
        <v>G - Queensland Folk Federation Incorporated</v>
      </c>
    </row>
    <row r="527" spans="1:5">
      <c r="A527" s="50" t="s">
        <v>17264</v>
      </c>
      <c r="C527" s="10" t="str">
        <f t="shared" si="8"/>
        <v>G - Rachael Bradley</v>
      </c>
    </row>
    <row r="528" spans="1:5">
      <c r="A528" s="50" t="s">
        <v>6352</v>
      </c>
      <c r="C528" s="10" t="str">
        <f t="shared" si="8"/>
        <v>G - Rachael MacIntyre</v>
      </c>
      <c r="E528"/>
    </row>
    <row r="529" spans="1:5">
      <c r="A529" s="48" t="s">
        <v>17590</v>
      </c>
      <c r="C529" s="10" t="str">
        <f t="shared" si="8"/>
        <v>G - Rachel Colles</v>
      </c>
    </row>
    <row r="530" spans="1:5">
      <c r="A530" s="50" t="s">
        <v>17470</v>
      </c>
      <c r="C530" s="10" t="str">
        <f t="shared" si="8"/>
        <v>G - Rachel Levine</v>
      </c>
    </row>
    <row r="531" spans="1:5">
      <c r="A531" s="50" t="s">
        <v>17275</v>
      </c>
      <c r="C531" s="10" t="str">
        <f t="shared" si="8"/>
        <v>G - Rachel Maclean</v>
      </c>
    </row>
    <row r="532" spans="1:5">
      <c r="A532" s="50" t="s">
        <v>17513</v>
      </c>
      <c r="C532" s="10" t="str">
        <f t="shared" si="8"/>
        <v>G - Rachel Newton</v>
      </c>
    </row>
    <row r="533" spans="1:5">
      <c r="A533" s="50" t="s">
        <v>17418</v>
      </c>
      <c r="C533" s="10" t="str">
        <f t="shared" si="8"/>
        <v>G - Rally &amp; Broad (McCrum &amp; Lindsay)</v>
      </c>
    </row>
    <row r="534" spans="1:5">
      <c r="A534" s="50" t="s">
        <v>17059</v>
      </c>
      <c r="C534" s="10" t="str">
        <f t="shared" si="8"/>
        <v>G - Ramesh Meyyappan Productions</v>
      </c>
    </row>
    <row r="535" spans="1:5">
      <c r="A535" s="50" t="s">
        <v>17570</v>
      </c>
      <c r="C535" s="10" t="str">
        <f t="shared" si="8"/>
        <v>G - Random Accomplice</v>
      </c>
    </row>
    <row r="536" spans="1:5">
      <c r="A536" s="50" t="s">
        <v>17131</v>
      </c>
      <c r="C536" s="10" t="str">
        <f t="shared" si="8"/>
        <v>G - Rapture Theatre Company</v>
      </c>
    </row>
    <row r="537" spans="1:5">
      <c r="A537" s="50" t="s">
        <v>16820</v>
      </c>
      <c r="C537" s="10" t="str">
        <f t="shared" si="8"/>
        <v>G - Rayo Verde Editorial</v>
      </c>
    </row>
    <row r="538" spans="1:5">
      <c r="A538" s="50" t="s">
        <v>17281</v>
      </c>
      <c r="C538" s="10" t="str">
        <f t="shared" si="8"/>
        <v>G - Really Interesting Objects (RIO) ltd</v>
      </c>
    </row>
    <row r="539" spans="1:5">
      <c r="A539" s="50" t="s">
        <v>6942</v>
      </c>
      <c r="C539" s="10" t="str">
        <f t="shared" si="8"/>
        <v>G - Rebecca Anson</v>
      </c>
      <c r="E539"/>
    </row>
    <row r="540" spans="1:5">
      <c r="A540" s="48" t="s">
        <v>17153</v>
      </c>
      <c r="C540" s="10" t="str">
        <f t="shared" si="8"/>
        <v>G - Rebecca Cameron</v>
      </c>
    </row>
    <row r="541" spans="1:5">
      <c r="A541" s="50" t="s">
        <v>17416</v>
      </c>
      <c r="C541" s="10" t="str">
        <f t="shared" si="8"/>
        <v>G - Rebecca Wilcox</v>
      </c>
    </row>
    <row r="542" spans="1:5">
      <c r="A542" s="50" t="s">
        <v>17058</v>
      </c>
      <c r="C542" s="10" t="str">
        <f t="shared" si="8"/>
        <v>G - Red Bridge Arts CIC</v>
      </c>
    </row>
    <row r="543" spans="1:5">
      <c r="A543" s="50" t="s">
        <v>6418</v>
      </c>
      <c r="C543" s="10" t="str">
        <f t="shared" si="8"/>
        <v>G - Red Note Ensemble</v>
      </c>
      <c r="E543"/>
    </row>
    <row r="544" spans="1:5">
      <c r="A544" s="48" t="s">
        <v>17132</v>
      </c>
      <c r="C544" s="10" t="str">
        <f t="shared" si="8"/>
        <v>G - Regional Screen Scotland</v>
      </c>
    </row>
    <row r="545" spans="1:5">
      <c r="A545" s="50" t="s">
        <v>17243</v>
      </c>
      <c r="C545" s="10" t="str">
        <f t="shared" si="8"/>
        <v>G - Rhubaba Gallery and Studios</v>
      </c>
    </row>
    <row r="546" spans="1:5">
      <c r="A546" s="50" t="s">
        <v>17381</v>
      </c>
      <c r="C546" s="10" t="str">
        <f t="shared" si="8"/>
        <v>G - Richard Ashrowan</v>
      </c>
    </row>
    <row r="547" spans="1:5">
      <c r="A547" s="50" t="s">
        <v>17594</v>
      </c>
      <c r="C547" s="10" t="str">
        <f t="shared" si="8"/>
        <v>G - Richard Kass</v>
      </c>
    </row>
    <row r="548" spans="1:5">
      <c r="A548" s="50" t="s">
        <v>17583</v>
      </c>
      <c r="C548" s="10" t="str">
        <f t="shared" si="8"/>
        <v>G - Rick Conte</v>
      </c>
    </row>
    <row r="549" spans="1:5">
      <c r="A549" s="50" t="s">
        <v>17558</v>
      </c>
      <c r="C549" s="10" t="str">
        <f t="shared" si="8"/>
        <v>G - Right Lines Production</v>
      </c>
    </row>
    <row r="550" spans="1:5">
      <c r="A550" s="50" t="s">
        <v>16904</v>
      </c>
      <c r="C550" s="10" t="str">
        <f t="shared" si="8"/>
        <v>G - Robbie Synge</v>
      </c>
    </row>
    <row r="551" spans="1:5">
      <c r="A551" s="50" t="s">
        <v>17521</v>
      </c>
      <c r="C551" s="10" t="str">
        <f t="shared" si="8"/>
        <v>G - Robert Gordon University - Aberdeen</v>
      </c>
    </row>
    <row r="552" spans="1:5">
      <c r="A552" s="50" t="s">
        <v>17549</v>
      </c>
      <c r="C552" s="10" t="str">
        <f t="shared" si="8"/>
        <v>G - Robert Hubbert</v>
      </c>
    </row>
    <row r="553" spans="1:5">
      <c r="A553" s="50" t="s">
        <v>17166</v>
      </c>
      <c r="C553" s="10" t="str">
        <f t="shared" si="8"/>
        <v>G - Robert Kenyon</v>
      </c>
    </row>
    <row r="554" spans="1:5">
      <c r="A554" s="50" t="s">
        <v>6955</v>
      </c>
      <c r="C554" s="10" t="str">
        <f t="shared" si="8"/>
        <v>G - Robert P Heaslip</v>
      </c>
      <c r="E554"/>
    </row>
    <row r="555" spans="1:5">
      <c r="A555" s="48" t="s">
        <v>17703</v>
      </c>
      <c r="C555" s="10" t="str">
        <f t="shared" si="8"/>
        <v>G - Robert Powell</v>
      </c>
    </row>
    <row r="556" spans="1:5">
      <c r="A556" s="50" t="s">
        <v>17161</v>
      </c>
      <c r="C556" s="10" t="str">
        <f t="shared" si="8"/>
        <v>G - Robert Rae</v>
      </c>
    </row>
    <row r="557" spans="1:5">
      <c r="A557" s="50" t="s">
        <v>6926</v>
      </c>
      <c r="C557" s="10" t="str">
        <f t="shared" si="8"/>
        <v>G - Rosana Cade</v>
      </c>
      <c r="E557"/>
    </row>
    <row r="558" spans="1:5">
      <c r="A558" s="48" t="s">
        <v>17105</v>
      </c>
      <c r="C558" s="10" t="str">
        <f t="shared" si="8"/>
        <v>G - Rosemary Hogarth</v>
      </c>
    </row>
    <row r="559" spans="1:5">
      <c r="A559" s="50" t="s">
        <v>17645</v>
      </c>
      <c r="C559" s="10" t="str">
        <f t="shared" si="8"/>
        <v>G - Rosie Kay Dance Company</v>
      </c>
    </row>
    <row r="560" spans="1:5">
      <c r="A560" s="50" t="s">
        <v>6345</v>
      </c>
      <c r="C560" s="10" t="str">
        <f t="shared" si="8"/>
        <v>G - Ross Ainslie &amp; Jarlath Henderson</v>
      </c>
      <c r="E560"/>
    </row>
    <row r="561" spans="1:5">
      <c r="A561" s="48" t="s">
        <v>17262</v>
      </c>
      <c r="C561" s="10" t="str">
        <f t="shared" si="8"/>
        <v>G - Ross Cooper</v>
      </c>
    </row>
    <row r="562" spans="1:5">
      <c r="A562" s="50" t="s">
        <v>17691</v>
      </c>
      <c r="C562" s="10" t="str">
        <f t="shared" si="8"/>
        <v>G - Royal Botanic Garden</v>
      </c>
    </row>
    <row r="563" spans="1:5">
      <c r="A563" s="50" t="s">
        <v>6985</v>
      </c>
      <c r="C563" s="10" t="str">
        <f t="shared" si="8"/>
        <v>G - Royal Incorporation of Architects in Scotland</v>
      </c>
      <c r="E563"/>
    </row>
    <row r="564" spans="1:5">
      <c r="A564" s="48" t="s">
        <v>6419</v>
      </c>
      <c r="C564" s="10" t="str">
        <f t="shared" si="8"/>
        <v>G - Royal Lyceum Theatre Company Limited</v>
      </c>
      <c r="E564"/>
    </row>
    <row r="565" spans="1:5">
      <c r="A565" s="48" t="s">
        <v>6274</v>
      </c>
      <c r="C565" s="10" t="str">
        <f t="shared" si="8"/>
        <v>G - Roy's Iron DNA</v>
      </c>
      <c r="E565"/>
    </row>
    <row r="566" spans="1:5">
      <c r="A566" s="48" t="s">
        <v>16816</v>
      </c>
      <c r="C566" s="10" t="str">
        <f t="shared" si="8"/>
        <v>G - Ryan Van Winkle</v>
      </c>
    </row>
    <row r="567" spans="1:5">
      <c r="A567" s="50" t="s">
        <v>17154</v>
      </c>
      <c r="C567" s="10" t="str">
        <f t="shared" si="8"/>
        <v>G - Saffy Setohy</v>
      </c>
    </row>
    <row r="568" spans="1:5">
      <c r="A568" s="50" t="s">
        <v>17182</v>
      </c>
      <c r="C568" s="10" t="str">
        <f t="shared" si="8"/>
        <v>G - Sally Owen</v>
      </c>
    </row>
    <row r="569" spans="1:5">
      <c r="A569" s="50" t="s">
        <v>6914</v>
      </c>
      <c r="C569" s="10" t="str">
        <f t="shared" si="8"/>
        <v>G - Sally-Ann Provan</v>
      </c>
      <c r="E569"/>
    </row>
    <row r="570" spans="1:5">
      <c r="A570" s="48" t="s">
        <v>17316</v>
      </c>
      <c r="C570" s="10" t="str">
        <f t="shared" si="8"/>
        <v>G - Saltire Society (Jim Tough)</v>
      </c>
    </row>
    <row r="571" spans="1:5">
      <c r="A571" s="50" t="s">
        <v>17338</v>
      </c>
      <c r="C571" s="10" t="str">
        <f t="shared" si="8"/>
        <v>G - Sam Rowe</v>
      </c>
    </row>
    <row r="572" spans="1:5">
      <c r="A572" s="50" t="s">
        <v>17706</v>
      </c>
      <c r="C572" s="10" t="str">
        <f t="shared" si="8"/>
        <v>G - Sandstone Press Limited</v>
      </c>
    </row>
    <row r="573" spans="1:5">
      <c r="A573" s="50" t="s">
        <v>17577</v>
      </c>
      <c r="C573" s="10" t="str">
        <f t="shared" si="8"/>
        <v>G - Sara Barker</v>
      </c>
    </row>
    <row r="574" spans="1:5">
      <c r="A574" s="50" t="s">
        <v>17531</v>
      </c>
      <c r="C574" s="10" t="str">
        <f t="shared" si="8"/>
        <v>G - Sara Brennan</v>
      </c>
    </row>
    <row r="575" spans="1:5">
      <c r="A575" s="50" t="s">
        <v>17450</v>
      </c>
      <c r="C575" s="10" t="str">
        <f t="shared" si="8"/>
        <v>G - Sara Shaarawi</v>
      </c>
    </row>
    <row r="576" spans="1:5">
      <c r="A576" s="50" t="s">
        <v>17698</v>
      </c>
      <c r="C576" s="10" t="str">
        <f t="shared" si="8"/>
        <v>G - Saraband (Scotland) Ltd</v>
      </c>
    </row>
    <row r="577" spans="1:5">
      <c r="A577" s="50" t="s">
        <v>6291</v>
      </c>
      <c r="C577" s="10" t="str">
        <f t="shared" si="8"/>
        <v>G - Sarah Kenchington</v>
      </c>
      <c r="E577"/>
    </row>
    <row r="578" spans="1:5">
      <c r="A578" s="48" t="s">
        <v>17222</v>
      </c>
      <c r="C578" s="10" t="str">
        <f t="shared" si="8"/>
        <v>G - Sarah Lowndes</v>
      </c>
    </row>
    <row r="579" spans="1:5">
      <c r="A579" s="50" t="s">
        <v>17327</v>
      </c>
      <c r="C579" s="10" t="str">
        <f t="shared" ref="C579:C642" si="9">IF(LEN(TRIM(CLEAN($B:$B)))&gt;0,TRIM(CLEAN($B:$B)),TRIM(CLEAN($A:$A)))</f>
        <v>G - SCAN (Scotland's Contemporary Arts Network)</v>
      </c>
    </row>
    <row r="580" spans="1:5">
      <c r="A580" s="50" t="s">
        <v>17432</v>
      </c>
      <c r="C580" s="10" t="str">
        <f t="shared" si="9"/>
        <v>G - Scotland Loves Animation</v>
      </c>
    </row>
    <row r="581" spans="1:5">
      <c r="A581" s="50" t="s">
        <v>17377</v>
      </c>
      <c r="C581" s="10" t="str">
        <f t="shared" si="9"/>
        <v>G - Scots Music Group</v>
      </c>
    </row>
    <row r="582" spans="1:5">
      <c r="A582" s="50" t="s">
        <v>17332</v>
      </c>
      <c r="C582" s="10" t="str">
        <f t="shared" si="9"/>
        <v>G - Scott McCracken</v>
      </c>
    </row>
    <row r="583" spans="1:5">
      <c r="A583" s="50" t="s">
        <v>17430</v>
      </c>
      <c r="C583" s="10" t="str">
        <f t="shared" si="9"/>
        <v>G - Scott Paterson</v>
      </c>
    </row>
    <row r="584" spans="1:5">
      <c r="A584" s="50" t="s">
        <v>6967</v>
      </c>
      <c r="C584" s="10" t="str">
        <f t="shared" si="9"/>
        <v>G - Scott Wood Band</v>
      </c>
      <c r="E584"/>
    </row>
    <row r="585" spans="1:5">
      <c r="A585" s="48" t="s">
        <v>6420</v>
      </c>
      <c r="C585" s="10" t="str">
        <f t="shared" si="9"/>
        <v>G - Scottish Book Trust</v>
      </c>
      <c r="E585"/>
    </row>
    <row r="586" spans="1:5">
      <c r="A586" s="48" t="s">
        <v>6351</v>
      </c>
      <c r="C586" s="10" t="str">
        <f t="shared" si="9"/>
        <v>G - Scottish Dance Theatre</v>
      </c>
      <c r="E586"/>
    </row>
    <row r="587" spans="1:5">
      <c r="A587" s="48" t="s">
        <v>6421</v>
      </c>
      <c r="C587" s="10" t="str">
        <f t="shared" si="9"/>
        <v>G - Scottish Ensemble</v>
      </c>
      <c r="E587"/>
    </row>
    <row r="588" spans="1:5">
      <c r="A588" s="48" t="s">
        <v>17133</v>
      </c>
      <c r="C588" s="10" t="str">
        <f t="shared" si="9"/>
        <v>G - Scottish Film Limited ( Film Hub Scotland )</v>
      </c>
    </row>
    <row r="589" spans="1:5">
      <c r="A589" s="50" t="s">
        <v>16834</v>
      </c>
      <c r="C589" s="10" t="str">
        <f t="shared" si="9"/>
        <v>G - Scottish Jazz Federation</v>
      </c>
    </row>
    <row r="590" spans="1:5">
      <c r="A590" s="50" t="s">
        <v>17348</v>
      </c>
      <c r="C590" s="10" t="str">
        <f t="shared" si="9"/>
        <v>G - Scottish Mental Health Arts &amp; Film Festival (SMHAFF)</v>
      </c>
    </row>
    <row r="591" spans="1:5">
      <c r="A591" s="50" t="s">
        <v>17174</v>
      </c>
      <c r="C591" s="10" t="str">
        <f t="shared" si="9"/>
        <v>G - Scottish Music Industry Association</v>
      </c>
    </row>
    <row r="592" spans="1:5">
      <c r="A592" s="50" t="s">
        <v>6422</v>
      </c>
      <c r="C592" s="10" t="str">
        <f t="shared" si="9"/>
        <v>G - Scottish Music Information Cen</v>
      </c>
      <c r="E592"/>
    </row>
    <row r="593" spans="1:5">
      <c r="A593" s="48" t="s">
        <v>17134</v>
      </c>
      <c r="C593" s="10" t="str">
        <f t="shared" si="9"/>
        <v>G - Scottish National Jazz Orchestra</v>
      </c>
    </row>
    <row r="594" spans="1:5">
      <c r="A594" s="50" t="s">
        <v>6423</v>
      </c>
      <c r="C594" s="10" t="str">
        <f t="shared" si="9"/>
        <v>G - Scottish Poetry Library</v>
      </c>
      <c r="E594"/>
    </row>
    <row r="595" spans="1:5">
      <c r="A595" s="48" t="s">
        <v>17164</v>
      </c>
      <c r="C595" s="10" t="str">
        <f t="shared" si="9"/>
        <v>G - Scottish Prison Arts Network</v>
      </c>
    </row>
    <row r="596" spans="1:5">
      <c r="A596" s="50" t="s">
        <v>17303</v>
      </c>
      <c r="C596" s="10" t="str">
        <f t="shared" si="9"/>
        <v>G - Scottish Queer International Film Festival</v>
      </c>
    </row>
    <row r="597" spans="1:5">
      <c r="A597" s="50" t="s">
        <v>17414</v>
      </c>
      <c r="C597" s="10" t="str">
        <f t="shared" si="9"/>
        <v>G - Scottish Review of Books</v>
      </c>
    </row>
    <row r="598" spans="1:5">
      <c r="A598" s="50" t="s">
        <v>17257</v>
      </c>
      <c r="C598" s="10" t="str">
        <f t="shared" si="9"/>
        <v>G - Scottish Saxophone Ensemble</v>
      </c>
    </row>
    <row r="599" spans="1:5">
      <c r="A599" s="50" t="s">
        <v>16849</v>
      </c>
      <c r="C599" s="10" t="str">
        <f t="shared" si="9"/>
        <v>G - Scottish Sculpture Workshop</v>
      </c>
    </row>
    <row r="600" spans="1:5">
      <c r="A600" s="50" t="s">
        <v>6424</v>
      </c>
      <c r="B600" s="7" t="s">
        <v>16849</v>
      </c>
      <c r="C600" s="10" t="str">
        <f t="shared" si="9"/>
        <v>G - Scottish Sculpture Workshop</v>
      </c>
      <c r="E600"/>
    </row>
    <row r="601" spans="1:5">
      <c r="A601" s="48" t="s">
        <v>17011</v>
      </c>
      <c r="C601" s="10" t="str">
        <f t="shared" si="9"/>
        <v>G - Scottish Universities International Summer School</v>
      </c>
    </row>
    <row r="602" spans="1:5">
      <c r="A602" s="50" t="s">
        <v>17135</v>
      </c>
      <c r="C602" s="10" t="str">
        <f t="shared" si="9"/>
        <v>G - Scottish Youth Dance (Y Dance)</v>
      </c>
    </row>
    <row r="603" spans="1:5">
      <c r="A603" s="50" t="s">
        <v>17566</v>
      </c>
      <c r="C603" s="10" t="str">
        <f t="shared" si="9"/>
        <v>G - Seall</v>
      </c>
    </row>
    <row r="604" spans="1:5">
      <c r="A604" s="50" t="s">
        <v>17607</v>
      </c>
      <c r="C604" s="10" t="str">
        <f t="shared" si="9"/>
        <v>G - Sean McLaughlin</v>
      </c>
    </row>
    <row r="605" spans="1:5">
      <c r="A605" s="50" t="s">
        <v>6943</v>
      </c>
      <c r="C605" s="10" t="str">
        <f t="shared" si="9"/>
        <v>G - Seraphim Trio</v>
      </c>
      <c r="E605"/>
    </row>
    <row r="606" spans="1:5">
      <c r="A606" s="48" t="s">
        <v>17388</v>
      </c>
      <c r="C606" s="10" t="str">
        <f t="shared" si="9"/>
        <v>G - Shane Connolly</v>
      </c>
    </row>
    <row r="607" spans="1:5">
      <c r="A607" s="50" t="s">
        <v>6425</v>
      </c>
      <c r="C607" s="10" t="str">
        <f t="shared" si="9"/>
        <v>G - Shetland Arts Development Agency</v>
      </c>
      <c r="E607"/>
    </row>
    <row r="608" spans="1:5">
      <c r="A608" s="48" t="s">
        <v>6892</v>
      </c>
      <c r="B608" s="7" t="s">
        <v>17716</v>
      </c>
      <c r="C608" s="10" t="str">
        <f t="shared" si="9"/>
        <v>G - Shetland Folk Festival</v>
      </c>
      <c r="E608"/>
    </row>
    <row r="609" spans="1:5">
      <c r="A609" s="48" t="s">
        <v>17547</v>
      </c>
      <c r="C609" s="10" t="str">
        <f t="shared" si="9"/>
        <v>G - Shetland Folk Festival Society</v>
      </c>
    </row>
    <row r="610" spans="1:5">
      <c r="A610" s="50" t="s">
        <v>6910</v>
      </c>
      <c r="C610" s="10" t="str">
        <f t="shared" si="9"/>
        <v>G - Shetland Jazz Club</v>
      </c>
      <c r="E610"/>
    </row>
    <row r="611" spans="1:5">
      <c r="A611" s="48" t="s">
        <v>17313</v>
      </c>
      <c r="C611" s="10" t="str">
        <f t="shared" si="9"/>
        <v>G - Shooglenifty Ltd</v>
      </c>
    </row>
    <row r="612" spans="1:5">
      <c r="A612" s="50" t="s">
        <v>17657</v>
      </c>
      <c r="C612" s="10" t="str">
        <f t="shared" si="9"/>
        <v>G - Sianna Bruce</v>
      </c>
    </row>
    <row r="613" spans="1:5">
      <c r="A613" s="50" t="s">
        <v>17233</v>
      </c>
      <c r="C613" s="10" t="str">
        <f t="shared" si="9"/>
        <v>G - Sidmouth Folk Week Productions Ltd</v>
      </c>
    </row>
    <row r="614" spans="1:5">
      <c r="A614" s="50" t="s">
        <v>6929</v>
      </c>
      <c r="C614" s="10" t="str">
        <f t="shared" si="9"/>
        <v>G - Simon Fildes (Goat Media Limited)</v>
      </c>
      <c r="E614"/>
    </row>
    <row r="615" spans="1:5">
      <c r="A615" s="48" t="s">
        <v>17571</v>
      </c>
      <c r="C615" s="10" t="str">
        <f t="shared" si="9"/>
        <v>G - Simon Thoumire [and Ian Carr]</v>
      </c>
    </row>
    <row r="616" spans="1:5">
      <c r="A616" s="50" t="s">
        <v>17670</v>
      </c>
      <c r="C616" s="10" t="str">
        <f t="shared" si="9"/>
        <v>G - Siobhan Miller</v>
      </c>
    </row>
    <row r="617" spans="1:5">
      <c r="A617" s="50" t="s">
        <v>17228</v>
      </c>
      <c r="C617" s="10" t="str">
        <f t="shared" si="9"/>
        <v>G - Skye Reynolds</v>
      </c>
    </row>
    <row r="618" spans="1:5">
      <c r="A618" s="50" t="s">
        <v>17337</v>
      </c>
      <c r="C618" s="10" t="str">
        <f t="shared" si="9"/>
        <v>G - Small is Beautiful</v>
      </c>
    </row>
    <row r="619" spans="1:5">
      <c r="A619" s="50" t="s">
        <v>17519</v>
      </c>
      <c r="C619" s="10" t="str">
        <f t="shared" si="9"/>
        <v>G - Soisgeul (The Gaelic Gospel Choir)</v>
      </c>
    </row>
    <row r="620" spans="1:5">
      <c r="A620" s="50" t="s">
        <v>17097</v>
      </c>
      <c r="C620" s="10" t="str">
        <f t="shared" si="9"/>
        <v>G - Solar Bear</v>
      </c>
    </row>
    <row r="621" spans="1:5">
      <c r="A621" s="50" t="s">
        <v>6975</v>
      </c>
      <c r="C621" s="10" t="str">
        <f t="shared" si="9"/>
        <v>G - Solas Festival</v>
      </c>
      <c r="E621"/>
    </row>
    <row r="622" spans="1:5">
      <c r="A622" s="48" t="s">
        <v>17454</v>
      </c>
      <c r="C622" s="10" t="str">
        <f t="shared" si="9"/>
        <v>G - sonADA</v>
      </c>
    </row>
    <row r="623" spans="1:5">
      <c r="A623" s="50" t="s">
        <v>17211</v>
      </c>
      <c r="C623" s="10" t="str">
        <f t="shared" si="9"/>
        <v>G - Sophie Ferguson</v>
      </c>
    </row>
    <row r="624" spans="1:5">
      <c r="A624" s="50" t="s">
        <v>6989</v>
      </c>
      <c r="C624" s="10" t="str">
        <f t="shared" si="9"/>
        <v>G - Sound Festival</v>
      </c>
      <c r="E624"/>
    </row>
    <row r="625" spans="1:5">
      <c r="A625" s="48" t="s">
        <v>7000</v>
      </c>
      <c r="C625" s="10" t="str">
        <f t="shared" si="9"/>
        <v>G - South Lanarkshire Council</v>
      </c>
      <c r="E625"/>
    </row>
    <row r="626" spans="1:5">
      <c r="A626" s="48" t="s">
        <v>6911</v>
      </c>
      <c r="C626" s="10" t="str">
        <f t="shared" si="9"/>
        <v>G - Spring Fling Open Studios CIC</v>
      </c>
      <c r="E626"/>
    </row>
    <row r="627" spans="1:5">
      <c r="A627" s="48" t="s">
        <v>17072</v>
      </c>
      <c r="C627" s="10" t="str">
        <f t="shared" si="9"/>
        <v>G - St Andrews Voices</v>
      </c>
    </row>
    <row r="628" spans="1:5">
      <c r="A628" s="50" t="s">
        <v>6426</v>
      </c>
      <c r="C628" s="10" t="str">
        <f t="shared" si="9"/>
        <v>G - St Magnus Festival Ltd</v>
      </c>
      <c r="E628"/>
    </row>
    <row r="629" spans="1:5">
      <c r="A629" s="48" t="s">
        <v>17628</v>
      </c>
      <c r="C629" s="10" t="str">
        <f t="shared" si="9"/>
        <v>G - Stammer Productions (Colette Sadler)</v>
      </c>
    </row>
    <row r="630" spans="1:5">
      <c r="A630" s="50" t="s">
        <v>17240</v>
      </c>
      <c r="C630" s="10" t="str">
        <f t="shared" si="9"/>
        <v>G - Stanza Scotlands' Poetry Festival</v>
      </c>
    </row>
    <row r="631" spans="1:5">
      <c r="A631" s="50" t="s">
        <v>17253</v>
      </c>
      <c r="C631" s="10" t="str">
        <f t="shared" si="9"/>
        <v>G - Starcatchers Productions Ltd</v>
      </c>
    </row>
    <row r="632" spans="1:5">
      <c r="A632" s="50" t="s">
        <v>17136</v>
      </c>
      <c r="C632" s="10" t="str">
        <f t="shared" si="9"/>
        <v>G - Stellar Quines Ltd</v>
      </c>
    </row>
    <row r="633" spans="1:5">
      <c r="A633" s="50" t="s">
        <v>16808</v>
      </c>
      <c r="C633" s="10" t="str">
        <f t="shared" si="9"/>
        <v>G - Stephanie Green</v>
      </c>
    </row>
    <row r="634" spans="1:5">
      <c r="A634" s="50" t="s">
        <v>17512</v>
      </c>
      <c r="C634" s="10" t="str">
        <f t="shared" si="9"/>
        <v>G - Stephanie Mann</v>
      </c>
    </row>
    <row r="635" spans="1:5">
      <c r="A635" s="50" t="s">
        <v>17241</v>
      </c>
      <c r="C635" s="10" t="str">
        <f t="shared" si="9"/>
        <v>G - Stephen Hurrel</v>
      </c>
    </row>
    <row r="636" spans="1:5">
      <c r="A636" s="50" t="s">
        <v>6944</v>
      </c>
      <c r="C636" s="10" t="str">
        <f t="shared" si="9"/>
        <v>G - Steven Fraser</v>
      </c>
      <c r="E636"/>
    </row>
    <row r="637" spans="1:5">
      <c r="A637" s="48" t="s">
        <v>17199</v>
      </c>
      <c r="C637" s="10" t="str">
        <f t="shared" si="9"/>
        <v>G - Stewart Ennis</v>
      </c>
    </row>
    <row r="638" spans="1:5">
      <c r="A638" s="50" t="s">
        <v>16978</v>
      </c>
      <c r="C638" s="10" t="str">
        <f t="shared" si="9"/>
        <v>G - Stillmotion Productions Ltd</v>
      </c>
    </row>
    <row r="639" spans="1:5">
      <c r="A639" s="50" t="s">
        <v>17283</v>
      </c>
      <c r="C639" s="10" t="str">
        <f t="shared" si="9"/>
        <v>G - Stills Gallery</v>
      </c>
    </row>
    <row r="640" spans="1:5">
      <c r="A640" s="50" t="s">
        <v>17194</v>
      </c>
      <c r="C640" s="10" t="str">
        <f t="shared" si="9"/>
        <v>G - Stoirm Og (Elspeth Turner)</v>
      </c>
    </row>
    <row r="641" spans="1:5">
      <c r="A641" s="50" t="s">
        <v>6888</v>
      </c>
      <c r="C641" s="10" t="str">
        <f t="shared" si="9"/>
        <v>G - Stonehaven Folk Festival</v>
      </c>
      <c r="E641"/>
    </row>
    <row r="642" spans="1:5">
      <c r="A642" s="48" t="s">
        <v>17595</v>
      </c>
      <c r="C642" s="10" t="str">
        <f t="shared" si="9"/>
        <v>G - Stoneyport Associates</v>
      </c>
    </row>
    <row r="643" spans="1:5">
      <c r="A643" s="50" t="s">
        <v>17477</v>
      </c>
      <c r="C643" s="10" t="str">
        <f t="shared" ref="C643:C706" si="10">IF(LEN(TRIM(CLEAN($B:$B)))&gt;0,TRIM(CLEAN($B:$B)),TRIM(CLEAN($A:$A)))</f>
        <v>G - Strathpeffer Pavilion Association</v>
      </c>
    </row>
    <row r="644" spans="1:5">
      <c r="A644" s="50" t="s">
        <v>17287</v>
      </c>
      <c r="C644" s="10" t="str">
        <f t="shared" si="10"/>
        <v>G - Su Grierson</v>
      </c>
    </row>
    <row r="645" spans="1:5">
      <c r="A645" s="50" t="s">
        <v>17196</v>
      </c>
      <c r="C645" s="10" t="str">
        <f t="shared" si="10"/>
        <v>G - Su-a Lee</v>
      </c>
    </row>
    <row r="646" spans="1:5">
      <c r="A646" s="50" t="s">
        <v>6904</v>
      </c>
      <c r="C646" s="10" t="str">
        <f t="shared" si="10"/>
        <v>G - Suiss</v>
      </c>
      <c r="E646"/>
    </row>
    <row r="647" spans="1:5">
      <c r="A647" s="48" t="s">
        <v>17276</v>
      </c>
      <c r="C647" s="10" t="str">
        <f t="shared" si="10"/>
        <v>G - Susan OÔÇÖByrne</v>
      </c>
    </row>
    <row r="648" spans="1:5">
      <c r="A648" s="50" t="s">
        <v>17310</v>
      </c>
      <c r="C648" s="10" t="str">
        <f t="shared" si="10"/>
        <v>G - Suzanne Briggs</v>
      </c>
    </row>
    <row r="649" spans="1:5">
      <c r="A649" s="50" t="s">
        <v>6895</v>
      </c>
      <c r="C649" s="10" t="str">
        <f t="shared" si="10"/>
        <v>G - Svetlana Dimcovic</v>
      </c>
      <c r="E649"/>
    </row>
    <row r="650" spans="1:5">
      <c r="A650" s="48" t="s">
        <v>17532</v>
      </c>
      <c r="C650" s="10" t="str">
        <f t="shared" si="10"/>
        <v>G - Swansea City Opera</v>
      </c>
    </row>
    <row r="651" spans="1:5">
      <c r="A651" s="50" t="s">
        <v>16851</v>
      </c>
      <c r="C651" s="10" t="str">
        <f t="shared" si="10"/>
        <v>G - Sybren Renema</v>
      </c>
    </row>
    <row r="652" spans="1:5">
      <c r="A652" s="50" t="s">
        <v>17098</v>
      </c>
      <c r="C652" s="10" t="str">
        <f t="shared" si="10"/>
        <v>G - TACTICAL A. U. LIMITED</v>
      </c>
    </row>
    <row r="653" spans="1:5">
      <c r="A653" s="50" t="s">
        <v>6427</v>
      </c>
      <c r="C653" s="10" t="str">
        <f t="shared" si="10"/>
        <v>G - Taigh Chearsabhagh Trust</v>
      </c>
      <c r="E653"/>
    </row>
    <row r="654" spans="1:5">
      <c r="A654" s="48" t="s">
        <v>17235</v>
      </c>
      <c r="C654" s="10" t="str">
        <f t="shared" si="10"/>
        <v>G - Take One Action Films</v>
      </c>
    </row>
    <row r="655" spans="1:5">
      <c r="A655" s="50" t="s">
        <v>17419</v>
      </c>
      <c r="C655" s="10" t="str">
        <f t="shared" si="10"/>
        <v>G - Talbot Rice Gallery</v>
      </c>
    </row>
    <row r="656" spans="1:5">
      <c r="A656" s="50" t="s">
        <v>17288</v>
      </c>
      <c r="C656" s="10" t="str">
        <f t="shared" si="10"/>
        <v>G - Tamasha Theatre Company</v>
      </c>
    </row>
    <row r="657" spans="1:5">
      <c r="A657" s="50" t="s">
        <v>6978</v>
      </c>
      <c r="C657" s="10" t="str">
        <f t="shared" si="10"/>
        <v>G - Tamsyn Russell</v>
      </c>
      <c r="E657"/>
    </row>
    <row r="658" spans="1:5">
      <c r="A658" s="48" t="s">
        <v>17309</v>
      </c>
      <c r="C658" s="10" t="str">
        <f t="shared" si="10"/>
        <v>G - Tania Czajka</v>
      </c>
    </row>
    <row r="659" spans="1:5">
      <c r="A659" s="50" t="s">
        <v>17202</v>
      </c>
      <c r="C659" s="10" t="str">
        <f t="shared" si="10"/>
        <v>G - Terra Incognita</v>
      </c>
    </row>
    <row r="660" spans="1:5">
      <c r="A660" s="50" t="s">
        <v>6428</v>
      </c>
      <c r="C660" s="10" t="str">
        <f t="shared" si="10"/>
        <v>G - The Arches Theatre</v>
      </c>
      <c r="E660"/>
    </row>
    <row r="661" spans="1:5">
      <c r="A661" s="48" t="s">
        <v>17490</v>
      </c>
      <c r="C661" s="10" t="str">
        <f t="shared" si="10"/>
        <v>G - The Bothy Project</v>
      </c>
    </row>
    <row r="662" spans="1:5">
      <c r="A662" s="50" t="s">
        <v>6429</v>
      </c>
      <c r="C662" s="10" t="str">
        <f t="shared" si="10"/>
        <v>G - The Common Guild</v>
      </c>
      <c r="E662"/>
    </row>
    <row r="663" spans="1:5">
      <c r="A663" s="48" t="s">
        <v>17252</v>
      </c>
      <c r="C663" s="10" t="str">
        <f t="shared" si="10"/>
        <v>G - The Cottier Projects</v>
      </c>
    </row>
    <row r="664" spans="1:5">
      <c r="A664" s="50" t="s">
        <v>17396</v>
      </c>
      <c r="C664" s="10" t="str">
        <f t="shared" si="10"/>
        <v>G - The Cumnock Tryst</v>
      </c>
    </row>
    <row r="665" spans="1:5">
      <c r="A665" s="50" t="s">
        <v>17446</v>
      </c>
      <c r="C665" s="10" t="str">
        <f t="shared" si="10"/>
        <v>G - The Drouth</v>
      </c>
    </row>
    <row r="666" spans="1:5">
      <c r="A666" s="50" t="s">
        <v>6280</v>
      </c>
      <c r="C666" s="10" t="str">
        <f t="shared" si="10"/>
        <v>G - The Fallen Angels Club Promotions</v>
      </c>
      <c r="E666"/>
    </row>
    <row r="667" spans="1:5">
      <c r="A667" s="48" t="s">
        <v>17200</v>
      </c>
      <c r="C667" s="10" t="str">
        <f t="shared" si="10"/>
        <v>G - The Forest SCIO</v>
      </c>
    </row>
    <row r="668" spans="1:5">
      <c r="A668" s="50" t="s">
        <v>6430</v>
      </c>
      <c r="C668" s="10" t="str">
        <f t="shared" si="10"/>
        <v>G - The Gaelic Books Council</v>
      </c>
      <c r="E668"/>
    </row>
    <row r="669" spans="1:5">
      <c r="A669" s="48" t="s">
        <v>17317</v>
      </c>
      <c r="C669" s="10" t="str">
        <f t="shared" si="10"/>
        <v>G - The Glad Cafe</v>
      </c>
    </row>
    <row r="670" spans="1:5">
      <c r="A670" s="50" t="s">
        <v>17417</v>
      </c>
      <c r="C670" s="10" t="str">
        <f t="shared" si="10"/>
        <v>G - The Glad Foundation</v>
      </c>
    </row>
    <row r="671" spans="1:5">
      <c r="A671" s="50" t="s">
        <v>16769</v>
      </c>
      <c r="C671" s="10" t="str">
        <f t="shared" si="10"/>
        <v>G - The Highland Institute for Contemporary Art (HICA)</v>
      </c>
    </row>
    <row r="672" spans="1:5">
      <c r="A672" s="50" t="s">
        <v>17238</v>
      </c>
      <c r="C672" s="10" t="str">
        <f t="shared" si="10"/>
        <v>G - The Hunt Collective</v>
      </c>
    </row>
    <row r="673" spans="1:5">
      <c r="A673" s="50" t="s">
        <v>6887</v>
      </c>
      <c r="C673" s="10" t="str">
        <f t="shared" si="10"/>
        <v>G - THE KALA CHETHENA KATHAKALI TROUPE</v>
      </c>
      <c r="E673"/>
    </row>
    <row r="674" spans="1:5">
      <c r="A674" s="48" t="s">
        <v>17137</v>
      </c>
      <c r="C674" s="10" t="str">
        <f t="shared" si="10"/>
        <v>G - The National Piping Centre</v>
      </c>
    </row>
    <row r="675" spans="1:5">
      <c r="A675" s="50" t="s">
        <v>17128</v>
      </c>
      <c r="C675" s="10" t="str">
        <f t="shared" si="10"/>
        <v>G - The National Youth Orchestra of Scotland</v>
      </c>
    </row>
    <row r="676" spans="1:5">
      <c r="A676" s="50" t="s">
        <v>17295</v>
      </c>
      <c r="C676" s="10" t="str">
        <f t="shared" si="10"/>
        <v>G - The Number Shop - Gallery and Studios</v>
      </c>
    </row>
    <row r="677" spans="1:5">
      <c r="A677" s="50" t="s">
        <v>17631</v>
      </c>
      <c r="C677" s="10" t="str">
        <f t="shared" si="10"/>
        <v>G - The Occassional Cabaret</v>
      </c>
    </row>
    <row r="678" spans="1:5">
      <c r="A678" s="50" t="s">
        <v>16993</v>
      </c>
      <c r="C678" s="10" t="str">
        <f t="shared" si="10"/>
        <v>G - The Outside Track</v>
      </c>
    </row>
    <row r="679" spans="1:5">
      <c r="A679" s="50" t="s">
        <v>17518</v>
      </c>
      <c r="C679" s="10" t="str">
        <f t="shared" si="10"/>
        <v>G - The Paul McKenna Band</v>
      </c>
    </row>
    <row r="680" spans="1:5">
      <c r="A680" s="50" t="s">
        <v>6935</v>
      </c>
      <c r="C680" s="10" t="str">
        <f t="shared" si="10"/>
        <v>G - The Pickaquoy Centre Trust/Phoenix Cinema</v>
      </c>
      <c r="E680"/>
    </row>
    <row r="681" spans="1:5">
      <c r="A681" s="48" t="s">
        <v>17138</v>
      </c>
      <c r="C681" s="10" t="str">
        <f t="shared" si="10"/>
        <v>G - The Stove Network Ltd</v>
      </c>
    </row>
    <row r="682" spans="1:5">
      <c r="A682" s="50" t="s">
        <v>17139</v>
      </c>
      <c r="C682" s="10" t="str">
        <f t="shared" si="10"/>
        <v>G - The Touring Network (Highlands &amp; Islands)</v>
      </c>
    </row>
    <row r="683" spans="1:5">
      <c r="A683" s="50" t="s">
        <v>17263</v>
      </c>
      <c r="C683" s="10" t="str">
        <f t="shared" si="10"/>
        <v>G - The University Court of the University of Edinburgh</v>
      </c>
    </row>
    <row r="684" spans="1:5">
      <c r="A684" s="50" t="s">
        <v>6984</v>
      </c>
      <c r="B684" s="7" t="s">
        <v>17325</v>
      </c>
      <c r="C684" s="10" t="str">
        <f t="shared" si="10"/>
        <v>G - The Victoria Hall Trust Management Committee</v>
      </c>
      <c r="E684"/>
    </row>
    <row r="685" spans="1:5">
      <c r="A685" s="48" t="s">
        <v>17325</v>
      </c>
      <c r="C685" s="10" t="str">
        <f t="shared" si="10"/>
        <v>G - The Victoria Hall Trust Management Committee</v>
      </c>
    </row>
    <row r="686" spans="1:5">
      <c r="A686" s="50" t="s">
        <v>6980</v>
      </c>
      <c r="C686" s="10" t="str">
        <f t="shared" si="10"/>
        <v>G - The Village Storytelling Centre</v>
      </c>
      <c r="E686"/>
    </row>
    <row r="687" spans="1:5">
      <c r="A687" s="48" t="s">
        <v>17656</v>
      </c>
      <c r="C687" s="10" t="str">
        <f t="shared" si="10"/>
        <v>G - The WomenÔÇÖs Creative Company</v>
      </c>
    </row>
    <row r="688" spans="1:5">
      <c r="A688" s="50" t="s">
        <v>6431</v>
      </c>
      <c r="C688" s="10" t="str">
        <f t="shared" si="10"/>
        <v>G - The Work Room</v>
      </c>
      <c r="E688"/>
    </row>
    <row r="689" spans="1:5">
      <c r="A689" s="48" t="s">
        <v>6379</v>
      </c>
      <c r="C689" s="10" t="str">
        <f t="shared" si="10"/>
        <v>G - Theatre Cryptic</v>
      </c>
      <c r="E689"/>
    </row>
    <row r="690" spans="1:5">
      <c r="A690" s="48" t="s">
        <v>17568</v>
      </c>
      <c r="C690" s="10" t="str">
        <f t="shared" si="10"/>
        <v>G - Theatre Gu Le├▓r</v>
      </c>
    </row>
    <row r="691" spans="1:5">
      <c r="A691" s="50" t="s">
        <v>17686</v>
      </c>
      <c r="C691" s="10" t="str">
        <f t="shared" si="10"/>
        <v>G - Thomas Small</v>
      </c>
    </row>
    <row r="692" spans="1:5">
      <c r="A692" s="50" t="s">
        <v>16887</v>
      </c>
      <c r="C692" s="10" t="str">
        <f t="shared" si="10"/>
        <v>G - Tigerstyle Ltd</v>
      </c>
    </row>
    <row r="693" spans="1:5">
      <c r="A693" s="50" t="s">
        <v>6432</v>
      </c>
      <c r="C693" s="10" t="str">
        <f t="shared" si="10"/>
        <v>G - Timespan ÔÇô Helmsdale Heritage and Arts Society</v>
      </c>
      <c r="E693"/>
    </row>
    <row r="694" spans="1:5">
      <c r="A694" s="48" t="s">
        <v>16840</v>
      </c>
      <c r="C694" s="10" t="str">
        <f t="shared" si="10"/>
        <v>G - Toby Christian</v>
      </c>
    </row>
    <row r="695" spans="1:5">
      <c r="A695" s="50" t="s">
        <v>17232</v>
      </c>
      <c r="C695" s="10" t="str">
        <f t="shared" si="10"/>
        <v>G - Tony Cownie and Liz Lochhead (Sarah Gray)</v>
      </c>
    </row>
    <row r="696" spans="1:5">
      <c r="A696" s="50" t="s">
        <v>17214</v>
      </c>
      <c r="C696" s="10" t="str">
        <f t="shared" si="10"/>
        <v>G - Toonspeak Young PeopleÔÇÖs Theatre</v>
      </c>
    </row>
    <row r="697" spans="1:5">
      <c r="A697" s="50" t="s">
        <v>17453</v>
      </c>
      <c r="C697" s="10" t="str">
        <f t="shared" si="10"/>
        <v>G - Tortoise in a Nutshell</v>
      </c>
    </row>
    <row r="698" spans="1:5">
      <c r="A698" s="50" t="s">
        <v>6433</v>
      </c>
      <c r="C698" s="10" t="str">
        <f t="shared" si="10"/>
        <v>G - TRACS</v>
      </c>
      <c r="E698"/>
    </row>
    <row r="699" spans="1:5">
      <c r="A699" s="48" t="s">
        <v>17536</v>
      </c>
      <c r="C699" s="10" t="str">
        <f t="shared" si="10"/>
        <v>G - Traditional Music &amp; Song Association Scotland (TMSA</v>
      </c>
    </row>
    <row r="700" spans="1:5">
      <c r="A700" s="50" t="s">
        <v>6380</v>
      </c>
      <c r="C700" s="10" t="str">
        <f t="shared" si="10"/>
        <v>G - Tramway [Culture And Sport Glasgow]</v>
      </c>
      <c r="E700"/>
    </row>
    <row r="701" spans="1:5">
      <c r="A701" s="48" t="s">
        <v>6954</v>
      </c>
      <c r="C701" s="10" t="str">
        <f t="shared" si="10"/>
        <v>G - Transgressive North</v>
      </c>
      <c r="E701"/>
    </row>
    <row r="702" spans="1:5">
      <c r="A702" s="48" t="s">
        <v>6434</v>
      </c>
      <c r="C702" s="10" t="str">
        <f t="shared" si="10"/>
        <v>G - Transmission Gallery</v>
      </c>
      <c r="E702"/>
    </row>
    <row r="703" spans="1:5">
      <c r="A703" s="48" t="s">
        <v>17342</v>
      </c>
      <c r="B703" s="7" t="s">
        <v>17677</v>
      </c>
      <c r="C703" s="10" t="str">
        <f t="shared" si="10"/>
        <v>G - Traquair Enterprises</v>
      </c>
    </row>
    <row r="704" spans="1:5">
      <c r="A704" s="50" t="s">
        <v>17677</v>
      </c>
      <c r="C704" s="10" t="str">
        <f t="shared" si="10"/>
        <v>G - Traquair Enterprises</v>
      </c>
    </row>
    <row r="705" spans="1:5">
      <c r="A705" s="50" t="s">
        <v>6435</v>
      </c>
      <c r="C705" s="10" t="str">
        <f t="shared" si="10"/>
        <v>G - Traverse Theatre (Scotland) Ltd</v>
      </c>
      <c r="E705"/>
    </row>
    <row r="706" spans="1:5">
      <c r="A706" s="48" t="s">
        <v>17401</v>
      </c>
      <c r="C706" s="10" t="str">
        <f t="shared" si="10"/>
        <v>G - Tricky Hat Productions</v>
      </c>
    </row>
    <row r="707" spans="1:5">
      <c r="A707" s="50" t="s">
        <v>17465</v>
      </c>
      <c r="C707" s="10" t="str">
        <f t="shared" ref="C707:C770" si="11">IF(LEN(TRIM(CLEAN($B:$B)))&gt;0,TRIM(CLEAN($B:$B)),TRIM(CLEAN($A:$A)))</f>
        <v>G - Tromolo Productions Ltd</v>
      </c>
    </row>
    <row r="708" spans="1:5">
      <c r="A708" s="50" t="s">
        <v>6436</v>
      </c>
      <c r="C708" s="10" t="str">
        <f t="shared" si="11"/>
        <v>G - Tron Theatre Limited</v>
      </c>
      <c r="E708"/>
    </row>
    <row r="709" spans="1:5">
      <c r="A709" s="48" t="s">
        <v>17269</v>
      </c>
      <c r="C709" s="10" t="str">
        <f t="shared" si="11"/>
        <v>G - Tuff Love</v>
      </c>
    </row>
    <row r="710" spans="1:5">
      <c r="A710" s="50" t="s">
        <v>6250</v>
      </c>
      <c r="C710" s="10" t="str">
        <f t="shared" si="11"/>
        <v>G - Uitgeverij Nieuw Amsterdam</v>
      </c>
      <c r="E710"/>
    </row>
    <row r="711" spans="1:5">
      <c r="A711" s="48" t="s">
        <v>6884</v>
      </c>
      <c r="C711" s="10" t="str">
        <f t="shared" si="11"/>
        <v>G - Ullapool Book Festival</v>
      </c>
      <c r="E711"/>
    </row>
    <row r="712" spans="1:5">
      <c r="A712" s="48" t="s">
        <v>17678</v>
      </c>
      <c r="C712" s="10" t="str">
        <f t="shared" si="11"/>
        <v>G - UNESCO City of Design Dundee</v>
      </c>
    </row>
    <row r="713" spans="1:5">
      <c r="A713" s="50" t="s">
        <v>6919</v>
      </c>
      <c r="C713" s="10" t="str">
        <f t="shared" si="11"/>
        <v>G - Universal Arts Productions Ltd</v>
      </c>
      <c r="E713"/>
    </row>
    <row r="714" spans="1:5">
      <c r="A714" s="48" t="s">
        <v>17567</v>
      </c>
      <c r="C714" s="10" t="str">
        <f t="shared" si="11"/>
        <v>G - Universal Hall</v>
      </c>
    </row>
    <row r="715" spans="1:5">
      <c r="A715" s="50" t="s">
        <v>17103</v>
      </c>
      <c r="C715" s="10" t="str">
        <f t="shared" si="11"/>
        <v>G - University of Aberdeen</v>
      </c>
    </row>
    <row r="716" spans="1:5">
      <c r="A716" s="50" t="s">
        <v>17630</v>
      </c>
      <c r="C716" s="10" t="str">
        <f t="shared" si="11"/>
        <v>G - University of Glasgow</v>
      </c>
    </row>
    <row r="717" spans="1:5">
      <c r="A717" s="50" t="s">
        <v>17215</v>
      </c>
      <c r="C717" s="10" t="str">
        <f t="shared" si="11"/>
        <v>G - Ursula Hunter</v>
      </c>
    </row>
    <row r="718" spans="1:5">
      <c r="A718" s="50" t="s">
        <v>17055</v>
      </c>
      <c r="B718" s="7" t="s">
        <v>6288</v>
      </c>
      <c r="C718" s="10" t="str">
        <f t="shared" si="11"/>
        <v>G - UZ Arts Ltd</v>
      </c>
    </row>
    <row r="719" spans="1:5">
      <c r="A719" s="50" t="s">
        <v>6288</v>
      </c>
      <c r="C719" s="10" t="str">
        <f t="shared" si="11"/>
        <v>G - UZ Arts Ltd</v>
      </c>
      <c r="E719"/>
    </row>
    <row r="720" spans="1:5">
      <c r="A720" s="48" t="s">
        <v>6891</v>
      </c>
      <c r="C720" s="10" t="str">
        <f t="shared" si="11"/>
        <v>G - Vagabond Voices Publishing Ltd</v>
      </c>
      <c r="E720"/>
    </row>
    <row r="721" spans="1:5">
      <c r="A721" s="48" t="s">
        <v>6437</v>
      </c>
      <c r="B721" s="7" t="s">
        <v>16782</v>
      </c>
      <c r="C721" s="10" t="str">
        <f t="shared" si="11"/>
        <v>G - Vanishing Point Theatre Company</v>
      </c>
      <c r="E721"/>
    </row>
    <row r="722" spans="1:5">
      <c r="A722" s="48" t="s">
        <v>16782</v>
      </c>
      <c r="C722" s="10" t="str">
        <f t="shared" si="11"/>
        <v>G - Vanishing Point Theatre Company</v>
      </c>
    </row>
    <row r="723" spans="1:5">
      <c r="A723" s="50" t="s">
        <v>6438</v>
      </c>
      <c r="C723" s="10" t="str">
        <f t="shared" si="11"/>
        <v>G - Visible Fictions Theatre Company</v>
      </c>
      <c r="E723"/>
    </row>
    <row r="724" spans="1:5">
      <c r="A724" s="48" t="s">
        <v>17363</v>
      </c>
      <c r="C724" s="10" t="str">
        <f t="shared" si="11"/>
        <v>G - Vision Mechanics Ltd</v>
      </c>
    </row>
    <row r="725" spans="1:5">
      <c r="A725" s="50" t="s">
        <v>17409</v>
      </c>
      <c r="C725" s="10" t="str">
        <f t="shared" si="11"/>
        <v>G - Visiting Arts</v>
      </c>
    </row>
    <row r="726" spans="1:5">
      <c r="A726" s="50" t="s">
        <v>17141</v>
      </c>
      <c r="C726" s="10" t="str">
        <f t="shared" si="11"/>
        <v>G - Voluntary Arts Scotland</v>
      </c>
    </row>
    <row r="727" spans="1:5">
      <c r="A727" s="50" t="s">
        <v>17290</v>
      </c>
      <c r="C727" s="10" t="str">
        <f t="shared" si="11"/>
        <v>G - Wee Stories Theatre for Children</v>
      </c>
    </row>
    <row r="728" spans="1:5">
      <c r="A728" s="50" t="s">
        <v>17669</v>
      </c>
      <c r="C728" s="10" t="str">
        <f t="shared" si="11"/>
        <v>G - Wendy Stewart</v>
      </c>
    </row>
    <row r="729" spans="1:5">
      <c r="A729" s="50" t="s">
        <v>17152</v>
      </c>
      <c r="C729" s="10" t="str">
        <f t="shared" si="11"/>
        <v>G - West Dunbartonshire Council</v>
      </c>
    </row>
    <row r="730" spans="1:5">
      <c r="A730" s="50" t="s">
        <v>7005</v>
      </c>
      <c r="C730" s="10" t="str">
        <f t="shared" si="11"/>
        <v>G - Whirlybird Theatre Company</v>
      </c>
      <c r="E730"/>
    </row>
    <row r="731" spans="1:5">
      <c r="A731" s="48" t="s">
        <v>17191</v>
      </c>
      <c r="C731" s="10" t="str">
        <f t="shared" si="11"/>
        <v>G - Wide Open (South Scotland)</v>
      </c>
    </row>
    <row r="732" spans="1:5">
      <c r="A732" s="50" t="s">
        <v>17142</v>
      </c>
      <c r="C732" s="10" t="str">
        <f t="shared" si="11"/>
        <v>G - Wigtown Festival Company</v>
      </c>
    </row>
    <row r="733" spans="1:5">
      <c r="A733" s="50" t="s">
        <v>17680</v>
      </c>
      <c r="C733" s="10" t="str">
        <f t="shared" si="11"/>
        <v>G - WMIB Productions Ltd</v>
      </c>
    </row>
    <row r="734" spans="1:5">
      <c r="A734" s="50" t="s">
        <v>17029</v>
      </c>
      <c r="C734" s="10" t="str">
        <f t="shared" si="11"/>
        <v>G - WOMPS</v>
      </c>
    </row>
    <row r="735" spans="1:5">
      <c r="A735" s="50" t="s">
        <v>17143</v>
      </c>
      <c r="C735" s="10" t="str">
        <f t="shared" si="11"/>
        <v>G - Woodend Arts Ltd</v>
      </c>
    </row>
    <row r="736" spans="1:5">
      <c r="A736" s="50" t="s">
        <v>17362</v>
      </c>
      <c r="C736" s="10" t="str">
        <f t="shared" si="11"/>
        <v>G - Word Power Arts</v>
      </c>
    </row>
    <row r="737" spans="1:5">
      <c r="A737" s="50" t="s">
        <v>17144</v>
      </c>
      <c r="C737" s="10" t="str">
        <f t="shared" si="11"/>
        <v>G - Youth Theatre Arts Scotland</v>
      </c>
    </row>
    <row r="738" spans="1:5">
      <c r="A738" s="50" t="s">
        <v>2211</v>
      </c>
      <c r="C738" s="10" t="str">
        <f t="shared" si="11"/>
        <v>I - 104 Films (Film Nation)</v>
      </c>
      <c r="E738"/>
    </row>
    <row r="739" spans="1:5">
      <c r="A739" s="9" t="s">
        <v>1875</v>
      </c>
      <c r="B739" s="7" t="s">
        <v>2691</v>
      </c>
      <c r="C739" s="10" t="str">
        <f t="shared" si="11"/>
        <v>I - 4Way Pictures (Scotland) Ltd</v>
      </c>
      <c r="E739"/>
    </row>
    <row r="740" spans="1:5">
      <c r="A740" s="9" t="s">
        <v>2046</v>
      </c>
      <c r="C740" s="10" t="str">
        <f t="shared" si="11"/>
        <v>I - 48 Hour Film Project</v>
      </c>
      <c r="E740"/>
    </row>
    <row r="741" spans="1:5">
      <c r="A741" s="9" t="s">
        <v>2691</v>
      </c>
      <c r="C741" s="10" t="str">
        <f t="shared" si="11"/>
        <v>I - 4Way Pictures (Scotland) Ltd</v>
      </c>
      <c r="E741"/>
    </row>
    <row r="742" spans="1:5">
      <c r="A742" s="9" t="s">
        <v>2012</v>
      </c>
      <c r="C742" s="10" t="str">
        <f t="shared" si="11"/>
        <v>I - 6 Degrees West</v>
      </c>
      <c r="E742"/>
    </row>
    <row r="743" spans="1:5">
      <c r="A743" s="9" t="s">
        <v>22</v>
      </c>
      <c r="C743" s="10" t="str">
        <f t="shared" si="11"/>
        <v>I - 71 Feature Film Production</v>
      </c>
      <c r="E743"/>
    </row>
    <row r="744" spans="1:5">
      <c r="A744" s="9" t="s">
        <v>6570</v>
      </c>
      <c r="B744" s="7" t="s">
        <v>22</v>
      </c>
      <c r="C744" s="10" t="str">
        <f t="shared" si="11"/>
        <v>I - 71 Feature Film Production</v>
      </c>
      <c r="E744"/>
    </row>
    <row r="745" spans="1:5">
      <c r="A745" s="48" t="s">
        <v>2485</v>
      </c>
      <c r="C745" s="10" t="str">
        <f t="shared" si="11"/>
        <v>I - A Blank Canvas</v>
      </c>
      <c r="E745"/>
    </row>
    <row r="746" spans="1:5">
      <c r="A746" s="9" t="s">
        <v>23</v>
      </c>
      <c r="C746" s="10" t="str">
        <f t="shared" si="11"/>
        <v>I - A Moment's Peace Theatre Company (Catrin Evans)</v>
      </c>
      <c r="E746"/>
    </row>
    <row r="747" spans="1:5">
      <c r="A747" s="9" t="s">
        <v>6321</v>
      </c>
      <c r="C747" s="10" t="str">
        <f t="shared" si="11"/>
        <v>I - A.R.Ts</v>
      </c>
      <c r="E747"/>
    </row>
    <row r="748" spans="1:5">
      <c r="A748" s="48" t="s">
        <v>1330</v>
      </c>
      <c r="C748" s="10" t="str">
        <f t="shared" si="11"/>
        <v>I - ABC Creative Music (Tom Bancroft)</v>
      </c>
      <c r="E748"/>
    </row>
    <row r="749" spans="1:5">
      <c r="A749" s="9" t="s">
        <v>2243</v>
      </c>
      <c r="C749" s="10" t="str">
        <f t="shared" si="11"/>
        <v>I - Aberdeen Art Gallery (Aberdeen City Council)</v>
      </c>
      <c r="E749"/>
    </row>
    <row r="750" spans="1:5">
      <c r="A750" s="9" t="s">
        <v>24</v>
      </c>
      <c r="C750" s="10" t="str">
        <f t="shared" si="11"/>
        <v>I - Aberdeen Centre for Environmental Sustainability</v>
      </c>
      <c r="E750"/>
    </row>
    <row r="751" spans="1:5">
      <c r="A751" s="9" t="s">
        <v>25</v>
      </c>
      <c r="C751" s="10" t="str">
        <f t="shared" si="11"/>
        <v>I - Aberdeen City Council</v>
      </c>
      <c r="E751"/>
    </row>
    <row r="752" spans="1:5">
      <c r="A752" s="9" t="s">
        <v>26</v>
      </c>
      <c r="B752" s="7" t="s">
        <v>25</v>
      </c>
      <c r="C752" s="10" t="str">
        <f t="shared" si="11"/>
        <v>I - Aberdeen City Council</v>
      </c>
      <c r="E752"/>
    </row>
    <row r="753" spans="1:5">
      <c r="A753" s="9" t="s">
        <v>6697</v>
      </c>
      <c r="B753" s="7" t="s">
        <v>25</v>
      </c>
      <c r="C753" s="10" t="str">
        <f t="shared" si="11"/>
        <v>I - Aberdeen City Council</v>
      </c>
      <c r="E753"/>
    </row>
    <row r="754" spans="1:5">
      <c r="A754" s="48" t="s">
        <v>1091</v>
      </c>
      <c r="C754" s="10" t="str">
        <f t="shared" si="11"/>
        <v>I - Aberdeen Foyer</v>
      </c>
      <c r="E754"/>
    </row>
    <row r="755" spans="1:5">
      <c r="A755" s="9" t="s">
        <v>2500</v>
      </c>
      <c r="C755" s="10" t="str">
        <f t="shared" si="11"/>
        <v>I - Aberdeen International Youth Festival</v>
      </c>
      <c r="E755"/>
    </row>
    <row r="756" spans="1:5">
      <c r="A756" s="9" t="s">
        <v>27</v>
      </c>
      <c r="C756" s="10" t="str">
        <f t="shared" si="11"/>
        <v>I - Aberdeen Performing Arts</v>
      </c>
      <c r="E756"/>
    </row>
    <row r="757" spans="1:5">
      <c r="A757" s="9" t="s">
        <v>28</v>
      </c>
      <c r="B757" s="7" t="s">
        <v>27</v>
      </c>
      <c r="C757" s="10" t="str">
        <f t="shared" si="11"/>
        <v>I - Aberdeen Performing Arts</v>
      </c>
      <c r="E757"/>
    </row>
    <row r="758" spans="1:5">
      <c r="A758" s="9" t="s">
        <v>29</v>
      </c>
      <c r="C758" s="10" t="str">
        <f t="shared" si="11"/>
        <v>I - Aberdeenshire Council</v>
      </c>
      <c r="E758"/>
    </row>
    <row r="759" spans="1:5">
      <c r="A759" s="9" t="s">
        <v>6160</v>
      </c>
      <c r="C759" s="10" t="str">
        <f t="shared" si="11"/>
        <v>I - Abertay University</v>
      </c>
      <c r="E759"/>
    </row>
    <row r="760" spans="1:5">
      <c r="A760" s="48" t="s">
        <v>897</v>
      </c>
      <c r="C760" s="10" t="str">
        <f t="shared" si="11"/>
        <v>I - Aberystwyth University</v>
      </c>
      <c r="E760"/>
    </row>
    <row r="761" spans="1:5">
      <c r="A761" s="9" t="s">
        <v>2660</v>
      </c>
      <c r="C761" s="10" t="str">
        <f t="shared" si="11"/>
        <v>I - Absolute Classics</v>
      </c>
      <c r="E761"/>
    </row>
    <row r="762" spans="1:5">
      <c r="A762" s="9" t="s">
        <v>1858</v>
      </c>
      <c r="C762" s="10" t="str">
        <f t="shared" si="11"/>
        <v>I - AC Projects/Alternative Currents</v>
      </c>
      <c r="E762"/>
    </row>
    <row r="763" spans="1:5">
      <c r="A763" s="9" t="s">
        <v>30</v>
      </c>
      <c r="B763" s="7" t="s">
        <v>1858</v>
      </c>
      <c r="C763" s="10" t="str">
        <f t="shared" si="11"/>
        <v>I - AC Projects/Alternative Currents</v>
      </c>
      <c r="E763"/>
    </row>
    <row r="764" spans="1:5">
      <c r="A764" s="9" t="s">
        <v>732</v>
      </c>
      <c r="C764" s="10" t="str">
        <f t="shared" si="11"/>
        <v>I - Accoustic Music Centre @ St Bride's</v>
      </c>
      <c r="E764"/>
    </row>
    <row r="765" spans="1:5">
      <c r="A765" s="9" t="s">
        <v>17634</v>
      </c>
      <c r="C765" s="10" t="str">
        <f t="shared" si="11"/>
        <v>I - Acitve Events</v>
      </c>
    </row>
    <row r="766" spans="1:5">
      <c r="A766" s="50" t="s">
        <v>2391</v>
      </c>
      <c r="C766" s="10" t="str">
        <f t="shared" si="11"/>
        <v>I - Aconite Productions</v>
      </c>
      <c r="E766"/>
    </row>
    <row r="767" spans="1:5">
      <c r="A767" s="9" t="s">
        <v>1971</v>
      </c>
      <c r="B767" s="7" t="s">
        <v>2391</v>
      </c>
      <c r="C767" s="10" t="str">
        <f t="shared" si="11"/>
        <v>I - Aconite Productions</v>
      </c>
      <c r="E767"/>
    </row>
    <row r="768" spans="1:5">
      <c r="A768" s="9" t="s">
        <v>2458</v>
      </c>
      <c r="B768" s="7" t="s">
        <v>2391</v>
      </c>
      <c r="C768" s="10" t="str">
        <f t="shared" si="11"/>
        <v>I - Aconite Productions</v>
      </c>
      <c r="E768"/>
    </row>
    <row r="769" spans="1:5">
      <c r="A769" s="9" t="s">
        <v>31</v>
      </c>
      <c r="C769" s="10" t="str">
        <f t="shared" si="11"/>
        <v>I - Active Events</v>
      </c>
      <c r="E769"/>
    </row>
    <row r="770" spans="1:5">
      <c r="A770" s="9" t="s">
        <v>2645</v>
      </c>
      <c r="B770" s="7" t="s">
        <v>31</v>
      </c>
      <c r="C770" s="10" t="str">
        <f t="shared" si="11"/>
        <v>I - Active Events</v>
      </c>
      <c r="E770"/>
    </row>
    <row r="771" spans="1:5">
      <c r="A771" s="9" t="s">
        <v>2227</v>
      </c>
      <c r="C771" s="10" t="str">
        <f t="shared" ref="C771:C834" si="12">IF(LEN(TRIM(CLEAN($B:$B)))&gt;0,TRIM(CLEAN($B:$B)),TRIM(CLEAN($A:$A)))</f>
        <v>I - Active Inquiry Community Interest Company</v>
      </c>
      <c r="E771"/>
    </row>
    <row r="772" spans="1:5">
      <c r="A772" s="9" t="s">
        <v>662</v>
      </c>
      <c r="C772" s="10" t="str">
        <f t="shared" si="12"/>
        <v>I - Adam Holmes</v>
      </c>
      <c r="E772"/>
    </row>
    <row r="773" spans="1:5">
      <c r="A773" s="9" t="s">
        <v>1674</v>
      </c>
      <c r="C773" s="10" t="str">
        <f t="shared" si="12"/>
        <v>I - Adam Stafford</v>
      </c>
      <c r="E773"/>
    </row>
    <row r="774" spans="1:5">
      <c r="A774" s="9" t="s">
        <v>2671</v>
      </c>
      <c r="C774" s="10" t="str">
        <f t="shared" si="12"/>
        <v>I - Adam Sutherland</v>
      </c>
      <c r="E774"/>
    </row>
    <row r="775" spans="1:5">
      <c r="A775" s="9" t="s">
        <v>6125</v>
      </c>
      <c r="C775" s="10" t="str">
        <f t="shared" si="12"/>
        <v>I - Adrian Burns</v>
      </c>
      <c r="E775"/>
    </row>
    <row r="776" spans="1:5">
      <c r="A776" s="48" t="s">
        <v>6073</v>
      </c>
      <c r="C776" s="10" t="str">
        <f t="shared" si="12"/>
        <v>I - Adrienne O'Leary</v>
      </c>
      <c r="E776"/>
    </row>
    <row r="777" spans="1:5">
      <c r="A777" s="48" t="s">
        <v>1675</v>
      </c>
      <c r="C777" s="10" t="str">
        <f t="shared" si="12"/>
        <v>I - Adura Onashile</v>
      </c>
      <c r="E777"/>
    </row>
    <row r="778" spans="1:5">
      <c r="A778" s="9" t="s">
        <v>2511</v>
      </c>
      <c r="C778" s="10" t="str">
        <f t="shared" si="12"/>
        <v>I - Africa in Motion</v>
      </c>
      <c r="E778"/>
    </row>
    <row r="779" spans="1:5">
      <c r="A779" s="9" t="s">
        <v>32</v>
      </c>
      <c r="B779" s="7" t="s">
        <v>2511</v>
      </c>
      <c r="C779" s="10" t="str">
        <f t="shared" si="12"/>
        <v>I - Africa in Motion</v>
      </c>
      <c r="E779"/>
    </row>
    <row r="780" spans="1:5">
      <c r="A780" s="9" t="s">
        <v>2228</v>
      </c>
      <c r="C780" s="10" t="str">
        <f t="shared" si="12"/>
        <v>I - Agathe Girard</v>
      </c>
      <c r="E780"/>
    </row>
    <row r="781" spans="1:5">
      <c r="A781" s="9" t="s">
        <v>1195</v>
      </c>
      <c r="C781" s="10" t="str">
        <f t="shared" si="12"/>
        <v>I - Age Scotland</v>
      </c>
      <c r="E781"/>
    </row>
    <row r="782" spans="1:5">
      <c r="A782" s="9" t="s">
        <v>1375</v>
      </c>
      <c r="B782" s="7" t="s">
        <v>1195</v>
      </c>
      <c r="C782" s="10" t="str">
        <f t="shared" si="12"/>
        <v>I - Age Scotland</v>
      </c>
      <c r="E782"/>
    </row>
    <row r="783" spans="1:5">
      <c r="A783" s="9" t="s">
        <v>1128</v>
      </c>
      <c r="C783" s="10" t="str">
        <f t="shared" si="12"/>
        <v>I - Agnew McAllister Duo</v>
      </c>
      <c r="E783"/>
    </row>
    <row r="784" spans="1:5">
      <c r="A784" s="9" t="s">
        <v>2542</v>
      </c>
      <c r="C784" s="10" t="str">
        <f t="shared" si="12"/>
        <v>I - Aidan OÔÇÖRourke</v>
      </c>
      <c r="E784"/>
    </row>
    <row r="785" spans="1:5">
      <c r="A785" s="9" t="s">
        <v>6455</v>
      </c>
      <c r="C785" s="10" t="str">
        <f t="shared" si="12"/>
        <v>I - Aiden Moffat and Paul Fegan</v>
      </c>
      <c r="E785"/>
    </row>
    <row r="786" spans="1:5">
      <c r="A786" s="48" t="s">
        <v>1271</v>
      </c>
      <c r="C786" s="10" t="str">
        <f t="shared" si="12"/>
        <v>I - Aikaterini Chatazaki</v>
      </c>
      <c r="E786"/>
    </row>
    <row r="787" spans="1:5">
      <c r="A787" s="9" t="s">
        <v>6812</v>
      </c>
      <c r="C787" s="10" t="str">
        <f t="shared" si="12"/>
        <v>I - Ailie (Aileen) Finlay</v>
      </c>
      <c r="E787"/>
    </row>
    <row r="788" spans="1:5">
      <c r="A788" s="48" t="s">
        <v>946</v>
      </c>
      <c r="C788" s="10" t="str">
        <f t="shared" si="12"/>
        <v>I - Ailie Cohen</v>
      </c>
      <c r="E788"/>
    </row>
    <row r="789" spans="1:5">
      <c r="A789" s="9" t="s">
        <v>33</v>
      </c>
      <c r="B789" s="7" t="s">
        <v>946</v>
      </c>
      <c r="C789" s="10" t="str">
        <f t="shared" si="12"/>
        <v>I - Ailie Cohen</v>
      </c>
      <c r="E789"/>
    </row>
    <row r="790" spans="1:5">
      <c r="A790" s="9" t="s">
        <v>16783</v>
      </c>
      <c r="C790" s="10" t="str">
        <f t="shared" si="12"/>
        <v>I - Ailie Cohen Puppet Maker</v>
      </c>
    </row>
    <row r="791" spans="1:5">
      <c r="A791" s="50" t="s">
        <v>2392</v>
      </c>
      <c r="C791" s="10" t="str">
        <f t="shared" si="12"/>
        <v>I - Ailie Robertson</v>
      </c>
      <c r="E791"/>
    </row>
    <row r="792" spans="1:5">
      <c r="A792" s="9" t="s">
        <v>2486</v>
      </c>
      <c r="C792" s="10" t="str">
        <f t="shared" si="12"/>
        <v>I - Ainslie Henderson</v>
      </c>
      <c r="E792"/>
    </row>
    <row r="793" spans="1:5">
      <c r="A793" s="9" t="s">
        <v>906</v>
      </c>
      <c r="C793" s="10" t="str">
        <f t="shared" si="12"/>
        <v>I - Air Time - Jazz CPD Scotland 2012</v>
      </c>
      <c r="E793"/>
    </row>
    <row r="794" spans="1:5">
      <c r="A794" s="9" t="s">
        <v>1331</v>
      </c>
      <c r="C794" s="10" t="str">
        <f t="shared" si="12"/>
        <v>I - Aisling Agnew</v>
      </c>
      <c r="E794"/>
    </row>
    <row r="795" spans="1:5">
      <c r="A795" s="9" t="s">
        <v>1972</v>
      </c>
      <c r="C795" s="10" t="str">
        <f t="shared" si="12"/>
        <v>I - AJ Taudevin</v>
      </c>
      <c r="E795"/>
    </row>
    <row r="796" spans="1:5">
      <c r="A796" s="9" t="s">
        <v>6813</v>
      </c>
      <c r="C796" s="10" t="str">
        <f t="shared" si="12"/>
        <v>I - Ajay Close</v>
      </c>
      <c r="E796"/>
    </row>
    <row r="797" spans="1:5">
      <c r="A797" s="48" t="s">
        <v>2558</v>
      </c>
      <c r="C797" s="10" t="str">
        <f t="shared" si="12"/>
        <v>I - Al Seed</v>
      </c>
      <c r="E797"/>
    </row>
    <row r="798" spans="1:5">
      <c r="A798" s="9" t="s">
        <v>6473</v>
      </c>
      <c r="C798" s="10" t="str">
        <f t="shared" si="12"/>
        <v>I - Alan Benzie</v>
      </c>
      <c r="E798"/>
    </row>
    <row r="799" spans="1:5">
      <c r="A799" s="48" t="s">
        <v>1887</v>
      </c>
      <c r="C799" s="10" t="str">
        <f t="shared" si="12"/>
        <v>I - Alan Greig Dance Theatre &amp; Grant Smeaton</v>
      </c>
      <c r="E799"/>
    </row>
    <row r="800" spans="1:5">
      <c r="A800" s="9" t="s">
        <v>6814</v>
      </c>
      <c r="C800" s="10" t="str">
        <f t="shared" si="12"/>
        <v>I - Alan Lyddiard</v>
      </c>
      <c r="E800"/>
    </row>
    <row r="801" spans="1:5">
      <c r="A801" s="48" t="s">
        <v>6851</v>
      </c>
      <c r="C801" s="10" t="str">
        <f t="shared" si="12"/>
        <v>I - Alan McKendrick</v>
      </c>
      <c r="E801"/>
    </row>
    <row r="802" spans="1:5">
      <c r="A802" s="48" t="s">
        <v>6474</v>
      </c>
      <c r="C802" s="10" t="str">
        <f t="shared" si="12"/>
        <v>I - Alan Penman</v>
      </c>
      <c r="E802"/>
    </row>
    <row r="803" spans="1:5">
      <c r="A803" s="48" t="s">
        <v>1437</v>
      </c>
      <c r="C803" s="10" t="str">
        <f t="shared" si="12"/>
        <v>I - Alan Smith</v>
      </c>
      <c r="E803"/>
    </row>
    <row r="804" spans="1:5">
      <c r="A804" s="9" t="s">
        <v>1609</v>
      </c>
      <c r="C804" s="10" t="str">
        <f t="shared" si="12"/>
        <v>I - Alasdair Bayne</v>
      </c>
      <c r="E804"/>
    </row>
    <row r="805" spans="1:5">
      <c r="A805" s="9" t="s">
        <v>2284</v>
      </c>
      <c r="C805" s="10" t="str">
        <f t="shared" si="12"/>
        <v>I - Alasdair MacCuish</v>
      </c>
      <c r="E805"/>
    </row>
    <row r="806" spans="1:5">
      <c r="A806" s="9" t="s">
        <v>1635</v>
      </c>
      <c r="C806" s="10" t="str">
        <f t="shared" si="12"/>
        <v>I - Alberta Whittle</v>
      </c>
      <c r="E806"/>
    </row>
    <row r="807" spans="1:5">
      <c r="A807" s="9" t="s">
        <v>1943</v>
      </c>
      <c r="C807" s="10" t="str">
        <f t="shared" si="12"/>
        <v>I - Album Recording / Deoch n Dorus</v>
      </c>
      <c r="E807"/>
    </row>
    <row r="808" spans="1:5">
      <c r="A808" s="9" t="s">
        <v>16869</v>
      </c>
      <c r="C808" s="10" t="str">
        <f t="shared" si="12"/>
        <v>I - Alchemy Arts</v>
      </c>
    </row>
    <row r="809" spans="1:5">
      <c r="A809" s="50" t="s">
        <v>6880</v>
      </c>
      <c r="C809" s="10" t="str">
        <f t="shared" si="12"/>
        <v>I - Alchemy Film and Arts</v>
      </c>
      <c r="E809"/>
    </row>
    <row r="810" spans="1:5">
      <c r="A810" s="48" t="s">
        <v>1772</v>
      </c>
      <c r="C810" s="10" t="str">
        <f t="shared" si="12"/>
        <v>I - Alec Frank-Gemmil</v>
      </c>
      <c r="E810"/>
    </row>
    <row r="811" spans="1:5">
      <c r="A811" s="9" t="s">
        <v>1944</v>
      </c>
      <c r="C811" s="10" t="str">
        <f t="shared" si="12"/>
        <v>I - Alex Cornish</v>
      </c>
      <c r="E811"/>
    </row>
    <row r="812" spans="1:5">
      <c r="A812" s="9" t="s">
        <v>1136</v>
      </c>
      <c r="C812" s="10" t="str">
        <f t="shared" si="12"/>
        <v>I - Alex Frost</v>
      </c>
      <c r="E812"/>
    </row>
    <row r="813" spans="1:5">
      <c r="A813" s="9" t="s">
        <v>991</v>
      </c>
      <c r="C813" s="10" t="str">
        <f t="shared" si="12"/>
        <v>I - Alex Pollard</v>
      </c>
      <c r="E813"/>
    </row>
    <row r="814" spans="1:5">
      <c r="A814" s="9" t="s">
        <v>1597</v>
      </c>
      <c r="C814" s="10" t="str">
        <f t="shared" si="12"/>
        <v>I - Alex Wilde</v>
      </c>
      <c r="E814"/>
    </row>
    <row r="815" spans="1:5">
      <c r="A815" s="9" t="s">
        <v>1092</v>
      </c>
      <c r="C815" s="10" t="str">
        <f t="shared" si="12"/>
        <v>I - Alexander Hetherington</v>
      </c>
      <c r="E815"/>
    </row>
    <row r="816" spans="1:5">
      <c r="A816" s="9" t="s">
        <v>827</v>
      </c>
      <c r="C816" s="10" t="str">
        <f t="shared" si="12"/>
        <v>I - Alexander Hutchison</v>
      </c>
      <c r="E816"/>
    </row>
    <row r="817" spans="1:5">
      <c r="A817" s="9" t="s">
        <v>1093</v>
      </c>
      <c r="C817" s="10" t="str">
        <f t="shared" si="12"/>
        <v>I - Alexander Stevenson</v>
      </c>
      <c r="E817"/>
    </row>
    <row r="818" spans="1:5">
      <c r="A818" s="9" t="s">
        <v>6214</v>
      </c>
      <c r="C818" s="10" t="str">
        <f t="shared" si="12"/>
        <v>I - Alexandria Patience</v>
      </c>
      <c r="E818"/>
    </row>
    <row r="819" spans="1:5">
      <c r="A819" s="48" t="s">
        <v>1094</v>
      </c>
      <c r="C819" s="10" t="str">
        <f t="shared" si="12"/>
        <v>I - Alice Ladenburgh</v>
      </c>
      <c r="E819"/>
    </row>
    <row r="820" spans="1:5">
      <c r="A820" s="9" t="s">
        <v>6815</v>
      </c>
      <c r="C820" s="10" t="str">
        <f t="shared" si="12"/>
        <v>I - Alice McGrath</v>
      </c>
      <c r="E820"/>
    </row>
    <row r="821" spans="1:5">
      <c r="A821" s="48" t="s">
        <v>6958</v>
      </c>
      <c r="B821" s="7" t="s">
        <v>6815</v>
      </c>
      <c r="C821" s="10" t="str">
        <f t="shared" si="12"/>
        <v>I - Alice McGrath</v>
      </c>
      <c r="E821"/>
    </row>
    <row r="822" spans="1:5">
      <c r="A822" s="48" t="s">
        <v>6015</v>
      </c>
      <c r="C822" s="10" t="str">
        <f t="shared" si="12"/>
        <v>I - Alina Bzhezhinska</v>
      </c>
      <c r="E822"/>
    </row>
    <row r="823" spans="1:5">
      <c r="A823" s="48" t="s">
        <v>2244</v>
      </c>
      <c r="C823" s="10" t="str">
        <f t="shared" si="12"/>
        <v>I - Alison M Kinnaird</v>
      </c>
      <c r="E823"/>
    </row>
    <row r="824" spans="1:5">
      <c r="A824" s="9" t="s">
        <v>6879</v>
      </c>
      <c r="C824" s="10" t="str">
        <f t="shared" si="12"/>
        <v>I - Alison Strauss</v>
      </c>
      <c r="E824"/>
    </row>
    <row r="825" spans="1:5">
      <c r="A825" s="48" t="s">
        <v>2131</v>
      </c>
      <c r="C825" s="10" t="str">
        <f t="shared" si="12"/>
        <v>I - Alistair Ogilvy</v>
      </c>
      <c r="E825"/>
    </row>
    <row r="826" spans="1:5">
      <c r="A826" s="9" t="s">
        <v>6517</v>
      </c>
      <c r="C826" s="10" t="str">
        <f t="shared" si="12"/>
        <v>I - All or Nothing Dance and Aerial Theatre</v>
      </c>
      <c r="E826"/>
    </row>
    <row r="827" spans="1:5">
      <c r="A827" s="48" t="s">
        <v>34</v>
      </c>
      <c r="B827" s="7" t="s">
        <v>6517</v>
      </c>
      <c r="C827" s="10" t="str">
        <f t="shared" si="12"/>
        <v>I - All or Nothing Dance and Aerial Theatre</v>
      </c>
      <c r="E827"/>
    </row>
    <row r="828" spans="1:5">
      <c r="A828" s="9" t="s">
        <v>1474</v>
      </c>
      <c r="C828" s="10" t="str">
        <f t="shared" si="12"/>
        <v>I - Allan Cameron</v>
      </c>
      <c r="E828"/>
    </row>
    <row r="829" spans="1:5">
      <c r="A829" s="9" t="s">
        <v>1453</v>
      </c>
      <c r="C829" s="10" t="str">
        <f t="shared" si="12"/>
        <v>I - Allan MacDonald</v>
      </c>
      <c r="E829"/>
    </row>
    <row r="830" spans="1:5">
      <c r="A830" s="9" t="s">
        <v>6049</v>
      </c>
      <c r="C830" s="10" t="str">
        <f t="shared" si="12"/>
        <v>I - Allied Mouse Ltd</v>
      </c>
      <c r="E830"/>
    </row>
    <row r="831" spans="1:5">
      <c r="A831" s="48" t="s">
        <v>6087</v>
      </c>
      <c r="C831" s="10" t="str">
        <f t="shared" si="12"/>
        <v>I - Allison Gibbs</v>
      </c>
      <c r="E831"/>
    </row>
    <row r="832" spans="1:5">
      <c r="A832" s="48" t="s">
        <v>2393</v>
      </c>
      <c r="C832" s="10" t="str">
        <f t="shared" si="12"/>
        <v>I - Alpha Munro</v>
      </c>
      <c r="E832"/>
    </row>
    <row r="833" spans="1:5">
      <c r="A833" s="9" t="s">
        <v>6635</v>
      </c>
      <c r="C833" s="10" t="str">
        <f t="shared" si="12"/>
        <v>I - Amanda Game</v>
      </c>
      <c r="E833"/>
    </row>
    <row r="834" spans="1:5">
      <c r="A834" s="48" t="s">
        <v>1973</v>
      </c>
      <c r="C834" s="10" t="str">
        <f t="shared" si="12"/>
        <v>I - Ambassadors Theatre Group</v>
      </c>
      <c r="E834"/>
    </row>
    <row r="835" spans="1:5">
      <c r="A835" s="9" t="s">
        <v>35</v>
      </c>
      <c r="C835" s="10" t="str">
        <f t="shared" ref="C835:C898" si="13">IF(LEN(TRIM(CLEAN($B:$B)))&gt;0,TRIM(CLEAN($B:$B)),TRIM(CLEAN($A:$A)))</f>
        <v>I - Amble Skuse</v>
      </c>
      <c r="E835"/>
    </row>
    <row r="836" spans="1:5">
      <c r="A836" s="9" t="s">
        <v>6816</v>
      </c>
      <c r="C836" s="10" t="str">
        <f t="shared" si="13"/>
        <v>I - Amelia Bywater</v>
      </c>
      <c r="E836"/>
    </row>
    <row r="837" spans="1:5">
      <c r="A837" s="48" t="s">
        <v>1349</v>
      </c>
      <c r="B837" s="48" t="s">
        <v>6816</v>
      </c>
      <c r="C837" s="10" t="str">
        <f t="shared" si="13"/>
        <v>I - Amelia Bywater</v>
      </c>
      <c r="E837"/>
    </row>
    <row r="838" spans="1:5">
      <c r="A838" s="9" t="s">
        <v>17491</v>
      </c>
      <c r="C838" s="10" t="str">
        <f t="shared" si="13"/>
        <v>I - ammfilm</v>
      </c>
    </row>
    <row r="839" spans="1:5">
      <c r="A839" s="50" t="s">
        <v>692</v>
      </c>
      <c r="C839" s="10" t="str">
        <f t="shared" si="13"/>
        <v>I - Amy Duncan</v>
      </c>
      <c r="E839"/>
    </row>
    <row r="840" spans="1:5">
      <c r="A840" s="9" t="s">
        <v>1312</v>
      </c>
      <c r="C840" s="10" t="str">
        <f t="shared" si="13"/>
        <v>I - Amy Henderson</v>
      </c>
      <c r="E840"/>
    </row>
    <row r="841" spans="1:5">
      <c r="A841" s="9" t="s">
        <v>1676</v>
      </c>
      <c r="C841" s="10" t="str">
        <f t="shared" si="13"/>
        <v>I - Amy Liptrot</v>
      </c>
      <c r="E841"/>
    </row>
    <row r="842" spans="1:5">
      <c r="A842" s="9" t="s">
        <v>6327</v>
      </c>
      <c r="C842" s="10" t="str">
        <f t="shared" si="13"/>
        <v>I - Amy Macilraith</v>
      </c>
      <c r="E842"/>
    </row>
    <row r="843" spans="1:5">
      <c r="A843" s="48" t="s">
        <v>6126</v>
      </c>
      <c r="C843" s="10" t="str">
        <f t="shared" si="13"/>
        <v>I - Amy Morement</v>
      </c>
      <c r="E843"/>
    </row>
    <row r="844" spans="1:5">
      <c r="A844" s="48" t="s">
        <v>2354</v>
      </c>
      <c r="C844" s="10" t="str">
        <f t="shared" si="13"/>
        <v>I - Amy Todman</v>
      </c>
      <c r="E844"/>
    </row>
    <row r="845" spans="1:5">
      <c r="A845" s="9" t="s">
        <v>2263</v>
      </c>
      <c r="C845" s="10" t="str">
        <f t="shared" si="13"/>
        <v>I - An Comunn Gaidhealach Ltd (John Morrison)</v>
      </c>
      <c r="E845"/>
    </row>
    <row r="846" spans="1:5">
      <c r="A846" s="9" t="s">
        <v>36</v>
      </c>
      <c r="B846" s="7" t="s">
        <v>37</v>
      </c>
      <c r="C846" s="10" t="str">
        <f t="shared" si="13"/>
        <v>I - An Lanntair Ltd</v>
      </c>
    </row>
    <row r="847" spans="1:5">
      <c r="A847" s="9" t="s">
        <v>37</v>
      </c>
      <c r="C847" s="10" t="str">
        <f t="shared" si="13"/>
        <v>I - An Lanntair Ltd</v>
      </c>
    </row>
    <row r="848" spans="1:5">
      <c r="A848" s="9" t="s">
        <v>2193</v>
      </c>
      <c r="C848" s="10" t="str">
        <f t="shared" si="13"/>
        <v>I - An Talla Solais</v>
      </c>
      <c r="E848"/>
    </row>
    <row r="849" spans="1:5">
      <c r="A849" s="9" t="s">
        <v>1809</v>
      </c>
      <c r="B849" s="7" t="s">
        <v>2193</v>
      </c>
      <c r="C849" s="10" t="str">
        <f t="shared" si="13"/>
        <v>I - An Talla Solais</v>
      </c>
      <c r="E849"/>
    </row>
    <row r="850" spans="1:5">
      <c r="A850" s="9" t="s">
        <v>1535</v>
      </c>
      <c r="C850" s="10" t="str">
        <f t="shared" si="13"/>
        <v>I - An Tobar</v>
      </c>
      <c r="E850"/>
    </row>
    <row r="851" spans="1:5">
      <c r="A851" s="9" t="s">
        <v>2487</v>
      </c>
      <c r="B851" s="7" t="s">
        <v>1535</v>
      </c>
      <c r="C851" s="10" t="str">
        <f t="shared" si="13"/>
        <v>I - An Tobar</v>
      </c>
      <c r="E851"/>
    </row>
    <row r="852" spans="1:5">
      <c r="A852" s="9" t="s">
        <v>6333</v>
      </c>
      <c r="C852" s="10" t="str">
        <f t="shared" si="13"/>
        <v>I - Andrea McAlonan</v>
      </c>
    </row>
    <row r="853" spans="1:5">
      <c r="A853" s="48" t="s">
        <v>1398</v>
      </c>
      <c r="C853" s="10" t="str">
        <f t="shared" si="13"/>
        <v>I - Andrea Walsh</v>
      </c>
      <c r="E853"/>
    </row>
    <row r="854" spans="1:5">
      <c r="A854" s="9" t="s">
        <v>2271</v>
      </c>
      <c r="C854" s="10" t="str">
        <f t="shared" si="13"/>
        <v>I - Andrew Cranston</v>
      </c>
    </row>
    <row r="855" spans="1:5">
      <c r="A855" s="9" t="s">
        <v>6817</v>
      </c>
      <c r="C855" s="10" t="str">
        <f t="shared" si="13"/>
        <v>I - Andrew Gannon</v>
      </c>
    </row>
    <row r="856" spans="1:5">
      <c r="A856" s="48" t="s">
        <v>1220</v>
      </c>
      <c r="C856" s="10" t="str">
        <f t="shared" si="13"/>
        <v>I - Andrew Green</v>
      </c>
      <c r="E856"/>
    </row>
    <row r="857" spans="1:5">
      <c r="A857" s="9" t="s">
        <v>1754</v>
      </c>
      <c r="C857" s="10" t="str">
        <f t="shared" si="13"/>
        <v>I - Andrew Manley</v>
      </c>
    </row>
    <row r="858" spans="1:5">
      <c r="A858" s="9" t="s">
        <v>992</v>
      </c>
      <c r="C858" s="10" t="str">
        <f t="shared" si="13"/>
        <v>I - Andrew McGregor</v>
      </c>
    </row>
    <row r="859" spans="1:5">
      <c r="A859" s="9" t="s">
        <v>5866</v>
      </c>
      <c r="C859" s="10" t="str">
        <f t="shared" si="13"/>
        <v>I - Andrew Miles</v>
      </c>
      <c r="E859"/>
    </row>
    <row r="860" spans="1:5">
      <c r="A860" s="48" t="s">
        <v>947</v>
      </c>
      <c r="C860" s="10" t="str">
        <f t="shared" si="13"/>
        <v>I - Andrew Paterson</v>
      </c>
      <c r="E860"/>
    </row>
    <row r="861" spans="1:5">
      <c r="A861" s="9" t="s">
        <v>2203</v>
      </c>
      <c r="C861" s="10" t="str">
        <f t="shared" si="13"/>
        <v>I - Andy Cannon (Macroberts Arts Centre)</v>
      </c>
    </row>
    <row r="862" spans="1:5">
      <c r="A862" s="9" t="s">
        <v>1512</v>
      </c>
      <c r="C862" s="10" t="str">
        <f t="shared" si="13"/>
        <v>I - Andy Saunders</v>
      </c>
    </row>
    <row r="863" spans="1:5">
      <c r="A863" s="9" t="s">
        <v>6475</v>
      </c>
      <c r="C863" s="10" t="str">
        <f t="shared" si="13"/>
        <v>I - Andy Scott Public Art</v>
      </c>
      <c r="E863"/>
    </row>
    <row r="864" spans="1:5">
      <c r="A864" s="48" t="s">
        <v>2177</v>
      </c>
      <c r="C864" s="10" t="str">
        <f t="shared" si="13"/>
        <v>I - Angela Catlin (Natural Light II)</v>
      </c>
      <c r="E864"/>
    </row>
    <row r="865" spans="1:5">
      <c r="A865" s="9" t="s">
        <v>1454</v>
      </c>
      <c r="C865" s="10" t="str">
        <f t="shared" si="13"/>
        <v>I - Angela Coates</v>
      </c>
      <c r="E865"/>
    </row>
    <row r="866" spans="1:5">
      <c r="A866" s="9" t="s">
        <v>2161</v>
      </c>
      <c r="C866" s="10" t="str">
        <f t="shared" si="13"/>
        <v>I - Angela Murray</v>
      </c>
      <c r="E866"/>
    </row>
    <row r="867" spans="1:5">
      <c r="A867" s="9" t="s">
        <v>38</v>
      </c>
      <c r="C867" s="10" t="str">
        <f t="shared" si="13"/>
        <v>I - Angus Council</v>
      </c>
      <c r="E867"/>
    </row>
    <row r="868" spans="1:5">
      <c r="A868" s="9" t="s">
        <v>2032</v>
      </c>
      <c r="C868" s="10" t="str">
        <f t="shared" si="13"/>
        <v>I - Angus MacKenzie (Goat Island Music)</v>
      </c>
      <c r="E868"/>
    </row>
    <row r="869" spans="1:5">
      <c r="A869" s="9" t="s">
        <v>39</v>
      </c>
      <c r="B869" s="7" t="s">
        <v>40</v>
      </c>
      <c r="C869" s="10" t="str">
        <f t="shared" si="13"/>
        <v>I - Ankur Productions Ltd</v>
      </c>
    </row>
    <row r="870" spans="1:5">
      <c r="A870" s="9" t="s">
        <v>40</v>
      </c>
      <c r="C870" s="10" t="str">
        <f t="shared" si="13"/>
        <v>I - Ankur Productions Ltd</v>
      </c>
    </row>
    <row r="871" spans="1:5">
      <c r="A871" s="9" t="s">
        <v>6334</v>
      </c>
      <c r="C871" s="10" t="str">
        <f t="shared" si="13"/>
        <v>I - Anna Fraga McLucas</v>
      </c>
      <c r="E871"/>
    </row>
    <row r="872" spans="1:5">
      <c r="A872" s="48" t="s">
        <v>2245</v>
      </c>
      <c r="C872" s="10" t="str">
        <f t="shared" si="13"/>
        <v>I - Anna Gibb</v>
      </c>
      <c r="E872"/>
    </row>
    <row r="873" spans="1:5">
      <c r="A873" s="9" t="s">
        <v>1974</v>
      </c>
      <c r="C873" s="10" t="str">
        <f t="shared" si="13"/>
        <v>I - Anna King</v>
      </c>
      <c r="E873"/>
    </row>
    <row r="874" spans="1:5">
      <c r="A874" s="9" t="s">
        <v>733</v>
      </c>
      <c r="C874" s="10" t="str">
        <f t="shared" si="13"/>
        <v>I - Anna Krzystek</v>
      </c>
      <c r="E874"/>
    </row>
    <row r="875" spans="1:5">
      <c r="A875" s="9" t="s">
        <v>6161</v>
      </c>
      <c r="C875" s="10" t="str">
        <f t="shared" si="13"/>
        <v>I - Anna Lisa Stone</v>
      </c>
      <c r="E875"/>
    </row>
    <row r="876" spans="1:5">
      <c r="A876" s="48" t="s">
        <v>1154</v>
      </c>
      <c r="C876" s="10" t="str">
        <f t="shared" si="13"/>
        <v>I - Anna Porubcansky</v>
      </c>
      <c r="E876"/>
    </row>
    <row r="877" spans="1:5">
      <c r="A877" s="9" t="s">
        <v>1272</v>
      </c>
      <c r="C877" s="10" t="str">
        <f t="shared" si="13"/>
        <v>I - Anne McVitie (Silver Ray Media Ltd)</v>
      </c>
    </row>
    <row r="878" spans="1:5">
      <c r="A878" s="9" t="s">
        <v>6024</v>
      </c>
      <c r="C878" s="10" t="str">
        <f t="shared" si="13"/>
        <v>I - Anne Peters</v>
      </c>
      <c r="E878"/>
    </row>
    <row r="879" spans="1:5">
      <c r="A879" s="48" t="s">
        <v>16896</v>
      </c>
      <c r="C879" s="10" t="str">
        <f t="shared" si="13"/>
        <v>I - Anne Petters</v>
      </c>
    </row>
    <row r="880" spans="1:5">
      <c r="A880" s="50" t="s">
        <v>1755</v>
      </c>
      <c r="C880" s="10" t="str">
        <f t="shared" si="13"/>
        <v>I - Anneke Kampman</v>
      </c>
      <c r="E880"/>
    </row>
    <row r="881" spans="1:5">
      <c r="A881" s="9" t="s">
        <v>1095</v>
      </c>
      <c r="C881" s="10" t="str">
        <f t="shared" si="13"/>
        <v>I - Annie George</v>
      </c>
    </row>
    <row r="882" spans="1:5">
      <c r="A882" s="9" t="s">
        <v>41</v>
      </c>
      <c r="C882" s="10" t="str">
        <f t="shared" si="13"/>
        <v>I - Another Visitor Limited</v>
      </c>
      <c r="E882"/>
    </row>
    <row r="883" spans="1:5">
      <c r="A883" s="9" t="s">
        <v>2365</v>
      </c>
      <c r="C883" s="10" t="str">
        <f t="shared" si="13"/>
        <v>I - Antonia Katerina Bain</v>
      </c>
    </row>
    <row r="884" spans="1:5">
      <c r="A884" s="9" t="s">
        <v>6193</v>
      </c>
      <c r="C884" s="10" t="str">
        <f t="shared" si="13"/>
        <v>I - Aoife White</v>
      </c>
    </row>
    <row r="885" spans="1:5">
      <c r="A885" s="48" t="s">
        <v>6580</v>
      </c>
      <c r="C885" s="10" t="str">
        <f t="shared" si="13"/>
        <v>I - Applied Arts Scotland (AAS)</v>
      </c>
    </row>
    <row r="886" spans="1:5">
      <c r="A886" s="48" t="s">
        <v>2285</v>
      </c>
      <c r="C886" s="10" t="str">
        <f t="shared" si="13"/>
        <v>I - Arainn Shuaineirt Management Committee (The Sunart</v>
      </c>
      <c r="E886"/>
    </row>
    <row r="887" spans="1:5">
      <c r="A887" s="9" t="s">
        <v>2692</v>
      </c>
      <c r="C887" s="10" t="str">
        <f t="shared" si="13"/>
        <v>I - Archaeology Scotland</v>
      </c>
      <c r="E887"/>
    </row>
    <row r="888" spans="1:5">
      <c r="A888" s="9" t="s">
        <v>42</v>
      </c>
      <c r="B888" s="7" t="s">
        <v>43</v>
      </c>
      <c r="C888" s="10" t="str">
        <f t="shared" si="13"/>
        <v>I - Arches Theatre</v>
      </c>
      <c r="E888"/>
    </row>
    <row r="889" spans="1:5">
      <c r="A889" s="9" t="s">
        <v>43</v>
      </c>
      <c r="C889" s="10" t="str">
        <f t="shared" si="13"/>
        <v>I - Arches Theatre</v>
      </c>
    </row>
    <row r="890" spans="1:5">
      <c r="A890" s="9" t="s">
        <v>2132</v>
      </c>
      <c r="C890" s="10" t="str">
        <f t="shared" si="13"/>
        <v>I - Architecture + Design Scotland</v>
      </c>
      <c r="E890"/>
    </row>
    <row r="891" spans="1:5">
      <c r="A891" s="9" t="s">
        <v>44</v>
      </c>
      <c r="C891" s="10" t="str">
        <f t="shared" si="13"/>
        <v>I - Argyll &amp; Bute Council</v>
      </c>
      <c r="E891"/>
    </row>
    <row r="892" spans="1:5">
      <c r="A892" s="9" t="s">
        <v>45</v>
      </c>
      <c r="C892" s="10" t="str">
        <f t="shared" si="13"/>
        <v>I - Arika Heavy Industries</v>
      </c>
      <c r="E892"/>
    </row>
    <row r="893" spans="1:5">
      <c r="A893" s="9" t="s">
        <v>1824</v>
      </c>
      <c r="C893" s="10" t="str">
        <f t="shared" si="13"/>
        <v>I - Aros</v>
      </c>
    </row>
    <row r="894" spans="1:5">
      <c r="A894" s="9" t="s">
        <v>46</v>
      </c>
      <c r="B894" s="7" t="s">
        <v>1824</v>
      </c>
      <c r="C894" s="10" t="str">
        <f t="shared" si="13"/>
        <v>I - Aros</v>
      </c>
      <c r="E894"/>
    </row>
    <row r="895" spans="1:5">
      <c r="A895" s="9" t="s">
        <v>6613</v>
      </c>
      <c r="B895" s="7" t="s">
        <v>1824</v>
      </c>
      <c r="C895" s="10" t="str">
        <f t="shared" si="13"/>
        <v>I - Aros</v>
      </c>
    </row>
    <row r="896" spans="1:5">
      <c r="A896" s="48" t="s">
        <v>17635</v>
      </c>
      <c r="C896" s="10" t="str">
        <f t="shared" si="13"/>
        <v>I - Arpeggio Pictures</v>
      </c>
    </row>
    <row r="897" spans="1:5">
      <c r="A897" s="50" t="s">
        <v>2526</v>
      </c>
      <c r="C897" s="10" t="str">
        <f t="shared" si="13"/>
        <v>I - Arpita Shah</v>
      </c>
      <c r="E897"/>
    </row>
    <row r="898" spans="1:5">
      <c r="A898" s="9" t="s">
        <v>47</v>
      </c>
      <c r="C898" s="10" t="str">
        <f t="shared" si="13"/>
        <v>I - Arron Sands</v>
      </c>
      <c r="E898"/>
    </row>
    <row r="899" spans="1:5">
      <c r="A899" s="9" t="s">
        <v>48</v>
      </c>
      <c r="C899" s="10" t="str">
        <f t="shared" ref="C899:C962" si="14">IF(LEN(TRIM(CLEAN($B:$B)))&gt;0,TRIM(CLEAN($B:$B)),TRIM(CLEAN($A:$A)))</f>
        <v>I - Art Angel (Scotland) LTD</v>
      </c>
      <c r="E899"/>
    </row>
    <row r="900" spans="1:5">
      <c r="A900" s="9" t="s">
        <v>49</v>
      </c>
      <c r="C900" s="10" t="str">
        <f t="shared" si="14"/>
        <v>I - Art in Hospital</v>
      </c>
      <c r="E900"/>
    </row>
    <row r="901" spans="1:5">
      <c r="A901" s="9" t="s">
        <v>50</v>
      </c>
      <c r="C901" s="10" t="str">
        <f t="shared" si="14"/>
        <v>I - Art Link</v>
      </c>
      <c r="E901"/>
    </row>
    <row r="902" spans="1:5">
      <c r="A902" s="9" t="s">
        <v>734</v>
      </c>
      <c r="C902" s="10" t="str">
        <f t="shared" si="14"/>
        <v>I - Artco Projects</v>
      </c>
      <c r="E902"/>
    </row>
    <row r="903" spans="1:5">
      <c r="A903" s="9" t="s">
        <v>1907</v>
      </c>
      <c r="C903" s="10" t="str">
        <f t="shared" si="14"/>
        <v>I - Articulation Arts</v>
      </c>
      <c r="E903"/>
    </row>
    <row r="904" spans="1:5">
      <c r="A904" s="9" t="s">
        <v>1550</v>
      </c>
      <c r="B904" s="7" t="s">
        <v>1907</v>
      </c>
      <c r="C904" s="10" t="str">
        <f t="shared" si="14"/>
        <v>I - Articulation Arts</v>
      </c>
      <c r="E904"/>
    </row>
    <row r="905" spans="1:5">
      <c r="A905" s="9" t="s">
        <v>2162</v>
      </c>
      <c r="C905" s="10" t="str">
        <f t="shared" si="14"/>
        <v>I - Artisan Trio</v>
      </c>
      <c r="E905"/>
    </row>
    <row r="906" spans="1:5">
      <c r="A906" s="9" t="s">
        <v>51</v>
      </c>
      <c r="B906" s="7" t="s">
        <v>52</v>
      </c>
      <c r="C906" s="10" t="str">
        <f t="shared" si="14"/>
        <v>I - Artists Collective Gallery</v>
      </c>
      <c r="E906"/>
    </row>
    <row r="907" spans="1:5">
      <c r="A907" s="9" t="s">
        <v>6095</v>
      </c>
      <c r="C907" s="10" t="str">
        <f t="shared" si="14"/>
        <v>I - Artistas Unidos</v>
      </c>
      <c r="E907"/>
    </row>
    <row r="908" spans="1:5">
      <c r="A908" s="48" t="s">
        <v>52</v>
      </c>
      <c r="C908" s="10" t="str">
        <f t="shared" si="14"/>
        <v>I - Artists Collective Gallery</v>
      </c>
      <c r="E908"/>
    </row>
    <row r="909" spans="1:5">
      <c r="A909" s="9" t="s">
        <v>5871</v>
      </c>
      <c r="B909" s="7" t="s">
        <v>54</v>
      </c>
      <c r="C909" s="10" t="str">
        <f t="shared" si="14"/>
        <v>I - Artlink Edinburgh &amp; the Lothians</v>
      </c>
      <c r="E909"/>
    </row>
    <row r="910" spans="1:5">
      <c r="A910" s="48" t="s">
        <v>53</v>
      </c>
      <c r="C910" s="10" t="str">
        <f t="shared" si="14"/>
        <v>I - Artlink Central</v>
      </c>
    </row>
    <row r="911" spans="1:5">
      <c r="A911" s="9" t="s">
        <v>16809</v>
      </c>
      <c r="B911" s="7" t="s">
        <v>53</v>
      </c>
      <c r="C911" s="10" t="str">
        <f t="shared" si="14"/>
        <v>I - Artlink Central</v>
      </c>
    </row>
    <row r="912" spans="1:5">
      <c r="A912" s="50" t="s">
        <v>54</v>
      </c>
      <c r="C912" s="10" t="str">
        <f t="shared" si="14"/>
        <v>I - Artlink Edinburgh &amp; the Lothians</v>
      </c>
      <c r="E912"/>
    </row>
    <row r="913" spans="1:5">
      <c r="A913" s="9" t="s">
        <v>6590</v>
      </c>
      <c r="C913" s="10" t="str">
        <f t="shared" si="14"/>
        <v>I - Art'n'Mind Ltd</v>
      </c>
      <c r="E913"/>
    </row>
    <row r="914" spans="1:5">
      <c r="A914" s="48" t="s">
        <v>2501</v>
      </c>
      <c r="B914" s="7" t="s">
        <v>55</v>
      </c>
      <c r="C914" s="10" t="str">
        <f t="shared" si="14"/>
        <v>I - Arts &amp; Business Scotland</v>
      </c>
    </row>
    <row r="915" spans="1:5">
      <c r="A915" s="9" t="s">
        <v>55</v>
      </c>
      <c r="C915" s="10" t="str">
        <f t="shared" si="14"/>
        <v>I - Arts &amp; Business Scotland</v>
      </c>
    </row>
    <row r="916" spans="1:5">
      <c r="A916" s="9" t="s">
        <v>56</v>
      </c>
      <c r="B916" s="7" t="s">
        <v>55</v>
      </c>
      <c r="C916" s="10" t="str">
        <f t="shared" si="14"/>
        <v>I - Arts &amp; Business Scotland</v>
      </c>
      <c r="E916"/>
    </row>
    <row r="917" spans="1:5">
      <c r="A917" s="9" t="s">
        <v>57</v>
      </c>
      <c r="B917" s="7" t="s">
        <v>55</v>
      </c>
      <c r="C917" s="10" t="str">
        <f t="shared" si="14"/>
        <v>I - Arts &amp; Business Scotland</v>
      </c>
      <c r="E917"/>
    </row>
    <row r="918" spans="1:5">
      <c r="A918" s="9" t="s">
        <v>1096</v>
      </c>
      <c r="C918" s="10" t="str">
        <f t="shared" si="14"/>
        <v>I - Arts Cabinet</v>
      </c>
      <c r="E918"/>
    </row>
    <row r="919" spans="1:5">
      <c r="A919" s="9" t="s">
        <v>2119</v>
      </c>
      <c r="C919" s="10" t="str">
        <f t="shared" si="14"/>
        <v>I - Arts in Healthcare</v>
      </c>
    </row>
    <row r="920" spans="1:5">
      <c r="A920" s="9" t="s">
        <v>2598</v>
      </c>
      <c r="C920" s="10" t="str">
        <f t="shared" si="14"/>
        <v>I - Arts in Motion</v>
      </c>
    </row>
    <row r="921" spans="1:5">
      <c r="A921" s="9" t="s">
        <v>1442</v>
      </c>
      <c r="C921" s="10" t="str">
        <f t="shared" si="14"/>
        <v>I - Arts Marketing Association</v>
      </c>
      <c r="E921"/>
    </row>
    <row r="922" spans="1:5">
      <c r="A922" s="9" t="s">
        <v>925</v>
      </c>
      <c r="C922" s="10" t="str">
        <f t="shared" si="14"/>
        <v>I - Artsplay Highland</v>
      </c>
    </row>
    <row r="923" spans="1:5">
      <c r="A923" s="9" t="s">
        <v>2084</v>
      </c>
      <c r="C923" s="10" t="str">
        <f t="shared" si="14"/>
        <v>I - Arturo Delgado Pereira</v>
      </c>
      <c r="E923"/>
    </row>
    <row r="924" spans="1:5">
      <c r="A924" s="9" t="s">
        <v>6698</v>
      </c>
      <c r="C924" s="10" t="str">
        <f t="shared" si="14"/>
        <v>I - As Albain</v>
      </c>
      <c r="E924"/>
    </row>
    <row r="925" spans="1:5">
      <c r="A925" s="48" t="s">
        <v>948</v>
      </c>
      <c r="C925" s="10" t="str">
        <f t="shared" si="14"/>
        <v>I - Ashley Smith</v>
      </c>
    </row>
    <row r="926" spans="1:5">
      <c r="A926" s="9" t="s">
        <v>6786</v>
      </c>
      <c r="C926" s="10" t="str">
        <f t="shared" si="14"/>
        <v>I - Asparagus Piss Raindrop</v>
      </c>
      <c r="E926"/>
    </row>
    <row r="927" spans="1:5">
      <c r="A927" s="48" t="s">
        <v>16964</v>
      </c>
      <c r="C927" s="10" t="str">
        <f t="shared" si="14"/>
        <v>I - Assembly Theatre</v>
      </c>
    </row>
    <row r="928" spans="1:5">
      <c r="A928" s="50" t="s">
        <v>5845</v>
      </c>
      <c r="C928" s="10" t="str">
        <f t="shared" si="14"/>
        <v>I - Association Arty Farty</v>
      </c>
      <c r="E928"/>
    </row>
    <row r="929" spans="1:5">
      <c r="A929" s="48" t="s">
        <v>58</v>
      </c>
      <c r="B929" s="7" t="s">
        <v>2740</v>
      </c>
      <c r="C929" s="10" t="str">
        <f t="shared" si="14"/>
        <v>I - Association for Scottish Literary Studies, The</v>
      </c>
    </row>
    <row r="930" spans="1:5">
      <c r="A930" s="9" t="s">
        <v>5906</v>
      </c>
      <c r="C930" s="10" t="str">
        <f t="shared" si="14"/>
        <v>I - Association of British Orchestras</v>
      </c>
      <c r="E930"/>
    </row>
    <row r="931" spans="1:5">
      <c r="A931" s="48" t="s">
        <v>1636</v>
      </c>
      <c r="C931" s="10" t="str">
        <f t="shared" si="14"/>
        <v>I - Association of Scottish Literary Agents</v>
      </c>
      <c r="E931"/>
    </row>
    <row r="932" spans="1:5">
      <c r="A932" s="9" t="s">
        <v>735</v>
      </c>
      <c r="C932" s="10" t="str">
        <f t="shared" si="14"/>
        <v>I - Astrid String Quartet</v>
      </c>
      <c r="E932"/>
    </row>
    <row r="933" spans="1:5">
      <c r="A933" s="9" t="s">
        <v>949</v>
      </c>
      <c r="C933" s="10" t="str">
        <f t="shared" si="14"/>
        <v>I - Astrid Weigel Arts</v>
      </c>
      <c r="E933"/>
    </row>
    <row r="934" spans="1:5">
      <c r="A934" s="9" t="s">
        <v>6637</v>
      </c>
      <c r="C934" s="10" t="str">
        <f t="shared" si="14"/>
        <v>I - Asylon Theatre</v>
      </c>
      <c r="E934"/>
    </row>
    <row r="935" spans="1:5">
      <c r="A935" s="48" t="s">
        <v>950</v>
      </c>
      <c r="C935" s="10" t="str">
        <f t="shared" si="14"/>
        <v>I - Atelier Fraser Ross</v>
      </c>
      <c r="E935"/>
    </row>
    <row r="936" spans="1:5">
      <c r="A936" s="9" t="s">
        <v>59</v>
      </c>
      <c r="C936" s="10" t="str">
        <f t="shared" si="14"/>
        <v>I - Atlas Arts</v>
      </c>
      <c r="E936"/>
    </row>
    <row r="937" spans="1:5">
      <c r="A937" s="9" t="s">
        <v>6638</v>
      </c>
      <c r="C937" s="10" t="str">
        <f t="shared" si="14"/>
        <v>I - Audacious Music Ltd</v>
      </c>
    </row>
    <row r="938" spans="1:5">
      <c r="A938" s="48" t="s">
        <v>794</v>
      </c>
      <c r="C938" s="10" t="str">
        <f t="shared" si="14"/>
        <v>I - Audicia Morley</v>
      </c>
      <c r="E938"/>
    </row>
    <row r="939" spans="1:5">
      <c r="A939" s="9" t="s">
        <v>2331</v>
      </c>
      <c r="C939" s="10" t="str">
        <f t="shared" si="14"/>
        <v>I - AxisWeb</v>
      </c>
      <c r="E939"/>
    </row>
    <row r="940" spans="1:5">
      <c r="A940" s="9" t="s">
        <v>6959</v>
      </c>
      <c r="B940" s="7" t="s">
        <v>2708</v>
      </c>
      <c r="C940" s="10" t="str">
        <f t="shared" si="14"/>
        <v>I - Ayr Gaiety Partnership Ltd</v>
      </c>
      <c r="E940"/>
    </row>
    <row r="941" spans="1:5">
      <c r="A941" s="48" t="s">
        <v>2708</v>
      </c>
      <c r="C941" s="10" t="str">
        <f t="shared" si="14"/>
        <v>I - Ayr Gaiety Partnership Ltd</v>
      </c>
    </row>
    <row r="942" spans="1:5">
      <c r="A942" s="9" t="s">
        <v>2527</v>
      </c>
      <c r="C942" s="10" t="str">
        <f t="shared" si="14"/>
        <v>I - Baby Cow Productions Ltd</v>
      </c>
      <c r="E942"/>
    </row>
    <row r="943" spans="1:5">
      <c r="A943" s="9" t="s">
        <v>2628</v>
      </c>
      <c r="C943" s="10" t="str">
        <f t="shared" si="14"/>
        <v>I - BackPage Press Limited</v>
      </c>
      <c r="E943"/>
    </row>
    <row r="944" spans="1:5">
      <c r="A944" s="9" t="s">
        <v>6852</v>
      </c>
      <c r="C944" s="10" t="str">
        <f t="shared" si="14"/>
        <v>I - Bad Sneakers Management</v>
      </c>
      <c r="E944"/>
    </row>
    <row r="945" spans="1:5">
      <c r="A945" s="48" t="s">
        <v>1664</v>
      </c>
      <c r="C945" s="10" t="str">
        <f t="shared" si="14"/>
        <v>I - BAFTA (London)</v>
      </c>
      <c r="E945"/>
    </row>
    <row r="946" spans="1:5">
      <c r="A946" s="9" t="s">
        <v>2502</v>
      </c>
      <c r="C946" s="10" t="str">
        <f t="shared" si="14"/>
        <v>I - BAFTA Scotland</v>
      </c>
      <c r="E946"/>
    </row>
    <row r="947" spans="1:5">
      <c r="A947" s="9" t="s">
        <v>5820</v>
      </c>
      <c r="C947" s="10" t="str">
        <f t="shared" si="14"/>
        <v>I - Bainbridge Music</v>
      </c>
      <c r="E947"/>
    </row>
    <row r="948" spans="1:5">
      <c r="A948" s="48" t="s">
        <v>60</v>
      </c>
      <c r="C948" s="10" t="str">
        <f t="shared" si="14"/>
        <v>I - Ballet Lorent Limited</v>
      </c>
      <c r="E948"/>
    </row>
    <row r="949" spans="1:5">
      <c r="A949" s="9" t="s">
        <v>6571</v>
      </c>
      <c r="C949" s="10" t="str">
        <f t="shared" si="14"/>
        <v>I - Banff Centre, The</v>
      </c>
      <c r="E949"/>
    </row>
    <row r="950" spans="1:5">
      <c r="A950" s="48" t="s">
        <v>2459</v>
      </c>
      <c r="C950" s="10" t="str">
        <f t="shared" si="14"/>
        <v>I - Barbara Orton</v>
      </c>
      <c r="E950"/>
    </row>
    <row r="951" spans="1:5">
      <c r="A951" s="9" t="s">
        <v>2436</v>
      </c>
      <c r="C951" s="10" t="str">
        <f t="shared" si="14"/>
        <v>I - Bard Entertainments Ltd</v>
      </c>
      <c r="E951"/>
    </row>
    <row r="952" spans="1:5">
      <c r="A952" s="9" t="s">
        <v>6715</v>
      </c>
      <c r="C952" s="10" t="str">
        <f t="shared" si="14"/>
        <v>I - Bard in the Botanics (Glasgow Rep Company)</v>
      </c>
    </row>
    <row r="953" spans="1:5">
      <c r="A953" s="48" t="s">
        <v>6534</v>
      </c>
      <c r="C953" s="10" t="str">
        <f t="shared" si="14"/>
        <v>I - BarnardoÔÇÖs</v>
      </c>
      <c r="E953"/>
    </row>
    <row r="954" spans="1:5">
      <c r="A954" s="48" t="s">
        <v>61</v>
      </c>
      <c r="C954" s="10" t="str">
        <f t="shared" si="14"/>
        <v>I - Barrowland Ballet</v>
      </c>
    </row>
    <row r="955" spans="1:5">
      <c r="A955" s="9" t="s">
        <v>6518</v>
      </c>
      <c r="C955" s="10" t="str">
        <f t="shared" si="14"/>
        <v>I - Barry Gordon</v>
      </c>
      <c r="E955"/>
    </row>
    <row r="956" spans="1:5">
      <c r="A956" s="48" t="s">
        <v>993</v>
      </c>
      <c r="C956" s="10" t="str">
        <f t="shared" si="14"/>
        <v>I - Barry Gornell</v>
      </c>
      <c r="E956"/>
    </row>
    <row r="957" spans="1:5">
      <c r="A957" s="9" t="s">
        <v>1196</v>
      </c>
      <c r="C957" s="10" t="str">
        <f t="shared" si="14"/>
        <v>I - Battle of Prestonpans (1745) Heritage Trust</v>
      </c>
      <c r="E957"/>
    </row>
    <row r="958" spans="1:5">
      <c r="A958" s="9" t="s">
        <v>6787</v>
      </c>
      <c r="C958" s="10" t="str">
        <f t="shared" si="14"/>
        <v>I - Battlefield Band</v>
      </c>
      <c r="E958"/>
    </row>
    <row r="959" spans="1:5">
      <c r="A959" s="48" t="s">
        <v>6275</v>
      </c>
      <c r="C959" s="10" t="str">
        <f t="shared" si="14"/>
        <v>I - Bauer Academy</v>
      </c>
    </row>
    <row r="960" spans="1:5">
      <c r="A960" s="48" t="s">
        <v>1724</v>
      </c>
      <c r="C960" s="10" t="str">
        <f t="shared" si="14"/>
        <v>I - Beatrix Alexander</v>
      </c>
    </row>
    <row r="961" spans="1:5">
      <c r="A961" s="9" t="s">
        <v>16979</v>
      </c>
      <c r="C961" s="10" t="str">
        <f t="shared" si="14"/>
        <v>I - Beatroute Arts</v>
      </c>
    </row>
    <row r="962" spans="1:5">
      <c r="A962" s="50" t="s">
        <v>1677</v>
      </c>
      <c r="C962" s="10" t="str">
        <f t="shared" si="14"/>
        <v>I - Beatroute Music Group</v>
      </c>
      <c r="E962"/>
    </row>
    <row r="963" spans="1:5">
      <c r="A963" s="9" t="s">
        <v>1399</v>
      </c>
      <c r="C963" s="10" t="str">
        <f t="shared" ref="C963:C1026" si="15">IF(LEN(TRIM(CLEAN($B:$B)))&gt;0,TRIM(CLEAN($B:$B)),TRIM(CLEAN($A:$A)))</f>
        <v>I - Beca Lipscombe</v>
      </c>
    </row>
    <row r="964" spans="1:5">
      <c r="A964" s="9" t="s">
        <v>6991</v>
      </c>
      <c r="C964" s="10" t="str">
        <f t="shared" si="15"/>
        <v>I - Beechwood Productions</v>
      </c>
      <c r="E964"/>
    </row>
    <row r="965" spans="1:5">
      <c r="A965" s="48" t="s">
        <v>17661</v>
      </c>
      <c r="C965" s="10" t="str">
        <f t="shared" si="15"/>
        <v>I - Bees Nees Media Ltd</v>
      </c>
    </row>
    <row r="966" spans="1:5">
      <c r="A966" s="50" t="s">
        <v>1508</v>
      </c>
      <c r="C966" s="10" t="str">
        <f t="shared" si="15"/>
        <v>I - Ben Harrison</v>
      </c>
      <c r="E966"/>
    </row>
    <row r="967" spans="1:5">
      <c r="A967" s="9" t="s">
        <v>2194</v>
      </c>
      <c r="B967" s="7" t="s">
        <v>1508</v>
      </c>
      <c r="C967" s="10" t="str">
        <f t="shared" si="15"/>
        <v>I - Ben Harrison</v>
      </c>
      <c r="E967"/>
    </row>
    <row r="968" spans="1:5">
      <c r="A968" s="9" t="s">
        <v>6770</v>
      </c>
      <c r="C968" s="10" t="str">
        <f t="shared" si="15"/>
        <v>I - Ben Skea</v>
      </c>
      <c r="E968"/>
    </row>
    <row r="969" spans="1:5">
      <c r="A969" s="48" t="s">
        <v>1678</v>
      </c>
      <c r="C969" s="10" t="str">
        <f t="shared" si="15"/>
        <v>I - Benedikt Hermann</v>
      </c>
      <c r="E969"/>
    </row>
    <row r="970" spans="1:5">
      <c r="A970" s="9" t="s">
        <v>1908</v>
      </c>
      <c r="C970" s="10" t="str">
        <f t="shared" si="15"/>
        <v>I - Bengali Performing Arts</v>
      </c>
    </row>
    <row r="971" spans="1:5">
      <c r="A971" s="9" t="s">
        <v>1475</v>
      </c>
      <c r="C971" s="10" t="str">
        <f t="shared" si="15"/>
        <v>I - Beth Dynowski</v>
      </c>
      <c r="E971"/>
    </row>
    <row r="972" spans="1:5">
      <c r="A972" s="9" t="s">
        <v>6818</v>
      </c>
      <c r="C972" s="10" t="str">
        <f t="shared" si="15"/>
        <v>I - Beth Legg</v>
      </c>
      <c r="E972"/>
    </row>
    <row r="973" spans="1:5">
      <c r="A973" s="48" t="s">
        <v>6639</v>
      </c>
      <c r="C973" s="10" t="str">
        <f t="shared" si="15"/>
        <v>I - Bethany Compson-Bradford</v>
      </c>
      <c r="E973"/>
    </row>
    <row r="974" spans="1:5">
      <c r="A974" s="48" t="s">
        <v>1476</v>
      </c>
      <c r="C974" s="10" t="str">
        <f t="shared" si="15"/>
        <v>I - Beverley Hood</v>
      </c>
      <c r="E974"/>
    </row>
    <row r="975" spans="1:5">
      <c r="A975" s="9" t="s">
        <v>736</v>
      </c>
      <c r="C975" s="10" t="str">
        <f t="shared" si="15"/>
        <v>I - Beyond</v>
      </c>
      <c r="E975"/>
    </row>
    <row r="976" spans="1:5">
      <c r="A976" s="9" t="s">
        <v>2528</v>
      </c>
      <c r="C976" s="10" t="str">
        <f t="shared" si="15"/>
        <v>I - Bharatiya Ashram</v>
      </c>
    </row>
    <row r="977" spans="1:5">
      <c r="A977" s="9" t="s">
        <v>1909</v>
      </c>
      <c r="C977" s="10" t="str">
        <f t="shared" si="15"/>
        <v>I - Big Burns Supper Festival</v>
      </c>
      <c r="E977"/>
    </row>
    <row r="978" spans="1:5">
      <c r="A978" s="9" t="s">
        <v>606</v>
      </c>
      <c r="C978" s="10" t="str">
        <f t="shared" si="15"/>
        <v>I - Big Hearts Community Trust</v>
      </c>
      <c r="E978"/>
    </row>
    <row r="979" spans="1:5">
      <c r="A979" s="9" t="s">
        <v>1551</v>
      </c>
      <c r="C979" s="10" t="str">
        <f t="shared" si="15"/>
        <v>I - Bigmouth Audio Ltd</v>
      </c>
    </row>
    <row r="980" spans="1:5">
      <c r="A980" s="9" t="s">
        <v>1910</v>
      </c>
      <c r="B980" s="7" t="s">
        <v>63</v>
      </c>
      <c r="C980" s="10" t="str">
        <f t="shared" si="15"/>
        <v>I - Birds of Paradise Theatre Company</v>
      </c>
    </row>
    <row r="981" spans="1:5">
      <c r="A981" s="9" t="s">
        <v>62</v>
      </c>
      <c r="B981" s="7" t="s">
        <v>63</v>
      </c>
      <c r="C981" s="10" t="str">
        <f t="shared" si="15"/>
        <v>I - Birds of Paradise Theatre Company</v>
      </c>
    </row>
    <row r="982" spans="1:5">
      <c r="A982" s="9" t="s">
        <v>63</v>
      </c>
      <c r="C982" s="10" t="str">
        <f t="shared" si="15"/>
        <v>I - Birds of Paradise Theatre Company</v>
      </c>
      <c r="E982"/>
    </row>
    <row r="983" spans="1:5">
      <c r="A983" s="9" t="s">
        <v>1137</v>
      </c>
      <c r="B983" s="7" t="s">
        <v>2120</v>
      </c>
      <c r="C983" s="10" t="str">
        <f t="shared" si="15"/>
        <v>I - Birlinn Ltd</v>
      </c>
      <c r="E983"/>
    </row>
    <row r="984" spans="1:5">
      <c r="A984" s="9" t="s">
        <v>2120</v>
      </c>
      <c r="C984" s="10" t="str">
        <f t="shared" si="15"/>
        <v>I - Birlinn Ltd</v>
      </c>
      <c r="E984"/>
    </row>
    <row r="985" spans="1:5">
      <c r="A985" s="9" t="s">
        <v>2447</v>
      </c>
      <c r="C985" s="10" t="str">
        <f t="shared" si="15"/>
        <v>I - Birnam Arts Centre</v>
      </c>
      <c r="E985"/>
    </row>
    <row r="986" spans="1:5">
      <c r="A986" s="9" t="s">
        <v>1400</v>
      </c>
      <c r="C986" s="10" t="str">
        <f t="shared" si="15"/>
        <v>I - Bjorn Sandberg</v>
      </c>
      <c r="E986"/>
    </row>
    <row r="987" spans="1:5">
      <c r="A987" s="9" t="s">
        <v>64</v>
      </c>
      <c r="C987" s="10" t="str">
        <f t="shared" si="15"/>
        <v>I - Black &amp; White Publishing Ltd</v>
      </c>
    </row>
    <row r="988" spans="1:5">
      <c r="A988" s="9" t="s">
        <v>1888</v>
      </c>
      <c r="C988" s="10" t="str">
        <f t="shared" si="15"/>
        <v>I - Black Box Digital Media</v>
      </c>
      <c r="E988"/>
    </row>
    <row r="989" spans="1:5">
      <c r="A989" s="9" t="s">
        <v>65</v>
      </c>
      <c r="B989" s="7" t="s">
        <v>2720</v>
      </c>
      <c r="C989" s="10" t="str">
        <f t="shared" si="15"/>
        <v>I - Black Camel Productions</v>
      </c>
      <c r="E989"/>
    </row>
    <row r="990" spans="1:5">
      <c r="A990" s="9" t="s">
        <v>2559</v>
      </c>
      <c r="B990" s="7" t="s">
        <v>2720</v>
      </c>
      <c r="C990" s="10" t="str">
        <f t="shared" si="15"/>
        <v>I - Black Camel Productions</v>
      </c>
      <c r="E990"/>
    </row>
    <row r="991" spans="1:5">
      <c r="A991" s="9" t="s">
        <v>66</v>
      </c>
      <c r="B991" s="7" t="s">
        <v>2720</v>
      </c>
      <c r="C991" s="10" t="str">
        <f t="shared" si="15"/>
        <v>I - Black Camel Productions</v>
      </c>
    </row>
    <row r="992" spans="1:5">
      <c r="A992" s="9" t="s">
        <v>795</v>
      </c>
      <c r="B992" s="7" t="s">
        <v>2743</v>
      </c>
      <c r="C992" s="10" t="str">
        <f t="shared" si="15"/>
        <v>I - Black Diamond Express, The</v>
      </c>
      <c r="E992"/>
    </row>
    <row r="993" spans="1:5">
      <c r="A993" s="9" t="s">
        <v>6572</v>
      </c>
      <c r="C993" s="10" t="str">
        <f t="shared" si="15"/>
        <v>I - Blazing Griffin Limited</v>
      </c>
      <c r="E993"/>
    </row>
    <row r="994" spans="1:5">
      <c r="A994" s="48" t="s">
        <v>2693</v>
      </c>
      <c r="C994" s="10" t="str">
        <f t="shared" si="15"/>
        <v>I - Bloody Scotland (The Caledonian Crime Wrinting Fest</v>
      </c>
      <c r="E994"/>
    </row>
    <row r="995" spans="1:5">
      <c r="A995" s="9" t="s">
        <v>6685</v>
      </c>
      <c r="C995" s="10" t="str">
        <f t="shared" si="15"/>
        <v>I - Blueflint</v>
      </c>
      <c r="E995"/>
    </row>
    <row r="996" spans="1:5">
      <c r="A996" s="48" t="s">
        <v>67</v>
      </c>
      <c r="C996" s="10" t="str">
        <f t="shared" si="15"/>
        <v>I - Bodysurf Scotland</v>
      </c>
      <c r="E996"/>
    </row>
    <row r="997" spans="1:5">
      <c r="A997" s="9" t="s">
        <v>2033</v>
      </c>
      <c r="C997" s="10" t="str">
        <f t="shared" si="15"/>
        <v>I - Bofa Productions Limited</v>
      </c>
      <c r="E997"/>
    </row>
    <row r="998" spans="1:5">
      <c r="A998" s="9" t="s">
        <v>6602</v>
      </c>
      <c r="B998" s="7" t="s">
        <v>2033</v>
      </c>
      <c r="C998" s="10" t="str">
        <f t="shared" si="15"/>
        <v>I - Bofa Productions Limited</v>
      </c>
    </row>
    <row r="999" spans="1:5">
      <c r="A999" s="48" t="s">
        <v>2034</v>
      </c>
      <c r="C999" s="10" t="str">
        <f t="shared" si="15"/>
        <v>I - BoldWorks Ltd</v>
      </c>
      <c r="E999"/>
    </row>
    <row r="1000" spans="1:5">
      <c r="A1000" s="9" t="s">
        <v>6937</v>
      </c>
      <c r="C1000" s="10" t="str">
        <f t="shared" si="15"/>
        <v>I - Bonnar Keenlyside Scotland</v>
      </c>
      <c r="E1000"/>
    </row>
    <row r="1001" spans="1:5">
      <c r="A1001" s="48" t="s">
        <v>68</v>
      </c>
      <c r="C1001" s="10" t="str">
        <f t="shared" si="15"/>
        <v>I - Bord na Gaidhlig</v>
      </c>
      <c r="E1001"/>
    </row>
    <row r="1002" spans="1:5">
      <c r="A1002" s="9" t="s">
        <v>69</v>
      </c>
      <c r="C1002" s="10" t="str">
        <f t="shared" si="15"/>
        <v>I - Borderline Theatre Company</v>
      </c>
      <c r="E1002"/>
    </row>
    <row r="1003" spans="1:5">
      <c r="A1003" s="9" t="s">
        <v>1737</v>
      </c>
      <c r="C1003" s="10" t="str">
        <f t="shared" si="15"/>
        <v>I - Borders Arts Trust</v>
      </c>
      <c r="E1003"/>
    </row>
    <row r="1004" spans="1:5">
      <c r="A1004" s="9" t="s">
        <v>70</v>
      </c>
      <c r="B1004" s="7" t="s">
        <v>1737</v>
      </c>
      <c r="C1004" s="10" t="str">
        <f t="shared" si="15"/>
        <v>I - Borders Arts Trust</v>
      </c>
      <c r="E1004"/>
    </row>
    <row r="1005" spans="1:5">
      <c r="A1005" s="9" t="s">
        <v>2448</v>
      </c>
      <c r="C1005" s="10" t="str">
        <f t="shared" si="15"/>
        <v>I - Borders Book Festival</v>
      </c>
      <c r="E1005"/>
    </row>
    <row r="1006" spans="1:5">
      <c r="A1006" s="9" t="s">
        <v>17361</v>
      </c>
      <c r="C1006" s="10" t="str">
        <f t="shared" si="15"/>
        <v>I - Boreas</v>
      </c>
    </row>
    <row r="1007" spans="1:5">
      <c r="A1007" s="50" t="s">
        <v>926</v>
      </c>
      <c r="C1007" s="10" t="str">
        <f t="shared" si="15"/>
        <v>I - Born To Be Wide</v>
      </c>
      <c r="E1007"/>
    </row>
    <row r="1008" spans="1:5">
      <c r="A1008" s="9" t="s">
        <v>1889</v>
      </c>
      <c r="C1008" s="10" t="str">
        <f t="shared" si="15"/>
        <v>I - Boswell Book Festival</v>
      </c>
      <c r="E1008"/>
    </row>
    <row r="1009" spans="1:5">
      <c r="A1009" s="9" t="s">
        <v>1717</v>
      </c>
      <c r="C1009" s="10" t="str">
        <f t="shared" si="15"/>
        <v>I - Bothy Community Studio</v>
      </c>
    </row>
    <row r="1010" spans="1:5">
      <c r="A1010" s="9" t="s">
        <v>6686</v>
      </c>
      <c r="C1010" s="10" t="str">
        <f t="shared" si="15"/>
        <v>I - Boudica Iona Limited</v>
      </c>
    </row>
    <row r="1011" spans="1:5">
      <c r="A1011" s="48" t="s">
        <v>693</v>
      </c>
      <c r="C1011" s="10" t="str">
        <f t="shared" si="15"/>
        <v>I - Boyd MacIver Partnership</v>
      </c>
    </row>
    <row r="1012" spans="1:5">
      <c r="A1012" s="9" t="s">
        <v>6026</v>
      </c>
      <c r="C1012" s="10" t="str">
        <f t="shared" si="15"/>
        <v>I - Brian Johnstone</v>
      </c>
    </row>
    <row r="1013" spans="1:5">
      <c r="A1013" s="48" t="s">
        <v>1825</v>
      </c>
      <c r="C1013" s="10" t="str">
        <f t="shared" si="15"/>
        <v>I - Brian Molley</v>
      </c>
    </row>
    <row r="1014" spans="1:5">
      <c r="A1014" s="9" t="s">
        <v>71</v>
      </c>
      <c r="C1014" s="10" t="str">
        <f t="shared" si="15"/>
        <v>I - Bridge Music Ltd</v>
      </c>
      <c r="E1014"/>
    </row>
    <row r="1015" spans="1:5">
      <c r="A1015" s="9" t="s">
        <v>5821</v>
      </c>
      <c r="C1015" s="10" t="str">
        <f t="shared" si="15"/>
        <v>I - Briggs &amp; Cole</v>
      </c>
      <c r="E1015"/>
    </row>
    <row r="1016" spans="1:5">
      <c r="A1016" s="48" t="s">
        <v>2085</v>
      </c>
      <c r="C1016" s="10" t="str">
        <f t="shared" si="15"/>
        <v>I - Bright Club Scotland</v>
      </c>
      <c r="E1016"/>
    </row>
    <row r="1017" spans="1:5">
      <c r="A1017" s="9" t="s">
        <v>72</v>
      </c>
      <c r="C1017" s="10" t="str">
        <f t="shared" si="15"/>
        <v>I - Bright Night International</v>
      </c>
      <c r="E1017"/>
    </row>
    <row r="1018" spans="1:5">
      <c r="A1018" s="9" t="s">
        <v>2332</v>
      </c>
      <c r="C1018" s="10" t="str">
        <f t="shared" si="15"/>
        <v>I - Brigid McCarthy (BA Charlton)</v>
      </c>
      <c r="E1018"/>
    </row>
    <row r="1019" spans="1:5">
      <c r="A1019" s="9" t="s">
        <v>73</v>
      </c>
      <c r="C1019" s="10" t="str">
        <f t="shared" si="15"/>
        <v>I - British Council</v>
      </c>
      <c r="E1019"/>
    </row>
    <row r="1020" spans="1:5">
      <c r="A1020" s="9" t="s">
        <v>74</v>
      </c>
      <c r="B1020" s="7" t="s">
        <v>73</v>
      </c>
      <c r="C1020" s="10" t="str">
        <f t="shared" si="15"/>
        <v>I - British Council</v>
      </c>
    </row>
    <row r="1021" spans="1:5">
      <c r="A1021" s="9" t="s">
        <v>16952</v>
      </c>
      <c r="C1021" s="10" t="str">
        <f t="shared" si="15"/>
        <v>I - British Federation of Film Societies</v>
      </c>
    </row>
    <row r="1022" spans="1:5">
      <c r="A1022" s="50" t="s">
        <v>6737</v>
      </c>
      <c r="C1022" s="10" t="str">
        <f t="shared" si="15"/>
        <v>I - British Film Institute (Stephen Street)</v>
      </c>
      <c r="E1022"/>
    </row>
    <row r="1023" spans="1:5">
      <c r="A1023" s="48" t="s">
        <v>75</v>
      </c>
      <c r="C1023" s="10" t="str">
        <f t="shared" si="15"/>
        <v>I - British School at Rome</v>
      </c>
      <c r="E1023"/>
    </row>
    <row r="1024" spans="1:5">
      <c r="A1024" s="9" t="s">
        <v>2694</v>
      </c>
      <c r="B1024" s="7" t="s">
        <v>75</v>
      </c>
      <c r="C1024" s="10" t="str">
        <f t="shared" si="15"/>
        <v>I - British School at Rome</v>
      </c>
      <c r="E1024"/>
    </row>
    <row r="1025" spans="1:5">
      <c r="A1025" s="9" t="s">
        <v>16772</v>
      </c>
      <c r="C1025" s="10" t="str">
        <f t="shared" si="15"/>
        <v>I - British Underground</v>
      </c>
    </row>
    <row r="1026" spans="1:5">
      <c r="A1026" s="50" t="s">
        <v>1756</v>
      </c>
      <c r="C1026" s="10" t="str">
        <f t="shared" si="15"/>
        <v>I - Broad Daylight</v>
      </c>
      <c r="E1026"/>
    </row>
    <row r="1027" spans="1:5">
      <c r="A1027" s="9" t="s">
        <v>2195</v>
      </c>
      <c r="C1027" s="10" t="str">
        <f t="shared" ref="C1027:C1090" si="16">IF(LEN(TRIM(CLEAN($B:$B)))&gt;0,TRIM(CLEAN($B:$B)),TRIM(CLEAN($A:$A)))</f>
        <v>I - Brocken Spectre</v>
      </c>
      <c r="E1027"/>
    </row>
    <row r="1028" spans="1:5">
      <c r="A1028" s="9" t="s">
        <v>2069</v>
      </c>
      <c r="B1028" s="7" t="s">
        <v>2195</v>
      </c>
      <c r="C1028" s="10" t="str">
        <f t="shared" si="16"/>
        <v>I - Brocken Spectre</v>
      </c>
      <c r="E1028"/>
    </row>
    <row r="1029" spans="1:5">
      <c r="A1029" s="9" t="s">
        <v>2313</v>
      </c>
      <c r="B1029" s="7" t="s">
        <v>2195</v>
      </c>
      <c r="C1029" s="10" t="str">
        <f t="shared" si="16"/>
        <v>I - Brocken Spectre</v>
      </c>
    </row>
    <row r="1030" spans="1:5">
      <c r="A1030" s="9" t="s">
        <v>2212</v>
      </c>
      <c r="C1030" s="10" t="str">
        <f t="shared" si="16"/>
        <v>I - Bronto Skylift</v>
      </c>
      <c r="E1030"/>
    </row>
    <row r="1031" spans="1:5">
      <c r="A1031" s="9" t="s">
        <v>6215</v>
      </c>
      <c r="C1031" s="10" t="str">
        <f t="shared" si="16"/>
        <v>I - Bronwen Sleigh</v>
      </c>
    </row>
    <row r="1032" spans="1:5">
      <c r="A1032" s="48" t="s">
        <v>2229</v>
      </c>
      <c r="C1032" s="10" t="str">
        <f t="shared" si="16"/>
        <v>I - Brown Films Limited</v>
      </c>
      <c r="E1032"/>
    </row>
    <row r="1033" spans="1:5">
      <c r="A1033" s="9" t="s">
        <v>76</v>
      </c>
      <c r="B1033" s="7" t="s">
        <v>77</v>
      </c>
      <c r="C1033" s="10" t="str">
        <f t="shared" si="16"/>
        <v>I - Brunton Theatre Trust</v>
      </c>
    </row>
    <row r="1034" spans="1:5">
      <c r="A1034" s="9" t="s">
        <v>77</v>
      </c>
      <c r="C1034" s="10" t="str">
        <f t="shared" si="16"/>
        <v>I - Brunton Theatre Trust</v>
      </c>
      <c r="E1034"/>
    </row>
    <row r="1035" spans="1:5">
      <c r="A1035" s="9" t="s">
        <v>6695</v>
      </c>
      <c r="C1035" s="10" t="str">
        <f t="shared" si="16"/>
        <v>I - Buckhaven Beehive</v>
      </c>
      <c r="E1035"/>
    </row>
    <row r="1036" spans="1:5">
      <c r="A1036" s="48" t="s">
        <v>1911</v>
      </c>
      <c r="B1036" s="7" t="s">
        <v>2460</v>
      </c>
      <c r="C1036" s="10" t="str">
        <f t="shared" si="16"/>
        <v>I - Burnsong Limited</v>
      </c>
      <c r="E1036"/>
    </row>
    <row r="1037" spans="1:5">
      <c r="A1037" s="9" t="s">
        <v>2460</v>
      </c>
      <c r="C1037" s="10" t="str">
        <f t="shared" si="16"/>
        <v>I - Burnsong Limited</v>
      </c>
      <c r="E1037"/>
    </row>
    <row r="1038" spans="1:5">
      <c r="A1038" s="9" t="s">
        <v>2582</v>
      </c>
      <c r="C1038" s="10" t="str">
        <f t="shared" si="16"/>
        <v>I - Burt MacDonald Music (George Burt)</v>
      </c>
      <c r="E1038"/>
    </row>
    <row r="1039" spans="1:5">
      <c r="A1039" s="9" t="s">
        <v>2512</v>
      </c>
      <c r="C1039" s="10" t="str">
        <f t="shared" si="16"/>
        <v>I - Butterstone Management and Eve</v>
      </c>
      <c r="E1039"/>
    </row>
    <row r="1040" spans="1:5">
      <c r="A1040" s="9" t="s">
        <v>17610</v>
      </c>
      <c r="B1040" s="7" t="s">
        <v>6266</v>
      </c>
      <c r="C1040" s="10" t="str">
        <f t="shared" si="16"/>
        <v>I - C├ánan (Canan)</v>
      </c>
    </row>
    <row r="1041" spans="1:5">
      <c r="A1041" s="50" t="s">
        <v>6266</v>
      </c>
      <c r="C1041" s="10" t="str">
        <f t="shared" si="16"/>
        <v>I - C├ánan (Canan)</v>
      </c>
    </row>
    <row r="1042" spans="1:5">
      <c r="A1042" s="48" t="s">
        <v>1679</v>
      </c>
      <c r="C1042" s="10" t="str">
        <f t="shared" si="16"/>
        <v>I - Cadi Catlow (Rubber Rocket)</v>
      </c>
      <c r="E1042"/>
    </row>
    <row r="1043" spans="1:5">
      <c r="A1043" s="9" t="s">
        <v>5872</v>
      </c>
      <c r="C1043" s="10" t="str">
        <f t="shared" si="16"/>
        <v>I - Cairn String Quartet Ltd</v>
      </c>
      <c r="E1043"/>
    </row>
    <row r="1044" spans="1:5">
      <c r="A1044" s="48" t="s">
        <v>6614</v>
      </c>
      <c r="C1044" s="10" t="str">
        <f t="shared" si="16"/>
        <v>I - Caithness Horizons</v>
      </c>
      <c r="E1044"/>
    </row>
    <row r="1045" spans="1:5">
      <c r="A1045" s="48" t="s">
        <v>1513</v>
      </c>
      <c r="C1045" s="10" t="str">
        <f t="shared" si="16"/>
        <v>I - Caitlin Skinner</v>
      </c>
    </row>
    <row r="1046" spans="1:5">
      <c r="A1046" s="9" t="s">
        <v>607</v>
      </c>
      <c r="C1046" s="10" t="str">
        <f t="shared" si="16"/>
        <v>I - Caledonian Crime Writing Festival</v>
      </c>
      <c r="E1046"/>
    </row>
    <row r="1047" spans="1:5">
      <c r="A1047" s="9" t="s">
        <v>2575</v>
      </c>
      <c r="C1047" s="10" t="str">
        <f t="shared" si="16"/>
        <v>I - Call to Mind</v>
      </c>
      <c r="E1047"/>
    </row>
    <row r="1048" spans="1:5">
      <c r="A1048" s="9" t="s">
        <v>1249</v>
      </c>
      <c r="C1048" s="10" t="str">
        <f t="shared" si="16"/>
        <v>I - Callum Graham Beith</v>
      </c>
      <c r="E1048"/>
    </row>
    <row r="1049" spans="1:5">
      <c r="A1049" s="9" t="s">
        <v>17619</v>
      </c>
      <c r="C1049" s="10" t="str">
        <f t="shared" si="16"/>
        <v>I - Callum Rice</v>
      </c>
    </row>
    <row r="1050" spans="1:5">
      <c r="A1050" s="50" t="s">
        <v>78</v>
      </c>
      <c r="C1050" s="10" t="str">
        <f t="shared" si="16"/>
        <v>I - Calman Trust ltd</v>
      </c>
      <c r="E1050"/>
    </row>
    <row r="1051" spans="1:5">
      <c r="A1051" s="9" t="s">
        <v>6960</v>
      </c>
      <c r="C1051" s="10" t="str">
        <f t="shared" si="16"/>
        <v>I - Calum Alex Macmillan</v>
      </c>
      <c r="E1051"/>
    </row>
    <row r="1052" spans="1:5">
      <c r="A1052" s="48" t="s">
        <v>6050</v>
      </c>
      <c r="C1052" s="10" t="str">
        <f t="shared" si="16"/>
        <v>I - Calum Cunneen</v>
      </c>
      <c r="E1052"/>
    </row>
    <row r="1053" spans="1:5">
      <c r="A1053" s="48" t="s">
        <v>1023</v>
      </c>
      <c r="C1053" s="10" t="str">
        <f t="shared" si="16"/>
        <v>I - Calum MacDonald</v>
      </c>
      <c r="E1053"/>
    </row>
    <row r="1054" spans="1:5">
      <c r="A1054" s="9" t="s">
        <v>6047</v>
      </c>
      <c r="C1054" s="10" t="str">
        <f t="shared" si="16"/>
        <v>I - Calum Martin (Leum Music)</v>
      </c>
      <c r="E1054"/>
    </row>
    <row r="1055" spans="1:5">
      <c r="A1055" s="48" t="s">
        <v>6127</v>
      </c>
      <c r="C1055" s="10" t="str">
        <f t="shared" si="16"/>
        <v>I - Calum Stirling</v>
      </c>
      <c r="E1055"/>
    </row>
    <row r="1056" spans="1:5">
      <c r="A1056" s="48" t="s">
        <v>17402</v>
      </c>
      <c r="C1056" s="10" t="str">
        <f t="shared" si="16"/>
        <v>I - Cambo Heritage Trust</v>
      </c>
    </row>
    <row r="1057" spans="1:5">
      <c r="A1057" s="50" t="s">
        <v>2047</v>
      </c>
      <c r="C1057" s="10" t="str">
        <f t="shared" si="16"/>
        <v>I - Cambridge City Council</v>
      </c>
      <c r="E1057"/>
    </row>
    <row r="1058" spans="1:5">
      <c r="A1058" s="9" t="s">
        <v>2402</v>
      </c>
      <c r="C1058" s="10" t="str">
        <f t="shared" si="16"/>
        <v>I - Camilla Bray / Sixteen Films</v>
      </c>
      <c r="E1058"/>
    </row>
    <row r="1059" spans="1:5">
      <c r="A1059" s="9" t="s">
        <v>5997</v>
      </c>
      <c r="C1059" s="10" t="str">
        <f t="shared" si="16"/>
        <v>I - Campbeltown Brass</v>
      </c>
      <c r="E1059"/>
    </row>
    <row r="1060" spans="1:5">
      <c r="A1060" s="48" t="s">
        <v>6624</v>
      </c>
      <c r="C1060" s="10" t="str">
        <f t="shared" si="16"/>
        <v>I - Campbeltown Community Business Ltd</v>
      </c>
      <c r="E1060"/>
    </row>
    <row r="1061" spans="1:5">
      <c r="A1061" s="48" t="s">
        <v>6640</v>
      </c>
      <c r="C1061" s="10" t="str">
        <f t="shared" si="16"/>
        <v>I - Campfires In Winter</v>
      </c>
      <c r="E1061"/>
    </row>
    <row r="1062" spans="1:5">
      <c r="A1062" s="48" t="s">
        <v>6720</v>
      </c>
      <c r="C1062" s="10" t="str">
        <f t="shared" si="16"/>
        <v>I - Canna Community association</v>
      </c>
      <c r="E1062"/>
    </row>
    <row r="1063" spans="1:5">
      <c r="A1063" s="48" t="s">
        <v>5847</v>
      </c>
      <c r="C1063" s="10" t="str">
        <f t="shared" si="16"/>
        <v>I - Canongate Books Ltd.</v>
      </c>
    </row>
    <row r="1064" spans="1:5">
      <c r="A1064" s="48" t="s">
        <v>16912</v>
      </c>
      <c r="C1064" s="10" t="str">
        <f t="shared" si="16"/>
        <v>I - Canongate Youth</v>
      </c>
    </row>
    <row r="1065" spans="1:5">
      <c r="A1065" s="50" t="s">
        <v>79</v>
      </c>
      <c r="C1065" s="10" t="str">
        <f t="shared" si="16"/>
        <v>I - Cape Farewell</v>
      </c>
      <c r="E1065"/>
    </row>
    <row r="1066" spans="1:5">
      <c r="A1066" s="9" t="s">
        <v>2048</v>
      </c>
      <c r="C1066" s="10" t="str">
        <f t="shared" si="16"/>
        <v>I - Capella Nova</v>
      </c>
      <c r="E1066"/>
    </row>
    <row r="1067" spans="1:5">
      <c r="A1067" s="9" t="s">
        <v>80</v>
      </c>
      <c r="C1067" s="10" t="str">
        <f t="shared" si="16"/>
        <v>I - Capital Arts</v>
      </c>
    </row>
    <row r="1068" spans="1:5">
      <c r="A1068" s="9" t="s">
        <v>5943</v>
      </c>
      <c r="B1068" s="7" t="s">
        <v>80</v>
      </c>
      <c r="C1068" s="10" t="str">
        <f t="shared" si="16"/>
        <v>I - Capital Arts</v>
      </c>
    </row>
    <row r="1069" spans="1:5">
      <c r="A1069" s="48" t="s">
        <v>2420</v>
      </c>
      <c r="C1069" s="10" t="str">
        <f t="shared" si="16"/>
        <v>I - Capricorn Film Productions Ltd</v>
      </c>
    </row>
    <row r="1070" spans="1:5">
      <c r="A1070" s="9" t="s">
        <v>6819</v>
      </c>
      <c r="C1070" s="10" t="str">
        <f t="shared" si="16"/>
        <v>I - Cara Connolly</v>
      </c>
      <c r="E1070"/>
    </row>
    <row r="1071" spans="1:5">
      <c r="A1071" s="48" t="s">
        <v>1975</v>
      </c>
      <c r="B1071" s="7" t="s">
        <v>6819</v>
      </c>
      <c r="C1071" s="10" t="str">
        <f t="shared" si="16"/>
        <v>I - Cara Connolly</v>
      </c>
      <c r="E1071"/>
    </row>
    <row r="1072" spans="1:5">
      <c r="A1072" s="9" t="s">
        <v>1787</v>
      </c>
      <c r="C1072" s="10" t="str">
        <f t="shared" si="16"/>
        <v>I - Caralin Montgomery-Cichy</v>
      </c>
      <c r="E1072"/>
    </row>
    <row r="1073" spans="1:5">
      <c r="A1073" s="9" t="s">
        <v>17424</v>
      </c>
      <c r="C1073" s="10" t="str">
        <f t="shared" si="16"/>
        <v>I - Caravan Cinema Ltd</v>
      </c>
    </row>
    <row r="1074" spans="1:5">
      <c r="A1074" s="50" t="s">
        <v>17516</v>
      </c>
      <c r="B1074" s="7" t="s">
        <v>17424</v>
      </c>
      <c r="C1074" s="10" t="str">
        <f t="shared" si="16"/>
        <v>I - Caravan Cinema Ltd</v>
      </c>
    </row>
    <row r="1075" spans="1:5">
      <c r="A1075" s="50" t="s">
        <v>1455</v>
      </c>
      <c r="C1075" s="10" t="str">
        <f t="shared" si="16"/>
        <v>I - Cardonald College Glasgow</v>
      </c>
      <c r="E1075"/>
    </row>
    <row r="1076" spans="1:5">
      <c r="A1076" s="9" t="s">
        <v>17223</v>
      </c>
      <c r="C1076" s="10" t="str">
        <f t="shared" si="16"/>
        <v>I - Care Inspectorate</v>
      </c>
    </row>
    <row r="1077" spans="1:5">
      <c r="A1077" s="50" t="s">
        <v>81</v>
      </c>
      <c r="C1077" s="10" t="str">
        <f t="shared" si="16"/>
        <v>I - Cargo Publishing (UK) Ltd</v>
      </c>
    </row>
    <row r="1078" spans="1:5">
      <c r="A1078" s="9" t="s">
        <v>2403</v>
      </c>
      <c r="B1078" s="7" t="s">
        <v>81</v>
      </c>
      <c r="C1078" s="10" t="str">
        <f t="shared" si="16"/>
        <v>I - Cargo Publishing (UK) Ltd</v>
      </c>
      <c r="E1078"/>
    </row>
    <row r="1079" spans="1:5">
      <c r="A1079" s="9" t="s">
        <v>2013</v>
      </c>
      <c r="C1079" s="10" t="str">
        <f t="shared" si="16"/>
        <v>I - Caritas Images Limited</v>
      </c>
      <c r="E1079"/>
    </row>
    <row r="1080" spans="1:5">
      <c r="A1080" s="9" t="s">
        <v>1738</v>
      </c>
      <c r="C1080" s="10" t="str">
        <f t="shared" si="16"/>
        <v>I - Carla Edwards</v>
      </c>
      <c r="E1080"/>
    </row>
    <row r="1081" spans="1:5">
      <c r="A1081" s="9" t="s">
        <v>1401</v>
      </c>
      <c r="C1081" s="10" t="str">
        <f t="shared" si="16"/>
        <v>I - Carla Novi</v>
      </c>
      <c r="E1081"/>
    </row>
    <row r="1082" spans="1:5">
      <c r="A1082" s="9" t="s">
        <v>5822</v>
      </c>
      <c r="C1082" s="10" t="str">
        <f t="shared" si="16"/>
        <v>I - Carla Scott Fullerton</v>
      </c>
      <c r="E1082"/>
    </row>
    <row r="1083" spans="1:5">
      <c r="A1083" s="48" t="s">
        <v>6449</v>
      </c>
      <c r="C1083" s="10" t="str">
        <f t="shared" si="16"/>
        <v>I - Carnegie College Limited</v>
      </c>
      <c r="E1083"/>
    </row>
    <row r="1084" spans="1:5">
      <c r="A1084" s="48" t="s">
        <v>16773</v>
      </c>
      <c r="C1084" s="10" t="str">
        <f t="shared" si="16"/>
        <v>I - Carol Brown</v>
      </c>
    </row>
    <row r="1085" spans="1:5">
      <c r="A1085" s="50" t="s">
        <v>1456</v>
      </c>
      <c r="C1085" s="10" t="str">
        <f t="shared" si="16"/>
        <v>I - Carol Scorer</v>
      </c>
      <c r="E1085"/>
    </row>
    <row r="1086" spans="1:5">
      <c r="A1086" s="9" t="s">
        <v>1024</v>
      </c>
      <c r="C1086" s="10" t="str">
        <f t="shared" si="16"/>
        <v>I - Carole Sheridan</v>
      </c>
      <c r="E1086"/>
    </row>
    <row r="1087" spans="1:5">
      <c r="A1087" s="9" t="s">
        <v>82</v>
      </c>
      <c r="C1087" s="10" t="str">
        <f t="shared" si="16"/>
        <v>I - Caroline Bowditch</v>
      </c>
      <c r="E1087"/>
    </row>
    <row r="1088" spans="1:5">
      <c r="A1088" s="9" t="s">
        <v>663</v>
      </c>
      <c r="C1088" s="10" t="str">
        <f t="shared" si="16"/>
        <v>I - Caroline Dear</v>
      </c>
    </row>
    <row r="1089" spans="1:5">
      <c r="A1089" s="9" t="s">
        <v>16905</v>
      </c>
      <c r="C1089" s="10" t="str">
        <f t="shared" si="16"/>
        <v>I - Caroline McCluskey</v>
      </c>
    </row>
    <row r="1090" spans="1:5">
      <c r="A1090" s="50" t="s">
        <v>2295</v>
      </c>
      <c r="C1090" s="10" t="str">
        <f t="shared" si="16"/>
        <v>I - Carolyn (Cal) Flyn (Thicker than Water)</v>
      </c>
      <c r="E1090"/>
    </row>
    <row r="1091" spans="1:5">
      <c r="A1091" s="9" t="s">
        <v>1514</v>
      </c>
      <c r="C1091" s="10" t="str">
        <f t="shared" ref="C1091:C1154" si="17">IF(LEN(TRIM(CLEAN($B:$B)))&gt;0,TRIM(CLEAN($B:$B)),TRIM(CLEAN($A:$A)))</f>
        <v>I - Carrie Ann Newman</v>
      </c>
      <c r="E1091"/>
    </row>
    <row r="1092" spans="1:5">
      <c r="A1092" s="9" t="s">
        <v>1221</v>
      </c>
      <c r="C1092" s="10" t="str">
        <f t="shared" si="17"/>
        <v>I - Carrie Fertig</v>
      </c>
    </row>
    <row r="1093" spans="1:5">
      <c r="A1093" s="9" t="s">
        <v>6619</v>
      </c>
      <c r="C1093" s="10" t="str">
        <f t="shared" si="17"/>
        <v>I - Carrie Wemyss</v>
      </c>
      <c r="E1093"/>
    </row>
    <row r="1094" spans="1:5">
      <c r="A1094" s="48" t="s">
        <v>2296</v>
      </c>
      <c r="C1094" s="10" t="str">
        <f t="shared" si="17"/>
        <v>I - Castle Rock Edinvar Housing Association</v>
      </c>
      <c r="E1094"/>
    </row>
    <row r="1095" spans="1:5">
      <c r="A1095" s="9" t="s">
        <v>6252</v>
      </c>
      <c r="C1095" s="10" t="str">
        <f t="shared" si="17"/>
        <v>I - Castlemilk Parish Church</v>
      </c>
    </row>
    <row r="1096" spans="1:5">
      <c r="A1096" s="48" t="s">
        <v>83</v>
      </c>
      <c r="B1096" s="7" t="s">
        <v>2720</v>
      </c>
      <c r="C1096" s="10" t="str">
        <f t="shared" si="17"/>
        <v>I - Black Camel Productions</v>
      </c>
      <c r="E1096"/>
    </row>
    <row r="1097" spans="1:5">
      <c r="A1097" s="9" t="s">
        <v>6558</v>
      </c>
      <c r="C1097" s="10" t="str">
        <f t="shared" si="17"/>
        <v>I - Catherine Agnew</v>
      </c>
    </row>
    <row r="1098" spans="1:5">
      <c r="A1098" s="48" t="s">
        <v>6620</v>
      </c>
      <c r="C1098" s="10" t="str">
        <f t="shared" si="17"/>
        <v>I - Catherine Czerkawska</v>
      </c>
    </row>
    <row r="1099" spans="1:5">
      <c r="A1099" s="48" t="s">
        <v>898</v>
      </c>
      <c r="C1099" s="10" t="str">
        <f t="shared" si="17"/>
        <v>I - Catherine Street</v>
      </c>
      <c r="E1099"/>
    </row>
    <row r="1100" spans="1:5">
      <c r="A1100" s="9" t="s">
        <v>84</v>
      </c>
      <c r="B1100" s="7" t="s">
        <v>85</v>
      </c>
      <c r="C1100" s="10" t="str">
        <f t="shared" si="17"/>
        <v>I - Catherine Wheels Theatre Company</v>
      </c>
      <c r="E1100"/>
    </row>
    <row r="1101" spans="1:5">
      <c r="A1101" s="9" t="s">
        <v>85</v>
      </c>
      <c r="C1101" s="10" t="str">
        <f t="shared" si="17"/>
        <v>I - Catherine Wheels Theatre Company</v>
      </c>
    </row>
    <row r="1102" spans="1:5">
      <c r="A1102" s="9" t="s">
        <v>737</v>
      </c>
      <c r="C1102" s="10" t="str">
        <f t="shared" si="17"/>
        <v>I - Cathie Boyd</v>
      </c>
      <c r="E1102"/>
    </row>
    <row r="1103" spans="1:5">
      <c r="A1103" s="9" t="s">
        <v>2629</v>
      </c>
      <c r="C1103" s="10" t="str">
        <f t="shared" si="17"/>
        <v>I - Cathy Wilkes</v>
      </c>
      <c r="E1103"/>
    </row>
    <row r="1104" spans="1:5">
      <c r="A1104" s="9" t="s">
        <v>2667</v>
      </c>
      <c r="C1104" s="10" t="str">
        <f t="shared" si="17"/>
        <v>I - Catriona Duff</v>
      </c>
      <c r="E1104"/>
    </row>
    <row r="1105" spans="1:5">
      <c r="A1105" s="9" t="s">
        <v>5998</v>
      </c>
      <c r="C1105" s="10" t="str">
        <f t="shared" si="17"/>
        <v>I - Catriona Macdonald</v>
      </c>
    </row>
    <row r="1106" spans="1:5">
      <c r="A1106" s="48" t="s">
        <v>5982</v>
      </c>
      <c r="C1106" s="10" t="str">
        <f t="shared" si="17"/>
        <v>I - Catriona McKay</v>
      </c>
      <c r="E1106"/>
    </row>
    <row r="1107" spans="1:5">
      <c r="A1107" s="48" t="s">
        <v>2599</v>
      </c>
      <c r="C1107" s="10" t="str">
        <f t="shared" si="17"/>
        <v>I - Catriona Price</v>
      </c>
      <c r="E1107"/>
    </row>
    <row r="1108" spans="1:5">
      <c r="A1108" s="9" t="s">
        <v>6239</v>
      </c>
      <c r="C1108" s="10" t="str">
        <f t="shared" si="17"/>
        <v>I - CELCIS (Centre for Excellence for Looked After Child</v>
      </c>
      <c r="E1108"/>
    </row>
    <row r="1109" spans="1:5">
      <c r="A1109" s="48" t="s">
        <v>1757</v>
      </c>
      <c r="B1109" s="7" t="s">
        <v>1414</v>
      </c>
      <c r="C1109" s="10" t="str">
        <f t="shared" si="17"/>
        <v>I - Celtic Colours International Festival Society</v>
      </c>
      <c r="E1109"/>
    </row>
    <row r="1110" spans="1:5">
      <c r="A1110" s="9" t="s">
        <v>1414</v>
      </c>
      <c r="C1110" s="10" t="str">
        <f t="shared" si="17"/>
        <v>I - Celtic Colours International Festival Society</v>
      </c>
      <c r="E1110"/>
    </row>
    <row r="1111" spans="1:5">
      <c r="A1111" s="9" t="s">
        <v>86</v>
      </c>
      <c r="C1111" s="10" t="str">
        <f t="shared" si="17"/>
        <v>I - Celtic Connections</v>
      </c>
      <c r="E1111"/>
    </row>
    <row r="1112" spans="1:5">
      <c r="A1112" s="9" t="s">
        <v>2672</v>
      </c>
      <c r="C1112" s="10" t="str">
        <f t="shared" si="17"/>
        <v>I - Celtic Media Festival</v>
      </c>
      <c r="E1112"/>
    </row>
    <row r="1113" spans="1:5">
      <c r="A1113" s="9" t="s">
        <v>1945</v>
      </c>
      <c r="C1113" s="10" t="str">
        <f t="shared" si="17"/>
        <v>I - Celtic Neighbours</v>
      </c>
    </row>
    <row r="1114" spans="1:5">
      <c r="A1114" s="9" t="s">
        <v>6353</v>
      </c>
      <c r="B1114" s="7" t="s">
        <v>1945</v>
      </c>
      <c r="C1114" s="10" t="str">
        <f t="shared" si="17"/>
        <v>I - Celtic Neighbours</v>
      </c>
      <c r="E1114"/>
    </row>
    <row r="1115" spans="1:5">
      <c r="A1115" s="48" t="s">
        <v>87</v>
      </c>
      <c r="C1115" s="10" t="str">
        <f t="shared" si="17"/>
        <v>I - Centre for Contemporary Arts</v>
      </c>
      <c r="E1115"/>
    </row>
    <row r="1116" spans="1:5">
      <c r="A1116" s="9" t="s">
        <v>88</v>
      </c>
      <c r="B1116" s="7" t="s">
        <v>89</v>
      </c>
      <c r="C1116" s="10" t="str">
        <f t="shared" si="17"/>
        <v>I - Centre for the Moving Image</v>
      </c>
    </row>
    <row r="1117" spans="1:5">
      <c r="A1117" s="9" t="s">
        <v>89</v>
      </c>
      <c r="B1117" s="7" t="s">
        <v>89</v>
      </c>
      <c r="C1117" s="10" t="str">
        <f t="shared" si="17"/>
        <v>I - Centre for the Moving Image</v>
      </c>
      <c r="E1117"/>
    </row>
    <row r="1118" spans="1:5">
      <c r="A1118" s="9" t="s">
        <v>6476</v>
      </c>
      <c r="B1118" s="7" t="s">
        <v>89</v>
      </c>
      <c r="C1118" s="10" t="str">
        <f t="shared" si="17"/>
        <v>I - Centre for the Moving Image</v>
      </c>
    </row>
    <row r="1119" spans="1:5">
      <c r="A1119" s="48" t="s">
        <v>90</v>
      </c>
      <c r="B1119" s="7" t="s">
        <v>89</v>
      </c>
      <c r="C1119" s="10" t="str">
        <f t="shared" si="17"/>
        <v>I - Centre for the Moving Image</v>
      </c>
      <c r="E1119"/>
    </row>
    <row r="1120" spans="1:5">
      <c r="A1120" s="9" t="s">
        <v>6051</v>
      </c>
      <c r="B1120" s="7" t="s">
        <v>89</v>
      </c>
      <c r="C1120" s="10" t="str">
        <f t="shared" si="17"/>
        <v>I - Centre for the Moving Image</v>
      </c>
      <c r="E1120"/>
    </row>
    <row r="1121" spans="1:5">
      <c r="A1121" s="48" t="s">
        <v>91</v>
      </c>
      <c r="B1121" s="7" t="s">
        <v>89</v>
      </c>
      <c r="C1121" s="10" t="str">
        <f t="shared" si="17"/>
        <v>I - Centre for the Moving Image</v>
      </c>
      <c r="E1121"/>
    </row>
    <row r="1122" spans="1:5">
      <c r="A1122" s="9" t="s">
        <v>92</v>
      </c>
      <c r="B1122" s="7" t="s">
        <v>89</v>
      </c>
      <c r="C1122" s="10" t="str">
        <f t="shared" si="17"/>
        <v>I - Centre for the Moving Image</v>
      </c>
      <c r="E1122"/>
    </row>
    <row r="1123" spans="1:5">
      <c r="A1123" s="9" t="s">
        <v>1826</v>
      </c>
      <c r="C1123" s="10" t="str">
        <f t="shared" si="17"/>
        <v>I - Ceolas Uibhist</v>
      </c>
      <c r="E1123"/>
    </row>
    <row r="1124" spans="1:5">
      <c r="A1124" s="9" t="s">
        <v>5931</v>
      </c>
      <c r="B1124" s="7" t="s">
        <v>1826</v>
      </c>
      <c r="C1124" s="10" t="str">
        <f t="shared" si="17"/>
        <v>I - Ceolas Uibhist</v>
      </c>
    </row>
    <row r="1125" spans="1:5">
      <c r="A1125" s="48" t="s">
        <v>93</v>
      </c>
      <c r="C1125" s="10" t="str">
        <f t="shared" si="17"/>
        <v>I - Ceol's Craic</v>
      </c>
    </row>
    <row r="1126" spans="1:5">
      <c r="A1126" s="9" t="s">
        <v>2421</v>
      </c>
      <c r="C1126" s="10" t="str">
        <f t="shared" si="17"/>
        <v>I - ChanginÔÇÖ Scotland</v>
      </c>
    </row>
    <row r="1127" spans="1:5">
      <c r="A1127" s="9" t="s">
        <v>1946</v>
      </c>
      <c r="B1127" s="7" t="s">
        <v>2600</v>
      </c>
      <c r="C1127" s="10" t="str">
        <f t="shared" si="17"/>
        <v>I - Janis Claxton Dance</v>
      </c>
      <c r="E1127"/>
    </row>
    <row r="1128" spans="1:5">
      <c r="A1128" s="9" t="s">
        <v>6762</v>
      </c>
      <c r="C1128" s="10" t="str">
        <f t="shared" si="17"/>
        <v>I - Charioteer Theatre</v>
      </c>
      <c r="E1128"/>
    </row>
    <row r="1129" spans="1:5">
      <c r="A1129" s="48" t="s">
        <v>1680</v>
      </c>
      <c r="C1129" s="10" t="str">
        <f t="shared" si="17"/>
        <v>I - Charlie Hammond</v>
      </c>
      <c r="E1129"/>
    </row>
    <row r="1130" spans="1:5">
      <c r="A1130" s="9" t="s">
        <v>6581</v>
      </c>
      <c r="C1130" s="10" t="str">
        <f t="shared" si="17"/>
        <v>I - Charlotte Hathaway</v>
      </c>
      <c r="E1130"/>
    </row>
    <row r="1131" spans="1:5">
      <c r="A1131" s="48" t="s">
        <v>6167</v>
      </c>
      <c r="C1131" s="10" t="str">
        <f t="shared" si="17"/>
        <v>I - Charlotte Prodger</v>
      </c>
      <c r="E1131"/>
    </row>
    <row r="1132" spans="1:5">
      <c r="A1132" s="48" t="s">
        <v>6547</v>
      </c>
      <c r="C1132" s="10" t="str">
        <f t="shared" si="17"/>
        <v>I - Charmaine Gilbert</v>
      </c>
      <c r="E1132"/>
    </row>
    <row r="1133" spans="1:5">
      <c r="A1133" s="48" t="s">
        <v>951</v>
      </c>
      <c r="C1133" s="10" t="str">
        <f t="shared" si="17"/>
        <v>I - Charmaine Piggott</v>
      </c>
      <c r="E1133"/>
    </row>
    <row r="1134" spans="1:5">
      <c r="A1134" s="9" t="s">
        <v>94</v>
      </c>
      <c r="C1134" s="10" t="str">
        <f t="shared" si="17"/>
        <v>I - Chem 19 Recording Limited</v>
      </c>
      <c r="E1134"/>
    </row>
    <row r="1135" spans="1:5">
      <c r="A1135" s="9" t="s">
        <v>95</v>
      </c>
      <c r="C1135" s="10" t="str">
        <f t="shared" si="17"/>
        <v>I - Chemikal Underground Limited</v>
      </c>
    </row>
    <row r="1136" spans="1:5">
      <c r="A1136" s="9" t="s">
        <v>6519</v>
      </c>
      <c r="C1136" s="10" t="str">
        <f t="shared" si="17"/>
        <v>I - Cherri Fosphate</v>
      </c>
    </row>
    <row r="1137" spans="1:5">
      <c r="A1137" s="48" t="s">
        <v>2583</v>
      </c>
      <c r="C1137" s="10" t="str">
        <f t="shared" si="17"/>
        <v>I - Cherry Grove Music</v>
      </c>
      <c r="E1137"/>
    </row>
    <row r="1138" spans="1:5">
      <c r="A1138" s="9" t="s">
        <v>2213</v>
      </c>
      <c r="C1138" s="10" t="str">
        <f t="shared" si="17"/>
        <v>I - Children In Scotland</v>
      </c>
      <c r="E1138"/>
    </row>
    <row r="1139" spans="1:5">
      <c r="A1139" s="9" t="s">
        <v>96</v>
      </c>
      <c r="C1139" s="10" t="str">
        <f t="shared" si="17"/>
        <v>I - Children's Classic Concerts</v>
      </c>
      <c r="E1139"/>
    </row>
    <row r="1140" spans="1:5">
      <c r="A1140" s="9" t="s">
        <v>6961</v>
      </c>
      <c r="C1140" s="10" t="str">
        <f t="shared" si="17"/>
        <v>I - Chris Bogle</v>
      </c>
      <c r="E1140"/>
    </row>
    <row r="1141" spans="1:5">
      <c r="A1141" s="48" t="s">
        <v>2449</v>
      </c>
      <c r="C1141" s="10" t="str">
        <f t="shared" si="17"/>
        <v>I - Chris Dolan</v>
      </c>
      <c r="E1141"/>
    </row>
    <row r="1142" spans="1:5">
      <c r="A1142" s="9" t="s">
        <v>6659</v>
      </c>
      <c r="C1142" s="10" t="str">
        <f t="shared" si="17"/>
        <v>I - Chris Hutchings</v>
      </c>
      <c r="E1142"/>
    </row>
    <row r="1143" spans="1:5">
      <c r="A1143" s="48" t="s">
        <v>6642</v>
      </c>
      <c r="C1143" s="10" t="str">
        <f t="shared" si="17"/>
        <v>I - Chris Kidd</v>
      </c>
      <c r="E1143"/>
    </row>
    <row r="1144" spans="1:5">
      <c r="A1144" s="48" t="s">
        <v>2366</v>
      </c>
      <c r="C1144" s="10" t="str">
        <f t="shared" si="17"/>
        <v>I - Chris Leslie</v>
      </c>
    </row>
    <row r="1145" spans="1:5">
      <c r="A1145" s="9" t="s">
        <v>1477</v>
      </c>
      <c r="C1145" s="10" t="str">
        <f t="shared" si="17"/>
        <v>I - Chrissie Ardill</v>
      </c>
    </row>
    <row r="1146" spans="1:5">
      <c r="A1146" s="9" t="s">
        <v>6788</v>
      </c>
      <c r="C1146" s="10" t="str">
        <f t="shared" si="17"/>
        <v>I - Christina McBride</v>
      </c>
      <c r="E1146"/>
    </row>
    <row r="1147" spans="1:5">
      <c r="A1147" s="48" t="s">
        <v>97</v>
      </c>
      <c r="C1147" s="10" t="str">
        <f t="shared" si="17"/>
        <v>I - Christine Borland</v>
      </c>
      <c r="E1147"/>
    </row>
    <row r="1148" spans="1:5">
      <c r="A1148" s="9" t="s">
        <v>16810</v>
      </c>
      <c r="C1148" s="10" t="str">
        <f t="shared" si="17"/>
        <v>I - Christine Cooper</v>
      </c>
    </row>
    <row r="1149" spans="1:5">
      <c r="A1149" s="50" t="s">
        <v>1402</v>
      </c>
      <c r="C1149" s="10" t="str">
        <f t="shared" si="17"/>
        <v>I - Christine Devaney</v>
      </c>
      <c r="E1149"/>
    </row>
    <row r="1150" spans="1:5">
      <c r="A1150" s="9" t="s">
        <v>6548</v>
      </c>
      <c r="C1150" s="10" t="str">
        <f t="shared" si="17"/>
        <v>I - Christine E Morrison</v>
      </c>
      <c r="E1150"/>
    </row>
    <row r="1151" spans="1:5">
      <c r="A1151" s="48" t="s">
        <v>1273</v>
      </c>
      <c r="C1151" s="10" t="str">
        <f t="shared" si="17"/>
        <v>I - Christine Edwards</v>
      </c>
    </row>
    <row r="1152" spans="1:5">
      <c r="A1152" s="9" t="s">
        <v>6763</v>
      </c>
      <c r="C1152" s="10" t="str">
        <f t="shared" si="17"/>
        <v>I - Christine Hanson</v>
      </c>
      <c r="E1152"/>
    </row>
    <row r="1153" spans="1:5">
      <c r="A1153" s="48" t="s">
        <v>1250</v>
      </c>
      <c r="C1153" s="10" t="str">
        <f t="shared" si="17"/>
        <v>I - Christopher P Maule</v>
      </c>
    </row>
    <row r="1154" spans="1:5">
      <c r="A1154" s="9" t="s">
        <v>6641</v>
      </c>
      <c r="C1154" s="10" t="str">
        <f t="shared" si="17"/>
        <v>I - Christopher Rush</v>
      </c>
      <c r="E1154"/>
    </row>
    <row r="1155" spans="1:5">
      <c r="A1155" s="48" t="s">
        <v>1536</v>
      </c>
      <c r="C1155" s="10" t="str">
        <f t="shared" ref="C1155:C1218" si="18">IF(LEN(TRIM(CLEAN($B:$B)))&gt;0,TRIM(CLEAN($B:$B)),TRIM(CLEAN($A:$A)))</f>
        <v>I - Christopher Stout</v>
      </c>
      <c r="E1155"/>
    </row>
    <row r="1156" spans="1:5">
      <c r="A1156" s="9" t="s">
        <v>2106</v>
      </c>
      <c r="B1156" s="7" t="s">
        <v>1536</v>
      </c>
      <c r="C1156" s="10" t="str">
        <f t="shared" si="18"/>
        <v>I - Christopher Stout</v>
      </c>
      <c r="E1156"/>
    </row>
    <row r="1157" spans="1:5">
      <c r="A1157" s="9" t="s">
        <v>5848</v>
      </c>
      <c r="C1157" s="10" t="str">
        <f t="shared" si="18"/>
        <v>I - Chrys Salt</v>
      </c>
      <c r="E1157"/>
    </row>
    <row r="1158" spans="1:5">
      <c r="A1158" s="48" t="s">
        <v>98</v>
      </c>
      <c r="C1158" s="10" t="str">
        <f t="shared" si="18"/>
        <v>I - Chunk Films</v>
      </c>
      <c r="E1158"/>
    </row>
    <row r="1159" spans="1:5">
      <c r="A1159" s="9" t="s">
        <v>17060</v>
      </c>
      <c r="C1159" s="10" t="str">
        <f t="shared" si="18"/>
        <v>I - Ciara Barry</v>
      </c>
    </row>
    <row r="1160" spans="1:5">
      <c r="A1160" s="50" t="s">
        <v>6820</v>
      </c>
      <c r="C1160" s="10" t="str">
        <f t="shared" si="18"/>
        <v>I - Ciara Phillips</v>
      </c>
    </row>
    <row r="1161" spans="1:5">
      <c r="A1161" s="48" t="s">
        <v>6738</v>
      </c>
      <c r="C1161" s="10" t="str">
        <f t="shared" si="18"/>
        <v>I - Cinatura UK Limited</v>
      </c>
      <c r="E1161"/>
    </row>
    <row r="1162" spans="1:5">
      <c r="A1162" s="48" t="s">
        <v>17168</v>
      </c>
      <c r="C1162" s="10" t="str">
        <f t="shared" si="18"/>
        <v>I - Cinekid</v>
      </c>
    </row>
    <row r="1163" spans="1:5">
      <c r="A1163" s="50" t="s">
        <v>664</v>
      </c>
      <c r="C1163" s="10" t="str">
        <f t="shared" si="18"/>
        <v>I - Citadel Youth Centre</v>
      </c>
      <c r="E1163"/>
    </row>
    <row r="1164" spans="1:5">
      <c r="A1164" s="9" t="s">
        <v>6560</v>
      </c>
      <c r="C1164" s="10" t="str">
        <f t="shared" si="18"/>
        <v>I - Citizen Curator</v>
      </c>
      <c r="E1164"/>
    </row>
    <row r="1165" spans="1:5">
      <c r="A1165" s="48" t="s">
        <v>99</v>
      </c>
      <c r="B1165" s="7" t="s">
        <v>100</v>
      </c>
      <c r="C1165" s="10" t="str">
        <f t="shared" si="18"/>
        <v>I - Citizens Theatre</v>
      </c>
      <c r="E1165"/>
    </row>
    <row r="1166" spans="1:5">
      <c r="A1166" s="9" t="s">
        <v>100</v>
      </c>
      <c r="C1166" s="10" t="str">
        <f t="shared" si="18"/>
        <v>I - Citizens Theatre</v>
      </c>
      <c r="E1166"/>
    </row>
    <row r="1167" spans="1:5">
      <c r="A1167" s="9" t="s">
        <v>101</v>
      </c>
      <c r="B1167" s="7" t="s">
        <v>100</v>
      </c>
      <c r="C1167" s="10" t="str">
        <f t="shared" si="18"/>
        <v>I - Citizens Theatre</v>
      </c>
    </row>
    <row r="1168" spans="1:5">
      <c r="A1168" s="9" t="s">
        <v>102</v>
      </c>
      <c r="B1168" s="7" t="s">
        <v>104</v>
      </c>
      <c r="C1168" s="10" t="str">
        <f t="shared" si="18"/>
        <v>I - City Moves Dance Agency</v>
      </c>
      <c r="E1168"/>
    </row>
    <row r="1169" spans="1:5">
      <c r="A1169" s="9" t="s">
        <v>103</v>
      </c>
      <c r="B1169" s="7" t="s">
        <v>104</v>
      </c>
      <c r="C1169" s="10" t="str">
        <f t="shared" si="18"/>
        <v>I - City Moves Dance Agency</v>
      </c>
      <c r="E1169"/>
    </row>
    <row r="1170" spans="1:5">
      <c r="A1170" s="9" t="s">
        <v>104</v>
      </c>
      <c r="C1170" s="10" t="str">
        <f t="shared" si="18"/>
        <v>I - City Moves Dance Agency</v>
      </c>
      <c r="E1170"/>
    </row>
    <row r="1171" spans="1:5">
      <c r="A1171" s="9" t="s">
        <v>105</v>
      </c>
      <c r="C1171" s="10" t="str">
        <f t="shared" si="18"/>
        <v>I - City of Edinburgh Council</v>
      </c>
      <c r="E1171"/>
    </row>
    <row r="1172" spans="1:5">
      <c r="A1172" s="9" t="s">
        <v>106</v>
      </c>
      <c r="B1172" s="7" t="s">
        <v>105</v>
      </c>
      <c r="C1172" s="10" t="str">
        <f t="shared" si="18"/>
        <v>I - City of Edinburgh Council</v>
      </c>
      <c r="E1172"/>
    </row>
    <row r="1173" spans="1:5">
      <c r="A1173" s="9" t="s">
        <v>2246</v>
      </c>
      <c r="B1173" s="7" t="s">
        <v>105</v>
      </c>
      <c r="C1173" s="10" t="str">
        <f t="shared" si="18"/>
        <v>I - City of Edinburgh Council</v>
      </c>
    </row>
    <row r="1174" spans="1:5">
      <c r="A1174" s="9" t="s">
        <v>107</v>
      </c>
      <c r="B1174" s="7" t="s">
        <v>104</v>
      </c>
      <c r="C1174" s="10" t="str">
        <f t="shared" si="18"/>
        <v>I - City Moves Dance Agency</v>
      </c>
      <c r="E1174"/>
    </row>
    <row r="1175" spans="1:5">
      <c r="A1175" s="9" t="s">
        <v>108</v>
      </c>
      <c r="B1175" s="7" t="s">
        <v>104</v>
      </c>
      <c r="C1175" s="10" t="str">
        <f t="shared" si="18"/>
        <v>I - City Moves Dance Agency</v>
      </c>
      <c r="E1175"/>
    </row>
    <row r="1176" spans="1:5">
      <c r="A1176" s="9" t="s">
        <v>6292</v>
      </c>
      <c r="B1176" s="7" t="s">
        <v>108</v>
      </c>
      <c r="C1176" s="10" t="str">
        <f t="shared" si="18"/>
        <v>I - Clackmananshire Council</v>
      </c>
      <c r="E1176"/>
    </row>
    <row r="1177" spans="1:5">
      <c r="A1177" s="48" t="s">
        <v>5873</v>
      </c>
      <c r="C1177" s="10" t="str">
        <f t="shared" si="18"/>
        <v>I - Claire Anderson</v>
      </c>
      <c r="E1177"/>
    </row>
    <row r="1178" spans="1:5">
      <c r="A1178" s="48" t="s">
        <v>6821</v>
      </c>
      <c r="C1178" s="10" t="str">
        <f t="shared" si="18"/>
        <v>I - Claire Barclay</v>
      </c>
      <c r="E1178"/>
    </row>
    <row r="1179" spans="1:5">
      <c r="A1179" s="48" t="s">
        <v>109</v>
      </c>
      <c r="C1179" s="10" t="str">
        <f t="shared" si="18"/>
        <v>I - Claire Cunningham</v>
      </c>
    </row>
    <row r="1180" spans="1:5">
      <c r="A1180" s="9" t="s">
        <v>110</v>
      </c>
      <c r="C1180" s="10" t="str">
        <f t="shared" si="18"/>
        <v>I - Claire Docherty</v>
      </c>
      <c r="E1180"/>
    </row>
    <row r="1181" spans="1:5">
      <c r="A1181" s="9" t="s">
        <v>666</v>
      </c>
      <c r="C1181" s="10" t="str">
        <f t="shared" si="18"/>
        <v>I - Claire Forsyth</v>
      </c>
      <c r="E1181"/>
    </row>
    <row r="1182" spans="1:5">
      <c r="A1182" s="9" t="s">
        <v>994</v>
      </c>
      <c r="C1182" s="10" t="str">
        <f t="shared" si="18"/>
        <v>I - Claire Hughes</v>
      </c>
      <c r="E1182"/>
    </row>
    <row r="1183" spans="1:5">
      <c r="A1183" s="9" t="s">
        <v>665</v>
      </c>
      <c r="C1183" s="10" t="str">
        <f t="shared" si="18"/>
        <v>I - Claire McCue</v>
      </c>
      <c r="E1183"/>
    </row>
    <row r="1184" spans="1:5">
      <c r="A1184" s="9" t="s">
        <v>5884</v>
      </c>
      <c r="C1184" s="10" t="str">
        <f t="shared" si="18"/>
        <v>I - Claire Pencak</v>
      </c>
    </row>
    <row r="1185" spans="1:5">
      <c r="A1185" s="48" t="s">
        <v>1758</v>
      </c>
      <c r="C1185" s="10" t="str">
        <f t="shared" si="18"/>
        <v>I - Clare Duffy</v>
      </c>
    </row>
    <row r="1186" spans="1:5">
      <c r="A1186" s="9" t="s">
        <v>111</v>
      </c>
      <c r="B1186" s="7" t="s">
        <v>2730</v>
      </c>
      <c r="C1186" s="10" t="str">
        <f t="shared" si="18"/>
        <v>I - Claire McGarry</v>
      </c>
    </row>
    <row r="1187" spans="1:5">
      <c r="A1187" s="9" t="s">
        <v>870</v>
      </c>
      <c r="C1187" s="10" t="str">
        <f t="shared" si="18"/>
        <v>I - Clare Neilson</v>
      </c>
    </row>
    <row r="1188" spans="1:5">
      <c r="A1188" s="9" t="s">
        <v>5974</v>
      </c>
      <c r="C1188" s="10" t="str">
        <f t="shared" si="18"/>
        <v>I - Claremont Child Care</v>
      </c>
      <c r="E1188"/>
    </row>
    <row r="1189" spans="1:5">
      <c r="A1189" s="48" t="s">
        <v>2333</v>
      </c>
      <c r="C1189" s="10" t="str">
        <f t="shared" si="18"/>
        <v>I - Classic Jazz Orchestra (Ken Mathieson)</v>
      </c>
      <c r="E1189"/>
    </row>
    <row r="1190" spans="1:5">
      <c r="A1190" s="9" t="s">
        <v>952</v>
      </c>
      <c r="C1190" s="10" t="str">
        <f t="shared" si="18"/>
        <v>I - Clea Wallis</v>
      </c>
    </row>
    <row r="1191" spans="1:5">
      <c r="A1191" s="9" t="s">
        <v>1376</v>
      </c>
      <c r="C1191" s="10" t="str">
        <f t="shared" si="18"/>
        <v>I - Cleas Ltd</v>
      </c>
    </row>
    <row r="1192" spans="1:5">
      <c r="A1192" s="9" t="s">
        <v>1097</v>
      </c>
      <c r="C1192" s="10" t="str">
        <f t="shared" si="18"/>
        <v>I - Clive Andrews (Catalyst Dance Management)</v>
      </c>
      <c r="E1192"/>
    </row>
    <row r="1193" spans="1:5">
      <c r="A1193" s="9" t="s">
        <v>1773</v>
      </c>
      <c r="C1193" s="10" t="str">
        <f t="shared" si="18"/>
        <v>I - Clore Leadership Programme</v>
      </c>
    </row>
    <row r="1194" spans="1:5">
      <c r="A1194" s="9" t="s">
        <v>1993</v>
      </c>
      <c r="C1194" s="10" t="str">
        <f t="shared" si="18"/>
        <v>I - Cloud Atlas Limited</v>
      </c>
    </row>
    <row r="1195" spans="1:5">
      <c r="A1195" s="9" t="s">
        <v>16893</v>
      </c>
      <c r="C1195" s="10" t="str">
        <f t="shared" si="18"/>
        <v>I - Clydebank Films</v>
      </c>
    </row>
    <row r="1196" spans="1:5">
      <c r="A1196" s="50" t="s">
        <v>112</v>
      </c>
      <c r="C1196" s="10" t="str">
        <f t="shared" si="18"/>
        <v>I - Clydeside Initiative for Arts Ltd</v>
      </c>
      <c r="E1196"/>
    </row>
    <row r="1197" spans="1:5">
      <c r="A1197" s="9" t="s">
        <v>113</v>
      </c>
      <c r="B1197" s="7" t="s">
        <v>112</v>
      </c>
      <c r="C1197" s="10" t="str">
        <f t="shared" si="18"/>
        <v>I - Clydeside Initiative for Arts Ltd</v>
      </c>
    </row>
    <row r="1198" spans="1:5">
      <c r="A1198" s="9" t="s">
        <v>2178</v>
      </c>
      <c r="B1198" s="7" t="s">
        <v>112</v>
      </c>
      <c r="C1198" s="10" t="str">
        <f t="shared" si="18"/>
        <v>I - Clydeside Initiative for Arts Ltd</v>
      </c>
      <c r="E1198"/>
    </row>
    <row r="1199" spans="1:5">
      <c r="A1199" s="9" t="s">
        <v>6240</v>
      </c>
      <c r="C1199" s="10" t="str">
        <f t="shared" si="18"/>
        <v>I - Coalburn Silver Band</v>
      </c>
    </row>
    <row r="1200" spans="1:5">
      <c r="A1200" s="48" t="s">
        <v>828</v>
      </c>
      <c r="C1200" s="10" t="str">
        <f t="shared" si="18"/>
        <v>I - Colin Baird</v>
      </c>
      <c r="E1200"/>
    </row>
    <row r="1201" spans="1:5">
      <c r="A1201" s="9" t="s">
        <v>6457</v>
      </c>
      <c r="C1201" s="10" t="str">
        <f t="shared" si="18"/>
        <v>I - Colin Fraser</v>
      </c>
      <c r="E1201"/>
    </row>
    <row r="1202" spans="1:5">
      <c r="A1202" s="48" t="s">
        <v>2601</v>
      </c>
      <c r="C1202" s="10" t="str">
        <f t="shared" si="18"/>
        <v>I - Colin Herd</v>
      </c>
    </row>
    <row r="1203" spans="1:5">
      <c r="A1203" s="9" t="s">
        <v>2070</v>
      </c>
      <c r="C1203" s="10" t="str">
        <f t="shared" si="18"/>
        <v>I - Colin Keenan</v>
      </c>
    </row>
    <row r="1204" spans="1:5">
      <c r="A1204" s="9" t="s">
        <v>1067</v>
      </c>
      <c r="C1204" s="10" t="str">
        <f t="shared" si="18"/>
        <v>I - Colin Scott-Moncrieff</v>
      </c>
      <c r="E1204"/>
    </row>
    <row r="1205" spans="1:5">
      <c r="A1205" s="9" t="s">
        <v>1025</v>
      </c>
      <c r="C1205" s="10" t="str">
        <f t="shared" si="18"/>
        <v>I - Colin Williamson</v>
      </c>
      <c r="E1205"/>
    </row>
    <row r="1206" spans="1:5">
      <c r="A1206" s="9" t="s">
        <v>1138</v>
      </c>
      <c r="C1206" s="10" t="str">
        <f t="shared" si="18"/>
        <v>I - Collect Scotland CIC</v>
      </c>
      <c r="E1206"/>
    </row>
    <row r="1207" spans="1:5">
      <c r="A1207" s="9" t="s">
        <v>114</v>
      </c>
      <c r="C1207" s="10" t="str">
        <f t="shared" si="18"/>
        <v>I - Collective</v>
      </c>
      <c r="E1207"/>
    </row>
    <row r="1208" spans="1:5">
      <c r="A1208" s="9" t="s">
        <v>6674</v>
      </c>
      <c r="B1208" s="7" t="s">
        <v>115</v>
      </c>
      <c r="C1208" s="10" t="str">
        <f t="shared" si="18"/>
        <v>I - Collective Architecture Ltd</v>
      </c>
      <c r="E1208"/>
    </row>
    <row r="1209" spans="1:5">
      <c r="A1209" s="48" t="s">
        <v>115</v>
      </c>
      <c r="C1209" s="10" t="str">
        <f t="shared" si="18"/>
        <v>I - Collective Architecture Ltd</v>
      </c>
      <c r="E1209"/>
    </row>
    <row r="1210" spans="1:5">
      <c r="A1210" s="9" t="s">
        <v>6687</v>
      </c>
      <c r="C1210" s="10" t="str">
        <f t="shared" si="18"/>
        <v>I - College Development Network</v>
      </c>
    </row>
    <row r="1211" spans="1:5">
      <c r="A1211" s="48" t="s">
        <v>16970</v>
      </c>
      <c r="C1211" s="10" t="str">
        <f t="shared" si="18"/>
        <v>I - Colston Milton Parish Church</v>
      </c>
    </row>
    <row r="1212" spans="1:5">
      <c r="A1212" s="50" t="s">
        <v>116</v>
      </c>
      <c r="C1212" s="10" t="str">
        <f t="shared" si="18"/>
        <v>I - Comar</v>
      </c>
    </row>
    <row r="1213" spans="1:5">
      <c r="A1213" s="9" t="s">
        <v>2703</v>
      </c>
      <c r="C1213" s="10" t="str">
        <f t="shared" si="18"/>
        <v>I - Comas</v>
      </c>
      <c r="E1213"/>
    </row>
    <row r="1214" spans="1:5">
      <c r="A1214" s="9" t="s">
        <v>117</v>
      </c>
      <c r="C1214" s="10" t="str">
        <f t="shared" si="18"/>
        <v>I - Comhairle nan Eilean Siar</v>
      </c>
    </row>
    <row r="1215" spans="1:5">
      <c r="A1215" s="9" t="s">
        <v>5849</v>
      </c>
      <c r="C1215" s="10" t="str">
        <f t="shared" si="18"/>
        <v>I - Common Purpose UK</v>
      </c>
    </row>
    <row r="1216" spans="1:5">
      <c r="A1216" s="48" t="s">
        <v>6335</v>
      </c>
      <c r="C1216" s="10" t="str">
        <f t="shared" si="18"/>
        <v>I - Common Wheel</v>
      </c>
      <c r="E1216"/>
    </row>
    <row r="1217" spans="1:5">
      <c r="A1217" s="48" t="s">
        <v>118</v>
      </c>
      <c r="C1217" s="10" t="str">
        <f t="shared" si="18"/>
        <v>I - Communicado Productions Limited</v>
      </c>
      <c r="E1217"/>
    </row>
    <row r="1218" spans="1:5">
      <c r="A1218" s="9" t="s">
        <v>119</v>
      </c>
      <c r="C1218" s="10" t="str">
        <f t="shared" si="18"/>
        <v>I - Company Chordelia</v>
      </c>
      <c r="E1218"/>
    </row>
    <row r="1219" spans="1:5">
      <c r="A1219" s="9" t="s">
        <v>120</v>
      </c>
      <c r="C1219" s="10" t="str">
        <f t="shared" ref="C1219:C1282" si="19">IF(LEN(TRIM(CLEAN($B:$B)))&gt;0,TRIM(CLEAN($B:$B)),TRIM(CLEAN($A:$A)))</f>
        <v>I - Company of Wolves</v>
      </c>
      <c r="E1219"/>
    </row>
    <row r="1220" spans="1:5">
      <c r="A1220" s="9" t="s">
        <v>1718</v>
      </c>
      <c r="C1220" s="10" t="str">
        <f t="shared" si="19"/>
        <v>I - Composite Arts Association</v>
      </c>
    </row>
    <row r="1221" spans="1:5">
      <c r="A1221" s="9" t="s">
        <v>1332</v>
      </c>
      <c r="B1221" s="7" t="s">
        <v>1718</v>
      </c>
      <c r="C1221" s="10" t="str">
        <f t="shared" si="19"/>
        <v>I - Composite Arts Association</v>
      </c>
      <c r="E1221"/>
    </row>
    <row r="1222" spans="1:5">
      <c r="A1222" s="9" t="s">
        <v>1654</v>
      </c>
      <c r="C1222" s="10" t="str">
        <f t="shared" si="19"/>
        <v>I - Comrie Junior Strings</v>
      </c>
      <c r="E1222"/>
    </row>
    <row r="1223" spans="1:5">
      <c r="A1223" s="9" t="s">
        <v>1274</v>
      </c>
      <c r="C1223" s="10" t="str">
        <f t="shared" si="19"/>
        <v>I - Concerto Caledonia</v>
      </c>
    </row>
    <row r="1224" spans="1:5">
      <c r="A1224" s="9" t="s">
        <v>121</v>
      </c>
      <c r="C1224" s="10" t="str">
        <f t="shared" si="19"/>
        <v>I - Confab (The Gates)</v>
      </c>
    </row>
    <row r="1225" spans="1:5">
      <c r="A1225" s="9" t="s">
        <v>122</v>
      </c>
      <c r="C1225" s="10" t="str">
        <f t="shared" si="19"/>
        <v>I - Conflux Scotland</v>
      </c>
    </row>
    <row r="1226" spans="1:5">
      <c r="A1226" s="9" t="s">
        <v>123</v>
      </c>
      <c r="B1226" s="7" t="s">
        <v>122</v>
      </c>
      <c r="C1226" s="10" t="str">
        <f t="shared" si="19"/>
        <v>I - Conflux Scotland</v>
      </c>
    </row>
    <row r="1227" spans="1:5">
      <c r="A1227" s="9" t="s">
        <v>1994</v>
      </c>
      <c r="C1227" s="10" t="str">
        <f t="shared" si="19"/>
        <v>I - CONNECTfilm Ltd</v>
      </c>
    </row>
    <row r="1228" spans="1:5">
      <c r="A1228" s="9" t="s">
        <v>1681</v>
      </c>
      <c r="C1228" s="10" t="str">
        <f t="shared" si="19"/>
        <v>I - Conor Kelly</v>
      </c>
      <c r="E1228"/>
    </row>
    <row r="1229" spans="1:5">
      <c r="A1229" s="9" t="s">
        <v>6128</v>
      </c>
      <c r="C1229" s="10" t="str">
        <f t="shared" si="19"/>
        <v>I - Conor OÔÇÖHara</v>
      </c>
    </row>
    <row r="1230" spans="1:5">
      <c r="A1230" s="48" t="s">
        <v>6699</v>
      </c>
      <c r="B1230" s="7" t="s">
        <v>6354</v>
      </c>
      <c r="C1230" s="10" t="str">
        <f t="shared" si="19"/>
        <v>I - Contemporary Arts Society</v>
      </c>
      <c r="E1230"/>
    </row>
    <row r="1231" spans="1:5">
      <c r="A1231" s="48" t="s">
        <v>6354</v>
      </c>
      <c r="C1231" s="10" t="str">
        <f t="shared" si="19"/>
        <v>I - Contemporary Arts Society</v>
      </c>
    </row>
    <row r="1232" spans="1:5">
      <c r="A1232" s="48" t="s">
        <v>17600</v>
      </c>
      <c r="C1232" s="10" t="str">
        <f t="shared" si="19"/>
        <v>I - Conxi Fornieles</v>
      </c>
    </row>
    <row r="1233" spans="1:5">
      <c r="A1233" s="50" t="s">
        <v>1537</v>
      </c>
      <c r="B1233" s="7" t="s">
        <v>2792</v>
      </c>
      <c r="C1233" s="10" t="str">
        <f t="shared" si="19"/>
        <v>I - Cooper Gallery</v>
      </c>
      <c r="E1233"/>
    </row>
    <row r="1234" spans="1:5">
      <c r="A1234" s="9" t="s">
        <v>6688</v>
      </c>
      <c r="C1234" s="10" t="str">
        <f t="shared" si="19"/>
        <v>I - Copperfish Records</v>
      </c>
      <c r="E1234"/>
    </row>
    <row r="1235" spans="1:5">
      <c r="A1235" s="48" t="s">
        <v>1396</v>
      </c>
      <c r="C1235" s="10" t="str">
        <f t="shared" si="19"/>
        <v>I - Cora Bisset</v>
      </c>
      <c r="E1235"/>
    </row>
    <row r="1236" spans="1:5">
      <c r="A1236" s="9" t="s">
        <v>6608</v>
      </c>
      <c r="C1236" s="10" t="str">
        <f t="shared" si="19"/>
        <v>I - Corin Sworn</v>
      </c>
      <c r="E1236"/>
    </row>
    <row r="1237" spans="1:5">
      <c r="A1237" s="48" t="s">
        <v>1553</v>
      </c>
      <c r="C1237" s="10" t="str">
        <f t="shared" si="19"/>
        <v>I - Corrina Hewat</v>
      </c>
      <c r="E1237"/>
    </row>
    <row r="1238" spans="1:5">
      <c r="A1238" s="9" t="s">
        <v>124</v>
      </c>
      <c r="C1238" s="10" t="str">
        <f t="shared" si="19"/>
        <v>I - Cove Park Ltd</v>
      </c>
      <c r="E1238"/>
    </row>
    <row r="1239" spans="1:5">
      <c r="A1239" s="9" t="s">
        <v>694</v>
      </c>
      <c r="C1239" s="10" t="str">
        <f t="shared" si="19"/>
        <v>I - CP Productions</v>
      </c>
      <c r="E1239"/>
    </row>
    <row r="1240" spans="1:5">
      <c r="A1240" s="9" t="s">
        <v>125</v>
      </c>
      <c r="C1240" s="10" t="str">
        <f t="shared" si="19"/>
        <v>I - Crab Apple Films</v>
      </c>
      <c r="E1240"/>
    </row>
    <row r="1241" spans="1:5">
      <c r="A1241" s="9" t="s">
        <v>1947</v>
      </c>
      <c r="B1241" s="7" t="s">
        <v>125</v>
      </c>
      <c r="C1241" s="10" t="str">
        <f t="shared" si="19"/>
        <v>I - Crab Apple Films</v>
      </c>
      <c r="E1241"/>
    </row>
    <row r="1242" spans="1:5">
      <c r="A1242" s="9" t="s">
        <v>126</v>
      </c>
      <c r="C1242" s="10" t="str">
        <f t="shared" si="19"/>
        <v>I - Craft Scotland</v>
      </c>
      <c r="E1242"/>
    </row>
    <row r="1243" spans="1:5">
      <c r="A1243" s="9" t="s">
        <v>6104</v>
      </c>
      <c r="B1243" s="7" t="s">
        <v>126</v>
      </c>
      <c r="C1243" s="10" t="str">
        <f t="shared" si="19"/>
        <v>I - Craft Scotland</v>
      </c>
      <c r="E1243"/>
    </row>
    <row r="1244" spans="1:5">
      <c r="A1244" s="48" t="s">
        <v>2488</v>
      </c>
      <c r="C1244" s="10" t="str">
        <f t="shared" si="19"/>
        <v>I - Crafts Council of Ireland</v>
      </c>
      <c r="E1244"/>
    </row>
    <row r="1245" spans="1:5">
      <c r="A1245" s="9" t="s">
        <v>2121</v>
      </c>
      <c r="B1245" s="7" t="s">
        <v>126</v>
      </c>
      <c r="C1245" s="10" t="str">
        <f t="shared" si="19"/>
        <v>I - Craft Scotland</v>
      </c>
      <c r="E1245"/>
    </row>
    <row r="1246" spans="1:5">
      <c r="A1246" s="9" t="s">
        <v>6962</v>
      </c>
      <c r="C1246" s="10" t="str">
        <f t="shared" si="19"/>
        <v>I - Craig Armstrong</v>
      </c>
    </row>
    <row r="1247" spans="1:5">
      <c r="A1247" s="48" t="s">
        <v>6853</v>
      </c>
      <c r="C1247" s="10" t="str">
        <f t="shared" si="19"/>
        <v>I - Craig Gallacher</v>
      </c>
    </row>
    <row r="1248" spans="1:5">
      <c r="A1248" s="48" t="s">
        <v>6306</v>
      </c>
      <c r="C1248" s="10" t="str">
        <f t="shared" si="19"/>
        <v>I - Craig Jamieson</v>
      </c>
      <c r="E1248"/>
    </row>
    <row r="1249" spans="1:5">
      <c r="A1249" s="48" t="s">
        <v>6477</v>
      </c>
      <c r="C1249" s="10" t="str">
        <f t="shared" si="19"/>
        <v>I - Craig Ward</v>
      </c>
    </row>
    <row r="1250" spans="1:5">
      <c r="A1250" s="48" t="s">
        <v>2179</v>
      </c>
      <c r="C1250" s="10" t="str">
        <f t="shared" si="19"/>
        <v>I - Craignish Village Hall</v>
      </c>
      <c r="E1250"/>
    </row>
    <row r="1251" spans="1:5">
      <c r="A1251" s="9" t="s">
        <v>5983</v>
      </c>
      <c r="C1251" s="10" t="str">
        <f t="shared" si="19"/>
        <v>I - Cranhill Development Trust</v>
      </c>
    </row>
    <row r="1252" spans="1:5">
      <c r="A1252" s="48" t="s">
        <v>127</v>
      </c>
      <c r="C1252" s="10" t="str">
        <f t="shared" si="19"/>
        <v>I - Creative &amp; Cultural Skills Industries Ltd</v>
      </c>
    </row>
    <row r="1253" spans="1:5">
      <c r="A1253" s="9" t="s">
        <v>128</v>
      </c>
      <c r="C1253" s="10" t="str">
        <f t="shared" si="19"/>
        <v>I - Creative Carbon Scotland</v>
      </c>
    </row>
    <row r="1254" spans="1:5">
      <c r="A1254" s="9" t="s">
        <v>696</v>
      </c>
      <c r="C1254" s="10" t="str">
        <f t="shared" si="19"/>
        <v>I - Creative Dundee</v>
      </c>
    </row>
    <row r="1255" spans="1:5">
      <c r="A1255" s="9" t="s">
        <v>6459</v>
      </c>
      <c r="C1255" s="10" t="str">
        <f t="shared" si="19"/>
        <v>I - Creative Edinburgh Ltd</v>
      </c>
      <c r="E1255"/>
    </row>
    <row r="1256" spans="1:5">
      <c r="A1256" s="48" t="s">
        <v>1995</v>
      </c>
      <c r="C1256" s="10" t="str">
        <f t="shared" si="19"/>
        <v>I - Creative Electric</v>
      </c>
      <c r="E1256"/>
    </row>
    <row r="1257" spans="1:5">
      <c r="A1257" s="9" t="s">
        <v>1222</v>
      </c>
      <c r="B1257" s="7" t="s">
        <v>1995</v>
      </c>
      <c r="C1257" s="10" t="str">
        <f t="shared" si="19"/>
        <v>I - Creative Electric</v>
      </c>
      <c r="E1257"/>
    </row>
    <row r="1258" spans="1:5">
      <c r="A1258" s="9" t="s">
        <v>5958</v>
      </c>
      <c r="C1258" s="10" t="str">
        <f t="shared" si="19"/>
        <v>I - Creative Loop</v>
      </c>
    </row>
    <row r="1259" spans="1:5">
      <c r="A1259" s="48" t="s">
        <v>6097</v>
      </c>
      <c r="C1259" s="10" t="str">
        <f t="shared" si="19"/>
        <v>I - Creative Media Skills</v>
      </c>
      <c r="E1259"/>
    </row>
    <row r="1260" spans="1:5">
      <c r="A1260" s="48" t="s">
        <v>16847</v>
      </c>
      <c r="C1260" s="10" t="str">
        <f t="shared" si="19"/>
        <v>I - Creative Sector Services CIC</v>
      </c>
    </row>
    <row r="1261" spans="1:5">
      <c r="A1261" s="50" t="s">
        <v>6739</v>
      </c>
      <c r="C1261" s="10" t="str">
        <f t="shared" si="19"/>
        <v>I - Creative Services</v>
      </c>
      <c r="E1261"/>
    </row>
    <row r="1262" spans="1:5">
      <c r="A1262" s="48" t="s">
        <v>2334</v>
      </c>
      <c r="B1262" s="7" t="s">
        <v>829</v>
      </c>
      <c r="C1262" s="10" t="str">
        <f t="shared" si="19"/>
        <v>I - Creative Services Scotland Ltd</v>
      </c>
      <c r="E1262"/>
    </row>
    <row r="1263" spans="1:5">
      <c r="A1263" s="9" t="s">
        <v>829</v>
      </c>
      <c r="C1263" s="10" t="str">
        <f t="shared" si="19"/>
        <v>I - Creative Services Scotland Ltd</v>
      </c>
    </row>
    <row r="1264" spans="1:5">
      <c r="A1264" s="9" t="s">
        <v>2722</v>
      </c>
      <c r="C1264" s="10" t="str">
        <f t="shared" si="19"/>
        <v>I - Creative Skillset</v>
      </c>
      <c r="E1264"/>
    </row>
    <row r="1265" spans="1:5">
      <c r="A1265" s="48" t="s">
        <v>2107</v>
      </c>
      <c r="B1265" s="7" t="s">
        <v>2722</v>
      </c>
      <c r="C1265" s="10" t="str">
        <f t="shared" si="19"/>
        <v>I - Creative Skillset</v>
      </c>
      <c r="E1265"/>
    </row>
    <row r="1266" spans="1:5">
      <c r="A1266" s="9" t="s">
        <v>1129</v>
      </c>
      <c r="B1266" s="7" t="s">
        <v>2722</v>
      </c>
      <c r="C1266" s="10" t="str">
        <f t="shared" si="19"/>
        <v>I - Creative Skillset</v>
      </c>
      <c r="E1266"/>
    </row>
    <row r="1267" spans="1:5">
      <c r="A1267" s="9" t="s">
        <v>1859</v>
      </c>
      <c r="C1267" s="10" t="str">
        <f t="shared" si="19"/>
        <v>I - Creative Social Enterprise Network</v>
      </c>
      <c r="E1267"/>
    </row>
    <row r="1268" spans="1:5">
      <c r="A1268" s="9" t="s">
        <v>695</v>
      </c>
      <c r="B1268" s="7" t="s">
        <v>129</v>
      </c>
      <c r="C1268" s="10" t="str">
        <f t="shared" si="19"/>
        <v>I - Creative Stirling CIC</v>
      </c>
    </row>
    <row r="1269" spans="1:5">
      <c r="A1269" s="9" t="s">
        <v>129</v>
      </c>
      <c r="C1269" s="10" t="str">
        <f t="shared" si="19"/>
        <v>I - Creative Stirling CIC</v>
      </c>
    </row>
    <row r="1270" spans="1:5">
      <c r="A1270" s="9" t="s">
        <v>17611</v>
      </c>
      <c r="C1270" s="10" t="str">
        <f t="shared" si="19"/>
        <v>I - Creativity, Culture and Education</v>
      </c>
    </row>
    <row r="1271" spans="1:5">
      <c r="A1271" s="50" t="s">
        <v>6458</v>
      </c>
      <c r="C1271" s="10" t="str">
        <f t="shared" si="19"/>
        <v>I - Creetown Initiative Ltd</v>
      </c>
    </row>
    <row r="1272" spans="1:5">
      <c r="A1272" s="48" t="s">
        <v>130</v>
      </c>
      <c r="C1272" s="10" t="str">
        <f t="shared" si="19"/>
        <v>I - Crichton Carbon Centre</v>
      </c>
    </row>
    <row r="1273" spans="1:5">
      <c r="A1273" s="9" t="s">
        <v>2264</v>
      </c>
      <c r="C1273" s="10" t="str">
        <f t="shared" si="19"/>
        <v>I - Cromarty Arts Trust</v>
      </c>
    </row>
    <row r="1274" spans="1:5">
      <c r="A1274" s="9" t="s">
        <v>6478</v>
      </c>
      <c r="C1274" s="10" t="str">
        <f t="shared" si="19"/>
        <v>I - Cruinn</v>
      </c>
      <c r="E1274"/>
    </row>
    <row r="1275" spans="1:5">
      <c r="A1275" s="48" t="s">
        <v>830</v>
      </c>
      <c r="C1275" s="10" t="str">
        <f t="shared" si="19"/>
        <v>I - Cry Parrot</v>
      </c>
      <c r="E1275"/>
    </row>
    <row r="1276" spans="1:5">
      <c r="A1276" s="9" t="s">
        <v>738</v>
      </c>
      <c r="C1276" s="10" t="str">
        <f t="shared" si="19"/>
        <v>I - Cryptic</v>
      </c>
    </row>
    <row r="1277" spans="1:5">
      <c r="A1277" s="9" t="s">
        <v>2422</v>
      </c>
      <c r="C1277" s="10" t="str">
        <f t="shared" si="19"/>
        <v>I - Cula</v>
      </c>
      <c r="E1277"/>
    </row>
    <row r="1278" spans="1:5">
      <c r="A1278" s="9" t="s">
        <v>131</v>
      </c>
      <c r="B1278" s="7" t="s">
        <v>132</v>
      </c>
      <c r="C1278" s="10" t="str">
        <f t="shared" si="19"/>
        <v>I - Cultural Enterprise Office</v>
      </c>
      <c r="E1278"/>
    </row>
    <row r="1279" spans="1:5">
      <c r="A1279" s="9" t="s">
        <v>132</v>
      </c>
      <c r="C1279" s="10" t="str">
        <f t="shared" si="19"/>
        <v>I - Cultural Enterprise Office</v>
      </c>
      <c r="E1279"/>
    </row>
    <row r="1280" spans="1:5">
      <c r="A1280" s="9" t="s">
        <v>133</v>
      </c>
      <c r="B1280" s="7" t="s">
        <v>132</v>
      </c>
      <c r="C1280" s="10" t="str">
        <f t="shared" si="19"/>
        <v>I - Cultural Enterprise Office</v>
      </c>
      <c r="E1280"/>
    </row>
    <row r="1281" spans="1:5">
      <c r="A1281" s="9" t="s">
        <v>5907</v>
      </c>
      <c r="B1281" s="7" t="s">
        <v>132</v>
      </c>
      <c r="C1281" s="10" t="str">
        <f t="shared" si="19"/>
        <v>I - Cultural Enterprise Office</v>
      </c>
      <c r="E1281"/>
    </row>
    <row r="1282" spans="1:5">
      <c r="A1282" s="48" t="s">
        <v>134</v>
      </c>
      <c r="B1282" s="7" t="s">
        <v>132</v>
      </c>
      <c r="C1282" s="10" t="str">
        <f t="shared" si="19"/>
        <v>I - Cultural Enterprise Office</v>
      </c>
      <c r="E1282"/>
    </row>
    <row r="1283" spans="1:5">
      <c r="A1283" s="9" t="s">
        <v>135</v>
      </c>
      <c r="B1283" s="7" t="s">
        <v>132</v>
      </c>
      <c r="C1283" s="10" t="str">
        <f t="shared" ref="C1283:C1346" si="20">IF(LEN(TRIM(CLEAN($B:$B)))&gt;0,TRIM(CLEAN($B:$B)),TRIM(CLEAN($A:$A)))</f>
        <v>I - Cultural Enterprise Office</v>
      </c>
      <c r="E1283"/>
    </row>
    <row r="1284" spans="1:5">
      <c r="A1284" s="9" t="s">
        <v>136</v>
      </c>
      <c r="C1284" s="10" t="str">
        <f t="shared" si="20"/>
        <v>I - Culture and Sport Glasgow</v>
      </c>
      <c r="E1284"/>
    </row>
    <row r="1285" spans="1:5">
      <c r="A1285" s="9" t="s">
        <v>17324</v>
      </c>
      <c r="C1285" s="10" t="str">
        <f t="shared" si="20"/>
        <v>I - Culture NL Ltd</v>
      </c>
    </row>
    <row r="1286" spans="1:5">
      <c r="A1286" s="50" t="s">
        <v>2272</v>
      </c>
      <c r="C1286" s="10" t="str">
        <f t="shared" si="20"/>
        <v>I - Culture NL Ltd (North Lanarkshire)</v>
      </c>
      <c r="E1286"/>
    </row>
    <row r="1287" spans="1:5">
      <c r="A1287" s="9" t="s">
        <v>6615</v>
      </c>
      <c r="C1287" s="10" t="str">
        <f t="shared" si="20"/>
        <v>I - Culture Republic</v>
      </c>
      <c r="E1287"/>
    </row>
    <row r="1288" spans="1:5">
      <c r="A1288" s="48" t="s">
        <v>5850</v>
      </c>
      <c r="B1288" s="7" t="s">
        <v>6615</v>
      </c>
      <c r="C1288" s="10" t="str">
        <f t="shared" si="20"/>
        <v>I - Culture Republic</v>
      </c>
    </row>
    <row r="1289" spans="1:5">
      <c r="A1289" s="48" t="s">
        <v>137</v>
      </c>
      <c r="B1289" s="7" t="s">
        <v>225</v>
      </c>
      <c r="C1289" s="10" t="str">
        <f t="shared" si="20"/>
        <v>I - Glasgow Grows Audiences</v>
      </c>
    </row>
    <row r="1290" spans="1:5">
      <c r="A1290" s="9" t="s">
        <v>1333</v>
      </c>
      <c r="C1290" s="10" t="str">
        <f t="shared" si="20"/>
        <v>I - Culture Zone Shetland (Suzanne Briggs)</v>
      </c>
      <c r="E1290"/>
    </row>
    <row r="1291" spans="1:5">
      <c r="A1291" s="9" t="s">
        <v>138</v>
      </c>
      <c r="C1291" s="10" t="str">
        <f t="shared" si="20"/>
        <v>I - Cumbernauld Theatre Trust</v>
      </c>
    </row>
    <row r="1292" spans="1:5">
      <c r="A1292" s="9" t="s">
        <v>139</v>
      </c>
      <c r="C1292" s="10" t="str">
        <f t="shared" si="20"/>
        <v>I - Cupar Arts</v>
      </c>
      <c r="E1292"/>
    </row>
    <row r="1293" spans="1:5">
      <c r="A1293" s="9" t="s">
        <v>5959</v>
      </c>
      <c r="C1293" s="10" t="str">
        <f t="shared" si="20"/>
        <v>I - Curious Chip Ltd</v>
      </c>
      <c r="E1293"/>
    </row>
    <row r="1294" spans="1:5">
      <c r="A1294" s="48" t="s">
        <v>739</v>
      </c>
      <c r="C1294" s="10" t="str">
        <f t="shared" si="20"/>
        <v>I - Curious Seed</v>
      </c>
      <c r="E1294"/>
    </row>
    <row r="1295" spans="1:5">
      <c r="A1295" s="9" t="s">
        <v>1443</v>
      </c>
      <c r="C1295" s="10" t="str">
        <f t="shared" si="20"/>
        <v>I - Curtis Brown on behalf of Katie Douglas</v>
      </c>
      <c r="E1295"/>
    </row>
    <row r="1296" spans="1:5">
      <c r="A1296" s="9" t="s">
        <v>6755</v>
      </c>
      <c r="C1296" s="10" t="str">
        <f t="shared" si="20"/>
        <v>I - d├®irdre n├¡ mhath├║na</v>
      </c>
    </row>
    <row r="1297" spans="1:5">
      <c r="A1297" s="48" t="s">
        <v>6112</v>
      </c>
      <c r="C1297" s="10" t="str">
        <f t="shared" si="20"/>
        <v>I - Dallahan (Janos Lang)</v>
      </c>
      <c r="E1297"/>
    </row>
    <row r="1298" spans="1:5">
      <c r="A1298" s="48" t="s">
        <v>2049</v>
      </c>
      <c r="C1298" s="10" t="str">
        <f t="shared" si="20"/>
        <v>I - Damian Helliwell</v>
      </c>
      <c r="E1298"/>
    </row>
    <row r="1299" spans="1:5">
      <c r="A1299" s="9" t="s">
        <v>1774</v>
      </c>
      <c r="C1299" s="10" t="str">
        <f t="shared" si="20"/>
        <v>I - Dana Jane MacPherson</v>
      </c>
      <c r="E1299"/>
    </row>
    <row r="1300" spans="1:5">
      <c r="A1300" s="9" t="s">
        <v>140</v>
      </c>
      <c r="C1300" s="10" t="str">
        <f t="shared" si="20"/>
        <v>I - Dance Base</v>
      </c>
    </row>
    <row r="1301" spans="1:5">
      <c r="A1301" s="9" t="s">
        <v>2133</v>
      </c>
      <c r="B1301" s="7" t="s">
        <v>140</v>
      </c>
      <c r="C1301" s="10" t="str">
        <f t="shared" si="20"/>
        <v>I - Dance Base</v>
      </c>
      <c r="E1301"/>
    </row>
    <row r="1302" spans="1:5">
      <c r="A1302" s="9" t="s">
        <v>6591</v>
      </c>
      <c r="C1302" s="10" t="str">
        <f t="shared" si="20"/>
        <v>I - Dance Galloway</v>
      </c>
      <c r="E1302"/>
    </row>
    <row r="1303" spans="1:5">
      <c r="A1303" s="48" t="s">
        <v>141</v>
      </c>
      <c r="C1303" s="10" t="str">
        <f t="shared" si="20"/>
        <v>I - Dance House</v>
      </c>
      <c r="E1303"/>
    </row>
    <row r="1304" spans="1:5">
      <c r="A1304" s="9" t="s">
        <v>142</v>
      </c>
      <c r="C1304" s="10" t="str">
        <f t="shared" si="20"/>
        <v>I - Dance Ihayami</v>
      </c>
    </row>
    <row r="1305" spans="1:5">
      <c r="A1305" s="9" t="s">
        <v>5909</v>
      </c>
      <c r="C1305" s="10" t="str">
        <f t="shared" si="20"/>
        <v>I - Dance UK</v>
      </c>
      <c r="E1305"/>
    </row>
    <row r="1306" spans="1:5">
      <c r="A1306" s="48" t="s">
        <v>2230</v>
      </c>
      <c r="C1306" s="10" t="str">
        <f t="shared" si="20"/>
        <v>I - Daniel Allison</v>
      </c>
      <c r="E1306"/>
    </row>
    <row r="1307" spans="1:5">
      <c r="A1307" s="9" t="s">
        <v>5851</v>
      </c>
      <c r="C1307" s="10" t="str">
        <f t="shared" si="20"/>
        <v>I - Daniel Gorman</v>
      </c>
      <c r="E1307"/>
    </row>
    <row r="1308" spans="1:5">
      <c r="A1308" s="48" t="s">
        <v>953</v>
      </c>
      <c r="C1308" s="10" t="str">
        <f t="shared" si="20"/>
        <v>I - Daniel Jackson</v>
      </c>
    </row>
    <row r="1309" spans="1:5">
      <c r="A1309" s="9" t="s">
        <v>740</v>
      </c>
      <c r="C1309" s="10" t="str">
        <f t="shared" si="20"/>
        <v>I - Daniel Luke Miller</v>
      </c>
      <c r="E1309"/>
    </row>
    <row r="1310" spans="1:5">
      <c r="A1310" s="9" t="s">
        <v>6561</v>
      </c>
      <c r="C1310" s="10" t="str">
        <f t="shared" si="20"/>
        <v>I - Daniel Stephen Parcell</v>
      </c>
      <c r="E1310"/>
    </row>
    <row r="1311" spans="1:5">
      <c r="A1311" s="48" t="s">
        <v>5823</v>
      </c>
      <c r="C1311" s="10" t="str">
        <f t="shared" si="20"/>
        <v>I - Daniela Corda</v>
      </c>
    </row>
    <row r="1312" spans="1:5">
      <c r="A1312" s="48" t="s">
        <v>5908</v>
      </c>
      <c r="C1312" s="10" t="str">
        <f t="shared" si="20"/>
        <v>I - Daniela Sacerdoti</v>
      </c>
    </row>
    <row r="1313" spans="1:5">
      <c r="A1313" s="48" t="s">
        <v>5819</v>
      </c>
      <c r="C1313" s="10" t="str">
        <f t="shared" si="20"/>
        <v>I - Daniel's Beard</v>
      </c>
      <c r="E1313"/>
    </row>
    <row r="1314" spans="1:5">
      <c r="A1314" s="48" t="s">
        <v>6336</v>
      </c>
      <c r="C1314" s="10" t="str">
        <f t="shared" si="20"/>
        <v>I - Danilo Cataldo</v>
      </c>
      <c r="E1314"/>
    </row>
    <row r="1315" spans="1:5">
      <c r="A1315" s="48" t="s">
        <v>1574</v>
      </c>
      <c r="C1315" s="10" t="str">
        <f t="shared" si="20"/>
        <v>I - Danuta Ramos</v>
      </c>
    </row>
    <row r="1316" spans="1:5">
      <c r="A1316" s="9" t="s">
        <v>6293</v>
      </c>
      <c r="C1316" s="10" t="str">
        <f t="shared" si="20"/>
        <v>I - Dave Arcari</v>
      </c>
    </row>
    <row r="1317" spans="1:5">
      <c r="A1317" s="48" t="s">
        <v>1176</v>
      </c>
      <c r="C1317" s="10" t="str">
        <f t="shared" si="20"/>
        <v>I - Dave Boyd (Marora Music)</v>
      </c>
    </row>
    <row r="1318" spans="1:5">
      <c r="A1318" s="9" t="s">
        <v>6854</v>
      </c>
      <c r="C1318" s="10" t="str">
        <f t="shared" si="20"/>
        <v>I - Dave Milligan</v>
      </c>
      <c r="E1318"/>
    </row>
    <row r="1319" spans="1:5">
      <c r="A1319" s="48" t="s">
        <v>6509</v>
      </c>
      <c r="C1319" s="10" t="str">
        <f t="shared" si="20"/>
        <v>I - David Alun Rees</v>
      </c>
      <c r="E1319"/>
    </row>
    <row r="1320" spans="1:5">
      <c r="A1320" s="48" t="s">
        <v>1026</v>
      </c>
      <c r="C1320" s="10" t="str">
        <f t="shared" si="20"/>
        <v>I - David Blyth</v>
      </c>
      <c r="E1320"/>
    </row>
    <row r="1321" spans="1:5">
      <c r="A1321" s="9" t="s">
        <v>2196</v>
      </c>
      <c r="C1321" s="10" t="str">
        <f t="shared" si="20"/>
        <v>I - David Cairns (NATAN)</v>
      </c>
      <c r="E1321"/>
    </row>
    <row r="1322" spans="1:5">
      <c r="A1322" s="9" t="s">
        <v>143</v>
      </c>
      <c r="C1322" s="10" t="str">
        <f t="shared" si="20"/>
        <v>I - David Dale Gallery &amp; Studios</v>
      </c>
    </row>
    <row r="1323" spans="1:5">
      <c r="A1323" s="9" t="s">
        <v>144</v>
      </c>
      <c r="B1323" s="7" t="s">
        <v>143</v>
      </c>
      <c r="C1323" s="10" t="str">
        <f t="shared" si="20"/>
        <v>I - David Dale Gallery &amp; Studios</v>
      </c>
    </row>
    <row r="1324" spans="1:5">
      <c r="A1324" s="9" t="s">
        <v>2602</v>
      </c>
      <c r="C1324" s="10" t="str">
        <f t="shared" si="20"/>
        <v>I - David Donaldson</v>
      </c>
    </row>
    <row r="1325" spans="1:5">
      <c r="A1325" s="9" t="s">
        <v>1912</v>
      </c>
      <c r="C1325" s="10" t="str">
        <f t="shared" si="20"/>
        <v>I - David Francis</v>
      </c>
      <c r="E1325"/>
    </row>
    <row r="1326" spans="1:5">
      <c r="A1326" s="9" t="s">
        <v>6675</v>
      </c>
      <c r="C1326" s="10" t="str">
        <f t="shared" si="20"/>
        <v>I - David Gallacher</v>
      </c>
    </row>
    <row r="1327" spans="1:5">
      <c r="A1327" s="48" t="s">
        <v>697</v>
      </c>
      <c r="C1327" s="10" t="str">
        <f t="shared" si="20"/>
        <v>I - David Hepburn Watson</v>
      </c>
      <c r="E1327"/>
    </row>
    <row r="1328" spans="1:5">
      <c r="A1328" s="9" t="s">
        <v>1739</v>
      </c>
      <c r="B1328" s="7" t="s">
        <v>2723</v>
      </c>
      <c r="C1328" s="10" t="str">
        <f t="shared" si="20"/>
        <v>I - David Hughes Dance</v>
      </c>
      <c r="E1328"/>
    </row>
    <row r="1329" spans="1:5">
      <c r="A1329" s="9" t="s">
        <v>145</v>
      </c>
      <c r="B1329" s="7" t="s">
        <v>2723</v>
      </c>
      <c r="C1329" s="10" t="str">
        <f t="shared" si="20"/>
        <v>I - David Hughes Dance</v>
      </c>
      <c r="E1329"/>
    </row>
    <row r="1330" spans="1:5">
      <c r="A1330" s="9" t="s">
        <v>1444</v>
      </c>
      <c r="C1330" s="10" t="str">
        <f t="shared" si="20"/>
        <v>I - David Hutchinson</v>
      </c>
      <c r="E1330"/>
    </row>
    <row r="1331" spans="1:5">
      <c r="A1331" s="9" t="s">
        <v>1334</v>
      </c>
      <c r="C1331" s="10" t="str">
        <f t="shared" si="20"/>
        <v>I - David Kinloch</v>
      </c>
      <c r="E1331"/>
    </row>
    <row r="1332" spans="1:5">
      <c r="A1332" s="9" t="s">
        <v>1575</v>
      </c>
      <c r="C1332" s="10" t="str">
        <f t="shared" si="20"/>
        <v>I - David Law</v>
      </c>
      <c r="E1332"/>
    </row>
    <row r="1333" spans="1:5">
      <c r="A1333" s="9" t="s">
        <v>17184</v>
      </c>
      <c r="C1333" s="10" t="str">
        <f t="shared" si="20"/>
        <v>I - David M Hughes</v>
      </c>
    </row>
    <row r="1334" spans="1:5">
      <c r="A1334" s="50" t="s">
        <v>1478</v>
      </c>
      <c r="C1334" s="10" t="str">
        <f t="shared" si="20"/>
        <v>I - David Paul Jones</v>
      </c>
      <c r="E1334"/>
    </row>
    <row r="1335" spans="1:5">
      <c r="A1335" s="9" t="s">
        <v>6822</v>
      </c>
      <c r="C1335" s="10" t="str">
        <f t="shared" si="20"/>
        <v>I - David Sherry</v>
      </c>
      <c r="E1335"/>
    </row>
    <row r="1336" spans="1:5">
      <c r="A1336" s="48" t="s">
        <v>6806</v>
      </c>
      <c r="C1336" s="10" t="str">
        <f t="shared" si="20"/>
        <v>I - David Trouton</v>
      </c>
      <c r="E1336"/>
    </row>
    <row r="1337" spans="1:5">
      <c r="A1337" s="48" t="s">
        <v>5885</v>
      </c>
      <c r="C1337" s="10" t="str">
        <f t="shared" si="20"/>
        <v>I - David Walker</v>
      </c>
      <c r="E1337"/>
    </row>
    <row r="1338" spans="1:5">
      <c r="A1338" s="48" t="s">
        <v>6224</v>
      </c>
      <c r="C1338" s="10" t="str">
        <f t="shared" si="20"/>
        <v>I - Dawn Farquharson</v>
      </c>
      <c r="E1338"/>
    </row>
    <row r="1339" spans="1:5">
      <c r="A1339" s="48" t="s">
        <v>1098</v>
      </c>
      <c r="C1339" s="10" t="str">
        <f t="shared" si="20"/>
        <v>I - Dawn Taylor</v>
      </c>
      <c r="E1339"/>
    </row>
    <row r="1340" spans="1:5">
      <c r="A1340" s="9" t="s">
        <v>6855</v>
      </c>
      <c r="C1340" s="10" t="str">
        <f t="shared" si="20"/>
        <v>I - Dawn Youll</v>
      </c>
    </row>
    <row r="1341" spans="1:5">
      <c r="A1341" s="48" t="s">
        <v>17528</v>
      </c>
      <c r="C1341" s="10" t="str">
        <f t="shared" si="20"/>
        <v>I - Debasers Filums</v>
      </c>
    </row>
    <row r="1342" spans="1:5">
      <c r="A1342" s="50" t="s">
        <v>6322</v>
      </c>
      <c r="C1342" s="10" t="str">
        <f t="shared" si="20"/>
        <v>I - Deborah Barnard</v>
      </c>
    </row>
    <row r="1343" spans="1:5">
      <c r="A1343" s="48" t="s">
        <v>5886</v>
      </c>
      <c r="C1343" s="10" t="str">
        <f t="shared" si="20"/>
        <v>I - Debra Salem</v>
      </c>
      <c r="E1343"/>
    </row>
    <row r="1344" spans="1:5">
      <c r="A1344" s="48" t="s">
        <v>2529</v>
      </c>
      <c r="C1344" s="10" t="str">
        <f t="shared" si="20"/>
        <v>I - Deirdre Nelson</v>
      </c>
    </row>
    <row r="1345" spans="1:5">
      <c r="A1345" s="9" t="s">
        <v>1598</v>
      </c>
      <c r="C1345" s="10" t="str">
        <f t="shared" si="20"/>
        <v>I - Delphian Records</v>
      </c>
    </row>
    <row r="1346" spans="1:5">
      <c r="A1346" s="9" t="s">
        <v>6714</v>
      </c>
      <c r="C1346" s="10" t="str">
        <f t="shared" si="20"/>
        <v>I - Demelza Kooij</v>
      </c>
      <c r="E1346"/>
    </row>
    <row r="1347" spans="1:5">
      <c r="A1347" s="48" t="s">
        <v>2603</v>
      </c>
      <c r="C1347" s="10" t="str">
        <f t="shared" ref="C1347:C1410" si="21">IF(LEN(TRIM(CLEAN($B:$B)))&gt;0,TRIM(CLEAN($B:$B)),TRIM(CLEAN($A:$A)))</f>
        <v>I - Denise Zygadlo</v>
      </c>
    </row>
    <row r="1348" spans="1:5">
      <c r="A1348" s="9" t="s">
        <v>5960</v>
      </c>
      <c r="C1348" s="10" t="str">
        <f t="shared" si="21"/>
        <v>I - Depot Arts</v>
      </c>
      <c r="E1348"/>
    </row>
    <row r="1349" spans="1:5">
      <c r="A1349" s="48" t="s">
        <v>1177</v>
      </c>
      <c r="C1349" s="10" t="str">
        <f t="shared" si="21"/>
        <v>I - Design Dundee Ltd</v>
      </c>
      <c r="E1349"/>
    </row>
    <row r="1350" spans="1:5">
      <c r="A1350" s="9" t="s">
        <v>146</v>
      </c>
      <c r="C1350" s="10" t="str">
        <f t="shared" si="21"/>
        <v>I - Deveron Arts</v>
      </c>
      <c r="E1350"/>
    </row>
    <row r="1351" spans="1:5">
      <c r="A1351" s="9" t="s">
        <v>608</v>
      </c>
      <c r="C1351" s="10" t="str">
        <f t="shared" si="21"/>
        <v>I - Diane Thornton</v>
      </c>
      <c r="E1351"/>
    </row>
    <row r="1352" spans="1:5">
      <c r="A1352" s="9" t="s">
        <v>2574</v>
      </c>
      <c r="C1352" s="10" t="str">
        <f t="shared" si="21"/>
        <v>I - Dick Lee</v>
      </c>
    </row>
    <row r="1353" spans="1:5">
      <c r="A1353" s="9" t="s">
        <v>1827</v>
      </c>
      <c r="C1353" s="10" t="str">
        <f t="shared" si="21"/>
        <v>I - Digicult</v>
      </c>
      <c r="E1353"/>
    </row>
    <row r="1354" spans="1:5">
      <c r="A1354" s="9" t="s">
        <v>17517</v>
      </c>
      <c r="C1354" s="10" t="str">
        <f t="shared" si="21"/>
        <v>I - Digital Desperados</v>
      </c>
    </row>
    <row r="1355" spans="1:5">
      <c r="A1355" s="50" t="s">
        <v>1828</v>
      </c>
      <c r="C1355" s="10" t="str">
        <f t="shared" si="21"/>
        <v>I - Dionysia Press</v>
      </c>
      <c r="E1355"/>
    </row>
    <row r="1356" spans="1:5">
      <c r="A1356" s="9" t="s">
        <v>2050</v>
      </c>
      <c r="C1356" s="10" t="str">
        <f t="shared" si="21"/>
        <v>I - Distrify Ltd</v>
      </c>
      <c r="E1356"/>
    </row>
    <row r="1357" spans="1:5">
      <c r="A1357" s="9" t="s">
        <v>1415</v>
      </c>
      <c r="C1357" s="10" t="str">
        <f t="shared" si="21"/>
        <v>I - Divya Bhatia</v>
      </c>
      <c r="E1357"/>
    </row>
    <row r="1358" spans="1:5">
      <c r="A1358" s="9" t="s">
        <v>2134</v>
      </c>
      <c r="C1358" s="10" t="str">
        <f t="shared" si="21"/>
        <v>I - Document Festival Ltd</v>
      </c>
      <c r="E1358"/>
    </row>
    <row r="1359" spans="1:5">
      <c r="A1359" s="9" t="s">
        <v>6520</v>
      </c>
      <c r="C1359" s="10" t="str">
        <f t="shared" si="21"/>
        <v>I - Document Scotland</v>
      </c>
      <c r="E1359"/>
    </row>
    <row r="1360" spans="1:5">
      <c r="A1360" s="48" t="s">
        <v>831</v>
      </c>
      <c r="C1360" s="10" t="str">
        <f t="shared" si="21"/>
        <v>I - Doghouse Studios</v>
      </c>
    </row>
    <row r="1361" spans="1:5">
      <c r="A1361" s="9" t="s">
        <v>1292</v>
      </c>
      <c r="B1361" s="7" t="s">
        <v>2724</v>
      </c>
      <c r="C1361" s="10" t="str">
        <f t="shared" si="21"/>
        <v>I - Dogstar Theatre Company</v>
      </c>
    </row>
    <row r="1362" spans="1:5">
      <c r="A1362" s="9" t="s">
        <v>147</v>
      </c>
      <c r="B1362" s="7" t="s">
        <v>2724</v>
      </c>
      <c r="C1362" s="10" t="str">
        <f t="shared" si="21"/>
        <v>I - Dogstar Theatre Company</v>
      </c>
      <c r="E1362"/>
    </row>
    <row r="1363" spans="1:5">
      <c r="A1363" s="9" t="s">
        <v>2087</v>
      </c>
      <c r="C1363" s="10" t="str">
        <f t="shared" si="21"/>
        <v>I - Donald E Mackinnon</v>
      </c>
      <c r="E1363"/>
    </row>
    <row r="1364" spans="1:5">
      <c r="A1364" s="9" t="s">
        <v>5887</v>
      </c>
      <c r="C1364" s="10" t="str">
        <f t="shared" si="21"/>
        <v>I - Donald S Murray</v>
      </c>
      <c r="E1364"/>
    </row>
    <row r="1365" spans="1:5">
      <c r="A1365" s="48" t="s">
        <v>1155</v>
      </c>
      <c r="C1365" s="10" t="str">
        <f t="shared" si="21"/>
        <v>I - Donna Maciocia</v>
      </c>
    </row>
    <row r="1366" spans="1:5">
      <c r="A1366" s="9" t="s">
        <v>775</v>
      </c>
      <c r="C1366" s="10" t="str">
        <f t="shared" si="21"/>
        <v>I - Donna Rutherford</v>
      </c>
      <c r="E1366"/>
    </row>
    <row r="1367" spans="1:5">
      <c r="A1367" s="9" t="s">
        <v>6625</v>
      </c>
      <c r="C1367" s="10" t="str">
        <f t="shared" si="21"/>
        <v>I - Dorec-a-belle</v>
      </c>
    </row>
    <row r="1368" spans="1:5">
      <c r="A1368" s="48" t="s">
        <v>16823</v>
      </c>
      <c r="C1368" s="10" t="str">
        <f t="shared" si="21"/>
        <v>I - Douglas Irvine</v>
      </c>
    </row>
    <row r="1369" spans="1:5">
      <c r="A1369" s="50" t="s">
        <v>1156</v>
      </c>
      <c r="C1369" s="10" t="str">
        <f t="shared" si="21"/>
        <v>I - Douglas Morland</v>
      </c>
    </row>
    <row r="1370" spans="1:5">
      <c r="A1370" s="9" t="s">
        <v>2404</v>
      </c>
      <c r="B1370" s="7" t="s">
        <v>2197</v>
      </c>
      <c r="C1370" s="10" t="str">
        <f t="shared" si="21"/>
        <v>I - Down the Rabbit Hole CIC</v>
      </c>
    </row>
    <row r="1371" spans="1:5">
      <c r="A1371" s="9" t="s">
        <v>148</v>
      </c>
      <c r="C1371" s="10" t="str">
        <f t="shared" si="21"/>
        <v>I - Dovecot Foundation</v>
      </c>
      <c r="E1371"/>
    </row>
    <row r="1372" spans="1:5">
      <c r="A1372" s="9" t="s">
        <v>2197</v>
      </c>
      <c r="C1372" s="10" t="str">
        <f t="shared" si="21"/>
        <v>I - Down the Rabbit Hole CIC</v>
      </c>
      <c r="E1372"/>
    </row>
    <row r="1373" spans="1:5">
      <c r="A1373" s="9" t="s">
        <v>149</v>
      </c>
      <c r="C1373" s="10" t="str">
        <f t="shared" si="21"/>
        <v>I - Drake Music Scotland</v>
      </c>
      <c r="E1373"/>
    </row>
    <row r="1374" spans="1:5">
      <c r="A1374" s="9" t="s">
        <v>2530</v>
      </c>
      <c r="C1374" s="10" t="str">
        <f t="shared" si="21"/>
        <v>I - Drew Taylor</v>
      </c>
    </row>
    <row r="1375" spans="1:5">
      <c r="A1375" s="9" t="s">
        <v>1223</v>
      </c>
      <c r="C1375" s="10" t="str">
        <f t="shared" si="21"/>
        <v>I - Drew Wright</v>
      </c>
      <c r="E1375"/>
    </row>
    <row r="1376" spans="1:5">
      <c r="A1376" s="9" t="s">
        <v>150</v>
      </c>
      <c r="C1376" s="10" t="str">
        <f t="shared" si="21"/>
        <v>I - Dudendance Theatre</v>
      </c>
      <c r="E1376"/>
    </row>
    <row r="1377" spans="1:5">
      <c r="A1377" s="9" t="s">
        <v>151</v>
      </c>
      <c r="C1377" s="10" t="str">
        <f t="shared" si="21"/>
        <v>I - Dumfries &amp; Galloway Council</v>
      </c>
    </row>
    <row r="1378" spans="1:5">
      <c r="A1378" s="9" t="s">
        <v>5888</v>
      </c>
      <c r="B1378" s="7" t="s">
        <v>151</v>
      </c>
      <c r="C1378" s="10" t="str">
        <f t="shared" si="21"/>
        <v>I - Dumfries &amp; Galloway Council</v>
      </c>
      <c r="E1378"/>
    </row>
    <row r="1379" spans="1:5">
      <c r="A1379" s="48" t="s">
        <v>6450</v>
      </c>
      <c r="B1379" s="7" t="s">
        <v>2725</v>
      </c>
      <c r="C1379" s="10" t="str">
        <f t="shared" si="21"/>
        <v>I - Dumfries and Galloway Arts Festival Ltd</v>
      </c>
      <c r="E1379"/>
    </row>
    <row r="1380" spans="1:5">
      <c r="A1380" s="48" t="s">
        <v>2088</v>
      </c>
      <c r="B1380" s="7" t="s">
        <v>2725</v>
      </c>
      <c r="C1380" s="10" t="str">
        <f t="shared" si="21"/>
        <v>I - Dumfries and Galloway Arts Festival Ltd</v>
      </c>
    </row>
    <row r="1381" spans="1:5">
      <c r="A1381" s="9" t="s">
        <v>5932</v>
      </c>
      <c r="C1381" s="10" t="str">
        <f t="shared" si="21"/>
        <v>I - Duncan Campbell</v>
      </c>
    </row>
    <row r="1382" spans="1:5">
      <c r="A1382" s="48" t="s">
        <v>2108</v>
      </c>
      <c r="C1382" s="10" t="str">
        <f t="shared" si="21"/>
        <v>I - Duncan Marquiss</v>
      </c>
      <c r="E1382"/>
    </row>
    <row r="1383" spans="1:5">
      <c r="A1383" s="9" t="s">
        <v>6660</v>
      </c>
      <c r="C1383" s="10" t="str">
        <f t="shared" si="21"/>
        <v>I - Duncan of Jordanstone College of Art &amp; Design</v>
      </c>
      <c r="E1383"/>
    </row>
    <row r="1384" spans="1:5">
      <c r="A1384" s="48" t="s">
        <v>16784</v>
      </c>
      <c r="C1384" s="10" t="str">
        <f t="shared" si="21"/>
        <v>I - Dundee and Angus College</v>
      </c>
    </row>
    <row r="1385" spans="1:5">
      <c r="A1385" s="50" t="s">
        <v>152</v>
      </c>
      <c r="C1385" s="10" t="str">
        <f t="shared" si="21"/>
        <v>I - Dundee City Council</v>
      </c>
      <c r="E1385"/>
    </row>
    <row r="1386" spans="1:5">
      <c r="A1386" s="9" t="s">
        <v>153</v>
      </c>
      <c r="C1386" s="10" t="str">
        <f t="shared" si="21"/>
        <v>I - Dundee Contemporary Arts</v>
      </c>
    </row>
    <row r="1387" spans="1:5">
      <c r="A1387" s="9" t="s">
        <v>154</v>
      </c>
      <c r="B1387" s="7" t="s">
        <v>153</v>
      </c>
      <c r="C1387" s="10" t="str">
        <f t="shared" si="21"/>
        <v>I - Dundee Contemporary Arts</v>
      </c>
    </row>
    <row r="1388" spans="1:5">
      <c r="A1388" s="9" t="s">
        <v>2405</v>
      </c>
      <c r="C1388" s="10" t="str">
        <f t="shared" si="21"/>
        <v>I - Dundee Museum of Transport</v>
      </c>
      <c r="E1388"/>
    </row>
    <row r="1389" spans="1:5">
      <c r="A1389" s="9" t="s">
        <v>155</v>
      </c>
      <c r="B1389" s="7" t="s">
        <v>2726</v>
      </c>
      <c r="C1389" s="10" t="str">
        <f t="shared" si="21"/>
        <v>I - Dundee Repertory Theatre</v>
      </c>
      <c r="E1389"/>
    </row>
    <row r="1390" spans="1:5">
      <c r="A1390" s="9" t="s">
        <v>156</v>
      </c>
      <c r="B1390" s="7" t="s">
        <v>2726</v>
      </c>
      <c r="C1390" s="10" t="str">
        <f t="shared" si="21"/>
        <v>I - Dundee Repertory Theatre</v>
      </c>
      <c r="E1390"/>
    </row>
    <row r="1391" spans="1:5">
      <c r="A1391" s="9" t="s">
        <v>157</v>
      </c>
      <c r="B1391" s="7" t="s">
        <v>2726</v>
      </c>
      <c r="C1391" s="10" t="str">
        <f t="shared" si="21"/>
        <v>I - Dundee Repertory Theatre</v>
      </c>
    </row>
    <row r="1392" spans="1:5">
      <c r="A1392" s="9" t="s">
        <v>1948</v>
      </c>
      <c r="B1392" s="7" t="s">
        <v>158</v>
      </c>
      <c r="C1392" s="10" t="str">
        <f t="shared" si="21"/>
        <v>I - Dunedin Consort Trust</v>
      </c>
      <c r="E1392"/>
    </row>
    <row r="1393" spans="1:5">
      <c r="A1393" s="9" t="s">
        <v>2135</v>
      </c>
      <c r="B1393" s="7" t="s">
        <v>158</v>
      </c>
      <c r="C1393" s="10" t="str">
        <f t="shared" si="21"/>
        <v>I - Dunedin Consort Trust</v>
      </c>
    </row>
    <row r="1394" spans="1:5">
      <c r="A1394" s="9" t="s">
        <v>158</v>
      </c>
      <c r="C1394" s="10" t="str">
        <f t="shared" si="21"/>
        <v>I - Dunedin Consort Trust</v>
      </c>
      <c r="E1394"/>
    </row>
    <row r="1395" spans="1:5">
      <c r="A1395" s="9" t="s">
        <v>6323</v>
      </c>
      <c r="B1395" s="7" t="s">
        <v>159</v>
      </c>
      <c r="C1395" s="10" t="str">
        <f t="shared" si="21"/>
        <v>I - Dunoon Burgh Hall Trust</v>
      </c>
      <c r="E1395"/>
    </row>
    <row r="1396" spans="1:5">
      <c r="A1396" s="48" t="s">
        <v>159</v>
      </c>
      <c r="C1396" s="10" t="str">
        <f t="shared" si="21"/>
        <v>I - Dunoon Burgh Hall Trust</v>
      </c>
      <c r="E1396"/>
    </row>
    <row r="1397" spans="1:5">
      <c r="A1397" s="9" t="s">
        <v>160</v>
      </c>
      <c r="C1397" s="10" t="str">
        <f t="shared" si="21"/>
        <v>I - East Ayrshire Council</v>
      </c>
    </row>
    <row r="1398" spans="1:5">
      <c r="A1398" s="9" t="s">
        <v>2630</v>
      </c>
      <c r="B1398" s="7" t="s">
        <v>160</v>
      </c>
      <c r="C1398" s="10" t="str">
        <f t="shared" si="21"/>
        <v>I - East Ayrshire Council</v>
      </c>
      <c r="E1398"/>
    </row>
    <row r="1399" spans="1:5">
      <c r="A1399" s="9" t="s">
        <v>161</v>
      </c>
      <c r="C1399" s="10" t="str">
        <f t="shared" si="21"/>
        <v>I - East Dunbartonshire Council</v>
      </c>
      <c r="E1399"/>
    </row>
    <row r="1400" spans="1:5">
      <c r="A1400" s="9" t="s">
        <v>162</v>
      </c>
      <c r="C1400" s="10" t="str">
        <f t="shared" si="21"/>
        <v>I - East Dunbartonshire Leisure &amp; Culture Trust</v>
      </c>
    </row>
    <row r="1401" spans="1:5">
      <c r="A1401" s="9" t="s">
        <v>1651</v>
      </c>
      <c r="B1401" s="7" t="s">
        <v>162</v>
      </c>
      <c r="C1401" s="10" t="str">
        <f t="shared" si="21"/>
        <v>I - East Dunbartonshire Leisure &amp; Culture Trust</v>
      </c>
      <c r="E1401"/>
    </row>
    <row r="1402" spans="1:5">
      <c r="A1402" s="9" t="s">
        <v>163</v>
      </c>
      <c r="C1402" s="10" t="str">
        <f t="shared" si="21"/>
        <v>I - East Lothian Council</v>
      </c>
    </row>
    <row r="1403" spans="1:5">
      <c r="A1403" s="9" t="s">
        <v>16829</v>
      </c>
      <c r="C1403" s="10" t="str">
        <f t="shared" si="21"/>
        <v>I - East Lothian Youth Music Forum</v>
      </c>
    </row>
    <row r="1404" spans="1:5">
      <c r="A1404" s="50" t="s">
        <v>2704</v>
      </c>
      <c r="B1404" s="7" t="s">
        <v>2727</v>
      </c>
      <c r="C1404" s="10" t="str">
        <f t="shared" si="21"/>
        <v>I - East Neuk Festival</v>
      </c>
    </row>
    <row r="1405" spans="1:5">
      <c r="A1405" s="9" t="s">
        <v>2163</v>
      </c>
      <c r="B1405" s="7" t="s">
        <v>2727</v>
      </c>
      <c r="C1405" s="10" t="str">
        <f t="shared" si="21"/>
        <v>I - East Neuk Festival</v>
      </c>
    </row>
    <row r="1406" spans="1:5">
      <c r="A1406" s="9" t="s">
        <v>164</v>
      </c>
      <c r="C1406" s="10" t="str">
        <f t="shared" si="21"/>
        <v>I - East Renfrewshire Council</v>
      </c>
      <c r="E1406"/>
    </row>
    <row r="1407" spans="1:5">
      <c r="A1407" s="9" t="s">
        <v>2423</v>
      </c>
      <c r="C1407" s="10" t="str">
        <f t="shared" si="21"/>
        <v>I - Eastern Surf</v>
      </c>
    </row>
    <row r="1408" spans="1:5">
      <c r="A1408" s="9" t="s">
        <v>165</v>
      </c>
      <c r="C1408" s="10" t="str">
        <f t="shared" si="21"/>
        <v>I - Eastgate Theatre (Peebles) &amp; Arts Centre Ltd</v>
      </c>
    </row>
    <row r="1409" spans="1:5">
      <c r="A1409" s="9" t="s">
        <v>16983</v>
      </c>
      <c r="C1409" s="10" t="str">
        <f t="shared" si="21"/>
        <v>I - EAVE</v>
      </c>
    </row>
    <row r="1410" spans="1:5">
      <c r="A1410" s="50" t="s">
        <v>5968</v>
      </c>
      <c r="C1410" s="10" t="str">
        <f t="shared" si="21"/>
        <v>I - Ebba Goring</v>
      </c>
    </row>
    <row r="1411" spans="1:5">
      <c r="A1411" s="48" t="s">
        <v>166</v>
      </c>
      <c r="C1411" s="10" t="str">
        <f t="shared" ref="C1411:C1474" si="22">IF(LEN(TRIM(CLEAN($B:$B)))&gt;0,TRIM(CLEAN($B:$B)),TRIM(CLEAN($A:$A)))</f>
        <v>I - Ecosse Films Ltd</v>
      </c>
      <c r="E1411"/>
    </row>
    <row r="1412" spans="1:5">
      <c r="A1412" s="9" t="s">
        <v>6610</v>
      </c>
      <c r="C1412" s="10" t="str">
        <f t="shared" si="22"/>
        <v>I - Ed Littlewood</v>
      </c>
    </row>
    <row r="1413" spans="1:5">
      <c r="A1413" s="48" t="s">
        <v>17636</v>
      </c>
      <c r="C1413" s="10" t="str">
        <f t="shared" si="22"/>
        <v>I - Ed Littlewood Productions Ltd</v>
      </c>
    </row>
    <row r="1414" spans="1:5">
      <c r="A1414" s="50" t="s">
        <v>167</v>
      </c>
      <c r="B1414" s="7" t="s">
        <v>167</v>
      </c>
      <c r="C1414" s="10" t="str">
        <f t="shared" si="22"/>
        <v>I - Eden Court</v>
      </c>
      <c r="E1414"/>
    </row>
    <row r="1415" spans="1:5">
      <c r="A1415" s="9" t="s">
        <v>168</v>
      </c>
      <c r="B1415" s="7" t="s">
        <v>167</v>
      </c>
      <c r="C1415" s="10" t="str">
        <f t="shared" si="22"/>
        <v>I - Eden Court</v>
      </c>
      <c r="E1415"/>
    </row>
    <row r="1416" spans="1:5">
      <c r="A1416" s="9" t="s">
        <v>169</v>
      </c>
      <c r="B1416" s="7" t="s">
        <v>167</v>
      </c>
      <c r="C1416" s="10" t="str">
        <f t="shared" si="22"/>
        <v>I - Eden Court</v>
      </c>
    </row>
    <row r="1417" spans="1:5">
      <c r="A1417" s="9" t="s">
        <v>2696</v>
      </c>
      <c r="B1417" s="7" t="s">
        <v>2164</v>
      </c>
      <c r="C1417" s="10" t="str">
        <f t="shared" si="22"/>
        <v>I - Edge City Films Ltd</v>
      </c>
      <c r="E1417"/>
    </row>
    <row r="1418" spans="1:5">
      <c r="A1418" s="9" t="s">
        <v>2164</v>
      </c>
      <c r="C1418" s="10" t="str">
        <f t="shared" si="22"/>
        <v>I - Edge City Films Ltd</v>
      </c>
    </row>
    <row r="1419" spans="1:5">
      <c r="A1419" s="9" t="s">
        <v>2180</v>
      </c>
      <c r="B1419" s="7" t="s">
        <v>2164</v>
      </c>
      <c r="C1419" s="10" t="str">
        <f t="shared" si="22"/>
        <v>I - Edge City Films Ltd</v>
      </c>
      <c r="E1419"/>
    </row>
    <row r="1420" spans="1:5">
      <c r="A1420" s="9" t="s">
        <v>17711</v>
      </c>
      <c r="C1420" s="10" t="str">
        <f t="shared" si="22"/>
        <v>I - Edinburgh &amp; Lothians Health Foundation</v>
      </c>
    </row>
    <row r="1421" spans="1:5">
      <c r="A1421" s="50" t="s">
        <v>170</v>
      </c>
      <c r="C1421" s="10" t="str">
        <f t="shared" si="22"/>
        <v>I - Edinburgh Art Festival</v>
      </c>
      <c r="E1421"/>
    </row>
    <row r="1422" spans="1:5">
      <c r="A1422" s="9" t="s">
        <v>1576</v>
      </c>
      <c r="C1422" s="10" t="str">
        <f t="shared" si="22"/>
        <v>I - Edinburgh College</v>
      </c>
      <c r="E1422"/>
    </row>
    <row r="1423" spans="1:5">
      <c r="A1423" s="9" t="s">
        <v>2355</v>
      </c>
      <c r="C1423" s="10" t="str">
        <f t="shared" si="22"/>
        <v>I - Edinburgh College of Art</v>
      </c>
      <c r="E1423"/>
    </row>
    <row r="1424" spans="1:5">
      <c r="A1424" s="9" t="s">
        <v>1157</v>
      </c>
      <c r="C1424" s="10" t="str">
        <f t="shared" si="22"/>
        <v>I - Edinburgh Contemporary Crafts</v>
      </c>
    </row>
    <row r="1425" spans="1:5">
      <c r="A1425" s="9" t="s">
        <v>1890</v>
      </c>
      <c r="C1425" s="10" t="str">
        <f t="shared" si="22"/>
        <v>I - Edinburgh Festival Fringe Society</v>
      </c>
    </row>
    <row r="1426" spans="1:5">
      <c r="A1426" s="9" t="s">
        <v>5824</v>
      </c>
      <c r="B1426" s="7" t="s">
        <v>1890</v>
      </c>
      <c r="C1426" s="10" t="str">
        <f t="shared" si="22"/>
        <v>I - Edinburgh Festival Fringe Society</v>
      </c>
      <c r="E1426"/>
    </row>
    <row r="1427" spans="1:5">
      <c r="A1427" s="48" t="s">
        <v>2198</v>
      </c>
      <c r="C1427" s="10" t="str">
        <f t="shared" si="22"/>
        <v>I - Edinburgh Grand Opera</v>
      </c>
      <c r="E1427"/>
    </row>
    <row r="1428" spans="1:5">
      <c r="A1428" s="9" t="s">
        <v>2247</v>
      </c>
      <c r="C1428" s="10" t="str">
        <f t="shared" si="22"/>
        <v>I - Edinburgh Internartional Science Festival</v>
      </c>
    </row>
    <row r="1429" spans="1:5">
      <c r="A1429" s="9" t="s">
        <v>171</v>
      </c>
      <c r="B1429" s="7" t="s">
        <v>172</v>
      </c>
      <c r="C1429" s="10" t="str">
        <f t="shared" si="22"/>
        <v>I - Edinburgh International Book Festival</v>
      </c>
    </row>
    <row r="1430" spans="1:5">
      <c r="A1430" s="9" t="s">
        <v>172</v>
      </c>
      <c r="C1430" s="10" t="str">
        <f t="shared" si="22"/>
        <v>I - Edinburgh International Book Festival</v>
      </c>
      <c r="E1430"/>
    </row>
    <row r="1431" spans="1:5">
      <c r="A1431" s="9" t="s">
        <v>2071</v>
      </c>
      <c r="C1431" s="10" t="str">
        <f t="shared" si="22"/>
        <v>I - Edinburgh International Centre for Spirituality and</v>
      </c>
      <c r="E1431"/>
    </row>
    <row r="1432" spans="1:5">
      <c r="A1432" s="9" t="s">
        <v>173</v>
      </c>
      <c r="C1432" s="10" t="str">
        <f t="shared" si="22"/>
        <v>I - Edinburgh International Fashion Festival</v>
      </c>
      <c r="E1432"/>
    </row>
    <row r="1433" spans="1:5">
      <c r="A1433" s="9" t="s">
        <v>174</v>
      </c>
      <c r="B1433" s="7" t="s">
        <v>5842</v>
      </c>
      <c r="C1433" s="10" t="str">
        <f t="shared" si="22"/>
        <v>I - Edinburgh International Festival Society</v>
      </c>
      <c r="E1433"/>
    </row>
    <row r="1434" spans="1:5">
      <c r="A1434" s="9" t="s">
        <v>5842</v>
      </c>
      <c r="C1434" s="10" t="str">
        <f t="shared" si="22"/>
        <v>I - Edinburgh International Festival Society</v>
      </c>
      <c r="E1434"/>
    </row>
    <row r="1435" spans="1:5">
      <c r="A1435" s="48" t="s">
        <v>2604</v>
      </c>
      <c r="C1435" s="10" t="str">
        <f t="shared" si="22"/>
        <v>I - Edinburgh International Harp Festival</v>
      </c>
      <c r="E1435"/>
    </row>
    <row r="1436" spans="1:5">
      <c r="A1436" s="9" t="s">
        <v>5984</v>
      </c>
      <c r="C1436" s="10" t="str">
        <f t="shared" si="22"/>
        <v>I - Edinburgh International Jazz &amp; Blues Festival</v>
      </c>
      <c r="E1436"/>
    </row>
    <row r="1437" spans="1:5">
      <c r="A1437" s="48" t="s">
        <v>175</v>
      </c>
      <c r="C1437" s="10" t="str">
        <f t="shared" si="22"/>
        <v>I - Edinburgh International Science Festival</v>
      </c>
    </row>
    <row r="1438" spans="1:5">
      <c r="A1438" s="9" t="s">
        <v>176</v>
      </c>
      <c r="C1438" s="10" t="str">
        <f t="shared" si="22"/>
        <v>I - Edinburgh Jazz and Blues Festival</v>
      </c>
    </row>
    <row r="1439" spans="1:5">
      <c r="A1439" s="9" t="s">
        <v>177</v>
      </c>
      <c r="B1439" s="7" t="s">
        <v>176</v>
      </c>
      <c r="C1439" s="10" t="str">
        <f t="shared" si="22"/>
        <v>I - Edinburgh Jazz and Blues Festival</v>
      </c>
      <c r="E1439"/>
    </row>
    <row r="1440" spans="1:5">
      <c r="A1440" s="9" t="s">
        <v>178</v>
      </c>
      <c r="C1440" s="10" t="str">
        <f t="shared" si="22"/>
        <v>I - Edinburgh Mela</v>
      </c>
      <c r="E1440"/>
    </row>
    <row r="1441" spans="1:5">
      <c r="A1441" s="9" t="s">
        <v>179</v>
      </c>
      <c r="B1441" s="7" t="s">
        <v>178</v>
      </c>
      <c r="C1441" s="10" t="str">
        <f t="shared" si="22"/>
        <v>I - Edinburgh Mela</v>
      </c>
      <c r="E1441"/>
    </row>
    <row r="1442" spans="1:5">
      <c r="A1442" s="9" t="s">
        <v>6938</v>
      </c>
      <c r="C1442" s="10" t="str">
        <f t="shared" si="22"/>
        <v>I - Edinburgh Napier University</v>
      </c>
    </row>
    <row r="1443" spans="1:5">
      <c r="A1443" s="48" t="s">
        <v>16939</v>
      </c>
      <c r="B1443" s="7" t="s">
        <v>6938</v>
      </c>
      <c r="C1443" s="10" t="str">
        <f t="shared" si="22"/>
        <v>I - Edinburgh Napier University</v>
      </c>
    </row>
    <row r="1444" spans="1:5">
      <c r="A1444" s="50" t="s">
        <v>6609</v>
      </c>
      <c r="C1444" s="10" t="str">
        <f t="shared" si="22"/>
        <v>I - Edinburgh of City Council</v>
      </c>
      <c r="E1444"/>
    </row>
    <row r="1445" spans="1:5">
      <c r="A1445" s="48" t="s">
        <v>6643</v>
      </c>
      <c r="C1445" s="10" t="str">
        <f t="shared" si="22"/>
        <v>I - Edinburgh Old Town Development Trust</v>
      </c>
    </row>
    <row r="1446" spans="1:5">
      <c r="A1446" s="48" t="s">
        <v>2638</v>
      </c>
      <c r="B1446" s="7" t="s">
        <v>2728</v>
      </c>
      <c r="C1446" s="10" t="str">
        <f t="shared" si="22"/>
        <v>I - Edinburgh Printmakers</v>
      </c>
    </row>
    <row r="1447" spans="1:5">
      <c r="A1447" s="9" t="s">
        <v>180</v>
      </c>
      <c r="B1447" s="7" t="s">
        <v>2728</v>
      </c>
      <c r="C1447" s="10" t="str">
        <f t="shared" si="22"/>
        <v>I - Edinburgh Printmakers</v>
      </c>
    </row>
    <row r="1448" spans="1:5">
      <c r="A1448" s="9" t="s">
        <v>181</v>
      </c>
      <c r="C1448" s="10" t="str">
        <f t="shared" si="22"/>
        <v>I - Edinburgh Quartet Trust</v>
      </c>
      <c r="E1448"/>
    </row>
    <row r="1449" spans="1:5">
      <c r="A1449" s="9" t="s">
        <v>2231</v>
      </c>
      <c r="C1449" s="10" t="str">
        <f t="shared" si="22"/>
        <v>I - Edinburgh Review (Alan Gillis)</v>
      </c>
      <c r="E1449"/>
    </row>
    <row r="1450" spans="1:5">
      <c r="A1450" s="9" t="s">
        <v>182</v>
      </c>
      <c r="B1450" s="7" t="s">
        <v>183</v>
      </c>
      <c r="C1450" s="10" t="str">
        <f t="shared" si="22"/>
        <v>I - Edinburgh Sculpture Workshop</v>
      </c>
      <c r="E1450"/>
    </row>
    <row r="1451" spans="1:5">
      <c r="A1451" s="9" t="s">
        <v>183</v>
      </c>
      <c r="C1451" s="10" t="str">
        <f t="shared" si="22"/>
        <v>I - Edinburgh Sculpture Workshop</v>
      </c>
      <c r="E1451"/>
    </row>
    <row r="1452" spans="1:5">
      <c r="A1452" s="9" t="s">
        <v>2450</v>
      </c>
      <c r="B1452" s="7" t="s">
        <v>183</v>
      </c>
      <c r="C1452" s="10" t="str">
        <f t="shared" si="22"/>
        <v>I - Edinburgh Sculpture Workshop</v>
      </c>
    </row>
    <row r="1453" spans="1:5">
      <c r="A1453" s="9" t="s">
        <v>184</v>
      </c>
      <c r="C1453" s="10" t="str">
        <f t="shared" si="22"/>
        <v>I - Edinburgh UNESCO City of Literature Trust</v>
      </c>
      <c r="E1453"/>
    </row>
    <row r="1454" spans="1:5">
      <c r="A1454" s="9" t="s">
        <v>17323</v>
      </c>
      <c r="C1454" s="10" t="str">
        <f t="shared" si="22"/>
        <v>I - Edinburgh University</v>
      </c>
    </row>
    <row r="1455" spans="1:5">
      <c r="A1455" s="50" t="s">
        <v>5889</v>
      </c>
      <c r="C1455" s="10" t="str">
        <f t="shared" si="22"/>
        <v>I - Edinburgh World City of Literature Trust</v>
      </c>
      <c r="E1455"/>
    </row>
    <row r="1456" spans="1:5">
      <c r="A1456" s="48" t="s">
        <v>1139</v>
      </c>
      <c r="C1456" s="10" t="str">
        <f t="shared" si="22"/>
        <v>I - Edinburgh Youth Gaitherin</v>
      </c>
      <c r="E1456"/>
    </row>
    <row r="1457" spans="1:5">
      <c r="A1457" s="9" t="s">
        <v>667</v>
      </c>
      <c r="C1457" s="10" t="str">
        <f t="shared" si="22"/>
        <v>I - Edinburgh Youth Music Forum</v>
      </c>
      <c r="E1457"/>
    </row>
    <row r="1458" spans="1:5">
      <c r="A1458" s="9" t="s">
        <v>1313</v>
      </c>
      <c r="C1458" s="10" t="str">
        <f t="shared" si="22"/>
        <v>I - Editions Liana Levi Sarl</v>
      </c>
    </row>
    <row r="1459" spans="1:5">
      <c r="A1459" s="9" t="s">
        <v>2273</v>
      </c>
      <c r="C1459" s="10" t="str">
        <f t="shared" si="22"/>
        <v>I - Edit-Point Limited (Matthew Whiteside)</v>
      </c>
    </row>
    <row r="1460" spans="1:5">
      <c r="A1460" s="9" t="s">
        <v>185</v>
      </c>
      <c r="C1460" s="10" t="str">
        <f t="shared" si="22"/>
        <v>I - Education Scotland</v>
      </c>
      <c r="E1460"/>
    </row>
    <row r="1461" spans="1:5">
      <c r="A1461" s="9" t="s">
        <v>2109</v>
      </c>
      <c r="C1461" s="10" t="str">
        <f t="shared" si="22"/>
        <v>I - Edward Caswell</v>
      </c>
    </row>
    <row r="1462" spans="1:5">
      <c r="A1462" s="9" t="s">
        <v>6046</v>
      </c>
      <c r="C1462" s="10" t="str">
        <f t="shared" si="22"/>
        <v>I - Eigg Box</v>
      </c>
    </row>
    <row r="1463" spans="1:5">
      <c r="A1463" s="48" t="s">
        <v>6027</v>
      </c>
      <c r="C1463" s="10" t="str">
        <f t="shared" si="22"/>
        <v>I - Eildon West Youth Hub</v>
      </c>
      <c r="E1463"/>
    </row>
    <row r="1464" spans="1:5">
      <c r="A1464" s="48" t="s">
        <v>1876</v>
      </c>
      <c r="C1464" s="10" t="str">
        <f t="shared" si="22"/>
        <v>I - Eilean Eisdeal</v>
      </c>
    </row>
    <row r="1465" spans="1:5">
      <c r="A1465" s="9" t="s">
        <v>17224</v>
      </c>
      <c r="C1465" s="10" t="str">
        <f t="shared" si="22"/>
        <v>I - Eileen Gatt</v>
      </c>
    </row>
    <row r="1466" spans="1:5">
      <c r="A1466" s="50" t="s">
        <v>16994</v>
      </c>
      <c r="C1466" s="10" t="str">
        <f t="shared" si="22"/>
        <v>I - Eilidh Firth</v>
      </c>
    </row>
    <row r="1467" spans="1:5">
      <c r="A1467" s="50" t="s">
        <v>6105</v>
      </c>
      <c r="C1467" s="10" t="str">
        <f t="shared" si="22"/>
        <v>I - Elaine Allison and Patricia Bray</v>
      </c>
      <c r="E1467"/>
    </row>
    <row r="1468" spans="1:5">
      <c r="A1468" s="48" t="s">
        <v>1130</v>
      </c>
      <c r="C1468" s="10" t="str">
        <f t="shared" si="22"/>
        <v>I - Elaine Kordys</v>
      </c>
      <c r="E1468"/>
    </row>
    <row r="1469" spans="1:5">
      <c r="A1469" s="9" t="s">
        <v>1554</v>
      </c>
      <c r="C1469" s="10" t="str">
        <f t="shared" si="22"/>
        <v>I - Elba Recording Studios</v>
      </c>
      <c r="E1469"/>
    </row>
    <row r="1470" spans="1:5">
      <c r="A1470" s="9" t="s">
        <v>1314</v>
      </c>
      <c r="C1470" s="10" t="str">
        <f t="shared" si="22"/>
        <v>I - Eleanor Stewart</v>
      </c>
    </row>
    <row r="1471" spans="1:5">
      <c r="A1471" s="9" t="s">
        <v>16775</v>
      </c>
      <c r="C1471" s="10" t="str">
        <f t="shared" si="22"/>
        <v>I - Electric Bookshop</v>
      </c>
    </row>
    <row r="1472" spans="1:5">
      <c r="A1472" s="50" t="s">
        <v>1158</v>
      </c>
      <c r="C1472" s="10" t="str">
        <f t="shared" si="22"/>
        <v>I - Elena Piras</v>
      </c>
      <c r="E1472"/>
    </row>
    <row r="1473" spans="1:5">
      <c r="A1473" s="9" t="s">
        <v>6592</v>
      </c>
      <c r="C1473" s="10" t="str">
        <f t="shared" si="22"/>
        <v>I - Elia Ballesteros and Kate Campbell</v>
      </c>
      <c r="E1473"/>
    </row>
    <row r="1474" spans="1:5">
      <c r="A1474" s="48" t="s">
        <v>1224</v>
      </c>
      <c r="C1474" s="10" t="str">
        <f t="shared" si="22"/>
        <v>I - Elin Isaksson Glass</v>
      </c>
      <c r="E1474"/>
    </row>
    <row r="1475" spans="1:5">
      <c r="A1475" s="9" t="s">
        <v>1457</v>
      </c>
      <c r="C1475" s="10" t="str">
        <f t="shared" ref="C1475:C1538" si="23">IF(LEN(TRIM(CLEAN($B:$B)))&gt;0,TRIM(CLEAN($B:$B)),TRIM(CLEAN($A:$A)))</f>
        <v>I - Elin Jakobsdottir</v>
      </c>
    </row>
    <row r="1476" spans="1:5">
      <c r="A1476" s="9" t="s">
        <v>1159</v>
      </c>
      <c r="C1476" s="10" t="str">
        <f t="shared" si="23"/>
        <v>I - Elisabeth A Dooner (Dalcroze Society Summer School)</v>
      </c>
      <c r="E1476"/>
    </row>
    <row r="1477" spans="1:5">
      <c r="A1477" s="9" t="s">
        <v>6062</v>
      </c>
      <c r="C1477" s="10" t="str">
        <f t="shared" si="23"/>
        <v>I - Elizabeth Kemp</v>
      </c>
      <c r="E1477"/>
    </row>
    <row r="1478" spans="1:5">
      <c r="A1478" s="48" t="s">
        <v>6744</v>
      </c>
      <c r="C1478" s="10" t="str">
        <f t="shared" si="23"/>
        <v>I - Elizabeth Meehan</v>
      </c>
      <c r="E1478"/>
    </row>
    <row r="1479" spans="1:5">
      <c r="A1479" s="48" t="s">
        <v>1538</v>
      </c>
      <c r="C1479" s="10" t="str">
        <f t="shared" si="23"/>
        <v>I - Elizabeth van Zwet</v>
      </c>
      <c r="E1479"/>
    </row>
    <row r="1480" spans="1:5">
      <c r="A1480" s="9" t="s">
        <v>6873</v>
      </c>
      <c r="C1480" s="10" t="str">
        <f t="shared" si="23"/>
        <v>I - Elke Ritt</v>
      </c>
      <c r="E1480"/>
    </row>
    <row r="1481" spans="1:5">
      <c r="A1481" s="48" t="s">
        <v>6535</v>
      </c>
      <c r="C1481" s="10" t="str">
        <f t="shared" si="23"/>
        <v>I - Elspeth Lamb</v>
      </c>
      <c r="E1481"/>
    </row>
    <row r="1482" spans="1:5">
      <c r="A1482" s="48" t="s">
        <v>2165</v>
      </c>
      <c r="C1482" s="10" t="str">
        <f t="shared" si="23"/>
        <v>I - Embassy Gallery Ltd</v>
      </c>
      <c r="E1482"/>
    </row>
    <row r="1483" spans="1:5">
      <c r="A1483" s="9" t="s">
        <v>6052</v>
      </c>
      <c r="C1483" s="10" t="str">
        <f t="shared" si="23"/>
        <v>I - Emelie Westerlund</v>
      </c>
    </row>
    <row r="1484" spans="1:5">
      <c r="A1484" s="48" t="s">
        <v>6726</v>
      </c>
      <c r="C1484" s="10" t="str">
        <f t="shared" si="23"/>
        <v>I - Emerge Agency CIC, The</v>
      </c>
    </row>
    <row r="1485" spans="1:5">
      <c r="A1485" s="48" t="s">
        <v>5969</v>
      </c>
      <c r="C1485" s="10" t="str">
        <f t="shared" si="23"/>
        <v>I - Emergents Community Interest Company</v>
      </c>
    </row>
    <row r="1486" spans="1:5">
      <c r="A1486" s="48" t="s">
        <v>186</v>
      </c>
      <c r="C1486" s="10" t="str">
        <f t="shared" si="23"/>
        <v>I - Emergents Creatives Community Interest Company</v>
      </c>
      <c r="E1486"/>
    </row>
    <row r="1487" spans="1:5">
      <c r="A1487" s="9" t="s">
        <v>6479</v>
      </c>
      <c r="B1487" s="7" t="s">
        <v>186</v>
      </c>
      <c r="C1487" s="10" t="str">
        <f t="shared" si="23"/>
        <v>I - Emergents Creatives Community Interest Company</v>
      </c>
      <c r="E1487"/>
    </row>
    <row r="1488" spans="1:5">
      <c r="A1488" s="48" t="s">
        <v>1725</v>
      </c>
      <c r="C1488" s="10" t="str">
        <f t="shared" si="23"/>
        <v>I - Emilia Muller-Ginorio</v>
      </c>
      <c r="E1488"/>
    </row>
    <row r="1489" spans="1:5">
      <c r="A1489" s="9" t="s">
        <v>899</v>
      </c>
      <c r="C1489" s="10" t="str">
        <f t="shared" si="23"/>
        <v>I - Emily Nicholl</v>
      </c>
    </row>
    <row r="1490" spans="1:5">
      <c r="A1490" s="9" t="s">
        <v>6823</v>
      </c>
      <c r="C1490" s="10" t="str">
        <f t="shared" si="23"/>
        <v>I - Emma Davie</v>
      </c>
      <c r="E1490"/>
    </row>
    <row r="1491" spans="1:5">
      <c r="A1491" s="48" t="s">
        <v>1350</v>
      </c>
      <c r="C1491" s="10" t="str">
        <f t="shared" si="23"/>
        <v>I - Emma Hamilton</v>
      </c>
      <c r="E1491"/>
    </row>
    <row r="1492" spans="1:5">
      <c r="A1492" s="9" t="s">
        <v>1719</v>
      </c>
      <c r="C1492" s="10" t="str">
        <f t="shared" si="23"/>
        <v>I - Emma Jayne Park</v>
      </c>
    </row>
    <row r="1493" spans="1:5">
      <c r="A1493" s="9" t="s">
        <v>1251</v>
      </c>
      <c r="B1493" s="7" t="s">
        <v>1719</v>
      </c>
      <c r="C1493" s="10" t="str">
        <f t="shared" si="23"/>
        <v>I - Emma Jayne Park</v>
      </c>
    </row>
    <row r="1494" spans="1:5">
      <c r="A1494" s="9" t="s">
        <v>1479</v>
      </c>
      <c r="C1494" s="10" t="str">
        <f t="shared" si="23"/>
        <v>I - Emma Lennox</v>
      </c>
      <c r="E1494"/>
    </row>
    <row r="1495" spans="1:5">
      <c r="A1495" s="9" t="s">
        <v>6536</v>
      </c>
      <c r="C1495" s="10" t="str">
        <f t="shared" si="23"/>
        <v>I - Emma McIntyre</v>
      </c>
    </row>
    <row r="1496" spans="1:5">
      <c r="A1496" s="48" t="s">
        <v>187</v>
      </c>
      <c r="C1496" s="10" t="str">
        <f t="shared" si="23"/>
        <v>I - Engage</v>
      </c>
    </row>
    <row r="1497" spans="1:5">
      <c r="A1497" s="9" t="s">
        <v>6113</v>
      </c>
      <c r="C1497" s="10" t="str">
        <f t="shared" si="23"/>
        <v>I - Engage Scotland</v>
      </c>
      <c r="E1497"/>
    </row>
    <row r="1498" spans="1:5">
      <c r="A1498" s="48" t="s">
        <v>6616</v>
      </c>
      <c r="C1498" s="10" t="str">
        <f t="shared" si="23"/>
        <v>I - Ensemble Marsyas</v>
      </c>
      <c r="E1498"/>
    </row>
    <row r="1499" spans="1:5">
      <c r="A1499" s="48" t="s">
        <v>188</v>
      </c>
      <c r="C1499" s="10" t="str">
        <f t="shared" si="23"/>
        <v>I - Enterprise Music Scotland</v>
      </c>
      <c r="E1499"/>
    </row>
    <row r="1500" spans="1:5">
      <c r="A1500" s="9" t="s">
        <v>189</v>
      </c>
      <c r="B1500" s="7" t="s">
        <v>188</v>
      </c>
      <c r="C1500" s="10" t="str">
        <f t="shared" si="23"/>
        <v>I - Enterprise Music Scotland</v>
      </c>
      <c r="E1500"/>
    </row>
    <row r="1501" spans="1:5">
      <c r="A1501" s="9" t="s">
        <v>1829</v>
      </c>
      <c r="C1501" s="10" t="str">
        <f t="shared" si="23"/>
        <v>I - Environmental Arts Theatre</v>
      </c>
    </row>
    <row r="1502" spans="1:5">
      <c r="A1502" s="9" t="s">
        <v>2639</v>
      </c>
      <c r="C1502" s="10" t="str">
        <f t="shared" si="23"/>
        <v>I - Erica Eyres</v>
      </c>
    </row>
    <row r="1503" spans="1:5">
      <c r="A1503" s="9" t="s">
        <v>1856</v>
      </c>
      <c r="C1503" s="10" t="str">
        <f t="shared" si="23"/>
        <v>I - Ernesto Coro Moran</v>
      </c>
    </row>
    <row r="1504" spans="1:5">
      <c r="A1504" s="9" t="s">
        <v>190</v>
      </c>
      <c r="C1504" s="10" t="str">
        <f t="shared" si="23"/>
        <v>I - Errol White Company</v>
      </c>
      <c r="E1504"/>
    </row>
    <row r="1505" spans="1:5">
      <c r="A1505" s="9" t="s">
        <v>17073</v>
      </c>
      <c r="C1505" s="10" t="str">
        <f t="shared" si="23"/>
        <v>I - Escape Youth Services</v>
      </c>
    </row>
    <row r="1506" spans="1:5">
      <c r="A1506" s="50" t="s">
        <v>2089</v>
      </c>
      <c r="C1506" s="10" t="str">
        <f t="shared" si="23"/>
        <v>I - Esther Woolfson</v>
      </c>
      <c r="E1506"/>
    </row>
    <row r="1507" spans="1:5">
      <c r="A1507" s="9" t="s">
        <v>5874</v>
      </c>
      <c r="C1507" s="10" t="str">
        <f t="shared" si="23"/>
        <v>I - Euan Burton</v>
      </c>
      <c r="E1507"/>
    </row>
    <row r="1508" spans="1:5">
      <c r="A1508" s="48" t="s">
        <v>609</v>
      </c>
      <c r="C1508" s="10" t="str">
        <f t="shared" si="23"/>
        <v>I - Euan Gray</v>
      </c>
    </row>
    <row r="1509" spans="1:5">
      <c r="A1509" s="9" t="s">
        <v>1445</v>
      </c>
      <c r="C1509" s="10" t="str">
        <f t="shared" si="23"/>
        <v>I - European Cultural Parliament</v>
      </c>
      <c r="E1509"/>
    </row>
    <row r="1510" spans="1:5">
      <c r="A1510" s="9" t="s">
        <v>17425</v>
      </c>
      <c r="C1510" s="10" t="str">
        <f t="shared" si="23"/>
        <v>I - EVA RILEY</v>
      </c>
    </row>
    <row r="1511" spans="1:5">
      <c r="A1511" s="50" t="s">
        <v>832</v>
      </c>
      <c r="C1511" s="10" t="str">
        <f t="shared" si="23"/>
        <v>I - Eve Thomson</v>
      </c>
      <c r="E1511"/>
    </row>
    <row r="1512" spans="1:5">
      <c r="A1512" s="9" t="s">
        <v>191</v>
      </c>
      <c r="C1512" s="10" t="str">
        <f t="shared" si="23"/>
        <v>I - EventScotland</v>
      </c>
    </row>
    <row r="1513" spans="1:5">
      <c r="A1513" s="9" t="s">
        <v>2605</v>
      </c>
      <c r="C1513" s="10" t="str">
        <f t="shared" si="23"/>
        <v>I - Evlynn Sharp</v>
      </c>
      <c r="E1513"/>
    </row>
    <row r="1514" spans="1:5">
      <c r="A1514" s="9" t="s">
        <v>668</v>
      </c>
      <c r="C1514" s="10" t="str">
        <f t="shared" si="23"/>
        <v>I - Ewan Downie</v>
      </c>
      <c r="E1514"/>
    </row>
    <row r="1515" spans="1:5">
      <c r="A1515" s="9" t="s">
        <v>1913</v>
      </c>
      <c r="C1515" s="10" t="str">
        <f t="shared" si="23"/>
        <v>I - Ewan Macintyre</v>
      </c>
      <c r="E1515"/>
    </row>
    <row r="1516" spans="1:5">
      <c r="A1516" s="9" t="s">
        <v>16788</v>
      </c>
      <c r="C1516" s="10" t="str">
        <f t="shared" si="23"/>
        <v>I - Ewan Morrison</v>
      </c>
    </row>
    <row r="1517" spans="1:5">
      <c r="A1517" s="50" t="s">
        <v>17285</v>
      </c>
      <c r="C1517" s="10" t="str">
        <f t="shared" si="23"/>
        <v>I - Fable Pictures</v>
      </c>
    </row>
    <row r="1518" spans="1:5">
      <c r="A1518" s="50" t="s">
        <v>192</v>
      </c>
      <c r="C1518" s="10" t="str">
        <f t="shared" si="23"/>
        <v>I - Faction North Ltd</v>
      </c>
      <c r="E1518"/>
    </row>
    <row r="1519" spans="1:5">
      <c r="A1519" s="9" t="s">
        <v>6992</v>
      </c>
      <c r="C1519" s="10" t="str">
        <f t="shared" si="23"/>
        <v>I - Fair Isle Marine Environment and Tourism Initiative</v>
      </c>
    </row>
    <row r="1520" spans="1:5">
      <c r="A1520" s="48" t="s">
        <v>2489</v>
      </c>
      <c r="C1520" s="10" t="str">
        <f t="shared" si="23"/>
        <v>I - Fake Major</v>
      </c>
      <c r="E1520"/>
    </row>
    <row r="1521" spans="1:5">
      <c r="A1521" s="9" t="s">
        <v>193</v>
      </c>
      <c r="C1521" s="10" t="str">
        <f t="shared" si="23"/>
        <v>I - Falkirk Community Trust</v>
      </c>
    </row>
    <row r="1522" spans="1:5">
      <c r="A1522" s="9" t="s">
        <v>194</v>
      </c>
      <c r="C1522" s="10" t="str">
        <f t="shared" si="23"/>
        <v>I - Falkirk Council</v>
      </c>
    </row>
    <row r="1523" spans="1:5">
      <c r="A1523" s="9" t="s">
        <v>954</v>
      </c>
      <c r="C1523" s="10" t="str">
        <f t="shared" si="23"/>
        <v>I - FarFlung Acrobatics</v>
      </c>
      <c r="E1523"/>
    </row>
    <row r="1524" spans="1:5">
      <c r="A1524" s="9" t="s">
        <v>1914</v>
      </c>
      <c r="C1524" s="10" t="str">
        <f t="shared" si="23"/>
        <v>I - Fatherson</v>
      </c>
    </row>
    <row r="1525" spans="1:5">
      <c r="A1525" s="9" t="s">
        <v>900</v>
      </c>
      <c r="C1525" s="10" t="str">
        <f t="shared" si="23"/>
        <v>I - Feargus A Hetherington</v>
      </c>
    </row>
    <row r="1526" spans="1:5">
      <c r="A1526" s="9" t="s">
        <v>195</v>
      </c>
      <c r="B1526" s="7" t="s">
        <v>1726</v>
      </c>
      <c r="C1526" s="10" t="str">
        <f t="shared" si="23"/>
        <v>I - Federation of Scottish Theatres</v>
      </c>
    </row>
    <row r="1527" spans="1:5">
      <c r="A1527" s="9" t="s">
        <v>1726</v>
      </c>
      <c r="C1527" s="10" t="str">
        <f t="shared" si="23"/>
        <v>I - Federation of Scottish Theatres</v>
      </c>
      <c r="E1527"/>
    </row>
    <row r="1528" spans="1:5">
      <c r="A1528" s="9" t="s">
        <v>669</v>
      </c>
      <c r="C1528" s="10" t="str">
        <f t="shared" si="23"/>
        <v>I - Federation of the Disco Pimp</v>
      </c>
      <c r="E1528"/>
    </row>
    <row r="1529" spans="1:5">
      <c r="A1529" s="9" t="s">
        <v>2297</v>
      </c>
      <c r="C1529" s="10" t="str">
        <f t="shared" si="23"/>
        <v>I - Feis Fhoirt</v>
      </c>
    </row>
    <row r="1530" spans="1:5">
      <c r="A1530" s="9" t="s">
        <v>196</v>
      </c>
      <c r="C1530" s="10" t="str">
        <f t="shared" si="23"/>
        <v>I - Feis Rois</v>
      </c>
      <c r="E1530"/>
    </row>
    <row r="1531" spans="1:5">
      <c r="A1531" s="9" t="s">
        <v>197</v>
      </c>
      <c r="B1531" s="7" t="s">
        <v>196</v>
      </c>
      <c r="C1531" s="10" t="str">
        <f t="shared" si="23"/>
        <v>I - Feis Rois</v>
      </c>
    </row>
    <row r="1532" spans="1:5">
      <c r="A1532" s="9" t="s">
        <v>1225</v>
      </c>
      <c r="B1532" s="7" t="s">
        <v>196</v>
      </c>
      <c r="C1532" s="10" t="str">
        <f t="shared" si="23"/>
        <v>I - Feis Rois</v>
      </c>
    </row>
    <row r="1533" spans="1:5">
      <c r="A1533" s="9" t="s">
        <v>5910</v>
      </c>
      <c r="C1533" s="10" t="str">
        <f t="shared" si="23"/>
        <v>I - Feis Spe Ltd</v>
      </c>
      <c r="E1533"/>
    </row>
    <row r="1534" spans="1:5">
      <c r="A1534" s="48" t="s">
        <v>198</v>
      </c>
      <c r="C1534" s="10" t="str">
        <f t="shared" si="23"/>
        <v>I - Feisean Nan Gaidheal</v>
      </c>
      <c r="E1534"/>
    </row>
    <row r="1535" spans="1:5">
      <c r="A1535" s="9" t="s">
        <v>2394</v>
      </c>
      <c r="C1535" s="10" t="str">
        <f t="shared" si="23"/>
        <v>I - Felipe Bustos Sierra</v>
      </c>
    </row>
    <row r="1536" spans="1:5">
      <c r="A1536" s="9" t="s">
        <v>1335</v>
      </c>
      <c r="C1536" s="10" t="str">
        <f t="shared" si="23"/>
        <v>I - Felix Davey</v>
      </c>
      <c r="E1536"/>
    </row>
    <row r="1537" spans="1:5">
      <c r="A1537" s="9" t="s">
        <v>2437</v>
      </c>
      <c r="C1537" s="10" t="str">
        <f t="shared" si="23"/>
        <v>I - Fergie MacDonald</v>
      </c>
    </row>
    <row r="1538" spans="1:5">
      <c r="A1538" s="9" t="s">
        <v>1830</v>
      </c>
      <c r="C1538" s="10" t="str">
        <f t="shared" si="23"/>
        <v>I - Fergus Black</v>
      </c>
      <c r="E1538"/>
    </row>
    <row r="1539" spans="1:5">
      <c r="A1539" s="9" t="s">
        <v>2199</v>
      </c>
      <c r="B1539" s="7" t="s">
        <v>201</v>
      </c>
      <c r="C1539" s="10" t="str">
        <f t="shared" ref="C1539:C1602" si="24">IF(LEN(TRIM(CLEAN($B:$B)))&gt;0,TRIM(CLEAN($B:$B)),TRIM(CLEAN($A:$A)))</f>
        <v>I - Festivals Edinburgh</v>
      </c>
      <c r="E1539"/>
    </row>
    <row r="1540" spans="1:5">
      <c r="A1540" s="9" t="s">
        <v>199</v>
      </c>
      <c r="C1540" s="10" t="str">
        <f t="shared" si="24"/>
        <v>I - Festival City Theatre Trust</v>
      </c>
      <c r="E1540"/>
    </row>
    <row r="1541" spans="1:5">
      <c r="A1541" s="9" t="s">
        <v>200</v>
      </c>
      <c r="C1541" s="10" t="str">
        <f t="shared" si="24"/>
        <v>I - Festival Fringe Society</v>
      </c>
      <c r="E1541"/>
    </row>
    <row r="1542" spans="1:5">
      <c r="A1542" s="9" t="s">
        <v>16924</v>
      </c>
      <c r="C1542" s="10" t="str">
        <f t="shared" si="24"/>
        <v>I - Festival Park Day Nursery Glasgow City Council</v>
      </c>
    </row>
    <row r="1543" spans="1:5">
      <c r="A1543" s="50" t="s">
        <v>201</v>
      </c>
      <c r="C1543" s="10" t="str">
        <f t="shared" si="24"/>
        <v>I - Festivals Edinburgh</v>
      </c>
    </row>
    <row r="1544" spans="1:5">
      <c r="A1544" s="9" t="s">
        <v>2214</v>
      </c>
      <c r="C1544" s="10" t="str">
        <f t="shared" si="24"/>
        <v>I - Fife Contemporary Art &amp; Craft (St Andrews ) Ltd</v>
      </c>
    </row>
    <row r="1545" spans="1:5">
      <c r="A1545" s="9" t="s">
        <v>202</v>
      </c>
      <c r="B1545" s="7" t="s">
        <v>2214</v>
      </c>
      <c r="C1545" s="10" t="str">
        <f t="shared" si="24"/>
        <v>I - Fife Contemporary Art &amp; Craft (St Andrews ) Ltd</v>
      </c>
      <c r="E1545"/>
    </row>
    <row r="1546" spans="1:5">
      <c r="A1546" s="9" t="s">
        <v>203</v>
      </c>
      <c r="C1546" s="10" t="str">
        <f t="shared" si="24"/>
        <v>I - Fife Council</v>
      </c>
    </row>
    <row r="1547" spans="1:5">
      <c r="A1547" s="9" t="s">
        <v>1293</v>
      </c>
      <c r="C1547" s="10" t="str">
        <f t="shared" si="24"/>
        <v>I - Fife Cultural Trust Ltd</v>
      </c>
    </row>
    <row r="1548" spans="1:5">
      <c r="A1548" s="9" t="s">
        <v>204</v>
      </c>
      <c r="B1548" s="7" t="s">
        <v>1293</v>
      </c>
      <c r="C1548" s="10" t="str">
        <f t="shared" si="24"/>
        <v>I - Fife Cultural Trust Ltd</v>
      </c>
    </row>
    <row r="1549" spans="1:5">
      <c r="A1549" s="9" t="s">
        <v>16857</v>
      </c>
      <c r="C1549" s="10" t="str">
        <f t="shared" si="24"/>
        <v>I - Fife Cultural Trust Ltd-ON at Fife</v>
      </c>
    </row>
    <row r="1550" spans="1:5">
      <c r="A1550" s="50" t="s">
        <v>1976</v>
      </c>
      <c r="C1550" s="10" t="str">
        <f t="shared" si="24"/>
        <v>I - Fife Opera Ltd</v>
      </c>
    </row>
    <row r="1551" spans="1:5">
      <c r="A1551" s="9" t="s">
        <v>1458</v>
      </c>
      <c r="C1551" s="10" t="str">
        <f t="shared" si="24"/>
        <v>I - Fife Youth Jazz Orchestra</v>
      </c>
    </row>
    <row r="1552" spans="1:5">
      <c r="A1552" s="9" t="s">
        <v>16906</v>
      </c>
      <c r="C1552" s="10" t="str">
        <f t="shared" si="24"/>
        <v>I - Film Access Network Scotland (FANS)</v>
      </c>
    </row>
    <row r="1553" spans="1:5">
      <c r="A1553" s="50" t="s">
        <v>2233</v>
      </c>
      <c r="B1553" s="7" t="s">
        <v>2729</v>
      </c>
      <c r="C1553" s="10" t="str">
        <f t="shared" si="24"/>
        <v>I - Film City Glasgow</v>
      </c>
      <c r="E1553"/>
    </row>
    <row r="1554" spans="1:5">
      <c r="A1554" s="9" t="s">
        <v>2673</v>
      </c>
      <c r="B1554" s="7" t="s">
        <v>2729</v>
      </c>
      <c r="C1554" s="10" t="str">
        <f t="shared" si="24"/>
        <v>I - Film City Glasgow</v>
      </c>
    </row>
    <row r="1555" spans="1:5">
      <c r="A1555" s="9" t="s">
        <v>1610</v>
      </c>
      <c r="C1555" s="10" t="str">
        <f t="shared" si="24"/>
        <v>I - Film London</v>
      </c>
    </row>
    <row r="1556" spans="1:5">
      <c r="A1556" s="9" t="s">
        <v>5985</v>
      </c>
      <c r="B1556" s="7" t="s">
        <v>205</v>
      </c>
      <c r="C1556" s="10" t="str">
        <f t="shared" si="24"/>
        <v>I - Findhorn Bay Arts Festival</v>
      </c>
    </row>
    <row r="1557" spans="1:5">
      <c r="A1557" s="48" t="s">
        <v>205</v>
      </c>
      <c r="C1557" s="10" t="str">
        <f t="shared" si="24"/>
        <v>I - Findhorn Bay Arts Festival</v>
      </c>
      <c r="E1557"/>
    </row>
    <row r="1558" spans="1:5">
      <c r="A1558" s="9" t="s">
        <v>6946</v>
      </c>
      <c r="B1558" s="7" t="s">
        <v>205</v>
      </c>
      <c r="C1558" s="10" t="str">
        <f t="shared" si="24"/>
        <v>I - Findhorn Bay Arts Festival</v>
      </c>
      <c r="E1558"/>
    </row>
    <row r="1559" spans="1:5">
      <c r="A1559" s="48" t="s">
        <v>6562</v>
      </c>
      <c r="C1559" s="10" t="str">
        <f t="shared" si="24"/>
        <v>I - Findlay Napier</v>
      </c>
      <c r="E1559"/>
    </row>
    <row r="1560" spans="1:5">
      <c r="A1560" s="48" t="s">
        <v>206</v>
      </c>
      <c r="C1560" s="10" t="str">
        <f t="shared" si="24"/>
        <v>I - Findlay Productions Ltd</v>
      </c>
      <c r="E1560"/>
    </row>
    <row r="1561" spans="1:5">
      <c r="A1561" s="9" t="s">
        <v>6676</v>
      </c>
      <c r="C1561" s="10" t="str">
        <f t="shared" si="24"/>
        <v>I - Fiona J Mackenzie</v>
      </c>
    </row>
    <row r="1562" spans="1:5">
      <c r="A1562" s="48" t="s">
        <v>6825</v>
      </c>
      <c r="C1562" s="10" t="str">
        <f t="shared" si="24"/>
        <v>I - Fiona Jardine</v>
      </c>
      <c r="E1562"/>
    </row>
    <row r="1563" spans="1:5">
      <c r="A1563" s="48" t="s">
        <v>6824</v>
      </c>
      <c r="C1563" s="10" t="str">
        <f t="shared" si="24"/>
        <v>I - Fiona Karen Alexander</v>
      </c>
      <c r="E1563"/>
    </row>
    <row r="1564" spans="1:5">
      <c r="A1564" s="48" t="s">
        <v>1555</v>
      </c>
      <c r="C1564" s="10" t="str">
        <f t="shared" si="24"/>
        <v>I - Fiona McIntosh T/A Tessuti</v>
      </c>
      <c r="E1564"/>
    </row>
    <row r="1565" spans="1:5">
      <c r="A1565" s="9" t="s">
        <v>1160</v>
      </c>
      <c r="C1565" s="10" t="str">
        <f t="shared" si="24"/>
        <v>I - Fiona Miller</v>
      </c>
    </row>
    <row r="1566" spans="1:5">
      <c r="A1566" s="9" t="s">
        <v>2631</v>
      </c>
      <c r="C1566" s="10" t="str">
        <f t="shared" si="24"/>
        <v>I - Fiona Rutherford</v>
      </c>
    </row>
    <row r="1567" spans="1:5">
      <c r="A1567" s="9" t="s">
        <v>6195</v>
      </c>
      <c r="C1567" s="10" t="str">
        <f t="shared" si="24"/>
        <v>I - Fiona Scott (Make Works)</v>
      </c>
    </row>
    <row r="1568" spans="1:5">
      <c r="A1568" s="48" t="s">
        <v>6700</v>
      </c>
      <c r="C1568" s="10" t="str">
        <f t="shared" si="24"/>
        <v>I - Fiona Soe Paing</v>
      </c>
    </row>
    <row r="1569" spans="1:5">
      <c r="A1569" s="48" t="s">
        <v>6016</v>
      </c>
      <c r="C1569" s="10" t="str">
        <f t="shared" si="24"/>
        <v>I - Fiona Thompson</v>
      </c>
      <c r="E1569"/>
    </row>
    <row r="1570" spans="1:5">
      <c r="A1570" s="48" t="s">
        <v>207</v>
      </c>
      <c r="B1570" s="7" t="s">
        <v>698</v>
      </c>
      <c r="C1570" s="10" t="str">
        <f t="shared" si="24"/>
        <v>I - Fire Exit Ltd</v>
      </c>
      <c r="E1570"/>
    </row>
    <row r="1571" spans="1:5">
      <c r="A1571" s="9" t="s">
        <v>698</v>
      </c>
      <c r="C1571" s="10" t="str">
        <f t="shared" si="24"/>
        <v>I - Fire Exit Ltd</v>
      </c>
      <c r="E1571"/>
    </row>
    <row r="1572" spans="1:5">
      <c r="A1572" s="9" t="s">
        <v>6356</v>
      </c>
      <c r="C1572" s="10" t="str">
        <f t="shared" si="24"/>
        <v>I - Fire Station Creative</v>
      </c>
    </row>
    <row r="1573" spans="1:5">
      <c r="A1573" s="48" t="s">
        <v>208</v>
      </c>
      <c r="B1573" s="7" t="s">
        <v>6701</v>
      </c>
      <c r="C1573" s="10" t="str">
        <f t="shared" si="24"/>
        <v>I - Firebrand Theatre Company Ltd</v>
      </c>
      <c r="E1573"/>
    </row>
    <row r="1574" spans="1:5">
      <c r="A1574" s="9" t="s">
        <v>6701</v>
      </c>
      <c r="C1574" s="10" t="str">
        <f t="shared" si="24"/>
        <v>I - Firebrand Theatre Company Ltd</v>
      </c>
    </row>
    <row r="1575" spans="1:5">
      <c r="A1575" s="48" t="s">
        <v>1416</v>
      </c>
      <c r="C1575" s="10" t="str">
        <f t="shared" si="24"/>
        <v>I - Firefly Arts Limited</v>
      </c>
    </row>
    <row r="1576" spans="1:5">
      <c r="A1576" s="9" t="s">
        <v>2248</v>
      </c>
      <c r="C1576" s="10" t="str">
        <f t="shared" si="24"/>
        <v>I - Firefly International</v>
      </c>
      <c r="E1576"/>
    </row>
    <row r="1577" spans="1:5">
      <c r="A1577" s="9" t="s">
        <v>2576</v>
      </c>
      <c r="C1577" s="10" t="str">
        <f t="shared" si="24"/>
        <v>I - Fish and Game</v>
      </c>
    </row>
    <row r="1578" spans="1:5">
      <c r="A1578" s="9" t="s">
        <v>6898</v>
      </c>
      <c r="B1578" s="7" t="s">
        <v>2576</v>
      </c>
      <c r="C1578" s="10" t="str">
        <f t="shared" si="24"/>
        <v>I - Fish and Game</v>
      </c>
      <c r="E1578"/>
    </row>
    <row r="1579" spans="1:5">
      <c r="A1579" s="48" t="s">
        <v>2314</v>
      </c>
      <c r="C1579" s="10" t="str">
        <f t="shared" si="24"/>
        <v>I - Fittings Multimedia Arts Limited</v>
      </c>
    </row>
    <row r="1580" spans="1:5">
      <c r="A1580" s="9" t="s">
        <v>16928</v>
      </c>
      <c r="C1580" s="10" t="str">
        <f t="shared" si="24"/>
        <v>I - Fix Visual Effects Ltd</v>
      </c>
    </row>
    <row r="1581" spans="1:5">
      <c r="A1581" s="50" t="s">
        <v>209</v>
      </c>
      <c r="C1581" s="10" t="str">
        <f t="shared" si="24"/>
        <v>I - Fleet Colletive</v>
      </c>
      <c r="E1581"/>
    </row>
    <row r="1582" spans="1:5">
      <c r="A1582" s="9" t="s">
        <v>6521</v>
      </c>
      <c r="C1582" s="10" t="str">
        <f t="shared" si="24"/>
        <v>I - Florencia Garcia Chafuen</v>
      </c>
    </row>
    <row r="1583" spans="1:5">
      <c r="A1583" s="48" t="s">
        <v>210</v>
      </c>
      <c r="C1583" s="10" t="str">
        <f t="shared" si="24"/>
        <v>I - Floris Books Trust Ltd</v>
      </c>
    </row>
    <row r="1584" spans="1:5">
      <c r="A1584" s="9" t="s">
        <v>1099</v>
      </c>
      <c r="C1584" s="10" t="str">
        <f t="shared" si="24"/>
        <v>I - Florrie James</v>
      </c>
    </row>
    <row r="1585" spans="1:5">
      <c r="A1585" s="9" t="s">
        <v>1315</v>
      </c>
      <c r="C1585" s="10" t="str">
        <f t="shared" si="24"/>
        <v>I - Fly Right Dance Company (Susan McDonald)</v>
      </c>
    </row>
    <row r="1586" spans="1:5">
      <c r="A1586" s="9" t="s">
        <v>1810</v>
      </c>
      <c r="C1586" s="10" t="str">
        <f t="shared" si="24"/>
        <v>I - Forest Pitch</v>
      </c>
    </row>
    <row r="1587" spans="1:5">
      <c r="A1587" s="9" t="s">
        <v>6913</v>
      </c>
      <c r="C1587" s="10" t="str">
        <f t="shared" si="24"/>
        <v>I - Forestry Commission Scotland</v>
      </c>
      <c r="E1587"/>
    </row>
    <row r="1588" spans="1:5">
      <c r="A1588" s="48" t="s">
        <v>2181</v>
      </c>
      <c r="C1588" s="10" t="str">
        <f t="shared" si="24"/>
        <v>I - Forth &amp; District Millennium Wall Hanging</v>
      </c>
    </row>
    <row r="1589" spans="1:5">
      <c r="A1589" s="9" t="s">
        <v>16817</v>
      </c>
      <c r="C1589" s="10" t="str">
        <f t="shared" si="24"/>
        <v>I - Forth Valley College</v>
      </c>
    </row>
    <row r="1590" spans="1:5">
      <c r="A1590" s="50" t="s">
        <v>2513</v>
      </c>
      <c r="C1590" s="10" t="str">
        <f t="shared" si="24"/>
        <v>I - Forth Valley Giving</v>
      </c>
    </row>
    <row r="1591" spans="1:5">
      <c r="A1591" s="9" t="s">
        <v>1811</v>
      </c>
      <c r="C1591" s="10" t="str">
        <f t="shared" si="24"/>
        <v>I - Foundation for Community Dance</v>
      </c>
    </row>
    <row r="1592" spans="1:5">
      <c r="A1592" s="9" t="s">
        <v>1515</v>
      </c>
      <c r="C1592" s="10" t="str">
        <f t="shared" si="24"/>
        <v>I - Foundry Music Lab</v>
      </c>
      <c r="E1592"/>
    </row>
    <row r="1593" spans="1:5">
      <c r="A1593" s="9" t="s">
        <v>1666</v>
      </c>
      <c r="C1593" s="10" t="str">
        <f t="shared" si="24"/>
        <v>I - Fractured West</v>
      </c>
      <c r="E1593"/>
    </row>
    <row r="1594" spans="1:5">
      <c r="A1594" s="9" t="s">
        <v>2679</v>
      </c>
      <c r="C1594" s="10" t="str">
        <f t="shared" si="24"/>
        <v>I - Frances Higson (View Films Ltd / Tolerance)</v>
      </c>
    </row>
    <row r="1595" spans="1:5">
      <c r="A1595" s="9" t="s">
        <v>5933</v>
      </c>
      <c r="C1595" s="10" t="str">
        <f t="shared" si="24"/>
        <v>I - Frances Priest</v>
      </c>
    </row>
    <row r="1596" spans="1:5">
      <c r="A1596" s="48" t="s">
        <v>2560</v>
      </c>
      <c r="C1596" s="10" t="str">
        <f t="shared" si="24"/>
        <v>I - Francis Macdonald</v>
      </c>
    </row>
    <row r="1597" spans="1:5">
      <c r="A1597" s="9" t="s">
        <v>2136</v>
      </c>
      <c r="B1597" s="7" t="s">
        <v>2560</v>
      </c>
      <c r="C1597" s="10" t="str">
        <f t="shared" si="24"/>
        <v>I - Francis Macdonald</v>
      </c>
      <c r="E1597"/>
    </row>
    <row r="1598" spans="1:5">
      <c r="A1598" s="9" t="s">
        <v>6881</v>
      </c>
      <c r="C1598" s="10" t="str">
        <f t="shared" si="24"/>
        <v>I - Francis McKee</v>
      </c>
      <c r="E1598"/>
    </row>
    <row r="1599" spans="1:5">
      <c r="A1599" s="48" t="s">
        <v>6789</v>
      </c>
      <c r="C1599" s="10" t="str">
        <f t="shared" si="24"/>
        <v>I - Francisca Morton</v>
      </c>
    </row>
    <row r="1600" spans="1:5">
      <c r="A1600" s="48" t="s">
        <v>670</v>
      </c>
      <c r="C1600" s="10" t="str">
        <f t="shared" si="24"/>
        <v>I - Fraser Fifield</v>
      </c>
    </row>
    <row r="1601" spans="1:5">
      <c r="A1601" s="9" t="s">
        <v>17492</v>
      </c>
      <c r="C1601" s="10" t="str">
        <f t="shared" si="24"/>
        <v>I - Fraser MacLean</v>
      </c>
    </row>
    <row r="1602" spans="1:5">
      <c r="A1602" s="50" t="s">
        <v>2424</v>
      </c>
      <c r="C1602" s="10" t="str">
        <f t="shared" si="24"/>
        <v>I - Fraya Thomsen</v>
      </c>
      <c r="E1602"/>
    </row>
    <row r="1603" spans="1:5">
      <c r="A1603" s="9" t="s">
        <v>5890</v>
      </c>
      <c r="C1603" s="10" t="str">
        <f t="shared" ref="C1603:C1666" si="25">IF(LEN(TRIM(CLEAN($B:$B)))&gt;0,TRIM(CLEAN($B:$B)),TRIM(CLEAN($A:$A)))</f>
        <v>I - Fred Morrison</v>
      </c>
    </row>
    <row r="1604" spans="1:5">
      <c r="A1604" s="48" t="s">
        <v>1831</v>
      </c>
      <c r="C1604" s="10" t="str">
        <f t="shared" si="25"/>
        <v>I - Freight Books</v>
      </c>
    </row>
    <row r="1605" spans="1:5">
      <c r="A1605" s="9" t="s">
        <v>1832</v>
      </c>
      <c r="C1605" s="10" t="str">
        <f t="shared" si="25"/>
        <v>I - French Film Festival</v>
      </c>
      <c r="E1605"/>
    </row>
    <row r="1606" spans="1:5">
      <c r="A1606" s="9" t="s">
        <v>5852</v>
      </c>
      <c r="C1606" s="10" t="str">
        <f t="shared" si="25"/>
        <v>I - Freya Jeffs</v>
      </c>
    </row>
    <row r="1607" spans="1:5">
      <c r="A1607" s="48" t="s">
        <v>211</v>
      </c>
      <c r="B1607" s="7" t="s">
        <v>6451</v>
      </c>
      <c r="C1607" s="10" t="str">
        <f t="shared" si="25"/>
        <v>I - George Wyllie Foundation</v>
      </c>
      <c r="E1607"/>
    </row>
    <row r="1608" spans="1:5">
      <c r="A1608" s="9" t="s">
        <v>1949</v>
      </c>
      <c r="C1608" s="10" t="str">
        <f t="shared" si="25"/>
        <v>I - Friends of Sharmanka</v>
      </c>
    </row>
    <row r="1609" spans="1:5">
      <c r="A1609" s="9" t="s">
        <v>2167</v>
      </c>
      <c r="C1609" s="10" t="str">
        <f t="shared" si="25"/>
        <v>I - Friends of The Birks Cinema</v>
      </c>
    </row>
    <row r="1610" spans="1:5">
      <c r="A1610" s="9" t="s">
        <v>2166</v>
      </c>
      <c r="C1610" s="10" t="str">
        <f t="shared" si="25"/>
        <v>I - Friends of Wighton</v>
      </c>
      <c r="E1610"/>
    </row>
    <row r="1611" spans="1:5">
      <c r="A1611" s="9" t="s">
        <v>1833</v>
      </c>
      <c r="C1611" s="10" t="str">
        <f t="shared" si="25"/>
        <v>I - Fringe by the Sea</v>
      </c>
      <c r="E1611"/>
    </row>
    <row r="1612" spans="1:5">
      <c r="A1612" s="9" t="s">
        <v>2137</v>
      </c>
      <c r="C1612" s="10" t="str">
        <f t="shared" si="25"/>
        <v>I - Fronteiras Theatre Lab Ltd</v>
      </c>
    </row>
    <row r="1613" spans="1:5">
      <c r="A1613" s="9" t="s">
        <v>796</v>
      </c>
      <c r="B1613" s="7" t="s">
        <v>995</v>
      </c>
      <c r="C1613" s="10" t="str">
        <f t="shared" si="25"/>
        <v>I - Frozen Charlotte Productions</v>
      </c>
    </row>
    <row r="1614" spans="1:5">
      <c r="A1614" s="9" t="s">
        <v>995</v>
      </c>
      <c r="C1614" s="10" t="str">
        <f t="shared" si="25"/>
        <v>I - Frozen Charlotte Productions</v>
      </c>
      <c r="E1614"/>
    </row>
    <row r="1615" spans="1:5">
      <c r="A1615" s="9" t="s">
        <v>1069</v>
      </c>
      <c r="B1615" s="7" t="s">
        <v>995</v>
      </c>
      <c r="C1615" s="10" t="str">
        <f t="shared" si="25"/>
        <v>I - Frozen Charlotte Productions</v>
      </c>
      <c r="E1615"/>
    </row>
    <row r="1616" spans="1:5">
      <c r="A1616" s="9" t="s">
        <v>212</v>
      </c>
      <c r="B1616" s="7" t="s">
        <v>2757</v>
      </c>
      <c r="C1616" s="10" t="str">
        <f t="shared" si="25"/>
        <v>I - Fruitmarket Gallery, The</v>
      </c>
    </row>
    <row r="1617" spans="1:5">
      <c r="A1617" s="9" t="s">
        <v>671</v>
      </c>
      <c r="B1617" s="7" t="s">
        <v>2730</v>
      </c>
      <c r="C1617" s="10" t="str">
        <f t="shared" si="25"/>
        <v>I - Claire McGarry</v>
      </c>
    </row>
    <row r="1618" spans="1:5">
      <c r="A1618" s="9" t="s">
        <v>5999</v>
      </c>
      <c r="C1618" s="10" t="str">
        <f t="shared" si="25"/>
        <v>I - Fusion Music Recordings</v>
      </c>
      <c r="E1618"/>
    </row>
    <row r="1619" spans="1:5">
      <c r="A1619" s="48" t="s">
        <v>955</v>
      </c>
      <c r="C1619" s="10" t="str">
        <f t="shared" si="25"/>
        <v>I - G15 Youth Project</v>
      </c>
      <c r="E1619"/>
    </row>
    <row r="1620" spans="1:5">
      <c r="A1620" s="9" t="s">
        <v>6771</v>
      </c>
      <c r="C1620" s="10" t="str">
        <f t="shared" si="25"/>
        <v>I - Gabe McVarish</v>
      </c>
    </row>
    <row r="1621" spans="1:5">
      <c r="A1621" s="48" t="s">
        <v>1720</v>
      </c>
      <c r="C1621" s="10" t="str">
        <f t="shared" si="25"/>
        <v>I - Gable End Theatre Company Ltd</v>
      </c>
    </row>
    <row r="1622" spans="1:5">
      <c r="A1622" s="9" t="s">
        <v>17265</v>
      </c>
      <c r="C1622" s="10" t="str">
        <f t="shared" si="25"/>
        <v>I - Gabriel Robertson</v>
      </c>
    </row>
    <row r="1623" spans="1:5">
      <c r="A1623" s="50" t="s">
        <v>2503</v>
      </c>
      <c r="C1623" s="10" t="str">
        <f t="shared" si="25"/>
        <v>I - Gael Music</v>
      </c>
    </row>
    <row r="1624" spans="1:5">
      <c r="A1624" s="9" t="s">
        <v>2051</v>
      </c>
      <c r="C1624" s="10" t="str">
        <f t="shared" si="25"/>
        <v>I - Gaelic Arts Agency</v>
      </c>
    </row>
    <row r="1625" spans="1:5">
      <c r="A1625" s="9" t="s">
        <v>213</v>
      </c>
      <c r="B1625" s="7" t="s">
        <v>214</v>
      </c>
      <c r="C1625" s="10" t="str">
        <f t="shared" si="25"/>
        <v>I - Gala Scotland Limited - t/a Glasgay</v>
      </c>
    </row>
    <row r="1626" spans="1:5">
      <c r="A1626" s="9" t="s">
        <v>214</v>
      </c>
      <c r="C1626" s="10" t="str">
        <f t="shared" si="25"/>
        <v>I - Gala Scotland Limited - t/a Glasgay</v>
      </c>
    </row>
    <row r="1627" spans="1:5">
      <c r="A1627" s="9" t="s">
        <v>7008</v>
      </c>
      <c r="B1627" s="7" t="s">
        <v>214</v>
      </c>
      <c r="C1627" s="10" t="str">
        <f t="shared" si="25"/>
        <v>I - Gala Scotland Limited - t/a Glasgay</v>
      </c>
    </row>
    <row r="1628" spans="1:5">
      <c r="A1628" s="48" t="s">
        <v>2451</v>
      </c>
      <c r="C1628" s="10" t="str">
        <f t="shared" si="25"/>
        <v>I - Galapagos Conservation Trust</v>
      </c>
    </row>
    <row r="1629" spans="1:5">
      <c r="A1629" s="9" t="s">
        <v>16929</v>
      </c>
      <c r="C1629" s="10" t="str">
        <f t="shared" si="25"/>
        <v>I - Galashiels Town Band</v>
      </c>
    </row>
    <row r="1630" spans="1:5">
      <c r="A1630" s="50" t="s">
        <v>6098</v>
      </c>
      <c r="C1630" s="10" t="str">
        <f t="shared" si="25"/>
        <v>I - Gallery Heinzel Ltd</v>
      </c>
    </row>
    <row r="1631" spans="1:5">
      <c r="A1631" s="48" t="s">
        <v>2543</v>
      </c>
      <c r="C1631" s="10" t="str">
        <f t="shared" si="25"/>
        <v>I - Gallery of Modern Art</v>
      </c>
      <c r="E1631"/>
    </row>
    <row r="1632" spans="1:5">
      <c r="A1632" s="9" t="s">
        <v>215</v>
      </c>
      <c r="C1632" s="10" t="str">
        <f t="shared" si="25"/>
        <v>I - Gardyne Theatre Ltd</v>
      </c>
    </row>
    <row r="1633" spans="1:5">
      <c r="A1633" s="9" t="s">
        <v>216</v>
      </c>
      <c r="B1633" s="7" t="s">
        <v>215</v>
      </c>
      <c r="C1633" s="10" t="str">
        <f t="shared" si="25"/>
        <v>I - Gardyne Theatre Ltd</v>
      </c>
    </row>
    <row r="1634" spans="1:5">
      <c r="A1634" s="9" t="s">
        <v>1178</v>
      </c>
      <c r="C1634" s="10" t="str">
        <f t="shared" si="25"/>
        <v>I - Gareth Dickson</v>
      </c>
    </row>
    <row r="1635" spans="1:5">
      <c r="A1635" s="9" t="s">
        <v>1100</v>
      </c>
      <c r="C1635" s="10" t="str">
        <f t="shared" si="25"/>
        <v>I - Gareth Whitehead</v>
      </c>
    </row>
    <row r="1636" spans="1:5">
      <c r="A1636" s="9" t="s">
        <v>1179</v>
      </c>
      <c r="B1636" s="7" t="s">
        <v>1100</v>
      </c>
      <c r="C1636" s="10" t="str">
        <f t="shared" si="25"/>
        <v>I - Gareth Whitehead</v>
      </c>
      <c r="E1636"/>
    </row>
    <row r="1637" spans="1:5">
      <c r="A1637" s="9" t="s">
        <v>1834</v>
      </c>
      <c r="C1637" s="10" t="str">
        <f t="shared" si="25"/>
        <v>I - Gargunnock Community Trust</v>
      </c>
    </row>
    <row r="1638" spans="1:5">
      <c r="A1638" s="9" t="s">
        <v>1637</v>
      </c>
      <c r="C1638" s="10" t="str">
        <f t="shared" si="25"/>
        <v>I - Garry McLaughlin</v>
      </c>
    </row>
    <row r="1639" spans="1:5">
      <c r="A1639" s="9" t="s">
        <v>16785</v>
      </c>
      <c r="C1639" s="10" t="str">
        <f t="shared" si="25"/>
        <v>I - Gary McNair</v>
      </c>
    </row>
    <row r="1640" spans="1:5">
      <c r="A1640" s="50" t="s">
        <v>2835</v>
      </c>
      <c r="C1640" s="10" t="str">
        <f t="shared" si="25"/>
        <v>I - Gavin Francis</v>
      </c>
    </row>
    <row r="1641" spans="1:5">
      <c r="A1641" s="9" t="s">
        <v>1140</v>
      </c>
      <c r="C1641" s="10" t="str">
        <f t="shared" si="25"/>
        <v>I - Gavin Grant</v>
      </c>
    </row>
    <row r="1642" spans="1:5">
      <c r="A1642" s="9" t="s">
        <v>2015</v>
      </c>
      <c r="C1642" s="10" t="str">
        <f t="shared" si="25"/>
        <v>I - Gavin Marwick</v>
      </c>
    </row>
    <row r="1643" spans="1:5">
      <c r="A1643" s="9" t="s">
        <v>2122</v>
      </c>
      <c r="C1643" s="10" t="str">
        <f t="shared" si="25"/>
        <v>I - Gavin Pennycook</v>
      </c>
    </row>
    <row r="1644" spans="1:5">
      <c r="A1644" s="9" t="s">
        <v>6522</v>
      </c>
      <c r="C1644" s="10" t="str">
        <f t="shared" si="25"/>
        <v>I - Gayfield Creative Spaces</v>
      </c>
    </row>
    <row r="1645" spans="1:5">
      <c r="A1645" s="48" t="s">
        <v>6644</v>
      </c>
      <c r="C1645" s="10" t="str">
        <f t="shared" si="25"/>
        <v>I - Gemma Williams</v>
      </c>
    </row>
    <row r="1646" spans="1:5">
      <c r="A1646" s="48" t="s">
        <v>1877</v>
      </c>
      <c r="C1646" s="10" t="str">
        <f t="shared" si="25"/>
        <v>I - Generator Projects</v>
      </c>
    </row>
    <row r="1647" spans="1:5">
      <c r="A1647" s="9" t="s">
        <v>6480</v>
      </c>
      <c r="C1647" s="10" t="str">
        <f t="shared" si="25"/>
        <v>I - Genevieve Bicknell</v>
      </c>
    </row>
    <row r="1648" spans="1:5">
      <c r="A1648" s="48" t="s">
        <v>699</v>
      </c>
      <c r="B1648" s="7" t="s">
        <v>6136</v>
      </c>
      <c r="C1648" s="10" t="str">
        <f t="shared" si="25"/>
        <v>I - Genuine PR - The Hunt Collective Ltd</v>
      </c>
    </row>
    <row r="1649" spans="1:5">
      <c r="A1649" s="9" t="s">
        <v>6136</v>
      </c>
      <c r="C1649" s="10" t="str">
        <f t="shared" si="25"/>
        <v>I - Genuine PR - The Hunt Collective Ltd</v>
      </c>
      <c r="E1649"/>
    </row>
    <row r="1650" spans="1:5">
      <c r="A1650" s="48" t="s">
        <v>1480</v>
      </c>
      <c r="C1650" s="10" t="str">
        <f t="shared" si="25"/>
        <v>I - Geoffrey Mann</v>
      </c>
      <c r="E1650"/>
    </row>
    <row r="1651" spans="1:5">
      <c r="A1651" s="9" t="s">
        <v>1931</v>
      </c>
      <c r="C1651" s="10" t="str">
        <f t="shared" si="25"/>
        <v>I - George Mackay Brown Fellowship</v>
      </c>
    </row>
    <row r="1652" spans="1:5">
      <c r="A1652" s="9" t="s">
        <v>6451</v>
      </c>
      <c r="C1652" s="10" t="str">
        <f t="shared" si="25"/>
        <v>I - George Wyllie Foundation</v>
      </c>
    </row>
    <row r="1653" spans="1:5">
      <c r="A1653" s="48" t="s">
        <v>2286</v>
      </c>
      <c r="C1653" s="10" t="str">
        <f t="shared" si="25"/>
        <v>I - Gerda Stevenson</v>
      </c>
    </row>
    <row r="1654" spans="1:5">
      <c r="A1654" s="9" t="s">
        <v>1275</v>
      </c>
      <c r="C1654" s="10" t="str">
        <f t="shared" si="25"/>
        <v>I - Geri Loup Nolan</v>
      </c>
      <c r="E1654"/>
    </row>
    <row r="1655" spans="1:5">
      <c r="A1655" s="9" t="s">
        <v>217</v>
      </c>
      <c r="C1655" s="10" t="str">
        <f t="shared" si="25"/>
        <v>I - Gerry Cambridge</v>
      </c>
    </row>
    <row r="1656" spans="1:5">
      <c r="A1656" s="9" t="s">
        <v>1151</v>
      </c>
      <c r="C1656" s="10" t="str">
        <f t="shared" si="25"/>
        <v>I - Ghazi Hussein</v>
      </c>
      <c r="E1656"/>
    </row>
    <row r="1657" spans="1:5">
      <c r="A1657" s="9" t="s">
        <v>6168</v>
      </c>
      <c r="C1657" s="10" t="str">
        <f t="shared" si="25"/>
        <v>I - Gica Loening</v>
      </c>
      <c r="E1657"/>
    </row>
    <row r="1658" spans="1:5">
      <c r="A1658" s="48" t="s">
        <v>6460</v>
      </c>
      <c r="C1658" s="10" t="str">
        <f t="shared" si="25"/>
        <v>I - Giglets Ltd</v>
      </c>
    </row>
    <row r="1659" spans="1:5">
      <c r="A1659" s="48" t="s">
        <v>5911</v>
      </c>
      <c r="B1659" s="7" t="s">
        <v>2425</v>
      </c>
      <c r="C1659" s="10" t="str">
        <f t="shared" si="25"/>
        <v>I - Gilbert MacMillan</v>
      </c>
    </row>
    <row r="1660" spans="1:5">
      <c r="A1660" s="48" t="s">
        <v>2425</v>
      </c>
      <c r="C1660" s="10" t="str">
        <f t="shared" si="25"/>
        <v>I - Gilbert MacMillan</v>
      </c>
    </row>
    <row r="1661" spans="1:5">
      <c r="A1661" s="9" t="s">
        <v>5853</v>
      </c>
      <c r="C1661" s="10" t="str">
        <f t="shared" si="25"/>
        <v>I - Giles Conisbee</v>
      </c>
    </row>
    <row r="1662" spans="1:5">
      <c r="A1662" s="48" t="s">
        <v>6648</v>
      </c>
      <c r="C1662" s="10" t="str">
        <f t="shared" si="25"/>
        <v>I - Giles Perring</v>
      </c>
    </row>
    <row r="1663" spans="1:5">
      <c r="A1663" s="48" t="s">
        <v>2426</v>
      </c>
      <c r="C1663" s="10" t="str">
        <f t="shared" si="25"/>
        <v>I - Gillian Maitland</v>
      </c>
      <c r="E1663"/>
    </row>
    <row r="1664" spans="1:5">
      <c r="A1664" s="9" t="s">
        <v>1459</v>
      </c>
      <c r="C1664" s="10" t="str">
        <f t="shared" si="25"/>
        <v>I - Gillian Steel</v>
      </c>
    </row>
    <row r="1665" spans="1:5">
      <c r="A1665" s="9" t="s">
        <v>218</v>
      </c>
      <c r="C1665" s="10" t="str">
        <f t="shared" si="25"/>
        <v>I - Gilly Roche</v>
      </c>
      <c r="E1665"/>
    </row>
    <row r="1666" spans="1:5">
      <c r="A1666" s="9" t="s">
        <v>1638</v>
      </c>
      <c r="C1666" s="10" t="str">
        <f t="shared" si="25"/>
        <v>I - Ginko Projects Limited</v>
      </c>
      <c r="E1666"/>
    </row>
    <row r="1667" spans="1:5">
      <c r="A1667" s="9" t="s">
        <v>1860</v>
      </c>
      <c r="C1667" s="10" t="str">
        <f t="shared" ref="C1667:C1730" si="26">IF(LEN(TRIM(CLEAN($B:$B)))&gt;0,TRIM(CLEAN($B:$B)),TRIM(CLEAN($A:$A)))</f>
        <v>I - Glasgow and Clyde Valley Green Network Partnership</v>
      </c>
      <c r="E1667"/>
    </row>
    <row r="1668" spans="1:5">
      <c r="A1668" s="9" t="s">
        <v>5934</v>
      </c>
      <c r="C1668" s="10" t="str">
        <f t="shared" si="26"/>
        <v>I - Glasgow CAN (Connected Arts Network)</v>
      </c>
    </row>
    <row r="1669" spans="1:5">
      <c r="A1669" s="48" t="s">
        <v>219</v>
      </c>
      <c r="C1669" s="10" t="str">
        <f t="shared" si="26"/>
        <v>I - Glasgow City Council</v>
      </c>
    </row>
    <row r="1670" spans="1:5">
      <c r="A1670" s="9" t="s">
        <v>6230</v>
      </c>
      <c r="C1670" s="10" t="str">
        <f t="shared" si="26"/>
        <v>I - Glasgow Clyde College</v>
      </c>
    </row>
    <row r="1671" spans="1:5">
      <c r="A1671" s="48" t="s">
        <v>220</v>
      </c>
      <c r="B1671" s="7" t="s">
        <v>221</v>
      </c>
      <c r="C1671" s="10" t="str">
        <f t="shared" si="26"/>
        <v>I - Glasgow East Arts Company</v>
      </c>
      <c r="E1671"/>
    </row>
    <row r="1672" spans="1:5">
      <c r="A1672" s="9" t="s">
        <v>221</v>
      </c>
      <c r="C1672" s="10" t="str">
        <f t="shared" si="26"/>
        <v>I - Glasgow East Arts Company</v>
      </c>
    </row>
    <row r="1673" spans="1:5">
      <c r="A1673" s="9" t="s">
        <v>7009</v>
      </c>
      <c r="C1673" s="10" t="str">
        <f t="shared" si="26"/>
        <v>I - Glasgow Fiddle Workshop</v>
      </c>
      <c r="E1673"/>
    </row>
    <row r="1674" spans="1:5">
      <c r="A1674" s="48" t="s">
        <v>222</v>
      </c>
      <c r="C1674" s="10" t="str">
        <f t="shared" si="26"/>
        <v>I - Glasgow Film Festival</v>
      </c>
      <c r="E1674"/>
    </row>
    <row r="1675" spans="1:5">
      <c r="A1675" s="9" t="s">
        <v>6772</v>
      </c>
      <c r="C1675" s="10" t="str">
        <f t="shared" si="26"/>
        <v>I - Glasgow Film Productions Ltd</v>
      </c>
      <c r="E1675"/>
    </row>
    <row r="1676" spans="1:5">
      <c r="A1676" s="48" t="s">
        <v>223</v>
      </c>
      <c r="C1676" s="10" t="str">
        <f t="shared" si="26"/>
        <v>I - Glasgow Film Theatre</v>
      </c>
      <c r="E1676"/>
    </row>
    <row r="1677" spans="1:5">
      <c r="A1677" s="9" t="s">
        <v>224</v>
      </c>
      <c r="B1677" s="7" t="s">
        <v>223</v>
      </c>
      <c r="C1677" s="10" t="str">
        <f t="shared" si="26"/>
        <v>I - Glasgow Film Theatre</v>
      </c>
      <c r="E1677"/>
    </row>
    <row r="1678" spans="1:5">
      <c r="A1678" s="9" t="s">
        <v>1197</v>
      </c>
      <c r="B1678" s="7" t="s">
        <v>223</v>
      </c>
      <c r="C1678" s="10" t="str">
        <f t="shared" si="26"/>
        <v>I - Glasgow Film Theatre</v>
      </c>
      <c r="E1678"/>
    </row>
    <row r="1679" spans="1:5">
      <c r="A1679" s="9" t="s">
        <v>225</v>
      </c>
      <c r="C1679" s="10" t="str">
        <f t="shared" si="26"/>
        <v>I - Glasgow Grows Audiences</v>
      </c>
    </row>
    <row r="1680" spans="1:5">
      <c r="A1680" s="9" t="s">
        <v>6593</v>
      </c>
      <c r="C1680" s="10" t="str">
        <f t="shared" si="26"/>
        <v>I - Glasgow Housing Association</v>
      </c>
    </row>
    <row r="1681" spans="1:5">
      <c r="A1681" s="48" t="s">
        <v>226</v>
      </c>
      <c r="C1681" s="10" t="str">
        <f t="shared" si="26"/>
        <v>I - Glasgow Improvisers Orchestra</v>
      </c>
    </row>
    <row r="1682" spans="1:5">
      <c r="A1682" s="9" t="s">
        <v>227</v>
      </c>
      <c r="C1682" s="10" t="str">
        <f t="shared" si="26"/>
        <v>I - Glasgow International</v>
      </c>
      <c r="E1682"/>
    </row>
    <row r="1683" spans="1:5">
      <c r="A1683" s="9" t="s">
        <v>1591</v>
      </c>
      <c r="B1683" s="7" t="s">
        <v>227</v>
      </c>
      <c r="C1683" s="10" t="str">
        <f t="shared" si="26"/>
        <v>I - Glasgow International</v>
      </c>
      <c r="E1683"/>
    </row>
    <row r="1684" spans="1:5">
      <c r="A1684" s="9" t="s">
        <v>2138</v>
      </c>
      <c r="C1684" s="10" t="str">
        <f t="shared" si="26"/>
        <v>I - Glasgow International Comedy Festival</v>
      </c>
      <c r="E1684"/>
    </row>
    <row r="1685" spans="1:5">
      <c r="A1685" s="9" t="s">
        <v>5854</v>
      </c>
      <c r="C1685" s="10" t="str">
        <f t="shared" si="26"/>
        <v>I - GLASGOW INTERNATIONAL JAZZ FESTIVAL</v>
      </c>
    </row>
    <row r="1686" spans="1:5">
      <c r="A1686" s="48" t="s">
        <v>228</v>
      </c>
      <c r="C1686" s="10" t="str">
        <f t="shared" si="26"/>
        <v>I - Glasgow International Jazz Festival Limited</v>
      </c>
    </row>
    <row r="1687" spans="1:5">
      <c r="A1687" s="9" t="s">
        <v>2705</v>
      </c>
      <c r="C1687" s="10" t="str">
        <f t="shared" si="26"/>
        <v>I - Glasgow International Piping Festival</v>
      </c>
    </row>
    <row r="1688" spans="1:5">
      <c r="A1688" s="9" t="s">
        <v>229</v>
      </c>
      <c r="C1688" s="10" t="str">
        <f t="shared" si="26"/>
        <v>I - Glasgow Life</v>
      </c>
    </row>
    <row r="1689" spans="1:5">
      <c r="A1689" s="9" t="s">
        <v>1294</v>
      </c>
      <c r="B1689" s="7" t="s">
        <v>229</v>
      </c>
      <c r="C1689" s="10" t="str">
        <f t="shared" si="26"/>
        <v>I - Glasgow Life</v>
      </c>
      <c r="E1689"/>
    </row>
    <row r="1690" spans="1:5">
      <c r="A1690" s="9" t="s">
        <v>230</v>
      </c>
      <c r="B1690" s="7" t="s">
        <v>2824</v>
      </c>
      <c r="C1690" s="10" t="str">
        <f t="shared" si="26"/>
        <v>I - Glasgow Lunchtime Theatre</v>
      </c>
    </row>
    <row r="1691" spans="1:5">
      <c r="A1691" s="9" t="s">
        <v>927</v>
      </c>
      <c r="B1691" s="7" t="s">
        <v>2824</v>
      </c>
      <c r="C1691" s="10" t="str">
        <f t="shared" si="26"/>
        <v>I - Glasgow Lunchtime Theatre</v>
      </c>
      <c r="E1691"/>
    </row>
    <row r="1692" spans="1:5">
      <c r="A1692" s="9" t="s">
        <v>231</v>
      </c>
      <c r="C1692" s="10" t="str">
        <f t="shared" si="26"/>
        <v>I - Glasgow Mackintosh</v>
      </c>
    </row>
    <row r="1693" spans="1:5">
      <c r="A1693" s="9" t="s">
        <v>232</v>
      </c>
      <c r="B1693" s="7" t="s">
        <v>229</v>
      </c>
      <c r="C1693" s="10" t="str">
        <f t="shared" si="26"/>
        <v>I - Glasgow Life</v>
      </c>
    </row>
    <row r="1694" spans="1:5">
      <c r="A1694" s="9" t="s">
        <v>233</v>
      </c>
      <c r="C1694" s="10" t="str">
        <f t="shared" si="26"/>
        <v>I - Glasgow Music Studios Ltd</v>
      </c>
    </row>
    <row r="1695" spans="1:5">
      <c r="A1695" s="9" t="s">
        <v>6186</v>
      </c>
      <c r="C1695" s="10" t="str">
        <f t="shared" si="26"/>
        <v>I - Glasgow Open House Art Festival (GOHAF)</v>
      </c>
    </row>
    <row r="1696" spans="1:5">
      <c r="A1696" s="48" t="s">
        <v>234</v>
      </c>
      <c r="C1696" s="10" t="str">
        <f t="shared" si="26"/>
        <v>I - Glasgow Photography Group Ltd - Street Level</v>
      </c>
    </row>
    <row r="1697" spans="1:5">
      <c r="A1697" s="9" t="s">
        <v>2250</v>
      </c>
      <c r="B1697" s="7" t="s">
        <v>234</v>
      </c>
      <c r="C1697" s="10" t="str">
        <f t="shared" si="26"/>
        <v>I - Glasgow Photography Group Ltd - Street Level</v>
      </c>
    </row>
    <row r="1698" spans="1:5">
      <c r="A1698" s="9" t="s">
        <v>235</v>
      </c>
      <c r="B1698" s="7" t="s">
        <v>2825</v>
      </c>
      <c r="C1698" s="10" t="str">
        <f t="shared" si="26"/>
        <v>I - Glasgow Print Studio</v>
      </c>
    </row>
    <row r="1699" spans="1:5">
      <c r="A1699" s="9" t="s">
        <v>2265</v>
      </c>
      <c r="B1699" s="7" t="s">
        <v>2825</v>
      </c>
      <c r="C1699" s="10" t="str">
        <f t="shared" si="26"/>
        <v>I - Glasgow Print Studio</v>
      </c>
      <c r="E1699"/>
    </row>
    <row r="1700" spans="1:5">
      <c r="A1700" s="9" t="s">
        <v>1592</v>
      </c>
      <c r="B1700" s="7" t="s">
        <v>2825</v>
      </c>
      <c r="C1700" s="10" t="str">
        <f t="shared" si="26"/>
        <v>I - Glasgow Print Studio</v>
      </c>
    </row>
    <row r="1701" spans="1:5">
      <c r="A1701" s="9" t="s">
        <v>236</v>
      </c>
      <c r="C1701" s="10" t="str">
        <f t="shared" si="26"/>
        <v>I - Glasgow School Of Art</v>
      </c>
    </row>
    <row r="1702" spans="1:5">
      <c r="A1702" s="9" t="s">
        <v>2249</v>
      </c>
      <c r="B1702" s="7" t="s">
        <v>236</v>
      </c>
      <c r="C1702" s="10" t="str">
        <f t="shared" si="26"/>
        <v>I - Glasgow School Of Art</v>
      </c>
    </row>
    <row r="1703" spans="1:5">
      <c r="A1703" s="9" t="s">
        <v>2661</v>
      </c>
      <c r="B1703" s="7" t="s">
        <v>236</v>
      </c>
      <c r="C1703" s="10" t="str">
        <f t="shared" si="26"/>
        <v>I - Glasgow School Of Art</v>
      </c>
    </row>
    <row r="1704" spans="1:5">
      <c r="A1704" s="9" t="s">
        <v>2182</v>
      </c>
      <c r="C1704" s="10" t="str">
        <f t="shared" si="26"/>
        <v>I - Glasgow School of Art Choir (GSA - Kate Hollands)</v>
      </c>
      <c r="E1704"/>
    </row>
    <row r="1705" spans="1:5">
      <c r="A1705" s="9" t="s">
        <v>237</v>
      </c>
      <c r="C1705" s="10" t="str">
        <f t="shared" si="26"/>
        <v>I - Glasgow Sculpture Studios</v>
      </c>
    </row>
    <row r="1706" spans="1:5">
      <c r="A1706" s="9" t="s">
        <v>238</v>
      </c>
      <c r="B1706" s="7" t="s">
        <v>237</v>
      </c>
      <c r="C1706" s="10" t="str">
        <f t="shared" si="26"/>
        <v>I - Glasgow Sculpture Studios</v>
      </c>
      <c r="E1706"/>
    </row>
    <row r="1707" spans="1:5">
      <c r="A1707" s="9" t="s">
        <v>239</v>
      </c>
      <c r="B1707" s="7" t="s">
        <v>223</v>
      </c>
      <c r="C1707" s="10" t="str">
        <f t="shared" si="26"/>
        <v>I - Glasgow Film Theatre</v>
      </c>
    </row>
    <row r="1708" spans="1:5">
      <c r="A1708" s="9" t="s">
        <v>240</v>
      </c>
      <c r="C1708" s="10" t="str">
        <f t="shared" si="26"/>
        <v>I - Glasgow UNESCO city of Music</v>
      </c>
    </row>
    <row r="1709" spans="1:5">
      <c r="A1709" s="9" t="s">
        <v>5843</v>
      </c>
      <c r="B1709" s="7" t="s">
        <v>240</v>
      </c>
      <c r="C1709" s="10" t="str">
        <f t="shared" si="26"/>
        <v>I - Glasgow UNESCO city of Music</v>
      </c>
      <c r="E1709"/>
    </row>
    <row r="1710" spans="1:5">
      <c r="A1710" s="48" t="s">
        <v>2234</v>
      </c>
      <c r="C1710" s="10" t="str">
        <f t="shared" si="26"/>
        <v>I - Glasgow Urban Sports (GUS) RaydaleDower/Toby Paterso</v>
      </c>
      <c r="E1710"/>
    </row>
    <row r="1711" spans="1:5">
      <c r="A1711" s="9" t="s">
        <v>1977</v>
      </c>
      <c r="C1711" s="10" t="str">
        <f t="shared" si="26"/>
        <v>I - Glasgow Women's Library</v>
      </c>
    </row>
    <row r="1712" spans="1:5">
      <c r="A1712" s="9" t="s">
        <v>2335</v>
      </c>
      <c r="B1712" s="7" t="s">
        <v>1027</v>
      </c>
      <c r="C1712" s="10" t="str">
        <f t="shared" si="26"/>
        <v>I - Junction 25 (Glass Performance)</v>
      </c>
      <c r="E1712"/>
    </row>
    <row r="1713" spans="1:5">
      <c r="A1713" s="9" t="s">
        <v>6645</v>
      </c>
      <c r="C1713" s="10" t="str">
        <f t="shared" si="26"/>
        <v>I - Glen Art</v>
      </c>
      <c r="E1713"/>
    </row>
    <row r="1714" spans="1:5">
      <c r="A1714" s="48" t="s">
        <v>6807</v>
      </c>
      <c r="C1714" s="10" t="str">
        <f t="shared" si="26"/>
        <v>I - Glen Urquhart Public Hall Management Committee</v>
      </c>
    </row>
    <row r="1715" spans="1:5">
      <c r="A1715" s="48" t="s">
        <v>241</v>
      </c>
      <c r="C1715" s="10" t="str">
        <f t="shared" si="26"/>
        <v>I - Glenkens Community and Arts Trust</v>
      </c>
    </row>
    <row r="1716" spans="1:5">
      <c r="A1716" s="9" t="s">
        <v>1070</v>
      </c>
      <c r="C1716" s="10" t="str">
        <f t="shared" si="26"/>
        <v>I - Glenrothes YMCA</v>
      </c>
    </row>
    <row r="1717" spans="1:5">
      <c r="A1717" s="9" t="s">
        <v>2347</v>
      </c>
      <c r="C1717" s="10" t="str">
        <f t="shared" si="26"/>
        <v>I - Glenuig Community Association</v>
      </c>
    </row>
    <row r="1718" spans="1:5">
      <c r="A1718" s="9" t="s">
        <v>2706</v>
      </c>
      <c r="C1718" s="10" t="str">
        <f t="shared" si="26"/>
        <v>I - GlobalYell Ltd</v>
      </c>
    </row>
    <row r="1719" spans="1:5">
      <c r="A1719" s="9" t="s">
        <v>2274</v>
      </c>
      <c r="C1719" s="10" t="str">
        <f t="shared" si="26"/>
        <v>I - Glow Arts (Jennifer McGlone)</v>
      </c>
    </row>
    <row r="1720" spans="1:5">
      <c r="A1720" s="9" t="s">
        <v>242</v>
      </c>
      <c r="C1720" s="10" t="str">
        <f t="shared" si="26"/>
        <v>I - GMAC</v>
      </c>
    </row>
    <row r="1721" spans="1:5">
      <c r="A1721" s="9" t="s">
        <v>871</v>
      </c>
      <c r="C1721" s="10" t="str">
        <f t="shared" si="26"/>
        <v>I - Goat Media Ltd</v>
      </c>
    </row>
    <row r="1722" spans="1:5">
      <c r="A1722" s="9" t="s">
        <v>1932</v>
      </c>
      <c r="C1722" s="10" t="str">
        <f t="shared" si="26"/>
        <v>I - Gogobot</v>
      </c>
      <c r="E1722"/>
    </row>
    <row r="1723" spans="1:5">
      <c r="A1723" s="9" t="s">
        <v>1578</v>
      </c>
      <c r="C1723" s="10" t="str">
        <f t="shared" si="26"/>
        <v>I - Good Press</v>
      </c>
      <c r="E1723"/>
    </row>
    <row r="1724" spans="1:5">
      <c r="A1724" s="9" t="s">
        <v>6582</v>
      </c>
      <c r="C1724" s="10" t="str">
        <f t="shared" si="26"/>
        <v>I - Goodd Limited</v>
      </c>
      <c r="E1724"/>
    </row>
    <row r="1725" spans="1:5">
      <c r="A1725" s="48" t="s">
        <v>6307</v>
      </c>
      <c r="C1725" s="10" t="str">
        <f t="shared" si="26"/>
        <v>I - Gorbals Youth Brass Band</v>
      </c>
    </row>
    <row r="1726" spans="1:5">
      <c r="A1726" s="48" t="s">
        <v>1682</v>
      </c>
      <c r="C1726" s="10" t="str">
        <f t="shared" si="26"/>
        <v>I - Gordon Burnett</v>
      </c>
    </row>
    <row r="1727" spans="1:5">
      <c r="A1727" s="9" t="s">
        <v>6773</v>
      </c>
      <c r="C1727" s="10" t="str">
        <f t="shared" si="26"/>
        <v>I - Gordon Gunn</v>
      </c>
    </row>
    <row r="1728" spans="1:5">
      <c r="A1728" s="48" t="s">
        <v>1759</v>
      </c>
      <c r="C1728" s="10" t="str">
        <f t="shared" si="26"/>
        <v>I - Gordon Schmidt</v>
      </c>
    </row>
    <row r="1729" spans="1:5">
      <c r="A1729" s="9" t="s">
        <v>2544</v>
      </c>
      <c r="C1729" s="10" t="str">
        <f t="shared" si="26"/>
        <v>I - Gracefield Arts Centre</v>
      </c>
    </row>
    <row r="1730" spans="1:5">
      <c r="A1730" s="9" t="s">
        <v>5935</v>
      </c>
      <c r="C1730" s="10" t="str">
        <f t="shared" si="26"/>
        <v>I - Graeme Angus Stephen</v>
      </c>
    </row>
    <row r="1731" spans="1:5">
      <c r="A1731" s="48" t="s">
        <v>672</v>
      </c>
      <c r="C1731" s="10" t="str">
        <f t="shared" ref="C1731:C1794" si="27">IF(LEN(TRIM(CLEAN($B:$B)))&gt;0,TRIM(CLEAN($B:$B)),TRIM(CLEAN($A:$A)))</f>
        <v>I - Graeme Maley</v>
      </c>
    </row>
    <row r="1732" spans="1:5">
      <c r="A1732" s="9" t="s">
        <v>2016</v>
      </c>
      <c r="C1732" s="10" t="str">
        <f t="shared" si="27"/>
        <v>I - Graeme Stephen</v>
      </c>
    </row>
    <row r="1733" spans="1:5">
      <c r="A1733" s="9" t="s">
        <v>6000</v>
      </c>
      <c r="C1733" s="10" t="str">
        <f t="shared" si="27"/>
        <v>I - Graeme Truslove</v>
      </c>
    </row>
    <row r="1734" spans="1:5">
      <c r="A1734" s="48" t="s">
        <v>6826</v>
      </c>
      <c r="C1734" s="10" t="str">
        <f t="shared" si="27"/>
        <v>I - Graham Eatough</v>
      </c>
    </row>
    <row r="1735" spans="1:5">
      <c r="A1735" s="48" t="s">
        <v>6756</v>
      </c>
      <c r="B1735" s="7" t="s">
        <v>6826</v>
      </c>
      <c r="C1735" s="10" t="str">
        <f t="shared" si="27"/>
        <v>I - Graham Eatough</v>
      </c>
    </row>
    <row r="1736" spans="1:5">
      <c r="A1736" s="48" t="s">
        <v>2490</v>
      </c>
      <c r="C1736" s="10" t="str">
        <f t="shared" si="27"/>
        <v>I - Graham Fitzpatrick</v>
      </c>
    </row>
    <row r="1737" spans="1:5">
      <c r="A1737" s="9" t="s">
        <v>6481</v>
      </c>
      <c r="C1737" s="10" t="str">
        <f t="shared" si="27"/>
        <v>I - Graham Hair</v>
      </c>
      <c r="E1737"/>
    </row>
    <row r="1738" spans="1:5">
      <c r="A1738" s="48" t="s">
        <v>6196</v>
      </c>
      <c r="C1738" s="10" t="str">
        <f t="shared" si="27"/>
        <v>I - Grainne Braithwaite</v>
      </c>
      <c r="E1738"/>
    </row>
    <row r="1739" spans="1:5">
      <c r="A1739" s="48" t="s">
        <v>6074</v>
      </c>
      <c r="C1739" s="10" t="str">
        <f t="shared" si="27"/>
        <v>I - Grainne Morton</v>
      </c>
      <c r="E1739"/>
    </row>
    <row r="1740" spans="1:5">
      <c r="A1740" s="48" t="s">
        <v>2200</v>
      </c>
      <c r="C1740" s="10" t="str">
        <f t="shared" si="27"/>
        <v>I - Grampian Hospital Arts Trust (Aberdeen Royal Infir</v>
      </c>
      <c r="E1740"/>
    </row>
    <row r="1741" spans="1:5">
      <c r="A1741" s="9" t="s">
        <v>2627</v>
      </c>
      <c r="C1741" s="10" t="str">
        <f t="shared" si="27"/>
        <v>I - Grant Dickson ÔÇô manager of AMWWF</v>
      </c>
      <c r="E1741"/>
    </row>
    <row r="1742" spans="1:5">
      <c r="A1742" s="9" t="s">
        <v>1316</v>
      </c>
      <c r="C1742" s="10" t="str">
        <f t="shared" si="27"/>
        <v>I - Grant Smeaton</v>
      </c>
      <c r="E1742"/>
    </row>
    <row r="1743" spans="1:5">
      <c r="A1743" s="9" t="s">
        <v>17613</v>
      </c>
      <c r="C1743" s="10" t="str">
        <f t="shared" si="27"/>
        <v>I - Graphic Design Festival Scotland</v>
      </c>
    </row>
    <row r="1744" spans="1:5">
      <c r="A1744" s="50" t="s">
        <v>243</v>
      </c>
      <c r="C1744" s="10" t="str">
        <f t="shared" si="27"/>
        <v>I - Grays School of Art</v>
      </c>
    </row>
    <row r="1745" spans="1:5">
      <c r="A1745" s="9" t="s">
        <v>244</v>
      </c>
      <c r="C1745" s="10" t="str">
        <f t="shared" si="27"/>
        <v>I - Great Tapestry of Scotland</v>
      </c>
      <c r="E1745"/>
    </row>
    <row r="1746" spans="1:5">
      <c r="A1746" s="9" t="s">
        <v>6633</v>
      </c>
      <c r="C1746" s="10" t="str">
        <f t="shared" si="27"/>
        <v>I - Greater London Authority</v>
      </c>
      <c r="E1746"/>
    </row>
    <row r="1747" spans="1:5">
      <c r="A1747" s="48" t="s">
        <v>1460</v>
      </c>
      <c r="C1747" s="10" t="str">
        <f t="shared" si="27"/>
        <v>I - Green Door Studio Community Interest Group</v>
      </c>
      <c r="E1747"/>
    </row>
    <row r="1748" spans="1:5">
      <c r="A1748" s="9" t="s">
        <v>1933</v>
      </c>
      <c r="C1748" s="10" t="str">
        <f t="shared" si="27"/>
        <v>I - Greengold Projects</v>
      </c>
      <c r="E1748"/>
    </row>
    <row r="1749" spans="1:5">
      <c r="A1749" s="9" t="s">
        <v>245</v>
      </c>
      <c r="C1749" s="10" t="str">
        <f t="shared" si="27"/>
        <v>I - Greenock Art Guild</v>
      </c>
      <c r="E1749"/>
    </row>
    <row r="1750" spans="1:5">
      <c r="A1750" s="9" t="s">
        <v>6461</v>
      </c>
      <c r="B1750" s="7" t="s">
        <v>245</v>
      </c>
      <c r="C1750" s="10" t="str">
        <f t="shared" si="27"/>
        <v>I - Greenock Art Guild</v>
      </c>
      <c r="E1750"/>
    </row>
    <row r="1751" spans="1:5">
      <c r="A1751" s="48" t="s">
        <v>1295</v>
      </c>
      <c r="C1751" s="10" t="str">
        <f t="shared" si="27"/>
        <v>I - Greentrax Recordings Limited</v>
      </c>
    </row>
    <row r="1752" spans="1:5">
      <c r="A1752" s="9" t="s">
        <v>673</v>
      </c>
      <c r="C1752" s="10" t="str">
        <f t="shared" si="27"/>
        <v>I - Greer McKeogh</v>
      </c>
    </row>
    <row r="1753" spans="1:5">
      <c r="A1753" s="9" t="s">
        <v>1446</v>
      </c>
      <c r="C1753" s="10" t="str">
        <f t="shared" si="27"/>
        <v>I - Greer Pester</v>
      </c>
    </row>
    <row r="1754" spans="1:5">
      <c r="A1754" s="9" t="s">
        <v>1835</v>
      </c>
      <c r="C1754" s="10" t="str">
        <f t="shared" si="27"/>
        <v>I - Greg Sinclair</v>
      </c>
    </row>
    <row r="1755" spans="1:5">
      <c r="A1755" s="9" t="s">
        <v>1775</v>
      </c>
      <c r="C1755" s="10" t="str">
        <f t="shared" si="27"/>
        <v>I - Gregory Norminton</v>
      </c>
    </row>
    <row r="1756" spans="1:5">
      <c r="A1756" s="9" t="s">
        <v>246</v>
      </c>
      <c r="C1756" s="10" t="str">
        <f t="shared" si="27"/>
        <v>I - Gretna Landmark Trust</v>
      </c>
    </row>
    <row r="1757" spans="1:5">
      <c r="A1757" s="9" t="s">
        <v>2406</v>
      </c>
      <c r="C1757" s="10" t="str">
        <f t="shared" si="27"/>
        <v>I - Greyscale Theatre Company</v>
      </c>
    </row>
    <row r="1758" spans="1:5">
      <c r="A1758" s="9" t="s">
        <v>6594</v>
      </c>
      <c r="C1758" s="10" t="str">
        <f t="shared" si="27"/>
        <v>I - GRID Contemporary Culture Maps</v>
      </c>
    </row>
    <row r="1759" spans="1:5">
      <c r="A1759" s="48" t="s">
        <v>247</v>
      </c>
      <c r="C1759" s="10" t="str">
        <f t="shared" si="27"/>
        <v>I - Grid Iron Theatre Company</v>
      </c>
    </row>
    <row r="1760" spans="1:5">
      <c r="A1760" s="9" t="s">
        <v>6727</v>
      </c>
      <c r="C1760" s="10" t="str">
        <f t="shared" si="27"/>
        <v>I - Grinagog Theatre Company</v>
      </c>
    </row>
    <row r="1761" spans="1:3">
      <c r="A1761" s="48" t="s">
        <v>776</v>
      </c>
      <c r="C1761" s="10" t="str">
        <f t="shared" si="27"/>
        <v>I - Groove Tunnel</v>
      </c>
    </row>
    <row r="1762" spans="1:3">
      <c r="A1762" s="9" t="s">
        <v>2052</v>
      </c>
      <c r="C1762" s="10" t="str">
        <f t="shared" si="27"/>
        <v>I - Guardian Angels Records Ltd</v>
      </c>
    </row>
    <row r="1763" spans="1:3">
      <c r="A1763" s="9" t="s">
        <v>248</v>
      </c>
      <c r="C1763" s="10" t="str">
        <f t="shared" si="27"/>
        <v>I - Guardian International Television Festival Ltd</v>
      </c>
    </row>
    <row r="1764" spans="1:3">
      <c r="A1764" s="9" t="s">
        <v>1836</v>
      </c>
      <c r="C1764" s="10" t="str">
        <f t="shared" si="27"/>
        <v>I - Guardians of Scotland Trust</v>
      </c>
    </row>
    <row r="1765" spans="1:3">
      <c r="A1765" s="9" t="s">
        <v>17455</v>
      </c>
      <c r="C1765" s="10" t="str">
        <f t="shared" si="27"/>
        <v>I - Guild of Players Dumfries</v>
      </c>
    </row>
    <row r="1766" spans="1:3">
      <c r="A1766" s="50" t="s">
        <v>16854</v>
      </c>
      <c r="C1766" s="10" t="str">
        <f t="shared" si="27"/>
        <v>I - Gurcharan Singh</v>
      </c>
    </row>
    <row r="1767" spans="1:3">
      <c r="A1767" s="50" t="s">
        <v>6337</v>
      </c>
      <c r="C1767" s="10" t="str">
        <f t="shared" si="27"/>
        <v>I - Gus Fisher</v>
      </c>
    </row>
    <row r="1768" spans="1:3">
      <c r="A1768" s="48" t="s">
        <v>6053</v>
      </c>
      <c r="C1768" s="10" t="str">
        <f t="shared" si="27"/>
        <v>I - Gwenan Davies</v>
      </c>
    </row>
    <row r="1769" spans="1:3">
      <c r="A1769" s="48" t="s">
        <v>6028</v>
      </c>
      <c r="C1769" s="10" t="str">
        <f t="shared" si="27"/>
        <v>I - Haddington Bridge Centre, The</v>
      </c>
    </row>
    <row r="1770" spans="1:3">
      <c r="A1770" s="48" t="s">
        <v>1740</v>
      </c>
      <c r="C1770" s="10" t="str">
        <f t="shared" si="27"/>
        <v>I - Hail Eris Management</v>
      </c>
    </row>
    <row r="1771" spans="1:3">
      <c r="A1771" s="9" t="s">
        <v>6702</v>
      </c>
      <c r="C1771" s="10" t="str">
        <f t="shared" si="27"/>
        <v>I - Hamish Napier</v>
      </c>
    </row>
    <row r="1772" spans="1:3">
      <c r="A1772" s="48" t="s">
        <v>1417</v>
      </c>
      <c r="C1772" s="10" t="str">
        <f t="shared" si="27"/>
        <v>I - Hands On Studios Ltd</v>
      </c>
    </row>
    <row r="1773" spans="1:3">
      <c r="A1773" s="9" t="s">
        <v>249</v>
      </c>
      <c r="C1773" s="10" t="str">
        <f t="shared" si="27"/>
        <v>I - Hands Up for Trad</v>
      </c>
    </row>
    <row r="1774" spans="1:3">
      <c r="A1774" s="9" t="s">
        <v>1915</v>
      </c>
      <c r="C1774" s="10" t="str">
        <f t="shared" si="27"/>
        <v>I - Hanna Tuulikki</v>
      </c>
    </row>
    <row r="1775" spans="1:3">
      <c r="A1775" s="9" t="s">
        <v>5875</v>
      </c>
      <c r="C1775" s="10" t="str">
        <f t="shared" si="27"/>
        <v>I - Hannah Putsey</v>
      </c>
    </row>
    <row r="1776" spans="1:3">
      <c r="A1776" s="48" t="s">
        <v>1916</v>
      </c>
      <c r="C1776" s="10" t="str">
        <f t="shared" si="27"/>
        <v>I - Harris Arts and Heritage</v>
      </c>
    </row>
    <row r="1777" spans="1:5">
      <c r="A1777" s="9" t="s">
        <v>6029</v>
      </c>
      <c r="C1777" s="10" t="str">
        <f t="shared" si="27"/>
        <v>I - Harry Giles</v>
      </c>
    </row>
    <row r="1778" spans="1:5">
      <c r="A1778" s="48" t="s">
        <v>6060</v>
      </c>
      <c r="C1778" s="10" t="str">
        <f t="shared" si="27"/>
        <v>I - Harry Wilson</v>
      </c>
    </row>
    <row r="1779" spans="1:5">
      <c r="A1779" s="48" t="s">
        <v>901</v>
      </c>
      <c r="C1779" s="10" t="str">
        <f t="shared" si="27"/>
        <v>I - Hayley Durward</v>
      </c>
    </row>
    <row r="1780" spans="1:5">
      <c r="A1780" s="9" t="s">
        <v>6856</v>
      </c>
      <c r="C1780" s="10" t="str">
        <f t="shared" si="27"/>
        <v>I - Hayley Tompkins</v>
      </c>
    </row>
    <row r="1781" spans="1:5">
      <c r="A1781" s="48" t="s">
        <v>6328</v>
      </c>
      <c r="C1781" s="10" t="str">
        <f t="shared" si="27"/>
        <v>I - Hazel Borthwick</v>
      </c>
    </row>
    <row r="1782" spans="1:5">
      <c r="A1782" s="48" t="s">
        <v>674</v>
      </c>
      <c r="C1782" s="10" t="str">
        <f t="shared" si="27"/>
        <v>I - Hazel Darwin-Edwards</v>
      </c>
    </row>
    <row r="1783" spans="1:5">
      <c r="A1783" s="9" t="s">
        <v>2090</v>
      </c>
      <c r="C1783" s="10" t="str">
        <f t="shared" si="27"/>
        <v>I - Hazel Lesley Harrieson</v>
      </c>
    </row>
    <row r="1784" spans="1:5">
      <c r="A1784" s="9" t="s">
        <v>6827</v>
      </c>
      <c r="C1784" s="10" t="str">
        <f t="shared" si="27"/>
        <v>I - Hazel Thorn</v>
      </c>
    </row>
    <row r="1785" spans="1:5">
      <c r="A1785" s="48" t="s">
        <v>5975</v>
      </c>
      <c r="C1785" s="10" t="str">
        <f t="shared" si="27"/>
        <v>I - Hazelwood Vision</v>
      </c>
    </row>
    <row r="1786" spans="1:5">
      <c r="A1786" s="48" t="s">
        <v>2561</v>
      </c>
      <c r="C1786" s="10" t="str">
        <f t="shared" si="27"/>
        <v>I - Headway Glasgow</v>
      </c>
    </row>
    <row r="1787" spans="1:5">
      <c r="A1787" s="9" t="s">
        <v>6677</v>
      </c>
      <c r="C1787" s="10" t="str">
        <f t="shared" si="27"/>
        <v>I - Heart of Argyll Tourism Alliance</v>
      </c>
    </row>
    <row r="1788" spans="1:5">
      <c r="A1788" s="48" t="s">
        <v>6324</v>
      </c>
      <c r="C1788" s="10" t="str">
        <f t="shared" si="27"/>
        <v>I - Hearts and Minds</v>
      </c>
    </row>
    <row r="1789" spans="1:5">
      <c r="A1789" s="48" t="s">
        <v>2215</v>
      </c>
      <c r="B1789" s="7" t="s">
        <v>6324</v>
      </c>
      <c r="C1789" s="10" t="str">
        <f t="shared" si="27"/>
        <v>I - Hearts and Minds</v>
      </c>
      <c r="E1789"/>
    </row>
    <row r="1790" spans="1:5">
      <c r="A1790" s="9" t="s">
        <v>1683</v>
      </c>
      <c r="C1790" s="10" t="str">
        <f t="shared" si="27"/>
        <v>I - Heather McDermott Jewellery</v>
      </c>
      <c r="E1790"/>
    </row>
    <row r="1791" spans="1:5">
      <c r="A1791" s="9" t="s">
        <v>6017</v>
      </c>
      <c r="C1791" s="10" t="str">
        <f t="shared" si="27"/>
        <v>I - Heather Woof</v>
      </c>
    </row>
    <row r="1792" spans="1:5">
      <c r="A1792" s="48" t="s">
        <v>250</v>
      </c>
      <c r="C1792" s="10" t="str">
        <f t="shared" si="27"/>
        <v>I - Hebrides Ensemble</v>
      </c>
      <c r="E1792"/>
    </row>
    <row r="1793" spans="1:5">
      <c r="A1793" s="9" t="s">
        <v>251</v>
      </c>
      <c r="B1793" s="7" t="s">
        <v>250</v>
      </c>
      <c r="C1793" s="10" t="str">
        <f t="shared" si="27"/>
        <v>I - Hebrides Ensemble</v>
      </c>
    </row>
    <row r="1794" spans="1:5">
      <c r="A1794" s="9" t="s">
        <v>252</v>
      </c>
      <c r="C1794" s="10" t="str">
        <f t="shared" si="27"/>
        <v>I - Hebridian Celtic Festival Trust</v>
      </c>
    </row>
    <row r="1795" spans="1:5">
      <c r="A1795" s="9" t="s">
        <v>6294</v>
      </c>
      <c r="C1795" s="10" t="str">
        <f t="shared" ref="C1795:C1858" si="28">IF(LEN(TRIM(CLEAN($B:$B)))&gt;0,TRIM(CLEAN($B:$B)),TRIM(CLEAN($A:$A)))</f>
        <v>I - Hector Bizerk</v>
      </c>
    </row>
    <row r="1796" spans="1:5">
      <c r="A1796" s="48" t="s">
        <v>5891</v>
      </c>
      <c r="C1796" s="10" t="str">
        <f t="shared" si="28"/>
        <v>I - Hector MacInnes</v>
      </c>
    </row>
    <row r="1797" spans="1:5">
      <c r="A1797" s="48" t="s">
        <v>2017</v>
      </c>
      <c r="B1797" s="7" t="s">
        <v>5891</v>
      </c>
      <c r="C1797" s="10" t="str">
        <f t="shared" si="28"/>
        <v>I - Hector MacInnes</v>
      </c>
      <c r="E1797"/>
    </row>
    <row r="1798" spans="1:5">
      <c r="A1798" s="9" t="s">
        <v>6462</v>
      </c>
      <c r="B1798" s="7" t="s">
        <v>2270</v>
      </c>
      <c r="C1798" s="10" t="str">
        <f t="shared" si="28"/>
        <v>I - Helmsdale Heritage Society</v>
      </c>
      <c r="E1798"/>
    </row>
    <row r="1799" spans="1:5">
      <c r="A1799" s="48" t="s">
        <v>2270</v>
      </c>
      <c r="C1799" s="10" t="str">
        <f t="shared" si="28"/>
        <v>I - Helmsdale Heritage Society</v>
      </c>
      <c r="E1799"/>
    </row>
    <row r="1800" spans="1:5">
      <c r="A1800" s="9" t="s">
        <v>2572</v>
      </c>
      <c r="C1800" s="10" t="str">
        <f t="shared" si="28"/>
        <v>I - Henry Coombes</v>
      </c>
      <c r="E1800"/>
    </row>
    <row r="1801" spans="1:5">
      <c r="A1801" s="9" t="s">
        <v>253</v>
      </c>
      <c r="C1801" s="10" t="str">
        <f t="shared" si="28"/>
        <v>I - Heriot Watt University</v>
      </c>
      <c r="E1801"/>
    </row>
    <row r="1802" spans="1:5">
      <c r="A1802" s="9" t="s">
        <v>1891</v>
      </c>
      <c r="C1802" s="10" t="str">
        <f t="shared" si="28"/>
        <v>I - Hi-Arts Ltd</v>
      </c>
      <c r="E1802"/>
    </row>
    <row r="1803" spans="1:5">
      <c r="A1803" s="9" t="s">
        <v>6482</v>
      </c>
      <c r="C1803" s="10" t="str">
        <f t="shared" si="28"/>
        <v>I - High Heels and Horse Hair</v>
      </c>
      <c r="E1803"/>
    </row>
    <row r="1804" spans="1:5">
      <c r="A1804" s="48" t="s">
        <v>17370</v>
      </c>
      <c r="C1804" s="10" t="str">
        <f t="shared" si="28"/>
        <v>I - High Life Highland</v>
      </c>
    </row>
    <row r="1805" spans="1:5">
      <c r="A1805" s="50" t="s">
        <v>2139</v>
      </c>
      <c r="C1805" s="10" t="str">
        <f t="shared" si="28"/>
        <v>I - High Point Films Ltd (Graham Kitchener)</v>
      </c>
      <c r="E1805"/>
    </row>
    <row r="1806" spans="1:5">
      <c r="A1806" s="9" t="s">
        <v>254</v>
      </c>
      <c r="C1806" s="10" t="str">
        <f t="shared" si="28"/>
        <v>I - Highland &amp; Island Arts Ltd</v>
      </c>
      <c r="E1806"/>
    </row>
    <row r="1807" spans="1:5">
      <c r="A1807" s="9" t="s">
        <v>255</v>
      </c>
      <c r="C1807" s="10" t="str">
        <f t="shared" si="28"/>
        <v>I - Highland Council</v>
      </c>
      <c r="E1807"/>
    </row>
    <row r="1808" spans="1:5">
      <c r="A1808" s="9" t="s">
        <v>6510</v>
      </c>
      <c r="C1808" s="10" t="str">
        <f t="shared" si="28"/>
        <v>I - Highland Hospice</v>
      </c>
      <c r="E1808"/>
    </row>
    <row r="1809" spans="1:5">
      <c r="A1809" s="48" t="s">
        <v>256</v>
      </c>
      <c r="C1809" s="10" t="str">
        <f t="shared" si="28"/>
        <v>I - Highland Print Studio</v>
      </c>
      <c r="E1809"/>
    </row>
    <row r="1810" spans="1:5">
      <c r="A1810" s="9" t="s">
        <v>17637</v>
      </c>
      <c r="C1810" s="10" t="str">
        <f t="shared" si="28"/>
        <v>I - Highlands &amp; Islands Enterprise</v>
      </c>
    </row>
    <row r="1811" spans="1:5">
      <c r="A1811" s="50" t="s">
        <v>6018</v>
      </c>
      <c r="B1811" s="7" t="s">
        <v>1837</v>
      </c>
      <c r="C1811" s="10" t="str">
        <f t="shared" si="28"/>
        <v>I - Highlands and Islands Theatre Network</v>
      </c>
      <c r="E1811"/>
    </row>
    <row r="1812" spans="1:5">
      <c r="A1812" s="48" t="s">
        <v>956</v>
      </c>
      <c r="B1812" s="7" t="s">
        <v>1891</v>
      </c>
      <c r="C1812" s="10" t="str">
        <f t="shared" si="28"/>
        <v>I - Hi-Arts Ltd</v>
      </c>
      <c r="E1812"/>
    </row>
    <row r="1813" spans="1:5">
      <c r="A1813" s="9" t="s">
        <v>6282</v>
      </c>
      <c r="C1813" s="10" t="str">
        <f t="shared" si="28"/>
        <v>I - Highlands and Islands Enterprise</v>
      </c>
      <c r="E1813"/>
    </row>
    <row r="1814" spans="1:5">
      <c r="A1814" s="48" t="s">
        <v>1837</v>
      </c>
      <c r="C1814" s="10" t="str">
        <f t="shared" si="28"/>
        <v>I - Highlands and Islands Theatre Network</v>
      </c>
      <c r="E1814"/>
    </row>
    <row r="1815" spans="1:5">
      <c r="A1815" s="9" t="s">
        <v>1652</v>
      </c>
      <c r="C1815" s="10" t="str">
        <f t="shared" si="28"/>
        <v>I - Hippotrix Ltd</v>
      </c>
      <c r="E1815"/>
    </row>
    <row r="1816" spans="1:5">
      <c r="A1816" s="9" t="s">
        <v>1161</v>
      </c>
      <c r="C1816" s="10" t="str">
        <f t="shared" si="28"/>
        <v>I - Hirofumi Suda</v>
      </c>
      <c r="E1816"/>
    </row>
    <row r="1817" spans="1:5">
      <c r="A1817" s="9" t="s">
        <v>2287</v>
      </c>
      <c r="C1817" s="10" t="str">
        <f t="shared" si="28"/>
        <v>I - Historic Scotland (Kit Reid)</v>
      </c>
      <c r="E1817"/>
    </row>
    <row r="1818" spans="1:5">
      <c r="A1818" s="9" t="s">
        <v>16984</v>
      </c>
      <c r="C1818" s="10" t="str">
        <f t="shared" si="28"/>
        <v>I - Hobbes &amp; Viking</v>
      </c>
    </row>
    <row r="1819" spans="1:5">
      <c r="A1819" s="50" t="s">
        <v>16805</v>
      </c>
      <c r="B1819" s="7" t="s">
        <v>6483</v>
      </c>
      <c r="C1819" s="10" t="str">
        <f t="shared" si="28"/>
        <v>I - Hoda Productions Ltd</v>
      </c>
    </row>
    <row r="1820" spans="1:5">
      <c r="A1820" s="50" t="s">
        <v>6483</v>
      </c>
      <c r="C1820" s="10" t="str">
        <f t="shared" si="28"/>
        <v>I - Hoda Productions Ltd</v>
      </c>
      <c r="E1820"/>
    </row>
    <row r="1821" spans="1:5">
      <c r="A1821" s="48" t="s">
        <v>17208</v>
      </c>
      <c r="C1821" s="10" t="str">
        <f t="shared" si="28"/>
        <v>I - Holdings Ecosse Ltd</v>
      </c>
    </row>
    <row r="1822" spans="1:5">
      <c r="A1822" s="50" t="s">
        <v>6549</v>
      </c>
      <c r="C1822" s="10" t="str">
        <f t="shared" si="28"/>
        <v>I - Homework</v>
      </c>
      <c r="E1822"/>
    </row>
    <row r="1823" spans="1:5">
      <c r="A1823" s="48" t="s">
        <v>1481</v>
      </c>
      <c r="C1823" s="10" t="str">
        <f t="shared" si="28"/>
        <v>I - Hope Dickson Leach</v>
      </c>
      <c r="E1823"/>
    </row>
    <row r="1824" spans="1:5">
      <c r="A1824" s="9" t="s">
        <v>16965</v>
      </c>
      <c r="C1824" s="10" t="str">
        <f t="shared" si="28"/>
        <v>I - Hope United</v>
      </c>
    </row>
    <row r="1825" spans="1:5">
      <c r="A1825" s="50" t="s">
        <v>257</v>
      </c>
      <c r="C1825" s="10" t="str">
        <f t="shared" si="28"/>
        <v>I - Hopscotch Films Ltd</v>
      </c>
      <c r="E1825"/>
    </row>
    <row r="1826" spans="1:5">
      <c r="A1826" s="9" t="s">
        <v>6563</v>
      </c>
      <c r="B1826" s="7" t="s">
        <v>257</v>
      </c>
      <c r="C1826" s="10" t="str">
        <f t="shared" si="28"/>
        <v>I - Hopscotch Films Ltd</v>
      </c>
      <c r="E1826"/>
    </row>
    <row r="1827" spans="1:5">
      <c r="A1827" s="48" t="s">
        <v>2140</v>
      </c>
      <c r="C1827" s="10" t="str">
        <f t="shared" si="28"/>
        <v>I - Hopscotch Theatre Company</v>
      </c>
      <c r="E1827"/>
    </row>
    <row r="1828" spans="1:5">
      <c r="A1828" s="9" t="s">
        <v>2646</v>
      </c>
      <c r="B1828" s="7" t="s">
        <v>2348</v>
      </c>
      <c r="C1828" s="10" t="str">
        <f t="shared" si="28"/>
        <v>I - Horse and Bamboo Theatre</v>
      </c>
    </row>
    <row r="1829" spans="1:5">
      <c r="A1829" s="9" t="s">
        <v>2348</v>
      </c>
      <c r="C1829" s="10" t="str">
        <f t="shared" si="28"/>
        <v>I - Horse and Bamboo Theatre</v>
      </c>
      <c r="E1829"/>
    </row>
    <row r="1830" spans="1:5">
      <c r="A1830" s="9" t="s">
        <v>1978</v>
      </c>
      <c r="C1830" s="10" t="str">
        <f t="shared" si="28"/>
        <v>I - Horse McDonald</v>
      </c>
    </row>
    <row r="1831" spans="1:5">
      <c r="A1831" s="9" t="s">
        <v>258</v>
      </c>
      <c r="C1831" s="10" t="str">
        <f t="shared" si="28"/>
        <v>I - Horsecross Arts</v>
      </c>
      <c r="E1831"/>
    </row>
    <row r="1832" spans="1:5">
      <c r="A1832" s="9" t="s">
        <v>259</v>
      </c>
      <c r="B1832" s="7" t="s">
        <v>258</v>
      </c>
      <c r="C1832" s="10" t="str">
        <f t="shared" si="28"/>
        <v>I - Horsecross Arts</v>
      </c>
      <c r="E1832"/>
    </row>
    <row r="1833" spans="1:5">
      <c r="A1833" s="9" t="s">
        <v>6963</v>
      </c>
      <c r="B1833" s="7" t="s">
        <v>258</v>
      </c>
      <c r="C1833" s="10" t="str">
        <f t="shared" si="28"/>
        <v>I - Horsecross Arts</v>
      </c>
    </row>
    <row r="1834" spans="1:5">
      <c r="A1834" s="48" t="s">
        <v>260</v>
      </c>
      <c r="B1834" s="7" t="s">
        <v>258</v>
      </c>
      <c r="C1834" s="10" t="str">
        <f t="shared" si="28"/>
        <v>I - Horsecross Arts</v>
      </c>
    </row>
    <row r="1835" spans="1:5">
      <c r="A1835" s="9" t="s">
        <v>5961</v>
      </c>
      <c r="B1835" s="7" t="s">
        <v>345</v>
      </c>
      <c r="C1835" s="10" t="str">
        <f t="shared" si="28"/>
        <v>I - Patrick Allan-Fraser Hospitalfield Trust</v>
      </c>
    </row>
    <row r="1836" spans="1:5">
      <c r="A1836" s="48" t="s">
        <v>5825</v>
      </c>
      <c r="C1836" s="10" t="str">
        <f t="shared" si="28"/>
        <v>I - Hot Chocolate Trust</v>
      </c>
    </row>
    <row r="1837" spans="1:5">
      <c r="A1837" s="48" t="s">
        <v>261</v>
      </c>
      <c r="C1837" s="10" t="str">
        <f t="shared" si="28"/>
        <v>I - House For An Art Lover</v>
      </c>
    </row>
    <row r="1838" spans="1:5">
      <c r="A1838" s="9" t="s">
        <v>6678</v>
      </c>
      <c r="C1838" s="10" t="str">
        <f t="shared" si="28"/>
        <v>I - Howden park Centre</v>
      </c>
    </row>
    <row r="1839" spans="1:5">
      <c r="A1839" s="48" t="s">
        <v>1482</v>
      </c>
      <c r="C1839" s="10" t="str">
        <f t="shared" si="28"/>
        <v>I - Hrafnhildur Halld├│rsd├│ttir</v>
      </c>
    </row>
    <row r="1840" spans="1:5">
      <c r="A1840" s="9" t="s">
        <v>1539</v>
      </c>
      <c r="C1840" s="10" t="str">
        <f t="shared" si="28"/>
        <v>I - Huntly Summer School</v>
      </c>
    </row>
    <row r="1841" spans="1:5">
      <c r="A1841" s="9" t="s">
        <v>6752</v>
      </c>
      <c r="C1841" s="10" t="str">
        <f t="shared" si="28"/>
        <v>I - I Am Belfast Ltd</v>
      </c>
    </row>
    <row r="1842" spans="1:5">
      <c r="A1842" s="48" t="s">
        <v>5892</v>
      </c>
      <c r="C1842" s="10" t="str">
        <f t="shared" si="28"/>
        <v>I - Iain Finlay Macleod</v>
      </c>
    </row>
    <row r="1843" spans="1:5">
      <c r="A1843" s="48" t="s">
        <v>6857</v>
      </c>
      <c r="C1843" s="10" t="str">
        <f t="shared" si="28"/>
        <v>I - Iain Gardner</v>
      </c>
    </row>
    <row r="1844" spans="1:5">
      <c r="A1844" s="48" t="s">
        <v>1684</v>
      </c>
      <c r="C1844" s="10" t="str">
        <f t="shared" si="28"/>
        <v>I - Iain Heggie</v>
      </c>
    </row>
    <row r="1845" spans="1:5">
      <c r="A1845" s="9" t="s">
        <v>2584</v>
      </c>
      <c r="C1845" s="10" t="str">
        <f t="shared" si="28"/>
        <v>I - Iain Morrison</v>
      </c>
    </row>
    <row r="1846" spans="1:5">
      <c r="A1846" s="9" t="s">
        <v>1685</v>
      </c>
      <c r="C1846" s="10" t="str">
        <f t="shared" si="28"/>
        <v>I - Ian Balch</v>
      </c>
    </row>
    <row r="1847" spans="1:5">
      <c r="A1847" s="9" t="s">
        <v>833</v>
      </c>
      <c r="C1847" s="10" t="str">
        <f t="shared" si="28"/>
        <v>I - Ian Hammond Brown</v>
      </c>
    </row>
    <row r="1848" spans="1:5">
      <c r="A1848" s="9" t="s">
        <v>2585</v>
      </c>
      <c r="C1848" s="10" t="str">
        <f t="shared" si="28"/>
        <v>I - Ian Mills</v>
      </c>
    </row>
    <row r="1849" spans="1:5">
      <c r="A1849" s="9" t="s">
        <v>1760</v>
      </c>
      <c r="C1849" s="10" t="str">
        <f t="shared" si="28"/>
        <v>I - Ian Spink</v>
      </c>
      <c r="E1849"/>
    </row>
    <row r="1850" spans="1:5">
      <c r="A1850" s="9" t="s">
        <v>6828</v>
      </c>
      <c r="C1850" s="10" t="str">
        <f t="shared" si="28"/>
        <v>I - Ian Stephen</v>
      </c>
      <c r="E1850"/>
    </row>
    <row r="1851" spans="1:5">
      <c r="A1851" s="48" t="s">
        <v>2299</v>
      </c>
      <c r="C1851" s="10" t="str">
        <f t="shared" si="28"/>
        <v>I - Ian Watt</v>
      </c>
      <c r="E1851"/>
    </row>
    <row r="1852" spans="1:5">
      <c r="A1852" s="9" t="s">
        <v>6774</v>
      </c>
      <c r="C1852" s="10" t="str">
        <f t="shared" si="28"/>
        <v>I - Ian Waugh</v>
      </c>
      <c r="E1852"/>
    </row>
    <row r="1853" spans="1:5">
      <c r="A1853" s="48" t="s">
        <v>17350</v>
      </c>
      <c r="C1853" s="10" t="str">
        <f t="shared" si="28"/>
        <v>I - Icon Film Distribution</v>
      </c>
    </row>
    <row r="1854" spans="1:5">
      <c r="A1854" s="50" t="s">
        <v>6030</v>
      </c>
      <c r="C1854" s="10" t="str">
        <f t="shared" si="28"/>
        <v>I - IETM</v>
      </c>
    </row>
    <row r="1855" spans="1:5">
      <c r="A1855" s="48" t="s">
        <v>1599</v>
      </c>
      <c r="C1855" s="10" t="str">
        <f t="shared" si="28"/>
        <v>I - Ilana Halperin</v>
      </c>
      <c r="E1855"/>
    </row>
    <row r="1856" spans="1:5">
      <c r="A1856" s="9" t="s">
        <v>6850</v>
      </c>
      <c r="C1856" s="10" t="str">
        <f t="shared" si="28"/>
        <v>I - Ilona Kacieja</v>
      </c>
      <c r="E1856"/>
    </row>
    <row r="1857" spans="1:5">
      <c r="A1857" s="48" t="s">
        <v>262</v>
      </c>
      <c r="C1857" s="10" t="str">
        <f t="shared" si="28"/>
        <v>I - Imaginate</v>
      </c>
      <c r="E1857"/>
    </row>
    <row r="1858" spans="1:5">
      <c r="A1858" s="9" t="s">
        <v>2275</v>
      </c>
      <c r="B1858" s="7" t="s">
        <v>262</v>
      </c>
      <c r="C1858" s="10" t="str">
        <f t="shared" si="28"/>
        <v>I - Imaginate</v>
      </c>
      <c r="E1858"/>
    </row>
    <row r="1859" spans="1:5">
      <c r="A1859" s="9" t="s">
        <v>1721</v>
      </c>
      <c r="C1859" s="10" t="str">
        <f t="shared" ref="C1859:C1922" si="29">IF(LEN(TRIM(CLEAN($B:$B)))&gt;0,TRIM(CLEAN($B:$B)),TRIM(CLEAN($A:$A)))</f>
        <v>I - Impact Arts (Projects) Ltd</v>
      </c>
      <c r="E1859"/>
    </row>
    <row r="1860" spans="1:5">
      <c r="A1860" s="9" t="s">
        <v>6661</v>
      </c>
      <c r="B1860" s="7" t="s">
        <v>1721</v>
      </c>
      <c r="C1860" s="10" t="str">
        <f t="shared" si="29"/>
        <v>I - Impact Arts (Projects) Ltd</v>
      </c>
      <c r="E1860"/>
    </row>
    <row r="1861" spans="1:5">
      <c r="A1861" s="48" t="s">
        <v>1461</v>
      </c>
      <c r="C1861" s="10" t="str">
        <f t="shared" si="29"/>
        <v>I - Improvement of mould making skills</v>
      </c>
      <c r="E1861"/>
    </row>
    <row r="1862" spans="1:5">
      <c r="A1862" s="9" t="s">
        <v>263</v>
      </c>
      <c r="C1862" s="10" t="str">
        <f t="shared" si="29"/>
        <v>I - Indepen-dance</v>
      </c>
      <c r="E1862"/>
    </row>
    <row r="1863" spans="1:5">
      <c r="A1863" s="9" t="s">
        <v>996</v>
      </c>
      <c r="B1863" s="7" t="s">
        <v>263</v>
      </c>
      <c r="C1863" s="10" t="str">
        <f t="shared" si="29"/>
        <v>I - Indepen-dance</v>
      </c>
      <c r="E1863"/>
    </row>
    <row r="1864" spans="1:5">
      <c r="A1864" s="9" t="s">
        <v>2662</v>
      </c>
      <c r="C1864" s="10" t="str">
        <f t="shared" si="29"/>
        <v>I - Independent Producers Scotland</v>
      </c>
      <c r="E1864"/>
    </row>
    <row r="1865" spans="1:5">
      <c r="A1865" s="9" t="s">
        <v>1226</v>
      </c>
      <c r="C1865" s="10" t="str">
        <f t="shared" si="29"/>
        <v>I - Independent Street Arts Network (ISAN)</v>
      </c>
    </row>
    <row r="1866" spans="1:5">
      <c r="A1866" s="9" t="s">
        <v>957</v>
      </c>
      <c r="C1866" s="10" t="str">
        <f t="shared" si="29"/>
        <v>I - Inge Panneels</v>
      </c>
      <c r="E1866"/>
    </row>
    <row r="1867" spans="1:5">
      <c r="A1867" s="9" t="s">
        <v>1317</v>
      </c>
      <c r="C1867" s="10" t="str">
        <f t="shared" si="29"/>
        <v>I - Ingleby Gallery Ltd</v>
      </c>
      <c r="E1867"/>
    </row>
    <row r="1868" spans="1:5">
      <c r="A1868" s="9" t="s">
        <v>264</v>
      </c>
      <c r="C1868" s="10" t="str">
        <f t="shared" si="29"/>
        <v>I - Initialize Films (Scotland) Ltd</v>
      </c>
      <c r="E1868"/>
    </row>
    <row r="1869" spans="1:5">
      <c r="A1869" s="9" t="s">
        <v>1462</v>
      </c>
      <c r="C1869" s="10" t="str">
        <f t="shared" si="29"/>
        <v>I - Institute for Creative Industries</v>
      </c>
      <c r="E1869"/>
    </row>
    <row r="1870" spans="1:5">
      <c r="A1870" s="9" t="s">
        <v>1483</v>
      </c>
      <c r="C1870" s="10" t="str">
        <f t="shared" si="29"/>
        <v>I - Institute of Local Television at Summerhall TV</v>
      </c>
      <c r="E1870"/>
    </row>
    <row r="1871" spans="1:5">
      <c r="A1871" s="9" t="s">
        <v>1162</v>
      </c>
      <c r="C1871" s="10" t="str">
        <f t="shared" si="29"/>
        <v>I - International Arts Federation Services Pty Ltd</v>
      </c>
      <c r="E1871"/>
    </row>
    <row r="1872" spans="1:5">
      <c r="A1872" s="9" t="s">
        <v>6584</v>
      </c>
      <c r="C1872" s="10" t="str">
        <f t="shared" si="29"/>
        <v>I - International Association for Community Development</v>
      </c>
      <c r="E1872"/>
    </row>
    <row r="1873" spans="1:5">
      <c r="A1873" s="48" t="s">
        <v>1861</v>
      </c>
      <c r="C1873" s="10" t="str">
        <f t="shared" si="29"/>
        <v>I - International Play Association</v>
      </c>
      <c r="E1873"/>
    </row>
    <row r="1874" spans="1:5">
      <c r="A1874" s="9" t="s">
        <v>997</v>
      </c>
      <c r="C1874" s="10" t="str">
        <f t="shared" si="29"/>
        <v>I - International Society for the Performing Arts (ISPA)</v>
      </c>
      <c r="E1874"/>
    </row>
    <row r="1875" spans="1:5">
      <c r="A1875" s="9" t="s">
        <v>6757</v>
      </c>
      <c r="C1875" s="10" t="str">
        <f t="shared" si="29"/>
        <v>I - Intrepid Cinema</v>
      </c>
      <c r="E1875"/>
    </row>
    <row r="1876" spans="1:5">
      <c r="A1876" s="48" t="s">
        <v>6357</v>
      </c>
      <c r="C1876" s="10" t="str">
        <f t="shared" si="29"/>
        <v>I - Inverclyde Community Development Trust</v>
      </c>
    </row>
    <row r="1877" spans="1:5">
      <c r="A1877" s="48" t="s">
        <v>265</v>
      </c>
      <c r="C1877" s="10" t="str">
        <f t="shared" si="29"/>
        <v>I - Inverclyde Council</v>
      </c>
    </row>
    <row r="1878" spans="1:5">
      <c r="A1878" s="9" t="s">
        <v>6621</v>
      </c>
      <c r="C1878" s="10" t="str">
        <f t="shared" si="29"/>
        <v>I - Invergordon Off The Wall</v>
      </c>
    </row>
    <row r="1879" spans="1:5">
      <c r="A1879" s="48" t="s">
        <v>594</v>
      </c>
      <c r="C1879" s="10" t="str">
        <f t="shared" si="29"/>
        <v>I - Inverleith House</v>
      </c>
    </row>
    <row r="1880" spans="1:5">
      <c r="A1880" s="9" t="s">
        <v>6703</v>
      </c>
      <c r="B1880" s="7" t="s">
        <v>594</v>
      </c>
      <c r="C1880" s="10" t="str">
        <f t="shared" si="29"/>
        <v>I - Inverleith House</v>
      </c>
    </row>
    <row r="1881" spans="1:5">
      <c r="A1881" s="48" t="s">
        <v>6308</v>
      </c>
      <c r="C1881" s="10" t="str">
        <f t="shared" si="29"/>
        <v>I - Investing in Children</v>
      </c>
    </row>
    <row r="1882" spans="1:5">
      <c r="A1882" s="48" t="s">
        <v>6858</v>
      </c>
      <c r="C1882" s="10" t="str">
        <f t="shared" si="29"/>
        <v>I - Iona Kewney</v>
      </c>
    </row>
    <row r="1883" spans="1:5">
      <c r="A1883" s="48" t="s">
        <v>2018</v>
      </c>
      <c r="C1883" s="10" t="str">
        <f t="shared" si="29"/>
        <v>I - Iona Marshall</v>
      </c>
    </row>
    <row r="1884" spans="1:5">
      <c r="A1884" s="9" t="s">
        <v>643</v>
      </c>
      <c r="C1884" s="10" t="str">
        <f t="shared" si="29"/>
        <v>I - Ionna Vanessa Anderson</v>
      </c>
    </row>
    <row r="1885" spans="1:5">
      <c r="A1885" s="9" t="s">
        <v>1141</v>
      </c>
      <c r="C1885" s="10" t="str">
        <f t="shared" si="29"/>
        <v>I - Iraya Noble</v>
      </c>
    </row>
    <row r="1886" spans="1:5">
      <c r="A1886" s="9" t="s">
        <v>266</v>
      </c>
      <c r="C1886" s="10" t="str">
        <f t="shared" si="29"/>
        <v>I - Iron Oxide</v>
      </c>
    </row>
    <row r="1887" spans="1:5">
      <c r="A1887" s="9" t="s">
        <v>6550</v>
      </c>
      <c r="B1887" s="7" t="s">
        <v>266</v>
      </c>
      <c r="C1887" s="10" t="str">
        <f t="shared" si="29"/>
        <v>I - Iron Oxide</v>
      </c>
    </row>
    <row r="1888" spans="1:5">
      <c r="A1888" s="48" t="s">
        <v>902</v>
      </c>
      <c r="B1888" s="7" t="s">
        <v>266</v>
      </c>
      <c r="C1888" s="10" t="str">
        <f t="shared" si="29"/>
        <v>I - Iron Oxide</v>
      </c>
    </row>
    <row r="1889" spans="1:5">
      <c r="A1889" s="9" t="s">
        <v>903</v>
      </c>
      <c r="B1889" s="7" t="s">
        <v>266</v>
      </c>
      <c r="C1889" s="10" t="str">
        <f t="shared" si="29"/>
        <v>I - Iron Oxide</v>
      </c>
    </row>
    <row r="1890" spans="1:5">
      <c r="A1890" s="9" t="s">
        <v>700</v>
      </c>
      <c r="C1890" s="10" t="str">
        <f t="shared" si="29"/>
        <v>I - Isabel Mendes</v>
      </c>
      <c r="E1890"/>
    </row>
    <row r="1891" spans="1:5">
      <c r="A1891" s="9" t="s">
        <v>1318</v>
      </c>
      <c r="B1891" s="7" t="s">
        <v>700</v>
      </c>
      <c r="C1891" s="10" t="str">
        <f t="shared" si="29"/>
        <v>I - Isabel Mendes</v>
      </c>
      <c r="E1891"/>
    </row>
    <row r="1892" spans="1:5">
      <c r="A1892" s="9" t="s">
        <v>6523</v>
      </c>
      <c r="C1892" s="10" t="str">
        <f t="shared" si="29"/>
        <v>I - Isabel Rocamora</v>
      </c>
      <c r="E1892"/>
    </row>
    <row r="1893" spans="1:5">
      <c r="A1893" s="48" t="s">
        <v>1336</v>
      </c>
      <c r="C1893" s="10" t="str">
        <f t="shared" si="29"/>
        <v>I - Isabelle Moore</v>
      </c>
      <c r="E1893"/>
    </row>
    <row r="1894" spans="1:5">
      <c r="A1894" s="9" t="s">
        <v>1686</v>
      </c>
      <c r="C1894" s="10" t="str">
        <f t="shared" si="29"/>
        <v>I - Isbn Edizioni</v>
      </c>
      <c r="E1894"/>
    </row>
    <row r="1895" spans="1:5">
      <c r="A1895" s="9" t="s">
        <v>1687</v>
      </c>
      <c r="C1895" s="10" t="str">
        <f t="shared" si="29"/>
        <v>I - Iseult Timmermans</v>
      </c>
    </row>
    <row r="1896" spans="1:5">
      <c r="A1896" s="9" t="s">
        <v>6137</v>
      </c>
      <c r="C1896" s="10" t="str">
        <f t="shared" si="29"/>
        <v>I - Isla Leaver-Yap</v>
      </c>
      <c r="E1896"/>
    </row>
    <row r="1897" spans="1:5">
      <c r="A1897" s="48" t="s">
        <v>2336</v>
      </c>
      <c r="C1897" s="10" t="str">
        <f t="shared" si="29"/>
        <v>I - Isla Quartet - Maureen Ross (Music Centeral)</v>
      </c>
      <c r="E1897"/>
    </row>
    <row r="1898" spans="1:5">
      <c r="A1898" s="9" t="s">
        <v>2251</v>
      </c>
      <c r="C1898" s="10" t="str">
        <f t="shared" si="29"/>
        <v>I - Isle of Eigg Resident Association</v>
      </c>
      <c r="E1898"/>
    </row>
    <row r="1899" spans="1:5">
      <c r="A1899" s="9" t="s">
        <v>6722</v>
      </c>
      <c r="B1899" s="7" t="s">
        <v>2251</v>
      </c>
      <c r="C1899" s="10" t="str">
        <f t="shared" si="29"/>
        <v>I - Isle of Eigg Resident Association</v>
      </c>
      <c r="E1899"/>
    </row>
    <row r="1900" spans="1:5">
      <c r="A1900" s="48" t="s">
        <v>2235</v>
      </c>
      <c r="B1900" s="7" t="s">
        <v>2251</v>
      </c>
      <c r="C1900" s="10" t="str">
        <f t="shared" si="29"/>
        <v>I - Isle of Eigg Resident Association</v>
      </c>
      <c r="E1900"/>
    </row>
    <row r="1901" spans="1:5">
      <c r="A1901" s="9" t="s">
        <v>2276</v>
      </c>
      <c r="B1901" s="7" t="s">
        <v>267</v>
      </c>
      <c r="C1901" s="10" t="str">
        <f t="shared" si="29"/>
        <v>I - ISO Organisation Ltd</v>
      </c>
      <c r="E1901"/>
    </row>
    <row r="1902" spans="1:5">
      <c r="A1902" s="9" t="s">
        <v>267</v>
      </c>
      <c r="C1902" s="10" t="str">
        <f t="shared" si="29"/>
        <v>I - ISO Organisation Ltd</v>
      </c>
    </row>
    <row r="1903" spans="1:5">
      <c r="A1903" s="9" t="s">
        <v>2146</v>
      </c>
      <c r="C1903" s="10" t="str">
        <f t="shared" si="29"/>
        <v>I - Isobel Ann Martin (Leum Music)</v>
      </c>
      <c r="E1903"/>
    </row>
    <row r="1904" spans="1:5">
      <c r="A1904" s="9" t="s">
        <v>1600</v>
      </c>
      <c r="C1904" s="10" t="str">
        <f t="shared" si="29"/>
        <v>I - Isobel Ross</v>
      </c>
    </row>
    <row r="1905" spans="1:5">
      <c r="A1905" s="9" t="s">
        <v>1276</v>
      </c>
      <c r="C1905" s="10" t="str">
        <f t="shared" si="29"/>
        <v>I - Istanbul Foundation for Culture &amp; Arts (Bige Orer)</v>
      </c>
      <c r="E1905"/>
    </row>
    <row r="1906" spans="1:5">
      <c r="A1906" s="9" t="s">
        <v>6484</v>
      </c>
      <c r="C1906" s="10" t="str">
        <f t="shared" si="29"/>
        <v>I - IWC Media Ltd</v>
      </c>
      <c r="E1906"/>
    </row>
    <row r="1907" spans="1:5">
      <c r="A1907" s="48" t="s">
        <v>835</v>
      </c>
      <c r="C1907" s="10" t="str">
        <f t="shared" si="29"/>
        <v>I - J David Simons</v>
      </c>
      <c r="E1907"/>
    </row>
    <row r="1908" spans="1:5">
      <c r="A1908" s="9" t="s">
        <v>268</v>
      </c>
      <c r="C1908" s="10" t="str">
        <f t="shared" si="29"/>
        <v>I - Jabuti Theatre</v>
      </c>
      <c r="E1908"/>
    </row>
    <row r="1909" spans="1:5">
      <c r="A1909" s="9" t="s">
        <v>872</v>
      </c>
      <c r="C1909" s="10" t="str">
        <f t="shared" si="29"/>
        <v>I - Jack Nissan</v>
      </c>
      <c r="E1909"/>
    </row>
    <row r="1910" spans="1:5">
      <c r="A1910" s="9" t="s">
        <v>6061</v>
      </c>
      <c r="C1910" s="10" t="str">
        <f t="shared" si="29"/>
        <v>I - Jack Webb</v>
      </c>
      <c r="E1910"/>
    </row>
    <row r="1911" spans="1:5">
      <c r="A1911" s="48" t="s">
        <v>17439</v>
      </c>
      <c r="C1911" s="10" t="str">
        <f t="shared" si="29"/>
        <v>I - Jackie Wylie</v>
      </c>
    </row>
    <row r="1912" spans="1:5">
      <c r="A1912" s="50" t="s">
        <v>834</v>
      </c>
      <c r="C1912" s="10" t="str">
        <f t="shared" si="29"/>
        <v>I - Jaggy Edges - VOMO</v>
      </c>
      <c r="E1912"/>
    </row>
    <row r="1913" spans="1:5">
      <c r="A1913" s="9" t="s">
        <v>777</v>
      </c>
      <c r="C1913" s="10" t="str">
        <f t="shared" si="29"/>
        <v>I - Jaimini Jethwa</v>
      </c>
      <c r="E1913"/>
    </row>
    <row r="1914" spans="1:5">
      <c r="A1914" s="9" t="s">
        <v>2577</v>
      </c>
      <c r="C1914" s="10" t="str">
        <f t="shared" si="29"/>
        <v>I - James Anthony Pearson</v>
      </c>
      <c r="E1914"/>
    </row>
    <row r="1915" spans="1:5">
      <c r="A1915" s="9" t="s">
        <v>2337</v>
      </c>
      <c r="C1915" s="10" t="str">
        <f t="shared" si="29"/>
        <v>I - James Duncan Mackenzie</v>
      </c>
      <c r="E1915"/>
    </row>
    <row r="1916" spans="1:5">
      <c r="A1916" s="9" t="s">
        <v>1351</v>
      </c>
      <c r="C1916" s="10" t="str">
        <f t="shared" si="29"/>
        <v>I - James McLardy</v>
      </c>
    </row>
    <row r="1917" spans="1:5">
      <c r="A1917" s="9" t="s">
        <v>5855</v>
      </c>
      <c r="C1917" s="10" t="str">
        <f t="shared" si="29"/>
        <v>I - James Robertson</v>
      </c>
      <c r="E1917"/>
    </row>
    <row r="1918" spans="1:5">
      <c r="A1918" s="48" t="s">
        <v>1484</v>
      </c>
      <c r="C1918" s="10" t="str">
        <f t="shared" si="29"/>
        <v>I - James Ross</v>
      </c>
      <c r="E1918"/>
    </row>
    <row r="1919" spans="1:5">
      <c r="A1919" s="9" t="s">
        <v>2562</v>
      </c>
      <c r="C1919" s="10" t="str">
        <f t="shared" si="29"/>
        <v>I - James Willshire</v>
      </c>
      <c r="E1919"/>
    </row>
    <row r="1920" spans="1:5">
      <c r="A1920" s="9" t="s">
        <v>6790</v>
      </c>
      <c r="C1920" s="10" t="str">
        <f t="shared" si="29"/>
        <v>I - James Winnett</v>
      </c>
    </row>
    <row r="1921" spans="1:5">
      <c r="A1921" s="48" t="s">
        <v>2607</v>
      </c>
      <c r="C1921" s="10" t="str">
        <f t="shared" si="29"/>
        <v>I - James Yorkston</v>
      </c>
      <c r="E1921"/>
    </row>
    <row r="1922" spans="1:5">
      <c r="A1922" s="9" t="s">
        <v>1163</v>
      </c>
      <c r="C1922" s="10" t="str">
        <f t="shared" si="29"/>
        <v>I - Jamie Cooper</v>
      </c>
      <c r="E1922"/>
    </row>
    <row r="1923" spans="1:5">
      <c r="A1923" s="9" t="s">
        <v>1377</v>
      </c>
      <c r="C1923" s="10" t="str">
        <f t="shared" ref="C1923:C1986" si="30">IF(LEN(TRIM(CLEAN($B:$B)))&gt;0,TRIM(CLEAN($B:$B)),TRIM(CLEAN($A:$A)))</f>
        <v>I - Jamie Gilmour (We Were Promised Jetpacks)</v>
      </c>
      <c r="E1923"/>
    </row>
    <row r="1924" spans="1:5">
      <c r="A1924" s="9" t="s">
        <v>6768</v>
      </c>
      <c r="C1924" s="10" t="str">
        <f t="shared" si="30"/>
        <v>I - Jamie McGeechan</v>
      </c>
      <c r="E1924"/>
    </row>
    <row r="1925" spans="1:5">
      <c r="A1925" s="48" t="s">
        <v>2252</v>
      </c>
      <c r="C1925" s="10" t="str">
        <f t="shared" si="30"/>
        <v>I - Jamie Munn</v>
      </c>
      <c r="E1925"/>
    </row>
    <row r="1926" spans="1:5">
      <c r="A1926" s="9" t="s">
        <v>2608</v>
      </c>
      <c r="C1926" s="10" t="str">
        <f t="shared" si="30"/>
        <v>I - Jan Patience &amp; Louise Wyllie</v>
      </c>
      <c r="E1926"/>
    </row>
    <row r="1927" spans="1:5">
      <c r="A1927" s="9" t="s">
        <v>6829</v>
      </c>
      <c r="C1927" s="10" t="str">
        <f t="shared" si="30"/>
        <v>I - Jane Dickson</v>
      </c>
      <c r="E1927"/>
    </row>
    <row r="1928" spans="1:5">
      <c r="A1928" s="48" t="s">
        <v>1540</v>
      </c>
      <c r="C1928" s="10" t="str">
        <f t="shared" si="30"/>
        <v>I - Jane Irina McKie</v>
      </c>
      <c r="E1928"/>
    </row>
    <row r="1929" spans="1:5">
      <c r="A1929" s="9" t="s">
        <v>6099</v>
      </c>
      <c r="C1929" s="10" t="str">
        <f t="shared" si="30"/>
        <v>I - Jane Rushton</v>
      </c>
      <c r="E1929"/>
    </row>
    <row r="1930" spans="1:5">
      <c r="A1930" s="48" t="s">
        <v>17266</v>
      </c>
      <c r="C1930" s="10" t="str">
        <f t="shared" si="30"/>
        <v>I - Jane Topping</v>
      </c>
    </row>
    <row r="1931" spans="1:5">
      <c r="A1931" s="50" t="s">
        <v>5893</v>
      </c>
      <c r="C1931" s="10" t="str">
        <f t="shared" si="30"/>
        <v>I - Janet Paisley</v>
      </c>
    </row>
    <row r="1932" spans="1:5">
      <c r="A1932" s="48" t="s">
        <v>6463</v>
      </c>
      <c r="C1932" s="10" t="str">
        <f t="shared" si="30"/>
        <v>I - Janey Godley</v>
      </c>
      <c r="E1932"/>
    </row>
    <row r="1933" spans="1:5">
      <c r="A1933" s="48" t="s">
        <v>2141</v>
      </c>
      <c r="B1933" s="7" t="s">
        <v>6463</v>
      </c>
      <c r="C1933" s="10" t="str">
        <f t="shared" si="30"/>
        <v>I - Janey Godley</v>
      </c>
      <c r="E1933"/>
    </row>
    <row r="1934" spans="1:5">
      <c r="A1934" s="9" t="s">
        <v>269</v>
      </c>
      <c r="B1934" s="7" t="s">
        <v>270</v>
      </c>
      <c r="C1934" s="10" t="str">
        <f t="shared" si="30"/>
        <v>I - Janice Parker Projects</v>
      </c>
    </row>
    <row r="1935" spans="1:5">
      <c r="A1935" s="9" t="s">
        <v>270</v>
      </c>
      <c r="C1935" s="10" t="str">
        <f t="shared" si="30"/>
        <v>I - Janice Parker Projects</v>
      </c>
      <c r="E1935"/>
    </row>
    <row r="1936" spans="1:5">
      <c r="A1936" s="9" t="s">
        <v>675</v>
      </c>
      <c r="C1936" s="10" t="str">
        <f t="shared" si="30"/>
        <v>I - Janie Nicoll</v>
      </c>
    </row>
    <row r="1937" spans="1:5">
      <c r="A1937" s="9" t="s">
        <v>2600</v>
      </c>
      <c r="C1937" s="10" t="str">
        <f t="shared" si="30"/>
        <v>I - Janis Claxton Dance</v>
      </c>
    </row>
    <row r="1938" spans="1:5">
      <c r="A1938" s="9" t="s">
        <v>1101</v>
      </c>
      <c r="C1938" s="10" t="str">
        <f t="shared" si="30"/>
        <v>I - Janis Mackay</v>
      </c>
    </row>
    <row r="1939" spans="1:5">
      <c r="A1939" s="9" t="s">
        <v>6689</v>
      </c>
      <c r="C1939" s="10" t="str">
        <f t="shared" si="30"/>
        <v>I - Jarlath Henderson</v>
      </c>
    </row>
    <row r="1940" spans="1:5">
      <c r="A1940" s="48" t="s">
        <v>2640</v>
      </c>
      <c r="C1940" s="10" t="str">
        <f t="shared" si="30"/>
        <v>I - Jazz at the Blue Lamp</v>
      </c>
    </row>
    <row r="1941" spans="1:5">
      <c r="A1941" s="9" t="s">
        <v>271</v>
      </c>
      <c r="C1941" s="10" t="str">
        <f t="shared" si="30"/>
        <v>I - Jazz Scotland</v>
      </c>
    </row>
    <row r="1942" spans="1:5">
      <c r="A1942" s="9" t="s">
        <v>2019</v>
      </c>
      <c r="B1942" s="7" t="s">
        <v>271</v>
      </c>
      <c r="C1942" s="10" t="str">
        <f t="shared" si="30"/>
        <v>I - Jazz Scotland</v>
      </c>
    </row>
    <row r="1943" spans="1:5">
      <c r="A1943" s="9" t="s">
        <v>5912</v>
      </c>
      <c r="B1943" s="7" t="s">
        <v>271</v>
      </c>
      <c r="C1943" s="10" t="str">
        <f t="shared" si="30"/>
        <v>I - Jazz Scotland</v>
      </c>
    </row>
    <row r="1944" spans="1:5">
      <c r="A1944" s="48" t="s">
        <v>2168</v>
      </c>
      <c r="C1944" s="10" t="str">
        <f t="shared" si="30"/>
        <v>I - Jean Duncan</v>
      </c>
    </row>
    <row r="1945" spans="1:5">
      <c r="A1945" s="9" t="s">
        <v>1741</v>
      </c>
      <c r="C1945" s="10" t="str">
        <f t="shared" si="30"/>
        <v>I - Jean Rafferty</v>
      </c>
    </row>
    <row r="1946" spans="1:5">
      <c r="A1946" s="9" t="s">
        <v>701</v>
      </c>
      <c r="C1946" s="10" t="str">
        <f t="shared" si="30"/>
        <v>I - Jedforest Instrumental Band</v>
      </c>
      <c r="E1946"/>
    </row>
    <row r="1947" spans="1:5">
      <c r="A1947" s="9" t="s">
        <v>6690</v>
      </c>
      <c r="C1947" s="10" t="str">
        <f t="shared" si="30"/>
        <v>I - Jen Farmer</v>
      </c>
      <c r="E1947"/>
    </row>
    <row r="1948" spans="1:5">
      <c r="A1948" s="48" t="s">
        <v>5856</v>
      </c>
      <c r="C1948" s="10" t="str">
        <f t="shared" si="30"/>
        <v>I - Jenna Watt</v>
      </c>
      <c r="E1948"/>
    </row>
    <row r="1949" spans="1:5">
      <c r="A1949" s="48" t="s">
        <v>958</v>
      </c>
      <c r="C1949" s="10" t="str">
        <f t="shared" si="30"/>
        <v>I - Jenni Fagan</v>
      </c>
      <c r="E1949"/>
    </row>
    <row r="1950" spans="1:5">
      <c r="A1950" s="9" t="s">
        <v>6129</v>
      </c>
      <c r="C1950" s="10" t="str">
        <f t="shared" si="30"/>
        <v>I - Jennifer Ba</v>
      </c>
      <c r="E1950"/>
    </row>
    <row r="1951" spans="1:5">
      <c r="A1951" s="48" t="s">
        <v>1485</v>
      </c>
      <c r="B1951" s="7" t="s">
        <v>2274</v>
      </c>
      <c r="C1951" s="10" t="str">
        <f t="shared" si="30"/>
        <v>I - Glow Arts (Jennifer McGlone)</v>
      </c>
      <c r="E1951"/>
    </row>
    <row r="1952" spans="1:5">
      <c r="A1952" s="9" t="s">
        <v>959</v>
      </c>
      <c r="C1952" s="10" t="str">
        <f t="shared" si="30"/>
        <v>I - Jennifer Paterson</v>
      </c>
      <c r="E1952"/>
    </row>
    <row r="1953" spans="1:5">
      <c r="A1953" s="9" t="s">
        <v>1639</v>
      </c>
      <c r="C1953" s="10" t="str">
        <f t="shared" si="30"/>
        <v>I - Jenny Gardner</v>
      </c>
      <c r="E1953"/>
    </row>
    <row r="1954" spans="1:5">
      <c r="A1954" s="9" t="s">
        <v>1917</v>
      </c>
      <c r="C1954" s="10" t="str">
        <f t="shared" si="30"/>
        <v>I - Jenny Hill</v>
      </c>
      <c r="E1954"/>
    </row>
    <row r="1955" spans="1:5">
      <c r="A1955" s="9" t="s">
        <v>2201</v>
      </c>
      <c r="C1955" s="10" t="str">
        <f t="shared" si="30"/>
        <v>I - Jeremy Huw Williams</v>
      </c>
      <c r="E1955"/>
    </row>
    <row r="1956" spans="1:5">
      <c r="A1956" s="9" t="s">
        <v>6538</v>
      </c>
      <c r="C1956" s="10" t="str">
        <f t="shared" si="30"/>
        <v>I - Jeremy Iain Carlisle</v>
      </c>
    </row>
    <row r="1957" spans="1:5">
      <c r="A1957" s="48" t="s">
        <v>5894</v>
      </c>
      <c r="C1957" s="10" t="str">
        <f t="shared" si="30"/>
        <v>I - Jess Richards</v>
      </c>
      <c r="E1957"/>
    </row>
    <row r="1958" spans="1:5">
      <c r="A1958" s="48" t="s">
        <v>1352</v>
      </c>
      <c r="C1958" s="10" t="str">
        <f t="shared" si="30"/>
        <v>I - Jessica Brettle</v>
      </c>
    </row>
    <row r="1959" spans="1:5">
      <c r="A1959" s="9" t="s">
        <v>1447</v>
      </c>
      <c r="C1959" s="10" t="str">
        <f t="shared" si="30"/>
        <v>I - Jessica Worrall</v>
      </c>
    </row>
    <row r="1960" spans="1:5">
      <c r="A1960" s="9" t="s">
        <v>2183</v>
      </c>
      <c r="C1960" s="10" t="str">
        <f t="shared" si="30"/>
        <v>I - Jigsaw Production House Ltd (Ties That Bind)</v>
      </c>
    </row>
    <row r="1961" spans="1:5">
      <c r="A1961" s="9" t="s">
        <v>1782</v>
      </c>
      <c r="C1961" s="10" t="str">
        <f t="shared" si="30"/>
        <v>I - Jill O'Sullivan</v>
      </c>
    </row>
    <row r="1962" spans="1:5">
      <c r="A1962" s="9" t="s">
        <v>1142</v>
      </c>
      <c r="C1962" s="10" t="str">
        <f t="shared" si="30"/>
        <v>I - Jim Crumley</v>
      </c>
    </row>
    <row r="1963" spans="1:5">
      <c r="A1963" s="9" t="s">
        <v>6808</v>
      </c>
      <c r="C1963" s="10" t="str">
        <f t="shared" si="30"/>
        <v>I - Jim Sutherland</v>
      </c>
    </row>
    <row r="1964" spans="1:5">
      <c r="A1964" s="48" t="s">
        <v>2123</v>
      </c>
      <c r="C1964" s="10" t="str">
        <f t="shared" si="30"/>
        <v>I - Jo Ganter</v>
      </c>
      <c r="E1964"/>
    </row>
    <row r="1965" spans="1:5">
      <c r="A1965" s="9" t="s">
        <v>2185</v>
      </c>
      <c r="C1965" s="10" t="str">
        <f t="shared" si="30"/>
        <v>I - Jo Hodges</v>
      </c>
    </row>
    <row r="1966" spans="1:5">
      <c r="A1966" s="9" t="s">
        <v>6646</v>
      </c>
      <c r="C1966" s="10" t="str">
        <f t="shared" si="30"/>
        <v>I - Joan Lopez-Cleville</v>
      </c>
      <c r="E1966"/>
    </row>
    <row r="1967" spans="1:5">
      <c r="A1967" s="48" t="s">
        <v>5895</v>
      </c>
      <c r="C1967" s="10" t="str">
        <f t="shared" si="30"/>
        <v>I - Joanna Kessel</v>
      </c>
      <c r="E1967"/>
    </row>
    <row r="1968" spans="1:5">
      <c r="A1968" s="48" t="s">
        <v>6090</v>
      </c>
      <c r="C1968" s="10" t="str">
        <f t="shared" si="30"/>
        <v>I - Joanna Monks and Rosie Shepley</v>
      </c>
      <c r="E1968"/>
    </row>
    <row r="1969" spans="1:5">
      <c r="A1969" s="48" t="s">
        <v>1486</v>
      </c>
      <c r="C1969" s="10" t="str">
        <f t="shared" si="30"/>
        <v>I - JoAnne Ferrie</v>
      </c>
      <c r="E1969"/>
    </row>
    <row r="1970" spans="1:5">
      <c r="A1970" s="9" t="s">
        <v>1277</v>
      </c>
      <c r="C1970" s="10" t="str">
        <f t="shared" si="30"/>
        <v>I - Joanne Garner</v>
      </c>
      <c r="E1970"/>
    </row>
    <row r="1971" spans="1:5">
      <c r="A1971" s="9" t="s">
        <v>676</v>
      </c>
      <c r="C1971" s="10" t="str">
        <f t="shared" si="30"/>
        <v>I - Joanne McDonald</v>
      </c>
      <c r="E1971"/>
    </row>
    <row r="1972" spans="1:5">
      <c r="A1972" s="9" t="s">
        <v>1688</v>
      </c>
      <c r="C1972" s="10" t="str">
        <f t="shared" si="30"/>
        <v>I - Jodie C Marshall</v>
      </c>
      <c r="E1972"/>
    </row>
    <row r="1973" spans="1:5">
      <c r="A1973" s="9" t="s">
        <v>904</v>
      </c>
      <c r="C1973" s="10" t="str">
        <f t="shared" si="30"/>
        <v>I - Joe Black</v>
      </c>
      <c r="E1973"/>
    </row>
    <row r="1974" spans="1:5">
      <c r="A1974" s="9" t="s">
        <v>2338</v>
      </c>
      <c r="C1974" s="10" t="str">
        <f t="shared" si="30"/>
        <v>I - Joe Douglas - UTTER c/o Macrobert Arts Centre Ltd</v>
      </c>
    </row>
    <row r="1975" spans="1:5">
      <c r="A1975" s="9" t="s">
        <v>6647</v>
      </c>
      <c r="C1975" s="10" t="str">
        <f t="shared" si="30"/>
        <v>I - Joe McAlinden/Linden</v>
      </c>
    </row>
    <row r="1976" spans="1:5">
      <c r="A1976" s="48" t="s">
        <v>17601</v>
      </c>
      <c r="C1976" s="10" t="str">
        <f t="shared" si="30"/>
        <v>I - Joern Utkilen</v>
      </c>
    </row>
    <row r="1977" spans="1:5">
      <c r="A1977" s="50" t="s">
        <v>6019</v>
      </c>
      <c r="C1977" s="10" t="str">
        <f t="shared" si="30"/>
        <v>I - Johan Sandborg</v>
      </c>
    </row>
    <row r="1978" spans="1:5">
      <c r="A1978" s="48" t="s">
        <v>1378</v>
      </c>
      <c r="C1978" s="10" t="str">
        <f t="shared" si="30"/>
        <v>I - Johanna Basford Designs</v>
      </c>
    </row>
    <row r="1979" spans="1:5">
      <c r="A1979" s="9" t="s">
        <v>1487</v>
      </c>
      <c r="C1979" s="10" t="str">
        <f t="shared" si="30"/>
        <v>I - John Aberdein</v>
      </c>
    </row>
    <row r="1980" spans="1:5">
      <c r="A1980" s="9" t="s">
        <v>6075</v>
      </c>
      <c r="C1980" s="10" t="str">
        <f t="shared" si="30"/>
        <v>I - John Allan</v>
      </c>
    </row>
    <row r="1981" spans="1:5">
      <c r="A1981" s="48" t="s">
        <v>6830</v>
      </c>
      <c r="C1981" s="10" t="str">
        <f t="shared" si="30"/>
        <v>I - John Beagles &amp; Graham Ramsay</v>
      </c>
    </row>
    <row r="1982" spans="1:5">
      <c r="A1982" s="48" t="s">
        <v>836</v>
      </c>
      <c r="C1982" s="10" t="str">
        <f t="shared" si="30"/>
        <v>I - John de Simone</v>
      </c>
    </row>
    <row r="1983" spans="1:5">
      <c r="A1983" s="9" t="s">
        <v>1689</v>
      </c>
      <c r="C1983" s="10" t="str">
        <f t="shared" si="30"/>
        <v>I - John G Wallace</v>
      </c>
    </row>
    <row r="1984" spans="1:5">
      <c r="A1984" s="9" t="s">
        <v>702</v>
      </c>
      <c r="C1984" s="10" t="str">
        <f t="shared" si="30"/>
        <v>I - John Glenday</v>
      </c>
    </row>
    <row r="1985" spans="1:5">
      <c r="A1985" s="9" t="s">
        <v>2184</v>
      </c>
      <c r="C1985" s="10" t="str">
        <f t="shared" si="30"/>
        <v>I - John Hartley (Difference Exchange)</v>
      </c>
    </row>
    <row r="1986" spans="1:5">
      <c r="A1986" s="9" t="s">
        <v>6775</v>
      </c>
      <c r="C1986" s="10" t="str">
        <f t="shared" si="30"/>
        <v>I - John McCusker</v>
      </c>
    </row>
    <row r="1987" spans="1:5">
      <c r="A1987" s="48" t="s">
        <v>2020</v>
      </c>
      <c r="C1987" s="10" t="str">
        <f t="shared" ref="C1987:C2050" si="31">IF(LEN(TRIM(CLEAN($B:$B)))&gt;0,TRIM(CLEAN($B:$B)),TRIM(CLEAN($A:$A)))</f>
        <v>I - John McKay</v>
      </c>
    </row>
    <row r="1988" spans="1:5">
      <c r="A1988" s="9" t="s">
        <v>2091</v>
      </c>
      <c r="C1988" s="10" t="str">
        <f t="shared" si="31"/>
        <v>I - John Mcleod</v>
      </c>
    </row>
    <row r="1989" spans="1:5">
      <c r="A1989" s="9" t="s">
        <v>1028</v>
      </c>
      <c r="C1989" s="10" t="str">
        <f t="shared" si="31"/>
        <v>I - John McNaught</v>
      </c>
      <c r="E1989"/>
    </row>
    <row r="1990" spans="1:5">
      <c r="A1990" s="9" t="s">
        <v>2092</v>
      </c>
      <c r="C1990" s="10" t="str">
        <f t="shared" si="31"/>
        <v>I - John Purser</v>
      </c>
      <c r="E1990"/>
    </row>
    <row r="1991" spans="1:5">
      <c r="A1991" s="9" t="s">
        <v>6583</v>
      </c>
      <c r="C1991" s="10" t="str">
        <f t="shared" si="31"/>
        <v>I - John Sikorski</v>
      </c>
      <c r="E1991"/>
    </row>
    <row r="1992" spans="1:5">
      <c r="A1992" s="48" t="s">
        <v>998</v>
      </c>
      <c r="C1992" s="10" t="str">
        <f t="shared" si="31"/>
        <v>I - John Slavin</v>
      </c>
      <c r="E1992"/>
    </row>
    <row r="1993" spans="1:5">
      <c r="A1993" s="9" t="s">
        <v>5944</v>
      </c>
      <c r="C1993" s="10" t="str">
        <f t="shared" si="31"/>
        <v>I - Johnny Barrington</v>
      </c>
      <c r="E1993"/>
    </row>
    <row r="1994" spans="1:5">
      <c r="A1994" s="48" t="s">
        <v>6791</v>
      </c>
      <c r="C1994" s="10" t="str">
        <f t="shared" si="31"/>
        <v>I - Johnny Gailey</v>
      </c>
      <c r="E1994"/>
    </row>
    <row r="1995" spans="1:5">
      <c r="A1995" s="48" t="s">
        <v>6511</v>
      </c>
      <c r="C1995" s="10" t="str">
        <f t="shared" si="31"/>
        <v>I - Jonathan Baxter and Sarah Gittins</v>
      </c>
    </row>
    <row r="1996" spans="1:5">
      <c r="A1996" s="48" t="s">
        <v>6585</v>
      </c>
      <c r="C1996" s="10" t="str">
        <f t="shared" si="31"/>
        <v>I - Jonathan Knox</v>
      </c>
      <c r="E1996"/>
    </row>
    <row r="1997" spans="1:5">
      <c r="A1997" s="48" t="s">
        <v>1438</v>
      </c>
      <c r="C1997" s="10" t="str">
        <f t="shared" si="31"/>
        <v>I - Jonathan Thomson</v>
      </c>
      <c r="E1997"/>
    </row>
    <row r="1998" spans="1:5">
      <c r="A1998" s="9" t="s">
        <v>6002</v>
      </c>
      <c r="C1998" s="10" t="str">
        <f t="shared" si="31"/>
        <v>I - Jordanhill School</v>
      </c>
      <c r="E1998"/>
    </row>
    <row r="1999" spans="1:5">
      <c r="A1999" s="48" t="s">
        <v>1278</v>
      </c>
      <c r="B1999" s="7" t="s">
        <v>6002</v>
      </c>
      <c r="C1999" s="10" t="str">
        <f t="shared" si="31"/>
        <v>I - Jordanhill School</v>
      </c>
    </row>
    <row r="2000" spans="1:5">
      <c r="A2000" s="9" t="s">
        <v>1102</v>
      </c>
      <c r="C2000" s="10" t="str">
        <f t="shared" si="31"/>
        <v>I - Josh Armstrong</v>
      </c>
      <c r="E2000"/>
    </row>
    <row r="2001" spans="1:5">
      <c r="A2001" s="9" t="s">
        <v>17225</v>
      </c>
      <c r="C2001" s="10" t="str">
        <f t="shared" si="31"/>
        <v>I - Journey Pictures Ltd</v>
      </c>
    </row>
    <row r="2002" spans="1:5">
      <c r="A2002" s="50" t="s">
        <v>1838</v>
      </c>
      <c r="C2002" s="10" t="str">
        <f t="shared" si="31"/>
        <v>I - Joy Dunlop</v>
      </c>
      <c r="E2002"/>
    </row>
    <row r="2003" spans="1:5">
      <c r="A2003" s="9" t="s">
        <v>16841</v>
      </c>
      <c r="C2003" s="10" t="str">
        <f t="shared" si="31"/>
        <v>I - JQH Productions</v>
      </c>
    </row>
    <row r="2004" spans="1:5">
      <c r="A2004" s="50" t="s">
        <v>2395</v>
      </c>
      <c r="B2004" s="7" t="s">
        <v>2736</v>
      </c>
      <c r="C2004" s="10" t="str">
        <f t="shared" si="31"/>
        <v>I - Judith Williams</v>
      </c>
    </row>
    <row r="2005" spans="1:5">
      <c r="A2005" s="9" t="s">
        <v>2300</v>
      </c>
      <c r="C2005" s="10" t="str">
        <f t="shared" si="31"/>
        <v>I - Julia Barton</v>
      </c>
      <c r="E2005"/>
    </row>
    <row r="2006" spans="1:5">
      <c r="A2006" s="9" t="s">
        <v>272</v>
      </c>
      <c r="C2006" s="10" t="str">
        <f t="shared" si="31"/>
        <v>I - Julia Fenby</v>
      </c>
    </row>
    <row r="2007" spans="1:5">
      <c r="A2007" s="9" t="s">
        <v>1878</v>
      </c>
      <c r="C2007" s="10" t="str">
        <f t="shared" si="31"/>
        <v>I - Julia Fendy</v>
      </c>
      <c r="E2007"/>
    </row>
    <row r="2008" spans="1:5">
      <c r="A2008" s="9" t="s">
        <v>6758</v>
      </c>
      <c r="C2008" s="10" t="str">
        <f t="shared" si="31"/>
        <v>I - Julia McGhee</v>
      </c>
      <c r="E2008"/>
    </row>
    <row r="2009" spans="1:5">
      <c r="A2009" s="48" t="s">
        <v>1279</v>
      </c>
      <c r="C2009" s="10" t="str">
        <f t="shared" si="31"/>
        <v>I - Julia McLean</v>
      </c>
      <c r="E2009"/>
    </row>
    <row r="2010" spans="1:5">
      <c r="A2010" s="9" t="s">
        <v>2202</v>
      </c>
      <c r="B2010" s="7" t="s">
        <v>2826</v>
      </c>
      <c r="C2010" s="10" t="str">
        <f t="shared" si="31"/>
        <v>I - Julian Arguelles</v>
      </c>
      <c r="E2010"/>
    </row>
    <row r="2011" spans="1:5">
      <c r="A2011" s="9" t="s">
        <v>2491</v>
      </c>
      <c r="C2011" s="10" t="str">
        <f t="shared" si="31"/>
        <v>I - Julian Schwanitz</v>
      </c>
      <c r="E2011"/>
    </row>
    <row r="2012" spans="1:5">
      <c r="A2012" s="9" t="s">
        <v>873</v>
      </c>
      <c r="B2012" s="7" t="s">
        <v>2826</v>
      </c>
      <c r="C2012" s="10" t="str">
        <f t="shared" si="31"/>
        <v>I - Julian Arguelles</v>
      </c>
      <c r="E2012"/>
    </row>
    <row r="2013" spans="1:5">
      <c r="A2013" s="9" t="s">
        <v>1488</v>
      </c>
      <c r="C2013" s="10" t="str">
        <f t="shared" si="31"/>
        <v>I - Julie Bertagna</v>
      </c>
      <c r="E2013"/>
    </row>
    <row r="2014" spans="1:5">
      <c r="A2014" s="9" t="s">
        <v>2142</v>
      </c>
      <c r="C2014" s="10" t="str">
        <f t="shared" si="31"/>
        <v>I - Julie Brook</v>
      </c>
      <c r="E2014"/>
    </row>
    <row r="2015" spans="1:5">
      <c r="A2015" s="9" t="s">
        <v>6679</v>
      </c>
      <c r="C2015" s="10" t="str">
        <f t="shared" si="31"/>
        <v>I - Julie Ellen</v>
      </c>
      <c r="E2015"/>
    </row>
    <row r="2016" spans="1:5">
      <c r="A2016" s="48" t="s">
        <v>1839</v>
      </c>
      <c r="C2016" s="10" t="str">
        <f t="shared" si="31"/>
        <v>I - Juliette Burton</v>
      </c>
      <c r="E2016"/>
    </row>
    <row r="2017" spans="1:5">
      <c r="A2017" s="9" t="s">
        <v>2339</v>
      </c>
      <c r="C2017" s="10" t="str">
        <f t="shared" si="31"/>
        <v>I - Jump Cut Crew (MacInnes/Berrie)</v>
      </c>
      <c r="E2017"/>
    </row>
    <row r="2018" spans="1:5">
      <c r="A2018" s="9" t="s">
        <v>1027</v>
      </c>
      <c r="C2018" s="10" t="str">
        <f t="shared" si="31"/>
        <v>I - Junction 25 (Glass Performance)</v>
      </c>
      <c r="E2018"/>
    </row>
    <row r="2019" spans="1:5">
      <c r="A2019" s="9" t="s">
        <v>2340</v>
      </c>
      <c r="C2019" s="10" t="str">
        <f t="shared" si="31"/>
        <v>I - Junction Films Ltd (Keep The Faith)</v>
      </c>
    </row>
    <row r="2020" spans="1:5">
      <c r="A2020" s="9" t="s">
        <v>6464</v>
      </c>
      <c r="C2020" s="10" t="str">
        <f t="shared" si="31"/>
        <v>I - Jupiter Artland Foundation</v>
      </c>
      <c r="E2020"/>
    </row>
    <row r="2021" spans="1:5">
      <c r="A2021" s="48" t="s">
        <v>999</v>
      </c>
      <c r="C2021" s="10" t="str">
        <f t="shared" si="31"/>
        <v>I - Justin Ruthven-Tyers</v>
      </c>
      <c r="E2021"/>
    </row>
    <row r="2022" spans="1:5">
      <c r="A2022" s="9" t="s">
        <v>6649</v>
      </c>
      <c r="C2022" s="10" t="str">
        <f t="shared" si="31"/>
        <v>I - Justyna Jablonska</v>
      </c>
    </row>
    <row r="2023" spans="1:5">
      <c r="A2023" s="48" t="s">
        <v>273</v>
      </c>
      <c r="C2023" s="10" t="str">
        <f t="shared" si="31"/>
        <v>I - Kai Fischer</v>
      </c>
    </row>
    <row r="2024" spans="1:5">
      <c r="A2024" s="9" t="s">
        <v>2427</v>
      </c>
      <c r="C2024" s="10" t="str">
        <f t="shared" si="31"/>
        <v>I - Kan</v>
      </c>
    </row>
    <row r="2025" spans="1:5">
      <c r="A2025" s="9" t="s">
        <v>2277</v>
      </c>
      <c r="C2025" s="10" t="str">
        <f t="shared" si="31"/>
        <v>I - Kapka Kassabova</v>
      </c>
    </row>
    <row r="2026" spans="1:5">
      <c r="A2026" s="9" t="s">
        <v>6329</v>
      </c>
      <c r="C2026" s="10" t="str">
        <f t="shared" si="31"/>
        <v>I - Kara Jackson</v>
      </c>
    </row>
    <row r="2027" spans="1:5">
      <c r="A2027" s="48" t="s">
        <v>6831</v>
      </c>
      <c r="C2027" s="10" t="str">
        <f t="shared" si="31"/>
        <v>I - Karen Campbell</v>
      </c>
    </row>
    <row r="2028" spans="1:5">
      <c r="A2028" s="48" t="s">
        <v>1979</v>
      </c>
      <c r="C2028" s="10" t="str">
        <f t="shared" si="31"/>
        <v>I - Karen Cargill</v>
      </c>
    </row>
    <row r="2029" spans="1:5">
      <c r="A2029" s="9" t="s">
        <v>1143</v>
      </c>
      <c r="C2029" s="10" t="str">
        <f t="shared" si="31"/>
        <v>I - Karen Cunningham</v>
      </c>
    </row>
    <row r="2030" spans="1:5">
      <c r="A2030" s="9" t="s">
        <v>1776</v>
      </c>
      <c r="C2030" s="10" t="str">
        <f t="shared" si="31"/>
        <v>I - Karen Dundas</v>
      </c>
    </row>
    <row r="2031" spans="1:5">
      <c r="A2031" s="9" t="s">
        <v>2186</v>
      </c>
      <c r="C2031" s="10" t="str">
        <f t="shared" si="31"/>
        <v>I - Karen MacIver (PianoPiano)</v>
      </c>
      <c r="E2031"/>
    </row>
    <row r="2032" spans="1:5">
      <c r="A2032" s="9" t="s">
        <v>6650</v>
      </c>
      <c r="C2032" s="10" t="str">
        <f t="shared" si="31"/>
        <v>I - Karen Matheson (Vertical Records)</v>
      </c>
      <c r="E2032"/>
    </row>
    <row r="2033" spans="1:5">
      <c r="A2033" s="48" t="s">
        <v>1489</v>
      </c>
      <c r="C2033" s="10" t="str">
        <f t="shared" si="31"/>
        <v>I - Kari Corbett</v>
      </c>
      <c r="E2033"/>
    </row>
    <row r="2034" spans="1:5">
      <c r="A2034" s="9" t="s">
        <v>5896</v>
      </c>
      <c r="C2034" s="10" t="str">
        <f t="shared" si="31"/>
        <v>I - Kari Robertson</v>
      </c>
      <c r="E2034"/>
    </row>
    <row r="2035" spans="1:5">
      <c r="A2035" s="48" t="s">
        <v>1655</v>
      </c>
      <c r="C2035" s="10" t="str">
        <f t="shared" si="31"/>
        <v>I - Kari Stewart</v>
      </c>
      <c r="E2035"/>
    </row>
    <row r="2036" spans="1:5">
      <c r="A2036" s="9" t="s">
        <v>2586</v>
      </c>
      <c r="C2036" s="10" t="str">
        <f t="shared" si="31"/>
        <v>I - Karl Gunson</v>
      </c>
      <c r="E2036"/>
    </row>
    <row r="2037" spans="1:5">
      <c r="A2037" s="9" t="s">
        <v>6874</v>
      </c>
      <c r="C2037" s="10" t="str">
        <f t="shared" si="31"/>
        <v>I - Karl Jay-Lewin</v>
      </c>
      <c r="E2037"/>
    </row>
    <row r="2038" spans="1:5">
      <c r="A2038" s="48" t="s">
        <v>6512</v>
      </c>
      <c r="C2038" s="10" t="str">
        <f t="shared" si="31"/>
        <v>I - Kate Charlesworth</v>
      </c>
      <c r="E2038"/>
    </row>
    <row r="2039" spans="1:5">
      <c r="A2039" s="48" t="s">
        <v>2072</v>
      </c>
      <c r="C2039" s="10" t="str">
        <f t="shared" si="31"/>
        <v>I - Kate Charter</v>
      </c>
      <c r="E2039"/>
    </row>
    <row r="2040" spans="1:5">
      <c r="A2040" s="9" t="s">
        <v>1491</v>
      </c>
      <c r="C2040" s="10" t="str">
        <f t="shared" si="31"/>
        <v>I - Kate Davidson</v>
      </c>
      <c r="E2040"/>
    </row>
    <row r="2041" spans="1:5">
      <c r="A2041" s="9" t="s">
        <v>1577</v>
      </c>
      <c r="C2041" s="10" t="str">
        <f t="shared" si="31"/>
        <v>I - Kate Davis</v>
      </c>
      <c r="E2041"/>
    </row>
    <row r="2042" spans="1:5">
      <c r="A2042" s="9" t="s">
        <v>2143</v>
      </c>
      <c r="C2042" s="10" t="str">
        <f t="shared" si="31"/>
        <v>I - Kate Downie</v>
      </c>
      <c r="E2042"/>
    </row>
    <row r="2043" spans="1:5">
      <c r="A2043" s="9" t="s">
        <v>960</v>
      </c>
      <c r="C2043" s="10" t="str">
        <f t="shared" si="31"/>
        <v>I - Kate McLelland</v>
      </c>
      <c r="E2043"/>
    </row>
    <row r="2044" spans="1:5">
      <c r="A2044" s="9" t="s">
        <v>1227</v>
      </c>
      <c r="C2044" s="10" t="str">
        <f t="shared" si="31"/>
        <v>I - Kate Tough</v>
      </c>
      <c r="E2044"/>
    </row>
    <row r="2045" spans="1:5">
      <c r="A2045" s="9" t="s">
        <v>6539</v>
      </c>
      <c r="C2045" s="10" t="str">
        <f t="shared" si="31"/>
        <v>I - Kate Tregaskis</v>
      </c>
      <c r="E2045"/>
    </row>
    <row r="2046" spans="1:5">
      <c r="A2046" s="48" t="s">
        <v>1353</v>
      </c>
      <c r="C2046" s="10" t="str">
        <f t="shared" si="31"/>
        <v>I - Kate V Robertson</v>
      </c>
      <c r="E2046"/>
    </row>
    <row r="2047" spans="1:5">
      <c r="A2047" s="9" t="s">
        <v>1180</v>
      </c>
      <c r="C2047" s="10" t="str">
        <f t="shared" si="31"/>
        <v>I - Katherine Grosset</v>
      </c>
    </row>
    <row r="2048" spans="1:5">
      <c r="A2048" s="9" t="s">
        <v>1493</v>
      </c>
      <c r="C2048" s="10" t="str">
        <f t="shared" si="31"/>
        <v>I - Katherine MacBride</v>
      </c>
    </row>
    <row r="2049" spans="1:5">
      <c r="A2049" s="9" t="s">
        <v>1492</v>
      </c>
      <c r="C2049" s="10" t="str">
        <f t="shared" si="31"/>
        <v>I - Kathleen Jamie</v>
      </c>
    </row>
    <row r="2050" spans="1:5">
      <c r="A2050" s="9" t="s">
        <v>6485</v>
      </c>
      <c r="C2050" s="10" t="str">
        <f t="shared" si="31"/>
        <v>I - Kathleen MacInnes and Fiona Hunter</v>
      </c>
    </row>
    <row r="2051" spans="1:5">
      <c r="A2051" s="48" t="s">
        <v>6309</v>
      </c>
      <c r="C2051" s="10" t="str">
        <f t="shared" ref="C2051:C2114" si="32">IF(LEN(TRIM(CLEAN($B:$B)))&gt;0,TRIM(CLEAN($B:$B)),TRIM(CLEAN($A:$A)))</f>
        <v>I - Kathleen MacInness</v>
      </c>
    </row>
    <row r="2052" spans="1:5">
      <c r="A2052" s="48" t="s">
        <v>1490</v>
      </c>
      <c r="C2052" s="10" t="str">
        <f t="shared" si="32"/>
        <v>I - Kathryn Elkin</v>
      </c>
    </row>
    <row r="2053" spans="1:5">
      <c r="A2053" s="9" t="s">
        <v>5913</v>
      </c>
      <c r="C2053" s="10" t="str">
        <f t="shared" si="32"/>
        <v>I - Kathryn Hinton</v>
      </c>
    </row>
    <row r="2054" spans="1:5">
      <c r="A2054" s="48" t="s">
        <v>274</v>
      </c>
      <c r="C2054" s="10" t="str">
        <f t="shared" si="32"/>
        <v>I - Katie Nicoll - Joe McAlinden</v>
      </c>
    </row>
    <row r="2055" spans="1:5">
      <c r="A2055" s="9" t="s">
        <v>1556</v>
      </c>
      <c r="C2055" s="10" t="str">
        <f t="shared" si="32"/>
        <v>I - Katri Walker</v>
      </c>
    </row>
    <row r="2056" spans="1:5">
      <c r="A2056" s="9" t="s">
        <v>2609</v>
      </c>
      <c r="C2056" s="10" t="str">
        <f t="shared" si="32"/>
        <v>I - Katriona Holmes</v>
      </c>
    </row>
    <row r="2057" spans="1:5">
      <c r="A2057" s="9" t="s">
        <v>1690</v>
      </c>
      <c r="C2057" s="10" t="str">
        <f t="shared" si="32"/>
        <v>I - Katy Dove</v>
      </c>
      <c r="E2057"/>
    </row>
    <row r="2058" spans="1:5">
      <c r="A2058" s="9" t="s">
        <v>6875</v>
      </c>
      <c r="C2058" s="10" t="str">
        <f t="shared" si="32"/>
        <v>I - Katy West</v>
      </c>
      <c r="E2058"/>
    </row>
    <row r="2059" spans="1:5">
      <c r="A2059" s="48" t="s">
        <v>5986</v>
      </c>
      <c r="C2059" s="10" t="str">
        <f t="shared" si="32"/>
        <v>I - Katy Wilson</v>
      </c>
      <c r="E2059"/>
    </row>
    <row r="2060" spans="1:5">
      <c r="A2060" s="48" t="s">
        <v>1144</v>
      </c>
      <c r="C2060" s="10" t="str">
        <f t="shared" si="32"/>
        <v>I - Kaz Robertson</v>
      </c>
      <c r="E2060"/>
    </row>
    <row r="2061" spans="1:5">
      <c r="A2061" s="9" t="s">
        <v>1691</v>
      </c>
      <c r="C2061" s="10" t="str">
        <f t="shared" si="32"/>
        <v>I - Kelly Munro</v>
      </c>
      <c r="E2061"/>
    </row>
    <row r="2062" spans="1:5">
      <c r="A2062" s="9" t="s">
        <v>6694</v>
      </c>
      <c r="C2062" s="10" t="str">
        <f t="shared" si="32"/>
        <v>I - Ken Mathieson</v>
      </c>
      <c r="E2062"/>
    </row>
    <row r="2063" spans="1:5">
      <c r="A2063" s="48" t="s">
        <v>17267</v>
      </c>
      <c r="C2063" s="10" t="str">
        <f t="shared" si="32"/>
        <v>I - Ken Petrie</v>
      </c>
    </row>
    <row r="2064" spans="1:5">
      <c r="A2064" s="50" t="s">
        <v>1000</v>
      </c>
      <c r="C2064" s="10" t="str">
        <f t="shared" si="32"/>
        <v>I - Kendall Koppe Gallery</v>
      </c>
      <c r="E2064"/>
    </row>
    <row r="2065" spans="1:5">
      <c r="A2065" s="9" t="s">
        <v>1198</v>
      </c>
      <c r="C2065" s="10" t="str">
        <f t="shared" si="32"/>
        <v>I - Kenneth Cockburn</v>
      </c>
      <c r="E2065"/>
    </row>
    <row r="2066" spans="1:5">
      <c r="A2066" s="9" t="s">
        <v>797</v>
      </c>
      <c r="C2066" s="10" t="str">
        <f t="shared" si="32"/>
        <v>I - Kenneth D Paterson</v>
      </c>
      <c r="E2066"/>
    </row>
    <row r="2067" spans="1:5">
      <c r="A2067" s="9" t="s">
        <v>6876</v>
      </c>
      <c r="C2067" s="10" t="str">
        <f t="shared" si="32"/>
        <v>I - Kenneth Davidson</v>
      </c>
      <c r="E2067"/>
    </row>
    <row r="2068" spans="1:5">
      <c r="A2068" s="48" t="s">
        <v>703</v>
      </c>
      <c r="C2068" s="10" t="str">
        <f t="shared" si="32"/>
        <v>I - Kenneth Steven</v>
      </c>
      <c r="E2068"/>
    </row>
    <row r="2069" spans="1:5">
      <c r="A2069" s="9" t="s">
        <v>2707</v>
      </c>
      <c r="C2069" s="10" t="str">
        <f t="shared" si="32"/>
        <v>I - Keo Films Ltd</v>
      </c>
      <c r="E2069"/>
    </row>
    <row r="2070" spans="1:5">
      <c r="A2070" s="9" t="s">
        <v>275</v>
      </c>
      <c r="C2070" s="10" t="str">
        <f t="shared" si="32"/>
        <v>I - Kerieva McCormick</v>
      </c>
      <c r="E2070"/>
    </row>
    <row r="2071" spans="1:5">
      <c r="A2071" s="9" t="s">
        <v>5951</v>
      </c>
      <c r="C2071" s="10" t="str">
        <f t="shared" si="32"/>
        <v>I - Kevin Hutcheson</v>
      </c>
    </row>
    <row r="2072" spans="1:5">
      <c r="A2072" s="48" t="s">
        <v>2053</v>
      </c>
      <c r="C2072" s="10" t="str">
        <f t="shared" si="32"/>
        <v>I - Kevin Mackenzie</v>
      </c>
      <c r="E2072"/>
    </row>
    <row r="2073" spans="1:5">
      <c r="A2073" s="9" t="s">
        <v>5936</v>
      </c>
      <c r="C2073" s="10" t="str">
        <f t="shared" si="32"/>
        <v>I - Kevin McPhee</v>
      </c>
      <c r="E2073"/>
    </row>
    <row r="2074" spans="1:5">
      <c r="A2074" s="48" t="s">
        <v>1611</v>
      </c>
      <c r="C2074" s="10" t="str">
        <f t="shared" si="32"/>
        <v>I - Kibble Education and Care Centre</v>
      </c>
      <c r="E2074"/>
    </row>
    <row r="2075" spans="1:5">
      <c r="A2075" s="9" t="s">
        <v>2169</v>
      </c>
      <c r="C2075" s="10" t="str">
        <f t="shared" si="32"/>
        <v>I - Kieran Heath (Let's Talke About Space)</v>
      </c>
      <c r="E2075"/>
    </row>
    <row r="2076" spans="1:5">
      <c r="A2076" s="9" t="s">
        <v>276</v>
      </c>
      <c r="C2076" s="10" t="str">
        <f t="shared" si="32"/>
        <v>I - Kieran Hurley &amp; AJ Taudevin</v>
      </c>
      <c r="E2076"/>
    </row>
    <row r="2077" spans="1:5">
      <c r="A2077" s="9" t="s">
        <v>2709</v>
      </c>
      <c r="B2077" s="7" t="s">
        <v>374</v>
      </c>
      <c r="C2077" s="10" t="str">
        <f t="shared" si="32"/>
        <v>I - Random Accomplice</v>
      </c>
    </row>
    <row r="2078" spans="1:5">
      <c r="A2078" s="9" t="s">
        <v>6031</v>
      </c>
      <c r="C2078" s="10" t="str">
        <f t="shared" si="32"/>
        <v>I - Kim Edgar</v>
      </c>
    </row>
    <row r="2079" spans="1:5">
      <c r="A2079" s="48" t="s">
        <v>6130</v>
      </c>
      <c r="C2079" s="10" t="str">
        <f t="shared" si="32"/>
        <v>I - Kim Moore</v>
      </c>
    </row>
    <row r="2080" spans="1:5">
      <c r="A2080" s="48" t="s">
        <v>1354</v>
      </c>
      <c r="C2080" s="10" t="str">
        <f t="shared" si="32"/>
        <v>I - Kim Simpson</v>
      </c>
    </row>
    <row r="2081" spans="1:5">
      <c r="A2081" s="9" t="s">
        <v>1541</v>
      </c>
      <c r="C2081" s="10" t="str">
        <f t="shared" si="32"/>
        <v>I - Kim Walker</v>
      </c>
    </row>
    <row r="2082" spans="1:5">
      <c r="A2082" s="9" t="s">
        <v>1918</v>
      </c>
      <c r="C2082" s="10" t="str">
        <f t="shared" si="32"/>
        <v>I - Kingdom Brass</v>
      </c>
    </row>
    <row r="2083" spans="1:5">
      <c r="A2083" s="9" t="s">
        <v>6187</v>
      </c>
      <c r="B2083" s="7" t="s">
        <v>1918</v>
      </c>
      <c r="C2083" s="10" t="str">
        <f t="shared" si="32"/>
        <v>I - Kingdom Brass</v>
      </c>
    </row>
    <row r="2084" spans="1:5">
      <c r="A2084" s="48" t="s">
        <v>961</v>
      </c>
      <c r="C2084" s="10" t="str">
        <f t="shared" si="32"/>
        <v>I - Kingdom Percussion Academy</v>
      </c>
    </row>
    <row r="2085" spans="1:5">
      <c r="A2085" s="9" t="s">
        <v>16889</v>
      </c>
      <c r="C2085" s="10" t="str">
        <f t="shared" si="32"/>
        <v>I - King's Park Brass</v>
      </c>
    </row>
    <row r="2086" spans="1:5">
      <c r="A2086" s="50" t="s">
        <v>1777</v>
      </c>
      <c r="C2086" s="10" t="str">
        <f t="shared" si="32"/>
        <v>I - Kirkcaldy Old Kirk Trust</v>
      </c>
    </row>
    <row r="2087" spans="1:5">
      <c r="A2087" s="9" t="s">
        <v>1403</v>
      </c>
      <c r="C2087" s="10" t="str">
        <f t="shared" si="32"/>
        <v>I - Kirkintilloch Youth Band</v>
      </c>
    </row>
    <row r="2088" spans="1:5">
      <c r="A2088" s="9" t="s">
        <v>1228</v>
      </c>
      <c r="C2088" s="10" t="str">
        <f t="shared" si="32"/>
        <v>I - Kirsteen Macdonald</v>
      </c>
    </row>
    <row r="2089" spans="1:5">
      <c r="A2089" s="9" t="s">
        <v>1692</v>
      </c>
      <c r="C2089" s="10" t="str">
        <f t="shared" si="32"/>
        <v>I - Kirsten Norrie</v>
      </c>
    </row>
    <row r="2090" spans="1:5">
      <c r="A2090" s="9" t="s">
        <v>1164</v>
      </c>
      <c r="C2090" s="10" t="str">
        <f t="shared" si="32"/>
        <v>I - Kirstie Swain (Julie Press Literary Division)</v>
      </c>
    </row>
    <row r="2091" spans="1:5">
      <c r="A2091" s="9" t="s">
        <v>6981</v>
      </c>
      <c r="C2091" s="10" t="str">
        <f t="shared" si="32"/>
        <v>I - Kirstin Innes</v>
      </c>
    </row>
    <row r="2092" spans="1:5">
      <c r="A2092" s="48" t="s">
        <v>6524</v>
      </c>
      <c r="C2092" s="10" t="str">
        <f t="shared" si="32"/>
        <v>I - Kirsty Law</v>
      </c>
    </row>
    <row r="2093" spans="1:5">
      <c r="A2093" s="48" t="s">
        <v>1363</v>
      </c>
      <c r="C2093" s="10" t="str">
        <f t="shared" si="32"/>
        <v>I - Kirsty Thomas</v>
      </c>
    </row>
    <row r="2094" spans="1:5">
      <c r="A2094" s="9" t="s">
        <v>277</v>
      </c>
      <c r="C2094" s="10" t="str">
        <f t="shared" si="32"/>
        <v>I - Kiss The Water Ltd</v>
      </c>
    </row>
    <row r="2095" spans="1:5">
      <c r="A2095" s="9" t="s">
        <v>1934</v>
      </c>
      <c r="C2095" s="10" t="str">
        <f t="shared" si="32"/>
        <v>I - Kitty The Lion</v>
      </c>
      <c r="E2095"/>
    </row>
    <row r="2096" spans="1:5">
      <c r="A2096" s="9" t="s">
        <v>1812</v>
      </c>
      <c r="C2096" s="10" t="str">
        <f t="shared" si="32"/>
        <v>I - Knockengorroch Community Interest Company</v>
      </c>
      <c r="E2096"/>
    </row>
    <row r="2097" spans="1:5">
      <c r="A2097" s="9" t="s">
        <v>7010</v>
      </c>
      <c r="C2097" s="10" t="str">
        <f t="shared" si="32"/>
        <v>I - Ko Lik Films Ltd</v>
      </c>
      <c r="E2097"/>
    </row>
    <row r="2098" spans="1:5">
      <c r="A2098" s="48" t="s">
        <v>2341</v>
      </c>
      <c r="B2098" s="7" t="s">
        <v>7010</v>
      </c>
      <c r="C2098" s="10" t="str">
        <f t="shared" si="32"/>
        <v>I - Ko Lik Films Ltd</v>
      </c>
      <c r="E2098"/>
    </row>
    <row r="2099" spans="1:5">
      <c r="A2099" s="9" t="s">
        <v>6595</v>
      </c>
      <c r="C2099" s="10" t="str">
        <f t="shared" si="32"/>
        <v>I - Koco Drama Ltd</v>
      </c>
    </row>
    <row r="2100" spans="1:5">
      <c r="A2100" s="48" t="s">
        <v>2531</v>
      </c>
      <c r="C2100" s="10" t="str">
        <f t="shared" si="32"/>
        <v>I - Koestler Trust</v>
      </c>
      <c r="E2100"/>
    </row>
    <row r="2101" spans="1:5">
      <c r="A2101" s="9" t="s">
        <v>17087</v>
      </c>
      <c r="C2101" s="10" t="str">
        <f t="shared" si="32"/>
        <v>I - KOR! Records CIC</v>
      </c>
    </row>
    <row r="2102" spans="1:5">
      <c r="A2102" s="50" t="s">
        <v>1693</v>
      </c>
      <c r="C2102" s="10" t="str">
        <f t="shared" si="32"/>
        <v>I - Kristian Smith</v>
      </c>
    </row>
    <row r="2103" spans="1:5">
      <c r="A2103" s="9" t="s">
        <v>1612</v>
      </c>
      <c r="C2103" s="10" t="str">
        <f t="shared" si="32"/>
        <v>I - Kunsthalle Basel</v>
      </c>
    </row>
    <row r="2104" spans="1:5">
      <c r="A2104" s="9" t="s">
        <v>5970</v>
      </c>
      <c r="C2104" s="10" t="str">
        <f t="shared" si="32"/>
        <v>I - Kwame Barfour-Osei</v>
      </c>
      <c r="E2104"/>
    </row>
    <row r="2105" spans="1:5">
      <c r="A2105" s="48" t="s">
        <v>278</v>
      </c>
      <c r="C2105" s="10" t="str">
        <f t="shared" si="32"/>
        <v>I - La Banda Ltd</v>
      </c>
      <c r="E2105"/>
    </row>
    <row r="2106" spans="1:5">
      <c r="A2106" s="9" t="s">
        <v>17684</v>
      </c>
      <c r="C2106" s="10" t="str">
        <f t="shared" si="32"/>
        <v>I - La Belle Allee Productions Ltd</v>
      </c>
    </row>
    <row r="2107" spans="1:5">
      <c r="A2107" s="50" t="s">
        <v>1950</v>
      </c>
      <c r="C2107" s="10" t="str">
        <f t="shared" si="32"/>
        <v>I - Ladyfest Glasgow</v>
      </c>
      <c r="E2107"/>
    </row>
    <row r="2108" spans="1:5">
      <c r="A2108" s="9" t="s">
        <v>6006</v>
      </c>
      <c r="C2108" s="10" t="str">
        <f t="shared" si="32"/>
        <v>I - Lake of Stars Ltd</v>
      </c>
      <c r="E2108"/>
    </row>
    <row r="2109" spans="1:5">
      <c r="A2109" s="48" t="s">
        <v>1229</v>
      </c>
      <c r="C2109" s="10" t="str">
        <f t="shared" si="32"/>
        <v>I - Lake of Stars Ltd (Will Jameson)</v>
      </c>
      <c r="E2109"/>
    </row>
    <row r="2110" spans="1:5">
      <c r="A2110" s="9" t="s">
        <v>1230</v>
      </c>
      <c r="C2110" s="10" t="str">
        <f t="shared" si="32"/>
        <v>I - Lalitha Rajan</v>
      </c>
      <c r="E2110"/>
    </row>
    <row r="2111" spans="1:5">
      <c r="A2111" s="9" t="s">
        <v>1320</v>
      </c>
      <c r="B2111" s="7" t="s">
        <v>1230</v>
      </c>
      <c r="C2111" s="10" t="str">
        <f t="shared" si="32"/>
        <v>I - Lalitha Rajan</v>
      </c>
      <c r="E2111"/>
    </row>
    <row r="2112" spans="1:5">
      <c r="A2112" s="9" t="s">
        <v>6169</v>
      </c>
      <c r="C2112" s="10" t="str">
        <f t="shared" si="32"/>
        <v>I - Lamp House Music</v>
      </c>
    </row>
    <row r="2113" spans="1:5">
      <c r="A2113" s="48" t="s">
        <v>1364</v>
      </c>
      <c r="B2113" s="7" t="s">
        <v>6169</v>
      </c>
      <c r="C2113" s="10" t="str">
        <f t="shared" si="32"/>
        <v>I - Lamp House Music</v>
      </c>
    </row>
    <row r="2114" spans="1:5">
      <c r="A2114" s="9" t="s">
        <v>279</v>
      </c>
      <c r="C2114" s="10" t="str">
        <f t="shared" si="32"/>
        <v>I - Lamp of Lothian Trust</v>
      </c>
    </row>
    <row r="2115" spans="1:5">
      <c r="A2115" s="9" t="s">
        <v>704</v>
      </c>
      <c r="C2115" s="10" t="str">
        <f t="shared" ref="C2115:C2178" si="33">IF(LEN(TRIM(CLEAN($B:$B)))&gt;0,TRIM(CLEAN($B:$B)),TRIM(CLEAN($A:$A)))</f>
        <v>I - Lanarkshire Guitar &amp; Mandolin Association</v>
      </c>
    </row>
    <row r="2116" spans="1:5">
      <c r="A2116" s="9" t="s">
        <v>798</v>
      </c>
      <c r="C2116" s="10" t="str">
        <f t="shared" si="33"/>
        <v>I - Lane Studio</v>
      </c>
    </row>
    <row r="2117" spans="1:5">
      <c r="A2117" s="9" t="s">
        <v>1980</v>
      </c>
      <c r="C2117" s="10" t="str">
        <f t="shared" si="33"/>
        <v>I - Lansdowne Productions</v>
      </c>
    </row>
    <row r="2118" spans="1:5">
      <c r="A2118" s="9" t="s">
        <v>6924</v>
      </c>
      <c r="B2118" s="7" t="s">
        <v>1980</v>
      </c>
      <c r="C2118" s="10" t="str">
        <f t="shared" si="33"/>
        <v>I - Lansdowne Productions</v>
      </c>
    </row>
    <row r="2119" spans="1:5">
      <c r="A2119" s="48" t="s">
        <v>1321</v>
      </c>
      <c r="C2119" s="10" t="str">
        <f t="shared" si="33"/>
        <v>I - Lanua Movement &amp; Improvisation (Merav Israel)</v>
      </c>
    </row>
    <row r="2120" spans="1:5">
      <c r="A2120" s="9" t="s">
        <v>6106</v>
      </c>
      <c r="C2120" s="10" t="str">
        <f t="shared" si="33"/>
        <v>I - Lara Scobie</v>
      </c>
    </row>
    <row r="2121" spans="1:5">
      <c r="A2121" s="48" t="s">
        <v>5857</v>
      </c>
      <c r="C2121" s="10" t="str">
        <f t="shared" si="33"/>
        <v>I - Largs Youth Theatre Ltd</v>
      </c>
      <c r="E2121"/>
    </row>
    <row r="2122" spans="1:5">
      <c r="A2122" s="48" t="s">
        <v>2236</v>
      </c>
      <c r="C2122" s="10" t="str">
        <f t="shared" si="33"/>
        <v>I - Lateral Lab (Elizabeth Ogilvie)</v>
      </c>
      <c r="E2122"/>
    </row>
    <row r="2123" spans="1:5">
      <c r="A2123" s="9" t="s">
        <v>6882</v>
      </c>
      <c r="C2123" s="10" t="str">
        <f t="shared" si="33"/>
        <v>I - Lau Scotland Limited</v>
      </c>
      <c r="E2123"/>
    </row>
    <row r="2124" spans="1:5">
      <c r="A2124" s="48" t="s">
        <v>2697</v>
      </c>
      <c r="C2124" s="10" t="str">
        <f t="shared" si="33"/>
        <v>I - Lau-Land (Aidan OÔÇÖRourke)</v>
      </c>
      <c r="E2124"/>
    </row>
    <row r="2125" spans="1:5">
      <c r="A2125" s="9" t="s">
        <v>874</v>
      </c>
      <c r="C2125" s="10" t="str">
        <f t="shared" si="33"/>
        <v>I - Laura Aldridge</v>
      </c>
      <c r="E2125"/>
    </row>
    <row r="2126" spans="1:5">
      <c r="A2126" s="9" t="s">
        <v>2610</v>
      </c>
      <c r="C2126" s="10" t="str">
        <f t="shared" si="33"/>
        <v>I - Laura Hamilton</v>
      </c>
      <c r="E2126"/>
    </row>
    <row r="2127" spans="1:5">
      <c r="A2127" s="9" t="s">
        <v>1761</v>
      </c>
      <c r="C2127" s="10" t="str">
        <f t="shared" si="33"/>
        <v>I - Laura Johnston</v>
      </c>
      <c r="E2127"/>
    </row>
    <row r="2128" spans="1:5">
      <c r="A2128" s="9" t="s">
        <v>6704</v>
      </c>
      <c r="C2128" s="10" t="str">
        <f t="shared" si="33"/>
        <v>I - Laura Lam</v>
      </c>
    </row>
    <row r="2129" spans="1:5">
      <c r="A2129" s="48" t="s">
        <v>2093</v>
      </c>
      <c r="C2129" s="10" t="str">
        <f t="shared" si="33"/>
        <v>I - Laura Macdonald</v>
      </c>
    </row>
    <row r="2130" spans="1:5">
      <c r="A2130" s="9" t="s">
        <v>5976</v>
      </c>
      <c r="C2130" s="10" t="str">
        <f t="shared" si="33"/>
        <v>I - Laura Mandleberg</v>
      </c>
      <c r="E2130"/>
    </row>
    <row r="2131" spans="1:5">
      <c r="A2131" s="48" t="s">
        <v>5914</v>
      </c>
      <c r="C2131" s="10" t="str">
        <f t="shared" si="33"/>
        <v>I - Laura Spring</v>
      </c>
      <c r="E2131"/>
    </row>
    <row r="2132" spans="1:5">
      <c r="A2132" s="48" t="s">
        <v>1131</v>
      </c>
      <c r="C2132" s="10" t="str">
        <f t="shared" si="33"/>
        <v>I - Laura Yuile</v>
      </c>
    </row>
    <row r="2133" spans="1:5">
      <c r="A2133" s="9" t="s">
        <v>1996</v>
      </c>
      <c r="C2133" s="10" t="str">
        <f t="shared" si="33"/>
        <v>I - Laura-Beth Salter</v>
      </c>
      <c r="E2133"/>
    </row>
    <row r="2134" spans="1:5">
      <c r="A2134" s="9" t="s">
        <v>1029</v>
      </c>
      <c r="C2134" s="10" t="str">
        <f t="shared" si="33"/>
        <v>I - Lauren Gault</v>
      </c>
      <c r="E2134"/>
    </row>
    <row r="2135" spans="1:5">
      <c r="A2135" s="9" t="s">
        <v>1001</v>
      </c>
      <c r="C2135" s="10" t="str">
        <f t="shared" si="33"/>
        <v>I - Lauren MacColl</v>
      </c>
      <c r="E2135"/>
    </row>
    <row r="2136" spans="1:5">
      <c r="A2136" s="9" t="s">
        <v>799</v>
      </c>
      <c r="C2136" s="10" t="str">
        <f t="shared" si="33"/>
        <v>I - Lauren Printy Currie</v>
      </c>
      <c r="E2136"/>
    </row>
    <row r="2137" spans="1:5">
      <c r="A2137" s="9" t="s">
        <v>280</v>
      </c>
      <c r="C2137" s="10" t="str">
        <f t="shared" si="33"/>
        <v>I - LBP OUTLANDER LTD</v>
      </c>
    </row>
    <row r="2138" spans="1:5">
      <c r="A2138" s="9" t="s">
        <v>17013</v>
      </c>
      <c r="C2138" s="10" t="str">
        <f t="shared" si="33"/>
        <v>I - LBP Outlander Series 2 Ltd</v>
      </c>
    </row>
    <row r="2139" spans="1:5">
      <c r="A2139" s="50" t="s">
        <v>6776</v>
      </c>
      <c r="C2139" s="10" t="str">
        <f t="shared" si="33"/>
        <v>I - Le Petit Monde</v>
      </c>
    </row>
    <row r="2140" spans="1:5">
      <c r="A2140" s="48" t="s">
        <v>1103</v>
      </c>
      <c r="C2140" s="10" t="str">
        <f t="shared" si="33"/>
        <v>I - Lee Holland</v>
      </c>
    </row>
    <row r="2141" spans="1:5">
      <c r="A2141" s="9" t="s">
        <v>1785</v>
      </c>
      <c r="C2141" s="10" t="str">
        <f t="shared" si="33"/>
        <v>I - Leigh French (Variant)</v>
      </c>
    </row>
    <row r="2142" spans="1:5">
      <c r="A2142" s="9" t="s">
        <v>2073</v>
      </c>
      <c r="C2142" s="10" t="str">
        <f t="shared" si="33"/>
        <v>I - Leighton Jones</v>
      </c>
    </row>
    <row r="2143" spans="1:5">
      <c r="A2143" s="9" t="s">
        <v>2253</v>
      </c>
      <c r="B2143" s="7" t="s">
        <v>1463</v>
      </c>
      <c r="C2143" s="10" t="str">
        <f t="shared" si="33"/>
        <v>I - Leisure and Culture Dundee</v>
      </c>
      <c r="E2143"/>
    </row>
    <row r="2144" spans="1:5">
      <c r="A2144" s="9" t="s">
        <v>1463</v>
      </c>
      <c r="C2144" s="10" t="str">
        <f t="shared" si="33"/>
        <v>I - Leisure and Culture Dundee</v>
      </c>
      <c r="E2144"/>
    </row>
    <row r="2145" spans="1:5">
      <c r="A2145" s="9" t="s">
        <v>2278</v>
      </c>
      <c r="C2145" s="10" t="str">
        <f t="shared" si="33"/>
        <v>I - Lennoxlove Book Festival (Nicky Stonehill)</v>
      </c>
      <c r="E2145"/>
    </row>
    <row r="2146" spans="1:5">
      <c r="A2146" s="9" t="s">
        <v>1231</v>
      </c>
      <c r="C2146" s="10" t="str">
        <f t="shared" si="33"/>
        <v>I - Leo Forde</v>
      </c>
      <c r="E2146"/>
    </row>
    <row r="2147" spans="1:5">
      <c r="A2147" s="9" t="s">
        <v>1365</v>
      </c>
      <c r="C2147" s="10" t="str">
        <f t="shared" si="33"/>
        <v>I - Lesley Harrison</v>
      </c>
      <c r="E2147"/>
    </row>
    <row r="2148" spans="1:5">
      <c r="A2148" s="9" t="s">
        <v>6283</v>
      </c>
      <c r="C2148" s="10" t="str">
        <f t="shared" si="33"/>
        <v>I - Lesley Young</v>
      </c>
      <c r="E2148"/>
    </row>
    <row r="2149" spans="1:5">
      <c r="A2149" s="48" t="s">
        <v>6586</v>
      </c>
      <c r="C2149" s="10" t="str">
        <f t="shared" si="33"/>
        <v>I - Levenmouth Group Development Group</v>
      </c>
    </row>
    <row r="2150" spans="1:5">
      <c r="A2150" s="48" t="s">
        <v>1464</v>
      </c>
      <c r="C2150" s="10" t="str">
        <f t="shared" si="33"/>
        <v>I - Lewis Hetherington</v>
      </c>
      <c r="E2150"/>
    </row>
    <row r="2151" spans="1:5">
      <c r="A2151" s="9" t="s">
        <v>281</v>
      </c>
      <c r="C2151" s="10" t="str">
        <f t="shared" si="33"/>
        <v>I - LGBT Youth Scotland</v>
      </c>
      <c r="E2151"/>
    </row>
    <row r="2152" spans="1:5">
      <c r="A2152" s="9" t="s">
        <v>6596</v>
      </c>
      <c r="C2152" s="10" t="str">
        <f t="shared" si="33"/>
        <v>I - Liam Baker</v>
      </c>
      <c r="E2152"/>
    </row>
    <row r="2153" spans="1:5">
      <c r="A2153" s="48" t="s">
        <v>17185</v>
      </c>
      <c r="C2153" s="10" t="str">
        <f t="shared" si="33"/>
        <v>I - Lichen Films Ltd</v>
      </c>
    </row>
    <row r="2154" spans="1:5">
      <c r="A2154" s="50" t="s">
        <v>282</v>
      </c>
      <c r="C2154" s="10" t="str">
        <f t="shared" si="33"/>
        <v>I - LightGeist Ltd</v>
      </c>
      <c r="E2154"/>
    </row>
    <row r="2155" spans="1:5">
      <c r="A2155" s="9" t="s">
        <v>5897</v>
      </c>
      <c r="B2155" s="7" t="s">
        <v>283</v>
      </c>
      <c r="C2155" s="10" t="str">
        <f t="shared" si="33"/>
        <v>I - Limielight</v>
      </c>
      <c r="E2155"/>
    </row>
    <row r="2156" spans="1:5">
      <c r="A2156" s="48" t="s">
        <v>283</v>
      </c>
      <c r="C2156" s="10" t="str">
        <f t="shared" si="33"/>
        <v>I - Limielight</v>
      </c>
      <c r="E2156"/>
    </row>
    <row r="2157" spans="1:5">
      <c r="A2157" s="9" t="s">
        <v>1802</v>
      </c>
      <c r="C2157" s="10" t="str">
        <f t="shared" si="33"/>
        <v>I - Limousine Bull</v>
      </c>
      <c r="E2157"/>
    </row>
    <row r="2158" spans="1:5">
      <c r="A2158" s="9" t="s">
        <v>6832</v>
      </c>
      <c r="C2158" s="10" t="str">
        <f t="shared" si="33"/>
        <v>I - Linda Green</v>
      </c>
    </row>
    <row r="2159" spans="1:5">
      <c r="A2159" s="48" t="s">
        <v>2237</v>
      </c>
      <c r="C2159" s="10" t="str">
        <f t="shared" si="33"/>
        <v>I - Lindsay Brown</v>
      </c>
      <c r="E2159"/>
    </row>
    <row r="2160" spans="1:5">
      <c r="A2160" s="9" t="s">
        <v>2349</v>
      </c>
      <c r="C2160" s="10" t="str">
        <f t="shared" si="33"/>
        <v>I - Lindsay Dunbar</v>
      </c>
    </row>
    <row r="2161" spans="1:5">
      <c r="A2161" s="9" t="s">
        <v>837</v>
      </c>
      <c r="C2161" s="10" t="str">
        <f t="shared" si="33"/>
        <v>I - Linsey Young</v>
      </c>
    </row>
    <row r="2162" spans="1:5">
      <c r="A2162" s="9" t="s">
        <v>1494</v>
      </c>
      <c r="C2162" s="10" t="str">
        <f t="shared" si="33"/>
        <v>I - Lisa Sangster Claire Halleran</v>
      </c>
    </row>
    <row r="2163" spans="1:5">
      <c r="A2163" s="9" t="s">
        <v>2611</v>
      </c>
      <c r="C2163" s="10" t="str">
        <f t="shared" si="33"/>
        <v>I - Lisa Whytock (Showcase Scotland)</v>
      </c>
    </row>
    <row r="2164" spans="1:5">
      <c r="A2164" s="9" t="s">
        <v>284</v>
      </c>
      <c r="C2164" s="10" t="str">
        <f t="shared" si="33"/>
        <v>I - Lithium Pictures Ltd</v>
      </c>
    </row>
    <row r="2165" spans="1:5">
      <c r="A2165" s="9" t="s">
        <v>2613</v>
      </c>
      <c r="C2165" s="10" t="str">
        <f t="shared" si="33"/>
        <v>I - Little Eye (Malcolm Blair)</v>
      </c>
    </row>
    <row r="2166" spans="1:5">
      <c r="A2166" s="9" t="s">
        <v>1002</v>
      </c>
      <c r="C2166" s="10" t="str">
        <f t="shared" si="33"/>
        <v>I - Littlewhitehead</v>
      </c>
      <c r="E2166"/>
    </row>
    <row r="2167" spans="1:5">
      <c r="A2167" s="9" t="s">
        <v>2407</v>
      </c>
      <c r="C2167" s="10" t="str">
        <f t="shared" si="33"/>
        <v>I - Live Music Now</v>
      </c>
      <c r="E2167"/>
    </row>
    <row r="2168" spans="1:5">
      <c r="A2168" s="9" t="s">
        <v>6054</v>
      </c>
      <c r="B2168" s="7" t="s">
        <v>2407</v>
      </c>
      <c r="C2168" s="10" t="str">
        <f t="shared" si="33"/>
        <v>I - Live Music Now</v>
      </c>
      <c r="E2168"/>
    </row>
    <row r="2169" spans="1:5">
      <c r="A2169" s="48" t="s">
        <v>285</v>
      </c>
      <c r="B2169" s="7" t="s">
        <v>2407</v>
      </c>
      <c r="C2169" s="10" t="str">
        <f t="shared" si="33"/>
        <v>I - Live Music Now</v>
      </c>
      <c r="E2169"/>
    </row>
    <row r="2170" spans="1:5">
      <c r="A2170" s="9" t="s">
        <v>677</v>
      </c>
      <c r="C2170" s="10" t="str">
        <f t="shared" si="33"/>
        <v>I - Liz Niven</v>
      </c>
      <c r="E2170"/>
    </row>
    <row r="2171" spans="1:5">
      <c r="A2171" s="9" t="s">
        <v>6777</v>
      </c>
      <c r="C2171" s="10" t="str">
        <f t="shared" si="33"/>
        <v>I - Lloyd Meredith - Randolph's Leap</v>
      </c>
      <c r="E2171"/>
    </row>
    <row r="2172" spans="1:5">
      <c r="A2172" s="48" t="s">
        <v>2356</v>
      </c>
      <c r="C2172" s="10" t="str">
        <f t="shared" si="33"/>
        <v>I - Loch Lomond &amp; The Trossachs National Park</v>
      </c>
      <c r="E2172"/>
    </row>
    <row r="2173" spans="1:5">
      <c r="A2173" s="9" t="s">
        <v>7011</v>
      </c>
      <c r="B2173" s="7" t="s">
        <v>2356</v>
      </c>
      <c r="C2173" s="10" t="str">
        <f t="shared" si="33"/>
        <v>I - Loch Lomond &amp; The Trossachs National Park</v>
      </c>
      <c r="E2173"/>
    </row>
    <row r="2174" spans="1:5">
      <c r="A2174" s="48" t="s">
        <v>2266</v>
      </c>
      <c r="C2174" s="10" t="str">
        <f t="shared" si="33"/>
        <v>I - Lochalsh Arts Network (Mary McBeth)</v>
      </c>
    </row>
    <row r="2175" spans="1:5">
      <c r="A2175" s="9" t="s">
        <v>286</v>
      </c>
      <c r="C2175" s="10" t="str">
        <f t="shared" si="33"/>
        <v>I - Lochandale</v>
      </c>
      <c r="E2175"/>
    </row>
    <row r="2176" spans="1:5">
      <c r="A2176" s="9" t="s">
        <v>287</v>
      </c>
      <c r="B2176" s="7" t="s">
        <v>286</v>
      </c>
      <c r="C2176" s="10" t="str">
        <f t="shared" si="33"/>
        <v>I - Lochandale</v>
      </c>
      <c r="E2176"/>
    </row>
    <row r="2177" spans="1:3">
      <c r="A2177" s="9" t="s">
        <v>5973</v>
      </c>
      <c r="C2177" s="10" t="str">
        <f t="shared" si="33"/>
        <v>I - Loic Galet-Lalande</v>
      </c>
    </row>
    <row r="2178" spans="1:3">
      <c r="A2178" s="48" t="s">
        <v>6759</v>
      </c>
      <c r="C2178" s="10" t="str">
        <f t="shared" si="33"/>
        <v>I - Lonely Souls Disco</v>
      </c>
    </row>
    <row r="2179" spans="1:3">
      <c r="A2179" s="48" t="s">
        <v>1840</v>
      </c>
      <c r="C2179" s="10" t="str">
        <f t="shared" ref="C2179:C2242" si="34">IF(LEN(TRIM(CLEAN($B:$B)))&gt;0,TRIM(CLEAN($B:$B)),TRIM(CLEAN($A:$A)))</f>
        <v>I - Long Lunch</v>
      </c>
    </row>
    <row r="2180" spans="1:3">
      <c r="A2180" s="9" t="s">
        <v>2396</v>
      </c>
      <c r="C2180" s="10" t="str">
        <f t="shared" si="34"/>
        <v>I - Lori Watson</v>
      </c>
    </row>
    <row r="2181" spans="1:3">
      <c r="A2181" s="9" t="s">
        <v>6792</v>
      </c>
      <c r="B2181" s="7" t="s">
        <v>2396</v>
      </c>
      <c r="C2181" s="10" t="str">
        <f t="shared" si="34"/>
        <v>I - Lori Watson</v>
      </c>
    </row>
    <row r="2182" spans="1:3">
      <c r="A2182" s="48" t="s">
        <v>875</v>
      </c>
      <c r="C2182" s="10" t="str">
        <f t="shared" si="34"/>
        <v>I - Lorna Duguid</v>
      </c>
    </row>
    <row r="2183" spans="1:3">
      <c r="A2183" s="9" t="s">
        <v>610</v>
      </c>
      <c r="C2183" s="10" t="str">
        <f t="shared" si="34"/>
        <v>I - Lorna MacIntyre</v>
      </c>
    </row>
    <row r="2184" spans="1:3">
      <c r="A2184" s="9" t="s">
        <v>6833</v>
      </c>
      <c r="C2184" s="10" t="str">
        <f t="shared" si="34"/>
        <v>I - Lorna Macintyre (Main Contact), Anthea Hamilton, Ral</v>
      </c>
    </row>
    <row r="2185" spans="1:3">
      <c r="A2185" s="48" t="s">
        <v>1862</v>
      </c>
      <c r="C2185" s="10" t="str">
        <f t="shared" si="34"/>
        <v>I - Lorna Reid</v>
      </c>
    </row>
    <row r="2186" spans="1:3">
      <c r="A2186" s="9" t="s">
        <v>1496</v>
      </c>
      <c r="C2186" s="10" t="str">
        <f t="shared" si="34"/>
        <v>I - Lorraine McCauley</v>
      </c>
    </row>
    <row r="2187" spans="1:3">
      <c r="A2187" s="9" t="s">
        <v>1495</v>
      </c>
      <c r="C2187" s="10" t="str">
        <f t="shared" si="34"/>
        <v>I - Lorraine Robson</v>
      </c>
    </row>
    <row r="2188" spans="1:3">
      <c r="A2188" s="9" t="s">
        <v>987</v>
      </c>
      <c r="C2188" s="10" t="str">
        <f t="shared" si="34"/>
        <v>I - Lothian NHS Board</v>
      </c>
    </row>
    <row r="2189" spans="1:3">
      <c r="A2189" s="9" t="s">
        <v>5937</v>
      </c>
      <c r="C2189" s="10" t="str">
        <f t="shared" si="34"/>
        <v>I - Lotte Gertz</v>
      </c>
    </row>
    <row r="2190" spans="1:3">
      <c r="A2190" s="48" t="s">
        <v>2397</v>
      </c>
      <c r="C2190" s="10" t="str">
        <f t="shared" si="34"/>
        <v>I - Lotus Project, The</v>
      </c>
    </row>
    <row r="2191" spans="1:3">
      <c r="A2191" s="9" t="s">
        <v>962</v>
      </c>
      <c r="C2191" s="10" t="str">
        <f t="shared" si="34"/>
        <v>I - Louisa Waugh</v>
      </c>
    </row>
    <row r="2192" spans="1:3">
      <c r="A2192" s="9" t="s">
        <v>1497</v>
      </c>
      <c r="C2192" s="10" t="str">
        <f t="shared" si="34"/>
        <v>I - Louise Ahl</v>
      </c>
    </row>
    <row r="2193" spans="1:5">
      <c r="A2193" s="9" t="s">
        <v>6859</v>
      </c>
      <c r="C2193" s="10" t="str">
        <f t="shared" si="34"/>
        <v>I - Louise Bichan</v>
      </c>
    </row>
    <row r="2194" spans="1:5">
      <c r="A2194" s="48" t="s">
        <v>6216</v>
      </c>
      <c r="C2194" s="10" t="str">
        <f t="shared" si="34"/>
        <v>I - Louise Brodie</v>
      </c>
      <c r="E2194"/>
    </row>
    <row r="2195" spans="1:5">
      <c r="A2195" s="48" t="s">
        <v>6860</v>
      </c>
      <c r="C2195" s="10" t="str">
        <f t="shared" si="34"/>
        <v>I - Louise Hopkins</v>
      </c>
    </row>
    <row r="2196" spans="1:5">
      <c r="A2196" s="48" t="s">
        <v>6197</v>
      </c>
      <c r="C2196" s="10" t="str">
        <f t="shared" si="34"/>
        <v>I - Louise Macdonald</v>
      </c>
      <c r="E2196"/>
    </row>
    <row r="2197" spans="1:5">
      <c r="A2197" s="48" t="s">
        <v>1778</v>
      </c>
      <c r="C2197" s="10" t="str">
        <f t="shared" si="34"/>
        <v>I - Louise Marshall</v>
      </c>
      <c r="E2197"/>
    </row>
    <row r="2198" spans="1:5">
      <c r="A2198" s="9" t="s">
        <v>1919</v>
      </c>
      <c r="C2198" s="10" t="str">
        <f t="shared" si="34"/>
        <v>I - Louise Quinn</v>
      </c>
      <c r="E2198"/>
    </row>
    <row r="2199" spans="1:5">
      <c r="A2199" s="9" t="s">
        <v>6076</v>
      </c>
      <c r="C2199" s="10" t="str">
        <f t="shared" si="34"/>
        <v>I - Louise Schmid</v>
      </c>
    </row>
    <row r="2200" spans="1:5">
      <c r="A2200" s="48" t="s">
        <v>288</v>
      </c>
      <c r="C2200" s="10" t="str">
        <f t="shared" si="34"/>
        <v>I - LouMcLou Films Ltd</v>
      </c>
      <c r="E2200"/>
    </row>
    <row r="2201" spans="1:5">
      <c r="A2201" s="9" t="s">
        <v>1003</v>
      </c>
      <c r="C2201" s="10" t="str">
        <f t="shared" si="34"/>
        <v>I - Lowri Potts</v>
      </c>
      <c r="E2201"/>
    </row>
    <row r="2202" spans="1:5">
      <c r="A2202" s="9" t="s">
        <v>2144</v>
      </c>
      <c r="B2202" s="7" t="s">
        <v>1003</v>
      </c>
      <c r="C2202" s="10" t="str">
        <f t="shared" si="34"/>
        <v>I - Lowri Potts</v>
      </c>
    </row>
    <row r="2203" spans="1:5">
      <c r="A2203" s="9" t="s">
        <v>1448</v>
      </c>
      <c r="C2203" s="10" t="str">
        <f t="shared" si="34"/>
        <v>I - Lu Kemp</v>
      </c>
    </row>
    <row r="2204" spans="1:5">
      <c r="A2204" s="9" t="s">
        <v>2632</v>
      </c>
      <c r="B2204" s="7" t="s">
        <v>1448</v>
      </c>
      <c r="C2204" s="10" t="str">
        <f t="shared" si="34"/>
        <v>I - Lu Kemp</v>
      </c>
    </row>
    <row r="2205" spans="1:5">
      <c r="A2205" s="9" t="s">
        <v>289</v>
      </c>
      <c r="C2205" s="10" t="str">
        <f t="shared" si="34"/>
        <v>I - Luath Press Ltd</v>
      </c>
    </row>
    <row r="2206" spans="1:5">
      <c r="A2206" s="9" t="s">
        <v>1232</v>
      </c>
      <c r="C2206" s="10" t="str">
        <f t="shared" si="34"/>
        <v>I - Lucy Gaizely</v>
      </c>
    </row>
    <row r="2207" spans="1:5">
      <c r="A2207" s="9" t="s">
        <v>1640</v>
      </c>
      <c r="C2207" s="10" t="str">
        <f t="shared" si="34"/>
        <v>I - Lucy Juckes</v>
      </c>
    </row>
    <row r="2208" spans="1:5">
      <c r="A2208" s="9" t="s">
        <v>6225</v>
      </c>
      <c r="C2208" s="10" t="str">
        <f t="shared" si="34"/>
        <v>I - Lucy Mason</v>
      </c>
    </row>
    <row r="2209" spans="1:5">
      <c r="A2209" s="48" t="s">
        <v>290</v>
      </c>
      <c r="C2209" s="10" t="str">
        <f t="shared" si="34"/>
        <v>I - Lucy McEachan</v>
      </c>
    </row>
    <row r="2210" spans="1:5">
      <c r="A2210" s="9" t="s">
        <v>2428</v>
      </c>
      <c r="C2210" s="10" t="str">
        <f t="shared" si="34"/>
        <v>I - Lucy Skaer</v>
      </c>
    </row>
    <row r="2211" spans="1:5">
      <c r="A2211" s="9" t="s">
        <v>1656</v>
      </c>
      <c r="C2211" s="10" t="str">
        <f t="shared" si="34"/>
        <v>I - Ludometrics Ltd</v>
      </c>
    </row>
    <row r="2212" spans="1:5">
      <c r="A2212" s="9" t="s">
        <v>291</v>
      </c>
      <c r="C2212" s="10" t="str">
        <f t="shared" si="34"/>
        <v>I - Ludus Baroque</v>
      </c>
      <c r="E2212"/>
    </row>
    <row r="2213" spans="1:5">
      <c r="A2213" s="9" t="s">
        <v>1762</v>
      </c>
      <c r="C2213" s="10" t="str">
        <f t="shared" si="34"/>
        <v>I - Luke Cooke-Yarborough</v>
      </c>
      <c r="E2213"/>
    </row>
    <row r="2214" spans="1:5">
      <c r="A2214" s="9" t="s">
        <v>2124</v>
      </c>
      <c r="C2214" s="10" t="str">
        <f t="shared" si="34"/>
        <v>I - Luke Daniels</v>
      </c>
    </row>
    <row r="2215" spans="1:5">
      <c r="A2215" s="9" t="s">
        <v>6834</v>
      </c>
      <c r="C2215" s="10" t="str">
        <f t="shared" si="34"/>
        <v>I - Luke Fowler</v>
      </c>
      <c r="E2215"/>
    </row>
    <row r="2216" spans="1:5">
      <c r="A2216" s="48" t="s">
        <v>6170</v>
      </c>
      <c r="C2216" s="10" t="str">
        <f t="shared" si="34"/>
        <v>I - LUMA3D Interactive</v>
      </c>
      <c r="E2216"/>
    </row>
    <row r="2217" spans="1:5">
      <c r="A2217" s="48" t="s">
        <v>5898</v>
      </c>
      <c r="C2217" s="10" t="str">
        <f t="shared" si="34"/>
        <v>I - Luminate</v>
      </c>
      <c r="E2217"/>
    </row>
    <row r="2218" spans="1:5">
      <c r="A2218" s="48" t="s">
        <v>1841</v>
      </c>
      <c r="B2218" s="7" t="s">
        <v>292</v>
      </c>
      <c r="C2218" s="10" t="str">
        <f t="shared" si="34"/>
        <v>I - Lung Ha's Theatre Company</v>
      </c>
      <c r="E2218"/>
    </row>
    <row r="2219" spans="1:5">
      <c r="A2219" s="9" t="s">
        <v>292</v>
      </c>
      <c r="C2219" s="10" t="str">
        <f t="shared" si="34"/>
        <v>I - Lung Ha's Theatre Company</v>
      </c>
      <c r="E2219"/>
    </row>
    <row r="2220" spans="1:5">
      <c r="A2220" s="9" t="s">
        <v>293</v>
      </c>
      <c r="C2220" s="10" t="str">
        <f t="shared" si="34"/>
        <v>I - LUX</v>
      </c>
    </row>
    <row r="2221" spans="1:5">
      <c r="A2221" s="9" t="s">
        <v>1104</v>
      </c>
      <c r="C2221" s="10" t="str">
        <f t="shared" si="34"/>
        <v>I - Lyndsay Mann</v>
      </c>
      <c r="E2221"/>
    </row>
    <row r="2222" spans="1:5">
      <c r="A2222" s="9" t="s">
        <v>6007</v>
      </c>
      <c r="C2222" s="10" t="str">
        <f t="shared" si="34"/>
        <v>I - Lynsey Walters</v>
      </c>
      <c r="E2222"/>
    </row>
    <row r="2223" spans="1:5">
      <c r="A2223" s="48" t="s">
        <v>294</v>
      </c>
      <c r="C2223" s="10" t="str">
        <f t="shared" si="34"/>
        <v>I - Lyra Theatre</v>
      </c>
      <c r="E2223"/>
    </row>
    <row r="2224" spans="1:5">
      <c r="A2224" s="9" t="s">
        <v>295</v>
      </c>
      <c r="C2224" s="10" t="str">
        <f t="shared" si="34"/>
        <v>I - Lyth Arts Centre</v>
      </c>
    </row>
    <row r="2225" spans="1:5">
      <c r="A2225" s="9" t="s">
        <v>6651</v>
      </c>
      <c r="C2225" s="10" t="str">
        <f t="shared" si="34"/>
        <v>I - Macastory</v>
      </c>
      <c r="E2225"/>
    </row>
    <row r="2226" spans="1:5">
      <c r="A2226" s="48" t="s">
        <v>1813</v>
      </c>
      <c r="C2226" s="10" t="str">
        <f t="shared" si="34"/>
        <v>I - Macphail Centre</v>
      </c>
    </row>
    <row r="2227" spans="1:5">
      <c r="A2227" s="9" t="s">
        <v>296</v>
      </c>
      <c r="C2227" s="10" t="str">
        <f t="shared" si="34"/>
        <v>I - MacRobert Arts Centre</v>
      </c>
    </row>
    <row r="2228" spans="1:5">
      <c r="A2228" s="9" t="s">
        <v>297</v>
      </c>
      <c r="B2228" s="7" t="s">
        <v>296</v>
      </c>
      <c r="C2228" s="10" t="str">
        <f t="shared" si="34"/>
        <v>I - MacRobert Arts Centre</v>
      </c>
    </row>
    <row r="2229" spans="1:5">
      <c r="A2229" s="9" t="s">
        <v>2367</v>
      </c>
      <c r="C2229" s="10" t="str">
        <f t="shared" si="34"/>
        <v>I - Made by ME</v>
      </c>
    </row>
    <row r="2230" spans="1:5">
      <c r="A2230" s="9" t="s">
        <v>705</v>
      </c>
      <c r="C2230" s="10" t="str">
        <f t="shared" si="34"/>
        <v>I - Maeve MacKinnon</v>
      </c>
    </row>
    <row r="2231" spans="1:5">
      <c r="A2231" s="9" t="s">
        <v>2035</v>
      </c>
      <c r="C2231" s="10" t="str">
        <f t="shared" si="34"/>
        <v>I - Magda Dragan</v>
      </c>
    </row>
    <row r="2232" spans="1:5">
      <c r="A2232" s="9" t="s">
        <v>1842</v>
      </c>
      <c r="C2232" s="10" t="str">
        <f t="shared" si="34"/>
        <v>I - Maggie's Cancer Caring Centres</v>
      </c>
    </row>
    <row r="2233" spans="1:5">
      <c r="A2233" s="9" t="s">
        <v>17226</v>
      </c>
      <c r="C2233" s="10" t="str">
        <f t="shared" si="34"/>
        <v>I - Magic Monkey Films</v>
      </c>
    </row>
    <row r="2234" spans="1:5">
      <c r="A2234" s="50" t="s">
        <v>800</v>
      </c>
      <c r="B2234" s="7" t="s">
        <v>298</v>
      </c>
      <c r="C2234" s="10" t="str">
        <f t="shared" si="34"/>
        <v>I - Magnetic North Theatre Productions</v>
      </c>
    </row>
    <row r="2235" spans="1:5">
      <c r="A2235" s="9" t="s">
        <v>6728</v>
      </c>
      <c r="B2235" s="7" t="s">
        <v>298</v>
      </c>
      <c r="C2235" s="10" t="str">
        <f t="shared" si="34"/>
        <v>I - Magnetic North Theatre Productions</v>
      </c>
    </row>
    <row r="2236" spans="1:5">
      <c r="A2236" s="48" t="s">
        <v>298</v>
      </c>
      <c r="C2236" s="10" t="str">
        <f t="shared" si="34"/>
        <v>I - Magnetic North Theatre Productions</v>
      </c>
    </row>
    <row r="2237" spans="1:5">
      <c r="A2237" s="9" t="s">
        <v>1366</v>
      </c>
      <c r="B2237" s="7" t="s">
        <v>298</v>
      </c>
      <c r="C2237" s="10" t="str">
        <f t="shared" si="34"/>
        <v>I - Magnetic North Theatre Productions</v>
      </c>
    </row>
    <row r="2238" spans="1:5">
      <c r="A2238" s="9" t="s">
        <v>2429</v>
      </c>
      <c r="C2238" s="10" t="str">
        <f t="shared" si="34"/>
        <v>I - Mainstream Publishing</v>
      </c>
      <c r="E2238"/>
    </row>
    <row r="2239" spans="1:5">
      <c r="A2239" s="9" t="s">
        <v>2612</v>
      </c>
      <c r="C2239" s="10" t="str">
        <f t="shared" si="34"/>
        <v>I - Mairearad Green</v>
      </c>
    </row>
    <row r="2240" spans="1:5">
      <c r="A2240" s="9" t="s">
        <v>1498</v>
      </c>
      <c r="C2240" s="10" t="str">
        <f t="shared" si="34"/>
        <v>I - Mairi Lafferty</v>
      </c>
    </row>
    <row r="2241" spans="1:5">
      <c r="A2241" s="9" t="s">
        <v>6778</v>
      </c>
      <c r="C2241" s="10" t="str">
        <f t="shared" si="34"/>
        <v>I - Mairi Orr</v>
      </c>
    </row>
    <row r="2242" spans="1:5">
      <c r="A2242" s="48" t="s">
        <v>928</v>
      </c>
      <c r="C2242" s="10" t="str">
        <f t="shared" si="34"/>
        <v>I - Maite Delafin</v>
      </c>
    </row>
    <row r="2243" spans="1:5">
      <c r="A2243" s="9" t="s">
        <v>2254</v>
      </c>
      <c r="C2243" s="10" t="str">
        <f t="shared" ref="C2243:C2306" si="35">IF(LEN(TRIM(CLEAN($B:$B)))&gt;0,TRIM(CLEAN($B:$B)),TRIM(CLEAN($A:$A)))</f>
        <v>I - Maja Borg &amp; Gid Films Ltd (MAN)</v>
      </c>
    </row>
    <row r="2244" spans="1:5">
      <c r="A2244" s="9" t="s">
        <v>2492</v>
      </c>
      <c r="C2244" s="10" t="str">
        <f t="shared" si="35"/>
        <v>I - Makar Productions</v>
      </c>
    </row>
    <row r="2245" spans="1:5">
      <c r="A2245" s="9" t="s">
        <v>6982</v>
      </c>
      <c r="B2245" s="7" t="s">
        <v>2492</v>
      </c>
      <c r="C2245" s="10" t="str">
        <f t="shared" si="35"/>
        <v>I - Makar Productions</v>
      </c>
    </row>
    <row r="2246" spans="1:5">
      <c r="A2246" s="48" t="s">
        <v>299</v>
      </c>
      <c r="B2246" s="7" t="s">
        <v>2492</v>
      </c>
      <c r="C2246" s="10" t="str">
        <f t="shared" si="35"/>
        <v>I - Makar Productions</v>
      </c>
    </row>
    <row r="2247" spans="1:5">
      <c r="A2247" s="9" t="s">
        <v>300</v>
      </c>
      <c r="B2247" s="7" t="s">
        <v>2492</v>
      </c>
      <c r="C2247" s="10" t="str">
        <f t="shared" si="35"/>
        <v>I - Makar Productions</v>
      </c>
    </row>
    <row r="2248" spans="1:5">
      <c r="A2248" s="9" t="s">
        <v>301</v>
      </c>
      <c r="C2248" s="10" t="str">
        <f t="shared" si="35"/>
        <v>I - Make Works Ltd</v>
      </c>
    </row>
    <row r="2249" spans="1:5">
      <c r="A2249" s="9" t="s">
        <v>5826</v>
      </c>
      <c r="B2249" s="7" t="s">
        <v>301</v>
      </c>
      <c r="C2249" s="10" t="str">
        <f t="shared" si="35"/>
        <v>I - Make Works Ltd</v>
      </c>
    </row>
    <row r="2250" spans="1:5">
      <c r="A2250" s="48" t="s">
        <v>302</v>
      </c>
      <c r="C2250" s="10" t="str">
        <f t="shared" si="35"/>
        <v>I - Making Music Scotland</v>
      </c>
    </row>
    <row r="2251" spans="1:5">
      <c r="A2251" s="9" t="s">
        <v>16790</v>
      </c>
      <c r="C2251" s="10" t="str">
        <f t="shared" si="35"/>
        <v>I - MAKlab Limited ( ex-Skirmishes Limited)</v>
      </c>
    </row>
    <row r="2252" spans="1:5">
      <c r="A2252" s="50" t="s">
        <v>1499</v>
      </c>
      <c r="C2252" s="10" t="str">
        <f t="shared" si="35"/>
        <v>I - Malachy Tallack</v>
      </c>
    </row>
    <row r="2253" spans="1:5">
      <c r="A2253" s="9" t="s">
        <v>6861</v>
      </c>
      <c r="C2253" s="10" t="str">
        <f t="shared" si="35"/>
        <v>I - Malcolm Lindsay</v>
      </c>
      <c r="E2253"/>
    </row>
    <row r="2254" spans="1:5">
      <c r="A2254" s="48" t="s">
        <v>6627</v>
      </c>
      <c r="C2254" s="10" t="str">
        <f t="shared" si="35"/>
        <v>I - Malinky</v>
      </c>
      <c r="E2254"/>
    </row>
    <row r="2255" spans="1:5">
      <c r="A2255" s="48" t="s">
        <v>2350</v>
      </c>
      <c r="C2255" s="10" t="str">
        <f t="shared" si="35"/>
        <v>I - Mallaig &amp; Morar Community Centre</v>
      </c>
      <c r="E2255"/>
    </row>
    <row r="2256" spans="1:5">
      <c r="A2256" s="9" t="s">
        <v>1296</v>
      </c>
      <c r="C2256" s="10" t="str">
        <f t="shared" si="35"/>
        <v>I - Mandy McIntosh</v>
      </c>
    </row>
    <row r="2257" spans="1:5">
      <c r="A2257" s="9" t="s">
        <v>1355</v>
      </c>
      <c r="C2257" s="10" t="str">
        <f t="shared" si="35"/>
        <v>I - Manran (Gary Innes)</v>
      </c>
      <c r="E2257"/>
    </row>
    <row r="2258" spans="1:5">
      <c r="A2258" s="9" t="s">
        <v>6525</v>
      </c>
      <c r="C2258" s="10" t="str">
        <f t="shared" si="35"/>
        <v>I - MAP</v>
      </c>
      <c r="E2258"/>
    </row>
    <row r="2259" spans="1:5">
      <c r="A2259" s="48" t="s">
        <v>2145</v>
      </c>
      <c r="C2259" s="10" t="str">
        <f t="shared" si="35"/>
        <v>I - MaraMedia Ltd</v>
      </c>
      <c r="E2259"/>
    </row>
    <row r="2260" spans="1:5">
      <c r="A2260" s="9" t="s">
        <v>1071</v>
      </c>
      <c r="C2260" s="10" t="str">
        <f t="shared" si="35"/>
        <v>I - Marc Brew</v>
      </c>
      <c r="E2260"/>
    </row>
    <row r="2261" spans="1:5">
      <c r="A2261" s="9" t="s">
        <v>303</v>
      </c>
      <c r="B2261" s="7" t="s">
        <v>1071</v>
      </c>
      <c r="C2261" s="10" t="str">
        <f t="shared" si="35"/>
        <v>I - Marc Brew</v>
      </c>
    </row>
    <row r="2262" spans="1:5">
      <c r="A2262" s="9" t="s">
        <v>2587</v>
      </c>
      <c r="C2262" s="10" t="str">
        <f t="shared" si="35"/>
        <v>I - Marc David Jacobs</v>
      </c>
    </row>
    <row r="2263" spans="1:5">
      <c r="A2263" s="9" t="s">
        <v>6573</v>
      </c>
      <c r="C2263" s="10" t="str">
        <f t="shared" si="35"/>
        <v>I - Marc Ross</v>
      </c>
    </row>
    <row r="2264" spans="1:5">
      <c r="A2264" s="48" t="s">
        <v>2094</v>
      </c>
      <c r="C2264" s="10" t="str">
        <f t="shared" si="35"/>
        <v>I - Marcus Leotaud</v>
      </c>
      <c r="E2264"/>
    </row>
    <row r="2265" spans="1:5">
      <c r="A2265" s="9" t="s">
        <v>707</v>
      </c>
      <c r="C2265" s="10" t="str">
        <f t="shared" si="35"/>
        <v>I - Margaret Bennett</v>
      </c>
    </row>
    <row r="2266" spans="1:5">
      <c r="A2266" s="9" t="s">
        <v>1280</v>
      </c>
      <c r="C2266" s="10" t="str">
        <f t="shared" si="35"/>
        <v>I - Margot Samel</v>
      </c>
      <c r="E2266"/>
    </row>
    <row r="2267" spans="1:5">
      <c r="A2267" s="9" t="s">
        <v>2147</v>
      </c>
      <c r="C2267" s="10" t="str">
        <f t="shared" si="35"/>
        <v>I - Maria Rud (The AniMotion Show)</v>
      </c>
      <c r="E2267"/>
    </row>
    <row r="2268" spans="1:5">
      <c r="A2268" s="9" t="s">
        <v>678</v>
      </c>
      <c r="C2268" s="10" t="str">
        <f t="shared" si="35"/>
        <v>I - Marianne Anderson</v>
      </c>
    </row>
    <row r="2269" spans="1:5">
      <c r="A2269" s="9" t="s">
        <v>6551</v>
      </c>
      <c r="C2269" s="10" t="str">
        <f t="shared" si="35"/>
        <v>I - Marie Liden</v>
      </c>
    </row>
    <row r="2270" spans="1:5">
      <c r="A2270" s="48" t="s">
        <v>6077</v>
      </c>
      <c r="C2270" s="10" t="str">
        <f t="shared" si="35"/>
        <v>I - Mark Bleakley</v>
      </c>
    </row>
    <row r="2271" spans="1:5">
      <c r="A2271" s="48" t="s">
        <v>1181</v>
      </c>
      <c r="C2271" s="10" t="str">
        <f t="shared" si="35"/>
        <v>I - Mark C Briggs</v>
      </c>
    </row>
    <row r="2272" spans="1:5">
      <c r="A2272" s="9" t="s">
        <v>1694</v>
      </c>
      <c r="C2272" s="10" t="str">
        <f t="shared" si="35"/>
        <v>I - Mark Doyle</v>
      </c>
    </row>
    <row r="2273" spans="1:5">
      <c r="A2273" s="9" t="s">
        <v>2614</v>
      </c>
      <c r="C2273" s="10" t="str">
        <f t="shared" si="35"/>
        <v>I - Mark Grindle Associates Ltd</v>
      </c>
    </row>
    <row r="2274" spans="1:5">
      <c r="A2274" s="9" t="s">
        <v>2564</v>
      </c>
      <c r="C2274" s="10" t="str">
        <f t="shared" si="35"/>
        <v>I - Mark Keiller</v>
      </c>
      <c r="E2274"/>
    </row>
    <row r="2275" spans="1:5">
      <c r="A2275" s="9" t="s">
        <v>2095</v>
      </c>
      <c r="C2275" s="10" t="str">
        <f t="shared" si="35"/>
        <v>I - Mark Lyken</v>
      </c>
      <c r="E2275"/>
    </row>
    <row r="2276" spans="1:5">
      <c r="A2276" s="9" t="s">
        <v>1920</v>
      </c>
      <c r="C2276" s="10" t="str">
        <f t="shared" si="35"/>
        <v>I - Mark Neville</v>
      </c>
    </row>
    <row r="2277" spans="1:5">
      <c r="A2277" s="9" t="s">
        <v>1337</v>
      </c>
      <c r="C2277" s="10" t="str">
        <f t="shared" si="35"/>
        <v>I - Mark Norris</v>
      </c>
      <c r="E2277"/>
    </row>
    <row r="2278" spans="1:5">
      <c r="A2278" s="9" t="s">
        <v>1500</v>
      </c>
      <c r="C2278" s="10" t="str">
        <f t="shared" si="35"/>
        <v>I - Mark Vernon</v>
      </c>
      <c r="E2278"/>
    </row>
    <row r="2279" spans="1:5">
      <c r="A2279" s="9" t="s">
        <v>2398</v>
      </c>
      <c r="C2279" s="10" t="str">
        <f t="shared" si="35"/>
        <v>I - Market Gallery</v>
      </c>
      <c r="E2279"/>
    </row>
    <row r="2280" spans="1:5">
      <c r="A2280" s="9" t="s">
        <v>1004</v>
      </c>
      <c r="C2280" s="10" t="str">
        <f t="shared" si="35"/>
        <v>I - Marlena Morris</v>
      </c>
      <c r="E2280"/>
    </row>
    <row r="2281" spans="1:5">
      <c r="A2281" s="9" t="s">
        <v>6171</v>
      </c>
      <c r="C2281" s="10" t="str">
        <f t="shared" si="35"/>
        <v>I - Marta Mari Szypczynska</v>
      </c>
      <c r="E2281"/>
    </row>
    <row r="2282" spans="1:5">
      <c r="A2282" s="48" t="s">
        <v>1030</v>
      </c>
      <c r="C2282" s="10" t="str">
        <f t="shared" si="35"/>
        <v>I - Marta Masiero</v>
      </c>
      <c r="E2282"/>
    </row>
    <row r="2283" spans="1:5">
      <c r="A2283" s="9" t="s">
        <v>17659</v>
      </c>
      <c r="C2283" s="10" t="str">
        <f t="shared" si="35"/>
        <v>I - Martin Clark</v>
      </c>
    </row>
    <row r="2284" spans="1:5">
      <c r="A2284" s="50" t="s">
        <v>1981</v>
      </c>
      <c r="B2284" s="7" t="s">
        <v>17659</v>
      </c>
      <c r="C2284" s="10" t="str">
        <f t="shared" si="35"/>
        <v>I - Martin Clark</v>
      </c>
      <c r="E2284"/>
    </row>
    <row r="2285" spans="1:5">
      <c r="A2285" s="9" t="s">
        <v>2096</v>
      </c>
      <c r="C2285" s="10" t="str">
        <f t="shared" si="35"/>
        <v>I - Martin Green</v>
      </c>
    </row>
    <row r="2286" spans="1:5">
      <c r="A2286" s="9" t="s">
        <v>706</v>
      </c>
      <c r="C2286" s="10" t="str">
        <f t="shared" si="35"/>
        <v>I - Martin Kershaw</v>
      </c>
    </row>
    <row r="2287" spans="1:5">
      <c r="A2287" s="9" t="s">
        <v>6760</v>
      </c>
      <c r="C2287" s="10" t="str">
        <f t="shared" si="35"/>
        <v>I - Martin Leslie Hadden - Birnam CD Ltd</v>
      </c>
    </row>
    <row r="2288" spans="1:5">
      <c r="A2288" s="48" t="s">
        <v>1516</v>
      </c>
      <c r="C2288" s="10" t="str">
        <f t="shared" si="35"/>
        <v>I - Martin MacIntyre</v>
      </c>
    </row>
    <row r="2289" spans="1:5">
      <c r="A2289" s="9" t="s">
        <v>2563</v>
      </c>
      <c r="C2289" s="10" t="str">
        <f t="shared" si="35"/>
        <v>I - Martin OÔÇÖ Connor (produced by The Arches)</v>
      </c>
    </row>
    <row r="2290" spans="1:5">
      <c r="A2290" s="9" t="s">
        <v>2647</v>
      </c>
      <c r="C2290" s="10" t="str">
        <f t="shared" si="35"/>
        <v>I - Martin Smith &amp; Sarah Drummond</v>
      </c>
    </row>
    <row r="2291" spans="1:5">
      <c r="A2291" s="9" t="s">
        <v>679</v>
      </c>
      <c r="C2291" s="10" t="str">
        <f t="shared" si="35"/>
        <v>I - Martina Zalig</v>
      </c>
    </row>
    <row r="2292" spans="1:5">
      <c r="A2292" s="9" t="s">
        <v>6486</v>
      </c>
      <c r="C2292" s="10" t="str">
        <f t="shared" si="35"/>
        <v>I - Martyn Bennett Trust</v>
      </c>
    </row>
    <row r="2293" spans="1:5">
      <c r="A2293" s="48" t="s">
        <v>6295</v>
      </c>
      <c r="C2293" s="10" t="str">
        <f t="shared" si="35"/>
        <v>I - Martyn Flyn</v>
      </c>
      <c r="E2293"/>
    </row>
    <row r="2294" spans="1:5">
      <c r="A2294" s="48" t="s">
        <v>2158</v>
      </c>
      <c r="C2294" s="10" t="str">
        <f t="shared" si="35"/>
        <v>I - Mary Ann Kennedy (Watercolour Trust Ltd)</v>
      </c>
      <c r="E2294"/>
    </row>
    <row r="2295" spans="1:5">
      <c r="A2295" s="9" t="s">
        <v>1356</v>
      </c>
      <c r="C2295" s="10" t="str">
        <f t="shared" si="35"/>
        <v>I - Mary Gapinski</v>
      </c>
      <c r="E2295"/>
    </row>
    <row r="2296" spans="1:5">
      <c r="A2296" s="9" t="s">
        <v>1105</v>
      </c>
      <c r="C2296" s="10" t="str">
        <f t="shared" si="35"/>
        <v>I - Mary Mary</v>
      </c>
    </row>
    <row r="2297" spans="1:5">
      <c r="A2297" s="9" t="s">
        <v>1667</v>
      </c>
      <c r="C2297" s="10" t="str">
        <f t="shared" si="35"/>
        <v>I - Mary Redmond</v>
      </c>
      <c r="E2297"/>
    </row>
    <row r="2298" spans="1:5">
      <c r="A2298" s="9" t="s">
        <v>1863</v>
      </c>
      <c r="C2298" s="10" t="str">
        <f t="shared" si="35"/>
        <v>I - Matchlight Ltd</v>
      </c>
      <c r="E2298"/>
    </row>
    <row r="2299" spans="1:5">
      <c r="A2299" s="9" t="s">
        <v>1404</v>
      </c>
      <c r="C2299" s="10" t="str">
        <f t="shared" si="35"/>
        <v>I - Matheu Watson</v>
      </c>
    </row>
    <row r="2300" spans="1:5">
      <c r="A2300" s="9" t="s">
        <v>6862</v>
      </c>
      <c r="C2300" s="10" t="str">
        <f t="shared" si="35"/>
        <v>I - Matt Addicott</v>
      </c>
      <c r="E2300"/>
    </row>
    <row r="2301" spans="1:5">
      <c r="A2301" s="48" t="s">
        <v>17553</v>
      </c>
      <c r="C2301" s="10" t="str">
        <f t="shared" si="35"/>
        <v>I - Matt Hulse</v>
      </c>
    </row>
    <row r="2302" spans="1:5">
      <c r="A2302" s="50" t="s">
        <v>1695</v>
      </c>
      <c r="C2302" s="10" t="str">
        <f t="shared" si="35"/>
        <v>I - Matthew Collings</v>
      </c>
    </row>
    <row r="2303" spans="1:5">
      <c r="A2303" s="9" t="s">
        <v>1742</v>
      </c>
      <c r="C2303" s="10" t="str">
        <f t="shared" si="35"/>
        <v>I - Matthew Ellis</v>
      </c>
    </row>
    <row r="2304" spans="1:5">
      <c r="A2304" s="9" t="s">
        <v>2301</v>
      </c>
      <c r="C2304" s="10" t="str">
        <f t="shared" si="35"/>
        <v>I - Matthew Fitt</v>
      </c>
    </row>
    <row r="2305" spans="1:5">
      <c r="A2305" s="9" t="s">
        <v>17472</v>
      </c>
      <c r="C2305" s="10" t="str">
        <f t="shared" si="35"/>
        <v>I - Matthew Kennedy</v>
      </c>
    </row>
    <row r="2306" spans="1:5">
      <c r="A2306" s="50" t="s">
        <v>5876</v>
      </c>
      <c r="C2306" s="10" t="str">
        <f t="shared" si="35"/>
        <v>I - Matthew Richardson</v>
      </c>
    </row>
    <row r="2307" spans="1:5">
      <c r="A2307" s="48" t="s">
        <v>1465</v>
      </c>
      <c r="C2307" s="10" t="str">
        <f t="shared" ref="C2307:C2370" si="36">IF(LEN(TRIM(CLEAN($B:$B)))&gt;0,TRIM(CLEAN($B:$B)),TRIM(CLEAN($A:$A)))</f>
        <v>I - Matthew Sadowski</v>
      </c>
    </row>
    <row r="2308" spans="1:5">
      <c r="A2308" s="9" t="s">
        <v>16824</v>
      </c>
      <c r="C2308" s="10" t="str">
        <f t="shared" si="36"/>
        <v>I - Matthew Sadowski (Holy Esque)</v>
      </c>
    </row>
    <row r="2309" spans="1:5">
      <c r="A2309" s="50" t="s">
        <v>6628</v>
      </c>
      <c r="C2309" s="10" t="str">
        <f t="shared" si="36"/>
        <v>I - Matthew Whiteside</v>
      </c>
    </row>
    <row r="2310" spans="1:5">
      <c r="A2310" s="48" t="s">
        <v>6487</v>
      </c>
      <c r="C2310" s="10" t="str">
        <f t="shared" si="36"/>
        <v>I - Maurice OÔÇÖBrien</v>
      </c>
    </row>
    <row r="2311" spans="1:5">
      <c r="A2311" s="48" t="s">
        <v>2615</v>
      </c>
      <c r="C2311" s="10" t="str">
        <f t="shared" si="36"/>
        <v>I - Max Taylor</v>
      </c>
    </row>
    <row r="2312" spans="1:5">
      <c r="A2312" s="9" t="s">
        <v>1814</v>
      </c>
      <c r="C2312" s="10" t="str">
        <f t="shared" si="36"/>
        <v>I - McKenzie Sawers Duo</v>
      </c>
    </row>
    <row r="2313" spans="1:5">
      <c r="A2313" s="9" t="s">
        <v>1601</v>
      </c>
      <c r="B2313" s="7" t="s">
        <v>1997</v>
      </c>
      <c r="C2313" s="10" t="str">
        <f t="shared" si="36"/>
        <v>I - Media Education Ltd</v>
      </c>
    </row>
    <row r="2314" spans="1:5">
      <c r="A2314" s="9" t="s">
        <v>1997</v>
      </c>
      <c r="C2314" s="10" t="str">
        <f t="shared" si="36"/>
        <v>I - Media Education Ltd</v>
      </c>
      <c r="E2314"/>
    </row>
    <row r="2315" spans="1:5">
      <c r="A2315" s="9" t="s">
        <v>2452</v>
      </c>
      <c r="C2315" s="10" t="str">
        <f t="shared" si="36"/>
        <v>I - Media Scotland Events</v>
      </c>
      <c r="E2315"/>
    </row>
    <row r="2316" spans="1:5">
      <c r="A2316" s="9" t="s">
        <v>1921</v>
      </c>
      <c r="C2316" s="10" t="str">
        <f t="shared" si="36"/>
        <v>I - mediaco-op</v>
      </c>
      <c r="E2316"/>
    </row>
    <row r="2317" spans="1:5">
      <c r="A2317" s="9" t="s">
        <v>611</v>
      </c>
      <c r="C2317" s="10" t="str">
        <f t="shared" si="36"/>
        <v>I - Melanie Challenger</v>
      </c>
      <c r="E2317"/>
    </row>
    <row r="2318" spans="1:5">
      <c r="A2318" s="9" t="s">
        <v>6835</v>
      </c>
      <c r="C2318" s="10" t="str">
        <f t="shared" si="36"/>
        <v>I - Melanie Forbes-Broomes</v>
      </c>
      <c r="E2318"/>
    </row>
    <row r="2319" spans="1:5">
      <c r="A2319" s="48" t="s">
        <v>6131</v>
      </c>
      <c r="C2319" s="10" t="str">
        <f t="shared" si="36"/>
        <v>I - Melanie Jordan</v>
      </c>
      <c r="E2319"/>
    </row>
    <row r="2320" spans="1:5">
      <c r="A2320" s="48" t="s">
        <v>5899</v>
      </c>
      <c r="C2320" s="10" t="str">
        <f t="shared" si="36"/>
        <v>I - Mendelssohn on Mull Trust</v>
      </c>
      <c r="E2320"/>
    </row>
    <row r="2321" spans="1:5">
      <c r="A2321" s="48" t="s">
        <v>17169</v>
      </c>
      <c r="C2321" s="10" t="str">
        <f t="shared" si="36"/>
        <v>I - Met Film Production Ltd</v>
      </c>
    </row>
    <row r="2322" spans="1:5">
      <c r="A2322" s="50" t="s">
        <v>2238</v>
      </c>
      <c r="C2322" s="10" t="str">
        <f t="shared" si="36"/>
        <v>I - Metaphrog (John Chalmers)</v>
      </c>
      <c r="E2322"/>
    </row>
    <row r="2323" spans="1:5">
      <c r="A2323" s="9" t="s">
        <v>6040</v>
      </c>
      <c r="C2323" s="10" t="str">
        <f t="shared" si="36"/>
        <v>I - Method Studio</v>
      </c>
    </row>
    <row r="2324" spans="1:5">
      <c r="A2324" s="48" t="s">
        <v>17614</v>
      </c>
      <c r="C2324" s="10" t="str">
        <f t="shared" si="36"/>
        <v>I - Metrodome Distribution Ltd</v>
      </c>
    </row>
    <row r="2325" spans="1:5">
      <c r="A2325" s="50" t="s">
        <v>1668</v>
      </c>
      <c r="C2325" s="10" t="str">
        <f t="shared" si="36"/>
        <v>I - Meursault (Neil Pennycook)</v>
      </c>
      <c r="E2325"/>
    </row>
    <row r="2326" spans="1:5">
      <c r="A2326" s="9" t="s">
        <v>16759</v>
      </c>
      <c r="C2326" s="10" t="str">
        <f t="shared" si="36"/>
        <v>I - Mevi Limited</v>
      </c>
    </row>
    <row r="2327" spans="1:5">
      <c r="A2327" s="50" t="s">
        <v>2317</v>
      </c>
      <c r="C2327" s="10" t="str">
        <f t="shared" si="36"/>
        <v>I - MG Alba</v>
      </c>
      <c r="E2327"/>
    </row>
    <row r="2328" spans="1:5">
      <c r="A2328" s="9" t="s">
        <v>6552</v>
      </c>
      <c r="C2328" s="10" t="str">
        <f t="shared" si="36"/>
        <v>I - Mhairi Britton</v>
      </c>
      <c r="E2328"/>
    </row>
    <row r="2329" spans="1:5">
      <c r="A2329" s="48" t="s">
        <v>6564</v>
      </c>
      <c r="C2329" s="10" t="str">
        <f t="shared" si="36"/>
        <v>I - Mhairi McMullan</v>
      </c>
    </row>
    <row r="2330" spans="1:5">
      <c r="A2330" s="48" t="s">
        <v>680</v>
      </c>
      <c r="B2330" s="7" t="s">
        <v>6564</v>
      </c>
      <c r="C2330" s="10" t="str">
        <f t="shared" si="36"/>
        <v>I - Mhairi McMullan</v>
      </c>
    </row>
    <row r="2331" spans="1:5">
      <c r="A2331" s="9" t="s">
        <v>1982</v>
      </c>
      <c r="C2331" s="10" t="str">
        <f t="shared" si="36"/>
        <v>I - Michael Clark Dance Company</v>
      </c>
    </row>
    <row r="2332" spans="1:5">
      <c r="A2332" s="9" t="s">
        <v>612</v>
      </c>
      <c r="C2332" s="10" t="str">
        <f t="shared" si="36"/>
        <v>I - Michael Collin</v>
      </c>
    </row>
    <row r="2333" spans="1:5">
      <c r="A2333" s="9" t="s">
        <v>6253</v>
      </c>
      <c r="C2333" s="10" t="str">
        <f t="shared" si="36"/>
        <v>I - Michael Ferguson</v>
      </c>
    </row>
    <row r="2334" spans="1:5">
      <c r="A2334" s="48" t="s">
        <v>1379</v>
      </c>
      <c r="C2334" s="10" t="str">
        <f t="shared" si="36"/>
        <v>I - Michael Hill Johnston</v>
      </c>
    </row>
    <row r="2335" spans="1:5">
      <c r="A2335" s="9" t="s">
        <v>2316</v>
      </c>
      <c r="B2335" s="7" t="s">
        <v>296</v>
      </c>
      <c r="C2335" s="10" t="str">
        <f t="shared" si="36"/>
        <v>I - MacRobert Arts Centre</v>
      </c>
    </row>
    <row r="2336" spans="1:5">
      <c r="A2336" s="9" t="s">
        <v>6587</v>
      </c>
      <c r="C2336" s="10" t="str">
        <f t="shared" si="36"/>
        <v>I - Michael Lambert</v>
      </c>
    </row>
    <row r="2337" spans="1:5">
      <c r="A2337" s="48" t="s">
        <v>6078</v>
      </c>
      <c r="C2337" s="10" t="str">
        <f t="shared" si="36"/>
        <v>I - Michael Sherin</v>
      </c>
    </row>
    <row r="2338" spans="1:5">
      <c r="A2338" s="48" t="s">
        <v>2074</v>
      </c>
      <c r="C2338" s="10" t="str">
        <f t="shared" si="36"/>
        <v>I - Michael Stumpf</v>
      </c>
    </row>
    <row r="2339" spans="1:5">
      <c r="A2339" s="9" t="s">
        <v>1696</v>
      </c>
      <c r="C2339" s="10" t="str">
        <f t="shared" si="36"/>
        <v>I - Michael White</v>
      </c>
      <c r="E2339"/>
    </row>
    <row r="2340" spans="1:5">
      <c r="A2340" s="9" t="s">
        <v>2357</v>
      </c>
      <c r="C2340" s="10" t="str">
        <f t="shared" si="36"/>
        <v>I - Michelle Burke</v>
      </c>
      <c r="E2340"/>
    </row>
    <row r="2341" spans="1:5">
      <c r="A2341" s="9" t="s">
        <v>1517</v>
      </c>
      <c r="C2341" s="10" t="str">
        <f t="shared" si="36"/>
        <v>I - Michelle Hannah</v>
      </c>
      <c r="E2341"/>
    </row>
    <row r="2342" spans="1:5">
      <c r="A2342" s="9" t="s">
        <v>6793</v>
      </c>
      <c r="C2342" s="10" t="str">
        <f t="shared" si="36"/>
        <v>I - Mick Peter</v>
      </c>
      <c r="E2342"/>
    </row>
    <row r="2343" spans="1:5">
      <c r="A2343" s="48" t="s">
        <v>2288</v>
      </c>
      <c r="C2343" s="10" t="str">
        <f t="shared" si="36"/>
        <v>I - Mick West (Frank McLaughlin)</v>
      </c>
      <c r="E2343"/>
    </row>
    <row r="2344" spans="1:5">
      <c r="A2344" s="9" t="s">
        <v>304</v>
      </c>
      <c r="C2344" s="10" t="str">
        <f t="shared" si="36"/>
        <v>I - Midlothian Council</v>
      </c>
      <c r="E2344"/>
    </row>
    <row r="2345" spans="1:5">
      <c r="A2345" s="9" t="s">
        <v>1501</v>
      </c>
      <c r="C2345" s="10" t="str">
        <f t="shared" si="36"/>
        <v>I - Mike Inglis</v>
      </c>
      <c r="E2345"/>
    </row>
    <row r="2346" spans="1:5">
      <c r="A2346" s="9" t="s">
        <v>6358</v>
      </c>
      <c r="C2346" s="10" t="str">
        <f t="shared" si="36"/>
        <v>I - Mike Vass</v>
      </c>
      <c r="E2346"/>
    </row>
    <row r="2347" spans="1:5">
      <c r="A2347" s="48" t="s">
        <v>2097</v>
      </c>
      <c r="C2347" s="10" t="str">
        <f t="shared" si="36"/>
        <v>I - Miles Goodwin</v>
      </c>
      <c r="E2347"/>
    </row>
    <row r="2348" spans="1:5">
      <c r="A2348" s="9" t="s">
        <v>6656</v>
      </c>
      <c r="C2348" s="10" t="str">
        <f t="shared" si="36"/>
        <v>I - mini50records</v>
      </c>
      <c r="E2348"/>
    </row>
    <row r="2349" spans="1:5">
      <c r="A2349" s="48" t="s">
        <v>1892</v>
      </c>
      <c r="C2349" s="10" t="str">
        <f t="shared" si="36"/>
        <v>I - Miniature Dinosaurs</v>
      </c>
      <c r="E2349"/>
    </row>
    <row r="2350" spans="1:5">
      <c r="A2350" s="9" t="s">
        <v>1983</v>
      </c>
      <c r="C2350" s="10" t="str">
        <f t="shared" si="36"/>
        <v>I - Minty Donald</v>
      </c>
    </row>
    <row r="2351" spans="1:5">
      <c r="A2351" s="9" t="s">
        <v>5877</v>
      </c>
      <c r="C2351" s="10" t="str">
        <f t="shared" si="36"/>
        <v>I - Miobabig Music Consultancy</v>
      </c>
      <c r="E2351"/>
    </row>
    <row r="2352" spans="1:5">
      <c r="A2352" s="48" t="s">
        <v>6138</v>
      </c>
      <c r="C2352" s="10" t="str">
        <f t="shared" si="36"/>
        <v>I - Mirka Janeckova</v>
      </c>
      <c r="E2352"/>
    </row>
    <row r="2353" spans="1:5">
      <c r="A2353" s="48" t="s">
        <v>305</v>
      </c>
      <c r="C2353" s="10" t="str">
        <f t="shared" si="36"/>
        <v>I - Mischief La-Bas</v>
      </c>
    </row>
    <row r="2354" spans="1:5">
      <c r="A2354" s="9" t="s">
        <v>306</v>
      </c>
      <c r="B2354" s="7" t="s">
        <v>305</v>
      </c>
      <c r="C2354" s="10" t="str">
        <f t="shared" si="36"/>
        <v>I - Mischief La-Bas</v>
      </c>
      <c r="E2354"/>
    </row>
    <row r="2355" spans="1:5">
      <c r="A2355" s="9" t="s">
        <v>6172</v>
      </c>
      <c r="C2355" s="10" t="str">
        <f t="shared" si="36"/>
        <v>I - Misun Won</v>
      </c>
      <c r="E2355"/>
    </row>
    <row r="2356" spans="1:5">
      <c r="A2356" s="48" t="s">
        <v>6836</v>
      </c>
      <c r="C2356" s="10" t="str">
        <f t="shared" si="36"/>
        <v>I - Mitch Miller</v>
      </c>
    </row>
    <row r="2357" spans="1:5">
      <c r="A2357" s="48" t="s">
        <v>2663</v>
      </c>
      <c r="C2357" s="10" t="str">
        <f t="shared" si="36"/>
        <v>I - Modern Masterpieces</v>
      </c>
    </row>
    <row r="2358" spans="1:5">
      <c r="A2358" s="9" t="s">
        <v>708</v>
      </c>
      <c r="C2358" s="10" t="str">
        <f t="shared" si="36"/>
        <v>I - Momedia Ltd</v>
      </c>
    </row>
    <row r="2359" spans="1:5">
      <c r="A2359" s="9" t="s">
        <v>307</v>
      </c>
      <c r="B2359" s="7" t="s">
        <v>308</v>
      </c>
      <c r="C2359" s="10" t="str">
        <f t="shared" si="36"/>
        <v>I - Moniack Mhor Ltd</v>
      </c>
    </row>
    <row r="2360" spans="1:5">
      <c r="A2360" s="9" t="s">
        <v>308</v>
      </c>
      <c r="C2360" s="10" t="str">
        <f t="shared" si="36"/>
        <v>I - Moniack Mhor Ltd</v>
      </c>
    </row>
    <row r="2361" spans="1:5">
      <c r="A2361" s="9" t="s">
        <v>17440</v>
      </c>
      <c r="C2361" s="10" t="str">
        <f t="shared" si="36"/>
        <v>I - Moniaive Festival Village</v>
      </c>
    </row>
    <row r="2362" spans="1:5">
      <c r="A2362" s="50" t="s">
        <v>5915</v>
      </c>
      <c r="C2362" s="10" t="str">
        <f t="shared" si="36"/>
        <v>I - Monica De Ioanni</v>
      </c>
    </row>
    <row r="2363" spans="1:5">
      <c r="A2363" s="48" t="s">
        <v>1502</v>
      </c>
      <c r="C2363" s="10" t="str">
        <f t="shared" si="36"/>
        <v>I - Monika Smekot</v>
      </c>
    </row>
    <row r="2364" spans="1:5">
      <c r="A2364" s="9" t="s">
        <v>309</v>
      </c>
      <c r="C2364" s="10" t="str">
        <f t="shared" si="36"/>
        <v>I - Montrose Pictures Ltd</v>
      </c>
      <c r="E2364"/>
    </row>
    <row r="2365" spans="1:5">
      <c r="A2365" s="9" t="s">
        <v>2453</v>
      </c>
      <c r="C2365" s="10" t="str">
        <f t="shared" si="36"/>
        <v>I - Morag Macdonald and Kate MacDonald</v>
      </c>
      <c r="E2365"/>
    </row>
    <row r="2366" spans="1:5">
      <c r="A2366" s="9" t="s">
        <v>6132</v>
      </c>
      <c r="C2366" s="10" t="str">
        <f t="shared" si="36"/>
        <v>I - Morag Macpherson</v>
      </c>
    </row>
    <row r="2367" spans="1:5">
      <c r="A2367" s="48" t="s">
        <v>310</v>
      </c>
      <c r="C2367" s="10" t="str">
        <f t="shared" si="36"/>
        <v>I - Moray Council</v>
      </c>
      <c r="E2367"/>
    </row>
    <row r="2368" spans="1:5">
      <c r="A2368" s="9" t="s">
        <v>1380</v>
      </c>
      <c r="C2368" s="10" t="str">
        <f t="shared" si="36"/>
        <v>I - Moray House - (The University of Edinburgh)</v>
      </c>
      <c r="E2368"/>
    </row>
    <row r="2369" spans="1:5">
      <c r="A2369" s="9" t="s">
        <v>1815</v>
      </c>
      <c r="C2369" s="10" t="str">
        <f t="shared" si="36"/>
        <v>I - Morna Young</v>
      </c>
      <c r="E2369"/>
    </row>
    <row r="2370" spans="1:5">
      <c r="A2370" s="9" t="s">
        <v>311</v>
      </c>
      <c r="C2370" s="10" t="str">
        <f t="shared" si="36"/>
        <v>I - Motherwell College</v>
      </c>
    </row>
    <row r="2371" spans="1:5">
      <c r="A2371" s="9" t="s">
        <v>2075</v>
      </c>
      <c r="C2371" s="10" t="str">
        <f t="shared" ref="C2371:C2434" si="37">IF(LEN(TRIM(CLEAN($B:$B)))&gt;0,TRIM(CLEAN($B:$B)),TRIM(CLEAN($A:$A)))</f>
        <v>I - Mount Stuart Trust</v>
      </c>
      <c r="E2371"/>
    </row>
    <row r="2372" spans="1:5">
      <c r="A2372" s="9" t="s">
        <v>312</v>
      </c>
      <c r="C2372" s="10" t="str">
        <f t="shared" si="37"/>
        <v>I - Move On Up Ltd</v>
      </c>
    </row>
    <row r="2373" spans="1:5">
      <c r="A2373" s="9" t="s">
        <v>2318</v>
      </c>
      <c r="C2373" s="10" t="str">
        <f t="shared" si="37"/>
        <v>I - Moyna Flannigan</v>
      </c>
    </row>
    <row r="2374" spans="1:5">
      <c r="A2374" s="9" t="s">
        <v>17085</v>
      </c>
      <c r="B2374" s="7" t="s">
        <v>313</v>
      </c>
      <c r="C2374" s="10" t="str">
        <f t="shared" si="37"/>
        <v>I - Mr McFall's Chamber</v>
      </c>
    </row>
    <row r="2375" spans="1:5">
      <c r="A2375" s="50" t="s">
        <v>2098</v>
      </c>
      <c r="B2375" s="7" t="s">
        <v>313</v>
      </c>
      <c r="C2375" s="10" t="str">
        <f t="shared" si="37"/>
        <v>I - Mr McFall's Chamber</v>
      </c>
      <c r="E2375"/>
    </row>
    <row r="2376" spans="1:5">
      <c r="A2376" s="9" t="s">
        <v>313</v>
      </c>
      <c r="C2376" s="10" t="str">
        <f t="shared" si="37"/>
        <v>I - Mr McFall's Chamber</v>
      </c>
      <c r="E2376"/>
    </row>
    <row r="2377" spans="1:5">
      <c r="A2377" s="9" t="s">
        <v>1253</v>
      </c>
      <c r="C2377" s="10" t="str">
        <f t="shared" si="37"/>
        <v>I - Muirhouse Youth Development Group</v>
      </c>
    </row>
    <row r="2378" spans="1:5">
      <c r="A2378" s="9" t="s">
        <v>2461</v>
      </c>
      <c r="C2378" s="10" t="str">
        <f t="shared" si="37"/>
        <v>I - Mull of Kintyre Music and Arts Association</v>
      </c>
    </row>
    <row r="2379" spans="1:5">
      <c r="A2379" s="9" t="s">
        <v>2054</v>
      </c>
      <c r="C2379" s="10" t="str">
        <f t="shared" si="37"/>
        <v>I - Mull Theatre Ltd</v>
      </c>
    </row>
    <row r="2380" spans="1:5">
      <c r="A2380" s="9" t="s">
        <v>2055</v>
      </c>
      <c r="C2380" s="10" t="str">
        <f t="shared" si="37"/>
        <v>I - Murray Easton</v>
      </c>
    </row>
    <row r="2381" spans="1:5">
      <c r="A2381" s="9" t="s">
        <v>2648</v>
      </c>
      <c r="B2381" s="7" t="s">
        <v>2055</v>
      </c>
      <c r="C2381" s="10" t="str">
        <f t="shared" si="37"/>
        <v>I - Murray Easton</v>
      </c>
    </row>
    <row r="2382" spans="1:5">
      <c r="A2382" s="9" t="s">
        <v>314</v>
      </c>
      <c r="C2382" s="10" t="str">
        <f t="shared" si="37"/>
        <v>I - Musemantik</v>
      </c>
    </row>
    <row r="2383" spans="1:5">
      <c r="A2383" s="9" t="s">
        <v>16995</v>
      </c>
      <c r="C2383" s="10" t="str">
        <f t="shared" si="37"/>
        <v>I - Museum and Galleries Scotland</v>
      </c>
    </row>
    <row r="2384" spans="1:5">
      <c r="A2384" s="50" t="s">
        <v>5945</v>
      </c>
      <c r="B2384" s="7" t="s">
        <v>16995</v>
      </c>
      <c r="C2384" s="10" t="str">
        <f t="shared" si="37"/>
        <v>I - Museum and Galleries Scotland</v>
      </c>
    </row>
    <row r="2385" spans="1:5">
      <c r="A2385" s="48" t="s">
        <v>2279</v>
      </c>
      <c r="C2385" s="10" t="str">
        <f t="shared" si="37"/>
        <v>I - Music at Paxton Ltd (Helen Jamieson)</v>
      </c>
      <c r="E2385"/>
    </row>
    <row r="2386" spans="1:5">
      <c r="A2386" s="9" t="s">
        <v>905</v>
      </c>
      <c r="C2386" s="10" t="str">
        <f t="shared" si="37"/>
        <v>I - Music At The Brewhouse</v>
      </c>
      <c r="E2386"/>
    </row>
    <row r="2387" spans="1:5">
      <c r="A2387" s="9" t="s">
        <v>315</v>
      </c>
      <c r="C2387" s="10" t="str">
        <f t="shared" si="37"/>
        <v>I - Music For Youth</v>
      </c>
      <c r="E2387"/>
    </row>
    <row r="2388" spans="1:5">
      <c r="A2388" s="9" t="s">
        <v>2616</v>
      </c>
      <c r="C2388" s="10" t="str">
        <f t="shared" si="37"/>
        <v>I - Music Making Empire (MME) Records Ltd (Courtney Ri</v>
      </c>
      <c r="E2388"/>
    </row>
    <row r="2389" spans="1:5">
      <c r="A2389" s="9" t="s">
        <v>1367</v>
      </c>
      <c r="C2389" s="10" t="str">
        <f t="shared" si="37"/>
        <v>I - Nadia Catena</v>
      </c>
    </row>
    <row r="2390" spans="1:5">
      <c r="A2390" s="9" t="s">
        <v>1984</v>
      </c>
      <c r="C2390" s="10" t="str">
        <f t="shared" si="37"/>
        <v>I - Nairn Book and Arts Festival</v>
      </c>
      <c r="E2390"/>
    </row>
    <row r="2391" spans="1:5">
      <c r="A2391" s="9" t="s">
        <v>1072</v>
      </c>
      <c r="C2391" s="10" t="str">
        <f t="shared" si="37"/>
        <v>I - Natalie Toyne</v>
      </c>
      <c r="E2391"/>
    </row>
    <row r="2392" spans="1:5">
      <c r="A2392" s="9" t="s">
        <v>1779</v>
      </c>
      <c r="C2392" s="10" t="str">
        <f t="shared" si="37"/>
        <v>I - Natasha Gore (Glass Performence)</v>
      </c>
      <c r="E2392"/>
    </row>
    <row r="2393" spans="1:5">
      <c r="A2393" s="9" t="s">
        <v>1602</v>
      </c>
      <c r="C2393" s="10" t="str">
        <f t="shared" si="37"/>
        <v>I - Natasha Guinnessy</v>
      </c>
    </row>
    <row r="2394" spans="1:5">
      <c r="A2394" s="9" t="s">
        <v>2037</v>
      </c>
      <c r="C2394" s="10" t="str">
        <f t="shared" si="37"/>
        <v>I - Nathan Coley</v>
      </c>
    </row>
    <row r="2395" spans="1:5">
      <c r="A2395" s="9" t="s">
        <v>6173</v>
      </c>
      <c r="C2395" s="10" t="str">
        <f t="shared" si="37"/>
        <v>I - National Association of Writers in Education (NAWE)</v>
      </c>
    </row>
    <row r="2396" spans="1:5">
      <c r="A2396" s="48" t="s">
        <v>5858</v>
      </c>
      <c r="C2396" s="10" t="str">
        <f t="shared" si="37"/>
        <v>I - National Film and Television School</v>
      </c>
    </row>
    <row r="2397" spans="1:5">
      <c r="A2397" s="48" t="s">
        <v>1322</v>
      </c>
      <c r="C2397" s="10" t="str">
        <f t="shared" si="37"/>
        <v>I - National Funding Scheme (Paul Cutts)</v>
      </c>
    </row>
    <row r="2398" spans="1:5">
      <c r="A2398" s="9" t="s">
        <v>316</v>
      </c>
      <c r="C2398" s="10" t="str">
        <f t="shared" si="37"/>
        <v>I - National Galleries of Scotland</v>
      </c>
    </row>
    <row r="2399" spans="1:5">
      <c r="A2399" s="9" t="s">
        <v>16774</v>
      </c>
      <c r="C2399" s="10" t="str">
        <f t="shared" si="37"/>
        <v>I - National Library of Scotland</v>
      </c>
    </row>
    <row r="2400" spans="1:5">
      <c r="A2400" s="50" t="s">
        <v>2545</v>
      </c>
      <c r="C2400" s="10" t="str">
        <f t="shared" si="37"/>
        <v>I - National Museums of Scotland</v>
      </c>
    </row>
    <row r="2401" spans="1:5">
      <c r="A2401" s="9" t="s">
        <v>681</v>
      </c>
      <c r="C2401" s="10" t="str">
        <f t="shared" si="37"/>
        <v>I - National Orchestra of Scotland</v>
      </c>
    </row>
    <row r="2402" spans="1:5">
      <c r="A2402" s="9" t="s">
        <v>2204</v>
      </c>
      <c r="C2402" s="10" t="str">
        <f t="shared" si="37"/>
        <v>I - National Rural Touring Forum</v>
      </c>
    </row>
    <row r="2403" spans="1:5">
      <c r="A2403" s="9" t="s">
        <v>317</v>
      </c>
      <c r="C2403" s="10" t="str">
        <f t="shared" si="37"/>
        <v>I - National Theatre of Scotland</v>
      </c>
    </row>
    <row r="2404" spans="1:5">
      <c r="A2404" s="9" t="s">
        <v>318</v>
      </c>
      <c r="B2404" s="7" t="s">
        <v>317</v>
      </c>
      <c r="C2404" s="10" t="str">
        <f t="shared" si="37"/>
        <v>I - National Theatre of Scotland</v>
      </c>
    </row>
    <row r="2405" spans="1:5">
      <c r="A2405" s="9" t="s">
        <v>2148</v>
      </c>
      <c r="C2405" s="10" t="str">
        <f t="shared" si="37"/>
        <v>I - National Trust for Scotland</v>
      </c>
    </row>
    <row r="2406" spans="1:5">
      <c r="A2406" s="9" t="s">
        <v>5827</v>
      </c>
      <c r="C2406" s="10" t="str">
        <f t="shared" si="37"/>
        <v>I - National Youth Choir of Scotland</v>
      </c>
      <c r="E2406"/>
    </row>
    <row r="2407" spans="1:5">
      <c r="A2407" s="48" t="s">
        <v>319</v>
      </c>
      <c r="B2407" s="7" t="s">
        <v>2770</v>
      </c>
      <c r="C2407" s="10" t="str">
        <f t="shared" si="37"/>
        <v>I - National Youth Orchestra of Scotland, The</v>
      </c>
      <c r="E2407"/>
    </row>
    <row r="2408" spans="1:5">
      <c r="A2408" s="9" t="s">
        <v>6837</v>
      </c>
      <c r="C2408" s="10" t="str">
        <f t="shared" si="37"/>
        <v>I - Neil Bickerton</v>
      </c>
      <c r="E2408"/>
    </row>
    <row r="2409" spans="1:5">
      <c r="A2409" s="48" t="s">
        <v>1780</v>
      </c>
      <c r="C2409" s="10" t="str">
        <f t="shared" si="37"/>
        <v>I - Neil Davidson</v>
      </c>
      <c r="E2409"/>
    </row>
    <row r="2410" spans="1:5">
      <c r="A2410" s="9" t="s">
        <v>1951</v>
      </c>
      <c r="C2410" s="10" t="str">
        <f t="shared" si="37"/>
        <v>I - Neil Doherty</v>
      </c>
      <c r="E2410"/>
    </row>
    <row r="2411" spans="1:5">
      <c r="A2411" s="9" t="s">
        <v>1669</v>
      </c>
      <c r="C2411" s="10" t="str">
        <f t="shared" si="37"/>
        <v>I - Neil Jack</v>
      </c>
      <c r="E2411"/>
    </row>
    <row r="2412" spans="1:5">
      <c r="A2412" s="9" t="s">
        <v>6296</v>
      </c>
      <c r="C2412" s="10" t="str">
        <f t="shared" si="37"/>
        <v>I - Neil Morton</v>
      </c>
    </row>
    <row r="2413" spans="1:5">
      <c r="A2413" s="48" t="s">
        <v>17382</v>
      </c>
      <c r="C2413" s="10" t="str">
        <f t="shared" si="37"/>
        <v>I - Neil Rolland</v>
      </c>
    </row>
    <row r="2414" spans="1:5">
      <c r="A2414" s="50" t="s">
        <v>6761</v>
      </c>
      <c r="C2414" s="10" t="str">
        <f t="shared" si="37"/>
        <v>I - NEoN (North East of North)</v>
      </c>
      <c r="E2414"/>
    </row>
    <row r="2415" spans="1:5">
      <c r="A2415" s="48" t="s">
        <v>17186</v>
      </c>
      <c r="C2415" s="10" t="str">
        <f t="shared" si="37"/>
        <v>I - NEPAN</v>
      </c>
    </row>
    <row r="2416" spans="1:5">
      <c r="A2416" s="50" t="s">
        <v>1952</v>
      </c>
      <c r="C2416" s="10" t="str">
        <f t="shared" si="37"/>
        <v>I - Neu Reekie</v>
      </c>
    </row>
    <row r="2417" spans="1:5">
      <c r="A2417" s="9" t="s">
        <v>320</v>
      </c>
      <c r="B2417" s="7" t="s">
        <v>1952</v>
      </c>
      <c r="C2417" s="10" t="str">
        <f t="shared" si="37"/>
        <v>I - Neu Reekie</v>
      </c>
    </row>
    <row r="2418" spans="1:5">
      <c r="A2418" s="9" t="s">
        <v>321</v>
      </c>
      <c r="C2418" s="10" t="str">
        <f t="shared" si="37"/>
        <v>I - New Media Scotland</v>
      </c>
    </row>
    <row r="2419" spans="1:5">
      <c r="A2419" s="9" t="s">
        <v>5916</v>
      </c>
      <c r="B2419" s="7" t="s">
        <v>321</v>
      </c>
      <c r="C2419" s="10" t="str">
        <f t="shared" si="37"/>
        <v>I - New Media Scotland</v>
      </c>
    </row>
    <row r="2420" spans="1:5">
      <c r="A2420" s="48" t="s">
        <v>709</v>
      </c>
      <c r="C2420" s="10" t="str">
        <f t="shared" si="37"/>
        <v>I - New Opera in Scotland Events</v>
      </c>
    </row>
    <row r="2421" spans="1:5">
      <c r="A2421" s="9" t="s">
        <v>6258</v>
      </c>
      <c r="B2421" s="7" t="s">
        <v>838</v>
      </c>
      <c r="C2421" s="10" t="str">
        <f t="shared" si="37"/>
        <v>I - New Rythms For Glasgow</v>
      </c>
    </row>
    <row r="2422" spans="1:5">
      <c r="A2422" s="48" t="s">
        <v>838</v>
      </c>
      <c r="C2422" s="10" t="str">
        <f t="shared" si="37"/>
        <v>I - New Rythms For Glasgow</v>
      </c>
    </row>
    <row r="2423" spans="1:5">
      <c r="A2423" s="9" t="s">
        <v>839</v>
      </c>
      <c r="C2423" s="10" t="str">
        <f t="shared" si="37"/>
        <v>I - New York Gift Show - Lynsey Walters</v>
      </c>
    </row>
    <row r="2424" spans="1:5">
      <c r="A2424" s="9" t="s">
        <v>1985</v>
      </c>
      <c r="C2424" s="10" t="str">
        <f t="shared" si="37"/>
        <v>I - Newtonmore Camanached Club</v>
      </c>
    </row>
    <row r="2425" spans="1:5">
      <c r="A2425" s="9" t="s">
        <v>2056</v>
      </c>
      <c r="C2425" s="10" t="str">
        <f t="shared" si="37"/>
        <v>I - Newtoy Ltd</v>
      </c>
    </row>
    <row r="2426" spans="1:5">
      <c r="A2426" s="9" t="s">
        <v>7012</v>
      </c>
      <c r="C2426" s="10" t="str">
        <f t="shared" si="37"/>
        <v>I - NHS Forth Valley</v>
      </c>
    </row>
    <row r="2427" spans="1:5">
      <c r="A2427" s="48" t="s">
        <v>2342</v>
      </c>
      <c r="C2427" s="10" t="str">
        <f t="shared" si="37"/>
        <v>I - NHS Greater Glasgow and Clyde - Gartnavel hospital</v>
      </c>
    </row>
    <row r="2428" spans="1:5">
      <c r="A2428" s="9" t="s">
        <v>6611</v>
      </c>
      <c r="C2428" s="10" t="str">
        <f t="shared" si="37"/>
        <v>I - NHS Lothian</v>
      </c>
      <c r="E2428"/>
    </row>
    <row r="2429" spans="1:5">
      <c r="A2429" s="48" t="s">
        <v>5900</v>
      </c>
      <c r="C2429" s="10" t="str">
        <f t="shared" si="37"/>
        <v>I - Niall Macdonald</v>
      </c>
      <c r="E2429"/>
    </row>
    <row r="2430" spans="1:5">
      <c r="A2430" s="48" t="s">
        <v>1449</v>
      </c>
      <c r="C2430" s="10" t="str">
        <f t="shared" si="37"/>
        <v>I - Nic Green</v>
      </c>
      <c r="E2430"/>
    </row>
    <row r="2431" spans="1:5">
      <c r="A2431" s="9" t="s">
        <v>6809</v>
      </c>
      <c r="C2431" s="10" t="str">
        <f t="shared" si="37"/>
        <v>I - Nichola Scrutton</v>
      </c>
    </row>
    <row r="2432" spans="1:5">
      <c r="A2432" s="48" t="s">
        <v>2698</v>
      </c>
      <c r="C2432" s="10" t="str">
        <f t="shared" si="37"/>
        <v>I - Nick Anderson</v>
      </c>
      <c r="E2432"/>
    </row>
    <row r="2433" spans="1:5">
      <c r="A2433" s="9" t="s">
        <v>6629</v>
      </c>
      <c r="C2433" s="10" t="str">
        <f t="shared" si="37"/>
        <v>I - Nick Holdstock</v>
      </c>
    </row>
    <row r="2434" spans="1:5">
      <c r="A2434" s="48" t="s">
        <v>988</v>
      </c>
      <c r="C2434" s="10" t="str">
        <f t="shared" si="37"/>
        <v>I - Nick Underwood</v>
      </c>
    </row>
    <row r="2435" spans="1:5">
      <c r="A2435" s="9" t="s">
        <v>1864</v>
      </c>
      <c r="C2435" s="10" t="str">
        <f t="shared" ref="C2435:C2498" si="38">IF(LEN(TRIM(CLEAN($B:$B)))&gt;0,TRIM(CLEAN($B:$B)),TRIM(CLEAN($A:$A)))</f>
        <v>I - Nicole Heidtke</v>
      </c>
      <c r="E2435"/>
    </row>
    <row r="2436" spans="1:5">
      <c r="A2436" s="9" t="s">
        <v>6063</v>
      </c>
      <c r="C2436" s="10" t="str">
        <f t="shared" si="38"/>
        <v>I - Nina Bacos</v>
      </c>
    </row>
    <row r="2437" spans="1:5">
      <c r="A2437" s="48" t="s">
        <v>1865</v>
      </c>
      <c r="C2437" s="10" t="str">
        <f t="shared" si="38"/>
        <v>I - No Half Measures Ltd</v>
      </c>
    </row>
    <row r="2438" spans="1:5">
      <c r="A2438" s="9" t="s">
        <v>2565</v>
      </c>
      <c r="C2438" s="10" t="str">
        <f t="shared" si="38"/>
        <v>I - NOISE - New Opera In Scotland Events</v>
      </c>
      <c r="E2438"/>
    </row>
    <row r="2439" spans="1:5">
      <c r="A2439" s="9" t="s">
        <v>1503</v>
      </c>
      <c r="C2439" s="10" t="str">
        <f t="shared" si="38"/>
        <v>I - Norah Campbell</v>
      </c>
      <c r="E2439"/>
    </row>
    <row r="2440" spans="1:5">
      <c r="A2440" s="9" t="s">
        <v>322</v>
      </c>
      <c r="C2440" s="10" t="str">
        <f t="shared" si="38"/>
        <v>I - Nordoff-Robbins Music Therapy in Scotland</v>
      </c>
      <c r="E2440"/>
    </row>
    <row r="2441" spans="1:5">
      <c r="A2441" s="9" t="s">
        <v>5878</v>
      </c>
      <c r="C2441" s="10" t="str">
        <f t="shared" si="38"/>
        <v>I - Norman Bissell</v>
      </c>
    </row>
    <row r="2442" spans="1:5">
      <c r="A2442" s="48" t="s">
        <v>1005</v>
      </c>
      <c r="C2442" s="10" t="str">
        <f t="shared" si="38"/>
        <v>I - Norman Douglas</v>
      </c>
    </row>
    <row r="2443" spans="1:5">
      <c r="A2443" s="9" t="s">
        <v>2319</v>
      </c>
      <c r="C2443" s="10" t="str">
        <f t="shared" si="38"/>
        <v>I - North Ayrshire Book Festival (Keith Charters)</v>
      </c>
    </row>
    <row r="2444" spans="1:5">
      <c r="A2444" s="9" t="s">
        <v>323</v>
      </c>
      <c r="C2444" s="10" t="str">
        <f t="shared" si="38"/>
        <v>I - North Ayrshire Council</v>
      </c>
    </row>
    <row r="2445" spans="1:5">
      <c r="A2445" s="9" t="s">
        <v>324</v>
      </c>
      <c r="C2445" s="10" t="str">
        <f t="shared" si="38"/>
        <v>I - North East Arts Touring</v>
      </c>
    </row>
    <row r="2446" spans="1:5">
      <c r="A2446" s="9" t="s">
        <v>325</v>
      </c>
      <c r="C2446" s="10" t="str">
        <f t="shared" si="38"/>
        <v>I - North Edinburgh Arts Ltd</v>
      </c>
    </row>
    <row r="2447" spans="1:5">
      <c r="A2447" s="9" t="s">
        <v>326</v>
      </c>
      <c r="C2447" s="10" t="str">
        <f t="shared" si="38"/>
        <v>I - North Lanarkshire Council</v>
      </c>
    </row>
    <row r="2448" spans="1:5">
      <c r="A2448" s="9" t="s">
        <v>327</v>
      </c>
      <c r="C2448" s="10" t="str">
        <f t="shared" si="38"/>
        <v>I - North Lands Creative Glass</v>
      </c>
    </row>
    <row r="2449" spans="1:5">
      <c r="A2449" s="9" t="s">
        <v>328</v>
      </c>
      <c r="C2449" s="10" t="str">
        <f t="shared" si="38"/>
        <v>I - North Light Arts</v>
      </c>
    </row>
    <row r="2450" spans="1:5">
      <c r="A2450" s="9" t="s">
        <v>6452</v>
      </c>
      <c r="C2450" s="10" t="str">
        <f t="shared" si="38"/>
        <v>I - Northern Film &amp; Media</v>
      </c>
    </row>
    <row r="2451" spans="1:5">
      <c r="A2451" s="48" t="s">
        <v>1953</v>
      </c>
      <c r="C2451" s="10" t="str">
        <f t="shared" si="38"/>
        <v>I - Northern Lights</v>
      </c>
    </row>
    <row r="2452" spans="1:5">
      <c r="A2452" s="9" t="s">
        <v>1843</v>
      </c>
      <c r="C2452" s="10" t="str">
        <f t="shared" si="38"/>
        <v>I - Northwords</v>
      </c>
      <c r="E2452"/>
    </row>
    <row r="2453" spans="1:5">
      <c r="A2453" s="9" t="s">
        <v>2149</v>
      </c>
      <c r="C2453" s="10" t="str">
        <f t="shared" si="38"/>
        <v>I - Not Another Happy Ending Ltd (Synchronicity Films)</v>
      </c>
    </row>
    <row r="2454" spans="1:5">
      <c r="A2454" s="9" t="s">
        <v>329</v>
      </c>
      <c r="C2454" s="10" t="str">
        <f t="shared" si="38"/>
        <v>I - NT Creative Arts Ltd</v>
      </c>
      <c r="E2454"/>
    </row>
    <row r="2455" spans="1:5">
      <c r="A2455" s="9" t="s">
        <v>1233</v>
      </c>
      <c r="B2455" s="7" t="s">
        <v>329</v>
      </c>
      <c r="C2455" s="10" t="str">
        <f t="shared" si="38"/>
        <v>I - NT Creative Arts Ltd</v>
      </c>
    </row>
    <row r="2456" spans="1:5">
      <c r="A2456" s="9" t="s">
        <v>1234</v>
      </c>
      <c r="B2456" s="7" t="s">
        <v>329</v>
      </c>
      <c r="C2456" s="10" t="str">
        <f t="shared" si="38"/>
        <v>I - NT Creative Arts Ltd</v>
      </c>
    </row>
    <row r="2457" spans="1:5">
      <c r="A2457" s="9" t="s">
        <v>1235</v>
      </c>
      <c r="B2457" s="7" t="s">
        <v>329</v>
      </c>
      <c r="C2457" s="10" t="str">
        <f t="shared" si="38"/>
        <v>I - NT Creative Arts Ltd</v>
      </c>
      <c r="E2457"/>
    </row>
    <row r="2458" spans="1:5">
      <c r="A2458" s="9" t="s">
        <v>1252</v>
      </c>
      <c r="B2458" s="7" t="s">
        <v>2600</v>
      </c>
      <c r="C2458" s="10" t="str">
        <f t="shared" si="38"/>
        <v>I - Janis Claxton Dance</v>
      </c>
      <c r="E2458"/>
    </row>
    <row r="2459" spans="1:5">
      <c r="A2459" s="9" t="s">
        <v>17108</v>
      </c>
      <c r="C2459" s="10" t="str">
        <f t="shared" si="38"/>
        <v>I - NTC Touring Theatre Company Ltd</v>
      </c>
    </row>
    <row r="2460" spans="1:5">
      <c r="A2460" s="50" t="s">
        <v>929</v>
      </c>
      <c r="C2460" s="10" t="str">
        <f t="shared" si="38"/>
        <v>I - Nuala Kennedy</v>
      </c>
      <c r="E2460"/>
    </row>
    <row r="2461" spans="1:5">
      <c r="A2461" s="9" t="s">
        <v>330</v>
      </c>
      <c r="C2461" s="10" t="str">
        <f t="shared" si="38"/>
        <v>I - Nutshell Productions Association</v>
      </c>
      <c r="E2461"/>
    </row>
    <row r="2462" spans="1:5">
      <c r="A2462" s="9" t="s">
        <v>331</v>
      </c>
      <c r="B2462" s="7" t="s">
        <v>333</v>
      </c>
      <c r="C2462" s="10" t="str">
        <f t="shared" si="38"/>
        <v>I - NVA (Europe) Limited</v>
      </c>
    </row>
    <row r="2463" spans="1:5">
      <c r="A2463" s="9" t="s">
        <v>332</v>
      </c>
      <c r="B2463" s="7" t="s">
        <v>333</v>
      </c>
      <c r="C2463" s="10" t="str">
        <f t="shared" si="38"/>
        <v>I - NVA (Europe) Limited</v>
      </c>
      <c r="E2463"/>
    </row>
    <row r="2464" spans="1:5">
      <c r="A2464" s="9" t="s">
        <v>333</v>
      </c>
      <c r="C2464" s="10" t="str">
        <f t="shared" si="38"/>
        <v>I - NVA (Europe) Limited</v>
      </c>
    </row>
    <row r="2465" spans="1:5">
      <c r="A2465" s="9" t="s">
        <v>6626</v>
      </c>
      <c r="B2465" s="7" t="s">
        <v>333</v>
      </c>
      <c r="C2465" s="10" t="str">
        <f t="shared" si="38"/>
        <v>I - NVA (Europe) Limited</v>
      </c>
    </row>
    <row r="2466" spans="1:5">
      <c r="A2466" s="48" t="s">
        <v>334</v>
      </c>
      <c r="C2466" s="10" t="str">
        <f t="shared" si="38"/>
        <v>I - Oban Phoenix Cinema</v>
      </c>
    </row>
    <row r="2467" spans="1:5">
      <c r="A2467" s="9" t="s">
        <v>335</v>
      </c>
      <c r="C2467" s="10" t="str">
        <f t="shared" si="38"/>
        <v>I - Oceanallover Ltd</v>
      </c>
    </row>
    <row r="2468" spans="1:5">
      <c r="A2468" s="9" t="s">
        <v>6276</v>
      </c>
      <c r="C2468" s="10" t="str">
        <f t="shared" si="38"/>
        <v>I - Olaf Furniss</v>
      </c>
    </row>
    <row r="2469" spans="1:5">
      <c r="A2469" s="48" t="s">
        <v>1031</v>
      </c>
      <c r="C2469" s="10" t="str">
        <f t="shared" si="38"/>
        <v>I - Oliver Braid</v>
      </c>
      <c r="E2469"/>
    </row>
    <row r="2470" spans="1:5">
      <c r="A2470" s="9" t="s">
        <v>682</v>
      </c>
      <c r="C2470" s="10" t="str">
        <f t="shared" si="38"/>
        <v>I - Oliver Emanuel</v>
      </c>
      <c r="E2470"/>
    </row>
    <row r="2471" spans="1:5">
      <c r="A2471" s="9" t="s">
        <v>336</v>
      </c>
      <c r="B2471" s="7" t="s">
        <v>1032</v>
      </c>
      <c r="C2471" s="10" t="str">
        <f t="shared" si="38"/>
        <v>I - Olivia Furness Music</v>
      </c>
      <c r="E2471"/>
    </row>
    <row r="2472" spans="1:5">
      <c r="A2472" s="9" t="s">
        <v>1032</v>
      </c>
      <c r="C2472" s="10" t="str">
        <f t="shared" si="38"/>
        <v>I - Olivia Furness Music</v>
      </c>
      <c r="E2472"/>
    </row>
    <row r="2473" spans="1:5">
      <c r="A2473" s="9" t="s">
        <v>337</v>
      </c>
      <c r="C2473" s="10" t="str">
        <f t="shared" si="38"/>
        <v>I - On At Fife</v>
      </c>
      <c r="E2473"/>
    </row>
    <row r="2474" spans="1:5">
      <c r="A2474" s="9" t="s">
        <v>2021</v>
      </c>
      <c r="C2474" s="10" t="str">
        <f t="shared" si="38"/>
        <v>I - Once Were Farmers Ltd</v>
      </c>
      <c r="E2474"/>
    </row>
    <row r="2475" spans="1:5">
      <c r="A2475" s="9" t="s">
        <v>840</v>
      </c>
      <c r="C2475" s="10" t="str">
        <f t="shared" si="38"/>
        <v>I - Open Ear Ltd</v>
      </c>
    </row>
    <row r="2476" spans="1:5">
      <c r="A2476" s="9" t="s">
        <v>2187</v>
      </c>
      <c r="C2476" s="10" t="str">
        <f t="shared" si="38"/>
        <v>I - Opera Bohemia</v>
      </c>
      <c r="E2476"/>
    </row>
    <row r="2477" spans="1:5">
      <c r="A2477" s="9" t="s">
        <v>1579</v>
      </c>
      <c r="C2477" s="10" t="str">
        <f t="shared" si="38"/>
        <v>I - Opera Circus</v>
      </c>
    </row>
    <row r="2478" spans="1:5">
      <c r="A2478" s="9" t="s">
        <v>338</v>
      </c>
      <c r="C2478" s="10" t="str">
        <f t="shared" si="38"/>
        <v>I - Origin Pictures</v>
      </c>
    </row>
    <row r="2479" spans="1:5">
      <c r="A2479" s="9" t="s">
        <v>1998</v>
      </c>
      <c r="C2479" s="10" t="str">
        <f t="shared" si="38"/>
        <v>I - Orkney Arts Society</v>
      </c>
    </row>
    <row r="2480" spans="1:5">
      <c r="A2480" s="9" t="s">
        <v>2454</v>
      </c>
      <c r="C2480" s="10" t="str">
        <f t="shared" si="38"/>
        <v>I - Orkney Folk Festival</v>
      </c>
    </row>
    <row r="2481" spans="1:5">
      <c r="A2481" s="9" t="s">
        <v>339</v>
      </c>
      <c r="C2481" s="10" t="str">
        <f t="shared" si="38"/>
        <v>I - Orkney Islands Council</v>
      </c>
    </row>
    <row r="2482" spans="1:5">
      <c r="A2482" s="9" t="s">
        <v>2110</v>
      </c>
      <c r="C2482" s="10" t="str">
        <f t="shared" si="38"/>
        <v>I - Oscar Films Limited</v>
      </c>
    </row>
    <row r="2483" spans="1:5">
      <c r="A2483" s="9" t="s">
        <v>1816</v>
      </c>
      <c r="C2483" s="10" t="str">
        <f t="shared" si="38"/>
        <v>I - Out of the Blue</v>
      </c>
    </row>
    <row r="2484" spans="1:5">
      <c r="A2484" s="9" t="s">
        <v>340</v>
      </c>
      <c r="B2484" s="7" t="s">
        <v>1816</v>
      </c>
      <c r="C2484" s="10" t="str">
        <f t="shared" si="38"/>
        <v>I - Out of the Blue</v>
      </c>
      <c r="E2484"/>
    </row>
    <row r="2485" spans="1:5">
      <c r="A2485" s="9" t="s">
        <v>5987</v>
      </c>
      <c r="B2485" s="7" t="s">
        <v>1816</v>
      </c>
      <c r="C2485" s="10" t="str">
        <f t="shared" si="38"/>
        <v>I - Out of the Blue</v>
      </c>
      <c r="E2485"/>
    </row>
    <row r="2486" spans="1:5">
      <c r="A2486" s="48" t="s">
        <v>341</v>
      </c>
      <c r="C2486" s="10" t="str">
        <f t="shared" si="38"/>
        <v>I - Outset Scotland</v>
      </c>
      <c r="E2486"/>
    </row>
    <row r="2487" spans="1:5">
      <c r="A2487" s="9" t="s">
        <v>2455</v>
      </c>
      <c r="B2487" s="7" t="s">
        <v>2776</v>
      </c>
      <c r="C2487" s="10" t="str">
        <f t="shared" si="38"/>
        <v>I - Outside Track, The</v>
      </c>
      <c r="E2487"/>
    </row>
    <row r="2488" spans="1:5">
      <c r="A2488" s="9" t="s">
        <v>17612</v>
      </c>
      <c r="C2488" s="10" t="str">
        <f t="shared" si="38"/>
        <v>I - Outspoken Arts Scotland Ltd</v>
      </c>
    </row>
    <row r="2489" spans="1:5">
      <c r="A2489" s="50" t="s">
        <v>2125</v>
      </c>
      <c r="C2489" s="10" t="str">
        <f t="shared" si="38"/>
        <v>I - Owen Evans</v>
      </c>
    </row>
    <row r="2490" spans="1:5">
      <c r="A2490" s="9" t="s">
        <v>342</v>
      </c>
      <c r="C2490" s="10" t="str">
        <f t="shared" si="38"/>
        <v>I - Pachamama Productions (Cora Bissett/Colin Baird)</v>
      </c>
      <c r="E2490"/>
    </row>
    <row r="2491" spans="1:5">
      <c r="A2491" s="9" t="s">
        <v>1866</v>
      </c>
      <c r="C2491" s="10" t="str">
        <f t="shared" si="38"/>
        <v>I - PACT</v>
      </c>
      <c r="E2491"/>
    </row>
    <row r="2492" spans="1:5">
      <c r="A2492" s="9" t="s">
        <v>6740</v>
      </c>
      <c r="C2492" s="10" t="str">
        <f t="shared" si="38"/>
        <v>I - PAMIS</v>
      </c>
      <c r="E2492"/>
    </row>
    <row r="2493" spans="1:5">
      <c r="A2493" s="48" t="s">
        <v>6453</v>
      </c>
      <c r="C2493" s="10" t="str">
        <f t="shared" si="38"/>
        <v>I - Pan African Arts Scotland Ltd</v>
      </c>
    </row>
    <row r="2494" spans="1:5">
      <c r="A2494" s="48" t="s">
        <v>343</v>
      </c>
      <c r="C2494" s="10" t="str">
        <f t="shared" si="38"/>
        <v>I - Panmure St Ann's</v>
      </c>
    </row>
    <row r="2495" spans="1:5">
      <c r="A2495" s="9" t="s">
        <v>6863</v>
      </c>
      <c r="C2495" s="10" t="str">
        <f t="shared" si="38"/>
        <v>I - Papay Gryro Nights Arts Festival</v>
      </c>
      <c r="E2495"/>
    </row>
    <row r="2496" spans="1:5">
      <c r="A2496" s="48" t="s">
        <v>17371</v>
      </c>
      <c r="C2496" s="10" t="str">
        <f t="shared" si="38"/>
        <v>I - Paradiso Films Documentaries Ltd</v>
      </c>
    </row>
    <row r="2497" spans="1:5">
      <c r="A2497" s="50" t="s">
        <v>17507</v>
      </c>
      <c r="B2497" s="7" t="s">
        <v>17371</v>
      </c>
      <c r="C2497" s="10" t="str">
        <f t="shared" si="38"/>
        <v>I - Paradiso Films Documentaries Ltd</v>
      </c>
    </row>
    <row r="2498" spans="1:5">
      <c r="A2498" s="50" t="s">
        <v>5879</v>
      </c>
      <c r="C2498" s="10" t="str">
        <f t="shared" si="38"/>
        <v>I - Paragon Ensemble</v>
      </c>
    </row>
    <row r="2499" spans="1:5">
      <c r="A2499" s="48" t="s">
        <v>2076</v>
      </c>
      <c r="C2499" s="10" t="str">
        <f t="shared" ref="C2499:C2562" si="39">IF(LEN(TRIM(CLEAN($B:$B)))&gt;0,TRIM(CLEAN($B:$B)),TRIM(CLEAN($A:$A)))</f>
        <v>I - Park Circus Limited</v>
      </c>
    </row>
    <row r="2500" spans="1:5">
      <c r="A2500" s="9" t="s">
        <v>344</v>
      </c>
      <c r="C2500" s="10" t="str">
        <f t="shared" si="39"/>
        <v>I - Pathhead Music Collective</v>
      </c>
    </row>
    <row r="2501" spans="1:5">
      <c r="A2501" s="9" t="s">
        <v>801</v>
      </c>
      <c r="B2501" s="7" t="s">
        <v>2731</v>
      </c>
      <c r="C2501" s="10" t="str">
        <f t="shared" si="39"/>
        <v>I - Patricia Fleming</v>
      </c>
    </row>
    <row r="2502" spans="1:5">
      <c r="A2502" s="9" t="s">
        <v>1642</v>
      </c>
      <c r="B2502" s="7" t="s">
        <v>2731</v>
      </c>
      <c r="C2502" s="10" t="str">
        <f t="shared" si="39"/>
        <v>I - Patricia Fleming</v>
      </c>
    </row>
    <row r="2503" spans="1:5">
      <c r="A2503" s="9" t="s">
        <v>345</v>
      </c>
      <c r="C2503" s="10" t="str">
        <f t="shared" si="39"/>
        <v>I - Patrick Allan-Fraser Hospitalfield Trust</v>
      </c>
    </row>
    <row r="2504" spans="1:5">
      <c r="A2504" s="9" t="s">
        <v>6245</v>
      </c>
      <c r="C2504" s="10" t="str">
        <f t="shared" si="39"/>
        <v>I - Patrick Cunneen</v>
      </c>
    </row>
    <row r="2505" spans="1:5">
      <c r="A2505" s="48" t="s">
        <v>1557</v>
      </c>
      <c r="C2505" s="10" t="str">
        <f t="shared" si="39"/>
        <v>I - Patrick Jameson</v>
      </c>
    </row>
    <row r="2506" spans="1:5">
      <c r="A2506" s="9" t="s">
        <v>2099</v>
      </c>
      <c r="C2506" s="10" t="str">
        <f t="shared" si="39"/>
        <v>I - Patsy Reid</v>
      </c>
      <c r="E2506"/>
    </row>
    <row r="2507" spans="1:5">
      <c r="A2507" s="9" t="s">
        <v>6513</v>
      </c>
      <c r="C2507" s="10" t="str">
        <f t="shared" si="39"/>
        <v>I - Patter</v>
      </c>
      <c r="E2507"/>
    </row>
    <row r="2508" spans="1:5">
      <c r="A2508" s="48" t="s">
        <v>346</v>
      </c>
      <c r="C2508" s="10" t="str">
        <f t="shared" si="39"/>
        <v>I - Paul Fegan</v>
      </c>
      <c r="E2508"/>
    </row>
    <row r="2509" spans="1:5">
      <c r="A2509" s="9" t="s">
        <v>1281</v>
      </c>
      <c r="C2509" s="10" t="str">
        <f t="shared" si="39"/>
        <v>I - Paul Henry</v>
      </c>
      <c r="E2509"/>
    </row>
    <row r="2510" spans="1:5">
      <c r="A2510" s="9" t="s">
        <v>2566</v>
      </c>
      <c r="C2510" s="10" t="str">
        <f t="shared" si="39"/>
        <v>I - Paul McGeechan</v>
      </c>
    </row>
    <row r="2511" spans="1:5">
      <c r="A2511" s="9" t="s">
        <v>1199</v>
      </c>
      <c r="C2511" s="10" t="str">
        <f t="shared" si="39"/>
        <v>I - Paul McKenna Ltd</v>
      </c>
      <c r="E2511"/>
    </row>
    <row r="2512" spans="1:5">
      <c r="A2512" s="9" t="s">
        <v>6064</v>
      </c>
      <c r="C2512" s="10" t="str">
        <f t="shared" si="39"/>
        <v>I - Paul Michael Henry</v>
      </c>
    </row>
    <row r="2513" spans="1:5">
      <c r="A2513" s="48" t="s">
        <v>6088</v>
      </c>
      <c r="C2513" s="10" t="str">
        <f t="shared" si="39"/>
        <v>I - Paul Rous (Dudendance Theatre Company)</v>
      </c>
      <c r="E2513"/>
    </row>
    <row r="2514" spans="1:5">
      <c r="A2514" s="48" t="s">
        <v>2710</v>
      </c>
      <c r="C2514" s="10" t="str">
        <f t="shared" si="39"/>
        <v>I - Paul Towndrow</v>
      </c>
    </row>
    <row r="2515" spans="1:5">
      <c r="A2515" s="9" t="s">
        <v>1697</v>
      </c>
      <c r="C2515" s="10" t="str">
        <f t="shared" si="39"/>
        <v>I - Paul Westcombe</v>
      </c>
    </row>
    <row r="2516" spans="1:5">
      <c r="A2516" s="9" t="s">
        <v>6526</v>
      </c>
      <c r="C2516" s="10" t="str">
        <f t="shared" si="39"/>
        <v>I - Paul Wright Warp Films</v>
      </c>
    </row>
    <row r="2517" spans="1:5">
      <c r="A2517" s="48" t="s">
        <v>1817</v>
      </c>
      <c r="C2517" s="10" t="str">
        <f t="shared" si="39"/>
        <v>I - Paula Cowie</v>
      </c>
    </row>
    <row r="2518" spans="1:5">
      <c r="A2518" s="9" t="s">
        <v>16789</v>
      </c>
      <c r="C2518" s="10" t="str">
        <f t="shared" si="39"/>
        <v>I - Pauline Goldsmith</v>
      </c>
    </row>
    <row r="2519" spans="1:5">
      <c r="A2519" s="50" t="s">
        <v>6705</v>
      </c>
      <c r="C2519" s="10" t="str">
        <f t="shared" si="39"/>
        <v>I - PCL Tickets</v>
      </c>
    </row>
    <row r="2520" spans="1:5">
      <c r="A2520" s="48" t="s">
        <v>683</v>
      </c>
      <c r="C2520" s="10" t="str">
        <f t="shared" si="39"/>
        <v>I - Peacock Visual Arts</v>
      </c>
    </row>
    <row r="2521" spans="1:5">
      <c r="A2521" s="9" t="s">
        <v>347</v>
      </c>
      <c r="B2521" s="7" t="s">
        <v>683</v>
      </c>
      <c r="C2521" s="10" t="str">
        <f t="shared" si="39"/>
        <v>I - Peacock Visual Arts</v>
      </c>
    </row>
    <row r="2522" spans="1:5">
      <c r="A2522" s="9" t="s">
        <v>1450</v>
      </c>
      <c r="C2522" s="10" t="str">
        <f t="shared" si="39"/>
        <v>I - Peatbog Faeries</v>
      </c>
    </row>
    <row r="2523" spans="1:5">
      <c r="A2523" s="9" t="s">
        <v>710</v>
      </c>
      <c r="C2523" s="10" t="str">
        <f t="shared" si="39"/>
        <v>I - Peekabu Studios</v>
      </c>
      <c r="E2523"/>
    </row>
    <row r="2524" spans="1:5">
      <c r="A2524" s="9" t="s">
        <v>1763</v>
      </c>
      <c r="C2524" s="10" t="str">
        <f t="shared" si="39"/>
        <v>I - Penny Chivas</v>
      </c>
      <c r="E2524"/>
    </row>
    <row r="2525" spans="1:5">
      <c r="A2525" s="9" t="s">
        <v>348</v>
      </c>
      <c r="C2525" s="10" t="str">
        <f t="shared" si="39"/>
        <v>I - Penny Dreadful Films Ltd</v>
      </c>
    </row>
    <row r="2526" spans="1:5">
      <c r="A2526" s="9" t="s">
        <v>17554</v>
      </c>
      <c r="C2526" s="10" t="str">
        <f t="shared" si="39"/>
        <v>I - People Dancing (ArtWorks Alliance)</v>
      </c>
    </row>
    <row r="2527" spans="1:5">
      <c r="A2527" s="50" t="s">
        <v>6541</v>
      </c>
      <c r="C2527" s="10" t="str">
        <f t="shared" si="39"/>
        <v>I - Performing Arts Labs Ltd</v>
      </c>
    </row>
    <row r="2528" spans="1:5">
      <c r="A2528" s="48" t="s">
        <v>989</v>
      </c>
      <c r="C2528" s="10" t="str">
        <f t="shared" si="39"/>
        <v>I - Performing Rights Society Foundation</v>
      </c>
    </row>
    <row r="2529" spans="1:5">
      <c r="A2529" s="9" t="s">
        <v>349</v>
      </c>
      <c r="C2529" s="10" t="str">
        <f t="shared" si="39"/>
        <v>I - Perth &amp; Kinross Council</v>
      </c>
      <c r="E2529"/>
    </row>
    <row r="2530" spans="1:5">
      <c r="A2530" s="9" t="s">
        <v>6565</v>
      </c>
      <c r="B2530" s="7" t="s">
        <v>349</v>
      </c>
      <c r="C2530" s="10" t="str">
        <f t="shared" si="39"/>
        <v>I - Perth &amp; Kinross Council</v>
      </c>
    </row>
    <row r="2531" spans="1:5">
      <c r="A2531" s="48" t="s">
        <v>350</v>
      </c>
      <c r="B2531" s="7" t="s">
        <v>349</v>
      </c>
      <c r="C2531" s="10" t="str">
        <f t="shared" si="39"/>
        <v>I - Perth &amp; Kinross Council</v>
      </c>
      <c r="E2531"/>
    </row>
    <row r="2532" spans="1:5">
      <c r="A2532" s="9" t="s">
        <v>17615</v>
      </c>
      <c r="C2532" s="10" t="str">
        <f t="shared" si="39"/>
        <v>I - Perth and Kinross Council [Horsecross Arts Limited]</v>
      </c>
    </row>
    <row r="2533" spans="1:5">
      <c r="A2533" s="50" t="s">
        <v>2493</v>
      </c>
      <c r="C2533" s="10" t="str">
        <f t="shared" si="39"/>
        <v>I - Perth Festival of the Arts Ltd</v>
      </c>
    </row>
    <row r="2534" spans="1:5">
      <c r="A2534" s="9" t="s">
        <v>6864</v>
      </c>
      <c r="C2534" s="10" t="str">
        <f t="shared" si="39"/>
        <v>I - Peter Arnott</v>
      </c>
    </row>
    <row r="2535" spans="1:5">
      <c r="A2535" s="48" t="s">
        <v>1381</v>
      </c>
      <c r="C2535" s="10" t="str">
        <f t="shared" si="39"/>
        <v>I - Peter Geoghegan</v>
      </c>
    </row>
    <row r="2536" spans="1:5">
      <c r="A2536" s="9" t="s">
        <v>6488</v>
      </c>
      <c r="C2536" s="10" t="str">
        <f t="shared" si="39"/>
        <v>I - Peter Jones</v>
      </c>
    </row>
    <row r="2537" spans="1:5">
      <c r="A2537" s="48" t="s">
        <v>6680</v>
      </c>
      <c r="C2537" s="10" t="str">
        <f t="shared" si="39"/>
        <v>I - Peter Lannon</v>
      </c>
    </row>
    <row r="2538" spans="1:5">
      <c r="A2538" s="48" t="s">
        <v>2320</v>
      </c>
      <c r="C2538" s="10" t="str">
        <f t="shared" si="39"/>
        <v>I - Peter Pan Moat Brae Trust</v>
      </c>
    </row>
    <row r="2539" spans="1:5">
      <c r="A2539" s="9" t="s">
        <v>6598</v>
      </c>
      <c r="C2539" s="10" t="str">
        <f t="shared" si="39"/>
        <v>I - Peter Potter Gallery Trust</v>
      </c>
    </row>
    <row r="2540" spans="1:5">
      <c r="A2540" s="48" t="s">
        <v>1603</v>
      </c>
      <c r="C2540" s="10" t="str">
        <f t="shared" si="39"/>
        <v>I - Peter Royston</v>
      </c>
    </row>
    <row r="2541" spans="1:5">
      <c r="A2541" s="9" t="s">
        <v>1844</v>
      </c>
      <c r="C2541" s="10" t="str">
        <f t="shared" si="39"/>
        <v>I - Phil Bancroft</v>
      </c>
    </row>
    <row r="2542" spans="1:5">
      <c r="A2542" s="9" t="s">
        <v>1922</v>
      </c>
      <c r="C2542" s="10" t="str">
        <f t="shared" si="39"/>
        <v>I - Phillip Norris</v>
      </c>
    </row>
    <row r="2543" spans="1:5">
      <c r="A2543" s="9" t="s">
        <v>2100</v>
      </c>
      <c r="C2543" s="10" t="str">
        <f t="shared" si="39"/>
        <v>I - Phillippa Mitchell</v>
      </c>
    </row>
    <row r="2544" spans="1:5">
      <c r="A2544" s="9" t="s">
        <v>16760</v>
      </c>
      <c r="C2544" s="10" t="str">
        <f t="shared" si="39"/>
        <v>I - PianoPiano</v>
      </c>
    </row>
    <row r="2545" spans="1:5">
      <c r="A2545" s="50" t="s">
        <v>351</v>
      </c>
      <c r="C2545" s="10" t="str">
        <f t="shared" si="39"/>
        <v>I - Pier Arts Centre</v>
      </c>
      <c r="E2545"/>
    </row>
    <row r="2546" spans="1:5">
      <c r="A2546" s="9" t="s">
        <v>841</v>
      </c>
      <c r="C2546" s="10" t="str">
        <f t="shared" si="39"/>
        <v>I - Pilot Year - Jump Cut</v>
      </c>
    </row>
    <row r="2547" spans="1:5">
      <c r="A2547" s="9" t="s">
        <v>6133</v>
      </c>
      <c r="B2547" s="7" t="s">
        <v>841</v>
      </c>
      <c r="C2547" s="10" t="str">
        <f t="shared" si="39"/>
        <v>I - Pilot Year - Jump Cut</v>
      </c>
      <c r="E2547"/>
    </row>
    <row r="2548" spans="1:5">
      <c r="A2548" s="48" t="s">
        <v>6325</v>
      </c>
      <c r="C2548" s="10" t="str">
        <f t="shared" si="39"/>
        <v>I - Pinkie Maclure</v>
      </c>
    </row>
    <row r="2549" spans="1:5">
      <c r="A2549" s="48" t="s">
        <v>2077</v>
      </c>
      <c r="C2549" s="10" t="str">
        <f t="shared" si="39"/>
        <v>I - Pirate Productions Limited</v>
      </c>
    </row>
    <row r="2550" spans="1:5">
      <c r="A2550" s="9" t="s">
        <v>352</v>
      </c>
      <c r="C2550" s="10" t="str">
        <f t="shared" si="39"/>
        <v>I - Pitlochry Festival Theatre</v>
      </c>
    </row>
    <row r="2551" spans="1:5">
      <c r="A2551" s="9" t="s">
        <v>353</v>
      </c>
      <c r="C2551" s="10" t="str">
        <f t="shared" si="39"/>
        <v>I - Plan B Collaborative Theatre Ltd</v>
      </c>
    </row>
    <row r="2552" spans="1:5">
      <c r="A2552" s="9" t="s">
        <v>354</v>
      </c>
      <c r="B2552" s="7" t="s">
        <v>353</v>
      </c>
      <c r="C2552" s="10" t="str">
        <f t="shared" si="39"/>
        <v>I - Plan B Collaborative Theatre Ltd</v>
      </c>
    </row>
    <row r="2553" spans="1:5">
      <c r="A2553" s="9" t="s">
        <v>2674</v>
      </c>
      <c r="C2553" s="10" t="str">
        <f t="shared" si="39"/>
        <v>I - Planning Aid for Scotland</v>
      </c>
    </row>
    <row r="2554" spans="1:5">
      <c r="A2554" s="9" t="s">
        <v>355</v>
      </c>
      <c r="C2554" s="10" t="str">
        <f t="shared" si="39"/>
        <v>I - Plantation Productions (SCIO)</v>
      </c>
    </row>
    <row r="2555" spans="1:5">
      <c r="A2555" s="9" t="s">
        <v>356</v>
      </c>
      <c r="B2555" s="7" t="s">
        <v>357</v>
      </c>
      <c r="C2555" s="10" t="str">
        <f t="shared" si="39"/>
        <v>I - Playwrights' Studio Scotland</v>
      </c>
    </row>
    <row r="2556" spans="1:5">
      <c r="A2556" s="9" t="s">
        <v>357</v>
      </c>
      <c r="C2556" s="10" t="str">
        <f t="shared" si="39"/>
        <v>I - Playwrights' Studio Scotland</v>
      </c>
    </row>
    <row r="2557" spans="1:5">
      <c r="A2557" s="9" t="s">
        <v>358</v>
      </c>
      <c r="B2557" s="7" t="s">
        <v>357</v>
      </c>
      <c r="C2557" s="10" t="str">
        <f t="shared" si="39"/>
        <v>I - Playwrights' Studio Scotland</v>
      </c>
      <c r="E2557"/>
    </row>
    <row r="2558" spans="1:5">
      <c r="A2558" s="9" t="s">
        <v>17483</v>
      </c>
      <c r="C2558" s="10" t="str">
        <f t="shared" si="39"/>
        <v>I - Plum Films Limited</v>
      </c>
    </row>
    <row r="2559" spans="1:5">
      <c r="A2559" s="50" t="s">
        <v>2321</v>
      </c>
      <c r="B2559" s="7" t="s">
        <v>17483</v>
      </c>
      <c r="C2559" s="10" t="str">
        <f t="shared" si="39"/>
        <v>I - Plum Films Limited</v>
      </c>
      <c r="E2559"/>
    </row>
    <row r="2560" spans="1:5">
      <c r="A2560" s="9" t="s">
        <v>6794</v>
      </c>
      <c r="C2560" s="10" t="str">
        <f t="shared" si="39"/>
        <v>I - Plutot la Vie</v>
      </c>
      <c r="E2560"/>
    </row>
    <row r="2561" spans="1:5">
      <c r="A2561" s="48" t="s">
        <v>359</v>
      </c>
      <c r="C2561" s="10" t="str">
        <f t="shared" si="39"/>
        <v>I - PoetryZoo.Com Limited</v>
      </c>
    </row>
    <row r="2562" spans="1:5">
      <c r="A2562" s="9" t="s">
        <v>6008</v>
      </c>
      <c r="C2562" s="10" t="str">
        <f t="shared" si="39"/>
        <v>I - POLIS Publishers Ltd</v>
      </c>
    </row>
    <row r="2563" spans="1:5">
      <c r="A2563" s="48" t="s">
        <v>2101</v>
      </c>
      <c r="C2563" s="10" t="str">
        <f t="shared" ref="C2563:C2626" si="40">IF(LEN(TRIM(CLEAN($B:$B)))&gt;0,TRIM(CLEAN($B:$B)),TRIM(CLEAN($A:$A)))</f>
        <v>I - Polish Arts Europe Limited</v>
      </c>
    </row>
    <row r="2564" spans="1:5">
      <c r="A2564" s="9" t="s">
        <v>1504</v>
      </c>
      <c r="C2564" s="10" t="str">
        <f t="shared" si="40"/>
        <v>I - Polly Clark</v>
      </c>
    </row>
    <row r="2565" spans="1:5">
      <c r="A2565" s="9" t="s">
        <v>6877</v>
      </c>
      <c r="C2565" s="10" t="str">
        <f t="shared" si="40"/>
        <v>I - Polly Collins</v>
      </c>
    </row>
    <row r="2566" spans="1:5">
      <c r="A2566" s="48" t="s">
        <v>5880</v>
      </c>
      <c r="C2566" s="10" t="str">
        <f t="shared" si="40"/>
        <v>I - Polybius Games Ltd</v>
      </c>
    </row>
    <row r="2567" spans="1:5">
      <c r="A2567" s="48" t="s">
        <v>2649</v>
      </c>
      <c r="C2567" s="10" t="str">
        <f t="shared" si="40"/>
        <v>I - Poorboy Ltd</v>
      </c>
    </row>
    <row r="2568" spans="1:5">
      <c r="A2568" s="9" t="s">
        <v>360</v>
      </c>
      <c r="C2568" s="10" t="str">
        <f t="shared" si="40"/>
        <v>I - Popcorn Horror</v>
      </c>
    </row>
    <row r="2569" spans="1:5">
      <c r="A2569" s="9" t="s">
        <v>361</v>
      </c>
      <c r="B2569" s="7" t="s">
        <v>360</v>
      </c>
      <c r="C2569" s="10" t="str">
        <f t="shared" si="40"/>
        <v>I - Popcorn Horror</v>
      </c>
    </row>
    <row r="2570" spans="1:5">
      <c r="A2570" s="9" t="s">
        <v>1698</v>
      </c>
      <c r="C2570" s="10" t="str">
        <f t="shared" si="40"/>
        <v>I - Poppy Ackroyd</v>
      </c>
    </row>
    <row r="2571" spans="1:5">
      <c r="A2571" s="9" t="s">
        <v>2431</v>
      </c>
      <c r="C2571" s="10" t="str">
        <f t="shared" si="40"/>
        <v>I - Pr├▓iseact nan Ealan</v>
      </c>
      <c r="E2571"/>
    </row>
    <row r="2572" spans="1:5">
      <c r="A2572" s="9" t="s">
        <v>2532</v>
      </c>
      <c r="C2572" s="10" t="str">
        <f t="shared" si="40"/>
        <v>I - Prendergast Productions</v>
      </c>
      <c r="E2572"/>
    </row>
    <row r="2573" spans="1:5">
      <c r="A2573" s="9" t="s">
        <v>2430</v>
      </c>
      <c r="C2573" s="10" t="str">
        <f t="shared" si="40"/>
        <v>I - Prestoungrange Arts Festival</v>
      </c>
    </row>
    <row r="2574" spans="1:5">
      <c r="A2574" s="9" t="s">
        <v>2216</v>
      </c>
      <c r="C2574" s="10" t="str">
        <f t="shared" si="40"/>
        <v>I - Prestwick World Festival of Flight</v>
      </c>
      <c r="E2574"/>
    </row>
    <row r="2575" spans="1:5">
      <c r="A2575" s="9" t="s">
        <v>1641</v>
      </c>
      <c r="C2575" s="10" t="str">
        <f t="shared" si="40"/>
        <v>I - Prides</v>
      </c>
      <c r="E2575"/>
    </row>
    <row r="2576" spans="1:5">
      <c r="A2576" s="9" t="s">
        <v>1935</v>
      </c>
      <c r="C2576" s="10" t="str">
        <f t="shared" si="40"/>
        <v>I - Primary School Musical</v>
      </c>
      <c r="E2576"/>
    </row>
    <row r="2577" spans="1:5">
      <c r="A2577" s="9" t="s">
        <v>362</v>
      </c>
      <c r="B2577" s="7" t="s">
        <v>2522</v>
      </c>
      <c r="C2577" s="10" t="str">
        <f t="shared" si="40"/>
        <v>I - Proiseact Nan Ealan (PNE)</v>
      </c>
      <c r="E2577"/>
    </row>
    <row r="2578" spans="1:5">
      <c r="A2578" s="9" t="s">
        <v>2522</v>
      </c>
      <c r="C2578" s="10" t="str">
        <f t="shared" si="40"/>
        <v>I - Proiseact Nan Ealan (PNE)</v>
      </c>
      <c r="E2578"/>
    </row>
    <row r="2579" spans="1:5">
      <c r="A2579" s="9" t="s">
        <v>363</v>
      </c>
      <c r="C2579" s="10" t="str">
        <f t="shared" si="40"/>
        <v>I - Project Ability</v>
      </c>
      <c r="E2579"/>
    </row>
    <row r="2580" spans="1:5">
      <c r="A2580" s="9" t="s">
        <v>1845</v>
      </c>
      <c r="C2580" s="10" t="str">
        <f t="shared" si="40"/>
        <v>I - Project Slogan</v>
      </c>
    </row>
    <row r="2581" spans="1:5">
      <c r="A2581" s="9" t="s">
        <v>364</v>
      </c>
      <c r="B2581" s="7" t="s">
        <v>365</v>
      </c>
      <c r="C2581" s="10" t="str">
        <f t="shared" si="40"/>
        <v>I - Promote YT Scotland</v>
      </c>
    </row>
    <row r="2582" spans="1:5">
      <c r="A2582" s="9" t="s">
        <v>365</v>
      </c>
      <c r="C2582" s="10" t="str">
        <f t="shared" si="40"/>
        <v>I - Promote YT Scotland</v>
      </c>
    </row>
    <row r="2583" spans="1:5">
      <c r="A2583" s="9" t="s">
        <v>366</v>
      </c>
      <c r="B2583" s="7" t="s">
        <v>2446</v>
      </c>
      <c r="C2583" s="10" t="str">
        <f t="shared" si="40"/>
        <v>I - Promoters Arts Network</v>
      </c>
    </row>
    <row r="2584" spans="1:5">
      <c r="A2584" s="9" t="s">
        <v>2446</v>
      </c>
      <c r="C2584" s="10" t="str">
        <f t="shared" si="40"/>
        <v>I - Promoters Arts Network</v>
      </c>
    </row>
    <row r="2585" spans="1:5">
      <c r="A2585" s="9" t="s">
        <v>1954</v>
      </c>
      <c r="C2585" s="10" t="str">
        <f t="shared" si="40"/>
        <v>I - PRS for Music Foundation</v>
      </c>
    </row>
    <row r="2586" spans="1:5">
      <c r="A2586" s="9" t="s">
        <v>2289</v>
      </c>
      <c r="B2586" s="7" t="s">
        <v>1954</v>
      </c>
      <c r="C2586" s="10" t="str">
        <f t="shared" si="40"/>
        <v>I - PRS for Music Foundation</v>
      </c>
    </row>
    <row r="2587" spans="1:5">
      <c r="A2587" s="9" t="s">
        <v>711</v>
      </c>
      <c r="C2587" s="10" t="str">
        <f t="shared" si="40"/>
        <v>I - Public Catalogue Foundation</v>
      </c>
    </row>
    <row r="2588" spans="1:5">
      <c r="A2588" s="9" t="s">
        <v>2573</v>
      </c>
      <c r="C2588" s="10" t="str">
        <f t="shared" si="40"/>
        <v>I - Public Image Communication Limited</v>
      </c>
    </row>
    <row r="2589" spans="1:5">
      <c r="A2589" s="9" t="s">
        <v>367</v>
      </c>
      <c r="C2589" s="10" t="str">
        <f t="shared" si="40"/>
        <v>I - Publishing Scotland</v>
      </c>
    </row>
    <row r="2590" spans="1:5">
      <c r="A2590" s="9" t="s">
        <v>6489</v>
      </c>
      <c r="C2590" s="10" t="str">
        <f t="shared" si="40"/>
        <v>I - Pulse Films</v>
      </c>
    </row>
    <row r="2591" spans="1:5">
      <c r="A2591" s="48" t="s">
        <v>5859</v>
      </c>
      <c r="C2591" s="10" t="str">
        <f t="shared" si="40"/>
        <v>I - Pumajaw</v>
      </c>
    </row>
    <row r="2592" spans="1:5">
      <c r="A2592" s="48" t="s">
        <v>368</v>
      </c>
      <c r="C2592" s="10" t="str">
        <f t="shared" si="40"/>
        <v>I - Puppet Animation Scotland</v>
      </c>
    </row>
    <row r="2593" spans="1:5">
      <c r="A2593" s="9" t="s">
        <v>369</v>
      </c>
      <c r="B2593" s="7" t="s">
        <v>368</v>
      </c>
      <c r="C2593" s="10" t="str">
        <f t="shared" si="40"/>
        <v>I - Puppet Animation Scotland</v>
      </c>
    </row>
    <row r="2594" spans="1:5">
      <c r="A2594" s="9" t="s">
        <v>370</v>
      </c>
      <c r="B2594" s="7" t="s">
        <v>368</v>
      </c>
      <c r="C2594" s="10" t="str">
        <f t="shared" si="40"/>
        <v>I - Puppet Animation Scotland</v>
      </c>
      <c r="E2594"/>
    </row>
    <row r="2595" spans="1:5">
      <c r="A2595" s="9" t="s">
        <v>1558</v>
      </c>
      <c r="C2595" s="10" t="str">
        <f t="shared" si="40"/>
        <v>I - Puppet State Theatre Company</v>
      </c>
      <c r="E2595"/>
    </row>
    <row r="2596" spans="1:5">
      <c r="A2596" s="9" t="s">
        <v>1846</v>
      </c>
      <c r="B2596" s="7" t="s">
        <v>2732</v>
      </c>
      <c r="C2596" s="10" t="str">
        <f t="shared" si="40"/>
        <v>I - Pure Magic Films</v>
      </c>
      <c r="E2596"/>
    </row>
    <row r="2597" spans="1:5">
      <c r="A2597" s="9" t="s">
        <v>6878</v>
      </c>
      <c r="B2597" s="7" t="s">
        <v>2732</v>
      </c>
      <c r="C2597" s="10" t="str">
        <f t="shared" si="40"/>
        <v>I - Pure Magic Films</v>
      </c>
      <c r="E2597"/>
    </row>
    <row r="2598" spans="1:5">
      <c r="A2598" s="48" t="s">
        <v>371</v>
      </c>
      <c r="B2598" s="7" t="s">
        <v>2732</v>
      </c>
      <c r="C2598" s="10" t="str">
        <f t="shared" si="40"/>
        <v>I - Pure Magic Films</v>
      </c>
    </row>
    <row r="2599" spans="1:5">
      <c r="A2599" s="9" t="s">
        <v>17493</v>
      </c>
      <c r="C2599" s="10" t="str">
        <f t="shared" si="40"/>
        <v>I - Pure Magic Films Ltd (Muirhouse)</v>
      </c>
    </row>
    <row r="2600" spans="1:5">
      <c r="A2600" s="50" t="s">
        <v>1166</v>
      </c>
      <c r="C2600" s="10" t="str">
        <f t="shared" si="40"/>
        <v>I - PyroCeltica (Ron Oliverira)</v>
      </c>
    </row>
    <row r="2601" spans="1:5">
      <c r="A2601" s="9" t="s">
        <v>372</v>
      </c>
      <c r="C2601" s="10" t="str">
        <f t="shared" si="40"/>
        <v>I - Quartet - (Jack Webb &amp; Rosalind Masson)</v>
      </c>
    </row>
    <row r="2602" spans="1:5">
      <c r="A2602" s="9" t="s">
        <v>1418</v>
      </c>
      <c r="C2602" s="10" t="str">
        <f t="shared" si="40"/>
        <v>I - Quavers Music Scotland</v>
      </c>
      <c r="E2602"/>
    </row>
    <row r="2603" spans="1:5">
      <c r="A2603" s="9" t="s">
        <v>6490</v>
      </c>
      <c r="C2603" s="10" t="str">
        <f t="shared" si="40"/>
        <v>I - Queens Cross Housing Association (QCHA)</v>
      </c>
    </row>
    <row r="2604" spans="1:5">
      <c r="A2604" s="48" t="s">
        <v>2217</v>
      </c>
      <c r="C2604" s="10" t="str">
        <f t="shared" si="40"/>
        <v>I - Queen's Park Railway Club</v>
      </c>
    </row>
    <row r="2605" spans="1:5">
      <c r="A2605" s="9" t="s">
        <v>1867</v>
      </c>
      <c r="C2605" s="10" t="str">
        <f t="shared" si="40"/>
        <v>I - Quickbeam</v>
      </c>
    </row>
    <row r="2606" spans="1:5">
      <c r="A2606" s="9" t="s">
        <v>6838</v>
      </c>
      <c r="C2606" s="10" t="str">
        <f t="shared" si="40"/>
        <v>I - QuigleyFilm Ltd</v>
      </c>
      <c r="E2606"/>
    </row>
    <row r="2607" spans="1:5">
      <c r="A2607" s="48" t="s">
        <v>6553</v>
      </c>
      <c r="C2607" s="10" t="str">
        <f t="shared" si="40"/>
        <v>I - Rab Noakes (Neon Productions Ltd)</v>
      </c>
      <c r="E2607"/>
    </row>
    <row r="2608" spans="1:5">
      <c r="A2608" s="48" t="s">
        <v>6089</v>
      </c>
      <c r="C2608" s="10" t="str">
        <f t="shared" si="40"/>
        <v>I - Rachael Brown</v>
      </c>
    </row>
    <row r="2609" spans="1:5">
      <c r="A2609" s="48" t="s">
        <v>6048</v>
      </c>
      <c r="C2609" s="10" t="str">
        <f t="shared" si="40"/>
        <v>I - Rachael MacIntyre</v>
      </c>
    </row>
    <row r="2610" spans="1:5">
      <c r="A2610" s="48" t="s">
        <v>5952</v>
      </c>
      <c r="C2610" s="10" t="str">
        <f t="shared" si="40"/>
        <v>I - Rachal Bradley</v>
      </c>
    </row>
    <row r="2611" spans="1:5">
      <c r="A2611" s="48" t="s">
        <v>1699</v>
      </c>
      <c r="C2611" s="10" t="str">
        <f t="shared" si="40"/>
        <v>I - Rachel Adams</v>
      </c>
    </row>
    <row r="2612" spans="1:5">
      <c r="A2612" s="9" t="s">
        <v>2546</v>
      </c>
      <c r="C2612" s="10" t="str">
        <f t="shared" si="40"/>
        <v>I - Rachel Barron</v>
      </c>
    </row>
    <row r="2613" spans="1:5">
      <c r="A2613" s="9" t="s">
        <v>6707</v>
      </c>
      <c r="C2613" s="10" t="str">
        <f t="shared" si="40"/>
        <v>I - Rachel Duckhouse</v>
      </c>
      <c r="E2613"/>
    </row>
    <row r="2614" spans="1:5">
      <c r="A2614" s="48" t="s">
        <v>2617</v>
      </c>
      <c r="C2614" s="10" t="str">
        <f t="shared" si="40"/>
        <v>I - Rachel Hair</v>
      </c>
      <c r="E2614"/>
    </row>
    <row r="2615" spans="1:5">
      <c r="A2615" s="9" t="s">
        <v>1657</v>
      </c>
      <c r="C2615" s="10" t="str">
        <f t="shared" si="40"/>
        <v>I - Rachel Mimiec</v>
      </c>
    </row>
    <row r="2616" spans="1:5">
      <c r="A2616" s="9" t="s">
        <v>2358</v>
      </c>
      <c r="C2616" s="10" t="str">
        <f t="shared" si="40"/>
        <v>I - Rachel Newton</v>
      </c>
    </row>
    <row r="2617" spans="1:5">
      <c r="A2617" s="9" t="s">
        <v>16969</v>
      </c>
      <c r="C2617" s="10" t="str">
        <f t="shared" si="40"/>
        <v>I - Radio Forth (Bauer Academy)</v>
      </c>
    </row>
    <row r="2618" spans="1:5">
      <c r="A2618" s="50" t="s">
        <v>2351</v>
      </c>
      <c r="C2618" s="10" t="str">
        <f t="shared" si="40"/>
        <v>I - Railway Man Limited</v>
      </c>
      <c r="E2618"/>
    </row>
    <row r="2619" spans="1:5">
      <c r="A2619" s="9" t="s">
        <v>5917</v>
      </c>
      <c r="C2619" s="10" t="str">
        <f t="shared" si="40"/>
        <v>I - Raisah Ahmed - Iftekhar Gafar</v>
      </c>
      <c r="E2619"/>
    </row>
    <row r="2620" spans="1:5">
      <c r="A2620" s="48" t="s">
        <v>6708</v>
      </c>
      <c r="C2620" s="10" t="str">
        <f t="shared" si="40"/>
        <v>I - Raise the Roof Productions Ltd</v>
      </c>
    </row>
    <row r="2621" spans="1:5">
      <c r="A2621" s="48" t="s">
        <v>17602</v>
      </c>
      <c r="C2621" s="10" t="str">
        <f t="shared" si="40"/>
        <v>I - Raising Films</v>
      </c>
    </row>
    <row r="2622" spans="1:5">
      <c r="A2622" s="50" t="s">
        <v>2257</v>
      </c>
      <c r="C2622" s="10" t="str">
        <f t="shared" si="40"/>
        <v>I - Rally &amp; Broad (McCrum &amp; Lindsay)</v>
      </c>
      <c r="E2622"/>
    </row>
    <row r="2623" spans="1:5">
      <c r="A2623" s="9" t="s">
        <v>373</v>
      </c>
      <c r="C2623" s="10" t="str">
        <f t="shared" si="40"/>
        <v>I - Ramesh Meyyappan Productions</v>
      </c>
    </row>
    <row r="2624" spans="1:5">
      <c r="A2624" s="9" t="s">
        <v>374</v>
      </c>
      <c r="C2624" s="10" t="str">
        <f t="shared" si="40"/>
        <v>I - Random Accomplice</v>
      </c>
    </row>
    <row r="2625" spans="1:5">
      <c r="A2625" s="9" t="s">
        <v>1542</v>
      </c>
      <c r="C2625" s="10" t="str">
        <f t="shared" si="40"/>
        <v>I - Randy Klinger</v>
      </c>
    </row>
    <row r="2626" spans="1:5">
      <c r="A2626" s="9" t="s">
        <v>963</v>
      </c>
      <c r="C2626" s="10" t="str">
        <f t="shared" si="40"/>
        <v>I - RANT</v>
      </c>
    </row>
    <row r="2627" spans="1:5">
      <c r="A2627" s="9" t="s">
        <v>6603</v>
      </c>
      <c r="C2627" s="10" t="str">
        <f t="shared" ref="C2627:C2690" si="41">IF(LEN(TRIM(CLEAN($B:$B)))&gt;0,TRIM(CLEAN($B:$B)),TRIM(CLEAN($A:$A)))</f>
        <v>I - Raploch Urban Regeneration Co Ltd</v>
      </c>
    </row>
    <row r="2628" spans="1:5">
      <c r="A2628" s="48" t="s">
        <v>375</v>
      </c>
      <c r="C2628" s="10" t="str">
        <f t="shared" si="41"/>
        <v>I - Rapture Theatre Company</v>
      </c>
    </row>
    <row r="2629" spans="1:5">
      <c r="A2629" s="9" t="s">
        <v>17084</v>
      </c>
      <c r="C2629" s="10" t="str">
        <f t="shared" si="41"/>
        <v>I - Raydale Dower</v>
      </c>
    </row>
    <row r="2630" spans="1:5">
      <c r="A2630" s="50" t="s">
        <v>6162</v>
      </c>
      <c r="C2630" s="10" t="str">
        <f t="shared" si="41"/>
        <v>I - Raymond MacDonald</v>
      </c>
      <c r="E2630"/>
    </row>
    <row r="2631" spans="1:5">
      <c r="A2631" s="48" t="s">
        <v>779</v>
      </c>
      <c r="C2631" s="10" t="str">
        <f t="shared" si="41"/>
        <v>I - Raymond Raskowski Ross</v>
      </c>
      <c r="E2631"/>
    </row>
    <row r="2632" spans="1:5">
      <c r="A2632" s="9" t="s">
        <v>6491</v>
      </c>
      <c r="B2632" s="7" t="s">
        <v>779</v>
      </c>
      <c r="C2632" s="10" t="str">
        <f t="shared" si="41"/>
        <v>I - Raymond Raskowski Ross</v>
      </c>
      <c r="E2632"/>
    </row>
    <row r="2633" spans="1:5">
      <c r="A2633" s="48" t="s">
        <v>376</v>
      </c>
      <c r="C2633" s="10" t="str">
        <f t="shared" si="41"/>
        <v>I - RCAHMS (Royal Comm.Ancient &amp; Historic Monuments of S</v>
      </c>
      <c r="E2633"/>
    </row>
    <row r="2634" spans="1:5">
      <c r="A2634" s="9" t="s">
        <v>6032</v>
      </c>
      <c r="C2634" s="10" t="str">
        <f t="shared" si="41"/>
        <v>I - Reagh Dance</v>
      </c>
      <c r="E2634"/>
    </row>
    <row r="2635" spans="1:5">
      <c r="A2635" s="48" t="s">
        <v>377</v>
      </c>
      <c r="C2635" s="10" t="str">
        <f t="shared" si="41"/>
        <v>I - Really Interesting Objects (RIO) ltd</v>
      </c>
      <c r="E2635"/>
    </row>
    <row r="2636" spans="1:5">
      <c r="A2636" s="9" t="s">
        <v>1847</v>
      </c>
      <c r="C2636" s="10" t="str">
        <f t="shared" si="41"/>
        <v>I - Rebecca Day</v>
      </c>
      <c r="E2636"/>
    </row>
    <row r="2637" spans="1:5">
      <c r="A2637" s="9" t="s">
        <v>1604</v>
      </c>
      <c r="C2637" s="10" t="str">
        <f t="shared" si="41"/>
        <v>I - Rebecca Gerrard</v>
      </c>
    </row>
    <row r="2638" spans="1:5">
      <c r="A2638" s="9" t="s">
        <v>1282</v>
      </c>
      <c r="C2638" s="10" t="str">
        <f t="shared" si="41"/>
        <v>I - Rebecca Wilcox</v>
      </c>
    </row>
    <row r="2639" spans="1:5">
      <c r="A2639" s="9" t="s">
        <v>17646</v>
      </c>
      <c r="C2639" s="10" t="str">
        <f t="shared" si="41"/>
        <v>I - Red Bridge Arts cic</v>
      </c>
    </row>
    <row r="2640" spans="1:5">
      <c r="A2640" s="50" t="s">
        <v>378</v>
      </c>
      <c r="C2640" s="10" t="str">
        <f t="shared" si="41"/>
        <v>I - Red Kite Animation Limited (Bradley &amp; Bee)</v>
      </c>
    </row>
    <row r="2641" spans="1:5">
      <c r="A2641" s="9" t="s">
        <v>379</v>
      </c>
      <c r="C2641" s="10" t="str">
        <f t="shared" si="41"/>
        <v>I - Red Note Ensemble</v>
      </c>
    </row>
    <row r="2642" spans="1:5">
      <c r="A2642" s="9" t="s">
        <v>6492</v>
      </c>
      <c r="B2642" s="7" t="s">
        <v>379</v>
      </c>
      <c r="C2642" s="10" t="str">
        <f t="shared" si="41"/>
        <v>I - Red Note Ensemble</v>
      </c>
      <c r="E2642"/>
    </row>
    <row r="2643" spans="1:5">
      <c r="A2643" s="48" t="s">
        <v>6712</v>
      </c>
      <c r="C2643" s="10" t="str">
        <f t="shared" si="41"/>
        <v>I - Reel Arts SCIO</v>
      </c>
    </row>
    <row r="2644" spans="1:5">
      <c r="A2644" s="48" t="s">
        <v>17086</v>
      </c>
      <c r="C2644" s="10" t="str">
        <f t="shared" si="41"/>
        <v>I - Reel Kids Music Club</v>
      </c>
    </row>
    <row r="2645" spans="1:5">
      <c r="A2645" s="50" t="s">
        <v>380</v>
      </c>
      <c r="C2645" s="10" t="str">
        <f t="shared" si="41"/>
        <v>I - Reeltime Music</v>
      </c>
    </row>
    <row r="2646" spans="1:5">
      <c r="A2646" s="9" t="s">
        <v>1999</v>
      </c>
      <c r="C2646" s="10" t="str">
        <f t="shared" si="41"/>
        <v>I - Refugee Survival Trust</v>
      </c>
    </row>
    <row r="2647" spans="1:5">
      <c r="A2647" s="9" t="s">
        <v>17441</v>
      </c>
      <c r="C2647" s="10" t="str">
        <f t="shared" si="41"/>
        <v>I - Regal Community Theatre (Bathgate) Ltd</v>
      </c>
    </row>
    <row r="2648" spans="1:5">
      <c r="A2648" s="50" t="s">
        <v>876</v>
      </c>
      <c r="C2648" s="10" t="str">
        <f t="shared" si="41"/>
        <v>I - Regi Butlin-Staub</v>
      </c>
    </row>
    <row r="2649" spans="1:5">
      <c r="A2649" s="9" t="s">
        <v>381</v>
      </c>
      <c r="C2649" s="10" t="str">
        <f t="shared" si="41"/>
        <v>I - Regional Screen Scotland</v>
      </c>
    </row>
    <row r="2650" spans="1:5">
      <c r="A2650" s="9" t="s">
        <v>802</v>
      </c>
      <c r="C2650" s="10" t="str">
        <f t="shared" si="41"/>
        <v>I - Reidvale Adventure Play Association Ltd</v>
      </c>
    </row>
    <row r="2651" spans="1:5">
      <c r="A2651" s="9" t="s">
        <v>2514</v>
      </c>
      <c r="B2651" s="7" t="s">
        <v>382</v>
      </c>
      <c r="C2651" s="10" t="str">
        <f t="shared" si="41"/>
        <v>I - Renfrewshire Council</v>
      </c>
    </row>
    <row r="2652" spans="1:5">
      <c r="A2652" s="9" t="s">
        <v>382</v>
      </c>
      <c r="C2652" s="10" t="str">
        <f t="shared" si="41"/>
        <v>I - Renfrewshire Council</v>
      </c>
    </row>
    <row r="2653" spans="1:5">
      <c r="A2653" s="9" t="s">
        <v>1165</v>
      </c>
      <c r="B2653" s="7" t="s">
        <v>382</v>
      </c>
      <c r="C2653" s="10" t="str">
        <f t="shared" si="41"/>
        <v>I - Renfrewshire Council</v>
      </c>
    </row>
    <row r="2654" spans="1:5">
      <c r="A2654" s="9" t="s">
        <v>2205</v>
      </c>
      <c r="C2654" s="10" t="str">
        <f t="shared" si="41"/>
        <v>I - Replico Productions Ltd</v>
      </c>
    </row>
    <row r="2655" spans="1:5">
      <c r="A2655" s="9" t="s">
        <v>1848</v>
      </c>
      <c r="C2655" s="10" t="str">
        <f t="shared" si="41"/>
        <v>I - Residency Exhibition - Liam Gillick / HICA</v>
      </c>
    </row>
    <row r="2656" spans="1:5">
      <c r="A2656" s="9" t="s">
        <v>1382</v>
      </c>
      <c r="C2656" s="10" t="str">
        <f t="shared" si="41"/>
        <v>I - RhuArt Gallery Ltd (Flick Hawkins)</v>
      </c>
    </row>
    <row r="2657" spans="1:5">
      <c r="A2657" s="9" t="s">
        <v>1894</v>
      </c>
      <c r="C2657" s="10" t="str">
        <f t="shared" si="41"/>
        <v>I - Rhubaba Gallery and Studios</v>
      </c>
    </row>
    <row r="2658" spans="1:5">
      <c r="A2658" s="9" t="s">
        <v>965</v>
      </c>
      <c r="C2658" s="10" t="str">
        <f t="shared" si="41"/>
        <v>I - Riccardo Michael Galgani</v>
      </c>
    </row>
    <row r="2659" spans="1:5">
      <c r="A2659" s="9" t="s">
        <v>964</v>
      </c>
      <c r="C2659" s="10" t="str">
        <f t="shared" si="41"/>
        <v>I - Richard Ashrowan &amp; Pat Law</v>
      </c>
    </row>
    <row r="2660" spans="1:5">
      <c r="A2660" s="9" t="s">
        <v>5829</v>
      </c>
      <c r="C2660" s="10" t="str">
        <f t="shared" si="41"/>
        <v>I - Richard Chater</v>
      </c>
      <c r="E2660"/>
    </row>
    <row r="2661" spans="1:5">
      <c r="A2661" s="48" t="s">
        <v>1986</v>
      </c>
      <c r="C2661" s="10" t="str">
        <f t="shared" si="41"/>
        <v>I - Richard Craig</v>
      </c>
      <c r="E2661"/>
    </row>
    <row r="2662" spans="1:5">
      <c r="A2662" s="9" t="s">
        <v>5918</v>
      </c>
      <c r="C2662" s="10" t="str">
        <f t="shared" si="41"/>
        <v>I - Richard Ingham</v>
      </c>
      <c r="E2662"/>
    </row>
    <row r="2663" spans="1:5">
      <c r="A2663" s="48" t="s">
        <v>1033</v>
      </c>
      <c r="C2663" s="10" t="str">
        <f t="shared" si="41"/>
        <v>I - Richard McQuarrie</v>
      </c>
      <c r="E2663"/>
    </row>
    <row r="2664" spans="1:5">
      <c r="A2664" s="9" t="s">
        <v>1525</v>
      </c>
      <c r="C2664" s="10" t="str">
        <f t="shared" si="41"/>
        <v>I - Richard Medrington, Puppet State Theatre Company</v>
      </c>
    </row>
    <row r="2665" spans="1:5">
      <c r="A2665" s="9" t="s">
        <v>1236</v>
      </c>
      <c r="C2665" s="10" t="str">
        <f t="shared" si="41"/>
        <v>I - Richard Stirling</v>
      </c>
    </row>
    <row r="2666" spans="1:5">
      <c r="A2666" s="9" t="s">
        <v>842</v>
      </c>
      <c r="C2666" s="10" t="str">
        <f t="shared" si="41"/>
        <v>I - Richard Walker</v>
      </c>
    </row>
    <row r="2667" spans="1:5">
      <c r="A2667" s="9" t="s">
        <v>17061</v>
      </c>
      <c r="C2667" s="10" t="str">
        <f t="shared" si="41"/>
        <v>I - Richard Warden</v>
      </c>
    </row>
    <row r="2668" spans="1:5">
      <c r="A2668" s="50" t="s">
        <v>6779</v>
      </c>
      <c r="C2668" s="10" t="str">
        <f t="shared" si="41"/>
        <v>I - Richard Youngs</v>
      </c>
    </row>
    <row r="2669" spans="1:5">
      <c r="A2669" s="48" t="s">
        <v>1700</v>
      </c>
      <c r="C2669" s="10" t="str">
        <f t="shared" si="41"/>
        <v>I - Rick Anthony</v>
      </c>
      <c r="E2669"/>
    </row>
    <row r="2670" spans="1:5">
      <c r="A2670" s="9" t="s">
        <v>5828</v>
      </c>
      <c r="C2670" s="10" t="str">
        <f t="shared" si="41"/>
        <v>I - Rick Hughes</v>
      </c>
      <c r="E2670"/>
    </row>
    <row r="2671" spans="1:5">
      <c r="A2671" s="48" t="s">
        <v>6174</v>
      </c>
      <c r="C2671" s="10" t="str">
        <f t="shared" si="41"/>
        <v>I - Rico Capuano</v>
      </c>
      <c r="E2671"/>
    </row>
    <row r="2672" spans="1:5">
      <c r="A2672" s="48" t="s">
        <v>6163</v>
      </c>
      <c r="C2672" s="10" t="str">
        <f t="shared" si="41"/>
        <v>I - RIFF Festival</v>
      </c>
      <c r="E2672"/>
    </row>
    <row r="2673" spans="1:5">
      <c r="A2673" s="48" t="s">
        <v>2150</v>
      </c>
      <c r="C2673" s="10" t="str">
        <f t="shared" si="41"/>
        <v>I - Right Lines Production</v>
      </c>
      <c r="E2673"/>
    </row>
    <row r="2674" spans="1:5">
      <c r="A2674" s="9" t="s">
        <v>6839</v>
      </c>
      <c r="C2674" s="10" t="str">
        <f t="shared" si="41"/>
        <v>I - Rik Hammond</v>
      </c>
      <c r="E2674"/>
    </row>
    <row r="2675" spans="1:5">
      <c r="A2675" s="48" t="s">
        <v>2206</v>
      </c>
      <c r="C2675" s="10" t="str">
        <f t="shared" si="41"/>
        <v>I - Riverside Inverclyde Urban Regenerartion Company</v>
      </c>
      <c r="E2675"/>
    </row>
    <row r="2676" spans="1:5">
      <c r="A2676" s="9" t="s">
        <v>1007</v>
      </c>
      <c r="C2676" s="10" t="str">
        <f t="shared" si="41"/>
        <v>I - Riverside Music Complex</v>
      </c>
      <c r="E2676"/>
    </row>
    <row r="2677" spans="1:5">
      <c r="A2677" s="9" t="s">
        <v>17508</v>
      </c>
      <c r="C2677" s="10" t="str">
        <f t="shared" si="41"/>
        <v>I - Roanne Dods</v>
      </c>
    </row>
    <row r="2678" spans="1:5">
      <c r="A2678" s="50" t="s">
        <v>5860</v>
      </c>
      <c r="C2678" s="10" t="str">
        <f t="shared" si="41"/>
        <v>I - Rob Churm</v>
      </c>
      <c r="E2678"/>
    </row>
    <row r="2679" spans="1:5">
      <c r="A2679" s="48" t="s">
        <v>869</v>
      </c>
      <c r="C2679" s="10" t="str">
        <f t="shared" si="41"/>
        <v>I - Rob Heaslip</v>
      </c>
      <c r="E2679"/>
    </row>
    <row r="2680" spans="1:5">
      <c r="A2680" s="9" t="s">
        <v>6841</v>
      </c>
      <c r="C2680" s="10" t="str">
        <f t="shared" si="41"/>
        <v>I - Rob Kennedy</v>
      </c>
      <c r="E2680"/>
    </row>
    <row r="2681" spans="1:5">
      <c r="A2681" s="48" t="s">
        <v>17456</v>
      </c>
      <c r="B2681" s="7" t="s">
        <v>2218</v>
      </c>
      <c r="C2681" s="10" t="str">
        <f t="shared" si="41"/>
        <v>I - Rob Roy Films Ltd</v>
      </c>
    </row>
    <row r="2682" spans="1:5">
      <c r="A2682" s="50" t="s">
        <v>2218</v>
      </c>
      <c r="C2682" s="10" t="str">
        <f t="shared" si="41"/>
        <v>I - Rob Roy Films Ltd</v>
      </c>
    </row>
    <row r="2683" spans="1:5">
      <c r="A2683" s="9" t="s">
        <v>6840</v>
      </c>
      <c r="C2683" s="10" t="str">
        <f t="shared" si="41"/>
        <v>I - Robbie Donal Ward</v>
      </c>
      <c r="E2683"/>
    </row>
    <row r="2684" spans="1:5">
      <c r="A2684" s="48" t="s">
        <v>6691</v>
      </c>
      <c r="C2684" s="10" t="str">
        <f t="shared" si="41"/>
        <v>I - Robbie Greig</v>
      </c>
      <c r="E2684"/>
    </row>
    <row r="2685" spans="1:5">
      <c r="A2685" s="48" t="s">
        <v>2641</v>
      </c>
      <c r="C2685" s="10" t="str">
        <f t="shared" si="41"/>
        <v>I - Robbie Synge</v>
      </c>
    </row>
    <row r="2686" spans="1:5">
      <c r="A2686" s="9" t="s">
        <v>1955</v>
      </c>
      <c r="C2686" s="10" t="str">
        <f t="shared" si="41"/>
        <v>I - Robert Louis Stevenson Fellowship 2013</v>
      </c>
      <c r="E2686"/>
    </row>
    <row r="2687" spans="1:5">
      <c r="A2687" s="9" t="s">
        <v>2151</v>
      </c>
      <c r="C2687" s="10" t="str">
        <f t="shared" si="41"/>
        <v>I - Robert Michael St. John</v>
      </c>
      <c r="E2687"/>
    </row>
    <row r="2688" spans="1:5">
      <c r="A2688" s="9" t="s">
        <v>2102</v>
      </c>
      <c r="C2688" s="10" t="str">
        <f t="shared" si="41"/>
        <v>I - Robert Niven Art</v>
      </c>
    </row>
    <row r="2689" spans="1:5">
      <c r="A2689" s="9" t="s">
        <v>2126</v>
      </c>
      <c r="B2689" s="7" t="s">
        <v>869</v>
      </c>
      <c r="C2689" s="10" t="str">
        <f t="shared" si="41"/>
        <v>I - Rob Heaslip</v>
      </c>
      <c r="E2689"/>
    </row>
    <row r="2690" spans="1:5">
      <c r="A2690" s="9" t="s">
        <v>383</v>
      </c>
      <c r="C2690" s="10" t="str">
        <f t="shared" si="41"/>
        <v>I - Robert Softley Gale</v>
      </c>
    </row>
    <row r="2691" spans="1:5">
      <c r="A2691" s="9" t="s">
        <v>1987</v>
      </c>
      <c r="C2691" s="10" t="str">
        <f t="shared" ref="C2691:C2754" si="42">IF(LEN(TRIM(CLEAN($B:$B)))&gt;0,TRIM(CLEAN($B:$B)),TRIM(CLEAN($A:$A)))</f>
        <v>I - Robhanis</v>
      </c>
      <c r="E2691"/>
    </row>
    <row r="2692" spans="1:5">
      <c r="A2692" s="9" t="s">
        <v>966</v>
      </c>
      <c r="C2692" s="10" t="str">
        <f t="shared" si="42"/>
        <v>I - Robin Morton</v>
      </c>
      <c r="E2692"/>
    </row>
    <row r="2693" spans="1:5">
      <c r="A2693" s="9" t="s">
        <v>6297</v>
      </c>
      <c r="C2693" s="10" t="str">
        <f t="shared" si="42"/>
        <v>I - Rocca Gutteridge</v>
      </c>
      <c r="E2693"/>
    </row>
    <row r="2694" spans="1:5">
      <c r="A2694" s="48" t="s">
        <v>1701</v>
      </c>
      <c r="C2694" s="10" t="str">
        <f t="shared" si="42"/>
        <v>I - Roddy Hart &amp; The Lonesome Fire</v>
      </c>
      <c r="E2694"/>
    </row>
    <row r="2695" spans="1:5">
      <c r="A2695" s="9" t="s">
        <v>1743</v>
      </c>
      <c r="C2695" s="10" t="str">
        <f t="shared" si="42"/>
        <v>I - Roderick Buchanan</v>
      </c>
      <c r="E2695"/>
    </row>
    <row r="2696" spans="1:5">
      <c r="A2696" s="9" t="s">
        <v>1505</v>
      </c>
      <c r="C2696" s="10" t="str">
        <f t="shared" si="42"/>
        <v>I - Rody Gorman</v>
      </c>
    </row>
    <row r="2697" spans="1:5">
      <c r="A2697" s="9" t="s">
        <v>1506</v>
      </c>
      <c r="C2697" s="10" t="str">
        <f t="shared" si="42"/>
        <v>I - Roger Hutchinson</v>
      </c>
    </row>
    <row r="2698" spans="1:5">
      <c r="A2698" s="9" t="s">
        <v>2533</v>
      </c>
      <c r="C2698" s="10" t="str">
        <f t="shared" si="42"/>
        <v>I - Roger Palmer</v>
      </c>
    </row>
    <row r="2699" spans="1:5">
      <c r="A2699" s="9" t="s">
        <v>6810</v>
      </c>
      <c r="C2699" s="10" t="str">
        <f t="shared" si="42"/>
        <v>I - Rogue Compass &amp; Vision Mechanics</v>
      </c>
    </row>
    <row r="2700" spans="1:5">
      <c r="A2700" s="48" t="s">
        <v>1283</v>
      </c>
      <c r="C2700" s="10" t="str">
        <f t="shared" si="42"/>
        <v>I - Romana Abercromby Cook</v>
      </c>
    </row>
    <row r="2701" spans="1:5">
      <c r="A2701" s="9" t="s">
        <v>6326</v>
      </c>
      <c r="C2701" s="10" t="str">
        <f t="shared" si="42"/>
        <v>I - Ron Butlin</v>
      </c>
    </row>
    <row r="2702" spans="1:5">
      <c r="A2702" s="48" t="s">
        <v>6033</v>
      </c>
      <c r="C2702" s="10" t="str">
        <f t="shared" si="42"/>
        <v>I - Ron Inglis</v>
      </c>
    </row>
    <row r="2703" spans="1:5">
      <c r="A2703" s="48" t="s">
        <v>6175</v>
      </c>
      <c r="C2703" s="10" t="str">
        <f t="shared" si="42"/>
        <v>I - Ron OÔÇÖDonnell</v>
      </c>
    </row>
    <row r="2704" spans="1:5">
      <c r="A2704" s="48" t="s">
        <v>6925</v>
      </c>
      <c r="C2704" s="10" t="str">
        <f t="shared" si="42"/>
        <v>I - Rona Wilkie &amp; Marit Falt</v>
      </c>
    </row>
    <row r="2705" spans="1:5">
      <c r="A2705" s="48" t="s">
        <v>644</v>
      </c>
      <c r="C2705" s="10" t="str">
        <f t="shared" si="42"/>
        <v>I - Ronald Jose Oliveria</v>
      </c>
    </row>
    <row r="2706" spans="1:5">
      <c r="A2706" s="9" t="s">
        <v>1008</v>
      </c>
      <c r="C2706" s="10" t="str">
        <f t="shared" si="42"/>
        <v>I - Room 2 Manouevre</v>
      </c>
    </row>
    <row r="2707" spans="1:5">
      <c r="A2707" s="9" t="s">
        <v>967</v>
      </c>
      <c r="C2707" s="10" t="str">
        <f t="shared" si="42"/>
        <v>I - Rory Middleton</v>
      </c>
      <c r="E2707"/>
    </row>
    <row r="2708" spans="1:5">
      <c r="A2708" s="9" t="s">
        <v>968</v>
      </c>
      <c r="C2708" s="10" t="str">
        <f t="shared" si="42"/>
        <v>I - Rosalind Masson</v>
      </c>
      <c r="E2708"/>
    </row>
    <row r="2709" spans="1:5">
      <c r="A2709" s="9" t="s">
        <v>1702</v>
      </c>
      <c r="C2709" s="10" t="str">
        <f t="shared" si="42"/>
        <v>I - Rosana Cade</v>
      </c>
      <c r="E2709"/>
    </row>
    <row r="2710" spans="1:5">
      <c r="A2710" s="9" t="s">
        <v>17473</v>
      </c>
      <c r="C2710" s="10" t="str">
        <f t="shared" si="42"/>
        <v>I - Rosetta Productions Ltd</v>
      </c>
    </row>
    <row r="2711" spans="1:5">
      <c r="A2711" s="50" t="s">
        <v>780</v>
      </c>
      <c r="C2711" s="10" t="str">
        <f t="shared" si="42"/>
        <v>I - Rosie Gibson</v>
      </c>
    </row>
    <row r="2712" spans="1:5">
      <c r="A2712" s="9" t="s">
        <v>1703</v>
      </c>
      <c r="C2712" s="10" t="str">
        <f t="shared" si="42"/>
        <v>I - Rosina Bonsu</v>
      </c>
      <c r="E2712"/>
    </row>
    <row r="2713" spans="1:5">
      <c r="A2713" s="9" t="s">
        <v>6811</v>
      </c>
      <c r="C2713" s="10" t="str">
        <f t="shared" si="42"/>
        <v>I - Ross Ainslie</v>
      </c>
      <c r="E2713"/>
    </row>
    <row r="2714" spans="1:5">
      <c r="A2714" s="48" t="s">
        <v>1106</v>
      </c>
      <c r="C2714" s="10" t="str">
        <f t="shared" si="42"/>
        <v>I - Ross Birrell</v>
      </c>
    </row>
    <row r="2715" spans="1:5">
      <c r="A2715" s="9" t="s">
        <v>5901</v>
      </c>
      <c r="C2715" s="10" t="str">
        <f t="shared" si="42"/>
        <v>I - Ross Collins</v>
      </c>
      <c r="E2715"/>
    </row>
    <row r="2716" spans="1:5">
      <c r="A2716" s="48" t="s">
        <v>1704</v>
      </c>
      <c r="C2716" s="10" t="str">
        <f t="shared" si="42"/>
        <v>I - Ross Hamilton Frew</v>
      </c>
    </row>
    <row r="2717" spans="1:5">
      <c r="A2717" s="9" t="s">
        <v>6842</v>
      </c>
      <c r="C2717" s="10" t="str">
        <f t="shared" si="42"/>
        <v>I - Ross Hogg</v>
      </c>
    </row>
    <row r="2718" spans="1:5">
      <c r="A2718" s="48" t="s">
        <v>969</v>
      </c>
      <c r="C2718" s="10" t="str">
        <f t="shared" si="42"/>
        <v>I - Ross M Brown</v>
      </c>
      <c r="E2718"/>
    </row>
    <row r="2719" spans="1:5">
      <c r="A2719" s="9" t="s">
        <v>16890</v>
      </c>
      <c r="C2719" s="10" t="str">
        <f t="shared" si="42"/>
        <v>I - Rothesay District Pipe Band</v>
      </c>
    </row>
    <row r="2720" spans="1:5">
      <c r="A2720" s="50" t="s">
        <v>384</v>
      </c>
      <c r="B2720" s="7" t="s">
        <v>16890</v>
      </c>
      <c r="C2720" s="10" t="str">
        <f t="shared" si="42"/>
        <v>I - Rothesay District Pipe Band</v>
      </c>
    </row>
    <row r="2721" spans="1:5">
      <c r="A2721" s="9" t="s">
        <v>1237</v>
      </c>
      <c r="C2721" s="10" t="str">
        <f t="shared" si="42"/>
        <v>I - Rowena Comrie</v>
      </c>
    </row>
    <row r="2722" spans="1:5">
      <c r="A2722" s="9" t="s">
        <v>6729</v>
      </c>
      <c r="C2722" s="10" t="str">
        <f t="shared" si="42"/>
        <v>I - Roxana Vilk</v>
      </c>
    </row>
    <row r="2723" spans="1:5">
      <c r="A2723" s="48" t="s">
        <v>5946</v>
      </c>
      <c r="C2723" s="10" t="str">
        <f t="shared" si="42"/>
        <v>I - Roxane Permar</v>
      </c>
    </row>
    <row r="2724" spans="1:5">
      <c r="A2724" s="48" t="s">
        <v>2322</v>
      </c>
      <c r="C2724" s="10" t="str">
        <f t="shared" si="42"/>
        <v>I - Royal Academy of Dance - (Matthew Cunningham)</v>
      </c>
    </row>
    <row r="2725" spans="1:5">
      <c r="A2725" s="9" t="s">
        <v>385</v>
      </c>
      <c r="B2725" s="7" t="s">
        <v>1127</v>
      </c>
      <c r="C2725" s="10" t="str">
        <f t="shared" si="42"/>
        <v>I - Royal Botanic Garden Edinburgh (Inverleith House)</v>
      </c>
    </row>
    <row r="2726" spans="1:5">
      <c r="A2726" s="9" t="s">
        <v>1127</v>
      </c>
      <c r="C2726" s="10" t="str">
        <f t="shared" si="42"/>
        <v>I - Royal Botanic Garden Edinburgh (Inverleith House)</v>
      </c>
      <c r="E2726"/>
    </row>
    <row r="2727" spans="1:5">
      <c r="A2727" s="9" t="s">
        <v>386</v>
      </c>
      <c r="C2727" s="10" t="str">
        <f t="shared" si="42"/>
        <v>I - Royal Conservatoire of Scotland</v>
      </c>
    </row>
    <row r="2728" spans="1:5">
      <c r="A2728" s="9" t="s">
        <v>387</v>
      </c>
      <c r="C2728" s="10" t="str">
        <f t="shared" si="42"/>
        <v>I - Royal Edinburgh Military Tattoo (Charities) Limited</v>
      </c>
      <c r="E2728"/>
    </row>
    <row r="2729" spans="1:5">
      <c r="A2729" s="9" t="s">
        <v>1803</v>
      </c>
      <c r="C2729" s="10" t="str">
        <f t="shared" si="42"/>
        <v>I - Royal Lyceum Theatre</v>
      </c>
    </row>
    <row r="2730" spans="1:5">
      <c r="A2730" s="9" t="s">
        <v>1238</v>
      </c>
      <c r="B2730" s="7" t="s">
        <v>1803</v>
      </c>
      <c r="C2730" s="10" t="str">
        <f t="shared" si="42"/>
        <v>I - Royal Lyceum Theatre</v>
      </c>
      <c r="E2730"/>
    </row>
    <row r="2731" spans="1:5">
      <c r="A2731" s="9" t="s">
        <v>388</v>
      </c>
      <c r="B2731" s="7" t="s">
        <v>1803</v>
      </c>
      <c r="C2731" s="10" t="str">
        <f t="shared" si="42"/>
        <v>I - Royal Lyceum Theatre</v>
      </c>
    </row>
    <row r="2732" spans="1:5">
      <c r="A2732" s="9" t="s">
        <v>17189</v>
      </c>
      <c r="C2732" s="10" t="str">
        <f t="shared" si="42"/>
        <v>I - Royal National Institue of Blind (RNIB's) People's I</v>
      </c>
    </row>
    <row r="2733" spans="1:5">
      <c r="A2733" s="50" t="s">
        <v>1182</v>
      </c>
      <c r="C2733" s="10" t="str">
        <f t="shared" si="42"/>
        <v>I - Royal Scottish Academy of Art &amp; Architecture</v>
      </c>
      <c r="E2733"/>
    </row>
    <row r="2734" spans="1:5">
      <c r="A2734" s="9" t="s">
        <v>2494</v>
      </c>
      <c r="C2734" s="10" t="str">
        <f t="shared" si="42"/>
        <v>I - Royal Scottish Country Dance Society (RSCDS)</v>
      </c>
    </row>
    <row r="2735" spans="1:5">
      <c r="A2735" s="9" t="s">
        <v>6681</v>
      </c>
      <c r="B2735" s="7" t="s">
        <v>2733</v>
      </c>
      <c r="C2735" s="10" t="str">
        <f t="shared" si="42"/>
        <v>I - Royal Scottish National Orchestra</v>
      </c>
    </row>
    <row r="2736" spans="1:5">
      <c r="A2736" s="48" t="s">
        <v>2733</v>
      </c>
      <c r="B2736" s="7" t="s">
        <v>2733</v>
      </c>
      <c r="C2736" s="10" t="str">
        <f t="shared" si="42"/>
        <v>I - Royal Scottish National Orchestra</v>
      </c>
      <c r="E2736"/>
    </row>
    <row r="2737" spans="1:5">
      <c r="A2737" s="48" t="s">
        <v>1670</v>
      </c>
      <c r="B2737" s="7" t="s">
        <v>2733</v>
      </c>
      <c r="C2737" s="10" t="str">
        <f t="shared" si="42"/>
        <v>I - Royal Scottish National Orchestra</v>
      </c>
    </row>
    <row r="2738" spans="1:5">
      <c r="A2738" s="9" t="s">
        <v>843</v>
      </c>
      <c r="C2738" s="10" t="str">
        <f t="shared" si="42"/>
        <v>I - Royal Society Edinburgh</v>
      </c>
      <c r="E2738"/>
    </row>
    <row r="2739" spans="1:5">
      <c r="A2739" s="9" t="s">
        <v>2057</v>
      </c>
      <c r="C2739" s="10" t="str">
        <f t="shared" si="42"/>
        <v>I - Roy's Iron DNA</v>
      </c>
      <c r="E2739"/>
    </row>
    <row r="2740" spans="1:5">
      <c r="A2740" s="9" t="s">
        <v>16918</v>
      </c>
      <c r="C2740" s="10" t="str">
        <f t="shared" si="42"/>
        <v>I - RSD Recording Studios</v>
      </c>
    </row>
    <row r="2741" spans="1:5">
      <c r="A2741" s="50" t="s">
        <v>1107</v>
      </c>
      <c r="B2741" s="7" t="s">
        <v>2733</v>
      </c>
      <c r="C2741" s="10" t="str">
        <f t="shared" si="42"/>
        <v>I - Royal Scottish National Orchestra</v>
      </c>
      <c r="E2741"/>
    </row>
    <row r="2742" spans="1:5">
      <c r="A2742" s="9" t="s">
        <v>5988</v>
      </c>
      <c r="C2742" s="10" t="str">
        <f t="shared" si="42"/>
        <v>I - Rua Macmillan</v>
      </c>
      <c r="E2742"/>
    </row>
    <row r="2743" spans="1:5">
      <c r="A2743" s="48" t="s">
        <v>2000</v>
      </c>
      <c r="C2743" s="10" t="str">
        <f t="shared" si="42"/>
        <v>I - Ruby Films Limited (Country Music)</v>
      </c>
      <c r="E2743"/>
    </row>
    <row r="2744" spans="1:5">
      <c r="A2744" s="9" t="s">
        <v>6527</v>
      </c>
      <c r="C2744" s="10" t="str">
        <f t="shared" si="42"/>
        <v>I - Ruby Pester</v>
      </c>
      <c r="E2744"/>
    </row>
    <row r="2745" spans="1:5">
      <c r="A2745" s="48" t="s">
        <v>6652</v>
      </c>
      <c r="C2745" s="10" t="str">
        <f t="shared" si="42"/>
        <v>I - RURA</v>
      </c>
      <c r="E2745"/>
    </row>
    <row r="2746" spans="1:5">
      <c r="A2746" s="48" t="s">
        <v>1297</v>
      </c>
      <c r="C2746" s="10" t="str">
        <f t="shared" si="42"/>
        <v>I - Rura &amp; Joy Dunlop (Jack Smedley)</v>
      </c>
    </row>
    <row r="2747" spans="1:5">
      <c r="A2747" s="9" t="s">
        <v>1923</v>
      </c>
      <c r="C2747" s="10" t="str">
        <f t="shared" si="42"/>
        <v>I - Rural Nations</v>
      </c>
    </row>
    <row r="2748" spans="1:5">
      <c r="A2748" s="9" t="s">
        <v>1073</v>
      </c>
      <c r="B2748" s="7" t="s">
        <v>1923</v>
      </c>
      <c r="C2748" s="10" t="str">
        <f t="shared" si="42"/>
        <v>I - Rural Nations</v>
      </c>
    </row>
    <row r="2749" spans="1:5">
      <c r="A2749" s="9" t="s">
        <v>2399</v>
      </c>
      <c r="B2749" s="7" t="s">
        <v>1923</v>
      </c>
      <c r="C2749" s="10" t="str">
        <f t="shared" si="42"/>
        <v>I - Rural Nations</v>
      </c>
    </row>
    <row r="2750" spans="1:5">
      <c r="A2750" s="9" t="s">
        <v>1183</v>
      </c>
      <c r="C2750" s="10" t="str">
        <f t="shared" si="42"/>
        <v>I - Ruth Janssen</v>
      </c>
      <c r="E2750"/>
    </row>
    <row r="2751" spans="1:5">
      <c r="A2751" s="9" t="s">
        <v>2534</v>
      </c>
      <c r="C2751" s="10" t="str">
        <f t="shared" si="42"/>
        <v>I - Ruth Paxton</v>
      </c>
      <c r="E2751"/>
    </row>
    <row r="2752" spans="1:5">
      <c r="A2752" s="9" t="s">
        <v>2038</v>
      </c>
      <c r="C2752" s="10" t="str">
        <f t="shared" si="42"/>
        <v>I - Ryan Patterson</v>
      </c>
      <c r="E2752"/>
    </row>
    <row r="2753" spans="1:5">
      <c r="A2753" s="9" t="s">
        <v>2343</v>
      </c>
      <c r="B2753" s="7" t="s">
        <v>2038</v>
      </c>
      <c r="C2753" s="10" t="str">
        <f t="shared" si="42"/>
        <v>I - Ryan Patterson</v>
      </c>
      <c r="E2753"/>
    </row>
    <row r="2754" spans="1:5">
      <c r="A2754" s="9" t="s">
        <v>844</v>
      </c>
      <c r="C2754" s="10" t="str">
        <f t="shared" si="42"/>
        <v>I - Ryan Van Winkle</v>
      </c>
    </row>
    <row r="2755" spans="1:5">
      <c r="A2755" s="9" t="s">
        <v>5977</v>
      </c>
      <c r="C2755" s="10" t="str">
        <f t="shared" ref="C2755:C2818" si="43">IF(LEN(TRIM(CLEAN($B:$B)))&gt;0,TRIM(CLEAN($B:$B)),TRIM(CLEAN($A:$A)))</f>
        <v>I - S9fifty</v>
      </c>
    </row>
    <row r="2756" spans="1:5">
      <c r="A2756" s="48" t="s">
        <v>389</v>
      </c>
      <c r="C2756" s="10" t="str">
        <f t="shared" si="43"/>
        <v>I - Sabhal Mor Ostaig</v>
      </c>
    </row>
    <row r="2757" spans="1:5">
      <c r="A2757" s="9" t="s">
        <v>6725</v>
      </c>
      <c r="C2757" s="10" t="str">
        <f t="shared" si="43"/>
        <v>I - Safari Films Limited</v>
      </c>
    </row>
    <row r="2758" spans="1:5">
      <c r="A2758" s="48" t="s">
        <v>1781</v>
      </c>
      <c r="C2758" s="10" t="str">
        <f t="shared" si="43"/>
        <v>I - Sainted Media</v>
      </c>
    </row>
    <row r="2759" spans="1:5">
      <c r="A2759" s="9" t="s">
        <v>6493</v>
      </c>
      <c r="C2759" s="10" t="str">
        <f t="shared" si="43"/>
        <v>I - Sally Beamish</v>
      </c>
    </row>
    <row r="2760" spans="1:5">
      <c r="A2760" s="48" t="s">
        <v>6716</v>
      </c>
      <c r="C2760" s="10" t="str">
        <f t="shared" si="43"/>
        <v>I - Sally Clay</v>
      </c>
    </row>
    <row r="2761" spans="1:5">
      <c r="A2761" s="48" t="s">
        <v>6277</v>
      </c>
      <c r="B2761" s="7" t="s">
        <v>1879</v>
      </c>
      <c r="C2761" s="10" t="str">
        <f t="shared" si="43"/>
        <v>I - Salsa Celtica Ltd</v>
      </c>
    </row>
    <row r="2762" spans="1:5">
      <c r="A2762" s="48" t="s">
        <v>1879</v>
      </c>
      <c r="C2762" s="10" t="str">
        <f t="shared" si="43"/>
        <v>I - Salsa Celtica Ltd</v>
      </c>
    </row>
    <row r="2763" spans="1:5">
      <c r="A2763" s="9" t="s">
        <v>2239</v>
      </c>
      <c r="C2763" s="10" t="str">
        <f t="shared" si="43"/>
        <v>I - Saltire Society (Jim Tough)</v>
      </c>
    </row>
    <row r="2764" spans="1:5">
      <c r="A2764" s="9" t="s">
        <v>877</v>
      </c>
      <c r="C2764" s="10" t="str">
        <f t="shared" si="43"/>
        <v>I - Sam Kennedy</v>
      </c>
    </row>
    <row r="2765" spans="1:5">
      <c r="A2765" s="9" t="s">
        <v>6795</v>
      </c>
      <c r="C2765" s="10" t="str">
        <f t="shared" si="43"/>
        <v>I - Sam Rowe</v>
      </c>
    </row>
    <row r="2766" spans="1:5">
      <c r="A2766" s="48" t="s">
        <v>2280</v>
      </c>
      <c r="C2766" s="10" t="str">
        <f t="shared" si="43"/>
        <v>I - Samantha Joy Firth</v>
      </c>
    </row>
    <row r="2767" spans="1:5">
      <c r="A2767" s="9" t="s">
        <v>5919</v>
      </c>
      <c r="C2767" s="10" t="str">
        <f t="shared" si="43"/>
        <v>I - Samba Sene</v>
      </c>
    </row>
    <row r="2768" spans="1:5">
      <c r="A2768" s="48" t="s">
        <v>16966</v>
      </c>
      <c r="C2768" s="10" t="str">
        <f t="shared" si="43"/>
        <v>I - SambaYaBamba</v>
      </c>
    </row>
    <row r="2769" spans="1:5">
      <c r="A2769" s="50" t="s">
        <v>390</v>
      </c>
      <c r="C2769" s="10" t="str">
        <f t="shared" si="43"/>
        <v>I - Sandstone Press Limited</v>
      </c>
    </row>
    <row r="2770" spans="1:5">
      <c r="A2770" s="9" t="s">
        <v>2207</v>
      </c>
      <c r="C2770" s="10" t="str">
        <f t="shared" si="43"/>
        <v>I - Sara Barker (Interiors)</v>
      </c>
      <c r="E2770"/>
    </row>
    <row r="2771" spans="1:5">
      <c r="A2771" s="9" t="s">
        <v>5902</v>
      </c>
      <c r="C2771" s="10" t="str">
        <f t="shared" si="43"/>
        <v>I - Sara Maitland</v>
      </c>
    </row>
    <row r="2772" spans="1:5">
      <c r="A2772" s="48" t="s">
        <v>1145</v>
      </c>
      <c r="C2772" s="10" t="str">
        <f t="shared" si="43"/>
        <v>I - Sara Sheridan</v>
      </c>
      <c r="E2772"/>
    </row>
    <row r="2773" spans="1:5">
      <c r="A2773" s="9" t="s">
        <v>1580</v>
      </c>
      <c r="C2773" s="10" t="str">
        <f t="shared" si="43"/>
        <v>I - Saraband (Scotland) Ltd</v>
      </c>
    </row>
    <row r="2774" spans="1:5">
      <c r="A2774" s="9" t="s">
        <v>6709</v>
      </c>
      <c r="C2774" s="10" t="str">
        <f t="shared" si="43"/>
        <v>I - Sarah Derrick</v>
      </c>
    </row>
    <row r="2775" spans="1:5">
      <c r="A2775" s="48" t="s">
        <v>6055</v>
      </c>
      <c r="C2775" s="10" t="str">
        <f t="shared" si="43"/>
        <v>I - Sarah Fishlock</v>
      </c>
      <c r="E2775"/>
    </row>
    <row r="2776" spans="1:5">
      <c r="A2776" s="48" t="s">
        <v>1705</v>
      </c>
      <c r="C2776" s="10" t="str">
        <f t="shared" si="43"/>
        <v>I - Sarah Forrest</v>
      </c>
      <c r="E2776"/>
    </row>
    <row r="2777" spans="1:5">
      <c r="A2777" s="9" t="s">
        <v>6330</v>
      </c>
      <c r="C2777" s="10" t="str">
        <f t="shared" si="43"/>
        <v>I - Sarah Hector</v>
      </c>
      <c r="E2777"/>
    </row>
    <row r="2778" spans="1:5">
      <c r="A2778" s="48" t="s">
        <v>1009</v>
      </c>
      <c r="C2778" s="10" t="str">
        <f t="shared" si="43"/>
        <v>I - Sarah J Stanley</v>
      </c>
    </row>
    <row r="2779" spans="1:5">
      <c r="A2779" s="9" t="s">
        <v>2535</v>
      </c>
      <c r="C2779" s="10" t="str">
        <f t="shared" si="43"/>
        <v>I - Sarah Longfield</v>
      </c>
    </row>
    <row r="2780" spans="1:5">
      <c r="A2780" s="9" t="s">
        <v>391</v>
      </c>
      <c r="C2780" s="10" t="str">
        <f t="shared" si="43"/>
        <v>I - Sarah Lowndes</v>
      </c>
    </row>
    <row r="2781" spans="1:5">
      <c r="A2781" s="9" t="s">
        <v>1167</v>
      </c>
      <c r="C2781" s="10" t="str">
        <f t="shared" si="43"/>
        <v>I - Sarah Rose</v>
      </c>
      <c r="E2781"/>
    </row>
    <row r="2782" spans="1:5">
      <c r="A2782" s="9" t="s">
        <v>5920</v>
      </c>
      <c r="C2782" s="10" t="str">
        <f t="shared" si="43"/>
        <v>I - Sarah Wright</v>
      </c>
      <c r="E2782"/>
    </row>
    <row r="2783" spans="1:5">
      <c r="A2783" s="48" t="s">
        <v>1034</v>
      </c>
      <c r="C2783" s="10" t="str">
        <f t="shared" si="43"/>
        <v>I - Saras Feijoo</v>
      </c>
      <c r="E2783"/>
    </row>
    <row r="2784" spans="1:5">
      <c r="A2784" s="9" t="s">
        <v>6134</v>
      </c>
      <c r="C2784" s="10" t="str">
        <f t="shared" si="43"/>
        <v>I - Sarena Wolfaard</v>
      </c>
    </row>
    <row r="2785" spans="1:5">
      <c r="A2785" s="48" t="s">
        <v>17335</v>
      </c>
      <c r="C2785" s="10" t="str">
        <f t="shared" si="43"/>
        <v>I - Savalas</v>
      </c>
    </row>
    <row r="2786" spans="1:5">
      <c r="A2786" s="50" t="s">
        <v>6494</v>
      </c>
      <c r="C2786" s="10" t="str">
        <f t="shared" si="43"/>
        <v>I - SCAN (Scotland's Contemporary Arts Network)</v>
      </c>
    </row>
    <row r="2787" spans="1:5">
      <c r="A2787" s="48" t="s">
        <v>2078</v>
      </c>
      <c r="C2787" s="10" t="str">
        <f t="shared" si="43"/>
        <v>I - Scarlet Shift</v>
      </c>
    </row>
    <row r="2788" spans="1:5">
      <c r="A2788" s="9" t="s">
        <v>16901</v>
      </c>
      <c r="C2788" s="10" t="str">
        <f t="shared" si="43"/>
        <v>I - Scotch Bonnet Records ltd</v>
      </c>
    </row>
    <row r="2789" spans="1:5">
      <c r="A2789" s="50" t="s">
        <v>392</v>
      </c>
      <c r="C2789" s="10" t="str">
        <f t="shared" si="43"/>
        <v>I - Scotland Loves Animation</v>
      </c>
    </row>
    <row r="2790" spans="1:5">
      <c r="A2790" s="9" t="s">
        <v>1338</v>
      </c>
      <c r="C2790" s="10" t="str">
        <f t="shared" si="43"/>
        <v>I - Scotland Writers Football Club (Doug Johnstone)</v>
      </c>
    </row>
    <row r="2791" spans="1:5">
      <c r="A2791" s="9" t="s">
        <v>6100</v>
      </c>
      <c r="C2791" s="10" t="str">
        <f t="shared" si="43"/>
        <v>I - Scotland's Learning Partnership</v>
      </c>
      <c r="E2791"/>
    </row>
    <row r="2792" spans="1:5">
      <c r="A2792" s="48" t="s">
        <v>2359</v>
      </c>
      <c r="C2792" s="10" t="str">
        <f t="shared" si="43"/>
        <v>I - Scots Fiddle Festival</v>
      </c>
      <c r="E2792"/>
    </row>
    <row r="2793" spans="1:5">
      <c r="A2793" s="9" t="s">
        <v>2578</v>
      </c>
      <c r="B2793" s="7" t="s">
        <v>2359</v>
      </c>
      <c r="C2793" s="10" t="str">
        <f t="shared" si="43"/>
        <v>I - Scots Fiddle Festival</v>
      </c>
      <c r="E2793"/>
    </row>
    <row r="2794" spans="1:5">
      <c r="A2794" s="9" t="s">
        <v>2400</v>
      </c>
      <c r="C2794" s="10" t="str">
        <f t="shared" si="43"/>
        <v>I - Scots Language Centre</v>
      </c>
      <c r="E2794"/>
    </row>
    <row r="2795" spans="1:5">
      <c r="A2795" s="9" t="s">
        <v>2208</v>
      </c>
      <c r="C2795" s="10" t="str">
        <f t="shared" si="43"/>
        <v>I - Scots Music Group</v>
      </c>
    </row>
    <row r="2796" spans="1:5">
      <c r="A2796" s="9" t="s">
        <v>5903</v>
      </c>
      <c r="C2796" s="10" t="str">
        <f t="shared" si="43"/>
        <v>I - Scott Jarvie</v>
      </c>
      <c r="E2796"/>
    </row>
    <row r="2797" spans="1:5">
      <c r="A2797" s="48" t="s">
        <v>2152</v>
      </c>
      <c r="C2797" s="10" t="str">
        <f t="shared" si="43"/>
        <v>I - Scott Kelman (The Little Kicks)</v>
      </c>
      <c r="E2797"/>
    </row>
    <row r="2798" spans="1:5">
      <c r="A2798" s="9" t="s">
        <v>5830</v>
      </c>
      <c r="C2798" s="10" t="str">
        <f t="shared" si="43"/>
        <v>I - Scott Kirkwood</v>
      </c>
      <c r="E2798"/>
    </row>
    <row r="2799" spans="1:5">
      <c r="A2799" s="48" t="s">
        <v>2189</v>
      </c>
      <c r="C2799" s="10" t="str">
        <f t="shared" si="43"/>
        <v>I - Scott Maskame &amp; Mike Chang (IndianRedLopez)</v>
      </c>
    </row>
    <row r="2800" spans="1:5">
      <c r="A2800" s="9" t="s">
        <v>2302</v>
      </c>
      <c r="C2800" s="10" t="str">
        <f t="shared" si="43"/>
        <v>I - Scott McLean</v>
      </c>
    </row>
    <row r="2801" spans="1:5">
      <c r="A2801" s="9" t="s">
        <v>2188</v>
      </c>
      <c r="C2801" s="10" t="str">
        <f t="shared" si="43"/>
        <v>I - Scott McWatt</v>
      </c>
    </row>
    <row r="2802" spans="1:5">
      <c r="A2802" s="9" t="s">
        <v>5921</v>
      </c>
      <c r="C2802" s="10" t="str">
        <f t="shared" si="43"/>
        <v>I - Scott Myles</v>
      </c>
      <c r="E2802"/>
    </row>
    <row r="2803" spans="1:5">
      <c r="A2803" s="48" t="s">
        <v>781</v>
      </c>
      <c r="C2803" s="10" t="str">
        <f t="shared" si="43"/>
        <v>I - Scottish Animation Scotland</v>
      </c>
      <c r="E2803"/>
    </row>
    <row r="2804" spans="1:5">
      <c r="A2804" s="9" t="s">
        <v>6278</v>
      </c>
      <c r="C2804" s="10" t="str">
        <f t="shared" si="43"/>
        <v>I - Scottish Association for Marine Science (SAMS), The</v>
      </c>
    </row>
    <row r="2805" spans="1:5">
      <c r="A2805" s="48" t="s">
        <v>393</v>
      </c>
      <c r="C2805" s="10" t="str">
        <f t="shared" si="43"/>
        <v>I - Scottish Ballet</v>
      </c>
    </row>
    <row r="2806" spans="1:5">
      <c r="A2806" s="9" t="s">
        <v>394</v>
      </c>
      <c r="C2806" s="10" t="str">
        <f t="shared" si="43"/>
        <v>I - Scottish Book Trust</v>
      </c>
      <c r="E2806"/>
    </row>
    <row r="2807" spans="1:5">
      <c r="A2807" s="9" t="s">
        <v>395</v>
      </c>
      <c r="C2807" s="10" t="str">
        <f t="shared" si="43"/>
        <v>I - Scottish Borders Council</v>
      </c>
    </row>
    <row r="2808" spans="1:5">
      <c r="A2808" s="9" t="s">
        <v>396</v>
      </c>
      <c r="C2808" s="10" t="str">
        <f t="shared" si="43"/>
        <v>I - Scottish Chamber Orchestra</v>
      </c>
    </row>
    <row r="2809" spans="1:5">
      <c r="A2809" s="9" t="s">
        <v>1108</v>
      </c>
      <c r="C2809" s="10" t="str">
        <f t="shared" si="43"/>
        <v>I - Scottish Clarinet Quartet</v>
      </c>
    </row>
    <row r="2810" spans="1:5">
      <c r="A2810" s="9" t="s">
        <v>803</v>
      </c>
      <c r="C2810" s="10" t="str">
        <f t="shared" si="43"/>
        <v>I - Scottish Contemporary Art Network (formerly VAGA)</v>
      </c>
    </row>
    <row r="2811" spans="1:5">
      <c r="A2811" s="9" t="s">
        <v>397</v>
      </c>
      <c r="C2811" s="10" t="str">
        <f t="shared" si="43"/>
        <v>I - Scottish Council for Voluntary Organisations (SCVO)</v>
      </c>
    </row>
    <row r="2812" spans="1:5">
      <c r="A2812" s="9" t="s">
        <v>2664</v>
      </c>
      <c r="C2812" s="10" t="str">
        <f t="shared" si="43"/>
        <v>I - Scottish Council of Jewish Communities</v>
      </c>
    </row>
    <row r="2813" spans="1:5">
      <c r="A2813" s="9" t="s">
        <v>1744</v>
      </c>
      <c r="B2813" s="7" t="s">
        <v>2664</v>
      </c>
      <c r="C2813" s="10" t="str">
        <f t="shared" si="43"/>
        <v>I - Scottish Council of Jewish Communities</v>
      </c>
    </row>
    <row r="2814" spans="1:5">
      <c r="A2814" s="9" t="s">
        <v>398</v>
      </c>
      <c r="C2814" s="10" t="str">
        <f t="shared" si="43"/>
        <v>I - Scottish Dance Theatre</v>
      </c>
      <c r="E2814"/>
    </row>
    <row r="2815" spans="1:5">
      <c r="A2815" s="9" t="s">
        <v>2267</v>
      </c>
      <c r="B2815" s="7" t="s">
        <v>2734</v>
      </c>
      <c r="C2815" s="10" t="str">
        <f t="shared" si="43"/>
        <v>I - Scottish Documentary Institute</v>
      </c>
    </row>
    <row r="2816" spans="1:5">
      <c r="A2816" s="9" t="s">
        <v>16930</v>
      </c>
      <c r="C2816" s="10" t="str">
        <f t="shared" si="43"/>
        <v>I - Scottish Documentary Institute (SDI)</v>
      </c>
    </row>
    <row r="2817" spans="1:5">
      <c r="A2817" s="50" t="s">
        <v>399</v>
      </c>
      <c r="C2817" s="10" t="str">
        <f t="shared" si="43"/>
        <v>I - Scottish Ensemble</v>
      </c>
    </row>
    <row r="2818" spans="1:5">
      <c r="A2818" s="9" t="s">
        <v>1895</v>
      </c>
      <c r="C2818" s="10" t="str">
        <f t="shared" si="43"/>
        <v>I - Scottish Fiddle Orchestra</v>
      </c>
    </row>
    <row r="2819" spans="1:5">
      <c r="A2819" s="9" t="s">
        <v>6780</v>
      </c>
      <c r="C2819" s="10" t="str">
        <f t="shared" ref="C2819:C2882" si="44">IF(LEN(TRIM(CLEAN($B:$B)))&gt;0,TRIM(CLEAN($B:$B)),TRIM(CLEAN($A:$A)))</f>
        <v>I - Scottish Film Consortium (SFC)</v>
      </c>
      <c r="E2819"/>
    </row>
    <row r="2820" spans="1:5">
      <c r="A2820" s="48" t="s">
        <v>6764</v>
      </c>
      <c r="C2820" s="10" t="str">
        <f t="shared" si="44"/>
        <v>I - SCOTTISH FILM TALENT NET.WORK (SFTN)</v>
      </c>
      <c r="E2820"/>
    </row>
    <row r="2821" spans="1:5">
      <c r="A2821" s="48" t="s">
        <v>2170</v>
      </c>
      <c r="C2821" s="10" t="str">
        <f t="shared" si="44"/>
        <v>I - Scottish Further Education Unit (SFEU)</v>
      </c>
      <c r="E2821"/>
    </row>
    <row r="2822" spans="1:5">
      <c r="A2822" s="9" t="s">
        <v>400</v>
      </c>
      <c r="C2822" s="10" t="str">
        <f t="shared" si="44"/>
        <v>I - Scottish Government</v>
      </c>
      <c r="E2822"/>
    </row>
    <row r="2823" spans="1:5">
      <c r="A2823" s="9" t="s">
        <v>401</v>
      </c>
      <c r="C2823" s="10" t="str">
        <f t="shared" si="44"/>
        <v>I - Scottish Jazz Federation</v>
      </c>
      <c r="E2823"/>
    </row>
    <row r="2824" spans="1:5">
      <c r="A2824" s="9" t="s">
        <v>17585</v>
      </c>
      <c r="C2824" s="10" t="str">
        <f t="shared" si="44"/>
        <v>I - Scottish Library and Information Council (SLIC)</v>
      </c>
    </row>
    <row r="2825" spans="1:5">
      <c r="A2825" s="50" t="s">
        <v>402</v>
      </c>
      <c r="B2825" s="7" t="s">
        <v>2735</v>
      </c>
      <c r="C2825" s="10" t="str">
        <f t="shared" si="44"/>
        <v>I - Scottish Music Information Centre</v>
      </c>
      <c r="E2825"/>
    </row>
    <row r="2826" spans="1:5">
      <c r="A2826" s="9" t="s">
        <v>403</v>
      </c>
      <c r="C2826" s="10" t="str">
        <f t="shared" si="44"/>
        <v>I - Scottish Music Industry Association</v>
      </c>
    </row>
    <row r="2827" spans="1:5">
      <c r="A2827" s="9" t="s">
        <v>1298</v>
      </c>
      <c r="B2827" s="7" t="s">
        <v>403</v>
      </c>
      <c r="C2827" s="10" t="str">
        <f t="shared" si="44"/>
        <v>I - Scottish Music Industry Association</v>
      </c>
      <c r="E2827"/>
    </row>
    <row r="2828" spans="1:5">
      <c r="A2828" s="9" t="s">
        <v>404</v>
      </c>
      <c r="B2828" s="7" t="s">
        <v>2735</v>
      </c>
      <c r="C2828" s="10" t="str">
        <f t="shared" si="44"/>
        <v>I - Scottish Music Information Centre</v>
      </c>
      <c r="E2828"/>
    </row>
    <row r="2829" spans="1:5">
      <c r="A2829" s="9" t="s">
        <v>405</v>
      </c>
      <c r="B2829" s="7" t="s">
        <v>2735</v>
      </c>
      <c r="C2829" s="10" t="str">
        <f t="shared" si="44"/>
        <v>I - Scottish Music Information Centre</v>
      </c>
    </row>
    <row r="2830" spans="1:5">
      <c r="A2830" s="9" t="s">
        <v>406</v>
      </c>
      <c r="C2830" s="10" t="str">
        <f t="shared" si="44"/>
        <v>I - Scottish National Jazz Orchestra</v>
      </c>
    </row>
    <row r="2831" spans="1:5">
      <c r="A2831" s="9" t="s">
        <v>407</v>
      </c>
      <c r="C2831" s="10" t="str">
        <f t="shared" si="44"/>
        <v>I - Scottish Natural Heritage</v>
      </c>
    </row>
    <row r="2832" spans="1:5">
      <c r="A2832" s="9" t="s">
        <v>408</v>
      </c>
      <c r="C2832" s="10" t="str">
        <f t="shared" si="44"/>
        <v>I - Scottish Opera</v>
      </c>
    </row>
    <row r="2833" spans="1:5">
      <c r="A2833" s="9" t="s">
        <v>409</v>
      </c>
      <c r="B2833" s="7" t="s">
        <v>408</v>
      </c>
      <c r="C2833" s="10" t="str">
        <f t="shared" si="44"/>
        <v>I - Scottish Opera</v>
      </c>
    </row>
    <row r="2834" spans="1:5">
      <c r="A2834" s="9" t="s">
        <v>410</v>
      </c>
      <c r="C2834" s="10" t="str">
        <f t="shared" si="44"/>
        <v>I - Scottish PEN</v>
      </c>
    </row>
    <row r="2835" spans="1:5">
      <c r="A2835" s="9" t="s">
        <v>411</v>
      </c>
      <c r="C2835" s="10" t="str">
        <f t="shared" si="44"/>
        <v>I - Scottish Poetry Library</v>
      </c>
    </row>
    <row r="2836" spans="1:5">
      <c r="A2836" s="9" t="s">
        <v>5862</v>
      </c>
      <c r="C2836" s="10" t="str">
        <f t="shared" si="44"/>
        <v>I - Scottish Prison Artists Network</v>
      </c>
    </row>
    <row r="2837" spans="1:5">
      <c r="A2837" s="48" t="s">
        <v>2258</v>
      </c>
      <c r="C2837" s="10" t="str">
        <f t="shared" si="44"/>
        <v>I - Scottish Refugee Council</v>
      </c>
    </row>
    <row r="2838" spans="1:5">
      <c r="A2838" s="9" t="s">
        <v>2650</v>
      </c>
      <c r="C2838" s="10" t="str">
        <f t="shared" si="44"/>
        <v>I - Scottish Review of Books</v>
      </c>
    </row>
    <row r="2839" spans="1:5">
      <c r="A2839" s="9" t="s">
        <v>1074</v>
      </c>
      <c r="C2839" s="10" t="str">
        <f t="shared" si="44"/>
        <v>I - Scottish Saxophone Ensemble</v>
      </c>
    </row>
    <row r="2840" spans="1:5">
      <c r="A2840" s="9" t="s">
        <v>412</v>
      </c>
      <c r="C2840" s="10" t="str">
        <f t="shared" si="44"/>
        <v>I - Scottish Sculpture Workshop</v>
      </c>
    </row>
    <row r="2841" spans="1:5">
      <c r="A2841" s="9" t="s">
        <v>413</v>
      </c>
      <c r="B2841" s="7" t="s">
        <v>412</v>
      </c>
      <c r="C2841" s="10" t="str">
        <f t="shared" si="44"/>
        <v>I - Scottish Sculpture Workshop</v>
      </c>
    </row>
    <row r="2842" spans="1:5">
      <c r="A2842" s="9" t="s">
        <v>5861</v>
      </c>
      <c r="B2842" s="7" t="s">
        <v>412</v>
      </c>
      <c r="C2842" s="10" t="str">
        <f t="shared" si="44"/>
        <v>I - Scottish Sculpture Workshop</v>
      </c>
      <c r="E2842"/>
    </row>
    <row r="2843" spans="1:5">
      <c r="A2843" s="48" t="s">
        <v>6495</v>
      </c>
      <c r="C2843" s="10" t="str">
        <f t="shared" si="44"/>
        <v>I - Scottish Seabird Centre</v>
      </c>
    </row>
    <row r="2844" spans="1:5">
      <c r="A2844" s="48" t="s">
        <v>1109</v>
      </c>
      <c r="C2844" s="10" t="str">
        <f t="shared" si="44"/>
        <v>I - Scottish Society of Playwrights</v>
      </c>
    </row>
    <row r="2845" spans="1:5">
      <c r="A2845" s="9" t="s">
        <v>414</v>
      </c>
      <c r="B2845" s="7" t="s">
        <v>415</v>
      </c>
      <c r="C2845" s="10" t="str">
        <f t="shared" si="44"/>
        <v>I - Scottish Storytelling Network</v>
      </c>
    </row>
    <row r="2846" spans="1:5">
      <c r="A2846" s="9" t="s">
        <v>415</v>
      </c>
      <c r="B2846" s="7" t="s">
        <v>415</v>
      </c>
      <c r="C2846" s="10" t="str">
        <f t="shared" si="44"/>
        <v>I - Scottish Storytelling Network</v>
      </c>
    </row>
    <row r="2847" spans="1:5">
      <c r="A2847" s="9" t="s">
        <v>416</v>
      </c>
      <c r="B2847" s="7" t="s">
        <v>415</v>
      </c>
      <c r="C2847" s="10" t="str">
        <f t="shared" si="44"/>
        <v>I - Scottish Storytelling Network</v>
      </c>
    </row>
    <row r="2848" spans="1:5">
      <c r="A2848" s="9" t="s">
        <v>645</v>
      </c>
      <c r="C2848" s="10" t="str">
        <f t="shared" si="44"/>
        <v>I - Scottish Streetnet</v>
      </c>
    </row>
    <row r="2849" spans="1:5">
      <c r="A2849" s="9" t="s">
        <v>6188</v>
      </c>
      <c r="C2849" s="10" t="str">
        <f t="shared" si="44"/>
        <v>I - Scottish Traditional Boat Festival</v>
      </c>
    </row>
    <row r="2850" spans="1:5">
      <c r="A2850" s="48" t="s">
        <v>6034</v>
      </c>
      <c r="C2850" s="10" t="str">
        <f t="shared" si="44"/>
        <v>I - Scottish Universities International Summer School (S</v>
      </c>
      <c r="E2850"/>
    </row>
    <row r="2851" spans="1:5">
      <c r="A2851" s="48" t="s">
        <v>417</v>
      </c>
      <c r="C2851" s="10" t="str">
        <f t="shared" si="44"/>
        <v>I - Scottish Waterways Trust</v>
      </c>
      <c r="E2851"/>
    </row>
    <row r="2852" spans="1:5">
      <c r="A2852" s="9" t="s">
        <v>418</v>
      </c>
      <c r="C2852" s="10" t="str">
        <f t="shared" si="44"/>
        <v>I - Scottish Youth Dance</v>
      </c>
    </row>
    <row r="2853" spans="1:5">
      <c r="A2853" s="9" t="s">
        <v>419</v>
      </c>
      <c r="B2853" s="7" t="s">
        <v>418</v>
      </c>
      <c r="C2853" s="10" t="str">
        <f t="shared" si="44"/>
        <v>I - Scottish Youth Dance</v>
      </c>
    </row>
    <row r="2854" spans="1:5">
      <c r="A2854" s="9" t="s">
        <v>420</v>
      </c>
      <c r="C2854" s="10" t="str">
        <f t="shared" si="44"/>
        <v>I - Scottish Youth Theatre</v>
      </c>
    </row>
    <row r="2855" spans="1:5">
      <c r="A2855" s="9" t="s">
        <v>6947</v>
      </c>
      <c r="B2855" s="7" t="s">
        <v>420</v>
      </c>
      <c r="C2855" s="10" t="str">
        <f t="shared" si="44"/>
        <v>I - Scottish Youth Theatre</v>
      </c>
    </row>
    <row r="2856" spans="1:5">
      <c r="A2856" s="48" t="s">
        <v>2408</v>
      </c>
      <c r="C2856" s="10" t="str">
        <f t="shared" si="44"/>
        <v>I - Screen Academy Scotland</v>
      </c>
    </row>
    <row r="2857" spans="1:5">
      <c r="A2857" s="9" t="s">
        <v>421</v>
      </c>
      <c r="B2857" s="7" t="s">
        <v>2408</v>
      </c>
      <c r="C2857" s="10" t="str">
        <f t="shared" si="44"/>
        <v>I - Screen Academy Scotland</v>
      </c>
    </row>
    <row r="2858" spans="1:5">
      <c r="A2858" s="9" t="s">
        <v>2153</v>
      </c>
      <c r="C2858" s="10" t="str">
        <f t="shared" si="44"/>
        <v>I - Screen Bandita</v>
      </c>
    </row>
    <row r="2859" spans="1:5">
      <c r="A2859" s="9" t="s">
        <v>422</v>
      </c>
      <c r="C2859" s="10" t="str">
        <f t="shared" si="44"/>
        <v>I - Screen Education Edinburgh</v>
      </c>
    </row>
    <row r="2860" spans="1:5">
      <c r="A2860" s="9" t="s">
        <v>2547</v>
      </c>
      <c r="C2860" s="10" t="str">
        <f t="shared" si="44"/>
        <v>I - Screen Facilities Scotland</v>
      </c>
    </row>
    <row r="2861" spans="1:5">
      <c r="A2861" s="9" t="s">
        <v>930</v>
      </c>
      <c r="C2861" s="10" t="str">
        <f t="shared" si="44"/>
        <v>I - Screen HI</v>
      </c>
      <c r="E2861"/>
    </row>
    <row r="2862" spans="1:5">
      <c r="A2862" s="9" t="s">
        <v>1339</v>
      </c>
      <c r="B2862" s="7" t="s">
        <v>930</v>
      </c>
      <c r="C2862" s="10" t="str">
        <f t="shared" si="44"/>
        <v>I - Screen HI</v>
      </c>
      <c r="E2862"/>
    </row>
    <row r="2863" spans="1:5">
      <c r="A2863" s="9" t="s">
        <v>6765</v>
      </c>
      <c r="B2863" s="7" t="s">
        <v>2079</v>
      </c>
      <c r="C2863" s="10" t="str">
        <f t="shared" si="44"/>
        <v>I - Scrumptious Productions Limited</v>
      </c>
      <c r="E2863"/>
    </row>
    <row r="2864" spans="1:5">
      <c r="A2864" s="48" t="s">
        <v>2079</v>
      </c>
      <c r="C2864" s="10" t="str">
        <f t="shared" si="44"/>
        <v>I - Scrumptious Productions Limited</v>
      </c>
      <c r="E2864"/>
    </row>
    <row r="2865" spans="1:5">
      <c r="A2865" s="9" t="s">
        <v>17311</v>
      </c>
      <c r="C2865" s="10" t="str">
        <f t="shared" si="44"/>
        <v>I - Scrumptious Productions Ltd</v>
      </c>
    </row>
    <row r="2866" spans="1:5">
      <c r="A2866" s="50" t="s">
        <v>423</v>
      </c>
      <c r="B2866" s="7" t="s">
        <v>2734</v>
      </c>
      <c r="C2866" s="10" t="str">
        <f t="shared" si="44"/>
        <v>I - Scottish Documentary Institute</v>
      </c>
    </row>
    <row r="2867" spans="1:5">
      <c r="A2867" s="9" t="s">
        <v>424</v>
      </c>
      <c r="B2867" s="7" t="s">
        <v>2734</v>
      </c>
      <c r="C2867" s="10" t="str">
        <f t="shared" si="44"/>
        <v>I - Scottish Documentary Institute</v>
      </c>
    </row>
    <row r="2868" spans="1:5">
      <c r="A2868" s="9" t="s">
        <v>425</v>
      </c>
      <c r="B2868" s="7" t="s">
        <v>2734</v>
      </c>
      <c r="C2868" s="10" t="str">
        <f t="shared" si="44"/>
        <v>I - Scottish Documentary Institute</v>
      </c>
    </row>
    <row r="2869" spans="1:5">
      <c r="A2869" s="9" t="s">
        <v>7013</v>
      </c>
      <c r="B2869" s="7" t="s">
        <v>1988</v>
      </c>
      <c r="C2869" s="10" t="str">
        <f t="shared" si="44"/>
        <v>I - Seall Arts Limited</v>
      </c>
      <c r="E2869"/>
    </row>
    <row r="2870" spans="1:5">
      <c r="A2870" s="48" t="s">
        <v>2058</v>
      </c>
      <c r="B2870" s="7" t="s">
        <v>1988</v>
      </c>
      <c r="C2870" s="10" t="str">
        <f t="shared" si="44"/>
        <v>I - Seall Arts Limited</v>
      </c>
      <c r="E2870"/>
    </row>
    <row r="2871" spans="1:5">
      <c r="A2871" s="9" t="s">
        <v>1988</v>
      </c>
      <c r="C2871" s="10" t="str">
        <f t="shared" si="44"/>
        <v>I - Seall Arts Limited</v>
      </c>
    </row>
    <row r="2872" spans="1:5">
      <c r="A2872" s="9" t="s">
        <v>426</v>
      </c>
      <c r="C2872" s="10" t="str">
        <f t="shared" si="44"/>
        <v>I - Seamab Learning &amp; Care Services</v>
      </c>
      <c r="E2872"/>
    </row>
    <row r="2873" spans="1:5">
      <c r="A2873" s="9" t="s">
        <v>6599</v>
      </c>
      <c r="C2873" s="10" t="str">
        <f t="shared" si="44"/>
        <v>I - Sean Martin</v>
      </c>
    </row>
    <row r="2874" spans="1:5">
      <c r="A2874" s="48" t="s">
        <v>6653</v>
      </c>
      <c r="C2874" s="10" t="str">
        <f t="shared" si="44"/>
        <v>I - SelfMadeHero</v>
      </c>
    </row>
    <row r="2875" spans="1:5">
      <c r="A2875" s="48" t="s">
        <v>6745</v>
      </c>
      <c r="C2875" s="10" t="str">
        <f t="shared" si="44"/>
        <v>I - Selkie Productions Ltd</v>
      </c>
    </row>
    <row r="2876" spans="1:5">
      <c r="A2876" s="48" t="s">
        <v>6528</v>
      </c>
      <c r="C2876" s="10" t="str">
        <f t="shared" si="44"/>
        <v>I - Sell a Door Theatre Company and Beacon Arts Centre</v>
      </c>
    </row>
    <row r="2877" spans="1:5">
      <c r="A2877" s="48" t="s">
        <v>1989</v>
      </c>
      <c r="C2877" s="10" t="str">
        <f t="shared" si="44"/>
        <v>I - Senscot</v>
      </c>
    </row>
    <row r="2878" spans="1:5">
      <c r="A2878" s="9" t="s">
        <v>1239</v>
      </c>
      <c r="C2878" s="10" t="str">
        <f t="shared" si="44"/>
        <v>I - Sense Scotland</v>
      </c>
    </row>
    <row r="2879" spans="1:5">
      <c r="A2879" s="9" t="s">
        <v>1643</v>
      </c>
      <c r="C2879" s="10" t="str">
        <f t="shared" si="44"/>
        <v>I - Seonaid Daly</v>
      </c>
    </row>
    <row r="2880" spans="1:5">
      <c r="A2880" s="9" t="s">
        <v>1706</v>
      </c>
      <c r="C2880" s="10" t="str">
        <f t="shared" si="44"/>
        <v>I - Sergei Ivanov</v>
      </c>
    </row>
    <row r="2881" spans="1:5">
      <c r="A2881" s="9" t="s">
        <v>2634</v>
      </c>
      <c r="C2881" s="10" t="str">
        <f t="shared" si="44"/>
        <v>I - Serious Events Ltd</v>
      </c>
    </row>
    <row r="2882" spans="1:5">
      <c r="A2882" s="9" t="s">
        <v>1868</v>
      </c>
      <c r="C2882" s="10" t="str">
        <f t="shared" si="44"/>
        <v>I - Seznec Bros</v>
      </c>
    </row>
    <row r="2883" spans="1:5">
      <c r="A2883" s="9" t="s">
        <v>6359</v>
      </c>
      <c r="C2883" s="10" t="str">
        <f t="shared" ref="C2883:C2946" si="45">IF(LEN(TRIM(CLEAN($B:$B)))&gt;0,TRIM(CLEAN($B:$B)),TRIM(CLEAN($A:$A)))</f>
        <v>I - Sgoil Lionacleit Pipe Band Association</v>
      </c>
    </row>
    <row r="2884" spans="1:5">
      <c r="A2884" s="48" t="s">
        <v>6465</v>
      </c>
      <c r="C2884" s="10" t="str">
        <f t="shared" si="45"/>
        <v>I - Shape</v>
      </c>
    </row>
    <row r="2885" spans="1:5">
      <c r="A2885" s="48" t="s">
        <v>16953</v>
      </c>
      <c r="C2885" s="10" t="str">
        <f t="shared" si="45"/>
        <v>I - Shaper Caper Limited</v>
      </c>
    </row>
    <row r="2886" spans="1:5">
      <c r="A2886" s="50" t="s">
        <v>970</v>
      </c>
      <c r="C2886" s="10" t="str">
        <f t="shared" si="45"/>
        <v>I - Sheena Graham-George</v>
      </c>
    </row>
    <row r="2887" spans="1:5">
      <c r="A2887" s="9" t="s">
        <v>1936</v>
      </c>
      <c r="C2887" s="10" t="str">
        <f t="shared" si="45"/>
        <v>I - Sheena Guz</v>
      </c>
    </row>
    <row r="2888" spans="1:5">
      <c r="A2888" s="9" t="s">
        <v>6964</v>
      </c>
      <c r="C2888" s="10" t="str">
        <f t="shared" si="45"/>
        <v>I - Sheffield DocFest</v>
      </c>
    </row>
    <row r="2889" spans="1:5">
      <c r="A2889" s="48" t="s">
        <v>1925</v>
      </c>
      <c r="B2889" s="7" t="s">
        <v>2195</v>
      </c>
      <c r="C2889" s="10" t="str">
        <f t="shared" si="45"/>
        <v>I - Brocken Spectre</v>
      </c>
      <c r="E2889"/>
    </row>
    <row r="2890" spans="1:5">
      <c r="A2890" s="9" t="s">
        <v>1924</v>
      </c>
      <c r="B2890" s="7" t="s">
        <v>2195</v>
      </c>
      <c r="C2890" s="10" t="str">
        <f t="shared" si="45"/>
        <v>I - Brocken Spectre</v>
      </c>
    </row>
    <row r="2891" spans="1:5">
      <c r="A2891" s="9" t="s">
        <v>1397</v>
      </c>
      <c r="C2891" s="10" t="str">
        <f t="shared" si="45"/>
        <v>I - Sheridan Music Consultancy</v>
      </c>
      <c r="E2891"/>
    </row>
    <row r="2892" spans="1:5">
      <c r="A2892" s="9" t="s">
        <v>427</v>
      </c>
      <c r="B2892" s="7" t="s">
        <v>428</v>
      </c>
      <c r="C2892" s="10" t="str">
        <f t="shared" si="45"/>
        <v>I - Shetland Arts Development Agency</v>
      </c>
      <c r="E2892"/>
    </row>
    <row r="2893" spans="1:5">
      <c r="A2893" s="9" t="s">
        <v>428</v>
      </c>
      <c r="C2893" s="10" t="str">
        <f t="shared" si="45"/>
        <v>I - Shetland Arts Development Agency</v>
      </c>
    </row>
    <row r="2894" spans="1:5">
      <c r="A2894" s="9" t="s">
        <v>2665</v>
      </c>
      <c r="B2894" s="7" t="s">
        <v>428</v>
      </c>
      <c r="C2894" s="10" t="str">
        <f t="shared" si="45"/>
        <v>I - Shetland Arts Development Agency</v>
      </c>
      <c r="E2894"/>
    </row>
    <row r="2895" spans="1:5">
      <c r="A2895" s="9" t="s">
        <v>1644</v>
      </c>
      <c r="C2895" s="10" t="str">
        <f t="shared" si="45"/>
        <v>I - Shetland College UHI</v>
      </c>
      <c r="E2895"/>
    </row>
    <row r="2896" spans="1:5">
      <c r="A2896" s="9" t="s">
        <v>1869</v>
      </c>
      <c r="C2896" s="10" t="str">
        <f t="shared" si="45"/>
        <v>I - Shetland Folk Festival</v>
      </c>
      <c r="E2896"/>
    </row>
    <row r="2897" spans="1:5">
      <c r="A2897" s="9" t="s">
        <v>429</v>
      </c>
      <c r="C2897" s="10" t="str">
        <f t="shared" si="45"/>
        <v>I - Shetland Islands Council</v>
      </c>
    </row>
    <row r="2898" spans="1:5">
      <c r="A2898" s="9" t="s">
        <v>1849</v>
      </c>
      <c r="C2898" s="10" t="str">
        <f t="shared" si="45"/>
        <v>I - Shetland Jazz Club</v>
      </c>
    </row>
    <row r="2899" spans="1:5">
      <c r="A2899" s="9" t="s">
        <v>6514</v>
      </c>
      <c r="C2899" s="10" t="str">
        <f t="shared" si="45"/>
        <v>I - Shetland Moving Image Archive Group</v>
      </c>
    </row>
    <row r="2900" spans="1:5">
      <c r="A2900" s="48" t="s">
        <v>430</v>
      </c>
      <c r="B2900" s="7" t="s">
        <v>2736</v>
      </c>
      <c r="C2900" s="10" t="str">
        <f t="shared" si="45"/>
        <v>I - Judith Williams</v>
      </c>
    </row>
    <row r="2901" spans="1:5">
      <c r="A2901" s="9" t="s">
        <v>17695</v>
      </c>
      <c r="C2901" s="10" t="str">
        <f t="shared" si="45"/>
        <v>I - Ship 534 Limited</v>
      </c>
    </row>
    <row r="2902" spans="1:5">
      <c r="A2902" s="50" t="s">
        <v>1010</v>
      </c>
      <c r="C2902" s="10" t="str">
        <f t="shared" si="45"/>
        <v>I - Shona MacNaughton</v>
      </c>
      <c r="E2902"/>
    </row>
    <row r="2903" spans="1:5">
      <c r="A2903" s="9" t="s">
        <v>782</v>
      </c>
      <c r="B2903" s="7" t="s">
        <v>2737</v>
      </c>
      <c r="C2903" s="10" t="str">
        <f t="shared" si="45"/>
        <v>I - Shona Reppe Puppets</v>
      </c>
      <c r="E2903"/>
    </row>
    <row r="2904" spans="1:5">
      <c r="A2904" s="9" t="s">
        <v>431</v>
      </c>
      <c r="B2904" s="7" t="s">
        <v>2737</v>
      </c>
      <c r="C2904" s="10" t="str">
        <f t="shared" si="45"/>
        <v>I - Shona Reppe Puppets</v>
      </c>
      <c r="E2904"/>
    </row>
    <row r="2905" spans="1:5">
      <c r="A2905" s="9" t="s">
        <v>6176</v>
      </c>
      <c r="C2905" s="10" t="str">
        <f t="shared" si="45"/>
        <v>I - Shona Thomson</v>
      </c>
      <c r="E2905"/>
    </row>
    <row r="2906" spans="1:5">
      <c r="A2906" s="48" t="s">
        <v>432</v>
      </c>
      <c r="C2906" s="10" t="str">
        <f t="shared" si="45"/>
        <v>I - Showcase Scotland</v>
      </c>
      <c r="E2906"/>
    </row>
    <row r="2907" spans="1:5">
      <c r="A2907" s="9" t="s">
        <v>1707</v>
      </c>
      <c r="C2907" s="10" t="str">
        <f t="shared" si="45"/>
        <v>I - Si├ón Robinson Davies</v>
      </c>
      <c r="E2907"/>
    </row>
    <row r="2908" spans="1:5">
      <c r="A2908" s="9" t="s">
        <v>2154</v>
      </c>
      <c r="C2908" s="10" t="str">
        <f t="shared" si="45"/>
        <v>I - Sidmouth Folk Week Productions Ltd</v>
      </c>
      <c r="E2908"/>
    </row>
    <row r="2909" spans="1:5">
      <c r="A2909" s="9" t="s">
        <v>6020</v>
      </c>
      <c r="C2909" s="10" t="str">
        <f t="shared" si="45"/>
        <v>I - Sigga Bj├Ârg Sigur├░ard├│ttir</v>
      </c>
      <c r="E2909"/>
    </row>
    <row r="2910" spans="1:5">
      <c r="A2910" s="48" t="s">
        <v>433</v>
      </c>
      <c r="C2910" s="10" t="str">
        <f t="shared" si="45"/>
        <v>I - Sigma Films</v>
      </c>
      <c r="E2910"/>
    </row>
    <row r="2911" spans="1:5">
      <c r="A2911" s="9" t="s">
        <v>434</v>
      </c>
      <c r="B2911" s="7" t="s">
        <v>433</v>
      </c>
      <c r="C2911" s="10" t="str">
        <f t="shared" si="45"/>
        <v>I - Sigma Films</v>
      </c>
      <c r="E2911"/>
    </row>
    <row r="2912" spans="1:5">
      <c r="A2912" s="9" t="s">
        <v>435</v>
      </c>
      <c r="B2912" s="7" t="s">
        <v>433</v>
      </c>
      <c r="C2912" s="10" t="str">
        <f t="shared" si="45"/>
        <v>I - Sigma Films</v>
      </c>
      <c r="E2912"/>
    </row>
    <row r="2913" spans="1:5">
      <c r="A2913" s="9" t="s">
        <v>436</v>
      </c>
      <c r="B2913" s="7" t="s">
        <v>433</v>
      </c>
      <c r="C2913" s="10" t="str">
        <f t="shared" si="45"/>
        <v>I - Sigma Films</v>
      </c>
      <c r="E2913"/>
    </row>
    <row r="2914" spans="1:5">
      <c r="A2914" s="9" t="s">
        <v>2219</v>
      </c>
      <c r="B2914" s="7" t="s">
        <v>433</v>
      </c>
      <c r="C2914" s="10" t="str">
        <f t="shared" si="45"/>
        <v>I - Sigma Films</v>
      </c>
      <c r="E2914"/>
    </row>
    <row r="2915" spans="1:5">
      <c r="A2915" s="9" t="s">
        <v>6612</v>
      </c>
      <c r="B2915" s="7" t="s">
        <v>433</v>
      </c>
      <c r="C2915" s="10" t="str">
        <f t="shared" si="45"/>
        <v>I - Sigma Films</v>
      </c>
      <c r="E2915"/>
    </row>
    <row r="2916" spans="1:5">
      <c r="A2916" s="48" t="s">
        <v>6454</v>
      </c>
      <c r="B2916" s="7" t="s">
        <v>433</v>
      </c>
      <c r="C2916" s="10" t="str">
        <f t="shared" si="45"/>
        <v>I - Sigma Films</v>
      </c>
      <c r="E2916"/>
    </row>
    <row r="2917" spans="1:5">
      <c r="A2917" s="48" t="s">
        <v>1200</v>
      </c>
      <c r="C2917" s="10" t="str">
        <f t="shared" si="45"/>
        <v>I - Silas T Parry</v>
      </c>
      <c r="E2917"/>
    </row>
    <row r="2918" spans="1:5">
      <c r="A2918" s="9" t="s">
        <v>1671</v>
      </c>
      <c r="C2918" s="10" t="str">
        <f t="shared" si="45"/>
        <v>I - Simon Arthur</v>
      </c>
      <c r="E2918"/>
    </row>
    <row r="2919" spans="1:5">
      <c r="A2919" s="9" t="s">
        <v>783</v>
      </c>
      <c r="C2919" s="10" t="str">
        <f t="shared" si="45"/>
        <v>I - Simon Fildes</v>
      </c>
      <c r="E2919"/>
    </row>
    <row r="2920" spans="1:5">
      <c r="A2920" s="9" t="s">
        <v>2111</v>
      </c>
      <c r="B2920" s="7" t="s">
        <v>783</v>
      </c>
      <c r="C2920" s="10" t="str">
        <f t="shared" si="45"/>
        <v>I - Simon Fildes</v>
      </c>
      <c r="E2920"/>
    </row>
    <row r="2921" spans="1:5">
      <c r="A2921" s="9" t="s">
        <v>6843</v>
      </c>
      <c r="C2921" s="10" t="str">
        <f t="shared" si="45"/>
        <v>I - Simon Gowing</v>
      </c>
      <c r="E2921"/>
    </row>
    <row r="2922" spans="1:5">
      <c r="A2922" s="48" t="s">
        <v>1956</v>
      </c>
      <c r="C2922" s="10" t="str">
        <f t="shared" si="45"/>
        <v>I - Simon Thacker</v>
      </c>
      <c r="E2922"/>
    </row>
    <row r="2923" spans="1:5">
      <c r="A2923" s="9" t="s">
        <v>2548</v>
      </c>
      <c r="C2923" s="10" t="str">
        <f t="shared" si="45"/>
        <v>I - Simon Thoumire and Ian Carr</v>
      </c>
      <c r="E2923"/>
    </row>
    <row r="2924" spans="1:5">
      <c r="A2924" s="9" t="s">
        <v>6865</v>
      </c>
      <c r="C2924" s="10" t="str">
        <f t="shared" si="45"/>
        <v>I - Simone Kenyon</v>
      </c>
      <c r="E2924"/>
    </row>
    <row r="2925" spans="1:5">
      <c r="A2925" s="48" t="s">
        <v>17692</v>
      </c>
      <c r="C2925" s="10" t="str">
        <f t="shared" si="45"/>
        <v>I - Simone Russell</v>
      </c>
    </row>
    <row r="2926" spans="1:5">
      <c r="A2926" s="50" t="s">
        <v>1745</v>
      </c>
      <c r="C2926" s="10" t="str">
        <f t="shared" si="45"/>
        <v>I - Simone Smith</v>
      </c>
      <c r="E2926"/>
    </row>
    <row r="2927" spans="1:5">
      <c r="A2927" s="9" t="s">
        <v>6600</v>
      </c>
      <c r="C2927" s="10" t="str">
        <f t="shared" si="45"/>
        <v>I - Sin├®ad OÔÇÖDonnell Dunn</v>
      </c>
      <c r="E2927"/>
    </row>
    <row r="2928" spans="1:5">
      <c r="A2928" s="48" t="s">
        <v>6741</v>
      </c>
      <c r="B2928" s="7" t="s">
        <v>437</v>
      </c>
      <c r="C2928" s="10" t="str">
        <f t="shared" si="45"/>
        <v>I - Singer Films Limited</v>
      </c>
      <c r="E2928"/>
    </row>
    <row r="2929" spans="1:5">
      <c r="A2929" s="48" t="s">
        <v>437</v>
      </c>
      <c r="C2929" s="10" t="str">
        <f t="shared" si="45"/>
        <v>I - Singer Films Limited</v>
      </c>
      <c r="E2929"/>
    </row>
    <row r="2930" spans="1:5">
      <c r="A2930" s="9" t="s">
        <v>2112</v>
      </c>
      <c r="C2930" s="10" t="str">
        <f t="shared" si="45"/>
        <v>I - Sinner Films Ltd</v>
      </c>
      <c r="E2930"/>
    </row>
    <row r="2931" spans="1:5">
      <c r="A2931" s="9" t="s">
        <v>6766</v>
      </c>
      <c r="C2931" s="10" t="str">
        <f t="shared" si="45"/>
        <v>I - Siobhan Miller</v>
      </c>
      <c r="E2931"/>
    </row>
    <row r="2932" spans="1:5">
      <c r="A2932" s="48" t="s">
        <v>2618</v>
      </c>
      <c r="C2932" s="10" t="str">
        <f t="shared" si="45"/>
        <v>I - Siobhan Wilson</v>
      </c>
      <c r="E2932"/>
    </row>
    <row r="2933" spans="1:5">
      <c r="A2933" s="9" t="s">
        <v>1870</v>
      </c>
      <c r="C2933" s="10" t="str">
        <f t="shared" si="45"/>
        <v>I - Sir Patrick Geddes Monument</v>
      </c>
      <c r="E2933"/>
    </row>
    <row r="2934" spans="1:5">
      <c r="A2934" s="9" t="s">
        <v>438</v>
      </c>
      <c r="C2934" s="10" t="str">
        <f t="shared" si="45"/>
        <v>I - Sistema Scotland</v>
      </c>
      <c r="E2934"/>
    </row>
    <row r="2935" spans="1:5">
      <c r="A2935" s="9" t="s">
        <v>6508</v>
      </c>
      <c r="C2935" s="10" t="str">
        <f t="shared" si="45"/>
        <v>I - Sixteen Films</v>
      </c>
      <c r="E2935"/>
    </row>
    <row r="2936" spans="1:5">
      <c r="A2936" s="48" t="s">
        <v>6604</v>
      </c>
      <c r="B2936" s="7" t="s">
        <v>6508</v>
      </c>
      <c r="C2936" s="10" t="str">
        <f t="shared" si="45"/>
        <v>I - Sixteen Films</v>
      </c>
      <c r="E2936"/>
    </row>
    <row r="2937" spans="1:5">
      <c r="A2937" s="48" t="s">
        <v>6101</v>
      </c>
      <c r="C2937" s="10" t="str">
        <f t="shared" si="45"/>
        <v>I - Skerryvore</v>
      </c>
      <c r="E2937"/>
    </row>
    <row r="2938" spans="1:5">
      <c r="A2938" s="48" t="s">
        <v>2642</v>
      </c>
      <c r="C2938" s="10" t="str">
        <f t="shared" si="45"/>
        <v>I - Skills Development Scotland</v>
      </c>
      <c r="E2938"/>
    </row>
    <row r="2939" spans="1:5">
      <c r="A2939" s="9" t="s">
        <v>6096</v>
      </c>
      <c r="B2939" s="7" t="s">
        <v>1110</v>
      </c>
      <c r="C2939" s="10" t="str">
        <f t="shared" si="45"/>
        <v>I - Skillset Sector Skills Council Ltd</v>
      </c>
      <c r="E2939"/>
    </row>
    <row r="2940" spans="1:5">
      <c r="A2940" s="48" t="s">
        <v>1110</v>
      </c>
      <c r="C2940" s="10" t="str">
        <f t="shared" si="45"/>
        <v>I - Skillset Sector Skills Council Ltd</v>
      </c>
      <c r="E2940"/>
    </row>
    <row r="2941" spans="1:5">
      <c r="A2941" s="9" t="s">
        <v>1451</v>
      </c>
      <c r="B2941" s="7" t="s">
        <v>1451</v>
      </c>
      <c r="C2941" s="10" t="str">
        <f t="shared" si="45"/>
        <v>I - Skinny, The</v>
      </c>
      <c r="E2941"/>
    </row>
    <row r="2942" spans="1:5">
      <c r="A2942" s="9" t="s">
        <v>1284</v>
      </c>
      <c r="C2942" s="10" t="str">
        <f t="shared" si="45"/>
        <v>I - Skirmishes Limited (MAKlab - Bruce Newlands)</v>
      </c>
      <c r="E2942"/>
    </row>
    <row r="2943" spans="1:5">
      <c r="A2943" s="9" t="s">
        <v>1764</v>
      </c>
      <c r="C2943" s="10" t="str">
        <f t="shared" si="45"/>
        <v>I - Skye Loneragan</v>
      </c>
      <c r="E2943"/>
    </row>
    <row r="2944" spans="1:5">
      <c r="A2944" s="9" t="s">
        <v>439</v>
      </c>
      <c r="C2944" s="10" t="str">
        <f t="shared" si="45"/>
        <v>I - Skyline Productions Limited</v>
      </c>
      <c r="E2944"/>
    </row>
    <row r="2945" spans="1:5">
      <c r="A2945" s="9" t="s">
        <v>1926</v>
      </c>
      <c r="C2945" s="10" t="str">
        <f t="shared" si="45"/>
        <v>I - Slate North Ltd</v>
      </c>
      <c r="E2945"/>
    </row>
    <row r="2946" spans="1:5">
      <c r="A2946" s="9" t="s">
        <v>2536</v>
      </c>
      <c r="B2946" s="7" t="s">
        <v>1926</v>
      </c>
      <c r="C2946" s="10" t="str">
        <f t="shared" si="45"/>
        <v>I - Slate North Ltd</v>
      </c>
      <c r="E2946"/>
    </row>
    <row r="2947" spans="1:5">
      <c r="A2947" s="9" t="s">
        <v>17150</v>
      </c>
      <c r="C2947" s="10" t="str">
        <f t="shared" ref="C2947:C3010" si="46">IF(LEN(TRIM(CLEAN($B:$B)))&gt;0,TRIM(CLEAN($B:$B)),TRIM(CLEAN($A:$A)))</f>
        <v>I - Slate North Ltd (Stonemouth)</v>
      </c>
    </row>
    <row r="2948" spans="1:5">
      <c r="A2948" s="50" t="s">
        <v>6654</v>
      </c>
      <c r="C2948" s="10" t="str">
        <f t="shared" si="46"/>
        <v>I - Sleeping Warrior Theatre Company</v>
      </c>
      <c r="E2948"/>
    </row>
    <row r="2949" spans="1:5">
      <c r="A2949" s="48" t="s">
        <v>440</v>
      </c>
      <c r="C2949" s="10" t="str">
        <f t="shared" si="46"/>
        <v>I - Smallpetitklein Dance Company</v>
      </c>
      <c r="E2949"/>
    </row>
    <row r="2950" spans="1:5">
      <c r="A2950" s="9" t="s">
        <v>1111</v>
      </c>
      <c r="B2950" s="7" t="s">
        <v>440</v>
      </c>
      <c r="C2950" s="10" t="str">
        <f t="shared" si="46"/>
        <v>I - Smallpetitklein Dance Company</v>
      </c>
      <c r="E2950"/>
    </row>
    <row r="2951" spans="1:5">
      <c r="A2951" s="9" t="s">
        <v>6844</v>
      </c>
      <c r="C2951" s="10" t="str">
        <f t="shared" si="46"/>
        <v>I - Smith/Stewart - Stephanie Smith</v>
      </c>
      <c r="E2951"/>
    </row>
    <row r="2952" spans="1:5">
      <c r="A2952" s="48" t="s">
        <v>1850</v>
      </c>
      <c r="C2952" s="10" t="str">
        <f t="shared" si="46"/>
        <v>I - Social Change Productions Ltd</v>
      </c>
      <c r="E2952"/>
    </row>
    <row r="2953" spans="1:5">
      <c r="A2953" s="9" t="s">
        <v>5904</v>
      </c>
      <c r="C2953" s="10" t="str">
        <f t="shared" si="46"/>
        <v>I - Society of Scottish Artists</v>
      </c>
      <c r="E2953"/>
    </row>
    <row r="2954" spans="1:5">
      <c r="A2954" s="48" t="s">
        <v>2352</v>
      </c>
      <c r="C2954" s="10" t="str">
        <f t="shared" si="46"/>
        <v>I - Soda Pictures</v>
      </c>
      <c r="E2954"/>
    </row>
    <row r="2955" spans="1:5">
      <c r="A2955" s="9" t="s">
        <v>712</v>
      </c>
      <c r="C2955" s="10" t="str">
        <f t="shared" si="46"/>
        <v>I - Software Traning Scotland</v>
      </c>
      <c r="E2955"/>
    </row>
    <row r="2956" spans="1:5">
      <c r="A2956" s="9" t="s">
        <v>441</v>
      </c>
      <c r="C2956" s="10" t="str">
        <f t="shared" si="46"/>
        <v>I - Solar Bear</v>
      </c>
      <c r="E2956"/>
    </row>
    <row r="2957" spans="1:5">
      <c r="A2957" s="9" t="s">
        <v>971</v>
      </c>
      <c r="B2957" s="7" t="s">
        <v>441</v>
      </c>
      <c r="C2957" s="10" t="str">
        <f t="shared" si="46"/>
        <v>I - Solar Bear</v>
      </c>
      <c r="E2957"/>
    </row>
    <row r="2958" spans="1:5">
      <c r="A2958" s="9" t="s">
        <v>2059</v>
      </c>
      <c r="C2958" s="10" t="str">
        <f t="shared" si="46"/>
        <v>I - Solas Festival</v>
      </c>
      <c r="E2958"/>
    </row>
    <row r="2959" spans="1:5">
      <c r="A2959" s="9" t="s">
        <v>17457</v>
      </c>
      <c r="C2959" s="10" t="str">
        <f t="shared" si="46"/>
        <v>I - Somewhere</v>
      </c>
    </row>
    <row r="2960" spans="1:5">
      <c r="A2960" s="50" t="s">
        <v>1937</v>
      </c>
      <c r="B2960" s="7" t="s">
        <v>442</v>
      </c>
      <c r="C2960" s="10" t="str">
        <f t="shared" si="46"/>
        <v>I - Sonic-a: Cryptic</v>
      </c>
      <c r="E2960"/>
    </row>
    <row r="2961" spans="1:5">
      <c r="A2961" s="9" t="s">
        <v>442</v>
      </c>
      <c r="C2961" s="10" t="str">
        <f t="shared" si="46"/>
        <v>I - Sonic-a: Cryptic</v>
      </c>
      <c r="E2961"/>
    </row>
    <row r="2962" spans="1:5">
      <c r="A2962" s="9" t="s">
        <v>713</v>
      </c>
      <c r="C2962" s="10" t="str">
        <f t="shared" si="46"/>
        <v>I - Sophie Bancroft</v>
      </c>
      <c r="E2962"/>
    </row>
    <row r="2963" spans="1:5">
      <c r="A2963" s="9" t="s">
        <v>2537</v>
      </c>
      <c r="C2963" s="10" t="str">
        <f t="shared" si="46"/>
        <v>I - Sophie Cooke</v>
      </c>
      <c r="E2963"/>
    </row>
    <row r="2964" spans="1:5">
      <c r="A2964" s="9" t="s">
        <v>6009</v>
      </c>
      <c r="C2964" s="10" t="str">
        <f t="shared" si="46"/>
        <v>I - Sophie Dyer</v>
      </c>
      <c r="E2964"/>
    </row>
    <row r="2965" spans="1:5">
      <c r="A2965" s="48" t="s">
        <v>1746</v>
      </c>
      <c r="C2965" s="10" t="str">
        <f t="shared" si="46"/>
        <v>I - Sophie Macpherson</v>
      </c>
      <c r="E2965"/>
    </row>
    <row r="2966" spans="1:5">
      <c r="A2966" s="9" t="s">
        <v>1851</v>
      </c>
      <c r="C2966" s="10" t="str">
        <f t="shared" si="46"/>
        <v>I - Sorbier Productions Ltd</v>
      </c>
      <c r="E2966"/>
    </row>
    <row r="2967" spans="1:5">
      <c r="A2967" s="9" t="s">
        <v>5953</v>
      </c>
      <c r="C2967" s="10" t="str">
        <f t="shared" si="46"/>
        <v>I - Sorcha Dallas</v>
      </c>
      <c r="E2967"/>
    </row>
    <row r="2968" spans="1:5">
      <c r="A2968" s="48" t="s">
        <v>1957</v>
      </c>
      <c r="C2968" s="10" t="str">
        <f t="shared" si="46"/>
        <v>I - Sorren MacLean</v>
      </c>
      <c r="E2968"/>
    </row>
    <row r="2969" spans="1:5">
      <c r="A2969" s="9" t="s">
        <v>443</v>
      </c>
      <c r="C2969" s="10" t="str">
        <f t="shared" si="46"/>
        <v>I - Sound Festival</v>
      </c>
      <c r="E2969"/>
    </row>
    <row r="2970" spans="1:5">
      <c r="A2970" s="9" t="s">
        <v>17000</v>
      </c>
      <c r="C2970" s="10" t="str">
        <f t="shared" si="46"/>
        <v>I - Sound Station</v>
      </c>
    </row>
    <row r="2971" spans="1:5">
      <c r="A2971" s="50" t="s">
        <v>16914</v>
      </c>
      <c r="C2971" s="10" t="str">
        <f t="shared" si="46"/>
        <v>I - Sound Waves SCIO</v>
      </c>
    </row>
    <row r="2972" spans="1:5">
      <c r="A2972" s="50" t="s">
        <v>1605</v>
      </c>
      <c r="C2972" s="10" t="str">
        <f t="shared" si="46"/>
        <v>I - Soundsational Community Music Ltd</v>
      </c>
      <c r="E2972"/>
    </row>
    <row r="2973" spans="1:5">
      <c r="A2973" s="9" t="s">
        <v>444</v>
      </c>
      <c r="C2973" s="10" t="str">
        <f t="shared" si="46"/>
        <v>I - Source (MMM) Ltd</v>
      </c>
      <c r="E2973"/>
    </row>
    <row r="2974" spans="1:5">
      <c r="A2974" s="9" t="s">
        <v>445</v>
      </c>
      <c r="C2974" s="10" t="str">
        <f t="shared" si="46"/>
        <v>I - South Ayrshire Council</v>
      </c>
      <c r="E2974"/>
    </row>
    <row r="2975" spans="1:5">
      <c r="A2975" s="9" t="s">
        <v>2538</v>
      </c>
      <c r="B2975" s="7" t="s">
        <v>445</v>
      </c>
      <c r="C2975" s="10" t="str">
        <f t="shared" si="46"/>
        <v>I - South Ayrshire Council</v>
      </c>
      <c r="E2975"/>
    </row>
    <row r="2976" spans="1:5">
      <c r="A2976" s="9" t="s">
        <v>2127</v>
      </c>
      <c r="C2976" s="10" t="str">
        <f t="shared" si="46"/>
        <v>I - South Cumbrigh Green Development (Drew Taylor)</v>
      </c>
      <c r="E2976"/>
    </row>
    <row r="2977" spans="1:5">
      <c r="A2977" s="9" t="s">
        <v>446</v>
      </c>
      <c r="C2977" s="10" t="str">
        <f t="shared" si="46"/>
        <v>I - South Lanarkshire Council</v>
      </c>
      <c r="E2977"/>
    </row>
    <row r="2978" spans="1:5">
      <c r="A2978" s="9" t="s">
        <v>2619</v>
      </c>
      <c r="C2978" s="10" t="str">
        <f t="shared" si="46"/>
        <v>I - South Lanarkshire Leisure and Culture Ltd</v>
      </c>
      <c r="E2978"/>
    </row>
    <row r="2979" spans="1:5">
      <c r="A2979" s="9" t="s">
        <v>6003</v>
      </c>
      <c r="C2979" s="10" t="str">
        <f t="shared" si="46"/>
        <v>I - Space Unlimited</v>
      </c>
      <c r="E2979"/>
    </row>
    <row r="2980" spans="1:5">
      <c r="A2980" s="48" t="s">
        <v>447</v>
      </c>
      <c r="B2980" s="7" t="s">
        <v>6003</v>
      </c>
      <c r="C2980" s="10" t="str">
        <f t="shared" si="46"/>
        <v>I - Space Unlimited</v>
      </c>
      <c r="E2980"/>
    </row>
    <row r="2981" spans="1:5">
      <c r="A2981" s="9" t="s">
        <v>448</v>
      </c>
      <c r="C2981" s="10" t="str">
        <f t="shared" si="46"/>
        <v>I - SPL Musicbox</v>
      </c>
      <c r="E2981"/>
    </row>
    <row r="2982" spans="1:5">
      <c r="A2982" s="9" t="s">
        <v>6515</v>
      </c>
      <c r="C2982" s="10" t="str">
        <f t="shared" si="46"/>
        <v>I - Spotted Stripes Circus (Phil Hardie)</v>
      </c>
      <c r="E2982"/>
    </row>
    <row r="2983" spans="1:5">
      <c r="A2983" s="48" t="s">
        <v>16791</v>
      </c>
      <c r="C2983" s="10" t="str">
        <f t="shared" si="46"/>
        <v>I - Spring Fling CIC (SFCIC)</v>
      </c>
    </row>
    <row r="2984" spans="1:5">
      <c r="A2984" s="50" t="s">
        <v>2353</v>
      </c>
      <c r="C2984" s="10" t="str">
        <f t="shared" si="46"/>
        <v>I - Spring Fling Open Studios CIC</v>
      </c>
      <c r="E2984"/>
    </row>
    <row r="2985" spans="1:5">
      <c r="A2985" s="9" t="s">
        <v>6948</v>
      </c>
      <c r="C2985" s="10" t="str">
        <f t="shared" si="46"/>
        <v>I - St Andrews Partnership</v>
      </c>
      <c r="E2985"/>
    </row>
    <row r="2986" spans="1:5">
      <c r="A2986" s="48" t="s">
        <v>6692</v>
      </c>
      <c r="C2986" s="10" t="str">
        <f t="shared" si="46"/>
        <v>I - St Andrews Voices</v>
      </c>
      <c r="E2986"/>
    </row>
    <row r="2987" spans="1:5">
      <c r="A2987" s="48" t="s">
        <v>2240</v>
      </c>
      <c r="B2987" s="7" t="s">
        <v>6692</v>
      </c>
      <c r="C2987" s="10" t="str">
        <f t="shared" si="46"/>
        <v>I - St Andrews Voices</v>
      </c>
      <c r="E2987"/>
    </row>
    <row r="2988" spans="1:5">
      <c r="A2988" s="9" t="s">
        <v>1880</v>
      </c>
      <c r="C2988" s="10" t="str">
        <f t="shared" si="46"/>
        <v>I - St Brides Church (Dumfries)</v>
      </c>
      <c r="E2988"/>
    </row>
    <row r="2989" spans="1:5">
      <c r="A2989" s="9" t="s">
        <v>6496</v>
      </c>
      <c r="C2989" s="10" t="str">
        <f t="shared" si="46"/>
        <v>I - St ColumbaÔÇÖs Hospice</v>
      </c>
      <c r="E2989"/>
    </row>
    <row r="2990" spans="1:5">
      <c r="A2990" s="48" t="s">
        <v>449</v>
      </c>
      <c r="B2990" s="7" t="s">
        <v>1958</v>
      </c>
      <c r="C2990" s="10" t="str">
        <f t="shared" si="46"/>
        <v>I - St Magnus International Festival</v>
      </c>
      <c r="E2990"/>
    </row>
    <row r="2991" spans="1:5">
      <c r="A2991" s="9" t="s">
        <v>1958</v>
      </c>
      <c r="C2991" s="10" t="str">
        <f t="shared" si="46"/>
        <v>I - St Magnus International Festival</v>
      </c>
      <c r="E2991"/>
    </row>
    <row r="2992" spans="1:5">
      <c r="A2992" s="9" t="s">
        <v>6901</v>
      </c>
      <c r="C2992" s="10" t="str">
        <f t="shared" si="46"/>
        <v>I - St Mary's Cathedral Music Society</v>
      </c>
      <c r="E2992"/>
    </row>
    <row r="2993" spans="1:5">
      <c r="A2993" s="48" t="s">
        <v>2368</v>
      </c>
      <c r="B2993" s="7" t="s">
        <v>2738</v>
      </c>
      <c r="C2993" s="10" t="str">
        <f t="shared" si="46"/>
        <v>I - Stammer Productions</v>
      </c>
      <c r="E2993"/>
    </row>
    <row r="2994" spans="1:5">
      <c r="A2994" s="9" t="s">
        <v>16786</v>
      </c>
      <c r="C2994" s="10" t="str">
        <f t="shared" si="46"/>
        <v>I - Stammer Productions Ltd</v>
      </c>
    </row>
    <row r="2995" spans="1:5">
      <c r="A2995" s="50" t="s">
        <v>1255</v>
      </c>
      <c r="B2995" s="7" t="s">
        <v>2738</v>
      </c>
      <c r="C2995" s="10" t="str">
        <f t="shared" si="46"/>
        <v>I - Stammer Productions</v>
      </c>
      <c r="E2995"/>
    </row>
    <row r="2996" spans="1:5">
      <c r="A2996" s="9" t="s">
        <v>6655</v>
      </c>
      <c r="C2996" s="10" t="str">
        <f t="shared" si="46"/>
        <v>I - Standpoint</v>
      </c>
      <c r="E2996"/>
    </row>
    <row r="2997" spans="1:5">
      <c r="A2997" s="48" t="s">
        <v>2080</v>
      </c>
      <c r="B2997" s="7" t="s">
        <v>6655</v>
      </c>
      <c r="C2997" s="10" t="str">
        <f t="shared" si="46"/>
        <v>I - Standpoint</v>
      </c>
      <c r="E2997"/>
    </row>
    <row r="2998" spans="1:5">
      <c r="A2998" s="9" t="s">
        <v>2432</v>
      </c>
      <c r="C2998" s="10" t="str">
        <f t="shared" si="46"/>
        <v>I - Stanley Odd</v>
      </c>
      <c r="E2998"/>
    </row>
    <row r="2999" spans="1:5">
      <c r="A2999" s="9" t="s">
        <v>450</v>
      </c>
      <c r="C2999" s="10" t="str">
        <f t="shared" si="46"/>
        <v>I - Stanza Scotlands' Poetry Festival</v>
      </c>
      <c r="E2999"/>
    </row>
    <row r="3000" spans="1:5">
      <c r="A3000" s="9" t="s">
        <v>16796</v>
      </c>
      <c r="C3000" s="10" t="str">
        <f t="shared" si="46"/>
        <v>I - Starcatchers</v>
      </c>
    </row>
    <row r="3001" spans="1:5">
      <c r="A3001" s="50" t="s">
        <v>451</v>
      </c>
      <c r="B3001" s="7" t="s">
        <v>452</v>
      </c>
      <c r="C3001" s="10" t="str">
        <f t="shared" si="46"/>
        <v>I - Starcatchers Productions Ltd</v>
      </c>
      <c r="E3001"/>
    </row>
    <row r="3002" spans="1:5">
      <c r="A3002" s="9" t="s">
        <v>452</v>
      </c>
      <c r="C3002" s="10" t="str">
        <f t="shared" si="46"/>
        <v>I - Starcatchers Productions Ltd</v>
      </c>
      <c r="E3002"/>
    </row>
    <row r="3003" spans="1:5">
      <c r="A3003" s="9" t="s">
        <v>1852</v>
      </c>
      <c r="C3003" s="10" t="str">
        <f t="shared" si="46"/>
        <v>I - Stargazer Productions Ltd</v>
      </c>
      <c r="E3003"/>
    </row>
    <row r="3004" spans="1:5">
      <c r="A3004" s="9" t="s">
        <v>5922</v>
      </c>
      <c r="C3004" s="10" t="str">
        <f t="shared" si="46"/>
        <v>I - Stasi Schaeffer</v>
      </c>
      <c r="E3004"/>
    </row>
    <row r="3005" spans="1:5">
      <c r="A3005" s="48" t="s">
        <v>1783</v>
      </c>
      <c r="C3005" s="10" t="str">
        <f t="shared" si="46"/>
        <v>I - Station House Media Unit</v>
      </c>
      <c r="E3005"/>
    </row>
    <row r="3006" spans="1:5">
      <c r="A3006" s="9" t="s">
        <v>453</v>
      </c>
      <c r="B3006" s="7" t="s">
        <v>1011</v>
      </c>
      <c r="C3006" s="10" t="str">
        <f t="shared" si="46"/>
        <v>I - Stellar Quines Theatre Company</v>
      </c>
      <c r="E3006"/>
    </row>
    <row r="3007" spans="1:5">
      <c r="A3007" s="9" t="s">
        <v>454</v>
      </c>
      <c r="B3007" s="7" t="s">
        <v>1011</v>
      </c>
      <c r="C3007" s="10" t="str">
        <f t="shared" si="46"/>
        <v>I - Stellar Quines Theatre Company</v>
      </c>
      <c r="E3007"/>
    </row>
    <row r="3008" spans="1:5">
      <c r="A3008" s="9" t="s">
        <v>1011</v>
      </c>
      <c r="C3008" s="10" t="str">
        <f t="shared" si="46"/>
        <v>I - Stellar Quines Theatre Company</v>
      </c>
      <c r="E3008"/>
    </row>
    <row r="3009" spans="1:5">
      <c r="A3009" s="9" t="s">
        <v>1653</v>
      </c>
      <c r="C3009" s="10" t="str">
        <f t="shared" si="46"/>
        <v>I - StemCloud</v>
      </c>
      <c r="E3009"/>
    </row>
    <row r="3010" spans="1:5">
      <c r="A3010" s="9" t="s">
        <v>972</v>
      </c>
      <c r="C3010" s="10" t="str">
        <f t="shared" si="46"/>
        <v>I - Stephanie Green</v>
      </c>
      <c r="E3010"/>
    </row>
    <row r="3011" spans="1:5">
      <c r="A3011" s="9" t="s">
        <v>1112</v>
      </c>
      <c r="C3011" s="10" t="str">
        <f t="shared" ref="C3011:C3074" si="47">IF(LEN(TRIM(CLEAN($B:$B)))&gt;0,TRIM(CLEAN($B:$B)),TRIM(CLEAN($A:$A)))</f>
        <v>I - Stephanie Koenen</v>
      </c>
      <c r="E3011"/>
    </row>
    <row r="3012" spans="1:5">
      <c r="A3012" s="9" t="s">
        <v>2060</v>
      </c>
      <c r="C3012" s="10" t="str">
        <f t="shared" si="47"/>
        <v>I - Stephanie Manns</v>
      </c>
      <c r="E3012"/>
    </row>
    <row r="3013" spans="1:5">
      <c r="A3013" s="9" t="s">
        <v>455</v>
      </c>
      <c r="C3013" s="10" t="str">
        <f t="shared" si="47"/>
        <v>I - Stephen Bullock</v>
      </c>
      <c r="E3013"/>
    </row>
    <row r="3014" spans="1:5">
      <c r="A3014" s="9" t="s">
        <v>2539</v>
      </c>
      <c r="C3014" s="10" t="str">
        <f t="shared" si="47"/>
        <v>I - Stephen Hodsden Murray</v>
      </c>
      <c r="E3014"/>
    </row>
    <row r="3015" spans="1:5">
      <c r="A3015" s="9" t="s">
        <v>684</v>
      </c>
      <c r="C3015" s="10" t="str">
        <f t="shared" si="47"/>
        <v>I - Stephen Hurrel</v>
      </c>
      <c r="E3015"/>
    </row>
    <row r="3016" spans="1:5">
      <c r="A3016" s="9" t="s">
        <v>6177</v>
      </c>
      <c r="C3016" s="10" t="str">
        <f t="shared" si="47"/>
        <v>I - Stephen Morrison</v>
      </c>
      <c r="E3016"/>
    </row>
    <row r="3017" spans="1:5">
      <c r="A3017" s="48" t="s">
        <v>5971</v>
      </c>
      <c r="C3017" s="10" t="str">
        <f t="shared" si="47"/>
        <v>I - Stephen Slater</v>
      </c>
      <c r="E3017"/>
    </row>
    <row r="3018" spans="1:5">
      <c r="A3018" s="48" t="s">
        <v>456</v>
      </c>
      <c r="C3018" s="10" t="str">
        <f t="shared" si="47"/>
        <v>I - Stephen Sutcliffe</v>
      </c>
      <c r="E3018"/>
    </row>
    <row r="3019" spans="1:5">
      <c r="A3019" s="9" t="s">
        <v>2588</v>
      </c>
      <c r="C3019" s="10" t="str">
        <f t="shared" si="47"/>
        <v>I - Steve Byrne</v>
      </c>
      <c r="E3019"/>
    </row>
    <row r="3020" spans="1:5">
      <c r="A3020" s="9" t="s">
        <v>878</v>
      </c>
      <c r="C3020" s="10" t="str">
        <f t="shared" si="47"/>
        <v>I - Steve Collins</v>
      </c>
      <c r="E3020"/>
    </row>
    <row r="3021" spans="1:5">
      <c r="A3021" s="9" t="s">
        <v>2549</v>
      </c>
      <c r="C3021" s="10" t="str">
        <f t="shared" si="47"/>
        <v>I - Steven Blake</v>
      </c>
      <c r="E3021"/>
    </row>
    <row r="3022" spans="1:5">
      <c r="A3022" s="9" t="s">
        <v>1747</v>
      </c>
      <c r="C3022" s="10" t="str">
        <f t="shared" si="47"/>
        <v>I - Stewart Ennis</v>
      </c>
      <c r="E3022"/>
    </row>
    <row r="3023" spans="1:5">
      <c r="A3023" s="9" t="s">
        <v>457</v>
      </c>
      <c r="C3023" s="10" t="str">
        <f t="shared" si="47"/>
        <v>I - Stewart Henderson</v>
      </c>
      <c r="E3023"/>
    </row>
    <row r="3024" spans="1:5">
      <c r="A3024" s="9" t="s">
        <v>458</v>
      </c>
      <c r="B3024" s="7" t="s">
        <v>6630</v>
      </c>
      <c r="C3024" s="10" t="str">
        <f t="shared" si="47"/>
        <v>I - Stillmotion Productions Ltd</v>
      </c>
      <c r="E3024"/>
    </row>
    <row r="3025" spans="1:5">
      <c r="A3025" s="9" t="s">
        <v>6630</v>
      </c>
      <c r="C3025" s="10" t="str">
        <f t="shared" si="47"/>
        <v>I - Stillmotion Productions Ltd</v>
      </c>
      <c r="E3025"/>
    </row>
    <row r="3026" spans="1:5">
      <c r="A3026" s="48" t="s">
        <v>17151</v>
      </c>
      <c r="B3026" s="7" t="s">
        <v>459</v>
      </c>
      <c r="C3026" s="10" t="str">
        <f t="shared" si="47"/>
        <v>I - Stills Ltd</v>
      </c>
    </row>
    <row r="3027" spans="1:5">
      <c r="A3027" s="50" t="s">
        <v>459</v>
      </c>
      <c r="C3027" s="10" t="str">
        <f t="shared" si="47"/>
        <v>I - Stills Ltd</v>
      </c>
      <c r="E3027"/>
    </row>
    <row r="3028" spans="1:5">
      <c r="A3028" s="9" t="s">
        <v>460</v>
      </c>
      <c r="C3028" s="10" t="str">
        <f t="shared" si="47"/>
        <v>I - Stirling and Clackmannanshire Councils</v>
      </c>
      <c r="E3028"/>
    </row>
    <row r="3029" spans="1:5">
      <c r="A3029" s="9" t="s">
        <v>461</v>
      </c>
      <c r="C3029" s="10" t="str">
        <f t="shared" si="47"/>
        <v>I - Stirling Council</v>
      </c>
      <c r="E3029"/>
    </row>
    <row r="3030" spans="1:5">
      <c r="A3030" s="9" t="s">
        <v>462</v>
      </c>
      <c r="C3030" s="10" t="str">
        <f t="shared" si="47"/>
        <v>I - Stoirm Og (Elspeth Turner)</v>
      </c>
      <c r="E3030"/>
    </row>
    <row r="3031" spans="1:5">
      <c r="A3031" s="9" t="s">
        <v>2323</v>
      </c>
      <c r="C3031" s="10" t="str">
        <f t="shared" si="47"/>
        <v>I - Stonehaven Folk Festival</v>
      </c>
      <c r="E3031"/>
    </row>
    <row r="3032" spans="1:5">
      <c r="A3032" s="9" t="s">
        <v>6696</v>
      </c>
      <c r="C3032" s="10" t="str">
        <f t="shared" si="47"/>
        <v>I - Storas Watercolour Music (SWM)</v>
      </c>
      <c r="E3032"/>
    </row>
    <row r="3033" spans="1:5">
      <c r="A3033" s="48" t="s">
        <v>1708</v>
      </c>
      <c r="C3033" s="10" t="str">
        <f t="shared" si="47"/>
        <v>I - Strachur &amp; District Piping Association</v>
      </c>
      <c r="E3033"/>
    </row>
    <row r="3034" spans="1:5">
      <c r="A3034" s="9" t="s">
        <v>463</v>
      </c>
      <c r="C3034" s="10" t="str">
        <f t="shared" si="47"/>
        <v>I - Strange Theatre CIC</v>
      </c>
      <c r="E3034"/>
    </row>
    <row r="3035" spans="1:5">
      <c r="A3035" s="9" t="s">
        <v>2171</v>
      </c>
      <c r="C3035" s="10" t="str">
        <f t="shared" si="47"/>
        <v>I - Strathpeffer Pavilion Association</v>
      </c>
      <c r="E3035"/>
    </row>
    <row r="3036" spans="1:5">
      <c r="A3036" s="9" t="s">
        <v>6497</v>
      </c>
      <c r="C3036" s="10" t="str">
        <f t="shared" si="47"/>
        <v>I - Stray Bear Productions</v>
      </c>
      <c r="E3036"/>
    </row>
    <row r="3037" spans="1:5">
      <c r="A3037" s="48" t="s">
        <v>1784</v>
      </c>
      <c r="C3037" s="10" t="str">
        <f t="shared" si="47"/>
        <v>I - Strident Publishing</v>
      </c>
      <c r="E3037"/>
    </row>
    <row r="3038" spans="1:5">
      <c r="A3038" s="9" t="s">
        <v>1853</v>
      </c>
      <c r="B3038" s="7" t="s">
        <v>1784</v>
      </c>
      <c r="C3038" s="10" t="str">
        <f t="shared" si="47"/>
        <v>I - Strident Publishing</v>
      </c>
      <c r="E3038"/>
    </row>
    <row r="3039" spans="1:5">
      <c r="A3039" s="9" t="s">
        <v>6498</v>
      </c>
      <c r="C3039" s="10" t="str">
        <f t="shared" si="47"/>
        <v>I - Stuart Brown</v>
      </c>
      <c r="E3039"/>
    </row>
    <row r="3040" spans="1:5">
      <c r="A3040" s="48" t="s">
        <v>6899</v>
      </c>
      <c r="C3040" s="10" t="str">
        <f t="shared" si="47"/>
        <v>I - Stuart Edwards</v>
      </c>
      <c r="E3040"/>
    </row>
    <row r="3041" spans="1:5">
      <c r="A3041" s="48" t="s">
        <v>2540</v>
      </c>
      <c r="C3041" s="10" t="str">
        <f t="shared" si="47"/>
        <v>I - Stuart Elliott</v>
      </c>
      <c r="E3041"/>
    </row>
    <row r="3042" spans="1:5">
      <c r="A3042" s="9" t="s">
        <v>1709</v>
      </c>
      <c r="C3042" s="10" t="str">
        <f t="shared" si="47"/>
        <v>I - Stuart MacRae</v>
      </c>
      <c r="E3042"/>
    </row>
    <row r="3043" spans="1:5">
      <c r="A3043" s="9" t="s">
        <v>1323</v>
      </c>
      <c r="C3043" s="10" t="str">
        <f t="shared" si="47"/>
        <v>I - Stuart White</v>
      </c>
      <c r="E3043"/>
    </row>
    <row r="3044" spans="1:5">
      <c r="A3044" s="9" t="s">
        <v>1184</v>
      </c>
      <c r="C3044" s="10" t="str">
        <f t="shared" si="47"/>
        <v>I - Student Designers Ltd</v>
      </c>
      <c r="E3044"/>
    </row>
    <row r="3045" spans="1:5">
      <c r="A3045" s="9" t="s">
        <v>2567</v>
      </c>
      <c r="C3045" s="10" t="str">
        <f t="shared" si="47"/>
        <v>I - STV Productions Limited</v>
      </c>
      <c r="E3045"/>
    </row>
    <row r="3046" spans="1:5">
      <c r="A3046" s="9" t="s">
        <v>1645</v>
      </c>
      <c r="C3046" s="10" t="str">
        <f t="shared" si="47"/>
        <v>I - Su Grierson</v>
      </c>
      <c r="E3046"/>
    </row>
    <row r="3047" spans="1:5">
      <c r="A3047" s="9" t="s">
        <v>6657</v>
      </c>
      <c r="C3047" s="10" t="str">
        <f t="shared" si="47"/>
        <v>I - Subway Theatre Company</v>
      </c>
      <c r="E3047"/>
    </row>
    <row r="3048" spans="1:5">
      <c r="A3048" s="48" t="s">
        <v>6845</v>
      </c>
      <c r="C3048" s="10" t="str">
        <f t="shared" si="47"/>
        <v>I - Sue Peebles</v>
      </c>
      <c r="E3048"/>
    </row>
    <row r="3049" spans="1:5">
      <c r="A3049" s="48" t="s">
        <v>6846</v>
      </c>
      <c r="C3049" s="10" t="str">
        <f t="shared" si="47"/>
        <v>I - Sue Tompkins</v>
      </c>
      <c r="E3049"/>
    </row>
    <row r="3050" spans="1:5">
      <c r="A3050" s="48" t="s">
        <v>1896</v>
      </c>
      <c r="C3050" s="10" t="str">
        <f t="shared" si="47"/>
        <v>I - Suiss</v>
      </c>
      <c r="E3050"/>
    </row>
    <row r="3051" spans="1:5">
      <c r="A3051" s="9" t="s">
        <v>17603</v>
      </c>
      <c r="C3051" s="10" t="str">
        <f t="shared" si="47"/>
        <v>I - Summerhall TV</v>
      </c>
    </row>
    <row r="3052" spans="1:5">
      <c r="A3052" s="50" t="s">
        <v>16874</v>
      </c>
      <c r="B3052" s="7" t="s">
        <v>17603</v>
      </c>
      <c r="C3052" s="10" t="str">
        <f t="shared" si="47"/>
        <v>I - Summerhall TV</v>
      </c>
    </row>
    <row r="3053" spans="1:5">
      <c r="A3053" s="50" t="s">
        <v>7014</v>
      </c>
      <c r="C3053" s="10" t="str">
        <f t="shared" si="47"/>
        <v>I - Sunny Moodie</v>
      </c>
      <c r="E3053"/>
    </row>
    <row r="3054" spans="1:5">
      <c r="A3054" s="48" t="s">
        <v>2324</v>
      </c>
      <c r="B3054" s="7" t="s">
        <v>2739</v>
      </c>
      <c r="C3054" s="10" t="str">
        <f t="shared" si="47"/>
        <v>I - Sunset Song Ltd</v>
      </c>
      <c r="E3054"/>
    </row>
    <row r="3055" spans="1:5">
      <c r="A3055" s="9" t="s">
        <v>464</v>
      </c>
      <c r="B3055" s="7" t="s">
        <v>2739</v>
      </c>
      <c r="C3055" s="10" t="str">
        <f t="shared" si="47"/>
        <v>I - Sunset Song Ltd</v>
      </c>
      <c r="E3055"/>
    </row>
    <row r="3056" spans="1:5">
      <c r="A3056" s="9" t="s">
        <v>17650</v>
      </c>
      <c r="C3056" s="10" t="str">
        <f t="shared" si="47"/>
        <v>I - Super Umami</v>
      </c>
    </row>
    <row r="3057" spans="1:5">
      <c r="A3057" s="50" t="s">
        <v>6529</v>
      </c>
      <c r="C3057" s="10" t="str">
        <f t="shared" si="47"/>
        <v>I - Superact</v>
      </c>
      <c r="E3057"/>
    </row>
    <row r="3058" spans="1:5">
      <c r="A3058" s="48" t="s">
        <v>2433</v>
      </c>
      <c r="C3058" s="10" t="str">
        <f t="shared" si="47"/>
        <v>I - SURF (Scotland's Independent Regeneration Network)</v>
      </c>
      <c r="E3058"/>
    </row>
    <row r="3059" spans="1:5">
      <c r="A3059" s="9" t="s">
        <v>6566</v>
      </c>
      <c r="C3059" s="10" t="str">
        <f t="shared" si="47"/>
        <v>I - Susan Christie</v>
      </c>
      <c r="E3059"/>
    </row>
    <row r="3060" spans="1:5">
      <c r="A3060" s="48" t="s">
        <v>5831</v>
      </c>
      <c r="C3060" s="10" t="str">
        <f t="shared" si="47"/>
        <v>I - Susan Elena</v>
      </c>
      <c r="E3060"/>
    </row>
    <row r="3061" spans="1:5">
      <c r="A3061" s="48" t="s">
        <v>1419</v>
      </c>
      <c r="C3061" s="10" t="str">
        <f t="shared" si="47"/>
        <v>I - Susan Hay</v>
      </c>
      <c r="E3061"/>
    </row>
    <row r="3062" spans="1:5">
      <c r="A3062" s="9" t="s">
        <v>6114</v>
      </c>
      <c r="C3062" s="10" t="str">
        <f t="shared" si="47"/>
        <v>I - Susanne Lund Pangrazio</v>
      </c>
      <c r="E3062"/>
    </row>
    <row r="3063" spans="1:5">
      <c r="A3063" s="48" t="s">
        <v>2022</v>
      </c>
      <c r="C3063" s="10" t="str">
        <f t="shared" si="47"/>
        <v>I - Sutherland Duo</v>
      </c>
      <c r="E3063"/>
    </row>
    <row r="3064" spans="1:5">
      <c r="A3064" s="9" t="s">
        <v>6588</v>
      </c>
      <c r="C3064" s="10" t="str">
        <f t="shared" si="47"/>
        <v>I - Suzanna Ferguson</v>
      </c>
      <c r="E3064"/>
    </row>
    <row r="3065" spans="1:5">
      <c r="A3065" s="48" t="s">
        <v>465</v>
      </c>
      <c r="C3065" s="10" t="str">
        <f t="shared" si="47"/>
        <v>I - Suzy Glass Limited</v>
      </c>
      <c r="E3065"/>
    </row>
    <row r="3066" spans="1:5">
      <c r="A3066" s="9" t="s">
        <v>685</v>
      </c>
      <c r="C3066" s="10" t="str">
        <f t="shared" si="47"/>
        <v>I - Sven Werner</v>
      </c>
      <c r="E3066"/>
    </row>
    <row r="3067" spans="1:5">
      <c r="A3067" s="9" t="s">
        <v>1168</v>
      </c>
      <c r="C3067" s="10" t="str">
        <f t="shared" si="47"/>
        <v>I - Swallows Foundation UK Ltd</v>
      </c>
      <c r="E3067"/>
    </row>
    <row r="3068" spans="1:5">
      <c r="A3068" s="9" t="s">
        <v>973</v>
      </c>
      <c r="C3068" s="10" t="str">
        <f t="shared" si="47"/>
        <v>I - Sybren Renema</v>
      </c>
      <c r="E3068"/>
    </row>
    <row r="3069" spans="1:5">
      <c r="A3069" s="9" t="s">
        <v>466</v>
      </c>
      <c r="C3069" s="10" t="str">
        <f t="shared" si="47"/>
        <v>I - Synchronicity Films Ltd</v>
      </c>
      <c r="E3069"/>
    </row>
    <row r="3070" spans="1:5">
      <c r="A3070" s="9" t="s">
        <v>17277</v>
      </c>
      <c r="B3070" s="7" t="s">
        <v>466</v>
      </c>
      <c r="C3070" s="10" t="str">
        <f t="shared" si="47"/>
        <v>I - Synchronicity Films Ltd</v>
      </c>
    </row>
    <row r="3071" spans="1:5">
      <c r="A3071" s="50" t="s">
        <v>6530</v>
      </c>
      <c r="B3071" s="7" t="s">
        <v>467</v>
      </c>
      <c r="C3071" s="10" t="str">
        <f t="shared" si="47"/>
        <v>I - Tabula Rasa DanceCompany</v>
      </c>
      <c r="E3071"/>
    </row>
    <row r="3072" spans="1:5">
      <c r="A3072" s="48" t="s">
        <v>467</v>
      </c>
      <c r="C3072" s="10" t="str">
        <f t="shared" si="47"/>
        <v>I - Tabula Rasa DanceCompany</v>
      </c>
      <c r="E3072"/>
    </row>
    <row r="3073" spans="1:5">
      <c r="A3073" s="9" t="s">
        <v>468</v>
      </c>
      <c r="C3073" s="10" t="str">
        <f t="shared" si="47"/>
        <v>I - Taigh Chearsabhagh Trust</v>
      </c>
      <c r="E3073"/>
    </row>
    <row r="3074" spans="1:5">
      <c r="A3074" s="9" t="s">
        <v>469</v>
      </c>
      <c r="B3074" s="7" t="s">
        <v>468</v>
      </c>
      <c r="C3074" s="10" t="str">
        <f t="shared" si="47"/>
        <v>I - Taigh Chearsabhagh Trust</v>
      </c>
      <c r="E3074"/>
    </row>
    <row r="3075" spans="1:5">
      <c r="A3075" s="9" t="s">
        <v>2155</v>
      </c>
      <c r="C3075" s="10" t="str">
        <f t="shared" ref="C3075:C3138" si="48">IF(LEN(TRIM(CLEAN($B:$B)))&gt;0,TRIM(CLEAN($B:$B)),TRIM(CLEAN($A:$A)))</f>
        <v>I - Taigh Na Teud Music Publishers</v>
      </c>
      <c r="E3075"/>
    </row>
    <row r="3076" spans="1:5">
      <c r="A3076" s="9" t="s">
        <v>470</v>
      </c>
      <c r="C3076" s="10" t="str">
        <f t="shared" si="48"/>
        <v>I - Take One Action Film Festival</v>
      </c>
      <c r="E3076"/>
    </row>
    <row r="3077" spans="1:5">
      <c r="A3077" s="9" t="s">
        <v>6542</v>
      </c>
      <c r="B3077" s="7" t="s">
        <v>470</v>
      </c>
      <c r="C3077" s="10" t="str">
        <f t="shared" si="48"/>
        <v>I - Take One Action Film Festival</v>
      </c>
      <c r="E3077"/>
    </row>
    <row r="3078" spans="1:5">
      <c r="A3078" s="48" t="s">
        <v>471</v>
      </c>
      <c r="C3078" s="10" t="str">
        <f t="shared" si="48"/>
        <v>I - Talbot Rice Gallery</v>
      </c>
      <c r="E3078"/>
    </row>
    <row r="3079" spans="1:5">
      <c r="A3079" s="9" t="s">
        <v>6139</v>
      </c>
      <c r="C3079" s="10" t="str">
        <f t="shared" si="48"/>
        <v>I - TalkSeePhotography</v>
      </c>
      <c r="E3079"/>
    </row>
    <row r="3080" spans="1:5">
      <c r="A3080" s="48" t="s">
        <v>2156</v>
      </c>
      <c r="C3080" s="10" t="str">
        <f t="shared" si="48"/>
        <v>I - Tam Dean Burn</v>
      </c>
      <c r="E3080"/>
    </row>
    <row r="3081" spans="1:5">
      <c r="A3081" s="9" t="s">
        <v>1169</v>
      </c>
      <c r="C3081" s="10" t="str">
        <f t="shared" si="48"/>
        <v>I - Tamsyn Russell</v>
      </c>
      <c r="E3081"/>
    </row>
    <row r="3082" spans="1:5">
      <c r="A3082" s="9" t="s">
        <v>1035</v>
      </c>
      <c r="C3082" s="10" t="str">
        <f t="shared" si="48"/>
        <v>I - Tania Czajka</v>
      </c>
      <c r="E3082"/>
    </row>
    <row r="3083" spans="1:5">
      <c r="A3083" s="9" t="s">
        <v>1256</v>
      </c>
      <c r="C3083" s="10" t="str">
        <f t="shared" si="48"/>
        <v>I - Tara Hodgson</v>
      </c>
      <c r="E3083"/>
    </row>
    <row r="3084" spans="1:5">
      <c r="A3084" s="9" t="s">
        <v>6965</v>
      </c>
      <c r="C3084" s="10" t="str">
        <f t="shared" si="48"/>
        <v>I - Tattiemoon Ltd</v>
      </c>
      <c r="E3084"/>
    </row>
    <row r="3085" spans="1:5">
      <c r="A3085" s="48" t="s">
        <v>472</v>
      </c>
      <c r="C3085" s="10" t="str">
        <f t="shared" si="48"/>
        <v>I - Tayside Healthcare Arts Trust (THAT)</v>
      </c>
      <c r="E3085"/>
    </row>
    <row r="3086" spans="1:5">
      <c r="A3086" s="9" t="s">
        <v>1765</v>
      </c>
      <c r="C3086" s="10" t="str">
        <f t="shared" si="48"/>
        <v>I - TD Productions Ltd</v>
      </c>
      <c r="E3086"/>
    </row>
    <row r="3087" spans="1:5">
      <c r="A3087" s="9" t="s">
        <v>1075</v>
      </c>
      <c r="C3087" s="10" t="str">
        <f t="shared" si="48"/>
        <v>I - TEAMTRACKR LIMITED</v>
      </c>
      <c r="E3087"/>
    </row>
    <row r="3088" spans="1:5">
      <c r="A3088" s="9" t="s">
        <v>1340</v>
      </c>
      <c r="C3088" s="10" t="str">
        <f t="shared" si="48"/>
        <v>I - TechCube Management Lltd (Jamie Coleman)</v>
      </c>
      <c r="E3088"/>
    </row>
    <row r="3089" spans="1:5">
      <c r="A3089" s="9" t="s">
        <v>1613</v>
      </c>
      <c r="C3089" s="10" t="str">
        <f t="shared" si="48"/>
        <v>I - Teena Gould Ceramics</v>
      </c>
      <c r="E3089"/>
    </row>
    <row r="3090" spans="1:5">
      <c r="A3090" s="9" t="s">
        <v>6574</v>
      </c>
      <c r="C3090" s="10" t="str">
        <f t="shared" si="48"/>
        <v>I - Templar Arts and Leisure Centre Trust, The</v>
      </c>
      <c r="E3090"/>
    </row>
    <row r="3091" spans="1:5">
      <c r="A3091" s="48" t="s">
        <v>2675</v>
      </c>
      <c r="C3091" s="10" t="str">
        <f t="shared" si="48"/>
        <v>I - Tenants First Housing Co-Operative Ltd</v>
      </c>
      <c r="E3091"/>
    </row>
    <row r="3092" spans="1:5">
      <c r="A3092" s="9" t="s">
        <v>1881</v>
      </c>
      <c r="C3092" s="10" t="str">
        <f t="shared" si="48"/>
        <v>I - Tern Television</v>
      </c>
      <c r="E3092"/>
    </row>
    <row r="3093" spans="1:5">
      <c r="A3093" s="9" t="s">
        <v>686</v>
      </c>
      <c r="B3093" s="7" t="s">
        <v>1881</v>
      </c>
      <c r="C3093" s="10" t="str">
        <f t="shared" si="48"/>
        <v>I - Tern Television</v>
      </c>
      <c r="E3093"/>
    </row>
    <row r="3094" spans="1:5">
      <c r="A3094" s="9" t="s">
        <v>1113</v>
      </c>
      <c r="C3094" s="10" t="str">
        <f t="shared" si="48"/>
        <v>I - Tess Letham</v>
      </c>
      <c r="E3094"/>
    </row>
    <row r="3095" spans="1:5">
      <c r="A3095" s="9" t="s">
        <v>1710</v>
      </c>
      <c r="C3095" s="10" t="str">
        <f t="shared" si="48"/>
        <v>I - Tessa Lynch</v>
      </c>
      <c r="E3095"/>
    </row>
    <row r="3096" spans="1:5">
      <c r="A3096" s="9" t="s">
        <v>687</v>
      </c>
      <c r="C3096" s="10" t="str">
        <f t="shared" si="48"/>
        <v>I - Thania Acaron Rios</v>
      </c>
      <c r="E3096"/>
    </row>
    <row r="3097" spans="1:5">
      <c r="A3097" s="9" t="s">
        <v>6636</v>
      </c>
      <c r="C3097" s="10" t="str">
        <f t="shared" si="48"/>
        <v>I - The Angus Nicolson Trio</v>
      </c>
      <c r="E3097"/>
    </row>
    <row r="3098" spans="1:5">
      <c r="A3098" s="48" t="s">
        <v>1452</v>
      </c>
      <c r="B3098" s="7" t="s">
        <v>43</v>
      </c>
      <c r="C3098" s="10" t="str">
        <f t="shared" si="48"/>
        <v>I - Arches Theatre</v>
      </c>
      <c r="E3098"/>
    </row>
    <row r="3099" spans="1:5">
      <c r="A3099" s="9" t="s">
        <v>473</v>
      </c>
      <c r="B3099" s="7" t="s">
        <v>43</v>
      </c>
      <c r="C3099" s="10" t="str">
        <f t="shared" si="48"/>
        <v>I - Arches Theatre</v>
      </c>
      <c r="E3099"/>
    </row>
    <row r="3100" spans="1:5">
      <c r="A3100" s="9" t="s">
        <v>6025</v>
      </c>
      <c r="C3100" s="10" t="str">
        <f t="shared" si="48"/>
        <v>I - The Art Institute of Chicago</v>
      </c>
      <c r="E3100"/>
    </row>
    <row r="3101" spans="1:5">
      <c r="A3101" s="48" t="s">
        <v>6456</v>
      </c>
      <c r="C3101" s="10" t="str">
        <f t="shared" si="48"/>
        <v>I - The Artists Collective Gallery Ltd</v>
      </c>
      <c r="E3101"/>
    </row>
    <row r="3102" spans="1:5">
      <c r="A3102" s="48" t="s">
        <v>474</v>
      </c>
      <c r="B3102" s="7" t="s">
        <v>2740</v>
      </c>
      <c r="C3102" s="10" t="str">
        <f t="shared" si="48"/>
        <v>I - Association for Scottish Literary Studies, The</v>
      </c>
      <c r="E3102"/>
    </row>
    <row r="3103" spans="1:5">
      <c r="A3103" s="9" t="s">
        <v>1804</v>
      </c>
      <c r="B3103" s="7" t="s">
        <v>2741</v>
      </c>
      <c r="C3103" s="10" t="str">
        <f t="shared" si="48"/>
        <v>I - Audience Business Trust Ltd, The</v>
      </c>
      <c r="E3103"/>
    </row>
    <row r="3104" spans="1:5">
      <c r="A3104" s="9" t="s">
        <v>2666</v>
      </c>
      <c r="B3104" s="7" t="s">
        <v>2741</v>
      </c>
      <c r="C3104" s="10" t="str">
        <f t="shared" si="48"/>
        <v>I - Audience Business Trust Ltd, The</v>
      </c>
      <c r="E3104"/>
    </row>
    <row r="3105" spans="1:5">
      <c r="A3105" s="9" t="s">
        <v>475</v>
      </c>
      <c r="B3105" s="7" t="s">
        <v>2742</v>
      </c>
      <c r="C3105" s="10" t="str">
        <f t="shared" si="48"/>
        <v>I - Beacon, The</v>
      </c>
      <c r="E3105"/>
    </row>
    <row r="3106" spans="1:5">
      <c r="A3106" s="9" t="s">
        <v>6194</v>
      </c>
      <c r="C3106" s="10" t="str">
        <f t="shared" si="48"/>
        <v>I - The BIG Project</v>
      </c>
      <c r="E3106"/>
    </row>
    <row r="3107" spans="1:5">
      <c r="A3107" s="48" t="s">
        <v>476</v>
      </c>
      <c r="B3107" s="7" t="s">
        <v>2720</v>
      </c>
      <c r="C3107" s="10" t="str">
        <f t="shared" si="48"/>
        <v>I - Black Camel Productions</v>
      </c>
      <c r="E3107"/>
    </row>
    <row r="3108" spans="1:5">
      <c r="A3108" s="9" t="s">
        <v>1552</v>
      </c>
      <c r="B3108" s="7" t="s">
        <v>2743</v>
      </c>
      <c r="C3108" s="10" t="str">
        <f t="shared" si="48"/>
        <v>I - Black Diamond Express, The</v>
      </c>
      <c r="E3108"/>
    </row>
    <row r="3109" spans="1:5">
      <c r="A3109" s="9" t="s">
        <v>477</v>
      </c>
      <c r="B3109" s="7" t="s">
        <v>2744</v>
      </c>
      <c r="C3109" s="10" t="str">
        <f t="shared" si="48"/>
        <v>I - Bongo Club Ltd, The</v>
      </c>
      <c r="E3109"/>
    </row>
    <row r="3110" spans="1:5">
      <c r="A3110" s="9" t="s">
        <v>5846</v>
      </c>
      <c r="C3110" s="10" t="str">
        <f t="shared" si="48"/>
        <v>I - The Boombox Glasgow</v>
      </c>
      <c r="E3110"/>
    </row>
    <row r="3111" spans="1:5">
      <c r="A3111" s="48" t="s">
        <v>2515</v>
      </c>
      <c r="B3111" s="7" t="s">
        <v>2745</v>
      </c>
      <c r="C3111" s="10" t="str">
        <f t="shared" si="48"/>
        <v>I - Bothy Project, The</v>
      </c>
      <c r="E3111"/>
    </row>
    <row r="3112" spans="1:5">
      <c r="A3112" s="9" t="s">
        <v>2086</v>
      </c>
      <c r="B3112" s="7" t="s">
        <v>2787</v>
      </c>
      <c r="C3112" s="10" t="str">
        <f t="shared" si="48"/>
        <v>I - British BMG Federation, The</v>
      </c>
      <c r="E3112"/>
    </row>
    <row r="3113" spans="1:5">
      <c r="A3113" s="9" t="s">
        <v>17620</v>
      </c>
      <c r="C3113" s="10" t="str">
        <f t="shared" si="48"/>
        <v>I - The Bureau Film Company</v>
      </c>
    </row>
    <row r="3114" spans="1:5">
      <c r="A3114" s="50" t="s">
        <v>6559</v>
      </c>
      <c r="C3114" s="10" t="str">
        <f t="shared" si="48"/>
        <v>I - The Causey Development Trust</v>
      </c>
      <c r="E3114"/>
    </row>
    <row r="3115" spans="1:5">
      <c r="A3115" s="48" t="s">
        <v>1146</v>
      </c>
      <c r="B3115" s="7" t="s">
        <v>2746</v>
      </c>
      <c r="C3115" s="10" t="str">
        <f t="shared" si="48"/>
        <v>I - Clipperton Project, The</v>
      </c>
      <c r="E3115"/>
    </row>
    <row r="3116" spans="1:5">
      <c r="A3116" s="9" t="s">
        <v>2014</v>
      </c>
      <c r="B3116" s="7" t="s">
        <v>2747</v>
      </c>
      <c r="C3116" s="10" t="str">
        <f t="shared" si="48"/>
        <v>I - Coaltown Daisies, The</v>
      </c>
      <c r="E3116"/>
    </row>
    <row r="3117" spans="1:5">
      <c r="A3117" s="9" t="s">
        <v>478</v>
      </c>
      <c r="B3117" s="7" t="s">
        <v>2748</v>
      </c>
      <c r="C3117" s="10" t="str">
        <f t="shared" si="48"/>
        <v>I - Common Guild, The</v>
      </c>
      <c r="E3117"/>
    </row>
    <row r="3118" spans="1:5">
      <c r="A3118" s="9" t="s">
        <v>479</v>
      </c>
      <c r="B3118" s="7" t="s">
        <v>2748</v>
      </c>
      <c r="C3118" s="10" t="str">
        <f t="shared" si="48"/>
        <v>I - Common Guild, The</v>
      </c>
      <c r="E3118"/>
    </row>
    <row r="3119" spans="1:5">
      <c r="A3119" s="9" t="s">
        <v>6721</v>
      </c>
      <c r="C3119" s="10" t="str">
        <f t="shared" si="48"/>
        <v>I - The Cottier Projects</v>
      </c>
      <c r="E3119"/>
    </row>
    <row r="3120" spans="1:5">
      <c r="A3120" s="48" t="s">
        <v>2695</v>
      </c>
      <c r="B3120" s="7" t="s">
        <v>2749</v>
      </c>
      <c r="C3120" s="10" t="str">
        <f t="shared" si="48"/>
        <v>I - Cumnock Tryst, The</v>
      </c>
      <c r="E3120"/>
    </row>
    <row r="3121" spans="1:5">
      <c r="A3121" s="9" t="s">
        <v>879</v>
      </c>
      <c r="B3121" s="7" t="s">
        <v>2750</v>
      </c>
      <c r="C3121" s="10" t="str">
        <f t="shared" si="48"/>
        <v>I - Dead Man's Waltz, The</v>
      </c>
      <c r="E3121"/>
    </row>
    <row r="3122" spans="1:5">
      <c r="A3122" s="9" t="s">
        <v>6355</v>
      </c>
      <c r="C3122" s="10" t="str">
        <f t="shared" si="48"/>
        <v>I - The Demarco Archive Trust Limited</v>
      </c>
      <c r="E3122"/>
    </row>
    <row r="3123" spans="1:5">
      <c r="A3123" s="48" t="s">
        <v>2409</v>
      </c>
      <c r="B3123" s="7" t="s">
        <v>2751</v>
      </c>
      <c r="C3123" s="10" t="str">
        <f t="shared" si="48"/>
        <v>I - Drouth, The</v>
      </c>
      <c r="E3123"/>
    </row>
    <row r="3124" spans="1:5">
      <c r="A3124" s="9" t="s">
        <v>1959</v>
      </c>
      <c r="B3124" s="7" t="s">
        <v>2752</v>
      </c>
      <c r="C3124" s="10" t="str">
        <f t="shared" si="48"/>
        <v>I - Duchy, The</v>
      </c>
      <c r="E3124"/>
    </row>
    <row r="3125" spans="1:5">
      <c r="A3125" s="9" t="s">
        <v>2232</v>
      </c>
      <c r="B3125" s="7" t="s">
        <v>2753</v>
      </c>
      <c r="C3125" s="10" t="str">
        <f t="shared" si="48"/>
        <v>I - Edinburgh Greek Festival Trust (Kevin Anderson), The</v>
      </c>
      <c r="E3125"/>
    </row>
    <row r="3126" spans="1:5">
      <c r="A3126" s="9" t="s">
        <v>1665</v>
      </c>
      <c r="B3126" s="7" t="s">
        <v>178</v>
      </c>
      <c r="C3126" s="10" t="str">
        <f t="shared" si="48"/>
        <v>I - Edinburgh Mela</v>
      </c>
      <c r="E3126"/>
    </row>
    <row r="3127" spans="1:5">
      <c r="A3127" s="9" t="s">
        <v>5978</v>
      </c>
      <c r="C3127" s="10" t="str">
        <f t="shared" si="48"/>
        <v>I - The Electric Bookshop</v>
      </c>
      <c r="E3127"/>
    </row>
    <row r="3128" spans="1:5">
      <c r="A3128" s="48" t="s">
        <v>688</v>
      </c>
      <c r="B3128" s="7" t="s">
        <v>2754</v>
      </c>
      <c r="C3128" s="10" t="str">
        <f t="shared" si="48"/>
        <v>I - European Federation of Hospital Clowning/Hearts, The</v>
      </c>
      <c r="E3128"/>
    </row>
    <row r="3129" spans="1:5">
      <c r="A3129" s="9" t="s">
        <v>2242</v>
      </c>
      <c r="B3129" s="7" t="s">
        <v>2755</v>
      </c>
      <c r="C3129" s="10" t="str">
        <f t="shared" si="48"/>
        <v>I - Fallen Angels Club Promotions Ltd (Kevin Morris, The</v>
      </c>
      <c r="E3129"/>
    </row>
    <row r="3130" spans="1:5">
      <c r="A3130" s="9" t="s">
        <v>2344</v>
      </c>
      <c r="B3130" s="7" t="s">
        <v>2756</v>
      </c>
      <c r="C3130" s="10" t="str">
        <f t="shared" si="48"/>
        <v>I - Fire and I (Gordon Love), The</v>
      </c>
      <c r="E3130"/>
    </row>
    <row r="3131" spans="1:5">
      <c r="A3131" s="9" t="s">
        <v>2259</v>
      </c>
      <c r="B3131" s="7" t="s">
        <v>2757</v>
      </c>
      <c r="C3131" s="10" t="str">
        <f t="shared" si="48"/>
        <v>I - Fruitmarket Gallery, The</v>
      </c>
      <c r="E3131"/>
    </row>
    <row r="3132" spans="1:5">
      <c r="A3132" s="9" t="s">
        <v>480</v>
      </c>
      <c r="B3132" s="7" t="s">
        <v>2758</v>
      </c>
      <c r="C3132" s="10" t="str">
        <f t="shared" si="48"/>
        <v>I - Gaelic Books Council, The</v>
      </c>
      <c r="E3132"/>
    </row>
    <row r="3133" spans="1:5">
      <c r="A3133" s="9" t="s">
        <v>5863</v>
      </c>
      <c r="C3133" s="10" t="str">
        <f t="shared" si="48"/>
        <v>I - The Glad Caf├® C.I.C.</v>
      </c>
      <c r="E3133"/>
    </row>
    <row r="3134" spans="1:5">
      <c r="A3134" s="48" t="s">
        <v>6537</v>
      </c>
      <c r="B3134" s="7" t="s">
        <v>2789</v>
      </c>
      <c r="C3134" s="10" t="str">
        <f t="shared" si="48"/>
        <v>I - Glue Factory CIC, The</v>
      </c>
      <c r="E3134"/>
    </row>
    <row r="3135" spans="1:5">
      <c r="A3135" s="48" t="s">
        <v>2298</v>
      </c>
      <c r="B3135" s="7" t="s">
        <v>2789</v>
      </c>
      <c r="C3135" s="10" t="str">
        <f t="shared" si="48"/>
        <v>I - Glue Factory CIC, The</v>
      </c>
      <c r="E3135"/>
    </row>
    <row r="3136" spans="1:5">
      <c r="A3136" s="9" t="s">
        <v>2606</v>
      </c>
      <c r="B3136" s="7" t="s">
        <v>2789</v>
      </c>
      <c r="C3136" s="10" t="str">
        <f t="shared" si="48"/>
        <v>I - Glue Factory CIC, The</v>
      </c>
      <c r="E3136"/>
    </row>
    <row r="3137" spans="1:5">
      <c r="A3137" s="9" t="s">
        <v>16971</v>
      </c>
      <c r="C3137" s="10" t="str">
        <f t="shared" si="48"/>
        <v>I - The Green Door Studio Community Interest Company</v>
      </c>
    </row>
    <row r="3138" spans="1:5">
      <c r="A3138" s="50" t="s">
        <v>6005</v>
      </c>
      <c r="C3138" s="10" t="str">
        <f t="shared" si="48"/>
        <v>I - The Gresham Publishing Company Limited</v>
      </c>
      <c r="E3138"/>
    </row>
    <row r="3139" spans="1:5">
      <c r="A3139" s="48" t="s">
        <v>481</v>
      </c>
      <c r="B3139" s="7" t="s">
        <v>2759</v>
      </c>
      <c r="C3139" s="10" t="str">
        <f t="shared" ref="C3139:C3202" si="49">IF(LEN(TRIM(CLEAN($B:$B)))&gt;0,TRIM(CLEAN($B:$B)),TRIM(CLEAN($A:$A)))</f>
        <v>I - Haining Charitable Trust (Edingtons ITF), The</v>
      </c>
      <c r="E3139"/>
    </row>
    <row r="3140" spans="1:5">
      <c r="A3140" s="9" t="s">
        <v>2676</v>
      </c>
      <c r="B3140" s="7" t="s">
        <v>2760</v>
      </c>
      <c r="C3140" s="10" t="str">
        <f t="shared" si="49"/>
        <v>I - Hardie Press, The</v>
      </c>
      <c r="E3140"/>
    </row>
    <row r="3141" spans="1:5">
      <c r="A3141" s="9" t="s">
        <v>5864</v>
      </c>
      <c r="C3141" s="10" t="str">
        <f t="shared" si="49"/>
        <v>I - The Highland Institute for Contemporary Art (HICA)</v>
      </c>
      <c r="E3141"/>
    </row>
    <row r="3142" spans="1:5">
      <c r="A3142" s="48" t="s">
        <v>6001</v>
      </c>
      <c r="C3142" s="10" t="str">
        <f t="shared" si="49"/>
        <v>I - The Hub</v>
      </c>
      <c r="E3142"/>
    </row>
    <row r="3143" spans="1:5">
      <c r="A3143" s="48" t="s">
        <v>482</v>
      </c>
      <c r="B3143" s="7" t="s">
        <v>2761</v>
      </c>
      <c r="C3143" s="10" t="str">
        <f t="shared" si="49"/>
        <v>I - Hunt Collective, The</v>
      </c>
      <c r="E3143"/>
    </row>
    <row r="3144" spans="1:5">
      <c r="A3144" s="9" t="s">
        <v>2360</v>
      </c>
      <c r="B3144" s="7" t="s">
        <v>2762</v>
      </c>
      <c r="C3144" s="10" t="str">
        <f t="shared" si="49"/>
        <v>I - Hunterian, The</v>
      </c>
      <c r="E3144"/>
    </row>
    <row r="3145" spans="1:5">
      <c r="A3145" s="9" t="s">
        <v>16900</v>
      </c>
      <c r="C3145" s="10" t="str">
        <f t="shared" si="49"/>
        <v>I - The Junction</v>
      </c>
    </row>
    <row r="3146" spans="1:5">
      <c r="A3146" s="50" t="s">
        <v>880</v>
      </c>
      <c r="B3146" s="7" t="s">
        <v>2763</v>
      </c>
      <c r="C3146" s="10" t="str">
        <f t="shared" si="49"/>
        <v>I - Kirkintiloch Band, The</v>
      </c>
      <c r="E3146"/>
    </row>
    <row r="3147" spans="1:5">
      <c r="A3147" s="9" t="s">
        <v>6540</v>
      </c>
      <c r="C3147" s="10" t="str">
        <f t="shared" si="49"/>
        <v>I - THE LAFONTAINES</v>
      </c>
      <c r="E3147"/>
    </row>
    <row r="3148" spans="1:5">
      <c r="A3148" s="48" t="s">
        <v>16787</v>
      </c>
      <c r="C3148" s="10" t="str">
        <f t="shared" si="49"/>
        <v>I - The Letter J</v>
      </c>
    </row>
    <row r="3149" spans="1:5">
      <c r="A3149" s="50" t="s">
        <v>483</v>
      </c>
      <c r="B3149" s="7" t="s">
        <v>2764</v>
      </c>
      <c r="C3149" s="10" t="str">
        <f t="shared" si="49"/>
        <v>I - Lighthouse, The</v>
      </c>
      <c r="E3149"/>
    </row>
    <row r="3150" spans="1:5">
      <c r="A3150" s="9" t="s">
        <v>2315</v>
      </c>
      <c r="B3150" s="7" t="s">
        <v>2765</v>
      </c>
      <c r="C3150" s="10" t="str">
        <f t="shared" si="49"/>
        <v>I - List Ltd (Robin Hodge), The</v>
      </c>
      <c r="E3150"/>
    </row>
    <row r="3151" spans="1:5">
      <c r="A3151" s="9" t="s">
        <v>2036</v>
      </c>
      <c r="B3151" s="7" t="s">
        <v>2766</v>
      </c>
      <c r="C3151" s="10" t="str">
        <f t="shared" si="49"/>
        <v>I - Melting Pot, The</v>
      </c>
      <c r="E3151"/>
    </row>
    <row r="3152" spans="1:5">
      <c r="A3152" s="9" t="s">
        <v>613</v>
      </c>
      <c r="B3152" s="7" t="s">
        <v>2767</v>
      </c>
      <c r="C3152" s="10" t="str">
        <f t="shared" si="49"/>
        <v>I - Music Worx, The</v>
      </c>
      <c r="E3152"/>
    </row>
    <row r="3153" spans="1:5">
      <c r="A3153" s="9" t="s">
        <v>484</v>
      </c>
      <c r="B3153" s="7" t="s">
        <v>316</v>
      </c>
      <c r="C3153" s="10" t="str">
        <f t="shared" si="49"/>
        <v>I - National Galleries of Scotland</v>
      </c>
      <c r="E3153"/>
    </row>
    <row r="3154" spans="1:5">
      <c r="A3154" s="9" t="s">
        <v>485</v>
      </c>
      <c r="B3154" s="7" t="s">
        <v>2768</v>
      </c>
      <c r="C3154" s="10" t="str">
        <f t="shared" si="49"/>
        <v>I - National Piping Centre, The</v>
      </c>
      <c r="E3154"/>
    </row>
    <row r="3155" spans="1:5">
      <c r="A3155" s="9" t="s">
        <v>486</v>
      </c>
      <c r="B3155" s="7" t="s">
        <v>2769</v>
      </c>
      <c r="C3155" s="10" t="str">
        <f t="shared" si="49"/>
        <v>I - National Youth Choir Of Scotland, The</v>
      </c>
      <c r="E3155"/>
    </row>
    <row r="3156" spans="1:5">
      <c r="A3156" s="9" t="s">
        <v>487</v>
      </c>
      <c r="B3156" s="7" t="s">
        <v>2770</v>
      </c>
      <c r="C3156" s="10" t="str">
        <f t="shared" si="49"/>
        <v>I - National Youth Orchestra of Scotland, The</v>
      </c>
      <c r="E3156"/>
    </row>
    <row r="3157" spans="1:5">
      <c r="A3157" s="9" t="s">
        <v>488</v>
      </c>
      <c r="B3157" s="7" t="s">
        <v>2770</v>
      </c>
      <c r="C3157" s="10" t="str">
        <f t="shared" si="49"/>
        <v>I - National Youth Orchestra of Scotland, The</v>
      </c>
      <c r="E3157"/>
    </row>
    <row r="3158" spans="1:5">
      <c r="A3158" s="9" t="s">
        <v>1893</v>
      </c>
      <c r="B3158" s="7" t="s">
        <v>2771</v>
      </c>
      <c r="C3158" s="10" t="str">
        <f t="shared" si="49"/>
        <v>I - Occasional Flickers, The</v>
      </c>
      <c r="E3158"/>
    </row>
    <row r="3159" spans="1:5">
      <c r="A3159" s="9" t="s">
        <v>489</v>
      </c>
      <c r="B3159" s="7" t="s">
        <v>2772</v>
      </c>
      <c r="C3159" s="10" t="str">
        <f t="shared" si="49"/>
        <v>I - Occassional Cabaret, The</v>
      </c>
      <c r="E3159"/>
    </row>
    <row r="3160" spans="1:5">
      <c r="A3160" s="9" t="s">
        <v>1257</v>
      </c>
      <c r="B3160" s="7" t="s">
        <v>2773</v>
      </c>
      <c r="C3160" s="10" t="str">
        <f t="shared" si="49"/>
        <v>I - One Ensemble, The</v>
      </c>
      <c r="E3160"/>
    </row>
    <row r="3161" spans="1:5">
      <c r="A3161" s="9" t="s">
        <v>2255</v>
      </c>
      <c r="B3161" s="7" t="s">
        <v>2774</v>
      </c>
      <c r="C3161" s="10" t="str">
        <f t="shared" si="49"/>
        <v>I - Orcadian Story Trust, The</v>
      </c>
      <c r="E3161"/>
    </row>
    <row r="3162" spans="1:5">
      <c r="A3162" s="9" t="s">
        <v>1201</v>
      </c>
      <c r="B3162" s="7" t="s">
        <v>2775</v>
      </c>
      <c r="C3162" s="10" t="str">
        <f t="shared" si="49"/>
        <v>I - Organisation for New Music and Sound, The</v>
      </c>
      <c r="E3162"/>
    </row>
    <row r="3163" spans="1:5">
      <c r="A3163" s="9" t="s">
        <v>1006</v>
      </c>
      <c r="B3163" s="7" t="s">
        <v>2776</v>
      </c>
      <c r="C3163" s="10" t="str">
        <f t="shared" si="49"/>
        <v>I - Outside Track, The</v>
      </c>
      <c r="E3163"/>
    </row>
    <row r="3164" spans="1:5">
      <c r="A3164" s="9" t="s">
        <v>6597</v>
      </c>
      <c r="C3164" s="10" t="str">
        <f t="shared" si="49"/>
        <v>I - The Paxton Trust</v>
      </c>
      <c r="E3164"/>
    </row>
    <row r="3165" spans="1:5">
      <c r="A3165" s="48" t="s">
        <v>2256</v>
      </c>
      <c r="B3165" s="7" t="s">
        <v>351</v>
      </c>
      <c r="C3165" s="10" t="str">
        <f t="shared" si="49"/>
        <v>I - Pier Arts Centre</v>
      </c>
      <c r="E3165"/>
    </row>
    <row r="3166" spans="1:5">
      <c r="A3166" s="9" t="s">
        <v>2677</v>
      </c>
      <c r="B3166" s="7" t="s">
        <v>2777</v>
      </c>
      <c r="C3166" s="10" t="str">
        <f t="shared" si="49"/>
        <v>I - Pipe Factory, The</v>
      </c>
      <c r="E3166"/>
    </row>
    <row r="3167" spans="1:5">
      <c r="A3167" s="9" t="s">
        <v>974</v>
      </c>
      <c r="B3167" s="7" t="s">
        <v>2778</v>
      </c>
      <c r="C3167" s="10" t="str">
        <f t="shared" si="49"/>
        <v>I - Polkadot Factory Ltd, The</v>
      </c>
      <c r="E3167"/>
    </row>
    <row r="3168" spans="1:5">
      <c r="A3168" s="9" t="s">
        <v>490</v>
      </c>
      <c r="B3168" s="7" t="s">
        <v>2779</v>
      </c>
      <c r="C3168" s="10" t="str">
        <f t="shared" si="49"/>
        <v>I - Princes Trust, The</v>
      </c>
      <c r="E3168"/>
    </row>
    <row r="3169" spans="1:5">
      <c r="A3169" s="9" t="s">
        <v>778</v>
      </c>
      <c r="B3169" s="7" t="s">
        <v>2780</v>
      </c>
      <c r="C3169" s="10" t="str">
        <f t="shared" si="49"/>
        <v>I - Queen's Hall (Edinburgh) Ltd, The</v>
      </c>
      <c r="E3169"/>
    </row>
    <row r="3170" spans="1:5">
      <c r="A3170" s="9" t="s">
        <v>491</v>
      </c>
      <c r="B3170" s="7" t="s">
        <v>2780</v>
      </c>
      <c r="C3170" s="10" t="str">
        <f t="shared" si="49"/>
        <v>I - Queen's Hall (Edinburgh) Ltd, The</v>
      </c>
      <c r="E3170"/>
    </row>
    <row r="3171" spans="1:5">
      <c r="A3171" s="9" t="s">
        <v>17442</v>
      </c>
      <c r="C3171" s="10" t="str">
        <f t="shared" si="49"/>
        <v>I - The Research Centre (TRC Media)</v>
      </c>
    </row>
    <row r="3172" spans="1:5">
      <c r="A3172" s="50" t="s">
        <v>492</v>
      </c>
      <c r="B3172" s="7" t="s">
        <v>2781</v>
      </c>
      <c r="C3172" s="10" t="str">
        <f t="shared" si="49"/>
        <v>I - Scottish Brass Band Association, The</v>
      </c>
      <c r="E3172"/>
    </row>
    <row r="3173" spans="1:5">
      <c r="A3173" s="9" t="s">
        <v>2651</v>
      </c>
      <c r="B3173" s="7" t="s">
        <v>2782</v>
      </c>
      <c r="C3173" s="10" t="str">
        <f t="shared" si="49"/>
        <v>I - Scottish Consortium on Crime and Criminal Justic, The</v>
      </c>
      <c r="E3173"/>
    </row>
    <row r="3174" spans="1:5">
      <c r="A3174" s="9" t="s">
        <v>6710</v>
      </c>
      <c r="C3174" s="10" t="str">
        <f t="shared" si="49"/>
        <v>I - The Scottish Culture &amp; Traditions Association</v>
      </c>
      <c r="E3174"/>
    </row>
    <row r="3175" spans="1:5">
      <c r="A3175" s="48" t="s">
        <v>1254</v>
      </c>
      <c r="B3175" s="7" t="s">
        <v>2788</v>
      </c>
      <c r="C3175" s="10" t="str">
        <f t="shared" si="49"/>
        <v>I - Scottish Flute Trio, The</v>
      </c>
      <c r="E3175"/>
    </row>
    <row r="3176" spans="1:5">
      <c r="A3176" s="9" t="s">
        <v>6164</v>
      </c>
      <c r="C3176" s="10" t="str">
        <f t="shared" si="49"/>
        <v>I - The Secret Experiment</v>
      </c>
      <c r="E3176"/>
    </row>
    <row r="3177" spans="1:5">
      <c r="A3177" s="48" t="s">
        <v>1507</v>
      </c>
      <c r="B3177" s="7" t="s">
        <v>1451</v>
      </c>
      <c r="C3177" s="10" t="str">
        <f t="shared" si="49"/>
        <v>I - Skinny, The</v>
      </c>
      <c r="E3177"/>
    </row>
    <row r="3178" spans="1:5">
      <c r="A3178" s="9" t="s">
        <v>17403</v>
      </c>
      <c r="C3178" s="10" t="str">
        <f t="shared" si="49"/>
        <v>I - The Sound of Young Scotland Ltd</v>
      </c>
    </row>
    <row r="3179" spans="1:5">
      <c r="A3179" s="50" t="s">
        <v>6135</v>
      </c>
      <c r="C3179" s="10" t="str">
        <f t="shared" si="49"/>
        <v>I - The Sound Station (Iain Beattie)</v>
      </c>
      <c r="E3179"/>
    </row>
    <row r="3180" spans="1:5">
      <c r="A3180" s="48" t="s">
        <v>16765</v>
      </c>
      <c r="C3180" s="10" t="str">
        <f t="shared" si="49"/>
        <v>I - The Space</v>
      </c>
    </row>
    <row r="3181" spans="1:5">
      <c r="A3181" s="50" t="s">
        <v>493</v>
      </c>
      <c r="B3181" s="7" t="s">
        <v>2783</v>
      </c>
      <c r="C3181" s="10" t="str">
        <f t="shared" si="49"/>
        <v>I - Stove Network Ltd, The</v>
      </c>
      <c r="E3181"/>
    </row>
    <row r="3182" spans="1:5">
      <c r="A3182" s="9" t="s">
        <v>16792</v>
      </c>
      <c r="C3182" s="10" t="str">
        <f t="shared" si="49"/>
        <v>I - The Templar Arts and Leisure Centre Trust</v>
      </c>
    </row>
    <row r="3183" spans="1:5">
      <c r="A3183" s="50" t="s">
        <v>16761</v>
      </c>
      <c r="C3183" s="10" t="str">
        <f t="shared" si="49"/>
        <v>I - The Touring Network</v>
      </c>
    </row>
    <row r="3184" spans="1:5">
      <c r="A3184" s="50" t="s">
        <v>5844</v>
      </c>
      <c r="B3184" s="7" t="s">
        <v>16761</v>
      </c>
      <c r="C3184" s="10" t="str">
        <f t="shared" si="49"/>
        <v>I - The Touring Network</v>
      </c>
      <c r="E3184"/>
    </row>
    <row r="3185" spans="1:5">
      <c r="A3185" s="48" t="s">
        <v>6706</v>
      </c>
      <c r="C3185" s="10" t="str">
        <f t="shared" si="49"/>
        <v>I - The Touring Network (Highlands &amp; Islands)</v>
      </c>
      <c r="E3185"/>
    </row>
    <row r="3186" spans="1:5">
      <c r="A3186" s="48" t="s">
        <v>6115</v>
      </c>
      <c r="C3186" s="10" t="str">
        <f t="shared" si="49"/>
        <v>I - The Twilight Sad</v>
      </c>
      <c r="E3186"/>
    </row>
    <row r="3187" spans="1:5">
      <c r="A3187" s="48" t="s">
        <v>2290</v>
      </c>
      <c r="B3187" s="7" t="s">
        <v>2784</v>
      </c>
      <c r="C3187" s="10" t="str">
        <f t="shared" si="49"/>
        <v>I - Village Storytelling Centre, The</v>
      </c>
      <c r="E3187"/>
    </row>
    <row r="3188" spans="1:5">
      <c r="A3188" s="9" t="s">
        <v>845</v>
      </c>
      <c r="B3188" s="7" t="s">
        <v>2785</v>
      </c>
      <c r="C3188" s="10" t="str">
        <f t="shared" si="49"/>
        <v>I - Walking Theatre Company, The</v>
      </c>
      <c r="E3188"/>
    </row>
    <row r="3189" spans="1:5">
      <c r="A3189" s="9" t="s">
        <v>6567</v>
      </c>
      <c r="C3189" s="10" t="str">
        <f t="shared" si="49"/>
        <v>I - The Wasps Trust / Wasps ArtistsÔÇÖ Studios</v>
      </c>
      <c r="E3189"/>
    </row>
    <row r="3190" spans="1:5">
      <c r="A3190" s="48" t="s">
        <v>494</v>
      </c>
      <c r="B3190" s="7" t="s">
        <v>2786</v>
      </c>
      <c r="C3190" s="10" t="str">
        <f t="shared" si="49"/>
        <v>I - Work Room, The</v>
      </c>
      <c r="E3190"/>
    </row>
    <row r="3191" spans="1:5">
      <c r="A3191" s="9" t="s">
        <v>2345</v>
      </c>
      <c r="C3191" s="10" t="str">
        <f t="shared" si="49"/>
        <v>I - Theatre Broad</v>
      </c>
      <c r="E3191"/>
    </row>
    <row r="3192" spans="1:5">
      <c r="A3192" s="9" t="s">
        <v>495</v>
      </c>
      <c r="C3192" s="10" t="str">
        <f t="shared" si="49"/>
        <v>I - Theatre Cryptic</v>
      </c>
      <c r="E3192"/>
    </row>
    <row r="3193" spans="1:5">
      <c r="A3193" s="9" t="s">
        <v>496</v>
      </c>
      <c r="B3193" s="7" t="s">
        <v>495</v>
      </c>
      <c r="C3193" s="10" t="str">
        <f t="shared" si="49"/>
        <v>I - Theatre Cryptic</v>
      </c>
      <c r="E3193"/>
    </row>
    <row r="3194" spans="1:5">
      <c r="A3194" s="9" t="s">
        <v>1068</v>
      </c>
      <c r="B3194" s="7" t="s">
        <v>495</v>
      </c>
      <c r="C3194" s="10" t="str">
        <f t="shared" si="49"/>
        <v>I - Theatre Cryptic</v>
      </c>
      <c r="E3194"/>
    </row>
    <row r="3195" spans="1:5">
      <c r="A3195" s="9" t="s">
        <v>6617</v>
      </c>
      <c r="C3195" s="10" t="str">
        <f t="shared" si="49"/>
        <v>I - Theatre Gu Le├▓r</v>
      </c>
      <c r="E3195"/>
    </row>
    <row r="3196" spans="1:5">
      <c r="A3196" s="48" t="s">
        <v>2209</v>
      </c>
      <c r="C3196" s="10" t="str">
        <f t="shared" si="49"/>
        <v>I - Theatre Nemo (Hugh McCue)</v>
      </c>
      <c r="E3196"/>
    </row>
    <row r="3197" spans="1:5">
      <c r="A3197" s="9" t="s">
        <v>1559</v>
      </c>
      <c r="C3197" s="10" t="str">
        <f t="shared" si="49"/>
        <v>I - Theatre Objektiv</v>
      </c>
      <c r="E3197"/>
    </row>
    <row r="3198" spans="1:5">
      <c r="A3198" s="9" t="s">
        <v>2579</v>
      </c>
      <c r="B3198" s="7" t="s">
        <v>1559</v>
      </c>
      <c r="C3198" s="10" t="str">
        <f t="shared" si="49"/>
        <v>I - Theatre Objektiv</v>
      </c>
      <c r="E3198"/>
    </row>
    <row r="3199" spans="1:5">
      <c r="A3199" s="9" t="s">
        <v>2699</v>
      </c>
      <c r="C3199" s="10" t="str">
        <f t="shared" si="49"/>
        <v>I - Theatre Workshop Scotland</v>
      </c>
      <c r="E3199"/>
    </row>
    <row r="3200" spans="1:5">
      <c r="A3200" s="9" t="s">
        <v>6847</v>
      </c>
      <c r="C3200" s="10" t="str">
        <f t="shared" si="49"/>
        <v>I - Theresa Moerman Ib</v>
      </c>
      <c r="E3200"/>
    </row>
    <row r="3201" spans="1:5">
      <c r="A3201" s="48" t="s">
        <v>1258</v>
      </c>
      <c r="C3201" s="10" t="str">
        <f t="shared" si="49"/>
        <v>I - ThickSkin Limited</v>
      </c>
      <c r="E3201"/>
    </row>
    <row r="3202" spans="1:5">
      <c r="A3202" s="9" t="s">
        <v>2678</v>
      </c>
      <c r="C3202" s="10" t="str">
        <f t="shared" si="49"/>
        <v>I - Thick-Skinned Productions Ltd</v>
      </c>
      <c r="E3202"/>
    </row>
    <row r="3203" spans="1:5">
      <c r="A3203" s="9" t="s">
        <v>1383</v>
      </c>
      <c r="B3203" s="7" t="s">
        <v>2678</v>
      </c>
      <c r="C3203" s="10" t="str">
        <f t="shared" ref="C3203:C3266" si="50">IF(LEN(TRIM(CLEAN($B:$B)))&gt;0,TRIM(CLEAN($B:$B)),TRIM(CLEAN($A:$A)))</f>
        <v>I - Thick-Skinned Productions Ltd</v>
      </c>
      <c r="E3203"/>
    </row>
    <row r="3204" spans="1:5">
      <c r="A3204" s="9" t="s">
        <v>497</v>
      </c>
      <c r="C3204" s="10" t="str">
        <f t="shared" si="50"/>
        <v>I - Thistle Films Ltd</v>
      </c>
      <c r="E3204"/>
    </row>
    <row r="3205" spans="1:5">
      <c r="A3205" s="9" t="s">
        <v>6165</v>
      </c>
      <c r="C3205" s="10" t="str">
        <f t="shared" si="50"/>
        <v>I - Thomas Bancroft</v>
      </c>
      <c r="E3205"/>
    </row>
    <row r="3206" spans="1:5">
      <c r="A3206" s="48" t="s">
        <v>1727</v>
      </c>
      <c r="C3206" s="10" t="str">
        <f t="shared" si="50"/>
        <v>I - Thomas Healy</v>
      </c>
      <c r="E3206"/>
    </row>
    <row r="3207" spans="1:5">
      <c r="A3207" s="9" t="s">
        <v>1114</v>
      </c>
      <c r="C3207" s="10" t="str">
        <f t="shared" si="50"/>
        <v>I - Thomas Pritchard</v>
      </c>
      <c r="E3207"/>
    </row>
    <row r="3208" spans="1:5">
      <c r="A3208" s="9" t="s">
        <v>6079</v>
      </c>
      <c r="C3208" s="10" t="str">
        <f t="shared" si="50"/>
        <v>I - TIGA</v>
      </c>
      <c r="E3208"/>
    </row>
    <row r="3209" spans="1:5">
      <c r="A3209" s="48" t="s">
        <v>714</v>
      </c>
      <c r="C3209" s="10" t="str">
        <f t="shared" si="50"/>
        <v>I - Tigerstyle Ltd</v>
      </c>
      <c r="E3209"/>
    </row>
    <row r="3210" spans="1:5">
      <c r="A3210" s="9" t="s">
        <v>1606</v>
      </c>
      <c r="C3210" s="10" t="str">
        <f t="shared" si="50"/>
        <v>I - Tim Flood</v>
      </c>
      <c r="E3210"/>
    </row>
    <row r="3211" spans="1:5">
      <c r="A3211" s="9" t="s">
        <v>17484</v>
      </c>
      <c r="C3211" s="10" t="str">
        <f t="shared" si="50"/>
        <v>I - Timelock Media Ltd</v>
      </c>
    </row>
    <row r="3212" spans="1:5">
      <c r="A3212" s="50" t="s">
        <v>1871</v>
      </c>
      <c r="C3212" s="10" t="str">
        <f t="shared" si="50"/>
        <v>I - Timespan</v>
      </c>
      <c r="E3212"/>
    </row>
    <row r="3213" spans="1:5">
      <c r="A3213" s="9" t="s">
        <v>2103</v>
      </c>
      <c r="C3213" s="10" t="str">
        <f t="shared" si="50"/>
        <v>I - Timothy M Collins</v>
      </c>
      <c r="E3213"/>
    </row>
    <row r="3214" spans="1:5">
      <c r="A3214" s="9" t="s">
        <v>1066</v>
      </c>
      <c r="C3214" s="10" t="str">
        <f t="shared" si="50"/>
        <v>I - Tin Angel Productions Ltd</v>
      </c>
      <c r="E3214"/>
    </row>
    <row r="3215" spans="1:5">
      <c r="A3215" s="9" t="s">
        <v>1319</v>
      </c>
      <c r="C3215" s="10" t="str">
        <f t="shared" si="50"/>
        <v>I - Tina Jordan Rees</v>
      </c>
      <c r="E3215"/>
    </row>
    <row r="3216" spans="1:5">
      <c r="A3216" s="9" t="s">
        <v>2325</v>
      </c>
      <c r="C3216" s="10" t="str">
        <f t="shared" si="50"/>
        <v>I - Tinderbox Project</v>
      </c>
      <c r="E3216"/>
    </row>
    <row r="3217" spans="1:5">
      <c r="A3217" s="9" t="s">
        <v>2303</v>
      </c>
      <c r="C3217" s="10" t="str">
        <f t="shared" si="50"/>
        <v>I - Tiny Spark Productions Ltd (Sam Firth)</v>
      </c>
      <c r="E3217"/>
    </row>
    <row r="3218" spans="1:5">
      <c r="A3218" s="9" t="s">
        <v>1938</v>
      </c>
      <c r="C3218" s="10" t="str">
        <f t="shared" si="50"/>
        <v>I - Tiree Music Festival</v>
      </c>
      <c r="E3218"/>
    </row>
    <row r="3219" spans="1:5">
      <c r="A3219" s="9" t="s">
        <v>1614</v>
      </c>
      <c r="C3219" s="10" t="str">
        <f t="shared" si="50"/>
        <v>I - TMA Theatrical Management Association</v>
      </c>
      <c r="E3219"/>
    </row>
    <row r="3220" spans="1:5">
      <c r="A3220" s="9" t="s">
        <v>2541</v>
      </c>
      <c r="C3220" s="10" t="str">
        <f t="shared" si="50"/>
        <v>I - Toby Paterson</v>
      </c>
      <c r="E3220"/>
    </row>
    <row r="3221" spans="1:5">
      <c r="A3221" s="9" t="s">
        <v>6796</v>
      </c>
      <c r="C3221" s="10" t="str">
        <f t="shared" si="50"/>
        <v>I - Toby Webster Ltd</v>
      </c>
      <c r="E3221"/>
    </row>
    <row r="3222" spans="1:5">
      <c r="A3222" s="48" t="s">
        <v>5923</v>
      </c>
      <c r="C3222" s="10" t="str">
        <f t="shared" si="50"/>
        <v>I - Tolbooth</v>
      </c>
      <c r="E3222"/>
    </row>
    <row r="3223" spans="1:5">
      <c r="A3223" s="48" t="s">
        <v>1384</v>
      </c>
      <c r="C3223" s="10" t="str">
        <f t="shared" si="50"/>
        <v>I - Tolvas Toy Box (Me And The Giants Ltd)</v>
      </c>
      <c r="E3223"/>
    </row>
    <row r="3224" spans="1:5">
      <c r="A3224" s="9" t="s">
        <v>6198</v>
      </c>
      <c r="C3224" s="10" t="str">
        <f t="shared" si="50"/>
        <v>I - Tom Fleming Creative Consultancy</v>
      </c>
      <c r="E3224"/>
    </row>
    <row r="3225" spans="1:5">
      <c r="A3225" s="48" t="s">
        <v>6531</v>
      </c>
      <c r="C3225" s="10" t="str">
        <f t="shared" si="50"/>
        <v>I - Tom Orr</v>
      </c>
      <c r="E3225"/>
    </row>
    <row r="3226" spans="1:5">
      <c r="A3226" s="48" t="s">
        <v>5832</v>
      </c>
      <c r="C3226" s="10" t="str">
        <f t="shared" si="50"/>
        <v>I - Tom Varley</v>
      </c>
      <c r="E3226"/>
    </row>
    <row r="3227" spans="1:5">
      <c r="A3227" s="48" t="s">
        <v>1518</v>
      </c>
      <c r="C3227" s="10" t="str">
        <f t="shared" si="50"/>
        <v>I - Tommy Smith</v>
      </c>
      <c r="E3227"/>
    </row>
    <row r="3228" spans="1:5">
      <c r="A3228" s="9" t="s">
        <v>2516</v>
      </c>
      <c r="B3228" s="7" t="s">
        <v>1518</v>
      </c>
      <c r="C3228" s="10" t="str">
        <f t="shared" si="50"/>
        <v>I - Tommy Smith</v>
      </c>
      <c r="E3228"/>
    </row>
    <row r="3229" spans="1:5">
      <c r="A3229" s="9" t="s">
        <v>17286</v>
      </c>
      <c r="C3229" s="10" t="str">
        <f t="shared" si="50"/>
        <v>I - Tommy's Honor Productions Ltd</v>
      </c>
    </row>
    <row r="3230" spans="1:5">
      <c r="A3230" s="50" t="s">
        <v>2633</v>
      </c>
      <c r="C3230" s="10" t="str">
        <f t="shared" si="50"/>
        <v>I - Tony Bone (Police Scotland)</v>
      </c>
      <c r="E3230"/>
    </row>
    <row r="3231" spans="1:5">
      <c r="A3231" s="9" t="s">
        <v>2241</v>
      </c>
      <c r="C3231" s="10" t="str">
        <f t="shared" si="50"/>
        <v>I - Tony Swain</v>
      </c>
      <c r="E3231"/>
    </row>
    <row r="3232" spans="1:5">
      <c r="A3232" s="9" t="s">
        <v>6516</v>
      </c>
      <c r="C3232" s="10" t="str">
        <f t="shared" si="50"/>
        <v>I - Toonspeak Young PeopleÔÇÖs Theatre</v>
      </c>
      <c r="E3232"/>
    </row>
    <row r="3233" spans="1:5">
      <c r="A3233" s="48" t="s">
        <v>2410</v>
      </c>
      <c r="C3233" s="10" t="str">
        <f t="shared" si="50"/>
        <v>I - Torag Designs</v>
      </c>
      <c r="E3233"/>
    </row>
    <row r="3234" spans="1:5">
      <c r="A3234" s="9" t="s">
        <v>1012</v>
      </c>
      <c r="C3234" s="10" t="str">
        <f t="shared" si="50"/>
        <v>I - Torkjell Alistair Stromme</v>
      </c>
      <c r="E3234"/>
    </row>
    <row r="3235" spans="1:5">
      <c r="A3235" s="9" t="s">
        <v>1748</v>
      </c>
      <c r="C3235" s="10" t="str">
        <f t="shared" si="50"/>
        <v>I - Torsten Lauschmann</v>
      </c>
      <c r="E3235"/>
    </row>
    <row r="3236" spans="1:5">
      <c r="A3236" s="9" t="s">
        <v>1854</v>
      </c>
      <c r="B3236" s="7" t="s">
        <v>2711</v>
      </c>
      <c r="C3236" s="10" t="str">
        <f t="shared" si="50"/>
        <v>I - Tortoise in a Nutshell</v>
      </c>
      <c r="E3236"/>
    </row>
    <row r="3237" spans="1:5">
      <c r="A3237" s="9" t="s">
        <v>2711</v>
      </c>
      <c r="C3237" s="10" t="str">
        <f t="shared" si="50"/>
        <v>I - Tortoise in a Nutshell</v>
      </c>
      <c r="E3237"/>
    </row>
    <row r="3238" spans="1:5">
      <c r="A3238" s="9" t="s">
        <v>6693</v>
      </c>
      <c r="C3238" s="10" t="str">
        <f t="shared" si="50"/>
        <v>I - Toto Tales</v>
      </c>
      <c r="E3238"/>
    </row>
    <row r="3239" spans="1:5">
      <c r="A3239" s="48" t="s">
        <v>498</v>
      </c>
      <c r="C3239" s="10" t="str">
        <f t="shared" si="50"/>
        <v>I - Touring Network, The</v>
      </c>
      <c r="E3239"/>
    </row>
    <row r="3240" spans="1:5">
      <c r="A3240" s="9" t="s">
        <v>5865</v>
      </c>
      <c r="C3240" s="10" t="str">
        <f t="shared" si="50"/>
        <v>I - Tracey S Rosenberg</v>
      </c>
      <c r="E3240"/>
    </row>
    <row r="3241" spans="1:5">
      <c r="A3241" s="48" t="s">
        <v>499</v>
      </c>
      <c r="B3241" s="7" t="s">
        <v>6631</v>
      </c>
      <c r="C3241" s="10" t="str">
        <f t="shared" si="50"/>
        <v>I - TRACS (Traditional Arts &amp; Culture Scotland)</v>
      </c>
      <c r="E3241"/>
    </row>
    <row r="3242" spans="1:5">
      <c r="A3242" s="9" t="s">
        <v>6631</v>
      </c>
      <c r="C3242" s="10" t="str">
        <f t="shared" si="50"/>
        <v>I - TRACS (Traditional Arts &amp; Culture Scotland)</v>
      </c>
      <c r="E3242"/>
    </row>
    <row r="3243" spans="1:5">
      <c r="A3243" s="48" t="s">
        <v>595</v>
      </c>
      <c r="B3243" s="7" t="s">
        <v>1036</v>
      </c>
      <c r="C3243" s="10" t="str">
        <f t="shared" si="50"/>
        <v>I - Traditional Music Forum</v>
      </c>
      <c r="E3243"/>
    </row>
    <row r="3244" spans="1:5">
      <c r="A3244" s="9" t="s">
        <v>2172</v>
      </c>
      <c r="C3244" s="10" t="str">
        <f t="shared" si="50"/>
        <v>I - Traditional Arts and Culture Scotland</v>
      </c>
      <c r="E3244"/>
    </row>
    <row r="3245" spans="1:5">
      <c r="A3245" s="9" t="s">
        <v>1805</v>
      </c>
      <c r="B3245" s="7" t="s">
        <v>6543</v>
      </c>
      <c r="C3245" s="10" t="str">
        <f t="shared" si="50"/>
        <v>I - Traditional Music &amp; Song Association (TMSA)</v>
      </c>
      <c r="E3245"/>
    </row>
    <row r="3246" spans="1:5">
      <c r="A3246" s="9" t="s">
        <v>6543</v>
      </c>
      <c r="C3246" s="10" t="str">
        <f t="shared" si="50"/>
        <v>I - Traditional Music &amp; Song Association (TMSA)</v>
      </c>
      <c r="E3246"/>
    </row>
    <row r="3247" spans="1:5">
      <c r="A3247" s="48" t="s">
        <v>1036</v>
      </c>
      <c r="C3247" s="10" t="str">
        <f t="shared" si="50"/>
        <v>I - Traditional Music Forum</v>
      </c>
      <c r="E3247"/>
    </row>
    <row r="3248" spans="1:5">
      <c r="A3248" s="9" t="s">
        <v>2790</v>
      </c>
      <c r="C3248" s="10" t="str">
        <f t="shared" si="50"/>
        <v>I - Tramway</v>
      </c>
      <c r="E3248"/>
    </row>
    <row r="3249" spans="1:5">
      <c r="A3249" s="48" t="s">
        <v>500</v>
      </c>
      <c r="B3249" s="7" t="s">
        <v>2790</v>
      </c>
      <c r="C3249" s="10" t="str">
        <f t="shared" si="50"/>
        <v>I - Tramway</v>
      </c>
      <c r="E3249"/>
    </row>
    <row r="3250" spans="1:5">
      <c r="A3250" s="9" t="s">
        <v>501</v>
      </c>
      <c r="C3250" s="10" t="str">
        <f t="shared" si="50"/>
        <v>I - Transmission Gallery</v>
      </c>
      <c r="E3250"/>
    </row>
    <row r="3251" spans="1:5">
      <c r="A3251" s="9" t="s">
        <v>2190</v>
      </c>
      <c r="B3251" s="7" t="s">
        <v>2463</v>
      </c>
      <c r="C3251" s="10" t="str">
        <f t="shared" si="50"/>
        <v>I - Traquiar Enterprise</v>
      </c>
      <c r="E3251"/>
    </row>
    <row r="3252" spans="1:5">
      <c r="A3252" s="9" t="s">
        <v>2463</v>
      </c>
      <c r="C3252" s="10" t="str">
        <f t="shared" si="50"/>
        <v>I - Traquiar Enterprise</v>
      </c>
      <c r="E3252"/>
    </row>
    <row r="3253" spans="1:5">
      <c r="A3253" s="9" t="s">
        <v>1711</v>
      </c>
      <c r="C3253" s="10" t="str">
        <f t="shared" si="50"/>
        <v>I - TRASH arts</v>
      </c>
      <c r="E3253"/>
    </row>
    <row r="3254" spans="1:5">
      <c r="A3254" s="9" t="s">
        <v>502</v>
      </c>
      <c r="B3254" s="7" t="s">
        <v>2791</v>
      </c>
      <c r="C3254" s="10" t="str">
        <f t="shared" si="50"/>
        <v>I - Travelling Gallery</v>
      </c>
      <c r="E3254"/>
    </row>
    <row r="3255" spans="1:5">
      <c r="A3255" s="9" t="s">
        <v>503</v>
      </c>
      <c r="C3255" s="10" t="str">
        <f t="shared" si="50"/>
        <v>I - Traverse Theatre</v>
      </c>
      <c r="E3255"/>
    </row>
    <row r="3256" spans="1:5">
      <c r="A3256" s="9" t="s">
        <v>646</v>
      </c>
      <c r="B3256" s="7" t="s">
        <v>503</v>
      </c>
      <c r="C3256" s="10" t="str">
        <f t="shared" si="50"/>
        <v>I - Traverse Theatre</v>
      </c>
      <c r="E3256"/>
    </row>
    <row r="3257" spans="1:5">
      <c r="A3257" s="9" t="s">
        <v>504</v>
      </c>
      <c r="B3257" s="7" t="s">
        <v>503</v>
      </c>
      <c r="C3257" s="10" t="str">
        <f t="shared" si="50"/>
        <v>I - Traverse Theatre</v>
      </c>
      <c r="E3257"/>
    </row>
    <row r="3258" spans="1:5">
      <c r="A3258" s="9" t="s">
        <v>1368</v>
      </c>
      <c r="B3258" s="7" t="s">
        <v>503</v>
      </c>
      <c r="C3258" s="10" t="str">
        <f t="shared" si="50"/>
        <v>I - Traverse Theatre</v>
      </c>
      <c r="E3258"/>
    </row>
    <row r="3259" spans="1:5">
      <c r="A3259" s="9" t="s">
        <v>505</v>
      </c>
      <c r="C3259" s="10" t="str">
        <f t="shared" si="50"/>
        <v>I - TRC Media</v>
      </c>
      <c r="E3259"/>
    </row>
    <row r="3260" spans="1:5">
      <c r="A3260" s="9" t="s">
        <v>2361</v>
      </c>
      <c r="C3260" s="10" t="str">
        <f t="shared" si="50"/>
        <v>I - Treacherous Orchestra</v>
      </c>
      <c r="E3260"/>
    </row>
    <row r="3261" spans="1:5">
      <c r="A3261" s="9" t="s">
        <v>2128</v>
      </c>
      <c r="C3261" s="10" t="str">
        <f t="shared" si="50"/>
        <v>I - Treading The Borders Theatre Company</v>
      </c>
      <c r="E3261"/>
    </row>
    <row r="3262" spans="1:5">
      <c r="A3262" s="9" t="s">
        <v>1960</v>
      </c>
      <c r="C3262" s="10" t="str">
        <f t="shared" si="50"/>
        <v>I - Treasure Box Pictures Ltd</v>
      </c>
      <c r="E3262"/>
    </row>
    <row r="3263" spans="1:5">
      <c r="A3263" s="9" t="s">
        <v>506</v>
      </c>
      <c r="C3263" s="10" t="str">
        <f t="shared" si="50"/>
        <v>I - Tricky Hat Productions</v>
      </c>
      <c r="E3263"/>
    </row>
    <row r="3264" spans="1:5">
      <c r="A3264" s="9" t="s">
        <v>1872</v>
      </c>
      <c r="C3264" s="10" t="str">
        <f t="shared" si="50"/>
        <v>I - Trigger</v>
      </c>
      <c r="E3264"/>
    </row>
    <row r="3265" spans="1:5">
      <c r="A3265" s="9" t="s">
        <v>507</v>
      </c>
      <c r="C3265" s="10" t="str">
        <f t="shared" si="50"/>
        <v>I - Trigger Stuff</v>
      </c>
      <c r="E3265"/>
    </row>
    <row r="3266" spans="1:5">
      <c r="A3266" s="9" t="s">
        <v>2001</v>
      </c>
      <c r="B3266" s="7" t="s">
        <v>507</v>
      </c>
      <c r="C3266" s="10" t="str">
        <f t="shared" si="50"/>
        <v>I - Trigger Stuff</v>
      </c>
      <c r="E3266"/>
    </row>
    <row r="3267" spans="1:5">
      <c r="A3267" s="9" t="s">
        <v>1466</v>
      </c>
      <c r="C3267" s="10" t="str">
        <f t="shared" ref="C3267:C3330" si="51">IF(LEN(TRIM(CLEAN($B:$B)))&gt;0,TRIM(CLEAN($B:$B)),TRIM(CLEAN($A:$A)))</f>
        <v>I - Tromolo Productions Ltd</v>
      </c>
      <c r="E3267"/>
    </row>
    <row r="3268" spans="1:5">
      <c r="A3268" s="9" t="s">
        <v>2304</v>
      </c>
      <c r="B3268" s="7" t="s">
        <v>1466</v>
      </c>
      <c r="C3268" s="10" t="str">
        <f t="shared" si="51"/>
        <v>I - Tromolo Productions Ltd</v>
      </c>
      <c r="E3268"/>
    </row>
    <row r="3269" spans="1:5">
      <c r="A3269" s="9" t="s">
        <v>508</v>
      </c>
      <c r="B3269" s="7" t="s">
        <v>509</v>
      </c>
      <c r="C3269" s="10" t="str">
        <f t="shared" si="51"/>
        <v>I - Tron Theatre Ltd</v>
      </c>
      <c r="E3269"/>
    </row>
    <row r="3270" spans="1:5">
      <c r="A3270" s="9" t="s">
        <v>509</v>
      </c>
      <c r="C3270" s="10" t="str">
        <f t="shared" si="51"/>
        <v>I - Tron Theatre Ltd</v>
      </c>
      <c r="E3270"/>
    </row>
    <row r="3271" spans="1:5">
      <c r="A3271" s="9" t="s">
        <v>1202</v>
      </c>
      <c r="C3271" s="10" t="str">
        <f t="shared" si="51"/>
        <v>I - True TV and Film Ltd ( I Nearly Died Laughing)</v>
      </c>
      <c r="E3271"/>
    </row>
    <row r="3272" spans="1:5">
      <c r="A3272" s="9" t="s">
        <v>17083</v>
      </c>
      <c r="C3272" s="10" t="str">
        <f t="shared" si="51"/>
        <v>I - TS2 Productions Limited</v>
      </c>
    </row>
    <row r="3273" spans="1:5">
      <c r="A3273" s="50" t="s">
        <v>2129</v>
      </c>
      <c r="C3273" s="10" t="str">
        <f t="shared" si="51"/>
        <v>I - Tumult In The Clouds</v>
      </c>
      <c r="E3273"/>
    </row>
    <row r="3274" spans="1:5">
      <c r="A3274" s="9" t="s">
        <v>2305</v>
      </c>
      <c r="B3274" s="7" t="s">
        <v>2129</v>
      </c>
      <c r="C3274" s="10" t="str">
        <f t="shared" si="51"/>
        <v>I - Tumult In The Clouds</v>
      </c>
      <c r="E3274"/>
    </row>
    <row r="3275" spans="1:5">
      <c r="A3275" s="9" t="s">
        <v>2061</v>
      </c>
      <c r="C3275" s="10" t="str">
        <f t="shared" si="51"/>
        <v>I - Turning Plates</v>
      </c>
      <c r="E3275"/>
    </row>
    <row r="3276" spans="1:5">
      <c r="A3276" s="9" t="s">
        <v>2434</v>
      </c>
      <c r="C3276" s="10" t="str">
        <f t="shared" si="51"/>
        <v>I - TwentyTwo Productions Limited</v>
      </c>
      <c r="E3276"/>
    </row>
    <row r="3277" spans="1:5">
      <c r="A3277" s="9" t="s">
        <v>510</v>
      </c>
      <c r="C3277" s="10" t="str">
        <f t="shared" si="51"/>
        <v>I - Ueno Masao</v>
      </c>
      <c r="E3277"/>
    </row>
    <row r="3278" spans="1:5">
      <c r="A3278" s="9" t="s">
        <v>6116</v>
      </c>
      <c r="C3278" s="10" t="str">
        <f t="shared" si="51"/>
        <v>I - UK Theatre Association</v>
      </c>
      <c r="E3278"/>
    </row>
    <row r="3279" spans="1:5">
      <c r="A3279" s="48" t="s">
        <v>6254</v>
      </c>
      <c r="C3279" s="10" t="str">
        <f t="shared" si="51"/>
        <v>I - Ullapool &amp; District Junior Pipe Band</v>
      </c>
      <c r="E3279"/>
    </row>
    <row r="3280" spans="1:5">
      <c r="A3280" s="48" t="s">
        <v>2589</v>
      </c>
      <c r="C3280" s="10" t="str">
        <f t="shared" si="51"/>
        <v>I - Ullapool Book Festival</v>
      </c>
      <c r="E3280"/>
    </row>
    <row r="3281" spans="1:5">
      <c r="A3281" s="9" t="s">
        <v>2281</v>
      </c>
      <c r="C3281" s="10" t="str">
        <f t="shared" si="51"/>
        <v>I - Ullapool Guitar Festival (Richard Lindsay)</v>
      </c>
      <c r="E3281"/>
    </row>
    <row r="3282" spans="1:5">
      <c r="A3282" s="9" t="s">
        <v>511</v>
      </c>
      <c r="C3282" s="10" t="str">
        <f t="shared" si="51"/>
        <v>I - Unesco City of Literature</v>
      </c>
      <c r="E3282"/>
    </row>
    <row r="3283" spans="1:5">
      <c r="A3283" s="9" t="s">
        <v>6575</v>
      </c>
      <c r="C3283" s="10" t="str">
        <f t="shared" si="51"/>
        <v>I - Uninvited Guests</v>
      </c>
      <c r="E3283"/>
    </row>
    <row r="3284" spans="1:5">
      <c r="A3284" s="48" t="s">
        <v>512</v>
      </c>
      <c r="C3284" s="10" t="str">
        <f t="shared" si="51"/>
        <v>I - Unique Events (EdinburghÔÇÖs Hogmanay)</v>
      </c>
      <c r="E3284"/>
    </row>
    <row r="3285" spans="1:5">
      <c r="A3285" s="9" t="s">
        <v>6554</v>
      </c>
      <c r="C3285" s="10" t="str">
        <f t="shared" si="51"/>
        <v>I - Unit 7 Artists Studios CIC - Alexander Stevenson</v>
      </c>
      <c r="E3285"/>
    </row>
    <row r="3286" spans="1:5">
      <c r="A3286" s="48" t="s">
        <v>6298</v>
      </c>
      <c r="C3286" s="10" t="str">
        <f t="shared" si="51"/>
        <v>I - United Fruit</v>
      </c>
      <c r="E3286"/>
    </row>
    <row r="3287" spans="1:5">
      <c r="A3287" s="48" t="s">
        <v>1560</v>
      </c>
      <c r="C3287" s="10" t="str">
        <f t="shared" si="51"/>
        <v>I - Universal Arts</v>
      </c>
      <c r="E3287"/>
    </row>
    <row r="3288" spans="1:5">
      <c r="A3288" s="9" t="s">
        <v>513</v>
      </c>
      <c r="C3288" s="10" t="str">
        <f t="shared" si="51"/>
        <v>I - Universal Comedy</v>
      </c>
      <c r="E3288"/>
    </row>
    <row r="3289" spans="1:5">
      <c r="A3289" s="9" t="s">
        <v>514</v>
      </c>
      <c r="C3289" s="10" t="str">
        <f t="shared" si="51"/>
        <v>I - Universal Hall</v>
      </c>
      <c r="E3289"/>
    </row>
    <row r="3290" spans="1:5">
      <c r="A3290" s="9" t="s">
        <v>515</v>
      </c>
      <c r="C3290" s="10" t="str">
        <f t="shared" si="51"/>
        <v>I - University of Abertay Dundee</v>
      </c>
      <c r="E3290"/>
    </row>
    <row r="3291" spans="1:5">
      <c r="A3291" s="9" t="s">
        <v>6065</v>
      </c>
      <c r="C3291" s="10" t="str">
        <f t="shared" si="51"/>
        <v>I - University of Dundee</v>
      </c>
      <c r="E3291"/>
    </row>
    <row r="3292" spans="1:5">
      <c r="A3292" s="48" t="s">
        <v>516</v>
      </c>
      <c r="B3292" s="7" t="s">
        <v>2792</v>
      </c>
      <c r="C3292" s="10" t="str">
        <f t="shared" si="51"/>
        <v>I - Cooper Gallery</v>
      </c>
      <c r="E3292"/>
    </row>
    <row r="3293" spans="1:5">
      <c r="A3293" s="9" t="s">
        <v>5979</v>
      </c>
      <c r="C3293" s="10" t="str">
        <f t="shared" si="51"/>
        <v>I - University of Edinburgh</v>
      </c>
      <c r="E3293"/>
    </row>
    <row r="3294" spans="1:5">
      <c r="A3294" s="48" t="s">
        <v>2580</v>
      </c>
      <c r="B3294" s="7" t="s">
        <v>5979</v>
      </c>
      <c r="C3294" s="10" t="str">
        <f t="shared" si="51"/>
        <v>I - University of Edinburgh</v>
      </c>
      <c r="E3294"/>
    </row>
    <row r="3295" spans="1:5">
      <c r="A3295" s="9" t="s">
        <v>846</v>
      </c>
      <c r="B3295" s="7" t="s">
        <v>2355</v>
      </c>
      <c r="C3295" s="10" t="str">
        <f t="shared" si="51"/>
        <v>I - Edinburgh College of Art</v>
      </c>
      <c r="E3295"/>
    </row>
    <row r="3296" spans="1:5">
      <c r="A3296" s="9" t="s">
        <v>517</v>
      </c>
      <c r="C3296" s="10" t="str">
        <f t="shared" si="51"/>
        <v>I - University of Glasgow</v>
      </c>
      <c r="E3296"/>
    </row>
    <row r="3297" spans="1:5">
      <c r="A3297" s="9" t="s">
        <v>2081</v>
      </c>
      <c r="C3297" s="10" t="str">
        <f t="shared" si="51"/>
        <v>I - University of St Andrews</v>
      </c>
      <c r="E3297"/>
    </row>
    <row r="3298" spans="1:5">
      <c r="A3298" s="9" t="s">
        <v>518</v>
      </c>
      <c r="C3298" s="10" t="str">
        <f t="shared" si="51"/>
        <v>I - University of Stirling</v>
      </c>
      <c r="E3298"/>
    </row>
    <row r="3299" spans="1:5">
      <c r="A3299" s="9" t="s">
        <v>6010</v>
      </c>
      <c r="C3299" s="10" t="str">
        <f t="shared" si="51"/>
        <v>I - University of Strathclyde</v>
      </c>
      <c r="E3299"/>
    </row>
    <row r="3300" spans="1:5">
      <c r="A3300" s="48" t="s">
        <v>5962</v>
      </c>
      <c r="C3300" s="10" t="str">
        <f t="shared" si="51"/>
        <v>I - University Of The Arts London</v>
      </c>
      <c r="E3300"/>
    </row>
    <row r="3301" spans="1:5">
      <c r="A3301" s="48" t="s">
        <v>2268</v>
      </c>
      <c r="B3301" s="7" t="s">
        <v>1420</v>
      </c>
      <c r="C3301" s="10" t="str">
        <f t="shared" si="51"/>
        <v>I - University of the Highlands and Islands</v>
      </c>
      <c r="E3301"/>
    </row>
    <row r="3302" spans="1:5">
      <c r="A3302" s="9" t="s">
        <v>1420</v>
      </c>
      <c r="C3302" s="10" t="str">
        <f t="shared" si="51"/>
        <v>I - University of the Highlands and Islands</v>
      </c>
      <c r="E3302"/>
    </row>
    <row r="3303" spans="1:5">
      <c r="A3303" s="9" t="s">
        <v>1818</v>
      </c>
      <c r="C3303" s="10" t="str">
        <f t="shared" si="51"/>
        <v>I - University of the West of Scotland</v>
      </c>
      <c r="E3303"/>
    </row>
    <row r="3304" spans="1:5">
      <c r="A3304" s="9" t="s">
        <v>1285</v>
      </c>
      <c r="B3304" s="7" t="s">
        <v>1818</v>
      </c>
      <c r="C3304" s="10" t="str">
        <f t="shared" si="51"/>
        <v>I - University of the West of Scotland</v>
      </c>
      <c r="E3304"/>
    </row>
    <row r="3305" spans="1:5">
      <c r="A3305" s="9" t="s">
        <v>17696</v>
      </c>
      <c r="C3305" s="10" t="str">
        <f t="shared" si="51"/>
        <v>I - Unlimited</v>
      </c>
    </row>
    <row r="3306" spans="1:5">
      <c r="A3306" s="50" t="s">
        <v>2635</v>
      </c>
      <c r="C3306" s="10" t="str">
        <f t="shared" si="51"/>
        <v>I - Unlimited Theatre</v>
      </c>
      <c r="E3306"/>
    </row>
    <row r="3307" spans="1:5">
      <c r="A3307" s="9" t="s">
        <v>519</v>
      </c>
      <c r="B3307" s="7" t="s">
        <v>2023</v>
      </c>
      <c r="C3307" s="10" t="str">
        <f t="shared" si="51"/>
        <v>I - Untitled Projects Ltd</v>
      </c>
      <c r="E3307"/>
    </row>
    <row r="3308" spans="1:5">
      <c r="A3308" s="9" t="s">
        <v>2023</v>
      </c>
      <c r="C3308" s="10" t="str">
        <f t="shared" si="51"/>
        <v>I - Untitled Projects Ltd</v>
      </c>
      <c r="E3308"/>
    </row>
    <row r="3309" spans="1:5">
      <c r="A3309" s="9" t="s">
        <v>2157</v>
      </c>
      <c r="C3309" s="10" t="str">
        <f t="shared" si="51"/>
        <v>I - Up Helly Aa Ltd</v>
      </c>
      <c r="E3309"/>
    </row>
    <row r="3310" spans="1:5">
      <c r="A3310" s="9" t="s">
        <v>17693</v>
      </c>
      <c r="C3310" s="10" t="str">
        <f t="shared" si="51"/>
        <v>I - URBANCROFT FILMS</v>
      </c>
    </row>
    <row r="3311" spans="1:5">
      <c r="A3311" s="50" t="s">
        <v>2435</v>
      </c>
      <c r="C3311" s="10" t="str">
        <f t="shared" si="51"/>
        <v>I - Urr Collective, The</v>
      </c>
      <c r="E3311"/>
    </row>
    <row r="3312" spans="1:5">
      <c r="A3312" s="9" t="s">
        <v>520</v>
      </c>
      <c r="B3312" s="7" t="s">
        <v>1185</v>
      </c>
      <c r="C3312" s="10" t="str">
        <f t="shared" si="51"/>
        <v>I - UZ Arts Ltd</v>
      </c>
      <c r="E3312"/>
    </row>
    <row r="3313" spans="1:5">
      <c r="A3313" s="9" t="s">
        <v>1185</v>
      </c>
      <c r="C3313" s="10" t="str">
        <f t="shared" si="51"/>
        <v>I - UZ Arts Ltd</v>
      </c>
      <c r="E3313"/>
    </row>
    <row r="3314" spans="1:5">
      <c r="A3314" s="9" t="s">
        <v>2024</v>
      </c>
      <c r="C3314" s="10" t="str">
        <f t="shared" si="51"/>
        <v>I - Vagabond Voices Publishing Ltd</v>
      </c>
      <c r="E3314"/>
    </row>
    <row r="3315" spans="1:5">
      <c r="A3315" s="9" t="s">
        <v>6056</v>
      </c>
      <c r="C3315" s="10" t="str">
        <f t="shared" si="51"/>
        <v>I - Valentina Bonizzi</v>
      </c>
      <c r="E3315"/>
    </row>
    <row r="3316" spans="1:5">
      <c r="A3316" s="48" t="s">
        <v>6466</v>
      </c>
      <c r="C3316" s="10" t="str">
        <f t="shared" si="51"/>
        <v>I - Vanilla Ink</v>
      </c>
      <c r="E3316"/>
    </row>
    <row r="3317" spans="1:5">
      <c r="A3317" s="48" t="s">
        <v>521</v>
      </c>
      <c r="B3317" s="7" t="s">
        <v>2793</v>
      </c>
      <c r="C3317" s="10" t="str">
        <f t="shared" si="51"/>
        <v>I - Vanishing Point Theatre Company</v>
      </c>
      <c r="E3317"/>
    </row>
    <row r="3318" spans="1:5">
      <c r="A3318" s="9" t="s">
        <v>1607</v>
      </c>
      <c r="B3318" s="7" t="s">
        <v>2793</v>
      </c>
      <c r="C3318" s="10" t="str">
        <f t="shared" si="51"/>
        <v>I - Vanishing Point Theatre Company</v>
      </c>
      <c r="E3318"/>
    </row>
    <row r="3319" spans="1:5">
      <c r="A3319" s="9" t="s">
        <v>784</v>
      </c>
      <c r="C3319" s="10" t="str">
        <f t="shared" si="51"/>
        <v>I - Verden Studios</v>
      </c>
      <c r="E3319"/>
    </row>
    <row r="3320" spans="1:5">
      <c r="A3320" s="9" t="s">
        <v>1749</v>
      </c>
      <c r="C3320" s="10" t="str">
        <f t="shared" si="51"/>
        <v>I - VERSeFest</v>
      </c>
      <c r="E3320"/>
    </row>
    <row r="3321" spans="1:5">
      <c r="A3321" s="9" t="s">
        <v>2401</v>
      </c>
      <c r="C3321" s="10" t="str">
        <f t="shared" si="51"/>
        <v>I - Vertigo Films</v>
      </c>
      <c r="E3321"/>
    </row>
    <row r="3322" spans="1:5">
      <c r="A3322" s="9" t="s">
        <v>689</v>
      </c>
      <c r="C3322" s="10" t="str">
        <f t="shared" si="51"/>
        <v>I - Victoria Beesley</v>
      </c>
      <c r="E3322"/>
    </row>
    <row r="3323" spans="1:5">
      <c r="A3323" s="9" t="s">
        <v>6723</v>
      </c>
      <c r="C3323" s="10" t="str">
        <f t="shared" si="51"/>
        <v>I - Victoria Fleck</v>
      </c>
      <c r="E3323"/>
    </row>
    <row r="3324" spans="1:5">
      <c r="A3324" s="48" t="s">
        <v>6217</v>
      </c>
      <c r="C3324" s="10" t="str">
        <f t="shared" si="51"/>
        <v>I - Vikki McCraw</v>
      </c>
      <c r="E3324"/>
    </row>
    <row r="3325" spans="1:5">
      <c r="A3325" s="48" t="s">
        <v>2712</v>
      </c>
      <c r="C3325" s="10" t="str">
        <f t="shared" si="51"/>
        <v>I - Virtual Staff College Plus Ltd</v>
      </c>
      <c r="E3325"/>
    </row>
    <row r="3326" spans="1:5">
      <c r="A3326" s="9" t="s">
        <v>522</v>
      </c>
      <c r="B3326" s="7" t="s">
        <v>523</v>
      </c>
      <c r="C3326" s="10" t="str">
        <f t="shared" si="51"/>
        <v>I - Visible Fictions Theatre Company</v>
      </c>
      <c r="E3326"/>
    </row>
    <row r="3327" spans="1:5">
      <c r="A3327" s="9" t="s">
        <v>523</v>
      </c>
      <c r="C3327" s="10" t="str">
        <f t="shared" si="51"/>
        <v>I - Visible Fictions Theatre Company</v>
      </c>
      <c r="E3327"/>
    </row>
    <row r="3328" spans="1:5">
      <c r="A3328" s="9" t="s">
        <v>6966</v>
      </c>
      <c r="C3328" s="10" t="str">
        <f t="shared" si="51"/>
        <v>I - Visible Ink</v>
      </c>
      <c r="E3328"/>
    </row>
    <row r="3329" spans="1:5">
      <c r="A3329" s="48" t="s">
        <v>524</v>
      </c>
      <c r="B3329" s="7" t="s">
        <v>525</v>
      </c>
      <c r="C3329" s="10" t="str">
        <f t="shared" si="51"/>
        <v>I - Vision Mechanics Ltd</v>
      </c>
      <c r="E3329"/>
    </row>
    <row r="3330" spans="1:5">
      <c r="A3330" s="9" t="s">
        <v>525</v>
      </c>
      <c r="C3330" s="10" t="str">
        <f t="shared" si="51"/>
        <v>I - Vision Mechanics Ltd</v>
      </c>
      <c r="E3330"/>
    </row>
    <row r="3331" spans="1:5">
      <c r="A3331" s="9" t="s">
        <v>804</v>
      </c>
      <c r="C3331" s="10" t="str">
        <f t="shared" ref="C3331:C3394" si="52">IF(LEN(TRIM(CLEAN($B:$B)))&gt;0,TRIM(CLEAN($B:$B)),TRIM(CLEAN($A:$A)))</f>
        <v>I - Visiting Arts</v>
      </c>
      <c r="E3331"/>
    </row>
    <row r="3332" spans="1:5">
      <c r="A3332" s="9" t="s">
        <v>691</v>
      </c>
      <c r="C3332" s="10" t="str">
        <f t="shared" si="52"/>
        <v>I - Visual Arts &amp; Crafts / Falkirk Community Trust</v>
      </c>
      <c r="E3332"/>
    </row>
    <row r="3333" spans="1:5">
      <c r="A3333" s="9" t="s">
        <v>1927</v>
      </c>
      <c r="C3333" s="10" t="str">
        <f t="shared" si="52"/>
        <v>I - VOCAL</v>
      </c>
      <c r="E3333"/>
    </row>
    <row r="3334" spans="1:5">
      <c r="A3334" s="9" t="s">
        <v>715</v>
      </c>
      <c r="C3334" s="10" t="str">
        <f t="shared" si="52"/>
        <v>I - Vocali3e</v>
      </c>
      <c r="E3334"/>
    </row>
    <row r="3335" spans="1:5">
      <c r="A3335" s="9" t="s">
        <v>526</v>
      </c>
      <c r="C3335" s="10" t="str">
        <f t="shared" si="52"/>
        <v>I - Voice of My Own</v>
      </c>
      <c r="E3335"/>
    </row>
    <row r="3336" spans="1:5">
      <c r="A3336" s="9" t="s">
        <v>2700</v>
      </c>
      <c r="C3336" s="10" t="str">
        <f t="shared" si="52"/>
        <v>I - Voluntary Action Barra &amp; Vatersay</v>
      </c>
      <c r="E3336"/>
    </row>
    <row r="3337" spans="1:5">
      <c r="A3337" s="9" t="s">
        <v>527</v>
      </c>
      <c r="C3337" s="10" t="str">
        <f t="shared" si="52"/>
        <v>I - Voluntary Arts Scotland</v>
      </c>
      <c r="E3337"/>
    </row>
    <row r="3338" spans="1:5">
      <c r="A3338" s="9" t="s">
        <v>528</v>
      </c>
      <c r="C3338" s="10" t="str">
        <f t="shared" si="52"/>
        <v>I - Vox Motus</v>
      </c>
      <c r="E3338"/>
    </row>
    <row r="3339" spans="1:5">
      <c r="A3339" s="9" t="s">
        <v>690</v>
      </c>
      <c r="C3339" s="10" t="str">
        <f t="shared" si="52"/>
        <v>I - Vusal Arts</v>
      </c>
      <c r="E3339"/>
    </row>
    <row r="3340" spans="1:5">
      <c r="A3340" s="9" t="s">
        <v>529</v>
      </c>
      <c r="C3340" s="10" t="str">
        <f t="shared" si="52"/>
        <v>I - Warp Films Limited</v>
      </c>
      <c r="E3340"/>
    </row>
    <row r="3341" spans="1:5">
      <c r="A3341" s="9" t="s">
        <v>1819</v>
      </c>
      <c r="C3341" s="10" t="str">
        <f t="shared" si="52"/>
        <v>I - Washington Irving</v>
      </c>
      <c r="E3341"/>
    </row>
    <row r="3342" spans="1:5">
      <c r="A3342" s="9" t="s">
        <v>2517</v>
      </c>
      <c r="B3342" s="7" t="s">
        <v>2039</v>
      </c>
      <c r="C3342" s="10" t="str">
        <f t="shared" si="52"/>
        <v>I - WASPS Artist's Studios Ltd</v>
      </c>
      <c r="E3342"/>
    </row>
    <row r="3343" spans="1:5">
      <c r="A3343" s="9" t="s">
        <v>2039</v>
      </c>
      <c r="C3343" s="10" t="str">
        <f t="shared" si="52"/>
        <v>I - WASPS Artist's Studios Ltd</v>
      </c>
      <c r="E3343"/>
    </row>
    <row r="3344" spans="1:5">
      <c r="A3344" s="9" t="s">
        <v>1357</v>
      </c>
      <c r="B3344" s="7" t="s">
        <v>2039</v>
      </c>
      <c r="C3344" s="10" t="str">
        <f t="shared" si="52"/>
        <v>I - WASPS Artist's Studios Ltd</v>
      </c>
      <c r="E3344"/>
    </row>
    <row r="3345" spans="1:5">
      <c r="A3345" s="9" t="s">
        <v>1259</v>
      </c>
      <c r="C3345" s="10" t="str">
        <f t="shared" si="52"/>
        <v>I - Waterbaby Dance Limted</v>
      </c>
      <c r="E3345"/>
    </row>
    <row r="3346" spans="1:5">
      <c r="A3346" s="9" t="s">
        <v>6241</v>
      </c>
      <c r="C3346" s="10" t="str">
        <f t="shared" si="52"/>
        <v>I - Watercolour Music</v>
      </c>
      <c r="E3346"/>
    </row>
    <row r="3347" spans="1:5">
      <c r="A3347" s="48" t="s">
        <v>530</v>
      </c>
      <c r="C3347" s="10" t="str">
        <f t="shared" si="52"/>
        <v>I - Wave Particle Ltd (Peter McCaughey)</v>
      </c>
      <c r="E3347"/>
    </row>
    <row r="3348" spans="1:5">
      <c r="A3348" s="9" t="s">
        <v>6499</v>
      </c>
      <c r="C3348" s="10" t="str">
        <f t="shared" si="52"/>
        <v>I - Waverley Care</v>
      </c>
      <c r="E3348"/>
    </row>
    <row r="3349" spans="1:5">
      <c r="A3349" s="48" t="s">
        <v>531</v>
      </c>
      <c r="C3349" s="10" t="str">
        <f t="shared" si="52"/>
        <v>I - We Are Panel</v>
      </c>
      <c r="E3349"/>
    </row>
    <row r="3350" spans="1:5">
      <c r="A3350" s="9" t="s">
        <v>785</v>
      </c>
      <c r="B3350" s="7" t="s">
        <v>532</v>
      </c>
      <c r="C3350" s="10" t="str">
        <f t="shared" si="52"/>
        <v>I - Wee Stories Theatre for Children</v>
      </c>
      <c r="E3350"/>
    </row>
    <row r="3351" spans="1:5">
      <c r="A3351" s="9" t="s">
        <v>2550</v>
      </c>
      <c r="B3351" s="7" t="s">
        <v>532</v>
      </c>
      <c r="C3351" s="10" t="str">
        <f t="shared" si="52"/>
        <v>I - Wee Stories Theatre for Children</v>
      </c>
      <c r="E3351"/>
    </row>
    <row r="3352" spans="1:5">
      <c r="A3352" s="9" t="s">
        <v>532</v>
      </c>
      <c r="B3352" s="7" t="s">
        <v>532</v>
      </c>
      <c r="C3352" s="10" t="str">
        <f t="shared" si="52"/>
        <v>I - Wee Stories Theatre for Children</v>
      </c>
      <c r="E3352"/>
    </row>
    <row r="3353" spans="1:5">
      <c r="A3353" s="9" t="s">
        <v>1646</v>
      </c>
      <c r="C3353" s="10" t="str">
        <f t="shared" si="52"/>
        <v>I - Wee Studio</v>
      </c>
      <c r="E3353"/>
    </row>
    <row r="3354" spans="1:5">
      <c r="A3354" s="9" t="s">
        <v>614</v>
      </c>
      <c r="C3354" s="10" t="str">
        <f t="shared" si="52"/>
        <v>I - Welcome Home</v>
      </c>
      <c r="E3354"/>
    </row>
    <row r="3355" spans="1:5">
      <c r="A3355" s="9" t="s">
        <v>6993</v>
      </c>
      <c r="C3355" s="10" t="str">
        <f t="shared" si="52"/>
        <v>I - Wellington Films</v>
      </c>
      <c r="E3355"/>
    </row>
    <row r="3356" spans="1:5">
      <c r="A3356" s="48" t="s">
        <v>17474</v>
      </c>
      <c r="C3356" s="10" t="str">
        <f t="shared" si="52"/>
        <v>I - Wellington Films Ltd</v>
      </c>
    </row>
    <row r="3357" spans="1:5">
      <c r="A3357" s="50" t="s">
        <v>17443</v>
      </c>
      <c r="C3357" s="10" t="str">
        <f t="shared" si="52"/>
        <v>I - Wellpark Scotland Ltd</v>
      </c>
    </row>
    <row r="3358" spans="1:5">
      <c r="A3358" s="50" t="s">
        <v>6848</v>
      </c>
      <c r="C3358" s="10" t="str">
        <f t="shared" si="52"/>
        <v>I - Wendy McMurdo</v>
      </c>
      <c r="E3358"/>
    </row>
    <row r="3359" spans="1:5">
      <c r="A3359" s="48" t="s">
        <v>6532</v>
      </c>
      <c r="C3359" s="10" t="str">
        <f t="shared" si="52"/>
        <v>I - WeÔÇÖre Only Afraid of NYC</v>
      </c>
      <c r="E3359"/>
    </row>
    <row r="3360" spans="1:5">
      <c r="A3360" s="48" t="s">
        <v>2260</v>
      </c>
      <c r="C3360" s="10" t="str">
        <f t="shared" si="52"/>
        <v>I - West Coast Arts (Alasdair Wright)</v>
      </c>
      <c r="E3360"/>
    </row>
    <row r="3361" spans="1:5">
      <c r="A3361" s="9" t="s">
        <v>17694</v>
      </c>
      <c r="C3361" s="10" t="str">
        <f t="shared" si="52"/>
        <v>I - West Coast Arts (SCIO)</v>
      </c>
    </row>
    <row r="3362" spans="1:5">
      <c r="A3362" s="50" t="s">
        <v>533</v>
      </c>
      <c r="C3362" s="10" t="str">
        <f t="shared" si="52"/>
        <v>I - West Dunbartonshire Council</v>
      </c>
      <c r="E3362"/>
    </row>
    <row r="3363" spans="1:5">
      <c r="A3363" s="9" t="s">
        <v>1855</v>
      </c>
      <c r="C3363" s="10" t="str">
        <f t="shared" si="52"/>
        <v>I - West Dunbartonshire Libraries</v>
      </c>
      <c r="E3363"/>
    </row>
    <row r="3364" spans="1:5">
      <c r="A3364" s="9" t="s">
        <v>1939</v>
      </c>
      <c r="C3364" s="10" t="str">
        <f t="shared" si="52"/>
        <v>I - West End Festival</v>
      </c>
      <c r="E3364"/>
    </row>
    <row r="3365" spans="1:5">
      <c r="A3365" s="9" t="s">
        <v>534</v>
      </c>
      <c r="C3365" s="10" t="str">
        <f t="shared" si="52"/>
        <v>I - West Kilbride Community Inititive Ltd (Craft Town S</v>
      </c>
      <c r="E3365"/>
    </row>
    <row r="3366" spans="1:5">
      <c r="A3366" s="9" t="s">
        <v>535</v>
      </c>
      <c r="C3366" s="10" t="str">
        <f t="shared" si="52"/>
        <v>I - West Lothian Council</v>
      </c>
      <c r="E3366"/>
    </row>
    <row r="3367" spans="1:5">
      <c r="A3367" s="9" t="s">
        <v>17247</v>
      </c>
      <c r="C3367" s="10" t="str">
        <f t="shared" si="52"/>
        <v>I - WestEnd Films Production Limited (Blackbird)</v>
      </c>
    </row>
    <row r="3368" spans="1:5">
      <c r="A3368" s="50" t="s">
        <v>6107</v>
      </c>
      <c r="B3368" s="7" t="s">
        <v>266</v>
      </c>
      <c r="C3368" s="10" t="str">
        <f t="shared" si="52"/>
        <v>I - Iron Oxide</v>
      </c>
      <c r="E3368"/>
    </row>
    <row r="3369" spans="1:5">
      <c r="A3369" s="48" t="s">
        <v>536</v>
      </c>
      <c r="B3369" s="7" t="s">
        <v>537</v>
      </c>
      <c r="C3369" s="10" t="str">
        <f t="shared" si="52"/>
        <v>I - Whale Arts Agency</v>
      </c>
      <c r="E3369"/>
    </row>
    <row r="3370" spans="1:5">
      <c r="A3370" s="9" t="s">
        <v>537</v>
      </c>
      <c r="C3370" s="10" t="str">
        <f t="shared" si="52"/>
        <v>I - Whale Arts Agency</v>
      </c>
      <c r="E3370"/>
    </row>
    <row r="3371" spans="1:5">
      <c r="A3371" s="9" t="s">
        <v>1961</v>
      </c>
      <c r="C3371" s="10" t="str">
        <f t="shared" si="52"/>
        <v>I - What We Did On Our Holiday</v>
      </c>
      <c r="E3371"/>
    </row>
    <row r="3372" spans="1:5">
      <c r="A3372" s="9" t="s">
        <v>538</v>
      </c>
      <c r="B3372" s="7" t="s">
        <v>1961</v>
      </c>
      <c r="C3372" s="10" t="str">
        <f t="shared" si="52"/>
        <v>I - What We Did On Our Holiday</v>
      </c>
      <c r="E3372"/>
    </row>
    <row r="3373" spans="1:5">
      <c r="A3373" s="9" t="s">
        <v>16852</v>
      </c>
      <c r="C3373" s="10" t="str">
        <f t="shared" si="52"/>
        <v>I - Whitburn Youth Band</v>
      </c>
    </row>
    <row r="3374" spans="1:5">
      <c r="A3374" s="50" t="s">
        <v>1928</v>
      </c>
      <c r="C3374" s="10" t="str">
        <f t="shared" si="52"/>
        <v>I - Wide Open</v>
      </c>
      <c r="E3374"/>
    </row>
    <row r="3375" spans="1:5">
      <c r="A3375" s="9" t="s">
        <v>539</v>
      </c>
      <c r="B3375" s="7" t="s">
        <v>1928</v>
      </c>
      <c r="C3375" s="10" t="str">
        <f t="shared" si="52"/>
        <v>I - Wide Open</v>
      </c>
      <c r="E3375"/>
    </row>
    <row r="3376" spans="1:5">
      <c r="A3376" s="9" t="s">
        <v>16811</v>
      </c>
      <c r="C3376" s="10" t="str">
        <f t="shared" si="52"/>
        <v>I - Wigton Festival Company</v>
      </c>
    </row>
    <row r="3377" spans="1:5">
      <c r="A3377" s="50" t="s">
        <v>1786</v>
      </c>
      <c r="B3377" s="7" t="s">
        <v>1519</v>
      </c>
      <c r="C3377" s="10" t="str">
        <f t="shared" si="52"/>
        <v>I - Wigtown Festival Company</v>
      </c>
      <c r="E3377"/>
    </row>
    <row r="3378" spans="1:5">
      <c r="A3378" s="9" t="s">
        <v>540</v>
      </c>
      <c r="B3378" s="7" t="s">
        <v>1519</v>
      </c>
      <c r="C3378" s="10" t="str">
        <f t="shared" si="52"/>
        <v>I - Wigtown Festival Company</v>
      </c>
      <c r="E3378"/>
    </row>
    <row r="3379" spans="1:5">
      <c r="A3379" s="9" t="s">
        <v>1519</v>
      </c>
      <c r="C3379" s="10" t="str">
        <f t="shared" si="52"/>
        <v>I - Wigtown Festival Company</v>
      </c>
      <c r="E3379"/>
    </row>
    <row r="3380" spans="1:5">
      <c r="A3380" s="9" t="s">
        <v>2362</v>
      </c>
      <c r="C3380" s="10" t="str">
        <f t="shared" si="52"/>
        <v>I - Wild At Art</v>
      </c>
      <c r="E3380"/>
    </row>
    <row r="3381" spans="1:5">
      <c r="A3381" s="9" t="s">
        <v>1820</v>
      </c>
      <c r="C3381" s="10" t="str">
        <f t="shared" si="52"/>
        <v>I - Wild Biscuit</v>
      </c>
      <c r="E3381"/>
    </row>
    <row r="3382" spans="1:5">
      <c r="A3382" s="9" t="s">
        <v>6605</v>
      </c>
      <c r="C3382" s="10" t="str">
        <f t="shared" si="52"/>
        <v>I - Wildbird Ltd</v>
      </c>
      <c r="E3382"/>
    </row>
    <row r="3383" spans="1:5">
      <c r="A3383" s="48" t="s">
        <v>6658</v>
      </c>
      <c r="C3383" s="10" t="str">
        <f t="shared" si="52"/>
        <v>I - Will Morris</v>
      </c>
      <c r="E3383"/>
    </row>
    <row r="3384" spans="1:5">
      <c r="A3384" s="48" t="s">
        <v>6338</v>
      </c>
      <c r="C3384" s="10" t="str">
        <f t="shared" si="52"/>
        <v>I - William Lancashire</v>
      </c>
      <c r="E3384"/>
    </row>
    <row r="3385" spans="1:5">
      <c r="A3385" s="48" t="s">
        <v>1405</v>
      </c>
      <c r="C3385" s="10" t="str">
        <f t="shared" si="52"/>
        <v>I - William Letford</v>
      </c>
      <c r="E3385"/>
    </row>
    <row r="3386" spans="1:5">
      <c r="A3386" s="9" t="s">
        <v>5938</v>
      </c>
      <c r="C3386" s="10" t="str">
        <f t="shared" si="52"/>
        <v>I - William Wells</v>
      </c>
      <c r="E3386"/>
    </row>
    <row r="3387" spans="1:5">
      <c r="A3387" s="48" t="s">
        <v>17543</v>
      </c>
      <c r="C3387" s="10" t="str">
        <f t="shared" si="52"/>
        <v>I - Wilma Smith</v>
      </c>
    </row>
    <row r="3388" spans="1:5">
      <c r="A3388" s="50" t="s">
        <v>1526</v>
      </c>
      <c r="C3388" s="10" t="str">
        <f t="shared" si="52"/>
        <v>I - Wilson Macduff</v>
      </c>
      <c r="E3388"/>
    </row>
    <row r="3389" spans="1:5">
      <c r="A3389" s="9" t="s">
        <v>1647</v>
      </c>
      <c r="C3389" s="10" t="str">
        <f t="shared" si="52"/>
        <v>I - Withered Hand</v>
      </c>
      <c r="E3389"/>
    </row>
    <row r="3390" spans="1:5">
      <c r="A3390" s="9" t="s">
        <v>541</v>
      </c>
      <c r="B3390" s="7" t="s">
        <v>543</v>
      </c>
      <c r="C3390" s="10" t="str">
        <f t="shared" si="52"/>
        <v>I - Woodend Arts Ltd</v>
      </c>
      <c r="E3390"/>
    </row>
    <row r="3391" spans="1:5">
      <c r="A3391" s="9" t="s">
        <v>542</v>
      </c>
      <c r="B3391" s="7" t="s">
        <v>543</v>
      </c>
      <c r="C3391" s="10" t="str">
        <f t="shared" si="52"/>
        <v>I - Woodend Arts Ltd</v>
      </c>
      <c r="E3391"/>
    </row>
    <row r="3392" spans="1:5">
      <c r="A3392" s="9" t="s">
        <v>543</v>
      </c>
      <c r="C3392" s="10" t="str">
        <f t="shared" si="52"/>
        <v>I - Woodend Arts Ltd</v>
      </c>
      <c r="E3392"/>
    </row>
    <row r="3393" spans="1:5">
      <c r="A3393" s="9" t="s">
        <v>1509</v>
      </c>
      <c r="C3393" s="10" t="str">
        <f t="shared" si="52"/>
        <v>I - Woodford Folk Festival</v>
      </c>
      <c r="E3393"/>
    </row>
    <row r="3394" spans="1:5">
      <c r="A3394" s="9" t="s">
        <v>2306</v>
      </c>
      <c r="C3394" s="10" t="str">
        <f t="shared" si="52"/>
        <v>I - Word Power Arts</v>
      </c>
      <c r="E3394"/>
    </row>
    <row r="3395" spans="1:5">
      <c r="A3395" s="9" t="s">
        <v>5924</v>
      </c>
      <c r="C3395" s="10" t="str">
        <f t="shared" ref="C3395:C3458" si="53">IF(LEN(TRIM(CLEAN($B:$B)))&gt;0,TRIM(CLEAN($B:$B)),TRIM(CLEAN($A:$A)))</f>
        <v>I - Y Sort it</v>
      </c>
      <c r="E3395"/>
    </row>
    <row r="3396" spans="1:5">
      <c r="A3396" s="48" t="s">
        <v>6866</v>
      </c>
      <c r="C3396" s="10" t="str">
        <f t="shared" si="53"/>
        <v>I - Yann Seznec</v>
      </c>
      <c r="E3396"/>
    </row>
    <row r="3397" spans="1:5">
      <c r="A3397" s="48" t="s">
        <v>544</v>
      </c>
      <c r="C3397" s="10" t="str">
        <f t="shared" si="53"/>
        <v>I - YES Arts Festival</v>
      </c>
      <c r="E3397"/>
    </row>
    <row r="3398" spans="1:5">
      <c r="A3398" s="9" t="s">
        <v>6231</v>
      </c>
      <c r="C3398" s="10" t="str">
        <f t="shared" si="53"/>
        <v>I - Yorkhill Children's Charity</v>
      </c>
      <c r="E3398"/>
    </row>
    <row r="3399" spans="1:5">
      <c r="A3399" s="48" t="s">
        <v>1648</v>
      </c>
      <c r="C3399" s="10" t="str">
        <f t="shared" si="53"/>
        <v>I - Young Fathers</v>
      </c>
      <c r="E3399"/>
    </row>
    <row r="3400" spans="1:5">
      <c r="A3400" s="9" t="s">
        <v>545</v>
      </c>
      <c r="C3400" s="10" t="str">
        <f t="shared" si="53"/>
        <v>I - Young Films Ltd</v>
      </c>
      <c r="E3400"/>
    </row>
    <row r="3401" spans="1:5">
      <c r="A3401" s="9" t="s">
        <v>6713</v>
      </c>
      <c r="B3401" s="7" t="s">
        <v>545</v>
      </c>
      <c r="C3401" s="10" t="str">
        <f t="shared" si="53"/>
        <v>I - Young Films Ltd</v>
      </c>
      <c r="E3401"/>
    </row>
    <row r="3402" spans="1:5">
      <c r="A3402" s="48" t="s">
        <v>17109</v>
      </c>
      <c r="B3402" s="7" t="s">
        <v>545</v>
      </c>
      <c r="C3402" s="10" t="str">
        <f t="shared" si="53"/>
        <v>I - Young Films Ltd</v>
      </c>
    </row>
    <row r="3403" spans="1:5">
      <c r="A3403" s="50" t="s">
        <v>17426</v>
      </c>
      <c r="B3403" s="7" t="s">
        <v>545</v>
      </c>
      <c r="C3403" s="10" t="str">
        <f t="shared" si="53"/>
        <v>I - Young Films Ltd</v>
      </c>
    </row>
    <row r="3404" spans="1:5">
      <c r="A3404" s="50" t="s">
        <v>546</v>
      </c>
      <c r="B3404" s="7" t="s">
        <v>545</v>
      </c>
      <c r="C3404" s="10" t="str">
        <f t="shared" si="53"/>
        <v>I - Young Films Ltd</v>
      </c>
      <c r="E3404"/>
    </row>
    <row r="3405" spans="1:5">
      <c r="A3405" s="9" t="s">
        <v>547</v>
      </c>
      <c r="C3405" s="10" t="str">
        <f t="shared" si="53"/>
        <v>I - Young Scot</v>
      </c>
      <c r="E3405"/>
    </row>
    <row r="3406" spans="1:5">
      <c r="A3406" s="9" t="s">
        <v>548</v>
      </c>
      <c r="C3406" s="10" t="str">
        <f t="shared" si="53"/>
        <v>I - Youth Connections</v>
      </c>
      <c r="E3406"/>
    </row>
    <row r="3407" spans="1:5">
      <c r="A3407" s="9" t="s">
        <v>16793</v>
      </c>
      <c r="C3407" s="10" t="str">
        <f t="shared" si="53"/>
        <v>I - Youth Highland</v>
      </c>
    </row>
    <row r="3408" spans="1:5">
      <c r="A3408" s="50" t="s">
        <v>2220</v>
      </c>
      <c r="C3408" s="10" t="str">
        <f t="shared" si="53"/>
        <v>I - Youth Music Theatre UK</v>
      </c>
      <c r="E3408"/>
    </row>
    <row r="3409" spans="1:5">
      <c r="A3409" s="9" t="s">
        <v>2462</v>
      </c>
      <c r="C3409" s="10" t="str">
        <f t="shared" si="53"/>
        <v>I - Youth Theatre Arts Scotland</v>
      </c>
      <c r="E3409"/>
    </row>
    <row r="3410" spans="1:5">
      <c r="A3410" s="9" t="s">
        <v>549</v>
      </c>
      <c r="C3410" s="10" t="str">
        <f t="shared" si="53"/>
        <v>I - YouthLink Scotland</v>
      </c>
      <c r="E3410"/>
    </row>
    <row r="3411" spans="1:5">
      <c r="A3411" s="9" t="s">
        <v>6781</v>
      </c>
      <c r="C3411" s="10" t="str">
        <f t="shared" si="53"/>
        <v>I - Yugen Puppet Company (Alison Monaghan)</v>
      </c>
      <c r="E3411"/>
    </row>
    <row r="3412" spans="1:5">
      <c r="A3412" s="48" t="s">
        <v>6682</v>
      </c>
      <c r="C3412" s="10" t="str">
        <f t="shared" si="53"/>
        <v>I - Yusuf Azak</v>
      </c>
      <c r="E3412"/>
    </row>
    <row r="3413" spans="1:5">
      <c r="A3413" s="48" t="s">
        <v>6545</v>
      </c>
      <c r="C3413" s="10" t="str">
        <f t="shared" si="53"/>
        <v>I - Yvonne McLellan</v>
      </c>
      <c r="E3413"/>
    </row>
    <row r="3414" spans="1:5">
      <c r="A3414" s="48" t="s">
        <v>1608</v>
      </c>
      <c r="C3414" s="10" t="str">
        <f t="shared" si="53"/>
        <v>I - Yvonne Young</v>
      </c>
      <c r="E3414"/>
    </row>
    <row r="3415" spans="1:5">
      <c r="A3415" s="9" t="s">
        <v>1735</v>
      </c>
      <c r="C3415" s="10" t="str">
        <f t="shared" si="53"/>
        <v>I - z</v>
      </c>
      <c r="E3415"/>
    </row>
    <row r="3416" spans="1:5">
      <c r="A3416" s="9" t="s">
        <v>6102</v>
      </c>
      <c r="C3416" s="10" t="str">
        <f t="shared" si="53"/>
        <v>I - Zalo┼¥ba Zala</v>
      </c>
      <c r="E3416"/>
    </row>
    <row r="3417" spans="1:5">
      <c r="A3417" s="48" t="s">
        <v>1615</v>
      </c>
      <c r="C3417" s="10" t="str">
        <f t="shared" si="53"/>
        <v>I - Zam Salim</v>
      </c>
      <c r="E3417"/>
    </row>
    <row r="3418" spans="1:5">
      <c r="A3418" s="9" t="s">
        <v>550</v>
      </c>
      <c r="C3418" s="10" t="str">
        <f t="shared" si="53"/>
        <v>I - Zapcoder Limited</v>
      </c>
      <c r="E3418"/>
    </row>
    <row r="3419" spans="1:5">
      <c r="A3419" s="9" t="s">
        <v>1712</v>
      </c>
      <c r="C3419" s="10" t="str">
        <f t="shared" si="53"/>
        <v>I - Ziggy Campbell</v>
      </c>
      <c r="E3419"/>
    </row>
    <row r="3420" spans="1:5">
      <c r="A3420" s="9" t="s">
        <v>6601</v>
      </c>
      <c r="C3420" s="10" t="str">
        <f t="shared" si="53"/>
        <v>I - Zoe Darbyshire</v>
      </c>
      <c r="E3420"/>
    </row>
    <row r="3421" spans="1:5">
      <c r="A3421" s="48" t="s">
        <v>1147</v>
      </c>
      <c r="C3421" s="10" t="str">
        <f t="shared" si="53"/>
        <v>I - Zoe Fothergill</v>
      </c>
      <c r="E3421"/>
    </row>
    <row r="3422" spans="1:5">
      <c r="A3422" s="9" t="s">
        <v>975</v>
      </c>
      <c r="C3422" s="10" t="str">
        <f t="shared" si="53"/>
        <v>I - Zoe Williams</v>
      </c>
      <c r="E3422"/>
    </row>
    <row r="3423" spans="1:5">
      <c r="A3423" s="9" t="s">
        <v>1210</v>
      </c>
      <c r="C3423" s="10" t="str">
        <f t="shared" si="53"/>
        <v>T - 100-Indicia Training Ltd</v>
      </c>
      <c r="E3423"/>
    </row>
    <row r="3424" spans="1:5">
      <c r="A3424" s="9" t="s">
        <v>5954</v>
      </c>
      <c r="C3424" s="10" t="str">
        <f t="shared" si="53"/>
        <v>T - 1st architects</v>
      </c>
      <c r="E3424"/>
    </row>
    <row r="3425" spans="1:5">
      <c r="A3425" s="48" t="s">
        <v>554</v>
      </c>
      <c r="C3425" s="10" t="str">
        <f t="shared" si="53"/>
        <v>T - 4 Consulting Ltd</v>
      </c>
      <c r="E3425"/>
    </row>
    <row r="3426" spans="1:5">
      <c r="A3426" s="9" t="s">
        <v>6300</v>
      </c>
      <c r="C3426" s="10" t="str">
        <f t="shared" si="53"/>
        <v>T - 422.tv Media Limited</v>
      </c>
      <c r="E3426"/>
    </row>
    <row r="3427" spans="1:5">
      <c r="A3427" s="48" t="s">
        <v>2456</v>
      </c>
      <c r="C3427" s="10" t="str">
        <f t="shared" si="53"/>
        <v>T - A &amp; C Coaches Ltd</v>
      </c>
      <c r="E3427"/>
    </row>
    <row r="3428" spans="1:5">
      <c r="A3428" s="9" t="s">
        <v>977</v>
      </c>
      <c r="C3428" s="10" t="str">
        <f t="shared" si="53"/>
        <v>T - A M Gray</v>
      </c>
      <c r="E3428"/>
    </row>
    <row r="3429" spans="1:5">
      <c r="A3429" s="9" t="s">
        <v>1132</v>
      </c>
      <c r="C3429" s="10" t="str">
        <f t="shared" si="53"/>
        <v>T - A N ARTISTS INFORMATION COMPANY</v>
      </c>
      <c r="E3429"/>
    </row>
    <row r="3430" spans="1:5">
      <c r="A3430" s="9" t="s">
        <v>1240</v>
      </c>
      <c r="C3430" s="10" t="str">
        <f t="shared" si="53"/>
        <v>T - Aberdeen Artfair</v>
      </c>
      <c r="E3430"/>
    </row>
    <row r="3431" spans="1:5">
      <c r="A3431" s="9" t="s">
        <v>1170</v>
      </c>
      <c r="C3431" s="10" t="str">
        <f t="shared" si="53"/>
        <v>T - Aberdeen City Council</v>
      </c>
      <c r="E3431"/>
    </row>
    <row r="3432" spans="1:5">
      <c r="A3432" s="9" t="s">
        <v>2713</v>
      </c>
      <c r="C3432" s="10" t="str">
        <f t="shared" si="53"/>
        <v>T - Aberdeen International Youth Festival</v>
      </c>
      <c r="E3432"/>
    </row>
    <row r="3433" spans="1:5">
      <c r="A3433" s="9" t="s">
        <v>976</v>
      </c>
      <c r="C3433" s="10" t="str">
        <f t="shared" si="53"/>
        <v>T - Aberdeen Performing Arts</v>
      </c>
      <c r="E3433"/>
    </row>
    <row r="3434" spans="1:5">
      <c r="A3434" s="9" t="s">
        <v>907</v>
      </c>
      <c r="B3434" s="7" t="s">
        <v>976</v>
      </c>
      <c r="C3434" s="10" t="str">
        <f t="shared" si="53"/>
        <v>T - Aberdeen Performing Arts</v>
      </c>
      <c r="E3434"/>
    </row>
    <row r="3435" spans="1:5">
      <c r="A3435" s="9" t="s">
        <v>6447</v>
      </c>
      <c r="C3435" s="10" t="str">
        <f t="shared" si="53"/>
        <v>T - Aberdeenshire Council</v>
      </c>
      <c r="E3435"/>
    </row>
    <row r="3436" spans="1:5">
      <c r="A3436" s="48" t="s">
        <v>2383</v>
      </c>
      <c r="C3436" s="10" t="str">
        <f t="shared" si="53"/>
        <v>T - AC Projects/Alternative Currents Ltd</v>
      </c>
      <c r="E3436"/>
    </row>
    <row r="3437" spans="1:5">
      <c r="A3437" s="9" t="s">
        <v>1427</v>
      </c>
      <c r="C3437" s="10" t="str">
        <f t="shared" si="53"/>
        <v>T - ACAS</v>
      </c>
      <c r="E3437"/>
    </row>
    <row r="3438" spans="1:5">
      <c r="A3438" s="9" t="s">
        <v>555</v>
      </c>
      <c r="C3438" s="10" t="str">
        <f t="shared" si="53"/>
        <v>T - Accord Consulting Ltd</v>
      </c>
      <c r="E3438"/>
    </row>
    <row r="3439" spans="1:5">
      <c r="A3439" s="9" t="s">
        <v>1186</v>
      </c>
      <c r="C3439" s="10" t="str">
        <f t="shared" si="53"/>
        <v>T - Aconite Productions Ltd</v>
      </c>
      <c r="E3439"/>
    </row>
    <row r="3440" spans="1:5">
      <c r="A3440" s="9" t="s">
        <v>615</v>
      </c>
      <c r="C3440" s="10" t="str">
        <f t="shared" si="53"/>
        <v>T - Active Events</v>
      </c>
      <c r="E3440"/>
    </row>
    <row r="3441" spans="1:5">
      <c r="A3441" s="9" t="s">
        <v>616</v>
      </c>
      <c r="B3441" s="7" t="s">
        <v>615</v>
      </c>
      <c r="C3441" s="10" t="str">
        <f t="shared" si="53"/>
        <v>T - Active Events</v>
      </c>
      <c r="E3441"/>
    </row>
    <row r="3442" spans="1:5">
      <c r="A3442" s="9" t="s">
        <v>6043</v>
      </c>
      <c r="C3442" s="10" t="str">
        <f t="shared" si="53"/>
        <v>T - Admiral Fallow</v>
      </c>
      <c r="E3442"/>
    </row>
    <row r="3443" spans="1:5">
      <c r="A3443" s="48" t="s">
        <v>2669</v>
      </c>
      <c r="C3443" s="10" t="str">
        <f t="shared" si="53"/>
        <v>T - Adonis Media Ltd</v>
      </c>
      <c r="E3443"/>
    </row>
    <row r="3444" spans="1:5">
      <c r="A3444" s="9" t="s">
        <v>16797</v>
      </c>
      <c r="C3444" s="10" t="str">
        <f t="shared" si="53"/>
        <v>T - Adrian Burns</v>
      </c>
    </row>
    <row r="3445" spans="1:5">
      <c r="A3445" s="50" t="s">
        <v>1530</v>
      </c>
      <c r="C3445" s="10" t="str">
        <f t="shared" si="53"/>
        <v>T - ADT Fire and Security PLC</v>
      </c>
      <c r="E3445"/>
    </row>
    <row r="3446" spans="1:5">
      <c r="A3446" s="9" t="s">
        <v>1299</v>
      </c>
      <c r="C3446" s="10" t="str">
        <f t="shared" si="53"/>
        <v>T - A-Ha Marketing &amp; Media Ltd</v>
      </c>
      <c r="E3446"/>
    </row>
    <row r="3447" spans="1:5">
      <c r="A3447" s="9" t="s">
        <v>16920</v>
      </c>
      <c r="C3447" s="10" t="str">
        <f t="shared" si="53"/>
        <v>T - Aidan Moesby</v>
      </c>
    </row>
    <row r="3448" spans="1:5">
      <c r="A3448" s="50" t="s">
        <v>17014</v>
      </c>
      <c r="C3448" s="10" t="str">
        <f t="shared" si="53"/>
        <v>T - Ailie Rutherford</v>
      </c>
    </row>
    <row r="3449" spans="1:5">
      <c r="A3449" s="50" t="s">
        <v>6205</v>
      </c>
      <c r="C3449" s="10" t="str">
        <f t="shared" si="53"/>
        <v>T - Aimera Limited</v>
      </c>
      <c r="E3449"/>
    </row>
    <row r="3450" spans="1:5">
      <c r="A3450" s="48" t="s">
        <v>1857</v>
      </c>
      <c r="C3450" s="10" t="str">
        <f t="shared" si="53"/>
        <v>T - Akiko Maruyama</v>
      </c>
      <c r="E3450"/>
    </row>
    <row r="3451" spans="1:5">
      <c r="A3451" s="9" t="s">
        <v>2025</v>
      </c>
      <c r="C3451" s="10" t="str">
        <f t="shared" si="53"/>
        <v>T - Alan C McLaughlin</v>
      </c>
      <c r="E3451"/>
    </row>
    <row r="3452" spans="1:5">
      <c r="A3452" s="9" t="s">
        <v>2505</v>
      </c>
      <c r="C3452" s="10" t="str">
        <f t="shared" si="53"/>
        <v>T - Alan Richardson Photography</v>
      </c>
      <c r="E3452"/>
    </row>
    <row r="3453" spans="1:5">
      <c r="A3453" s="9" t="s">
        <v>931</v>
      </c>
      <c r="C3453" s="10" t="str">
        <f t="shared" si="53"/>
        <v>T - Alarmfast Supervision Security Systems Ltd</v>
      </c>
      <c r="E3453"/>
    </row>
    <row r="3454" spans="1:5">
      <c r="A3454" s="9" t="s">
        <v>2551</v>
      </c>
      <c r="C3454" s="10" t="str">
        <f t="shared" si="53"/>
        <v>T - Alastair Snow</v>
      </c>
      <c r="E3454"/>
    </row>
    <row r="3455" spans="1:5">
      <c r="A3455" s="9" t="s">
        <v>617</v>
      </c>
      <c r="C3455" s="10" t="str">
        <f t="shared" si="53"/>
        <v>T - Alba Facilities Services Ltd</v>
      </c>
      <c r="E3455"/>
    </row>
    <row r="3456" spans="1:5">
      <c r="A3456" s="9" t="s">
        <v>6140</v>
      </c>
      <c r="C3456" s="10" t="str">
        <f t="shared" si="53"/>
        <v>T - Alex Barton</v>
      </c>
      <c r="E3456"/>
    </row>
    <row r="3457" spans="1:5">
      <c r="A3457" s="48" t="s">
        <v>908</v>
      </c>
      <c r="C3457" s="10" t="str">
        <f t="shared" si="53"/>
        <v>T - Alexandra Smith</v>
      </c>
      <c r="E3457"/>
    </row>
    <row r="3458" spans="1:5">
      <c r="A3458" s="9" t="s">
        <v>17074</v>
      </c>
      <c r="C3458" s="10" t="str">
        <f t="shared" si="53"/>
        <v>T - Alexia Holt</v>
      </c>
    </row>
    <row r="3459" spans="1:5">
      <c r="A3459" s="50" t="s">
        <v>1520</v>
      </c>
      <c r="C3459" s="10" t="str">
        <f t="shared" ref="C3459:C3522" si="54">IF(LEN(TRIM(CLEAN($B:$B)))&gt;0,TRIM(CLEAN($B:$B)),TRIM(CLEAN($A:$A)))</f>
        <v>T - Ali Jarvis</v>
      </c>
      <c r="E3459"/>
    </row>
    <row r="3460" spans="1:5">
      <c r="A3460" s="9" t="s">
        <v>1203</v>
      </c>
      <c r="C3460" s="10" t="str">
        <f t="shared" si="54"/>
        <v>T - Alison Hutcheson</v>
      </c>
      <c r="E3460"/>
    </row>
    <row r="3461" spans="1:5">
      <c r="A3461" s="9" t="s">
        <v>805</v>
      </c>
      <c r="C3461" s="10" t="str">
        <f t="shared" si="54"/>
        <v>T - Alison Young</v>
      </c>
      <c r="E3461"/>
    </row>
    <row r="3462" spans="1:5">
      <c r="A3462" s="9" t="s">
        <v>881</v>
      </c>
      <c r="C3462" s="10" t="str">
        <f t="shared" si="54"/>
        <v>T - Alistair Rutherford</v>
      </c>
      <c r="E3462"/>
    </row>
    <row r="3463" spans="1:5">
      <c r="A3463" s="9" t="s">
        <v>932</v>
      </c>
      <c r="C3463" s="10" t="str">
        <f t="shared" si="54"/>
        <v>T - Alistair Salmond (Music in Schools)</v>
      </c>
      <c r="E3463"/>
    </row>
    <row r="3464" spans="1:5">
      <c r="A3464" s="9" t="s">
        <v>6662</v>
      </c>
      <c r="C3464" s="10" t="str">
        <f t="shared" si="54"/>
        <v>T - Allan Irvine</v>
      </c>
      <c r="E3464"/>
    </row>
    <row r="3465" spans="1:5">
      <c r="A3465" s="48" t="s">
        <v>741</v>
      </c>
      <c r="C3465" s="10" t="str">
        <f t="shared" si="54"/>
        <v>T - Allan Shedlock Photography</v>
      </c>
      <c r="E3465"/>
    </row>
    <row r="3466" spans="1:5">
      <c r="A3466" s="9" t="s">
        <v>1940</v>
      </c>
      <c r="B3466" s="7" t="s">
        <v>742</v>
      </c>
      <c r="C3466" s="10" t="str">
        <f t="shared" si="54"/>
        <v>T - Allander Print Limited</v>
      </c>
      <c r="E3466"/>
    </row>
    <row r="3467" spans="1:5">
      <c r="A3467" s="9" t="s">
        <v>742</v>
      </c>
      <c r="C3467" s="10" t="str">
        <f t="shared" si="54"/>
        <v>T - Allander Print Limited</v>
      </c>
      <c r="E3467"/>
    </row>
    <row r="3468" spans="1:5">
      <c r="A3468" s="9" t="s">
        <v>1581</v>
      </c>
      <c r="C3468" s="10" t="str">
        <f t="shared" si="54"/>
        <v>T - Allison Gardner</v>
      </c>
      <c r="E3468"/>
    </row>
    <row r="3469" spans="1:5">
      <c r="A3469" s="9" t="s">
        <v>1564</v>
      </c>
      <c r="C3469" s="10" t="str">
        <f t="shared" si="54"/>
        <v>T - Allmediascotland.com Ltd</v>
      </c>
      <c r="E3469"/>
    </row>
    <row r="3470" spans="1:5">
      <c r="A3470" s="9" t="s">
        <v>16803</v>
      </c>
      <c r="C3470" s="10" t="str">
        <f t="shared" si="54"/>
        <v>T - Allo Alloa (David Chapman)</v>
      </c>
    </row>
    <row r="3471" spans="1:5">
      <c r="A3471" s="50" t="s">
        <v>1428</v>
      </c>
      <c r="B3471" s="7" t="s">
        <v>848</v>
      </c>
      <c r="C3471" s="10" t="str">
        <f t="shared" si="54"/>
        <v>T - Arts Marketing Association</v>
      </c>
      <c r="E3471"/>
    </row>
    <row r="3472" spans="1:5">
      <c r="A3472" s="9" t="s">
        <v>6733</v>
      </c>
      <c r="C3472" s="10" t="str">
        <f t="shared" si="54"/>
        <v>T - Amanda Chinn</v>
      </c>
      <c r="E3472"/>
    </row>
    <row r="3473" spans="1:5">
      <c r="A3473" s="48" t="s">
        <v>6189</v>
      </c>
      <c r="C3473" s="10" t="str">
        <f t="shared" si="54"/>
        <v>T - Amanda Game</v>
      </c>
      <c r="E3473"/>
    </row>
    <row r="3474" spans="1:5">
      <c r="A3474" s="48" t="s">
        <v>6119</v>
      </c>
      <c r="C3474" s="10" t="str">
        <f t="shared" si="54"/>
        <v>T - Amy Duncan</v>
      </c>
      <c r="E3474"/>
    </row>
    <row r="3475" spans="1:5">
      <c r="A3475" s="48" t="s">
        <v>6267</v>
      </c>
      <c r="C3475" s="10" t="str">
        <f t="shared" si="54"/>
        <v>T - An Lanntair</v>
      </c>
      <c r="E3475"/>
    </row>
    <row r="3476" spans="1:5">
      <c r="A3476" s="48" t="s">
        <v>17546</v>
      </c>
      <c r="C3476" s="10" t="str">
        <f t="shared" si="54"/>
        <v>T - An Talla Solais</v>
      </c>
    </row>
    <row r="3477" spans="1:5">
      <c r="A3477" s="50" t="s">
        <v>17030</v>
      </c>
      <c r="C3477" s="10" t="str">
        <f t="shared" si="54"/>
        <v>T - Andrea Geile</v>
      </c>
    </row>
    <row r="3478" spans="1:5">
      <c r="A3478" s="50" t="s">
        <v>1714</v>
      </c>
      <c r="C3478" s="10" t="str">
        <f t="shared" si="54"/>
        <v>T - Andrea Gibb</v>
      </c>
      <c r="E3478"/>
    </row>
    <row r="3479" spans="1:5">
      <c r="A3479" s="9" t="s">
        <v>2377</v>
      </c>
      <c r="C3479" s="10" t="str">
        <f t="shared" si="54"/>
        <v>T - Andrea Turner</v>
      </c>
      <c r="E3479"/>
    </row>
    <row r="3480" spans="1:5">
      <c r="A3480" s="9" t="s">
        <v>6141</v>
      </c>
      <c r="C3480" s="10" t="str">
        <f t="shared" si="54"/>
        <v>T - Andrew Bendel</v>
      </c>
      <c r="E3480"/>
    </row>
    <row r="3481" spans="1:5">
      <c r="A3481" s="48" t="s">
        <v>933</v>
      </c>
      <c r="C3481" s="10" t="str">
        <f t="shared" si="54"/>
        <v>T - Andrew Brown</v>
      </c>
      <c r="E3481"/>
    </row>
    <row r="3482" spans="1:5">
      <c r="A3482" s="9" t="s">
        <v>1115</v>
      </c>
      <c r="C3482" s="10" t="str">
        <f t="shared" si="54"/>
        <v>T - Andrew Wilson &amp; Sons Ltd</v>
      </c>
      <c r="E3482"/>
    </row>
    <row r="3483" spans="1:5">
      <c r="A3483" s="9" t="s">
        <v>1510</v>
      </c>
      <c r="C3483" s="10" t="str">
        <f t="shared" si="54"/>
        <v>T - Andy Wightman</v>
      </c>
      <c r="E3483"/>
    </row>
    <row r="3484" spans="1:5">
      <c r="A3484" s="9" t="s">
        <v>1385</v>
      </c>
      <c r="C3484" s="10" t="str">
        <f t="shared" si="54"/>
        <v>T - Angela Hogg</v>
      </c>
      <c r="E3484"/>
    </row>
    <row r="3485" spans="1:5">
      <c r="A3485" s="9" t="s">
        <v>847</v>
      </c>
      <c r="C3485" s="10" t="str">
        <f t="shared" si="54"/>
        <v>T - Angus Farquhar</v>
      </c>
      <c r="E3485"/>
    </row>
    <row r="3486" spans="1:5">
      <c r="A3486" s="9" t="s">
        <v>16798</v>
      </c>
      <c r="C3486" s="10" t="str">
        <f t="shared" si="54"/>
        <v>T - Ann MacKinnon</v>
      </c>
    </row>
    <row r="3487" spans="1:5">
      <c r="A3487" s="50" t="s">
        <v>6730</v>
      </c>
      <c r="C3487" s="10" t="str">
        <f t="shared" si="54"/>
        <v>T - Anna Stapleton</v>
      </c>
      <c r="E3487"/>
    </row>
    <row r="3488" spans="1:5">
      <c r="A3488" s="48" t="s">
        <v>2464</v>
      </c>
      <c r="C3488" s="10" t="str">
        <f t="shared" si="54"/>
        <v>T - Anne Murray</v>
      </c>
      <c r="E3488"/>
    </row>
    <row r="3489" spans="1:5">
      <c r="A3489" s="9" t="s">
        <v>2040</v>
      </c>
      <c r="C3489" s="10" t="str">
        <f t="shared" si="54"/>
        <v>T - Anthony Schrag</v>
      </c>
      <c r="E3489"/>
    </row>
    <row r="3490" spans="1:5">
      <c r="A3490" s="9" t="s">
        <v>17031</v>
      </c>
      <c r="C3490" s="10" t="str">
        <f t="shared" si="54"/>
        <v>T - Anthony Scrag</v>
      </c>
    </row>
    <row r="3491" spans="1:5">
      <c r="A3491" s="50" t="s">
        <v>2210</v>
      </c>
      <c r="C3491" s="10" t="str">
        <f t="shared" si="54"/>
        <v>T - Apex Hotels Ltd</v>
      </c>
      <c r="E3491"/>
    </row>
    <row r="3492" spans="1:5">
      <c r="A3492" s="9" t="s">
        <v>882</v>
      </c>
      <c r="C3492" s="10" t="str">
        <f t="shared" si="54"/>
        <v>T - Appetite Direct</v>
      </c>
      <c r="E3492"/>
    </row>
    <row r="3493" spans="1:5">
      <c r="A3493" s="9" t="s">
        <v>17093</v>
      </c>
      <c r="C3493" s="10" t="str">
        <f t="shared" si="54"/>
        <v>T - Archibald McKellar Ltd</v>
      </c>
    </row>
    <row r="3494" spans="1:5">
      <c r="A3494" s="50" t="s">
        <v>1192</v>
      </c>
      <c r="C3494" s="10" t="str">
        <f t="shared" si="54"/>
        <v>T - Argyll &amp; Bute Council</v>
      </c>
      <c r="E3494"/>
    </row>
    <row r="3495" spans="1:5">
      <c r="A3495" s="9" t="s">
        <v>2506</v>
      </c>
      <c r="C3495" s="10" t="str">
        <f t="shared" si="54"/>
        <v>T - Ariel Killick</v>
      </c>
      <c r="E3495"/>
    </row>
    <row r="3496" spans="1:5">
      <c r="A3496" s="9" t="s">
        <v>1750</v>
      </c>
      <c r="C3496" s="10" t="str">
        <f t="shared" si="54"/>
        <v>T - Arika Heavy Industries CIC</v>
      </c>
      <c r="E3496"/>
    </row>
    <row r="3497" spans="1:5">
      <c r="A3497" s="9" t="s">
        <v>743</v>
      </c>
      <c r="C3497" s="10" t="str">
        <f t="shared" si="54"/>
        <v>T - Arlen Barke</v>
      </c>
      <c r="E3497"/>
    </row>
    <row r="3498" spans="1:5">
      <c r="A3498" s="9" t="s">
        <v>618</v>
      </c>
      <c r="C3498" s="10" t="str">
        <f t="shared" si="54"/>
        <v>T - Arnold Clark Finance Ltd</v>
      </c>
      <c r="E3498"/>
    </row>
    <row r="3499" spans="1:5">
      <c r="A3499" s="9" t="s">
        <v>556</v>
      </c>
      <c r="B3499" s="7" t="s">
        <v>6623</v>
      </c>
      <c r="C3499" s="10" t="str">
        <f t="shared" si="54"/>
        <v>T - Arrivo Consulting Limited</v>
      </c>
      <c r="E3499"/>
    </row>
    <row r="3500" spans="1:5">
      <c r="A3500" s="9" t="s">
        <v>6623</v>
      </c>
      <c r="C3500" s="10" t="str">
        <f t="shared" si="54"/>
        <v>T - Arrivo Consulting Limited</v>
      </c>
      <c r="E3500"/>
    </row>
    <row r="3501" spans="1:5">
      <c r="A3501" s="48" t="s">
        <v>6206</v>
      </c>
      <c r="C3501" s="10" t="str">
        <f t="shared" si="54"/>
        <v>T - Arrowsmith Design Limited</v>
      </c>
      <c r="E3501"/>
    </row>
    <row r="3502" spans="1:5">
      <c r="A3502" s="48" t="s">
        <v>1037</v>
      </c>
      <c r="C3502" s="10" t="str">
        <f t="shared" si="54"/>
        <v>T - Art Pistol</v>
      </c>
      <c r="E3502"/>
    </row>
    <row r="3503" spans="1:5">
      <c r="A3503" s="9" t="s">
        <v>921</v>
      </c>
      <c r="C3503" s="10" t="str">
        <f t="shared" si="54"/>
        <v>T - Artem</v>
      </c>
      <c r="E3503"/>
    </row>
    <row r="3504" spans="1:5">
      <c r="A3504" s="9" t="s">
        <v>6939</v>
      </c>
      <c r="B3504" s="7" t="s">
        <v>2002</v>
      </c>
      <c r="C3504" s="10" t="str">
        <f t="shared" si="54"/>
        <v>T - Arts and Business Scotland</v>
      </c>
      <c r="E3504"/>
    </row>
    <row r="3505" spans="1:5">
      <c r="A3505" s="48" t="s">
        <v>2002</v>
      </c>
      <c r="C3505" s="10" t="str">
        <f t="shared" si="54"/>
        <v>T - Arts and Business Scotland</v>
      </c>
      <c r="E3505"/>
    </row>
    <row r="3506" spans="1:5">
      <c r="A3506" s="9" t="s">
        <v>557</v>
      </c>
      <c r="C3506" s="10" t="str">
        <f t="shared" si="54"/>
        <v>T - Arts Council England</v>
      </c>
      <c r="E3506"/>
    </row>
    <row r="3507" spans="1:5">
      <c r="A3507" s="9" t="s">
        <v>6302</v>
      </c>
      <c r="C3507" s="10" t="str">
        <f t="shared" si="54"/>
        <v>T - Arts Council of Wales</v>
      </c>
      <c r="E3507"/>
    </row>
    <row r="3508" spans="1:5">
      <c r="A3508" s="48" t="s">
        <v>558</v>
      </c>
      <c r="C3508" s="10" t="str">
        <f t="shared" si="54"/>
        <v>T - Arts Council Retirement Plan (1994)</v>
      </c>
      <c r="E3508"/>
    </row>
    <row r="3509" spans="1:5">
      <c r="A3509" s="9" t="s">
        <v>848</v>
      </c>
      <c r="C3509" s="10" t="str">
        <f t="shared" si="54"/>
        <v>T - Arts Marketing Association</v>
      </c>
      <c r="E3509"/>
    </row>
    <row r="3510" spans="1:5">
      <c r="A3510" s="9" t="s">
        <v>16985</v>
      </c>
      <c r="C3510" s="10" t="str">
        <f t="shared" si="54"/>
        <v>T - Arts Professional</v>
      </c>
    </row>
    <row r="3511" spans="1:5">
      <c r="A3511" s="50" t="s">
        <v>596</v>
      </c>
      <c r="C3511" s="10" t="str">
        <f t="shared" si="54"/>
        <v>T - Artsjobsonline Ltd</v>
      </c>
      <c r="E3511"/>
    </row>
    <row r="3512" spans="1:5">
      <c r="A3512" s="9" t="s">
        <v>16776</v>
      </c>
      <c r="C3512" s="10" t="str">
        <f t="shared" si="54"/>
        <v>T - Artupdate</v>
      </c>
    </row>
    <row r="3513" spans="1:5">
      <c r="A3513" s="50" t="s">
        <v>6041</v>
      </c>
      <c r="C3513" s="10" t="str">
        <f t="shared" si="54"/>
        <v>T - Artworkers Alliance Limited</v>
      </c>
      <c r="E3513"/>
    </row>
    <row r="3514" spans="1:5">
      <c r="A3514" s="48" t="s">
        <v>1962</v>
      </c>
      <c r="C3514" s="10" t="str">
        <f t="shared" si="54"/>
        <v>T - ASCUS Art Science Collaborative</v>
      </c>
      <c r="E3514"/>
    </row>
    <row r="3515" spans="1:5">
      <c r="A3515" s="9" t="s">
        <v>1588</v>
      </c>
      <c r="C3515" s="10" t="str">
        <f t="shared" si="54"/>
        <v>T - Ashe Hussain</v>
      </c>
      <c r="E3515"/>
    </row>
    <row r="3516" spans="1:5">
      <c r="A3516" s="9" t="s">
        <v>6663</v>
      </c>
      <c r="C3516" s="10" t="str">
        <f t="shared" si="54"/>
        <v>T - Ashley Jack</v>
      </c>
      <c r="E3516"/>
    </row>
    <row r="3517" spans="1:5">
      <c r="A3517" s="48" t="s">
        <v>16902</v>
      </c>
      <c r="C3517" s="10" t="str">
        <f t="shared" si="54"/>
        <v>T - Ashrafunneesa Hussain</v>
      </c>
    </row>
    <row r="3518" spans="1:5">
      <c r="A3518" s="50" t="s">
        <v>6268</v>
      </c>
      <c r="C3518" s="10" t="str">
        <f t="shared" si="54"/>
        <v>T - Association of British Orchestras</v>
      </c>
      <c r="E3518"/>
    </row>
    <row r="3519" spans="1:5">
      <c r="A3519" s="48" t="s">
        <v>744</v>
      </c>
      <c r="C3519" s="10" t="str">
        <f t="shared" si="54"/>
        <v>T - Aston Hotel Dumfries</v>
      </c>
      <c r="E3519"/>
    </row>
    <row r="3520" spans="1:5">
      <c r="A3520" s="9" t="s">
        <v>16897</v>
      </c>
      <c r="C3520" s="10" t="str">
        <f t="shared" si="54"/>
        <v>T - Astrid Flowers Limited</v>
      </c>
    </row>
    <row r="3521" spans="1:5">
      <c r="A3521" s="50" t="s">
        <v>1565</v>
      </c>
      <c r="C3521" s="10" t="str">
        <f t="shared" si="54"/>
        <v>T - Atlantic Edge Music Services</v>
      </c>
      <c r="E3521"/>
    </row>
    <row r="3522" spans="1:5">
      <c r="A3522" s="9" t="s">
        <v>2680</v>
      </c>
      <c r="C3522" s="10" t="str">
        <f t="shared" si="54"/>
        <v>T - ATLAS Arts</v>
      </c>
      <c r="E3522"/>
    </row>
    <row r="3523" spans="1:5">
      <c r="A3523" s="9" t="s">
        <v>6313</v>
      </c>
      <c r="C3523" s="10" t="str">
        <f t="shared" ref="C3523:C3586" si="55">IF(LEN(TRIM(CLEAN($B:$B)))&gt;0,TRIM(CLEAN($B:$B)),TRIM(CLEAN($A:$A)))</f>
        <v>T - Atos IT Services UK Limited</v>
      </c>
      <c r="E3523"/>
    </row>
    <row r="3524" spans="1:5">
      <c r="A3524" s="48" t="s">
        <v>2689</v>
      </c>
      <c r="C3524" s="10" t="str">
        <f t="shared" si="55"/>
        <v>T - Aubrey Manning</v>
      </c>
      <c r="E3524"/>
    </row>
    <row r="3525" spans="1:5">
      <c r="A3525" s="9" t="s">
        <v>6468</v>
      </c>
      <c r="C3525" s="10" t="str">
        <f t="shared" si="55"/>
        <v>T - Auchingarrich Wildlife Centre</v>
      </c>
      <c r="E3525"/>
    </row>
    <row r="3526" spans="1:5">
      <c r="A3526" s="48" t="s">
        <v>559</v>
      </c>
      <c r="C3526" s="10" t="str">
        <f t="shared" si="55"/>
        <v>T - Audit Scotland</v>
      </c>
      <c r="E3526"/>
    </row>
    <row r="3527" spans="1:5">
      <c r="A3527" s="9" t="s">
        <v>5947</v>
      </c>
      <c r="C3527" s="10" t="str">
        <f t="shared" si="55"/>
        <v>T - AVM Impact Ltd</v>
      </c>
      <c r="E3527"/>
    </row>
    <row r="3528" spans="1:5">
      <c r="A3528" s="48" t="s">
        <v>1386</v>
      </c>
      <c r="C3528" s="10" t="str">
        <f t="shared" si="55"/>
        <v>T - Avril Blamey &amp; Associates</v>
      </c>
      <c r="E3528"/>
    </row>
    <row r="3529" spans="1:5">
      <c r="A3529" s="9" t="s">
        <v>2681</v>
      </c>
      <c r="C3529" s="10" t="str">
        <f t="shared" si="55"/>
        <v>T - Awesome Merchandise Ltd</v>
      </c>
      <c r="E3529"/>
    </row>
    <row r="3530" spans="1:5">
      <c r="A3530" s="9" t="s">
        <v>6502</v>
      </c>
      <c r="C3530" s="10" t="str">
        <f t="shared" si="55"/>
        <v>T - Ayre Gaiety Partnership Ltd</v>
      </c>
      <c r="E3530"/>
    </row>
    <row r="3531" spans="1:5">
      <c r="A3531" s="48" t="s">
        <v>2620</v>
      </c>
      <c r="C3531" s="10" t="str">
        <f t="shared" si="55"/>
        <v>T - Ayrshire Private Partnership (Taste Ayrshire)</v>
      </c>
      <c r="E3531"/>
    </row>
    <row r="3532" spans="1:5">
      <c r="A3532" s="9" t="s">
        <v>2372</v>
      </c>
      <c r="C3532" s="10" t="str">
        <f t="shared" si="55"/>
        <v>T - Babu Restaurants Ltd</v>
      </c>
      <c r="E3532"/>
    </row>
    <row r="3533" spans="1:5">
      <c r="A3533" s="9" t="s">
        <v>560</v>
      </c>
      <c r="C3533" s="10" t="str">
        <f t="shared" si="55"/>
        <v>T - Badenoch &amp; Clark Limited</v>
      </c>
      <c r="E3533"/>
    </row>
    <row r="3534" spans="1:5">
      <c r="A3534" s="9" t="s">
        <v>791</v>
      </c>
      <c r="C3534" s="10" t="str">
        <f t="shared" si="55"/>
        <v>T - Bafta</v>
      </c>
      <c r="E3534"/>
    </row>
    <row r="3535" spans="1:5">
      <c r="A3535" s="9" t="s">
        <v>2590</v>
      </c>
      <c r="C3535" s="10" t="str">
        <f t="shared" si="55"/>
        <v>T - BAFTA SCOTLAND</v>
      </c>
      <c r="E3535"/>
    </row>
    <row r="3536" spans="1:5">
      <c r="A3536" s="9" t="s">
        <v>2472</v>
      </c>
      <c r="C3536" s="10" t="str">
        <f t="shared" si="55"/>
        <v>T - Baillie Gifford</v>
      </c>
      <c r="E3536"/>
    </row>
    <row r="3537" spans="1:5">
      <c r="A3537" s="9" t="s">
        <v>2473</v>
      </c>
      <c r="C3537" s="10" t="str">
        <f t="shared" si="55"/>
        <v>T - Barbara Steveni</v>
      </c>
      <c r="E3537"/>
    </row>
    <row r="3538" spans="1:5">
      <c r="A3538" s="9" t="s">
        <v>1047</v>
      </c>
      <c r="C3538" s="10" t="str">
        <f t="shared" si="55"/>
        <v>T - Barbican Centre</v>
      </c>
      <c r="E3538"/>
    </row>
    <row r="3539" spans="1:5">
      <c r="A3539" s="9" t="s">
        <v>934</v>
      </c>
      <c r="C3539" s="10" t="str">
        <f t="shared" si="55"/>
        <v>T - Barclay Price</v>
      </c>
      <c r="E3539"/>
    </row>
    <row r="3540" spans="1:5">
      <c r="A3540" s="9" t="s">
        <v>17088</v>
      </c>
      <c r="C3540" s="10" t="str">
        <f t="shared" si="55"/>
        <v>T - Barrowland Ballet</v>
      </c>
    </row>
    <row r="3541" spans="1:5">
      <c r="A3541" s="50" t="s">
        <v>16925</v>
      </c>
      <c r="C3541" s="10" t="str">
        <f t="shared" si="55"/>
        <v>T - Barry Laird</v>
      </c>
    </row>
    <row r="3542" spans="1:5">
      <c r="A3542" s="50" t="s">
        <v>5956</v>
      </c>
      <c r="C3542" s="10" t="str">
        <f t="shared" si="55"/>
        <v>T - Baseline Magazine</v>
      </c>
      <c r="E3542"/>
    </row>
    <row r="3543" spans="1:5">
      <c r="A3543" s="48" t="s">
        <v>920</v>
      </c>
      <c r="C3543" s="10" t="str">
        <f t="shared" si="55"/>
        <v>T - BBC Scotland</v>
      </c>
      <c r="E3543"/>
    </row>
    <row r="3544" spans="1:5">
      <c r="A3544" s="9" t="s">
        <v>1076</v>
      </c>
      <c r="C3544" s="10" t="str">
        <f t="shared" si="55"/>
        <v>T - Beathag Mhoireasdan</v>
      </c>
      <c r="E3544"/>
    </row>
    <row r="3545" spans="1:5">
      <c r="A3545" s="9" t="s">
        <v>884</v>
      </c>
      <c r="C3545" s="10" t="str">
        <f t="shared" si="55"/>
        <v>T - Belle Doyle</v>
      </c>
      <c r="E3545"/>
    </row>
    <row r="3546" spans="1:5">
      <c r="A3546" s="9" t="s">
        <v>5835</v>
      </c>
      <c r="C3546" s="10" t="str">
        <f t="shared" si="55"/>
        <v>T - Ben Gibson</v>
      </c>
      <c r="E3546"/>
    </row>
    <row r="3547" spans="1:5">
      <c r="A3547" s="48" t="s">
        <v>1521</v>
      </c>
      <c r="C3547" s="10" t="str">
        <f t="shared" si="55"/>
        <v>T - Benholm Group</v>
      </c>
      <c r="E3547"/>
    </row>
    <row r="3548" spans="1:5">
      <c r="A3548" s="9" t="s">
        <v>6269</v>
      </c>
      <c r="C3548" s="10" t="str">
        <f t="shared" si="55"/>
        <v>T - Benjamin Longden</v>
      </c>
      <c r="E3548"/>
    </row>
    <row r="3549" spans="1:5">
      <c r="A3549" s="48" t="s">
        <v>2159</v>
      </c>
      <c r="C3549" s="10" t="str">
        <f t="shared" si="55"/>
        <v>T - Benjamin Twist</v>
      </c>
      <c r="E3549"/>
    </row>
    <row r="3550" spans="1:5">
      <c r="A3550" s="9" t="s">
        <v>17089</v>
      </c>
      <c r="C3550" s="10" t="str">
        <f t="shared" si="55"/>
        <v>T - Beverley Syme</v>
      </c>
    </row>
    <row r="3551" spans="1:5">
      <c r="A3551" s="50" t="s">
        <v>6233</v>
      </c>
      <c r="B3551" s="7" t="s">
        <v>1116</v>
      </c>
      <c r="C3551" s="10" t="str">
        <f t="shared" si="55"/>
        <v>T - British Film Institute</v>
      </c>
      <c r="E3551"/>
    </row>
    <row r="3552" spans="1:5">
      <c r="A3552" s="48" t="s">
        <v>2066</v>
      </c>
      <c r="B3552" s="7" t="s">
        <v>1241</v>
      </c>
      <c r="C3552" s="10" t="str">
        <f t="shared" si="55"/>
        <v>T - Big Lottery Fund</v>
      </c>
      <c r="E3552"/>
    </row>
    <row r="3553" spans="1:5">
      <c r="A3553" s="9" t="s">
        <v>1241</v>
      </c>
      <c r="C3553" s="10" t="str">
        <f t="shared" si="55"/>
        <v>T - Big Lottery Fund</v>
      </c>
      <c r="E3553"/>
    </row>
    <row r="3554" spans="1:5">
      <c r="A3554" s="9" t="s">
        <v>6664</v>
      </c>
      <c r="C3554" s="10" t="str">
        <f t="shared" si="55"/>
        <v>T - Billy Keddie</v>
      </c>
      <c r="E3554"/>
    </row>
    <row r="3555" spans="1:5">
      <c r="A3555" s="48" t="s">
        <v>2378</v>
      </c>
      <c r="C3555" s="10" t="str">
        <f t="shared" si="55"/>
        <v>T - Birnam CD Ltd</v>
      </c>
      <c r="E3555"/>
    </row>
    <row r="3556" spans="1:5">
      <c r="A3556" s="9" t="s">
        <v>6091</v>
      </c>
      <c r="B3556" s="7" t="s">
        <v>2378</v>
      </c>
      <c r="C3556" s="10" t="str">
        <f t="shared" si="55"/>
        <v>T - Birnam CD Ltd</v>
      </c>
      <c r="E3556"/>
    </row>
    <row r="3557" spans="1:5">
      <c r="A3557" s="48" t="s">
        <v>17004</v>
      </c>
      <c r="C3557" s="10" t="str">
        <f t="shared" si="55"/>
        <v>T - Blanche Policy Services</v>
      </c>
    </row>
    <row r="3558" spans="1:5">
      <c r="A3558" s="50" t="s">
        <v>2438</v>
      </c>
      <c r="B3558" s="7" t="s">
        <v>17004</v>
      </c>
      <c r="C3558" s="10" t="str">
        <f t="shared" si="55"/>
        <v>T - Blanche Policy Services</v>
      </c>
      <c r="E3558"/>
    </row>
    <row r="3559" spans="1:5">
      <c r="A3559" s="9" t="s">
        <v>1929</v>
      </c>
      <c r="C3559" s="10" t="str">
        <f t="shared" si="55"/>
        <v>T - Blipfoto Ltd</v>
      </c>
      <c r="E3559"/>
    </row>
    <row r="3560" spans="1:5">
      <c r="A3560" s="9" t="s">
        <v>806</v>
      </c>
      <c r="C3560" s="10" t="str">
        <f t="shared" si="55"/>
        <v>T - Blonde Digital Ltd</v>
      </c>
      <c r="E3560"/>
    </row>
    <row r="3561" spans="1:5">
      <c r="A3561" s="9" t="s">
        <v>1324</v>
      </c>
      <c r="C3561" s="10" t="str">
        <f t="shared" si="55"/>
        <v>T - Boddam Cabs</v>
      </c>
      <c r="E3561"/>
    </row>
    <row r="3562" spans="1:5">
      <c r="A3562" s="9" t="s">
        <v>17587</v>
      </c>
      <c r="C3562" s="10" t="str">
        <f t="shared" si="55"/>
        <v>T - Bofa Stockholm Limited</v>
      </c>
    </row>
    <row r="3563" spans="1:5">
      <c r="A3563" s="50" t="s">
        <v>16878</v>
      </c>
      <c r="C3563" s="10" t="str">
        <f t="shared" si="55"/>
        <v>T - Bonnie Brae Productions</v>
      </c>
    </row>
    <row r="3564" spans="1:5">
      <c r="A3564" s="50" t="s">
        <v>2495</v>
      </c>
      <c r="C3564" s="10" t="str">
        <f t="shared" si="55"/>
        <v>T - Book Source</v>
      </c>
      <c r="E3564"/>
    </row>
    <row r="3565" spans="1:5">
      <c r="A3565" s="9" t="s">
        <v>16879</v>
      </c>
      <c r="C3565" s="10" t="str">
        <f t="shared" si="55"/>
        <v>T - Bookseller Media Limited</v>
      </c>
    </row>
    <row r="3566" spans="1:5">
      <c r="A3566" s="50" t="s">
        <v>1286</v>
      </c>
      <c r="C3566" s="10" t="str">
        <f t="shared" si="55"/>
        <v>T - Boss-Ltd</v>
      </c>
      <c r="E3566"/>
    </row>
    <row r="3567" spans="1:5">
      <c r="A3567" s="9" t="s">
        <v>6754</v>
      </c>
      <c r="C3567" s="10" t="str">
        <f t="shared" si="55"/>
        <v>T - Boudica Iona Limited</v>
      </c>
      <c r="E3567"/>
    </row>
    <row r="3568" spans="1:5">
      <c r="A3568" s="48" t="s">
        <v>1187</v>
      </c>
      <c r="C3568" s="10" t="str">
        <f t="shared" si="55"/>
        <v>T - BOUTIQUE EDITIONS LTD</v>
      </c>
      <c r="E3568"/>
    </row>
    <row r="3569" spans="1:5">
      <c r="A3569" s="9" t="s">
        <v>5812</v>
      </c>
      <c r="C3569" s="10" t="str">
        <f t="shared" si="55"/>
        <v>T - Bremner Design</v>
      </c>
      <c r="E3569"/>
    </row>
    <row r="3570" spans="1:5">
      <c r="A3570" s="9" t="s">
        <v>716</v>
      </c>
      <c r="C3570" s="10" t="str">
        <f t="shared" si="55"/>
        <v>T - Brian Maycock</v>
      </c>
      <c r="E3570"/>
    </row>
    <row r="3571" spans="1:5">
      <c r="A3571" s="9" t="s">
        <v>717</v>
      </c>
      <c r="C3571" s="10" t="str">
        <f t="shared" si="55"/>
        <v>T - Brian OhEadhra</v>
      </c>
      <c r="E3571"/>
    </row>
    <row r="3572" spans="1:5">
      <c r="A3572" s="9" t="s">
        <v>6446</v>
      </c>
      <c r="C3572" s="10" t="str">
        <f t="shared" si="55"/>
        <v>T - British Council</v>
      </c>
      <c r="E3572"/>
    </row>
    <row r="3573" spans="1:5">
      <c r="A3573" s="48" t="s">
        <v>2717</v>
      </c>
      <c r="B3573" s="7" t="s">
        <v>2802</v>
      </c>
      <c r="C3573" s="10" t="str">
        <f t="shared" si="55"/>
        <v>T - British Council, The</v>
      </c>
      <c r="E3573"/>
    </row>
    <row r="3574" spans="1:5">
      <c r="A3574" s="9" t="s">
        <v>2621</v>
      </c>
      <c r="B3574" s="7" t="s">
        <v>2802</v>
      </c>
      <c r="C3574" s="10" t="str">
        <f t="shared" si="55"/>
        <v>T - British Council, The</v>
      </c>
      <c r="E3574"/>
    </row>
    <row r="3575" spans="1:5">
      <c r="A3575" s="9" t="s">
        <v>6211</v>
      </c>
      <c r="B3575" s="7" t="s">
        <v>1116</v>
      </c>
      <c r="C3575" s="10" t="str">
        <f t="shared" si="55"/>
        <v>T - British Film Institute</v>
      </c>
      <c r="E3575"/>
    </row>
    <row r="3576" spans="1:5">
      <c r="A3576" s="48" t="s">
        <v>1116</v>
      </c>
      <c r="C3576" s="10" t="str">
        <f t="shared" si="55"/>
        <v>T - British Film Institute</v>
      </c>
      <c r="E3576"/>
    </row>
    <row r="3577" spans="1:5">
      <c r="A3577" s="9" t="s">
        <v>1593</v>
      </c>
      <c r="C3577" s="10" t="str">
        <f t="shared" si="55"/>
        <v>T - BRITISH SCREEN ADVISORY COUNCIL</v>
      </c>
      <c r="E3577"/>
    </row>
    <row r="3578" spans="1:5">
      <c r="A3578" s="9" t="s">
        <v>1013</v>
      </c>
      <c r="C3578" s="10" t="str">
        <f t="shared" si="55"/>
        <v>T - British Telecommunications Plc</v>
      </c>
      <c r="E3578"/>
    </row>
    <row r="3579" spans="1:5">
      <c r="A3579" s="9" t="s">
        <v>6200</v>
      </c>
      <c r="C3579" s="10" t="str">
        <f t="shared" si="55"/>
        <v>T - British Underground Ltd</v>
      </c>
      <c r="E3579"/>
    </row>
    <row r="3580" spans="1:5">
      <c r="A3580" s="48" t="s">
        <v>619</v>
      </c>
      <c r="C3580" s="10" t="str">
        <f t="shared" si="55"/>
        <v>T - Brown Films Ltd</v>
      </c>
      <c r="E3580"/>
    </row>
    <row r="3581" spans="1:5">
      <c r="A3581" s="9" t="s">
        <v>561</v>
      </c>
      <c r="C3581" s="10" t="str">
        <f t="shared" si="55"/>
        <v>T - BTW Shiells Limited (Landlord account)</v>
      </c>
      <c r="E3581"/>
    </row>
    <row r="3582" spans="1:5">
      <c r="A3582" s="9" t="s">
        <v>885</v>
      </c>
      <c r="C3582" s="10" t="str">
        <f t="shared" si="55"/>
        <v>T - Bupa Travel Services</v>
      </c>
      <c r="E3582"/>
    </row>
    <row r="3583" spans="1:5">
      <c r="A3583" s="9" t="s">
        <v>6021</v>
      </c>
      <c r="B3583" s="7" t="s">
        <v>2369</v>
      </c>
      <c r="C3583" s="10" t="str">
        <f t="shared" si="55"/>
        <v>T - Burness Paull LLP</v>
      </c>
      <c r="E3583"/>
    </row>
    <row r="3584" spans="1:5">
      <c r="A3584" s="48" t="s">
        <v>2369</v>
      </c>
      <c r="C3584" s="10" t="str">
        <f t="shared" si="55"/>
        <v>T - Burness Paull LLP</v>
      </c>
      <c r="E3584"/>
    </row>
    <row r="3585" spans="1:5">
      <c r="A3585" s="9" t="s">
        <v>562</v>
      </c>
      <c r="C3585" s="10" t="str">
        <f t="shared" si="55"/>
        <v>T - Burns Owens Partnership Ltd (t/a BOP Consulting)</v>
      </c>
      <c r="E3585"/>
    </row>
    <row r="3586" spans="1:5">
      <c r="A3586" s="9" t="s">
        <v>563</v>
      </c>
      <c r="B3586" s="7" t="s">
        <v>562</v>
      </c>
      <c r="C3586" s="10" t="str">
        <f t="shared" si="55"/>
        <v>T - Burns Owens Partnership Ltd (t/a BOP Consulting)</v>
      </c>
      <c r="E3586"/>
    </row>
    <row r="3587" spans="1:5">
      <c r="A3587" s="9" t="s">
        <v>718</v>
      </c>
      <c r="C3587" s="10" t="str">
        <f t="shared" ref="C3587:C3650" si="56">IF(LEN(TRIM(CLEAN($B:$B)))&gt;0,TRIM(CLEAN($B:$B)),TRIM(CLEAN($A:$A)))</f>
        <v>T - Business Stream</v>
      </c>
      <c r="E3587"/>
    </row>
    <row r="3588" spans="1:5">
      <c r="A3588" s="9" t="s">
        <v>6071</v>
      </c>
      <c r="C3588" s="10" t="str">
        <f t="shared" si="56"/>
        <v>T - CABN Arts Development (Scottish Borders)</v>
      </c>
      <c r="E3588"/>
    </row>
    <row r="3589" spans="1:5">
      <c r="A3589" s="48" t="s">
        <v>1616</v>
      </c>
      <c r="C3589" s="10" t="str">
        <f t="shared" si="56"/>
        <v>T - Cafe Pop Catering</v>
      </c>
      <c r="E3589"/>
    </row>
    <row r="3590" spans="1:5">
      <c r="A3590" s="9" t="s">
        <v>5995</v>
      </c>
      <c r="C3590" s="10" t="str">
        <f t="shared" si="56"/>
        <v>T - Caffia Coffee Group</v>
      </c>
      <c r="E3590"/>
    </row>
    <row r="3591" spans="1:5">
      <c r="A3591" s="48" t="s">
        <v>1433</v>
      </c>
      <c r="B3591" s="7" t="s">
        <v>5995</v>
      </c>
      <c r="C3591" s="10" t="str">
        <f t="shared" si="56"/>
        <v>T - Caffia Coffee Group</v>
      </c>
      <c r="E3591"/>
    </row>
    <row r="3592" spans="1:5">
      <c r="A3592" s="9" t="s">
        <v>1287</v>
      </c>
      <c r="C3592" s="10" t="str">
        <f t="shared" si="56"/>
        <v>T - Cairn String Quartet</v>
      </c>
      <c r="E3592"/>
    </row>
    <row r="3593" spans="1:5">
      <c r="A3593" s="9" t="s">
        <v>1897</v>
      </c>
      <c r="C3593" s="10" t="str">
        <f t="shared" si="56"/>
        <v>T - Cairndale Hotel &amp; Leisure Club</v>
      </c>
      <c r="E3593"/>
    </row>
    <row r="3594" spans="1:5">
      <c r="A3594" s="9" t="s">
        <v>1300</v>
      </c>
      <c r="C3594" s="10" t="str">
        <f t="shared" si="56"/>
        <v>T - Cake</v>
      </c>
      <c r="E3594"/>
    </row>
    <row r="3595" spans="1:5">
      <c r="A3595" s="9" t="s">
        <v>620</v>
      </c>
      <c r="C3595" s="10" t="str">
        <f t="shared" si="56"/>
        <v>T - Caledonian Colour Printers</v>
      </c>
      <c r="E3595"/>
    </row>
    <row r="3596" spans="1:5">
      <c r="A3596" s="9" t="s">
        <v>6218</v>
      </c>
      <c r="C3596" s="10" t="str">
        <f t="shared" si="56"/>
        <v>T - Caledonian Lock &amp; Safe Co. Ltd</v>
      </c>
      <c r="E3596"/>
    </row>
    <row r="3597" spans="1:5">
      <c r="A3597" s="48" t="s">
        <v>16907</v>
      </c>
      <c r="C3597" s="10" t="str">
        <f t="shared" si="56"/>
        <v>T - Call Print Group Limited</v>
      </c>
    </row>
    <row r="3598" spans="1:5">
      <c r="A3598" s="50" t="s">
        <v>1793</v>
      </c>
      <c r="C3598" s="10" t="str">
        <f t="shared" si="56"/>
        <v>T - Cameron Presentations Ltd</v>
      </c>
      <c r="E3598"/>
    </row>
    <row r="3599" spans="1:5">
      <c r="A3599" s="9" t="s">
        <v>1963</v>
      </c>
      <c r="C3599" s="10" t="str">
        <f t="shared" si="56"/>
        <v>T - Cameron's Photography</v>
      </c>
      <c r="E3599"/>
    </row>
    <row r="3600" spans="1:5">
      <c r="A3600" s="9" t="s">
        <v>621</v>
      </c>
      <c r="C3600" s="10" t="str">
        <f t="shared" si="56"/>
        <v>T - Can Do Recycling Ltd</v>
      </c>
      <c r="E3600"/>
    </row>
    <row r="3601" spans="1:5">
      <c r="A3601" s="9" t="s">
        <v>1077</v>
      </c>
      <c r="C3601" s="10" t="str">
        <f t="shared" si="56"/>
        <v>T - Canadian Independent Music Association</v>
      </c>
      <c r="E3601"/>
    </row>
    <row r="3602" spans="1:5">
      <c r="A3602" s="9" t="s">
        <v>2643</v>
      </c>
      <c r="C3602" s="10" t="str">
        <f t="shared" si="56"/>
        <v>T - Canan Ltd</v>
      </c>
      <c r="E3602"/>
    </row>
    <row r="3603" spans="1:5">
      <c r="A3603" s="9" t="s">
        <v>622</v>
      </c>
      <c r="C3603" s="10" t="str">
        <f t="shared" si="56"/>
        <v>T - Capita Business Services Ltd</v>
      </c>
      <c r="E3603"/>
    </row>
    <row r="3604" spans="1:5">
      <c r="A3604" s="9" t="s">
        <v>6201</v>
      </c>
      <c r="C3604" s="10" t="str">
        <f t="shared" si="56"/>
        <v>T - Capita Travel and Events</v>
      </c>
      <c r="E3604"/>
    </row>
    <row r="3605" spans="1:5">
      <c r="A3605" s="48" t="s">
        <v>6237</v>
      </c>
      <c r="C3605" s="10" t="str">
        <f t="shared" si="56"/>
        <v>T - Capital Document Solutions Limited</v>
      </c>
      <c r="E3605"/>
    </row>
    <row r="3606" spans="1:5">
      <c r="A3606" s="48" t="s">
        <v>597</v>
      </c>
      <c r="B3606" s="7" t="s">
        <v>6237</v>
      </c>
      <c r="C3606" s="10" t="str">
        <f t="shared" si="56"/>
        <v>T - Capital Document Solutions Limited</v>
      </c>
      <c r="E3606"/>
    </row>
    <row r="3607" spans="1:5">
      <c r="A3607" s="9" t="s">
        <v>2326</v>
      </c>
      <c r="C3607" s="10" t="str">
        <f t="shared" si="56"/>
        <v>T - Carnival Chaos Production Ltd</v>
      </c>
      <c r="E3607"/>
    </row>
    <row r="3608" spans="1:5">
      <c r="A3608" s="9" t="s">
        <v>5940</v>
      </c>
      <c r="C3608" s="10" t="str">
        <f t="shared" si="56"/>
        <v>T - Carol Dunbar</v>
      </c>
      <c r="E3608"/>
    </row>
    <row r="3609" spans="1:5">
      <c r="A3609" s="48" t="s">
        <v>5813</v>
      </c>
      <c r="C3609" s="10" t="str">
        <f t="shared" si="56"/>
        <v>T - Carol Main</v>
      </c>
      <c r="E3609"/>
    </row>
    <row r="3610" spans="1:5">
      <c r="A3610" s="9" t="s">
        <v>1672</v>
      </c>
      <c r="C3610" s="10" t="str">
        <f t="shared" si="56"/>
        <v>T - Caroline Bowditch</v>
      </c>
      <c r="E3610"/>
    </row>
    <row r="3611" spans="1:5">
      <c r="A3611" s="9" t="s">
        <v>2465</v>
      </c>
      <c r="C3611" s="10" t="str">
        <f t="shared" si="56"/>
        <v>T - Caroline Campbell</v>
      </c>
      <c r="E3611"/>
    </row>
    <row r="3612" spans="1:5">
      <c r="A3612" s="9" t="s">
        <v>2668</v>
      </c>
      <c r="C3612" s="10" t="str">
        <f t="shared" si="56"/>
        <v>T - Carolyn Paterson</v>
      </c>
      <c r="E3612"/>
    </row>
    <row r="3613" spans="1:5">
      <c r="A3613" s="9" t="s">
        <v>745</v>
      </c>
      <c r="C3613" s="10" t="str">
        <f t="shared" si="56"/>
        <v>T - Cascade Human Resources Ltd</v>
      </c>
      <c r="E3613"/>
    </row>
    <row r="3614" spans="1:5">
      <c r="A3614" s="9" t="s">
        <v>2521</v>
      </c>
      <c r="C3614" s="10" t="str">
        <f t="shared" si="56"/>
        <v>T - Castle Films Ltd</v>
      </c>
      <c r="E3614"/>
    </row>
    <row r="3615" spans="1:5">
      <c r="A3615" s="9" t="s">
        <v>1531</v>
      </c>
      <c r="C3615" s="10" t="str">
        <f t="shared" si="56"/>
        <v>T - Castle Gallery</v>
      </c>
      <c r="E3615"/>
    </row>
    <row r="3616" spans="1:5">
      <c r="A3616" s="9" t="s">
        <v>2622</v>
      </c>
      <c r="C3616" s="10" t="str">
        <f t="shared" si="56"/>
        <v>T - Catch The Light (Ian McDonald)</v>
      </c>
      <c r="E3616"/>
    </row>
    <row r="3617" spans="1:5">
      <c r="A3617" s="9" t="s">
        <v>1766</v>
      </c>
      <c r="C3617" s="10" t="str">
        <f t="shared" si="56"/>
        <v>T - Cathedral Leasing Limited</v>
      </c>
      <c r="E3617"/>
    </row>
    <row r="3618" spans="1:5">
      <c r="A3618" s="9" t="s">
        <v>1566</v>
      </c>
      <c r="C3618" s="10" t="str">
        <f t="shared" si="56"/>
        <v>T - Cause4 Ltd</v>
      </c>
      <c r="E3618"/>
    </row>
    <row r="3619" spans="1:5">
      <c r="A3619" s="9" t="s">
        <v>1261</v>
      </c>
      <c r="C3619" s="10" t="str">
        <f t="shared" si="56"/>
        <v>T - Cavan Convery</v>
      </c>
      <c r="E3619"/>
    </row>
    <row r="3620" spans="1:5">
      <c r="A3620" s="9" t="s">
        <v>564</v>
      </c>
      <c r="B3620" s="7" t="s">
        <v>2794</v>
      </c>
      <c r="C3620" s="10" t="str">
        <f t="shared" si="56"/>
        <v>T - CBRE Ltd</v>
      </c>
      <c r="E3620"/>
    </row>
    <row r="3621" spans="1:5">
      <c r="A3621" s="9" t="s">
        <v>565</v>
      </c>
      <c r="B3621" s="7" t="s">
        <v>2794</v>
      </c>
      <c r="C3621" s="10" t="str">
        <f t="shared" si="56"/>
        <v>T - CBRE Ltd</v>
      </c>
      <c r="E3621"/>
    </row>
    <row r="3622" spans="1:5">
      <c r="A3622" s="9" t="s">
        <v>886</v>
      </c>
      <c r="C3622" s="10" t="str">
        <f t="shared" si="56"/>
        <v>T - CCS Media Ltd</v>
      </c>
      <c r="E3622"/>
    </row>
    <row r="3623" spans="1:5">
      <c r="A3623" s="9" t="s">
        <v>789</v>
      </c>
      <c r="B3623" s="7" t="s">
        <v>849</v>
      </c>
      <c r="C3623" s="10" t="str">
        <f t="shared" si="56"/>
        <v>T - Celtic Media Festival Ltd</v>
      </c>
      <c r="E3623"/>
    </row>
    <row r="3624" spans="1:5">
      <c r="A3624" s="9" t="s">
        <v>849</v>
      </c>
      <c r="C3624" s="10" t="str">
        <f t="shared" si="56"/>
        <v>T - Celtic Media Festival Ltd</v>
      </c>
      <c r="E3624"/>
    </row>
    <row r="3625" spans="1:5">
      <c r="A3625" s="9" t="s">
        <v>1311</v>
      </c>
      <c r="B3625" s="7" t="s">
        <v>1522</v>
      </c>
      <c r="C3625" s="10" t="str">
        <f t="shared" si="56"/>
        <v>T - Central Law Training (Scotland) Ltd</v>
      </c>
      <c r="E3625"/>
    </row>
    <row r="3626" spans="1:5">
      <c r="A3626" s="9" t="s">
        <v>5929</v>
      </c>
      <c r="C3626" s="10" t="str">
        <f t="shared" si="56"/>
        <v>T - Centaur Media Plc</v>
      </c>
      <c r="E3626"/>
    </row>
    <row r="3627" spans="1:5">
      <c r="A3627" s="48" t="s">
        <v>1522</v>
      </c>
      <c r="C3627" s="10" t="str">
        <f t="shared" si="56"/>
        <v>T - Central Law Training (Scotland) Ltd</v>
      </c>
      <c r="E3627"/>
    </row>
    <row r="3628" spans="1:5">
      <c r="A3628" s="9" t="s">
        <v>2439</v>
      </c>
      <c r="C3628" s="10" t="str">
        <f t="shared" si="56"/>
        <v>T - Centre For Contemporary Arts</v>
      </c>
      <c r="E3628"/>
    </row>
    <row r="3629" spans="1:5">
      <c r="A3629" s="9" t="s">
        <v>1406</v>
      </c>
      <c r="C3629" s="10" t="str">
        <f t="shared" si="56"/>
        <v>T - Cerdd Cymru Music Wales Ltd</v>
      </c>
      <c r="E3629"/>
    </row>
    <row r="3630" spans="1:5">
      <c r="A3630" s="9" t="s">
        <v>647</v>
      </c>
      <c r="C3630" s="10" t="str">
        <f t="shared" si="56"/>
        <v>T - Changeworks Recycling Ltd</v>
      </c>
      <c r="E3630"/>
    </row>
    <row r="3631" spans="1:5">
      <c r="A3631" s="9" t="s">
        <v>16986</v>
      </c>
      <c r="C3631" s="10" t="str">
        <f t="shared" si="56"/>
        <v>T - Chapter (Cardiff) Ltd</v>
      </c>
    </row>
    <row r="3632" spans="1:5">
      <c r="A3632" s="50" t="s">
        <v>2690</v>
      </c>
      <c r="C3632" s="10" t="str">
        <f t="shared" si="56"/>
        <v>T - Charles M Stewart</v>
      </c>
      <c r="E3632"/>
    </row>
    <row r="3633" spans="1:5">
      <c r="A3633" s="9" t="s">
        <v>2682</v>
      </c>
      <c r="C3633" s="10" t="str">
        <f t="shared" si="56"/>
        <v>T - Charlotte Allan</v>
      </c>
      <c r="E3633"/>
    </row>
    <row r="3634" spans="1:5">
      <c r="A3634" s="9" t="s">
        <v>1788</v>
      </c>
      <c r="C3634" s="10" t="str">
        <f t="shared" si="56"/>
        <v>T - Charlotte Gilmore Research</v>
      </c>
      <c r="E3634"/>
    </row>
    <row r="3635" spans="1:5">
      <c r="A3635" s="9" t="s">
        <v>1328</v>
      </c>
      <c r="C3635" s="10" t="str">
        <f t="shared" si="56"/>
        <v>T - Charlotte RR Murray</v>
      </c>
      <c r="E3635"/>
    </row>
    <row r="3636" spans="1:5">
      <c r="A3636" s="9" t="s">
        <v>1594</v>
      </c>
      <c r="C3636" s="10" t="str">
        <f t="shared" si="56"/>
        <v>T - Charlotte Thorne</v>
      </c>
      <c r="E3636"/>
    </row>
    <row r="3637" spans="1:5">
      <c r="A3637" s="9" t="s">
        <v>1467</v>
      </c>
      <c r="C3637" s="10" t="str">
        <f t="shared" si="56"/>
        <v>T - Charteris Plc</v>
      </c>
      <c r="E3637"/>
    </row>
    <row r="3638" spans="1:5">
      <c r="A3638" s="9" t="s">
        <v>864</v>
      </c>
      <c r="C3638" s="10" t="str">
        <f t="shared" si="56"/>
        <v>T - Child Support Agency</v>
      </c>
      <c r="E3638"/>
    </row>
    <row r="3639" spans="1:5">
      <c r="A3639" s="9" t="s">
        <v>1767</v>
      </c>
      <c r="C3639" s="10" t="str">
        <f t="shared" si="56"/>
        <v>T - Children In Scotland</v>
      </c>
      <c r="E3639"/>
    </row>
    <row r="3640" spans="1:5">
      <c r="A3640" s="9" t="s">
        <v>623</v>
      </c>
      <c r="C3640" s="10" t="str">
        <f t="shared" si="56"/>
        <v>T - Chilli Services</v>
      </c>
      <c r="E3640"/>
    </row>
    <row r="3641" spans="1:5">
      <c r="A3641" s="9" t="s">
        <v>2113</v>
      </c>
      <c r="C3641" s="10" t="str">
        <f t="shared" si="56"/>
        <v>T - CHRIS JS WILSON</v>
      </c>
      <c r="E3641"/>
    </row>
    <row r="3642" spans="1:5">
      <c r="A3642" s="9" t="s">
        <v>6142</v>
      </c>
      <c r="C3642" s="10" t="str">
        <f t="shared" si="56"/>
        <v>T - Chris Kelly</v>
      </c>
      <c r="E3642"/>
    </row>
    <row r="3643" spans="1:5">
      <c r="A3643" s="48" t="s">
        <v>16799</v>
      </c>
      <c r="C3643" s="10" t="str">
        <f t="shared" si="56"/>
        <v>T - Christine De Luca</v>
      </c>
    </row>
    <row r="3644" spans="1:5">
      <c r="A3644" s="50" t="s">
        <v>16794</v>
      </c>
      <c r="C3644" s="10" t="str">
        <f t="shared" si="56"/>
        <v>T - Christoph Jankowski</v>
      </c>
    </row>
    <row r="3645" spans="1:5">
      <c r="A3645" s="50" t="s">
        <v>978</v>
      </c>
      <c r="C3645" s="10" t="str">
        <f t="shared" si="56"/>
        <v>T - CHRISTOPHER-ROSS</v>
      </c>
      <c r="E3645"/>
    </row>
    <row r="3646" spans="1:5">
      <c r="A3646" s="9" t="s">
        <v>16919</v>
      </c>
      <c r="C3646" s="10" t="str">
        <f t="shared" si="56"/>
        <v>T - Cinekid</v>
      </c>
    </row>
    <row r="3647" spans="1:5">
      <c r="A3647" s="50" t="s">
        <v>5925</v>
      </c>
      <c r="C3647" s="10" t="str">
        <f t="shared" si="56"/>
        <v>T - Cintas Document Management UK Ltd</v>
      </c>
      <c r="E3647"/>
    </row>
    <row r="3648" spans="1:5">
      <c r="A3648" s="48" t="s">
        <v>1301</v>
      </c>
      <c r="C3648" s="10" t="str">
        <f t="shared" si="56"/>
        <v>T - CIPFA</v>
      </c>
      <c r="E3648"/>
    </row>
    <row r="3649" spans="1:5">
      <c r="A3649" s="9" t="s">
        <v>6011</v>
      </c>
      <c r="C3649" s="10" t="str">
        <f t="shared" si="56"/>
        <v>T - CIPFA Business Limited</v>
      </c>
      <c r="E3649"/>
    </row>
    <row r="3650" spans="1:5">
      <c r="A3650" s="48" t="s">
        <v>5993</v>
      </c>
      <c r="C3650" s="10" t="str">
        <f t="shared" si="56"/>
        <v>T - CIPR Public Relations Centre</v>
      </c>
      <c r="E3650"/>
    </row>
    <row r="3651" spans="1:5">
      <c r="A3651" s="48" t="s">
        <v>1346</v>
      </c>
      <c r="C3651" s="10" t="str">
        <f t="shared" ref="C3651:C3714" si="57">IF(LEN(TRIM(CLEAN($B:$B)))&gt;0,TRIM(CLEAN($B:$B)),TRIM(CLEAN($A:$A)))</f>
        <v>T - Citizens Theatre</v>
      </c>
      <c r="E3651"/>
    </row>
    <row r="3652" spans="1:5">
      <c r="A3652" s="9" t="s">
        <v>5926</v>
      </c>
      <c r="C3652" s="10" t="str">
        <f t="shared" si="57"/>
        <v>T - City Building (Contracts) LLP</v>
      </c>
      <c r="E3652"/>
    </row>
    <row r="3653" spans="1:5">
      <c r="A3653" s="48" t="s">
        <v>1204</v>
      </c>
      <c r="C3653" s="10" t="str">
        <f t="shared" si="57"/>
        <v>T - City Cabs (Edinburgh) Ltd</v>
      </c>
      <c r="E3653"/>
    </row>
    <row r="3654" spans="1:5">
      <c r="A3654" s="9" t="s">
        <v>624</v>
      </c>
      <c r="C3654" s="10" t="str">
        <f t="shared" si="57"/>
        <v>T - City Laundry &amp; Ironing Services</v>
      </c>
      <c r="E3654"/>
    </row>
    <row r="3655" spans="1:5">
      <c r="A3655" s="9" t="s">
        <v>648</v>
      </c>
      <c r="C3655" s="10" t="str">
        <f t="shared" si="57"/>
        <v>T - CITY MILK</v>
      </c>
      <c r="E3655"/>
    </row>
    <row r="3656" spans="1:5">
      <c r="A3656" s="9" t="s">
        <v>16867</v>
      </c>
      <c r="C3656" s="10" t="str">
        <f t="shared" si="57"/>
        <v>T - City Moves</v>
      </c>
    </row>
    <row r="3657" spans="1:5">
      <c r="A3657" s="50" t="s">
        <v>793</v>
      </c>
      <c r="C3657" s="10" t="str">
        <f t="shared" si="57"/>
        <v>T - City of Edinburgh Council</v>
      </c>
      <c r="E3657"/>
    </row>
    <row r="3658" spans="1:5">
      <c r="A3658" s="9" t="s">
        <v>6360</v>
      </c>
      <c r="C3658" s="10" t="str">
        <f t="shared" si="57"/>
        <v>T - City of Edinburgh Methodist Church</v>
      </c>
      <c r="E3658"/>
    </row>
    <row r="3659" spans="1:5">
      <c r="A3659" s="48" t="s">
        <v>5948</v>
      </c>
      <c r="C3659" s="10" t="str">
        <f t="shared" si="57"/>
        <v>T - Citywide Removals</v>
      </c>
      <c r="E3659"/>
    </row>
    <row r="3660" spans="1:5">
      <c r="A3660" s="48" t="s">
        <v>6576</v>
      </c>
      <c r="C3660" s="10" t="str">
        <f t="shared" si="57"/>
        <v>T - Clair Aldington</v>
      </c>
      <c r="E3660"/>
    </row>
    <row r="3661" spans="1:5">
      <c r="A3661" s="48" t="s">
        <v>1439</v>
      </c>
      <c r="C3661" s="10" t="str">
        <f t="shared" si="57"/>
        <v>T - Claire Antrobus Consulting</v>
      </c>
      <c r="E3661"/>
    </row>
    <row r="3662" spans="1:5">
      <c r="A3662" s="9" t="s">
        <v>6349</v>
      </c>
      <c r="C3662" s="10" t="str">
        <f t="shared" si="57"/>
        <v>T - Claire Barber Consulting</v>
      </c>
      <c r="E3662"/>
    </row>
    <row r="3663" spans="1:5">
      <c r="A3663" s="48" t="s">
        <v>16830</v>
      </c>
      <c r="C3663" s="10" t="str">
        <f t="shared" si="57"/>
        <v>T - Claire Dow</v>
      </c>
    </row>
    <row r="3664" spans="1:5">
      <c r="A3664" s="50" t="s">
        <v>16779</v>
      </c>
      <c r="C3664" s="10" t="str">
        <f t="shared" si="57"/>
        <v>T - Claire Hastings</v>
      </c>
    </row>
    <row r="3665" spans="1:5">
      <c r="A3665" s="50" t="s">
        <v>17586</v>
      </c>
      <c r="C3665" s="10" t="str">
        <f t="shared" si="57"/>
        <v>T - Claire McNicol</v>
      </c>
    </row>
    <row r="3666" spans="1:5">
      <c r="A3666" s="50" t="s">
        <v>16818</v>
      </c>
      <c r="C3666" s="10" t="str">
        <f t="shared" si="57"/>
        <v>T - Claire Squires</v>
      </c>
    </row>
    <row r="3667" spans="1:5">
      <c r="A3667" s="50" t="s">
        <v>979</v>
      </c>
      <c r="C3667" s="10" t="str">
        <f t="shared" si="57"/>
        <v>T - CLARANET LIMITED</v>
      </c>
      <c r="E3667"/>
    </row>
    <row r="3668" spans="1:5">
      <c r="A3668" s="9" t="s">
        <v>2411</v>
      </c>
      <c r="C3668" s="10" t="str">
        <f t="shared" si="57"/>
        <v>T - Clare English</v>
      </c>
      <c r="E3668"/>
    </row>
    <row r="3669" spans="1:5">
      <c r="A3669" s="9" t="s">
        <v>1242</v>
      </c>
      <c r="C3669" s="10" t="str">
        <f t="shared" si="57"/>
        <v>T - Clare Fraser</v>
      </c>
      <c r="E3669"/>
    </row>
    <row r="3670" spans="1:5">
      <c r="A3670" s="9" t="s">
        <v>598</v>
      </c>
      <c r="C3670" s="10" t="str">
        <f t="shared" si="57"/>
        <v>T - Cli Gaidhlig</v>
      </c>
      <c r="E3670"/>
    </row>
    <row r="3671" spans="1:5">
      <c r="A3671" s="9" t="s">
        <v>1799</v>
      </c>
      <c r="C3671" s="10" t="str">
        <f t="shared" si="57"/>
        <v>T - Clore Leadership</v>
      </c>
      <c r="E3671"/>
    </row>
    <row r="3672" spans="1:5">
      <c r="A3672" s="9" t="s">
        <v>17090</v>
      </c>
      <c r="C3672" s="10" t="str">
        <f t="shared" si="57"/>
        <v>T - Cloud Eight Films Ltd</v>
      </c>
    </row>
    <row r="3673" spans="1:5">
      <c r="A3673" s="50" t="s">
        <v>1302</v>
      </c>
      <c r="C3673" s="10" t="str">
        <f t="shared" si="57"/>
        <v>T - Clyde Solutions Ltd</v>
      </c>
      <c r="E3673"/>
    </row>
    <row r="3674" spans="1:5">
      <c r="A3674" s="9" t="s">
        <v>16957</v>
      </c>
      <c r="C3674" s="10" t="str">
        <f t="shared" si="57"/>
        <v>T - Clydebank Films</v>
      </c>
    </row>
    <row r="3675" spans="1:5">
      <c r="A3675" s="50" t="s">
        <v>5833</v>
      </c>
      <c r="C3675" s="10" t="str">
        <f t="shared" si="57"/>
        <v>T - CMYK DIGITAL SOLUTIONS</v>
      </c>
      <c r="E3675"/>
    </row>
    <row r="3676" spans="1:5">
      <c r="A3676" s="48" t="s">
        <v>1794</v>
      </c>
      <c r="C3676" s="10" t="str">
        <f t="shared" si="57"/>
        <v>T - Colin Hattersley</v>
      </c>
      <c r="E3676"/>
    </row>
    <row r="3677" spans="1:5">
      <c r="A3677" s="9" t="s">
        <v>2623</v>
      </c>
      <c r="C3677" s="10" t="str">
        <f t="shared" si="57"/>
        <v>T - Colin Thom</v>
      </c>
      <c r="E3677"/>
    </row>
    <row r="3678" spans="1:5">
      <c r="A3678" s="9" t="s">
        <v>2291</v>
      </c>
      <c r="C3678" s="10" t="str">
        <f t="shared" si="57"/>
        <v>T - Colin Tudge</v>
      </c>
      <c r="E3678"/>
    </row>
    <row r="3679" spans="1:5">
      <c r="A3679" s="9" t="s">
        <v>6665</v>
      </c>
      <c r="C3679" s="10" t="str">
        <f t="shared" si="57"/>
        <v>T - Collective</v>
      </c>
      <c r="E3679"/>
    </row>
    <row r="3680" spans="1:5">
      <c r="A3680" s="48" t="s">
        <v>17049</v>
      </c>
      <c r="B3680" s="7" t="s">
        <v>2003</v>
      </c>
      <c r="C3680" s="10" t="str">
        <f t="shared" si="57"/>
        <v>T - Collins and Goto Studio</v>
      </c>
    </row>
    <row r="3681" spans="1:5">
      <c r="A3681" s="50" t="s">
        <v>2003</v>
      </c>
      <c r="C3681" s="10" t="str">
        <f t="shared" si="57"/>
        <v>T - Collins and Goto Studio</v>
      </c>
      <c r="E3681"/>
    </row>
    <row r="3682" spans="1:5">
      <c r="A3682" s="9" t="s">
        <v>16940</v>
      </c>
      <c r="C3682" s="10" t="str">
        <f t="shared" si="57"/>
        <v>T - Comar</v>
      </c>
    </row>
    <row r="3683" spans="1:5">
      <c r="A3683" s="50" t="s">
        <v>5949</v>
      </c>
      <c r="C3683" s="10" t="str">
        <f t="shared" si="57"/>
        <v>T - Comhairle Nan Eilean Siar</v>
      </c>
      <c r="E3683"/>
    </row>
    <row r="3684" spans="1:5">
      <c r="A3684" s="48" t="s">
        <v>1270</v>
      </c>
      <c r="C3684" s="10" t="str">
        <f t="shared" si="57"/>
        <v>T - Commission Des Communautes</v>
      </c>
      <c r="E3684"/>
    </row>
    <row r="3685" spans="1:5">
      <c r="A3685" s="9" t="s">
        <v>1205</v>
      </c>
      <c r="C3685" s="10" t="str">
        <f t="shared" si="57"/>
        <v>T - Commission Levy</v>
      </c>
      <c r="E3685"/>
    </row>
    <row r="3686" spans="1:5">
      <c r="A3686" s="9" t="s">
        <v>599</v>
      </c>
      <c r="C3686" s="10" t="str">
        <f t="shared" si="57"/>
        <v>T - Common Purpose UK</v>
      </c>
      <c r="E3686"/>
    </row>
    <row r="3687" spans="1:5">
      <c r="A3687" s="9" t="s">
        <v>748</v>
      </c>
      <c r="C3687" s="10" t="str">
        <f t="shared" si="57"/>
        <v>T - COMMSWORLD LTD</v>
      </c>
      <c r="E3687"/>
    </row>
    <row r="3688" spans="1:5">
      <c r="A3688" s="9" t="s">
        <v>6872</v>
      </c>
      <c r="C3688" s="10" t="str">
        <f t="shared" si="57"/>
        <v>T - Communities Development</v>
      </c>
      <c r="E3688"/>
    </row>
    <row r="3689" spans="1:5">
      <c r="A3689" s="48" t="s">
        <v>17622</v>
      </c>
      <c r="C3689" s="10" t="str">
        <f t="shared" si="57"/>
        <v>T - Compact Cam Ltd</v>
      </c>
    </row>
    <row r="3690" spans="1:5">
      <c r="A3690" s="50" t="s">
        <v>16947</v>
      </c>
      <c r="C3690" s="10" t="str">
        <f t="shared" si="57"/>
        <v>T - Complete IT Systems Ltd</v>
      </c>
    </row>
    <row r="3691" spans="1:5">
      <c r="A3691" s="50" t="s">
        <v>2221</v>
      </c>
      <c r="C3691" s="10" t="str">
        <f t="shared" si="57"/>
        <v>T - Component AV Services Ltd</v>
      </c>
      <c r="E3691"/>
    </row>
    <row r="3692" spans="1:5">
      <c r="A3692" s="9" t="s">
        <v>649</v>
      </c>
      <c r="C3692" s="10" t="str">
        <f t="shared" si="57"/>
        <v>T - Computershare Voucher Services</v>
      </c>
      <c r="E3692"/>
    </row>
    <row r="3693" spans="1:5">
      <c r="A3693" s="9" t="s">
        <v>2384</v>
      </c>
      <c r="C3693" s="10" t="str">
        <f t="shared" si="57"/>
        <v>T - Comrie Croft Ltd</v>
      </c>
      <c r="E3693"/>
    </row>
    <row r="3694" spans="1:5">
      <c r="A3694" s="9" t="s">
        <v>2440</v>
      </c>
      <c r="C3694" s="10" t="str">
        <f t="shared" si="57"/>
        <v>T - Conflux Scotland Ltd</v>
      </c>
      <c r="E3694"/>
    </row>
    <row r="3695" spans="1:5">
      <c r="A3695" s="9" t="s">
        <v>17352</v>
      </c>
      <c r="C3695" s="10" t="str">
        <f t="shared" si="57"/>
        <v>T - Connect Solutions PTY Ltd</v>
      </c>
    </row>
    <row r="3696" spans="1:5">
      <c r="A3696" s="50" t="s">
        <v>1048</v>
      </c>
      <c r="B3696" s="7" t="s">
        <v>17352</v>
      </c>
      <c r="C3696" s="10" t="str">
        <f t="shared" si="57"/>
        <v>T - Connect Solutions PTY Ltd</v>
      </c>
      <c r="E3696"/>
    </row>
    <row r="3697" spans="1:5">
      <c r="A3697" s="9" t="s">
        <v>17015</v>
      </c>
      <c r="C3697" s="10" t="str">
        <f t="shared" si="57"/>
        <v>T - Conor Baird</v>
      </c>
    </row>
    <row r="3698" spans="1:5">
      <c r="A3698" s="50" t="s">
        <v>2466</v>
      </c>
      <c r="C3698" s="10" t="str">
        <f t="shared" si="57"/>
        <v>T - Conrad Molleson</v>
      </c>
      <c r="E3698"/>
    </row>
    <row r="3699" spans="1:5">
      <c r="A3699" s="9" t="s">
        <v>2041</v>
      </c>
      <c r="C3699" s="10" t="str">
        <f t="shared" si="57"/>
        <v>T - Consilium Research &amp; Consultancy Ltd</v>
      </c>
      <c r="E3699"/>
    </row>
    <row r="3700" spans="1:5">
      <c r="A3700" s="9" t="s">
        <v>16997</v>
      </c>
      <c r="C3700" s="10" t="str">
        <f t="shared" si="57"/>
        <v>T - Cooler Kings Film</v>
      </c>
    </row>
    <row r="3701" spans="1:5">
      <c r="A3701" s="50" t="s">
        <v>6042</v>
      </c>
      <c r="C3701" s="10" t="str">
        <f t="shared" si="57"/>
        <v>T - Cor Agency</v>
      </c>
      <c r="E3701"/>
    </row>
    <row r="3702" spans="1:5">
      <c r="A3702" s="48" t="s">
        <v>17393</v>
      </c>
      <c r="C3702" s="10" t="str">
        <f t="shared" si="57"/>
        <v>T - Cordia(Services) LLP</v>
      </c>
    </row>
    <row r="3703" spans="1:5">
      <c r="A3703" s="50" t="s">
        <v>807</v>
      </c>
      <c r="C3703" s="10" t="str">
        <f t="shared" si="57"/>
        <v>T - COSLA</v>
      </c>
      <c r="E3703"/>
    </row>
    <row r="3704" spans="1:5">
      <c r="A3704" s="9" t="s">
        <v>16800</v>
      </c>
      <c r="C3704" s="10" t="str">
        <f t="shared" si="57"/>
        <v>T - CPE Lighting</v>
      </c>
    </row>
    <row r="3705" spans="1:5">
      <c r="A3705" s="50" t="s">
        <v>2067</v>
      </c>
      <c r="B3705" s="7" t="s">
        <v>6683</v>
      </c>
      <c r="C3705" s="10" t="str">
        <f t="shared" si="57"/>
        <v>T - Crab Apple Films Ltd</v>
      </c>
      <c r="E3705"/>
    </row>
    <row r="3706" spans="1:5">
      <c r="A3706" s="9" t="s">
        <v>6683</v>
      </c>
      <c r="C3706" s="10" t="str">
        <f t="shared" si="57"/>
        <v>T - Crab Apple Films Ltd</v>
      </c>
      <c r="E3706"/>
    </row>
    <row r="3707" spans="1:5">
      <c r="A3707" s="48" t="s">
        <v>980</v>
      </c>
      <c r="C3707" s="10" t="str">
        <f t="shared" si="57"/>
        <v>T - Craft Town Scotland</v>
      </c>
      <c r="E3707"/>
    </row>
    <row r="3708" spans="1:5">
      <c r="A3708" s="9" t="s">
        <v>808</v>
      </c>
      <c r="C3708" s="10" t="str">
        <f t="shared" si="57"/>
        <v>T - CraftScotland</v>
      </c>
      <c r="E3708"/>
    </row>
    <row r="3709" spans="1:5">
      <c r="A3709" s="9" t="s">
        <v>6179</v>
      </c>
      <c r="C3709" s="10" t="str">
        <f t="shared" si="57"/>
        <v>T - Craig Steele</v>
      </c>
      <c r="E3709"/>
    </row>
    <row r="3710" spans="1:5">
      <c r="A3710" s="48" t="s">
        <v>17638</v>
      </c>
      <c r="C3710" s="10" t="str">
        <f t="shared" si="57"/>
        <v>T - Create a Space (Simone Russell)</v>
      </c>
    </row>
    <row r="3711" spans="1:5">
      <c r="A3711" s="50" t="s">
        <v>1595</v>
      </c>
      <c r="C3711" s="10" t="str">
        <f t="shared" si="57"/>
        <v>T - Creative &amp; Cultural Skills</v>
      </c>
      <c r="E3711"/>
    </row>
    <row r="3712" spans="1:5">
      <c r="A3712" s="9" t="s">
        <v>1117</v>
      </c>
      <c r="C3712" s="10" t="str">
        <f t="shared" si="57"/>
        <v>T - CREATIVE &amp; TECHNICAL MEDIA SERVICES LTD</v>
      </c>
      <c r="E3712"/>
    </row>
    <row r="3713" spans="1:5">
      <c r="A3713" s="9" t="s">
        <v>17050</v>
      </c>
      <c r="C3713" s="10" t="str">
        <f t="shared" si="57"/>
        <v>T - Creative Branch Scotland</v>
      </c>
    </row>
    <row r="3714" spans="1:5">
      <c r="A3714" s="50" t="s">
        <v>1171</v>
      </c>
      <c r="C3714" s="10" t="str">
        <f t="shared" si="57"/>
        <v>T - CREATIVE CARBON SCOTLAND</v>
      </c>
      <c r="E3714"/>
    </row>
    <row r="3715" spans="1:5">
      <c r="A3715" s="9" t="s">
        <v>625</v>
      </c>
      <c r="C3715" s="10" t="str">
        <f t="shared" ref="C3715:C3778" si="58">IF(LEN(TRIM(CLEAN($B:$B)))&gt;0,TRIM(CLEAN($B:$B)),TRIM(CLEAN($A:$A)))</f>
        <v>T - Creative Concern</v>
      </c>
      <c r="E3715"/>
    </row>
    <row r="3716" spans="1:5">
      <c r="A3716" s="9" t="s">
        <v>2474</v>
      </c>
      <c r="C3716" s="10" t="str">
        <f t="shared" si="58"/>
        <v>T - Creative Dundee</v>
      </c>
      <c r="E3716"/>
    </row>
    <row r="3717" spans="1:5">
      <c r="A3717" s="9" t="s">
        <v>17555</v>
      </c>
      <c r="C3717" s="10" t="str">
        <f t="shared" si="58"/>
        <v>T - creative england</v>
      </c>
    </row>
    <row r="3718" spans="1:5">
      <c r="A3718" s="50" t="s">
        <v>981</v>
      </c>
      <c r="C3718" s="10" t="str">
        <f t="shared" si="58"/>
        <v>T - Creative Sector Services CIC</v>
      </c>
      <c r="E3718"/>
    </row>
    <row r="3719" spans="1:5">
      <c r="A3719" s="9" t="s">
        <v>2552</v>
      </c>
      <c r="C3719" s="10" t="str">
        <f t="shared" si="58"/>
        <v>T - Creative Services Scotland Ltd</v>
      </c>
      <c r="E3719"/>
    </row>
    <row r="3720" spans="1:5">
      <c r="A3720" s="9" t="s">
        <v>6557</v>
      </c>
      <c r="C3720" s="10" t="str">
        <f t="shared" si="58"/>
        <v>T - Creative Skillset</v>
      </c>
      <c r="E3720"/>
    </row>
    <row r="3721" spans="1:5">
      <c r="A3721" s="48" t="s">
        <v>719</v>
      </c>
      <c r="C3721" s="10" t="str">
        <f t="shared" si="58"/>
        <v>T - Creative Stirling CIC</v>
      </c>
      <c r="E3721"/>
    </row>
    <row r="3722" spans="1:5">
      <c r="A3722" s="9" t="s">
        <v>6439</v>
      </c>
      <c r="C3722" s="10" t="str">
        <f t="shared" si="58"/>
        <v>T - Crichton Carbon Centre</v>
      </c>
      <c r="E3722"/>
    </row>
    <row r="3723" spans="1:5">
      <c r="A3723" s="48" t="s">
        <v>1795</v>
      </c>
      <c r="C3723" s="10" t="str">
        <f t="shared" si="58"/>
        <v>T - Cryptic Glasgow Limited</v>
      </c>
      <c r="E3723"/>
    </row>
    <row r="3724" spans="1:5">
      <c r="A3724" s="9" t="s">
        <v>16858</v>
      </c>
      <c r="C3724" s="10" t="str">
        <f t="shared" si="58"/>
        <v>T - Cultural Enterprise Office</v>
      </c>
    </row>
    <row r="3725" spans="1:5">
      <c r="A3725" s="50" t="s">
        <v>1288</v>
      </c>
      <c r="C3725" s="10" t="str">
        <f t="shared" si="58"/>
        <v>T - Culture &amp; Sport Glasgow</v>
      </c>
      <c r="E3725"/>
    </row>
    <row r="3726" spans="1:5">
      <c r="A3726" s="9" t="s">
        <v>1715</v>
      </c>
      <c r="B3726" s="7" t="s">
        <v>1288</v>
      </c>
      <c r="C3726" s="10" t="str">
        <f t="shared" si="58"/>
        <v>T - Culture &amp; Sport Glasgow</v>
      </c>
      <c r="E3726"/>
    </row>
    <row r="3727" spans="1:5">
      <c r="A3727" s="9" t="s">
        <v>746</v>
      </c>
      <c r="C3727" s="10" t="str">
        <f t="shared" si="58"/>
        <v>T - Culture Label</v>
      </c>
      <c r="E3727"/>
    </row>
    <row r="3728" spans="1:5">
      <c r="A3728" s="9" t="s">
        <v>1172</v>
      </c>
      <c r="B3728" s="7" t="s">
        <v>746</v>
      </c>
      <c r="C3728" s="10" t="str">
        <f t="shared" si="58"/>
        <v>T - Culture Label</v>
      </c>
      <c r="E3728"/>
    </row>
    <row r="3729" spans="1:5">
      <c r="A3729" s="9" t="s">
        <v>16932</v>
      </c>
      <c r="C3729" s="10" t="str">
        <f t="shared" si="58"/>
        <v>T - Culture Republic</v>
      </c>
    </row>
    <row r="3730" spans="1:5">
      <c r="A3730" s="50" t="s">
        <v>1014</v>
      </c>
      <c r="C3730" s="10" t="str">
        <f t="shared" si="58"/>
        <v>T - Culture Sparks</v>
      </c>
      <c r="E3730"/>
    </row>
    <row r="3731" spans="1:5">
      <c r="A3731" s="9" t="s">
        <v>1796</v>
      </c>
      <c r="C3731" s="10" t="str">
        <f t="shared" si="58"/>
        <v>T - Culture24</v>
      </c>
      <c r="E3731"/>
    </row>
    <row r="3732" spans="1:5">
      <c r="A3732" s="9" t="s">
        <v>850</v>
      </c>
      <c r="C3732" s="10" t="str">
        <f t="shared" si="58"/>
        <v>T - Cygnus Extra Ltd</v>
      </c>
      <c r="E3732"/>
    </row>
    <row r="3733" spans="1:5">
      <c r="A3733" s="9" t="s">
        <v>5834</v>
      </c>
      <c r="C3733" s="10" t="str">
        <f t="shared" si="58"/>
        <v>T - D8 Limited</v>
      </c>
      <c r="E3733"/>
    </row>
    <row r="3734" spans="1:5">
      <c r="A3734" s="48" t="s">
        <v>1206</v>
      </c>
      <c r="C3734" s="10" t="str">
        <f t="shared" si="58"/>
        <v>T - Dalziel+Scullion</v>
      </c>
      <c r="E3734"/>
    </row>
    <row r="3735" spans="1:5">
      <c r="A3735" s="9" t="s">
        <v>6503</v>
      </c>
      <c r="C3735" s="10" t="str">
        <f t="shared" si="58"/>
        <v>T - Dance Glasgow</v>
      </c>
      <c r="E3735"/>
    </row>
    <row r="3736" spans="1:5">
      <c r="A3736" s="48" t="s">
        <v>6734</v>
      </c>
      <c r="C3736" s="10" t="str">
        <f t="shared" si="58"/>
        <v>T - Dance Ihayami</v>
      </c>
      <c r="E3736"/>
    </row>
    <row r="3737" spans="1:5">
      <c r="A3737" s="48" t="s">
        <v>6303</v>
      </c>
      <c r="C3737" s="10" t="str">
        <f t="shared" si="58"/>
        <v>T - Dance UK</v>
      </c>
      <c r="E3737"/>
    </row>
    <row r="3738" spans="1:5">
      <c r="A3738" s="48" t="s">
        <v>6143</v>
      </c>
      <c r="C3738" s="10" t="str">
        <f t="shared" si="58"/>
        <v>T - Daniel I. Brown</v>
      </c>
      <c r="E3738"/>
    </row>
    <row r="3739" spans="1:5">
      <c r="A3739" s="48" t="s">
        <v>2063</v>
      </c>
      <c r="C3739" s="10" t="str">
        <f t="shared" si="58"/>
        <v>T - Daniel Mee</v>
      </c>
      <c r="E3739"/>
    </row>
    <row r="3740" spans="1:5">
      <c r="A3740" s="9" t="s">
        <v>1619</v>
      </c>
      <c r="C3740" s="10" t="str">
        <f t="shared" si="58"/>
        <v>T - Dark Angels</v>
      </c>
      <c r="E3740"/>
    </row>
    <row r="3741" spans="1:5">
      <c r="A3741" s="9" t="s">
        <v>566</v>
      </c>
      <c r="C3741" s="10" t="str">
        <f t="shared" si="58"/>
        <v>T - Dark Systems</v>
      </c>
      <c r="E3741"/>
    </row>
    <row r="3742" spans="1:5">
      <c r="A3742" s="9" t="s">
        <v>16835</v>
      </c>
      <c r="C3742" s="10" t="str">
        <f t="shared" si="58"/>
        <v>T - Darren McGarvey</v>
      </c>
    </row>
    <row r="3743" spans="1:5">
      <c r="A3743" s="50" t="s">
        <v>852</v>
      </c>
      <c r="C3743" s="10" t="str">
        <f t="shared" si="58"/>
        <v>T - Daryl Willcox Publishing Ltd</v>
      </c>
      <c r="E3743"/>
    </row>
    <row r="3744" spans="1:5">
      <c r="A3744" s="9" t="s">
        <v>887</v>
      </c>
      <c r="C3744" s="10" t="str">
        <f t="shared" si="58"/>
        <v>T - DataMart (Scotland) Ltd</v>
      </c>
      <c r="E3744"/>
    </row>
    <row r="3745" spans="1:5">
      <c r="A3745" s="9" t="s">
        <v>990</v>
      </c>
      <c r="C3745" s="10" t="str">
        <f t="shared" si="58"/>
        <v>T - Dave Beech</v>
      </c>
      <c r="E3745"/>
    </row>
    <row r="3746" spans="1:5">
      <c r="A3746" s="9" t="s">
        <v>17091</v>
      </c>
      <c r="C3746" s="10" t="str">
        <f t="shared" si="58"/>
        <v>T - David Brew</v>
      </c>
    </row>
    <row r="3747" spans="1:5">
      <c r="A3747" s="50" t="s">
        <v>6310</v>
      </c>
      <c r="C3747" s="10" t="str">
        <f t="shared" si="58"/>
        <v>T - David Burt</v>
      </c>
      <c r="E3747"/>
    </row>
    <row r="3748" spans="1:5">
      <c r="A3748" s="48" t="s">
        <v>1882</v>
      </c>
      <c r="C3748" s="10" t="str">
        <f t="shared" si="58"/>
        <v>T - David Francis</v>
      </c>
      <c r="E3748"/>
    </row>
    <row r="3749" spans="1:5">
      <c r="A3749" s="9" t="s">
        <v>1930</v>
      </c>
      <c r="C3749" s="10" t="str">
        <f t="shared" si="58"/>
        <v>T - David Griffith Writing Services</v>
      </c>
      <c r="E3749"/>
    </row>
    <row r="3750" spans="1:5">
      <c r="A3750" s="9" t="s">
        <v>1347</v>
      </c>
      <c r="C3750" s="10" t="str">
        <f t="shared" si="58"/>
        <v>T - David Harding</v>
      </c>
      <c r="E3750"/>
    </row>
    <row r="3751" spans="1:5">
      <c r="A3751" s="9" t="s">
        <v>1751</v>
      </c>
      <c r="C3751" s="10" t="str">
        <f t="shared" si="58"/>
        <v>T - David Kerr</v>
      </c>
      <c r="E3751"/>
    </row>
    <row r="3752" spans="1:5">
      <c r="A3752" s="9" t="s">
        <v>16875</v>
      </c>
      <c r="C3752" s="10" t="str">
        <f t="shared" si="58"/>
        <v>T - David Levene Limited</v>
      </c>
    </row>
    <row r="3753" spans="1:5">
      <c r="A3753" s="50" t="s">
        <v>2475</v>
      </c>
      <c r="C3753" s="10" t="str">
        <f t="shared" si="58"/>
        <v>T - David McCormack</v>
      </c>
      <c r="E3753"/>
    </row>
    <row r="3754" spans="1:5">
      <c r="A3754" s="9" t="s">
        <v>851</v>
      </c>
      <c r="C3754" s="10" t="str">
        <f t="shared" si="58"/>
        <v>T - David Morgan</v>
      </c>
      <c r="E3754"/>
    </row>
    <row r="3755" spans="1:5">
      <c r="A3755" s="9" t="s">
        <v>1660</v>
      </c>
      <c r="C3755" s="10" t="str">
        <f t="shared" si="58"/>
        <v>T - David Newland</v>
      </c>
      <c r="E3755"/>
    </row>
    <row r="3756" spans="1:5">
      <c r="A3756" s="9" t="s">
        <v>6227</v>
      </c>
      <c r="C3756" s="10" t="str">
        <f t="shared" si="58"/>
        <v>T - David P Scott Photograhy</v>
      </c>
      <c r="E3756"/>
    </row>
    <row r="3757" spans="1:5">
      <c r="A3757" s="48" t="s">
        <v>17683</v>
      </c>
      <c r="C3757" s="10" t="str">
        <f t="shared" si="58"/>
        <v>T - Debbie Watson</v>
      </c>
    </row>
    <row r="3758" spans="1:5">
      <c r="A3758" s="50" t="s">
        <v>6144</v>
      </c>
      <c r="C3758" s="10" t="str">
        <f t="shared" si="58"/>
        <v>T - Debi Banjeree</v>
      </c>
      <c r="E3758"/>
    </row>
    <row r="3759" spans="1:5">
      <c r="A3759" s="48" t="s">
        <v>5867</v>
      </c>
      <c r="C3759" s="10" t="str">
        <f t="shared" si="58"/>
        <v>T - Dell Products</v>
      </c>
      <c r="E3759"/>
    </row>
    <row r="3760" spans="1:5">
      <c r="A3760" s="48" t="s">
        <v>5836</v>
      </c>
      <c r="C3760" s="10" t="str">
        <f t="shared" si="58"/>
        <v>T - Denny High School</v>
      </c>
      <c r="E3760"/>
    </row>
    <row r="3761" spans="1:5">
      <c r="A3761" s="48" t="s">
        <v>567</v>
      </c>
      <c r="C3761" s="10" t="str">
        <f t="shared" si="58"/>
        <v>T - Department for Transport</v>
      </c>
      <c r="E3761"/>
    </row>
    <row r="3762" spans="1:5">
      <c r="A3762" s="9" t="s">
        <v>1898</v>
      </c>
      <c r="C3762" s="10" t="str">
        <f t="shared" si="58"/>
        <v>T - Derek Robertson</v>
      </c>
      <c r="E3762"/>
    </row>
    <row r="3763" spans="1:5">
      <c r="A3763" s="9" t="s">
        <v>1423</v>
      </c>
      <c r="C3763" s="10" t="str">
        <f t="shared" si="58"/>
        <v>T - Derek Yeaman</v>
      </c>
      <c r="E3763"/>
    </row>
    <row r="3764" spans="1:5">
      <c r="A3764" s="9" t="s">
        <v>2082</v>
      </c>
      <c r="C3764" s="10" t="str">
        <f t="shared" si="58"/>
        <v>T - Deveron Arts Ltd</v>
      </c>
      <c r="E3764"/>
    </row>
    <row r="3765" spans="1:5">
      <c r="A3765" s="9" t="s">
        <v>909</v>
      </c>
      <c r="C3765" s="10" t="str">
        <f t="shared" si="58"/>
        <v>T - Devon Walshe</v>
      </c>
      <c r="E3765"/>
    </row>
    <row r="3766" spans="1:5">
      <c r="A3766" s="9" t="s">
        <v>5963</v>
      </c>
      <c r="C3766" s="10" t="str">
        <f t="shared" si="58"/>
        <v>T - DF Concerts Ltd</v>
      </c>
      <c r="E3766"/>
    </row>
    <row r="3767" spans="1:5">
      <c r="A3767" s="48" t="s">
        <v>749</v>
      </c>
      <c r="C3767" s="10" t="str">
        <f t="shared" si="58"/>
        <v>T - Dicksons Solicitors</v>
      </c>
      <c r="E3767"/>
    </row>
    <row r="3768" spans="1:5">
      <c r="A3768" s="9" t="s">
        <v>1716</v>
      </c>
      <c r="C3768" s="10" t="str">
        <f t="shared" si="58"/>
        <v>T - Digital Preservation Coalition</v>
      </c>
      <c r="E3768"/>
    </row>
    <row r="3769" spans="1:5">
      <c r="A3769" s="9" t="s">
        <v>750</v>
      </c>
      <c r="C3769" s="10" t="str">
        <f t="shared" si="58"/>
        <v>T - Digital Print Solutions</v>
      </c>
      <c r="E3769"/>
    </row>
    <row r="3770" spans="1:5">
      <c r="A3770" s="9" t="s">
        <v>2471</v>
      </c>
      <c r="C3770" s="10" t="str">
        <f t="shared" si="58"/>
        <v>T - DNA Films Limited</v>
      </c>
      <c r="E3770"/>
    </row>
    <row r="3771" spans="1:5">
      <c r="A3771" s="9" t="s">
        <v>1358</v>
      </c>
      <c r="C3771" s="10" t="str">
        <f t="shared" si="58"/>
        <v>T - Donald MacDonald</v>
      </c>
      <c r="E3771"/>
    </row>
    <row r="3772" spans="1:5">
      <c r="A3772" s="9" t="s">
        <v>2004</v>
      </c>
      <c r="C3772" s="10" t="str">
        <f t="shared" si="58"/>
        <v>T - Donald Urqhuart</v>
      </c>
      <c r="E3772"/>
    </row>
    <row r="3773" spans="1:5">
      <c r="A3773" s="9" t="s">
        <v>809</v>
      </c>
      <c r="C3773" s="10" t="str">
        <f t="shared" si="58"/>
        <v>T - DotMailer Ltd</v>
      </c>
      <c r="E3773"/>
    </row>
    <row r="3774" spans="1:5">
      <c r="A3774" s="9" t="s">
        <v>17075</v>
      </c>
      <c r="C3774" s="10" t="str">
        <f t="shared" si="58"/>
        <v>T - Double Take Projections</v>
      </c>
    </row>
    <row r="3775" spans="1:5">
      <c r="A3775" s="50" t="s">
        <v>751</v>
      </c>
      <c r="C3775" s="10" t="str">
        <f t="shared" si="58"/>
        <v>T - Dovecot Studios Limited</v>
      </c>
      <c r="E3775"/>
    </row>
    <row r="3776" spans="1:5">
      <c r="A3776" s="9" t="s">
        <v>935</v>
      </c>
      <c r="C3776" s="10" t="str">
        <f t="shared" si="58"/>
        <v>T - Dr Beatriz Miah-Garcia</v>
      </c>
      <c r="E3776"/>
    </row>
    <row r="3777" spans="1:5">
      <c r="A3777" s="9" t="s">
        <v>2005</v>
      </c>
      <c r="C3777" s="10" t="str">
        <f t="shared" si="58"/>
        <v>T - Dr Emily Brady</v>
      </c>
      <c r="E3777"/>
    </row>
    <row r="3778" spans="1:5">
      <c r="A3778" s="9" t="s">
        <v>2261</v>
      </c>
      <c r="C3778" s="10" t="str">
        <f t="shared" si="58"/>
        <v>T - Dr Hayden Lorimer</v>
      </c>
      <c r="E3778"/>
    </row>
    <row r="3779" spans="1:5">
      <c r="A3779" s="9" t="s">
        <v>5939</v>
      </c>
      <c r="C3779" s="10" t="str">
        <f t="shared" ref="C3779:C3842" si="59">IF(LEN(TRIM(CLEAN($B:$B)))&gt;0,TRIM(CLEAN($B:$B)),TRIM(CLEAN($A:$A)))</f>
        <v>T - Dr Lizelle Bisschoff</v>
      </c>
      <c r="E3779"/>
    </row>
    <row r="3780" spans="1:5">
      <c r="A3780" s="48" t="s">
        <v>1902</v>
      </c>
      <c r="C3780" s="10" t="str">
        <f t="shared" si="59"/>
        <v>T - Dr. Lorna Dawson</v>
      </c>
      <c r="E3780"/>
    </row>
    <row r="3781" spans="1:5">
      <c r="A3781" s="9" t="s">
        <v>6083</v>
      </c>
      <c r="C3781" s="10" t="str">
        <f t="shared" si="59"/>
        <v>T - Drake Music Scotland</v>
      </c>
      <c r="E3781"/>
    </row>
    <row r="3782" spans="1:5">
      <c r="A3782" s="48" t="s">
        <v>720</v>
      </c>
      <c r="C3782" s="10" t="str">
        <f t="shared" si="59"/>
        <v>T - Drew Farrell Photography</v>
      </c>
      <c r="E3782"/>
    </row>
    <row r="3783" spans="1:5">
      <c r="A3783" s="9" t="s">
        <v>2553</v>
      </c>
      <c r="C3783" s="10" t="str">
        <f t="shared" si="59"/>
        <v>T - Drew Wylie Ltd</v>
      </c>
      <c r="E3783"/>
    </row>
    <row r="3784" spans="1:5">
      <c r="A3784" s="9" t="s">
        <v>6066</v>
      </c>
      <c r="C3784" s="10" t="str">
        <f t="shared" si="59"/>
        <v>T - Drill Hall Arts Cafe</v>
      </c>
      <c r="E3784"/>
    </row>
    <row r="3785" spans="1:5">
      <c r="A3785" s="48" t="s">
        <v>810</v>
      </c>
      <c r="C3785" s="10" t="str">
        <f t="shared" si="59"/>
        <v>T - Driven Scotland Limited</v>
      </c>
      <c r="E3785"/>
    </row>
    <row r="3786" spans="1:5">
      <c r="A3786" s="9" t="s">
        <v>6244</v>
      </c>
      <c r="C3786" s="10" t="str">
        <f t="shared" si="59"/>
        <v>T - Duddingston House Properties Ltd</v>
      </c>
      <c r="E3786"/>
    </row>
    <row r="3787" spans="1:5">
      <c r="A3787" s="48" t="s">
        <v>6589</v>
      </c>
      <c r="B3787" s="7" t="s">
        <v>626</v>
      </c>
      <c r="C3787" s="10" t="str">
        <f t="shared" si="59"/>
        <v>T - Dumfries &amp; Galloway Council</v>
      </c>
      <c r="E3787"/>
    </row>
    <row r="3788" spans="1:5">
      <c r="A3788" s="48" t="s">
        <v>626</v>
      </c>
      <c r="C3788" s="10" t="str">
        <f t="shared" si="59"/>
        <v>T - Dumfries &amp; Galloway Council</v>
      </c>
      <c r="E3788"/>
    </row>
    <row r="3789" spans="1:5">
      <c r="A3789" s="9" t="s">
        <v>17020</v>
      </c>
      <c r="B3789" s="7" t="s">
        <v>2441</v>
      </c>
      <c r="C3789" s="10" t="str">
        <f t="shared" si="59"/>
        <v>T - Duncan Bremner</v>
      </c>
    </row>
    <row r="3790" spans="1:5">
      <c r="A3790" s="50" t="s">
        <v>2441</v>
      </c>
      <c r="C3790" s="10" t="str">
        <f t="shared" si="59"/>
        <v>T - Duncan Bremner</v>
      </c>
      <c r="E3790"/>
    </row>
    <row r="3791" spans="1:5">
      <c r="A3791" s="9" t="s">
        <v>6569</v>
      </c>
      <c r="C3791" s="10" t="str">
        <f t="shared" si="59"/>
        <v>T - Duncan Nicoll</v>
      </c>
      <c r="E3791"/>
    </row>
    <row r="3792" spans="1:5">
      <c r="A3792" s="48" t="s">
        <v>1964</v>
      </c>
      <c r="C3792" s="10" t="str">
        <f t="shared" si="59"/>
        <v>T - Dundee Ciy Council</v>
      </c>
      <c r="E3792"/>
    </row>
    <row r="3793" spans="1:5">
      <c r="A3793" s="9" t="s">
        <v>1173</v>
      </c>
      <c r="C3793" s="10" t="str">
        <f t="shared" si="59"/>
        <v>T - Dundee College</v>
      </c>
      <c r="E3793"/>
    </row>
    <row r="3794" spans="1:5">
      <c r="A3794" s="9" t="s">
        <v>752</v>
      </c>
      <c r="C3794" s="10" t="str">
        <f t="shared" si="59"/>
        <v>T - Dundee Contemporary Arts</v>
      </c>
      <c r="E3794"/>
    </row>
    <row r="3795" spans="1:5">
      <c r="A3795" s="9" t="s">
        <v>2160</v>
      </c>
      <c r="C3795" s="10" t="str">
        <f t="shared" si="59"/>
        <v>T - Dundee Rep Theatre</v>
      </c>
      <c r="E3795"/>
    </row>
    <row r="3796" spans="1:5">
      <c r="A3796" s="9" t="s">
        <v>6994</v>
      </c>
      <c r="B3796" s="7" t="s">
        <v>2160</v>
      </c>
      <c r="C3796" s="10" t="str">
        <f t="shared" si="59"/>
        <v>T - Dundee Rep Theatre</v>
      </c>
      <c r="E3796"/>
    </row>
    <row r="3797" spans="1:5">
      <c r="A3797" s="48" t="s">
        <v>1207</v>
      </c>
      <c r="C3797" s="10" t="str">
        <f t="shared" si="59"/>
        <v>T - Dunedin Media</v>
      </c>
      <c r="E3797"/>
    </row>
    <row r="3798" spans="1:5">
      <c r="A3798" s="9" t="s">
        <v>1899</v>
      </c>
      <c r="C3798" s="10" t="str">
        <f t="shared" si="59"/>
        <v>T - Dynamic Earth Enterprises Ltd</v>
      </c>
      <c r="E3798"/>
    </row>
    <row r="3799" spans="1:5">
      <c r="A3799" s="9" t="s">
        <v>650</v>
      </c>
      <c r="C3799" s="10" t="str">
        <f t="shared" si="59"/>
        <v>T - Eagle Couriers (Scotland) Ltd</v>
      </c>
      <c r="E3799"/>
    </row>
    <row r="3800" spans="1:5">
      <c r="A3800" s="9" t="s">
        <v>17623</v>
      </c>
      <c r="C3800" s="10" t="str">
        <f t="shared" si="59"/>
        <v>T - East Ross Writers</v>
      </c>
    </row>
    <row r="3801" spans="1:5">
      <c r="A3801" s="50" t="s">
        <v>865</v>
      </c>
      <c r="C3801" s="10" t="str">
        <f t="shared" si="59"/>
        <v>T - Easterbrook Hall</v>
      </c>
      <c r="E3801"/>
    </row>
    <row r="3802" spans="1:5">
      <c r="A3802" s="9" t="s">
        <v>888</v>
      </c>
      <c r="C3802" s="10" t="str">
        <f t="shared" si="59"/>
        <v>T - Eastern Exhibition &amp; Display</v>
      </c>
      <c r="E3802"/>
    </row>
    <row r="3803" spans="1:5">
      <c r="A3803" s="9" t="s">
        <v>6092</v>
      </c>
      <c r="C3803" s="10" t="str">
        <f t="shared" si="59"/>
        <v>T - Eastgate Theatre (Peebles) Ltd</v>
      </c>
      <c r="E3803"/>
    </row>
    <row r="3804" spans="1:5">
      <c r="A3804" s="48" t="s">
        <v>853</v>
      </c>
      <c r="C3804" s="10" t="str">
        <f t="shared" si="59"/>
        <v>T - Eathan Currie</v>
      </c>
      <c r="E3804"/>
    </row>
    <row r="3805" spans="1:5">
      <c r="A3805" s="9" t="s">
        <v>1152</v>
      </c>
      <c r="C3805" s="10" t="str">
        <f t="shared" si="59"/>
        <v>T - EconomicDevelopment Assoc (Scotland) Ltd</v>
      </c>
      <c r="E3805"/>
    </row>
    <row r="3806" spans="1:5">
      <c r="A3806" s="9" t="s">
        <v>910</v>
      </c>
      <c r="B3806" s="7" t="s">
        <v>6314</v>
      </c>
      <c r="C3806" s="10" t="str">
        <f t="shared" si="59"/>
        <v>T - Eden Court Trading Ltd</v>
      </c>
      <c r="E3806"/>
    </row>
    <row r="3807" spans="1:5">
      <c r="A3807" s="9" t="s">
        <v>6314</v>
      </c>
      <c r="C3807" s="10" t="str">
        <f t="shared" si="59"/>
        <v>T - Eden Court Trading Ltd</v>
      </c>
      <c r="E3807"/>
    </row>
    <row r="3808" spans="1:5">
      <c r="A3808" s="48" t="s">
        <v>651</v>
      </c>
      <c r="C3808" s="10" t="str">
        <f t="shared" si="59"/>
        <v>T - Eden Springs UK Ltd</v>
      </c>
      <c r="E3808"/>
    </row>
    <row r="3809" spans="1:5">
      <c r="A3809" s="9" t="s">
        <v>1582</v>
      </c>
      <c r="B3809" s="7" t="s">
        <v>6284</v>
      </c>
      <c r="C3809" s="10" t="str">
        <f t="shared" si="59"/>
        <v>T - EDF Energy Customers</v>
      </c>
      <c r="E3809"/>
    </row>
    <row r="3810" spans="1:5">
      <c r="A3810" s="9" t="s">
        <v>6284</v>
      </c>
      <c r="C3810" s="10" t="str">
        <f t="shared" si="59"/>
        <v>T - EDF Energy Customers</v>
      </c>
      <c r="E3810"/>
    </row>
    <row r="3811" spans="1:5">
      <c r="A3811" s="48" t="s">
        <v>568</v>
      </c>
      <c r="C3811" s="10" t="str">
        <f t="shared" si="59"/>
        <v>T - EDGAR McPHERSON LTD</v>
      </c>
      <c r="E3811"/>
    </row>
    <row r="3812" spans="1:5">
      <c r="A3812" s="9" t="s">
        <v>17624</v>
      </c>
      <c r="C3812" s="10" t="str">
        <f t="shared" si="59"/>
        <v>T - Edge City Films</v>
      </c>
    </row>
    <row r="3813" spans="1:5">
      <c r="A3813" s="50" t="s">
        <v>6044</v>
      </c>
      <c r="B3813" s="7" t="s">
        <v>17624</v>
      </c>
      <c r="C3813" s="10" t="str">
        <f t="shared" si="59"/>
        <v>T - Edge City Films</v>
      </c>
      <c r="E3813"/>
    </row>
    <row r="3814" spans="1:5">
      <c r="A3814" s="48" t="s">
        <v>16855</v>
      </c>
      <c r="C3814" s="10" t="str">
        <f t="shared" si="59"/>
        <v>T - Edinburgh Arts &amp; Picture Framers</v>
      </c>
    </row>
    <row r="3815" spans="1:5">
      <c r="A3815" s="50" t="s">
        <v>1049</v>
      </c>
      <c r="C3815" s="10" t="str">
        <f t="shared" si="59"/>
        <v>T - Edinburgh Arts Festival</v>
      </c>
      <c r="E3815"/>
    </row>
    <row r="3816" spans="1:5">
      <c r="A3816" s="9" t="s">
        <v>17354</v>
      </c>
      <c r="C3816" s="10" t="str">
        <f t="shared" si="59"/>
        <v>T - Edinburgh College of Art</v>
      </c>
    </row>
    <row r="3817" spans="1:5">
      <c r="A3817" s="50" t="s">
        <v>6348</v>
      </c>
      <c r="C3817" s="10" t="str">
        <f t="shared" si="59"/>
        <v>T - Edinburgh Community Food</v>
      </c>
      <c r="E3817"/>
    </row>
    <row r="3818" spans="1:5">
      <c r="A3818" s="48" t="s">
        <v>16908</v>
      </c>
      <c r="C3818" s="10" t="str">
        <f t="shared" si="59"/>
        <v>T - Edinburgh Computer Services ( Scotland ) Ltd</v>
      </c>
    </row>
    <row r="3819" spans="1:5">
      <c r="A3819" s="50" t="s">
        <v>6155</v>
      </c>
      <c r="C3819" s="10" t="str">
        <f t="shared" si="59"/>
        <v>T - Edinburgh Contemporary Crafts</v>
      </c>
      <c r="E3819"/>
    </row>
    <row r="3820" spans="1:5">
      <c r="A3820" s="48" t="s">
        <v>6769</v>
      </c>
      <c r="C3820" s="10" t="str">
        <f t="shared" si="59"/>
        <v>T - Edinburgh Copyshop</v>
      </c>
      <c r="E3820"/>
    </row>
    <row r="3821" spans="1:5">
      <c r="A3821" s="48" t="s">
        <v>1658</v>
      </c>
      <c r="C3821" s="10" t="str">
        <f t="shared" si="59"/>
        <v>T - Edinburgh Festival Centre</v>
      </c>
      <c r="E3821"/>
    </row>
    <row r="3822" spans="1:5">
      <c r="A3822" s="9" t="s">
        <v>17621</v>
      </c>
      <c r="C3822" s="10" t="str">
        <f t="shared" si="59"/>
        <v>T - Edinburgh Festival Centre (The Hub)</v>
      </c>
    </row>
    <row r="3823" spans="1:5">
      <c r="A3823" s="50" t="s">
        <v>1038</v>
      </c>
      <c r="C3823" s="10" t="str">
        <f t="shared" si="59"/>
        <v>T - EDINBURGH INT. FILM FESTIVAL</v>
      </c>
      <c r="E3823"/>
    </row>
    <row r="3824" spans="1:5">
      <c r="A3824" s="9" t="s">
        <v>16862</v>
      </c>
      <c r="B3824" s="7" t="s">
        <v>1038</v>
      </c>
      <c r="C3824" s="10" t="str">
        <f t="shared" si="59"/>
        <v>T - EDINBURGH INT. FILM FESTIVAL</v>
      </c>
    </row>
    <row r="3825" spans="1:5">
      <c r="A3825" s="50" t="s">
        <v>6093</v>
      </c>
      <c r="C3825" s="10" t="str">
        <f t="shared" si="59"/>
        <v>T - Edinburgh International Television Festival L</v>
      </c>
      <c r="E3825"/>
    </row>
    <row r="3826" spans="1:5">
      <c r="A3826" s="48" t="s">
        <v>5814</v>
      </c>
      <c r="B3826" s="7" t="s">
        <v>7016</v>
      </c>
      <c r="C3826" s="10" t="str">
        <f t="shared" si="59"/>
        <v>T - Edinburgh Larder, The</v>
      </c>
      <c r="E3826"/>
    </row>
    <row r="3827" spans="1:5">
      <c r="A3827" s="9" t="s">
        <v>1620</v>
      </c>
      <c r="C3827" s="10" t="str">
        <f t="shared" si="59"/>
        <v>T - Eduardo Alessandro Studios</v>
      </c>
      <c r="E3827"/>
    </row>
    <row r="3828" spans="1:5">
      <c r="A3828" s="9" t="s">
        <v>2644</v>
      </c>
      <c r="C3828" s="10" t="str">
        <f t="shared" si="59"/>
        <v>T - Education Scotland</v>
      </c>
      <c r="E3828"/>
    </row>
    <row r="3829" spans="1:5">
      <c r="A3829" s="9" t="s">
        <v>6037</v>
      </c>
      <c r="C3829" s="10" t="str">
        <f t="shared" si="59"/>
        <v>T - Edward J Smith</v>
      </c>
      <c r="E3829"/>
    </row>
    <row r="3830" spans="1:5">
      <c r="A3830" s="48" t="s">
        <v>6533</v>
      </c>
      <c r="C3830" s="10" t="str">
        <f t="shared" si="59"/>
        <v>T - Effective Visual Marketing Limited</v>
      </c>
      <c r="E3830"/>
    </row>
    <row r="3831" spans="1:5">
      <c r="A3831" s="48" t="s">
        <v>811</v>
      </c>
      <c r="C3831" s="10" t="str">
        <f t="shared" si="59"/>
        <v>T - Eilean Iarmain Hotel</v>
      </c>
      <c r="E3831"/>
    </row>
    <row r="3832" spans="1:5">
      <c r="A3832" s="9" t="s">
        <v>1662</v>
      </c>
      <c r="C3832" s="10" t="str">
        <f t="shared" si="59"/>
        <v>T - EKOS LTD</v>
      </c>
      <c r="E3832"/>
    </row>
    <row r="3833" spans="1:5">
      <c r="A3833" s="9" t="s">
        <v>16909</v>
      </c>
      <c r="C3833" s="10" t="str">
        <f t="shared" si="59"/>
        <v>T - Elean Goodman</v>
      </c>
    </row>
    <row r="3834" spans="1:5">
      <c r="A3834" s="50" t="s">
        <v>2507</v>
      </c>
      <c r="C3834" s="10" t="str">
        <f t="shared" si="59"/>
        <v>T - Eleanor McEwan</v>
      </c>
      <c r="E3834"/>
    </row>
    <row r="3835" spans="1:5">
      <c r="A3835" s="9" t="s">
        <v>5881</v>
      </c>
      <c r="C3835" s="10" t="str">
        <f t="shared" si="59"/>
        <v>T - Electric Theatre Arts</v>
      </c>
      <c r="E3835"/>
    </row>
    <row r="3836" spans="1:5">
      <c r="A3836" s="48" t="s">
        <v>854</v>
      </c>
      <c r="C3836" s="10" t="str">
        <f t="shared" si="59"/>
        <v>T - Elemental Fillms Limited</v>
      </c>
      <c r="E3836"/>
    </row>
    <row r="3837" spans="1:5">
      <c r="A3837" s="9" t="s">
        <v>1289</v>
      </c>
      <c r="C3837" s="10" t="str">
        <f t="shared" si="59"/>
        <v>T - Elizabeth Conacher</v>
      </c>
      <c r="E3837"/>
    </row>
    <row r="3838" spans="1:5">
      <c r="A3838" s="9" t="s">
        <v>6067</v>
      </c>
      <c r="C3838" s="10" t="str">
        <f t="shared" si="59"/>
        <v>T - Elizabeth Oxborrow-Cowan Associates Ltd</v>
      </c>
      <c r="E3838"/>
    </row>
    <row r="3839" spans="1:5">
      <c r="A3839" s="48" t="s">
        <v>2701</v>
      </c>
      <c r="C3839" s="10" t="str">
        <f t="shared" si="59"/>
        <v>T - Ellie Carr</v>
      </c>
      <c r="E3839"/>
    </row>
    <row r="3840" spans="1:5">
      <c r="A3840" s="9" t="s">
        <v>17005</v>
      </c>
      <c r="C3840" s="10" t="str">
        <f t="shared" si="59"/>
        <v>T - Ellie Royle</v>
      </c>
    </row>
    <row r="3841" spans="1:5">
      <c r="A3841" s="50" t="s">
        <v>2042</v>
      </c>
      <c r="C3841" s="10" t="str">
        <f t="shared" si="59"/>
        <v>T - Elspeth Murray</v>
      </c>
      <c r="E3841"/>
    </row>
    <row r="3842" spans="1:5">
      <c r="A3842" s="9" t="s">
        <v>1050</v>
      </c>
      <c r="C3842" s="10" t="str">
        <f t="shared" si="59"/>
        <v>T - Embo Ltd</v>
      </c>
      <c r="E3842"/>
    </row>
    <row r="3843" spans="1:5">
      <c r="A3843" s="9" t="s">
        <v>2683</v>
      </c>
      <c r="C3843" s="10" t="str">
        <f t="shared" ref="C3843:C3906" si="60">IF(LEN(TRIM(CLEAN($B:$B)))&gt;0,TRIM(CLEAN($B:$B)),TRIM(CLEAN($A:$A)))</f>
        <v>T - Emily Magorrian</v>
      </c>
      <c r="E3843"/>
    </row>
    <row r="3844" spans="1:5">
      <c r="A3844" s="9" t="s">
        <v>6108</v>
      </c>
      <c r="C3844" s="10" t="str">
        <f t="shared" si="60"/>
        <v>T - Emily Morgan</v>
      </c>
      <c r="E3844"/>
    </row>
    <row r="3845" spans="1:5">
      <c r="A3845" s="48" t="s">
        <v>2008</v>
      </c>
      <c r="C3845" s="10" t="str">
        <f t="shared" si="60"/>
        <v>T - Emily Rose McKay</v>
      </c>
      <c r="E3845"/>
    </row>
    <row r="3846" spans="1:5">
      <c r="A3846" s="9" t="s">
        <v>6470</v>
      </c>
      <c r="C3846" s="10" t="str">
        <f t="shared" si="60"/>
        <v>T - Emma Allsop</v>
      </c>
      <c r="E3846"/>
    </row>
    <row r="3847" spans="1:5">
      <c r="A3847" s="48" t="s">
        <v>1174</v>
      </c>
      <c r="C3847" s="10" t="str">
        <f t="shared" si="60"/>
        <v>T - Emma Donald</v>
      </c>
      <c r="E3847"/>
    </row>
    <row r="3848" spans="1:5">
      <c r="A3848" s="9" t="s">
        <v>2006</v>
      </c>
      <c r="C3848" s="10" t="str">
        <f t="shared" si="60"/>
        <v>T - Emma Dove Film</v>
      </c>
      <c r="E3848"/>
    </row>
    <row r="3849" spans="1:5">
      <c r="A3849" s="9" t="s">
        <v>17032</v>
      </c>
      <c r="C3849" s="10" t="str">
        <f t="shared" si="60"/>
        <v>T - Emma Drye</v>
      </c>
    </row>
    <row r="3850" spans="1:5">
      <c r="A3850" s="50" t="s">
        <v>2702</v>
      </c>
      <c r="C3850" s="10" t="str">
        <f t="shared" si="60"/>
        <v>T - Emma Halliday, Architecture &amp; Design Scotland</v>
      </c>
      <c r="E3850"/>
    </row>
    <row r="3851" spans="1:5">
      <c r="A3851" s="9" t="s">
        <v>2346</v>
      </c>
      <c r="C3851" s="10" t="str">
        <f t="shared" si="60"/>
        <v>T - Emma Jayne Park</v>
      </c>
      <c r="E3851"/>
    </row>
    <row r="3852" spans="1:5">
      <c r="A3852" s="9" t="s">
        <v>17033</v>
      </c>
      <c r="C3852" s="10" t="str">
        <f t="shared" si="60"/>
        <v>T - Emma Nicolson</v>
      </c>
    </row>
    <row r="3853" spans="1:5">
      <c r="A3853" s="50" t="s">
        <v>6798</v>
      </c>
      <c r="C3853" s="10" t="str">
        <f t="shared" si="60"/>
        <v>T - Emma Nutland</v>
      </c>
      <c r="E3853"/>
    </row>
    <row r="3854" spans="1:5">
      <c r="A3854" s="48" t="s">
        <v>2568</v>
      </c>
      <c r="C3854" s="10" t="str">
        <f t="shared" si="60"/>
        <v>T - Emma Quinn</v>
      </c>
      <c r="E3854"/>
    </row>
    <row r="3855" spans="1:5">
      <c r="A3855" s="9" t="s">
        <v>16801</v>
      </c>
      <c r="C3855" s="10" t="str">
        <f t="shared" si="60"/>
        <v>T - Emma Schad</v>
      </c>
    </row>
    <row r="3856" spans="1:5">
      <c r="A3856" s="50" t="s">
        <v>2114</v>
      </c>
      <c r="C3856" s="10" t="str">
        <f t="shared" si="60"/>
        <v>T - EMMIE McKAY</v>
      </c>
      <c r="E3856"/>
    </row>
    <row r="3857" spans="1:5">
      <c r="A3857" s="9" t="s">
        <v>2007</v>
      </c>
      <c r="C3857" s="10" t="str">
        <f t="shared" si="60"/>
        <v>T - EMP Video</v>
      </c>
      <c r="E3857"/>
    </row>
    <row r="3858" spans="1:5">
      <c r="A3858" s="9" t="s">
        <v>1621</v>
      </c>
      <c r="C3858" s="10" t="str">
        <f t="shared" si="60"/>
        <v>T - Employee Counselling Service</v>
      </c>
      <c r="E3858"/>
    </row>
    <row r="3859" spans="1:5">
      <c r="A3859" s="9" t="s">
        <v>1039</v>
      </c>
      <c r="C3859" s="10" t="str">
        <f t="shared" si="60"/>
        <v>T - Engage</v>
      </c>
      <c r="E3859"/>
    </row>
    <row r="3860" spans="1:5">
      <c r="A3860" s="9" t="s">
        <v>17006</v>
      </c>
      <c r="C3860" s="10" t="str">
        <f t="shared" si="60"/>
        <v>T - Engaging Digital Comms</v>
      </c>
    </row>
    <row r="3861" spans="1:5">
      <c r="A3861" s="50" t="s">
        <v>1118</v>
      </c>
      <c r="C3861" s="10" t="str">
        <f t="shared" si="60"/>
        <v>T - EOIN CAREY</v>
      </c>
      <c r="E3861"/>
    </row>
    <row r="3862" spans="1:5">
      <c r="A3862" s="9" t="s">
        <v>6180</v>
      </c>
      <c r="C3862" s="10" t="str">
        <f t="shared" si="60"/>
        <v>T - Equality Network</v>
      </c>
      <c r="E3862"/>
    </row>
    <row r="3863" spans="1:5">
      <c r="A3863" s="48" t="s">
        <v>5837</v>
      </c>
      <c r="C3863" s="10" t="str">
        <f t="shared" si="60"/>
        <v>T - Erica Morrison</v>
      </c>
      <c r="E3863"/>
    </row>
    <row r="3864" spans="1:5">
      <c r="A3864" s="48" t="s">
        <v>2370</v>
      </c>
      <c r="C3864" s="10" t="str">
        <f t="shared" si="60"/>
        <v>T - Ernesto Coro</v>
      </c>
      <c r="E3864"/>
    </row>
    <row r="3865" spans="1:5">
      <c r="A3865" s="9" t="s">
        <v>2412</v>
      </c>
      <c r="C3865" s="10" t="str">
        <f t="shared" si="60"/>
        <v>T - Eskmills Outside Catering Ltd</v>
      </c>
      <c r="E3865"/>
    </row>
    <row r="3866" spans="1:5">
      <c r="A3866" s="9" t="s">
        <v>1728</v>
      </c>
      <c r="C3866" s="10" t="str">
        <f t="shared" si="60"/>
        <v>T - Essential Media Communications Ltd</v>
      </c>
      <c r="E3866"/>
    </row>
    <row r="3867" spans="1:5">
      <c r="A3867" s="9" t="s">
        <v>936</v>
      </c>
      <c r="C3867" s="10" t="str">
        <f t="shared" si="60"/>
        <v>T - Euan Robertson Photography</v>
      </c>
      <c r="E3867"/>
    </row>
    <row r="3868" spans="1:5">
      <c r="A3868" s="9" t="s">
        <v>16987</v>
      </c>
      <c r="C3868" s="10" t="str">
        <f t="shared" si="60"/>
        <v>T - Euclid</v>
      </c>
    </row>
    <row r="3869" spans="1:5">
      <c r="A3869" s="50" t="s">
        <v>2508</v>
      </c>
      <c r="C3869" s="10" t="str">
        <f t="shared" si="60"/>
        <v>T - Eunice Olumide</v>
      </c>
      <c r="E3869"/>
    </row>
    <row r="3870" spans="1:5">
      <c r="A3870" s="9" t="s">
        <v>7015</v>
      </c>
      <c r="C3870" s="10" t="str">
        <f t="shared" si="60"/>
        <v>T - European Collection Agency</v>
      </c>
      <c r="E3870"/>
    </row>
    <row r="3871" spans="1:5">
      <c r="A3871" s="48" t="s">
        <v>2373</v>
      </c>
      <c r="C3871" s="10" t="str">
        <f t="shared" si="60"/>
        <v>T - Evaluation Support Scotland Ltd</v>
      </c>
      <c r="E3871"/>
    </row>
    <row r="3872" spans="1:5">
      <c r="A3872" s="9" t="s">
        <v>6501</v>
      </c>
      <c r="C3872" s="10" t="str">
        <f t="shared" si="60"/>
        <v>T - Event Scotland</v>
      </c>
      <c r="E3872"/>
    </row>
    <row r="3873" spans="1:5">
      <c r="A3873" s="48" t="s">
        <v>1630</v>
      </c>
      <c r="C3873" s="10" t="str">
        <f t="shared" si="60"/>
        <v>T - Events In Partnership (2006) Ltd</v>
      </c>
      <c r="E3873"/>
    </row>
    <row r="3874" spans="1:5">
      <c r="A3874" s="9" t="s">
        <v>1900</v>
      </c>
      <c r="C3874" s="10" t="str">
        <f t="shared" si="60"/>
        <v>T - Ewen Weatherspoon</v>
      </c>
      <c r="E3874"/>
    </row>
    <row r="3875" spans="1:5">
      <c r="A3875" s="9" t="s">
        <v>2509</v>
      </c>
      <c r="C3875" s="10" t="str">
        <f t="shared" si="60"/>
        <v>T - Exchange House Catering Ltd</v>
      </c>
      <c r="E3875"/>
    </row>
    <row r="3876" spans="1:5">
      <c r="A3876" s="9" t="s">
        <v>982</v>
      </c>
      <c r="C3876" s="10" t="str">
        <f t="shared" si="60"/>
        <v>T - Executive Function Ltd</v>
      </c>
      <c r="E3876"/>
    </row>
    <row r="3877" spans="1:5">
      <c r="A3877" s="9" t="s">
        <v>812</v>
      </c>
      <c r="C3877" s="10" t="str">
        <f t="shared" si="60"/>
        <v>T - Executive Hire Ltd t/a Hire Society</v>
      </c>
      <c r="E3877"/>
    </row>
    <row r="3878" spans="1:5">
      <c r="A3878" s="9" t="s">
        <v>1303</v>
      </c>
      <c r="C3878" s="10" t="str">
        <f t="shared" si="60"/>
        <v>T - Experian Ltd</v>
      </c>
      <c r="E3878"/>
    </row>
    <row r="3879" spans="1:5">
      <c r="A3879" s="9" t="s">
        <v>569</v>
      </c>
      <c r="C3879" s="10" t="str">
        <f t="shared" si="60"/>
        <v>T - Expotel</v>
      </c>
      <c r="E3879"/>
    </row>
    <row r="3880" spans="1:5">
      <c r="A3880" s="9" t="s">
        <v>6221</v>
      </c>
      <c r="C3880" s="10" t="str">
        <f t="shared" si="60"/>
        <v>T - Exterion Media (UK) Limited</v>
      </c>
      <c r="E3880"/>
    </row>
    <row r="3881" spans="1:5">
      <c r="A3881" s="48" t="s">
        <v>6038</v>
      </c>
      <c r="C3881" s="10" t="str">
        <f t="shared" si="60"/>
        <v>T - Extra Veg Crews Scotland (Cindy Thomson)</v>
      </c>
      <c r="E3881"/>
    </row>
    <row r="3882" spans="1:5">
      <c r="A3882" s="48" t="s">
        <v>813</v>
      </c>
      <c r="B3882" s="7" t="s">
        <v>6038</v>
      </c>
      <c r="C3882" s="10" t="str">
        <f t="shared" si="60"/>
        <v>T - Extra Veg Crews Scotland (Cindy Thomson)</v>
      </c>
      <c r="E3882"/>
    </row>
    <row r="3883" spans="1:5">
      <c r="A3883" s="9" t="s">
        <v>5950</v>
      </c>
      <c r="C3883" s="10" t="str">
        <f t="shared" si="60"/>
        <v>T - EYE Magazine Ltd</v>
      </c>
      <c r="E3883"/>
    </row>
    <row r="3884" spans="1:5">
      <c r="A3884" s="48" t="s">
        <v>16898</v>
      </c>
      <c r="C3884" s="10" t="str">
        <f t="shared" si="60"/>
        <v>T - Fable Pictures Ltd</v>
      </c>
    </row>
    <row r="3885" spans="1:5">
      <c r="A3885" s="50" t="s">
        <v>16762</v>
      </c>
      <c r="C3885" s="10" t="str">
        <f t="shared" si="60"/>
        <v>T - FAIR LTD</v>
      </c>
    </row>
    <row r="3886" spans="1:5">
      <c r="A3886" s="50" t="s">
        <v>2656</v>
      </c>
      <c r="C3886" s="10" t="str">
        <f t="shared" si="60"/>
        <v>T - Falkirk Council</v>
      </c>
      <c r="E3886"/>
    </row>
    <row r="3887" spans="1:5">
      <c r="A3887" s="9" t="s">
        <v>6238</v>
      </c>
      <c r="C3887" s="10" t="str">
        <f t="shared" si="60"/>
        <v>T - Fannan &amp; Scott Ltd t/a Northern Services</v>
      </c>
      <c r="E3887"/>
    </row>
    <row r="3888" spans="1:5">
      <c r="A3888" s="48" t="s">
        <v>16825</v>
      </c>
      <c r="C3888" s="10" t="str">
        <f t="shared" si="60"/>
        <v>T - FE Live Audio</v>
      </c>
    </row>
    <row r="3889" spans="1:5">
      <c r="A3889" s="50" t="s">
        <v>1429</v>
      </c>
      <c r="C3889" s="10" t="str">
        <f t="shared" si="60"/>
        <v>T - Federation of Scottish Theatre</v>
      </c>
      <c r="E3889"/>
    </row>
    <row r="3890" spans="1:5">
      <c r="A3890" s="9" t="s">
        <v>6299</v>
      </c>
      <c r="B3890" s="7" t="s">
        <v>2226</v>
      </c>
      <c r="C3890" s="10" t="str">
        <f t="shared" si="60"/>
        <v>T - Feis Rois Ltd</v>
      </c>
      <c r="E3890"/>
    </row>
    <row r="3891" spans="1:5">
      <c r="A3891" s="48" t="s">
        <v>2226</v>
      </c>
      <c r="C3891" s="10" t="str">
        <f t="shared" si="60"/>
        <v>T - Feis Rois Ltd</v>
      </c>
      <c r="E3891"/>
    </row>
    <row r="3892" spans="1:5">
      <c r="A3892" s="9" t="s">
        <v>6949</v>
      </c>
      <c r="C3892" s="10" t="str">
        <f t="shared" si="60"/>
        <v>T - Fergus McNeill</v>
      </c>
      <c r="E3892"/>
    </row>
    <row r="3893" spans="1:5">
      <c r="A3893" s="48" t="s">
        <v>627</v>
      </c>
      <c r="C3893" s="10" t="str">
        <f t="shared" si="60"/>
        <v>T - Fergus Muir</v>
      </c>
      <c r="E3893"/>
    </row>
    <row r="3894" spans="1:5">
      <c r="A3894" s="9" t="s">
        <v>2496</v>
      </c>
      <c r="B3894" s="7" t="s">
        <v>6742</v>
      </c>
      <c r="C3894" s="10" t="str">
        <f t="shared" si="60"/>
        <v>T - Festival City Theatres Trust</v>
      </c>
      <c r="E3894"/>
    </row>
    <row r="3895" spans="1:5">
      <c r="A3895" s="9" t="s">
        <v>6742</v>
      </c>
      <c r="C3895" s="10" t="str">
        <f t="shared" si="60"/>
        <v>T - Festival City Theatres Trust</v>
      </c>
      <c r="E3895"/>
    </row>
    <row r="3896" spans="1:5">
      <c r="A3896" s="48" t="s">
        <v>17639</v>
      </c>
      <c r="C3896" s="10" t="str">
        <f t="shared" si="60"/>
        <v>T - Festivals and Events International Ltd (FEI)</v>
      </c>
    </row>
    <row r="3897" spans="1:5">
      <c r="A3897" s="50" t="s">
        <v>1062</v>
      </c>
      <c r="C3897" s="10" t="str">
        <f t="shared" si="60"/>
        <v>T - Festivals Edinburgh</v>
      </c>
      <c r="E3897"/>
    </row>
    <row r="3898" spans="1:5">
      <c r="A3898" s="9" t="s">
        <v>1369</v>
      </c>
      <c r="C3898" s="10" t="str">
        <f t="shared" si="60"/>
        <v>T - Fife Contemporary Art &amp; Craft (St.Andrews) Ltd</v>
      </c>
      <c r="E3898"/>
    </row>
    <row r="3899" spans="1:5">
      <c r="A3899" s="9" t="s">
        <v>17697</v>
      </c>
      <c r="C3899" s="10" t="str">
        <f t="shared" si="60"/>
        <v>T - Fife Cultural Trust Ltd</v>
      </c>
    </row>
    <row r="3900" spans="1:5">
      <c r="A3900" s="50" t="s">
        <v>16948</v>
      </c>
      <c r="C3900" s="10" t="str">
        <f t="shared" si="60"/>
        <v>T - Figment Films Ltd</v>
      </c>
    </row>
    <row r="3901" spans="1:5">
      <c r="A3901" s="50" t="s">
        <v>1440</v>
      </c>
      <c r="C3901" s="10" t="str">
        <f t="shared" si="60"/>
        <v>T - Film Bang</v>
      </c>
      <c r="E3901"/>
    </row>
    <row r="3902" spans="1:5">
      <c r="A3902" s="9" t="s">
        <v>6315</v>
      </c>
      <c r="C3902" s="10" t="str">
        <f t="shared" si="60"/>
        <v>T - Film City Glasgow Ltd</v>
      </c>
      <c r="E3902"/>
    </row>
    <row r="3903" spans="1:5">
      <c r="A3903" s="48" t="s">
        <v>1243</v>
      </c>
      <c r="C3903" s="10" t="str">
        <f t="shared" si="60"/>
        <v>T - Film Export UK LTD</v>
      </c>
      <c r="E3903"/>
    </row>
    <row r="3904" spans="1:5">
      <c r="A3904" s="9" t="s">
        <v>1015</v>
      </c>
      <c r="C3904" s="10" t="str">
        <f t="shared" si="60"/>
        <v>T - Film London Ltd</v>
      </c>
      <c r="E3904"/>
    </row>
    <row r="3905" spans="1:5">
      <c r="A3905" s="9" t="s">
        <v>2174</v>
      </c>
      <c r="C3905" s="10" t="str">
        <f t="shared" si="60"/>
        <v>T - Fintage Collection Account</v>
      </c>
      <c r="E3905"/>
    </row>
    <row r="3906" spans="1:5">
      <c r="A3906" s="9" t="s">
        <v>17034</v>
      </c>
      <c r="C3906" s="10" t="str">
        <f t="shared" si="60"/>
        <v>T - Fintan Ryan</v>
      </c>
    </row>
    <row r="3907" spans="1:5">
      <c r="A3907" s="50" t="s">
        <v>1078</v>
      </c>
      <c r="C3907" s="10" t="str">
        <f t="shared" ref="C3907:C3970" si="61">IF(LEN(TRIM(CLEAN($B:$B)))&gt;0,TRIM(CLEAN($B:$B)),TRIM(CLEAN($A:$A)))</f>
        <v>T - Fiona Miller</v>
      </c>
      <c r="E3907"/>
    </row>
    <row r="3908" spans="1:5">
      <c r="A3908" s="9" t="s">
        <v>2043</v>
      </c>
      <c r="C3908" s="10" t="str">
        <f t="shared" si="61"/>
        <v>T - Fiona Robertson</v>
      </c>
      <c r="E3908"/>
    </row>
    <row r="3909" spans="1:5">
      <c r="A3909" s="9" t="s">
        <v>628</v>
      </c>
      <c r="C3909" s="10" t="str">
        <f t="shared" si="61"/>
        <v>T - Fire &amp; Security Technical Services Ltd</v>
      </c>
      <c r="E3909"/>
    </row>
    <row r="3910" spans="1:5">
      <c r="A3910" s="9" t="s">
        <v>1631</v>
      </c>
      <c r="C3910" s="10" t="str">
        <f t="shared" si="61"/>
        <v>T - Fire Exit Ltd</v>
      </c>
      <c r="E3910"/>
    </row>
    <row r="3911" spans="1:5">
      <c r="A3911" s="9" t="s">
        <v>6260</v>
      </c>
      <c r="C3911" s="10" t="str">
        <f t="shared" si="61"/>
        <v>T - Fire Scotland Limited</v>
      </c>
      <c r="E3911"/>
    </row>
    <row r="3912" spans="1:5">
      <c r="A3912" s="48" t="s">
        <v>1901</v>
      </c>
      <c r="C3912" s="10" t="str">
        <f t="shared" si="61"/>
        <v>T - Firebrat Studio</v>
      </c>
      <c r="E3912"/>
    </row>
    <row r="3913" spans="1:5">
      <c r="A3913" s="9" t="s">
        <v>1188</v>
      </c>
      <c r="C3913" s="10" t="str">
        <f t="shared" si="61"/>
        <v>T - Flagship Newspapers</v>
      </c>
      <c r="E3913"/>
    </row>
    <row r="3914" spans="1:5">
      <c r="A3914" s="9" t="s">
        <v>16807</v>
      </c>
      <c r="C3914" s="10" t="str">
        <f t="shared" si="61"/>
        <v>T - Fleet Collective</v>
      </c>
    </row>
    <row r="3915" spans="1:5">
      <c r="A3915" s="50" t="s">
        <v>1016</v>
      </c>
      <c r="C3915" s="10" t="str">
        <f t="shared" si="61"/>
        <v>T - Flexiform Business Furniture Limited</v>
      </c>
      <c r="E3915"/>
    </row>
    <row r="3916" spans="1:5">
      <c r="A3916" s="9" t="s">
        <v>2569</v>
      </c>
      <c r="C3916" s="10" t="str">
        <f t="shared" si="61"/>
        <v>T - Flip (Scotland)</v>
      </c>
      <c r="E3916"/>
    </row>
    <row r="3917" spans="1:5">
      <c r="A3917" s="9" t="s">
        <v>2104</v>
      </c>
      <c r="C3917" s="10" t="str">
        <f t="shared" si="61"/>
        <v>T - Flo-culture (UK) Ltd</v>
      </c>
      <c r="E3917"/>
    </row>
    <row r="3918" spans="1:5">
      <c r="A3918" s="9" t="s">
        <v>1965</v>
      </c>
      <c r="C3918" s="10" t="str">
        <f t="shared" si="61"/>
        <v>T - Florian Nonnenmacher</v>
      </c>
      <c r="E3918"/>
    </row>
    <row r="3919" spans="1:5">
      <c r="A3919" s="9" t="s">
        <v>2105</v>
      </c>
      <c r="C3919" s="10" t="str">
        <f t="shared" si="61"/>
        <v>T - Fluid Eye Productions</v>
      </c>
      <c r="E3919"/>
    </row>
    <row r="3920" spans="1:5">
      <c r="A3920" s="9" t="s">
        <v>6666</v>
      </c>
      <c r="C3920" s="10" t="str">
        <f t="shared" si="61"/>
        <v>T - Flyin' Jalapenos</v>
      </c>
      <c r="E3920"/>
    </row>
    <row r="3921" spans="1:5">
      <c r="A3921" s="48" t="s">
        <v>16842</v>
      </c>
      <c r="C3921" s="10" t="str">
        <f t="shared" si="61"/>
        <v>T - Focus Show Ltd</v>
      </c>
    </row>
    <row r="3922" spans="1:5">
      <c r="A3922" s="50" t="s">
        <v>570</v>
      </c>
      <c r="C3922" s="10" t="str">
        <f t="shared" si="61"/>
        <v>T - Forres Property Developments LLP</v>
      </c>
      <c r="E3922"/>
    </row>
    <row r="3923" spans="1:5">
      <c r="A3923" s="9" t="s">
        <v>6933</v>
      </c>
      <c r="C3923" s="10" t="str">
        <f t="shared" si="61"/>
        <v>T - Forth Valley College of Further &amp; Higher Education</v>
      </c>
      <c r="E3923"/>
    </row>
    <row r="3924" spans="1:5">
      <c r="A3924" s="48" t="s">
        <v>6145</v>
      </c>
      <c r="C3924" s="10" t="str">
        <f t="shared" si="61"/>
        <v>T - Foundation For Community Dance</v>
      </c>
      <c r="E3924"/>
    </row>
    <row r="3925" spans="1:5">
      <c r="A3925" s="48" t="s">
        <v>1430</v>
      </c>
      <c r="C3925" s="10" t="str">
        <f t="shared" si="61"/>
        <v>T - Frames Gallery</v>
      </c>
      <c r="E3925"/>
    </row>
    <row r="3926" spans="1:5">
      <c r="A3926" s="9" t="s">
        <v>6084</v>
      </c>
      <c r="C3926" s="10" t="str">
        <f t="shared" si="61"/>
        <v>T - Framework (Edinburgh) Ltd</v>
      </c>
      <c r="E3926"/>
    </row>
    <row r="3927" spans="1:5">
      <c r="A3927" s="48" t="s">
        <v>1262</v>
      </c>
      <c r="C3927" s="10" t="str">
        <f t="shared" si="61"/>
        <v>T - Francesca Dymond</v>
      </c>
      <c r="E3927"/>
    </row>
    <row r="3928" spans="1:5">
      <c r="A3928" s="9" t="s">
        <v>17076</v>
      </c>
      <c r="C3928" s="10" t="str">
        <f t="shared" si="61"/>
        <v>T - Francesca Zappia</v>
      </c>
    </row>
    <row r="3929" spans="1:5">
      <c r="A3929" s="50" t="s">
        <v>1663</v>
      </c>
      <c r="C3929" s="10" t="str">
        <f t="shared" si="61"/>
        <v>T - Francotyp-Postalia Ltd</v>
      </c>
      <c r="E3929"/>
    </row>
    <row r="3930" spans="1:5">
      <c r="A3930" s="9" t="s">
        <v>5838</v>
      </c>
      <c r="C3930" s="10" t="str">
        <f t="shared" si="61"/>
        <v>T - Frank McConnell</v>
      </c>
      <c r="E3930"/>
    </row>
    <row r="3931" spans="1:5">
      <c r="A3931" s="48" t="s">
        <v>2581</v>
      </c>
      <c r="C3931" s="10" t="str">
        <f t="shared" si="61"/>
        <v>T - Fraser Denholm</v>
      </c>
      <c r="E3931"/>
    </row>
    <row r="3932" spans="1:5">
      <c r="A3932" s="9" t="s">
        <v>937</v>
      </c>
      <c r="C3932" s="10" t="str">
        <f t="shared" si="61"/>
        <v>T - Freakworks Limited - 2013</v>
      </c>
      <c r="E3932"/>
    </row>
    <row r="3933" spans="1:5">
      <c r="A3933" s="9" t="s">
        <v>6339</v>
      </c>
      <c r="C3933" s="10" t="str">
        <f t="shared" si="61"/>
        <v>T - Freakworks Limited - 2015</v>
      </c>
      <c r="E3933"/>
    </row>
    <row r="3934" spans="1:5">
      <c r="A3934" s="48" t="s">
        <v>1304</v>
      </c>
      <c r="C3934" s="10" t="str">
        <f t="shared" si="61"/>
        <v>T - Free Media Ltd</v>
      </c>
      <c r="E3934"/>
    </row>
    <row r="3935" spans="1:5">
      <c r="A3935" s="9" t="s">
        <v>2225</v>
      </c>
      <c r="C3935" s="10" t="str">
        <f t="shared" si="61"/>
        <v>T - Freeway Cam UK</v>
      </c>
      <c r="E3935"/>
    </row>
    <row r="3936" spans="1:5">
      <c r="A3936" s="9" t="s">
        <v>1806</v>
      </c>
      <c r="C3936" s="10" t="str">
        <f t="shared" si="61"/>
        <v>T - Fremantle Consulting</v>
      </c>
      <c r="E3936"/>
    </row>
    <row r="3937" spans="1:5">
      <c r="A3937" s="9" t="s">
        <v>1567</v>
      </c>
      <c r="C3937" s="10" t="str">
        <f t="shared" si="61"/>
        <v>T - Fresh Entertainment</v>
      </c>
      <c r="E3937"/>
    </row>
    <row r="3938" spans="1:5">
      <c r="A3938" s="9" t="s">
        <v>16921</v>
      </c>
      <c r="C3938" s="10" t="str">
        <f t="shared" si="61"/>
        <v>T - Fruits in The City Ltd</v>
      </c>
    </row>
    <row r="3939" spans="1:5">
      <c r="A3939" s="50" t="s">
        <v>1821</v>
      </c>
      <c r="C3939" s="10" t="str">
        <f t="shared" si="61"/>
        <v>T - Fugitivespaces</v>
      </c>
      <c r="E3939"/>
    </row>
    <row r="3940" spans="1:5">
      <c r="A3940" s="9" t="s">
        <v>16959</v>
      </c>
      <c r="C3940" s="10" t="str">
        <f t="shared" si="61"/>
        <v>T - Fusion Electrical &amp; Civils Ltd</v>
      </c>
    </row>
    <row r="3941" spans="1:5">
      <c r="A3941" s="50" t="s">
        <v>2688</v>
      </c>
      <c r="C3941" s="10" t="str">
        <f t="shared" si="61"/>
        <v>T - Gail McLintock</v>
      </c>
      <c r="E3941"/>
    </row>
    <row r="3942" spans="1:5">
      <c r="A3942" s="9" t="s">
        <v>1468</v>
      </c>
      <c r="C3942" s="10" t="str">
        <f t="shared" si="61"/>
        <v>T - Gallery Heinzel Ltd</v>
      </c>
      <c r="E3942"/>
    </row>
    <row r="3943" spans="1:5">
      <c r="A3943" s="9" t="s">
        <v>1119</v>
      </c>
      <c r="C3943" s="10" t="str">
        <f t="shared" si="61"/>
        <v>T - Galway Gourmet</v>
      </c>
      <c r="E3943"/>
    </row>
    <row r="3944" spans="1:5">
      <c r="A3944" s="9" t="s">
        <v>16973</v>
      </c>
      <c r="C3944" s="10" t="str">
        <f t="shared" si="61"/>
        <v>T - Gary McNair</v>
      </c>
    </row>
    <row r="3945" spans="1:5">
      <c r="A3945" s="50" t="s">
        <v>866</v>
      </c>
      <c r="C3945" s="10" t="str">
        <f t="shared" si="61"/>
        <v>T - GAYE</v>
      </c>
      <c r="E3945"/>
    </row>
    <row r="3946" spans="1:5">
      <c r="A3946" s="9" t="s">
        <v>1079</v>
      </c>
      <c r="C3946" s="10" t="str">
        <f t="shared" si="61"/>
        <v>T - GEAC Trading Ltd</v>
      </c>
      <c r="E3946"/>
    </row>
    <row r="3947" spans="1:5">
      <c r="A3947" s="9" t="s">
        <v>6057</v>
      </c>
      <c r="C3947" s="10" t="str">
        <f t="shared" si="61"/>
        <v>T - Genius Film Productions Limited</v>
      </c>
      <c r="E3947"/>
    </row>
    <row r="3948" spans="1:5">
      <c r="A3948" s="48" t="s">
        <v>1268</v>
      </c>
      <c r="C3948" s="10" t="str">
        <f t="shared" si="61"/>
        <v>T - Geoffry Brown</v>
      </c>
      <c r="E3948"/>
    </row>
    <row r="3949" spans="1:5">
      <c r="A3949" s="9" t="s">
        <v>2657</v>
      </c>
      <c r="C3949" s="10" t="str">
        <f t="shared" si="61"/>
        <v>T - Geraldine Greene</v>
      </c>
      <c r="E3949"/>
    </row>
    <row r="3950" spans="1:5">
      <c r="A3950" s="9" t="s">
        <v>2413</v>
      </c>
      <c r="C3950" s="10" t="str">
        <f t="shared" si="61"/>
        <v>T - Gerry Cambridge</v>
      </c>
      <c r="E3950"/>
    </row>
    <row r="3951" spans="1:5">
      <c r="A3951" s="9" t="s">
        <v>6255</v>
      </c>
      <c r="C3951" s="10" t="str">
        <f t="shared" si="61"/>
        <v>T - Gerry Farell Ink</v>
      </c>
      <c r="E3951"/>
    </row>
    <row r="3952" spans="1:5">
      <c r="A3952" s="48" t="s">
        <v>721</v>
      </c>
      <c r="C3952" s="10" t="str">
        <f t="shared" si="61"/>
        <v>T - Gerry Hassan</v>
      </c>
      <c r="E3952"/>
    </row>
    <row r="3953" spans="1:5">
      <c r="A3953" s="9" t="s">
        <v>2380</v>
      </c>
      <c r="C3953" s="10" t="str">
        <f t="shared" si="61"/>
        <v>T - GES and Event Services Ltd</v>
      </c>
      <c r="E3953"/>
    </row>
    <row r="3954" spans="1:5">
      <c r="A3954" s="9" t="s">
        <v>1208</v>
      </c>
      <c r="C3954" s="10" t="str">
        <f t="shared" si="61"/>
        <v>T - GHI Contracts Ltd</v>
      </c>
      <c r="E3954"/>
    </row>
    <row r="3955" spans="1:5">
      <c r="A3955" s="9" t="s">
        <v>16859</v>
      </c>
      <c r="C3955" s="10" t="str">
        <f t="shared" si="61"/>
        <v>T - Ghillie Dhu</v>
      </c>
    </row>
    <row r="3956" spans="1:5">
      <c r="A3956" s="50" t="s">
        <v>2476</v>
      </c>
      <c r="C3956" s="10" t="str">
        <f t="shared" si="61"/>
        <v>T - Gica Loening</v>
      </c>
      <c r="E3956"/>
    </row>
    <row r="3957" spans="1:5">
      <c r="A3957" s="9" t="s">
        <v>2414</v>
      </c>
      <c r="C3957" s="10" t="str">
        <f t="shared" si="61"/>
        <v>T - Gilbert MacMillan</v>
      </c>
      <c r="E3957"/>
    </row>
    <row r="3958" spans="1:5">
      <c r="A3958" s="9" t="s">
        <v>17007</v>
      </c>
      <c r="C3958" s="10" t="str">
        <f t="shared" si="61"/>
        <v>T - Gillebride MacMillan</v>
      </c>
    </row>
    <row r="3959" spans="1:5">
      <c r="A3959" s="50" t="s">
        <v>2415</v>
      </c>
      <c r="C3959" s="10" t="str">
        <f t="shared" si="61"/>
        <v>T - Gillian Shaw</v>
      </c>
      <c r="E3959"/>
    </row>
    <row r="3960" spans="1:5">
      <c r="A3960" s="9" t="s">
        <v>2381</v>
      </c>
      <c r="C3960" s="10" t="str">
        <f t="shared" si="61"/>
        <v>T - Gillian Steel</v>
      </c>
      <c r="E3960"/>
    </row>
    <row r="3961" spans="1:5">
      <c r="A3961" s="9" t="s">
        <v>6719</v>
      </c>
      <c r="B3961" s="7" t="s">
        <v>6751</v>
      </c>
      <c r="C3961" s="10" t="str">
        <f t="shared" si="61"/>
        <v>T - Glasgow 2014 Ltd</v>
      </c>
      <c r="E3961"/>
    </row>
    <row r="3962" spans="1:5">
      <c r="A3962" s="48" t="s">
        <v>6751</v>
      </c>
      <c r="C3962" s="10" t="str">
        <f t="shared" si="61"/>
        <v>T - Glasgow 2014 Ltd</v>
      </c>
      <c r="E3962"/>
    </row>
    <row r="3963" spans="1:5">
      <c r="A3963" s="48" t="s">
        <v>6504</v>
      </c>
      <c r="C3963" s="10" t="str">
        <f t="shared" si="61"/>
        <v>T - Glasgow Badges</v>
      </c>
      <c r="E3963"/>
    </row>
    <row r="3964" spans="1:5">
      <c r="A3964" s="48" t="s">
        <v>1387</v>
      </c>
      <c r="B3964" s="7" t="s">
        <v>2803</v>
      </c>
      <c r="C3964" s="10" t="str">
        <f t="shared" si="61"/>
        <v>T - Glasgow City Council</v>
      </c>
      <c r="E3964"/>
    </row>
    <row r="3965" spans="1:5">
      <c r="A3965" s="9" t="s">
        <v>571</v>
      </c>
      <c r="B3965" s="7" t="s">
        <v>2803</v>
      </c>
      <c r="C3965" s="10" t="str">
        <f t="shared" si="61"/>
        <v>T - Glasgow City Council</v>
      </c>
      <c r="E3965"/>
    </row>
    <row r="3966" spans="1:5">
      <c r="A3966" s="9" t="s">
        <v>1080</v>
      </c>
      <c r="C3966" s="10" t="str">
        <f t="shared" si="61"/>
        <v>T - Glasgow East Arts Company Limited</v>
      </c>
      <c r="E3966"/>
    </row>
    <row r="3967" spans="1:5">
      <c r="A3967" s="9" t="s">
        <v>923</v>
      </c>
      <c r="C3967" s="10" t="str">
        <f t="shared" si="61"/>
        <v>T - Glasgow Film Office</v>
      </c>
      <c r="E3967"/>
    </row>
    <row r="3968" spans="1:5">
      <c r="A3968" s="9" t="s">
        <v>1632</v>
      </c>
      <c r="C3968" s="10" t="str">
        <f t="shared" si="61"/>
        <v>T - Glasgow Film Theatre</v>
      </c>
      <c r="E3968"/>
    </row>
    <row r="3969" spans="1:5">
      <c r="A3969" s="9" t="s">
        <v>2310</v>
      </c>
      <c r="C3969" s="10" t="str">
        <f t="shared" si="61"/>
        <v>T - Glasgow Life</v>
      </c>
      <c r="E3969"/>
    </row>
    <row r="3970" spans="1:5">
      <c r="A3970" s="9" t="s">
        <v>1017</v>
      </c>
      <c r="C3970" s="10" t="str">
        <f t="shared" si="61"/>
        <v>T - Glasgow Media Access Centre</v>
      </c>
      <c r="E3970"/>
    </row>
    <row r="3971" spans="1:5">
      <c r="A3971" s="9" t="s">
        <v>1424</v>
      </c>
      <c r="C3971" s="10" t="str">
        <f t="shared" ref="C3971:C4034" si="62">IF(LEN(TRIM(CLEAN($B:$B)))&gt;0,TRIM(CLEAN($B:$B)),TRIM(CLEAN($A:$A)))</f>
        <v>T - Glasgow Photography Group Ltd</v>
      </c>
      <c r="E3971"/>
    </row>
    <row r="3972" spans="1:5">
      <c r="A3972" s="9" t="s">
        <v>16980</v>
      </c>
      <c r="C3972" s="10" t="str">
        <f t="shared" si="62"/>
        <v>T - Glenfinlas</v>
      </c>
    </row>
    <row r="3973" spans="1:5">
      <c r="A3973" s="50" t="s">
        <v>1822</v>
      </c>
      <c r="B3973" s="7" t="s">
        <v>2044</v>
      </c>
      <c r="C3973" s="10" t="str">
        <f t="shared" si="62"/>
        <v>T - Glenfinlas Ltd</v>
      </c>
      <c r="E3973"/>
    </row>
    <row r="3974" spans="1:5">
      <c r="A3974" s="9" t="s">
        <v>2044</v>
      </c>
      <c r="C3974" s="10" t="str">
        <f t="shared" si="62"/>
        <v>T - Glenfinlas Ltd</v>
      </c>
      <c r="E3974"/>
    </row>
    <row r="3975" spans="1:5">
      <c r="A3975" s="9" t="s">
        <v>6058</v>
      </c>
      <c r="C3975" s="10" t="str">
        <f t="shared" si="62"/>
        <v>T - Global Connections (Scotland) Ltd</v>
      </c>
      <c r="E3975"/>
    </row>
    <row r="3976" spans="1:5">
      <c r="A3976" s="48" t="s">
        <v>855</v>
      </c>
      <c r="C3976" s="10" t="str">
        <f t="shared" si="62"/>
        <v>T - Global Design &amp; Source Ltd</v>
      </c>
      <c r="E3976"/>
    </row>
    <row r="3977" spans="1:5">
      <c r="A3977" s="9" t="s">
        <v>6222</v>
      </c>
      <c r="C3977" s="10" t="str">
        <f t="shared" si="62"/>
        <v>T - Glover Lodges</v>
      </c>
      <c r="E3977"/>
    </row>
    <row r="3978" spans="1:5">
      <c r="A3978" s="48" t="s">
        <v>2477</v>
      </c>
      <c r="B3978" s="7" t="s">
        <v>6743</v>
      </c>
      <c r="C3978" s="10" t="str">
        <f t="shared" si="62"/>
        <v>T - Glow Arts (Jennifer McGlone)</v>
      </c>
      <c r="E3978"/>
    </row>
    <row r="3979" spans="1:5">
      <c r="A3979" s="9" t="s">
        <v>6743</v>
      </c>
      <c r="C3979" s="10" t="str">
        <f t="shared" si="62"/>
        <v>T - Glow Arts (Jennifer McGlone)</v>
      </c>
      <c r="E3979"/>
    </row>
    <row r="3980" spans="1:5">
      <c r="A3980" s="48" t="s">
        <v>2385</v>
      </c>
      <c r="C3980" s="10" t="str">
        <f t="shared" si="62"/>
        <v>T - Gordon &amp; French</v>
      </c>
      <c r="E3980"/>
    </row>
    <row r="3981" spans="1:5">
      <c r="A3981" s="9" t="s">
        <v>6711</v>
      </c>
      <c r="C3981" s="10" t="str">
        <f t="shared" si="62"/>
        <v>T - Gov Today Ltd</v>
      </c>
      <c r="E3981"/>
    </row>
    <row r="3982" spans="1:5">
      <c r="A3982" s="48" t="s">
        <v>16860</v>
      </c>
      <c r="C3982" s="10" t="str">
        <f t="shared" si="62"/>
        <v>T - Government Knowledge Training Ltd</v>
      </c>
    </row>
    <row r="3983" spans="1:5">
      <c r="A3983" s="50" t="s">
        <v>16961</v>
      </c>
      <c r="C3983" s="10" t="str">
        <f t="shared" si="62"/>
        <v>T - Govknow Events Ltd</v>
      </c>
    </row>
    <row r="3984" spans="1:5">
      <c r="A3984" s="50" t="s">
        <v>6085</v>
      </c>
      <c r="C3984" s="10" t="str">
        <f t="shared" si="62"/>
        <v>T - GovNet Communications</v>
      </c>
      <c r="E3984"/>
    </row>
    <row r="3985" spans="1:5">
      <c r="A3985" s="48" t="s">
        <v>16915</v>
      </c>
      <c r="C3985" s="10" t="str">
        <f t="shared" si="62"/>
        <v>T - Gowin Services Ltd T/A Dyno-Rod</v>
      </c>
    </row>
    <row r="3986" spans="1:5">
      <c r="A3986" s="50" t="s">
        <v>629</v>
      </c>
      <c r="C3986" s="10" t="str">
        <f t="shared" si="62"/>
        <v>T - GP PLANTSCAPE</v>
      </c>
      <c r="E3986"/>
    </row>
    <row r="3987" spans="1:5">
      <c r="A3987" s="9" t="s">
        <v>630</v>
      </c>
      <c r="C3987" s="10" t="str">
        <f t="shared" si="62"/>
        <v>T - Graces Home Catering</v>
      </c>
      <c r="E3987"/>
    </row>
    <row r="3988" spans="1:5">
      <c r="A3988" s="9" t="s">
        <v>2467</v>
      </c>
      <c r="C3988" s="10" t="str">
        <f t="shared" si="62"/>
        <v>T - Graeae Theatre Company Ltd</v>
      </c>
      <c r="E3988"/>
    </row>
    <row r="3989" spans="1:5">
      <c r="A3989" s="9" t="s">
        <v>2478</v>
      </c>
      <c r="C3989" s="10" t="str">
        <f t="shared" si="62"/>
        <v>T - Graeme Reekie</v>
      </c>
      <c r="E3989"/>
    </row>
    <row r="3990" spans="1:5">
      <c r="A3990" s="9" t="s">
        <v>1290</v>
      </c>
      <c r="C3990" s="10" t="str">
        <f t="shared" si="62"/>
        <v>T - Graeme Steel Sound Engineer</v>
      </c>
      <c r="E3990"/>
    </row>
    <row r="3991" spans="1:5">
      <c r="A3991" s="9" t="s">
        <v>6242</v>
      </c>
      <c r="C3991" s="10" t="str">
        <f t="shared" si="62"/>
        <v>T - Graham Devlin</v>
      </c>
      <c r="E3991"/>
    </row>
    <row r="3992" spans="1:5">
      <c r="A3992" s="48" t="s">
        <v>16795</v>
      </c>
      <c r="C3992" s="10" t="str">
        <f t="shared" si="62"/>
        <v>T - Graham Duff</v>
      </c>
    </row>
    <row r="3993" spans="1:5">
      <c r="A3993" s="50" t="s">
        <v>1052</v>
      </c>
      <c r="C3993" s="10" t="str">
        <f t="shared" si="62"/>
        <v>T - Graham Hastings</v>
      </c>
      <c r="E3993"/>
    </row>
    <row r="3994" spans="1:5">
      <c r="A3994" s="9" t="s">
        <v>6146</v>
      </c>
      <c r="C3994" s="10" t="str">
        <f t="shared" si="62"/>
        <v>T - Grainne Rice</v>
      </c>
      <c r="E3994"/>
    </row>
    <row r="3995" spans="1:5">
      <c r="A3995" s="48" t="s">
        <v>1370</v>
      </c>
      <c r="C3995" s="10" t="str">
        <f t="shared" si="62"/>
        <v>T - Grant Thornton UK LLP</v>
      </c>
      <c r="E3995"/>
    </row>
    <row r="3996" spans="1:5">
      <c r="A3996" s="9" t="s">
        <v>17494</v>
      </c>
      <c r="C3996" s="10" t="str">
        <f t="shared" si="62"/>
        <v>T - Grassmarket Community Project</v>
      </c>
    </row>
    <row r="3997" spans="1:5">
      <c r="A3997" s="50" t="s">
        <v>631</v>
      </c>
      <c r="C3997" s="10" t="str">
        <f t="shared" si="62"/>
        <v>T - Green Clean Health and Safety</v>
      </c>
      <c r="E3997"/>
    </row>
    <row r="3998" spans="1:5">
      <c r="A3998" s="9" t="s">
        <v>6467</v>
      </c>
      <c r="C3998" s="10" t="str">
        <f t="shared" si="62"/>
        <v>T - Green Image Ltd t/a Sailflags</v>
      </c>
      <c r="E3998"/>
    </row>
    <row r="3999" spans="1:5">
      <c r="A3999" s="48" t="s">
        <v>1388</v>
      </c>
      <c r="C3999" s="10" t="str">
        <f t="shared" si="62"/>
        <v>T - Greengold Music/Greengold Projects/The Cast</v>
      </c>
      <c r="E3999"/>
    </row>
    <row r="4000" spans="1:5">
      <c r="A4000" s="9" t="s">
        <v>1523</v>
      </c>
      <c r="C4000" s="10" t="str">
        <f t="shared" si="62"/>
        <v>T - GTG Training Ltd</v>
      </c>
      <c r="E4000"/>
    </row>
    <row r="4001" spans="1:5">
      <c r="A4001" s="9" t="s">
        <v>632</v>
      </c>
      <c r="C4001" s="10" t="str">
        <f t="shared" si="62"/>
        <v>T - GTW Storage Services Ltd</v>
      </c>
      <c r="E4001"/>
    </row>
    <row r="4002" spans="1:5">
      <c r="A4002" s="9" t="s">
        <v>2312</v>
      </c>
      <c r="C4002" s="10" t="str">
        <f t="shared" si="62"/>
        <v>T - Guardian International Television Festival</v>
      </c>
      <c r="E4002"/>
    </row>
    <row r="4003" spans="1:5">
      <c r="A4003" s="9" t="s">
        <v>1263</v>
      </c>
      <c r="C4003" s="10" t="str">
        <f t="shared" si="62"/>
        <v>T - GVA</v>
      </c>
      <c r="E4003"/>
    </row>
    <row r="4004" spans="1:5">
      <c r="A4004" s="9" t="s">
        <v>5980</v>
      </c>
      <c r="C4004" s="10" t="str">
        <f t="shared" si="62"/>
        <v>T - GVA Grimley Ltd</v>
      </c>
      <c r="E4004"/>
    </row>
    <row r="4005" spans="1:5">
      <c r="A4005" s="48" t="s">
        <v>1469</v>
      </c>
      <c r="C4005" s="10" t="str">
        <f t="shared" si="62"/>
        <v>T - Hands Up For Trad Ltd</v>
      </c>
      <c r="E4005"/>
    </row>
    <row r="4006" spans="1:5">
      <c r="A4006" s="9" t="s">
        <v>16935</v>
      </c>
      <c r="C4006" s="10" t="str">
        <f t="shared" si="62"/>
        <v>T - Hannah Putsey</v>
      </c>
    </row>
    <row r="4007" spans="1:5">
      <c r="A4007" s="50" t="s">
        <v>17035</v>
      </c>
      <c r="C4007" s="10" t="str">
        <f t="shared" si="62"/>
        <v>T - Hannah Rose Whittle</v>
      </c>
    </row>
    <row r="4008" spans="1:5">
      <c r="A4008" s="50" t="s">
        <v>2386</v>
      </c>
      <c r="C4008" s="10" t="str">
        <f t="shared" si="62"/>
        <v>T - Haphazard Media Ltd</v>
      </c>
      <c r="E4008"/>
    </row>
    <row r="4009" spans="1:5">
      <c r="A4009" s="9" t="s">
        <v>16910</v>
      </c>
      <c r="C4009" s="10" t="str">
        <f t="shared" si="62"/>
        <v>T - Harper Macleod LLP</v>
      </c>
    </row>
    <row r="4010" spans="1:5">
      <c r="A4010" s="50" t="s">
        <v>6120</v>
      </c>
      <c r="C4010" s="10" t="str">
        <f t="shared" si="62"/>
        <v>T - Harry Wilson</v>
      </c>
      <c r="E4010"/>
    </row>
    <row r="4011" spans="1:5">
      <c r="A4011" s="48" t="s">
        <v>6166</v>
      </c>
      <c r="C4011" s="10" t="str">
        <f t="shared" si="62"/>
        <v>T - Harvey Nash UK Finance</v>
      </c>
      <c r="E4011"/>
    </row>
    <row r="4012" spans="1:5">
      <c r="A4012" s="48" t="s">
        <v>786</v>
      </c>
      <c r="C4012" s="10" t="str">
        <f t="shared" si="62"/>
        <v>T - Haven Products Limited</v>
      </c>
      <c r="E4012"/>
    </row>
    <row r="4013" spans="1:5">
      <c r="A4013" s="9" t="s">
        <v>572</v>
      </c>
      <c r="C4013" s="10" t="str">
        <f t="shared" si="62"/>
        <v>T - Hays Accountacy &amp; Finance</v>
      </c>
      <c r="E4013"/>
    </row>
    <row r="4014" spans="1:5">
      <c r="A4014" s="9" t="s">
        <v>16922</v>
      </c>
      <c r="C4014" s="10" t="str">
        <f t="shared" si="62"/>
        <v>T - Hays Accountancy &amp; Finance</v>
      </c>
    </row>
    <row r="4015" spans="1:5">
      <c r="A4015" s="50" t="s">
        <v>1244</v>
      </c>
      <c r="C4015" s="10" t="str">
        <f t="shared" si="62"/>
        <v>T - Haysmarket Media Group Ltd</v>
      </c>
      <c r="E4015"/>
    </row>
    <row r="4016" spans="1:5">
      <c r="A4016" s="9" t="s">
        <v>6797</v>
      </c>
      <c r="C4016" s="10" t="str">
        <f t="shared" si="62"/>
        <v>T - Hazel Darwin-Edwards</v>
      </c>
      <c r="E4016"/>
    </row>
    <row r="4017" spans="1:5">
      <c r="A4017" s="48" t="s">
        <v>16981</v>
      </c>
      <c r="C4017" s="10" t="str">
        <f t="shared" si="62"/>
        <v>T - Heads of Instrumental Teaching Scotland (HITS)</v>
      </c>
    </row>
    <row r="4018" spans="1:5">
      <c r="A4018" s="50" t="s">
        <v>6544</v>
      </c>
      <c r="C4018" s="10" t="str">
        <f t="shared" si="62"/>
        <v>T - Heather Fulton</v>
      </c>
      <c r="E4018"/>
    </row>
    <row r="4019" spans="1:5">
      <c r="A4019" s="48" t="s">
        <v>1389</v>
      </c>
      <c r="C4019" s="10" t="str">
        <f t="shared" si="62"/>
        <v>T - Heather MacLeod</v>
      </c>
      <c r="E4019"/>
    </row>
    <row r="4020" spans="1:5">
      <c r="A4020" s="9" t="s">
        <v>856</v>
      </c>
      <c r="C4020" s="10" t="str">
        <f t="shared" si="62"/>
        <v>T - Heedi Graphic Design</v>
      </c>
      <c r="E4020"/>
    </row>
    <row r="4021" spans="1:5">
      <c r="A4021" s="9" t="s">
        <v>6731</v>
      </c>
      <c r="C4021" s="10" t="str">
        <f t="shared" si="62"/>
        <v>T - Helen McVey</v>
      </c>
      <c r="E4021"/>
    </row>
    <row r="4022" spans="1:5">
      <c r="A4022" s="48" t="s">
        <v>17063</v>
      </c>
      <c r="C4022" s="10" t="str">
        <f t="shared" si="62"/>
        <v>T - Helen Voce</v>
      </c>
    </row>
    <row r="4023" spans="1:5">
      <c r="A4023" s="50" t="s">
        <v>6228</v>
      </c>
      <c r="C4023" s="10" t="str">
        <f t="shared" si="62"/>
        <v>T - HewLett-Packard Limited</v>
      </c>
      <c r="E4023"/>
    </row>
    <row r="4024" spans="1:5">
      <c r="A4024" s="48" t="s">
        <v>17676</v>
      </c>
      <c r="C4024" s="10" t="str">
        <f t="shared" si="62"/>
        <v>T - Hidden Giants Limited</v>
      </c>
    </row>
    <row r="4025" spans="1:5">
      <c r="A4025" s="50" t="s">
        <v>1390</v>
      </c>
      <c r="C4025" s="10" t="str">
        <f t="shared" si="62"/>
        <v>T - High St. Gallery</v>
      </c>
      <c r="E4025"/>
    </row>
    <row r="4026" spans="1:5">
      <c r="A4026" s="9" t="s">
        <v>919</v>
      </c>
      <c r="C4026" s="10" t="str">
        <f t="shared" si="62"/>
        <v>T - Highland Film Commission</v>
      </c>
      <c r="E4026"/>
    </row>
    <row r="4027" spans="1:5">
      <c r="A4027" s="9" t="s">
        <v>753</v>
      </c>
      <c r="C4027" s="10" t="str">
        <f t="shared" si="62"/>
        <v>T - Highland Network Ltd</v>
      </c>
      <c r="E4027"/>
    </row>
    <row r="4028" spans="1:5">
      <c r="A4028" s="9" t="s">
        <v>17353</v>
      </c>
      <c r="C4028" s="10" t="str">
        <f t="shared" si="62"/>
        <v>T - Highland Print Studio</v>
      </c>
    </row>
    <row r="4029" spans="1:5">
      <c r="A4029" s="50" t="s">
        <v>983</v>
      </c>
      <c r="C4029" s="10" t="str">
        <f t="shared" si="62"/>
        <v>T - Highlands &amp; Islands Enterprise</v>
      </c>
      <c r="E4029"/>
    </row>
    <row r="4030" spans="1:5">
      <c r="A4030" s="9" t="s">
        <v>573</v>
      </c>
      <c r="C4030" s="10" t="str">
        <f t="shared" si="62"/>
        <v>T - Hilary Nicoll</v>
      </c>
      <c r="E4030"/>
    </row>
    <row r="4031" spans="1:5">
      <c r="A4031" s="9" t="s">
        <v>2327</v>
      </c>
      <c r="C4031" s="10" t="str">
        <f t="shared" si="62"/>
        <v>T - Hilton Hotel Cardiff</v>
      </c>
      <c r="E4031"/>
    </row>
    <row r="4032" spans="1:5">
      <c r="A4032" s="9" t="s">
        <v>5882</v>
      </c>
      <c r="C4032" s="10" t="str">
        <f t="shared" si="62"/>
        <v>T - Historic Scotland</v>
      </c>
      <c r="E4032"/>
    </row>
    <row r="4033" spans="1:5">
      <c r="A4033" s="48" t="s">
        <v>633</v>
      </c>
      <c r="C4033" s="10" t="str">
        <f t="shared" si="62"/>
        <v>T - Hitachi Capital UK PLC</v>
      </c>
      <c r="E4033"/>
    </row>
    <row r="4034" spans="1:5">
      <c r="A4034" s="9" t="s">
        <v>17023</v>
      </c>
      <c r="C4034" s="10" t="str">
        <f t="shared" si="62"/>
        <v>T - HK Surveying and Design</v>
      </c>
    </row>
    <row r="4035" spans="1:5">
      <c r="A4035" s="50" t="s">
        <v>574</v>
      </c>
      <c r="B4035" s="7" t="s">
        <v>575</v>
      </c>
      <c r="C4035" s="10" t="str">
        <f t="shared" ref="C4035:C4098" si="63">IF(LEN(TRIM(CLEAN($B:$B)))&gt;0,TRIM(CLEAN($B:$B)),TRIM(CLEAN($A:$A)))</f>
        <v>T - HM Revenue &amp; Customs Only - 961PP10305354</v>
      </c>
      <c r="E4035"/>
    </row>
    <row r="4036" spans="1:5">
      <c r="A4036" s="9" t="s">
        <v>575</v>
      </c>
      <c r="C4036" s="10" t="str">
        <f t="shared" si="63"/>
        <v>T - HM Revenue &amp; Customs Only - 961PP10305354</v>
      </c>
      <c r="E4036"/>
    </row>
    <row r="4037" spans="1:5">
      <c r="A4037" s="9" t="s">
        <v>6440</v>
      </c>
      <c r="C4037" s="10" t="str">
        <f t="shared" si="63"/>
        <v>T - Holdings Ecosse</v>
      </c>
      <c r="E4037"/>
    </row>
    <row r="4038" spans="1:5">
      <c r="A4038" s="48" t="s">
        <v>754</v>
      </c>
      <c r="C4038" s="10" t="str">
        <f t="shared" si="63"/>
        <v>T - Holyrood Communications Ltd</v>
      </c>
      <c r="E4038"/>
    </row>
    <row r="4039" spans="1:5">
      <c r="A4039" s="9" t="s">
        <v>1548</v>
      </c>
      <c r="C4039" s="10" t="str">
        <f t="shared" si="63"/>
        <v>T - Hope London</v>
      </c>
      <c r="E4039"/>
    </row>
    <row r="4040" spans="1:5">
      <c r="A4040" s="9" t="s">
        <v>6782</v>
      </c>
      <c r="C4040" s="10" t="str">
        <f t="shared" si="63"/>
        <v>T - Hopscotch Films</v>
      </c>
      <c r="E4040"/>
    </row>
    <row r="4041" spans="1:5">
      <c r="A4041" s="48" t="s">
        <v>1209</v>
      </c>
      <c r="C4041" s="10" t="str">
        <f t="shared" si="63"/>
        <v>T - Horsecross Arts Limited</v>
      </c>
      <c r="E4041"/>
    </row>
    <row r="4042" spans="1:5">
      <c r="A4042" s="9" t="s">
        <v>17372</v>
      </c>
      <c r="C4042" s="10" t="str">
        <f t="shared" si="63"/>
        <v>T - Hotel du Vin Trading Ltd (Malmaison)</v>
      </c>
    </row>
    <row r="4043" spans="1:5">
      <c r="A4043" s="50" t="s">
        <v>17544</v>
      </c>
      <c r="C4043" s="10" t="str">
        <f t="shared" si="63"/>
        <v>T - Hub Events Ltd</v>
      </c>
    </row>
    <row r="4044" spans="1:5">
      <c r="A4044" s="50" t="s">
        <v>576</v>
      </c>
      <c r="C4044" s="10" t="str">
        <f t="shared" si="63"/>
        <v>T - Hudson Global Resources</v>
      </c>
      <c r="E4044"/>
    </row>
    <row r="4045" spans="1:5">
      <c r="A4045" s="9" t="s">
        <v>1561</v>
      </c>
      <c r="B4045" s="7" t="s">
        <v>576</v>
      </c>
      <c r="C4045" s="10" t="str">
        <f t="shared" si="63"/>
        <v>T - Hudson Global Resources</v>
      </c>
      <c r="E4045"/>
    </row>
    <row r="4046" spans="1:5">
      <c r="A4046" s="9" t="s">
        <v>722</v>
      </c>
      <c r="C4046" s="10" t="str">
        <f t="shared" si="63"/>
        <v>T - Hugh Gourlay</v>
      </c>
      <c r="E4046"/>
    </row>
    <row r="4047" spans="1:5">
      <c r="A4047" s="9" t="s">
        <v>1148</v>
      </c>
      <c r="C4047" s="10" t="str">
        <f t="shared" si="63"/>
        <v>T - Hymans Robertson LLP</v>
      </c>
      <c r="E4047"/>
    </row>
    <row r="4048" spans="1:5">
      <c r="A4048" s="9" t="s">
        <v>1020</v>
      </c>
      <c r="C4048" s="10" t="str">
        <f t="shared" si="63"/>
        <v>T - I J Mellis</v>
      </c>
      <c r="E4048"/>
    </row>
    <row r="4049" spans="1:5">
      <c r="A4049" s="9" t="s">
        <v>1053</v>
      </c>
      <c r="C4049" s="10" t="str">
        <f t="shared" si="63"/>
        <v>T - Ian Greenhill</v>
      </c>
      <c r="E4049"/>
    </row>
    <row r="4050" spans="1:5">
      <c r="A4050" s="9" t="s">
        <v>1729</v>
      </c>
      <c r="C4050" s="10" t="str">
        <f t="shared" si="63"/>
        <v>T - Ian Thorn</v>
      </c>
      <c r="E4050"/>
    </row>
    <row r="4051" spans="1:5">
      <c r="A4051" s="9" t="s">
        <v>16931</v>
      </c>
      <c r="C4051" s="10" t="str">
        <f t="shared" si="63"/>
        <v>T - Ibis Edinburgh</v>
      </c>
    </row>
    <row r="4052" spans="1:5">
      <c r="A4052" s="50" t="s">
        <v>1305</v>
      </c>
      <c r="C4052" s="10" t="str">
        <f t="shared" si="63"/>
        <v>T - IBM UK Ltd</v>
      </c>
      <c r="E4052"/>
    </row>
    <row r="4053" spans="1:5">
      <c r="A4053" s="9" t="s">
        <v>2518</v>
      </c>
      <c r="C4053" s="10" t="str">
        <f t="shared" si="63"/>
        <v>T - IFF Praxis Ltd</v>
      </c>
      <c r="E4053"/>
    </row>
    <row r="4054" spans="1:5">
      <c r="A4054" s="9" t="s">
        <v>6235</v>
      </c>
      <c r="C4054" s="10" t="str">
        <f t="shared" si="63"/>
        <v>T - Imaginate</v>
      </c>
      <c r="E4054"/>
    </row>
    <row r="4055" spans="1:5">
      <c r="A4055" s="48" t="s">
        <v>6717</v>
      </c>
      <c r="B4055" s="7" t="s">
        <v>17714</v>
      </c>
      <c r="C4055" s="10" t="str">
        <f t="shared" si="63"/>
        <v>T - Impact Arts Projects Ltd</v>
      </c>
      <c r="E4055"/>
    </row>
    <row r="4056" spans="1:5">
      <c r="A4056" s="48" t="s">
        <v>17714</v>
      </c>
      <c r="C4056" s="10" t="str">
        <f t="shared" si="63"/>
        <v>T - Impact Arts Projects Ltd</v>
      </c>
    </row>
    <row r="4057" spans="1:5">
      <c r="A4057" s="50" t="s">
        <v>6505</v>
      </c>
      <c r="C4057" s="10" t="str">
        <f t="shared" si="63"/>
        <v>T - Impact Signs</v>
      </c>
      <c r="E4057"/>
    </row>
    <row r="4058" spans="1:5">
      <c r="A4058" s="48" t="s">
        <v>6070</v>
      </c>
      <c r="C4058" s="10" t="str">
        <f t="shared" si="63"/>
        <v>T - Imparture Limited</v>
      </c>
      <c r="E4058"/>
    </row>
    <row r="4059" spans="1:5">
      <c r="A4059" s="48" t="s">
        <v>814</v>
      </c>
      <c r="C4059" s="10" t="str">
        <f t="shared" si="63"/>
        <v>T - Independent Cinema Office</v>
      </c>
      <c r="E4059"/>
    </row>
    <row r="4060" spans="1:5">
      <c r="A4060" s="9" t="s">
        <v>1431</v>
      </c>
      <c r="C4060" s="10" t="str">
        <f t="shared" si="63"/>
        <v>T - Independent fire Services Ltd</v>
      </c>
      <c r="E4060"/>
    </row>
    <row r="4061" spans="1:5">
      <c r="A4061" s="9" t="s">
        <v>16926</v>
      </c>
      <c r="C4061" s="10" t="str">
        <f t="shared" si="63"/>
        <v>T - independent Street Arts Network</v>
      </c>
    </row>
    <row r="4062" spans="1:5">
      <c r="A4062" s="50" t="s">
        <v>6181</v>
      </c>
      <c r="C4062" s="10" t="str">
        <f t="shared" si="63"/>
        <v>T - Indicator - FL Memo Ltd.</v>
      </c>
      <c r="E4062"/>
    </row>
    <row r="4063" spans="1:5">
      <c r="A4063" s="48" t="s">
        <v>1408</v>
      </c>
      <c r="C4063" s="10" t="str">
        <f t="shared" si="63"/>
        <v>T - Indicator Ltd.</v>
      </c>
      <c r="E4063"/>
    </row>
    <row r="4064" spans="1:5">
      <c r="A4064" s="9" t="s">
        <v>2009</v>
      </c>
      <c r="C4064" s="10" t="str">
        <f t="shared" si="63"/>
        <v>T - Infinite Eye Ltd</v>
      </c>
      <c r="E4064"/>
    </row>
    <row r="4065" spans="1:5">
      <c r="A4065" s="9" t="s">
        <v>938</v>
      </c>
      <c r="C4065" s="10" t="str">
        <f t="shared" si="63"/>
        <v>T - Informa UK Ltd</v>
      </c>
      <c r="E4065"/>
    </row>
    <row r="4066" spans="1:5">
      <c r="A4066" s="9" t="s">
        <v>17077</v>
      </c>
      <c r="C4066" s="10" t="str">
        <f t="shared" si="63"/>
        <v>T - Inge Panneels</v>
      </c>
    </row>
    <row r="4067" spans="1:5">
      <c r="A4067" s="50" t="s">
        <v>2064</v>
      </c>
      <c r="C4067" s="10" t="str">
        <f t="shared" si="63"/>
        <v>T - Inge Sorensen</v>
      </c>
      <c r="E4067"/>
    </row>
    <row r="4068" spans="1:5">
      <c r="A4068" s="9" t="s">
        <v>652</v>
      </c>
      <c r="C4068" s="10" t="str">
        <f t="shared" si="63"/>
        <v>T - Inner Ear Ltd</v>
      </c>
      <c r="E4068"/>
    </row>
    <row r="4069" spans="1:5">
      <c r="A4069" s="9" t="s">
        <v>939</v>
      </c>
      <c r="C4069" s="10" t="str">
        <f t="shared" si="63"/>
        <v>T - Instant Publications Ltd</v>
      </c>
      <c r="E4069"/>
    </row>
    <row r="4070" spans="1:5">
      <c r="A4070" s="9" t="s">
        <v>1432</v>
      </c>
      <c r="C4070" s="10" t="str">
        <f t="shared" si="63"/>
        <v>T - Intent Media Ltd</v>
      </c>
      <c r="E4070"/>
    </row>
    <row r="4071" spans="1:5">
      <c r="A4071" s="9" t="s">
        <v>1633</v>
      </c>
      <c r="C4071" s="10" t="str">
        <f t="shared" si="63"/>
        <v>T - Interactive Business Events Ltd</v>
      </c>
      <c r="E4071"/>
    </row>
    <row r="4072" spans="1:5">
      <c r="A4072" s="9" t="s">
        <v>755</v>
      </c>
      <c r="C4072" s="10" t="str">
        <f t="shared" si="63"/>
        <v>T - Interchange Communications Ltd</v>
      </c>
      <c r="E4072"/>
    </row>
    <row r="4073" spans="1:5">
      <c r="A4073" s="9" t="s">
        <v>815</v>
      </c>
      <c r="C4073" s="10" t="str">
        <f t="shared" si="63"/>
        <v>T - International Documentary Festival Sheffield</v>
      </c>
      <c r="E4073"/>
    </row>
    <row r="4074" spans="1:5">
      <c r="A4074" s="9" t="s">
        <v>2714</v>
      </c>
      <c r="C4074" s="10" t="str">
        <f t="shared" si="63"/>
        <v>T - Intrepid Cinema Limited</v>
      </c>
      <c r="E4074"/>
    </row>
    <row r="4075" spans="1:5">
      <c r="A4075" s="9" t="s">
        <v>2065</v>
      </c>
      <c r="C4075" s="10" t="str">
        <f t="shared" si="63"/>
        <v>T - Inverness City Advertiser</v>
      </c>
      <c r="E4075"/>
    </row>
    <row r="4076" spans="1:5">
      <c r="A4076" s="9" t="s">
        <v>6213</v>
      </c>
      <c r="C4076" s="10" t="str">
        <f t="shared" si="63"/>
        <v>T - Investing in Children CIC</v>
      </c>
      <c r="E4076"/>
    </row>
    <row r="4077" spans="1:5">
      <c r="A4077" s="48" t="s">
        <v>1211</v>
      </c>
      <c r="C4077" s="10" t="str">
        <f t="shared" si="63"/>
        <v>T - Ipsos MORI</v>
      </c>
      <c r="E4077"/>
    </row>
    <row r="4078" spans="1:5">
      <c r="A4078" s="9" t="s">
        <v>653</v>
      </c>
      <c r="C4078" s="10" t="str">
        <f t="shared" si="63"/>
        <v>T - Iron Mountain</v>
      </c>
      <c r="E4078"/>
    </row>
    <row r="4079" spans="1:5">
      <c r="A4079" s="9" t="s">
        <v>1040</v>
      </c>
      <c r="C4079" s="10" t="str">
        <f t="shared" si="63"/>
        <v>T - ITV Studios Ltd</v>
      </c>
      <c r="E4079"/>
    </row>
    <row r="4080" spans="1:5">
      <c r="A4080" s="9" t="s">
        <v>1371</v>
      </c>
      <c r="C4080" s="10" t="str">
        <f t="shared" si="63"/>
        <v>T - J &amp; D S Halcrow</v>
      </c>
      <c r="E4080"/>
    </row>
    <row r="4081" spans="1:5">
      <c r="A4081" s="9" t="s">
        <v>1124</v>
      </c>
      <c r="C4081" s="10" t="str">
        <f t="shared" si="63"/>
        <v>T - J &amp; E Shepherd</v>
      </c>
      <c r="E4081"/>
    </row>
    <row r="4082" spans="1:5">
      <c r="A4082" s="9" t="s">
        <v>1622</v>
      </c>
      <c r="C4082" s="10" t="str">
        <f t="shared" si="63"/>
        <v>T - J.Thomson Colour Printers</v>
      </c>
      <c r="E4082"/>
    </row>
    <row r="4083" spans="1:5">
      <c r="A4083" s="9" t="s">
        <v>16895</v>
      </c>
      <c r="C4083" s="10" t="str">
        <f t="shared" si="63"/>
        <v>T - Jack Webb</v>
      </c>
    </row>
    <row r="4084" spans="1:5">
      <c r="A4084" s="50" t="s">
        <v>2593</v>
      </c>
      <c r="C4084" s="10" t="str">
        <f t="shared" si="63"/>
        <v>T - Jackie Kay</v>
      </c>
      <c r="E4084"/>
    </row>
    <row r="4085" spans="1:5">
      <c r="A4085" s="9" t="s">
        <v>6190</v>
      </c>
      <c r="C4085" s="10" t="str">
        <f t="shared" si="63"/>
        <v>T - Jackie Wylie</v>
      </c>
      <c r="E4085"/>
    </row>
    <row r="4086" spans="1:5">
      <c r="A4086" s="48" t="s">
        <v>17078</v>
      </c>
      <c r="C4086" s="10" t="str">
        <f t="shared" si="63"/>
        <v>T - Jacqueline Donachie</v>
      </c>
    </row>
    <row r="4087" spans="1:5">
      <c r="A4087" s="50" t="s">
        <v>1883</v>
      </c>
      <c r="C4087" s="10" t="str">
        <f t="shared" si="63"/>
        <v>T - Jacqueline McKay</v>
      </c>
      <c r="E4087"/>
    </row>
    <row r="4088" spans="1:5">
      <c r="A4088" s="9" t="s">
        <v>577</v>
      </c>
      <c r="C4088" s="10" t="str">
        <f t="shared" si="63"/>
        <v>T - James Allenby</v>
      </c>
      <c r="E4088"/>
    </row>
    <row r="4089" spans="1:5">
      <c r="A4089" s="9" t="s">
        <v>1562</v>
      </c>
      <c r="C4089" s="10" t="str">
        <f t="shared" si="63"/>
        <v>T - James F Kidd &amp; Son Ltd</v>
      </c>
      <c r="E4089"/>
    </row>
    <row r="4090" spans="1:5">
      <c r="A4090" s="9" t="s">
        <v>2637</v>
      </c>
      <c r="C4090" s="10" t="str">
        <f t="shared" si="63"/>
        <v>T - James Iain Bruce</v>
      </c>
      <c r="E4090"/>
    </row>
    <row r="4091" spans="1:5">
      <c r="A4091" s="9" t="s">
        <v>6226</v>
      </c>
      <c r="C4091" s="10" t="str">
        <f t="shared" si="63"/>
        <v>T - James Mackintosh</v>
      </c>
      <c r="E4091"/>
    </row>
    <row r="4092" spans="1:5">
      <c r="A4092" s="48" t="s">
        <v>756</v>
      </c>
      <c r="C4092" s="10" t="str">
        <f t="shared" si="63"/>
        <v>T - James Martin</v>
      </c>
      <c r="E4092"/>
    </row>
    <row r="4093" spans="1:5">
      <c r="A4093" s="9" t="s">
        <v>16913</v>
      </c>
      <c r="C4093" s="10" t="str">
        <f t="shared" si="63"/>
        <v>T - James Robertson</v>
      </c>
    </row>
    <row r="4094" spans="1:5">
      <c r="A4094" s="50" t="s">
        <v>889</v>
      </c>
      <c r="C4094" s="10" t="str">
        <f t="shared" si="63"/>
        <v>T - James Robertson Photography</v>
      </c>
      <c r="E4094"/>
    </row>
    <row r="4095" spans="1:5">
      <c r="A4095" s="9" t="s">
        <v>16870</v>
      </c>
      <c r="C4095" s="10" t="str">
        <f t="shared" si="63"/>
        <v>T - Jamhot</v>
      </c>
    </row>
    <row r="4096" spans="1:5">
      <c r="A4096" s="50" t="s">
        <v>1623</v>
      </c>
      <c r="C4096" s="10" t="str">
        <f t="shared" si="63"/>
        <v>T - Jamie Gilmour,</v>
      </c>
      <c r="E4096"/>
    </row>
    <row r="4097" spans="1:5">
      <c r="A4097" s="9" t="s">
        <v>5928</v>
      </c>
      <c r="C4097" s="10" t="str">
        <f t="shared" si="63"/>
        <v>T - Jamie Jauncey</v>
      </c>
      <c r="E4097"/>
    </row>
    <row r="4098" spans="1:5">
      <c r="A4098" s="48" t="s">
        <v>2715</v>
      </c>
      <c r="C4098" s="10" t="str">
        <f t="shared" si="63"/>
        <v>T - Jan McTaggart</v>
      </c>
      <c r="E4098"/>
    </row>
    <row r="4099" spans="1:5">
      <c r="A4099" s="9" t="s">
        <v>6147</v>
      </c>
      <c r="C4099" s="10" t="str">
        <f t="shared" ref="C4099:C4162" si="64">IF(LEN(TRIM(CLEAN($B:$B)))&gt;0,TRIM(CLEAN($B:$B)),TRIM(CLEAN($A:$A)))</f>
        <v>T - Jane Hogg</v>
      </c>
      <c r="E4099"/>
    </row>
    <row r="4100" spans="1:5">
      <c r="A4100" s="48" t="s">
        <v>2570</v>
      </c>
      <c r="C4100" s="10" t="str">
        <f t="shared" si="64"/>
        <v>T - Janie Nicoll</v>
      </c>
      <c r="E4100"/>
    </row>
    <row r="4101" spans="1:5">
      <c r="A4101" s="9" t="s">
        <v>2554</v>
      </c>
      <c r="C4101" s="10" t="str">
        <f t="shared" si="64"/>
        <v>T - Jason Nelson</v>
      </c>
      <c r="E4101"/>
    </row>
    <row r="4102" spans="1:5">
      <c r="A4102" s="9" t="s">
        <v>1120</v>
      </c>
      <c r="C4102" s="10" t="str">
        <f t="shared" si="64"/>
        <v>T - Jemma Neville</v>
      </c>
      <c r="E4102"/>
    </row>
    <row r="4103" spans="1:5">
      <c r="A4103" s="9" t="s">
        <v>6199</v>
      </c>
      <c r="C4103" s="10" t="str">
        <f t="shared" si="64"/>
        <v>T - Jemma Tweedie Music</v>
      </c>
      <c r="E4103"/>
    </row>
    <row r="4104" spans="1:5">
      <c r="A4104" s="48" t="s">
        <v>16967</v>
      </c>
      <c r="C4104" s="10" t="str">
        <f t="shared" si="64"/>
        <v>T - Jenna Main</v>
      </c>
    </row>
    <row r="4105" spans="1:5">
      <c r="A4105" s="50" t="s">
        <v>6148</v>
      </c>
      <c r="C4105" s="10" t="str">
        <f t="shared" si="64"/>
        <v>T - Jenni Douglas</v>
      </c>
      <c r="E4105"/>
    </row>
    <row r="4106" spans="1:5">
      <c r="A4106" s="48" t="s">
        <v>6219</v>
      </c>
      <c r="C4106" s="10" t="str">
        <f t="shared" si="64"/>
        <v>T - Jennifer Phillips</v>
      </c>
      <c r="E4106"/>
    </row>
    <row r="4107" spans="1:5">
      <c r="A4107" s="48" t="s">
        <v>6577</v>
      </c>
      <c r="C4107" s="10" t="str">
        <f t="shared" si="64"/>
        <v>T - Jennifer Sterling</v>
      </c>
      <c r="E4107"/>
    </row>
    <row r="4108" spans="1:5">
      <c r="A4108" s="48" t="s">
        <v>16861</v>
      </c>
      <c r="C4108" s="10" t="str">
        <f t="shared" si="64"/>
        <v>T - Jenny Brown</v>
      </c>
    </row>
    <row r="4109" spans="1:5">
      <c r="A4109" s="50" t="s">
        <v>17064</v>
      </c>
      <c r="C4109" s="10" t="str">
        <f t="shared" si="64"/>
        <v>T - Jenny Smith</v>
      </c>
    </row>
    <row r="4110" spans="1:5">
      <c r="A4110" s="50" t="s">
        <v>2115</v>
      </c>
      <c r="C4110" s="10" t="str">
        <f t="shared" si="64"/>
        <v>T - Jess Abrams</v>
      </c>
      <c r="E4110"/>
    </row>
    <row r="4111" spans="1:5">
      <c r="A4111" s="9" t="s">
        <v>6950</v>
      </c>
      <c r="C4111" s="10" t="str">
        <f t="shared" si="64"/>
        <v>T - Jess Thorpe</v>
      </c>
      <c r="E4111"/>
    </row>
    <row r="4112" spans="1:5">
      <c r="A4112" s="48" t="s">
        <v>1587</v>
      </c>
      <c r="C4112" s="10" t="str">
        <f t="shared" si="64"/>
        <v>T - Jethro Kinavuidi</v>
      </c>
      <c r="E4112"/>
    </row>
    <row r="4113" spans="1:5">
      <c r="A4113" s="9" t="s">
        <v>6094</v>
      </c>
      <c r="C4113" s="10" t="str">
        <f t="shared" si="64"/>
        <v>T - Jigsaw Systems Ltd</v>
      </c>
      <c r="E4113"/>
    </row>
    <row r="4114" spans="1:5">
      <c r="A4114" s="48" t="s">
        <v>1421</v>
      </c>
      <c r="C4114" s="10" t="str">
        <f t="shared" si="64"/>
        <v>T - Jim Cowan</v>
      </c>
      <c r="E4114"/>
    </row>
    <row r="4115" spans="1:5">
      <c r="A4115" s="9" t="s">
        <v>17279</v>
      </c>
      <c r="C4115" s="10" t="str">
        <f t="shared" si="64"/>
        <v>T - Jim Tough Coaching and Consultancy</v>
      </c>
    </row>
    <row r="4116" spans="1:5">
      <c r="A4116" s="50" t="s">
        <v>1041</v>
      </c>
      <c r="C4116" s="10" t="str">
        <f t="shared" si="64"/>
        <v>T - JM Architects Ltd</v>
      </c>
      <c r="E4116"/>
    </row>
    <row r="4117" spans="1:5">
      <c r="A4117" s="9" t="s">
        <v>2670</v>
      </c>
      <c r="C4117" s="10" t="str">
        <f t="shared" si="64"/>
        <v>T - Jo Richards (Freestyle Fitness)</v>
      </c>
      <c r="E4117"/>
    </row>
    <row r="4118" spans="1:5">
      <c r="A4118" s="9" t="s">
        <v>6500</v>
      </c>
      <c r="C4118" s="10" t="str">
        <f t="shared" si="64"/>
        <v>T - Jo Verrent</v>
      </c>
      <c r="E4118"/>
    </row>
    <row r="4119" spans="1:5">
      <c r="A4119" s="48" t="s">
        <v>1769</v>
      </c>
      <c r="C4119" s="10" t="str">
        <f t="shared" si="64"/>
        <v>T - Jo Verrent Limited</v>
      </c>
      <c r="E4119"/>
    </row>
    <row r="4120" spans="1:5">
      <c r="A4120" s="9" t="s">
        <v>6622</v>
      </c>
      <c r="C4120" s="10" t="str">
        <f t="shared" si="64"/>
        <v>T - Joan Louise Beattie</v>
      </c>
      <c r="E4120"/>
    </row>
    <row r="4121" spans="1:5">
      <c r="A4121" s="48" t="s">
        <v>2652</v>
      </c>
      <c r="C4121" s="10" t="str">
        <f t="shared" si="64"/>
        <v>T - Joan Sutherland</v>
      </c>
      <c r="E4121"/>
    </row>
    <row r="4122" spans="1:5">
      <c r="A4122" s="9" t="s">
        <v>17068</v>
      </c>
      <c r="C4122" s="10" t="str">
        <f t="shared" si="64"/>
        <v>T - Joanna Baxter Wilson</v>
      </c>
    </row>
    <row r="4123" spans="1:5">
      <c r="A4123" s="50" t="s">
        <v>1267</v>
      </c>
      <c r="C4123" s="10" t="str">
        <f t="shared" si="64"/>
        <v>T - John Brown Caterhire Ltd</v>
      </c>
      <c r="E4123"/>
    </row>
    <row r="4124" spans="1:5">
      <c r="A4124" s="9" t="s">
        <v>1730</v>
      </c>
      <c r="C4124" s="10" t="str">
        <f t="shared" si="64"/>
        <v>T - John Dingwall</v>
      </c>
      <c r="E4124"/>
    </row>
    <row r="4125" spans="1:5">
      <c r="A4125" s="9" t="s">
        <v>1966</v>
      </c>
      <c r="C4125" s="10" t="str">
        <f t="shared" si="64"/>
        <v>T - John G Wallace</v>
      </c>
      <c r="E4125"/>
    </row>
    <row r="4126" spans="1:5">
      <c r="A4126" s="9" t="s">
        <v>6361</v>
      </c>
      <c r="C4126" s="10" t="str">
        <f t="shared" si="64"/>
        <v>T - John Sampson</v>
      </c>
      <c r="E4126"/>
    </row>
    <row r="4127" spans="1:5">
      <c r="A4127" s="48" t="s">
        <v>1081</v>
      </c>
      <c r="C4127" s="10" t="str">
        <f t="shared" si="64"/>
        <v>T - Johnny Gailey</v>
      </c>
      <c r="E4127"/>
    </row>
    <row r="4128" spans="1:5">
      <c r="A4128" s="9" t="s">
        <v>16891</v>
      </c>
      <c r="C4128" s="10" t="str">
        <f t="shared" si="64"/>
        <v>T - John-Paul Mason</v>
      </c>
    </row>
    <row r="4129" spans="1:5">
      <c r="A4129" s="50" t="s">
        <v>723</v>
      </c>
      <c r="C4129" s="10" t="str">
        <f t="shared" si="64"/>
        <v>T - Johnston Publishing Ltd</v>
      </c>
      <c r="E4129"/>
    </row>
    <row r="4130" spans="1:5">
      <c r="A4130" s="9" t="s">
        <v>17036</v>
      </c>
      <c r="C4130" s="10" t="str">
        <f t="shared" si="64"/>
        <v>T - Jolanta Dolewska</v>
      </c>
    </row>
    <row r="4131" spans="1:5">
      <c r="A4131" s="50" t="s">
        <v>2308</v>
      </c>
      <c r="C4131" s="10" t="str">
        <f t="shared" si="64"/>
        <v>T - Jools Cox</v>
      </c>
      <c r="E4131"/>
    </row>
    <row r="4132" spans="1:5">
      <c r="A4132" s="9" t="s">
        <v>2497</v>
      </c>
      <c r="C4132" s="10" t="str">
        <f t="shared" si="64"/>
        <v>T - Josee Meredith Keevil</v>
      </c>
      <c r="E4132"/>
    </row>
    <row r="4133" spans="1:5">
      <c r="A4133" s="9" t="s">
        <v>6578</v>
      </c>
      <c r="C4133" s="10" t="str">
        <f t="shared" si="64"/>
        <v>T - Josephine L.Miller</v>
      </c>
      <c r="E4133"/>
    </row>
    <row r="4134" spans="1:5">
      <c r="A4134" s="48" t="s">
        <v>16763</v>
      </c>
      <c r="C4134" s="10" t="str">
        <f t="shared" si="64"/>
        <v>T - JS McColl Limited</v>
      </c>
    </row>
    <row r="4135" spans="1:5">
      <c r="A4135" s="50" t="s">
        <v>6746</v>
      </c>
      <c r="C4135" s="10" t="str">
        <f t="shared" si="64"/>
        <v>T - Judith Walsh</v>
      </c>
      <c r="E4135"/>
    </row>
    <row r="4136" spans="1:5">
      <c r="A4136" s="48" t="s">
        <v>16954</v>
      </c>
      <c r="C4136" s="10" t="str">
        <f t="shared" si="64"/>
        <v>T - Judy Moir Agency</v>
      </c>
    </row>
    <row r="4137" spans="1:5">
      <c r="A4137" s="50" t="s">
        <v>1306</v>
      </c>
      <c r="C4137" s="10" t="str">
        <f t="shared" si="64"/>
        <v>T - Jules</v>
      </c>
      <c r="E4137"/>
    </row>
    <row r="4138" spans="1:5">
      <c r="A4138" s="9" t="s">
        <v>2222</v>
      </c>
      <c r="B4138" s="7" t="s">
        <v>6248</v>
      </c>
      <c r="C4138" s="10" t="str">
        <f t="shared" si="64"/>
        <v>T - Jules Cafe Ltd</v>
      </c>
      <c r="E4138"/>
    </row>
    <row r="4139" spans="1:5">
      <c r="A4139" s="9" t="s">
        <v>6248</v>
      </c>
      <c r="C4139" s="10" t="str">
        <f t="shared" si="64"/>
        <v>T - Jules Cafe Ltd</v>
      </c>
      <c r="E4139"/>
    </row>
    <row r="4140" spans="1:5">
      <c r="A4140" s="48" t="s">
        <v>1511</v>
      </c>
      <c r="C4140" s="10" t="str">
        <f t="shared" si="64"/>
        <v>T - Julia Farrington</v>
      </c>
      <c r="E4140"/>
    </row>
    <row r="4141" spans="1:5">
      <c r="A4141" s="9" t="s">
        <v>1589</v>
      </c>
      <c r="C4141" s="10" t="str">
        <f t="shared" si="64"/>
        <v>T - Julie Craik</v>
      </c>
      <c r="E4141"/>
    </row>
    <row r="4142" spans="1:5">
      <c r="A4142" s="9" t="s">
        <v>17278</v>
      </c>
      <c r="C4142" s="10" t="str">
        <f t="shared" si="64"/>
        <v>T - Julie Fowlis</v>
      </c>
    </row>
    <row r="4143" spans="1:5">
      <c r="A4143" s="50" t="s">
        <v>6667</v>
      </c>
      <c r="C4143" s="10" t="str">
        <f t="shared" si="64"/>
        <v>T - Julie Gunn</v>
      </c>
      <c r="E4143"/>
    </row>
    <row r="4144" spans="1:5">
      <c r="A4144" s="48" t="s">
        <v>1470</v>
      </c>
      <c r="C4144" s="10" t="str">
        <f t="shared" si="64"/>
        <v>T - Junk Ants Ltd</v>
      </c>
      <c r="E4144"/>
    </row>
    <row r="4145" spans="1:5">
      <c r="A4145" s="9" t="s">
        <v>5994</v>
      </c>
      <c r="C4145" s="10" t="str">
        <f t="shared" si="64"/>
        <v>T - Junk-It Ltd</v>
      </c>
      <c r="E4145"/>
    </row>
    <row r="4146" spans="1:5">
      <c r="A4146" s="48" t="s">
        <v>984</v>
      </c>
      <c r="C4146" s="10" t="str">
        <f t="shared" si="64"/>
        <v>T - Jupiter Artland Co Ltd</v>
      </c>
      <c r="E4146"/>
    </row>
    <row r="4147" spans="1:5">
      <c r="A4147" s="9" t="s">
        <v>6783</v>
      </c>
      <c r="C4147" s="10" t="str">
        <f t="shared" si="64"/>
        <v>T - Kan</v>
      </c>
      <c r="E4147"/>
    </row>
    <row r="4148" spans="1:5">
      <c r="A4148" s="48" t="s">
        <v>1752</v>
      </c>
      <c r="C4148" s="10" t="str">
        <f t="shared" si="64"/>
        <v>T - Kaplan Financial</v>
      </c>
      <c r="E4148"/>
    </row>
    <row r="4149" spans="1:5">
      <c r="A4149" s="9" t="s">
        <v>1624</v>
      </c>
      <c r="C4149" s="10" t="str">
        <f t="shared" si="64"/>
        <v>T - Karen Campbell</v>
      </c>
      <c r="E4149"/>
    </row>
    <row r="4150" spans="1:5">
      <c r="A4150" s="9" t="s">
        <v>5992</v>
      </c>
      <c r="C4150" s="10" t="str">
        <f t="shared" si="64"/>
        <v>T - Karen Dundas</v>
      </c>
      <c r="E4150"/>
    </row>
    <row r="4151" spans="1:5">
      <c r="A4151" s="48" t="s">
        <v>1884</v>
      </c>
      <c r="C4151" s="10" t="str">
        <f t="shared" si="64"/>
        <v>T - Karl Jay-Lewin</v>
      </c>
      <c r="E4151"/>
    </row>
    <row r="4152" spans="1:5">
      <c r="A4152" s="9" t="s">
        <v>2591</v>
      </c>
      <c r="C4152" s="10" t="str">
        <f t="shared" si="64"/>
        <v>T - Karolina Mazur</v>
      </c>
      <c r="E4152"/>
    </row>
    <row r="4153" spans="1:5">
      <c r="A4153" s="9" t="s">
        <v>2684</v>
      </c>
      <c r="C4153" s="10" t="str">
        <f t="shared" si="64"/>
        <v>T - Kate Burton</v>
      </c>
      <c r="E4153"/>
    </row>
    <row r="4154" spans="1:5">
      <c r="A4154" s="9" t="s">
        <v>2416</v>
      </c>
      <c r="C4154" s="10" t="str">
        <f t="shared" si="64"/>
        <v>T - Kate Clayton</v>
      </c>
      <c r="E4154"/>
    </row>
    <row r="4155" spans="1:5">
      <c r="A4155" s="9" t="s">
        <v>6747</v>
      </c>
      <c r="C4155" s="10" t="str">
        <f t="shared" si="64"/>
        <v>T - Kate Craik</v>
      </c>
      <c r="E4155"/>
    </row>
    <row r="4156" spans="1:5">
      <c r="A4156" s="48" t="s">
        <v>1649</v>
      </c>
      <c r="C4156" s="10" t="str">
        <f t="shared" si="64"/>
        <v>T - Kate Gray</v>
      </c>
      <c r="E4156"/>
    </row>
    <row r="4157" spans="1:5">
      <c r="A4157" s="9" t="s">
        <v>16998</v>
      </c>
      <c r="C4157" s="10" t="str">
        <f t="shared" si="64"/>
        <v>T - Kathleen Bolt Mediation Services Ltd</v>
      </c>
    </row>
    <row r="4158" spans="1:5">
      <c r="A4158" s="50" t="s">
        <v>16831</v>
      </c>
      <c r="C4158" s="10" t="str">
        <f t="shared" si="64"/>
        <v>T - Kathleen Lambie</v>
      </c>
    </row>
    <row r="4159" spans="1:5">
      <c r="A4159" s="50" t="s">
        <v>16880</v>
      </c>
      <c r="C4159" s="10" t="str">
        <f t="shared" si="64"/>
        <v>T - Kathryn Joseph</v>
      </c>
    </row>
    <row r="4160" spans="1:5">
      <c r="A4160" s="50" t="s">
        <v>6246</v>
      </c>
      <c r="C4160" s="10" t="str">
        <f t="shared" si="64"/>
        <v>T - Kathy Speirs</v>
      </c>
      <c r="E4160"/>
    </row>
    <row r="4161" spans="1:5">
      <c r="A4161" s="48" t="s">
        <v>6121</v>
      </c>
      <c r="C4161" s="10" t="str">
        <f t="shared" si="64"/>
        <v>T - Katie Nicoll</v>
      </c>
      <c r="E4161"/>
    </row>
    <row r="4162" spans="1:5">
      <c r="A4162" s="48" t="s">
        <v>6748</v>
      </c>
      <c r="C4162" s="10" t="str">
        <f t="shared" si="64"/>
        <v>T - Katie Stuart</v>
      </c>
      <c r="E4162"/>
    </row>
    <row r="4163" spans="1:5">
      <c r="A4163" s="48" t="s">
        <v>2443</v>
      </c>
      <c r="C4163" s="10" t="str">
        <f t="shared" ref="C4163:C4226" si="65">IF(LEN(TRIM(CLEAN($B:$B)))&gt;0,TRIM(CLEAN($B:$B)),TRIM(CLEAN($A:$A)))</f>
        <v>T - Katriona Homes</v>
      </c>
      <c r="E4163"/>
    </row>
    <row r="4164" spans="1:5">
      <c r="A4164" s="9" t="s">
        <v>6004</v>
      </c>
      <c r="C4164" s="10" t="str">
        <f t="shared" si="65"/>
        <v>T - Kays Mediacity Ltd</v>
      </c>
      <c r="E4164"/>
    </row>
    <row r="4165" spans="1:5">
      <c r="A4165" s="48" t="s">
        <v>6668</v>
      </c>
      <c r="C4165" s="10" t="str">
        <f t="shared" si="65"/>
        <v>T - Kennedy Cupcakes</v>
      </c>
      <c r="E4165"/>
    </row>
    <row r="4166" spans="1:5">
      <c r="A4166" s="48" t="s">
        <v>16974</v>
      </c>
      <c r="C4166" s="10" t="str">
        <f t="shared" si="65"/>
        <v>T - Keo North Ltd</v>
      </c>
    </row>
    <row r="4167" spans="1:5">
      <c r="A4167" s="50" t="s">
        <v>6555</v>
      </c>
      <c r="C4167" s="10" t="str">
        <f t="shared" si="65"/>
        <v>T - Kerson Associates Ltd.,</v>
      </c>
      <c r="E4167"/>
    </row>
    <row r="4168" spans="1:5">
      <c r="A4168" s="48" t="s">
        <v>2374</v>
      </c>
      <c r="C4168" s="10" t="str">
        <f t="shared" si="65"/>
        <v>T - Kevin Cameron</v>
      </c>
      <c r="E4168"/>
    </row>
    <row r="4169" spans="1:5">
      <c r="A4169" s="9" t="s">
        <v>17037</v>
      </c>
      <c r="C4169" s="10" t="str">
        <f t="shared" si="65"/>
        <v>T - Kevin McPhee</v>
      </c>
    </row>
    <row r="4170" spans="1:5">
      <c r="A4170" s="50" t="s">
        <v>1307</v>
      </c>
      <c r="C4170" s="10" t="str">
        <f t="shared" si="65"/>
        <v>T - Key Production (London) Ltd</v>
      </c>
      <c r="E4170"/>
    </row>
    <row r="4171" spans="1:5">
      <c r="A4171" s="9" t="s">
        <v>6732</v>
      </c>
      <c r="C4171" s="10" t="str">
        <f t="shared" si="65"/>
        <v>T - Kirsteen MacDonald</v>
      </c>
      <c r="E4171"/>
    </row>
    <row r="4172" spans="1:5">
      <c r="A4172" s="48" t="s">
        <v>6568</v>
      </c>
      <c r="C4172" s="10" t="str">
        <f t="shared" si="65"/>
        <v>T - Kirsten Body</v>
      </c>
      <c r="E4172"/>
    </row>
    <row r="4173" spans="1:5">
      <c r="A4173" s="48" t="s">
        <v>6753</v>
      </c>
      <c r="C4173" s="10" t="str">
        <f t="shared" si="65"/>
        <v>T - Kirstie Skinner</v>
      </c>
      <c r="E4173"/>
    </row>
    <row r="4174" spans="1:5">
      <c r="A4174" s="48" t="s">
        <v>1753</v>
      </c>
      <c r="C4174" s="10" t="str">
        <f t="shared" si="65"/>
        <v>T - Kirsty Gunn</v>
      </c>
      <c r="E4174"/>
    </row>
    <row r="4175" spans="1:5">
      <c r="A4175" s="9" t="s">
        <v>1874</v>
      </c>
      <c r="C4175" s="10" t="str">
        <f t="shared" si="65"/>
        <v>T - Kirsty Logan</v>
      </c>
      <c r="E4175"/>
    </row>
    <row r="4176" spans="1:5">
      <c r="A4176" s="9" t="s">
        <v>5815</v>
      </c>
      <c r="C4176" s="10" t="str">
        <f t="shared" si="65"/>
        <v>T - Kitty Anderson</v>
      </c>
      <c r="E4176"/>
    </row>
    <row r="4177" spans="1:5">
      <c r="A4177" s="9" t="s">
        <v>1391</v>
      </c>
      <c r="C4177" s="10" t="str">
        <f t="shared" si="65"/>
        <v>T - Ko Lik Films Ltd</v>
      </c>
      <c r="E4177"/>
    </row>
    <row r="4178" spans="1:5">
      <c r="A4178" s="9" t="s">
        <v>911</v>
      </c>
      <c r="C4178" s="10" t="str">
        <f t="shared" si="65"/>
        <v>T - KPMG LLP</v>
      </c>
      <c r="E4178"/>
    </row>
    <row r="4179" spans="1:5">
      <c r="A4179" s="9" t="s">
        <v>1245</v>
      </c>
      <c r="C4179" s="10" t="str">
        <f t="shared" si="65"/>
        <v>T - KSDW Ltd</v>
      </c>
      <c r="E4179"/>
    </row>
    <row r="4180" spans="1:5">
      <c r="A4180" s="9" t="s">
        <v>2173</v>
      </c>
      <c r="C4180" s="10" t="str">
        <f t="shared" si="65"/>
        <v>T - La Belle Allee Productions</v>
      </c>
      <c r="E4180"/>
    </row>
    <row r="4181" spans="1:5">
      <c r="A4181" s="9" t="s">
        <v>2130</v>
      </c>
      <c r="C4181" s="10" t="str">
        <f t="shared" si="65"/>
        <v>T - LAGEORNA GUEST HOUSE</v>
      </c>
      <c r="E4181"/>
    </row>
    <row r="4182" spans="1:5">
      <c r="A4182" s="9" t="s">
        <v>5972</v>
      </c>
      <c r="C4182" s="10" t="str">
        <f t="shared" si="65"/>
        <v>T - LAMH Reycycle Ltd</v>
      </c>
      <c r="E4182"/>
    </row>
    <row r="4183" spans="1:5">
      <c r="A4183" s="48" t="s">
        <v>1967</v>
      </c>
      <c r="C4183" s="10" t="str">
        <f t="shared" si="65"/>
        <v>T - Land Use Consultants Limited</v>
      </c>
      <c r="E4183"/>
    </row>
    <row r="4184" spans="1:5">
      <c r="A4184" s="9" t="s">
        <v>6767</v>
      </c>
      <c r="C4184" s="10" t="str">
        <f t="shared" si="65"/>
        <v>T - Larson Design t/a Intermedia</v>
      </c>
      <c r="E4184"/>
    </row>
    <row r="4185" spans="1:5">
      <c r="A4185" s="48" t="s">
        <v>1329</v>
      </c>
      <c r="C4185" s="10" t="str">
        <f t="shared" si="65"/>
        <v>T - Lau Scotland Ltd</v>
      </c>
      <c r="E4185"/>
    </row>
    <row r="4186" spans="1:5">
      <c r="A4186" s="9" t="s">
        <v>16872</v>
      </c>
      <c r="C4186" s="10" t="str">
        <f t="shared" si="65"/>
        <v>T - Laura Cameron Lewis</v>
      </c>
    </row>
    <row r="4187" spans="1:5">
      <c r="A4187" s="50" t="s">
        <v>1596</v>
      </c>
      <c r="C4187" s="10" t="str">
        <f t="shared" si="65"/>
        <v>T - Laura Marcellion</v>
      </c>
      <c r="E4187"/>
    </row>
    <row r="4188" spans="1:5">
      <c r="A4188" s="9" t="s">
        <v>17051</v>
      </c>
      <c r="C4188" s="10" t="str">
        <f t="shared" si="65"/>
        <v>T - Laura Robertson</v>
      </c>
    </row>
    <row r="4189" spans="1:5">
      <c r="A4189" s="50" t="s">
        <v>600</v>
      </c>
      <c r="C4189" s="10" t="str">
        <f t="shared" si="65"/>
        <v>T - Law At Work Ltd</v>
      </c>
      <c r="E4189"/>
    </row>
    <row r="4190" spans="1:5">
      <c r="A4190" s="9" t="s">
        <v>16814</v>
      </c>
      <c r="C4190" s="10" t="str">
        <f t="shared" si="65"/>
        <v>T - Lee &amp; Thompson LLP</v>
      </c>
    </row>
    <row r="4191" spans="1:5">
      <c r="A4191" s="50" t="s">
        <v>16999</v>
      </c>
      <c r="C4191" s="10" t="str">
        <f t="shared" si="65"/>
        <v>T - Legal and General Assurance Society</v>
      </c>
    </row>
    <row r="4192" spans="1:5">
      <c r="A4192" s="50" t="s">
        <v>1590</v>
      </c>
      <c r="C4192" s="10" t="str">
        <f t="shared" si="65"/>
        <v>T - Leipziger Dok-Filmwochen GMBH</v>
      </c>
      <c r="E4192"/>
    </row>
    <row r="4193" spans="1:5">
      <c r="A4193" s="9" t="s">
        <v>2457</v>
      </c>
      <c r="C4193" s="10" t="str">
        <f t="shared" si="65"/>
        <v>T - Lennoxlove Book Festival</v>
      </c>
      <c r="E4193"/>
    </row>
    <row r="4194" spans="1:5">
      <c r="A4194" s="9" t="s">
        <v>1885</v>
      </c>
      <c r="C4194" s="10" t="str">
        <f t="shared" si="65"/>
        <v>T - Lever Photography</v>
      </c>
      <c r="E4194"/>
    </row>
    <row r="4195" spans="1:5">
      <c r="A4195" s="9" t="s">
        <v>1990</v>
      </c>
      <c r="C4195" s="10" t="str">
        <f t="shared" si="65"/>
        <v>T - Licketyspit Early Years Theatre Company</v>
      </c>
      <c r="E4195"/>
    </row>
    <row r="4196" spans="1:5">
      <c r="A4196" s="9" t="s">
        <v>1359</v>
      </c>
      <c r="C4196" s="10" t="str">
        <f t="shared" si="65"/>
        <v>T - Liddell Thomson Ltd</v>
      </c>
      <c r="E4196"/>
    </row>
    <row r="4197" spans="1:5">
      <c r="A4197" s="9" t="s">
        <v>1308</v>
      </c>
      <c r="C4197" s="10" t="str">
        <f t="shared" si="65"/>
        <v>T - Liggy's Cake Company</v>
      </c>
      <c r="E4197"/>
    </row>
    <row r="4198" spans="1:5">
      <c r="A4198" s="9" t="s">
        <v>17413</v>
      </c>
      <c r="C4198" s="10" t="str">
        <f t="shared" si="65"/>
        <v>T - Light Bulb Arts Ltd</v>
      </c>
    </row>
    <row r="4199" spans="1:5">
      <c r="A4199" s="50" t="s">
        <v>6149</v>
      </c>
      <c r="C4199" s="10" t="str">
        <f t="shared" si="65"/>
        <v>T - Liliane Rebelo</v>
      </c>
      <c r="E4199"/>
    </row>
    <row r="4200" spans="1:5">
      <c r="A4200" s="48" t="s">
        <v>16968</v>
      </c>
      <c r="C4200" s="10" t="str">
        <f t="shared" si="65"/>
        <v>T - Linda Strachan</v>
      </c>
    </row>
    <row r="4201" spans="1:5">
      <c r="A4201" s="50" t="s">
        <v>2030</v>
      </c>
      <c r="C4201" s="10" t="str">
        <f t="shared" si="65"/>
        <v>T - Little Bay Catering Co.</v>
      </c>
      <c r="E4201"/>
    </row>
    <row r="4202" spans="1:5">
      <c r="A4202" s="9" t="s">
        <v>2555</v>
      </c>
      <c r="C4202" s="10" t="str">
        <f t="shared" si="65"/>
        <v>T - Live Music Now</v>
      </c>
      <c r="E4202"/>
    </row>
    <row r="4203" spans="1:5">
      <c r="A4203" s="9" t="s">
        <v>2262</v>
      </c>
      <c r="C4203" s="10" t="str">
        <f t="shared" si="65"/>
        <v>T - Liz Holt Ltd</v>
      </c>
      <c r="E4203"/>
    </row>
    <row r="4204" spans="1:5">
      <c r="A4204" s="9" t="s">
        <v>2624</v>
      </c>
      <c r="C4204" s="10" t="str">
        <f t="shared" si="65"/>
        <v>T - Liz Lochhead</v>
      </c>
      <c r="E4204"/>
    </row>
    <row r="4205" spans="1:5">
      <c r="A4205" s="9" t="s">
        <v>16828</v>
      </c>
      <c r="C4205" s="10" t="str">
        <f t="shared" si="65"/>
        <v>T - Liz Niven</v>
      </c>
    </row>
    <row r="4206" spans="1:5">
      <c r="A4206" s="50" t="s">
        <v>1873</v>
      </c>
      <c r="C4206" s="10" t="str">
        <f t="shared" si="65"/>
        <v>T - Lizzie Farey Artist Designer Maker</v>
      </c>
      <c r="E4206"/>
    </row>
    <row r="4207" spans="1:5">
      <c r="A4207" s="9" t="s">
        <v>6122</v>
      </c>
      <c r="C4207" s="10" t="str">
        <f t="shared" si="65"/>
        <v>T - Lloret Dunn</v>
      </c>
      <c r="E4207"/>
    </row>
    <row r="4208" spans="1:5">
      <c r="A4208" s="48" t="s">
        <v>6718</v>
      </c>
      <c r="C4208" s="10" t="str">
        <f t="shared" si="65"/>
        <v>T - LM Barney Thomson Limited</v>
      </c>
      <c r="E4208"/>
    </row>
    <row r="4209" spans="1:5">
      <c r="A4209" s="48" t="s">
        <v>1568</v>
      </c>
      <c r="C4209" s="10" t="str">
        <f t="shared" si="65"/>
        <v>T - Location Pictures Ltd</v>
      </c>
      <c r="E4209"/>
    </row>
    <row r="4210" spans="1:5">
      <c r="A4210" s="9" t="s">
        <v>16884</v>
      </c>
      <c r="C4210" s="10" t="str">
        <f t="shared" si="65"/>
        <v>T - locations 365</v>
      </c>
    </row>
    <row r="4211" spans="1:5">
      <c r="A4211" s="50" t="s">
        <v>654</v>
      </c>
      <c r="C4211" s="10" t="str">
        <f t="shared" si="65"/>
        <v>T - Lomond Coffee Service</v>
      </c>
      <c r="E4211"/>
    </row>
    <row r="4212" spans="1:5">
      <c r="A4212" s="9" t="s">
        <v>816</v>
      </c>
      <c r="C4212" s="10" t="str">
        <f t="shared" si="65"/>
        <v>T - Lorna Fulton</v>
      </c>
      <c r="E4212"/>
    </row>
    <row r="4213" spans="1:5">
      <c r="A4213" s="9" t="s">
        <v>17038</v>
      </c>
      <c r="C4213" s="10" t="str">
        <f t="shared" si="65"/>
        <v>T - Lotte Hardie Kravitz</v>
      </c>
    </row>
    <row r="4214" spans="1:5">
      <c r="A4214" s="50" t="s">
        <v>6799</v>
      </c>
      <c r="C4214" s="10" t="str">
        <f t="shared" si="65"/>
        <v>T - Louisa Borg-Costanzi Potts</v>
      </c>
      <c r="E4214"/>
    </row>
    <row r="4215" spans="1:5">
      <c r="A4215" s="48" t="s">
        <v>2498</v>
      </c>
      <c r="C4215" s="10" t="str">
        <f t="shared" si="65"/>
        <v>T - Louise Hutson</v>
      </c>
      <c r="E4215"/>
    </row>
    <row r="4216" spans="1:5">
      <c r="A4216" s="9" t="s">
        <v>16826</v>
      </c>
      <c r="C4216" s="10" t="str">
        <f t="shared" si="65"/>
        <v>T - Lovecrumbs Ltd</v>
      </c>
    </row>
    <row r="4217" spans="1:5">
      <c r="A4217" s="50" t="s">
        <v>890</v>
      </c>
      <c r="C4217" s="10" t="str">
        <f t="shared" si="65"/>
        <v>T - Lucky Frame Limited</v>
      </c>
      <c r="E4217"/>
    </row>
    <row r="4218" spans="1:5">
      <c r="A4218" s="9" t="s">
        <v>1941</v>
      </c>
      <c r="C4218" s="10" t="str">
        <f t="shared" si="65"/>
        <v>T - Lucy Byatt</v>
      </c>
      <c r="E4218"/>
    </row>
    <row r="4219" spans="1:5">
      <c r="A4219" s="9" t="s">
        <v>857</v>
      </c>
      <c r="C4219" s="10" t="str">
        <f t="shared" si="65"/>
        <v>T - Lucy Conway</v>
      </c>
      <c r="E4219"/>
    </row>
    <row r="4220" spans="1:5">
      <c r="A4220" s="9" t="s">
        <v>6150</v>
      </c>
      <c r="C4220" s="10" t="str">
        <f t="shared" si="65"/>
        <v>T - Lucy H Mason</v>
      </c>
      <c r="E4220"/>
    </row>
    <row r="4221" spans="1:5">
      <c r="A4221" s="48" t="s">
        <v>1770</v>
      </c>
      <c r="C4221" s="10" t="str">
        <f t="shared" si="65"/>
        <v>T - Lucy Holmes-Elliott</v>
      </c>
      <c r="E4221"/>
    </row>
    <row r="4222" spans="1:5">
      <c r="A4222" s="9" t="s">
        <v>1392</v>
      </c>
      <c r="C4222" s="10" t="str">
        <f t="shared" si="65"/>
        <v>T - Lucy McEachan</v>
      </c>
      <c r="E4222"/>
    </row>
    <row r="4223" spans="1:5">
      <c r="A4223" s="9" t="s">
        <v>6185</v>
      </c>
      <c r="C4223" s="10" t="str">
        <f t="shared" si="65"/>
        <v>T - Luke Cooke-Yarborough</v>
      </c>
      <c r="E4223"/>
    </row>
    <row r="4224" spans="1:5">
      <c r="A4224" s="48" t="s">
        <v>16982</v>
      </c>
      <c r="C4224" s="10" t="str">
        <f t="shared" si="65"/>
        <v>T - Lynda Graham</v>
      </c>
    </row>
    <row r="4225" spans="1:5">
      <c r="A4225" s="50" t="s">
        <v>2479</v>
      </c>
      <c r="B4225" s="7" t="s">
        <v>16982</v>
      </c>
      <c r="C4225" s="10" t="str">
        <f t="shared" si="65"/>
        <v>T - Lynda Graham</v>
      </c>
      <c r="E4225"/>
    </row>
    <row r="4226" spans="1:5">
      <c r="A4226" s="9" t="s">
        <v>6849</v>
      </c>
      <c r="C4226" s="10" t="str">
        <f t="shared" si="65"/>
        <v>T - Lynn Sampsell</v>
      </c>
      <c r="E4226"/>
    </row>
    <row r="4227" spans="1:5">
      <c r="A4227" s="48" t="s">
        <v>1265</v>
      </c>
      <c r="C4227" s="10" t="str">
        <f t="shared" ref="C4227:C4290" si="66">IF(LEN(TRIM(CLEAN($B:$B)))&gt;0,TRIM(CLEAN($B:$B)),TRIM(CLEAN($A:$A)))</f>
        <v>T - M&amp;F Location Services (Matt Jones)</v>
      </c>
      <c r="E4227"/>
    </row>
    <row r="4228" spans="1:5">
      <c r="A4228" s="9" t="s">
        <v>6311</v>
      </c>
      <c r="C4228" s="10" t="str">
        <f t="shared" si="66"/>
        <v>T - Macdonald Holyrood Hotel</v>
      </c>
      <c r="E4228"/>
    </row>
    <row r="4229" spans="1:5">
      <c r="A4229" s="48" t="s">
        <v>1175</v>
      </c>
      <c r="C4229" s="10" t="str">
        <f t="shared" si="66"/>
        <v>T - Macdonald Licensing Solicitors</v>
      </c>
      <c r="E4229"/>
    </row>
    <row r="4230" spans="1:5">
      <c r="A4230" s="9" t="s">
        <v>724</v>
      </c>
      <c r="C4230" s="10" t="str">
        <f t="shared" si="66"/>
        <v>T - MACKAY HANNAH LTD</v>
      </c>
      <c r="E4230"/>
    </row>
    <row r="4231" spans="1:5">
      <c r="A4231" s="9" t="s">
        <v>817</v>
      </c>
      <c r="C4231" s="10" t="str">
        <f t="shared" si="66"/>
        <v>T - MacKinnon Slater</v>
      </c>
      <c r="E4231"/>
    </row>
    <row r="4232" spans="1:5">
      <c r="A4232" s="9" t="s">
        <v>1212</v>
      </c>
      <c r="B4232" s="7" t="s">
        <v>6304</v>
      </c>
      <c r="C4232" s="10" t="str">
        <f t="shared" si="66"/>
        <v>T - Maclay Murray &amp; Spens LLP</v>
      </c>
      <c r="E4232"/>
    </row>
    <row r="4233" spans="1:5">
      <c r="A4233" s="9" t="s">
        <v>6304</v>
      </c>
      <c r="C4233" s="10" t="str">
        <f t="shared" si="66"/>
        <v>T - Maclay Murray &amp; Spens LLP</v>
      </c>
      <c r="E4233"/>
    </row>
    <row r="4234" spans="1:5">
      <c r="A4234" s="48" t="s">
        <v>2653</v>
      </c>
      <c r="C4234" s="10" t="str">
        <f t="shared" si="66"/>
        <v>T - Macphail Centre</v>
      </c>
      <c r="E4234"/>
    </row>
    <row r="4235" spans="1:5">
      <c r="A4235" s="9" t="s">
        <v>5991</v>
      </c>
      <c r="B4235" s="7" t="s">
        <v>6506</v>
      </c>
      <c r="C4235" s="10" t="str">
        <f t="shared" si="66"/>
        <v>T - Macrobert Arts Centre Ltd</v>
      </c>
      <c r="E4235"/>
    </row>
    <row r="4236" spans="1:5">
      <c r="A4236" s="48" t="s">
        <v>6506</v>
      </c>
      <c r="C4236" s="10" t="str">
        <f t="shared" si="66"/>
        <v>T - Macrobert Arts Centre Ltd</v>
      </c>
      <c r="E4236"/>
    </row>
    <row r="4237" spans="1:5">
      <c r="A4237" s="48" t="s">
        <v>6669</v>
      </c>
      <c r="C4237" s="10" t="str">
        <f t="shared" si="66"/>
        <v>T - Mad Studios</v>
      </c>
      <c r="E4237"/>
    </row>
    <row r="4238" spans="1:5">
      <c r="A4238" s="48" t="s">
        <v>16873</v>
      </c>
      <c r="C4238" s="10" t="str">
        <f t="shared" si="66"/>
        <v>T - Made in Leith Digital</v>
      </c>
    </row>
    <row r="4239" spans="1:5">
      <c r="A4239" s="50" t="s">
        <v>17039</v>
      </c>
      <c r="C4239" s="10" t="str">
        <f t="shared" si="66"/>
        <v>T - Maeve Redmond</v>
      </c>
    </row>
    <row r="4240" spans="1:5">
      <c r="A4240" s="50" t="s">
        <v>17092</v>
      </c>
      <c r="C4240" s="10" t="str">
        <f t="shared" si="66"/>
        <v>T - Maggie Kinloch</v>
      </c>
    </row>
    <row r="4241" spans="1:5">
      <c r="A4241" s="50" t="s">
        <v>6256</v>
      </c>
      <c r="C4241" s="10" t="str">
        <f t="shared" si="66"/>
        <v>T - Mairi Christina Macleod</v>
      </c>
      <c r="E4241"/>
    </row>
    <row r="4242" spans="1:5">
      <c r="A4242" s="48" t="s">
        <v>818</v>
      </c>
      <c r="C4242" s="10" t="str">
        <f t="shared" si="66"/>
        <v>T - Makar Productions</v>
      </c>
      <c r="E4242"/>
    </row>
    <row r="4243" spans="1:5">
      <c r="A4243" s="9" t="s">
        <v>2223</v>
      </c>
      <c r="B4243" s="7" t="s">
        <v>818</v>
      </c>
      <c r="C4243" s="10" t="str">
        <f t="shared" si="66"/>
        <v>T - Makar Productions</v>
      </c>
      <c r="E4243"/>
    </row>
    <row r="4244" spans="1:5">
      <c r="A4244" s="9" t="s">
        <v>6229</v>
      </c>
      <c r="C4244" s="10" t="str">
        <f t="shared" si="66"/>
        <v>T - MAKLab</v>
      </c>
      <c r="E4244"/>
    </row>
    <row r="4245" spans="1:5">
      <c r="A4245" s="48" t="s">
        <v>16892</v>
      </c>
      <c r="C4245" s="10" t="str">
        <f t="shared" si="66"/>
        <v>T - Malcolm MacLean Consultancy Services</v>
      </c>
    </row>
    <row r="4246" spans="1:5">
      <c r="A4246" s="50" t="s">
        <v>819</v>
      </c>
      <c r="C4246" s="10" t="str">
        <f t="shared" si="66"/>
        <v>T - MAMA Festivals Limited</v>
      </c>
      <c r="E4246"/>
    </row>
    <row r="4247" spans="1:5">
      <c r="A4247" s="9" t="s">
        <v>16876</v>
      </c>
      <c r="C4247" s="10" t="str">
        <f t="shared" si="66"/>
        <v>T - Marauder Pictures Limited</v>
      </c>
    </row>
    <row r="4248" spans="1:5">
      <c r="A4248" s="50" t="s">
        <v>6606</v>
      </c>
      <c r="C4248" s="10" t="str">
        <f t="shared" si="66"/>
        <v>T - Maria Falconer Photography</v>
      </c>
      <c r="E4248"/>
    </row>
    <row r="4249" spans="1:5">
      <c r="A4249" s="48" t="s">
        <v>5964</v>
      </c>
      <c r="C4249" s="10" t="str">
        <f t="shared" si="66"/>
        <v>T - Marie Shaw</v>
      </c>
      <c r="E4249"/>
    </row>
    <row r="4250" spans="1:5">
      <c r="A4250" s="48" t="s">
        <v>17079</v>
      </c>
      <c r="C4250" s="10" t="str">
        <f t="shared" si="66"/>
        <v>T - Marigold Multimedia Ltd</v>
      </c>
    </row>
    <row r="4251" spans="1:5">
      <c r="A4251" s="50" t="s">
        <v>2026</v>
      </c>
      <c r="C4251" s="10" t="str">
        <f t="shared" si="66"/>
        <v>T - Mark Lyken,Visual Artist &amp; Composer</v>
      </c>
      <c r="E4251"/>
    </row>
    <row r="4252" spans="1:5">
      <c r="A4252" s="9" t="s">
        <v>922</v>
      </c>
      <c r="C4252" s="10" t="str">
        <f t="shared" si="66"/>
        <v>T - Marketing Edinburgh Film Focus</v>
      </c>
      <c r="E4252"/>
    </row>
    <row r="4253" spans="1:5">
      <c r="A4253" s="9" t="s">
        <v>6086</v>
      </c>
      <c r="C4253" s="10" t="str">
        <f t="shared" si="66"/>
        <v>T - Marketing Edinburgh Ltd</v>
      </c>
      <c r="E4253"/>
    </row>
    <row r="4254" spans="1:5">
      <c r="A4254" s="48" t="s">
        <v>6670</v>
      </c>
      <c r="C4254" s="10" t="str">
        <f t="shared" si="66"/>
        <v>T - Marlisa Ross</v>
      </c>
      <c r="E4254"/>
    </row>
    <row r="4255" spans="1:5">
      <c r="A4255" s="48" t="s">
        <v>1731</v>
      </c>
      <c r="C4255" s="10" t="str">
        <f t="shared" si="66"/>
        <v>T - Martel Ollerenshaw</v>
      </c>
      <c r="E4255"/>
    </row>
    <row r="4256" spans="1:5">
      <c r="A4256" s="9" t="s">
        <v>1569</v>
      </c>
      <c r="C4256" s="10" t="str">
        <f t="shared" si="66"/>
        <v>T - Martin Baillie</v>
      </c>
      <c r="E4256"/>
    </row>
    <row r="4257" spans="1:5">
      <c r="A4257" s="9" t="s">
        <v>1991</v>
      </c>
      <c r="C4257" s="10" t="str">
        <f t="shared" si="66"/>
        <v>T - Martin Clark</v>
      </c>
      <c r="E4257"/>
    </row>
    <row r="4258" spans="1:5">
      <c r="A4258" s="9" t="s">
        <v>1393</v>
      </c>
      <c r="C4258" s="10" t="str">
        <f t="shared" si="66"/>
        <v>T - Martin Henderson</v>
      </c>
      <c r="E4258"/>
    </row>
    <row r="4259" spans="1:5">
      <c r="A4259" s="9" t="s">
        <v>16911</v>
      </c>
      <c r="C4259" s="10" t="str">
        <f t="shared" si="66"/>
        <v>T - Mary Blance</v>
      </c>
    </row>
    <row r="4260" spans="1:5">
      <c r="A4260" s="50" t="s">
        <v>1018</v>
      </c>
      <c r="C4260" s="10" t="str">
        <f t="shared" si="66"/>
        <v>T - Mary McGookin</v>
      </c>
      <c r="E4260"/>
    </row>
    <row r="4261" spans="1:5">
      <c r="A4261" s="9" t="s">
        <v>17069</v>
      </c>
      <c r="C4261" s="10" t="str">
        <f t="shared" si="66"/>
        <v>T - Mary Morrison</v>
      </c>
    </row>
    <row r="4262" spans="1:5">
      <c r="A4262" s="50" t="s">
        <v>1082</v>
      </c>
      <c r="C4262" s="10" t="str">
        <f t="shared" si="66"/>
        <v>T - Mary S Bourne</v>
      </c>
      <c r="E4262"/>
    </row>
    <row r="4263" spans="1:5">
      <c r="A4263" s="9" t="s">
        <v>2468</v>
      </c>
      <c r="C4263" s="10" t="str">
        <f t="shared" si="66"/>
        <v>T - Mary Schwarz</v>
      </c>
      <c r="E4263"/>
    </row>
    <row r="4264" spans="1:5">
      <c r="A4264" s="9" t="s">
        <v>2594</v>
      </c>
      <c r="C4264" s="10" t="str">
        <f t="shared" si="66"/>
        <v>T - Matic Media Services Ltd</v>
      </c>
      <c r="E4264"/>
    </row>
    <row r="4265" spans="1:5">
      <c r="A4265" s="9" t="s">
        <v>2480</v>
      </c>
      <c r="C4265" s="10" t="str">
        <f t="shared" si="66"/>
        <v>T - Matt Addicott</v>
      </c>
      <c r="E4265"/>
    </row>
    <row r="4266" spans="1:5">
      <c r="A4266" s="9" t="s">
        <v>858</v>
      </c>
      <c r="C4266" s="10" t="str">
        <f t="shared" si="66"/>
        <v>T - Matt Baker</v>
      </c>
      <c r="E4266"/>
    </row>
    <row r="4267" spans="1:5">
      <c r="A4267" s="9" t="s">
        <v>17404</v>
      </c>
      <c r="C4267" s="10" t="str">
        <f t="shared" si="66"/>
        <v>T - Matthew Sowerby</v>
      </c>
    </row>
    <row r="4268" spans="1:5">
      <c r="A4268" s="50" t="s">
        <v>16927</v>
      </c>
      <c r="C4268" s="10" t="str">
        <f t="shared" si="66"/>
        <v>T - Matt's Gallery</v>
      </c>
    </row>
    <row r="4269" spans="1:5">
      <c r="A4269" s="50" t="s">
        <v>757</v>
      </c>
      <c r="C4269" s="10" t="str">
        <f t="shared" si="66"/>
        <v>T - May Miller</v>
      </c>
      <c r="E4269"/>
    </row>
    <row r="4270" spans="1:5">
      <c r="A4270" s="9" t="s">
        <v>2282</v>
      </c>
      <c r="C4270" s="10" t="str">
        <f t="shared" si="66"/>
        <v>T - Maynes Coaches Ltd</v>
      </c>
      <c r="E4270"/>
    </row>
    <row r="4271" spans="1:5">
      <c r="A4271" s="9" t="s">
        <v>787</v>
      </c>
      <c r="C4271" s="10" t="str">
        <f t="shared" si="66"/>
        <v>T - McAdam King Business Psychology Ltd</v>
      </c>
      <c r="E4271"/>
    </row>
    <row r="4272" spans="1:5">
      <c r="A4272" s="9" t="s">
        <v>6507</v>
      </c>
      <c r="C4272" s="10" t="str">
        <f t="shared" si="66"/>
        <v>T - McAllister Litho Glasgow Ltd</v>
      </c>
      <c r="E4272"/>
    </row>
    <row r="4273" spans="1:5">
      <c r="A4273" s="48" t="s">
        <v>16853</v>
      </c>
      <c r="C4273" s="10" t="str">
        <f t="shared" si="66"/>
        <v>T - McAteer Photography Ltd</v>
      </c>
    </row>
    <row r="4274" spans="1:5">
      <c r="A4274" s="50" t="s">
        <v>1422</v>
      </c>
      <c r="C4274" s="10" t="str">
        <f t="shared" si="66"/>
        <v>T - McGill Duncan Gallery</v>
      </c>
      <c r="E4274"/>
    </row>
    <row r="4275" spans="1:5">
      <c r="A4275" s="9" t="s">
        <v>6749</v>
      </c>
      <c r="C4275" s="10" t="str">
        <f t="shared" si="66"/>
        <v>T - McMc Arts</v>
      </c>
      <c r="E4275"/>
    </row>
    <row r="4276" spans="1:5">
      <c r="A4276" s="48" t="s">
        <v>1360</v>
      </c>
      <c r="C4276" s="10" t="str">
        <f t="shared" si="66"/>
        <v>T - MCPS - Mechanical Copyright Protection Society Ltd</v>
      </c>
      <c r="E4276"/>
    </row>
    <row r="4277" spans="1:5">
      <c r="A4277" s="9" t="s">
        <v>578</v>
      </c>
      <c r="C4277" s="10" t="str">
        <f t="shared" si="66"/>
        <v>T - Media Business Insight Ltd</v>
      </c>
      <c r="E4277"/>
    </row>
    <row r="4278" spans="1:5">
      <c r="A4278" s="9" t="s">
        <v>601</v>
      </c>
      <c r="C4278" s="10" t="str">
        <f t="shared" si="66"/>
        <v>T - MediaCorp Online Ltd</v>
      </c>
      <c r="E4278"/>
    </row>
    <row r="4279" spans="1:5">
      <c r="A4279" s="9" t="s">
        <v>859</v>
      </c>
      <c r="C4279" s="10" t="str">
        <f t="shared" si="66"/>
        <v>T - Meena Watts</v>
      </c>
      <c r="E4279"/>
    </row>
    <row r="4280" spans="1:5">
      <c r="A4280" s="9" t="s">
        <v>2685</v>
      </c>
      <c r="C4280" s="10" t="str">
        <f t="shared" si="66"/>
        <v>T - Melissa Toner</v>
      </c>
      <c r="E4280"/>
    </row>
    <row r="4281" spans="1:5">
      <c r="A4281" s="9" t="s">
        <v>1019</v>
      </c>
      <c r="C4281" s="10" t="str">
        <f t="shared" si="66"/>
        <v>T - Meltwater Group</v>
      </c>
      <c r="E4281"/>
    </row>
    <row r="4282" spans="1:5">
      <c r="A4282" s="9" t="s">
        <v>1543</v>
      </c>
      <c r="C4282" s="10" t="str">
        <f t="shared" si="66"/>
        <v>T - Messagelabs Ltd</v>
      </c>
      <c r="E4282"/>
    </row>
    <row r="4283" spans="1:5">
      <c r="A4283" s="9" t="s">
        <v>2417</v>
      </c>
      <c r="C4283" s="10" t="str">
        <f t="shared" si="66"/>
        <v>T - Metaphrog</v>
      </c>
      <c r="E4283"/>
    </row>
    <row r="4284" spans="1:5">
      <c r="A4284" s="9" t="s">
        <v>16815</v>
      </c>
      <c r="C4284" s="10" t="str">
        <f t="shared" si="66"/>
        <v>T - Mhairi MacKenzie</v>
      </c>
    </row>
    <row r="4285" spans="1:5">
      <c r="A4285" s="50" t="s">
        <v>2375</v>
      </c>
      <c r="C4285" s="10" t="str">
        <f t="shared" si="66"/>
        <v>T - Michael Callaghan</v>
      </c>
      <c r="E4285"/>
    </row>
    <row r="4286" spans="1:5">
      <c r="A4286" s="9" t="s">
        <v>725</v>
      </c>
      <c r="C4286" s="10" t="str">
        <f t="shared" si="66"/>
        <v>T - Michael Campbell</v>
      </c>
      <c r="E4286"/>
    </row>
    <row r="4287" spans="1:5">
      <c r="A4287" s="9" t="s">
        <v>634</v>
      </c>
      <c r="C4287" s="10" t="str">
        <f t="shared" si="66"/>
        <v>T - Michael Higson</v>
      </c>
      <c r="E4287"/>
    </row>
    <row r="4288" spans="1:5">
      <c r="A4288" s="9" t="s">
        <v>2387</v>
      </c>
      <c r="C4288" s="10" t="str">
        <f t="shared" si="66"/>
        <v>T - Michael J Griffiths</v>
      </c>
      <c r="E4288"/>
    </row>
    <row r="4289" spans="1:5">
      <c r="A4289" s="9" t="s">
        <v>16827</v>
      </c>
      <c r="C4289" s="10" t="str">
        <f t="shared" si="66"/>
        <v>T - Micheal Steele</v>
      </c>
    </row>
    <row r="4290" spans="1:5">
      <c r="A4290" s="50" t="s">
        <v>6312</v>
      </c>
      <c r="C4290" s="10" t="str">
        <f t="shared" si="66"/>
        <v>T - Midland Computer Services Ltd</v>
      </c>
      <c r="E4290"/>
    </row>
    <row r="4291" spans="1:5">
      <c r="A4291" s="48" t="s">
        <v>758</v>
      </c>
      <c r="C4291" s="10" t="str">
        <f t="shared" ref="C4291:C4354" si="67">IF(LEN(TRIM(CLEAN($B:$B)))&gt;0,TRIM(CLEAN($B:$B)),TRIM(CLEAN($A:$A)))</f>
        <v>T - MIDNITE EXPRESS INTERNATIONAL</v>
      </c>
      <c r="E4291"/>
    </row>
    <row r="4292" spans="1:5">
      <c r="A4292" s="9" t="s">
        <v>635</v>
      </c>
      <c r="C4292" s="10" t="str">
        <f t="shared" si="67"/>
        <v>T - MIGLET CRICHTON</v>
      </c>
      <c r="E4292"/>
    </row>
    <row r="4293" spans="1:5">
      <c r="A4293" s="9" t="s">
        <v>579</v>
      </c>
      <c r="C4293" s="10" t="str">
        <f t="shared" si="67"/>
        <v>T - MIKE KIDD ASSOCIATES</v>
      </c>
      <c r="E4293"/>
    </row>
    <row r="4294" spans="1:5">
      <c r="A4294" s="9" t="s">
        <v>2444</v>
      </c>
      <c r="C4294" s="10" t="str">
        <f t="shared" si="67"/>
        <v>T - Millie Gray</v>
      </c>
      <c r="E4294"/>
    </row>
    <row r="4295" spans="1:5">
      <c r="A4295" s="9" t="s">
        <v>6257</v>
      </c>
      <c r="C4295" s="10" t="str">
        <f t="shared" si="67"/>
        <v>T - Minus 40 LLP</v>
      </c>
      <c r="E4295"/>
    </row>
    <row r="4296" spans="1:5">
      <c r="A4296" s="48" t="s">
        <v>5868</v>
      </c>
      <c r="C4296" s="10" t="str">
        <f t="shared" si="67"/>
        <v>T - Mischa Macpherson</v>
      </c>
      <c r="E4296"/>
    </row>
    <row r="4297" spans="1:5">
      <c r="A4297" s="48" t="s">
        <v>16832</v>
      </c>
      <c r="C4297" s="10" t="str">
        <f t="shared" si="67"/>
        <v>T - Misco</v>
      </c>
    </row>
    <row r="4298" spans="1:5">
      <c r="A4298" s="50" t="s">
        <v>1617</v>
      </c>
      <c r="C4298" s="10" t="str">
        <f t="shared" si="67"/>
        <v>T - Miss Catherine Aitken</v>
      </c>
      <c r="E4298"/>
    </row>
    <row r="4299" spans="1:5">
      <c r="A4299" s="9" t="s">
        <v>17405</v>
      </c>
      <c r="C4299" s="10" t="str">
        <f t="shared" si="67"/>
        <v>T - Moira H Thorburn</v>
      </c>
    </row>
    <row r="4300" spans="1:5">
      <c r="A4300" s="50" t="s">
        <v>17052</v>
      </c>
      <c r="C4300" s="10" t="str">
        <f t="shared" si="67"/>
        <v>T - Moira Innes</v>
      </c>
    </row>
    <row r="4301" spans="1:5">
      <c r="A4301" s="50" t="s">
        <v>16844</v>
      </c>
      <c r="C4301" s="10" t="str">
        <f t="shared" si="67"/>
        <v>T - Monckton Chambers</v>
      </c>
    </row>
    <row r="4302" spans="1:5">
      <c r="A4302" s="50" t="s">
        <v>6331</v>
      </c>
      <c r="B4302" s="7" t="s">
        <v>16844</v>
      </c>
      <c r="C4302" s="10" t="str">
        <f t="shared" si="67"/>
        <v>T - Monckton Chambers</v>
      </c>
      <c r="E4302"/>
    </row>
    <row r="4303" spans="1:5">
      <c r="A4303" s="48" t="s">
        <v>17001</v>
      </c>
      <c r="C4303" s="10" t="str">
        <f t="shared" si="67"/>
        <v>T - Moniack Mhor</v>
      </c>
    </row>
    <row r="4304" spans="1:5">
      <c r="A4304" s="50" t="s">
        <v>1886</v>
      </c>
      <c r="C4304" s="10" t="str">
        <f t="shared" si="67"/>
        <v>T - Montrose Pictures Limited</v>
      </c>
      <c r="E4304"/>
    </row>
    <row r="4305" spans="1:5">
      <c r="A4305" s="9" t="s">
        <v>602</v>
      </c>
      <c r="C4305" s="10" t="str">
        <f t="shared" si="67"/>
        <v>T - Morag Arnot</v>
      </c>
      <c r="E4305"/>
    </row>
    <row r="4306" spans="1:5">
      <c r="A4306" s="9" t="s">
        <v>1723</v>
      </c>
      <c r="C4306" s="10" t="str">
        <f t="shared" si="67"/>
        <v>T - Morna Pearson</v>
      </c>
      <c r="E4306"/>
    </row>
    <row r="4307" spans="1:5">
      <c r="A4307" s="9" t="s">
        <v>1797</v>
      </c>
      <c r="C4307" s="10" t="str">
        <f t="shared" si="67"/>
        <v>T - Morna Young</v>
      </c>
      <c r="E4307"/>
    </row>
    <row r="4308" spans="1:5">
      <c r="A4308" s="9" t="s">
        <v>6341</v>
      </c>
      <c r="C4308" s="10" t="str">
        <f t="shared" si="67"/>
        <v>T - Morven MacPherson</v>
      </c>
      <c r="E4308"/>
    </row>
    <row r="4309" spans="1:5">
      <c r="A4309" s="48" t="s">
        <v>17040</v>
      </c>
      <c r="C4309" s="10" t="str">
        <f t="shared" si="67"/>
        <v>T - Morvern Cunningham</v>
      </c>
    </row>
    <row r="4310" spans="1:5">
      <c r="A4310" s="50" t="s">
        <v>2311</v>
      </c>
      <c r="C4310" s="10" t="str">
        <f t="shared" si="67"/>
        <v>T - Move On Up Ltd (Lindy Cameron)</v>
      </c>
      <c r="E4310"/>
    </row>
    <row r="4311" spans="1:5">
      <c r="A4311" s="9" t="s">
        <v>6634</v>
      </c>
      <c r="C4311" s="10" t="str">
        <f t="shared" si="67"/>
        <v>T - Mr Anthony Mills</v>
      </c>
      <c r="E4311"/>
    </row>
    <row r="4312" spans="1:5">
      <c r="A4312" s="48" t="s">
        <v>1768</v>
      </c>
      <c r="C4312" s="10" t="str">
        <f t="shared" si="67"/>
        <v>T - Mr Cosmo Spens</v>
      </c>
      <c r="E4312"/>
    </row>
    <row r="4313" spans="1:5">
      <c r="A4313" s="9" t="s">
        <v>1634</v>
      </c>
      <c r="C4313" s="10" t="str">
        <f t="shared" si="67"/>
        <v>T - Mr N R Pichard</v>
      </c>
      <c r="E4313"/>
    </row>
    <row r="4314" spans="1:5">
      <c r="A4314" s="9" t="s">
        <v>1084</v>
      </c>
      <c r="C4314" s="10" t="str">
        <f t="shared" si="67"/>
        <v>T - Mr PM Kane</v>
      </c>
      <c r="E4314"/>
    </row>
    <row r="4315" spans="1:5">
      <c r="A4315" s="9" t="s">
        <v>2379</v>
      </c>
      <c r="C4315" s="10" t="str">
        <f t="shared" si="67"/>
        <v>T - Mrs Fiona Graham</v>
      </c>
      <c r="E4315"/>
    </row>
    <row r="4316" spans="1:5">
      <c r="A4316" s="9" t="s">
        <v>2520</v>
      </c>
      <c r="C4316" s="10" t="str">
        <f t="shared" si="67"/>
        <v>T - Mrs Laura Donkers</v>
      </c>
      <c r="E4316"/>
    </row>
    <row r="4317" spans="1:5">
      <c r="A4317" s="9" t="s">
        <v>1618</v>
      </c>
      <c r="C4317" s="10" t="str">
        <f t="shared" si="67"/>
        <v>T - Ms Christina Jansen</v>
      </c>
      <c r="E4317"/>
    </row>
    <row r="4318" spans="1:5">
      <c r="A4318" s="9" t="s">
        <v>867</v>
      </c>
      <c r="C4318" s="10" t="str">
        <f t="shared" si="67"/>
        <v>T - MSF Union Dues - Ref 38190751</v>
      </c>
      <c r="E4318"/>
    </row>
    <row r="4319" spans="1:5">
      <c r="A4319" s="9" t="s">
        <v>759</v>
      </c>
      <c r="C4319" s="10" t="str">
        <f t="shared" si="67"/>
        <v>T - Murgitroyd &amp; Company</v>
      </c>
      <c r="E4319"/>
    </row>
    <row r="4320" spans="1:5">
      <c r="A4320" s="9" t="s">
        <v>1121</v>
      </c>
      <c r="C4320" s="10" t="str">
        <f t="shared" si="67"/>
        <v>T - Murray J.Buchanan</v>
      </c>
      <c r="E4320"/>
    </row>
    <row r="4321" spans="1:5">
      <c r="A4321" s="9" t="s">
        <v>1800</v>
      </c>
      <c r="C4321" s="10" t="str">
        <f t="shared" si="67"/>
        <v>T - Museum Galleries Scotland</v>
      </c>
      <c r="E4321"/>
    </row>
    <row r="4322" spans="1:5">
      <c r="A4322" s="9" t="s">
        <v>16972</v>
      </c>
      <c r="C4322" s="10" t="str">
        <f t="shared" si="67"/>
        <v>T - Museums Galleries Scotland (MGS)</v>
      </c>
    </row>
    <row r="4323" spans="1:5">
      <c r="A4323" s="50" t="s">
        <v>1626</v>
      </c>
      <c r="C4323" s="10" t="str">
        <f t="shared" si="67"/>
        <v>T - My Pinkie Promise Ltd</v>
      </c>
      <c r="E4323"/>
    </row>
    <row r="4324" spans="1:5">
      <c r="A4324" s="9" t="s">
        <v>5905</v>
      </c>
      <c r="C4324" s="10" t="str">
        <f t="shared" si="67"/>
        <v>T - My Web Application Limited</v>
      </c>
      <c r="E4324"/>
    </row>
    <row r="4325" spans="1:5">
      <c r="A4325" s="48" t="s">
        <v>1659</v>
      </c>
      <c r="B4325" s="7" t="s">
        <v>5905</v>
      </c>
      <c r="C4325" s="10" t="str">
        <f t="shared" si="67"/>
        <v>T - My Web Application Limited</v>
      </c>
      <c r="E4325"/>
    </row>
    <row r="4326" spans="1:5">
      <c r="A4326" s="9" t="s">
        <v>2376</v>
      </c>
      <c r="C4326" s="10" t="str">
        <f t="shared" si="67"/>
        <v>T - Natalie MacDonald</v>
      </c>
      <c r="E4326"/>
    </row>
    <row r="4327" spans="1:5">
      <c r="A4327" s="9" t="s">
        <v>2556</v>
      </c>
      <c r="C4327" s="10" t="str">
        <f t="shared" si="67"/>
        <v>T - Natasha Gore</v>
      </c>
      <c r="E4327"/>
    </row>
    <row r="4328" spans="1:5">
      <c r="A4328" s="9" t="s">
        <v>1083</v>
      </c>
      <c r="C4328" s="10" t="str">
        <f t="shared" si="67"/>
        <v>T - Nathaly Ossa Alzate</v>
      </c>
      <c r="E4328"/>
    </row>
    <row r="4329" spans="1:5">
      <c r="A4329" s="9" t="s">
        <v>655</v>
      </c>
      <c r="C4329" s="10" t="str">
        <f t="shared" si="67"/>
        <v>T - National Galleries Of Scotland</v>
      </c>
      <c r="E4329"/>
    </row>
    <row r="4330" spans="1:5">
      <c r="A4330" s="9" t="s">
        <v>17545</v>
      </c>
      <c r="C4330" s="10" t="str">
        <f t="shared" si="67"/>
        <v>T - National Heritage Memorial fund</v>
      </c>
    </row>
    <row r="4331" spans="1:5">
      <c r="A4331" s="50" t="s">
        <v>2328</v>
      </c>
      <c r="C4331" s="10" t="str">
        <f t="shared" si="67"/>
        <v>T - National Library of Scotland</v>
      </c>
      <c r="E4331"/>
    </row>
    <row r="4332" spans="1:5">
      <c r="A4332" s="9" t="s">
        <v>1905</v>
      </c>
      <c r="C4332" s="10" t="str">
        <f t="shared" si="67"/>
        <v>T - National Lottery Distribution Fund</v>
      </c>
      <c r="E4332"/>
    </row>
    <row r="4333" spans="1:5">
      <c r="A4333" s="9" t="s">
        <v>6305</v>
      </c>
      <c r="B4333" s="7" t="s">
        <v>6045</v>
      </c>
      <c r="C4333" s="10" t="str">
        <f t="shared" si="67"/>
        <v>T - National Theatre of Scotland (NTS)</v>
      </c>
      <c r="E4333"/>
    </row>
    <row r="4334" spans="1:5">
      <c r="A4334" s="48" t="s">
        <v>6045</v>
      </c>
      <c r="C4334" s="10" t="str">
        <f t="shared" si="67"/>
        <v>T - National Theatre of Scotland (NTS)</v>
      </c>
      <c r="E4334"/>
    </row>
    <row r="4335" spans="1:5">
      <c r="A4335" s="48" t="s">
        <v>603</v>
      </c>
      <c r="C4335" s="10" t="str">
        <f t="shared" si="67"/>
        <v>T - NCS Group</v>
      </c>
      <c r="E4335"/>
    </row>
    <row r="4336" spans="1:5">
      <c r="A4336" s="9" t="s">
        <v>860</v>
      </c>
      <c r="C4336" s="10" t="str">
        <f t="shared" si="67"/>
        <v>T - NCS Office System (Scotland) Limited</v>
      </c>
      <c r="E4336"/>
    </row>
    <row r="4337" spans="1:5">
      <c r="A4337" s="9" t="s">
        <v>6800</v>
      </c>
      <c r="C4337" s="10" t="str">
        <f t="shared" si="67"/>
        <v>T - Ned Glasier</v>
      </c>
      <c r="E4337"/>
    </row>
    <row r="4338" spans="1:5">
      <c r="A4338" s="48" t="s">
        <v>16941</v>
      </c>
      <c r="C4338" s="10" t="str">
        <f t="shared" si="67"/>
        <v>T - Neil Henderson</v>
      </c>
    </row>
    <row r="4339" spans="1:5">
      <c r="A4339" s="50" t="s">
        <v>17025</v>
      </c>
      <c r="C4339" s="10" t="str">
        <f t="shared" si="67"/>
        <v>T - New Bay Media</v>
      </c>
    </row>
    <row r="4340" spans="1:5">
      <c r="A4340" s="50" t="s">
        <v>6996</v>
      </c>
      <c r="C4340" s="10" t="str">
        <f t="shared" si="67"/>
        <v>T - New College Lanarkshire</v>
      </c>
      <c r="E4340"/>
    </row>
    <row r="4341" spans="1:5">
      <c r="A4341" s="48" t="s">
        <v>6448</v>
      </c>
      <c r="C4341" s="10" t="str">
        <f t="shared" si="67"/>
        <v>T - New Media Scotland</v>
      </c>
      <c r="E4341"/>
    </row>
    <row r="4342" spans="1:5">
      <c r="A4342" s="48" t="s">
        <v>1153</v>
      </c>
      <c r="C4342" s="10" t="str">
        <f t="shared" si="67"/>
        <v>T - Newspaper Licencing Agency</v>
      </c>
      <c r="E4342"/>
    </row>
    <row r="4343" spans="1:5">
      <c r="A4343" s="9" t="s">
        <v>6350</v>
      </c>
      <c r="C4343" s="10" t="str">
        <f t="shared" si="67"/>
        <v>T - Newsquest (Herald &amp; Times) Ltd</v>
      </c>
      <c r="E4343"/>
    </row>
    <row r="4344" spans="1:5">
      <c r="A4344" s="48" t="s">
        <v>1570</v>
      </c>
      <c r="B4344" s="7" t="s">
        <v>6350</v>
      </c>
      <c r="C4344" s="10" t="str">
        <f t="shared" si="67"/>
        <v>T - Newsquest (Herald &amp; Times) Ltd</v>
      </c>
      <c r="E4344"/>
    </row>
    <row r="4345" spans="1:5">
      <c r="A4345" s="9" t="s">
        <v>656</v>
      </c>
      <c r="C4345" s="10" t="str">
        <f t="shared" si="67"/>
        <v>T - Next Gen Events</v>
      </c>
      <c r="E4345"/>
    </row>
    <row r="4346" spans="1:5">
      <c r="A4346" s="9" t="s">
        <v>2175</v>
      </c>
      <c r="C4346" s="10" t="str">
        <f t="shared" si="67"/>
        <v>T - NFT Euro Collection CA</v>
      </c>
      <c r="E4346"/>
    </row>
    <row r="4347" spans="1:5">
      <c r="A4347" s="9" t="s">
        <v>2686</v>
      </c>
      <c r="C4347" s="10" t="str">
        <f t="shared" si="67"/>
        <v>T - NGS Trading Company Ltd</v>
      </c>
      <c r="E4347"/>
    </row>
    <row r="4348" spans="1:5">
      <c r="A4348" s="9" t="s">
        <v>1064</v>
      </c>
      <c r="C4348" s="10" t="str">
        <f t="shared" si="67"/>
        <v>T - NHS Lothian</v>
      </c>
      <c r="E4348"/>
    </row>
    <row r="4349" spans="1:5">
      <c r="A4349" s="9" t="s">
        <v>1627</v>
      </c>
      <c r="C4349" s="10" t="str">
        <f t="shared" si="67"/>
        <v>T - Nicholas Bone</v>
      </c>
      <c r="E4349"/>
    </row>
    <row r="4350" spans="1:5">
      <c r="A4350" s="9" t="s">
        <v>2292</v>
      </c>
      <c r="C4350" s="10" t="str">
        <f t="shared" si="67"/>
        <v>T - Nick Danziger</v>
      </c>
      <c r="E4350"/>
    </row>
    <row r="4351" spans="1:5">
      <c r="A4351" s="9" t="s">
        <v>1260</v>
      </c>
      <c r="C4351" s="10" t="str">
        <f t="shared" si="67"/>
        <v>T - Nick Wall Photography</v>
      </c>
      <c r="E4351"/>
    </row>
    <row r="4352" spans="1:5">
      <c r="A4352" s="9" t="s">
        <v>760</v>
      </c>
      <c r="C4352" s="10" t="str">
        <f t="shared" si="67"/>
        <v>T - Nicolaceramic</v>
      </c>
      <c r="E4352"/>
    </row>
    <row r="4353" spans="1:5">
      <c r="A4353" s="9" t="s">
        <v>2834</v>
      </c>
      <c r="C4353" s="10" t="str">
        <f t="shared" si="67"/>
        <v>T - Nicolai</v>
      </c>
      <c r="E4353"/>
    </row>
    <row r="4354" spans="1:5">
      <c r="A4354" s="9" t="s">
        <v>6013</v>
      </c>
      <c r="C4354" s="10" t="str">
        <f t="shared" si="67"/>
        <v>T - Nija Star Films</v>
      </c>
      <c r="E4354"/>
    </row>
    <row r="4355" spans="1:5">
      <c r="A4355" s="48" t="s">
        <v>6022</v>
      </c>
      <c r="C4355" s="10" t="str">
        <f t="shared" ref="C4355:C4418" si="68">IF(LEN(TRIM(CLEAN($B:$B)))&gt;0,TRIM(CLEAN($B:$B)),TRIM(CLEAN($A:$A)))</f>
        <v>T - NLA Media Access Limited</v>
      </c>
      <c r="E4355"/>
    </row>
    <row r="4356" spans="1:5">
      <c r="A4356" s="48" t="s">
        <v>891</v>
      </c>
      <c r="C4356" s="10" t="str">
        <f t="shared" si="68"/>
        <v>T - Nod Knowles</v>
      </c>
      <c r="E4356"/>
    </row>
    <row r="4357" spans="1:5">
      <c r="A4357" s="9" t="s">
        <v>6080</v>
      </c>
      <c r="C4357" s="10" t="str">
        <f t="shared" si="68"/>
        <v>T - Nordicity UK</v>
      </c>
      <c r="E4357"/>
    </row>
    <row r="4358" spans="1:5">
      <c r="A4358" s="48" t="s">
        <v>912</v>
      </c>
      <c r="C4358" s="10" t="str">
        <f t="shared" si="68"/>
        <v>T - Nordoff Robbins</v>
      </c>
      <c r="E4358"/>
    </row>
    <row r="4359" spans="1:5">
      <c r="A4359" s="9" t="s">
        <v>6801</v>
      </c>
      <c r="C4359" s="10" t="str">
        <f t="shared" si="68"/>
        <v>T - Norma D Hunter</v>
      </c>
      <c r="E4359"/>
    </row>
    <row r="4360" spans="1:5">
      <c r="A4360" s="48" t="s">
        <v>16767</v>
      </c>
      <c r="C4360" s="10" t="str">
        <f t="shared" si="68"/>
        <v>T - Norman Howie</v>
      </c>
    </row>
    <row r="4361" spans="1:5">
      <c r="A4361" s="50" t="s">
        <v>16866</v>
      </c>
      <c r="C4361" s="10" t="str">
        <f t="shared" si="68"/>
        <v>T - North Edinburgh Arts</v>
      </c>
    </row>
    <row r="4362" spans="1:5">
      <c r="A4362" s="50" t="s">
        <v>16988</v>
      </c>
      <c r="B4362" s="7" t="s">
        <v>16866</v>
      </c>
      <c r="C4362" s="10" t="str">
        <f t="shared" si="68"/>
        <v>T - North Edinburgh Arts</v>
      </c>
    </row>
    <row r="4363" spans="1:5">
      <c r="A4363" s="50" t="s">
        <v>1194</v>
      </c>
      <c r="C4363" s="10" t="str">
        <f t="shared" si="68"/>
        <v>T - North Lanarkshire Council</v>
      </c>
      <c r="E4363"/>
    </row>
    <row r="4364" spans="1:5">
      <c r="A4364" s="9" t="s">
        <v>788</v>
      </c>
      <c r="C4364" s="10" t="str">
        <f t="shared" si="68"/>
        <v>T - North Words Now</v>
      </c>
      <c r="E4364"/>
    </row>
    <row r="4365" spans="1:5">
      <c r="A4365" s="9" t="s">
        <v>913</v>
      </c>
      <c r="C4365" s="10" t="str">
        <f t="shared" si="68"/>
        <v>T - Novotel London West</v>
      </c>
      <c r="E4365"/>
    </row>
    <row r="4366" spans="1:5">
      <c r="A4366" s="9" t="s">
        <v>1650</v>
      </c>
      <c r="C4366" s="10" t="str">
        <f t="shared" si="68"/>
        <v>T - Nuno Sacramento</v>
      </c>
      <c r="E4366"/>
    </row>
    <row r="4367" spans="1:5">
      <c r="A4367" s="9" t="s">
        <v>1435</v>
      </c>
      <c r="C4367" s="10" t="str">
        <f t="shared" si="68"/>
        <v>T - NYS Corporate</v>
      </c>
      <c r="E4367"/>
    </row>
    <row r="4368" spans="1:5">
      <c r="A4368" s="9" t="s">
        <v>761</v>
      </c>
      <c r="C4368" s="10" t="str">
        <f t="shared" si="68"/>
        <v>T - O2 (UK) Limited</v>
      </c>
      <c r="E4368"/>
    </row>
    <row r="4369" spans="1:5">
      <c r="A4369" s="9" t="s">
        <v>6151</v>
      </c>
      <c r="C4369" s="10" t="str">
        <f t="shared" si="68"/>
        <v>T - ODS Services Ltd</v>
      </c>
      <c r="E4369"/>
    </row>
    <row r="4370" spans="1:5">
      <c r="A4370" s="48" t="s">
        <v>16780</v>
      </c>
      <c r="C4370" s="10" t="str">
        <f t="shared" si="68"/>
        <v>T - Office Care</v>
      </c>
    </row>
    <row r="4371" spans="1:5">
      <c r="A4371" s="50" t="s">
        <v>657</v>
      </c>
      <c r="C4371" s="10" t="str">
        <f t="shared" si="68"/>
        <v>T - Office Depot (UK) Ltd</v>
      </c>
      <c r="E4371"/>
    </row>
    <row r="4372" spans="1:5">
      <c r="A4372" s="9" t="s">
        <v>914</v>
      </c>
      <c r="C4372" s="10" t="str">
        <f t="shared" si="68"/>
        <v>T - Ogilvie Design Ltd</v>
      </c>
      <c r="E4372"/>
    </row>
    <row r="4373" spans="1:5">
      <c r="A4373" s="9" t="s">
        <v>2469</v>
      </c>
      <c r="C4373" s="10" t="str">
        <f t="shared" si="68"/>
        <v>T - Oi Musica</v>
      </c>
      <c r="E4373"/>
    </row>
    <row r="4374" spans="1:5">
      <c r="A4374" s="9" t="s">
        <v>6802</v>
      </c>
      <c r="C4374" s="10" t="str">
        <f t="shared" si="68"/>
        <v>T - Olivia Furness</v>
      </c>
      <c r="E4374"/>
    </row>
    <row r="4375" spans="1:5">
      <c r="A4375" s="48" t="s">
        <v>6346</v>
      </c>
      <c r="C4375" s="10" t="str">
        <f t="shared" si="68"/>
        <v>T - Olsberg SPI Limited</v>
      </c>
      <c r="E4375"/>
    </row>
    <row r="4376" spans="1:5">
      <c r="A4376" s="48" t="s">
        <v>1348</v>
      </c>
      <c r="C4376" s="10" t="str">
        <f t="shared" si="68"/>
        <v>T - On Board Training &amp; Consultancy Ltd</v>
      </c>
      <c r="E4376"/>
    </row>
    <row r="4377" spans="1:5">
      <c r="A4377" s="9" t="s">
        <v>6316</v>
      </c>
      <c r="C4377" s="10" t="str">
        <f t="shared" si="68"/>
        <v>T - ORC International Ltd</v>
      </c>
      <c r="E4377"/>
    </row>
    <row r="4378" spans="1:5">
      <c r="A4378" s="48" t="s">
        <v>2224</v>
      </c>
      <c r="C4378" s="10" t="str">
        <f t="shared" si="68"/>
        <v>T - Origin Pictures</v>
      </c>
      <c r="E4378"/>
    </row>
    <row r="4379" spans="1:5">
      <c r="A4379" s="9" t="s">
        <v>16882</v>
      </c>
      <c r="C4379" s="10" t="str">
        <f t="shared" si="68"/>
        <v>T - Orkney Islands Council</v>
      </c>
    </row>
    <row r="4380" spans="1:5">
      <c r="A4380" s="50" t="s">
        <v>1342</v>
      </c>
      <c r="C4380" s="10" t="str">
        <f t="shared" si="68"/>
        <v>T - Out Of The Blue</v>
      </c>
      <c r="E4380"/>
    </row>
    <row r="4381" spans="1:5">
      <c r="A4381" s="9" t="s">
        <v>1343</v>
      </c>
      <c r="B4381" s="7" t="s">
        <v>1342</v>
      </c>
      <c r="C4381" s="10" t="str">
        <f t="shared" si="68"/>
        <v>T - Out Of The Blue</v>
      </c>
      <c r="E4381"/>
    </row>
    <row r="4382" spans="1:5">
      <c r="A4382" s="9" t="s">
        <v>1732</v>
      </c>
      <c r="C4382" s="10" t="str">
        <f t="shared" si="68"/>
        <v>T - PACT Ltd</v>
      </c>
      <c r="E4382"/>
    </row>
    <row r="4383" spans="1:5">
      <c r="A4383" s="9" t="s">
        <v>5957</v>
      </c>
      <c r="C4383" s="10" t="str">
        <f t="shared" si="68"/>
        <v>T - Palmaris Services Ltd.,</v>
      </c>
      <c r="E4383"/>
    </row>
    <row r="4384" spans="1:5">
      <c r="A4384" s="48" t="s">
        <v>16943</v>
      </c>
      <c r="C4384" s="10" t="str">
        <f t="shared" si="68"/>
        <v>T - Pam Roberts</v>
      </c>
    </row>
    <row r="4385" spans="1:5">
      <c r="A4385" s="50" t="s">
        <v>2388</v>
      </c>
      <c r="C4385" s="10" t="str">
        <f t="shared" si="68"/>
        <v>T - Park Circus Ltd</v>
      </c>
      <c r="E4385"/>
    </row>
    <row r="4386" spans="1:5">
      <c r="A4386" s="9" t="s">
        <v>1571</v>
      </c>
      <c r="C4386" s="10" t="str">
        <f t="shared" si="68"/>
        <v>T - Park Modern Furniture Ltd</v>
      </c>
      <c r="E4386"/>
    </row>
    <row r="4387" spans="1:5">
      <c r="A4387" s="9" t="s">
        <v>16963</v>
      </c>
      <c r="C4387" s="10" t="str">
        <f t="shared" si="68"/>
        <v>T - Park's of Hamilton (Coach Hirers) Ltd</v>
      </c>
    </row>
    <row r="4388" spans="1:5">
      <c r="A4388" s="50" t="s">
        <v>1149</v>
      </c>
      <c r="C4388" s="10" t="str">
        <f t="shared" si="68"/>
        <v>T - Partytecture Limited</v>
      </c>
      <c r="E4388"/>
    </row>
    <row r="4389" spans="1:5">
      <c r="A4389" s="9" t="s">
        <v>2625</v>
      </c>
      <c r="C4389" s="10" t="str">
        <f t="shared" si="68"/>
        <v>T - Pathhead Music Collective</v>
      </c>
      <c r="E4389"/>
    </row>
    <row r="4390" spans="1:5">
      <c r="A4390" s="9" t="s">
        <v>17041</v>
      </c>
      <c r="C4390" s="10" t="str">
        <f t="shared" si="68"/>
        <v>T - Patricia Fleming Projects</v>
      </c>
    </row>
    <row r="4391" spans="1:5">
      <c r="A4391" s="50" t="s">
        <v>1584</v>
      </c>
      <c r="C4391" s="10" t="str">
        <f t="shared" si="68"/>
        <v>T - Paul Domela</v>
      </c>
      <c r="E4391"/>
    </row>
    <row r="4392" spans="1:5">
      <c r="A4392" s="9" t="s">
        <v>2470</v>
      </c>
      <c r="C4392" s="10" t="str">
        <f t="shared" si="68"/>
        <v>T - Paul Gorman</v>
      </c>
      <c r="E4392"/>
    </row>
    <row r="4393" spans="1:5">
      <c r="A4393" s="9" t="s">
        <v>924</v>
      </c>
      <c r="B4393" s="7" t="s">
        <v>2804</v>
      </c>
      <c r="C4393" s="10" t="str">
        <f t="shared" si="68"/>
        <v>T - Paul Hamlyn Foundation, The</v>
      </c>
      <c r="E4393"/>
    </row>
    <row r="4394" spans="1:5">
      <c r="A4394" s="9" t="s">
        <v>1309</v>
      </c>
      <c r="C4394" s="10" t="str">
        <f t="shared" si="68"/>
        <v>T - Paul McGeechan</v>
      </c>
      <c r="E4394"/>
    </row>
    <row r="4395" spans="1:5">
      <c r="A4395" s="9" t="s">
        <v>1903</v>
      </c>
      <c r="C4395" s="10" t="str">
        <f t="shared" si="68"/>
        <v>T - Paul Thompson</v>
      </c>
      <c r="E4395"/>
    </row>
    <row r="4396" spans="1:5">
      <c r="A4396" s="9" t="s">
        <v>1583</v>
      </c>
      <c r="C4396" s="10" t="str">
        <f t="shared" si="68"/>
        <v>T - Paul Wright</v>
      </c>
      <c r="E4396"/>
    </row>
    <row r="4397" spans="1:5">
      <c r="A4397" s="9" t="s">
        <v>868</v>
      </c>
      <c r="C4397" s="10" t="str">
        <f t="shared" si="68"/>
        <v>T - PCS</v>
      </c>
      <c r="E4397"/>
    </row>
    <row r="4398" spans="1:5">
      <c r="A4398" s="9" t="s">
        <v>762</v>
      </c>
      <c r="C4398" s="10" t="str">
        <f t="shared" si="68"/>
        <v>T - PDG Helicopters</v>
      </c>
      <c r="E4398"/>
    </row>
    <row r="4399" spans="1:5">
      <c r="A4399" s="9" t="s">
        <v>763</v>
      </c>
      <c r="C4399" s="10" t="str">
        <f t="shared" si="68"/>
        <v>T - Peebles Media Group Ltd</v>
      </c>
      <c r="E4399"/>
    </row>
    <row r="4400" spans="1:5">
      <c r="A4400" s="9" t="s">
        <v>1042</v>
      </c>
      <c r="C4400" s="10" t="str">
        <f t="shared" si="68"/>
        <v>T - Pegasus Sound &amp; Light</v>
      </c>
      <c r="E4400"/>
    </row>
    <row r="4401" spans="1:5">
      <c r="A4401" s="9" t="s">
        <v>17016</v>
      </c>
      <c r="C4401" s="10" t="str">
        <f t="shared" si="68"/>
        <v>T - Penny Anderson</v>
      </c>
    </row>
    <row r="4402" spans="1:5">
      <c r="A4402" s="50" t="s">
        <v>6207</v>
      </c>
      <c r="C4402" s="10" t="str">
        <f t="shared" si="68"/>
        <v>T - Penny Dreadful Films Ltd</v>
      </c>
      <c r="E4402"/>
    </row>
    <row r="4403" spans="1:5">
      <c r="A4403" s="48" t="s">
        <v>5839</v>
      </c>
      <c r="C4403" s="10" t="str">
        <f t="shared" si="68"/>
        <v>T - Penny King</v>
      </c>
      <c r="E4403"/>
    </row>
    <row r="4404" spans="1:5">
      <c r="A4404" s="48" t="s">
        <v>1213</v>
      </c>
      <c r="C4404" s="10" t="str">
        <f t="shared" si="68"/>
        <v>T - Performing Right Society Ltd</v>
      </c>
      <c r="E4404"/>
    </row>
    <row r="4405" spans="1:5">
      <c r="A4405" s="9" t="s">
        <v>658</v>
      </c>
      <c r="C4405" s="10" t="str">
        <f t="shared" si="68"/>
        <v>T - Persevere Private Hire</v>
      </c>
      <c r="E4405"/>
    </row>
    <row r="4406" spans="1:5">
      <c r="A4406" s="9" t="s">
        <v>2269</v>
      </c>
      <c r="C4406" s="10" t="str">
        <f t="shared" si="68"/>
        <v>T - Personal Projector Ltd</v>
      </c>
      <c r="E4406"/>
    </row>
    <row r="4407" spans="1:5">
      <c r="A4407" s="9" t="s">
        <v>6123</v>
      </c>
      <c r="C4407" s="10" t="str">
        <f t="shared" si="68"/>
        <v>T - Pertemps Recruitment Partnership Limited</v>
      </c>
      <c r="E4407"/>
    </row>
    <row r="4408" spans="1:5">
      <c r="A4408" s="48" t="s">
        <v>5869</v>
      </c>
      <c r="C4408" s="10" t="str">
        <f t="shared" si="68"/>
        <v>T - Perth &amp; Kinross Council</v>
      </c>
      <c r="E4408"/>
    </row>
    <row r="4409" spans="1:5">
      <c r="A4409" s="48" t="s">
        <v>1214</v>
      </c>
      <c r="C4409" s="10" t="str">
        <f t="shared" si="68"/>
        <v>T - Perth Theatre Catering Services Ltd</v>
      </c>
      <c r="E4409"/>
    </row>
    <row r="4410" spans="1:5">
      <c r="A4410" s="9" t="s">
        <v>1628</v>
      </c>
      <c r="B4410" s="7" t="s">
        <v>6208</v>
      </c>
      <c r="C4410" s="10" t="str">
        <f t="shared" si="68"/>
        <v>T - Pete Murphy Locations Ltd</v>
      </c>
      <c r="E4410"/>
    </row>
    <row r="4411" spans="1:5">
      <c r="A4411" s="9" t="s">
        <v>6208</v>
      </c>
      <c r="C4411" s="10" t="str">
        <f t="shared" si="68"/>
        <v>T - Pete Murphy Locations Ltd</v>
      </c>
      <c r="E4411"/>
    </row>
    <row r="4412" spans="1:5">
      <c r="A4412" s="48" t="s">
        <v>17201</v>
      </c>
      <c r="C4412" s="10" t="str">
        <f t="shared" si="68"/>
        <v>T - Pete Stollery</v>
      </c>
    </row>
    <row r="4413" spans="1:5">
      <c r="A4413" s="50" t="s">
        <v>1394</v>
      </c>
      <c r="C4413" s="10" t="str">
        <f t="shared" si="68"/>
        <v>T - Peter Cabrelli</v>
      </c>
      <c r="E4413"/>
    </row>
    <row r="4414" spans="1:5">
      <c r="A4414" s="9" t="s">
        <v>1798</v>
      </c>
      <c r="C4414" s="10" t="str">
        <f t="shared" si="68"/>
        <v>T - Peter Urpeth</v>
      </c>
      <c r="E4414"/>
    </row>
    <row r="4415" spans="1:5">
      <c r="A4415" s="9" t="s">
        <v>1968</v>
      </c>
      <c r="C4415" s="10" t="str">
        <f t="shared" si="68"/>
        <v>T - PGA Photographic</v>
      </c>
      <c r="E4415"/>
    </row>
    <row r="4416" spans="1:5">
      <c r="A4416" s="9" t="s">
        <v>6068</v>
      </c>
      <c r="C4416" s="10" t="str">
        <f t="shared" si="68"/>
        <v>T - Phil O'Malley</v>
      </c>
      <c r="E4416"/>
    </row>
    <row r="4417" spans="1:5">
      <c r="A4417" s="48" t="s">
        <v>1246</v>
      </c>
      <c r="C4417" s="10" t="str">
        <f t="shared" si="68"/>
        <v>T - Philip J Taylor</v>
      </c>
      <c r="E4417"/>
    </row>
    <row r="4418" spans="1:5">
      <c r="A4418" s="9" t="s">
        <v>1549</v>
      </c>
      <c r="C4418" s="10" t="str">
        <f t="shared" si="68"/>
        <v>T - Philip Turner</v>
      </c>
      <c r="E4418"/>
    </row>
    <row r="4419" spans="1:5">
      <c r="A4419" s="9" t="s">
        <v>6342</v>
      </c>
      <c r="C4419" s="10" t="str">
        <f t="shared" ref="C4419:C4482" si="69">IF(LEN(TRIM(CLEAN($B:$B)))&gt;0,TRIM(CLEAN($B:$B)),TRIM(CLEAN($A:$A)))</f>
        <v>T - PHS Group Ltd</v>
      </c>
      <c r="E4419"/>
    </row>
    <row r="4420" spans="1:5">
      <c r="A4420" s="48" t="s">
        <v>16936</v>
      </c>
      <c r="C4420" s="10" t="str">
        <f t="shared" si="69"/>
        <v>T - PianoPiano</v>
      </c>
    </row>
    <row r="4421" spans="1:5">
      <c r="A4421" s="50" t="s">
        <v>764</v>
      </c>
      <c r="C4421" s="10" t="str">
        <f t="shared" si="69"/>
        <v>T - Pinpoint Scotland</v>
      </c>
      <c r="E4421"/>
    </row>
    <row r="4422" spans="1:5">
      <c r="A4422" s="9" t="s">
        <v>580</v>
      </c>
      <c r="C4422" s="10" t="str">
        <f t="shared" si="69"/>
        <v>T - Pinsent Masons LLP</v>
      </c>
      <c r="E4422"/>
    </row>
    <row r="4423" spans="1:5">
      <c r="A4423" s="9" t="s">
        <v>2010</v>
      </c>
      <c r="B4423" s="7" t="s">
        <v>580</v>
      </c>
      <c r="C4423" s="10" t="str">
        <f t="shared" si="69"/>
        <v>T - Pinsent Masons LLP</v>
      </c>
      <c r="E4423"/>
    </row>
    <row r="4424" spans="1:5">
      <c r="A4424" s="9" t="s">
        <v>16781</v>
      </c>
      <c r="C4424" s="10" t="str">
        <f t="shared" si="69"/>
        <v>T - Piping Services Scotland</v>
      </c>
    </row>
    <row r="4425" spans="1:5">
      <c r="A4425" s="50" t="s">
        <v>2595</v>
      </c>
      <c r="C4425" s="10" t="str">
        <f t="shared" si="69"/>
        <v>T - Pitlochry Festival Theatre</v>
      </c>
      <c r="E4425"/>
    </row>
    <row r="4426" spans="1:5">
      <c r="A4426" s="9" t="s">
        <v>17002</v>
      </c>
      <c r="C4426" s="10" t="str">
        <f t="shared" si="69"/>
        <v>T - Plan B</v>
      </c>
    </row>
    <row r="4427" spans="1:5">
      <c r="A4427" s="50" t="s">
        <v>765</v>
      </c>
      <c r="C4427" s="10" t="str">
        <f t="shared" si="69"/>
        <v>T - Planet Numbers Ltd</v>
      </c>
      <c r="E4427"/>
    </row>
    <row r="4428" spans="1:5">
      <c r="A4428" s="9" t="s">
        <v>820</v>
      </c>
      <c r="C4428" s="10" t="str">
        <f t="shared" si="69"/>
        <v>T - Platehire and Clean</v>
      </c>
      <c r="E4428"/>
    </row>
    <row r="4429" spans="1:5">
      <c r="A4429" s="9" t="s">
        <v>1942</v>
      </c>
      <c r="C4429" s="10" t="str">
        <f t="shared" si="69"/>
        <v>T - Playwrights' Studio, Scotland</v>
      </c>
      <c r="E4429"/>
    </row>
    <row r="4430" spans="1:5">
      <c r="A4430" s="9" t="s">
        <v>636</v>
      </c>
      <c r="B4430" s="7" t="s">
        <v>6784</v>
      </c>
      <c r="C4430" s="10" t="str">
        <f t="shared" si="69"/>
        <v>T - Plum Films Limited</v>
      </c>
      <c r="E4430"/>
    </row>
    <row r="4431" spans="1:5">
      <c r="A4431" s="9" t="s">
        <v>6784</v>
      </c>
      <c r="C4431" s="10" t="str">
        <f t="shared" si="69"/>
        <v>T - Plum Films Limited</v>
      </c>
      <c r="E4431"/>
    </row>
    <row r="4432" spans="1:5">
      <c r="A4432" s="48" t="s">
        <v>17017</v>
      </c>
      <c r="C4432" s="10" t="str">
        <f t="shared" si="69"/>
        <v>T - Politics First</v>
      </c>
    </row>
    <row r="4433" spans="1:5">
      <c r="A4433" s="50" t="s">
        <v>1409</v>
      </c>
      <c r="C4433" s="10" t="str">
        <f t="shared" si="69"/>
        <v>T - Postcode Anywhere</v>
      </c>
      <c r="E4433"/>
    </row>
    <row r="4434" spans="1:5">
      <c r="A4434" s="9" t="s">
        <v>1122</v>
      </c>
      <c r="C4434" s="10" t="str">
        <f t="shared" si="69"/>
        <v>T - POSTURITE UK LTD</v>
      </c>
      <c r="E4434"/>
    </row>
    <row r="4435" spans="1:5">
      <c r="A4435" s="9" t="s">
        <v>1054</v>
      </c>
      <c r="C4435" s="10" t="str">
        <f t="shared" si="69"/>
        <v>T - Premier Entertainment, Arts &amp; Culture</v>
      </c>
      <c r="E4435"/>
    </row>
    <row r="4436" spans="1:5">
      <c r="A4436" s="9" t="s">
        <v>766</v>
      </c>
      <c r="C4436" s="10" t="str">
        <f t="shared" si="69"/>
        <v>T - Prestonfield</v>
      </c>
      <c r="E4436"/>
    </row>
    <row r="4437" spans="1:5">
      <c r="A4437" s="9" t="s">
        <v>1085</v>
      </c>
      <c r="C4437" s="10" t="str">
        <f t="shared" si="69"/>
        <v>T - PRG Recruitment</v>
      </c>
      <c r="E4437"/>
    </row>
    <row r="4438" spans="1:5">
      <c r="A4438" s="9" t="s">
        <v>1572</v>
      </c>
      <c r="B4438" s="7" t="s">
        <v>1085</v>
      </c>
      <c r="C4438" s="10" t="str">
        <f t="shared" si="69"/>
        <v>T - PRG Recruitment</v>
      </c>
      <c r="E4438"/>
    </row>
    <row r="4439" spans="1:5">
      <c r="A4439" s="9" t="s">
        <v>1215</v>
      </c>
      <c r="C4439" s="10" t="str">
        <f t="shared" si="69"/>
        <v>T - Private Function</v>
      </c>
      <c r="E4439"/>
    </row>
    <row r="4440" spans="1:5">
      <c r="A4440" s="9" t="s">
        <v>1150</v>
      </c>
      <c r="C4440" s="10" t="str">
        <f t="shared" si="69"/>
        <v>T - ProcessFlows (UK) Ltd</v>
      </c>
      <c r="E4440"/>
    </row>
    <row r="4441" spans="1:5">
      <c r="A4441" s="9" t="s">
        <v>767</v>
      </c>
      <c r="C4441" s="10" t="str">
        <f t="shared" si="69"/>
        <v>T - Producers Alliance for Cinema and Television Ltd</v>
      </c>
      <c r="E4441"/>
    </row>
    <row r="4442" spans="1:5">
      <c r="A4442" s="9" t="s">
        <v>1733</v>
      </c>
      <c r="C4442" s="10" t="str">
        <f t="shared" si="69"/>
        <v>T - Prof. Martin Cloonan</v>
      </c>
      <c r="E4442"/>
    </row>
    <row r="4443" spans="1:5">
      <c r="A4443" s="9" t="s">
        <v>604</v>
      </c>
      <c r="C4443" s="10" t="str">
        <f t="shared" si="69"/>
        <v>T - Professional Recruitment Group Ltd</v>
      </c>
      <c r="E4443"/>
    </row>
    <row r="4444" spans="1:5">
      <c r="A4444" s="9" t="s">
        <v>2519</v>
      </c>
      <c r="C4444" s="10" t="str">
        <f t="shared" si="69"/>
        <v>T - Professor John Cook</v>
      </c>
      <c r="E4444"/>
    </row>
    <row r="4445" spans="1:5">
      <c r="A4445" s="9" t="s">
        <v>17715</v>
      </c>
      <c r="C4445" s="10" t="str">
        <f t="shared" si="69"/>
        <v>T - Proiseact nan Ealan</v>
      </c>
    </row>
    <row r="4446" spans="1:5">
      <c r="A4446" s="50" t="s">
        <v>1219</v>
      </c>
      <c r="C4446" s="10" t="str">
        <f t="shared" si="69"/>
        <v>T - PS Financials plc</v>
      </c>
      <c r="E4446"/>
    </row>
    <row r="4447" spans="1:5">
      <c r="A4447" s="9" t="s">
        <v>17562</v>
      </c>
      <c r="C4447" s="10" t="str">
        <f t="shared" si="69"/>
        <v>T - Publicity &amp; The Printed Word (T/A Rutherfordinc Ltd)</v>
      </c>
    </row>
    <row r="4448" spans="1:5">
      <c r="A4448" s="50" t="s">
        <v>1269</v>
      </c>
      <c r="C4448" s="10" t="str">
        <f t="shared" si="69"/>
        <v>T - Publishers Licensing Society</v>
      </c>
      <c r="E4448"/>
    </row>
    <row r="4449" spans="1:5">
      <c r="A4449" s="9" t="s">
        <v>16945</v>
      </c>
      <c r="C4449" s="10" t="str">
        <f t="shared" si="69"/>
        <v>T - Publishing Scotland</v>
      </c>
    </row>
    <row r="4450" spans="1:5">
      <c r="A4450" s="50" t="s">
        <v>768</v>
      </c>
      <c r="C4450" s="10" t="str">
        <f t="shared" si="69"/>
        <v>T - Pulsant</v>
      </c>
      <c r="E4450"/>
    </row>
    <row r="4451" spans="1:5">
      <c r="A4451" s="9" t="s">
        <v>581</v>
      </c>
      <c r="B4451" s="7" t="s">
        <v>768</v>
      </c>
      <c r="C4451" s="10" t="str">
        <f t="shared" si="69"/>
        <v>T - Pulsant</v>
      </c>
      <c r="E4451"/>
    </row>
    <row r="4452" spans="1:5">
      <c r="A4452" s="9" t="s">
        <v>5930</v>
      </c>
      <c r="B4452" s="7" t="s">
        <v>768</v>
      </c>
      <c r="C4452" s="10" t="str">
        <f t="shared" si="69"/>
        <v>T - Pulsant</v>
      </c>
      <c r="E4452"/>
    </row>
    <row r="4453" spans="1:5">
      <c r="A4453" s="48" t="s">
        <v>6157</v>
      </c>
      <c r="C4453" s="10" t="str">
        <f t="shared" si="69"/>
        <v>T - QA Ltd</v>
      </c>
      <c r="E4453"/>
    </row>
    <row r="4454" spans="1:5">
      <c r="A4454" s="48" t="s">
        <v>1629</v>
      </c>
      <c r="C4454" s="10" t="str">
        <f t="shared" si="69"/>
        <v>T - QOA Entertainment LLC</v>
      </c>
      <c r="E4454"/>
    </row>
    <row r="4455" spans="1:5">
      <c r="A4455" s="9" t="s">
        <v>637</v>
      </c>
      <c r="C4455" s="10" t="str">
        <f t="shared" si="69"/>
        <v>T - QU Associates</v>
      </c>
      <c r="E4455"/>
    </row>
    <row r="4456" spans="1:5">
      <c r="A4456" s="9" t="s">
        <v>6232</v>
      </c>
      <c r="C4456" s="10" t="str">
        <f t="shared" si="69"/>
        <v>T - Quartic Llama</v>
      </c>
      <c r="E4456"/>
    </row>
    <row r="4457" spans="1:5">
      <c r="A4457" s="48" t="s">
        <v>1771</v>
      </c>
      <c r="C4457" s="10" t="str">
        <f t="shared" si="69"/>
        <v>T - Rachel Colles</v>
      </c>
      <c r="E4457"/>
    </row>
    <row r="4458" spans="1:5">
      <c r="A4458" s="9" t="s">
        <v>1051</v>
      </c>
      <c r="C4458" s="10" t="str">
        <f t="shared" si="69"/>
        <v>T - Rachel Graham</v>
      </c>
      <c r="E4458"/>
    </row>
    <row r="4459" spans="1:5">
      <c r="A4459" s="9" t="s">
        <v>17042</v>
      </c>
      <c r="C4459" s="10" t="str">
        <f t="shared" si="69"/>
        <v>T - Rachel MacLean</v>
      </c>
    </row>
    <row r="4460" spans="1:5">
      <c r="A4460" s="50" t="s">
        <v>6261</v>
      </c>
      <c r="C4460" s="10" t="str">
        <f t="shared" si="69"/>
        <v>T - Rachel Mimiec</v>
      </c>
      <c r="E4460"/>
    </row>
    <row r="4461" spans="1:5">
      <c r="A4461" s="48" t="s">
        <v>6202</v>
      </c>
      <c r="C4461" s="10" t="str">
        <f t="shared" si="69"/>
        <v>T - Rachel Sermanni</v>
      </c>
      <c r="E4461"/>
    </row>
    <row r="4462" spans="1:5">
      <c r="A4462" s="48" t="s">
        <v>1544</v>
      </c>
      <c r="C4462" s="10" t="str">
        <f t="shared" si="69"/>
        <v>T - Rahat Nawaz</v>
      </c>
      <c r="E4462"/>
    </row>
    <row r="4463" spans="1:5">
      <c r="A4463" s="9" t="s">
        <v>17008</v>
      </c>
      <c r="C4463" s="10" t="str">
        <f t="shared" si="69"/>
        <v>T - Raisah Ahmed</v>
      </c>
    </row>
    <row r="4464" spans="1:5">
      <c r="A4464" s="50" t="s">
        <v>6124</v>
      </c>
      <c r="C4464" s="10" t="str">
        <f t="shared" si="69"/>
        <v>T - Raman Mundair</v>
      </c>
      <c r="E4464"/>
    </row>
    <row r="4465" spans="1:5">
      <c r="A4465" s="48" t="s">
        <v>6724</v>
      </c>
      <c r="C4465" s="10" t="str">
        <f t="shared" si="69"/>
        <v>T - Ranald MacArthur</v>
      </c>
      <c r="E4465"/>
    </row>
    <row r="4466" spans="1:5">
      <c r="A4466" s="48" t="s">
        <v>2654</v>
      </c>
      <c r="C4466" s="10" t="str">
        <f t="shared" si="69"/>
        <v>T - Random House Group Ltd</v>
      </c>
      <c r="E4466"/>
    </row>
    <row r="4467" spans="1:5">
      <c r="A4467" s="9" t="s">
        <v>17009</v>
      </c>
      <c r="C4467" s="10" t="str">
        <f t="shared" si="69"/>
        <v>T - Raymond MacDonald</v>
      </c>
    </row>
    <row r="4468" spans="1:5">
      <c r="A4468" s="50" t="s">
        <v>16934</v>
      </c>
      <c r="C4468" s="10" t="str">
        <f t="shared" si="69"/>
        <v>T - RBS (Transaction Services UK)</v>
      </c>
    </row>
    <row r="4469" spans="1:5">
      <c r="A4469" s="50" t="s">
        <v>892</v>
      </c>
      <c r="C4469" s="10" t="str">
        <f t="shared" si="69"/>
        <v>T - RCAHMS Enterprises</v>
      </c>
      <c r="E4469"/>
    </row>
    <row r="4470" spans="1:5">
      <c r="A4470" s="9" t="s">
        <v>6340</v>
      </c>
      <c r="C4470" s="10" t="str">
        <f t="shared" si="69"/>
        <v>T - Re:Bourne Ltd</v>
      </c>
      <c r="E4470"/>
    </row>
    <row r="4471" spans="1:5">
      <c r="A4471" s="48" t="s">
        <v>1532</v>
      </c>
      <c r="C4471" s="10" t="str">
        <f t="shared" si="69"/>
        <v>T - Really Interesting Objects (RIO)</v>
      </c>
      <c r="E4471"/>
    </row>
    <row r="4472" spans="1:5">
      <c r="A4472" s="9" t="s">
        <v>2418</v>
      </c>
      <c r="C4472" s="10" t="str">
        <f t="shared" si="69"/>
        <v>T - Rebecca M Hughes</v>
      </c>
      <c r="E4472"/>
    </row>
    <row r="4473" spans="1:5">
      <c r="A4473" s="9" t="s">
        <v>6081</v>
      </c>
      <c r="C4473" s="10" t="str">
        <f t="shared" si="69"/>
        <v>T - Record of the Day</v>
      </c>
      <c r="E4473"/>
    </row>
    <row r="4474" spans="1:5">
      <c r="A4474" s="48" t="s">
        <v>17464</v>
      </c>
      <c r="C4474" s="10" t="str">
        <f t="shared" si="69"/>
        <v>T - Red Bridge Arts cic</v>
      </c>
    </row>
    <row r="4475" spans="1:5">
      <c r="A4475" s="50" t="s">
        <v>2687</v>
      </c>
      <c r="C4475" s="10" t="str">
        <f t="shared" si="69"/>
        <v>T - Red Onion</v>
      </c>
      <c r="E4475"/>
    </row>
    <row r="4476" spans="1:5">
      <c r="A4476" s="9" t="s">
        <v>726</v>
      </c>
      <c r="C4476" s="10" t="str">
        <f t="shared" si="69"/>
        <v>T - Redactive Events Ltd</v>
      </c>
      <c r="E4476"/>
    </row>
    <row r="4477" spans="1:5">
      <c r="A4477" s="9" t="s">
        <v>16955</v>
      </c>
      <c r="C4477" s="10" t="str">
        <f t="shared" si="69"/>
        <v>T - Redfern Travel Ltd</v>
      </c>
    </row>
    <row r="4478" spans="1:5">
      <c r="A4478" s="50" t="s">
        <v>16944</v>
      </c>
      <c r="C4478" s="10" t="str">
        <f t="shared" si="69"/>
        <v>T - Reed Specialist Recruitment Ltd</v>
      </c>
    </row>
    <row r="4479" spans="1:5">
      <c r="A4479" s="50" t="s">
        <v>6191</v>
      </c>
      <c r="C4479" s="10" t="str">
        <f t="shared" si="69"/>
        <v>T - Regi Claire/Yvonne Regula Butlin</v>
      </c>
      <c r="E4479"/>
    </row>
    <row r="4480" spans="1:5">
      <c r="A4480" s="48" t="s">
        <v>2524</v>
      </c>
      <c r="C4480" s="10" t="str">
        <f t="shared" si="69"/>
        <v>T - Regional Screen Scotland</v>
      </c>
      <c r="E4480"/>
    </row>
    <row r="4481" spans="1:5">
      <c r="A4481" s="9" t="s">
        <v>16975</v>
      </c>
      <c r="C4481" s="10" t="str">
        <f t="shared" si="69"/>
        <v>T - Reigart Contracts Ltd</v>
      </c>
    </row>
    <row r="4482" spans="1:5">
      <c r="A4482" s="50" t="s">
        <v>16923</v>
      </c>
      <c r="C4482" s="10" t="str">
        <f t="shared" si="69"/>
        <v>T - Remix Summits Ltd</v>
      </c>
    </row>
    <row r="4483" spans="1:5">
      <c r="A4483" s="50" t="s">
        <v>17640</v>
      </c>
      <c r="C4483" s="10" t="str">
        <f t="shared" ref="C4483:C4546" si="70">IF(LEN(TRIM(CLEAN($B:$B)))&gt;0,TRIM(CLEAN($B:$B)),TRIM(CLEAN($A:$A)))</f>
        <v>T - Research for Real</v>
      </c>
    </row>
    <row r="4484" spans="1:5">
      <c r="A4484" s="50" t="s">
        <v>16871</v>
      </c>
      <c r="C4484" s="10" t="str">
        <f t="shared" si="70"/>
        <v>T - Research Scotland</v>
      </c>
    </row>
    <row r="4485" spans="1:5">
      <c r="A4485" s="50" t="s">
        <v>6803</v>
      </c>
      <c r="C4485" s="10" t="str">
        <f t="shared" si="70"/>
        <v>T - Rhian Hutchings</v>
      </c>
      <c r="E4485"/>
    </row>
    <row r="4486" spans="1:5">
      <c r="A4486" s="48" t="s">
        <v>2481</v>
      </c>
      <c r="C4486" s="10" t="str">
        <f t="shared" si="70"/>
        <v>T - Rhiana Laws</v>
      </c>
      <c r="E4486"/>
    </row>
    <row r="4487" spans="1:5">
      <c r="A4487" s="9" t="s">
        <v>6343</v>
      </c>
      <c r="C4487" s="10" t="str">
        <f t="shared" si="70"/>
        <v>T - Richard Scott</v>
      </c>
      <c r="E4487"/>
    </row>
    <row r="4488" spans="1:5">
      <c r="A4488" s="48" t="s">
        <v>2363</v>
      </c>
      <c r="C4488" s="10" t="str">
        <f t="shared" si="70"/>
        <v>T - Rideout (Creative Arts for Rehabilitation)</v>
      </c>
      <c r="E4488"/>
    </row>
    <row r="4489" spans="1:5">
      <c r="A4489" s="9" t="s">
        <v>6109</v>
      </c>
      <c r="C4489" s="10" t="str">
        <f t="shared" si="70"/>
        <v>T - Roanne Dods Limited</v>
      </c>
      <c r="E4489"/>
    </row>
    <row r="4490" spans="1:5">
      <c r="A4490" s="48" t="s">
        <v>861</v>
      </c>
      <c r="C4490" s="10" t="str">
        <f t="shared" si="70"/>
        <v>T - Rob McDougall</v>
      </c>
      <c r="E4490"/>
    </row>
    <row r="4491" spans="1:5">
      <c r="A4491" s="9" t="s">
        <v>6182</v>
      </c>
      <c r="C4491" s="10" t="str">
        <f t="shared" si="70"/>
        <v>T - Robert Drummond</v>
      </c>
      <c r="E4491"/>
    </row>
    <row r="4492" spans="1:5">
      <c r="A4492" s="48" t="s">
        <v>727</v>
      </c>
      <c r="C4492" s="10" t="str">
        <f t="shared" si="70"/>
        <v>T - Robert Hicks</v>
      </c>
      <c r="E4492"/>
    </row>
    <row r="4493" spans="1:5">
      <c r="A4493" s="9" t="s">
        <v>6441</v>
      </c>
      <c r="C4493" s="10" t="str">
        <f t="shared" si="70"/>
        <v>T - Robert Maitland</v>
      </c>
      <c r="E4493"/>
    </row>
    <row r="4494" spans="1:5">
      <c r="A4494" s="48" t="s">
        <v>6684</v>
      </c>
      <c r="C4494" s="10" t="str">
        <f t="shared" si="70"/>
        <v>T - Robert Reid</v>
      </c>
      <c r="E4494"/>
    </row>
    <row r="4495" spans="1:5">
      <c r="A4495" s="48" t="s">
        <v>6209</v>
      </c>
      <c r="C4495" s="10" t="str">
        <f t="shared" si="70"/>
        <v>T - Robert S Gale</v>
      </c>
      <c r="E4495"/>
    </row>
    <row r="4496" spans="1:5">
      <c r="A4496" s="48" t="s">
        <v>605</v>
      </c>
      <c r="C4496" s="10" t="str">
        <f t="shared" si="70"/>
        <v>T - Robert Wiseman Dairies Ltd</v>
      </c>
      <c r="E4496"/>
    </row>
    <row r="4497" spans="1:5">
      <c r="A4497" s="9" t="s">
        <v>16836</v>
      </c>
      <c r="C4497" s="10" t="str">
        <f t="shared" si="70"/>
        <v>T - Robyn Stapleton</v>
      </c>
    </row>
    <row r="4498" spans="1:5">
      <c r="A4498" s="50" t="s">
        <v>582</v>
      </c>
      <c r="C4498" s="10" t="str">
        <f t="shared" si="70"/>
        <v>T - Rocket Science UK Ltd</v>
      </c>
      <c r="E4498"/>
    </row>
    <row r="4499" spans="1:5">
      <c r="A4499" s="9" t="s">
        <v>822</v>
      </c>
      <c r="C4499" s="10" t="str">
        <f t="shared" si="70"/>
        <v>T - Rosalind Davis</v>
      </c>
      <c r="E4499"/>
    </row>
    <row r="4500" spans="1:5">
      <c r="A4500" s="9" t="s">
        <v>6317</v>
      </c>
      <c r="C4500" s="10" t="str">
        <f t="shared" si="70"/>
        <v>T - Rosemary Forbes Butler</v>
      </c>
      <c r="E4500"/>
    </row>
    <row r="4501" spans="1:5">
      <c r="A4501" s="48" t="s">
        <v>1807</v>
      </c>
      <c r="C4501" s="10" t="str">
        <f t="shared" si="70"/>
        <v>T - Rosita McKenzie - Disability Consultancy</v>
      </c>
      <c r="E4501"/>
    </row>
    <row r="4502" spans="1:5">
      <c r="A4502" s="9" t="s">
        <v>915</v>
      </c>
      <c r="C4502" s="10" t="str">
        <f t="shared" si="70"/>
        <v>T - Ross Colquhoun</v>
      </c>
      <c r="E4502"/>
    </row>
    <row r="4503" spans="1:5">
      <c r="A4503" s="9" t="s">
        <v>940</v>
      </c>
      <c r="C4503" s="10" t="str">
        <f t="shared" si="70"/>
        <v>T - Ross Promotional limited</v>
      </c>
      <c r="E4503"/>
    </row>
    <row r="4504" spans="1:5">
      <c r="A4504" s="9" t="s">
        <v>5840</v>
      </c>
      <c r="C4504" s="10" t="str">
        <f t="shared" si="70"/>
        <v>T - Ross Promotional Products Llimited</v>
      </c>
      <c r="E4504"/>
    </row>
    <row r="4505" spans="1:5">
      <c r="A4505" s="48" t="s">
        <v>6117</v>
      </c>
      <c r="C4505" s="10" t="str">
        <f t="shared" si="70"/>
        <v>T - Rowena Comrie</v>
      </c>
      <c r="E4505"/>
    </row>
    <row r="4506" spans="1:5">
      <c r="A4506" s="48" t="s">
        <v>2116</v>
      </c>
      <c r="C4506" s="10" t="str">
        <f t="shared" si="70"/>
        <v>T - ROXANE PERMAR</v>
      </c>
      <c r="E4506"/>
    </row>
    <row r="4507" spans="1:5">
      <c r="A4507" s="9" t="s">
        <v>1123</v>
      </c>
      <c r="C4507" s="10" t="str">
        <f t="shared" si="70"/>
        <v>T - ROYAL COMMISSION ON THE ANCIENT &amp; HISTORICAL MONUMEN</v>
      </c>
      <c r="E4507"/>
    </row>
    <row r="4508" spans="1:5">
      <c r="A4508" s="9" t="s">
        <v>2062</v>
      </c>
      <c r="C4508" s="10" t="str">
        <f t="shared" si="70"/>
        <v>T - Royal Conservatoire of Scotland</v>
      </c>
      <c r="E4508"/>
    </row>
    <row r="4509" spans="1:5">
      <c r="A4509" s="9" t="s">
        <v>5965</v>
      </c>
      <c r="C4509" s="10" t="str">
        <f t="shared" si="70"/>
        <v>T - Royal Faculty of Procurators</v>
      </c>
      <c r="E4509"/>
    </row>
    <row r="4510" spans="1:5">
      <c r="A4510" s="48" t="s">
        <v>1722</v>
      </c>
      <c r="C4510" s="10" t="str">
        <f t="shared" si="70"/>
        <v>T - Royal Glasgow Institute</v>
      </c>
      <c r="E4510"/>
    </row>
    <row r="4511" spans="1:5">
      <c r="A4511" s="9" t="s">
        <v>16949</v>
      </c>
      <c r="C4511" s="10" t="str">
        <f t="shared" si="70"/>
        <v>T - Royal National Theatre</v>
      </c>
    </row>
    <row r="4512" spans="1:5">
      <c r="A4512" s="50" t="s">
        <v>6735</v>
      </c>
      <c r="B4512" s="7" t="s">
        <v>6471</v>
      </c>
      <c r="C4512" s="10" t="str">
        <f t="shared" si="70"/>
        <v>T - Royal Scottish Dance Society - Edin</v>
      </c>
      <c r="E4512"/>
    </row>
    <row r="4513" spans="1:5">
      <c r="A4513" s="48" t="s">
        <v>6472</v>
      </c>
      <c r="C4513" s="10" t="str">
        <f t="shared" si="70"/>
        <v>T - Royal Scottish Dance Society - Aberdeen</v>
      </c>
      <c r="E4513"/>
    </row>
    <row r="4514" spans="1:5">
      <c r="A4514" s="48" t="s">
        <v>6471</v>
      </c>
      <c r="C4514" s="10" t="str">
        <f t="shared" si="70"/>
        <v>T - Royal Scottish Dance Society - Edin</v>
      </c>
      <c r="E4514"/>
    </row>
    <row r="4515" spans="1:5">
      <c r="A4515" s="48" t="s">
        <v>2293</v>
      </c>
      <c r="C4515" s="10" t="str">
        <f t="shared" si="70"/>
        <v>T - RSE Scotland Foundation</v>
      </c>
      <c r="E4515"/>
    </row>
    <row r="4516" spans="1:5">
      <c r="A4516" s="9" t="s">
        <v>1969</v>
      </c>
      <c r="C4516" s="10" t="str">
        <f t="shared" si="70"/>
        <v>T - Russian Cafe-Gallery Cossachok</v>
      </c>
      <c r="E4516"/>
    </row>
    <row r="4517" spans="1:5">
      <c r="A4517" s="9" t="s">
        <v>1086</v>
      </c>
      <c r="C4517" s="10" t="str">
        <f t="shared" si="70"/>
        <v>T - Ruth Wishart</v>
      </c>
      <c r="E4517"/>
    </row>
    <row r="4518" spans="1:5">
      <c r="A4518" s="9" t="s">
        <v>6059</v>
      </c>
      <c r="C4518" s="10" t="str">
        <f t="shared" si="70"/>
        <v>T - Ryden LLP</v>
      </c>
      <c r="E4518"/>
    </row>
    <row r="4519" spans="1:5">
      <c r="A4519" s="48" t="s">
        <v>6152</v>
      </c>
      <c r="C4519" s="10" t="str">
        <f t="shared" si="70"/>
        <v>T - Rydo Ltd</v>
      </c>
      <c r="E4519"/>
    </row>
    <row r="4520" spans="1:5">
      <c r="A4520" s="48" t="s">
        <v>916</v>
      </c>
      <c r="C4520" s="10" t="str">
        <f t="shared" si="70"/>
        <v>T - Sabhal Mor Ostaig</v>
      </c>
      <c r="E4520"/>
    </row>
    <row r="4521" spans="1:5">
      <c r="A4521" s="9" t="s">
        <v>6785</v>
      </c>
      <c r="C4521" s="10" t="str">
        <f t="shared" si="70"/>
        <v>T - Safari Films Limited</v>
      </c>
      <c r="E4521"/>
    </row>
    <row r="4522" spans="1:5">
      <c r="A4522" s="48" t="s">
        <v>1585</v>
      </c>
      <c r="C4522" s="10" t="str">
        <f t="shared" si="70"/>
        <v>T - Safe Tee Ltd</v>
      </c>
      <c r="E4522"/>
    </row>
    <row r="4523" spans="1:5">
      <c r="A4523" s="9" t="s">
        <v>16778</v>
      </c>
      <c r="C4523" s="10" t="str">
        <f t="shared" si="70"/>
        <v>T - SafeMUSE</v>
      </c>
    </row>
    <row r="4524" spans="1:5">
      <c r="A4524" s="50" t="s">
        <v>17651</v>
      </c>
      <c r="C4524" s="10" t="str">
        <f t="shared" si="70"/>
        <v>T - Saffery Champness</v>
      </c>
    </row>
    <row r="4525" spans="1:5">
      <c r="A4525" s="50" t="s">
        <v>2117</v>
      </c>
      <c r="C4525" s="10" t="str">
        <f t="shared" si="70"/>
        <v>T - SALFORD PROFESSIONALK DEVELOPMENT</v>
      </c>
      <c r="E4525"/>
    </row>
    <row r="4526" spans="1:5">
      <c r="A4526" s="9" t="s">
        <v>2389</v>
      </c>
      <c r="C4526" s="10" t="str">
        <f t="shared" si="70"/>
        <v>T - Sally Magnusson</v>
      </c>
      <c r="E4526"/>
    </row>
    <row r="4527" spans="1:5">
      <c r="A4527" s="9" t="s">
        <v>17018</v>
      </c>
      <c r="C4527" s="10" t="str">
        <f t="shared" si="70"/>
        <v>T - Saltire Hospitality Ltd</v>
      </c>
    </row>
    <row r="4528" spans="1:5">
      <c r="A4528" s="50" t="s">
        <v>17043</v>
      </c>
      <c r="C4528" s="10" t="str">
        <f t="shared" si="70"/>
        <v>T - Samantha Clark</v>
      </c>
    </row>
    <row r="4529" spans="1:5">
      <c r="A4529" s="50" t="s">
        <v>16877</v>
      </c>
      <c r="C4529" s="10" t="str">
        <f t="shared" si="70"/>
        <v>T - Sambrooke Scott</v>
      </c>
    </row>
    <row r="4530" spans="1:5">
      <c r="A4530" s="50" t="s">
        <v>1133</v>
      </c>
      <c r="C4530" s="10" t="str">
        <f t="shared" si="70"/>
        <v>T - Sandra Gunn</v>
      </c>
      <c r="E4530"/>
    </row>
    <row r="4531" spans="1:5">
      <c r="A4531" s="9" t="s">
        <v>17026</v>
      </c>
      <c r="C4531" s="10" t="str">
        <f t="shared" si="70"/>
        <v>T - Sanjay Lago</v>
      </c>
    </row>
    <row r="4532" spans="1:5">
      <c r="A4532" s="50" t="s">
        <v>1216</v>
      </c>
      <c r="C4532" s="10" t="str">
        <f t="shared" si="70"/>
        <v>T - Sara Ferrier</v>
      </c>
      <c r="E4532"/>
    </row>
    <row r="4533" spans="1:5">
      <c r="A4533" s="9" t="s">
        <v>16864</v>
      </c>
      <c r="C4533" s="10" t="str">
        <f t="shared" si="70"/>
        <v>T - Sarah Cook</v>
      </c>
    </row>
    <row r="4534" spans="1:5">
      <c r="A4534" s="50" t="s">
        <v>17094</v>
      </c>
      <c r="C4534" s="10" t="str">
        <f t="shared" si="70"/>
        <v>T - Sarah Jauncey</v>
      </c>
    </row>
    <row r="4535" spans="1:5">
      <c r="A4535" s="50" t="s">
        <v>17053</v>
      </c>
      <c r="C4535" s="10" t="str">
        <f t="shared" si="70"/>
        <v>T - Sarah Strang</v>
      </c>
    </row>
    <row r="4536" spans="1:5">
      <c r="A4536" s="50" t="s">
        <v>6023</v>
      </c>
      <c r="C4536" s="10" t="str">
        <f t="shared" si="70"/>
        <v>T - Saramago Ltd</v>
      </c>
      <c r="E4536"/>
    </row>
    <row r="4537" spans="1:5">
      <c r="A4537" s="48" t="s">
        <v>16843</v>
      </c>
      <c r="C4537" s="10" t="str">
        <f t="shared" si="70"/>
        <v>T - Sarl Cannes Accommodation</v>
      </c>
    </row>
    <row r="4538" spans="1:5">
      <c r="A4538" s="50" t="s">
        <v>6804</v>
      </c>
      <c r="C4538" s="10" t="str">
        <f t="shared" si="70"/>
        <v>T - Satya Dunning</v>
      </c>
      <c r="E4538"/>
    </row>
    <row r="4539" spans="1:5">
      <c r="A4539" s="48" t="s">
        <v>17044</v>
      </c>
      <c r="C4539" s="10" t="str">
        <f t="shared" si="70"/>
        <v>T - SCMC Projects</v>
      </c>
    </row>
    <row r="4540" spans="1:5">
      <c r="A4540" s="50" t="s">
        <v>6103</v>
      </c>
      <c r="C4540" s="10" t="str">
        <f t="shared" si="70"/>
        <v>T - Scoperta Limited</v>
      </c>
      <c r="E4540"/>
    </row>
    <row r="4541" spans="1:5">
      <c r="A4541" s="48" t="s">
        <v>6210</v>
      </c>
      <c r="C4541" s="10" t="str">
        <f t="shared" si="70"/>
        <v>T - Scotland's Towns Ltd</v>
      </c>
      <c r="E4541"/>
    </row>
    <row r="4542" spans="1:5">
      <c r="A4542" s="48" t="s">
        <v>16962</v>
      </c>
      <c r="C4542" s="10" t="str">
        <f t="shared" si="70"/>
        <v>T - Scott Graham</v>
      </c>
    </row>
    <row r="4543" spans="1:5">
      <c r="A4543" s="50" t="s">
        <v>17045</v>
      </c>
      <c r="C4543" s="10" t="str">
        <f t="shared" si="70"/>
        <v>T - Scott Hunter</v>
      </c>
    </row>
    <row r="4544" spans="1:5">
      <c r="A4544" s="50" t="s">
        <v>1734</v>
      </c>
      <c r="C4544" s="10" t="str">
        <f t="shared" si="70"/>
        <v>T - Scottish Ballet</v>
      </c>
      <c r="E4544"/>
    </row>
    <row r="4545" spans="1:5">
      <c r="A4545" s="9" t="s">
        <v>6867</v>
      </c>
      <c r="C4545" s="10" t="str">
        <f t="shared" si="70"/>
        <v>T - Scottish Borders Council</v>
      </c>
      <c r="E4545"/>
    </row>
    <row r="4546" spans="1:5">
      <c r="A4546" s="48" t="s">
        <v>1043</v>
      </c>
      <c r="C4546" s="10" t="str">
        <f t="shared" si="70"/>
        <v>T - Scottish Council ForDevelopment&amp;Industry</v>
      </c>
      <c r="E4546"/>
    </row>
    <row r="4547" spans="1:5">
      <c r="A4547" s="9" t="s">
        <v>17019</v>
      </c>
      <c r="C4547" s="10" t="str">
        <f t="shared" ref="C4547:C4610" si="71">IF(LEN(TRIM(CLEAN($B:$B)))&gt;0,TRIM(CLEAN($B:$B)),TRIM(CLEAN($A:$A)))</f>
        <v>T - Scottish Council on Archives</v>
      </c>
    </row>
    <row r="4548" spans="1:5">
      <c r="A4548" s="50" t="s">
        <v>17459</v>
      </c>
      <c r="C4548" s="10" t="str">
        <f t="shared" si="71"/>
        <v>T - Scottish Film</v>
      </c>
    </row>
    <row r="4549" spans="1:5">
      <c r="A4549" s="50" t="s">
        <v>16956</v>
      </c>
      <c r="C4549" s="10" t="str">
        <f t="shared" si="71"/>
        <v>T - Scottish Funding Council</v>
      </c>
    </row>
    <row r="4550" spans="1:5">
      <c r="A4550" s="50" t="s">
        <v>16990</v>
      </c>
      <c r="C4550" s="10" t="str">
        <f t="shared" si="71"/>
        <v>T - Scottish Futures Trust Ltd</v>
      </c>
    </row>
    <row r="4551" spans="1:5">
      <c r="A4551" s="50" t="s">
        <v>6556</v>
      </c>
      <c r="B4551" s="7" t="s">
        <v>1362</v>
      </c>
      <c r="C4551" s="10" t="str">
        <f t="shared" si="71"/>
        <v>T - Scottish Government</v>
      </c>
      <c r="E4551"/>
    </row>
    <row r="4552" spans="1:5">
      <c r="A4552" s="48" t="s">
        <v>1362</v>
      </c>
      <c r="C4552" s="10" t="str">
        <f t="shared" si="71"/>
        <v>T - Scottish Government</v>
      </c>
      <c r="E4552"/>
    </row>
    <row r="4553" spans="1:5">
      <c r="A4553" s="9" t="s">
        <v>792</v>
      </c>
      <c r="B4553" s="7" t="s">
        <v>1362</v>
      </c>
      <c r="C4553" s="10" t="str">
        <f t="shared" si="71"/>
        <v>T - Scottish Government</v>
      </c>
      <c r="E4553"/>
    </row>
    <row r="4554" spans="1:5">
      <c r="A4554" s="9" t="s">
        <v>769</v>
      </c>
      <c r="C4554" s="10" t="str">
        <f t="shared" si="71"/>
        <v>T - Scottish Jazz Federation</v>
      </c>
      <c r="E4554"/>
    </row>
    <row r="4555" spans="1:5">
      <c r="A4555" s="9" t="s">
        <v>1021</v>
      </c>
      <c r="C4555" s="10" t="str">
        <f t="shared" si="71"/>
        <v>T - Scottish Mentoring Network</v>
      </c>
      <c r="E4555"/>
    </row>
    <row r="4556" spans="1:5">
      <c r="A4556" s="9" t="s">
        <v>6632</v>
      </c>
      <c r="C4556" s="10" t="str">
        <f t="shared" si="71"/>
        <v>T - Scottish Music Centre</v>
      </c>
      <c r="E4556"/>
    </row>
    <row r="4557" spans="1:5">
      <c r="A4557" s="48" t="s">
        <v>1906</v>
      </c>
      <c r="C4557" s="10" t="str">
        <f t="shared" si="71"/>
        <v>T - Scottish Natural Heritage</v>
      </c>
      <c r="E4557"/>
    </row>
    <row r="4558" spans="1:5">
      <c r="A4558" s="9" t="s">
        <v>6671</v>
      </c>
      <c r="C4558" s="10" t="str">
        <f t="shared" si="71"/>
        <v>T - Scottish Official Board of Highland Dancing</v>
      </c>
      <c r="E4558"/>
    </row>
    <row r="4559" spans="1:5">
      <c r="A4559" s="48" t="s">
        <v>17070</v>
      </c>
      <c r="C4559" s="10" t="str">
        <f t="shared" si="71"/>
        <v>T - Scottish Poetry Library</v>
      </c>
    </row>
    <row r="4560" spans="1:5">
      <c r="A4560" s="50" t="s">
        <v>1087</v>
      </c>
      <c r="C4560" s="10" t="str">
        <f t="shared" si="71"/>
        <v>T - Scottish Public Services Ombudsman</v>
      </c>
      <c r="E4560"/>
    </row>
    <row r="4561" spans="1:5">
      <c r="A4561" s="9" t="s">
        <v>6285</v>
      </c>
      <c r="C4561" s="10" t="str">
        <f t="shared" si="71"/>
        <v>T - Scottish Sculpture Workshop</v>
      </c>
      <c r="E4561"/>
    </row>
    <row r="4562" spans="1:5">
      <c r="A4562" s="48" t="s">
        <v>771</v>
      </c>
      <c r="C4562" s="10" t="str">
        <f t="shared" si="71"/>
        <v>T - Scottish Storytelling Centre</v>
      </c>
      <c r="E4562"/>
    </row>
    <row r="4563" spans="1:5">
      <c r="A4563" s="9" t="s">
        <v>2329</v>
      </c>
      <c r="B4563" s="7" t="s">
        <v>2805</v>
      </c>
      <c r="C4563" s="10" t="str">
        <f t="shared" si="71"/>
        <v>T - Scottish Tourism Alliance, The</v>
      </c>
      <c r="E4563"/>
    </row>
    <row r="4564" spans="1:5">
      <c r="A4564" s="9" t="s">
        <v>1044</v>
      </c>
      <c r="C4564" s="10" t="str">
        <f t="shared" si="71"/>
        <v>T - Scottish Viewpoint</v>
      </c>
      <c r="E4564"/>
    </row>
    <row r="4565" spans="1:5">
      <c r="A4565" s="9" t="s">
        <v>6469</v>
      </c>
      <c r="C4565" s="10" t="str">
        <f t="shared" si="71"/>
        <v>T - Scottish Youth Dance</v>
      </c>
      <c r="E4565"/>
    </row>
    <row r="4566" spans="1:5">
      <c r="A4566" s="48" t="s">
        <v>6014</v>
      </c>
      <c r="C4566" s="10" t="str">
        <f t="shared" si="71"/>
        <v>T - Scottish Youth Theatre</v>
      </c>
      <c r="E4566"/>
    </row>
    <row r="4567" spans="1:5">
      <c r="A4567" s="48" t="s">
        <v>823</v>
      </c>
      <c r="B4567" s="7" t="s">
        <v>1310</v>
      </c>
      <c r="C4567" s="10" t="str">
        <f t="shared" si="71"/>
        <v>T - Scott-Moncrieff</v>
      </c>
      <c r="E4567"/>
    </row>
    <row r="4568" spans="1:5">
      <c r="A4568" s="9" t="s">
        <v>1310</v>
      </c>
      <c r="C4568" s="10" t="str">
        <f t="shared" si="71"/>
        <v>T - Scott-Moncrieff</v>
      </c>
      <c r="E4568"/>
    </row>
    <row r="4569" spans="1:5">
      <c r="A4569" s="9" t="s">
        <v>5966</v>
      </c>
      <c r="C4569" s="10" t="str">
        <f t="shared" si="71"/>
        <v>T - Scotwood Interiors Ltd</v>
      </c>
      <c r="E4569"/>
    </row>
    <row r="4570" spans="1:5">
      <c r="A4570" s="48" t="s">
        <v>5989</v>
      </c>
      <c r="C4570" s="10" t="str">
        <f t="shared" si="71"/>
        <v>T - Screen Daily</v>
      </c>
      <c r="E4570"/>
    </row>
    <row r="4571" spans="1:5">
      <c r="A4571" s="48" t="s">
        <v>1528</v>
      </c>
      <c r="C4571" s="10" t="str">
        <f t="shared" si="71"/>
        <v>T - Screen Facilities Scotland</v>
      </c>
      <c r="E4571"/>
    </row>
    <row r="4572" spans="1:5">
      <c r="A4572" s="9" t="s">
        <v>1472</v>
      </c>
      <c r="B4572" s="7" t="s">
        <v>1528</v>
      </c>
      <c r="C4572" s="10" t="str">
        <f t="shared" si="71"/>
        <v>T - Screen Facilities Scotland</v>
      </c>
      <c r="E4572"/>
    </row>
    <row r="4573" spans="1:5">
      <c r="A4573" s="9" t="s">
        <v>893</v>
      </c>
      <c r="C4573" s="10" t="str">
        <f t="shared" si="71"/>
        <v>T - Screenmedia Design Ltd</v>
      </c>
      <c r="E4573"/>
    </row>
    <row r="4574" spans="1:5">
      <c r="A4574" s="9" t="s">
        <v>6082</v>
      </c>
      <c r="C4574" s="10" t="str">
        <f t="shared" si="71"/>
        <v>T - SDI Productions Ltd</v>
      </c>
      <c r="E4574"/>
    </row>
    <row r="4575" spans="1:5">
      <c r="A4575" s="48" t="s">
        <v>6247</v>
      </c>
      <c r="C4575" s="10" t="str">
        <f t="shared" si="71"/>
        <v>T - Sean Barclay</v>
      </c>
      <c r="E4575"/>
    </row>
    <row r="4576" spans="1:5">
      <c r="A4576" s="48" t="s">
        <v>6110</v>
      </c>
      <c r="C4576" s="10" t="str">
        <f t="shared" si="71"/>
        <v>T - Seatrek Marine Limited</v>
      </c>
      <c r="E4576"/>
    </row>
    <row r="4577" spans="1:5">
      <c r="A4577" s="48" t="s">
        <v>6672</v>
      </c>
      <c r="C4577" s="10" t="str">
        <f t="shared" si="71"/>
        <v>T - Selen Yilmaz</v>
      </c>
      <c r="E4577"/>
    </row>
    <row r="4578" spans="1:5">
      <c r="A4578" s="48" t="s">
        <v>5927</v>
      </c>
      <c r="B4578" s="7" t="s">
        <v>6347</v>
      </c>
      <c r="C4578" s="10" t="str">
        <f t="shared" si="71"/>
        <v>T - Selkie Productions Limited</v>
      </c>
      <c r="E4578"/>
    </row>
    <row r="4579" spans="1:5">
      <c r="A4579" s="48" t="s">
        <v>6347</v>
      </c>
      <c r="C4579" s="10" t="str">
        <f t="shared" si="71"/>
        <v>T - Selkie Productions Limited</v>
      </c>
      <c r="E4579"/>
    </row>
    <row r="4580" spans="1:5">
      <c r="A4580" s="48" t="s">
        <v>1291</v>
      </c>
      <c r="C4580" s="10" t="str">
        <f t="shared" si="71"/>
        <v>T - Senator International Ltd</v>
      </c>
      <c r="E4580"/>
    </row>
    <row r="4581" spans="1:5">
      <c r="A4581" s="9" t="s">
        <v>1441</v>
      </c>
      <c r="C4581" s="10" t="str">
        <f t="shared" si="71"/>
        <v>T - SG Development Solutions Ltd</v>
      </c>
      <c r="E4581"/>
    </row>
    <row r="4582" spans="1:5">
      <c r="A4582" s="9" t="s">
        <v>16812</v>
      </c>
      <c r="C4582" s="10" t="str">
        <f t="shared" si="71"/>
        <v>T - Sharon May</v>
      </c>
    </row>
    <row r="4583" spans="1:5">
      <c r="A4583" s="50" t="s">
        <v>5941</v>
      </c>
      <c r="C4583" s="10" t="str">
        <f t="shared" si="71"/>
        <v>T - Shawlands Surgery</v>
      </c>
      <c r="E4583"/>
    </row>
    <row r="4584" spans="1:5">
      <c r="A4584" s="48" t="s">
        <v>17095</v>
      </c>
      <c r="C4584" s="10" t="str">
        <f t="shared" si="71"/>
        <v>T - Sheila Murray</v>
      </c>
    </row>
    <row r="4585" spans="1:5">
      <c r="A4585" s="50" t="s">
        <v>1326</v>
      </c>
      <c r="B4585" s="7" t="s">
        <v>2658</v>
      </c>
      <c r="C4585" s="10" t="str">
        <f t="shared" si="71"/>
        <v>T - Shetland Arts Development Agency</v>
      </c>
      <c r="E4585"/>
    </row>
    <row r="4586" spans="1:5">
      <c r="A4586" s="9" t="s">
        <v>2658</v>
      </c>
      <c r="C4586" s="10" t="str">
        <f t="shared" si="71"/>
        <v>T - Shetland Arts Development Agency</v>
      </c>
      <c r="E4586"/>
    </row>
    <row r="4587" spans="1:5">
      <c r="A4587" s="9" t="s">
        <v>728</v>
      </c>
      <c r="C4587" s="10" t="str">
        <f t="shared" si="71"/>
        <v>T - SHETLAND ISLAND COUNCIL</v>
      </c>
      <c r="E4587"/>
    </row>
    <row r="4588" spans="1:5">
      <c r="A4588" s="9" t="s">
        <v>17188</v>
      </c>
      <c r="C4588" s="10" t="str">
        <f t="shared" si="71"/>
        <v>T - Shetland Moving Image Archive</v>
      </c>
    </row>
    <row r="4589" spans="1:5">
      <c r="A4589" s="50" t="s">
        <v>6153</v>
      </c>
      <c r="C4589" s="10" t="str">
        <f t="shared" si="71"/>
        <v>T - Shouty Records</v>
      </c>
      <c r="E4589"/>
    </row>
    <row r="4590" spans="1:5">
      <c r="A4590" s="48" t="s">
        <v>16958</v>
      </c>
      <c r="C4590" s="10" t="str">
        <f t="shared" si="71"/>
        <v>T - Showcase Scotland</v>
      </c>
    </row>
    <row r="4591" spans="1:5">
      <c r="A4591" s="50" t="s">
        <v>659</v>
      </c>
      <c r="B4591" s="7" t="s">
        <v>638</v>
      </c>
      <c r="C4591" s="10" t="str">
        <f t="shared" si="71"/>
        <v>T - Shred-It Limited</v>
      </c>
      <c r="E4591"/>
    </row>
    <row r="4592" spans="1:5">
      <c r="A4592" s="9" t="s">
        <v>638</v>
      </c>
      <c r="C4592" s="10" t="str">
        <f t="shared" si="71"/>
        <v>T - Shred-It Limited</v>
      </c>
      <c r="E4592"/>
    </row>
    <row r="4593" spans="1:5">
      <c r="A4593" s="9" t="s">
        <v>6673</v>
      </c>
      <c r="C4593" s="10" t="str">
        <f t="shared" si="71"/>
        <v>T - Siamsoir Academy of Performance Irish Dance</v>
      </c>
      <c r="E4593"/>
    </row>
    <row r="4594" spans="1:5">
      <c r="A4594" s="48" t="s">
        <v>2011</v>
      </c>
      <c r="C4594" s="10" t="str">
        <f t="shared" si="71"/>
        <v>T - Simon Fildes</v>
      </c>
      <c r="E4594"/>
    </row>
    <row r="4595" spans="1:5">
      <c r="A4595" s="9" t="s">
        <v>1736</v>
      </c>
      <c r="C4595" s="10" t="str">
        <f t="shared" si="71"/>
        <v>T - Simon Frith</v>
      </c>
      <c r="E4595"/>
    </row>
    <row r="4596" spans="1:5">
      <c r="A4596" s="9" t="s">
        <v>824</v>
      </c>
      <c r="C4596" s="10" t="str">
        <f t="shared" si="71"/>
        <v>T - Simon Thoumire</v>
      </c>
      <c r="E4596"/>
    </row>
    <row r="4597" spans="1:5">
      <c r="A4597" s="9" t="s">
        <v>17071</v>
      </c>
      <c r="C4597" s="10" t="str">
        <f t="shared" si="71"/>
        <v>T - Sion Parkinson</v>
      </c>
    </row>
    <row r="4598" spans="1:5">
      <c r="A4598" s="50" t="s">
        <v>790</v>
      </c>
      <c r="C4598" s="10" t="str">
        <f t="shared" si="71"/>
        <v>T - Skillset</v>
      </c>
      <c r="E4598"/>
    </row>
    <row r="4599" spans="1:5">
      <c r="A4599" s="9" t="s">
        <v>2718</v>
      </c>
      <c r="C4599" s="10" t="str">
        <f t="shared" si="71"/>
        <v>T - Skyline Productions</v>
      </c>
      <c r="E4599"/>
    </row>
    <row r="4600" spans="1:5">
      <c r="A4600" s="9" t="s">
        <v>2083</v>
      </c>
      <c r="B4600" s="7" t="s">
        <v>2718</v>
      </c>
      <c r="C4600" s="10" t="str">
        <f t="shared" si="71"/>
        <v>T - Skyline Productions</v>
      </c>
      <c r="E4600"/>
    </row>
    <row r="4601" spans="1:5">
      <c r="A4601" s="9" t="s">
        <v>16838</v>
      </c>
      <c r="C4601" s="10" t="str">
        <f t="shared" si="71"/>
        <v>T - Slanj Kilts</v>
      </c>
    </row>
    <row r="4602" spans="1:5">
      <c r="A4602" s="50" t="s">
        <v>1088</v>
      </c>
      <c r="C4602" s="10" t="str">
        <f t="shared" si="71"/>
        <v>T - Smallpetitklein Dance Company</v>
      </c>
      <c r="E4602"/>
    </row>
    <row r="4603" spans="1:5">
      <c r="A4603" s="9" t="s">
        <v>17021</v>
      </c>
      <c r="C4603" s="10" t="str">
        <f t="shared" si="71"/>
        <v>T - SMART</v>
      </c>
    </row>
    <row r="4604" spans="1:5">
      <c r="A4604" s="50" t="s">
        <v>941</v>
      </c>
      <c r="C4604" s="10" t="str">
        <f t="shared" si="71"/>
        <v>T - So So Gay Ltd</v>
      </c>
      <c r="E4604"/>
    </row>
    <row r="4605" spans="1:5">
      <c r="A4605" s="9" t="s">
        <v>985</v>
      </c>
      <c r="B4605" s="7" t="s">
        <v>6039</v>
      </c>
      <c r="C4605" s="10" t="str">
        <f t="shared" si="71"/>
        <v>T - Social Research Association Scotland</v>
      </c>
      <c r="E4605"/>
    </row>
    <row r="4606" spans="1:5">
      <c r="A4606" s="9" t="s">
        <v>6039</v>
      </c>
      <c r="C4606" s="10" t="str">
        <f t="shared" si="71"/>
        <v>T - Social Research Association Scotland</v>
      </c>
      <c r="E4606"/>
    </row>
    <row r="4607" spans="1:5">
      <c r="A4607" s="48" t="s">
        <v>1217</v>
      </c>
      <c r="B4607" s="7" t="s">
        <v>1217</v>
      </c>
      <c r="C4607" s="10" t="str">
        <f t="shared" si="71"/>
        <v>T - Sodexo Corporate Services</v>
      </c>
      <c r="E4607"/>
    </row>
    <row r="4608" spans="1:5">
      <c r="A4608" s="9" t="s">
        <v>5870</v>
      </c>
      <c r="C4608" s="10" t="str">
        <f t="shared" si="71"/>
        <v>T - Sodexo Limited</v>
      </c>
      <c r="E4608"/>
    </row>
    <row r="4609" spans="1:5">
      <c r="A4609" s="48" t="s">
        <v>770</v>
      </c>
      <c r="C4609" s="10" t="str">
        <f t="shared" si="71"/>
        <v>T - Softcat Ltd</v>
      </c>
      <c r="E4609"/>
    </row>
    <row r="4610" spans="1:5">
      <c r="A4610" s="9" t="s">
        <v>1410</v>
      </c>
      <c r="C4610" s="10" t="str">
        <f t="shared" si="71"/>
        <v>T - Software Box Ltd</v>
      </c>
      <c r="E4610"/>
    </row>
    <row r="4611" spans="1:5">
      <c r="A4611" s="9" t="s">
        <v>1189</v>
      </c>
      <c r="C4611" s="10" t="str">
        <f t="shared" ref="C4611:C4674" si="72">IF(LEN(TRIM(CLEAN($B:$B)))&gt;0,TRIM(CLEAN($B:$B)),TRIM(CLEAN($A:$A)))</f>
        <v>T - SOLUS PRODUCTIONS LTD</v>
      </c>
      <c r="E4611"/>
    </row>
    <row r="4612" spans="1:5">
      <c r="A4612" s="9" t="s">
        <v>2482</v>
      </c>
      <c r="C4612" s="10" t="str">
        <f t="shared" si="72"/>
        <v>T - Sophia Yadong Hao</v>
      </c>
      <c r="E4612"/>
    </row>
    <row r="4613" spans="1:5">
      <c r="A4613" s="9" t="s">
        <v>2510</v>
      </c>
      <c r="C4613" s="10" t="str">
        <f t="shared" si="72"/>
        <v>T - Sophie Cooke</v>
      </c>
      <c r="E4613"/>
    </row>
    <row r="4614" spans="1:5">
      <c r="A4614" s="9" t="s">
        <v>1904</v>
      </c>
      <c r="C4614" s="10" t="str">
        <f t="shared" si="72"/>
        <v>T - Sophie Eastwood</v>
      </c>
      <c r="E4614"/>
    </row>
    <row r="4615" spans="1:5">
      <c r="A4615" s="9" t="s">
        <v>5883</v>
      </c>
      <c r="C4615" s="10" t="str">
        <f t="shared" si="72"/>
        <v>T - Sopra Group Limited</v>
      </c>
      <c r="E4615"/>
    </row>
    <row r="4616" spans="1:5">
      <c r="A4616" s="48" t="s">
        <v>17187</v>
      </c>
      <c r="C4616" s="10" t="str">
        <f t="shared" si="72"/>
        <v>T - Sorbier Productions Ltd</v>
      </c>
    </row>
    <row r="4617" spans="1:5">
      <c r="A4617" s="50" t="s">
        <v>2655</v>
      </c>
      <c r="C4617" s="10" t="str">
        <f t="shared" si="72"/>
        <v>T - Sorcha Carey</v>
      </c>
      <c r="E4617"/>
    </row>
    <row r="4618" spans="1:5">
      <c r="A4618" s="9" t="s">
        <v>862</v>
      </c>
      <c r="C4618" s="10" t="str">
        <f t="shared" si="72"/>
        <v>T - Sound</v>
      </c>
      <c r="E4618"/>
    </row>
    <row r="4619" spans="1:5">
      <c r="A4619" s="9" t="s">
        <v>2557</v>
      </c>
      <c r="C4619" s="10" t="str">
        <f t="shared" si="72"/>
        <v>T - Sound Sense</v>
      </c>
      <c r="E4619"/>
    </row>
    <row r="4620" spans="1:5">
      <c r="A4620" s="9" t="s">
        <v>6607</v>
      </c>
      <c r="C4620" s="10" t="str">
        <f t="shared" si="72"/>
        <v>T - South Lanrkshire Leisure &amp; Culture Ltd</v>
      </c>
      <c r="E4620"/>
    </row>
    <row r="4621" spans="1:5">
      <c r="A4621" s="48" t="s">
        <v>583</v>
      </c>
      <c r="C4621" s="10" t="str">
        <f t="shared" si="72"/>
        <v>T - Southern Electric</v>
      </c>
      <c r="E4621"/>
    </row>
    <row r="4622" spans="1:5">
      <c r="A4622" s="9" t="s">
        <v>16916</v>
      </c>
      <c r="C4622" s="10" t="str">
        <f t="shared" si="72"/>
        <v>T - Space Strategies Ltd</v>
      </c>
    </row>
    <row r="4623" spans="1:5">
      <c r="A4623" s="50" t="s">
        <v>6902</v>
      </c>
      <c r="C4623" s="10" t="str">
        <f t="shared" si="72"/>
        <v>T - SPD Media Group Ltd</v>
      </c>
      <c r="E4623"/>
    </row>
    <row r="4624" spans="1:5">
      <c r="A4624" s="48" t="s">
        <v>894</v>
      </c>
      <c r="C4624" s="10" t="str">
        <f t="shared" si="72"/>
        <v>T - Spectrum Computer Supplies Ltd</v>
      </c>
      <c r="E4624"/>
    </row>
    <row r="4625" spans="1:5">
      <c r="A4625" s="9" t="s">
        <v>660</v>
      </c>
      <c r="C4625" s="10" t="str">
        <f t="shared" si="72"/>
        <v>T - Spotless Commercial Cleaning Ltd</v>
      </c>
      <c r="E4625"/>
    </row>
    <row r="4626" spans="1:5">
      <c r="A4626" s="9" t="s">
        <v>16991</v>
      </c>
      <c r="C4626" s="10" t="str">
        <f t="shared" si="72"/>
        <v>T - Springer Nature</v>
      </c>
    </row>
    <row r="4627" spans="1:5">
      <c r="A4627" s="50" t="s">
        <v>584</v>
      </c>
      <c r="C4627" s="10" t="str">
        <f t="shared" si="72"/>
        <v>T - Squiz (Scotland) Ltd</v>
      </c>
      <c r="E4627"/>
    </row>
    <row r="4628" spans="1:5">
      <c r="A4628" s="9" t="s">
        <v>6271</v>
      </c>
      <c r="C4628" s="10" t="str">
        <f t="shared" si="72"/>
        <v>T - St Magnus International Festival</v>
      </c>
      <c r="E4628"/>
    </row>
    <row r="4629" spans="1:5">
      <c r="A4629" s="48" t="s">
        <v>17563</v>
      </c>
      <c r="C4629" s="10" t="str">
        <f t="shared" si="72"/>
        <v>T - St Ronan's Primary School</v>
      </c>
    </row>
    <row r="4630" spans="1:5">
      <c r="A4630" s="50" t="s">
        <v>6442</v>
      </c>
      <c r="C4630" s="10" t="str">
        <f t="shared" si="72"/>
        <v>T - Stampers Grove</v>
      </c>
      <c r="E4630"/>
    </row>
    <row r="4631" spans="1:5">
      <c r="A4631" s="48" t="s">
        <v>1361</v>
      </c>
      <c r="C4631" s="10" t="str">
        <f t="shared" si="72"/>
        <v>T - Stanley Alexander Bonnar</v>
      </c>
      <c r="E4631"/>
    </row>
    <row r="4632" spans="1:5">
      <c r="A4632" s="9" t="s">
        <v>863</v>
      </c>
      <c r="C4632" s="10" t="str">
        <f t="shared" si="72"/>
        <v>T - Star Wheel Press</v>
      </c>
      <c r="E4632"/>
    </row>
    <row r="4633" spans="1:5">
      <c r="A4633" s="9" t="s">
        <v>6869</v>
      </c>
      <c r="C4633" s="10" t="str">
        <f t="shared" si="72"/>
        <v>T - Starcatchers</v>
      </c>
      <c r="E4633"/>
    </row>
    <row r="4634" spans="1:5">
      <c r="A4634" s="48" t="s">
        <v>6870</v>
      </c>
      <c r="C4634" s="10" t="str">
        <f t="shared" si="72"/>
        <v>T - Starred Up Films Limited</v>
      </c>
      <c r="E4634"/>
    </row>
    <row r="4635" spans="1:5">
      <c r="A4635" s="48" t="s">
        <v>1344</v>
      </c>
      <c r="C4635" s="10" t="str">
        <f t="shared" si="72"/>
        <v>T - Stephanie Knight</v>
      </c>
      <c r="E4635"/>
    </row>
    <row r="4636" spans="1:5">
      <c r="A4636" s="9" t="s">
        <v>17046</v>
      </c>
      <c r="C4636" s="10" t="str">
        <f t="shared" si="72"/>
        <v>T - Stephanie Vandemeulebroucke</v>
      </c>
    </row>
    <row r="4637" spans="1:5">
      <c r="A4637" s="50" t="s">
        <v>16903</v>
      </c>
      <c r="C4637" s="10" t="str">
        <f t="shared" si="72"/>
        <v>T - Stephen Green</v>
      </c>
    </row>
    <row r="4638" spans="1:5">
      <c r="A4638" s="50" t="s">
        <v>5841</v>
      </c>
      <c r="C4638" s="10" t="str">
        <f t="shared" si="72"/>
        <v>T - Steve Bowden</v>
      </c>
      <c r="E4638"/>
    </row>
    <row r="4639" spans="1:5">
      <c r="A4639" s="48" t="s">
        <v>2192</v>
      </c>
      <c r="C4639" s="10" t="str">
        <f t="shared" si="72"/>
        <v>T - Steve Byrne</v>
      </c>
      <c r="E4639"/>
    </row>
    <row r="4640" spans="1:5">
      <c r="A4640" s="9" t="s">
        <v>639</v>
      </c>
      <c r="C4640" s="10" t="str">
        <f t="shared" si="72"/>
        <v>T - Steve Grimmond</v>
      </c>
      <c r="E4640"/>
    </row>
    <row r="4641" spans="1:5">
      <c r="A4641" s="9" t="s">
        <v>6072</v>
      </c>
      <c r="C4641" s="10" t="str">
        <f t="shared" si="72"/>
        <v>T - Steve Westbrook</v>
      </c>
      <c r="E4641"/>
    </row>
    <row r="4642" spans="1:5">
      <c r="A4642" s="48" t="s">
        <v>1190</v>
      </c>
      <c r="C4642" s="10" t="str">
        <f t="shared" si="72"/>
        <v>T - Steven Cox</v>
      </c>
      <c r="E4642"/>
    </row>
    <row r="4643" spans="1:5">
      <c r="A4643" s="9" t="s">
        <v>1372</v>
      </c>
      <c r="C4643" s="10" t="str">
        <f t="shared" si="72"/>
        <v>T - Stewart Henderon</v>
      </c>
      <c r="E4643"/>
    </row>
    <row r="4644" spans="1:5">
      <c r="A4644" s="9" t="s">
        <v>2176</v>
      </c>
      <c r="C4644" s="10" t="str">
        <f t="shared" si="72"/>
        <v>T - Stichting Freeway Custody</v>
      </c>
      <c r="E4644"/>
    </row>
    <row r="4645" spans="1:5">
      <c r="A4645" s="9" t="s">
        <v>16833</v>
      </c>
      <c r="C4645" s="10" t="str">
        <f t="shared" si="72"/>
        <v>T - Stirling Council</v>
      </c>
    </row>
    <row r="4646" spans="1:5">
      <c r="A4646" s="50" t="s">
        <v>2445</v>
      </c>
      <c r="C4646" s="10" t="str">
        <f t="shared" si="72"/>
        <v>T - Stone Opera (Glasgow) Ltd</v>
      </c>
      <c r="E4646"/>
    </row>
    <row r="4647" spans="1:5">
      <c r="A4647" s="9" t="s">
        <v>1789</v>
      </c>
      <c r="C4647" s="10" t="str">
        <f t="shared" si="72"/>
        <v>T - Stonewall Equality Ltd</v>
      </c>
      <c r="E4647"/>
    </row>
    <row r="4648" spans="1:5">
      <c r="A4648" s="9" t="s">
        <v>6301</v>
      </c>
      <c r="C4648" s="10" t="str">
        <f t="shared" si="72"/>
        <v>T - Straight Cut Media</v>
      </c>
      <c r="E4648"/>
    </row>
    <row r="4649" spans="1:5">
      <c r="A4649" s="48" t="s">
        <v>1134</v>
      </c>
      <c r="C4649" s="10" t="str">
        <f t="shared" si="72"/>
        <v>T - Strathclyde Pension Fund</v>
      </c>
      <c r="E4649"/>
    </row>
    <row r="4650" spans="1:5">
      <c r="A4650" s="9" t="s">
        <v>585</v>
      </c>
      <c r="B4650" s="7" t="s">
        <v>1134</v>
      </c>
      <c r="C4650" s="10" t="str">
        <f t="shared" si="72"/>
        <v>T - Strathclyde Pension Fund</v>
      </c>
      <c r="E4650"/>
    </row>
    <row r="4651" spans="1:5">
      <c r="A4651" s="9" t="s">
        <v>2504</v>
      </c>
      <c r="C4651" s="10" t="str">
        <f t="shared" si="72"/>
        <v>T - Streamline Corporate</v>
      </c>
      <c r="E4651"/>
    </row>
    <row r="4652" spans="1:5">
      <c r="A4652" s="9" t="s">
        <v>1790</v>
      </c>
      <c r="C4652" s="10" t="str">
        <f t="shared" si="72"/>
        <v>T - Stress the Positive (Kim Macleod)</v>
      </c>
      <c r="E4652"/>
    </row>
    <row r="4653" spans="1:5">
      <c r="A4653" s="9" t="s">
        <v>2592</v>
      </c>
      <c r="C4653" s="10" t="str">
        <f t="shared" si="72"/>
        <v>T - Struay Pictures Limited</v>
      </c>
      <c r="E4653"/>
    </row>
    <row r="4654" spans="1:5">
      <c r="A4654" s="9" t="s">
        <v>1586</v>
      </c>
      <c r="C4654" s="10" t="str">
        <f t="shared" si="72"/>
        <v>T - Summerhall</v>
      </c>
      <c r="E4654"/>
    </row>
    <row r="4655" spans="1:5">
      <c r="A4655" s="9" t="s">
        <v>6111</v>
      </c>
      <c r="C4655" s="10" t="str">
        <f t="shared" si="72"/>
        <v>T - Sumo Design Ltd</v>
      </c>
      <c r="E4655"/>
    </row>
    <row r="4656" spans="1:5">
      <c r="A4656" s="48" t="s">
        <v>1563</v>
      </c>
      <c r="C4656" s="10" t="str">
        <f t="shared" si="72"/>
        <v>T - SURF ScotlandsIndependentRegeneration</v>
      </c>
      <c r="E4656"/>
    </row>
    <row r="4657" spans="1:5">
      <c r="A4657" s="9" t="s">
        <v>1823</v>
      </c>
      <c r="B4657" s="7" t="s">
        <v>1563</v>
      </c>
      <c r="C4657" s="10" t="str">
        <f t="shared" si="72"/>
        <v>T - SURF ScotlandsIndependentRegeneration</v>
      </c>
      <c r="E4657"/>
    </row>
    <row r="4658" spans="1:5">
      <c r="A4658" s="9" t="s">
        <v>6618</v>
      </c>
      <c r="C4658" s="10" t="str">
        <f t="shared" si="72"/>
        <v>T - Surgeons Lodge Ltd</v>
      </c>
      <c r="E4658"/>
    </row>
    <row r="4659" spans="1:5">
      <c r="A4659" s="48" t="s">
        <v>1801</v>
      </c>
      <c r="C4659" s="10" t="str">
        <f t="shared" si="72"/>
        <v>T - Susan Christie</v>
      </c>
      <c r="E4659"/>
    </row>
    <row r="4660" spans="1:5">
      <c r="A4660" s="9" t="s">
        <v>2390</v>
      </c>
      <c r="C4660" s="10" t="str">
        <f t="shared" si="72"/>
        <v>T - Susan Hay</v>
      </c>
      <c r="E4660"/>
    </row>
    <row r="4661" spans="1:5">
      <c r="A4661" s="9" t="s">
        <v>17190</v>
      </c>
      <c r="C4661" s="10" t="str">
        <f t="shared" si="72"/>
        <v>T - Susan T Grant</v>
      </c>
    </row>
    <row r="4662" spans="1:5">
      <c r="A4662" s="50" t="s">
        <v>1545</v>
      </c>
      <c r="C4662" s="10" t="str">
        <f t="shared" si="72"/>
        <v>T - Susan Wilkie</v>
      </c>
      <c r="E4662"/>
    </row>
    <row r="4663" spans="1:5">
      <c r="A4663" s="9" t="s">
        <v>6183</v>
      </c>
      <c r="C4663" s="10" t="str">
        <f t="shared" si="72"/>
        <v>T - Susanna Beaumont</v>
      </c>
      <c r="E4663"/>
    </row>
    <row r="4664" spans="1:5">
      <c r="A4664" s="48" t="s">
        <v>917</v>
      </c>
      <c r="C4664" s="10" t="str">
        <f t="shared" si="72"/>
        <v>T - Sutton PR Ltd</v>
      </c>
      <c r="E4664"/>
    </row>
    <row r="4665" spans="1:5">
      <c r="A4665" s="9" t="s">
        <v>2045</v>
      </c>
      <c r="C4665" s="10" t="str">
        <f t="shared" si="72"/>
        <v>T - Suzy Glass Ltd</v>
      </c>
      <c r="E4665"/>
    </row>
    <row r="4666" spans="1:5">
      <c r="A4666" s="9" t="s">
        <v>1473</v>
      </c>
      <c r="C4666" s="10" t="str">
        <f t="shared" si="72"/>
        <v>T - Synchroncity Films</v>
      </c>
      <c r="E4666"/>
    </row>
    <row r="4667" spans="1:5">
      <c r="A4667" s="9" t="s">
        <v>2283</v>
      </c>
      <c r="B4667" s="7" t="s">
        <v>1473</v>
      </c>
      <c r="C4667" s="10" t="str">
        <f t="shared" si="72"/>
        <v>T - Synchroncity Films</v>
      </c>
      <c r="E4667"/>
    </row>
    <row r="4668" spans="1:5">
      <c r="A4668" s="9" t="s">
        <v>17003</v>
      </c>
      <c r="C4668" s="10" t="str">
        <f t="shared" si="72"/>
        <v>T - SysAid Technologies Ltd</v>
      </c>
    </row>
    <row r="4669" spans="1:5">
      <c r="A4669" s="50" t="s">
        <v>1191</v>
      </c>
      <c r="C4669" s="10" t="str">
        <f t="shared" si="72"/>
        <v>T - Taig Chearsbahagh</v>
      </c>
      <c r="E4669"/>
    </row>
    <row r="4670" spans="1:5">
      <c r="A4670" s="9" t="s">
        <v>1791</v>
      </c>
      <c r="B4670" s="7" t="s">
        <v>1191</v>
      </c>
      <c r="C4670" s="10" t="str">
        <f t="shared" si="72"/>
        <v>T - Taig Chearsbahagh</v>
      </c>
      <c r="E4670"/>
    </row>
    <row r="4671" spans="1:5">
      <c r="A4671" s="9" t="s">
        <v>1411</v>
      </c>
      <c r="C4671" s="10" t="str">
        <f t="shared" si="72"/>
        <v>T - Taleka Ltd</v>
      </c>
      <c r="E4671"/>
    </row>
    <row r="4672" spans="1:5">
      <c r="A4672" s="9" t="s">
        <v>16802</v>
      </c>
      <c r="C4672" s="10" t="str">
        <f t="shared" si="72"/>
        <v>T - Tam Dean Burn</v>
      </c>
    </row>
    <row r="4673" spans="1:5">
      <c r="A4673" s="50" t="s">
        <v>6805</v>
      </c>
      <c r="C4673" s="10" t="str">
        <f t="shared" si="72"/>
        <v>T - Tamara Hedderwick</v>
      </c>
      <c r="E4673"/>
    </row>
    <row r="4674" spans="1:5">
      <c r="A4674" s="48" t="s">
        <v>6750</v>
      </c>
      <c r="C4674" s="10" t="str">
        <f t="shared" si="72"/>
        <v>T - Tamsin Mendelsohn</v>
      </c>
      <c r="E4674"/>
    </row>
    <row r="4675" spans="1:5">
      <c r="A4675" s="48" t="s">
        <v>2596</v>
      </c>
      <c r="C4675" s="10" t="str">
        <f t="shared" ref="C4675:C4738" si="73">IF(LEN(TRIM(CLEAN($B:$B)))&gt;0,TRIM(CLEAN($B:$B)),TRIM(CLEAN($A:$A)))</f>
        <v>T - Tangent Graphic Ltd</v>
      </c>
      <c r="E4675"/>
    </row>
    <row r="4676" spans="1:5">
      <c r="A4676" s="9" t="s">
        <v>1527</v>
      </c>
      <c r="C4676" s="10" t="str">
        <f t="shared" si="73"/>
        <v>T - Taylor &amp; Francis</v>
      </c>
      <c r="E4676"/>
    </row>
    <row r="4677" spans="1:5">
      <c r="A4677" s="9" t="s">
        <v>1193</v>
      </c>
      <c r="C4677" s="10" t="str">
        <f t="shared" si="73"/>
        <v>T - Tayscreen</v>
      </c>
      <c r="E4677"/>
    </row>
    <row r="4678" spans="1:5">
      <c r="A4678" s="9" t="s">
        <v>1089</v>
      </c>
      <c r="C4678" s="10" t="str">
        <f t="shared" si="73"/>
        <v>T - Team Air Express</v>
      </c>
      <c r="E4678"/>
    </row>
    <row r="4679" spans="1:5">
      <c r="A4679" s="9" t="s">
        <v>1533</v>
      </c>
      <c r="B4679" s="7" t="s">
        <v>6223</v>
      </c>
      <c r="C4679" s="10" t="str">
        <f t="shared" si="73"/>
        <v>T - Tecnica Ltd</v>
      </c>
      <c r="E4679"/>
    </row>
    <row r="4680" spans="1:5">
      <c r="A4680" s="9" t="s">
        <v>6223</v>
      </c>
      <c r="C4680" s="10" t="str">
        <f t="shared" si="73"/>
        <v>T - Tecnica Ltd</v>
      </c>
      <c r="E4680"/>
    </row>
    <row r="4681" spans="1:5">
      <c r="A4681" s="48" t="s">
        <v>16777</v>
      </c>
      <c r="C4681" s="10" t="str">
        <f t="shared" si="73"/>
        <v>T - Tenement Television Ltd</v>
      </c>
    </row>
    <row r="4682" spans="1:5">
      <c r="A4682" s="50" t="s">
        <v>6362</v>
      </c>
      <c r="C4682" s="10" t="str">
        <f t="shared" si="73"/>
        <v>T - Terry Anderson Cartoons</v>
      </c>
      <c r="E4682"/>
    </row>
    <row r="4683" spans="1:5">
      <c r="A4683" s="48" t="s">
        <v>6184</v>
      </c>
      <c r="C4683" s="10" t="str">
        <f t="shared" si="73"/>
        <v>T - TES Global Limited</v>
      </c>
      <c r="E4683"/>
    </row>
    <row r="4684" spans="1:5">
      <c r="A4684" s="48" t="s">
        <v>17351</v>
      </c>
      <c r="B4684" s="7" t="str">
        <f>CONCATENATE(TRIM(CLEAN(SUBSTITUTE($A:$A, "T - The ", "T - "))), ", The")</f>
        <v>T - Agency Ltd, The</v>
      </c>
      <c r="C4684" s="10" t="str">
        <f t="shared" si="73"/>
        <v>T - Agency Ltd, The</v>
      </c>
    </row>
    <row r="4685" spans="1:5">
      <c r="A4685" s="50" t="s">
        <v>6243</v>
      </c>
      <c r="B4685" s="7" t="str">
        <f t="shared" ref="B4685:B4748" si="74">CONCATENATE(TRIM(CLEAN(SUBSTITUTE($A:$A, "T - The ", "T - "))), ", The")</f>
        <v>T - Ayr Gaiety Partnership Ltd, The</v>
      </c>
      <c r="C4685" s="10" t="str">
        <f t="shared" si="73"/>
        <v>T - Ayr Gaiety Partnership Ltd, The</v>
      </c>
      <c r="E4685"/>
    </row>
    <row r="4686" spans="1:5">
      <c r="A4686" s="48" t="s">
        <v>1063</v>
      </c>
      <c r="B4686" s="7" t="str">
        <f t="shared" si="74"/>
        <v>T - Baring Foundation, The</v>
      </c>
      <c r="C4686" s="10" t="str">
        <f t="shared" si="73"/>
        <v>T - Baring Foundation, The</v>
      </c>
      <c r="E4686"/>
    </row>
    <row r="4687" spans="1:5">
      <c r="A4687" s="9" t="s">
        <v>883</v>
      </c>
      <c r="B4687" s="7" t="str">
        <f t="shared" si="74"/>
        <v>T - Beacon, The</v>
      </c>
      <c r="C4687" s="10" t="str">
        <f t="shared" si="73"/>
        <v>T - Beacon, The</v>
      </c>
      <c r="E4687"/>
    </row>
    <row r="4688" spans="1:5">
      <c r="A4688" s="9" t="s">
        <v>586</v>
      </c>
      <c r="B4688" s="7" t="str">
        <f t="shared" si="74"/>
        <v>T - Big Lottery (Awards), The</v>
      </c>
      <c r="C4688" s="10" t="str">
        <f t="shared" si="73"/>
        <v>T - Big Lottery (Awards), The</v>
      </c>
      <c r="E4688"/>
    </row>
    <row r="4689" spans="1:5">
      <c r="A4689" s="9" t="s">
        <v>587</v>
      </c>
      <c r="B4689" s="7" t="str">
        <f t="shared" si="74"/>
        <v>T - Big Lottery Fund (Overheads), The</v>
      </c>
      <c r="C4689" s="10" t="str">
        <f t="shared" si="73"/>
        <v>T - Big Lottery Fund (Overheads), The</v>
      </c>
      <c r="E4689"/>
    </row>
    <row r="4690" spans="1:5">
      <c r="A4690" s="9" t="s">
        <v>16806</v>
      </c>
      <c r="B4690" s="7" t="str">
        <f t="shared" si="74"/>
        <v>T - Boderline Theatre Company Ltd, The</v>
      </c>
      <c r="C4690" s="10" t="str">
        <f t="shared" si="73"/>
        <v>T - Boderline Theatre Company Ltd, The</v>
      </c>
    </row>
    <row r="4691" spans="1:5">
      <c r="A4691" s="50" t="s">
        <v>6118</v>
      </c>
      <c r="B4691" s="7" t="str">
        <f t="shared" si="74"/>
        <v>T - Bookseller, The</v>
      </c>
      <c r="C4691" s="10" t="str">
        <f t="shared" si="73"/>
        <v>T - Bookseller, The</v>
      </c>
      <c r="E4691"/>
    </row>
    <row r="4692" spans="1:5">
      <c r="A4692" s="48" t="s">
        <v>16837</v>
      </c>
      <c r="B4692" s="7" t="str">
        <f t="shared" si="74"/>
        <v>T - Bridge Cafe Bar, The</v>
      </c>
      <c r="C4692" s="10" t="str">
        <f t="shared" si="73"/>
        <v>T - Bridge Cafe Bar, The</v>
      </c>
    </row>
    <row r="4693" spans="1:5">
      <c r="A4693" s="50" t="s">
        <v>1126</v>
      </c>
      <c r="B4693" s="7" t="str">
        <f t="shared" si="74"/>
        <v>T - British Council, The</v>
      </c>
      <c r="C4693" s="10" t="str">
        <f t="shared" si="73"/>
        <v>T - British Council, The</v>
      </c>
      <c r="E4693"/>
    </row>
    <row r="4694" spans="1:5">
      <c r="A4694" s="9" t="s">
        <v>6903</v>
      </c>
      <c r="B4694" s="7" t="str">
        <f t="shared" si="74"/>
        <v>T - British Film Institute, The</v>
      </c>
      <c r="C4694" s="10" t="str">
        <f t="shared" si="73"/>
        <v>T - British Film Institute, The</v>
      </c>
      <c r="E4694"/>
    </row>
    <row r="4695" spans="1:5">
      <c r="A4695" s="48" t="s">
        <v>1661</v>
      </c>
      <c r="B4695" s="7" t="str">
        <f t="shared" si="74"/>
        <v>T - Buccleuch Centre, The</v>
      </c>
      <c r="C4695" s="10" t="str">
        <f t="shared" si="73"/>
        <v>T - Buccleuch Centre, The</v>
      </c>
      <c r="E4695"/>
    </row>
    <row r="4696" spans="1:5">
      <c r="A4696" s="9" t="s">
        <v>1992</v>
      </c>
      <c r="B4696" s="7" t="str">
        <f t="shared" si="74"/>
        <v>T - Bureau Film Company, The</v>
      </c>
      <c r="C4696" s="10" t="str">
        <f t="shared" si="73"/>
        <v>T - Bureau Film Company, The</v>
      </c>
      <c r="E4696"/>
    </row>
    <row r="4697" spans="1:5">
      <c r="A4697" s="9" t="s">
        <v>2636</v>
      </c>
      <c r="B4697" s="7" t="str">
        <f t="shared" si="74"/>
        <v>T - CADISPA Trust, The</v>
      </c>
      <c r="C4697" s="10" t="str">
        <f t="shared" si="73"/>
        <v>T - CADISPA Trust, The</v>
      </c>
      <c r="E4697"/>
    </row>
    <row r="4698" spans="1:5">
      <c r="A4698" s="9" t="s">
        <v>1713</v>
      </c>
      <c r="B4698" s="7" t="str">
        <f t="shared" si="74"/>
        <v>T - Ceilidh Place Ltd, The</v>
      </c>
      <c r="C4698" s="10" t="str">
        <f t="shared" si="73"/>
        <v>T - Ceilidh Place Ltd, The</v>
      </c>
      <c r="E4698"/>
    </row>
    <row r="4699" spans="1:5">
      <c r="A4699" s="9" t="s">
        <v>588</v>
      </c>
      <c r="B4699" s="7" t="str">
        <f t="shared" si="74"/>
        <v>T - City of Edinburgh Council, The</v>
      </c>
      <c r="C4699" s="10" t="str">
        <f t="shared" si="73"/>
        <v>T - City of Edinburgh Council, The</v>
      </c>
      <c r="E4699"/>
    </row>
    <row r="4700" spans="1:5">
      <c r="A4700" s="9" t="s">
        <v>747</v>
      </c>
      <c r="B4700" s="7" t="str">
        <f t="shared" si="74"/>
        <v>T - Coach People, The</v>
      </c>
      <c r="C4700" s="10" t="str">
        <f t="shared" si="73"/>
        <v>T - Coach People, The</v>
      </c>
      <c r="E4700"/>
    </row>
    <row r="4701" spans="1:5">
      <c r="A4701" s="9" t="s">
        <v>1125</v>
      </c>
      <c r="B4701" s="7" t="str">
        <f t="shared" si="74"/>
        <v>T - Copyright Licensing Agency, The</v>
      </c>
      <c r="C4701" s="10" t="str">
        <f t="shared" si="73"/>
        <v>T - Copyright Licensing Agency, The</v>
      </c>
      <c r="E4701"/>
    </row>
    <row r="4702" spans="1:5">
      <c r="A4702" s="9" t="s">
        <v>17062</v>
      </c>
      <c r="B4702" s="7" t="str">
        <f t="shared" si="74"/>
        <v>T - Corner Shop Public Relations (Scotland) Ltd, The</v>
      </c>
      <c r="C4702" s="10" t="str">
        <f t="shared" si="73"/>
        <v>T - Corner Shop Public Relations (Scotland) Ltd, The</v>
      </c>
    </row>
    <row r="4703" spans="1:5">
      <c r="A4703" s="50" t="s">
        <v>772</v>
      </c>
      <c r="B4703" s="7" t="str">
        <f t="shared" si="74"/>
        <v>T - Creative Cell, The</v>
      </c>
      <c r="C4703" s="10" t="str">
        <f t="shared" si="73"/>
        <v>T - Creative Cell, The</v>
      </c>
      <c r="E4703"/>
    </row>
    <row r="4704" spans="1:5">
      <c r="A4704" s="9" t="s">
        <v>1373</v>
      </c>
      <c r="B4704" s="7" t="str">
        <f t="shared" si="74"/>
        <v>T - Dance House, The</v>
      </c>
      <c r="C4704" s="10" t="str">
        <f t="shared" si="73"/>
        <v>T - Dance House, The</v>
      </c>
      <c r="E4704"/>
    </row>
    <row r="4705" spans="1:5">
      <c r="A4705" s="9" t="s">
        <v>6259</v>
      </c>
      <c r="B4705" s="7" t="str">
        <f t="shared" si="74"/>
        <v>T - Edinburgh International Book Festival Ltd, The</v>
      </c>
      <c r="C4705" s="10" t="str">
        <f t="shared" si="73"/>
        <v>T - Edinburgh International Book Festival Ltd, The</v>
      </c>
      <c r="E4705"/>
    </row>
    <row r="4706" spans="1:5">
      <c r="A4706" s="48" t="s">
        <v>1327</v>
      </c>
      <c r="B4706" s="7" t="str">
        <f t="shared" si="74"/>
        <v>T - Edinburgh Larder, The</v>
      </c>
      <c r="C4706" s="10" t="str">
        <f t="shared" si="73"/>
        <v>T - Edinburgh Larder, The</v>
      </c>
      <c r="E4706"/>
    </row>
    <row r="4707" spans="1:5">
      <c r="A4707" s="9" t="s">
        <v>1341</v>
      </c>
      <c r="B4707" s="7" t="str">
        <f t="shared" si="74"/>
        <v>T - Eventful Publishing Co Ltd, The</v>
      </c>
      <c r="C4707" s="10" t="str">
        <f t="shared" si="73"/>
        <v>T - Eventful Publishing Co Ltd, The</v>
      </c>
      <c r="E4707"/>
    </row>
    <row r="4708" spans="1:5">
      <c r="A4708" s="9" t="s">
        <v>1325</v>
      </c>
      <c r="B4708" s="7" t="str">
        <f t="shared" si="74"/>
        <v>T - Festivals Company Ltd, The</v>
      </c>
      <c r="C4708" s="10" t="str">
        <f t="shared" si="73"/>
        <v>T - Festivals Company Ltd, The</v>
      </c>
      <c r="E4708"/>
    </row>
    <row r="4709" spans="1:5">
      <c r="A4709" s="9" t="s">
        <v>1407</v>
      </c>
      <c r="B4709" s="7" t="str">
        <f t="shared" si="74"/>
        <v>T - Fotheringham Gallery, The</v>
      </c>
      <c r="C4709" s="10" t="str">
        <f t="shared" si="73"/>
        <v>T - Fotheringham Gallery, The</v>
      </c>
      <c r="E4709"/>
    </row>
    <row r="4710" spans="1:5">
      <c r="A4710" s="9" t="s">
        <v>895</v>
      </c>
      <c r="B4710" s="7" t="str">
        <f t="shared" si="74"/>
        <v>T - Gate Films Ltd, The</v>
      </c>
      <c r="C4710" s="10" t="str">
        <f t="shared" si="73"/>
        <v>T - Gate Films Ltd, The</v>
      </c>
      <c r="E4710"/>
    </row>
    <row r="4711" spans="1:5">
      <c r="A4711" s="9" t="s">
        <v>825</v>
      </c>
      <c r="B4711" s="7" t="str">
        <f t="shared" si="74"/>
        <v>T - Gate Worldwide Limited, The</v>
      </c>
      <c r="C4711" s="10" t="str">
        <f t="shared" si="73"/>
        <v>T - Gate Worldwide Limited, The</v>
      </c>
      <c r="E4711"/>
    </row>
    <row r="4712" spans="1:5">
      <c r="A4712" s="9" t="s">
        <v>16863</v>
      </c>
      <c r="B4712" s="7" t="str">
        <f t="shared" si="74"/>
        <v>T - Glasgow School of Art, The</v>
      </c>
      <c r="C4712" s="10" t="str">
        <f t="shared" si="73"/>
        <v>T - Glasgow School of Art, The</v>
      </c>
    </row>
    <row r="4713" spans="1:5">
      <c r="A4713" s="50" t="s">
        <v>2442</v>
      </c>
      <c r="B4713" s="7" t="str">
        <f t="shared" si="74"/>
        <v>T - Gresham Publishing Company Ltd, The</v>
      </c>
      <c r="C4713" s="10" t="str">
        <f t="shared" si="73"/>
        <v>T - Gresham Publishing Company Ltd, The</v>
      </c>
      <c r="E4713"/>
    </row>
    <row r="4714" spans="1:5">
      <c r="A4714" s="9" t="s">
        <v>16766</v>
      </c>
      <c r="B4714" s="7" t="str">
        <f t="shared" si="74"/>
        <v>T - THE GUARDIAN NEWS &amp; MEDIA LTD, The</v>
      </c>
      <c r="C4714" s="10" t="str">
        <f t="shared" si="73"/>
        <v>T - THE GUARDIAN NEWS &amp; MEDIA LTD, The</v>
      </c>
    </row>
    <row r="4715" spans="1:5">
      <c r="A4715" s="50" t="s">
        <v>6270</v>
      </c>
      <c r="B4715" s="7" t="str">
        <f t="shared" si="74"/>
        <v>T - Hotel Collection Ltd, The</v>
      </c>
      <c r="C4715" s="10" t="str">
        <f t="shared" si="73"/>
        <v>T - Hotel Collection Ltd, The</v>
      </c>
      <c r="E4715"/>
    </row>
    <row r="4716" spans="1:5">
      <c r="A4716" s="48" t="s">
        <v>1264</v>
      </c>
      <c r="B4716" s="7" t="str">
        <f t="shared" si="74"/>
        <v>T - Hub Events, The</v>
      </c>
      <c r="C4716" s="10" t="str">
        <f t="shared" si="73"/>
        <v>T - Hub Events, The</v>
      </c>
      <c r="E4716"/>
    </row>
    <row r="4717" spans="1:5">
      <c r="A4717" s="9" t="s">
        <v>5990</v>
      </c>
      <c r="B4717" s="7" t="str">
        <f t="shared" si="74"/>
        <v>T - Hunt Collective Ltd, The</v>
      </c>
      <c r="C4717" s="10" t="str">
        <f t="shared" si="73"/>
        <v>T - Hunt Collective Ltd, The</v>
      </c>
      <c r="E4717"/>
    </row>
    <row r="4718" spans="1:5">
      <c r="A4718" s="48" t="s">
        <v>2523</v>
      </c>
      <c r="B4718" s="7" t="str">
        <f t="shared" si="74"/>
        <v>T - Institute of Chartered Accountants in Scotland, The</v>
      </c>
      <c r="C4718" s="10" t="str">
        <f t="shared" si="73"/>
        <v>T - Institute of Chartered Accountants in Scotland, The</v>
      </c>
      <c r="E4718"/>
    </row>
    <row r="4719" spans="1:5">
      <c r="A4719" s="9" t="s">
        <v>6178</v>
      </c>
      <c r="B4719" s="7" t="str">
        <f t="shared" si="74"/>
        <v>T - ISO Organisation Ltd, The</v>
      </c>
      <c r="C4719" s="10" t="str">
        <f t="shared" si="73"/>
        <v>T - ISO Organisation Ltd, The</v>
      </c>
      <c r="E4719"/>
    </row>
    <row r="4720" spans="1:5">
      <c r="A4720" s="48" t="s">
        <v>6012</v>
      </c>
      <c r="B4720" s="7" t="str">
        <f t="shared" si="74"/>
        <v>T - Lane Agency Ltd, The</v>
      </c>
      <c r="C4720" s="10" t="str">
        <f t="shared" si="73"/>
        <v>T - Lane Agency Ltd, The</v>
      </c>
      <c r="E4720"/>
    </row>
    <row r="4721" spans="1:5">
      <c r="A4721" s="48" t="s">
        <v>1625</v>
      </c>
      <c r="B4721" s="7" t="str">
        <f t="shared" si="74"/>
        <v>T - Law Society of Scotland, The</v>
      </c>
      <c r="C4721" s="10" t="str">
        <f t="shared" si="73"/>
        <v>T - Law Society of Scotland, The</v>
      </c>
      <c r="E4721"/>
    </row>
    <row r="4722" spans="1:5">
      <c r="A4722" s="9" t="s">
        <v>16813</v>
      </c>
      <c r="B4722" s="7" t="str">
        <f t="shared" si="74"/>
        <v>T - Law Society of Scotland (SLCC), The</v>
      </c>
      <c r="C4722" s="10" t="str">
        <f t="shared" si="73"/>
        <v>T - Law Society of Scotland (SLCC), The</v>
      </c>
    </row>
    <row r="4723" spans="1:5">
      <c r="A4723" s="50" t="s">
        <v>2597</v>
      </c>
      <c r="B4723" s="7" t="str">
        <f t="shared" si="74"/>
        <v>T - Leith Agency, The</v>
      </c>
      <c r="C4723" s="10" t="str">
        <f t="shared" si="73"/>
        <v>T - Leith Agency, The</v>
      </c>
      <c r="E4723"/>
    </row>
    <row r="4724" spans="1:5">
      <c r="A4724" s="9" t="s">
        <v>826</v>
      </c>
      <c r="B4724" s="7" t="str">
        <f t="shared" si="74"/>
        <v>T - List, The</v>
      </c>
      <c r="C4724" s="10" t="str">
        <f t="shared" si="73"/>
        <v>T - List, The</v>
      </c>
      <c r="E4724"/>
    </row>
    <row r="4725" spans="1:5">
      <c r="A4725" s="9" t="s">
        <v>6220</v>
      </c>
      <c r="B4725" s="7" t="str">
        <f t="shared" si="74"/>
        <v>T - List Ltd, The</v>
      </c>
      <c r="C4725" s="10" t="str">
        <f t="shared" si="73"/>
        <v>T - List Ltd, The</v>
      </c>
      <c r="E4725"/>
    </row>
    <row r="4726" spans="1:5">
      <c r="A4726" s="48" t="s">
        <v>1247</v>
      </c>
      <c r="B4726" s="7" t="str">
        <f t="shared" si="74"/>
        <v>T - Location Guide Ltd, The</v>
      </c>
      <c r="C4726" s="10" t="str">
        <f t="shared" si="73"/>
        <v>T - Location Guide Ltd, The</v>
      </c>
      <c r="E4726"/>
    </row>
    <row r="4727" spans="1:5">
      <c r="A4727" s="9" t="s">
        <v>918</v>
      </c>
      <c r="B4727" s="7" t="str">
        <f t="shared" si="74"/>
        <v>T - Marketing Society Ltd, The</v>
      </c>
      <c r="C4727" s="10" t="str">
        <f t="shared" si="73"/>
        <v>T - Marketing Society Ltd, The</v>
      </c>
      <c r="E4727"/>
    </row>
    <row r="4728" spans="1:5">
      <c r="A4728" s="9" t="s">
        <v>1471</v>
      </c>
      <c r="B4728" s="7" t="str">
        <f t="shared" si="74"/>
        <v>T - Mcm Fire Co, The</v>
      </c>
      <c r="C4728" s="10" t="str">
        <f t="shared" si="73"/>
        <v>T - Mcm Fire Co, The</v>
      </c>
      <c r="E4728"/>
    </row>
    <row r="4729" spans="1:5">
      <c r="A4729" s="9" t="s">
        <v>6900</v>
      </c>
      <c r="B4729" s="7" t="str">
        <f t="shared" si="74"/>
        <v>T - Melting Pot, The</v>
      </c>
      <c r="C4729" s="10" t="str">
        <f t="shared" si="73"/>
        <v>T - Melting Pot, The</v>
      </c>
      <c r="E4729"/>
    </row>
    <row r="4730" spans="1:5">
      <c r="A4730" s="48" t="s">
        <v>1436</v>
      </c>
      <c r="B4730" s="7" t="str">
        <f t="shared" si="74"/>
        <v>T - National Trust for Scotland, The</v>
      </c>
      <c r="C4730" s="10" t="str">
        <f t="shared" si="73"/>
        <v>T - National Trust for Scotland, The</v>
      </c>
      <c r="E4730"/>
    </row>
    <row r="4731" spans="1:5">
      <c r="A4731" s="9" t="s">
        <v>16865</v>
      </c>
      <c r="B4731" s="7" t="str">
        <f t="shared" si="74"/>
        <v>T - National Youth Orchestras of Scotland, The</v>
      </c>
      <c r="C4731" s="10" t="str">
        <f t="shared" si="73"/>
        <v>T - National Youth Orchestras of Scotland, The</v>
      </c>
    </row>
    <row r="4732" spans="1:5">
      <c r="A4732" s="50" t="s">
        <v>2571</v>
      </c>
      <c r="B4732" s="7" t="str">
        <f t="shared" si="74"/>
        <v>T - Park Hotel, The</v>
      </c>
      <c r="C4732" s="10" t="str">
        <f t="shared" si="73"/>
        <v>T - Park Hotel, The</v>
      </c>
      <c r="E4732"/>
    </row>
    <row r="4733" spans="1:5">
      <c r="A4733" s="9" t="s">
        <v>2307</v>
      </c>
      <c r="B4733" s="7" t="str">
        <f t="shared" si="74"/>
        <v>T - Patrick Allan-Fraser of Hospitalfield Trust, The</v>
      </c>
      <c r="C4733" s="10" t="str">
        <f t="shared" si="73"/>
        <v>T - Patrick Allan-Fraser of Hospitalfield Trust, The</v>
      </c>
      <c r="E4733"/>
    </row>
    <row r="4734" spans="1:5">
      <c r="A4734" s="9" t="s">
        <v>2191</v>
      </c>
      <c r="B4734" s="7" t="str">
        <f t="shared" si="74"/>
        <v>T - Paul Hamlyn Foundation, The</v>
      </c>
      <c r="C4734" s="10" t="str">
        <f t="shared" si="73"/>
        <v>T - Paul Hamlyn Foundation, The</v>
      </c>
      <c r="E4734"/>
    </row>
    <row r="4735" spans="1:5">
      <c r="A4735" s="9" t="s">
        <v>6286</v>
      </c>
      <c r="B4735" s="7" t="str">
        <f t="shared" si="74"/>
        <v>T - Pier Arts Centre, The</v>
      </c>
      <c r="C4735" s="10" t="str">
        <f t="shared" si="73"/>
        <v>T - Pier Arts Centre, The</v>
      </c>
      <c r="E4735"/>
    </row>
    <row r="4736" spans="1:5">
      <c r="A4736" s="48" t="s">
        <v>821</v>
      </c>
      <c r="B4736" s="7" t="str">
        <f t="shared" si="74"/>
        <v>T - Police Box, The</v>
      </c>
      <c r="C4736" s="10" t="str">
        <f t="shared" si="73"/>
        <v>T - Police Box, The</v>
      </c>
      <c r="E4736"/>
    </row>
    <row r="4737" spans="1:5">
      <c r="A4737" s="9" t="s">
        <v>942</v>
      </c>
      <c r="B4737" s="7" t="str">
        <f t="shared" si="74"/>
        <v>T - Press Data Bureau, The</v>
      </c>
      <c r="C4737" s="10" t="str">
        <f t="shared" si="73"/>
        <v>T - Press Data Bureau, The</v>
      </c>
      <c r="E4737"/>
    </row>
    <row r="4738" spans="1:5">
      <c r="A4738" s="9" t="s">
        <v>1412</v>
      </c>
      <c r="B4738" s="7" t="str">
        <f t="shared" si="74"/>
        <v>T - Production Guild limited, The</v>
      </c>
      <c r="C4738" s="10" t="str">
        <f t="shared" si="73"/>
        <v>T - Production Guild limited, The</v>
      </c>
      <c r="E4738"/>
    </row>
    <row r="4739" spans="1:5">
      <c r="A4739" s="9" t="s">
        <v>16989</v>
      </c>
      <c r="B4739" s="7" t="str">
        <f t="shared" si="74"/>
        <v>T - Publishing Training Centre (PTC), The</v>
      </c>
      <c r="C4739" s="10" t="str">
        <f t="shared" ref="C4739:C4802" si="75">IF(LEN(TRIM(CLEAN($B:$B)))&gt;0,TRIM(CLEAN($B:$B)),TRIM(CLEAN($A:$A)))</f>
        <v>T - Publishing Training Centre (PTC), The</v>
      </c>
    </row>
    <row r="4740" spans="1:5">
      <c r="A4740" s="50" t="s">
        <v>2309</v>
      </c>
      <c r="B4740" s="7" t="str">
        <f t="shared" si="74"/>
        <v>T - Scape Trust Ltd, The</v>
      </c>
      <c r="C4740" s="10" t="str">
        <f t="shared" si="75"/>
        <v>T - Scape Trust Ltd, The</v>
      </c>
      <c r="E4740"/>
    </row>
    <row r="4741" spans="1:5">
      <c r="A4741" s="9" t="s">
        <v>1524</v>
      </c>
      <c r="B4741" s="7" t="str">
        <f t="shared" si="74"/>
        <v>T - Scotsman Hotel, The</v>
      </c>
      <c r="C4741" s="10" t="str">
        <f t="shared" si="75"/>
        <v>T - Scotsman Hotel, The</v>
      </c>
      <c r="E4741"/>
    </row>
    <row r="4742" spans="1:5">
      <c r="A4742" s="9" t="s">
        <v>2027</v>
      </c>
      <c r="B4742" s="7" t="str">
        <f t="shared" si="74"/>
        <v>T - Scottish Association for marine Science, The</v>
      </c>
      <c r="C4742" s="10" t="str">
        <f t="shared" si="75"/>
        <v>T - Scottish Association for marine Science, The</v>
      </c>
      <c r="E4742"/>
    </row>
    <row r="4743" spans="1:5">
      <c r="A4743" s="9" t="s">
        <v>6203</v>
      </c>
      <c r="B4743" s="7" t="str">
        <f t="shared" si="74"/>
        <v>T - Scottish Council for Voluntary Organisations (SC, The</v>
      </c>
      <c r="C4743" s="10" t="str">
        <f t="shared" si="75"/>
        <v>T - Scottish Council for Voluntary Organisations (SC, The</v>
      </c>
      <c r="E4743"/>
    </row>
    <row r="4744" spans="1:5">
      <c r="A4744" s="48" t="s">
        <v>5967</v>
      </c>
      <c r="B4744" s="7" t="str">
        <f t="shared" si="74"/>
        <v>T - Scottish Parliament, The</v>
      </c>
      <c r="C4744" s="10" t="str">
        <f t="shared" si="75"/>
        <v>T - Scottish Parliament, The</v>
      </c>
      <c r="E4744"/>
    </row>
    <row r="4745" spans="1:5">
      <c r="A4745" s="48" t="s">
        <v>1792</v>
      </c>
      <c r="B4745" s="7" t="str">
        <f t="shared" si="74"/>
        <v>T - Scottish Tourism Alliance, The</v>
      </c>
      <c r="C4745" s="10" t="str">
        <f t="shared" si="75"/>
        <v>T - Scottish Tourism Alliance, The</v>
      </c>
      <c r="E4745"/>
    </row>
    <row r="4746" spans="1:5">
      <c r="A4746" s="9" t="s">
        <v>1045</v>
      </c>
      <c r="B4746" s="7" t="str">
        <f t="shared" si="74"/>
        <v>T - Scottish Toutism Alliance, The</v>
      </c>
      <c r="C4746" s="10" t="str">
        <f t="shared" si="75"/>
        <v>T - Scottish Toutism Alliance, The</v>
      </c>
      <c r="E4746"/>
    </row>
    <row r="4747" spans="1:5">
      <c r="A4747" s="9" t="s">
        <v>640</v>
      </c>
      <c r="B4747" s="7" t="str">
        <f t="shared" si="74"/>
        <v>T - Skinny, The</v>
      </c>
      <c r="C4747" s="10" t="str">
        <f t="shared" si="75"/>
        <v>T - Skinny, The</v>
      </c>
      <c r="E4747"/>
    </row>
    <row r="4748" spans="1:5">
      <c r="A4748" s="9" t="s">
        <v>6234</v>
      </c>
      <c r="B4748" s="7" t="str">
        <f t="shared" si="74"/>
        <v>T - Stationery Office Limited, The</v>
      </c>
      <c r="C4748" s="10" t="str">
        <f t="shared" si="75"/>
        <v>T - Stationery Office Limited, The</v>
      </c>
      <c r="E4748"/>
    </row>
    <row r="4749" spans="1:5">
      <c r="A4749" s="48" t="s">
        <v>2525</v>
      </c>
      <c r="B4749" s="7" t="str">
        <f t="shared" ref="B4749:B4761" si="76">CONCATENATE(TRIM(CLEAN(SUBSTITUTE($A:$A, "T - The ", "T - "))), ", The")</f>
        <v>T - Stationery Office Ltd, The</v>
      </c>
      <c r="C4749" s="10" t="str">
        <f t="shared" si="75"/>
        <v>T - Stationery Office Ltd, The</v>
      </c>
      <c r="E4749"/>
    </row>
    <row r="4750" spans="1:5">
      <c r="A4750" s="9" t="s">
        <v>17713</v>
      </c>
      <c r="B4750" s="7" t="str">
        <f t="shared" si="76"/>
        <v>T - Stirling Highland Hotel (The Hotel Collection), The</v>
      </c>
      <c r="C4750" s="10" t="str">
        <f t="shared" si="75"/>
        <v>T - Stirling Highland Hotel (The Hotel Collection), The</v>
      </c>
    </row>
    <row r="4751" spans="1:5">
      <c r="A4751" s="50" t="s">
        <v>17373</v>
      </c>
      <c r="B4751" s="7" t="s">
        <v>17717</v>
      </c>
      <c r="C4751" s="10" t="str">
        <f t="shared" si="75"/>
        <v>T - Stove Network Ltd, The</v>
      </c>
    </row>
    <row r="4752" spans="1:5">
      <c r="A4752" s="50" t="s">
        <v>6272</v>
      </c>
      <c r="B4752" s="7" t="str">
        <f t="shared" si="76"/>
        <v>T - Stove Network Ltd, The</v>
      </c>
      <c r="C4752" s="10" t="str">
        <f t="shared" si="75"/>
        <v>T - Stove Network Ltd, The</v>
      </c>
      <c r="E4752"/>
    </row>
    <row r="4753" spans="1:5">
      <c r="A4753" s="48" t="s">
        <v>1022</v>
      </c>
      <c r="B4753" s="7" t="str">
        <f t="shared" si="76"/>
        <v>T - Theatre Trust, The</v>
      </c>
      <c r="C4753" s="10" t="str">
        <f t="shared" si="75"/>
        <v>T - Theatre Trust, The</v>
      </c>
      <c r="E4753"/>
    </row>
    <row r="4754" spans="1:5">
      <c r="A4754" s="9" t="s">
        <v>17458</v>
      </c>
      <c r="B4754" s="7" t="str">
        <f t="shared" si="76"/>
        <v>T - Too Much Fun Club, The</v>
      </c>
      <c r="C4754" s="10" t="str">
        <f t="shared" si="75"/>
        <v>T - Too Much Fun Club, The</v>
      </c>
    </row>
    <row r="4755" spans="1:5">
      <c r="A4755" s="50" t="s">
        <v>16764</v>
      </c>
      <c r="B4755" s="7" t="str">
        <f t="shared" si="76"/>
        <v>T - Touring Network (business name of PAN), The</v>
      </c>
      <c r="C4755" s="10" t="str">
        <f t="shared" si="75"/>
        <v>T - Touring Network (business name of PAN), The</v>
      </c>
    </row>
    <row r="4756" spans="1:5">
      <c r="A4756" s="50" t="s">
        <v>16992</v>
      </c>
      <c r="B4756" s="7" t="str">
        <f t="shared" si="76"/>
        <v>T - Trades Hall of Glasgow, The</v>
      </c>
      <c r="C4756" s="10" t="str">
        <f t="shared" si="75"/>
        <v>T - Trades Hall of Glasgow, The</v>
      </c>
    </row>
    <row r="4757" spans="1:5">
      <c r="A4757" s="50" t="s">
        <v>6236</v>
      </c>
      <c r="B4757" s="7" t="str">
        <f t="shared" si="76"/>
        <v>T - University Of Abertay Dundee, The</v>
      </c>
      <c r="C4757" s="10" t="str">
        <f t="shared" si="75"/>
        <v>T - University Of Abertay Dundee, The</v>
      </c>
      <c r="E4757"/>
    </row>
    <row r="4758" spans="1:5">
      <c r="A4758" s="48" t="s">
        <v>6868</v>
      </c>
      <c r="B4758" s="7" t="str">
        <f t="shared" si="76"/>
        <v>T - Village Storytelling Centre, The</v>
      </c>
      <c r="C4758" s="10" t="str">
        <f t="shared" si="75"/>
        <v>T - Village Storytelling Centre, The</v>
      </c>
      <c r="E4758"/>
    </row>
    <row r="4759" spans="1:5">
      <c r="A4759" s="48" t="s">
        <v>16883</v>
      </c>
      <c r="B4759" s="7" t="str">
        <f t="shared" si="76"/>
        <v>T - Western Isles Hotel, The</v>
      </c>
      <c r="C4759" s="10" t="str">
        <f t="shared" si="75"/>
        <v>T - Western Isles Hotel, The</v>
      </c>
    </row>
    <row r="4760" spans="1:5">
      <c r="A4760" s="50" t="s">
        <v>16839</v>
      </c>
      <c r="B4760" s="7" t="str">
        <f t="shared" si="76"/>
        <v>T - White Paper Conference Company, The</v>
      </c>
      <c r="C4760" s="10" t="str">
        <f t="shared" si="75"/>
        <v>T - White Paper Conference Company, The</v>
      </c>
    </row>
    <row r="4761" spans="1:5">
      <c r="A4761" s="50" t="s">
        <v>1573</v>
      </c>
      <c r="B4761" s="7" t="str">
        <f t="shared" si="76"/>
        <v>T - Wire, The</v>
      </c>
      <c r="C4761" s="10" t="str">
        <f t="shared" si="75"/>
        <v>T - Wire, The</v>
      </c>
      <c r="E4761"/>
    </row>
    <row r="4762" spans="1:5">
      <c r="A4762" s="9" t="s">
        <v>2499</v>
      </c>
      <c r="C4762" s="10" t="str">
        <f t="shared" si="75"/>
        <v>T - Think Different Events Ltd</v>
      </c>
      <c r="E4762"/>
    </row>
    <row r="4763" spans="1:5">
      <c r="A4763" s="9" t="s">
        <v>729</v>
      </c>
      <c r="C4763" s="10" t="str">
        <f t="shared" si="75"/>
        <v>T - Think Publishing Ltd</v>
      </c>
      <c r="E4763"/>
    </row>
    <row r="4764" spans="1:5">
      <c r="A4764" s="9" t="s">
        <v>943</v>
      </c>
      <c r="C4764" s="10" t="str">
        <f t="shared" si="75"/>
        <v>T - Thistle Films Limited</v>
      </c>
      <c r="E4764"/>
    </row>
    <row r="4765" spans="1:5">
      <c r="A4765" s="9" t="s">
        <v>17047</v>
      </c>
      <c r="C4765" s="10" t="str">
        <f t="shared" si="75"/>
        <v>T - Thomas Whittle</v>
      </c>
    </row>
    <row r="4766" spans="1:5">
      <c r="A4766" s="50" t="s">
        <v>2719</v>
      </c>
      <c r="C4766" s="10" t="str">
        <f t="shared" si="75"/>
        <v>T - Tidelines Book Festival</v>
      </c>
      <c r="E4766"/>
    </row>
    <row r="4767" spans="1:5">
      <c r="A4767" s="9" t="s">
        <v>17048</v>
      </c>
      <c r="C4767" s="10" t="str">
        <f t="shared" si="75"/>
        <v>T - Tiffany Boyle</v>
      </c>
    </row>
    <row r="4768" spans="1:5">
      <c r="A4768" s="50" t="s">
        <v>1218</v>
      </c>
      <c r="C4768" s="10" t="str">
        <f t="shared" si="75"/>
        <v>T - TIGA Account</v>
      </c>
      <c r="E4768"/>
    </row>
    <row r="4769" spans="1:5">
      <c r="A4769" s="9" t="s">
        <v>1529</v>
      </c>
      <c r="C4769" s="10" t="str">
        <f t="shared" si="75"/>
        <v>T - Tiger Games Ltd</v>
      </c>
      <c r="E4769"/>
    </row>
    <row r="4770" spans="1:5">
      <c r="A4770" s="9" t="s">
        <v>6995</v>
      </c>
      <c r="C4770" s="10" t="str">
        <f t="shared" si="75"/>
        <v>T - Tim Wheeler Arts</v>
      </c>
      <c r="E4770"/>
    </row>
    <row r="4771" spans="1:5">
      <c r="A4771" s="48" t="s">
        <v>2626</v>
      </c>
      <c r="C4771" s="10" t="str">
        <f t="shared" si="75"/>
        <v>T - Time &amp; Tide</v>
      </c>
      <c r="E4771"/>
    </row>
    <row r="4772" spans="1:5">
      <c r="A4772" s="9" t="s">
        <v>17024</v>
      </c>
      <c r="C4772" s="10" t="str">
        <f t="shared" si="75"/>
        <v>T - Timespan</v>
      </c>
    </row>
    <row r="4773" spans="1:5">
      <c r="A4773" s="50" t="s">
        <v>589</v>
      </c>
      <c r="C4773" s="10" t="str">
        <f t="shared" si="75"/>
        <v>T - TNS UK Ltd</v>
      </c>
      <c r="E4773"/>
    </row>
    <row r="4774" spans="1:5">
      <c r="A4774" s="9" t="s">
        <v>17022</v>
      </c>
      <c r="C4774" s="10" t="str">
        <f t="shared" si="75"/>
        <v>T - Tom Nolan</v>
      </c>
    </row>
    <row r="4775" spans="1:5">
      <c r="A4775" s="50" t="s">
        <v>1425</v>
      </c>
      <c r="C4775" s="10" t="str">
        <f t="shared" si="75"/>
        <v>T - Tom Pow</v>
      </c>
      <c r="E4775"/>
    </row>
    <row r="4776" spans="1:5">
      <c r="A4776" s="9" t="s">
        <v>17394</v>
      </c>
      <c r="C4776" s="10" t="str">
        <f t="shared" si="75"/>
        <v>T - Tommy's Honor Productions Ltd</v>
      </c>
    </row>
    <row r="4777" spans="1:5">
      <c r="A4777" s="50" t="s">
        <v>6158</v>
      </c>
      <c r="C4777" s="10" t="str">
        <f t="shared" si="75"/>
        <v>T - Tony Panayiotou</v>
      </c>
      <c r="E4777"/>
    </row>
    <row r="4778" spans="1:5">
      <c r="A4778" s="48" t="s">
        <v>6192</v>
      </c>
      <c r="C4778" s="10" t="str">
        <f t="shared" si="75"/>
        <v>T - Torsten Lauschmann</v>
      </c>
      <c r="E4778"/>
    </row>
    <row r="4779" spans="1:5">
      <c r="A4779" s="48" t="s">
        <v>5816</v>
      </c>
      <c r="C4779" s="10" t="str">
        <f t="shared" si="75"/>
        <v>T - Total Gas &amp; Power Ltd</v>
      </c>
      <c r="E4779"/>
    </row>
    <row r="4780" spans="1:5">
      <c r="A4780" s="9" t="s">
        <v>1135</v>
      </c>
      <c r="C4780" s="10" t="str">
        <f t="shared" si="75"/>
        <v>T - Touring Exhibitions Group</v>
      </c>
      <c r="E4780"/>
    </row>
    <row r="4781" spans="1:5">
      <c r="A4781" s="9" t="s">
        <v>6546</v>
      </c>
      <c r="C4781" s="10" t="str">
        <f t="shared" si="75"/>
        <v>T - Tracey Smith</v>
      </c>
      <c r="E4781"/>
    </row>
    <row r="4782" spans="1:5">
      <c r="A4782" s="48" t="s">
        <v>730</v>
      </c>
      <c r="C4782" s="10" t="str">
        <f t="shared" si="75"/>
        <v>T - Traffic Control Group</v>
      </c>
      <c r="E4782"/>
    </row>
    <row r="4783" spans="1:5">
      <c r="A4783" s="9" t="s">
        <v>6445</v>
      </c>
      <c r="C4783" s="10" t="str">
        <f t="shared" si="75"/>
        <v>T - Transport Scotland</v>
      </c>
      <c r="E4783"/>
    </row>
    <row r="4784" spans="1:5">
      <c r="A4784" s="48" t="s">
        <v>6069</v>
      </c>
      <c r="C4784" s="10" t="str">
        <f t="shared" si="75"/>
        <v>T - Treehouse Print Solutions</v>
      </c>
      <c r="E4784"/>
    </row>
    <row r="4785" spans="1:5">
      <c r="A4785" s="48" t="s">
        <v>1808</v>
      </c>
      <c r="C4785" s="10" t="str">
        <f t="shared" si="75"/>
        <v>T - Trigger Stuff Ltd</v>
      </c>
      <c r="E4785"/>
    </row>
    <row r="4786" spans="1:5">
      <c r="A4786" s="9" t="s">
        <v>16768</v>
      </c>
      <c r="C4786" s="10" t="str">
        <f t="shared" si="75"/>
        <v>T - Trinity Domestic Applicances</v>
      </c>
    </row>
    <row r="4787" spans="1:5">
      <c r="A4787" s="50" t="s">
        <v>590</v>
      </c>
      <c r="C4787" s="10" t="str">
        <f t="shared" si="75"/>
        <v>T - Trinity Mirror Publishing Ltd</v>
      </c>
      <c r="E4787"/>
    </row>
    <row r="4788" spans="1:5">
      <c r="A4788" s="9" t="s">
        <v>17096</v>
      </c>
      <c r="C4788" s="10" t="str">
        <f t="shared" si="75"/>
        <v>T - TS2 Productions</v>
      </c>
    </row>
    <row r="4789" spans="1:5">
      <c r="A4789" s="50" t="s">
        <v>2382</v>
      </c>
      <c r="C4789" s="10" t="str">
        <f t="shared" si="75"/>
        <v>T - Twentieth Century Fox Film Corporation</v>
      </c>
      <c r="E4789"/>
    </row>
    <row r="4790" spans="1:5">
      <c r="A4790" s="9" t="s">
        <v>1673</v>
      </c>
      <c r="C4790" s="10" t="str">
        <f t="shared" si="75"/>
        <v>T - Typemaker Limited</v>
      </c>
      <c r="E4790"/>
    </row>
    <row r="4791" spans="1:5">
      <c r="A4791" s="9" t="s">
        <v>6204</v>
      </c>
      <c r="C4791" s="10" t="str">
        <f t="shared" si="75"/>
        <v>T - UK Theatre Association</v>
      </c>
      <c r="E4791"/>
    </row>
    <row r="4792" spans="1:5">
      <c r="A4792" s="48" t="s">
        <v>6579</v>
      </c>
      <c r="C4792" s="10" t="str">
        <f t="shared" si="75"/>
        <v>T - Universal Comedy</v>
      </c>
      <c r="E4792"/>
    </row>
    <row r="4793" spans="1:5">
      <c r="A4793" s="48" t="s">
        <v>6154</v>
      </c>
      <c r="C4793" s="10" t="str">
        <f t="shared" si="75"/>
        <v>T - University of Dundee</v>
      </c>
      <c r="E4793"/>
    </row>
    <row r="4794" spans="1:5">
      <c r="A4794" s="48" t="s">
        <v>1546</v>
      </c>
      <c r="C4794" s="10" t="str">
        <f t="shared" si="75"/>
        <v>T - University Of Edinburgh</v>
      </c>
      <c r="E4794"/>
    </row>
    <row r="4795" spans="1:5">
      <c r="A4795" s="9" t="s">
        <v>1426</v>
      </c>
      <c r="C4795" s="10" t="str">
        <f t="shared" si="75"/>
        <v>T - University of Glasgow</v>
      </c>
      <c r="E4795"/>
    </row>
    <row r="4796" spans="1:5">
      <c r="A4796" s="9" t="s">
        <v>591</v>
      </c>
      <c r="C4796" s="10" t="str">
        <f t="shared" si="75"/>
        <v>T - University of St Andrews</v>
      </c>
      <c r="E4796"/>
    </row>
    <row r="4797" spans="1:5">
      <c r="A4797" s="9" t="s">
        <v>17662</v>
      </c>
      <c r="C4797" s="10" t="str">
        <f t="shared" si="75"/>
        <v>T - University of Stirling</v>
      </c>
    </row>
    <row r="4798" spans="1:5">
      <c r="A4798" s="50" t="s">
        <v>16933</v>
      </c>
      <c r="C4798" s="10" t="str">
        <f t="shared" si="75"/>
        <v>T - University of Stratchlyde</v>
      </c>
    </row>
    <row r="4799" spans="1:5">
      <c r="A4799" s="50" t="s">
        <v>2330</v>
      </c>
      <c r="C4799" s="10" t="str">
        <f t="shared" si="75"/>
        <v>T - University of the West of Scotland</v>
      </c>
      <c r="E4799"/>
    </row>
    <row r="4800" spans="1:5">
      <c r="A4800" s="9" t="s">
        <v>6262</v>
      </c>
      <c r="C4800" s="10" t="str">
        <f t="shared" si="75"/>
        <v>T - UOE Accommodation Ltd t/a Edinburgh First</v>
      </c>
      <c r="E4800"/>
    </row>
    <row r="4801" spans="1:5">
      <c r="A4801" s="48" t="s">
        <v>17564</v>
      </c>
      <c r="C4801" s="10" t="str">
        <f t="shared" si="75"/>
        <v>T - UOE Accommodation t/a Edinburgh First</v>
      </c>
    </row>
    <row r="4802" spans="1:5">
      <c r="A4802" s="50" t="s">
        <v>1434</v>
      </c>
      <c r="C4802" s="10" t="str">
        <f t="shared" si="75"/>
        <v>T - Up Helly AA Ltd</v>
      </c>
      <c r="E4802"/>
    </row>
    <row r="4803" spans="1:5">
      <c r="A4803" s="9" t="s">
        <v>5955</v>
      </c>
      <c r="C4803" s="10" t="str">
        <f t="shared" ref="C4803:C4864" si="77">IF(LEN(TRIM(CLEAN($B:$B)))&gt;0,TRIM(CLEAN($B:$B)),TRIM(CLEAN($A:$A)))</f>
        <v>T - UR Studio</v>
      </c>
      <c r="E4803"/>
    </row>
    <row r="4804" spans="1:5">
      <c r="A4804" s="48" t="s">
        <v>1345</v>
      </c>
      <c r="C4804" s="10" t="str">
        <f t="shared" si="77"/>
        <v>T - Urban Angel Cafe</v>
      </c>
      <c r="E4804"/>
    </row>
    <row r="4805" spans="1:5">
      <c r="A4805" s="9" t="s">
        <v>17065</v>
      </c>
      <c r="C4805" s="10" t="str">
        <f t="shared" si="77"/>
        <v>T - Val McDermid</v>
      </c>
    </row>
    <row r="4806" spans="1:5">
      <c r="A4806" s="50" t="s">
        <v>17565</v>
      </c>
      <c r="C4806" s="10" t="str">
        <f t="shared" si="77"/>
        <v>T - Valerie Reid</v>
      </c>
    </row>
    <row r="4807" spans="1:5">
      <c r="A4807" s="50" t="s">
        <v>6263</v>
      </c>
      <c r="C4807" s="10" t="str">
        <f t="shared" si="77"/>
        <v>T - Vanishing Point Theatre Company</v>
      </c>
      <c r="E4807"/>
    </row>
    <row r="4808" spans="1:5">
      <c r="A4808" s="48" t="s">
        <v>1547</v>
      </c>
      <c r="C4808" s="10" t="str">
        <f t="shared" si="77"/>
        <v>T - Venu Dhupa</v>
      </c>
      <c r="E4808"/>
    </row>
    <row r="4809" spans="1:5">
      <c r="A4809" s="9" t="s">
        <v>641</v>
      </c>
      <c r="C4809" s="10" t="str">
        <f t="shared" si="77"/>
        <v>T - Vic Galloway</v>
      </c>
      <c r="E4809"/>
    </row>
    <row r="4810" spans="1:5">
      <c r="A4810" s="9" t="s">
        <v>896</v>
      </c>
      <c r="C4810" s="10" t="str">
        <f t="shared" si="77"/>
        <v>T - Vicky Featherstone</v>
      </c>
      <c r="E4810"/>
    </row>
    <row r="4811" spans="1:5">
      <c r="A4811" s="9" t="s">
        <v>1395</v>
      </c>
      <c r="C4811" s="10" t="str">
        <f t="shared" si="77"/>
        <v>T - Vicky Rutherford-O'Leary</v>
      </c>
      <c r="E4811"/>
    </row>
    <row r="4812" spans="1:5">
      <c r="A4812" s="9" t="s">
        <v>2419</v>
      </c>
      <c r="C4812" s="10" t="str">
        <f t="shared" si="77"/>
        <v>T - Vin Cafe Elm Row Productions</v>
      </c>
      <c r="E4812"/>
    </row>
    <row r="4813" spans="1:5">
      <c r="A4813" s="9" t="s">
        <v>773</v>
      </c>
      <c r="C4813" s="10" t="str">
        <f t="shared" si="77"/>
        <v>T - Virgin Media</v>
      </c>
      <c r="E4813"/>
    </row>
    <row r="4814" spans="1:5">
      <c r="A4814" s="9" t="s">
        <v>17054</v>
      </c>
      <c r="C4814" s="10" t="str">
        <f t="shared" si="77"/>
        <v>T - Virginia Hutchison</v>
      </c>
    </row>
    <row r="4815" spans="1:5">
      <c r="A4815" s="50" t="s">
        <v>774</v>
      </c>
      <c r="C4815" s="10" t="str">
        <f t="shared" si="77"/>
        <v>T - Vision Events (UK) Ltd</v>
      </c>
      <c r="E4815"/>
    </row>
    <row r="4816" spans="1:5">
      <c r="A4816" s="9" t="s">
        <v>986</v>
      </c>
      <c r="C4816" s="10" t="str">
        <f t="shared" si="77"/>
        <v>T - Vision Sign &amp; Digital Ltd</v>
      </c>
      <c r="E4816"/>
    </row>
    <row r="4817" spans="1:5">
      <c r="A4817" s="9" t="s">
        <v>1065</v>
      </c>
      <c r="C4817" s="10" t="str">
        <f t="shared" si="77"/>
        <v>T - Visit Scotland</v>
      </c>
      <c r="E4817"/>
    </row>
    <row r="4818" spans="1:5">
      <c r="A4818" s="9" t="s">
        <v>592</v>
      </c>
      <c r="B4818" s="7" t="s">
        <v>1065</v>
      </c>
      <c r="C4818" s="10" t="str">
        <f t="shared" si="77"/>
        <v>T - Visit Scotland</v>
      </c>
      <c r="E4818"/>
    </row>
    <row r="4819" spans="1:5">
      <c r="A4819" s="9" t="s">
        <v>2483</v>
      </c>
      <c r="C4819" s="10" t="str">
        <f t="shared" si="77"/>
        <v>T - Viviane M Hullin</v>
      </c>
      <c r="E4819"/>
    </row>
    <row r="4820" spans="1:5">
      <c r="A4820" s="9" t="s">
        <v>16960</v>
      </c>
      <c r="C4820" s="10" t="str">
        <f t="shared" si="77"/>
        <v>T - Vodafone Limited</v>
      </c>
    </row>
    <row r="4821" spans="1:5">
      <c r="A4821" s="50" t="s">
        <v>5996</v>
      </c>
      <c r="C4821" s="10" t="str">
        <f t="shared" si="77"/>
        <v>T - Voice Business</v>
      </c>
      <c r="E4821"/>
    </row>
    <row r="4822" spans="1:5">
      <c r="A4822" s="48" t="s">
        <v>1970</v>
      </c>
      <c r="C4822" s="10" t="str">
        <f t="shared" si="77"/>
        <v>T - VSC Plus Ltd</v>
      </c>
      <c r="E4822"/>
    </row>
    <row r="4823" spans="1:5">
      <c r="A4823" s="9" t="s">
        <v>6736</v>
      </c>
      <c r="C4823" s="10" t="str">
        <f t="shared" si="77"/>
        <v>T - War Productions Limited</v>
      </c>
      <c r="E4823"/>
    </row>
    <row r="4824" spans="1:5">
      <c r="A4824" s="48" t="s">
        <v>2068</v>
      </c>
      <c r="C4824" s="10" t="str">
        <f t="shared" si="77"/>
        <v>T - Warp Films</v>
      </c>
      <c r="E4824"/>
    </row>
    <row r="4825" spans="1:5">
      <c r="A4825" s="9" t="s">
        <v>5981</v>
      </c>
      <c r="C4825" s="10" t="str">
        <f t="shared" si="77"/>
        <v>T - WasteCare Ltd</v>
      </c>
      <c r="E4825"/>
    </row>
    <row r="4826" spans="1:5">
      <c r="A4826" s="48" t="s">
        <v>2364</v>
      </c>
      <c r="C4826" s="10" t="str">
        <f t="shared" si="77"/>
        <v>T - We Are Seahorse Ltd</v>
      </c>
      <c r="E4826"/>
    </row>
    <row r="4827" spans="1:5">
      <c r="A4827" s="9" t="s">
        <v>5817</v>
      </c>
      <c r="C4827" s="10" t="str">
        <f t="shared" si="77"/>
        <v>T - We Were Promised Jetpacks Touring</v>
      </c>
      <c r="E4827"/>
    </row>
    <row r="4828" spans="1:5">
      <c r="A4828" s="9" t="s">
        <v>6318</v>
      </c>
      <c r="C4828" s="10" t="str">
        <f t="shared" si="77"/>
        <v>T - Wellington Films Ltd</v>
      </c>
      <c r="E4828"/>
    </row>
    <row r="4829" spans="1:5">
      <c r="A4829" s="48" t="s">
        <v>2659</v>
      </c>
      <c r="C4829" s="10" t="str">
        <f t="shared" si="77"/>
        <v>T - Wellington Gallery (Kilmarnock) Ltd</v>
      </c>
      <c r="E4829"/>
    </row>
    <row r="4830" spans="1:5">
      <c r="A4830" s="9" t="s">
        <v>944</v>
      </c>
      <c r="C4830" s="10" t="str">
        <f t="shared" si="77"/>
        <v>T - Wendy Griffin</v>
      </c>
      <c r="E4830"/>
    </row>
    <row r="4831" spans="1:5">
      <c r="A4831" s="9" t="s">
        <v>2484</v>
      </c>
      <c r="C4831" s="10" t="str">
        <f t="shared" si="77"/>
        <v>T - Wendy Niblock</v>
      </c>
      <c r="E4831"/>
    </row>
    <row r="4832" spans="1:5">
      <c r="A4832" s="9" t="s">
        <v>16976</v>
      </c>
      <c r="C4832" s="10" t="str">
        <f t="shared" si="77"/>
        <v>T - West Lothian Council</v>
      </c>
    </row>
    <row r="4833" spans="1:5">
      <c r="A4833" s="50" t="s">
        <v>2118</v>
      </c>
      <c r="C4833" s="10" t="str">
        <f t="shared" si="77"/>
        <v>T - WEST PARK CENTRE</v>
      </c>
      <c r="E4833"/>
    </row>
    <row r="4834" spans="1:5">
      <c r="A4834" s="9" t="s">
        <v>17496</v>
      </c>
      <c r="C4834" s="10" t="str">
        <f t="shared" si="77"/>
        <v>T - WestEnd Blackbird Ltd</v>
      </c>
    </row>
    <row r="4835" spans="1:5">
      <c r="A4835" s="50" t="s">
        <v>731</v>
      </c>
      <c r="C4835" s="10" t="str">
        <f t="shared" si="77"/>
        <v>T - WESTMINSTER MEDIA FORUM</v>
      </c>
      <c r="E4835"/>
    </row>
    <row r="4836" spans="1:5">
      <c r="A4836" s="9" t="s">
        <v>1413</v>
      </c>
      <c r="C4836" s="10" t="str">
        <f t="shared" si="77"/>
        <v>T - Wezi Mhura</v>
      </c>
      <c r="E4836"/>
    </row>
    <row r="4837" spans="1:5">
      <c r="A4837" s="9" t="s">
        <v>17660</v>
      </c>
      <c r="C4837" s="10" t="str">
        <f t="shared" si="77"/>
        <v>T - WFTV</v>
      </c>
    </row>
    <row r="4838" spans="1:5">
      <c r="A4838" s="50" t="s">
        <v>6871</v>
      </c>
      <c r="C4838" s="10" t="str">
        <f t="shared" si="77"/>
        <v>T - Whale Arts Agency</v>
      </c>
      <c r="E4838"/>
    </row>
    <row r="4839" spans="1:5">
      <c r="A4839" s="48" t="s">
        <v>642</v>
      </c>
      <c r="C4839" s="10" t="str">
        <f t="shared" si="77"/>
        <v>T - Where The Monkey Sleeps</v>
      </c>
      <c r="E4839"/>
    </row>
    <row r="4840" spans="1:5">
      <c r="A4840" s="9" t="s">
        <v>1374</v>
      </c>
      <c r="C4840" s="10" t="str">
        <f t="shared" si="77"/>
        <v>T - Whiski Rooms</v>
      </c>
      <c r="E4840"/>
    </row>
    <row r="4841" spans="1:5">
      <c r="A4841" s="9" t="s">
        <v>16917</v>
      </c>
      <c r="B4841" s="7" t="s">
        <v>17475</v>
      </c>
      <c r="C4841" s="10" t="str">
        <f t="shared" si="77"/>
        <v>T - Wiggin LLP</v>
      </c>
    </row>
    <row r="4842" spans="1:5">
      <c r="A4842" s="50" t="s">
        <v>17475</v>
      </c>
      <c r="C4842" s="10" t="str">
        <f t="shared" si="77"/>
        <v>T - Wiggin LLP</v>
      </c>
    </row>
    <row r="4843" spans="1:5">
      <c r="A4843" s="50" t="s">
        <v>1090</v>
      </c>
      <c r="C4843" s="10" t="str">
        <f t="shared" si="77"/>
        <v>T - Wildcat One Ltd</v>
      </c>
      <c r="E4843"/>
    </row>
    <row r="4844" spans="1:5">
      <c r="A4844" s="9" t="s">
        <v>2371</v>
      </c>
      <c r="C4844" s="10" t="str">
        <f t="shared" si="77"/>
        <v>T - William Hunter Ltd</v>
      </c>
      <c r="E4844"/>
    </row>
    <row r="4845" spans="1:5">
      <c r="A4845" s="9" t="s">
        <v>661</v>
      </c>
      <c r="C4845" s="10" t="str">
        <f t="shared" si="77"/>
        <v>T - William Porteous &amp; Co. Ltd.</v>
      </c>
      <c r="E4845"/>
    </row>
    <row r="4846" spans="1:5">
      <c r="A4846" s="9" t="s">
        <v>6287</v>
      </c>
      <c r="C4846" s="10" t="str">
        <f t="shared" si="77"/>
        <v>T - Williams Lea Ltd</v>
      </c>
      <c r="E4846"/>
    </row>
    <row r="4847" spans="1:5">
      <c r="A4847" s="48" t="s">
        <v>2028</v>
      </c>
      <c r="C4847" s="10" t="str">
        <f t="shared" si="77"/>
        <v>T - Willow Tree Catering Ltd</v>
      </c>
      <c r="E4847"/>
    </row>
    <row r="4848" spans="1:5">
      <c r="A4848" s="9" t="s">
        <v>945</v>
      </c>
      <c r="C4848" s="10" t="str">
        <f t="shared" si="77"/>
        <v>T - Wilmington Publishing &amp; Information Ltd</v>
      </c>
      <c r="E4848"/>
    </row>
    <row r="4849" spans="1:5">
      <c r="A4849" s="9" t="s">
        <v>2716</v>
      </c>
      <c r="C4849" s="10" t="str">
        <f t="shared" si="77"/>
        <v>T - Wine and Dine</v>
      </c>
      <c r="E4849"/>
    </row>
    <row r="4850" spans="1:5">
      <c r="A4850" s="9" t="s">
        <v>17010</v>
      </c>
      <c r="C4850" s="10" t="str">
        <f t="shared" si="77"/>
        <v>T - Winifred Jamieson</v>
      </c>
    </row>
    <row r="4851" spans="1:5">
      <c r="A4851" s="50" t="s">
        <v>2294</v>
      </c>
      <c r="C4851" s="10" t="str">
        <f t="shared" si="77"/>
        <v>T - Words &amp; Actions</v>
      </c>
      <c r="E4851"/>
    </row>
    <row r="4852" spans="1:5">
      <c r="A4852" s="9" t="s">
        <v>2031</v>
      </c>
      <c r="C4852" s="10" t="str">
        <f t="shared" si="77"/>
        <v>T - World Peace Prayer Society</v>
      </c>
      <c r="E4852"/>
    </row>
    <row r="4853" spans="1:5">
      <c r="A4853" s="9" t="s">
        <v>6279</v>
      </c>
      <c r="C4853" s="10" t="str">
        <f t="shared" si="77"/>
        <v>T - Writer Pictures Ltd</v>
      </c>
      <c r="E4853"/>
    </row>
    <row r="4854" spans="1:5">
      <c r="A4854" s="48" t="s">
        <v>1534</v>
      </c>
      <c r="C4854" s="10" t="str">
        <f t="shared" si="77"/>
        <v>T - Wyvex Media Ltd</v>
      </c>
      <c r="E4854"/>
    </row>
    <row r="4855" spans="1:5">
      <c r="A4855" s="9" t="s">
        <v>5818</v>
      </c>
      <c r="C4855" s="10" t="str">
        <f t="shared" si="77"/>
        <v>T - XMA Ltd</v>
      </c>
      <c r="E4855"/>
    </row>
    <row r="4856" spans="1:5">
      <c r="A4856" s="9" t="s">
        <v>1248</v>
      </c>
      <c r="C4856" s="10" t="str">
        <f t="shared" si="77"/>
        <v>T - Young Films</v>
      </c>
      <c r="E4856"/>
    </row>
    <row r="4857" spans="1:5">
      <c r="A4857" s="9" t="s">
        <v>16894</v>
      </c>
      <c r="C4857" s="10" t="str">
        <f t="shared" si="77"/>
        <v>T - Young Scot</v>
      </c>
    </row>
    <row r="4858" spans="1:5">
      <c r="A4858" s="50" t="s">
        <v>6156</v>
      </c>
      <c r="C4858" s="10" t="str">
        <f t="shared" si="77"/>
        <v>T - Youth Theatre Arts Scotland</v>
      </c>
      <c r="E4858"/>
    </row>
    <row r="4859" spans="1:5">
      <c r="A4859" s="48" t="s">
        <v>6212</v>
      </c>
      <c r="C4859" s="10" t="str">
        <f t="shared" si="77"/>
        <v>T - Youthlink Scotland</v>
      </c>
      <c r="E4859"/>
    </row>
    <row r="4860" spans="1:5">
      <c r="A4860" s="48" t="s">
        <v>5942</v>
      </c>
      <c r="C4860" s="10" t="str">
        <f t="shared" si="77"/>
        <v>T - Yvonne Strain</v>
      </c>
      <c r="E4860"/>
    </row>
    <row r="4861" spans="1:5">
      <c r="A4861" s="48" t="s">
        <v>6159</v>
      </c>
      <c r="C4861" s="10" t="str">
        <f t="shared" si="77"/>
        <v>T - YWCA Scotland</v>
      </c>
      <c r="E4861"/>
    </row>
    <row r="4862" spans="1:5">
      <c r="A4862" s="48" t="s">
        <v>6443</v>
      </c>
      <c r="C4862" s="10" t="str">
        <f t="shared" si="77"/>
        <v>T - Zack Moir Music</v>
      </c>
      <c r="E4862"/>
    </row>
    <row r="4863" spans="1:5">
      <c r="A4863" s="48" t="s">
        <v>2029</v>
      </c>
      <c r="C4863" s="10" t="str">
        <f t="shared" si="77"/>
        <v>T - Zam Salim</v>
      </c>
      <c r="E4863"/>
    </row>
    <row r="4864" spans="1:5">
      <c r="A4864" s="9" t="s">
        <v>1046</v>
      </c>
      <c r="C4864" s="10" t="str">
        <f t="shared" si="77"/>
        <v>T - Zip Heaters (UK) Limited</v>
      </c>
      <c r="E4864"/>
    </row>
    <row r="4865" spans="1:1">
      <c r="A4865" s="9"/>
    </row>
  </sheetData>
  <autoFilter ref="A1:C4864"/>
  <sortState ref="A2:C2700">
    <sortCondition ref="C2690"/>
  </sortState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7109375" defaultRowHeight="13" x14ac:dyDescent="0"/>
  <sheetData>
    <row r="1" spans="1:1">
      <c r="A1" s="19" t="s">
        <v>2827</v>
      </c>
    </row>
    <row r="2" spans="1:1">
      <c r="A2" s="17" t="b">
        <f>1=1</f>
        <v>1</v>
      </c>
    </row>
    <row r="3" spans="1:1">
      <c r="A3" s="18" t="b">
        <f>1=0</f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workbookViewId="0">
      <selection activeCell="C32" sqref="C32"/>
    </sheetView>
  </sheetViews>
  <sheetFormatPr baseColWidth="10" defaultColWidth="8.7109375" defaultRowHeight="13" x14ac:dyDescent="0"/>
  <cols>
    <col min="1" max="1" width="47" bestFit="1" customWidth="1"/>
    <col min="2" max="2" width="63.42578125" bestFit="1" customWidth="1"/>
    <col min="3" max="3" width="18.28515625" bestFit="1" customWidth="1"/>
  </cols>
  <sheetData>
    <row r="1" spans="1:3">
      <c r="A1" s="51" t="s">
        <v>14</v>
      </c>
      <c r="B1" s="51" t="s">
        <v>2829</v>
      </c>
      <c r="C1" s="51" t="s">
        <v>17</v>
      </c>
    </row>
    <row r="2" spans="1:3">
      <c r="A2" s="53" t="s">
        <v>557</v>
      </c>
      <c r="B2" t="s">
        <v>2810</v>
      </c>
      <c r="C2" s="4">
        <v>175000</v>
      </c>
    </row>
    <row r="3" spans="1:3">
      <c r="A3" s="53" t="s">
        <v>558</v>
      </c>
      <c r="B3" t="s">
        <v>2798</v>
      </c>
      <c r="C3" s="4">
        <v>170577.47</v>
      </c>
    </row>
    <row r="4" spans="1:3">
      <c r="A4" s="53" t="s">
        <v>558</v>
      </c>
      <c r="B4" t="s">
        <v>2798</v>
      </c>
      <c r="C4" s="4">
        <v>58312.41</v>
      </c>
    </row>
    <row r="5" spans="1:3">
      <c r="A5" s="53" t="s">
        <v>558</v>
      </c>
      <c r="B5" t="s">
        <v>2798</v>
      </c>
      <c r="C5" s="4">
        <v>57775.44</v>
      </c>
    </row>
    <row r="6" spans="1:3">
      <c r="A6" s="53" t="s">
        <v>558</v>
      </c>
      <c r="B6" t="s">
        <v>2798</v>
      </c>
      <c r="C6" s="4">
        <v>57132.03</v>
      </c>
    </row>
    <row r="7" spans="1:3">
      <c r="A7" s="53" t="s">
        <v>558</v>
      </c>
      <c r="B7" t="s">
        <v>2798</v>
      </c>
      <c r="C7" s="4">
        <v>56665.55</v>
      </c>
    </row>
    <row r="8" spans="1:3">
      <c r="A8" s="53" t="s">
        <v>558</v>
      </c>
      <c r="B8" t="s">
        <v>2798</v>
      </c>
      <c r="C8" s="4">
        <v>56625.69</v>
      </c>
    </row>
    <row r="9" spans="1:3">
      <c r="A9" s="53" t="s">
        <v>558</v>
      </c>
      <c r="B9" t="s">
        <v>2798</v>
      </c>
      <c r="C9" s="4">
        <v>56400.68</v>
      </c>
    </row>
    <row r="10" spans="1:3">
      <c r="A10" s="53" t="s">
        <v>558</v>
      </c>
      <c r="B10" t="s">
        <v>2798</v>
      </c>
      <c r="C10" s="4">
        <v>55241.78</v>
      </c>
    </row>
    <row r="11" spans="1:3">
      <c r="A11" s="53" t="s">
        <v>558</v>
      </c>
      <c r="B11" t="s">
        <v>2798</v>
      </c>
      <c r="C11" s="4">
        <v>55240.77</v>
      </c>
    </row>
    <row r="12" spans="1:3">
      <c r="A12" s="53" t="s">
        <v>558</v>
      </c>
      <c r="B12" t="s">
        <v>2798</v>
      </c>
      <c r="C12" s="4">
        <v>53663.63</v>
      </c>
    </row>
    <row r="13" spans="1:3">
      <c r="A13" s="53" t="s">
        <v>558</v>
      </c>
      <c r="B13" t="s">
        <v>2798</v>
      </c>
      <c r="C13" s="4">
        <v>53610.64</v>
      </c>
    </row>
    <row r="14" spans="1:3">
      <c r="A14" s="53" t="s">
        <v>558</v>
      </c>
      <c r="B14" t="s">
        <v>2798</v>
      </c>
      <c r="C14" s="4">
        <v>53194.93</v>
      </c>
    </row>
    <row r="15" spans="1:3">
      <c r="A15" s="53" t="s">
        <v>2806</v>
      </c>
      <c r="B15" t="s">
        <v>17731</v>
      </c>
      <c r="C15" s="4">
        <v>332597.95</v>
      </c>
    </row>
    <row r="16" spans="1:3">
      <c r="A16" s="53" t="s">
        <v>2794</v>
      </c>
      <c r="B16" t="s">
        <v>2797</v>
      </c>
      <c r="C16" s="4">
        <v>174849.26</v>
      </c>
    </row>
    <row r="17" spans="1:3">
      <c r="A17" s="53" t="s">
        <v>2794</v>
      </c>
      <c r="B17" t="s">
        <v>2797</v>
      </c>
      <c r="C17" s="4">
        <v>138471.6</v>
      </c>
    </row>
    <row r="18" spans="1:3">
      <c r="A18" s="53" t="s">
        <v>2794</v>
      </c>
      <c r="B18" t="s">
        <v>2797</v>
      </c>
      <c r="C18" s="4">
        <v>138471.6</v>
      </c>
    </row>
    <row r="19" spans="1:3">
      <c r="A19" s="53" t="s">
        <v>2794</v>
      </c>
      <c r="B19" t="s">
        <v>2797</v>
      </c>
      <c r="C19" s="4">
        <v>138471.6</v>
      </c>
    </row>
    <row r="20" spans="1:3">
      <c r="A20" s="53" t="s">
        <v>2803</v>
      </c>
      <c r="B20" t="s">
        <v>17732</v>
      </c>
      <c r="C20" s="4">
        <v>45356</v>
      </c>
    </row>
    <row r="21" spans="1:3">
      <c r="A21" s="53" t="s">
        <v>17734</v>
      </c>
      <c r="B21" t="s">
        <v>2799</v>
      </c>
      <c r="C21" s="4">
        <v>89236.77</v>
      </c>
    </row>
    <row r="22" spans="1:3">
      <c r="A22" s="53" t="s">
        <v>17734</v>
      </c>
      <c r="B22" t="s">
        <v>2799</v>
      </c>
      <c r="C22" s="4">
        <v>88988.2</v>
      </c>
    </row>
    <row r="23" spans="1:3">
      <c r="A23" s="53" t="s">
        <v>17734</v>
      </c>
      <c r="B23" t="s">
        <v>2799</v>
      </c>
      <c r="C23" s="4">
        <v>88732.9</v>
      </c>
    </row>
    <row r="24" spans="1:3">
      <c r="A24" s="53" t="s">
        <v>17734</v>
      </c>
      <c r="B24" t="s">
        <v>2799</v>
      </c>
      <c r="C24" s="4">
        <v>88623.33</v>
      </c>
    </row>
    <row r="25" spans="1:3">
      <c r="A25" s="53" t="s">
        <v>17734</v>
      </c>
      <c r="B25" t="s">
        <v>2799</v>
      </c>
      <c r="C25" s="4">
        <v>87675.91</v>
      </c>
    </row>
    <row r="26" spans="1:3">
      <c r="A26" s="53" t="s">
        <v>17734</v>
      </c>
      <c r="B26" t="s">
        <v>2799</v>
      </c>
      <c r="C26" s="4">
        <v>86182.25</v>
      </c>
    </row>
    <row r="27" spans="1:3">
      <c r="A27" s="53" t="s">
        <v>17734</v>
      </c>
      <c r="B27" t="s">
        <v>2799</v>
      </c>
      <c r="C27" s="4">
        <v>85633.43</v>
      </c>
    </row>
    <row r="28" spans="1:3">
      <c r="A28" s="53" t="s">
        <v>17734</v>
      </c>
      <c r="B28" t="s">
        <v>2799</v>
      </c>
      <c r="C28" s="4">
        <v>84359.89</v>
      </c>
    </row>
    <row r="29" spans="1:3">
      <c r="A29" s="53" t="s">
        <v>17734</v>
      </c>
      <c r="B29" t="s">
        <v>2799</v>
      </c>
      <c r="C29" s="4">
        <v>83965.74</v>
      </c>
    </row>
    <row r="30" spans="1:3">
      <c r="A30" s="53" t="s">
        <v>17734</v>
      </c>
      <c r="B30" t="s">
        <v>2799</v>
      </c>
      <c r="C30" s="4">
        <v>83644.679999999993</v>
      </c>
    </row>
    <row r="31" spans="1:3">
      <c r="A31" s="53" t="s">
        <v>17734</v>
      </c>
      <c r="B31" t="s">
        <v>2799</v>
      </c>
      <c r="C31" s="4">
        <v>82134.13</v>
      </c>
    </row>
    <row r="32" spans="1:3">
      <c r="A32" s="53" t="s">
        <v>17734</v>
      </c>
      <c r="B32" t="s">
        <v>2799</v>
      </c>
      <c r="C32" s="4">
        <v>81758.55</v>
      </c>
    </row>
    <row r="33" spans="1:3">
      <c r="A33" s="53" t="s">
        <v>580</v>
      </c>
      <c r="B33" t="s">
        <v>2800</v>
      </c>
      <c r="C33" s="4">
        <v>30952.799999999999</v>
      </c>
    </row>
    <row r="34" spans="1:3">
      <c r="A34" s="53" t="s">
        <v>580</v>
      </c>
      <c r="B34" t="s">
        <v>2800</v>
      </c>
      <c r="C34" s="4">
        <v>30225.599999999999</v>
      </c>
    </row>
    <row r="35" spans="1:3">
      <c r="A35" s="53" t="s">
        <v>584</v>
      </c>
      <c r="B35" t="s">
        <v>2809</v>
      </c>
      <c r="C35" s="4">
        <v>26400</v>
      </c>
    </row>
    <row r="36" spans="1:3">
      <c r="A36" s="53" t="s">
        <v>1065</v>
      </c>
      <c r="B36" t="s">
        <v>7017</v>
      </c>
      <c r="C36" s="4">
        <v>41760</v>
      </c>
    </row>
  </sheetData>
  <autoFilter ref="A1:C1">
    <sortState ref="A2:C36">
      <sortCondition ref="A1"/>
    </sortState>
  </autoFilter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workbookViewId="0">
      <selection activeCell="B12" sqref="B12"/>
    </sheetView>
  </sheetViews>
  <sheetFormatPr baseColWidth="10" defaultColWidth="8.7109375" defaultRowHeight="13" x14ac:dyDescent="0"/>
  <cols>
    <col min="1" max="1" width="54.28515625" bestFit="1" customWidth="1"/>
    <col min="2" max="2" width="63.42578125" bestFit="1" customWidth="1"/>
    <col min="3" max="4" width="10" bestFit="1" customWidth="1"/>
    <col min="5" max="6" width="9" bestFit="1" customWidth="1"/>
    <col min="7" max="7" width="10" bestFit="1" customWidth="1"/>
    <col min="8" max="9" width="9" bestFit="1" customWidth="1"/>
    <col min="10" max="10" width="10" bestFit="1" customWidth="1"/>
    <col min="11" max="13" width="9" bestFit="1" customWidth="1"/>
    <col min="14" max="14" width="10" bestFit="1" customWidth="1"/>
    <col min="15" max="15" width="14.28515625" customWidth="1"/>
  </cols>
  <sheetData>
    <row r="1" spans="1:15">
      <c r="A1" s="51" t="s">
        <v>14</v>
      </c>
      <c r="B1" s="51" t="s">
        <v>2829</v>
      </c>
      <c r="C1" s="60" t="s">
        <v>2814</v>
      </c>
      <c r="D1" s="60" t="s">
        <v>2815</v>
      </c>
      <c r="E1" s="60" t="s">
        <v>2816</v>
      </c>
      <c r="F1" s="60" t="s">
        <v>2817</v>
      </c>
      <c r="G1" s="60" t="s">
        <v>2818</v>
      </c>
      <c r="H1" s="60" t="s">
        <v>2819</v>
      </c>
      <c r="I1" s="60" t="s">
        <v>2820</v>
      </c>
      <c r="J1" s="60" t="s">
        <v>2821</v>
      </c>
      <c r="K1" s="60" t="s">
        <v>2822</v>
      </c>
      <c r="L1" s="60" t="s">
        <v>2811</v>
      </c>
      <c r="M1" s="60" t="s">
        <v>2812</v>
      </c>
      <c r="N1" s="60" t="s">
        <v>2813</v>
      </c>
      <c r="O1" s="60" t="s">
        <v>16</v>
      </c>
    </row>
    <row r="2" spans="1:15">
      <c r="A2" s="59" t="s">
        <v>552</v>
      </c>
      <c r="B2" t="s">
        <v>7022</v>
      </c>
      <c r="C2" s="4">
        <v>2802.6</v>
      </c>
      <c r="D2" s="4">
        <v>2685.1</v>
      </c>
      <c r="E2" s="4"/>
      <c r="F2" s="4">
        <v>5547.3</v>
      </c>
      <c r="G2" s="4">
        <v>2564.8000000000002</v>
      </c>
      <c r="H2" s="4">
        <v>3012.4</v>
      </c>
      <c r="I2" s="4">
        <v>3029.9</v>
      </c>
      <c r="J2" s="4">
        <v>3456</v>
      </c>
      <c r="K2" s="4">
        <v>2340.5</v>
      </c>
      <c r="L2" s="4">
        <v>2784.2</v>
      </c>
      <c r="M2" s="4">
        <v>1058.7</v>
      </c>
      <c r="N2" s="4">
        <v>308.89999999999998</v>
      </c>
      <c r="O2" s="4">
        <v>29590.400000000005</v>
      </c>
    </row>
    <row r="3" spans="1:15">
      <c r="A3" s="59" t="s">
        <v>553</v>
      </c>
      <c r="B3" t="s">
        <v>7028</v>
      </c>
      <c r="C3" s="4">
        <v>2969.36</v>
      </c>
      <c r="D3" s="4">
        <v>2480.3000000000002</v>
      </c>
      <c r="E3" s="4"/>
      <c r="F3" s="4">
        <v>5627.43</v>
      </c>
      <c r="G3" s="4">
        <v>2569.14</v>
      </c>
      <c r="H3" s="4">
        <v>2635.81</v>
      </c>
      <c r="I3" s="4">
        <v>3409.89</v>
      </c>
      <c r="J3" s="4">
        <v>2762.52</v>
      </c>
      <c r="K3" s="4">
        <v>2880.31</v>
      </c>
      <c r="L3" s="4">
        <v>2956.16</v>
      </c>
      <c r="M3" s="4">
        <v>2888.86</v>
      </c>
      <c r="N3" s="4">
        <v>2791.7</v>
      </c>
      <c r="O3" s="4">
        <v>33971.480000000003</v>
      </c>
    </row>
    <row r="4" spans="1:15">
      <c r="A4" s="59" t="s">
        <v>557</v>
      </c>
      <c r="B4" t="s">
        <v>2810</v>
      </c>
      <c r="C4" s="4"/>
      <c r="D4" s="4"/>
      <c r="E4" s="4"/>
      <c r="F4" s="4"/>
      <c r="G4" s="4">
        <v>175000</v>
      </c>
      <c r="H4" s="4"/>
      <c r="I4" s="4"/>
      <c r="J4" s="4"/>
      <c r="K4" s="4"/>
      <c r="L4" s="4"/>
      <c r="M4" s="4"/>
      <c r="N4" s="4"/>
      <c r="O4" s="4">
        <v>175000</v>
      </c>
    </row>
    <row r="5" spans="1:15">
      <c r="A5" s="59" t="s">
        <v>558</v>
      </c>
      <c r="B5" t="s">
        <v>2798</v>
      </c>
      <c r="C5" s="4">
        <v>55241.78</v>
      </c>
      <c r="D5" s="4">
        <v>170577.47</v>
      </c>
      <c r="E5" s="4">
        <v>53194.93</v>
      </c>
      <c r="F5" s="4">
        <v>53610.64</v>
      </c>
      <c r="G5" s="4">
        <v>53663.63</v>
      </c>
      <c r="H5" s="4">
        <v>56400.68</v>
      </c>
      <c r="I5" s="4">
        <v>56665.55</v>
      </c>
      <c r="J5" s="4">
        <v>57775.44</v>
      </c>
      <c r="K5" s="4">
        <v>57132.03</v>
      </c>
      <c r="L5" s="4">
        <v>56625.69</v>
      </c>
      <c r="M5" s="4">
        <v>58312.41</v>
      </c>
      <c r="N5" s="4">
        <v>55240.77</v>
      </c>
      <c r="O5" s="4">
        <v>784441.02000000014</v>
      </c>
    </row>
    <row r="6" spans="1:15">
      <c r="A6" s="59" t="s">
        <v>559</v>
      </c>
      <c r="B6" t="s">
        <v>7023</v>
      </c>
      <c r="C6" s="4"/>
      <c r="D6" s="4">
        <v>22022</v>
      </c>
      <c r="E6" s="4"/>
      <c r="F6" s="4"/>
      <c r="G6" s="4"/>
      <c r="H6" s="4">
        <v>22022</v>
      </c>
      <c r="I6" s="4"/>
      <c r="J6" s="4"/>
      <c r="K6" s="4">
        <v>22024</v>
      </c>
      <c r="L6" s="4"/>
      <c r="M6" s="4"/>
      <c r="N6" s="4"/>
      <c r="O6" s="4">
        <v>66068</v>
      </c>
    </row>
    <row r="7" spans="1:15">
      <c r="A7" s="59" t="s">
        <v>2806</v>
      </c>
      <c r="B7" t="s">
        <v>17731</v>
      </c>
      <c r="C7" s="4">
        <v>332597.95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>
        <v>332597.95</v>
      </c>
    </row>
    <row r="8" spans="1:15">
      <c r="A8" s="59" t="s">
        <v>2807</v>
      </c>
      <c r="B8" t="s">
        <v>7027</v>
      </c>
      <c r="C8" s="4">
        <v>21237.35</v>
      </c>
      <c r="D8" s="4">
        <v>978.66</v>
      </c>
      <c r="E8" s="4"/>
      <c r="F8" s="4"/>
      <c r="G8" s="4"/>
      <c r="H8" s="4">
        <v>6543.5</v>
      </c>
      <c r="I8" s="4"/>
      <c r="J8" s="4">
        <v>1663.5</v>
      </c>
      <c r="K8" s="4"/>
      <c r="L8" s="4"/>
      <c r="M8" s="4"/>
      <c r="N8" s="4">
        <v>1533.64</v>
      </c>
      <c r="O8" s="4">
        <v>31956.649999999998</v>
      </c>
    </row>
    <row r="9" spans="1:15">
      <c r="A9" s="61" t="s">
        <v>562</v>
      </c>
      <c r="B9" t="s">
        <v>7025</v>
      </c>
      <c r="C9" s="4"/>
      <c r="D9" s="4"/>
      <c r="E9" s="4"/>
      <c r="F9" s="4"/>
      <c r="G9" s="4"/>
      <c r="H9" s="4"/>
      <c r="I9" s="4">
        <v>285.23</v>
      </c>
      <c r="J9" s="4"/>
      <c r="K9" s="4"/>
      <c r="L9" s="4"/>
      <c r="M9" s="4"/>
      <c r="N9" s="4"/>
      <c r="O9" s="4">
        <v>285.23</v>
      </c>
    </row>
    <row r="10" spans="1:15">
      <c r="A10" s="59" t="s">
        <v>562</v>
      </c>
      <c r="B10" t="s">
        <v>7026</v>
      </c>
      <c r="C10" s="4">
        <v>24025.599999999999</v>
      </c>
      <c r="D10" s="4"/>
      <c r="E10" s="4">
        <v>16597</v>
      </c>
      <c r="F10" s="4"/>
      <c r="G10" s="4"/>
      <c r="H10" s="4">
        <v>22500</v>
      </c>
      <c r="I10" s="4"/>
      <c r="J10" s="4"/>
      <c r="K10" s="4"/>
      <c r="L10" s="4"/>
      <c r="M10" s="4"/>
      <c r="N10" s="4"/>
      <c r="O10" s="4">
        <v>63122.6</v>
      </c>
    </row>
    <row r="11" spans="1:15">
      <c r="A11" s="59" t="s">
        <v>2794</v>
      </c>
      <c r="B11" t="s">
        <v>2797</v>
      </c>
      <c r="C11" s="4"/>
      <c r="D11" s="4">
        <v>138471.6</v>
      </c>
      <c r="E11" s="4"/>
      <c r="F11" s="4"/>
      <c r="G11" s="4">
        <v>138471.6</v>
      </c>
      <c r="H11" s="4"/>
      <c r="I11" s="4"/>
      <c r="J11" s="4">
        <v>138471.6</v>
      </c>
      <c r="K11" s="4"/>
      <c r="L11" s="4">
        <v>7102.84</v>
      </c>
      <c r="M11" s="4"/>
      <c r="N11" s="4">
        <v>174849.26</v>
      </c>
      <c r="O11" s="4">
        <v>597366.90000000014</v>
      </c>
    </row>
    <row r="12" spans="1:15">
      <c r="A12" s="59" t="s">
        <v>1662</v>
      </c>
      <c r="B12" t="s">
        <v>17721</v>
      </c>
      <c r="C12" s="4"/>
      <c r="D12" s="4"/>
      <c r="E12" s="4"/>
      <c r="F12" s="4"/>
      <c r="G12" s="4"/>
      <c r="H12" s="4">
        <v>7362</v>
      </c>
      <c r="I12" s="4"/>
      <c r="J12" s="4">
        <v>7362</v>
      </c>
      <c r="K12" s="4"/>
      <c r="L12" s="4">
        <v>9816</v>
      </c>
      <c r="M12" s="4"/>
      <c r="N12" s="4">
        <v>4460.17</v>
      </c>
      <c r="O12" s="4">
        <v>29000.17</v>
      </c>
    </row>
    <row r="13" spans="1:15">
      <c r="A13" s="59" t="s">
        <v>2803</v>
      </c>
      <c r="B13" t="s">
        <v>2832</v>
      </c>
      <c r="C13" s="4">
        <v>45356</v>
      </c>
      <c r="D13" s="4"/>
      <c r="E13" s="4"/>
      <c r="F13" s="4"/>
      <c r="G13" s="4"/>
      <c r="H13" s="4">
        <v>2334</v>
      </c>
      <c r="I13" s="4"/>
      <c r="J13" s="4"/>
      <c r="K13" s="4"/>
      <c r="L13" s="4"/>
      <c r="M13" s="4"/>
      <c r="N13" s="4"/>
      <c r="O13" s="4">
        <v>47690</v>
      </c>
    </row>
    <row r="14" spans="1:15">
      <c r="A14" s="59" t="s">
        <v>17733</v>
      </c>
      <c r="B14" t="s">
        <v>2836</v>
      </c>
      <c r="C14" s="4">
        <v>85633.43</v>
      </c>
      <c r="D14" s="4">
        <v>84359.89</v>
      </c>
      <c r="E14" s="4">
        <v>81758.55</v>
      </c>
      <c r="F14" s="4">
        <v>82134.13</v>
      </c>
      <c r="G14" s="4">
        <v>83644.679999999993</v>
      </c>
      <c r="H14" s="4">
        <v>86182.25</v>
      </c>
      <c r="I14" s="4">
        <v>88732.9</v>
      </c>
      <c r="J14" s="4">
        <v>88988.2</v>
      </c>
      <c r="K14" s="4">
        <v>88623.33</v>
      </c>
      <c r="L14" s="4">
        <v>87675.91</v>
      </c>
      <c r="M14" s="4">
        <v>89236.77</v>
      </c>
      <c r="N14" s="4">
        <v>83965.74</v>
      </c>
      <c r="O14" s="4">
        <v>1030935.7799999999</v>
      </c>
    </row>
    <row r="15" spans="1:15">
      <c r="A15" s="59" t="s">
        <v>1991</v>
      </c>
      <c r="B15" t="s">
        <v>17724</v>
      </c>
      <c r="C15" s="4"/>
      <c r="D15" s="4">
        <v>15000</v>
      </c>
      <c r="E15" s="4"/>
      <c r="F15" s="4"/>
      <c r="G15" s="4"/>
      <c r="H15" s="4">
        <v>10000</v>
      </c>
      <c r="I15" s="4"/>
      <c r="J15" s="4">
        <v>2500</v>
      </c>
      <c r="K15" s="4"/>
      <c r="L15" s="4"/>
      <c r="M15" s="4"/>
      <c r="N15" s="4"/>
      <c r="O15" s="4">
        <v>27500</v>
      </c>
    </row>
    <row r="16" spans="1:15">
      <c r="A16" s="59" t="s">
        <v>578</v>
      </c>
      <c r="B16" t="s">
        <v>7020</v>
      </c>
      <c r="C16" s="4"/>
      <c r="D16" s="4">
        <v>12000</v>
      </c>
      <c r="E16" s="4">
        <v>12000</v>
      </c>
      <c r="F16" s="4"/>
      <c r="G16" s="4">
        <v>6038.4</v>
      </c>
      <c r="H16" s="4"/>
      <c r="I16" s="4"/>
      <c r="J16" s="4">
        <v>11961.6</v>
      </c>
      <c r="K16" s="4"/>
      <c r="L16" s="4"/>
      <c r="M16" s="4"/>
      <c r="N16" s="4">
        <v>611.1</v>
      </c>
      <c r="O16" s="4">
        <v>42611.1</v>
      </c>
    </row>
    <row r="17" spans="1:15">
      <c r="A17" s="59" t="s">
        <v>580</v>
      </c>
      <c r="B17" t="s">
        <v>2800</v>
      </c>
      <c r="C17" s="4">
        <v>23883.599999999999</v>
      </c>
      <c r="D17" s="4"/>
      <c r="E17" s="4">
        <v>12000</v>
      </c>
      <c r="F17" s="4">
        <v>30952.799999999999</v>
      </c>
      <c r="G17" s="4">
        <v>30225.599999999999</v>
      </c>
      <c r="H17" s="4">
        <v>13320</v>
      </c>
      <c r="I17" s="4">
        <v>4320</v>
      </c>
      <c r="J17" s="4"/>
      <c r="K17" s="4">
        <v>2880</v>
      </c>
      <c r="L17" s="4">
        <v>818.4</v>
      </c>
      <c r="M17" s="4">
        <v>2400</v>
      </c>
      <c r="N17" s="4">
        <v>1380</v>
      </c>
      <c r="O17" s="4">
        <v>122180.4</v>
      </c>
    </row>
    <row r="18" spans="1:15">
      <c r="A18" s="59" t="s">
        <v>768</v>
      </c>
      <c r="B18" t="s">
        <v>7021</v>
      </c>
      <c r="C18" s="4">
        <v>4993.32</v>
      </c>
      <c r="D18" s="4">
        <v>1690.92</v>
      </c>
      <c r="E18" s="4">
        <v>6102.61</v>
      </c>
      <c r="F18" s="4">
        <v>4940.5200000000004</v>
      </c>
      <c r="G18" s="4">
        <v>1592.52</v>
      </c>
      <c r="H18" s="4">
        <v>5812.21</v>
      </c>
      <c r="I18" s="4">
        <v>4873.32</v>
      </c>
      <c r="J18" s="4">
        <v>1635.72</v>
      </c>
      <c r="K18" s="4">
        <v>6249.01</v>
      </c>
      <c r="L18" s="4">
        <v>5092.8999999999996</v>
      </c>
      <c r="M18" s="4">
        <v>1806.12</v>
      </c>
      <c r="N18" s="4">
        <v>5950.72</v>
      </c>
      <c r="O18" s="4">
        <v>50739.890000000007</v>
      </c>
    </row>
    <row r="19" spans="1:15">
      <c r="A19" s="59" t="s">
        <v>660</v>
      </c>
      <c r="B19" t="s">
        <v>17730</v>
      </c>
      <c r="C19" s="4">
        <v>1851.06</v>
      </c>
      <c r="D19" s="4">
        <v>3593.6099999999997</v>
      </c>
      <c r="E19" s="4">
        <v>1777.73</v>
      </c>
      <c r="F19" s="4">
        <v>1779.77</v>
      </c>
      <c r="G19" s="4">
        <v>1801.8799999999999</v>
      </c>
      <c r="H19" s="4">
        <v>1912.6799999999998</v>
      </c>
      <c r="I19" s="4">
        <v>1891.98</v>
      </c>
      <c r="J19" s="4">
        <v>1831.01</v>
      </c>
      <c r="K19" s="4">
        <v>1773.31</v>
      </c>
      <c r="L19" s="4">
        <v>1831.01</v>
      </c>
      <c r="M19" s="4">
        <v>1564.9</v>
      </c>
      <c r="N19" s="4">
        <v>3699.3599999999997</v>
      </c>
      <c r="O19" s="4">
        <v>25308.3</v>
      </c>
    </row>
    <row r="20" spans="1:15">
      <c r="A20" s="59" t="s">
        <v>584</v>
      </c>
      <c r="B20" t="s">
        <v>2809</v>
      </c>
      <c r="C20" s="4"/>
      <c r="D20" s="4">
        <v>1680</v>
      </c>
      <c r="E20" s="4">
        <v>6000</v>
      </c>
      <c r="F20" s="4"/>
      <c r="G20" s="4"/>
      <c r="H20" s="4">
        <v>5700</v>
      </c>
      <c r="I20" s="4"/>
      <c r="J20" s="4"/>
      <c r="K20" s="4"/>
      <c r="L20" s="4"/>
      <c r="M20" s="4">
        <v>26400</v>
      </c>
      <c r="N20" s="4"/>
      <c r="O20" s="4">
        <v>39780</v>
      </c>
    </row>
    <row r="21" spans="1:15">
      <c r="A21" s="59" t="s">
        <v>1134</v>
      </c>
      <c r="B21" t="s">
        <v>2798</v>
      </c>
      <c r="C21" s="4">
        <v>12938.35</v>
      </c>
      <c r="D21" s="4">
        <v>12955.52</v>
      </c>
      <c r="E21" s="4">
        <v>14215.52</v>
      </c>
      <c r="F21" s="4">
        <v>12736.11</v>
      </c>
      <c r="G21" s="4">
        <v>12538.56</v>
      </c>
      <c r="H21" s="4">
        <v>12901.09</v>
      </c>
      <c r="I21" s="4">
        <v>13139.19</v>
      </c>
      <c r="J21" s="4">
        <v>13358.52</v>
      </c>
      <c r="K21" s="4">
        <v>12674.49</v>
      </c>
      <c r="L21" s="4">
        <v>12674.49</v>
      </c>
      <c r="M21" s="4">
        <v>12674.49</v>
      </c>
      <c r="N21" s="4">
        <v>12674.49</v>
      </c>
      <c r="O21" s="4">
        <v>155480.82</v>
      </c>
    </row>
    <row r="22" spans="1:15">
      <c r="A22" s="59" t="s">
        <v>589</v>
      </c>
      <c r="B22" t="s">
        <v>7024</v>
      </c>
      <c r="C22" s="4"/>
      <c r="D22" s="4"/>
      <c r="E22" s="4"/>
      <c r="F22" s="4"/>
      <c r="G22" s="4"/>
      <c r="H22" s="4">
        <v>9960</v>
      </c>
      <c r="I22" s="4"/>
      <c r="J22" s="4"/>
      <c r="K22" s="4">
        <v>9960</v>
      </c>
      <c r="L22" s="4"/>
      <c r="M22" s="4"/>
      <c r="N22" s="4">
        <v>9960</v>
      </c>
      <c r="O22" s="4">
        <v>29880</v>
      </c>
    </row>
    <row r="23" spans="1:15">
      <c r="A23" s="59" t="s">
        <v>1065</v>
      </c>
      <c r="B23" t="s">
        <v>7017</v>
      </c>
      <c r="C23" s="4"/>
      <c r="D23" s="4"/>
      <c r="E23" s="4"/>
      <c r="F23" s="4">
        <v>41760</v>
      </c>
      <c r="G23" s="4"/>
      <c r="H23" s="4"/>
      <c r="I23" s="4"/>
      <c r="J23" s="4">
        <v>150</v>
      </c>
      <c r="K23" s="4"/>
      <c r="L23" s="4"/>
      <c r="M23" s="4"/>
      <c r="N23" s="4"/>
      <c r="O23" s="4">
        <v>41910</v>
      </c>
    </row>
  </sheetData>
  <autoFilter ref="A1:O1">
    <sortState ref="A2:O23">
      <sortCondition ref="A1"/>
    </sortState>
  </autoFilter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46"/>
  <sheetViews>
    <sheetView workbookViewId="0">
      <selection activeCell="E9" sqref="E9"/>
    </sheetView>
  </sheetViews>
  <sheetFormatPr baseColWidth="10" defaultColWidth="8.7109375" defaultRowHeight="13" x14ac:dyDescent="0"/>
  <cols>
    <col min="1" max="1" width="12" bestFit="1" customWidth="1"/>
    <col min="2" max="2" width="58.28515625" bestFit="1" customWidth="1"/>
    <col min="3" max="3" width="24.28515625" customWidth="1"/>
  </cols>
  <sheetData>
    <row r="1" spans="1:3">
      <c r="A1" s="51" t="s">
        <v>4</v>
      </c>
      <c r="B1" s="51" t="s">
        <v>14</v>
      </c>
      <c r="C1" s="51" t="s">
        <v>17</v>
      </c>
    </row>
    <row r="2" spans="1:3">
      <c r="A2" s="55">
        <v>42381</v>
      </c>
      <c r="B2" s="53" t="s">
        <v>17107</v>
      </c>
      <c r="C2" s="4">
        <v>73500</v>
      </c>
    </row>
    <row r="3" spans="1:3">
      <c r="A3" s="55">
        <v>42104</v>
      </c>
      <c r="B3" s="53" t="s">
        <v>6364</v>
      </c>
      <c r="C3" s="4">
        <v>83250</v>
      </c>
    </row>
    <row r="4" spans="1:3">
      <c r="A4" s="55">
        <v>42194</v>
      </c>
      <c r="B4" s="53" t="s">
        <v>6364</v>
      </c>
      <c r="C4" s="4">
        <v>83250</v>
      </c>
    </row>
    <row r="5" spans="1:3">
      <c r="A5" s="55">
        <v>42213</v>
      </c>
      <c r="B5" s="53" t="s">
        <v>6364</v>
      </c>
      <c r="C5" s="4">
        <v>80000</v>
      </c>
    </row>
    <row r="6" spans="1:3">
      <c r="A6" s="55">
        <v>42285</v>
      </c>
      <c r="B6" s="53" t="s">
        <v>6364</v>
      </c>
      <c r="C6" s="4">
        <v>83250</v>
      </c>
    </row>
    <row r="7" spans="1:3">
      <c r="A7" s="55">
        <v>42377</v>
      </c>
      <c r="B7" s="53" t="s">
        <v>6364</v>
      </c>
      <c r="C7" s="4">
        <v>83250</v>
      </c>
    </row>
    <row r="8" spans="1:3">
      <c r="A8" s="55">
        <v>42388</v>
      </c>
      <c r="B8" s="53" t="s">
        <v>6364</v>
      </c>
      <c r="C8" s="4">
        <v>80000</v>
      </c>
    </row>
    <row r="9" spans="1:3">
      <c r="A9" s="52">
        <v>42122</v>
      </c>
      <c r="B9" s="53" t="s">
        <v>16771</v>
      </c>
      <c r="C9" s="4">
        <v>59250</v>
      </c>
    </row>
    <row r="10" spans="1:3">
      <c r="A10" s="55">
        <v>42164</v>
      </c>
      <c r="B10" s="53" t="s">
        <v>17248</v>
      </c>
      <c r="C10" s="4">
        <v>93750</v>
      </c>
    </row>
    <row r="11" spans="1:3">
      <c r="A11" s="55">
        <v>42206</v>
      </c>
      <c r="B11" s="53" t="s">
        <v>17334</v>
      </c>
      <c r="C11" s="4">
        <v>52500</v>
      </c>
    </row>
    <row r="12" spans="1:3">
      <c r="A12" s="52">
        <v>42122</v>
      </c>
      <c r="B12" s="53" t="s">
        <v>17176</v>
      </c>
      <c r="C12" s="4">
        <v>33750</v>
      </c>
    </row>
    <row r="13" spans="1:3">
      <c r="A13" s="55">
        <v>42311</v>
      </c>
      <c r="B13" s="53" t="s">
        <v>17504</v>
      </c>
      <c r="C13" s="4">
        <v>45900</v>
      </c>
    </row>
    <row r="14" spans="1:3">
      <c r="A14" s="55">
        <v>42104</v>
      </c>
      <c r="B14" s="53" t="s">
        <v>6365</v>
      </c>
      <c r="C14" s="4">
        <v>115833</v>
      </c>
    </row>
    <row r="15" spans="1:3">
      <c r="A15" s="55">
        <v>42194</v>
      </c>
      <c r="B15" s="53" t="s">
        <v>6365</v>
      </c>
      <c r="C15" s="4">
        <v>115833</v>
      </c>
    </row>
    <row r="16" spans="1:3">
      <c r="A16" s="55">
        <v>42285</v>
      </c>
      <c r="B16" s="53" t="s">
        <v>6365</v>
      </c>
      <c r="C16" s="4">
        <v>100833</v>
      </c>
    </row>
    <row r="17" spans="1:3">
      <c r="A17" s="55">
        <v>42377</v>
      </c>
      <c r="B17" s="53" t="s">
        <v>6365</v>
      </c>
      <c r="C17" s="4">
        <v>100833</v>
      </c>
    </row>
    <row r="18" spans="1:3">
      <c r="A18" s="54">
        <v>42104</v>
      </c>
      <c r="B18" s="53" t="s">
        <v>6366</v>
      </c>
      <c r="C18" s="4">
        <v>150000</v>
      </c>
    </row>
    <row r="19" spans="1:3">
      <c r="A19" s="55">
        <v>42285</v>
      </c>
      <c r="B19" s="53" t="s">
        <v>6366</v>
      </c>
      <c r="C19" s="4">
        <v>50000</v>
      </c>
    </row>
    <row r="20" spans="1:3">
      <c r="A20" s="55">
        <v>42095</v>
      </c>
      <c r="B20" s="53" t="s">
        <v>17145</v>
      </c>
      <c r="C20" s="4">
        <v>56250</v>
      </c>
    </row>
    <row r="21" spans="1:3">
      <c r="A21" s="55">
        <v>42276</v>
      </c>
      <c r="B21" s="53" t="s">
        <v>17145</v>
      </c>
      <c r="C21" s="4">
        <v>56250</v>
      </c>
    </row>
    <row r="22" spans="1:3">
      <c r="A22" s="55">
        <v>42318</v>
      </c>
      <c r="B22" s="53" t="s">
        <v>17145</v>
      </c>
      <c r="C22" s="4">
        <v>30000</v>
      </c>
    </row>
    <row r="23" spans="1:3">
      <c r="A23" s="55">
        <v>42241</v>
      </c>
      <c r="B23" s="53" t="s">
        <v>17385</v>
      </c>
      <c r="C23" s="4">
        <v>44033</v>
      </c>
    </row>
    <row r="24" spans="1:3">
      <c r="A24" s="55">
        <v>42206</v>
      </c>
      <c r="B24" s="53" t="s">
        <v>17333</v>
      </c>
      <c r="C24" s="4">
        <v>37500</v>
      </c>
    </row>
    <row r="25" spans="1:3">
      <c r="A25" s="55">
        <v>42104</v>
      </c>
      <c r="B25" s="53" t="s">
        <v>6367</v>
      </c>
      <c r="C25" s="4">
        <v>67000</v>
      </c>
    </row>
    <row r="26" spans="1:3">
      <c r="A26" s="54">
        <v>42194</v>
      </c>
      <c r="B26" s="53" t="s">
        <v>6367</v>
      </c>
      <c r="C26" s="4">
        <v>67000</v>
      </c>
    </row>
    <row r="27" spans="1:3">
      <c r="A27" s="55">
        <v>42285</v>
      </c>
      <c r="B27" s="53" t="s">
        <v>6367</v>
      </c>
      <c r="C27" s="4">
        <v>68000</v>
      </c>
    </row>
    <row r="28" spans="1:3">
      <c r="A28" s="55">
        <v>42377</v>
      </c>
      <c r="B28" s="53" t="s">
        <v>6367</v>
      </c>
      <c r="C28" s="4">
        <v>68000</v>
      </c>
    </row>
    <row r="29" spans="1:3">
      <c r="A29" s="55">
        <v>42164</v>
      </c>
      <c r="B29" s="53" t="s">
        <v>17249</v>
      </c>
      <c r="C29" s="4">
        <v>97500</v>
      </c>
    </row>
    <row r="30" spans="1:3">
      <c r="A30" s="55">
        <v>42157</v>
      </c>
      <c r="B30" s="53" t="s">
        <v>17246</v>
      </c>
      <c r="C30" s="4">
        <v>50000</v>
      </c>
    </row>
    <row r="31" spans="1:3">
      <c r="A31" s="55">
        <v>42194</v>
      </c>
      <c r="B31" s="53" t="s">
        <v>17246</v>
      </c>
      <c r="C31" s="4">
        <v>50000</v>
      </c>
    </row>
    <row r="32" spans="1:3">
      <c r="A32" s="55">
        <v>42384</v>
      </c>
      <c r="B32" s="53" t="s">
        <v>17246</v>
      </c>
      <c r="C32" s="4">
        <v>50000</v>
      </c>
    </row>
    <row r="33" spans="1:3">
      <c r="A33" s="55">
        <v>42437</v>
      </c>
      <c r="B33" s="53" t="s">
        <v>17246</v>
      </c>
      <c r="C33" s="4">
        <v>50000</v>
      </c>
    </row>
    <row r="34" spans="1:3">
      <c r="A34" s="55">
        <v>42104</v>
      </c>
      <c r="B34" s="53" t="s">
        <v>6368</v>
      </c>
      <c r="C34" s="4">
        <v>37500</v>
      </c>
    </row>
    <row r="35" spans="1:3">
      <c r="A35" s="55">
        <v>42194</v>
      </c>
      <c r="B35" s="53" t="s">
        <v>6368</v>
      </c>
      <c r="C35" s="4">
        <v>37500</v>
      </c>
    </row>
    <row r="36" spans="1:3">
      <c r="A36" s="55">
        <v>42285</v>
      </c>
      <c r="B36" s="53" t="s">
        <v>6368</v>
      </c>
      <c r="C36" s="4">
        <v>37500</v>
      </c>
    </row>
    <row r="37" spans="1:3">
      <c r="A37" s="55">
        <v>42377</v>
      </c>
      <c r="B37" s="53" t="s">
        <v>6368</v>
      </c>
      <c r="C37" s="4">
        <v>37500</v>
      </c>
    </row>
    <row r="38" spans="1:3">
      <c r="A38" s="55">
        <v>42104</v>
      </c>
      <c r="B38" s="53" t="s">
        <v>6369</v>
      </c>
      <c r="C38" s="4">
        <v>34100</v>
      </c>
    </row>
    <row r="39" spans="1:3">
      <c r="A39" s="55">
        <v>42194</v>
      </c>
      <c r="B39" s="53" t="s">
        <v>6369</v>
      </c>
      <c r="C39" s="4">
        <v>38550</v>
      </c>
    </row>
    <row r="40" spans="1:3">
      <c r="A40" s="54">
        <v>42285</v>
      </c>
      <c r="B40" s="53" t="s">
        <v>6369</v>
      </c>
      <c r="C40" s="4">
        <v>45350</v>
      </c>
    </row>
    <row r="41" spans="1:3">
      <c r="A41" s="54">
        <v>42095</v>
      </c>
      <c r="B41" s="53" t="s">
        <v>17111</v>
      </c>
      <c r="C41" s="4">
        <v>37500</v>
      </c>
    </row>
    <row r="42" spans="1:3">
      <c r="A42" s="55">
        <v>42185</v>
      </c>
      <c r="B42" s="53" t="s">
        <v>17111</v>
      </c>
      <c r="C42" s="4">
        <v>114000</v>
      </c>
    </row>
    <row r="43" spans="1:3">
      <c r="A43" s="55">
        <v>42194</v>
      </c>
      <c r="B43" s="53" t="s">
        <v>17111</v>
      </c>
      <c r="C43" s="4">
        <v>37500</v>
      </c>
    </row>
    <row r="44" spans="1:3">
      <c r="A44" s="55">
        <v>42285</v>
      </c>
      <c r="B44" s="53" t="s">
        <v>17111</v>
      </c>
      <c r="C44" s="4">
        <v>37500</v>
      </c>
    </row>
    <row r="45" spans="1:3">
      <c r="A45" s="55">
        <v>42377</v>
      </c>
      <c r="B45" s="53" t="s">
        <v>17111</v>
      </c>
      <c r="C45" s="4">
        <v>37500</v>
      </c>
    </row>
    <row r="46" spans="1:3">
      <c r="A46" s="52">
        <v>42122</v>
      </c>
      <c r="B46" s="53" t="s">
        <v>16770</v>
      </c>
      <c r="C46" s="4">
        <v>62250</v>
      </c>
    </row>
    <row r="47" spans="1:3">
      <c r="A47" s="55">
        <v>42318</v>
      </c>
      <c r="B47" s="53" t="s">
        <v>17510</v>
      </c>
      <c r="C47" s="4">
        <v>26250</v>
      </c>
    </row>
    <row r="48" spans="1:3">
      <c r="A48" s="55">
        <v>42395</v>
      </c>
      <c r="B48" s="53" t="s">
        <v>17617</v>
      </c>
      <c r="C48" s="4">
        <v>45000</v>
      </c>
    </row>
    <row r="49" spans="1:3">
      <c r="A49" s="55">
        <v>42248</v>
      </c>
      <c r="B49" s="53" t="s">
        <v>17400</v>
      </c>
      <c r="C49" s="4">
        <v>51615</v>
      </c>
    </row>
    <row r="50" spans="1:3">
      <c r="A50" s="55">
        <v>42130</v>
      </c>
      <c r="B50" s="53" t="s">
        <v>16885</v>
      </c>
      <c r="C50" s="4">
        <v>37500</v>
      </c>
    </row>
    <row r="51" spans="1:3">
      <c r="A51" s="55">
        <v>42199</v>
      </c>
      <c r="B51" s="53" t="s">
        <v>16885</v>
      </c>
      <c r="C51" s="4">
        <v>30000</v>
      </c>
    </row>
    <row r="52" spans="1:3">
      <c r="A52" s="55">
        <v>42095</v>
      </c>
      <c r="B52" s="53" t="s">
        <v>17112</v>
      </c>
      <c r="C52" s="4">
        <v>53438</v>
      </c>
    </row>
    <row r="53" spans="1:3">
      <c r="A53" s="55">
        <v>42194</v>
      </c>
      <c r="B53" s="53" t="s">
        <v>17112</v>
      </c>
      <c r="C53" s="4">
        <v>53438</v>
      </c>
    </row>
    <row r="54" spans="1:3">
      <c r="A54" s="55">
        <v>42285</v>
      </c>
      <c r="B54" s="53" t="s">
        <v>17112</v>
      </c>
      <c r="C54" s="4">
        <v>53438</v>
      </c>
    </row>
    <row r="55" spans="1:3">
      <c r="A55" s="55">
        <v>42377</v>
      </c>
      <c r="B55" s="53" t="s">
        <v>17112</v>
      </c>
      <c r="C55" s="4">
        <v>53438</v>
      </c>
    </row>
    <row r="56" spans="1:3">
      <c r="A56" s="55">
        <v>42104</v>
      </c>
      <c r="B56" s="53" t="s">
        <v>6370</v>
      </c>
      <c r="C56" s="4">
        <v>50000</v>
      </c>
    </row>
    <row r="57" spans="1:3">
      <c r="A57" s="55">
        <v>42194</v>
      </c>
      <c r="B57" s="53" t="s">
        <v>6370</v>
      </c>
      <c r="C57" s="4">
        <v>40000</v>
      </c>
    </row>
    <row r="58" spans="1:3">
      <c r="A58" s="55">
        <v>42285</v>
      </c>
      <c r="B58" s="53" t="s">
        <v>6370</v>
      </c>
      <c r="C58" s="4">
        <v>76334</v>
      </c>
    </row>
    <row r="59" spans="1:3">
      <c r="A59" s="55">
        <v>42104</v>
      </c>
      <c r="B59" s="53" t="s">
        <v>6371</v>
      </c>
      <c r="C59" s="4">
        <v>210000</v>
      </c>
    </row>
    <row r="60" spans="1:3">
      <c r="A60" s="55">
        <v>42194</v>
      </c>
      <c r="B60" s="53" t="s">
        <v>6371</v>
      </c>
      <c r="C60" s="4">
        <v>152000</v>
      </c>
    </row>
    <row r="61" spans="1:3">
      <c r="A61" s="55">
        <v>42285</v>
      </c>
      <c r="B61" s="53" t="s">
        <v>6371</v>
      </c>
      <c r="C61" s="4">
        <v>152000</v>
      </c>
    </row>
    <row r="62" spans="1:3">
      <c r="A62" s="55">
        <v>42377</v>
      </c>
      <c r="B62" s="53" t="s">
        <v>6371</v>
      </c>
      <c r="C62" s="4">
        <v>152000</v>
      </c>
    </row>
    <row r="63" spans="1:3">
      <c r="A63" s="55">
        <v>42104</v>
      </c>
      <c r="B63" s="53" t="s">
        <v>6372</v>
      </c>
      <c r="C63" s="4">
        <v>630000</v>
      </c>
    </row>
    <row r="64" spans="1:3">
      <c r="A64" s="55">
        <v>42194</v>
      </c>
      <c r="B64" s="53" t="s">
        <v>6372</v>
      </c>
      <c r="C64" s="4">
        <v>150000</v>
      </c>
    </row>
    <row r="65" spans="1:3">
      <c r="A65" s="55">
        <v>42254</v>
      </c>
      <c r="B65" s="53" t="s">
        <v>6372</v>
      </c>
      <c r="C65" s="4">
        <v>48750</v>
      </c>
    </row>
    <row r="66" spans="1:3">
      <c r="A66" s="55">
        <v>42285</v>
      </c>
      <c r="B66" s="53" t="s">
        <v>6372</v>
      </c>
      <c r="C66" s="4">
        <v>144000</v>
      </c>
    </row>
    <row r="67" spans="1:3">
      <c r="A67" s="55">
        <v>42377</v>
      </c>
      <c r="B67" s="53" t="s">
        <v>6372</v>
      </c>
      <c r="C67" s="4">
        <v>143000</v>
      </c>
    </row>
    <row r="68" spans="1:3">
      <c r="A68" s="55">
        <v>42311</v>
      </c>
      <c r="B68" s="53" t="s">
        <v>17502</v>
      </c>
      <c r="C68" s="4">
        <v>30000</v>
      </c>
    </row>
    <row r="69" spans="1:3">
      <c r="A69" s="55">
        <v>42409</v>
      </c>
      <c r="B69" s="53" t="s">
        <v>17642</v>
      </c>
      <c r="C69" s="4">
        <v>46110</v>
      </c>
    </row>
    <row r="70" spans="1:3">
      <c r="A70" s="55">
        <v>42276</v>
      </c>
      <c r="B70" s="53" t="s">
        <v>17444</v>
      </c>
      <c r="C70" s="4">
        <v>59250</v>
      </c>
    </row>
    <row r="71" spans="1:3">
      <c r="A71" s="55">
        <v>42104</v>
      </c>
      <c r="B71" s="53" t="s">
        <v>6373</v>
      </c>
      <c r="C71" s="4">
        <v>277750</v>
      </c>
    </row>
    <row r="72" spans="1:3">
      <c r="A72" s="55">
        <v>42194</v>
      </c>
      <c r="B72" s="53" t="s">
        <v>6373</v>
      </c>
      <c r="C72" s="4">
        <v>277750</v>
      </c>
    </row>
    <row r="73" spans="1:3">
      <c r="A73" s="55">
        <v>42285</v>
      </c>
      <c r="B73" s="53" t="s">
        <v>6373</v>
      </c>
      <c r="C73" s="4">
        <v>277750</v>
      </c>
    </row>
    <row r="74" spans="1:3">
      <c r="A74" s="55">
        <v>42377</v>
      </c>
      <c r="B74" s="53" t="s">
        <v>6373</v>
      </c>
      <c r="C74" s="4">
        <v>277750</v>
      </c>
    </row>
    <row r="75" spans="1:3">
      <c r="A75" s="55">
        <v>42095</v>
      </c>
      <c r="B75" s="53" t="s">
        <v>17140</v>
      </c>
      <c r="C75" s="4">
        <v>38333</v>
      </c>
    </row>
    <row r="76" spans="1:3">
      <c r="A76" s="55">
        <v>42194</v>
      </c>
      <c r="B76" s="53" t="s">
        <v>17140</v>
      </c>
      <c r="C76" s="4">
        <v>38333</v>
      </c>
    </row>
    <row r="77" spans="1:3">
      <c r="A77" s="55">
        <v>42285</v>
      </c>
      <c r="B77" s="53" t="s">
        <v>17140</v>
      </c>
      <c r="C77" s="4">
        <v>38333</v>
      </c>
    </row>
    <row r="78" spans="1:3">
      <c r="A78" s="55">
        <v>42377</v>
      </c>
      <c r="B78" s="53" t="s">
        <v>17140</v>
      </c>
      <c r="C78" s="4">
        <v>38333</v>
      </c>
    </row>
    <row r="79" spans="1:3">
      <c r="A79" s="55">
        <v>42104</v>
      </c>
      <c r="B79" s="53" t="s">
        <v>16946</v>
      </c>
      <c r="C79" s="4">
        <v>40000</v>
      </c>
    </row>
    <row r="80" spans="1:3">
      <c r="A80" s="55">
        <v>42194</v>
      </c>
      <c r="B80" s="53" t="s">
        <v>16946</v>
      </c>
      <c r="C80" s="4">
        <v>40000</v>
      </c>
    </row>
    <row r="81" spans="1:3">
      <c r="A81" s="55">
        <v>42311</v>
      </c>
      <c r="B81" s="53" t="s">
        <v>17506</v>
      </c>
      <c r="C81" s="4">
        <v>28239</v>
      </c>
    </row>
    <row r="82" spans="1:3">
      <c r="A82" s="55">
        <v>42437</v>
      </c>
      <c r="B82" s="53" t="s">
        <v>17506</v>
      </c>
      <c r="C82" s="4">
        <v>28239</v>
      </c>
    </row>
    <row r="83" spans="1:3">
      <c r="A83" s="55">
        <v>42104</v>
      </c>
      <c r="B83" s="53" t="s">
        <v>6375</v>
      </c>
      <c r="C83" s="4">
        <v>166800</v>
      </c>
    </row>
    <row r="84" spans="1:3">
      <c r="A84" s="55">
        <v>42194</v>
      </c>
      <c r="B84" s="53" t="s">
        <v>6375</v>
      </c>
      <c r="C84" s="4">
        <v>166800</v>
      </c>
    </row>
    <row r="85" spans="1:3">
      <c r="A85" s="55">
        <v>42285</v>
      </c>
      <c r="B85" s="53" t="s">
        <v>6375</v>
      </c>
      <c r="C85" s="4">
        <v>41700</v>
      </c>
    </row>
    <row r="86" spans="1:3">
      <c r="A86" s="55">
        <v>42377</v>
      </c>
      <c r="B86" s="53" t="s">
        <v>6375</v>
      </c>
      <c r="C86" s="4">
        <v>41366</v>
      </c>
    </row>
    <row r="87" spans="1:3">
      <c r="A87" s="55">
        <v>42444</v>
      </c>
      <c r="B87" s="53" t="s">
        <v>6375</v>
      </c>
      <c r="C87" s="4">
        <v>80000</v>
      </c>
    </row>
    <row r="88" spans="1:3">
      <c r="A88" s="55">
        <v>42227</v>
      </c>
      <c r="B88" s="53" t="s">
        <v>17364</v>
      </c>
      <c r="C88" s="4">
        <v>66489</v>
      </c>
    </row>
    <row r="89" spans="1:3">
      <c r="A89" s="55">
        <v>42104</v>
      </c>
      <c r="B89" s="53" t="s">
        <v>6376</v>
      </c>
      <c r="C89" s="4">
        <v>90000</v>
      </c>
    </row>
    <row r="90" spans="1:3">
      <c r="A90" s="55">
        <v>42194</v>
      </c>
      <c r="B90" s="53" t="s">
        <v>6376</v>
      </c>
      <c r="C90" s="4">
        <v>40000</v>
      </c>
    </row>
    <row r="91" spans="1:3">
      <c r="A91" s="55">
        <v>42164</v>
      </c>
      <c r="B91" s="53" t="s">
        <v>16822</v>
      </c>
      <c r="C91" s="4">
        <v>56250</v>
      </c>
    </row>
    <row r="92" spans="1:3">
      <c r="A92" s="55">
        <v>42104</v>
      </c>
      <c r="B92" s="53" t="s">
        <v>6377</v>
      </c>
      <c r="C92" s="4">
        <v>44444</v>
      </c>
    </row>
    <row r="93" spans="1:3">
      <c r="A93" s="55">
        <v>42194</v>
      </c>
      <c r="B93" s="53" t="s">
        <v>6377</v>
      </c>
      <c r="C93" s="4">
        <v>44444</v>
      </c>
    </row>
    <row r="94" spans="1:3">
      <c r="A94" s="55">
        <v>42285</v>
      </c>
      <c r="B94" s="53" t="s">
        <v>6377</v>
      </c>
      <c r="C94" s="4">
        <v>44444</v>
      </c>
    </row>
    <row r="95" spans="1:3">
      <c r="A95" s="55">
        <v>42311</v>
      </c>
      <c r="B95" s="53" t="s">
        <v>6377</v>
      </c>
      <c r="C95" s="4">
        <v>58402.21</v>
      </c>
    </row>
    <row r="96" spans="1:3">
      <c r="A96" s="55">
        <v>42339</v>
      </c>
      <c r="B96" s="53" t="s">
        <v>6377</v>
      </c>
      <c r="C96" s="4">
        <v>96272.03</v>
      </c>
    </row>
    <row r="97" spans="1:3">
      <c r="A97" s="55">
        <v>42360</v>
      </c>
      <c r="B97" s="53" t="s">
        <v>6377</v>
      </c>
      <c r="C97" s="4">
        <v>35951.050000000003</v>
      </c>
    </row>
    <row r="98" spans="1:3">
      <c r="A98" s="55">
        <v>42416</v>
      </c>
      <c r="B98" s="53" t="s">
        <v>6377</v>
      </c>
      <c r="C98" s="4">
        <v>27052.12</v>
      </c>
    </row>
    <row r="99" spans="1:3">
      <c r="A99" s="55">
        <v>42104</v>
      </c>
      <c r="B99" s="53" t="s">
        <v>6378</v>
      </c>
      <c r="C99" s="4">
        <v>130000</v>
      </c>
    </row>
    <row r="100" spans="1:3">
      <c r="A100" s="55">
        <v>42194</v>
      </c>
      <c r="B100" s="53" t="s">
        <v>6378</v>
      </c>
      <c r="C100" s="4">
        <v>81250</v>
      </c>
    </row>
    <row r="101" spans="1:3">
      <c r="A101" s="55">
        <v>42285</v>
      </c>
      <c r="B101" s="53" t="s">
        <v>6378</v>
      </c>
      <c r="C101" s="4">
        <v>65000</v>
      </c>
    </row>
    <row r="102" spans="1:3">
      <c r="A102" s="55">
        <v>42377</v>
      </c>
      <c r="B102" s="53" t="s">
        <v>6378</v>
      </c>
      <c r="C102" s="4">
        <v>49050</v>
      </c>
    </row>
    <row r="103" spans="1:3">
      <c r="A103" s="55">
        <v>42157</v>
      </c>
      <c r="B103" s="53" t="s">
        <v>17056</v>
      </c>
      <c r="C103" s="4">
        <v>84250</v>
      </c>
    </row>
    <row r="104" spans="1:3">
      <c r="A104" s="55">
        <v>42194</v>
      </c>
      <c r="B104" s="53" t="s">
        <v>17056</v>
      </c>
      <c r="C104" s="4">
        <v>84250</v>
      </c>
    </row>
    <row r="105" spans="1:3">
      <c r="A105" s="55">
        <v>42248</v>
      </c>
      <c r="B105" s="53" t="s">
        <v>17056</v>
      </c>
      <c r="C105" s="4">
        <v>86250</v>
      </c>
    </row>
    <row r="106" spans="1:3">
      <c r="A106" s="55">
        <v>42384</v>
      </c>
      <c r="B106" s="53" t="s">
        <v>17056</v>
      </c>
      <c r="C106" s="4">
        <v>84250</v>
      </c>
    </row>
    <row r="107" spans="1:3">
      <c r="A107" s="55">
        <v>42437</v>
      </c>
      <c r="B107" s="53" t="s">
        <v>17056</v>
      </c>
      <c r="C107" s="4">
        <v>84250</v>
      </c>
    </row>
    <row r="108" spans="1:3">
      <c r="A108" s="55">
        <v>42453</v>
      </c>
      <c r="B108" s="53" t="s">
        <v>17056</v>
      </c>
      <c r="C108" s="4">
        <v>40750</v>
      </c>
    </row>
    <row r="109" spans="1:3">
      <c r="A109" s="55">
        <v>42192</v>
      </c>
      <c r="B109" s="53" t="s">
        <v>17294</v>
      </c>
      <c r="C109" s="4">
        <v>175000</v>
      </c>
    </row>
    <row r="110" spans="1:3">
      <c r="A110" s="55">
        <v>42318</v>
      </c>
      <c r="B110" s="53" t="s">
        <v>17294</v>
      </c>
      <c r="C110" s="4">
        <v>87500</v>
      </c>
    </row>
    <row r="111" spans="1:3">
      <c r="A111" s="55">
        <v>42384</v>
      </c>
      <c r="B111" s="53" t="s">
        <v>17294</v>
      </c>
      <c r="C111" s="4">
        <v>87500</v>
      </c>
    </row>
    <row r="112" spans="1:3">
      <c r="A112" s="55">
        <v>42104</v>
      </c>
      <c r="B112" s="53" t="s">
        <v>6381</v>
      </c>
      <c r="C112" s="4">
        <v>61667</v>
      </c>
    </row>
    <row r="113" spans="1:3">
      <c r="A113" s="55">
        <v>42194</v>
      </c>
      <c r="B113" s="53" t="s">
        <v>6381</v>
      </c>
      <c r="C113" s="4">
        <v>61667</v>
      </c>
    </row>
    <row r="114" spans="1:3">
      <c r="A114" s="55">
        <v>42285</v>
      </c>
      <c r="B114" s="53" t="s">
        <v>6381</v>
      </c>
      <c r="C114" s="4">
        <v>61667</v>
      </c>
    </row>
    <row r="115" spans="1:3">
      <c r="A115" s="55">
        <v>42377</v>
      </c>
      <c r="B115" s="53" t="s">
        <v>6381</v>
      </c>
      <c r="C115" s="4">
        <v>61667</v>
      </c>
    </row>
    <row r="116" spans="1:3">
      <c r="A116" s="54">
        <v>42430</v>
      </c>
      <c r="B116" s="53" t="s">
        <v>17664</v>
      </c>
      <c r="C116" s="4">
        <v>33750</v>
      </c>
    </row>
    <row r="117" spans="1:3">
      <c r="A117" s="54">
        <v>42104</v>
      </c>
      <c r="B117" s="53" t="s">
        <v>6382</v>
      </c>
      <c r="C117" s="4">
        <v>28452</v>
      </c>
    </row>
    <row r="118" spans="1:3">
      <c r="A118" s="55">
        <v>42194</v>
      </c>
      <c r="B118" s="53" t="s">
        <v>6382</v>
      </c>
      <c r="C118" s="4">
        <v>28452</v>
      </c>
    </row>
    <row r="119" spans="1:3">
      <c r="A119" s="55">
        <v>42285</v>
      </c>
      <c r="B119" s="53" t="s">
        <v>6382</v>
      </c>
      <c r="C119" s="4">
        <v>28452</v>
      </c>
    </row>
    <row r="120" spans="1:3">
      <c r="A120" s="55">
        <v>42377</v>
      </c>
      <c r="B120" s="53" t="s">
        <v>6382</v>
      </c>
      <c r="C120" s="4">
        <v>28452</v>
      </c>
    </row>
    <row r="121" spans="1:3">
      <c r="A121" s="55">
        <v>42104</v>
      </c>
      <c r="B121" s="53" t="s">
        <v>6383</v>
      </c>
      <c r="C121" s="4">
        <v>102000</v>
      </c>
    </row>
    <row r="122" spans="1:3">
      <c r="A122" s="55">
        <v>42194</v>
      </c>
      <c r="B122" s="53" t="s">
        <v>6383</v>
      </c>
      <c r="C122" s="4">
        <v>102000</v>
      </c>
    </row>
    <row r="123" spans="1:3">
      <c r="A123" s="55">
        <v>42285</v>
      </c>
      <c r="B123" s="53" t="s">
        <v>6383</v>
      </c>
      <c r="C123" s="4">
        <v>102000</v>
      </c>
    </row>
    <row r="124" spans="1:3">
      <c r="A124" s="55">
        <v>42377</v>
      </c>
      <c r="B124" s="53" t="s">
        <v>6383</v>
      </c>
      <c r="C124" s="4">
        <v>102334</v>
      </c>
    </row>
    <row r="125" spans="1:3">
      <c r="A125" s="55">
        <v>42318</v>
      </c>
      <c r="B125" s="53" t="s">
        <v>17515</v>
      </c>
      <c r="C125" s="4">
        <v>25000</v>
      </c>
    </row>
    <row r="126" spans="1:3">
      <c r="A126" s="55">
        <v>42254</v>
      </c>
      <c r="B126" s="53" t="s">
        <v>17406</v>
      </c>
      <c r="C126" s="4">
        <v>46345</v>
      </c>
    </row>
    <row r="127" spans="1:3">
      <c r="A127" s="55">
        <v>42095</v>
      </c>
      <c r="B127" s="53" t="s">
        <v>17114</v>
      </c>
      <c r="C127" s="4">
        <v>55000</v>
      </c>
    </row>
    <row r="128" spans="1:3">
      <c r="A128" s="55">
        <v>42285</v>
      </c>
      <c r="B128" s="53" t="s">
        <v>17114</v>
      </c>
      <c r="C128" s="4">
        <v>55000</v>
      </c>
    </row>
    <row r="129" spans="1:3">
      <c r="A129" s="55">
        <v>42381</v>
      </c>
      <c r="B129" s="53" t="s">
        <v>17306</v>
      </c>
      <c r="C129" s="4">
        <v>48750</v>
      </c>
    </row>
    <row r="130" spans="1:3">
      <c r="A130" s="55">
        <v>42104</v>
      </c>
      <c r="B130" s="53" t="s">
        <v>6384</v>
      </c>
      <c r="C130" s="4">
        <v>25000</v>
      </c>
    </row>
    <row r="131" spans="1:3">
      <c r="A131" s="55">
        <v>42194</v>
      </c>
      <c r="B131" s="53" t="s">
        <v>6384</v>
      </c>
      <c r="C131" s="4">
        <v>25000</v>
      </c>
    </row>
    <row r="132" spans="1:3">
      <c r="A132" s="55">
        <v>42285</v>
      </c>
      <c r="B132" s="53" t="s">
        <v>6384</v>
      </c>
      <c r="C132" s="4">
        <v>25000</v>
      </c>
    </row>
    <row r="133" spans="1:3">
      <c r="A133" s="55">
        <v>42377</v>
      </c>
      <c r="B133" s="53" t="s">
        <v>6384</v>
      </c>
      <c r="C133" s="4">
        <v>25000</v>
      </c>
    </row>
    <row r="134" spans="1:3">
      <c r="A134" s="55">
        <v>42095</v>
      </c>
      <c r="B134" s="53" t="s">
        <v>17115</v>
      </c>
      <c r="C134" s="4">
        <v>29000</v>
      </c>
    </row>
    <row r="135" spans="1:3">
      <c r="A135" s="55">
        <v>42170</v>
      </c>
      <c r="B135" s="53" t="s">
        <v>17115</v>
      </c>
      <c r="C135" s="4">
        <v>31500</v>
      </c>
    </row>
    <row r="136" spans="1:3">
      <c r="A136" s="55">
        <v>42377</v>
      </c>
      <c r="B136" s="53" t="s">
        <v>17115</v>
      </c>
      <c r="C136" s="4">
        <v>29000</v>
      </c>
    </row>
    <row r="137" spans="1:3">
      <c r="A137" s="55">
        <v>42444</v>
      </c>
      <c r="B137" s="53" t="s">
        <v>17415</v>
      </c>
      <c r="C137" s="4">
        <v>25000</v>
      </c>
    </row>
    <row r="138" spans="1:3">
      <c r="A138" s="55">
        <v>42444</v>
      </c>
      <c r="B138" s="53" t="s">
        <v>17503</v>
      </c>
      <c r="C138" s="4">
        <v>37500</v>
      </c>
    </row>
    <row r="139" spans="1:3">
      <c r="A139" s="55">
        <v>42104</v>
      </c>
      <c r="B139" s="53" t="s">
        <v>6385</v>
      </c>
      <c r="C139" s="4">
        <v>166500</v>
      </c>
    </row>
    <row r="140" spans="1:3">
      <c r="A140" s="55">
        <v>42194</v>
      </c>
      <c r="B140" s="53" t="s">
        <v>6385</v>
      </c>
      <c r="C140" s="4">
        <v>166500</v>
      </c>
    </row>
    <row r="141" spans="1:3">
      <c r="A141" s="55">
        <v>42285</v>
      </c>
      <c r="B141" s="53" t="s">
        <v>6385</v>
      </c>
      <c r="C141" s="4">
        <v>166500</v>
      </c>
    </row>
    <row r="142" spans="1:3">
      <c r="A142" s="55">
        <v>42377</v>
      </c>
      <c r="B142" s="53" t="s">
        <v>6385</v>
      </c>
      <c r="C142" s="4">
        <v>166500</v>
      </c>
    </row>
    <row r="143" spans="1:3">
      <c r="A143" s="55">
        <v>42104</v>
      </c>
      <c r="B143" s="53" t="s">
        <v>6332</v>
      </c>
      <c r="C143" s="4">
        <v>271288</v>
      </c>
    </row>
    <row r="144" spans="1:3">
      <c r="A144" s="55">
        <v>42194</v>
      </c>
      <c r="B144" s="53" t="s">
        <v>6332</v>
      </c>
      <c r="C144" s="4">
        <v>271288</v>
      </c>
    </row>
    <row r="145" spans="1:3">
      <c r="A145" s="55">
        <v>42241</v>
      </c>
      <c r="B145" s="53" t="s">
        <v>6332</v>
      </c>
      <c r="C145" s="4">
        <v>35000</v>
      </c>
    </row>
    <row r="146" spans="1:3">
      <c r="A146" s="55">
        <v>42285</v>
      </c>
      <c r="B146" s="53" t="s">
        <v>6332</v>
      </c>
      <c r="C146" s="4">
        <v>271288</v>
      </c>
    </row>
    <row r="147" spans="1:3">
      <c r="A147" s="55">
        <v>42377</v>
      </c>
      <c r="B147" s="53" t="s">
        <v>6332</v>
      </c>
      <c r="C147" s="4">
        <v>271287</v>
      </c>
    </row>
    <row r="148" spans="1:3">
      <c r="A148" s="55">
        <v>42104</v>
      </c>
      <c r="B148" s="53" t="s">
        <v>6386</v>
      </c>
      <c r="C148" s="4">
        <v>25000</v>
      </c>
    </row>
    <row r="149" spans="1:3">
      <c r="A149" s="55">
        <v>42194</v>
      </c>
      <c r="B149" s="53" t="s">
        <v>6386</v>
      </c>
      <c r="C149" s="4">
        <v>25000</v>
      </c>
    </row>
    <row r="150" spans="1:3">
      <c r="A150" s="55">
        <v>42285</v>
      </c>
      <c r="B150" s="53" t="s">
        <v>6386</v>
      </c>
      <c r="C150" s="4">
        <v>25000</v>
      </c>
    </row>
    <row r="151" spans="1:3">
      <c r="A151" s="55">
        <v>42377</v>
      </c>
      <c r="B151" s="53" t="s">
        <v>6386</v>
      </c>
      <c r="C151" s="4">
        <v>25000</v>
      </c>
    </row>
    <row r="152" spans="1:3">
      <c r="A152" s="54">
        <v>42185</v>
      </c>
      <c r="B152" s="53" t="s">
        <v>17292</v>
      </c>
      <c r="C152" s="4">
        <v>28763</v>
      </c>
    </row>
    <row r="153" spans="1:3">
      <c r="A153" s="55">
        <v>42104</v>
      </c>
      <c r="B153" s="53" t="s">
        <v>6387</v>
      </c>
      <c r="C153" s="4">
        <v>175000</v>
      </c>
    </row>
    <row r="154" spans="1:3">
      <c r="A154" s="55">
        <v>42194</v>
      </c>
      <c r="B154" s="53" t="s">
        <v>6387</v>
      </c>
      <c r="C154" s="4">
        <v>175000</v>
      </c>
    </row>
    <row r="155" spans="1:3">
      <c r="A155" s="55">
        <v>42285</v>
      </c>
      <c r="B155" s="53" t="s">
        <v>6387</v>
      </c>
      <c r="C155" s="4">
        <v>175000</v>
      </c>
    </row>
    <row r="156" spans="1:3">
      <c r="A156" s="54">
        <v>42377</v>
      </c>
      <c r="B156" s="53" t="s">
        <v>6387</v>
      </c>
      <c r="C156" s="4">
        <v>175000</v>
      </c>
    </row>
    <row r="157" spans="1:3">
      <c r="A157" s="55">
        <v>42104</v>
      </c>
      <c r="B157" s="53" t="s">
        <v>6388</v>
      </c>
      <c r="C157" s="4">
        <v>25000</v>
      </c>
    </row>
    <row r="158" spans="1:3">
      <c r="A158" s="55">
        <v>42170</v>
      </c>
      <c r="B158" s="53" t="s">
        <v>6388</v>
      </c>
      <c r="C158" s="4">
        <v>112500</v>
      </c>
    </row>
    <row r="159" spans="1:3">
      <c r="A159" s="55">
        <v>42194</v>
      </c>
      <c r="B159" s="53" t="s">
        <v>6388</v>
      </c>
      <c r="C159" s="4">
        <v>40000</v>
      </c>
    </row>
    <row r="160" spans="1:3">
      <c r="A160" s="55">
        <v>42285</v>
      </c>
      <c r="B160" s="53" t="s">
        <v>6388</v>
      </c>
      <c r="C160" s="4">
        <v>25000</v>
      </c>
    </row>
    <row r="161" spans="1:3">
      <c r="A161" s="55">
        <v>42388</v>
      </c>
      <c r="B161" s="53" t="s">
        <v>6388</v>
      </c>
      <c r="C161" s="4">
        <v>37500</v>
      </c>
    </row>
    <row r="162" spans="1:3">
      <c r="A162" s="54">
        <v>42325</v>
      </c>
      <c r="B162" s="53" t="s">
        <v>6389</v>
      </c>
      <c r="C162" s="4">
        <v>43750</v>
      </c>
    </row>
    <row r="163" spans="1:3">
      <c r="A163" s="55">
        <v>42395</v>
      </c>
      <c r="B163" s="53" t="s">
        <v>6389</v>
      </c>
      <c r="C163" s="4">
        <v>131250</v>
      </c>
    </row>
    <row r="164" spans="1:3">
      <c r="A164" s="55">
        <v>42104</v>
      </c>
      <c r="B164" s="53" t="s">
        <v>6390</v>
      </c>
      <c r="C164" s="4">
        <v>69667</v>
      </c>
    </row>
    <row r="165" spans="1:3">
      <c r="A165" s="55">
        <v>42194</v>
      </c>
      <c r="B165" s="53" t="s">
        <v>6390</v>
      </c>
      <c r="C165" s="4">
        <v>69667</v>
      </c>
    </row>
    <row r="166" spans="1:3">
      <c r="A166" s="54">
        <v>42285</v>
      </c>
      <c r="B166" s="53" t="s">
        <v>6390</v>
      </c>
      <c r="C166" s="4">
        <v>69667</v>
      </c>
    </row>
    <row r="167" spans="1:3">
      <c r="A167" s="55">
        <v>42290</v>
      </c>
      <c r="B167" s="53" t="s">
        <v>6390</v>
      </c>
      <c r="C167" s="4">
        <v>82500</v>
      </c>
    </row>
    <row r="168" spans="1:3">
      <c r="A168" s="55">
        <v>42377</v>
      </c>
      <c r="B168" s="53" t="s">
        <v>6390</v>
      </c>
      <c r="C168" s="4">
        <v>69667</v>
      </c>
    </row>
    <row r="169" spans="1:3">
      <c r="A169" s="55">
        <v>42104</v>
      </c>
      <c r="B169" s="53" t="s">
        <v>6391</v>
      </c>
      <c r="C169" s="4">
        <v>2317000</v>
      </c>
    </row>
    <row r="170" spans="1:3">
      <c r="A170" s="55">
        <v>42164</v>
      </c>
      <c r="B170" s="53" t="s">
        <v>6391</v>
      </c>
      <c r="C170" s="4">
        <v>150000</v>
      </c>
    </row>
    <row r="171" spans="1:3">
      <c r="A171" s="55">
        <v>42290</v>
      </c>
      <c r="B171" s="53" t="s">
        <v>6391</v>
      </c>
      <c r="C171" s="4">
        <v>50000</v>
      </c>
    </row>
    <row r="172" spans="1:3">
      <c r="A172" s="55">
        <v>42143</v>
      </c>
      <c r="B172" s="53" t="s">
        <v>17209</v>
      </c>
      <c r="C172" s="4">
        <v>48750</v>
      </c>
    </row>
    <row r="173" spans="1:3">
      <c r="A173" s="52">
        <v>42108</v>
      </c>
      <c r="B173" s="53" t="s">
        <v>17149</v>
      </c>
      <c r="C173" s="4">
        <v>60000</v>
      </c>
    </row>
    <row r="174" spans="1:3">
      <c r="A174" s="52">
        <v>42115</v>
      </c>
      <c r="B174" s="53" t="s">
        <v>17149</v>
      </c>
      <c r="C174" s="4">
        <v>25522</v>
      </c>
    </row>
    <row r="175" spans="1:3">
      <c r="A175" s="54">
        <v>42104</v>
      </c>
      <c r="B175" s="53" t="s">
        <v>6392</v>
      </c>
      <c r="C175" s="4">
        <v>40000</v>
      </c>
    </row>
    <row r="176" spans="1:3">
      <c r="A176" s="55">
        <v>42194</v>
      </c>
      <c r="B176" s="53" t="s">
        <v>6392</v>
      </c>
      <c r="C176" s="4">
        <v>40000</v>
      </c>
    </row>
    <row r="177" spans="1:3">
      <c r="A177" s="55">
        <v>42285</v>
      </c>
      <c r="B177" s="53" t="s">
        <v>6392</v>
      </c>
      <c r="C177" s="4">
        <v>40000</v>
      </c>
    </row>
    <row r="178" spans="1:3">
      <c r="A178" s="55">
        <v>42377</v>
      </c>
      <c r="B178" s="53" t="s">
        <v>6392</v>
      </c>
      <c r="C178" s="4">
        <v>40000</v>
      </c>
    </row>
    <row r="179" spans="1:3">
      <c r="A179" s="55">
        <v>42185</v>
      </c>
      <c r="B179" s="53" t="s">
        <v>17289</v>
      </c>
      <c r="C179" s="4">
        <v>37500</v>
      </c>
    </row>
    <row r="180" spans="1:3">
      <c r="A180" s="54">
        <v>42104</v>
      </c>
      <c r="B180" s="53" t="s">
        <v>6393</v>
      </c>
      <c r="C180" s="4">
        <v>58333</v>
      </c>
    </row>
    <row r="181" spans="1:3">
      <c r="A181" s="54">
        <v>42194</v>
      </c>
      <c r="B181" s="53" t="s">
        <v>6393</v>
      </c>
      <c r="C181" s="4">
        <v>58333</v>
      </c>
    </row>
    <row r="182" spans="1:3">
      <c r="A182" s="55">
        <v>42285</v>
      </c>
      <c r="B182" s="53" t="s">
        <v>6393</v>
      </c>
      <c r="C182" s="4">
        <v>58333</v>
      </c>
    </row>
    <row r="183" spans="1:3">
      <c r="A183" s="55">
        <v>42377</v>
      </c>
      <c r="B183" s="53" t="s">
        <v>6393</v>
      </c>
      <c r="C183" s="4">
        <v>58333</v>
      </c>
    </row>
    <row r="184" spans="1:3">
      <c r="A184" s="55">
        <v>42149</v>
      </c>
      <c r="B184" s="53" t="s">
        <v>17116</v>
      </c>
      <c r="C184" s="4">
        <v>47500</v>
      </c>
    </row>
    <row r="185" spans="1:3">
      <c r="A185" s="55">
        <v>42325</v>
      </c>
      <c r="B185" s="53" t="s">
        <v>17522</v>
      </c>
      <c r="C185" s="4">
        <v>27362</v>
      </c>
    </row>
    <row r="186" spans="1:3">
      <c r="A186" s="55">
        <v>42262</v>
      </c>
      <c r="B186" s="53" t="s">
        <v>17421</v>
      </c>
      <c r="C186" s="4">
        <v>26000</v>
      </c>
    </row>
    <row r="187" spans="1:3">
      <c r="A187" s="55">
        <v>42409</v>
      </c>
      <c r="B187" s="53" t="s">
        <v>17421</v>
      </c>
      <c r="C187" s="4">
        <v>32500</v>
      </c>
    </row>
    <row r="188" spans="1:3">
      <c r="A188" s="55">
        <v>42194</v>
      </c>
      <c r="B188" s="53" t="s">
        <v>17117</v>
      </c>
      <c r="C188" s="4">
        <v>168000</v>
      </c>
    </row>
    <row r="189" spans="1:3">
      <c r="A189" s="55">
        <v>42332</v>
      </c>
      <c r="B189" s="53" t="s">
        <v>17408</v>
      </c>
      <c r="C189" s="4">
        <v>28015</v>
      </c>
    </row>
    <row r="190" spans="1:3">
      <c r="A190" s="54">
        <v>42268</v>
      </c>
      <c r="B190" s="53" t="s">
        <v>17433</v>
      </c>
      <c r="C190" s="4">
        <v>78705</v>
      </c>
    </row>
    <row r="191" spans="1:3">
      <c r="A191" s="55">
        <v>42157</v>
      </c>
      <c r="B191" s="53" t="s">
        <v>17237</v>
      </c>
      <c r="C191" s="4">
        <v>52500</v>
      </c>
    </row>
    <row r="192" spans="1:3">
      <c r="A192" s="55">
        <v>42170</v>
      </c>
      <c r="B192" s="53" t="s">
        <v>17237</v>
      </c>
      <c r="C192" s="4">
        <v>56100</v>
      </c>
    </row>
    <row r="193" spans="1:3">
      <c r="A193" s="55">
        <v>42194</v>
      </c>
      <c r="B193" s="53" t="s">
        <v>17237</v>
      </c>
      <c r="C193" s="4">
        <v>52500</v>
      </c>
    </row>
    <row r="194" spans="1:3">
      <c r="A194" s="55">
        <v>42311</v>
      </c>
      <c r="B194" s="53" t="s">
        <v>17237</v>
      </c>
      <c r="C194" s="4">
        <v>52500</v>
      </c>
    </row>
    <row r="195" spans="1:3">
      <c r="A195" s="55">
        <v>42384</v>
      </c>
      <c r="B195" s="53" t="s">
        <v>17237</v>
      </c>
      <c r="C195" s="4">
        <v>52500</v>
      </c>
    </row>
    <row r="196" spans="1:3">
      <c r="A196" s="55">
        <v>42095</v>
      </c>
      <c r="B196" s="53" t="s">
        <v>17118</v>
      </c>
      <c r="C196" s="4">
        <v>55000</v>
      </c>
    </row>
    <row r="197" spans="1:3">
      <c r="A197" s="55">
        <v>42194</v>
      </c>
      <c r="B197" s="53" t="s">
        <v>17118</v>
      </c>
      <c r="C197" s="4">
        <v>55000</v>
      </c>
    </row>
    <row r="198" spans="1:3">
      <c r="A198" s="55">
        <v>42285</v>
      </c>
      <c r="B198" s="53" t="s">
        <v>17118</v>
      </c>
      <c r="C198" s="4">
        <v>55000</v>
      </c>
    </row>
    <row r="199" spans="1:3">
      <c r="A199" s="55">
        <v>42377</v>
      </c>
      <c r="B199" s="53" t="s">
        <v>17118</v>
      </c>
      <c r="C199" s="4">
        <v>55000</v>
      </c>
    </row>
    <row r="200" spans="1:3">
      <c r="A200" s="55">
        <v>42095</v>
      </c>
      <c r="B200" s="53" t="s">
        <v>17119</v>
      </c>
      <c r="C200" s="4">
        <v>216667</v>
      </c>
    </row>
    <row r="201" spans="1:3">
      <c r="A201" s="54">
        <v>42194</v>
      </c>
      <c r="B201" s="53" t="s">
        <v>17119</v>
      </c>
      <c r="C201" s="4">
        <v>150000</v>
      </c>
    </row>
    <row r="202" spans="1:3">
      <c r="A202" s="55">
        <v>42285</v>
      </c>
      <c r="B202" s="53" t="s">
        <v>17119</v>
      </c>
      <c r="C202" s="4">
        <v>75000</v>
      </c>
    </row>
    <row r="203" spans="1:3">
      <c r="A203" s="55">
        <v>42346</v>
      </c>
      <c r="B203" s="53" t="s">
        <v>17119</v>
      </c>
      <c r="C203" s="4">
        <v>26250</v>
      </c>
    </row>
    <row r="204" spans="1:3">
      <c r="A204" s="55">
        <v>42377</v>
      </c>
      <c r="B204" s="53" t="s">
        <v>17119</v>
      </c>
      <c r="C204" s="4">
        <v>25000</v>
      </c>
    </row>
    <row r="205" spans="1:3">
      <c r="A205" s="55">
        <v>42095</v>
      </c>
      <c r="B205" s="53" t="s">
        <v>17120</v>
      </c>
      <c r="C205" s="4">
        <v>75000</v>
      </c>
    </row>
    <row r="206" spans="1:3">
      <c r="A206" s="55">
        <v>42377</v>
      </c>
      <c r="B206" s="53" t="s">
        <v>17120</v>
      </c>
      <c r="C206" s="4">
        <v>30000</v>
      </c>
    </row>
    <row r="207" spans="1:3">
      <c r="A207" s="55">
        <v>42395</v>
      </c>
      <c r="B207" s="53" t="s">
        <v>17120</v>
      </c>
      <c r="C207" s="4">
        <v>26250</v>
      </c>
    </row>
    <row r="208" spans="1:3">
      <c r="A208" s="54">
        <v>42104</v>
      </c>
      <c r="B208" s="53" t="s">
        <v>6395</v>
      </c>
      <c r="C208" s="4">
        <v>43750</v>
      </c>
    </row>
    <row r="209" spans="1:3">
      <c r="A209" s="54">
        <v>42194</v>
      </c>
      <c r="B209" s="53" t="s">
        <v>6395</v>
      </c>
      <c r="C209" s="4">
        <v>43750</v>
      </c>
    </row>
    <row r="210" spans="1:3">
      <c r="A210" s="55">
        <v>42285</v>
      </c>
      <c r="B210" s="53" t="s">
        <v>6395</v>
      </c>
      <c r="C210" s="4">
        <v>43750</v>
      </c>
    </row>
    <row r="211" spans="1:3">
      <c r="A211" s="55">
        <v>42377</v>
      </c>
      <c r="B211" s="53" t="s">
        <v>6395</v>
      </c>
      <c r="C211" s="4">
        <v>43750</v>
      </c>
    </row>
    <row r="212" spans="1:3">
      <c r="A212" s="55">
        <v>42268</v>
      </c>
      <c r="B212" s="53" t="s">
        <v>17438</v>
      </c>
      <c r="C212" s="4">
        <v>29205</v>
      </c>
    </row>
    <row r="213" spans="1:3">
      <c r="A213" s="55">
        <v>42311</v>
      </c>
      <c r="B213" s="53" t="s">
        <v>17501</v>
      </c>
      <c r="C213" s="4">
        <v>33380</v>
      </c>
    </row>
    <row r="214" spans="1:3">
      <c r="A214" s="52">
        <v>42122</v>
      </c>
      <c r="B214" s="53" t="s">
        <v>17177</v>
      </c>
      <c r="C214" s="4">
        <v>52417</v>
      </c>
    </row>
    <row r="215" spans="1:3">
      <c r="A215" s="55">
        <v>42460</v>
      </c>
      <c r="B215" s="53" t="s">
        <v>17177</v>
      </c>
      <c r="C215" s="4">
        <v>30000</v>
      </c>
    </row>
    <row r="216" spans="1:3">
      <c r="A216" s="54">
        <v>42104</v>
      </c>
      <c r="B216" s="53" t="s">
        <v>6396</v>
      </c>
      <c r="C216" s="4">
        <v>192500</v>
      </c>
    </row>
    <row r="217" spans="1:3">
      <c r="A217" s="55">
        <v>42194</v>
      </c>
      <c r="B217" s="53" t="s">
        <v>6396</v>
      </c>
      <c r="C217" s="4">
        <v>192500</v>
      </c>
    </row>
    <row r="218" spans="1:3">
      <c r="A218" s="54">
        <v>42285</v>
      </c>
      <c r="B218" s="53" t="s">
        <v>6396</v>
      </c>
      <c r="C218" s="4">
        <v>192500</v>
      </c>
    </row>
    <row r="219" spans="1:3">
      <c r="A219" s="55">
        <v>42377</v>
      </c>
      <c r="B219" s="53" t="s">
        <v>6396</v>
      </c>
      <c r="C219" s="4">
        <v>192500</v>
      </c>
    </row>
    <row r="220" spans="1:3">
      <c r="A220" s="55">
        <v>42095</v>
      </c>
      <c r="B220" s="53" t="s">
        <v>17121</v>
      </c>
      <c r="C220" s="4">
        <v>27500</v>
      </c>
    </row>
    <row r="221" spans="1:3">
      <c r="A221" s="55">
        <v>42194</v>
      </c>
      <c r="B221" s="53" t="s">
        <v>17121</v>
      </c>
      <c r="C221" s="4">
        <v>27500</v>
      </c>
    </row>
    <row r="222" spans="1:3">
      <c r="A222" s="55">
        <v>42285</v>
      </c>
      <c r="B222" s="53" t="s">
        <v>17121</v>
      </c>
      <c r="C222" s="4">
        <v>27500</v>
      </c>
    </row>
    <row r="223" spans="1:3">
      <c r="A223" s="55">
        <v>42377</v>
      </c>
      <c r="B223" s="53" t="s">
        <v>17121</v>
      </c>
      <c r="C223" s="4">
        <v>27500</v>
      </c>
    </row>
    <row r="224" spans="1:3">
      <c r="A224" s="55">
        <v>42104</v>
      </c>
      <c r="B224" s="53" t="s">
        <v>6397</v>
      </c>
      <c r="C224" s="4">
        <v>158000</v>
      </c>
    </row>
    <row r="225" spans="1:3">
      <c r="A225" s="55">
        <v>42194</v>
      </c>
      <c r="B225" s="53" t="s">
        <v>6397</v>
      </c>
      <c r="C225" s="4">
        <v>158000</v>
      </c>
    </row>
    <row r="226" spans="1:3">
      <c r="A226" s="55">
        <v>42285</v>
      </c>
      <c r="B226" s="53" t="s">
        <v>6397</v>
      </c>
      <c r="C226" s="4">
        <v>158000</v>
      </c>
    </row>
    <row r="227" spans="1:3">
      <c r="A227" s="54">
        <v>42377</v>
      </c>
      <c r="B227" s="53" t="s">
        <v>6397</v>
      </c>
      <c r="C227" s="4">
        <v>158000</v>
      </c>
    </row>
    <row r="228" spans="1:3">
      <c r="A228" s="55">
        <v>42149</v>
      </c>
      <c r="B228" s="53" t="s">
        <v>17236</v>
      </c>
      <c r="C228" s="4">
        <v>37500</v>
      </c>
    </row>
    <row r="229" spans="1:3">
      <c r="A229" s="55">
        <v>42353</v>
      </c>
      <c r="B229" s="53" t="s">
        <v>17236</v>
      </c>
      <c r="C229" s="4">
        <v>37500</v>
      </c>
    </row>
    <row r="230" spans="1:3">
      <c r="A230" s="55">
        <v>42104</v>
      </c>
      <c r="B230" s="53" t="s">
        <v>6399</v>
      </c>
      <c r="C230" s="4">
        <v>37500</v>
      </c>
    </row>
    <row r="231" spans="1:3">
      <c r="A231" s="55">
        <v>42194</v>
      </c>
      <c r="B231" s="53" t="s">
        <v>6399</v>
      </c>
      <c r="C231" s="4">
        <v>37500</v>
      </c>
    </row>
    <row r="232" spans="1:3">
      <c r="A232" s="55">
        <v>42285</v>
      </c>
      <c r="B232" s="53" t="s">
        <v>6399</v>
      </c>
      <c r="C232" s="4">
        <v>37500</v>
      </c>
    </row>
    <row r="233" spans="1:3">
      <c r="A233" s="55">
        <v>42377</v>
      </c>
      <c r="B233" s="53" t="s">
        <v>6399</v>
      </c>
      <c r="C233" s="4">
        <v>37500</v>
      </c>
    </row>
    <row r="234" spans="1:3">
      <c r="A234" s="55">
        <v>42104</v>
      </c>
      <c r="B234" s="53" t="s">
        <v>6400</v>
      </c>
      <c r="C234" s="4">
        <v>36750</v>
      </c>
    </row>
    <row r="235" spans="1:3">
      <c r="A235" s="54">
        <v>42194</v>
      </c>
      <c r="B235" s="53" t="s">
        <v>6400</v>
      </c>
      <c r="C235" s="4">
        <v>36750</v>
      </c>
    </row>
    <row r="236" spans="1:3">
      <c r="A236" s="55">
        <v>42285</v>
      </c>
      <c r="B236" s="53" t="s">
        <v>6400</v>
      </c>
      <c r="C236" s="4">
        <v>36750</v>
      </c>
    </row>
    <row r="237" spans="1:3">
      <c r="A237" s="55">
        <v>42377</v>
      </c>
      <c r="B237" s="53" t="s">
        <v>6400</v>
      </c>
      <c r="C237" s="4">
        <v>36750</v>
      </c>
    </row>
    <row r="238" spans="1:3">
      <c r="A238" s="55">
        <v>42104</v>
      </c>
      <c r="B238" s="53" t="s">
        <v>6401</v>
      </c>
      <c r="C238" s="4">
        <v>65000</v>
      </c>
    </row>
    <row r="239" spans="1:3">
      <c r="A239" s="55">
        <v>42194</v>
      </c>
      <c r="B239" s="53" t="s">
        <v>6401</v>
      </c>
      <c r="C239" s="4">
        <v>44000</v>
      </c>
    </row>
    <row r="240" spans="1:3">
      <c r="A240" s="55">
        <v>42285</v>
      </c>
      <c r="B240" s="53" t="s">
        <v>6401</v>
      </c>
      <c r="C240" s="4">
        <v>36000</v>
      </c>
    </row>
    <row r="241" spans="1:3">
      <c r="A241" s="55">
        <v>42268</v>
      </c>
      <c r="B241" s="53" t="s">
        <v>6927</v>
      </c>
      <c r="C241" s="4">
        <v>40000</v>
      </c>
    </row>
    <row r="242" spans="1:3">
      <c r="A242" s="55">
        <v>42104</v>
      </c>
      <c r="B242" s="53" t="s">
        <v>6363</v>
      </c>
      <c r="C242" s="4">
        <v>41583</v>
      </c>
    </row>
    <row r="243" spans="1:3">
      <c r="A243" s="55">
        <v>42194</v>
      </c>
      <c r="B243" s="53" t="s">
        <v>6363</v>
      </c>
      <c r="C243" s="4">
        <v>41583</v>
      </c>
    </row>
    <row r="244" spans="1:3">
      <c r="A244" s="55">
        <v>42285</v>
      </c>
      <c r="B244" s="53" t="s">
        <v>6363</v>
      </c>
      <c r="C244" s="4">
        <v>41583</v>
      </c>
    </row>
    <row r="245" spans="1:3">
      <c r="A245" s="55">
        <v>42377</v>
      </c>
      <c r="B245" s="53" t="s">
        <v>6363</v>
      </c>
      <c r="C245" s="4">
        <v>41583</v>
      </c>
    </row>
    <row r="246" spans="1:3">
      <c r="A246" s="55">
        <v>42453</v>
      </c>
      <c r="B246" s="53" t="s">
        <v>6363</v>
      </c>
      <c r="C246" s="4">
        <v>50000</v>
      </c>
    </row>
    <row r="247" spans="1:3">
      <c r="A247" s="55">
        <v>42095</v>
      </c>
      <c r="B247" s="53" t="s">
        <v>17122</v>
      </c>
      <c r="C247" s="4">
        <v>25350</v>
      </c>
    </row>
    <row r="248" spans="1:3">
      <c r="A248" s="55">
        <v>42194</v>
      </c>
      <c r="B248" s="53" t="s">
        <v>17122</v>
      </c>
      <c r="C248" s="4">
        <v>25350</v>
      </c>
    </row>
    <row r="249" spans="1:3">
      <c r="A249" s="55">
        <v>42285</v>
      </c>
      <c r="B249" s="53" t="s">
        <v>17122</v>
      </c>
      <c r="C249" s="4">
        <v>25351</v>
      </c>
    </row>
    <row r="250" spans="1:3">
      <c r="A250" s="55">
        <v>42377</v>
      </c>
      <c r="B250" s="53" t="s">
        <v>17122</v>
      </c>
      <c r="C250" s="4">
        <v>25351</v>
      </c>
    </row>
    <row r="251" spans="1:3">
      <c r="A251" s="55">
        <v>42430</v>
      </c>
      <c r="B251" s="53" t="s">
        <v>17667</v>
      </c>
      <c r="C251" s="4">
        <v>30600</v>
      </c>
    </row>
    <row r="252" spans="1:3">
      <c r="A252" s="55">
        <v>42241</v>
      </c>
      <c r="B252" s="53" t="s">
        <v>17383</v>
      </c>
      <c r="C252" s="4">
        <v>48267</v>
      </c>
    </row>
    <row r="253" spans="1:3">
      <c r="A253" s="55">
        <v>42170</v>
      </c>
      <c r="B253" s="53" t="s">
        <v>17268</v>
      </c>
      <c r="C253" s="4">
        <v>55000</v>
      </c>
    </row>
    <row r="254" spans="1:3">
      <c r="A254" s="55">
        <v>42194</v>
      </c>
      <c r="B254" s="53" t="s">
        <v>17268</v>
      </c>
      <c r="C254" s="4">
        <v>50000</v>
      </c>
    </row>
    <row r="255" spans="1:3">
      <c r="A255" s="55">
        <v>42285</v>
      </c>
      <c r="B255" s="53" t="s">
        <v>17268</v>
      </c>
      <c r="C255" s="4">
        <v>50000</v>
      </c>
    </row>
    <row r="256" spans="1:3">
      <c r="A256" s="55">
        <v>42377</v>
      </c>
      <c r="B256" s="53" t="s">
        <v>17268</v>
      </c>
      <c r="C256" s="4">
        <v>50000</v>
      </c>
    </row>
    <row r="257" spans="1:3">
      <c r="A257" s="55">
        <v>42104</v>
      </c>
      <c r="B257" s="53" t="s">
        <v>6402</v>
      </c>
      <c r="C257" s="4">
        <v>79000</v>
      </c>
    </row>
    <row r="258" spans="1:3">
      <c r="A258" s="55">
        <v>42194</v>
      </c>
      <c r="B258" s="53" t="s">
        <v>6402</v>
      </c>
      <c r="C258" s="4">
        <v>115000</v>
      </c>
    </row>
    <row r="259" spans="1:3">
      <c r="A259" s="55">
        <v>42095</v>
      </c>
      <c r="B259" s="53" t="s">
        <v>6289</v>
      </c>
      <c r="C259" s="4">
        <v>33333</v>
      </c>
    </row>
    <row r="260" spans="1:3">
      <c r="A260" s="55">
        <v>42136</v>
      </c>
      <c r="B260" s="53" t="s">
        <v>6289</v>
      </c>
      <c r="C260" s="4">
        <v>29944</v>
      </c>
    </row>
    <row r="261" spans="1:3">
      <c r="A261" s="55">
        <v>42143</v>
      </c>
      <c r="B261" s="53" t="s">
        <v>6289</v>
      </c>
      <c r="C261" s="4">
        <v>26500</v>
      </c>
    </row>
    <row r="262" spans="1:3">
      <c r="A262" s="55">
        <v>42194</v>
      </c>
      <c r="B262" s="53" t="s">
        <v>6289</v>
      </c>
      <c r="C262" s="4">
        <v>33333</v>
      </c>
    </row>
    <row r="263" spans="1:3">
      <c r="A263" s="55">
        <v>42285</v>
      </c>
      <c r="B263" s="53" t="s">
        <v>6289</v>
      </c>
      <c r="C263" s="4">
        <v>33333</v>
      </c>
    </row>
    <row r="264" spans="1:3">
      <c r="A264" s="55">
        <v>42377</v>
      </c>
      <c r="B264" s="53" t="s">
        <v>6289</v>
      </c>
      <c r="C264" s="4">
        <v>33333</v>
      </c>
    </row>
    <row r="265" spans="1:3">
      <c r="A265" s="55">
        <v>42384</v>
      </c>
      <c r="B265" s="53" t="s">
        <v>17427</v>
      </c>
      <c r="C265" s="4">
        <v>60000</v>
      </c>
    </row>
    <row r="266" spans="1:3">
      <c r="A266" s="55">
        <v>42104</v>
      </c>
      <c r="B266" s="53" t="s">
        <v>6403</v>
      </c>
      <c r="C266" s="4">
        <v>45833</v>
      </c>
    </row>
    <row r="267" spans="1:3">
      <c r="A267" s="55">
        <v>42194</v>
      </c>
      <c r="B267" s="53" t="s">
        <v>6403</v>
      </c>
      <c r="C267" s="4">
        <v>45833</v>
      </c>
    </row>
    <row r="268" spans="1:3">
      <c r="A268" s="55">
        <v>42285</v>
      </c>
      <c r="B268" s="53" t="s">
        <v>6403</v>
      </c>
      <c r="C268" s="4">
        <v>45833</v>
      </c>
    </row>
    <row r="269" spans="1:3">
      <c r="A269" s="55">
        <v>42377</v>
      </c>
      <c r="B269" s="53" t="s">
        <v>6403</v>
      </c>
      <c r="C269" s="4">
        <v>45834</v>
      </c>
    </row>
    <row r="270" spans="1:3">
      <c r="A270" s="55">
        <v>42104</v>
      </c>
      <c r="B270" s="53" t="s">
        <v>6404</v>
      </c>
      <c r="C270" s="4">
        <v>25000</v>
      </c>
    </row>
    <row r="271" spans="1:3">
      <c r="A271" s="55">
        <v>42194</v>
      </c>
      <c r="B271" s="53" t="s">
        <v>6404</v>
      </c>
      <c r="C271" s="4">
        <v>25000</v>
      </c>
    </row>
    <row r="272" spans="1:3">
      <c r="A272" s="55">
        <v>42285</v>
      </c>
      <c r="B272" s="53" t="s">
        <v>6404</v>
      </c>
      <c r="C272" s="4">
        <v>25000</v>
      </c>
    </row>
    <row r="273" spans="1:3">
      <c r="A273" s="55">
        <v>42377</v>
      </c>
      <c r="B273" s="53" t="s">
        <v>6404</v>
      </c>
      <c r="C273" s="4">
        <v>25000</v>
      </c>
    </row>
    <row r="274" spans="1:3">
      <c r="A274" s="55">
        <v>42104</v>
      </c>
      <c r="B274" s="53" t="s">
        <v>6405</v>
      </c>
      <c r="C274" s="4">
        <v>100000</v>
      </c>
    </row>
    <row r="275" spans="1:3">
      <c r="A275" s="55">
        <v>42194</v>
      </c>
      <c r="B275" s="53" t="s">
        <v>6405</v>
      </c>
      <c r="C275" s="4">
        <v>100000</v>
      </c>
    </row>
    <row r="276" spans="1:3">
      <c r="A276" s="55">
        <v>42285</v>
      </c>
      <c r="B276" s="53" t="s">
        <v>6405</v>
      </c>
      <c r="C276" s="4">
        <v>75000</v>
      </c>
    </row>
    <row r="277" spans="1:3">
      <c r="A277" s="55">
        <v>42377</v>
      </c>
      <c r="B277" s="53" t="s">
        <v>6405</v>
      </c>
      <c r="C277" s="4">
        <v>58000</v>
      </c>
    </row>
    <row r="278" spans="1:3">
      <c r="A278" s="55">
        <v>42104</v>
      </c>
      <c r="B278" s="53" t="s">
        <v>6406</v>
      </c>
      <c r="C278" s="4">
        <v>25000</v>
      </c>
    </row>
    <row r="279" spans="1:3">
      <c r="A279" s="52">
        <v>42122</v>
      </c>
      <c r="B279" s="53" t="s">
        <v>6406</v>
      </c>
      <c r="C279" s="4">
        <v>72000</v>
      </c>
    </row>
    <row r="280" spans="1:3">
      <c r="A280" s="55">
        <v>42194</v>
      </c>
      <c r="B280" s="53" t="s">
        <v>6406</v>
      </c>
      <c r="C280" s="4">
        <v>25000</v>
      </c>
    </row>
    <row r="281" spans="1:3">
      <c r="A281" s="55">
        <v>42285</v>
      </c>
      <c r="B281" s="53" t="s">
        <v>6406</v>
      </c>
      <c r="C281" s="4">
        <v>25000</v>
      </c>
    </row>
    <row r="282" spans="1:3">
      <c r="A282" s="55">
        <v>42377</v>
      </c>
      <c r="B282" s="53" t="s">
        <v>6406</v>
      </c>
      <c r="C282" s="4">
        <v>25000</v>
      </c>
    </row>
    <row r="283" spans="1:3">
      <c r="A283" s="55">
        <v>42095</v>
      </c>
      <c r="B283" s="53" t="s">
        <v>17123</v>
      </c>
      <c r="C283" s="4">
        <v>91250</v>
      </c>
    </row>
    <row r="284" spans="1:3">
      <c r="A284" s="55">
        <v>42194</v>
      </c>
      <c r="B284" s="53" t="s">
        <v>17123</v>
      </c>
      <c r="C284" s="4">
        <v>91250</v>
      </c>
    </row>
    <row r="285" spans="1:3">
      <c r="A285" s="55">
        <v>42285</v>
      </c>
      <c r="B285" s="53" t="s">
        <v>17123</v>
      </c>
      <c r="C285" s="4">
        <v>91250</v>
      </c>
    </row>
    <row r="286" spans="1:3">
      <c r="A286" s="55">
        <v>42377</v>
      </c>
      <c r="B286" s="53" t="s">
        <v>17123</v>
      </c>
      <c r="C286" s="4">
        <v>91250</v>
      </c>
    </row>
    <row r="287" spans="1:3">
      <c r="A287" s="55">
        <v>42095</v>
      </c>
      <c r="B287" s="53" t="s">
        <v>17124</v>
      </c>
      <c r="C287" s="4">
        <v>25000</v>
      </c>
    </row>
    <row r="288" spans="1:3">
      <c r="A288" s="55">
        <v>42194</v>
      </c>
      <c r="B288" s="53" t="s">
        <v>17124</v>
      </c>
      <c r="C288" s="4">
        <v>25000</v>
      </c>
    </row>
    <row r="289" spans="1:3">
      <c r="A289" s="55">
        <v>42285</v>
      </c>
      <c r="B289" s="53" t="s">
        <v>17124</v>
      </c>
      <c r="C289" s="4">
        <v>25000</v>
      </c>
    </row>
    <row r="290" spans="1:3">
      <c r="A290" s="55">
        <v>42377</v>
      </c>
      <c r="B290" s="53" t="s">
        <v>17124</v>
      </c>
      <c r="C290" s="4">
        <v>25000</v>
      </c>
    </row>
    <row r="291" spans="1:3">
      <c r="A291" s="55">
        <v>42192</v>
      </c>
      <c r="B291" s="53" t="s">
        <v>16848</v>
      </c>
      <c r="C291" s="4">
        <v>28664</v>
      </c>
    </row>
    <row r="292" spans="1:3">
      <c r="A292" s="55">
        <v>42194</v>
      </c>
      <c r="B292" s="53" t="s">
        <v>16848</v>
      </c>
      <c r="C292" s="4">
        <v>28664</v>
      </c>
    </row>
    <row r="293" spans="1:3">
      <c r="A293" s="55">
        <v>42285</v>
      </c>
      <c r="B293" s="53" t="s">
        <v>16848</v>
      </c>
      <c r="C293" s="4">
        <v>28664</v>
      </c>
    </row>
    <row r="294" spans="1:3">
      <c r="A294" s="55">
        <v>42377</v>
      </c>
      <c r="B294" s="53" t="s">
        <v>16848</v>
      </c>
      <c r="C294" s="4">
        <v>28664</v>
      </c>
    </row>
    <row r="295" spans="1:3">
      <c r="A295" s="55">
        <v>42304</v>
      </c>
      <c r="B295" s="53" t="s">
        <v>17487</v>
      </c>
      <c r="C295" s="4">
        <v>28999</v>
      </c>
    </row>
    <row r="296" spans="1:3">
      <c r="A296" s="55">
        <v>42199</v>
      </c>
      <c r="B296" s="53" t="s">
        <v>17319</v>
      </c>
      <c r="C296" s="4">
        <v>60000</v>
      </c>
    </row>
    <row r="297" spans="1:3">
      <c r="A297" s="55">
        <v>42402</v>
      </c>
      <c r="B297" s="53" t="s">
        <v>17319</v>
      </c>
      <c r="C297" s="4">
        <v>52500</v>
      </c>
    </row>
    <row r="298" spans="1:3">
      <c r="A298" s="55">
        <v>42430</v>
      </c>
      <c r="B298" s="53" t="s">
        <v>6906</v>
      </c>
      <c r="C298" s="4">
        <v>30000</v>
      </c>
    </row>
    <row r="299" spans="1:3">
      <c r="A299" s="55">
        <v>42447</v>
      </c>
      <c r="B299" s="53" t="s">
        <v>17704</v>
      </c>
      <c r="C299" s="4">
        <v>39000</v>
      </c>
    </row>
    <row r="300" spans="1:3">
      <c r="A300" s="55">
        <v>42276</v>
      </c>
      <c r="B300" s="53" t="s">
        <v>17448</v>
      </c>
      <c r="C300" s="4">
        <v>37500</v>
      </c>
    </row>
    <row r="301" spans="1:3">
      <c r="A301" s="55">
        <v>42233</v>
      </c>
      <c r="B301" s="53" t="s">
        <v>17378</v>
      </c>
      <c r="C301" s="4">
        <v>26372</v>
      </c>
    </row>
    <row r="302" spans="1:3">
      <c r="A302" s="52">
        <v>42122</v>
      </c>
      <c r="B302" s="53" t="s">
        <v>17179</v>
      </c>
      <c r="C302" s="4">
        <v>26250</v>
      </c>
    </row>
    <row r="303" spans="1:3">
      <c r="A303" s="55">
        <v>42402</v>
      </c>
      <c r="B303" s="53" t="s">
        <v>17626</v>
      </c>
      <c r="C303" s="4">
        <v>45000</v>
      </c>
    </row>
    <row r="304" spans="1:3">
      <c r="A304" s="55">
        <v>42430</v>
      </c>
      <c r="B304" s="53" t="s">
        <v>17665</v>
      </c>
      <c r="C304" s="4">
        <v>37356</v>
      </c>
    </row>
    <row r="305" spans="1:3">
      <c r="A305" s="55">
        <v>42143</v>
      </c>
      <c r="B305" s="53" t="s">
        <v>17212</v>
      </c>
      <c r="C305" s="4">
        <v>73943</v>
      </c>
    </row>
    <row r="306" spans="1:3">
      <c r="A306" s="55">
        <v>42353</v>
      </c>
      <c r="B306" s="53" t="s">
        <v>17578</v>
      </c>
      <c r="C306" s="4">
        <v>33673</v>
      </c>
    </row>
    <row r="307" spans="1:3">
      <c r="A307" s="55">
        <v>42095</v>
      </c>
      <c r="B307" s="53" t="s">
        <v>17125</v>
      </c>
      <c r="C307" s="4">
        <v>25000</v>
      </c>
    </row>
    <row r="308" spans="1:3">
      <c r="A308" s="55">
        <v>42194</v>
      </c>
      <c r="B308" s="53" t="s">
        <v>17125</v>
      </c>
      <c r="C308" s="4">
        <v>25000</v>
      </c>
    </row>
    <row r="309" spans="1:3">
      <c r="A309" s="55">
        <v>42285</v>
      </c>
      <c r="B309" s="53" t="s">
        <v>17125</v>
      </c>
      <c r="C309" s="4">
        <v>35000</v>
      </c>
    </row>
    <row r="310" spans="1:3">
      <c r="A310" s="55">
        <v>42095</v>
      </c>
      <c r="B310" s="53" t="s">
        <v>17126</v>
      </c>
      <c r="C310" s="4">
        <v>35625</v>
      </c>
    </row>
    <row r="311" spans="1:3">
      <c r="A311" s="55">
        <v>42194</v>
      </c>
      <c r="B311" s="53" t="s">
        <v>17126</v>
      </c>
      <c r="C311" s="4">
        <v>35625</v>
      </c>
    </row>
    <row r="312" spans="1:3">
      <c r="A312" s="55">
        <v>42285</v>
      </c>
      <c r="B312" s="53" t="s">
        <v>17126</v>
      </c>
      <c r="C312" s="4">
        <v>35625</v>
      </c>
    </row>
    <row r="313" spans="1:3">
      <c r="A313" s="55">
        <v>42377</v>
      </c>
      <c r="B313" s="53" t="s">
        <v>17126</v>
      </c>
      <c r="C313" s="4">
        <v>35625</v>
      </c>
    </row>
    <row r="314" spans="1:3">
      <c r="A314" s="55">
        <v>42206</v>
      </c>
      <c r="B314" s="53" t="s">
        <v>17328</v>
      </c>
      <c r="C314" s="4">
        <v>45000</v>
      </c>
    </row>
    <row r="315" spans="1:3">
      <c r="A315" s="55">
        <v>42164</v>
      </c>
      <c r="B315" s="53" t="s">
        <v>17260</v>
      </c>
      <c r="C315" s="4">
        <v>36723</v>
      </c>
    </row>
    <row r="316" spans="1:3">
      <c r="A316" s="55">
        <v>42409</v>
      </c>
      <c r="B316" s="53" t="s">
        <v>17260</v>
      </c>
      <c r="C316" s="4">
        <v>67500</v>
      </c>
    </row>
    <row r="317" spans="1:3">
      <c r="A317" s="55">
        <v>42104</v>
      </c>
      <c r="B317" s="53" t="s">
        <v>6407</v>
      </c>
      <c r="C317" s="4">
        <v>103000</v>
      </c>
    </row>
    <row r="318" spans="1:3">
      <c r="A318" s="55">
        <v>42194</v>
      </c>
      <c r="B318" s="53" t="s">
        <v>6407</v>
      </c>
      <c r="C318" s="4">
        <v>102000</v>
      </c>
    </row>
    <row r="319" spans="1:3">
      <c r="A319" s="55">
        <v>42285</v>
      </c>
      <c r="B319" s="53" t="s">
        <v>6407</v>
      </c>
      <c r="C319" s="4">
        <v>102000</v>
      </c>
    </row>
    <row r="320" spans="1:3">
      <c r="A320" s="55">
        <v>42377</v>
      </c>
      <c r="B320" s="53" t="s">
        <v>6407</v>
      </c>
      <c r="C320" s="4">
        <v>102000</v>
      </c>
    </row>
    <row r="321" spans="1:3">
      <c r="A321" s="55">
        <v>42143</v>
      </c>
      <c r="B321" s="53" t="s">
        <v>6916</v>
      </c>
      <c r="C321" s="4">
        <v>52500</v>
      </c>
    </row>
    <row r="322" spans="1:3">
      <c r="A322" s="55">
        <v>42233</v>
      </c>
      <c r="B322" s="53" t="s">
        <v>17375</v>
      </c>
      <c r="C322" s="4">
        <v>55500</v>
      </c>
    </row>
    <row r="323" spans="1:3">
      <c r="A323" s="55">
        <v>42213</v>
      </c>
      <c r="B323" s="53" t="s">
        <v>17347</v>
      </c>
      <c r="C323" s="4">
        <v>58125</v>
      </c>
    </row>
    <row r="324" spans="1:3">
      <c r="A324" s="55">
        <v>42164</v>
      </c>
      <c r="B324" s="53" t="s">
        <v>17250</v>
      </c>
      <c r="C324" s="4">
        <v>30000</v>
      </c>
    </row>
    <row r="325" spans="1:3">
      <c r="A325" s="55">
        <v>42332</v>
      </c>
      <c r="B325" s="53" t="s">
        <v>17535</v>
      </c>
      <c r="C325" s="4">
        <v>32500</v>
      </c>
    </row>
    <row r="326" spans="1:3">
      <c r="A326" s="55">
        <v>42192</v>
      </c>
      <c r="B326" s="53" t="s">
        <v>17300</v>
      </c>
      <c r="C326" s="4">
        <v>26250</v>
      </c>
    </row>
    <row r="327" spans="1:3">
      <c r="A327" s="55">
        <v>42104</v>
      </c>
      <c r="B327" s="53" t="s">
        <v>6408</v>
      </c>
      <c r="C327" s="4">
        <v>51250</v>
      </c>
    </row>
    <row r="328" spans="1:3">
      <c r="A328" s="55">
        <v>42194</v>
      </c>
      <c r="B328" s="53" t="s">
        <v>6408</v>
      </c>
      <c r="C328" s="4">
        <v>51250</v>
      </c>
    </row>
    <row r="329" spans="1:3">
      <c r="A329" s="55">
        <v>42285</v>
      </c>
      <c r="B329" s="53" t="s">
        <v>6408</v>
      </c>
      <c r="C329" s="4">
        <v>51250</v>
      </c>
    </row>
    <row r="330" spans="1:3">
      <c r="A330" s="55">
        <v>42377</v>
      </c>
      <c r="B330" s="53" t="s">
        <v>6408</v>
      </c>
      <c r="C330" s="4">
        <v>51250</v>
      </c>
    </row>
    <row r="331" spans="1:3">
      <c r="A331" s="55">
        <v>42104</v>
      </c>
      <c r="B331" s="53" t="s">
        <v>6409</v>
      </c>
      <c r="C331" s="4">
        <v>29083</v>
      </c>
    </row>
    <row r="332" spans="1:3">
      <c r="A332" s="55">
        <v>42194</v>
      </c>
      <c r="B332" s="53" t="s">
        <v>6409</v>
      </c>
      <c r="C332" s="4">
        <v>29083</v>
      </c>
    </row>
    <row r="333" spans="1:3">
      <c r="A333" s="55">
        <v>42285</v>
      </c>
      <c r="B333" s="53" t="s">
        <v>6409</v>
      </c>
      <c r="C333" s="4">
        <v>29083</v>
      </c>
    </row>
    <row r="334" spans="1:3">
      <c r="A334" s="55">
        <v>42377</v>
      </c>
      <c r="B334" s="53" t="s">
        <v>6409</v>
      </c>
      <c r="C334" s="4">
        <v>29084</v>
      </c>
    </row>
    <row r="335" spans="1:3">
      <c r="A335" s="55">
        <v>42130</v>
      </c>
      <c r="B335" s="53" t="s">
        <v>17192</v>
      </c>
      <c r="C335" s="4">
        <v>60000</v>
      </c>
    </row>
    <row r="336" spans="1:3">
      <c r="A336" s="55">
        <v>42213</v>
      </c>
      <c r="B336" s="53" t="s">
        <v>17349</v>
      </c>
      <c r="C336" s="4">
        <v>67500</v>
      </c>
    </row>
    <row r="337" spans="1:3">
      <c r="A337" s="55">
        <v>42095</v>
      </c>
      <c r="B337" s="53" t="s">
        <v>17127</v>
      </c>
      <c r="C337" s="4">
        <v>50000</v>
      </c>
    </row>
    <row r="338" spans="1:3">
      <c r="A338" s="54">
        <v>42194</v>
      </c>
      <c r="B338" s="53" t="s">
        <v>17127</v>
      </c>
      <c r="C338" s="4">
        <v>50000</v>
      </c>
    </row>
    <row r="339" spans="1:3">
      <c r="A339" s="55">
        <v>42285</v>
      </c>
      <c r="B339" s="53" t="s">
        <v>17127</v>
      </c>
      <c r="C339" s="4">
        <v>50000</v>
      </c>
    </row>
    <row r="340" spans="1:3">
      <c r="A340" s="55">
        <v>42377</v>
      </c>
      <c r="B340" s="53" t="s">
        <v>17127</v>
      </c>
      <c r="C340" s="4">
        <v>50000</v>
      </c>
    </row>
    <row r="341" spans="1:3">
      <c r="A341" s="55">
        <v>42233</v>
      </c>
      <c r="B341" s="53" t="s">
        <v>17376</v>
      </c>
      <c r="C341" s="4">
        <v>44438</v>
      </c>
    </row>
    <row r="342" spans="1:3">
      <c r="A342" s="52">
        <v>42108</v>
      </c>
      <c r="B342" s="53" t="s">
        <v>17148</v>
      </c>
      <c r="C342" s="4">
        <v>30000</v>
      </c>
    </row>
    <row r="343" spans="1:3">
      <c r="A343" s="54">
        <v>42192</v>
      </c>
      <c r="B343" s="53" t="s">
        <v>17298</v>
      </c>
      <c r="C343" s="4">
        <v>45000</v>
      </c>
    </row>
    <row r="344" spans="1:3">
      <c r="A344" s="54">
        <v>42325</v>
      </c>
      <c r="B344" s="53" t="s">
        <v>17526</v>
      </c>
      <c r="C344" s="4">
        <v>33750</v>
      </c>
    </row>
    <row r="345" spans="1:3">
      <c r="A345" s="55">
        <v>42339</v>
      </c>
      <c r="B345" s="53" t="s">
        <v>17551</v>
      </c>
      <c r="C345" s="4">
        <v>39900</v>
      </c>
    </row>
    <row r="346" spans="1:3">
      <c r="A346" s="55">
        <v>42104</v>
      </c>
      <c r="B346" s="53" t="s">
        <v>6410</v>
      </c>
      <c r="C346" s="4">
        <v>45000</v>
      </c>
    </row>
    <row r="347" spans="1:3">
      <c r="A347" s="55">
        <v>42194</v>
      </c>
      <c r="B347" s="53" t="s">
        <v>6410</v>
      </c>
      <c r="C347" s="4">
        <v>55000</v>
      </c>
    </row>
    <row r="348" spans="1:3">
      <c r="A348" s="54">
        <v>42285</v>
      </c>
      <c r="B348" s="53" t="s">
        <v>6410</v>
      </c>
      <c r="C348" s="4">
        <v>45000</v>
      </c>
    </row>
    <row r="349" spans="1:3">
      <c r="A349" s="55">
        <v>42377</v>
      </c>
      <c r="B349" s="53" t="s">
        <v>6410</v>
      </c>
      <c r="C349" s="4">
        <v>35000</v>
      </c>
    </row>
    <row r="350" spans="1:3">
      <c r="A350" s="55">
        <v>42104</v>
      </c>
      <c r="B350" s="53" t="s">
        <v>6411</v>
      </c>
      <c r="C350" s="4">
        <v>37500</v>
      </c>
    </row>
    <row r="351" spans="1:3">
      <c r="A351" s="55">
        <v>42194</v>
      </c>
      <c r="B351" s="53" t="s">
        <v>6411</v>
      </c>
      <c r="C351" s="4">
        <v>37500</v>
      </c>
    </row>
    <row r="352" spans="1:3">
      <c r="A352" s="55">
        <v>42285</v>
      </c>
      <c r="B352" s="53" t="s">
        <v>6411</v>
      </c>
      <c r="C352" s="4">
        <v>45000</v>
      </c>
    </row>
    <row r="353" spans="1:3">
      <c r="A353" s="55">
        <v>42377</v>
      </c>
      <c r="B353" s="53" t="s">
        <v>6411</v>
      </c>
      <c r="C353" s="4">
        <v>30000</v>
      </c>
    </row>
    <row r="354" spans="1:3">
      <c r="A354" s="55">
        <v>42283</v>
      </c>
      <c r="B354" s="53" t="s">
        <v>17461</v>
      </c>
      <c r="C354" s="4">
        <v>40080</v>
      </c>
    </row>
    <row r="355" spans="1:3">
      <c r="A355" s="55">
        <v>42194</v>
      </c>
      <c r="B355" s="53" t="s">
        <v>6281</v>
      </c>
      <c r="C355" s="4">
        <v>30000</v>
      </c>
    </row>
    <row r="356" spans="1:3">
      <c r="A356" s="55">
        <v>42285</v>
      </c>
      <c r="B356" s="53" t="s">
        <v>6281</v>
      </c>
      <c r="C356" s="4">
        <v>37500</v>
      </c>
    </row>
    <row r="357" spans="1:3">
      <c r="A357" s="55">
        <v>42104</v>
      </c>
      <c r="B357" s="53" t="s">
        <v>6412</v>
      </c>
      <c r="C357" s="4">
        <v>67000</v>
      </c>
    </row>
    <row r="358" spans="1:3">
      <c r="A358" s="54">
        <v>42194</v>
      </c>
      <c r="B358" s="53" t="s">
        <v>6412</v>
      </c>
      <c r="C358" s="4">
        <v>67000</v>
      </c>
    </row>
    <row r="359" spans="1:3">
      <c r="A359" s="55">
        <v>42285</v>
      </c>
      <c r="B359" s="53" t="s">
        <v>6412</v>
      </c>
      <c r="C359" s="4">
        <v>67000</v>
      </c>
    </row>
    <row r="360" spans="1:3">
      <c r="A360" s="55">
        <v>42377</v>
      </c>
      <c r="B360" s="53" t="s">
        <v>6412</v>
      </c>
      <c r="C360" s="4">
        <v>67000</v>
      </c>
    </row>
    <row r="361" spans="1:3">
      <c r="A361" s="55">
        <v>42104</v>
      </c>
      <c r="B361" s="53" t="s">
        <v>6413</v>
      </c>
      <c r="C361" s="4">
        <v>78000</v>
      </c>
    </row>
    <row r="362" spans="1:3">
      <c r="A362" s="54">
        <v>42194</v>
      </c>
      <c r="B362" s="53" t="s">
        <v>6413</v>
      </c>
      <c r="C362" s="4">
        <v>65667</v>
      </c>
    </row>
    <row r="363" spans="1:3">
      <c r="A363" s="55">
        <v>42285</v>
      </c>
      <c r="B363" s="53" t="s">
        <v>6413</v>
      </c>
      <c r="C363" s="4">
        <v>58000</v>
      </c>
    </row>
    <row r="364" spans="1:3">
      <c r="A364" s="55">
        <v>42377</v>
      </c>
      <c r="B364" s="53" t="s">
        <v>6413</v>
      </c>
      <c r="C364" s="4">
        <v>65000</v>
      </c>
    </row>
    <row r="365" spans="1:3">
      <c r="A365" s="55">
        <v>42104</v>
      </c>
      <c r="B365" s="53" t="s">
        <v>6414</v>
      </c>
      <c r="C365" s="4">
        <v>106250</v>
      </c>
    </row>
    <row r="366" spans="1:3">
      <c r="A366" s="55">
        <v>42194</v>
      </c>
      <c r="B366" s="53" t="s">
        <v>6414</v>
      </c>
      <c r="C366" s="4">
        <v>106250</v>
      </c>
    </row>
    <row r="367" spans="1:3">
      <c r="A367" s="54">
        <v>42285</v>
      </c>
      <c r="B367" s="53" t="s">
        <v>6414</v>
      </c>
      <c r="C367" s="4">
        <v>106250</v>
      </c>
    </row>
    <row r="368" spans="1:3">
      <c r="A368" s="55">
        <v>42377</v>
      </c>
      <c r="B368" s="53" t="s">
        <v>6414</v>
      </c>
      <c r="C368" s="4">
        <v>106250</v>
      </c>
    </row>
    <row r="369" spans="1:3">
      <c r="A369" s="55">
        <v>42104</v>
      </c>
      <c r="B369" s="53" t="s">
        <v>6444</v>
      </c>
      <c r="C369" s="4">
        <v>36320</v>
      </c>
    </row>
    <row r="370" spans="1:3">
      <c r="A370" s="55">
        <v>42194</v>
      </c>
      <c r="B370" s="53" t="s">
        <v>6444</v>
      </c>
      <c r="C370" s="4">
        <v>58009</v>
      </c>
    </row>
    <row r="371" spans="1:3">
      <c r="A371" s="55">
        <v>42285</v>
      </c>
      <c r="B371" s="53" t="s">
        <v>6444</v>
      </c>
      <c r="C371" s="4">
        <v>94328</v>
      </c>
    </row>
    <row r="372" spans="1:3">
      <c r="A372" s="55">
        <v>42377</v>
      </c>
      <c r="B372" s="53" t="s">
        <v>6444</v>
      </c>
      <c r="C372" s="4">
        <v>58009</v>
      </c>
    </row>
    <row r="373" spans="1:3">
      <c r="A373" s="54">
        <v>42104</v>
      </c>
      <c r="B373" s="53" t="s">
        <v>6415</v>
      </c>
      <c r="C373" s="4">
        <v>47642</v>
      </c>
    </row>
    <row r="374" spans="1:3">
      <c r="A374" s="55">
        <v>42194</v>
      </c>
      <c r="B374" s="53" t="s">
        <v>6415</v>
      </c>
      <c r="C374" s="4">
        <v>47642</v>
      </c>
    </row>
    <row r="375" spans="1:3">
      <c r="A375" s="55">
        <v>42285</v>
      </c>
      <c r="B375" s="53" t="s">
        <v>6415</v>
      </c>
      <c r="C375" s="4">
        <v>47642</v>
      </c>
    </row>
    <row r="376" spans="1:3">
      <c r="A376" s="55">
        <v>42377</v>
      </c>
      <c r="B376" s="53" t="s">
        <v>6415</v>
      </c>
      <c r="C376" s="4">
        <v>47641</v>
      </c>
    </row>
    <row r="377" spans="1:3">
      <c r="A377" s="55">
        <v>42095</v>
      </c>
      <c r="B377" s="53" t="s">
        <v>17130</v>
      </c>
      <c r="C377" s="4">
        <v>35833</v>
      </c>
    </row>
    <row r="378" spans="1:3">
      <c r="A378" s="55">
        <v>42194</v>
      </c>
      <c r="B378" s="53" t="s">
        <v>17130</v>
      </c>
      <c r="C378" s="4">
        <v>35833</v>
      </c>
    </row>
    <row r="379" spans="1:3">
      <c r="A379" s="55">
        <v>42285</v>
      </c>
      <c r="B379" s="53" t="s">
        <v>17130</v>
      </c>
      <c r="C379" s="4">
        <v>35833</v>
      </c>
    </row>
    <row r="380" spans="1:3">
      <c r="A380" s="55">
        <v>42377</v>
      </c>
      <c r="B380" s="53" t="s">
        <v>17130</v>
      </c>
      <c r="C380" s="4">
        <v>35834</v>
      </c>
    </row>
    <row r="381" spans="1:3">
      <c r="A381" s="55">
        <v>42199</v>
      </c>
      <c r="B381" s="53" t="s">
        <v>17318</v>
      </c>
      <c r="C381" s="4">
        <v>45000</v>
      </c>
    </row>
    <row r="382" spans="1:3">
      <c r="A382" s="55">
        <v>42104</v>
      </c>
      <c r="B382" s="53" t="s">
        <v>6416</v>
      </c>
      <c r="C382" s="4">
        <v>75000</v>
      </c>
    </row>
    <row r="383" spans="1:3">
      <c r="A383" s="55">
        <v>42194</v>
      </c>
      <c r="B383" s="53" t="s">
        <v>6416</v>
      </c>
      <c r="C383" s="4">
        <v>80000</v>
      </c>
    </row>
    <row r="384" spans="1:3">
      <c r="A384" s="55">
        <v>42285</v>
      </c>
      <c r="B384" s="53" t="s">
        <v>6416</v>
      </c>
      <c r="C384" s="4">
        <v>65000</v>
      </c>
    </row>
    <row r="385" spans="1:3">
      <c r="A385" s="55">
        <v>42377</v>
      </c>
      <c r="B385" s="53" t="s">
        <v>6416</v>
      </c>
      <c r="C385" s="4">
        <v>60000</v>
      </c>
    </row>
    <row r="386" spans="1:3">
      <c r="A386" s="54">
        <v>42104</v>
      </c>
      <c r="B386" s="53" t="s">
        <v>6417</v>
      </c>
      <c r="C386" s="4">
        <v>60440</v>
      </c>
    </row>
    <row r="387" spans="1:3">
      <c r="A387" s="54">
        <v>42194</v>
      </c>
      <c r="B387" s="53" t="s">
        <v>6417</v>
      </c>
      <c r="C387" s="4">
        <v>37675</v>
      </c>
    </row>
    <row r="388" spans="1:3">
      <c r="A388" s="55">
        <v>42285</v>
      </c>
      <c r="B388" s="53" t="s">
        <v>6417</v>
      </c>
      <c r="C388" s="4">
        <v>40925</v>
      </c>
    </row>
    <row r="389" spans="1:3">
      <c r="A389" s="55">
        <v>42377</v>
      </c>
      <c r="B389" s="53" t="s">
        <v>6417</v>
      </c>
      <c r="C389" s="4">
        <v>44625</v>
      </c>
    </row>
    <row r="390" spans="1:3">
      <c r="A390" s="55">
        <v>42325</v>
      </c>
      <c r="B390" s="53" t="s">
        <v>6352</v>
      </c>
      <c r="C390" s="4">
        <v>37817</v>
      </c>
    </row>
    <row r="391" spans="1:3">
      <c r="A391" s="55">
        <v>42262</v>
      </c>
      <c r="B391" s="53" t="s">
        <v>17418</v>
      </c>
      <c r="C391" s="4">
        <v>34189</v>
      </c>
    </row>
    <row r="392" spans="1:3">
      <c r="A392" s="55">
        <v>42095</v>
      </c>
      <c r="B392" s="53" t="s">
        <v>17131</v>
      </c>
      <c r="C392" s="4">
        <v>41250</v>
      </c>
    </row>
    <row r="393" spans="1:3">
      <c r="A393" s="54">
        <v>42194</v>
      </c>
      <c r="B393" s="53" t="s">
        <v>17131</v>
      </c>
      <c r="C393" s="4">
        <v>41250</v>
      </c>
    </row>
    <row r="394" spans="1:3">
      <c r="A394" s="55">
        <v>42220</v>
      </c>
      <c r="B394" s="53" t="s">
        <v>17131</v>
      </c>
      <c r="C394" s="4">
        <v>31250</v>
      </c>
    </row>
    <row r="395" spans="1:3">
      <c r="A395" s="55">
        <v>42437</v>
      </c>
      <c r="B395" s="53" t="s">
        <v>17058</v>
      </c>
      <c r="C395" s="4">
        <v>32372</v>
      </c>
    </row>
    <row r="396" spans="1:3">
      <c r="A396" s="55">
        <v>42104</v>
      </c>
      <c r="B396" s="53" t="s">
        <v>6418</v>
      </c>
      <c r="C396" s="4">
        <v>125000</v>
      </c>
    </row>
    <row r="397" spans="1:3">
      <c r="A397" s="55">
        <v>42194</v>
      </c>
      <c r="B397" s="53" t="s">
        <v>6418</v>
      </c>
      <c r="C397" s="4">
        <v>25000</v>
      </c>
    </row>
    <row r="398" spans="1:3">
      <c r="A398" s="55">
        <v>42285</v>
      </c>
      <c r="B398" s="53" t="s">
        <v>6418</v>
      </c>
      <c r="C398" s="4">
        <v>65000</v>
      </c>
    </row>
    <row r="399" spans="1:3">
      <c r="A399" s="55">
        <v>42095</v>
      </c>
      <c r="B399" s="53" t="s">
        <v>17132</v>
      </c>
      <c r="C399" s="4">
        <v>53195</v>
      </c>
    </row>
    <row r="400" spans="1:3">
      <c r="A400" s="52">
        <v>42122</v>
      </c>
      <c r="B400" s="53" t="s">
        <v>17132</v>
      </c>
      <c r="C400" s="4">
        <v>43750</v>
      </c>
    </row>
    <row r="401" spans="1:3">
      <c r="A401" s="54">
        <v>42194</v>
      </c>
      <c r="B401" s="53" t="s">
        <v>17132</v>
      </c>
      <c r="C401" s="4">
        <v>53195</v>
      </c>
    </row>
    <row r="402" spans="1:3">
      <c r="A402" s="55">
        <v>42285</v>
      </c>
      <c r="B402" s="53" t="s">
        <v>17132</v>
      </c>
      <c r="C402" s="4">
        <v>53195</v>
      </c>
    </row>
    <row r="403" spans="1:3">
      <c r="A403" s="55">
        <v>42377</v>
      </c>
      <c r="B403" s="53" t="s">
        <v>17132</v>
      </c>
      <c r="C403" s="4">
        <v>53194</v>
      </c>
    </row>
    <row r="404" spans="1:3">
      <c r="A404" s="55">
        <v>42325</v>
      </c>
      <c r="B404" s="53" t="s">
        <v>17521</v>
      </c>
      <c r="C404" s="4">
        <v>30000</v>
      </c>
    </row>
    <row r="405" spans="1:3">
      <c r="A405" s="55">
        <v>42409</v>
      </c>
      <c r="B405" s="53" t="s">
        <v>17645</v>
      </c>
      <c r="C405" s="4">
        <v>30000</v>
      </c>
    </row>
    <row r="406" spans="1:3">
      <c r="A406" s="55">
        <v>42444</v>
      </c>
      <c r="B406" s="53" t="s">
        <v>17691</v>
      </c>
      <c r="C406" s="4">
        <v>60000</v>
      </c>
    </row>
    <row r="407" spans="1:3">
      <c r="A407" s="54">
        <v>42104</v>
      </c>
      <c r="B407" s="53" t="s">
        <v>6419</v>
      </c>
      <c r="C407" s="4">
        <v>435000</v>
      </c>
    </row>
    <row r="408" spans="1:3">
      <c r="A408" s="54">
        <v>42194</v>
      </c>
      <c r="B408" s="53" t="s">
        <v>6419</v>
      </c>
      <c r="C408" s="4">
        <v>420000</v>
      </c>
    </row>
    <row r="409" spans="1:3">
      <c r="A409" s="55">
        <v>42285</v>
      </c>
      <c r="B409" s="53" t="s">
        <v>6419</v>
      </c>
      <c r="C409" s="4">
        <v>120000</v>
      </c>
    </row>
    <row r="410" spans="1:3">
      <c r="A410" s="55">
        <v>42377</v>
      </c>
      <c r="B410" s="53" t="s">
        <v>6419</v>
      </c>
      <c r="C410" s="4">
        <v>225000</v>
      </c>
    </row>
    <row r="411" spans="1:3">
      <c r="A411" s="55">
        <v>42276</v>
      </c>
      <c r="B411" s="53" t="s">
        <v>17316</v>
      </c>
      <c r="C411" s="4">
        <v>30000</v>
      </c>
    </row>
    <row r="412" spans="1:3">
      <c r="A412" s="55">
        <v>42206</v>
      </c>
      <c r="B412" s="53" t="s">
        <v>17327</v>
      </c>
      <c r="C412" s="4">
        <v>48750</v>
      </c>
    </row>
    <row r="413" spans="1:3">
      <c r="A413" s="55">
        <v>42233</v>
      </c>
      <c r="B413" s="53" t="s">
        <v>17377</v>
      </c>
      <c r="C413" s="4">
        <v>40000</v>
      </c>
    </row>
    <row r="414" spans="1:3">
      <c r="A414" s="54">
        <v>42104</v>
      </c>
      <c r="B414" s="53" t="s">
        <v>6420</v>
      </c>
      <c r="C414" s="4">
        <v>214983</v>
      </c>
    </row>
    <row r="415" spans="1:3">
      <c r="A415" s="55">
        <v>42143</v>
      </c>
      <c r="B415" s="53" t="s">
        <v>6420</v>
      </c>
      <c r="C415" s="4">
        <v>85500</v>
      </c>
    </row>
    <row r="416" spans="1:3">
      <c r="A416" s="55">
        <v>42194</v>
      </c>
      <c r="B416" s="53" t="s">
        <v>6420</v>
      </c>
      <c r="C416" s="4">
        <v>214983</v>
      </c>
    </row>
    <row r="417" spans="1:3">
      <c r="A417" s="55">
        <v>42213</v>
      </c>
      <c r="B417" s="53" t="s">
        <v>6420</v>
      </c>
      <c r="C417" s="4">
        <v>62500</v>
      </c>
    </row>
    <row r="418" spans="1:3">
      <c r="A418" s="55">
        <v>42276</v>
      </c>
      <c r="B418" s="53" t="s">
        <v>6420</v>
      </c>
      <c r="C418" s="4">
        <v>41250</v>
      </c>
    </row>
    <row r="419" spans="1:3">
      <c r="A419" s="55">
        <v>42285</v>
      </c>
      <c r="B419" s="53" t="s">
        <v>6420</v>
      </c>
      <c r="C419" s="4">
        <v>214983</v>
      </c>
    </row>
    <row r="420" spans="1:3">
      <c r="A420" s="55">
        <v>42377</v>
      </c>
      <c r="B420" s="53" t="s">
        <v>6420</v>
      </c>
      <c r="C420" s="4">
        <v>214983</v>
      </c>
    </row>
    <row r="421" spans="1:3">
      <c r="A421" s="55">
        <v>42409</v>
      </c>
      <c r="B421" s="53" t="s">
        <v>6420</v>
      </c>
      <c r="C421" s="4">
        <v>75000</v>
      </c>
    </row>
    <row r="422" spans="1:3">
      <c r="A422" s="55">
        <v>42419</v>
      </c>
      <c r="B422" s="53" t="s">
        <v>6420</v>
      </c>
      <c r="C422" s="4">
        <v>25000</v>
      </c>
    </row>
    <row r="423" spans="1:3">
      <c r="A423" s="55">
        <v>42458</v>
      </c>
      <c r="B423" s="53" t="s">
        <v>6420</v>
      </c>
      <c r="C423" s="4">
        <v>75000</v>
      </c>
    </row>
    <row r="424" spans="1:3">
      <c r="A424" s="55">
        <v>42104</v>
      </c>
      <c r="B424" s="53" t="s">
        <v>6351</v>
      </c>
      <c r="C424" s="4">
        <v>224130</v>
      </c>
    </row>
    <row r="425" spans="1:3">
      <c r="A425" s="55">
        <v>42194</v>
      </c>
      <c r="B425" s="53" t="s">
        <v>6351</v>
      </c>
      <c r="C425" s="4">
        <v>224130</v>
      </c>
    </row>
    <row r="426" spans="1:3">
      <c r="A426" s="55">
        <v>42285</v>
      </c>
      <c r="B426" s="53" t="s">
        <v>6351</v>
      </c>
      <c r="C426" s="4">
        <v>224130</v>
      </c>
    </row>
    <row r="427" spans="1:3">
      <c r="A427" s="55">
        <v>42377</v>
      </c>
      <c r="B427" s="53" t="s">
        <v>6351</v>
      </c>
      <c r="C427" s="4">
        <v>224130</v>
      </c>
    </row>
    <row r="428" spans="1:3">
      <c r="A428" s="55">
        <v>42437</v>
      </c>
      <c r="B428" s="53" t="s">
        <v>6351</v>
      </c>
      <c r="C428" s="4">
        <v>64000</v>
      </c>
    </row>
    <row r="429" spans="1:3">
      <c r="A429" s="55">
        <v>42104</v>
      </c>
      <c r="B429" s="53" t="s">
        <v>6421</v>
      </c>
      <c r="C429" s="4">
        <v>83333</v>
      </c>
    </row>
    <row r="430" spans="1:3">
      <c r="A430" s="55">
        <v>42194</v>
      </c>
      <c r="B430" s="53" t="s">
        <v>6421</v>
      </c>
      <c r="C430" s="4">
        <v>83333</v>
      </c>
    </row>
    <row r="431" spans="1:3">
      <c r="A431" s="55">
        <v>42285</v>
      </c>
      <c r="B431" s="53" t="s">
        <v>6421</v>
      </c>
      <c r="C431" s="4">
        <v>83333</v>
      </c>
    </row>
    <row r="432" spans="1:3">
      <c r="A432" s="55">
        <v>42377</v>
      </c>
      <c r="B432" s="53" t="s">
        <v>6421</v>
      </c>
      <c r="C432" s="4">
        <v>83334</v>
      </c>
    </row>
    <row r="433" spans="1:3">
      <c r="A433" s="55">
        <v>42095</v>
      </c>
      <c r="B433" s="53" t="s">
        <v>17133</v>
      </c>
      <c r="C433" s="4">
        <v>25132</v>
      </c>
    </row>
    <row r="434" spans="1:3">
      <c r="A434" s="54">
        <v>42213</v>
      </c>
      <c r="B434" s="53" t="s">
        <v>17348</v>
      </c>
      <c r="C434" s="4">
        <v>33750</v>
      </c>
    </row>
    <row r="435" spans="1:3">
      <c r="A435" s="54">
        <v>42122</v>
      </c>
      <c r="B435" s="53" t="s">
        <v>17174</v>
      </c>
      <c r="C435" s="4">
        <v>56250</v>
      </c>
    </row>
    <row r="436" spans="1:3">
      <c r="A436" s="55">
        <v>42104</v>
      </c>
      <c r="B436" s="53" t="s">
        <v>6422</v>
      </c>
      <c r="C436" s="4">
        <v>47500</v>
      </c>
    </row>
    <row r="437" spans="1:3">
      <c r="A437" s="55">
        <v>42194</v>
      </c>
      <c r="B437" s="53" t="s">
        <v>6422</v>
      </c>
      <c r="C437" s="4">
        <v>47500</v>
      </c>
    </row>
    <row r="438" spans="1:3">
      <c r="A438" s="55">
        <v>42268</v>
      </c>
      <c r="B438" s="53" t="s">
        <v>6422</v>
      </c>
      <c r="C438" s="4">
        <v>57000</v>
      </c>
    </row>
    <row r="439" spans="1:3">
      <c r="A439" s="55">
        <v>42285</v>
      </c>
      <c r="B439" s="53" t="s">
        <v>6422</v>
      </c>
      <c r="C439" s="4">
        <v>47500</v>
      </c>
    </row>
    <row r="440" spans="1:3">
      <c r="A440" s="55">
        <v>42377</v>
      </c>
      <c r="B440" s="53" t="s">
        <v>6422</v>
      </c>
      <c r="C440" s="4">
        <v>47500</v>
      </c>
    </row>
    <row r="441" spans="1:3">
      <c r="A441" s="55">
        <v>42444</v>
      </c>
      <c r="B441" s="53" t="s">
        <v>6422</v>
      </c>
      <c r="C441" s="4">
        <v>67500</v>
      </c>
    </row>
    <row r="442" spans="1:3">
      <c r="A442" s="55">
        <v>42095</v>
      </c>
      <c r="B442" s="53" t="s">
        <v>17134</v>
      </c>
      <c r="C442" s="4">
        <v>67962</v>
      </c>
    </row>
    <row r="443" spans="1:3">
      <c r="A443" s="52">
        <v>42108</v>
      </c>
      <c r="B443" s="53" t="s">
        <v>17134</v>
      </c>
      <c r="C443" s="4">
        <v>58000</v>
      </c>
    </row>
    <row r="444" spans="1:3">
      <c r="A444" s="55">
        <v>42194</v>
      </c>
      <c r="B444" s="53" t="s">
        <v>17134</v>
      </c>
      <c r="C444" s="4">
        <v>40208</v>
      </c>
    </row>
    <row r="445" spans="1:3">
      <c r="A445" s="55">
        <v>42285</v>
      </c>
      <c r="B445" s="53" t="s">
        <v>17134</v>
      </c>
      <c r="C445" s="4">
        <v>43797</v>
      </c>
    </row>
    <row r="446" spans="1:3">
      <c r="A446" s="55">
        <v>42377</v>
      </c>
      <c r="B446" s="53" t="s">
        <v>17134</v>
      </c>
      <c r="C446" s="4">
        <v>40508</v>
      </c>
    </row>
    <row r="447" spans="1:3">
      <c r="A447" s="54">
        <v>42104</v>
      </c>
      <c r="B447" s="53" t="s">
        <v>6423</v>
      </c>
      <c r="C447" s="4">
        <v>79167</v>
      </c>
    </row>
    <row r="448" spans="1:3">
      <c r="A448" s="55">
        <v>42194</v>
      </c>
      <c r="B448" s="53" t="s">
        <v>6423</v>
      </c>
      <c r="C448" s="4">
        <v>79166</v>
      </c>
    </row>
    <row r="449" spans="1:3">
      <c r="A449" s="55">
        <v>42285</v>
      </c>
      <c r="B449" s="53" t="s">
        <v>6423</v>
      </c>
      <c r="C449" s="4">
        <v>79166</v>
      </c>
    </row>
    <row r="450" spans="1:3">
      <c r="A450" s="54">
        <v>42377</v>
      </c>
      <c r="B450" s="53" t="s">
        <v>6423</v>
      </c>
      <c r="C450" s="4">
        <v>79167</v>
      </c>
    </row>
    <row r="451" spans="1:3">
      <c r="A451" s="55">
        <v>42262</v>
      </c>
      <c r="B451" s="53" t="s">
        <v>17414</v>
      </c>
      <c r="C451" s="4">
        <v>39000</v>
      </c>
    </row>
    <row r="452" spans="1:3">
      <c r="A452" s="55">
        <v>42104</v>
      </c>
      <c r="B452" s="53" t="s">
        <v>16849</v>
      </c>
      <c r="C452" s="4">
        <v>48750</v>
      </c>
    </row>
    <row r="453" spans="1:3">
      <c r="A453" s="55">
        <v>42194</v>
      </c>
      <c r="B453" s="53" t="s">
        <v>16849</v>
      </c>
      <c r="C453" s="4">
        <v>48750</v>
      </c>
    </row>
    <row r="454" spans="1:3">
      <c r="A454" s="54">
        <v>42285</v>
      </c>
      <c r="B454" s="53" t="s">
        <v>16849</v>
      </c>
      <c r="C454" s="4">
        <v>48750</v>
      </c>
    </row>
    <row r="455" spans="1:3">
      <c r="A455" s="55">
        <v>42377</v>
      </c>
      <c r="B455" s="53" t="s">
        <v>16849</v>
      </c>
      <c r="C455" s="4">
        <v>48750</v>
      </c>
    </row>
    <row r="456" spans="1:3">
      <c r="A456" s="55">
        <v>42095</v>
      </c>
      <c r="B456" s="53" t="s">
        <v>17135</v>
      </c>
      <c r="C456" s="4">
        <v>30000</v>
      </c>
    </row>
    <row r="457" spans="1:3">
      <c r="A457" s="55">
        <v>42194</v>
      </c>
      <c r="B457" s="53" t="s">
        <v>17135</v>
      </c>
      <c r="C457" s="4">
        <v>80000</v>
      </c>
    </row>
    <row r="458" spans="1:3">
      <c r="A458" s="55">
        <v>42285</v>
      </c>
      <c r="B458" s="53" t="s">
        <v>17135</v>
      </c>
      <c r="C458" s="4">
        <v>30000</v>
      </c>
    </row>
    <row r="459" spans="1:3">
      <c r="A459" s="55">
        <v>42377</v>
      </c>
      <c r="B459" s="53" t="s">
        <v>17135</v>
      </c>
      <c r="C459" s="4">
        <v>43333</v>
      </c>
    </row>
    <row r="460" spans="1:3">
      <c r="A460" s="55">
        <v>42353</v>
      </c>
      <c r="B460" s="53" t="s">
        <v>17566</v>
      </c>
      <c r="C460" s="4">
        <v>26250</v>
      </c>
    </row>
    <row r="461" spans="1:3">
      <c r="A461" s="55">
        <v>42104</v>
      </c>
      <c r="B461" s="53" t="s">
        <v>6425</v>
      </c>
      <c r="C461" s="4">
        <v>62500</v>
      </c>
    </row>
    <row r="462" spans="1:3">
      <c r="A462" s="55">
        <v>42194</v>
      </c>
      <c r="B462" s="53" t="s">
        <v>6425</v>
      </c>
      <c r="C462" s="4">
        <v>62500</v>
      </c>
    </row>
    <row r="463" spans="1:3">
      <c r="A463" s="55">
        <v>42285</v>
      </c>
      <c r="B463" s="53" t="s">
        <v>6425</v>
      </c>
      <c r="C463" s="4">
        <v>62500</v>
      </c>
    </row>
    <row r="464" spans="1:3">
      <c r="A464" s="55">
        <v>42377</v>
      </c>
      <c r="B464" s="53" t="s">
        <v>6425</v>
      </c>
      <c r="C464" s="4">
        <v>62500</v>
      </c>
    </row>
    <row r="465" spans="1:3">
      <c r="A465" s="55">
        <v>42095</v>
      </c>
      <c r="B465" s="53" t="s">
        <v>17097</v>
      </c>
      <c r="C465" s="4">
        <v>125000</v>
      </c>
    </row>
    <row r="466" spans="1:3">
      <c r="A466" s="55">
        <v>42276</v>
      </c>
      <c r="B466" s="53" t="s">
        <v>17097</v>
      </c>
      <c r="C466" s="4">
        <v>100000</v>
      </c>
    </row>
    <row r="467" spans="1:3">
      <c r="A467" s="55">
        <v>42130</v>
      </c>
      <c r="B467" s="53" t="s">
        <v>6989</v>
      </c>
      <c r="C467" s="4">
        <v>41534</v>
      </c>
    </row>
    <row r="468" spans="1:3">
      <c r="A468" s="55">
        <v>42360</v>
      </c>
      <c r="B468" s="53" t="s">
        <v>6989</v>
      </c>
      <c r="C468" s="4">
        <v>70000</v>
      </c>
    </row>
    <row r="469" spans="1:3">
      <c r="A469" s="55">
        <v>42254</v>
      </c>
      <c r="B469" s="53" t="s">
        <v>6911</v>
      </c>
      <c r="C469" s="4">
        <v>80100</v>
      </c>
    </row>
    <row r="470" spans="1:3">
      <c r="A470" s="55">
        <v>42104</v>
      </c>
      <c r="B470" s="53" t="s">
        <v>6426</v>
      </c>
      <c r="C470" s="4">
        <v>100000</v>
      </c>
    </row>
    <row r="471" spans="1:3">
      <c r="A471" s="55">
        <v>42194</v>
      </c>
      <c r="B471" s="53" t="s">
        <v>6426</v>
      </c>
      <c r="C471" s="4">
        <v>25000</v>
      </c>
    </row>
    <row r="472" spans="1:3">
      <c r="A472" s="55">
        <v>42402</v>
      </c>
      <c r="B472" s="53" t="s">
        <v>17628</v>
      </c>
      <c r="C472" s="4">
        <v>30000</v>
      </c>
    </row>
    <row r="473" spans="1:3">
      <c r="A473" s="55">
        <v>42157</v>
      </c>
      <c r="B473" s="53" t="s">
        <v>17240</v>
      </c>
      <c r="C473" s="4">
        <v>60000</v>
      </c>
    </row>
    <row r="474" spans="1:3">
      <c r="A474" s="55">
        <v>42164</v>
      </c>
      <c r="B474" s="53" t="s">
        <v>17253</v>
      </c>
      <c r="C474" s="4">
        <v>60000</v>
      </c>
    </row>
    <row r="475" spans="1:3">
      <c r="A475" s="55">
        <v>42095</v>
      </c>
      <c r="B475" s="53" t="s">
        <v>17136</v>
      </c>
      <c r="C475" s="4">
        <v>78000</v>
      </c>
    </row>
    <row r="476" spans="1:3">
      <c r="A476" s="55">
        <v>42194</v>
      </c>
      <c r="B476" s="53" t="s">
        <v>17136</v>
      </c>
      <c r="C476" s="4">
        <v>54000</v>
      </c>
    </row>
    <row r="477" spans="1:3">
      <c r="A477" s="55">
        <v>42285</v>
      </c>
      <c r="B477" s="53" t="s">
        <v>17136</v>
      </c>
      <c r="C477" s="4">
        <v>50000</v>
      </c>
    </row>
    <row r="478" spans="1:3">
      <c r="A478" s="55">
        <v>42377</v>
      </c>
      <c r="B478" s="53" t="s">
        <v>17136</v>
      </c>
      <c r="C478" s="4">
        <v>36000</v>
      </c>
    </row>
    <row r="479" spans="1:3">
      <c r="A479" s="55">
        <v>42178</v>
      </c>
      <c r="B479" s="53" t="s">
        <v>17283</v>
      </c>
      <c r="C479" s="4">
        <v>73500</v>
      </c>
    </row>
    <row r="480" spans="1:3">
      <c r="A480" s="55">
        <v>42104</v>
      </c>
      <c r="B480" s="53" t="s">
        <v>6427</v>
      </c>
      <c r="C480" s="4">
        <v>25000</v>
      </c>
    </row>
    <row r="481" spans="1:3">
      <c r="A481" s="55">
        <v>42194</v>
      </c>
      <c r="B481" s="53" t="s">
        <v>6427</v>
      </c>
      <c r="C481" s="4">
        <v>26000</v>
      </c>
    </row>
    <row r="482" spans="1:3">
      <c r="A482" s="55">
        <v>42285</v>
      </c>
      <c r="B482" s="53" t="s">
        <v>6427</v>
      </c>
      <c r="C482" s="4">
        <v>25000</v>
      </c>
    </row>
    <row r="483" spans="1:3">
      <c r="A483" s="55">
        <v>42377</v>
      </c>
      <c r="B483" s="53" t="s">
        <v>6427</v>
      </c>
      <c r="C483" s="4">
        <v>26000</v>
      </c>
    </row>
    <row r="484" spans="1:3">
      <c r="A484" s="55">
        <v>42149</v>
      </c>
      <c r="B484" s="53" t="s">
        <v>17235</v>
      </c>
      <c r="C484" s="4">
        <v>51524</v>
      </c>
    </row>
    <row r="485" spans="1:3">
      <c r="A485" s="55">
        <v>42262</v>
      </c>
      <c r="B485" s="53" t="s">
        <v>17419</v>
      </c>
      <c r="C485" s="4">
        <v>93750</v>
      </c>
    </row>
    <row r="486" spans="1:3">
      <c r="A486" s="55">
        <v>42346</v>
      </c>
      <c r="B486" s="53" t="s">
        <v>17419</v>
      </c>
      <c r="C486" s="4">
        <v>50000</v>
      </c>
    </row>
    <row r="487" spans="1:3">
      <c r="A487" s="55">
        <v>42185</v>
      </c>
      <c r="B487" s="53" t="s">
        <v>17288</v>
      </c>
      <c r="C487" s="4">
        <v>45000</v>
      </c>
    </row>
    <row r="488" spans="1:3">
      <c r="A488" s="55">
        <v>42346</v>
      </c>
      <c r="B488" s="53" t="s">
        <v>17202</v>
      </c>
      <c r="C488" s="4">
        <v>47250</v>
      </c>
    </row>
    <row r="489" spans="1:3">
      <c r="A489" s="55">
        <v>42104</v>
      </c>
      <c r="B489" s="53" t="s">
        <v>6428</v>
      </c>
      <c r="C489" s="4">
        <v>200000</v>
      </c>
    </row>
    <row r="490" spans="1:3">
      <c r="A490" s="55">
        <v>42151</v>
      </c>
      <c r="B490" s="53" t="s">
        <v>6428</v>
      </c>
      <c r="C490" s="4">
        <v>92000</v>
      </c>
    </row>
    <row r="491" spans="1:3">
      <c r="A491" s="55">
        <v>42304</v>
      </c>
      <c r="B491" s="53" t="s">
        <v>17490</v>
      </c>
      <c r="C491" s="4">
        <v>37422</v>
      </c>
    </row>
    <row r="492" spans="1:3">
      <c r="A492" s="55">
        <v>42104</v>
      </c>
      <c r="B492" s="53" t="s">
        <v>6429</v>
      </c>
      <c r="C492" s="4">
        <v>40000</v>
      </c>
    </row>
    <row r="493" spans="1:3">
      <c r="A493" s="55">
        <v>42194</v>
      </c>
      <c r="B493" s="53" t="s">
        <v>6429</v>
      </c>
      <c r="C493" s="4">
        <v>50000</v>
      </c>
    </row>
    <row r="494" spans="1:3">
      <c r="A494" s="55">
        <v>42285</v>
      </c>
      <c r="B494" s="53" t="s">
        <v>6429</v>
      </c>
      <c r="C494" s="4">
        <v>40000</v>
      </c>
    </row>
    <row r="495" spans="1:3">
      <c r="A495" s="55">
        <v>42377</v>
      </c>
      <c r="B495" s="53" t="s">
        <v>6429</v>
      </c>
      <c r="C495" s="4">
        <v>40000</v>
      </c>
    </row>
    <row r="496" spans="1:3">
      <c r="A496" s="55">
        <v>42104</v>
      </c>
      <c r="B496" s="53" t="s">
        <v>6430</v>
      </c>
      <c r="C496" s="4">
        <v>51500</v>
      </c>
    </row>
    <row r="497" spans="1:3">
      <c r="A497" s="55">
        <v>42194</v>
      </c>
      <c r="B497" s="53" t="s">
        <v>6430</v>
      </c>
      <c r="C497" s="4">
        <v>51500</v>
      </c>
    </row>
    <row r="498" spans="1:3">
      <c r="A498" s="55">
        <v>42285</v>
      </c>
      <c r="B498" s="53" t="s">
        <v>6430</v>
      </c>
      <c r="C498" s="4">
        <v>51500</v>
      </c>
    </row>
    <row r="499" spans="1:3">
      <c r="A499" s="55">
        <v>42377</v>
      </c>
      <c r="B499" s="53" t="s">
        <v>6430</v>
      </c>
      <c r="C499" s="4">
        <v>51500</v>
      </c>
    </row>
    <row r="500" spans="1:3">
      <c r="A500" s="55">
        <v>42199</v>
      </c>
      <c r="B500" s="53" t="s">
        <v>17317</v>
      </c>
      <c r="C500" s="4">
        <v>25500</v>
      </c>
    </row>
    <row r="501" spans="1:3">
      <c r="A501" s="55">
        <v>42157</v>
      </c>
      <c r="B501" s="53" t="s">
        <v>17238</v>
      </c>
      <c r="C501" s="4">
        <v>28125</v>
      </c>
    </row>
    <row r="502" spans="1:3">
      <c r="A502" s="55">
        <v>42095</v>
      </c>
      <c r="B502" s="53" t="s">
        <v>17137</v>
      </c>
      <c r="C502" s="4">
        <v>37500</v>
      </c>
    </row>
    <row r="503" spans="1:3">
      <c r="A503" s="55">
        <v>42194</v>
      </c>
      <c r="B503" s="53" t="s">
        <v>17137</v>
      </c>
      <c r="C503" s="4">
        <v>37500</v>
      </c>
    </row>
    <row r="504" spans="1:3">
      <c r="A504" s="55">
        <v>42285</v>
      </c>
      <c r="B504" s="53" t="s">
        <v>17137</v>
      </c>
      <c r="C504" s="4">
        <v>37500</v>
      </c>
    </row>
    <row r="505" spans="1:3">
      <c r="A505" s="55">
        <v>42377</v>
      </c>
      <c r="B505" s="53" t="s">
        <v>17137</v>
      </c>
      <c r="C505" s="4">
        <v>37500</v>
      </c>
    </row>
    <row r="506" spans="1:3">
      <c r="A506" s="55">
        <v>42095</v>
      </c>
      <c r="B506" s="53" t="s">
        <v>17128</v>
      </c>
      <c r="C506" s="4">
        <v>54166</v>
      </c>
    </row>
    <row r="507" spans="1:3">
      <c r="A507" s="55">
        <v>42194</v>
      </c>
      <c r="B507" s="53" t="s">
        <v>17128</v>
      </c>
      <c r="C507" s="4">
        <v>54167</v>
      </c>
    </row>
    <row r="508" spans="1:3">
      <c r="A508" s="55">
        <v>42285</v>
      </c>
      <c r="B508" s="53" t="s">
        <v>17128</v>
      </c>
      <c r="C508" s="4">
        <v>54167</v>
      </c>
    </row>
    <row r="509" spans="1:3">
      <c r="A509" s="55">
        <v>42377</v>
      </c>
      <c r="B509" s="53" t="s">
        <v>17128</v>
      </c>
      <c r="C509" s="4">
        <v>54167</v>
      </c>
    </row>
    <row r="510" spans="1:3">
      <c r="A510" s="55">
        <v>42095</v>
      </c>
      <c r="B510" s="53" t="s">
        <v>17139</v>
      </c>
      <c r="C510" s="4">
        <v>30000</v>
      </c>
    </row>
    <row r="511" spans="1:3">
      <c r="A511" s="55">
        <v>42194</v>
      </c>
      <c r="B511" s="53" t="s">
        <v>17139</v>
      </c>
      <c r="C511" s="4">
        <v>30000</v>
      </c>
    </row>
    <row r="512" spans="1:3">
      <c r="A512" s="55">
        <v>42285</v>
      </c>
      <c r="B512" s="53" t="s">
        <v>17139</v>
      </c>
      <c r="C512" s="4">
        <v>30000</v>
      </c>
    </row>
    <row r="513" spans="1:3">
      <c r="A513" s="55">
        <v>42304</v>
      </c>
      <c r="B513" s="53" t="s">
        <v>17139</v>
      </c>
      <c r="C513" s="4">
        <v>65522</v>
      </c>
    </row>
    <row r="514" spans="1:3">
      <c r="A514" s="55">
        <v>42377</v>
      </c>
      <c r="B514" s="53" t="s">
        <v>17139</v>
      </c>
      <c r="C514" s="4">
        <v>30000</v>
      </c>
    </row>
    <row r="515" spans="1:3">
      <c r="A515" s="55">
        <v>42104</v>
      </c>
      <c r="B515" s="53" t="s">
        <v>6431</v>
      </c>
      <c r="C515" s="4">
        <v>35000</v>
      </c>
    </row>
    <row r="516" spans="1:3">
      <c r="A516" s="52">
        <v>42122</v>
      </c>
      <c r="B516" s="53" t="s">
        <v>6431</v>
      </c>
      <c r="C516" s="4">
        <v>45000</v>
      </c>
    </row>
    <row r="517" spans="1:3">
      <c r="A517" s="55">
        <v>42194</v>
      </c>
      <c r="B517" s="53" t="s">
        <v>6431</v>
      </c>
      <c r="C517" s="4">
        <v>25000</v>
      </c>
    </row>
    <row r="518" spans="1:3">
      <c r="A518" s="55">
        <v>42241</v>
      </c>
      <c r="B518" s="53" t="s">
        <v>6431</v>
      </c>
      <c r="C518" s="4">
        <v>81000</v>
      </c>
    </row>
    <row r="519" spans="1:3">
      <c r="A519" s="55">
        <v>42285</v>
      </c>
      <c r="B519" s="53" t="s">
        <v>6431</v>
      </c>
      <c r="C519" s="4">
        <v>25000</v>
      </c>
    </row>
    <row r="520" spans="1:3">
      <c r="A520" s="55">
        <v>42377</v>
      </c>
      <c r="B520" s="53" t="s">
        <v>6431</v>
      </c>
      <c r="C520" s="4">
        <v>25000</v>
      </c>
    </row>
    <row r="521" spans="1:3">
      <c r="A521" s="55">
        <v>42104</v>
      </c>
      <c r="B521" s="53" t="s">
        <v>6379</v>
      </c>
      <c r="C521" s="4">
        <v>100000</v>
      </c>
    </row>
    <row r="522" spans="1:3">
      <c r="A522" s="55">
        <v>42194</v>
      </c>
      <c r="B522" s="53" t="s">
        <v>6379</v>
      </c>
      <c r="C522" s="4">
        <v>90000</v>
      </c>
    </row>
    <row r="523" spans="1:3">
      <c r="A523" s="55">
        <v>42285</v>
      </c>
      <c r="B523" s="53" t="s">
        <v>6379</v>
      </c>
      <c r="C523" s="4">
        <v>50000</v>
      </c>
    </row>
    <row r="524" spans="1:3">
      <c r="A524" s="55">
        <v>42388</v>
      </c>
      <c r="B524" s="53" t="s">
        <v>6379</v>
      </c>
      <c r="C524" s="4">
        <v>28000</v>
      </c>
    </row>
    <row r="525" spans="1:3">
      <c r="A525" s="55">
        <v>42353</v>
      </c>
      <c r="B525" s="53" t="s">
        <v>17568</v>
      </c>
      <c r="C525" s="4">
        <v>70612</v>
      </c>
    </row>
    <row r="526" spans="1:3">
      <c r="A526" s="55">
        <v>42104</v>
      </c>
      <c r="B526" s="53" t="s">
        <v>6432</v>
      </c>
      <c r="C526" s="4">
        <v>25394</v>
      </c>
    </row>
    <row r="527" spans="1:3">
      <c r="A527" s="55">
        <v>42149</v>
      </c>
      <c r="B527" s="53" t="s">
        <v>17232</v>
      </c>
      <c r="C527" s="4">
        <v>31468</v>
      </c>
    </row>
    <row r="528" spans="1:3">
      <c r="A528" s="55">
        <v>42104</v>
      </c>
      <c r="B528" s="53" t="s">
        <v>6433</v>
      </c>
      <c r="C528" s="4">
        <v>110125</v>
      </c>
    </row>
    <row r="529" spans="1:3">
      <c r="A529" s="55">
        <v>42194</v>
      </c>
      <c r="B529" s="53" t="s">
        <v>6433</v>
      </c>
      <c r="C529" s="4">
        <v>86125</v>
      </c>
    </row>
    <row r="530" spans="1:3">
      <c r="A530" s="55">
        <v>42285</v>
      </c>
      <c r="B530" s="53" t="s">
        <v>6433</v>
      </c>
      <c r="C530" s="4">
        <v>110125</v>
      </c>
    </row>
    <row r="531" spans="1:3">
      <c r="A531" s="55">
        <v>42377</v>
      </c>
      <c r="B531" s="53" t="s">
        <v>6433</v>
      </c>
      <c r="C531" s="4">
        <v>86125</v>
      </c>
    </row>
    <row r="532" spans="1:3">
      <c r="A532" s="55">
        <v>42104</v>
      </c>
      <c r="B532" s="53" t="s">
        <v>6380</v>
      </c>
      <c r="C532" s="4">
        <v>81250</v>
      </c>
    </row>
    <row r="533" spans="1:3">
      <c r="A533" s="55">
        <v>42194</v>
      </c>
      <c r="B533" s="53" t="s">
        <v>6380</v>
      </c>
      <c r="C533" s="4">
        <v>81250</v>
      </c>
    </row>
    <row r="534" spans="1:3">
      <c r="A534" s="55">
        <v>42285</v>
      </c>
      <c r="B534" s="53" t="s">
        <v>6380</v>
      </c>
      <c r="C534" s="4">
        <v>81250</v>
      </c>
    </row>
    <row r="535" spans="1:3">
      <c r="A535" s="55">
        <v>42377</v>
      </c>
      <c r="B535" s="53" t="s">
        <v>6380</v>
      </c>
      <c r="C535" s="4">
        <v>81250</v>
      </c>
    </row>
    <row r="536" spans="1:3">
      <c r="A536" s="55">
        <v>42104</v>
      </c>
      <c r="B536" s="53" t="s">
        <v>6435</v>
      </c>
      <c r="C536" s="4">
        <v>243663</v>
      </c>
    </row>
    <row r="537" spans="1:3">
      <c r="A537" s="55">
        <v>42194</v>
      </c>
      <c r="B537" s="53" t="s">
        <v>6435</v>
      </c>
      <c r="C537" s="4">
        <v>341337</v>
      </c>
    </row>
    <row r="538" spans="1:3">
      <c r="A538" s="55">
        <v>42285</v>
      </c>
      <c r="B538" s="53" t="s">
        <v>6435</v>
      </c>
      <c r="C538" s="4">
        <v>275000</v>
      </c>
    </row>
    <row r="539" spans="1:3">
      <c r="A539" s="55">
        <v>42377</v>
      </c>
      <c r="B539" s="53" t="s">
        <v>6435</v>
      </c>
      <c r="C539" s="4">
        <v>114650</v>
      </c>
    </row>
    <row r="540" spans="1:3">
      <c r="A540" s="55">
        <v>42248</v>
      </c>
      <c r="B540" s="53" t="s">
        <v>17401</v>
      </c>
      <c r="C540" s="4">
        <v>41250</v>
      </c>
    </row>
    <row r="541" spans="1:3">
      <c r="A541" s="55">
        <v>42104</v>
      </c>
      <c r="B541" s="53" t="s">
        <v>6436</v>
      </c>
      <c r="C541" s="4">
        <v>207000</v>
      </c>
    </row>
    <row r="542" spans="1:3">
      <c r="A542" s="55">
        <v>42194</v>
      </c>
      <c r="B542" s="53" t="s">
        <v>6436</v>
      </c>
      <c r="C542" s="4">
        <v>200000</v>
      </c>
    </row>
    <row r="543" spans="1:3">
      <c r="A543" s="55">
        <v>42285</v>
      </c>
      <c r="B543" s="53" t="s">
        <v>6436</v>
      </c>
      <c r="C543" s="4">
        <v>200000</v>
      </c>
    </row>
    <row r="544" spans="1:3">
      <c r="A544" s="55">
        <v>42377</v>
      </c>
      <c r="B544" s="53" t="s">
        <v>6436</v>
      </c>
      <c r="C544" s="4">
        <v>200000</v>
      </c>
    </row>
    <row r="545" spans="1:3">
      <c r="A545" s="55">
        <v>42353</v>
      </c>
      <c r="B545" s="53" t="s">
        <v>17567</v>
      </c>
      <c r="C545" s="4">
        <v>37500</v>
      </c>
    </row>
    <row r="546" spans="1:3">
      <c r="A546" s="55">
        <v>42325</v>
      </c>
      <c r="B546" s="53" t="s">
        <v>6288</v>
      </c>
      <c r="C546" s="4">
        <v>38625</v>
      </c>
    </row>
    <row r="547" spans="1:3">
      <c r="A547" s="55">
        <v>42437</v>
      </c>
      <c r="B547" s="53" t="s">
        <v>6288</v>
      </c>
      <c r="C547" s="4">
        <v>37500</v>
      </c>
    </row>
    <row r="548" spans="1:3">
      <c r="A548" s="55">
        <v>42104</v>
      </c>
      <c r="B548" s="53" t="s">
        <v>16782</v>
      </c>
      <c r="C548" s="4">
        <v>100000</v>
      </c>
    </row>
    <row r="549" spans="1:3">
      <c r="A549" s="55">
        <v>42194</v>
      </c>
      <c r="B549" s="53" t="s">
        <v>16782</v>
      </c>
      <c r="C549" s="4">
        <v>100000</v>
      </c>
    </row>
    <row r="550" spans="1:3">
      <c r="A550" s="54">
        <v>42285</v>
      </c>
      <c r="B550" s="53" t="s">
        <v>16782</v>
      </c>
      <c r="C550" s="4">
        <v>50000</v>
      </c>
    </row>
    <row r="551" spans="1:3">
      <c r="A551" s="55">
        <v>42377</v>
      </c>
      <c r="B551" s="53" t="s">
        <v>16782</v>
      </c>
      <c r="C551" s="4">
        <v>50000</v>
      </c>
    </row>
    <row r="552" spans="1:3">
      <c r="A552" s="55">
        <v>42104</v>
      </c>
      <c r="B552" s="53" t="s">
        <v>6438</v>
      </c>
      <c r="C552" s="4">
        <v>55000</v>
      </c>
    </row>
    <row r="553" spans="1:3">
      <c r="A553" s="55">
        <v>42194</v>
      </c>
      <c r="B553" s="53" t="s">
        <v>6438</v>
      </c>
      <c r="C553" s="4">
        <v>55000</v>
      </c>
    </row>
    <row r="554" spans="1:3">
      <c r="A554" s="55">
        <v>42285</v>
      </c>
      <c r="B554" s="53" t="s">
        <v>6438</v>
      </c>
      <c r="C554" s="4">
        <v>55000</v>
      </c>
    </row>
    <row r="555" spans="1:3">
      <c r="A555" s="54">
        <v>42377</v>
      </c>
      <c r="B555" s="53" t="s">
        <v>6438</v>
      </c>
      <c r="C555" s="4">
        <v>55000</v>
      </c>
    </row>
    <row r="556" spans="1:3">
      <c r="A556" s="55">
        <v>42095</v>
      </c>
      <c r="B556" s="53" t="s">
        <v>17141</v>
      </c>
      <c r="C556" s="4">
        <v>25000</v>
      </c>
    </row>
    <row r="557" spans="1:3">
      <c r="A557" s="55">
        <v>42194</v>
      </c>
      <c r="B557" s="53" t="s">
        <v>17141</v>
      </c>
      <c r="C557" s="4">
        <v>25000</v>
      </c>
    </row>
    <row r="558" spans="1:3">
      <c r="A558" s="55">
        <v>42285</v>
      </c>
      <c r="B558" s="53" t="s">
        <v>17141</v>
      </c>
      <c r="C558" s="4">
        <v>25000</v>
      </c>
    </row>
    <row r="559" spans="1:3">
      <c r="A559" s="55">
        <v>42377</v>
      </c>
      <c r="B559" s="53" t="s">
        <v>17141</v>
      </c>
      <c r="C559" s="4">
        <v>25000</v>
      </c>
    </row>
    <row r="560" spans="1:3">
      <c r="A560" s="54">
        <v>42095</v>
      </c>
      <c r="B560" s="53" t="s">
        <v>17143</v>
      </c>
      <c r="C560" s="4">
        <v>37000</v>
      </c>
    </row>
    <row r="561" spans="1:3">
      <c r="A561" s="55">
        <v>42194</v>
      </c>
      <c r="B561" s="53" t="s">
        <v>17143</v>
      </c>
      <c r="C561" s="4">
        <v>30000</v>
      </c>
    </row>
    <row r="562" spans="1:3">
      <c r="A562" s="55">
        <v>42285</v>
      </c>
      <c r="B562" s="53" t="s">
        <v>17143</v>
      </c>
      <c r="C562" s="4">
        <v>36000</v>
      </c>
    </row>
    <row r="563" spans="1:3">
      <c r="A563" s="55">
        <v>42377</v>
      </c>
      <c r="B563" s="53" t="s">
        <v>17143</v>
      </c>
      <c r="C563" s="4">
        <v>30000</v>
      </c>
    </row>
    <row r="564" spans="1:3">
      <c r="A564" s="55">
        <v>42381</v>
      </c>
      <c r="B564" s="53" t="s">
        <v>17143</v>
      </c>
      <c r="C564" s="4">
        <v>40104</v>
      </c>
    </row>
    <row r="565" spans="1:3">
      <c r="A565" s="55">
        <v>42384</v>
      </c>
      <c r="B565" s="53" t="s">
        <v>17143</v>
      </c>
      <c r="C565" s="4">
        <v>61200</v>
      </c>
    </row>
    <row r="566" spans="1:3">
      <c r="A566" s="55">
        <v>42095</v>
      </c>
      <c r="B566" s="53" t="s">
        <v>17144</v>
      </c>
      <c r="C566" s="4">
        <v>35000</v>
      </c>
    </row>
    <row r="567" spans="1:3">
      <c r="A567" s="54">
        <v>42194</v>
      </c>
      <c r="B567" s="53" t="s">
        <v>17144</v>
      </c>
      <c r="C567" s="4">
        <v>35000</v>
      </c>
    </row>
    <row r="568" spans="1:3">
      <c r="A568" s="55">
        <v>42285</v>
      </c>
      <c r="B568" s="53" t="s">
        <v>17144</v>
      </c>
      <c r="C568" s="4">
        <v>35000</v>
      </c>
    </row>
    <row r="569" spans="1:3">
      <c r="A569" s="55">
        <v>42377</v>
      </c>
      <c r="B569" s="53" t="s">
        <v>17144</v>
      </c>
      <c r="C569" s="4">
        <v>35000</v>
      </c>
    </row>
    <row r="570" spans="1:3">
      <c r="A570" s="55">
        <v>42108</v>
      </c>
      <c r="B570" s="53" t="s">
        <v>25</v>
      </c>
      <c r="C570" s="4">
        <v>25000</v>
      </c>
    </row>
    <row r="571" spans="1:3">
      <c r="A571" s="55">
        <v>42360</v>
      </c>
      <c r="B571" s="53" t="s">
        <v>25</v>
      </c>
      <c r="C571" s="4">
        <v>192114</v>
      </c>
    </row>
    <row r="572" spans="1:3">
      <c r="A572" s="55">
        <v>42149</v>
      </c>
      <c r="B572" s="53" t="s">
        <v>27</v>
      </c>
      <c r="C572" s="4">
        <v>90000</v>
      </c>
    </row>
    <row r="573" spans="1:3">
      <c r="A573" s="55">
        <v>42332</v>
      </c>
      <c r="B573" s="53" t="s">
        <v>27</v>
      </c>
      <c r="C573" s="4">
        <v>29700</v>
      </c>
    </row>
    <row r="574" spans="1:3">
      <c r="A574" s="55">
        <v>42339</v>
      </c>
      <c r="B574" s="53" t="s">
        <v>27</v>
      </c>
      <c r="C574" s="4">
        <v>63000</v>
      </c>
    </row>
    <row r="575" spans="1:3">
      <c r="A575" s="55">
        <v>42178</v>
      </c>
      <c r="B575" s="53" t="s">
        <v>29</v>
      </c>
      <c r="C575" s="4">
        <v>58837</v>
      </c>
    </row>
    <row r="576" spans="1:3">
      <c r="A576" s="54">
        <v>42192</v>
      </c>
      <c r="B576" s="53" t="s">
        <v>29</v>
      </c>
      <c r="C576" s="4">
        <v>470694</v>
      </c>
    </row>
    <row r="577" spans="1:3">
      <c r="A577" s="55">
        <v>42268</v>
      </c>
      <c r="B577" s="53" t="s">
        <v>29</v>
      </c>
      <c r="C577" s="4">
        <v>39551</v>
      </c>
    </row>
    <row r="578" spans="1:3">
      <c r="A578" s="55">
        <v>42402</v>
      </c>
      <c r="B578" s="53" t="s">
        <v>29</v>
      </c>
      <c r="C578" s="4">
        <v>147092</v>
      </c>
    </row>
    <row r="579" spans="1:3">
      <c r="A579" s="55">
        <v>42453</v>
      </c>
      <c r="B579" s="53" t="s">
        <v>29</v>
      </c>
      <c r="C579" s="4">
        <v>58837</v>
      </c>
    </row>
    <row r="580" spans="1:3">
      <c r="A580" s="55">
        <v>42310</v>
      </c>
      <c r="B580" s="53" t="s">
        <v>2391</v>
      </c>
      <c r="C580" s="4">
        <v>44078</v>
      </c>
    </row>
    <row r="581" spans="1:3">
      <c r="A581" s="55">
        <v>42192</v>
      </c>
      <c r="B581" s="53" t="s">
        <v>37</v>
      </c>
      <c r="C581" s="4">
        <v>56250</v>
      </c>
    </row>
    <row r="582" spans="1:3">
      <c r="A582" s="55">
        <v>42213</v>
      </c>
      <c r="B582" s="53" t="s">
        <v>38</v>
      </c>
      <c r="C582" s="4">
        <v>198371</v>
      </c>
    </row>
    <row r="583" spans="1:3">
      <c r="A583" s="54">
        <v>42453</v>
      </c>
      <c r="B583" s="53" t="s">
        <v>38</v>
      </c>
      <c r="C583" s="4">
        <v>66123</v>
      </c>
    </row>
    <row r="584" spans="1:3">
      <c r="A584" s="55">
        <v>42185</v>
      </c>
      <c r="B584" s="53" t="s">
        <v>44</v>
      </c>
      <c r="C584" s="4">
        <v>196376</v>
      </c>
    </row>
    <row r="585" spans="1:3">
      <c r="A585" s="55">
        <v>42453</v>
      </c>
      <c r="B585" s="53" t="s">
        <v>44</v>
      </c>
      <c r="C585" s="4">
        <v>43640</v>
      </c>
    </row>
    <row r="586" spans="1:3">
      <c r="A586" s="52">
        <v>42122</v>
      </c>
      <c r="B586" s="53" t="s">
        <v>54</v>
      </c>
      <c r="C586" s="4">
        <v>61862</v>
      </c>
    </row>
    <row r="587" spans="1:3">
      <c r="A587" s="55">
        <v>42118</v>
      </c>
      <c r="B587" s="53" t="s">
        <v>55</v>
      </c>
      <c r="C587" s="4">
        <v>300000</v>
      </c>
    </row>
    <row r="588" spans="1:3">
      <c r="A588" s="55">
        <v>42276</v>
      </c>
      <c r="B588" s="53" t="s">
        <v>925</v>
      </c>
      <c r="C588" s="4">
        <v>29310</v>
      </c>
    </row>
    <row r="589" spans="1:3">
      <c r="A589" s="55">
        <v>42318</v>
      </c>
      <c r="B589" s="53" t="s">
        <v>2708</v>
      </c>
      <c r="C589" s="4">
        <v>79800</v>
      </c>
    </row>
    <row r="590" spans="1:3">
      <c r="A590" s="55">
        <v>42458</v>
      </c>
      <c r="B590" s="53" t="s">
        <v>2708</v>
      </c>
      <c r="C590" s="4">
        <v>79800</v>
      </c>
    </row>
    <row r="591" spans="1:3">
      <c r="A591" s="55">
        <v>42275</v>
      </c>
      <c r="B591" s="53" t="s">
        <v>6991</v>
      </c>
      <c r="C591" s="4">
        <v>25590</v>
      </c>
    </row>
    <row r="592" spans="1:3">
      <c r="A592" s="55">
        <v>42424</v>
      </c>
      <c r="B592" s="53" t="s">
        <v>17661</v>
      </c>
      <c r="C592" s="4">
        <v>51400</v>
      </c>
    </row>
    <row r="593" spans="1:3">
      <c r="A593" s="54">
        <v>42320</v>
      </c>
      <c r="B593" s="53" t="s">
        <v>2033</v>
      </c>
      <c r="C593" s="4">
        <v>86000</v>
      </c>
    </row>
    <row r="594" spans="1:3">
      <c r="A594" s="55">
        <v>42360</v>
      </c>
      <c r="B594" s="53" t="s">
        <v>2033</v>
      </c>
      <c r="C594" s="4">
        <v>45000</v>
      </c>
    </row>
    <row r="595" spans="1:3">
      <c r="A595" s="55">
        <v>42178</v>
      </c>
      <c r="B595" s="53" t="s">
        <v>73</v>
      </c>
      <c r="C595" s="4">
        <v>26250</v>
      </c>
    </row>
    <row r="596" spans="1:3">
      <c r="A596" s="55">
        <v>42453</v>
      </c>
      <c r="B596" s="53" t="s">
        <v>73</v>
      </c>
      <c r="C596" s="4">
        <v>35175</v>
      </c>
    </row>
    <row r="597" spans="1:3">
      <c r="A597" s="54">
        <v>42332</v>
      </c>
      <c r="B597" s="53" t="s">
        <v>16952</v>
      </c>
      <c r="C597" s="4">
        <v>42905</v>
      </c>
    </row>
    <row r="598" spans="1:3">
      <c r="A598" s="54">
        <v>42268</v>
      </c>
      <c r="B598" s="53" t="s">
        <v>16912</v>
      </c>
      <c r="C598" s="4">
        <v>28080</v>
      </c>
    </row>
    <row r="599" spans="1:3">
      <c r="A599" s="55">
        <v>42248</v>
      </c>
      <c r="B599" s="53" t="s">
        <v>89</v>
      </c>
      <c r="C599" s="4">
        <v>86250</v>
      </c>
    </row>
    <row r="600" spans="1:3">
      <c r="A600" s="55">
        <v>42325</v>
      </c>
      <c r="B600" s="53" t="s">
        <v>89</v>
      </c>
      <c r="C600" s="4">
        <v>27803</v>
      </c>
    </row>
    <row r="601" spans="1:3">
      <c r="A601" s="55">
        <v>42395</v>
      </c>
      <c r="B601" s="53" t="s">
        <v>89</v>
      </c>
      <c r="C601" s="4">
        <v>28750</v>
      </c>
    </row>
    <row r="602" spans="1:3">
      <c r="A602" s="55">
        <v>42437</v>
      </c>
      <c r="B602" s="53" t="s">
        <v>105</v>
      </c>
      <c r="C602" s="4">
        <v>362790</v>
      </c>
    </row>
    <row r="603" spans="1:3">
      <c r="A603" s="54">
        <v>42453</v>
      </c>
      <c r="B603" s="53" t="s">
        <v>105</v>
      </c>
      <c r="C603" s="4">
        <v>262015</v>
      </c>
    </row>
    <row r="604" spans="1:3">
      <c r="A604" s="55">
        <v>42346</v>
      </c>
      <c r="B604" s="53" t="s">
        <v>108</v>
      </c>
      <c r="C604" s="4">
        <v>61315</v>
      </c>
    </row>
    <row r="605" spans="1:3">
      <c r="A605" s="55">
        <v>42453</v>
      </c>
      <c r="B605" s="53" t="s">
        <v>108</v>
      </c>
      <c r="C605" s="4">
        <v>30658</v>
      </c>
    </row>
    <row r="606" spans="1:3">
      <c r="A606" s="55">
        <v>42381</v>
      </c>
      <c r="B606" s="53" t="s">
        <v>1773</v>
      </c>
      <c r="C606" s="4">
        <v>30000</v>
      </c>
    </row>
    <row r="607" spans="1:3">
      <c r="A607" s="55">
        <v>42244</v>
      </c>
      <c r="B607" s="53" t="s">
        <v>16893</v>
      </c>
      <c r="C607" s="4">
        <v>113760</v>
      </c>
    </row>
    <row r="608" spans="1:3">
      <c r="A608" s="55">
        <v>42241</v>
      </c>
      <c r="B608" s="53" t="s">
        <v>116</v>
      </c>
      <c r="C608" s="4">
        <v>26564.5</v>
      </c>
    </row>
    <row r="609" spans="1:3">
      <c r="A609" s="55">
        <v>42213</v>
      </c>
      <c r="B609" s="53" t="s">
        <v>117</v>
      </c>
      <c r="C609" s="4">
        <v>87390</v>
      </c>
    </row>
    <row r="610" spans="1:3">
      <c r="A610" s="55">
        <v>42178</v>
      </c>
      <c r="B610" s="53" t="s">
        <v>127</v>
      </c>
      <c r="C610" s="4">
        <v>31250</v>
      </c>
    </row>
    <row r="611" spans="1:3">
      <c r="A611" s="52">
        <v>42122</v>
      </c>
      <c r="B611" s="53" t="s">
        <v>128</v>
      </c>
      <c r="C611" s="4">
        <v>80000</v>
      </c>
    </row>
    <row r="612" spans="1:3">
      <c r="A612" s="54">
        <v>42360</v>
      </c>
      <c r="B612" s="53" t="s">
        <v>128</v>
      </c>
      <c r="C612" s="4">
        <v>60000</v>
      </c>
    </row>
    <row r="613" spans="1:3">
      <c r="A613" s="55">
        <v>42095</v>
      </c>
      <c r="B613" s="53" t="s">
        <v>2722</v>
      </c>
      <c r="C613" s="4">
        <v>29144</v>
      </c>
    </row>
    <row r="614" spans="1:3">
      <c r="A614" s="55">
        <v>42199</v>
      </c>
      <c r="B614" s="53" t="s">
        <v>132</v>
      </c>
      <c r="C614" s="4">
        <v>40750</v>
      </c>
    </row>
    <row r="615" spans="1:3">
      <c r="A615" s="55">
        <v>42241</v>
      </c>
      <c r="B615" s="53" t="s">
        <v>132</v>
      </c>
      <c r="C615" s="4">
        <v>40750</v>
      </c>
    </row>
    <row r="616" spans="1:3">
      <c r="A616" s="55">
        <v>42318</v>
      </c>
      <c r="B616" s="53" t="s">
        <v>132</v>
      </c>
      <c r="C616" s="4">
        <v>40750</v>
      </c>
    </row>
    <row r="617" spans="1:3">
      <c r="A617" s="55">
        <v>42241</v>
      </c>
      <c r="B617" s="53" t="s">
        <v>151</v>
      </c>
      <c r="C617" s="4">
        <v>334638</v>
      </c>
    </row>
    <row r="618" spans="1:3">
      <c r="A618" s="55">
        <v>42332</v>
      </c>
      <c r="B618" s="53" t="s">
        <v>151</v>
      </c>
      <c r="C618" s="4">
        <v>37182</v>
      </c>
    </row>
    <row r="619" spans="1:3">
      <c r="A619" s="55">
        <v>42453</v>
      </c>
      <c r="B619" s="53" t="s">
        <v>151</v>
      </c>
      <c r="C619" s="4">
        <v>37182</v>
      </c>
    </row>
    <row r="620" spans="1:3">
      <c r="A620" s="55">
        <v>42381</v>
      </c>
      <c r="B620" s="53" t="s">
        <v>6660</v>
      </c>
      <c r="C620" s="4">
        <v>25000</v>
      </c>
    </row>
    <row r="621" spans="1:3">
      <c r="A621" s="55">
        <v>42125</v>
      </c>
      <c r="B621" s="53" t="s">
        <v>16784</v>
      </c>
      <c r="C621" s="4">
        <v>45000</v>
      </c>
    </row>
    <row r="622" spans="1:3">
      <c r="A622" s="55">
        <v>42388</v>
      </c>
      <c r="B622" s="53" t="s">
        <v>16784</v>
      </c>
      <c r="C622" s="4">
        <v>36000</v>
      </c>
    </row>
    <row r="623" spans="1:3">
      <c r="A623" s="54">
        <v>42416</v>
      </c>
      <c r="B623" s="53" t="s">
        <v>152</v>
      </c>
      <c r="C623" s="4">
        <v>118750</v>
      </c>
    </row>
    <row r="624" spans="1:3">
      <c r="A624" s="55">
        <v>42453</v>
      </c>
      <c r="B624" s="53" t="s">
        <v>152</v>
      </c>
      <c r="C624" s="4">
        <v>347894</v>
      </c>
    </row>
    <row r="625" spans="1:3">
      <c r="A625" s="55">
        <v>42241</v>
      </c>
      <c r="B625" s="53" t="s">
        <v>2726</v>
      </c>
      <c r="C625" s="4">
        <v>35925</v>
      </c>
    </row>
    <row r="626" spans="1:3">
      <c r="A626" s="55">
        <v>42353</v>
      </c>
      <c r="B626" s="53" t="s">
        <v>159</v>
      </c>
      <c r="C626" s="4">
        <v>25922</v>
      </c>
    </row>
    <row r="627" spans="1:3">
      <c r="A627" s="55">
        <v>42395</v>
      </c>
      <c r="B627" s="53" t="s">
        <v>159</v>
      </c>
      <c r="C627" s="4">
        <v>26622.01</v>
      </c>
    </row>
    <row r="628" spans="1:3">
      <c r="A628" s="55">
        <v>42416</v>
      </c>
      <c r="B628" s="53" t="s">
        <v>159</v>
      </c>
      <c r="C628" s="4">
        <v>36425.01</v>
      </c>
    </row>
    <row r="629" spans="1:3">
      <c r="A629" s="55">
        <v>42227</v>
      </c>
      <c r="B629" s="53" t="s">
        <v>160</v>
      </c>
      <c r="C629" s="4">
        <v>170899</v>
      </c>
    </row>
    <row r="630" spans="1:3">
      <c r="A630" s="55">
        <v>42108</v>
      </c>
      <c r="B630" s="53" t="s">
        <v>161</v>
      </c>
      <c r="C630" s="4">
        <v>162012</v>
      </c>
    </row>
    <row r="631" spans="1:3">
      <c r="A631" s="55">
        <v>42437</v>
      </c>
      <c r="B631" s="53" t="s">
        <v>161</v>
      </c>
      <c r="C631" s="4">
        <v>145811</v>
      </c>
    </row>
    <row r="632" spans="1:3">
      <c r="A632" s="55">
        <v>42178</v>
      </c>
      <c r="B632" s="53" t="s">
        <v>163</v>
      </c>
      <c r="C632" s="4">
        <v>135547</v>
      </c>
    </row>
    <row r="633" spans="1:3">
      <c r="A633" s="55">
        <v>42426</v>
      </c>
      <c r="B633" s="53" t="s">
        <v>163</v>
      </c>
      <c r="C633" s="4">
        <v>135547</v>
      </c>
    </row>
    <row r="634" spans="1:3">
      <c r="A634" s="55">
        <v>42453</v>
      </c>
      <c r="B634" s="53" t="s">
        <v>163</v>
      </c>
      <c r="C634" s="4">
        <v>96598</v>
      </c>
    </row>
    <row r="635" spans="1:3">
      <c r="A635" s="54">
        <v>42353</v>
      </c>
      <c r="B635" s="53" t="s">
        <v>2727</v>
      </c>
      <c r="C635" s="4">
        <v>26000</v>
      </c>
    </row>
    <row r="636" spans="1:3">
      <c r="A636" s="55">
        <v>42170</v>
      </c>
      <c r="B636" s="53" t="s">
        <v>164</v>
      </c>
      <c r="C636" s="4">
        <v>126508</v>
      </c>
    </row>
    <row r="637" spans="1:3">
      <c r="A637" s="55">
        <v>42395</v>
      </c>
      <c r="B637" s="53" t="s">
        <v>167</v>
      </c>
      <c r="C637" s="4">
        <v>26000</v>
      </c>
    </row>
    <row r="638" spans="1:3">
      <c r="A638" s="55">
        <v>42388</v>
      </c>
      <c r="B638" s="53" t="s">
        <v>2164</v>
      </c>
      <c r="C638" s="4">
        <v>65000</v>
      </c>
    </row>
    <row r="639" spans="1:3">
      <c r="A639" s="55">
        <v>42164</v>
      </c>
      <c r="B639" s="53" t="s">
        <v>5984</v>
      </c>
      <c r="C639" s="4">
        <v>82500</v>
      </c>
    </row>
    <row r="640" spans="1:3">
      <c r="A640" s="55">
        <v>42346</v>
      </c>
      <c r="B640" s="53" t="s">
        <v>5984</v>
      </c>
      <c r="C640" s="4">
        <v>27500</v>
      </c>
    </row>
    <row r="641" spans="1:3">
      <c r="A641" s="55">
        <v>42283</v>
      </c>
      <c r="B641" s="53" t="s">
        <v>175</v>
      </c>
      <c r="C641" s="4">
        <v>75000</v>
      </c>
    </row>
    <row r="642" spans="1:3">
      <c r="A642" s="55">
        <v>42453</v>
      </c>
      <c r="B642" s="53" t="s">
        <v>175</v>
      </c>
      <c r="C642" s="4">
        <v>50000</v>
      </c>
    </row>
    <row r="643" spans="1:3">
      <c r="A643" s="55">
        <v>42170</v>
      </c>
      <c r="B643" s="53" t="s">
        <v>178</v>
      </c>
      <c r="C643" s="4">
        <v>180000</v>
      </c>
    </row>
    <row r="644" spans="1:3">
      <c r="A644" s="55">
        <v>42283</v>
      </c>
      <c r="B644" s="53" t="s">
        <v>178</v>
      </c>
      <c r="C644" s="4">
        <v>36000</v>
      </c>
    </row>
    <row r="645" spans="1:3">
      <c r="A645" s="55">
        <v>42311</v>
      </c>
      <c r="B645" s="53" t="s">
        <v>6938</v>
      </c>
      <c r="C645" s="4">
        <v>80000</v>
      </c>
    </row>
    <row r="646" spans="1:3">
      <c r="A646" s="52">
        <v>42108</v>
      </c>
      <c r="B646" s="53" t="s">
        <v>185</v>
      </c>
      <c r="C646" s="4">
        <v>111688</v>
      </c>
    </row>
    <row r="647" spans="1:3">
      <c r="A647" s="55">
        <v>42227</v>
      </c>
      <c r="B647" s="53" t="s">
        <v>185</v>
      </c>
      <c r="C647" s="4">
        <v>135000</v>
      </c>
    </row>
    <row r="648" spans="1:3">
      <c r="A648" s="55">
        <v>42437</v>
      </c>
      <c r="B648" s="53" t="s">
        <v>193</v>
      </c>
      <c r="C648" s="4">
        <v>176162</v>
      </c>
    </row>
    <row r="649" spans="1:3">
      <c r="A649" s="55">
        <v>42453</v>
      </c>
      <c r="B649" s="53" t="s">
        <v>193</v>
      </c>
      <c r="C649" s="4">
        <v>58722</v>
      </c>
    </row>
    <row r="650" spans="1:3">
      <c r="A650" s="55">
        <v>42268</v>
      </c>
      <c r="B650" s="53" t="s">
        <v>196</v>
      </c>
      <c r="C650" s="4">
        <v>80000</v>
      </c>
    </row>
    <row r="651" spans="1:3">
      <c r="A651" s="55">
        <v>42437</v>
      </c>
      <c r="B651" s="53" t="s">
        <v>196</v>
      </c>
      <c r="C651" s="4">
        <v>80000</v>
      </c>
    </row>
    <row r="652" spans="1:3">
      <c r="A652" s="55">
        <v>42241</v>
      </c>
      <c r="B652" s="53" t="s">
        <v>201</v>
      </c>
      <c r="C652" s="4">
        <v>187500</v>
      </c>
    </row>
    <row r="653" spans="1:3">
      <c r="A653" s="55">
        <v>42429</v>
      </c>
      <c r="B653" s="53" t="s">
        <v>201</v>
      </c>
      <c r="C653" s="4">
        <v>54000</v>
      </c>
    </row>
    <row r="654" spans="1:3">
      <c r="A654" s="55">
        <v>42453</v>
      </c>
      <c r="B654" s="53" t="s">
        <v>201</v>
      </c>
      <c r="C654" s="4">
        <v>62500</v>
      </c>
    </row>
    <row r="655" spans="1:3">
      <c r="A655" s="55">
        <v>42276</v>
      </c>
      <c r="B655" s="53" t="s">
        <v>203</v>
      </c>
      <c r="C655" s="4">
        <v>466794</v>
      </c>
    </row>
    <row r="656" spans="1:3">
      <c r="A656" s="55">
        <v>42332</v>
      </c>
      <c r="B656" s="53" t="s">
        <v>203</v>
      </c>
      <c r="C656" s="4">
        <v>51866</v>
      </c>
    </row>
    <row r="657" spans="1:3">
      <c r="A657" s="55">
        <v>42453</v>
      </c>
      <c r="B657" s="53" t="s">
        <v>203</v>
      </c>
      <c r="C657" s="4">
        <v>51866</v>
      </c>
    </row>
    <row r="658" spans="1:3">
      <c r="A658" s="55">
        <v>42213</v>
      </c>
      <c r="B658" s="53" t="s">
        <v>16857</v>
      </c>
      <c r="C658" s="4">
        <v>80000</v>
      </c>
    </row>
    <row r="659" spans="1:3">
      <c r="A659" s="55">
        <v>42360</v>
      </c>
      <c r="B659" s="53" t="s">
        <v>16857</v>
      </c>
      <c r="C659" s="4">
        <v>80000</v>
      </c>
    </row>
    <row r="660" spans="1:3">
      <c r="A660" s="55">
        <v>42227</v>
      </c>
      <c r="B660" s="53" t="s">
        <v>205</v>
      </c>
      <c r="C660" s="4">
        <v>45000</v>
      </c>
    </row>
    <row r="661" spans="1:3">
      <c r="A661" s="55">
        <v>42268</v>
      </c>
      <c r="B661" s="53" t="s">
        <v>205</v>
      </c>
      <c r="C661" s="4">
        <v>41164</v>
      </c>
    </row>
    <row r="662" spans="1:3">
      <c r="A662" s="55">
        <v>42437</v>
      </c>
      <c r="B662" s="53" t="s">
        <v>205</v>
      </c>
      <c r="C662" s="4">
        <v>41164</v>
      </c>
    </row>
    <row r="663" spans="1:3">
      <c r="A663" s="55">
        <v>42170</v>
      </c>
      <c r="B663" s="53" t="s">
        <v>698</v>
      </c>
      <c r="C663" s="4">
        <v>87500</v>
      </c>
    </row>
    <row r="664" spans="1:3">
      <c r="A664" s="55">
        <v>42157</v>
      </c>
      <c r="B664" s="53" t="s">
        <v>1416</v>
      </c>
      <c r="C664" s="4">
        <v>26000</v>
      </c>
    </row>
    <row r="665" spans="1:3">
      <c r="A665" s="55">
        <v>42297</v>
      </c>
      <c r="B665" s="53" t="s">
        <v>16928</v>
      </c>
      <c r="C665" s="4">
        <v>74459</v>
      </c>
    </row>
    <row r="666" spans="1:3">
      <c r="A666" s="55">
        <v>42157</v>
      </c>
      <c r="B666" s="53" t="s">
        <v>16817</v>
      </c>
      <c r="C666" s="4">
        <v>29250</v>
      </c>
    </row>
    <row r="667" spans="1:3">
      <c r="A667" s="55">
        <v>42262</v>
      </c>
      <c r="B667" s="53" t="s">
        <v>2757</v>
      </c>
      <c r="C667" s="4">
        <v>27033</v>
      </c>
    </row>
    <row r="668" spans="1:3">
      <c r="A668" s="55">
        <v>42353</v>
      </c>
      <c r="B668" s="53" t="s">
        <v>2757</v>
      </c>
      <c r="C668" s="4">
        <v>39439.5</v>
      </c>
    </row>
    <row r="669" spans="1:3">
      <c r="A669" s="55">
        <v>42268</v>
      </c>
      <c r="B669" s="53" t="s">
        <v>5934</v>
      </c>
      <c r="C669" s="4">
        <v>58014</v>
      </c>
    </row>
    <row r="670" spans="1:3">
      <c r="A670" s="55">
        <v>42409</v>
      </c>
      <c r="B670" s="53" t="s">
        <v>5934</v>
      </c>
      <c r="C670" s="4">
        <v>58014</v>
      </c>
    </row>
    <row r="671" spans="1:3">
      <c r="A671" s="55">
        <v>42346</v>
      </c>
      <c r="B671" s="53" t="s">
        <v>219</v>
      </c>
      <c r="C671" s="4">
        <v>542380</v>
      </c>
    </row>
    <row r="672" spans="1:3">
      <c r="A672" s="55">
        <v>42426</v>
      </c>
      <c r="B672" s="53" t="s">
        <v>219</v>
      </c>
      <c r="C672" s="4">
        <v>60264</v>
      </c>
    </row>
    <row r="673" spans="1:3">
      <c r="A673" s="55">
        <v>42453</v>
      </c>
      <c r="B673" s="53" t="s">
        <v>219</v>
      </c>
      <c r="C673" s="4">
        <v>60264</v>
      </c>
    </row>
    <row r="674" spans="1:3">
      <c r="A674" s="55">
        <v>42437</v>
      </c>
      <c r="B674" s="53" t="s">
        <v>6230</v>
      </c>
      <c r="C674" s="4">
        <v>40000</v>
      </c>
    </row>
    <row r="675" spans="1:3">
      <c r="A675" s="55">
        <v>42095</v>
      </c>
      <c r="B675" s="53" t="s">
        <v>229</v>
      </c>
      <c r="C675" s="4">
        <v>40000</v>
      </c>
    </row>
    <row r="676" spans="1:3">
      <c r="A676" s="55">
        <v>42136</v>
      </c>
      <c r="B676" s="53" t="s">
        <v>229</v>
      </c>
      <c r="C676" s="4">
        <v>75000</v>
      </c>
    </row>
    <row r="677" spans="1:3">
      <c r="A677" s="55">
        <v>42136</v>
      </c>
      <c r="B677" s="53" t="s">
        <v>229</v>
      </c>
      <c r="C677" s="4">
        <v>40000</v>
      </c>
    </row>
    <row r="678" spans="1:3">
      <c r="A678" s="55">
        <v>42248</v>
      </c>
      <c r="B678" s="53" t="s">
        <v>233</v>
      </c>
      <c r="C678" s="4">
        <v>27600</v>
      </c>
    </row>
    <row r="679" spans="1:3">
      <c r="A679" s="55">
        <v>42227</v>
      </c>
      <c r="B679" s="53" t="s">
        <v>242</v>
      </c>
      <c r="C679" s="4">
        <v>26000</v>
      </c>
    </row>
    <row r="680" spans="1:3">
      <c r="A680" s="55">
        <v>42276</v>
      </c>
      <c r="B680" s="53" t="s">
        <v>17455</v>
      </c>
      <c r="C680" s="4">
        <v>90000</v>
      </c>
    </row>
    <row r="681" spans="1:3">
      <c r="A681" s="52">
        <v>42108</v>
      </c>
      <c r="B681" s="53" t="s">
        <v>255</v>
      </c>
      <c r="C681" s="4">
        <v>54302</v>
      </c>
    </row>
    <row r="682" spans="1:3">
      <c r="A682" s="55">
        <v>42248</v>
      </c>
      <c r="B682" s="53" t="s">
        <v>255</v>
      </c>
      <c r="C682" s="4">
        <v>28364.22</v>
      </c>
    </row>
    <row r="683" spans="1:3">
      <c r="A683" s="55">
        <v>42254</v>
      </c>
      <c r="B683" s="53" t="s">
        <v>255</v>
      </c>
      <c r="C683" s="4">
        <v>488722</v>
      </c>
    </row>
    <row r="684" spans="1:3">
      <c r="A684" s="55">
        <v>42453</v>
      </c>
      <c r="B684" s="53" t="s">
        <v>255</v>
      </c>
      <c r="C684" s="4">
        <v>108604</v>
      </c>
    </row>
    <row r="685" spans="1:3">
      <c r="A685" s="55">
        <v>42402</v>
      </c>
      <c r="B685" s="53" t="s">
        <v>17637</v>
      </c>
      <c r="C685" s="4">
        <v>100000</v>
      </c>
    </row>
    <row r="686" spans="1:3">
      <c r="A686" s="55">
        <v>42458</v>
      </c>
      <c r="B686" s="53" t="s">
        <v>17637</v>
      </c>
      <c r="C686" s="4">
        <v>90000</v>
      </c>
    </row>
    <row r="687" spans="1:3">
      <c r="A687" s="55">
        <v>42395</v>
      </c>
      <c r="B687" s="53" t="s">
        <v>6282</v>
      </c>
      <c r="C687" s="4">
        <v>30000</v>
      </c>
    </row>
    <row r="688" spans="1:3">
      <c r="A688" s="55">
        <v>42258</v>
      </c>
      <c r="B688" s="53" t="s">
        <v>257</v>
      </c>
      <c r="C688" s="4">
        <v>48750</v>
      </c>
    </row>
    <row r="689" spans="1:3">
      <c r="A689" s="55">
        <v>42444</v>
      </c>
      <c r="B689" s="53" t="s">
        <v>257</v>
      </c>
      <c r="C689" s="4">
        <v>25000</v>
      </c>
    </row>
    <row r="690" spans="1:3">
      <c r="A690" s="55">
        <v>42136</v>
      </c>
      <c r="B690" s="53" t="s">
        <v>258</v>
      </c>
      <c r="C690" s="4">
        <v>77540</v>
      </c>
    </row>
    <row r="691" spans="1:3">
      <c r="A691" s="55">
        <v>42254</v>
      </c>
      <c r="B691" s="53" t="s">
        <v>258</v>
      </c>
      <c r="C691" s="4">
        <v>40000</v>
      </c>
    </row>
    <row r="692" spans="1:3">
      <c r="A692" s="55">
        <v>42335</v>
      </c>
      <c r="B692" s="53" t="s">
        <v>5825</v>
      </c>
      <c r="C692" s="4">
        <v>31167</v>
      </c>
    </row>
    <row r="693" spans="1:3">
      <c r="A693" s="55">
        <v>42346</v>
      </c>
      <c r="B693" s="53" t="s">
        <v>262</v>
      </c>
      <c r="C693" s="4">
        <v>29609</v>
      </c>
    </row>
    <row r="694" spans="1:3">
      <c r="A694" s="55">
        <v>42388</v>
      </c>
      <c r="B694" s="53" t="s">
        <v>262</v>
      </c>
      <c r="C694" s="4">
        <v>25000</v>
      </c>
    </row>
    <row r="695" spans="1:3">
      <c r="A695" s="55">
        <v>42426</v>
      </c>
      <c r="B695" s="53" t="s">
        <v>262</v>
      </c>
      <c r="C695" s="4">
        <v>55275</v>
      </c>
    </row>
    <row r="696" spans="1:3">
      <c r="A696" s="55">
        <v>42453</v>
      </c>
      <c r="B696" s="53" t="s">
        <v>1721</v>
      </c>
      <c r="C696" s="4">
        <v>26000</v>
      </c>
    </row>
    <row r="697" spans="1:3">
      <c r="A697" s="55">
        <v>42143</v>
      </c>
      <c r="B697" s="53" t="s">
        <v>264</v>
      </c>
      <c r="C697" s="4">
        <v>34000</v>
      </c>
    </row>
    <row r="698" spans="1:3">
      <c r="A698" s="55">
        <v>42248</v>
      </c>
      <c r="B698" s="53" t="s">
        <v>264</v>
      </c>
      <c r="C698" s="4">
        <v>74925</v>
      </c>
    </row>
    <row r="699" spans="1:3">
      <c r="A699" s="55">
        <v>42192</v>
      </c>
      <c r="B699" s="53" t="s">
        <v>265</v>
      </c>
      <c r="C699" s="4">
        <v>89000</v>
      </c>
    </row>
    <row r="700" spans="1:3">
      <c r="A700" s="55">
        <v>42220</v>
      </c>
      <c r="B700" s="53" t="s">
        <v>265</v>
      </c>
      <c r="C700" s="4">
        <v>97884</v>
      </c>
    </row>
    <row r="701" spans="1:3">
      <c r="A701" s="55">
        <v>42437</v>
      </c>
      <c r="B701" s="53" t="s">
        <v>265</v>
      </c>
      <c r="C701" s="4">
        <v>75000</v>
      </c>
    </row>
    <row r="702" spans="1:3">
      <c r="A702" s="55">
        <v>42453</v>
      </c>
      <c r="B702" s="53" t="s">
        <v>265</v>
      </c>
      <c r="C702" s="4">
        <v>32628</v>
      </c>
    </row>
    <row r="703" spans="1:3">
      <c r="A703" s="55">
        <v>42143</v>
      </c>
      <c r="B703" s="53" t="s">
        <v>17225</v>
      </c>
      <c r="C703" s="4">
        <v>25500</v>
      </c>
    </row>
    <row r="704" spans="1:3">
      <c r="A704" s="55">
        <v>42233</v>
      </c>
      <c r="B704" s="53" t="s">
        <v>280</v>
      </c>
      <c r="C704" s="4">
        <v>42500</v>
      </c>
    </row>
    <row r="705" spans="1:3">
      <c r="A705" s="55">
        <v>42416</v>
      </c>
      <c r="B705" s="53" t="s">
        <v>17013</v>
      </c>
      <c r="C705" s="4">
        <v>72000</v>
      </c>
    </row>
    <row r="706" spans="1:3">
      <c r="A706" s="55">
        <v>42332</v>
      </c>
      <c r="B706" s="53" t="s">
        <v>1463</v>
      </c>
      <c r="C706" s="4">
        <v>125000</v>
      </c>
    </row>
    <row r="707" spans="1:3">
      <c r="A707" s="52">
        <v>42108</v>
      </c>
      <c r="B707" s="53" t="s">
        <v>2492</v>
      </c>
      <c r="C707" s="4">
        <v>45000</v>
      </c>
    </row>
    <row r="708" spans="1:3">
      <c r="A708" s="55">
        <v>42241</v>
      </c>
      <c r="B708" s="53" t="s">
        <v>304</v>
      </c>
      <c r="C708" s="4">
        <v>113195</v>
      </c>
    </row>
    <row r="709" spans="1:3">
      <c r="A709" s="55">
        <v>42419</v>
      </c>
      <c r="B709" s="53" t="s">
        <v>304</v>
      </c>
      <c r="C709" s="4">
        <v>38608</v>
      </c>
    </row>
    <row r="710" spans="1:3">
      <c r="A710" s="55">
        <v>42453</v>
      </c>
      <c r="B710" s="53" t="s">
        <v>304</v>
      </c>
      <c r="C710" s="4">
        <v>37731</v>
      </c>
    </row>
    <row r="711" spans="1:3">
      <c r="A711" s="55">
        <v>42241</v>
      </c>
      <c r="B711" s="53" t="s">
        <v>308</v>
      </c>
      <c r="C711" s="4">
        <v>30000</v>
      </c>
    </row>
    <row r="712" spans="1:3">
      <c r="A712" s="55">
        <v>42268</v>
      </c>
      <c r="B712" s="53" t="s">
        <v>310</v>
      </c>
      <c r="C712" s="4">
        <v>159995</v>
      </c>
    </row>
    <row r="713" spans="1:3">
      <c r="A713" s="55">
        <v>42290</v>
      </c>
      <c r="B713" s="53" t="s">
        <v>311</v>
      </c>
      <c r="C713" s="4">
        <v>38342</v>
      </c>
    </row>
    <row r="714" spans="1:3">
      <c r="A714" s="55">
        <v>42130</v>
      </c>
      <c r="B714" s="53" t="s">
        <v>315</v>
      </c>
      <c r="C714" s="4">
        <v>25000</v>
      </c>
    </row>
    <row r="715" spans="1:3">
      <c r="A715" s="52">
        <v>42122</v>
      </c>
      <c r="B715" s="53" t="s">
        <v>316</v>
      </c>
      <c r="C715" s="4">
        <v>47722</v>
      </c>
    </row>
    <row r="716" spans="1:3">
      <c r="A716" s="55">
        <v>42268</v>
      </c>
      <c r="B716" s="53" t="s">
        <v>316</v>
      </c>
      <c r="C716" s="4">
        <v>41250</v>
      </c>
    </row>
    <row r="717" spans="1:3">
      <c r="A717" s="55">
        <v>42304</v>
      </c>
      <c r="B717" s="53" t="s">
        <v>316</v>
      </c>
      <c r="C717" s="4">
        <v>25000</v>
      </c>
    </row>
    <row r="718" spans="1:3">
      <c r="A718" s="52">
        <v>42122</v>
      </c>
      <c r="B718" s="53" t="s">
        <v>16774</v>
      </c>
      <c r="C718" s="4">
        <v>37500</v>
      </c>
    </row>
    <row r="719" spans="1:3">
      <c r="A719" s="52">
        <v>42108</v>
      </c>
      <c r="B719" s="53" t="s">
        <v>2768</v>
      </c>
      <c r="C719" s="4">
        <v>25000</v>
      </c>
    </row>
    <row r="720" spans="1:3">
      <c r="A720" s="55">
        <v>42276</v>
      </c>
      <c r="B720" s="53" t="s">
        <v>2768</v>
      </c>
      <c r="C720" s="4">
        <v>30000</v>
      </c>
    </row>
    <row r="721" spans="1:3">
      <c r="A721" s="55">
        <v>42178</v>
      </c>
      <c r="B721" s="53" t="s">
        <v>5827</v>
      </c>
      <c r="C721" s="4">
        <v>26032</v>
      </c>
    </row>
    <row r="722" spans="1:3">
      <c r="A722" s="54">
        <v>42234</v>
      </c>
      <c r="B722" s="53" t="s">
        <v>5827</v>
      </c>
      <c r="C722" s="4">
        <v>28250</v>
      </c>
    </row>
    <row r="723" spans="1:3">
      <c r="A723" s="55">
        <v>42268</v>
      </c>
      <c r="B723" s="53" t="s">
        <v>5827</v>
      </c>
      <c r="C723" s="4">
        <v>25000</v>
      </c>
    </row>
    <row r="724" spans="1:3">
      <c r="A724" s="55">
        <v>42234</v>
      </c>
      <c r="B724" s="53" t="s">
        <v>2770</v>
      </c>
      <c r="C724" s="4">
        <v>28250</v>
      </c>
    </row>
    <row r="725" spans="1:3">
      <c r="A725" s="55">
        <v>42254</v>
      </c>
      <c r="B725" s="53" t="s">
        <v>2770</v>
      </c>
      <c r="C725" s="4">
        <v>75000</v>
      </c>
    </row>
    <row r="726" spans="1:3">
      <c r="A726" s="55">
        <v>42318</v>
      </c>
      <c r="B726" s="53" t="s">
        <v>323</v>
      </c>
      <c r="C726" s="4">
        <v>190958</v>
      </c>
    </row>
    <row r="727" spans="1:3">
      <c r="A727" s="54">
        <v>42335</v>
      </c>
      <c r="B727" s="53" t="s">
        <v>326</v>
      </c>
      <c r="C727" s="4">
        <v>401440</v>
      </c>
    </row>
    <row r="728" spans="1:3">
      <c r="A728" s="55">
        <v>42402</v>
      </c>
      <c r="B728" s="53" t="s">
        <v>326</v>
      </c>
      <c r="C728" s="4">
        <v>44604</v>
      </c>
    </row>
    <row r="729" spans="1:3">
      <c r="A729" s="55">
        <v>42453</v>
      </c>
      <c r="B729" s="53" t="s">
        <v>326</v>
      </c>
      <c r="C729" s="4">
        <v>44604</v>
      </c>
    </row>
    <row r="730" spans="1:3">
      <c r="A730" s="52">
        <v>42108</v>
      </c>
      <c r="B730" s="53" t="s">
        <v>333</v>
      </c>
      <c r="C730" s="4">
        <v>25000</v>
      </c>
    </row>
    <row r="731" spans="1:3">
      <c r="A731" s="55">
        <v>42268</v>
      </c>
      <c r="B731" s="53" t="s">
        <v>339</v>
      </c>
      <c r="C731" s="4">
        <v>51003</v>
      </c>
    </row>
    <row r="732" spans="1:3">
      <c r="A732" s="55">
        <v>42453</v>
      </c>
      <c r="B732" s="53" t="s">
        <v>339</v>
      </c>
      <c r="C732" s="4">
        <v>34002</v>
      </c>
    </row>
    <row r="733" spans="1:3">
      <c r="A733" s="54">
        <v>42268</v>
      </c>
      <c r="B733" s="53" t="s">
        <v>1816</v>
      </c>
      <c r="C733" s="4">
        <v>57817</v>
      </c>
    </row>
    <row r="734" spans="1:3">
      <c r="A734" s="55">
        <v>42444</v>
      </c>
      <c r="B734" s="53" t="s">
        <v>1816</v>
      </c>
      <c r="C734" s="4">
        <v>57817</v>
      </c>
    </row>
    <row r="735" spans="1:3">
      <c r="A735" s="55">
        <v>42164</v>
      </c>
      <c r="B735" s="53" t="s">
        <v>345</v>
      </c>
      <c r="C735" s="4">
        <v>70000</v>
      </c>
    </row>
    <row r="736" spans="1:3">
      <c r="A736" s="55">
        <v>42234</v>
      </c>
      <c r="B736" s="53" t="s">
        <v>349</v>
      </c>
      <c r="C736" s="4">
        <v>245995</v>
      </c>
    </row>
    <row r="737" spans="1:3">
      <c r="A737" s="55">
        <v>42453</v>
      </c>
      <c r="B737" s="53" t="s">
        <v>349</v>
      </c>
      <c r="C737" s="4">
        <v>54666</v>
      </c>
    </row>
    <row r="738" spans="1:3">
      <c r="A738" s="55">
        <v>42360</v>
      </c>
      <c r="B738" s="53" t="s">
        <v>841</v>
      </c>
      <c r="C738" s="4">
        <v>51350</v>
      </c>
    </row>
    <row r="739" spans="1:3">
      <c r="A739" s="54">
        <v>42360</v>
      </c>
      <c r="B739" s="53" t="s">
        <v>2779</v>
      </c>
      <c r="C739" s="4">
        <v>50000</v>
      </c>
    </row>
    <row r="740" spans="1:3">
      <c r="A740" s="55">
        <v>42360</v>
      </c>
      <c r="B740" s="53" t="s">
        <v>16969</v>
      </c>
      <c r="C740" s="4">
        <v>31516</v>
      </c>
    </row>
    <row r="741" spans="1:3">
      <c r="A741" s="55">
        <v>42220</v>
      </c>
      <c r="B741" s="53" t="s">
        <v>382</v>
      </c>
      <c r="C741" s="4">
        <v>209524</v>
      </c>
    </row>
    <row r="742" spans="1:3">
      <c r="A742" s="55">
        <v>42130</v>
      </c>
      <c r="B742" s="53" t="s">
        <v>2733</v>
      </c>
      <c r="C742" s="4">
        <v>25000</v>
      </c>
    </row>
    <row r="743" spans="1:3">
      <c r="A743" s="55">
        <v>42360</v>
      </c>
      <c r="B743" s="53" t="s">
        <v>390</v>
      </c>
      <c r="C743" s="4">
        <v>63495</v>
      </c>
    </row>
    <row r="744" spans="1:3">
      <c r="A744" s="55">
        <v>42125</v>
      </c>
      <c r="B744" s="53" t="s">
        <v>394</v>
      </c>
      <c r="C744" s="4">
        <v>26000</v>
      </c>
    </row>
    <row r="745" spans="1:3">
      <c r="A745" s="55">
        <v>42268</v>
      </c>
      <c r="B745" s="53" t="s">
        <v>394</v>
      </c>
      <c r="C745" s="4">
        <v>187500</v>
      </c>
    </row>
    <row r="746" spans="1:3">
      <c r="A746" s="54">
        <v>42185</v>
      </c>
      <c r="B746" s="53" t="s">
        <v>395</v>
      </c>
      <c r="C746" s="4">
        <v>222574</v>
      </c>
    </row>
    <row r="747" spans="1:3">
      <c r="A747" s="55">
        <v>42437</v>
      </c>
      <c r="B747" s="53" t="s">
        <v>395</v>
      </c>
      <c r="C747" s="4">
        <v>27016</v>
      </c>
    </row>
    <row r="748" spans="1:3">
      <c r="A748" s="55">
        <v>42241</v>
      </c>
      <c r="B748" s="53" t="s">
        <v>2781</v>
      </c>
      <c r="C748" s="4">
        <v>38000</v>
      </c>
    </row>
    <row r="749" spans="1:3">
      <c r="A749" s="52">
        <v>42108</v>
      </c>
      <c r="B749" s="53" t="s">
        <v>2734</v>
      </c>
      <c r="C749" s="4">
        <v>123750</v>
      </c>
    </row>
    <row r="750" spans="1:3">
      <c r="A750" s="55">
        <v>42297</v>
      </c>
      <c r="B750" s="53" t="s">
        <v>2734</v>
      </c>
      <c r="C750" s="4">
        <v>123750</v>
      </c>
    </row>
    <row r="751" spans="1:3">
      <c r="A751" s="55">
        <v>42460</v>
      </c>
      <c r="B751" s="53" t="s">
        <v>2734</v>
      </c>
      <c r="C751" s="4">
        <v>30000</v>
      </c>
    </row>
    <row r="752" spans="1:3">
      <c r="A752" s="55">
        <v>42353</v>
      </c>
      <c r="B752" s="53" t="s">
        <v>16930</v>
      </c>
      <c r="C752" s="4">
        <v>40194</v>
      </c>
    </row>
    <row r="753" spans="1:3">
      <c r="A753" s="55">
        <v>42332</v>
      </c>
      <c r="B753" s="53" t="s">
        <v>6780</v>
      </c>
      <c r="C753" s="4">
        <v>140000</v>
      </c>
    </row>
    <row r="754" spans="1:3">
      <c r="A754" s="52">
        <v>42115</v>
      </c>
      <c r="B754" s="53" t="s">
        <v>6764</v>
      </c>
      <c r="C754" s="4">
        <v>115000</v>
      </c>
    </row>
    <row r="755" spans="1:3">
      <c r="A755" s="54">
        <v>42130</v>
      </c>
      <c r="B755" s="53" t="s">
        <v>6764</v>
      </c>
      <c r="C755" s="4">
        <v>105000</v>
      </c>
    </row>
    <row r="756" spans="1:3">
      <c r="A756" s="55">
        <v>42268</v>
      </c>
      <c r="B756" s="53" t="s">
        <v>6764</v>
      </c>
      <c r="C756" s="4">
        <v>107500</v>
      </c>
    </row>
    <row r="757" spans="1:3">
      <c r="A757" s="55">
        <v>42402</v>
      </c>
      <c r="B757" s="53" t="s">
        <v>6764</v>
      </c>
      <c r="C757" s="4">
        <v>90000</v>
      </c>
    </row>
    <row r="758" spans="1:3">
      <c r="A758" s="55">
        <v>42360</v>
      </c>
      <c r="B758" s="53" t="s">
        <v>17585</v>
      </c>
      <c r="C758" s="4">
        <v>133000</v>
      </c>
    </row>
    <row r="759" spans="1:3">
      <c r="A759" s="55">
        <v>42185</v>
      </c>
      <c r="B759" s="53" t="s">
        <v>2735</v>
      </c>
      <c r="C759" s="4">
        <v>36000</v>
      </c>
    </row>
    <row r="760" spans="1:3">
      <c r="A760" s="55">
        <v>42458</v>
      </c>
      <c r="B760" s="53" t="s">
        <v>2735</v>
      </c>
      <c r="C760" s="4">
        <v>30000</v>
      </c>
    </row>
    <row r="761" spans="1:3">
      <c r="A761" s="54">
        <v>42122</v>
      </c>
      <c r="B761" s="53" t="s">
        <v>411</v>
      </c>
      <c r="C761" s="4">
        <v>30000</v>
      </c>
    </row>
    <row r="762" spans="1:3">
      <c r="A762" s="55">
        <v>42276</v>
      </c>
      <c r="B762" s="53" t="s">
        <v>411</v>
      </c>
      <c r="C762" s="4">
        <v>84000</v>
      </c>
    </row>
    <row r="763" spans="1:3">
      <c r="A763" s="55">
        <v>42234</v>
      </c>
      <c r="B763" s="53" t="s">
        <v>415</v>
      </c>
      <c r="C763" s="4">
        <v>71475</v>
      </c>
    </row>
    <row r="764" spans="1:3">
      <c r="A764" s="55">
        <v>42234</v>
      </c>
      <c r="B764" s="53" t="s">
        <v>418</v>
      </c>
      <c r="C764" s="4">
        <v>28250</v>
      </c>
    </row>
    <row r="765" spans="1:3">
      <c r="A765" s="55">
        <v>42447</v>
      </c>
      <c r="B765" s="53" t="s">
        <v>418</v>
      </c>
      <c r="C765" s="4">
        <v>28250</v>
      </c>
    </row>
    <row r="766" spans="1:3">
      <c r="A766" s="54">
        <v>42125</v>
      </c>
      <c r="B766" s="53" t="s">
        <v>420</v>
      </c>
      <c r="C766" s="4">
        <v>50000</v>
      </c>
    </row>
    <row r="767" spans="1:3">
      <c r="A767" s="55">
        <v>42213</v>
      </c>
      <c r="B767" s="53" t="s">
        <v>420</v>
      </c>
      <c r="C767" s="4">
        <v>25836</v>
      </c>
    </row>
    <row r="768" spans="1:3">
      <c r="A768" s="54">
        <v>42290</v>
      </c>
      <c r="B768" s="53" t="s">
        <v>420</v>
      </c>
      <c r="C768" s="4">
        <v>80000</v>
      </c>
    </row>
    <row r="769" spans="1:3">
      <c r="A769" s="55">
        <v>42402</v>
      </c>
      <c r="B769" s="53" t="s">
        <v>420</v>
      </c>
      <c r="C769" s="4">
        <v>54416</v>
      </c>
    </row>
    <row r="770" spans="1:3">
      <c r="A770" s="55">
        <v>42360</v>
      </c>
      <c r="B770" s="53" t="s">
        <v>422</v>
      </c>
      <c r="C770" s="4">
        <v>27500</v>
      </c>
    </row>
    <row r="771" spans="1:3">
      <c r="A771" s="55">
        <v>42335</v>
      </c>
      <c r="B771" s="53" t="s">
        <v>1239</v>
      </c>
      <c r="C771" s="4">
        <v>44816</v>
      </c>
    </row>
    <row r="772" spans="1:3">
      <c r="A772" s="52">
        <v>42122</v>
      </c>
      <c r="B772" s="53" t="s">
        <v>6465</v>
      </c>
      <c r="C772" s="4">
        <v>100000</v>
      </c>
    </row>
    <row r="773" spans="1:3">
      <c r="A773" s="54">
        <v>42332</v>
      </c>
      <c r="B773" s="53" t="s">
        <v>16953</v>
      </c>
      <c r="C773" s="4">
        <v>26826</v>
      </c>
    </row>
    <row r="774" spans="1:3">
      <c r="A774" s="54">
        <v>42339</v>
      </c>
      <c r="B774" s="53" t="s">
        <v>428</v>
      </c>
      <c r="C774" s="4">
        <v>40000</v>
      </c>
    </row>
    <row r="775" spans="1:3">
      <c r="A775" s="54">
        <v>42332</v>
      </c>
      <c r="B775" s="53" t="s">
        <v>429</v>
      </c>
      <c r="C775" s="4">
        <v>75265</v>
      </c>
    </row>
    <row r="776" spans="1:3">
      <c r="A776" s="52">
        <v>42122</v>
      </c>
      <c r="B776" s="53" t="s">
        <v>433</v>
      </c>
      <c r="C776" s="4">
        <v>80000</v>
      </c>
    </row>
    <row r="777" spans="1:3">
      <c r="A777" s="55">
        <v>42241</v>
      </c>
      <c r="B777" s="53" t="s">
        <v>433</v>
      </c>
      <c r="C777" s="4">
        <v>43300</v>
      </c>
    </row>
    <row r="778" spans="1:3">
      <c r="A778" s="55">
        <v>42297</v>
      </c>
      <c r="B778" s="53" t="s">
        <v>433</v>
      </c>
      <c r="C778" s="4">
        <v>43300</v>
      </c>
    </row>
    <row r="779" spans="1:3">
      <c r="A779" s="54">
        <v>42353</v>
      </c>
      <c r="B779" s="53" t="s">
        <v>433</v>
      </c>
      <c r="C779" s="4">
        <v>43300</v>
      </c>
    </row>
    <row r="780" spans="1:3">
      <c r="A780" s="55">
        <v>42125</v>
      </c>
      <c r="B780" s="53" t="s">
        <v>437</v>
      </c>
      <c r="C780" s="4">
        <v>25000</v>
      </c>
    </row>
    <row r="781" spans="1:3">
      <c r="A781" s="55">
        <v>42157</v>
      </c>
      <c r="B781" s="53" t="s">
        <v>437</v>
      </c>
      <c r="C781" s="4">
        <v>230142.55</v>
      </c>
    </row>
    <row r="782" spans="1:3">
      <c r="A782" s="55">
        <v>42272</v>
      </c>
      <c r="B782" s="53" t="s">
        <v>437</v>
      </c>
      <c r="C782" s="4">
        <v>39730</v>
      </c>
    </row>
    <row r="783" spans="1:3">
      <c r="A783" s="52">
        <v>42115</v>
      </c>
      <c r="B783" s="53" t="s">
        <v>438</v>
      </c>
      <c r="C783" s="4">
        <v>400000</v>
      </c>
    </row>
    <row r="784" spans="1:3">
      <c r="A784" s="55">
        <v>42426</v>
      </c>
      <c r="B784" s="53" t="s">
        <v>438</v>
      </c>
      <c r="C784" s="4">
        <v>270000</v>
      </c>
    </row>
    <row r="785" spans="1:3">
      <c r="A785" s="55">
        <v>42453</v>
      </c>
      <c r="B785" s="53" t="s">
        <v>438</v>
      </c>
      <c r="C785" s="4">
        <v>30000</v>
      </c>
    </row>
    <row r="786" spans="1:3">
      <c r="A786" s="55">
        <v>42458</v>
      </c>
      <c r="B786" s="53" t="s">
        <v>438</v>
      </c>
      <c r="C786" s="4">
        <v>73062</v>
      </c>
    </row>
    <row r="787" spans="1:3">
      <c r="A787" s="52">
        <v>42108</v>
      </c>
      <c r="B787" s="53" t="s">
        <v>17150</v>
      </c>
      <c r="C787" s="4">
        <v>185000</v>
      </c>
    </row>
    <row r="788" spans="1:3">
      <c r="A788" s="55">
        <v>42268</v>
      </c>
      <c r="B788" s="53" t="s">
        <v>712</v>
      </c>
      <c r="C788" s="4">
        <v>28328</v>
      </c>
    </row>
    <row r="789" spans="1:3">
      <c r="A789" s="52">
        <v>42115</v>
      </c>
      <c r="B789" s="53" t="s">
        <v>442</v>
      </c>
      <c r="C789" s="4">
        <v>66000</v>
      </c>
    </row>
    <row r="790" spans="1:3">
      <c r="A790" s="55">
        <v>42426</v>
      </c>
      <c r="B790" s="53" t="s">
        <v>442</v>
      </c>
      <c r="C790" s="4">
        <v>77000</v>
      </c>
    </row>
    <row r="791" spans="1:3">
      <c r="A791" s="55">
        <v>42335</v>
      </c>
      <c r="B791" s="53" t="s">
        <v>445</v>
      </c>
      <c r="C791" s="4">
        <v>161629</v>
      </c>
    </row>
    <row r="792" spans="1:3">
      <c r="A792" s="55">
        <v>42185</v>
      </c>
      <c r="B792" s="53" t="s">
        <v>446</v>
      </c>
      <c r="C792" s="4">
        <v>411217</v>
      </c>
    </row>
    <row r="793" spans="1:3">
      <c r="A793" s="54">
        <v>42453</v>
      </c>
      <c r="B793" s="53" t="s">
        <v>446</v>
      </c>
      <c r="C793" s="4">
        <v>91382</v>
      </c>
    </row>
    <row r="794" spans="1:3">
      <c r="A794" s="52">
        <v>42108</v>
      </c>
      <c r="B794" s="53" t="s">
        <v>459</v>
      </c>
      <c r="C794" s="4">
        <v>70000</v>
      </c>
    </row>
    <row r="795" spans="1:3">
      <c r="A795" s="55">
        <v>42346</v>
      </c>
      <c r="B795" s="53" t="s">
        <v>461</v>
      </c>
      <c r="C795" s="4">
        <v>144947</v>
      </c>
    </row>
    <row r="796" spans="1:3">
      <c r="A796" s="55">
        <v>42453</v>
      </c>
      <c r="B796" s="53" t="s">
        <v>461</v>
      </c>
      <c r="C796" s="4">
        <v>48312</v>
      </c>
    </row>
    <row r="797" spans="1:3">
      <c r="A797" s="55">
        <v>42143</v>
      </c>
      <c r="B797" s="53" t="s">
        <v>2783</v>
      </c>
      <c r="C797" s="4">
        <v>68088.3</v>
      </c>
    </row>
    <row r="798" spans="1:3">
      <c r="A798" s="55">
        <v>42402</v>
      </c>
      <c r="B798" s="53" t="s">
        <v>2783</v>
      </c>
      <c r="C798" s="4">
        <v>25616.79</v>
      </c>
    </row>
    <row r="799" spans="1:3">
      <c r="A799" s="55">
        <v>42164</v>
      </c>
      <c r="B799" s="53" t="s">
        <v>466</v>
      </c>
      <c r="C799" s="4">
        <v>25000</v>
      </c>
    </row>
    <row r="800" spans="1:3">
      <c r="A800" s="54">
        <v>42283</v>
      </c>
      <c r="B800" s="53" t="s">
        <v>468</v>
      </c>
      <c r="C800" s="4">
        <v>36680</v>
      </c>
    </row>
    <row r="801" spans="1:3">
      <c r="A801" s="55">
        <v>42095</v>
      </c>
      <c r="B801" s="53" t="s">
        <v>471</v>
      </c>
      <c r="C801" s="4">
        <v>50000</v>
      </c>
    </row>
    <row r="802" spans="1:3">
      <c r="A802" s="55">
        <v>42396</v>
      </c>
      <c r="B802" s="53" t="s">
        <v>17620</v>
      </c>
      <c r="C802" s="4">
        <v>115000</v>
      </c>
    </row>
    <row r="803" spans="1:3">
      <c r="A803" s="54">
        <v>42416</v>
      </c>
      <c r="B803" s="53" t="s">
        <v>17620</v>
      </c>
      <c r="C803" s="4">
        <v>115000</v>
      </c>
    </row>
    <row r="804" spans="1:3">
      <c r="A804" s="54">
        <v>42438</v>
      </c>
      <c r="B804" s="53" t="s">
        <v>17620</v>
      </c>
      <c r="C804" s="4">
        <v>30000</v>
      </c>
    </row>
    <row r="805" spans="1:3">
      <c r="A805" s="55">
        <v>42458</v>
      </c>
      <c r="B805" s="53" t="s">
        <v>16971</v>
      </c>
      <c r="C805" s="4">
        <v>25664</v>
      </c>
    </row>
    <row r="806" spans="1:3">
      <c r="A806" s="55">
        <v>42268</v>
      </c>
      <c r="B806" s="53" t="s">
        <v>17442</v>
      </c>
      <c r="C806" s="4">
        <v>37500</v>
      </c>
    </row>
    <row r="807" spans="1:3">
      <c r="A807" s="55">
        <v>42248</v>
      </c>
      <c r="B807" s="53" t="s">
        <v>17403</v>
      </c>
      <c r="C807" s="4">
        <v>39800</v>
      </c>
    </row>
    <row r="808" spans="1:3">
      <c r="A808" s="55">
        <v>42108</v>
      </c>
      <c r="B808" s="53" t="s">
        <v>16765</v>
      </c>
      <c r="C808" s="4">
        <v>100000</v>
      </c>
    </row>
    <row r="809" spans="1:3">
      <c r="A809" s="52">
        <v>42115</v>
      </c>
      <c r="B809" s="53" t="s">
        <v>16761</v>
      </c>
      <c r="C809" s="4">
        <v>25000</v>
      </c>
    </row>
    <row r="810" spans="1:3">
      <c r="A810" s="55">
        <v>42268</v>
      </c>
      <c r="B810" s="53" t="s">
        <v>2325</v>
      </c>
      <c r="C810" s="4">
        <v>29725</v>
      </c>
    </row>
    <row r="811" spans="1:3">
      <c r="A811" s="55">
        <v>42181</v>
      </c>
      <c r="B811" s="53" t="s">
        <v>17286</v>
      </c>
      <c r="C811" s="4">
        <v>120000</v>
      </c>
    </row>
    <row r="812" spans="1:3">
      <c r="A812" s="55">
        <v>42233</v>
      </c>
      <c r="B812" s="53" t="s">
        <v>17286</v>
      </c>
      <c r="C812" s="4">
        <v>120000</v>
      </c>
    </row>
    <row r="813" spans="1:3">
      <c r="A813" s="55">
        <v>42262</v>
      </c>
      <c r="B813" s="53" t="s">
        <v>17286</v>
      </c>
      <c r="C813" s="4">
        <v>120000</v>
      </c>
    </row>
    <row r="814" spans="1:3">
      <c r="A814" s="52">
        <v>42115</v>
      </c>
      <c r="B814" s="53" t="s">
        <v>6631</v>
      </c>
      <c r="C814" s="4">
        <v>37500</v>
      </c>
    </row>
    <row r="815" spans="1:3">
      <c r="A815" s="55">
        <v>42339</v>
      </c>
      <c r="B815" s="53" t="s">
        <v>509</v>
      </c>
      <c r="C815" s="4">
        <v>68400</v>
      </c>
    </row>
    <row r="816" spans="1:3">
      <c r="A816" s="55">
        <v>42450</v>
      </c>
      <c r="B816" s="53" t="s">
        <v>17083</v>
      </c>
      <c r="C816" s="4">
        <v>300000</v>
      </c>
    </row>
    <row r="817" spans="1:3">
      <c r="A817" s="52">
        <v>42115</v>
      </c>
      <c r="B817" s="53" t="s">
        <v>512</v>
      </c>
      <c r="C817" s="4">
        <v>49329.68</v>
      </c>
    </row>
    <row r="818" spans="1:3">
      <c r="A818" s="55">
        <v>42318</v>
      </c>
      <c r="B818" s="53" t="s">
        <v>512</v>
      </c>
      <c r="C818" s="4">
        <v>150000</v>
      </c>
    </row>
    <row r="819" spans="1:3">
      <c r="A819" s="55">
        <v>42453</v>
      </c>
      <c r="B819" s="53" t="s">
        <v>512</v>
      </c>
      <c r="C819" s="4">
        <v>50000</v>
      </c>
    </row>
    <row r="820" spans="1:3">
      <c r="A820" s="55">
        <v>42122</v>
      </c>
      <c r="B820" s="53" t="s">
        <v>6065</v>
      </c>
      <c r="C820" s="4">
        <v>75000</v>
      </c>
    </row>
    <row r="821" spans="1:3">
      <c r="A821" s="55">
        <v>42143</v>
      </c>
      <c r="B821" s="53" t="s">
        <v>2081</v>
      </c>
      <c r="C821" s="4">
        <v>37500</v>
      </c>
    </row>
    <row r="822" spans="1:3">
      <c r="A822" s="55">
        <v>42234</v>
      </c>
      <c r="B822" s="53" t="s">
        <v>1420</v>
      </c>
      <c r="C822" s="4">
        <v>60000</v>
      </c>
    </row>
    <row r="823" spans="1:3">
      <c r="A823" s="55">
        <v>42447</v>
      </c>
      <c r="B823" s="53" t="s">
        <v>17696</v>
      </c>
      <c r="C823" s="4">
        <v>100000</v>
      </c>
    </row>
    <row r="824" spans="1:3">
      <c r="A824" s="55">
        <v>42202</v>
      </c>
      <c r="B824" s="53" t="s">
        <v>2157</v>
      </c>
      <c r="C824" s="4">
        <v>80000</v>
      </c>
    </row>
    <row r="825" spans="1:3">
      <c r="A825" s="55">
        <v>42213</v>
      </c>
      <c r="B825" s="53" t="s">
        <v>2157</v>
      </c>
      <c r="C825" s="4">
        <v>50000</v>
      </c>
    </row>
    <row r="826" spans="1:3">
      <c r="A826" s="55">
        <v>42304</v>
      </c>
      <c r="B826" s="53" t="s">
        <v>2157</v>
      </c>
      <c r="C826" s="4">
        <v>65000</v>
      </c>
    </row>
    <row r="827" spans="1:3">
      <c r="A827" s="55">
        <v>42101</v>
      </c>
      <c r="B827" s="53" t="s">
        <v>526</v>
      </c>
      <c r="C827" s="4">
        <v>89741</v>
      </c>
    </row>
    <row r="828" spans="1:3">
      <c r="A828" s="55">
        <v>42115</v>
      </c>
      <c r="B828" s="53" t="s">
        <v>528</v>
      </c>
      <c r="C828" s="4">
        <v>51600</v>
      </c>
    </row>
    <row r="829" spans="1:3">
      <c r="A829" s="55">
        <v>42276</v>
      </c>
      <c r="B829" s="53" t="s">
        <v>528</v>
      </c>
      <c r="C829" s="4">
        <v>51600</v>
      </c>
    </row>
    <row r="830" spans="1:3">
      <c r="A830" s="55">
        <v>42178</v>
      </c>
      <c r="B830" s="53" t="s">
        <v>2039</v>
      </c>
      <c r="C830" s="4">
        <v>50000</v>
      </c>
    </row>
    <row r="831" spans="1:3">
      <c r="A831" s="54">
        <v>42185</v>
      </c>
      <c r="B831" s="53" t="s">
        <v>533</v>
      </c>
      <c r="C831" s="4">
        <v>112482</v>
      </c>
    </row>
    <row r="832" spans="1:3">
      <c r="A832" s="55">
        <v>42220</v>
      </c>
      <c r="B832" s="53" t="s">
        <v>535</v>
      </c>
      <c r="C832" s="4">
        <v>221605</v>
      </c>
    </row>
    <row r="833" spans="1:3">
      <c r="A833" s="55">
        <v>42346</v>
      </c>
      <c r="B833" s="53" t="s">
        <v>535</v>
      </c>
      <c r="C833" s="4">
        <v>25736</v>
      </c>
    </row>
    <row r="834" spans="1:3">
      <c r="A834" s="55">
        <v>42163</v>
      </c>
      <c r="B834" s="53" t="s">
        <v>17247</v>
      </c>
      <c r="C834" s="4">
        <v>30000</v>
      </c>
    </row>
    <row r="835" spans="1:3">
      <c r="A835" s="55">
        <v>42174</v>
      </c>
      <c r="B835" s="53" t="s">
        <v>17247</v>
      </c>
      <c r="C835" s="4">
        <v>105000</v>
      </c>
    </row>
    <row r="836" spans="1:3">
      <c r="A836" s="55">
        <v>42192</v>
      </c>
      <c r="B836" s="53" t="s">
        <v>17247</v>
      </c>
      <c r="C836" s="4">
        <v>45000</v>
      </c>
    </row>
    <row r="837" spans="1:3">
      <c r="A837" s="54">
        <v>42212</v>
      </c>
      <c r="B837" s="53" t="s">
        <v>17247</v>
      </c>
      <c r="C837" s="4">
        <v>105000</v>
      </c>
    </row>
    <row r="838" spans="1:3">
      <c r="A838" s="55">
        <v>42318</v>
      </c>
      <c r="B838" s="53" t="s">
        <v>5924</v>
      </c>
      <c r="C838" s="4">
        <v>67635</v>
      </c>
    </row>
    <row r="839" spans="1:3">
      <c r="A839" s="54">
        <v>42095</v>
      </c>
      <c r="B839" s="53" t="s">
        <v>545</v>
      </c>
      <c r="C839" s="4">
        <v>50000</v>
      </c>
    </row>
    <row r="840" spans="1:3">
      <c r="A840" s="54">
        <v>42164</v>
      </c>
      <c r="B840" s="53" t="s">
        <v>545</v>
      </c>
      <c r="C840" s="4">
        <v>100000</v>
      </c>
    </row>
    <row r="841" spans="1:3">
      <c r="A841" s="54">
        <v>42268</v>
      </c>
      <c r="B841" s="53" t="s">
        <v>545</v>
      </c>
      <c r="C841" s="4">
        <v>100000</v>
      </c>
    </row>
    <row r="842" spans="1:3">
      <c r="A842" s="54">
        <v>42290</v>
      </c>
      <c r="B842" s="53" t="s">
        <v>545</v>
      </c>
      <c r="C842" s="4">
        <v>30000</v>
      </c>
    </row>
    <row r="843" spans="1:3">
      <c r="A843" s="54">
        <v>42157</v>
      </c>
      <c r="B843" s="53" t="s">
        <v>547</v>
      </c>
      <c r="C843" s="4">
        <v>44550</v>
      </c>
    </row>
    <row r="844" spans="1:3">
      <c r="A844" s="54">
        <v>42181</v>
      </c>
      <c r="B844" s="53" t="s">
        <v>549</v>
      </c>
      <c r="C844" s="4">
        <v>210100</v>
      </c>
    </row>
    <row r="845" spans="1:3">
      <c r="A845" s="54">
        <v>42353</v>
      </c>
      <c r="B845" s="53" t="s">
        <v>549</v>
      </c>
      <c r="C845" s="4">
        <v>199900</v>
      </c>
    </row>
    <row r="846" spans="1:3">
      <c r="A846" s="56" t="s">
        <v>16</v>
      </c>
      <c r="B846" s="57"/>
      <c r="C846" s="58">
        <v>64592129.969999991</v>
      </c>
    </row>
  </sheetData>
  <autoFilter ref="A1:C1">
    <sortState ref="A2:E846">
      <sortCondition ref="B1"/>
    </sortState>
  </autoFilter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PSRA Disclosures 2015-16</vt:lpstr>
      <vt:lpstr>£25K Cumulative Award Pymts</vt:lpstr>
      <vt:lpstr>Combined Accpac Bank Accounts</vt:lpstr>
      <vt:lpstr>Vendor Over-ride</vt:lpstr>
      <vt:lpstr>Reference</vt:lpstr>
      <vt:lpstr>£25k Individual Supplier Pymts</vt:lpstr>
      <vt:lpstr>£25k Cumulative Supplier Pymts</vt:lpstr>
      <vt:lpstr>£25k Grant payments</vt:lpstr>
    </vt:vector>
  </TitlesOfParts>
  <Company>Creative Scotland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Garrow</dc:creator>
  <cp:lastModifiedBy>James Coltham</cp:lastModifiedBy>
  <cp:lastPrinted>2016-11-03T16:45:21Z</cp:lastPrinted>
  <dcterms:created xsi:type="dcterms:W3CDTF">2014-09-19T09:44:06Z</dcterms:created>
  <dcterms:modified xsi:type="dcterms:W3CDTF">2016-12-22T11:07:38Z</dcterms:modified>
</cp:coreProperties>
</file>